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6457" windowHeight="5511" tabRatio="762"/>
  </bookViews>
  <sheets>
    <sheet name="Overview" sheetId="7" r:id="rId1"/>
    <sheet name="MixUp&amp;Mid_CSV" sheetId="17" r:id="rId2"/>
    <sheet name="MixLC_CSV" sheetId="18" r:id="rId3"/>
    <sheet name="Mix_CSV" sheetId="20" r:id="rId4"/>
    <sheet name="NG_CSV" sheetId="21" r:id="rId5"/>
    <sheet name="Coal_CSV" sheetId="22" r:id="rId6"/>
    <sheet name="Hydro_CSV" sheetId="23" r:id="rId7"/>
    <sheet name="Nuclear_CSV" sheetId="24" r:id="rId8"/>
    <sheet name="Uranium_CSV" sheetId="27" r:id="rId9"/>
    <sheet name="Uranium" sheetId="26" r:id="rId10"/>
    <sheet name="MixLC&amp;up&amp;mid" sheetId="15" r:id="rId11"/>
    <sheet name="ProcessAllInOne" sheetId="19" r:id="rId12"/>
    <sheet name="US" sheetId="1" r:id="rId13"/>
    <sheet name="ASCC" sheetId="3" r:id="rId14"/>
    <sheet name="FRCC" sheetId="4" r:id="rId15"/>
    <sheet name="HICC" sheetId="5" r:id="rId16"/>
    <sheet name="MRO" sheetId="6" r:id="rId17"/>
    <sheet name="NPCC" sheetId="8" r:id="rId18"/>
    <sheet name="RFC" sheetId="9" r:id="rId19"/>
    <sheet name="SERC" sheetId="10" r:id="rId20"/>
    <sheet name="SPP" sheetId="11" r:id="rId21"/>
    <sheet name="TRE" sheetId="12" r:id="rId22"/>
    <sheet name="WECC" sheetId="13" r:id="rId23"/>
    <sheet name="BackupFullTabUS" sheetId="14" r:id="rId24"/>
  </sheets>
  <externalReferences>
    <externalReference r:id="rId25"/>
  </externalReferences>
  <definedNames>
    <definedName name="_xlnm._FilterDatabase" localSheetId="3" hidden="1">Mix_CSV!#REF!</definedName>
    <definedName name="asad">US!#REF!</definedName>
    <definedName name="BC_MF_Biomass_Boiler">[1]EF!$K$111</definedName>
    <definedName name="BC_MF_Biomass_IGCC">[1]EF!$L$111</definedName>
    <definedName name="BC_MF_Coal_Boiler">[1]EF!$I$111</definedName>
    <definedName name="BC_MF_Coal_IGCC">[1]EF!$J$111</definedName>
    <definedName name="BC_MF_NG_Boiler">[1]EF!$B$111</definedName>
    <definedName name="BC_MF_NG_Combined_Cycle">[1]EF!$D$111</definedName>
    <definedName name="BC_MF_NG_Simple_Cycle_Turbine">[1]EF!$E$111</definedName>
    <definedName name="BC_MF_RFO_Boiler">[1]EF!$Y$111</definedName>
    <definedName name="BC_MF_RFO_Engine">[1]EF!$Z$111</definedName>
    <definedName name="BC_MF_RFO_Simple_Cycle_Turbine">[1]EF!$AA$111</definedName>
    <definedName name="BTU2kWh">[1]Fuel_Specs!$G$153</definedName>
    <definedName name="BTU2MJ">[1]Fuel_Specs!$G$151</definedName>
    <definedName name="Electric_Coal_BoilerEff">US!#REF!</definedName>
    <definedName name="Electric_NG_BoilerEff">US!#REF!</definedName>
    <definedName name="Electric_NG_BoilerShare">[1]Inputs!$G$771</definedName>
    <definedName name="Electric_NG_CCTurbineEff">US!#REF!</definedName>
    <definedName name="Electric_NG_SCTurbineEff">US!#REF!</definedName>
    <definedName name="Electric_ResiduaLOil_BoilerShare">[1]Inputs!$G$767</definedName>
    <definedName name="Electric_ResiduaLOil_GasTurbineShare">[1]Inputs!$G$768</definedName>
    <definedName name="Electric_TnDLoss">US!#REF!</definedName>
    <definedName name="FuelSpec_NG_CContent">[1]Fuel_Specs!$F$60</definedName>
    <definedName name="FuelSpec_NG_Density">[1]Fuel_Specs!$E$60</definedName>
    <definedName name="g2kg">[1]Fuel_Specs!$B$136</definedName>
    <definedName name="kWh2BTU">[1]Fuel_Specs!$F$154</definedName>
    <definedName name="kWh2mmBTU">[1]Fuel_Specs!$F$155</definedName>
    <definedName name="MJ2BTU">[1]Fuel_Specs!$D$154</definedName>
    <definedName name="mmBTU2kWh">[1]Fuel_Specs!$H$153</definedName>
    <definedName name="OC_MF_Biomass_Boiler">[1]EF!$K$112</definedName>
    <definedName name="OC_MF_Biomass_IGCC">[1]EF!$L$112</definedName>
    <definedName name="OC_MF_Coal_Boiler">[1]EF!$I$112</definedName>
    <definedName name="OC_MF_Coal_IGCC">[1]EF!$J$112</definedName>
    <definedName name="OC_MF_NG_Boiler">[1]EF!$B$112</definedName>
    <definedName name="OC_MF_NG_Combined_Cycle">[1]EF!$D$112</definedName>
    <definedName name="OC_MF_NG_Engine">[1]EF!$C$112</definedName>
    <definedName name="OC_MF_NG_Simple_Cycle_Turbine">[1]EF!$E$112</definedName>
    <definedName name="OC_MF_RFO_Boiler">[1]EF!$Y$112</definedName>
    <definedName name="OC_MF_RFO_Engine">[1]EF!$Z$112</definedName>
    <definedName name="OC_MF_RFO_Simple_Cycle_Turbine">[1]EF!$AA$112</definedName>
    <definedName name="T2g">[1]Fuel_Specs!$F$135</definedName>
    <definedName name="T2kg">[1]Fuel_Specs!$F$136</definedName>
    <definedName name="Year">[1]Inputs!$E$9</definedName>
  </definedNames>
  <calcPr calcId="162913" calcMode="manual" iterate="1" iterateDelta="1.0000000000000001E-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493" i="3" l="1"/>
  <c r="AQ493" i="4"/>
  <c r="AQ493" i="5"/>
  <c r="AQ493" i="6"/>
  <c r="AQ493" i="8"/>
  <c r="AQ493" i="9"/>
  <c r="AQ493" i="10"/>
  <c r="AQ493" i="11"/>
  <c r="AQ493" i="12"/>
  <c r="AQ493" i="13"/>
  <c r="AQ493" i="1"/>
  <c r="AQ492" i="3"/>
  <c r="AQ492" i="4"/>
  <c r="AQ492" i="5"/>
  <c r="AQ492" i="6"/>
  <c r="AQ492" i="8"/>
  <c r="AQ492" i="9"/>
  <c r="AQ492" i="10"/>
  <c r="AQ492" i="11"/>
  <c r="AQ492" i="12"/>
  <c r="AQ492" i="13"/>
  <c r="AQ492" i="1"/>
  <c r="AQ491" i="3"/>
  <c r="AQ491" i="4"/>
  <c r="AQ491" i="5"/>
  <c r="AQ491" i="6"/>
  <c r="AQ491" i="8"/>
  <c r="AQ491" i="9"/>
  <c r="AQ491" i="10"/>
  <c r="AQ491" i="11"/>
  <c r="AQ491" i="12"/>
  <c r="AQ491" i="13"/>
  <c r="AQ491" i="1"/>
  <c r="AQ490" i="3"/>
  <c r="AQ490" i="4"/>
  <c r="AQ490" i="5"/>
  <c r="AQ490" i="6"/>
  <c r="AQ490" i="8"/>
  <c r="AQ490" i="9"/>
  <c r="AQ490" i="10"/>
  <c r="AQ490" i="11"/>
  <c r="AQ490" i="12"/>
  <c r="AQ490" i="13"/>
  <c r="AQ490" i="1"/>
  <c r="AQ489" i="3"/>
  <c r="AQ489" i="4"/>
  <c r="AQ489" i="5"/>
  <c r="AQ489" i="6"/>
  <c r="AQ489" i="8"/>
  <c r="AQ489" i="9"/>
  <c r="AQ489" i="10"/>
  <c r="AQ489" i="11"/>
  <c r="AQ489" i="12"/>
  <c r="AQ489" i="13"/>
  <c r="AQ489" i="1"/>
  <c r="AQ488" i="3"/>
  <c r="AQ488" i="4"/>
  <c r="AQ488" i="5"/>
  <c r="AQ488" i="6"/>
  <c r="AQ488" i="8"/>
  <c r="AQ488" i="9"/>
  <c r="AQ488" i="10"/>
  <c r="AQ488" i="11"/>
  <c r="AQ488" i="12"/>
  <c r="AQ488" i="13"/>
  <c r="AQ488" i="1"/>
  <c r="AQ487" i="3"/>
  <c r="AQ487" i="4"/>
  <c r="AQ487" i="5"/>
  <c r="AQ487" i="6"/>
  <c r="AQ487" i="8"/>
  <c r="AQ487" i="9"/>
  <c r="AQ487" i="10"/>
  <c r="AQ487" i="11"/>
  <c r="AQ487" i="12"/>
  <c r="AQ487" i="13"/>
  <c r="AQ487" i="1"/>
  <c r="AQ486" i="3"/>
  <c r="AQ486" i="4"/>
  <c r="AQ486" i="5"/>
  <c r="AQ486" i="6"/>
  <c r="AQ486" i="8"/>
  <c r="AQ486" i="9"/>
  <c r="AQ486" i="10"/>
  <c r="AQ486" i="11"/>
  <c r="AQ486" i="12"/>
  <c r="AQ486" i="13"/>
  <c r="AQ486" i="1"/>
  <c r="AQ485" i="3"/>
  <c r="AQ485" i="4"/>
  <c r="AQ485" i="5"/>
  <c r="AQ485" i="6"/>
  <c r="AQ485" i="8"/>
  <c r="AQ485" i="9"/>
  <c r="AQ485" i="10"/>
  <c r="AQ485" i="11"/>
  <c r="AQ485" i="12"/>
  <c r="AQ485" i="13"/>
  <c r="AQ485" i="1"/>
  <c r="AQ484" i="3"/>
  <c r="AQ484" i="4"/>
  <c r="AQ484" i="5"/>
  <c r="AQ484" i="6"/>
  <c r="AQ484" i="8"/>
  <c r="AQ484" i="9"/>
  <c r="AQ484" i="10"/>
  <c r="AQ484" i="11"/>
  <c r="AQ484" i="12"/>
  <c r="AQ484" i="13"/>
  <c r="AQ484" i="1"/>
  <c r="AQ483" i="3"/>
  <c r="AQ483" i="4"/>
  <c r="AQ483" i="5"/>
  <c r="AQ483" i="6"/>
  <c r="AQ483" i="8"/>
  <c r="AQ483" i="9"/>
  <c r="AQ483" i="10"/>
  <c r="AQ483" i="11"/>
  <c r="AQ483" i="12"/>
  <c r="AQ483" i="13"/>
  <c r="AQ483" i="1"/>
  <c r="AQ482" i="3"/>
  <c r="AQ482" i="4"/>
  <c r="AQ482" i="5"/>
  <c r="AQ482" i="6"/>
  <c r="AQ482" i="8"/>
  <c r="AQ482" i="9"/>
  <c r="AQ482" i="10"/>
  <c r="AQ482" i="11"/>
  <c r="AQ482" i="12"/>
  <c r="AQ482" i="13"/>
  <c r="AQ482" i="1"/>
  <c r="AQ481" i="3"/>
  <c r="AQ481" i="4"/>
  <c r="AQ481" i="5"/>
  <c r="AQ481" i="6"/>
  <c r="AQ481" i="8"/>
  <c r="AQ481" i="9"/>
  <c r="AQ481" i="10"/>
  <c r="AQ481" i="11"/>
  <c r="AQ481" i="12"/>
  <c r="AQ481" i="13"/>
  <c r="AQ481" i="1"/>
  <c r="AQ480" i="3"/>
  <c r="AQ480" i="4"/>
  <c r="AQ480" i="5"/>
  <c r="AQ480" i="6"/>
  <c r="AQ480" i="8"/>
  <c r="AQ480" i="9"/>
  <c r="AQ480" i="10"/>
  <c r="AQ480" i="11"/>
  <c r="AQ480" i="12"/>
  <c r="AQ480" i="13"/>
  <c r="AQ480" i="1"/>
  <c r="AQ479" i="3"/>
  <c r="AQ479" i="4"/>
  <c r="AQ479" i="5"/>
  <c r="AQ479" i="6"/>
  <c r="AQ479" i="8"/>
  <c r="AQ479" i="9"/>
  <c r="AQ479" i="10"/>
  <c r="AQ479" i="11"/>
  <c r="AQ479" i="12"/>
  <c r="AQ479" i="13"/>
  <c r="AQ479" i="1"/>
  <c r="AQ478" i="3"/>
  <c r="AQ478" i="4"/>
  <c r="AQ478" i="5"/>
  <c r="AQ478" i="6"/>
  <c r="AQ478" i="8"/>
  <c r="AQ478" i="9"/>
  <c r="AQ478" i="10"/>
  <c r="AQ478" i="11"/>
  <c r="AQ478" i="12"/>
  <c r="AQ478" i="13"/>
  <c r="AQ478" i="1"/>
  <c r="AQ477" i="3"/>
  <c r="AQ477" i="4"/>
  <c r="AQ477" i="5"/>
  <c r="AQ477" i="6"/>
  <c r="AQ477" i="8"/>
  <c r="AQ477" i="9"/>
  <c r="AQ477" i="10"/>
  <c r="AQ477" i="11"/>
  <c r="AQ477" i="12"/>
  <c r="AQ477" i="13"/>
  <c r="AQ477" i="1"/>
  <c r="AQ476" i="3"/>
  <c r="AQ476" i="4"/>
  <c r="AQ476" i="5"/>
  <c r="AQ476" i="6"/>
  <c r="AQ476" i="8"/>
  <c r="AQ476" i="9"/>
  <c r="AQ476" i="10"/>
  <c r="AQ476" i="11"/>
  <c r="AQ476" i="12"/>
  <c r="AQ476" i="13"/>
  <c r="AQ476" i="1"/>
  <c r="AQ475" i="3"/>
  <c r="AQ475" i="4"/>
  <c r="AQ475" i="5"/>
  <c r="AQ475" i="6"/>
  <c r="AQ475" i="8"/>
  <c r="AQ475" i="9"/>
  <c r="AQ475" i="10"/>
  <c r="AQ475" i="11"/>
  <c r="AQ475" i="12"/>
  <c r="AQ475" i="13"/>
  <c r="AQ475" i="1"/>
  <c r="AQ474" i="3"/>
  <c r="AQ474" i="4"/>
  <c r="AQ474" i="5"/>
  <c r="AQ474" i="6"/>
  <c r="AQ474" i="8"/>
  <c r="AQ474" i="9"/>
  <c r="AQ474" i="10"/>
  <c r="AQ474" i="11"/>
  <c r="AQ474" i="12"/>
  <c r="AQ474" i="13"/>
  <c r="AQ474" i="1"/>
  <c r="AQ473" i="3"/>
  <c r="AQ473" i="4"/>
  <c r="AQ473" i="5"/>
  <c r="AQ473" i="6"/>
  <c r="AQ473" i="8"/>
  <c r="AQ473" i="9"/>
  <c r="AQ473" i="10"/>
  <c r="AQ473" i="11"/>
  <c r="AQ473" i="12"/>
  <c r="AQ473" i="13"/>
  <c r="AQ473" i="1"/>
  <c r="AQ472" i="3"/>
  <c r="AQ472" i="4"/>
  <c r="AQ472" i="5"/>
  <c r="AQ472" i="6"/>
  <c r="AQ472" i="8"/>
  <c r="AQ472" i="9"/>
  <c r="AQ472" i="10"/>
  <c r="AQ472" i="11"/>
  <c r="AQ472" i="12"/>
  <c r="AQ472" i="13"/>
  <c r="AQ472" i="1"/>
  <c r="AQ471" i="3"/>
  <c r="AQ471" i="4"/>
  <c r="AQ471" i="5"/>
  <c r="AQ471" i="6"/>
  <c r="AQ471" i="8"/>
  <c r="AQ471" i="9"/>
  <c r="AQ471" i="10"/>
  <c r="AQ471" i="11"/>
  <c r="AQ471" i="12"/>
  <c r="AQ471" i="13"/>
  <c r="AQ471" i="1"/>
  <c r="AQ470" i="3"/>
  <c r="AQ470" i="4"/>
  <c r="AQ470" i="5"/>
  <c r="AQ470" i="6"/>
  <c r="AQ470" i="8"/>
  <c r="AQ470" i="9"/>
  <c r="AQ470" i="10"/>
  <c r="AQ470" i="11"/>
  <c r="AQ470" i="12"/>
  <c r="AQ470" i="13"/>
  <c r="AQ470" i="1"/>
  <c r="AQ469" i="3"/>
  <c r="AQ469" i="4"/>
  <c r="AQ469" i="5"/>
  <c r="AQ469" i="6"/>
  <c r="AQ469" i="8"/>
  <c r="AQ469" i="9"/>
  <c r="AQ469" i="10"/>
  <c r="AQ469" i="11"/>
  <c r="AQ469" i="12"/>
  <c r="AQ469" i="13"/>
  <c r="AQ469" i="1"/>
  <c r="AQ468" i="3"/>
  <c r="AQ468" i="4"/>
  <c r="AQ468" i="5"/>
  <c r="AQ468" i="6"/>
  <c r="AQ468" i="8"/>
  <c r="AQ468" i="9"/>
  <c r="AQ468" i="10"/>
  <c r="AQ468" i="11"/>
  <c r="AQ468" i="12"/>
  <c r="AQ468" i="13"/>
  <c r="AQ468" i="1"/>
  <c r="AQ467" i="3"/>
  <c r="AQ467" i="4"/>
  <c r="AQ467" i="5"/>
  <c r="AQ467" i="6"/>
  <c r="AQ467" i="8"/>
  <c r="AQ467" i="9"/>
  <c r="AQ467" i="10"/>
  <c r="AQ467" i="11"/>
  <c r="AQ467" i="12"/>
  <c r="AQ467" i="13"/>
  <c r="AQ467" i="1"/>
  <c r="AQ466" i="3"/>
  <c r="AQ466" i="4"/>
  <c r="AQ466" i="5"/>
  <c r="AQ466" i="6"/>
  <c r="AQ466" i="8"/>
  <c r="AQ466" i="9"/>
  <c r="AQ466" i="10"/>
  <c r="AQ466" i="11"/>
  <c r="AQ466" i="12"/>
  <c r="AQ466" i="13"/>
  <c r="AQ466" i="1"/>
  <c r="AQ465" i="3"/>
  <c r="AQ465" i="4"/>
  <c r="AQ465" i="5"/>
  <c r="AQ465" i="6"/>
  <c r="AQ465" i="8"/>
  <c r="AQ465" i="9"/>
  <c r="AQ465" i="10"/>
  <c r="AQ465" i="11"/>
  <c r="AQ465" i="12"/>
  <c r="AQ465" i="13"/>
  <c r="AQ465" i="1"/>
  <c r="AQ464" i="3"/>
  <c r="AQ464" i="4"/>
  <c r="AQ464" i="5"/>
  <c r="AQ464" i="6"/>
  <c r="AQ464" i="8"/>
  <c r="AQ464" i="9"/>
  <c r="AQ464" i="10"/>
  <c r="AQ464" i="11"/>
  <c r="AQ464" i="12"/>
  <c r="AQ464" i="13"/>
  <c r="AQ464" i="1"/>
  <c r="AQ463" i="3"/>
  <c r="AQ463" i="4"/>
  <c r="AQ463" i="5"/>
  <c r="AQ463" i="6"/>
  <c r="AQ463" i="8"/>
  <c r="AQ463" i="9"/>
  <c r="AQ463" i="10"/>
  <c r="AQ463" i="11"/>
  <c r="AQ463" i="12"/>
  <c r="AQ463" i="13"/>
  <c r="AQ463" i="1"/>
  <c r="AQ462" i="3"/>
  <c r="AQ462" i="4"/>
  <c r="AQ462" i="5"/>
  <c r="AQ462" i="6"/>
  <c r="AQ462" i="8"/>
  <c r="AQ462" i="9"/>
  <c r="AQ462" i="10"/>
  <c r="AQ462" i="11"/>
  <c r="AQ462" i="12"/>
  <c r="AQ462" i="13"/>
  <c r="AQ462" i="1"/>
  <c r="AQ461" i="3"/>
  <c r="AQ461" i="4"/>
  <c r="AQ461" i="5"/>
  <c r="AQ461" i="6"/>
  <c r="AQ461" i="8"/>
  <c r="AQ461" i="9"/>
  <c r="AQ461" i="10"/>
  <c r="AQ461" i="11"/>
  <c r="AQ461" i="12"/>
  <c r="AQ461" i="13"/>
  <c r="AQ461" i="1"/>
  <c r="AG461" i="3"/>
  <c r="AG461" i="4"/>
  <c r="AG461" i="5"/>
  <c r="AG461" i="6"/>
  <c r="AG461" i="8"/>
  <c r="AG461" i="9"/>
  <c r="AG461" i="10"/>
  <c r="AG461" i="11"/>
  <c r="AG461" i="12"/>
  <c r="AG461" i="13"/>
  <c r="AG461" i="1"/>
  <c r="M106" i="26" l="1"/>
  <c r="M107" i="26"/>
  <c r="M108" i="26"/>
  <c r="M109" i="26"/>
  <c r="R109" i="26" s="1"/>
  <c r="M110" i="26"/>
  <c r="M111" i="26"/>
  <c r="M112" i="26"/>
  <c r="M113" i="26"/>
  <c r="M114" i="26"/>
  <c r="M115" i="26"/>
  <c r="M105" i="26"/>
  <c r="R106" i="26"/>
  <c r="R108" i="26"/>
  <c r="R110" i="26"/>
  <c r="R112" i="26"/>
  <c r="R114" i="26"/>
  <c r="M141" i="26"/>
  <c r="M142" i="26"/>
  <c r="M143" i="26"/>
  <c r="M144" i="26"/>
  <c r="R144" i="26" s="1"/>
  <c r="M145" i="26"/>
  <c r="M146" i="26"/>
  <c r="M147" i="26"/>
  <c r="M148" i="26"/>
  <c r="R148" i="26" s="1"/>
  <c r="M149" i="26"/>
  <c r="M150" i="26"/>
  <c r="M140" i="26"/>
  <c r="M130" i="26"/>
  <c r="M131" i="26"/>
  <c r="R131" i="26" s="1"/>
  <c r="M132" i="26"/>
  <c r="M133" i="26"/>
  <c r="R133" i="26" s="1"/>
  <c r="M134" i="26"/>
  <c r="M135" i="26"/>
  <c r="R135" i="26" s="1"/>
  <c r="M136" i="26"/>
  <c r="M137" i="26"/>
  <c r="R137" i="26" s="1"/>
  <c r="M138" i="26"/>
  <c r="M139" i="26"/>
  <c r="R139" i="26" s="1"/>
  <c r="M129" i="26"/>
  <c r="M128" i="26"/>
  <c r="R128" i="26" s="1"/>
  <c r="M127" i="26"/>
  <c r="M117" i="26"/>
  <c r="M118" i="26"/>
  <c r="M119" i="26"/>
  <c r="M120" i="26"/>
  <c r="R120" i="26" s="1"/>
  <c r="M121" i="26"/>
  <c r="M122" i="26"/>
  <c r="M123" i="26"/>
  <c r="M124" i="26"/>
  <c r="R124" i="26" s="1"/>
  <c r="M125" i="26"/>
  <c r="M126" i="26"/>
  <c r="M116" i="26"/>
  <c r="M104" i="26"/>
  <c r="M94" i="26"/>
  <c r="M95" i="26"/>
  <c r="M96" i="26"/>
  <c r="M97" i="26"/>
  <c r="R97" i="26" s="1"/>
  <c r="M98" i="26"/>
  <c r="M99" i="26"/>
  <c r="M100" i="26"/>
  <c r="M101" i="26"/>
  <c r="R101" i="26" s="1"/>
  <c r="M102" i="26"/>
  <c r="M103" i="26"/>
  <c r="M93" i="26"/>
  <c r="M83" i="26"/>
  <c r="M84" i="26"/>
  <c r="R84" i="26" s="1"/>
  <c r="M85" i="26"/>
  <c r="M86" i="26"/>
  <c r="R86" i="26" s="1"/>
  <c r="M87" i="26"/>
  <c r="M88" i="26"/>
  <c r="R88" i="26" s="1"/>
  <c r="M89" i="26"/>
  <c r="M90" i="26"/>
  <c r="R90" i="26" s="1"/>
  <c r="M91" i="26"/>
  <c r="M92" i="26"/>
  <c r="R92" i="26" s="1"/>
  <c r="M82" i="26"/>
  <c r="M72" i="26"/>
  <c r="M73" i="26"/>
  <c r="M74" i="26"/>
  <c r="M75" i="26"/>
  <c r="R75" i="26" s="1"/>
  <c r="M76" i="26"/>
  <c r="M77" i="26"/>
  <c r="M78" i="26"/>
  <c r="M79" i="26"/>
  <c r="R79" i="26" s="1"/>
  <c r="M80" i="26"/>
  <c r="M81" i="26"/>
  <c r="R81" i="26" s="1"/>
  <c r="M71" i="26"/>
  <c r="M68" i="26"/>
  <c r="M69" i="26"/>
  <c r="M70" i="26"/>
  <c r="M67" i="26"/>
  <c r="R150" i="26"/>
  <c r="R149" i="26"/>
  <c r="R147" i="26"/>
  <c r="R146" i="26"/>
  <c r="R145" i="26"/>
  <c r="R143" i="26"/>
  <c r="R142" i="26"/>
  <c r="R141" i="26"/>
  <c r="R140" i="26"/>
  <c r="R138" i="26"/>
  <c r="R136" i="26"/>
  <c r="R134" i="26"/>
  <c r="R132" i="26"/>
  <c r="R130" i="26"/>
  <c r="R129" i="26"/>
  <c r="R127" i="26"/>
  <c r="R126" i="26"/>
  <c r="R125" i="26"/>
  <c r="R123" i="26"/>
  <c r="R122" i="26"/>
  <c r="R121" i="26"/>
  <c r="R119" i="26"/>
  <c r="R118" i="26"/>
  <c r="R117" i="26"/>
  <c r="R116" i="26"/>
  <c r="R115" i="26"/>
  <c r="R113" i="26"/>
  <c r="R111" i="26"/>
  <c r="R107" i="26"/>
  <c r="R105" i="26"/>
  <c r="R104" i="26"/>
  <c r="R103" i="26"/>
  <c r="R102" i="26"/>
  <c r="R100" i="26"/>
  <c r="R99" i="26"/>
  <c r="R98" i="26"/>
  <c r="R96" i="26"/>
  <c r="R95" i="26"/>
  <c r="R94" i="26"/>
  <c r="R93" i="26"/>
  <c r="R91" i="26"/>
  <c r="R89" i="26"/>
  <c r="R87" i="26"/>
  <c r="R85" i="26"/>
  <c r="R83" i="26"/>
  <c r="R82" i="26"/>
  <c r="R80" i="26"/>
  <c r="R78" i="26"/>
  <c r="R77" i="26"/>
  <c r="R76" i="26"/>
  <c r="R74" i="26"/>
  <c r="R73" i="26"/>
  <c r="R72" i="26"/>
  <c r="R71" i="26"/>
  <c r="R70" i="26"/>
  <c r="R69" i="26"/>
  <c r="R68" i="26"/>
  <c r="R67" i="26"/>
  <c r="A141" i="26"/>
  <c r="A142" i="26"/>
  <c r="A143" i="26"/>
  <c r="A144" i="26"/>
  <c r="A145" i="26"/>
  <c r="A146" i="26"/>
  <c r="A147" i="26"/>
  <c r="A148" i="26"/>
  <c r="A149" i="26"/>
  <c r="A150" i="26"/>
  <c r="A140" i="26"/>
  <c r="A130" i="26"/>
  <c r="A131" i="26"/>
  <c r="A132" i="26"/>
  <c r="F132" i="26" s="1"/>
  <c r="A133" i="26"/>
  <c r="A134" i="26"/>
  <c r="A135" i="26"/>
  <c r="A136" i="26"/>
  <c r="F136" i="26" s="1"/>
  <c r="A137" i="26"/>
  <c r="A138" i="26"/>
  <c r="A139" i="26"/>
  <c r="A129" i="26"/>
  <c r="A128" i="26"/>
  <c r="A127" i="26"/>
  <c r="A117" i="26"/>
  <c r="A118" i="26"/>
  <c r="A119" i="26"/>
  <c r="A120" i="26"/>
  <c r="F120" i="26" s="1"/>
  <c r="A121" i="26"/>
  <c r="A122" i="26"/>
  <c r="A123" i="26"/>
  <c r="A124" i="26"/>
  <c r="F124" i="26" s="1"/>
  <c r="A125" i="26"/>
  <c r="A126" i="26"/>
  <c r="A116" i="26"/>
  <c r="A106" i="26"/>
  <c r="A110" i="26"/>
  <c r="A114" i="26"/>
  <c r="A104" i="26"/>
  <c r="A94" i="26"/>
  <c r="F94" i="26" s="1"/>
  <c r="A95" i="26"/>
  <c r="F95" i="26" s="1"/>
  <c r="A96" i="26"/>
  <c r="A97" i="26"/>
  <c r="F97" i="26" s="1"/>
  <c r="A98" i="26"/>
  <c r="F98" i="26" s="1"/>
  <c r="A99" i="26"/>
  <c r="F99" i="26" s="1"/>
  <c r="A100" i="26"/>
  <c r="A101" i="26"/>
  <c r="F101" i="26" s="1"/>
  <c r="A102" i="26"/>
  <c r="F102" i="26" s="1"/>
  <c r="A103" i="26"/>
  <c r="F103" i="26" s="1"/>
  <c r="A93" i="26"/>
  <c r="R36" i="26"/>
  <c r="R27" i="26"/>
  <c r="R28" i="26"/>
  <c r="R29" i="26"/>
  <c r="R30" i="26"/>
  <c r="R31" i="26"/>
  <c r="R32" i="26"/>
  <c r="R33" i="26"/>
  <c r="R34" i="26"/>
  <c r="R35" i="26"/>
  <c r="R26" i="26"/>
  <c r="R16" i="26"/>
  <c r="R17" i="26"/>
  <c r="R18" i="26"/>
  <c r="R19" i="26"/>
  <c r="R20" i="26"/>
  <c r="R21" i="26"/>
  <c r="R22" i="26"/>
  <c r="R23" i="26"/>
  <c r="R24" i="26"/>
  <c r="R25" i="26"/>
  <c r="R15" i="26"/>
  <c r="R4" i="26"/>
  <c r="R5" i="26"/>
  <c r="R6" i="26"/>
  <c r="R7" i="26"/>
  <c r="R8" i="26"/>
  <c r="R9" i="26"/>
  <c r="R10" i="26"/>
  <c r="R11" i="26"/>
  <c r="R12" i="26"/>
  <c r="R13" i="26"/>
  <c r="R14" i="26"/>
  <c r="Q27" i="26"/>
  <c r="Q28" i="26"/>
  <c r="Q29" i="26"/>
  <c r="Q30" i="26"/>
  <c r="Q31" i="26"/>
  <c r="Q32" i="26"/>
  <c r="Q33" i="26"/>
  <c r="Q34" i="26"/>
  <c r="Q35" i="26"/>
  <c r="Q36" i="26"/>
  <c r="Q26" i="26"/>
  <c r="Q16" i="26"/>
  <c r="Q17" i="26"/>
  <c r="A107" i="26" s="1"/>
  <c r="F107" i="26" s="1"/>
  <c r="Q18" i="26"/>
  <c r="A108" i="26" s="1"/>
  <c r="F108" i="26" s="1"/>
  <c r="Q19" i="26"/>
  <c r="A109" i="26" s="1"/>
  <c r="F109" i="26" s="1"/>
  <c r="Q20" i="26"/>
  <c r="Q21" i="26"/>
  <c r="A111" i="26" s="1"/>
  <c r="F111" i="26" s="1"/>
  <c r="Q22" i="26"/>
  <c r="A112" i="26" s="1"/>
  <c r="F112" i="26" s="1"/>
  <c r="Q23" i="26"/>
  <c r="A113" i="26" s="1"/>
  <c r="F113" i="26" s="1"/>
  <c r="Q24" i="26"/>
  <c r="Q25" i="26"/>
  <c r="A115" i="26" s="1"/>
  <c r="F115" i="26" s="1"/>
  <c r="Q15" i="26"/>
  <c r="A105" i="26" s="1"/>
  <c r="F105" i="26" s="1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5" i="26"/>
  <c r="F134" i="26"/>
  <c r="F133" i="26"/>
  <c r="F131" i="26"/>
  <c r="F130" i="26"/>
  <c r="F129" i="26"/>
  <c r="F128" i="26"/>
  <c r="F127" i="26"/>
  <c r="F126" i="26"/>
  <c r="F125" i="26"/>
  <c r="F123" i="26"/>
  <c r="F122" i="26"/>
  <c r="F121" i="26"/>
  <c r="F119" i="26"/>
  <c r="F118" i="26"/>
  <c r="F117" i="26"/>
  <c r="F116" i="26"/>
  <c r="F114" i="26"/>
  <c r="F110" i="26"/>
  <c r="F106" i="26"/>
  <c r="F104" i="26"/>
  <c r="F100" i="26"/>
  <c r="F96" i="26"/>
  <c r="F93" i="26"/>
  <c r="A83" i="26"/>
  <c r="F83" i="26" s="1"/>
  <c r="A84" i="26"/>
  <c r="F84" i="26" s="1"/>
  <c r="A85" i="26"/>
  <c r="F85" i="26" s="1"/>
  <c r="A86" i="26"/>
  <c r="F86" i="26" s="1"/>
  <c r="A87" i="26"/>
  <c r="F87" i="26" s="1"/>
  <c r="A88" i="26"/>
  <c r="F88" i="26" s="1"/>
  <c r="A89" i="26"/>
  <c r="F89" i="26" s="1"/>
  <c r="A90" i="26"/>
  <c r="F90" i="26" s="1"/>
  <c r="A91" i="26"/>
  <c r="F91" i="26" s="1"/>
  <c r="A92" i="26"/>
  <c r="F92" i="26" s="1"/>
  <c r="A82" i="26"/>
  <c r="F82" i="26" s="1"/>
  <c r="A70" i="26"/>
  <c r="A69" i="26"/>
  <c r="A68" i="26"/>
  <c r="F68" i="26" s="1"/>
  <c r="A67" i="26"/>
  <c r="F67" i="26" s="1"/>
  <c r="Q5" i="26"/>
  <c r="A72" i="26" s="1"/>
  <c r="F72" i="26" s="1"/>
  <c r="Q6" i="26"/>
  <c r="A73" i="26" s="1"/>
  <c r="F73" i="26" s="1"/>
  <c r="Q7" i="26"/>
  <c r="A74" i="26" s="1"/>
  <c r="F74" i="26" s="1"/>
  <c r="Q8" i="26"/>
  <c r="A75" i="26" s="1"/>
  <c r="F75" i="26" s="1"/>
  <c r="Q9" i="26"/>
  <c r="A76" i="26" s="1"/>
  <c r="F76" i="26" s="1"/>
  <c r="Q10" i="26"/>
  <c r="A77" i="26" s="1"/>
  <c r="F77" i="26" s="1"/>
  <c r="Q11" i="26"/>
  <c r="A78" i="26" s="1"/>
  <c r="F78" i="26" s="1"/>
  <c r="Q12" i="26"/>
  <c r="A79" i="26" s="1"/>
  <c r="F79" i="26" s="1"/>
  <c r="Q13" i="26"/>
  <c r="A80" i="26" s="1"/>
  <c r="F80" i="26" s="1"/>
  <c r="Q14" i="26"/>
  <c r="A81" i="26" s="1"/>
  <c r="F81" i="26" s="1"/>
  <c r="Q4" i="26"/>
  <c r="A71" i="26" s="1"/>
  <c r="F71" i="26" s="1"/>
  <c r="F69" i="26"/>
  <c r="F70" i="26"/>
  <c r="O14" i="26"/>
  <c r="O13" i="26"/>
  <c r="O12" i="26"/>
  <c r="O11" i="26"/>
  <c r="O10" i="26"/>
  <c r="O9" i="26"/>
  <c r="O8" i="26"/>
  <c r="O7" i="26"/>
  <c r="O6" i="26"/>
  <c r="O5" i="26"/>
  <c r="O4" i="26"/>
  <c r="R2910" i="22" l="1"/>
  <c r="R2909" i="22"/>
  <c r="R2908" i="22"/>
  <c r="R2907" i="22"/>
  <c r="I1255" i="22" l="1"/>
  <c r="F1255" i="22"/>
  <c r="E1255" i="22"/>
  <c r="C1255" i="22"/>
  <c r="N1255" i="22" s="1"/>
  <c r="AA2224" i="19"/>
  <c r="X2224" i="19"/>
  <c r="W2224" i="19"/>
  <c r="U2224" i="19"/>
  <c r="AC2224" i="19" s="1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B131" i="15"/>
  <c r="C131" i="15"/>
  <c r="D131" i="15"/>
  <c r="E131" i="15"/>
  <c r="G131" i="15"/>
  <c r="B132" i="15"/>
  <c r="C132" i="15"/>
  <c r="D132" i="15"/>
  <c r="E132" i="15"/>
  <c r="G132" i="15"/>
  <c r="B133" i="15"/>
  <c r="C133" i="15"/>
  <c r="D133" i="15"/>
  <c r="E133" i="15"/>
  <c r="G133" i="15"/>
  <c r="B134" i="15"/>
  <c r="C134" i="15"/>
  <c r="D134" i="15"/>
  <c r="E134" i="15"/>
  <c r="G134" i="15"/>
  <c r="B135" i="15"/>
  <c r="C135" i="15"/>
  <c r="D135" i="15"/>
  <c r="E135" i="15"/>
  <c r="G135" i="15"/>
  <c r="B136" i="15"/>
  <c r="C136" i="15"/>
  <c r="D136" i="15"/>
  <c r="E136" i="15"/>
  <c r="G136" i="15"/>
  <c r="B137" i="15"/>
  <c r="C137" i="15"/>
  <c r="D137" i="15"/>
  <c r="E137" i="15"/>
  <c r="G137" i="15"/>
  <c r="B138" i="15"/>
  <c r="C138" i="15"/>
  <c r="D138" i="15"/>
  <c r="E138" i="15"/>
  <c r="G138" i="15"/>
  <c r="B139" i="15"/>
  <c r="C139" i="15"/>
  <c r="D139" i="15"/>
  <c r="E139" i="15"/>
  <c r="G139" i="15"/>
  <c r="B140" i="15"/>
  <c r="C140" i="15"/>
  <c r="D140" i="15"/>
  <c r="E140" i="15"/>
  <c r="G140" i="15"/>
  <c r="B130" i="15"/>
  <c r="C130" i="15"/>
  <c r="D130" i="15"/>
  <c r="E130" i="15"/>
  <c r="G130" i="15"/>
  <c r="B120" i="15"/>
  <c r="C120" i="15"/>
  <c r="D120" i="15"/>
  <c r="E120" i="15"/>
  <c r="G120" i="15"/>
  <c r="B121" i="15"/>
  <c r="C121" i="15"/>
  <c r="D121" i="15"/>
  <c r="E121" i="15"/>
  <c r="G121" i="15"/>
  <c r="B122" i="15"/>
  <c r="C122" i="15"/>
  <c r="D122" i="15"/>
  <c r="E122" i="15"/>
  <c r="G122" i="15"/>
  <c r="B123" i="15"/>
  <c r="C123" i="15"/>
  <c r="D123" i="15"/>
  <c r="E123" i="15"/>
  <c r="G123" i="15"/>
  <c r="B124" i="15"/>
  <c r="C124" i="15"/>
  <c r="D124" i="15"/>
  <c r="E124" i="15"/>
  <c r="G124" i="15"/>
  <c r="B125" i="15"/>
  <c r="C125" i="15"/>
  <c r="D125" i="15"/>
  <c r="E125" i="15"/>
  <c r="G125" i="15"/>
  <c r="B126" i="15"/>
  <c r="C126" i="15"/>
  <c r="D126" i="15"/>
  <c r="E126" i="15"/>
  <c r="G126" i="15"/>
  <c r="B127" i="15"/>
  <c r="C127" i="15"/>
  <c r="D127" i="15"/>
  <c r="E127" i="15"/>
  <c r="G127" i="15"/>
  <c r="B128" i="15"/>
  <c r="C128" i="15"/>
  <c r="D128" i="15"/>
  <c r="E128" i="15"/>
  <c r="G128" i="15"/>
  <c r="B129" i="15"/>
  <c r="C129" i="15"/>
  <c r="D129" i="15"/>
  <c r="E129" i="15"/>
  <c r="G129" i="15"/>
  <c r="B119" i="15"/>
  <c r="C119" i="15"/>
  <c r="D119" i="15"/>
  <c r="E119" i="15"/>
  <c r="G119" i="15"/>
  <c r="B109" i="15"/>
  <c r="C109" i="15"/>
  <c r="D109" i="15"/>
  <c r="E109" i="15"/>
  <c r="G109" i="15"/>
  <c r="B110" i="15"/>
  <c r="C110" i="15"/>
  <c r="D110" i="15"/>
  <c r="E110" i="15"/>
  <c r="G110" i="15"/>
  <c r="B111" i="15"/>
  <c r="C111" i="15"/>
  <c r="D111" i="15"/>
  <c r="E111" i="15"/>
  <c r="G111" i="15"/>
  <c r="B112" i="15"/>
  <c r="C112" i="15"/>
  <c r="D112" i="15"/>
  <c r="E112" i="15"/>
  <c r="G112" i="15"/>
  <c r="B113" i="15"/>
  <c r="C113" i="15"/>
  <c r="D113" i="15"/>
  <c r="E113" i="15"/>
  <c r="G113" i="15"/>
  <c r="B114" i="15"/>
  <c r="C114" i="15"/>
  <c r="D114" i="15"/>
  <c r="E114" i="15"/>
  <c r="G114" i="15"/>
  <c r="B115" i="15"/>
  <c r="C115" i="15"/>
  <c r="D115" i="15"/>
  <c r="E115" i="15"/>
  <c r="G115" i="15"/>
  <c r="B116" i="15"/>
  <c r="C116" i="15"/>
  <c r="D116" i="15"/>
  <c r="E116" i="15"/>
  <c r="G116" i="15"/>
  <c r="B117" i="15"/>
  <c r="C117" i="15"/>
  <c r="D117" i="15"/>
  <c r="E117" i="15"/>
  <c r="G117" i="15"/>
  <c r="B118" i="15"/>
  <c r="C118" i="15"/>
  <c r="D118" i="15"/>
  <c r="E118" i="15"/>
  <c r="G118" i="15"/>
  <c r="B108" i="15"/>
  <c r="C108" i="15"/>
  <c r="D108" i="15"/>
  <c r="E108" i="15"/>
  <c r="G108" i="15"/>
  <c r="B98" i="15"/>
  <c r="C98" i="15"/>
  <c r="D98" i="15"/>
  <c r="E98" i="15"/>
  <c r="G98" i="15"/>
  <c r="B99" i="15"/>
  <c r="C99" i="15"/>
  <c r="D99" i="15"/>
  <c r="E99" i="15"/>
  <c r="G99" i="15"/>
  <c r="B100" i="15"/>
  <c r="C100" i="15"/>
  <c r="D100" i="15"/>
  <c r="E100" i="15"/>
  <c r="G100" i="15"/>
  <c r="B101" i="15"/>
  <c r="C101" i="15"/>
  <c r="D101" i="15"/>
  <c r="E101" i="15"/>
  <c r="G101" i="15"/>
  <c r="B102" i="15"/>
  <c r="C102" i="15"/>
  <c r="D102" i="15"/>
  <c r="E102" i="15"/>
  <c r="G102" i="15"/>
  <c r="B103" i="15"/>
  <c r="C103" i="15"/>
  <c r="D103" i="15"/>
  <c r="E103" i="15"/>
  <c r="G103" i="15"/>
  <c r="B104" i="15"/>
  <c r="C104" i="15"/>
  <c r="D104" i="15"/>
  <c r="E104" i="15"/>
  <c r="G104" i="15"/>
  <c r="B105" i="15"/>
  <c r="C105" i="15"/>
  <c r="D105" i="15"/>
  <c r="E105" i="15"/>
  <c r="G105" i="15"/>
  <c r="B106" i="15"/>
  <c r="C106" i="15"/>
  <c r="D106" i="15"/>
  <c r="E106" i="15"/>
  <c r="G106" i="15"/>
  <c r="B107" i="15"/>
  <c r="C107" i="15"/>
  <c r="D107" i="15"/>
  <c r="E107" i="15"/>
  <c r="G107" i="15"/>
  <c r="B97" i="15"/>
  <c r="C97" i="15"/>
  <c r="D97" i="15"/>
  <c r="E97" i="15"/>
  <c r="G97" i="15"/>
  <c r="B87" i="15"/>
  <c r="C87" i="15"/>
  <c r="D87" i="15"/>
  <c r="E87" i="15"/>
  <c r="G87" i="15"/>
  <c r="B88" i="15"/>
  <c r="C88" i="15"/>
  <c r="D88" i="15"/>
  <c r="E88" i="15"/>
  <c r="G88" i="15"/>
  <c r="B89" i="15"/>
  <c r="C89" i="15"/>
  <c r="D89" i="15"/>
  <c r="E89" i="15"/>
  <c r="G89" i="15"/>
  <c r="B90" i="15"/>
  <c r="C90" i="15"/>
  <c r="D90" i="15"/>
  <c r="E90" i="15"/>
  <c r="G90" i="15"/>
  <c r="B91" i="15"/>
  <c r="C91" i="15"/>
  <c r="D91" i="15"/>
  <c r="E91" i="15"/>
  <c r="G91" i="15"/>
  <c r="B92" i="15"/>
  <c r="C92" i="15"/>
  <c r="D92" i="15"/>
  <c r="E92" i="15"/>
  <c r="G92" i="15"/>
  <c r="B93" i="15"/>
  <c r="C93" i="15"/>
  <c r="D93" i="15"/>
  <c r="E93" i="15"/>
  <c r="G93" i="15"/>
  <c r="B94" i="15"/>
  <c r="C94" i="15"/>
  <c r="D94" i="15"/>
  <c r="E94" i="15"/>
  <c r="G94" i="15"/>
  <c r="B95" i="15"/>
  <c r="C95" i="15"/>
  <c r="D95" i="15"/>
  <c r="E95" i="15"/>
  <c r="G95" i="15"/>
  <c r="B96" i="15"/>
  <c r="C96" i="15"/>
  <c r="D96" i="15"/>
  <c r="E96" i="15"/>
  <c r="G96" i="15"/>
  <c r="B86" i="15"/>
  <c r="C86" i="15"/>
  <c r="D86" i="15"/>
  <c r="E86" i="15"/>
  <c r="G86" i="15"/>
  <c r="B76" i="15"/>
  <c r="C76" i="15"/>
  <c r="D76" i="15"/>
  <c r="E76" i="15"/>
  <c r="G76" i="15"/>
  <c r="B77" i="15"/>
  <c r="C77" i="15"/>
  <c r="D77" i="15"/>
  <c r="E77" i="15"/>
  <c r="G77" i="15"/>
  <c r="B78" i="15"/>
  <c r="C78" i="15"/>
  <c r="D78" i="15"/>
  <c r="E78" i="15"/>
  <c r="G78" i="15"/>
  <c r="B79" i="15"/>
  <c r="C79" i="15"/>
  <c r="D79" i="15"/>
  <c r="E79" i="15"/>
  <c r="G79" i="15"/>
  <c r="B80" i="15"/>
  <c r="C80" i="15"/>
  <c r="D80" i="15"/>
  <c r="E80" i="15"/>
  <c r="G80" i="15"/>
  <c r="B81" i="15"/>
  <c r="C81" i="15"/>
  <c r="D81" i="15"/>
  <c r="E81" i="15"/>
  <c r="G81" i="15"/>
  <c r="B82" i="15"/>
  <c r="C82" i="15"/>
  <c r="D82" i="15"/>
  <c r="E82" i="15"/>
  <c r="G82" i="15"/>
  <c r="B83" i="15"/>
  <c r="C83" i="15"/>
  <c r="D83" i="15"/>
  <c r="E83" i="15"/>
  <c r="G83" i="15"/>
  <c r="B84" i="15"/>
  <c r="C84" i="15"/>
  <c r="D84" i="15"/>
  <c r="E84" i="15"/>
  <c r="G84" i="15"/>
  <c r="B85" i="15"/>
  <c r="C85" i="15"/>
  <c r="D85" i="15"/>
  <c r="E85" i="15"/>
  <c r="G85" i="15"/>
  <c r="B75" i="15"/>
  <c r="C75" i="15"/>
  <c r="D75" i="15"/>
  <c r="E75" i="15"/>
  <c r="G75" i="15"/>
  <c r="B64" i="15"/>
  <c r="C64" i="15"/>
  <c r="D64" i="15"/>
  <c r="E64" i="15"/>
  <c r="G64" i="15"/>
  <c r="B65" i="15"/>
  <c r="C65" i="15"/>
  <c r="D65" i="15"/>
  <c r="E65" i="15"/>
  <c r="G65" i="15"/>
  <c r="B66" i="15"/>
  <c r="C66" i="15"/>
  <c r="D66" i="15"/>
  <c r="E66" i="15"/>
  <c r="G66" i="15"/>
  <c r="B67" i="15"/>
  <c r="C67" i="15"/>
  <c r="D67" i="15"/>
  <c r="E67" i="15"/>
  <c r="G67" i="15"/>
  <c r="B68" i="15"/>
  <c r="C68" i="15"/>
  <c r="D68" i="15"/>
  <c r="E68" i="15"/>
  <c r="G68" i="15"/>
  <c r="B69" i="15"/>
  <c r="C69" i="15"/>
  <c r="D69" i="15"/>
  <c r="E69" i="15"/>
  <c r="G69" i="15"/>
  <c r="B70" i="15"/>
  <c r="C70" i="15"/>
  <c r="D70" i="15"/>
  <c r="E70" i="15"/>
  <c r="G70" i="15"/>
  <c r="B71" i="15"/>
  <c r="C71" i="15"/>
  <c r="D71" i="15"/>
  <c r="E71" i="15"/>
  <c r="G71" i="15"/>
  <c r="B72" i="15"/>
  <c r="C72" i="15"/>
  <c r="D72" i="15"/>
  <c r="E72" i="15"/>
  <c r="G72" i="15"/>
  <c r="B73" i="15"/>
  <c r="C73" i="15"/>
  <c r="D73" i="15"/>
  <c r="E73" i="15"/>
  <c r="G73" i="15"/>
  <c r="B74" i="15"/>
  <c r="C74" i="15"/>
  <c r="D74" i="15"/>
  <c r="E74" i="15"/>
  <c r="G74" i="15"/>
  <c r="B54" i="15"/>
  <c r="C54" i="15"/>
  <c r="D54" i="15"/>
  <c r="E54" i="15"/>
  <c r="G54" i="15"/>
  <c r="B55" i="15"/>
  <c r="C55" i="15"/>
  <c r="D55" i="15"/>
  <c r="E55" i="15"/>
  <c r="G55" i="15"/>
  <c r="B56" i="15"/>
  <c r="C56" i="15"/>
  <c r="D56" i="15"/>
  <c r="E56" i="15"/>
  <c r="G56" i="15"/>
  <c r="B57" i="15"/>
  <c r="C57" i="15"/>
  <c r="D57" i="15"/>
  <c r="E57" i="15"/>
  <c r="G57" i="15"/>
  <c r="B58" i="15"/>
  <c r="C58" i="15"/>
  <c r="D58" i="15"/>
  <c r="E58" i="15"/>
  <c r="G58" i="15"/>
  <c r="B59" i="15"/>
  <c r="C59" i="15"/>
  <c r="D59" i="15"/>
  <c r="E59" i="15"/>
  <c r="G59" i="15"/>
  <c r="B60" i="15"/>
  <c r="C60" i="15"/>
  <c r="D60" i="15"/>
  <c r="E60" i="15"/>
  <c r="G60" i="15"/>
  <c r="B61" i="15"/>
  <c r="C61" i="15"/>
  <c r="D61" i="15"/>
  <c r="E61" i="15"/>
  <c r="G61" i="15"/>
  <c r="B62" i="15"/>
  <c r="C62" i="15"/>
  <c r="D62" i="15"/>
  <c r="E62" i="15"/>
  <c r="G62" i="15"/>
  <c r="B63" i="15"/>
  <c r="C63" i="15"/>
  <c r="D63" i="15"/>
  <c r="E63" i="15"/>
  <c r="G63" i="15"/>
  <c r="B53" i="15"/>
  <c r="C53" i="15"/>
  <c r="D53" i="15"/>
  <c r="E53" i="15"/>
  <c r="G53" i="15"/>
  <c r="B43" i="15"/>
  <c r="C43" i="15"/>
  <c r="D43" i="15"/>
  <c r="E43" i="15"/>
  <c r="G43" i="15"/>
  <c r="B44" i="15"/>
  <c r="C44" i="15"/>
  <c r="D44" i="15"/>
  <c r="E44" i="15"/>
  <c r="G44" i="15"/>
  <c r="B45" i="15"/>
  <c r="C45" i="15"/>
  <c r="D45" i="15"/>
  <c r="E45" i="15"/>
  <c r="G45" i="15"/>
  <c r="B46" i="15"/>
  <c r="C46" i="15"/>
  <c r="D46" i="15"/>
  <c r="E46" i="15"/>
  <c r="G46" i="15"/>
  <c r="B47" i="15"/>
  <c r="C47" i="15"/>
  <c r="D47" i="15"/>
  <c r="E47" i="15"/>
  <c r="G47" i="15"/>
  <c r="B48" i="15"/>
  <c r="C48" i="15"/>
  <c r="D48" i="15"/>
  <c r="E48" i="15"/>
  <c r="G48" i="15"/>
  <c r="B49" i="15"/>
  <c r="C49" i="15"/>
  <c r="D49" i="15"/>
  <c r="E49" i="15"/>
  <c r="G49" i="15"/>
  <c r="B50" i="15"/>
  <c r="C50" i="15"/>
  <c r="D50" i="15"/>
  <c r="E50" i="15"/>
  <c r="G50" i="15"/>
  <c r="B51" i="15"/>
  <c r="C51" i="15"/>
  <c r="D51" i="15"/>
  <c r="E51" i="15"/>
  <c r="G51" i="15"/>
  <c r="B52" i="15"/>
  <c r="C52" i="15"/>
  <c r="D52" i="15"/>
  <c r="E52" i="15"/>
  <c r="G52" i="15"/>
  <c r="B42" i="15"/>
  <c r="C42" i="15"/>
  <c r="D42" i="15"/>
  <c r="E42" i="15"/>
  <c r="G42" i="15"/>
  <c r="B31" i="15"/>
  <c r="C31" i="15"/>
  <c r="D31" i="15"/>
  <c r="E31" i="15"/>
  <c r="G31" i="15"/>
  <c r="B32" i="15"/>
  <c r="C32" i="15"/>
  <c r="D32" i="15"/>
  <c r="E32" i="15"/>
  <c r="G32" i="15"/>
  <c r="B33" i="15"/>
  <c r="C33" i="15"/>
  <c r="D33" i="15"/>
  <c r="E33" i="15"/>
  <c r="G33" i="15"/>
  <c r="B34" i="15"/>
  <c r="C34" i="15"/>
  <c r="D34" i="15"/>
  <c r="E34" i="15"/>
  <c r="G34" i="15"/>
  <c r="B35" i="15"/>
  <c r="C35" i="15"/>
  <c r="D35" i="15"/>
  <c r="E35" i="15"/>
  <c r="G35" i="15"/>
  <c r="B36" i="15"/>
  <c r="C36" i="15"/>
  <c r="D36" i="15"/>
  <c r="E36" i="15"/>
  <c r="G36" i="15"/>
  <c r="B37" i="15"/>
  <c r="C37" i="15"/>
  <c r="D37" i="15"/>
  <c r="E37" i="15"/>
  <c r="G37" i="15"/>
  <c r="B38" i="15"/>
  <c r="C38" i="15"/>
  <c r="D38" i="15"/>
  <c r="E38" i="15"/>
  <c r="G38" i="15"/>
  <c r="B39" i="15"/>
  <c r="C39" i="15"/>
  <c r="D39" i="15"/>
  <c r="E39" i="15"/>
  <c r="G39" i="15"/>
  <c r="B40" i="15"/>
  <c r="C40" i="15"/>
  <c r="D40" i="15"/>
  <c r="E40" i="15"/>
  <c r="G40" i="15"/>
  <c r="B41" i="15"/>
  <c r="C41" i="15"/>
  <c r="D41" i="15"/>
  <c r="E41" i="15"/>
  <c r="G41" i="15"/>
  <c r="B20" i="15"/>
  <c r="C20" i="15"/>
  <c r="D20" i="15"/>
  <c r="E20" i="15"/>
  <c r="G20" i="15"/>
  <c r="B21" i="15"/>
  <c r="C21" i="15"/>
  <c r="D21" i="15"/>
  <c r="E21" i="15"/>
  <c r="G21" i="15"/>
  <c r="B22" i="15"/>
  <c r="C22" i="15"/>
  <c r="D22" i="15"/>
  <c r="E22" i="15"/>
  <c r="G22" i="15"/>
  <c r="B23" i="15"/>
  <c r="C23" i="15"/>
  <c r="D23" i="15"/>
  <c r="E23" i="15"/>
  <c r="G23" i="15"/>
  <c r="B24" i="15"/>
  <c r="C24" i="15"/>
  <c r="D24" i="15"/>
  <c r="E24" i="15"/>
  <c r="G24" i="15"/>
  <c r="B25" i="15"/>
  <c r="C25" i="15"/>
  <c r="D25" i="15"/>
  <c r="E25" i="15"/>
  <c r="G25" i="15"/>
  <c r="B26" i="15"/>
  <c r="C26" i="15"/>
  <c r="D26" i="15"/>
  <c r="E26" i="15"/>
  <c r="G26" i="15"/>
  <c r="B27" i="15"/>
  <c r="C27" i="15"/>
  <c r="D27" i="15"/>
  <c r="E27" i="15"/>
  <c r="G27" i="15"/>
  <c r="B28" i="15"/>
  <c r="C28" i="15"/>
  <c r="D28" i="15"/>
  <c r="E28" i="15"/>
  <c r="G28" i="15"/>
  <c r="B29" i="15"/>
  <c r="C29" i="15"/>
  <c r="D29" i="15"/>
  <c r="E29" i="15"/>
  <c r="G29" i="15"/>
  <c r="B30" i="15"/>
  <c r="C30" i="15"/>
  <c r="D30" i="15"/>
  <c r="E30" i="15"/>
  <c r="G30" i="15"/>
  <c r="A19" i="15"/>
  <c r="B19" i="15"/>
  <c r="C19" i="15"/>
  <c r="D19" i="15"/>
  <c r="E19" i="15"/>
  <c r="F19" i="15"/>
  <c r="G19" i="15"/>
  <c r="J4" i="15"/>
  <c r="K4" i="15"/>
  <c r="L4" i="15"/>
  <c r="M4" i="15"/>
  <c r="N4" i="15"/>
  <c r="O4" i="15"/>
  <c r="P4" i="15"/>
  <c r="Q4" i="15"/>
  <c r="R4" i="15"/>
  <c r="J5" i="15"/>
  <c r="K5" i="15"/>
  <c r="L5" i="15"/>
  <c r="M5" i="15"/>
  <c r="N5" i="15"/>
  <c r="O5" i="15"/>
  <c r="P5" i="15"/>
  <c r="Q5" i="15"/>
  <c r="R5" i="15"/>
  <c r="J6" i="15"/>
  <c r="K6" i="15"/>
  <c r="L6" i="15"/>
  <c r="M6" i="15"/>
  <c r="N6" i="15"/>
  <c r="O6" i="15"/>
  <c r="P6" i="15"/>
  <c r="Q6" i="15"/>
  <c r="R6" i="15"/>
  <c r="J7" i="15"/>
  <c r="K7" i="15"/>
  <c r="L7" i="15"/>
  <c r="M7" i="15"/>
  <c r="N7" i="15"/>
  <c r="O7" i="15"/>
  <c r="P7" i="15"/>
  <c r="Q7" i="15"/>
  <c r="R7" i="15"/>
  <c r="J8" i="15"/>
  <c r="K8" i="15"/>
  <c r="L8" i="15"/>
  <c r="M8" i="15"/>
  <c r="N8" i="15"/>
  <c r="O8" i="15"/>
  <c r="P8" i="15"/>
  <c r="Q8" i="15"/>
  <c r="R8" i="15"/>
  <c r="J9" i="15"/>
  <c r="K9" i="15"/>
  <c r="L9" i="15"/>
  <c r="M9" i="15"/>
  <c r="N9" i="15"/>
  <c r="O9" i="15"/>
  <c r="P9" i="15"/>
  <c r="Q9" i="15"/>
  <c r="R9" i="15"/>
  <c r="J10" i="15"/>
  <c r="K10" i="15"/>
  <c r="L10" i="15"/>
  <c r="M10" i="15"/>
  <c r="N10" i="15"/>
  <c r="O10" i="15"/>
  <c r="P10" i="15"/>
  <c r="Q10" i="15"/>
  <c r="R10" i="15"/>
  <c r="J11" i="15"/>
  <c r="K11" i="15"/>
  <c r="L11" i="15"/>
  <c r="M11" i="15"/>
  <c r="N11" i="15"/>
  <c r="O11" i="15"/>
  <c r="P11" i="15"/>
  <c r="Q11" i="15"/>
  <c r="R11" i="15"/>
  <c r="J12" i="15"/>
  <c r="K12" i="15"/>
  <c r="L12" i="15"/>
  <c r="M12" i="15"/>
  <c r="N12" i="15"/>
  <c r="O12" i="15"/>
  <c r="P12" i="15"/>
  <c r="Q12" i="15"/>
  <c r="R12" i="15"/>
  <c r="J13" i="15"/>
  <c r="K13" i="15"/>
  <c r="L13" i="15"/>
  <c r="M13" i="15"/>
  <c r="N13" i="15"/>
  <c r="O13" i="15"/>
  <c r="P13" i="15"/>
  <c r="Q13" i="15"/>
  <c r="R13" i="15"/>
  <c r="J14" i="15"/>
  <c r="K14" i="15"/>
  <c r="L14" i="15"/>
  <c r="M14" i="15"/>
  <c r="N14" i="15"/>
  <c r="O14" i="15"/>
  <c r="P14" i="15"/>
  <c r="Q14" i="15"/>
  <c r="R14" i="15"/>
  <c r="J15" i="15"/>
  <c r="K15" i="15"/>
  <c r="L15" i="15"/>
  <c r="M15" i="15"/>
  <c r="N15" i="15"/>
  <c r="O15" i="15"/>
  <c r="P15" i="15"/>
  <c r="Q15" i="15"/>
  <c r="R15" i="15"/>
  <c r="I15" i="15"/>
  <c r="I4" i="15"/>
  <c r="I5" i="15"/>
  <c r="I6" i="15"/>
  <c r="I7" i="15"/>
  <c r="I8" i="15"/>
  <c r="I9" i="15"/>
  <c r="I10" i="15"/>
  <c r="I11" i="15"/>
  <c r="I12" i="15"/>
  <c r="I13" i="15"/>
  <c r="I14" i="15"/>
  <c r="D5" i="15"/>
  <c r="E5" i="15"/>
  <c r="F5" i="15"/>
  <c r="G5" i="15"/>
  <c r="H5" i="15"/>
  <c r="D6" i="15"/>
  <c r="E6" i="15"/>
  <c r="F6" i="15"/>
  <c r="G6" i="15"/>
  <c r="H6" i="15"/>
  <c r="D7" i="15"/>
  <c r="E7" i="15"/>
  <c r="F7" i="15"/>
  <c r="G7" i="15"/>
  <c r="H7" i="15"/>
  <c r="D8" i="15"/>
  <c r="E8" i="15"/>
  <c r="F8" i="15"/>
  <c r="G8" i="15"/>
  <c r="H8" i="15"/>
  <c r="D9" i="15"/>
  <c r="E9" i="15"/>
  <c r="F9" i="15"/>
  <c r="G9" i="15"/>
  <c r="H9" i="15"/>
  <c r="D10" i="15"/>
  <c r="E10" i="15"/>
  <c r="F10" i="15"/>
  <c r="G10" i="15"/>
  <c r="H10" i="15"/>
  <c r="D11" i="15"/>
  <c r="E11" i="15"/>
  <c r="F11" i="15"/>
  <c r="G11" i="15"/>
  <c r="H11" i="15"/>
  <c r="D12" i="15"/>
  <c r="E12" i="15"/>
  <c r="F12" i="15"/>
  <c r="G12" i="15"/>
  <c r="H12" i="15"/>
  <c r="D13" i="15"/>
  <c r="E13" i="15"/>
  <c r="F13" i="15"/>
  <c r="G13" i="15"/>
  <c r="H13" i="15"/>
  <c r="D14" i="15"/>
  <c r="E14" i="15"/>
  <c r="F14" i="15"/>
  <c r="G14" i="15"/>
  <c r="H14" i="15"/>
  <c r="D15" i="15"/>
  <c r="E15" i="15"/>
  <c r="F15" i="15"/>
  <c r="G15" i="15"/>
  <c r="H15" i="15"/>
  <c r="E4" i="15"/>
  <c r="F4" i="15"/>
  <c r="G4" i="15"/>
  <c r="H4" i="15"/>
  <c r="D4" i="15"/>
  <c r="F463" i="12"/>
  <c r="D437" i="12"/>
  <c r="D427" i="12"/>
  <c r="D425" i="3"/>
  <c r="I2" i="15" s="1"/>
  <c r="D425" i="4"/>
  <c r="J2" i="15" s="1"/>
  <c r="D425" i="5"/>
  <c r="K2" i="15" s="1"/>
  <c r="D425" i="6"/>
  <c r="L2" i="15" s="1"/>
  <c r="D425" i="8"/>
  <c r="M2" i="15" s="1"/>
  <c r="D425" i="9"/>
  <c r="N2" i="15" s="1"/>
  <c r="D425" i="10"/>
  <c r="O2" i="15" s="1"/>
  <c r="D425" i="11"/>
  <c r="P2" i="15" s="1"/>
  <c r="D425" i="12"/>
  <c r="Q2" i="15" s="1"/>
  <c r="D425" i="13"/>
  <c r="R2" i="15" s="1"/>
  <c r="D425" i="1"/>
  <c r="D2" i="15" s="1"/>
  <c r="E425" i="1"/>
  <c r="E2" i="15" s="1"/>
  <c r="H425" i="1"/>
  <c r="H2" i="15" s="1"/>
  <c r="G425" i="1"/>
  <c r="G2" i="15" s="1"/>
  <c r="F425" i="1"/>
  <c r="F2" i="15" s="1"/>
  <c r="H428" i="1"/>
  <c r="H429" i="1"/>
  <c r="H430" i="1"/>
  <c r="H431" i="1"/>
  <c r="H432" i="1"/>
  <c r="H433" i="1"/>
  <c r="H434" i="1"/>
  <c r="H435" i="1"/>
  <c r="H436" i="1"/>
  <c r="H437" i="1"/>
  <c r="H438" i="1"/>
  <c r="H427" i="1"/>
  <c r="G428" i="1"/>
  <c r="G429" i="1"/>
  <c r="G430" i="1"/>
  <c r="G431" i="1"/>
  <c r="G432" i="1"/>
  <c r="G433" i="1"/>
  <c r="G434" i="1"/>
  <c r="G435" i="1"/>
  <c r="G436" i="1"/>
  <c r="G437" i="1"/>
  <c r="G438" i="1"/>
  <c r="G427" i="1"/>
  <c r="F428" i="1"/>
  <c r="F429" i="1"/>
  <c r="F430" i="1"/>
  <c r="F431" i="1"/>
  <c r="F432" i="1"/>
  <c r="F433" i="1"/>
  <c r="F434" i="1"/>
  <c r="F435" i="1"/>
  <c r="F436" i="1"/>
  <c r="F437" i="1"/>
  <c r="F438" i="1"/>
  <c r="F427" i="1"/>
  <c r="E438" i="1"/>
  <c r="E428" i="1"/>
  <c r="E429" i="1"/>
  <c r="E430" i="1"/>
  <c r="E431" i="1"/>
  <c r="E432" i="1"/>
  <c r="E433" i="1"/>
  <c r="E434" i="1"/>
  <c r="E435" i="1"/>
  <c r="E436" i="1"/>
  <c r="E437" i="1"/>
  <c r="E427" i="1"/>
  <c r="D428" i="3"/>
  <c r="D429" i="3"/>
  <c r="D430" i="3"/>
  <c r="D431" i="3"/>
  <c r="D432" i="3"/>
  <c r="D433" i="3"/>
  <c r="D434" i="3"/>
  <c r="D435" i="3"/>
  <c r="D436" i="3"/>
  <c r="D437" i="3"/>
  <c r="D438" i="3"/>
  <c r="D428" i="4"/>
  <c r="D429" i="4"/>
  <c r="D430" i="4"/>
  <c r="D431" i="4"/>
  <c r="D432" i="4"/>
  <c r="D433" i="4"/>
  <c r="D434" i="4"/>
  <c r="D435" i="4"/>
  <c r="D436" i="4"/>
  <c r="D437" i="4"/>
  <c r="D438" i="4"/>
  <c r="D428" i="5"/>
  <c r="D429" i="5"/>
  <c r="D430" i="5"/>
  <c r="D431" i="5"/>
  <c r="D432" i="5"/>
  <c r="D433" i="5"/>
  <c r="D434" i="5"/>
  <c r="D435" i="5"/>
  <c r="D436" i="5"/>
  <c r="D437" i="5"/>
  <c r="D438" i="5"/>
  <c r="D428" i="6"/>
  <c r="D429" i="6"/>
  <c r="D430" i="6"/>
  <c r="D431" i="6"/>
  <c r="D432" i="6"/>
  <c r="D433" i="6"/>
  <c r="D434" i="6"/>
  <c r="D435" i="6"/>
  <c r="D436" i="6"/>
  <c r="D437" i="6"/>
  <c r="D438" i="6"/>
  <c r="D428" i="8"/>
  <c r="D429" i="8"/>
  <c r="D430" i="8"/>
  <c r="D431" i="8"/>
  <c r="D432" i="8"/>
  <c r="D433" i="8"/>
  <c r="D434" i="8"/>
  <c r="D435" i="8"/>
  <c r="D436" i="8"/>
  <c r="D437" i="8"/>
  <c r="D438" i="8"/>
  <c r="D428" i="9"/>
  <c r="D429" i="9"/>
  <c r="D430" i="9"/>
  <c r="D431" i="9"/>
  <c r="D432" i="9"/>
  <c r="D433" i="9"/>
  <c r="D434" i="9"/>
  <c r="D435" i="9"/>
  <c r="D436" i="9"/>
  <c r="D437" i="9"/>
  <c r="D438" i="9"/>
  <c r="D428" i="10"/>
  <c r="D429" i="10"/>
  <c r="D430" i="10"/>
  <c r="D431" i="10"/>
  <c r="D432" i="10"/>
  <c r="D433" i="10"/>
  <c r="D434" i="10"/>
  <c r="D435" i="10"/>
  <c r="D436" i="10"/>
  <c r="D437" i="10"/>
  <c r="D438" i="10"/>
  <c r="D428" i="11"/>
  <c r="D429" i="11"/>
  <c r="D430" i="11"/>
  <c r="D431" i="11"/>
  <c r="D432" i="11"/>
  <c r="D433" i="11"/>
  <c r="D434" i="11"/>
  <c r="D435" i="11"/>
  <c r="D436" i="11"/>
  <c r="D437" i="11"/>
  <c r="D438" i="11"/>
  <c r="D428" i="12"/>
  <c r="D429" i="12"/>
  <c r="D430" i="12"/>
  <c r="D431" i="12"/>
  <c r="D432" i="12"/>
  <c r="D433" i="12"/>
  <c r="D434" i="12"/>
  <c r="D435" i="12"/>
  <c r="D436" i="12"/>
  <c r="D438" i="12"/>
  <c r="D428" i="13"/>
  <c r="D429" i="13"/>
  <c r="D430" i="13"/>
  <c r="D431" i="13"/>
  <c r="D432" i="13"/>
  <c r="D433" i="13"/>
  <c r="D434" i="13"/>
  <c r="D435" i="13"/>
  <c r="D436" i="13"/>
  <c r="D437" i="13"/>
  <c r="D438" i="13"/>
  <c r="D428" i="1"/>
  <c r="D429" i="1"/>
  <c r="D430" i="1"/>
  <c r="D431" i="1"/>
  <c r="D432" i="1"/>
  <c r="D433" i="1"/>
  <c r="D434" i="1"/>
  <c r="D435" i="1"/>
  <c r="D436" i="1"/>
  <c r="D437" i="1"/>
  <c r="D438" i="1"/>
  <c r="D427" i="3"/>
  <c r="D427" i="4"/>
  <c r="D427" i="5"/>
  <c r="D427" i="6"/>
  <c r="D427" i="8"/>
  <c r="D427" i="9"/>
  <c r="D427" i="10"/>
  <c r="D427" i="11"/>
  <c r="D427" i="13"/>
  <c r="D427" i="1"/>
  <c r="C445" i="3" l="1"/>
  <c r="C446" i="3"/>
  <c r="C447" i="3"/>
  <c r="C448" i="3"/>
  <c r="C449" i="3"/>
  <c r="C450" i="3"/>
  <c r="C451" i="3"/>
  <c r="C452" i="3"/>
  <c r="C453" i="3"/>
  <c r="C454" i="3"/>
  <c r="C445" i="4"/>
  <c r="C446" i="4"/>
  <c r="C447" i="4"/>
  <c r="C448" i="4"/>
  <c r="C449" i="4"/>
  <c r="C450" i="4"/>
  <c r="C451" i="4"/>
  <c r="C452" i="4"/>
  <c r="C453" i="4"/>
  <c r="C454" i="4"/>
  <c r="C445" i="5"/>
  <c r="C446" i="5"/>
  <c r="C447" i="5"/>
  <c r="C448" i="5"/>
  <c r="C449" i="5"/>
  <c r="C450" i="5"/>
  <c r="C451" i="5"/>
  <c r="C452" i="5"/>
  <c r="C453" i="5"/>
  <c r="C454" i="5"/>
  <c r="C445" i="6"/>
  <c r="C446" i="6"/>
  <c r="C447" i="6"/>
  <c r="C448" i="6"/>
  <c r="C449" i="6"/>
  <c r="C450" i="6"/>
  <c r="C451" i="6"/>
  <c r="C452" i="6"/>
  <c r="C453" i="6"/>
  <c r="C454" i="6"/>
  <c r="C445" i="8"/>
  <c r="C446" i="8"/>
  <c r="C447" i="8"/>
  <c r="C448" i="8"/>
  <c r="C449" i="8"/>
  <c r="C450" i="8"/>
  <c r="C451" i="8"/>
  <c r="C452" i="8"/>
  <c r="C453" i="8"/>
  <c r="C454" i="8"/>
  <c r="C445" i="9"/>
  <c r="C446" i="9"/>
  <c r="C447" i="9"/>
  <c r="C448" i="9"/>
  <c r="C449" i="9"/>
  <c r="C450" i="9"/>
  <c r="C451" i="9"/>
  <c r="C452" i="9"/>
  <c r="C453" i="9"/>
  <c r="C454" i="9"/>
  <c r="C445" i="10"/>
  <c r="C446" i="10"/>
  <c r="C447" i="10"/>
  <c r="C448" i="10"/>
  <c r="C449" i="10"/>
  <c r="C450" i="10"/>
  <c r="C451" i="10"/>
  <c r="C452" i="10"/>
  <c r="C453" i="10"/>
  <c r="C454" i="10"/>
  <c r="C445" i="11"/>
  <c r="C446" i="11"/>
  <c r="C447" i="11"/>
  <c r="C448" i="11"/>
  <c r="C449" i="11"/>
  <c r="C450" i="11"/>
  <c r="C451" i="11"/>
  <c r="C452" i="11"/>
  <c r="C453" i="11"/>
  <c r="C454" i="11"/>
  <c r="C445" i="12"/>
  <c r="C446" i="12"/>
  <c r="C447" i="12"/>
  <c r="C448" i="12"/>
  <c r="C449" i="12"/>
  <c r="C450" i="12"/>
  <c r="C451" i="12"/>
  <c r="C452" i="12"/>
  <c r="C453" i="12"/>
  <c r="C454" i="12"/>
  <c r="C445" i="13"/>
  <c r="C446" i="13"/>
  <c r="C447" i="13"/>
  <c r="C448" i="13"/>
  <c r="C449" i="13"/>
  <c r="C450" i="13"/>
  <c r="C451" i="13"/>
  <c r="C452" i="13"/>
  <c r="C453" i="13"/>
  <c r="C454" i="13"/>
  <c r="C445" i="1"/>
  <c r="C446" i="1"/>
  <c r="C447" i="1"/>
  <c r="C448" i="1"/>
  <c r="C449" i="1"/>
  <c r="C450" i="1"/>
  <c r="C451" i="1"/>
  <c r="C452" i="1"/>
  <c r="C453" i="1"/>
  <c r="C454" i="1"/>
  <c r="B445" i="3"/>
  <c r="B446" i="3"/>
  <c r="A33" i="15" s="1"/>
  <c r="B447" i="3"/>
  <c r="A34" i="15" s="1"/>
  <c r="B448" i="3"/>
  <c r="B449" i="3"/>
  <c r="A36" i="15" s="1"/>
  <c r="B450" i="3"/>
  <c r="A37" i="15" s="1"/>
  <c r="B451" i="3"/>
  <c r="A38" i="15" s="1"/>
  <c r="B452" i="3"/>
  <c r="B453" i="3"/>
  <c r="B454" i="3"/>
  <c r="A41" i="15" s="1"/>
  <c r="B445" i="4"/>
  <c r="A43" i="15" s="1"/>
  <c r="B446" i="4"/>
  <c r="B447" i="4"/>
  <c r="B448" i="4"/>
  <c r="A46" i="15" s="1"/>
  <c r="B449" i="4"/>
  <c r="A47" i="15" s="1"/>
  <c r="B450" i="4"/>
  <c r="B451" i="4"/>
  <c r="B452" i="4"/>
  <c r="A50" i="15" s="1"/>
  <c r="B453" i="4"/>
  <c r="A51" i="15" s="1"/>
  <c r="B454" i="4"/>
  <c r="B445" i="5"/>
  <c r="A54" i="15" s="1"/>
  <c r="B446" i="5"/>
  <c r="A55" i="15" s="1"/>
  <c r="B447" i="5"/>
  <c r="A56" i="15" s="1"/>
  <c r="B448" i="5"/>
  <c r="B449" i="5"/>
  <c r="B450" i="5"/>
  <c r="A59" i="15" s="1"/>
  <c r="B451" i="5"/>
  <c r="A60" i="15" s="1"/>
  <c r="B452" i="5"/>
  <c r="B453" i="5"/>
  <c r="B454" i="5"/>
  <c r="A63" i="15" s="1"/>
  <c r="B445" i="6"/>
  <c r="A65" i="15" s="1"/>
  <c r="B446" i="6"/>
  <c r="B447" i="6"/>
  <c r="B448" i="6"/>
  <c r="A68" i="15" s="1"/>
  <c r="B449" i="6"/>
  <c r="A69" i="15" s="1"/>
  <c r="B450" i="6"/>
  <c r="B451" i="6"/>
  <c r="A71" i="15" s="1"/>
  <c r="B452" i="6"/>
  <c r="A72" i="15" s="1"/>
  <c r="B453" i="6"/>
  <c r="A73" i="15" s="1"/>
  <c r="B454" i="6"/>
  <c r="B445" i="8"/>
  <c r="B446" i="8"/>
  <c r="A77" i="15" s="1"/>
  <c r="B447" i="8"/>
  <c r="A78" i="15" s="1"/>
  <c r="B448" i="8"/>
  <c r="B449" i="8"/>
  <c r="B450" i="8"/>
  <c r="B451" i="8"/>
  <c r="A82" i="15" s="1"/>
  <c r="B452" i="8"/>
  <c r="B453" i="8"/>
  <c r="B454" i="8"/>
  <c r="A85" i="15" s="1"/>
  <c r="B445" i="9"/>
  <c r="A87" i="15" s="1"/>
  <c r="B446" i="9"/>
  <c r="B447" i="9"/>
  <c r="A89" i="15" s="1"/>
  <c r="B448" i="9"/>
  <c r="A90" i="15" s="1"/>
  <c r="B449" i="9"/>
  <c r="A91" i="15" s="1"/>
  <c r="B450" i="9"/>
  <c r="B451" i="9"/>
  <c r="B452" i="9"/>
  <c r="A94" i="15" s="1"/>
  <c r="B453" i="9"/>
  <c r="A95" i="15" s="1"/>
  <c r="B454" i="9"/>
  <c r="B445" i="10"/>
  <c r="B446" i="10"/>
  <c r="A99" i="15" s="1"/>
  <c r="B447" i="10"/>
  <c r="A100" i="15" s="1"/>
  <c r="B448" i="10"/>
  <c r="B449" i="10"/>
  <c r="B450" i="10"/>
  <c r="A103" i="15" s="1"/>
  <c r="B451" i="10"/>
  <c r="A104" i="15" s="1"/>
  <c r="B452" i="10"/>
  <c r="B453" i="10"/>
  <c r="A106" i="15" s="1"/>
  <c r="B454" i="10"/>
  <c r="A107" i="15" s="1"/>
  <c r="B445" i="11"/>
  <c r="A109" i="15" s="1"/>
  <c r="B446" i="11"/>
  <c r="B447" i="11"/>
  <c r="B448" i="11"/>
  <c r="B449" i="11"/>
  <c r="A113" i="15" s="1"/>
  <c r="B450" i="11"/>
  <c r="B451" i="11"/>
  <c r="B452" i="11"/>
  <c r="A116" i="15" s="1"/>
  <c r="B453" i="11"/>
  <c r="A117" i="15" s="1"/>
  <c r="B454" i="11"/>
  <c r="B445" i="12"/>
  <c r="B446" i="12"/>
  <c r="B447" i="12"/>
  <c r="B448" i="12"/>
  <c r="B449" i="12"/>
  <c r="A124" i="15" s="1"/>
  <c r="B450" i="12"/>
  <c r="A125" i="15" s="1"/>
  <c r="B451" i="12"/>
  <c r="B452" i="12"/>
  <c r="B453" i="12"/>
  <c r="B454" i="12"/>
  <c r="B445" i="13"/>
  <c r="B446" i="13"/>
  <c r="B447" i="13"/>
  <c r="B448" i="13"/>
  <c r="A134" i="15" s="1"/>
  <c r="B449" i="13"/>
  <c r="A135" i="15" s="1"/>
  <c r="B450" i="13"/>
  <c r="B451" i="13"/>
  <c r="B452" i="13"/>
  <c r="B453" i="13"/>
  <c r="B454" i="13"/>
  <c r="B445" i="1"/>
  <c r="B446" i="1"/>
  <c r="A22" i="15" s="1"/>
  <c r="B447" i="1"/>
  <c r="A23" i="15" s="1"/>
  <c r="B448" i="1"/>
  <c r="B449" i="1"/>
  <c r="B450" i="1"/>
  <c r="B451" i="1"/>
  <c r="A27" i="15" s="1"/>
  <c r="B452" i="1"/>
  <c r="B453" i="1"/>
  <c r="B454" i="1"/>
  <c r="A30" i="15" s="1"/>
  <c r="B444" i="3"/>
  <c r="A31" i="15" s="1"/>
  <c r="B444" i="4"/>
  <c r="B444" i="5"/>
  <c r="B444" i="6"/>
  <c r="B444" i="8"/>
  <c r="B444" i="9"/>
  <c r="B444" i="10"/>
  <c r="B444" i="11"/>
  <c r="B444" i="12"/>
  <c r="B444" i="13"/>
  <c r="B444" i="1"/>
  <c r="E445" i="3"/>
  <c r="E446" i="3"/>
  <c r="E447" i="3"/>
  <c r="E448" i="3"/>
  <c r="E449" i="3"/>
  <c r="E450" i="3"/>
  <c r="E451" i="3"/>
  <c r="E452" i="3"/>
  <c r="E453" i="3"/>
  <c r="E454" i="3"/>
  <c r="E445" i="4"/>
  <c r="E446" i="4"/>
  <c r="E447" i="4"/>
  <c r="E448" i="4"/>
  <c r="E449" i="4"/>
  <c r="E450" i="4"/>
  <c r="E451" i="4"/>
  <c r="E452" i="4"/>
  <c r="E453" i="4"/>
  <c r="E454" i="4"/>
  <c r="E445" i="5"/>
  <c r="E446" i="5"/>
  <c r="E447" i="5"/>
  <c r="E448" i="5"/>
  <c r="E449" i="5"/>
  <c r="E450" i="5"/>
  <c r="E451" i="5"/>
  <c r="E452" i="5"/>
  <c r="E453" i="5"/>
  <c r="E454" i="5"/>
  <c r="E445" i="6"/>
  <c r="E446" i="6"/>
  <c r="E447" i="6"/>
  <c r="E448" i="6"/>
  <c r="E449" i="6"/>
  <c r="E450" i="6"/>
  <c r="E451" i="6"/>
  <c r="E452" i="6"/>
  <c r="E453" i="6"/>
  <c r="E454" i="6"/>
  <c r="E445" i="8"/>
  <c r="E446" i="8"/>
  <c r="E447" i="8"/>
  <c r="E448" i="8"/>
  <c r="E449" i="8"/>
  <c r="E450" i="8"/>
  <c r="E451" i="8"/>
  <c r="E452" i="8"/>
  <c r="E453" i="8"/>
  <c r="E454" i="8"/>
  <c r="E445" i="9"/>
  <c r="E446" i="9"/>
  <c r="E447" i="9"/>
  <c r="E448" i="9"/>
  <c r="E449" i="9"/>
  <c r="E450" i="9"/>
  <c r="E451" i="9"/>
  <c r="E452" i="9"/>
  <c r="E453" i="9"/>
  <c r="E454" i="9"/>
  <c r="E445" i="10"/>
  <c r="E446" i="10"/>
  <c r="E447" i="10"/>
  <c r="E448" i="10"/>
  <c r="E449" i="10"/>
  <c r="E450" i="10"/>
  <c r="E451" i="10"/>
  <c r="E452" i="10"/>
  <c r="E453" i="10"/>
  <c r="E454" i="10"/>
  <c r="E445" i="11"/>
  <c r="E446" i="11"/>
  <c r="E447" i="11"/>
  <c r="E448" i="11"/>
  <c r="E449" i="11"/>
  <c r="E450" i="11"/>
  <c r="E451" i="11"/>
  <c r="E452" i="11"/>
  <c r="E453" i="11"/>
  <c r="E454" i="11"/>
  <c r="E445" i="12"/>
  <c r="E446" i="12"/>
  <c r="E447" i="12"/>
  <c r="E448" i="12"/>
  <c r="E449" i="12"/>
  <c r="E450" i="12"/>
  <c r="E451" i="12"/>
  <c r="E452" i="12"/>
  <c r="E453" i="12"/>
  <c r="E454" i="12"/>
  <c r="E445" i="13"/>
  <c r="E446" i="13"/>
  <c r="E447" i="13"/>
  <c r="E448" i="13"/>
  <c r="E449" i="13"/>
  <c r="E450" i="13"/>
  <c r="E451" i="13"/>
  <c r="E452" i="13"/>
  <c r="E453" i="13"/>
  <c r="E454" i="13"/>
  <c r="E445" i="1"/>
  <c r="E446" i="1"/>
  <c r="E447" i="1"/>
  <c r="E448" i="1"/>
  <c r="E449" i="1"/>
  <c r="E450" i="1"/>
  <c r="E451" i="1"/>
  <c r="E452" i="1"/>
  <c r="E453" i="1"/>
  <c r="E454" i="1"/>
  <c r="E444" i="3"/>
  <c r="E444" i="4"/>
  <c r="E444" i="5"/>
  <c r="E444" i="6"/>
  <c r="E444" i="8"/>
  <c r="E444" i="9"/>
  <c r="E444" i="10"/>
  <c r="E444" i="11"/>
  <c r="E444" i="12"/>
  <c r="E444" i="13"/>
  <c r="E444" i="1"/>
  <c r="C444" i="3"/>
  <c r="C444" i="4"/>
  <c r="C444" i="5"/>
  <c r="C444" i="6"/>
  <c r="C444" i="8"/>
  <c r="C444" i="9"/>
  <c r="C444" i="10"/>
  <c r="C444" i="11"/>
  <c r="C444" i="12"/>
  <c r="C444" i="13"/>
  <c r="C444" i="1"/>
  <c r="AL483" i="3"/>
  <c r="AS483" i="3" s="1"/>
  <c r="AL484" i="3"/>
  <c r="AS484" i="3" s="1"/>
  <c r="AL485" i="3"/>
  <c r="AS485" i="3" s="1"/>
  <c r="AL486" i="3"/>
  <c r="AS486" i="3" s="1"/>
  <c r="AL487" i="3"/>
  <c r="AS487" i="3" s="1"/>
  <c r="AL488" i="3"/>
  <c r="AS488" i="3" s="1"/>
  <c r="AL489" i="3"/>
  <c r="AS489" i="3" s="1"/>
  <c r="AL490" i="3"/>
  <c r="AS490" i="3" s="1"/>
  <c r="AL491" i="3"/>
  <c r="AS491" i="3" s="1"/>
  <c r="AL492" i="3"/>
  <c r="AS492" i="3" s="1"/>
  <c r="AL493" i="3"/>
  <c r="AS493" i="3" s="1"/>
  <c r="AL483" i="4"/>
  <c r="AS483" i="4" s="1"/>
  <c r="AL484" i="4"/>
  <c r="AS484" i="4" s="1"/>
  <c r="AL485" i="4"/>
  <c r="AS485" i="4" s="1"/>
  <c r="AL486" i="4"/>
  <c r="AS486" i="4" s="1"/>
  <c r="AL487" i="4"/>
  <c r="AS487" i="4" s="1"/>
  <c r="AL488" i="4"/>
  <c r="AS488" i="4" s="1"/>
  <c r="AL489" i="4"/>
  <c r="AS489" i="4" s="1"/>
  <c r="AL490" i="4"/>
  <c r="AS490" i="4" s="1"/>
  <c r="AL491" i="4"/>
  <c r="AS491" i="4" s="1"/>
  <c r="AL492" i="4"/>
  <c r="AS492" i="4" s="1"/>
  <c r="AL493" i="4"/>
  <c r="AS493" i="4" s="1"/>
  <c r="AL483" i="5"/>
  <c r="AS483" i="5" s="1"/>
  <c r="AL484" i="5"/>
  <c r="AS484" i="5" s="1"/>
  <c r="AL485" i="5"/>
  <c r="AS485" i="5" s="1"/>
  <c r="AL486" i="5"/>
  <c r="AS486" i="5" s="1"/>
  <c r="AL487" i="5"/>
  <c r="AS487" i="5" s="1"/>
  <c r="AL488" i="5"/>
  <c r="AS488" i="5" s="1"/>
  <c r="AL489" i="5"/>
  <c r="AS489" i="5" s="1"/>
  <c r="AL490" i="5"/>
  <c r="AS490" i="5" s="1"/>
  <c r="AL491" i="5"/>
  <c r="AS491" i="5" s="1"/>
  <c r="AL492" i="5"/>
  <c r="AS492" i="5" s="1"/>
  <c r="AL493" i="5"/>
  <c r="AS493" i="5" s="1"/>
  <c r="AL483" i="6"/>
  <c r="AS483" i="6" s="1"/>
  <c r="AL484" i="6"/>
  <c r="AS484" i="6" s="1"/>
  <c r="AL485" i="6"/>
  <c r="AS485" i="6" s="1"/>
  <c r="AL486" i="6"/>
  <c r="AS486" i="6" s="1"/>
  <c r="AL487" i="6"/>
  <c r="AS487" i="6" s="1"/>
  <c r="AL488" i="6"/>
  <c r="AS488" i="6" s="1"/>
  <c r="AL489" i="6"/>
  <c r="AS489" i="6" s="1"/>
  <c r="AL490" i="6"/>
  <c r="AS490" i="6" s="1"/>
  <c r="AL491" i="6"/>
  <c r="AS491" i="6" s="1"/>
  <c r="AL492" i="6"/>
  <c r="AS492" i="6" s="1"/>
  <c r="AL493" i="6"/>
  <c r="AS493" i="6" s="1"/>
  <c r="AL483" i="8"/>
  <c r="AS483" i="8" s="1"/>
  <c r="AL484" i="8"/>
  <c r="AS484" i="8" s="1"/>
  <c r="AL485" i="8"/>
  <c r="AS485" i="8" s="1"/>
  <c r="AL486" i="8"/>
  <c r="AS486" i="8" s="1"/>
  <c r="AL487" i="8"/>
  <c r="AS487" i="8" s="1"/>
  <c r="AL488" i="8"/>
  <c r="AS488" i="8" s="1"/>
  <c r="AL489" i="8"/>
  <c r="AS489" i="8" s="1"/>
  <c r="AL490" i="8"/>
  <c r="AS490" i="8" s="1"/>
  <c r="AL491" i="8"/>
  <c r="AS491" i="8" s="1"/>
  <c r="AL492" i="8"/>
  <c r="AS492" i="8" s="1"/>
  <c r="AL493" i="8"/>
  <c r="AS493" i="8" s="1"/>
  <c r="AL483" i="9"/>
  <c r="AS483" i="9" s="1"/>
  <c r="AL484" i="9"/>
  <c r="AS484" i="9" s="1"/>
  <c r="AL485" i="9"/>
  <c r="AS485" i="9" s="1"/>
  <c r="AL486" i="9"/>
  <c r="AS486" i="9" s="1"/>
  <c r="AL487" i="9"/>
  <c r="AS487" i="9" s="1"/>
  <c r="AL488" i="9"/>
  <c r="AS488" i="9" s="1"/>
  <c r="AL489" i="9"/>
  <c r="AS489" i="9" s="1"/>
  <c r="AL490" i="9"/>
  <c r="AS490" i="9" s="1"/>
  <c r="AL491" i="9"/>
  <c r="AS491" i="9" s="1"/>
  <c r="AL492" i="9"/>
  <c r="AS492" i="9" s="1"/>
  <c r="AL493" i="9"/>
  <c r="AS493" i="9" s="1"/>
  <c r="AL483" i="10"/>
  <c r="AS483" i="10" s="1"/>
  <c r="AL484" i="10"/>
  <c r="AS484" i="10" s="1"/>
  <c r="AL485" i="10"/>
  <c r="AS485" i="10" s="1"/>
  <c r="AL486" i="10"/>
  <c r="AS486" i="10" s="1"/>
  <c r="AL487" i="10"/>
  <c r="AS487" i="10" s="1"/>
  <c r="AL488" i="10"/>
  <c r="AS488" i="10" s="1"/>
  <c r="AL489" i="10"/>
  <c r="AS489" i="10" s="1"/>
  <c r="AL490" i="10"/>
  <c r="AS490" i="10" s="1"/>
  <c r="AL491" i="10"/>
  <c r="AS491" i="10" s="1"/>
  <c r="AL492" i="10"/>
  <c r="AS492" i="10" s="1"/>
  <c r="AL493" i="10"/>
  <c r="AS493" i="10" s="1"/>
  <c r="AL483" i="11"/>
  <c r="AS483" i="11" s="1"/>
  <c r="AL484" i="11"/>
  <c r="AS484" i="11" s="1"/>
  <c r="AL485" i="11"/>
  <c r="AS485" i="11" s="1"/>
  <c r="AL486" i="11"/>
  <c r="AS486" i="11" s="1"/>
  <c r="AL487" i="11"/>
  <c r="AS487" i="11" s="1"/>
  <c r="AL488" i="11"/>
  <c r="AS488" i="11" s="1"/>
  <c r="AL489" i="11"/>
  <c r="AS489" i="11" s="1"/>
  <c r="AL490" i="11"/>
  <c r="AS490" i="11" s="1"/>
  <c r="AL491" i="11"/>
  <c r="AS491" i="11" s="1"/>
  <c r="AL492" i="11"/>
  <c r="AS492" i="11" s="1"/>
  <c r="AL493" i="11"/>
  <c r="AS493" i="11" s="1"/>
  <c r="AL483" i="12"/>
  <c r="AS483" i="12" s="1"/>
  <c r="AL484" i="12"/>
  <c r="AS484" i="12" s="1"/>
  <c r="AL485" i="12"/>
  <c r="AS485" i="12" s="1"/>
  <c r="AL486" i="12"/>
  <c r="AS486" i="12" s="1"/>
  <c r="AL487" i="12"/>
  <c r="AS487" i="12" s="1"/>
  <c r="AL488" i="12"/>
  <c r="AS488" i="12" s="1"/>
  <c r="AL489" i="12"/>
  <c r="AS489" i="12" s="1"/>
  <c r="AL490" i="12"/>
  <c r="AS490" i="12" s="1"/>
  <c r="AL491" i="12"/>
  <c r="AS491" i="12" s="1"/>
  <c r="AL492" i="12"/>
  <c r="AS492" i="12" s="1"/>
  <c r="AL493" i="12"/>
  <c r="AS493" i="12" s="1"/>
  <c r="AL483" i="13"/>
  <c r="AS483" i="13" s="1"/>
  <c r="AL484" i="13"/>
  <c r="AS484" i="13" s="1"/>
  <c r="AL485" i="13"/>
  <c r="AS485" i="13" s="1"/>
  <c r="AL486" i="13"/>
  <c r="AS486" i="13" s="1"/>
  <c r="AL487" i="13"/>
  <c r="AS487" i="13" s="1"/>
  <c r="AL488" i="13"/>
  <c r="AS488" i="13" s="1"/>
  <c r="AL489" i="13"/>
  <c r="AS489" i="13" s="1"/>
  <c r="AL490" i="13"/>
  <c r="AS490" i="13" s="1"/>
  <c r="AL491" i="13"/>
  <c r="AS491" i="13" s="1"/>
  <c r="AL492" i="13"/>
  <c r="AS492" i="13" s="1"/>
  <c r="AL493" i="13"/>
  <c r="AS493" i="13" s="1"/>
  <c r="AL483" i="1"/>
  <c r="AS483" i="1" s="1"/>
  <c r="AL484" i="1"/>
  <c r="AS484" i="1" s="1"/>
  <c r="AL485" i="1"/>
  <c r="AS485" i="1" s="1"/>
  <c r="AL486" i="1"/>
  <c r="AS486" i="1" s="1"/>
  <c r="AL487" i="1"/>
  <c r="AS487" i="1" s="1"/>
  <c r="AL488" i="1"/>
  <c r="AS488" i="1" s="1"/>
  <c r="AL489" i="1"/>
  <c r="AS489" i="1" s="1"/>
  <c r="AL490" i="1"/>
  <c r="AS490" i="1" s="1"/>
  <c r="AL491" i="1"/>
  <c r="AS491" i="1" s="1"/>
  <c r="AL492" i="1"/>
  <c r="AS492" i="1" s="1"/>
  <c r="AL493" i="1"/>
  <c r="AS493" i="1" s="1"/>
  <c r="AO484" i="3"/>
  <c r="AO485" i="3"/>
  <c r="AO486" i="3"/>
  <c r="AO487" i="3"/>
  <c r="AO488" i="3"/>
  <c r="AO489" i="3"/>
  <c r="AO490" i="3"/>
  <c r="AO491" i="3"/>
  <c r="AO492" i="3"/>
  <c r="AO493" i="3"/>
  <c r="AO484" i="4"/>
  <c r="AO485" i="4"/>
  <c r="AO486" i="4"/>
  <c r="AO487" i="4"/>
  <c r="AO488" i="4"/>
  <c r="AO489" i="4"/>
  <c r="AO490" i="4"/>
  <c r="AO491" i="4"/>
  <c r="AO492" i="4"/>
  <c r="AO493" i="4"/>
  <c r="AO484" i="5"/>
  <c r="AO485" i="5"/>
  <c r="AO486" i="5"/>
  <c r="AO487" i="5"/>
  <c r="AO488" i="5"/>
  <c r="AO489" i="5"/>
  <c r="AO490" i="5"/>
  <c r="AO491" i="5"/>
  <c r="AO492" i="5"/>
  <c r="AO493" i="5"/>
  <c r="AO484" i="6"/>
  <c r="AO485" i="6"/>
  <c r="AO486" i="6"/>
  <c r="AO487" i="6"/>
  <c r="AO488" i="6"/>
  <c r="AO489" i="6"/>
  <c r="AO490" i="6"/>
  <c r="AO491" i="6"/>
  <c r="AO492" i="6"/>
  <c r="AO493" i="6"/>
  <c r="AO484" i="8"/>
  <c r="AO485" i="8"/>
  <c r="AO486" i="8"/>
  <c r="AO487" i="8"/>
  <c r="AO488" i="8"/>
  <c r="AO489" i="8"/>
  <c r="AO490" i="8"/>
  <c r="AO491" i="8"/>
  <c r="AO492" i="8"/>
  <c r="AO493" i="8"/>
  <c r="AO484" i="9"/>
  <c r="AO485" i="9"/>
  <c r="AO486" i="9"/>
  <c r="AO487" i="9"/>
  <c r="AO488" i="9"/>
  <c r="AO489" i="9"/>
  <c r="AO490" i="9"/>
  <c r="AO491" i="9"/>
  <c r="AO492" i="9"/>
  <c r="AO493" i="9"/>
  <c r="AO484" i="10"/>
  <c r="AO485" i="10"/>
  <c r="AO486" i="10"/>
  <c r="AO487" i="10"/>
  <c r="AO488" i="10"/>
  <c r="AO489" i="10"/>
  <c r="AO490" i="10"/>
  <c r="AO491" i="10"/>
  <c r="AO492" i="10"/>
  <c r="AO493" i="10"/>
  <c r="AO484" i="11"/>
  <c r="AO485" i="11"/>
  <c r="AO486" i="11"/>
  <c r="AO487" i="11"/>
  <c r="AO488" i="11"/>
  <c r="AO489" i="11"/>
  <c r="AO490" i="11"/>
  <c r="AO491" i="11"/>
  <c r="AO492" i="11"/>
  <c r="AO493" i="11"/>
  <c r="AO484" i="12"/>
  <c r="AO485" i="12"/>
  <c r="AO486" i="12"/>
  <c r="AO487" i="12"/>
  <c r="AO488" i="12"/>
  <c r="AO489" i="12"/>
  <c r="AO490" i="12"/>
  <c r="AO491" i="12"/>
  <c r="AO492" i="12"/>
  <c r="AO493" i="12"/>
  <c r="AO484" i="13"/>
  <c r="AO485" i="13"/>
  <c r="AO486" i="13"/>
  <c r="AO487" i="13"/>
  <c r="AO488" i="13"/>
  <c r="AO489" i="13"/>
  <c r="AO490" i="13"/>
  <c r="AO491" i="13"/>
  <c r="AO492" i="13"/>
  <c r="AO493" i="13"/>
  <c r="AO484" i="1"/>
  <c r="AO485" i="1"/>
  <c r="AO486" i="1"/>
  <c r="AO487" i="1"/>
  <c r="AO488" i="1"/>
  <c r="AO489" i="1"/>
  <c r="AO490" i="1"/>
  <c r="AO491" i="1"/>
  <c r="AO492" i="1"/>
  <c r="AO493" i="1"/>
  <c r="AO483" i="3"/>
  <c r="AO483" i="4"/>
  <c r="AO483" i="5"/>
  <c r="AO483" i="6"/>
  <c r="AO483" i="8"/>
  <c r="AO483" i="9"/>
  <c r="AO483" i="10"/>
  <c r="AO483" i="11"/>
  <c r="AO483" i="12"/>
  <c r="AO483" i="13"/>
  <c r="AO483" i="1"/>
  <c r="AO472" i="3"/>
  <c r="AO473" i="3"/>
  <c r="AO474" i="3"/>
  <c r="AO475" i="3"/>
  <c r="AO476" i="3"/>
  <c r="AO477" i="3"/>
  <c r="AO478" i="3"/>
  <c r="AO479" i="3"/>
  <c r="AO480" i="3"/>
  <c r="AO481" i="3"/>
  <c r="AO482" i="3"/>
  <c r="AO472" i="4"/>
  <c r="AO473" i="4"/>
  <c r="AO474" i="4"/>
  <c r="AO475" i="4"/>
  <c r="AO476" i="4"/>
  <c r="AO477" i="4"/>
  <c r="AO478" i="4"/>
  <c r="AO479" i="4"/>
  <c r="AO480" i="4"/>
  <c r="AO481" i="4"/>
  <c r="AO482" i="4"/>
  <c r="AO472" i="5"/>
  <c r="AO473" i="5"/>
  <c r="AO474" i="5"/>
  <c r="AO475" i="5"/>
  <c r="AO476" i="5"/>
  <c r="AO477" i="5"/>
  <c r="AO478" i="5"/>
  <c r="AO479" i="5"/>
  <c r="AO480" i="5"/>
  <c r="AO481" i="5"/>
  <c r="AO482" i="5"/>
  <c r="AO472" i="6"/>
  <c r="AO473" i="6"/>
  <c r="AO474" i="6"/>
  <c r="AO475" i="6"/>
  <c r="AO476" i="6"/>
  <c r="AO477" i="6"/>
  <c r="AO478" i="6"/>
  <c r="AO479" i="6"/>
  <c r="AO480" i="6"/>
  <c r="AO481" i="6"/>
  <c r="AO482" i="6"/>
  <c r="AO472" i="8"/>
  <c r="AO473" i="8"/>
  <c r="AO474" i="8"/>
  <c r="AO475" i="8"/>
  <c r="AO476" i="8"/>
  <c r="AO477" i="8"/>
  <c r="AO478" i="8"/>
  <c r="AO479" i="8"/>
  <c r="AO480" i="8"/>
  <c r="AO481" i="8"/>
  <c r="AO482" i="8"/>
  <c r="AO472" i="9"/>
  <c r="AO473" i="9"/>
  <c r="AO474" i="9"/>
  <c r="AO475" i="9"/>
  <c r="AO476" i="9"/>
  <c r="AO477" i="9"/>
  <c r="AO478" i="9"/>
  <c r="AO479" i="9"/>
  <c r="AO480" i="9"/>
  <c r="AO481" i="9"/>
  <c r="AO482" i="9"/>
  <c r="AO472" i="10"/>
  <c r="AO473" i="10"/>
  <c r="AO474" i="10"/>
  <c r="AO475" i="10"/>
  <c r="AO476" i="10"/>
  <c r="AO477" i="10"/>
  <c r="AO478" i="10"/>
  <c r="AO479" i="10"/>
  <c r="AO480" i="10"/>
  <c r="AO481" i="10"/>
  <c r="AO482" i="10"/>
  <c r="AO472" i="11"/>
  <c r="AO473" i="11"/>
  <c r="AO474" i="11"/>
  <c r="AO475" i="11"/>
  <c r="AO476" i="11"/>
  <c r="AO477" i="11"/>
  <c r="AO478" i="11"/>
  <c r="AO479" i="11"/>
  <c r="AO480" i="11"/>
  <c r="AO481" i="11"/>
  <c r="AO482" i="11"/>
  <c r="AO472" i="12"/>
  <c r="AO473" i="12"/>
  <c r="AO474" i="12"/>
  <c r="AO475" i="12"/>
  <c r="AO476" i="12"/>
  <c r="AO477" i="12"/>
  <c r="AO478" i="12"/>
  <c r="AO479" i="12"/>
  <c r="AO480" i="12"/>
  <c r="AO481" i="12"/>
  <c r="AO482" i="12"/>
  <c r="AO472" i="13"/>
  <c r="AO473" i="13"/>
  <c r="AO474" i="13"/>
  <c r="AO475" i="13"/>
  <c r="AO476" i="13"/>
  <c r="AO477" i="13"/>
  <c r="AO478" i="13"/>
  <c r="AO479" i="13"/>
  <c r="AO480" i="13"/>
  <c r="AO481" i="13"/>
  <c r="AO482" i="13"/>
  <c r="AO472" i="1"/>
  <c r="AO473" i="1"/>
  <c r="AO474" i="1"/>
  <c r="AO475" i="1"/>
  <c r="AO476" i="1"/>
  <c r="AO477" i="1"/>
  <c r="AO478" i="1"/>
  <c r="AO479" i="1"/>
  <c r="AO480" i="1"/>
  <c r="AO481" i="1"/>
  <c r="AO482" i="1"/>
  <c r="AL482" i="3"/>
  <c r="AS482" i="3" s="1"/>
  <c r="AL481" i="3"/>
  <c r="AS481" i="3" s="1"/>
  <c r="AL480" i="3"/>
  <c r="AS480" i="3" s="1"/>
  <c r="AL479" i="3"/>
  <c r="AS479" i="3" s="1"/>
  <c r="AL478" i="3"/>
  <c r="AS478" i="3" s="1"/>
  <c r="AL477" i="3"/>
  <c r="AS477" i="3" s="1"/>
  <c r="AL476" i="3"/>
  <c r="AS476" i="3" s="1"/>
  <c r="AL475" i="3"/>
  <c r="AS475" i="3" s="1"/>
  <c r="AL474" i="3"/>
  <c r="AS474" i="3" s="1"/>
  <c r="AL473" i="3"/>
  <c r="AS473" i="3" s="1"/>
  <c r="AL472" i="3"/>
  <c r="AS472" i="3" s="1"/>
  <c r="AL482" i="4"/>
  <c r="AS482" i="4" s="1"/>
  <c r="AL481" i="4"/>
  <c r="AS481" i="4" s="1"/>
  <c r="AL480" i="4"/>
  <c r="AS480" i="4" s="1"/>
  <c r="AL479" i="4"/>
  <c r="AS479" i="4" s="1"/>
  <c r="AL478" i="4"/>
  <c r="AS478" i="4" s="1"/>
  <c r="AL477" i="4"/>
  <c r="AS477" i="4" s="1"/>
  <c r="AL476" i="4"/>
  <c r="AS476" i="4" s="1"/>
  <c r="AL475" i="4"/>
  <c r="AS475" i="4" s="1"/>
  <c r="AL474" i="4"/>
  <c r="AS474" i="4" s="1"/>
  <c r="AL473" i="4"/>
  <c r="AS473" i="4" s="1"/>
  <c r="AL472" i="4"/>
  <c r="AS472" i="4" s="1"/>
  <c r="AL482" i="5"/>
  <c r="AS482" i="5" s="1"/>
  <c r="AL481" i="5"/>
  <c r="AS481" i="5" s="1"/>
  <c r="AL480" i="5"/>
  <c r="AS480" i="5" s="1"/>
  <c r="AL479" i="5"/>
  <c r="AS479" i="5" s="1"/>
  <c r="AL478" i="5"/>
  <c r="AS478" i="5" s="1"/>
  <c r="AL477" i="5"/>
  <c r="AS477" i="5" s="1"/>
  <c r="AL476" i="5"/>
  <c r="AS476" i="5" s="1"/>
  <c r="AL475" i="5"/>
  <c r="AS475" i="5" s="1"/>
  <c r="AL474" i="5"/>
  <c r="AS474" i="5" s="1"/>
  <c r="AL473" i="5"/>
  <c r="AS473" i="5" s="1"/>
  <c r="AL472" i="5"/>
  <c r="AS472" i="5" s="1"/>
  <c r="AL482" i="6"/>
  <c r="AS482" i="6" s="1"/>
  <c r="AL481" i="6"/>
  <c r="AS481" i="6" s="1"/>
  <c r="AL480" i="6"/>
  <c r="AS480" i="6" s="1"/>
  <c r="AL479" i="6"/>
  <c r="AS479" i="6" s="1"/>
  <c r="AL478" i="6"/>
  <c r="AS478" i="6" s="1"/>
  <c r="AL477" i="6"/>
  <c r="AS477" i="6" s="1"/>
  <c r="AL476" i="6"/>
  <c r="AS476" i="6" s="1"/>
  <c r="AL475" i="6"/>
  <c r="AS475" i="6" s="1"/>
  <c r="AL474" i="6"/>
  <c r="AS474" i="6" s="1"/>
  <c r="AL473" i="6"/>
  <c r="AS473" i="6" s="1"/>
  <c r="AL472" i="6"/>
  <c r="AS472" i="6" s="1"/>
  <c r="AL482" i="8"/>
  <c r="AS482" i="8" s="1"/>
  <c r="AL481" i="8"/>
  <c r="AS481" i="8" s="1"/>
  <c r="AL480" i="8"/>
  <c r="AS480" i="8" s="1"/>
  <c r="AL479" i="8"/>
  <c r="AS479" i="8" s="1"/>
  <c r="AL478" i="8"/>
  <c r="AS478" i="8" s="1"/>
  <c r="AL477" i="8"/>
  <c r="AS477" i="8" s="1"/>
  <c r="AL476" i="8"/>
  <c r="AS476" i="8" s="1"/>
  <c r="AL475" i="8"/>
  <c r="AS475" i="8" s="1"/>
  <c r="AL474" i="8"/>
  <c r="AS474" i="8" s="1"/>
  <c r="AL473" i="8"/>
  <c r="AS473" i="8" s="1"/>
  <c r="AL472" i="8"/>
  <c r="AS472" i="8" s="1"/>
  <c r="AL482" i="9"/>
  <c r="AS482" i="9" s="1"/>
  <c r="AL481" i="9"/>
  <c r="AS481" i="9" s="1"/>
  <c r="AL480" i="9"/>
  <c r="AS480" i="9" s="1"/>
  <c r="AL479" i="9"/>
  <c r="AS479" i="9" s="1"/>
  <c r="AL478" i="9"/>
  <c r="AS478" i="9" s="1"/>
  <c r="AL477" i="9"/>
  <c r="AS477" i="9" s="1"/>
  <c r="AL476" i="9"/>
  <c r="AS476" i="9" s="1"/>
  <c r="AL475" i="9"/>
  <c r="AS475" i="9" s="1"/>
  <c r="AL474" i="9"/>
  <c r="AS474" i="9" s="1"/>
  <c r="AL473" i="9"/>
  <c r="AS473" i="9" s="1"/>
  <c r="AL472" i="9"/>
  <c r="AS472" i="9" s="1"/>
  <c r="AL482" i="10"/>
  <c r="AS482" i="10" s="1"/>
  <c r="AL481" i="10"/>
  <c r="AS481" i="10" s="1"/>
  <c r="AL480" i="10"/>
  <c r="AS480" i="10" s="1"/>
  <c r="AL479" i="10"/>
  <c r="AS479" i="10" s="1"/>
  <c r="AL478" i="10"/>
  <c r="AS478" i="10" s="1"/>
  <c r="AL477" i="10"/>
  <c r="AS477" i="10" s="1"/>
  <c r="AL476" i="10"/>
  <c r="AS476" i="10" s="1"/>
  <c r="AL475" i="10"/>
  <c r="AS475" i="10" s="1"/>
  <c r="AL474" i="10"/>
  <c r="AS474" i="10" s="1"/>
  <c r="AL473" i="10"/>
  <c r="AS473" i="10" s="1"/>
  <c r="AL472" i="10"/>
  <c r="AS472" i="10" s="1"/>
  <c r="AL482" i="11"/>
  <c r="AS482" i="11" s="1"/>
  <c r="AL481" i="11"/>
  <c r="AS481" i="11" s="1"/>
  <c r="AL480" i="11"/>
  <c r="AS480" i="11" s="1"/>
  <c r="AL479" i="11"/>
  <c r="AS479" i="11" s="1"/>
  <c r="AL478" i="11"/>
  <c r="AS478" i="11" s="1"/>
  <c r="AL477" i="11"/>
  <c r="AS477" i="11" s="1"/>
  <c r="AL476" i="11"/>
  <c r="AS476" i="11" s="1"/>
  <c r="AL475" i="11"/>
  <c r="AS475" i="11" s="1"/>
  <c r="AL474" i="11"/>
  <c r="AS474" i="11" s="1"/>
  <c r="AL473" i="11"/>
  <c r="AS473" i="11" s="1"/>
  <c r="AL472" i="11"/>
  <c r="AS472" i="11" s="1"/>
  <c r="AL482" i="12"/>
  <c r="AS482" i="12" s="1"/>
  <c r="AL481" i="12"/>
  <c r="AS481" i="12" s="1"/>
  <c r="AL480" i="12"/>
  <c r="AS480" i="12" s="1"/>
  <c r="AL479" i="12"/>
  <c r="AS479" i="12" s="1"/>
  <c r="AL478" i="12"/>
  <c r="AS478" i="12" s="1"/>
  <c r="AL477" i="12"/>
  <c r="AS477" i="12" s="1"/>
  <c r="AL476" i="12"/>
  <c r="AS476" i="12" s="1"/>
  <c r="AL475" i="12"/>
  <c r="AS475" i="12" s="1"/>
  <c r="AL474" i="12"/>
  <c r="AS474" i="12" s="1"/>
  <c r="AL473" i="12"/>
  <c r="AS473" i="12" s="1"/>
  <c r="AL472" i="12"/>
  <c r="AS472" i="12" s="1"/>
  <c r="AL482" i="13"/>
  <c r="AS482" i="13" s="1"/>
  <c r="AL481" i="13"/>
  <c r="AS481" i="13" s="1"/>
  <c r="AL480" i="13"/>
  <c r="AS480" i="13" s="1"/>
  <c r="AL479" i="13"/>
  <c r="AS479" i="13" s="1"/>
  <c r="AL478" i="13"/>
  <c r="AS478" i="13" s="1"/>
  <c r="AL477" i="13"/>
  <c r="AS477" i="13" s="1"/>
  <c r="AL476" i="13"/>
  <c r="AS476" i="13" s="1"/>
  <c r="AL475" i="13"/>
  <c r="AS475" i="13" s="1"/>
  <c r="AL474" i="13"/>
  <c r="AS474" i="13" s="1"/>
  <c r="AL473" i="13"/>
  <c r="AS473" i="13" s="1"/>
  <c r="AL472" i="13"/>
  <c r="AS472" i="13" s="1"/>
  <c r="AL482" i="1"/>
  <c r="AS482" i="1" s="1"/>
  <c r="AL481" i="1"/>
  <c r="AS481" i="1" s="1"/>
  <c r="AL480" i="1"/>
  <c r="AS480" i="1" s="1"/>
  <c r="AL479" i="1"/>
  <c r="AS479" i="1" s="1"/>
  <c r="AL478" i="1"/>
  <c r="AS478" i="1" s="1"/>
  <c r="AL477" i="1"/>
  <c r="AS477" i="1" s="1"/>
  <c r="AL476" i="1"/>
  <c r="AS476" i="1" s="1"/>
  <c r="AL475" i="1"/>
  <c r="AS475" i="1" s="1"/>
  <c r="AL474" i="1"/>
  <c r="AS474" i="1" s="1"/>
  <c r="AL473" i="1"/>
  <c r="AS473" i="1" s="1"/>
  <c r="AL472" i="1"/>
  <c r="AS472" i="1" s="1"/>
  <c r="AL462" i="3"/>
  <c r="AS462" i="3" s="1"/>
  <c r="AL463" i="3"/>
  <c r="AS463" i="3" s="1"/>
  <c r="AL464" i="3"/>
  <c r="AS464" i="3" s="1"/>
  <c r="AL465" i="3"/>
  <c r="AS465" i="3" s="1"/>
  <c r="AL466" i="3"/>
  <c r="AS466" i="3" s="1"/>
  <c r="AL467" i="3"/>
  <c r="AS467" i="3" s="1"/>
  <c r="AL468" i="3"/>
  <c r="AS468" i="3" s="1"/>
  <c r="AL469" i="3"/>
  <c r="AS469" i="3" s="1"/>
  <c r="AL470" i="3"/>
  <c r="AS470" i="3" s="1"/>
  <c r="AL471" i="3"/>
  <c r="AS471" i="3" s="1"/>
  <c r="AL462" i="4"/>
  <c r="AS462" i="4" s="1"/>
  <c r="AL463" i="4"/>
  <c r="AS463" i="4" s="1"/>
  <c r="AL464" i="4"/>
  <c r="AS464" i="4" s="1"/>
  <c r="AL465" i="4"/>
  <c r="AS465" i="4" s="1"/>
  <c r="AL466" i="4"/>
  <c r="AS466" i="4" s="1"/>
  <c r="AL467" i="4"/>
  <c r="AS467" i="4" s="1"/>
  <c r="AL468" i="4"/>
  <c r="AS468" i="4" s="1"/>
  <c r="AL469" i="4"/>
  <c r="AS469" i="4" s="1"/>
  <c r="AL470" i="4"/>
  <c r="AS470" i="4" s="1"/>
  <c r="AL471" i="4"/>
  <c r="AS471" i="4" s="1"/>
  <c r="AL462" i="5"/>
  <c r="AS462" i="5" s="1"/>
  <c r="AL463" i="5"/>
  <c r="AS463" i="5" s="1"/>
  <c r="AL464" i="5"/>
  <c r="AS464" i="5" s="1"/>
  <c r="AL465" i="5"/>
  <c r="AS465" i="5" s="1"/>
  <c r="AL466" i="5"/>
  <c r="AS466" i="5" s="1"/>
  <c r="AL467" i="5"/>
  <c r="AS467" i="5" s="1"/>
  <c r="AL468" i="5"/>
  <c r="AS468" i="5" s="1"/>
  <c r="AL469" i="5"/>
  <c r="AS469" i="5" s="1"/>
  <c r="AL470" i="5"/>
  <c r="AS470" i="5" s="1"/>
  <c r="AL471" i="5"/>
  <c r="AS471" i="5" s="1"/>
  <c r="AL462" i="6"/>
  <c r="AS462" i="6" s="1"/>
  <c r="AL463" i="6"/>
  <c r="AS463" i="6" s="1"/>
  <c r="AL464" i="6"/>
  <c r="AS464" i="6" s="1"/>
  <c r="AL465" i="6"/>
  <c r="AS465" i="6" s="1"/>
  <c r="AL466" i="6"/>
  <c r="AS466" i="6" s="1"/>
  <c r="AL467" i="6"/>
  <c r="AS467" i="6" s="1"/>
  <c r="AL468" i="6"/>
  <c r="AS468" i="6" s="1"/>
  <c r="AL469" i="6"/>
  <c r="AS469" i="6" s="1"/>
  <c r="AL470" i="6"/>
  <c r="AS470" i="6" s="1"/>
  <c r="AL471" i="6"/>
  <c r="AS471" i="6" s="1"/>
  <c r="AL462" i="8"/>
  <c r="AS462" i="8" s="1"/>
  <c r="AL463" i="8"/>
  <c r="AS463" i="8" s="1"/>
  <c r="AL464" i="8"/>
  <c r="AS464" i="8" s="1"/>
  <c r="AL465" i="8"/>
  <c r="AS465" i="8" s="1"/>
  <c r="AL466" i="8"/>
  <c r="AS466" i="8" s="1"/>
  <c r="AL467" i="8"/>
  <c r="AS467" i="8" s="1"/>
  <c r="AL468" i="8"/>
  <c r="AS468" i="8" s="1"/>
  <c r="AL469" i="8"/>
  <c r="AS469" i="8" s="1"/>
  <c r="AL470" i="8"/>
  <c r="AS470" i="8" s="1"/>
  <c r="AL471" i="8"/>
  <c r="AS471" i="8" s="1"/>
  <c r="AL462" i="9"/>
  <c r="AS462" i="9" s="1"/>
  <c r="AL463" i="9"/>
  <c r="AS463" i="9" s="1"/>
  <c r="AL464" i="9"/>
  <c r="AS464" i="9" s="1"/>
  <c r="AL465" i="9"/>
  <c r="AS465" i="9" s="1"/>
  <c r="AL466" i="9"/>
  <c r="AS466" i="9" s="1"/>
  <c r="AL467" i="9"/>
  <c r="AS467" i="9" s="1"/>
  <c r="AL468" i="9"/>
  <c r="AS468" i="9" s="1"/>
  <c r="AL469" i="9"/>
  <c r="AS469" i="9" s="1"/>
  <c r="AL470" i="9"/>
  <c r="AS470" i="9" s="1"/>
  <c r="AL471" i="9"/>
  <c r="AS471" i="9" s="1"/>
  <c r="AL462" i="10"/>
  <c r="AS462" i="10" s="1"/>
  <c r="AL463" i="10"/>
  <c r="AS463" i="10" s="1"/>
  <c r="AL464" i="10"/>
  <c r="AS464" i="10" s="1"/>
  <c r="AL465" i="10"/>
  <c r="AS465" i="10" s="1"/>
  <c r="AL466" i="10"/>
  <c r="AS466" i="10" s="1"/>
  <c r="AL467" i="10"/>
  <c r="AS467" i="10" s="1"/>
  <c r="AL468" i="10"/>
  <c r="AS468" i="10" s="1"/>
  <c r="AL469" i="10"/>
  <c r="AS469" i="10" s="1"/>
  <c r="AL470" i="10"/>
  <c r="AS470" i="10" s="1"/>
  <c r="AL471" i="10"/>
  <c r="AS471" i="10" s="1"/>
  <c r="AL462" i="11"/>
  <c r="AS462" i="11" s="1"/>
  <c r="AL463" i="11"/>
  <c r="AS463" i="11" s="1"/>
  <c r="AL464" i="11"/>
  <c r="AS464" i="11" s="1"/>
  <c r="AL465" i="11"/>
  <c r="AS465" i="11" s="1"/>
  <c r="AL466" i="11"/>
  <c r="AS466" i="11" s="1"/>
  <c r="AL467" i="11"/>
  <c r="AS467" i="11" s="1"/>
  <c r="AL468" i="11"/>
  <c r="AS468" i="11" s="1"/>
  <c r="AL469" i="11"/>
  <c r="AS469" i="11" s="1"/>
  <c r="AL470" i="11"/>
  <c r="AS470" i="11" s="1"/>
  <c r="AL471" i="11"/>
  <c r="AS471" i="11" s="1"/>
  <c r="AL462" i="12"/>
  <c r="AS462" i="12" s="1"/>
  <c r="AL463" i="12"/>
  <c r="AS463" i="12" s="1"/>
  <c r="AL464" i="12"/>
  <c r="AS464" i="12" s="1"/>
  <c r="AL465" i="12"/>
  <c r="AS465" i="12" s="1"/>
  <c r="AL466" i="12"/>
  <c r="AS466" i="12" s="1"/>
  <c r="AL467" i="12"/>
  <c r="AS467" i="12" s="1"/>
  <c r="AL468" i="12"/>
  <c r="AS468" i="12" s="1"/>
  <c r="AL469" i="12"/>
  <c r="AS469" i="12" s="1"/>
  <c r="AL470" i="12"/>
  <c r="AS470" i="12" s="1"/>
  <c r="AL471" i="12"/>
  <c r="AS471" i="12" s="1"/>
  <c r="AL462" i="13"/>
  <c r="AS462" i="13" s="1"/>
  <c r="AL463" i="13"/>
  <c r="AS463" i="13" s="1"/>
  <c r="AL464" i="13"/>
  <c r="AS464" i="13" s="1"/>
  <c r="AL465" i="13"/>
  <c r="AS465" i="13" s="1"/>
  <c r="AL466" i="13"/>
  <c r="AS466" i="13" s="1"/>
  <c r="AL467" i="13"/>
  <c r="AS467" i="13" s="1"/>
  <c r="AL468" i="13"/>
  <c r="AS468" i="13" s="1"/>
  <c r="AL469" i="13"/>
  <c r="AS469" i="13" s="1"/>
  <c r="AL470" i="13"/>
  <c r="AS470" i="13" s="1"/>
  <c r="AL471" i="13"/>
  <c r="AS471" i="13" s="1"/>
  <c r="AL462" i="1"/>
  <c r="AS462" i="1" s="1"/>
  <c r="AL463" i="1"/>
  <c r="AS463" i="1" s="1"/>
  <c r="AL464" i="1"/>
  <c r="AS464" i="1" s="1"/>
  <c r="AL465" i="1"/>
  <c r="AS465" i="1" s="1"/>
  <c r="AL466" i="1"/>
  <c r="AS466" i="1" s="1"/>
  <c r="AL467" i="1"/>
  <c r="AS467" i="1" s="1"/>
  <c r="AL468" i="1"/>
  <c r="AS468" i="1" s="1"/>
  <c r="AL469" i="1"/>
  <c r="AS469" i="1" s="1"/>
  <c r="AL470" i="1"/>
  <c r="AS470" i="1" s="1"/>
  <c r="AL471" i="1"/>
  <c r="AS471" i="1" s="1"/>
  <c r="AO462" i="3"/>
  <c r="AO463" i="3"/>
  <c r="AO464" i="3"/>
  <c r="AO465" i="3"/>
  <c r="AO466" i="3"/>
  <c r="AO467" i="3"/>
  <c r="AO468" i="3"/>
  <c r="AO469" i="3"/>
  <c r="AO470" i="3"/>
  <c r="AO471" i="3"/>
  <c r="AO462" i="4"/>
  <c r="AO463" i="4"/>
  <c r="AO464" i="4"/>
  <c r="AO465" i="4"/>
  <c r="AO466" i="4"/>
  <c r="AO467" i="4"/>
  <c r="AO468" i="4"/>
  <c r="AO469" i="4"/>
  <c r="AO470" i="4"/>
  <c r="AO471" i="4"/>
  <c r="AO462" i="5"/>
  <c r="AO463" i="5"/>
  <c r="AO464" i="5"/>
  <c r="AO465" i="5"/>
  <c r="AO466" i="5"/>
  <c r="AO467" i="5"/>
  <c r="AO468" i="5"/>
  <c r="AO469" i="5"/>
  <c r="AO470" i="5"/>
  <c r="AO471" i="5"/>
  <c r="AO462" i="6"/>
  <c r="AO463" i="6"/>
  <c r="AO464" i="6"/>
  <c r="AO465" i="6"/>
  <c r="AO466" i="6"/>
  <c r="AO467" i="6"/>
  <c r="AO468" i="6"/>
  <c r="AO469" i="6"/>
  <c r="AO470" i="6"/>
  <c r="AO471" i="6"/>
  <c r="AO462" i="8"/>
  <c r="AO463" i="8"/>
  <c r="AO464" i="8"/>
  <c r="AO465" i="8"/>
  <c r="AO466" i="8"/>
  <c r="AO467" i="8"/>
  <c r="AO468" i="8"/>
  <c r="AO469" i="8"/>
  <c r="AO470" i="8"/>
  <c r="AO471" i="8"/>
  <c r="AO462" i="9"/>
  <c r="AO463" i="9"/>
  <c r="AO464" i="9"/>
  <c r="AO465" i="9"/>
  <c r="AO466" i="9"/>
  <c r="AO467" i="9"/>
  <c r="AO468" i="9"/>
  <c r="AO469" i="9"/>
  <c r="AO470" i="9"/>
  <c r="AO471" i="9"/>
  <c r="AO462" i="10"/>
  <c r="AO463" i="10"/>
  <c r="AO464" i="10"/>
  <c r="AO465" i="10"/>
  <c r="AO466" i="10"/>
  <c r="AO467" i="10"/>
  <c r="AO468" i="10"/>
  <c r="AO469" i="10"/>
  <c r="AO470" i="10"/>
  <c r="AO471" i="10"/>
  <c r="AO462" i="11"/>
  <c r="AO463" i="11"/>
  <c r="AO464" i="11"/>
  <c r="AO465" i="11"/>
  <c r="AO466" i="11"/>
  <c r="AO467" i="11"/>
  <c r="AO468" i="11"/>
  <c r="AO469" i="11"/>
  <c r="AO470" i="11"/>
  <c r="AO471" i="11"/>
  <c r="AO462" i="12"/>
  <c r="AO463" i="12"/>
  <c r="AO464" i="12"/>
  <c r="AO465" i="12"/>
  <c r="AO466" i="12"/>
  <c r="AO467" i="12"/>
  <c r="AO468" i="12"/>
  <c r="AO469" i="12"/>
  <c r="AO470" i="12"/>
  <c r="AO471" i="12"/>
  <c r="AO462" i="13"/>
  <c r="AO463" i="13"/>
  <c r="AO464" i="13"/>
  <c r="AO465" i="13"/>
  <c r="AO466" i="13"/>
  <c r="AO467" i="13"/>
  <c r="AO468" i="13"/>
  <c r="AO469" i="13"/>
  <c r="AO470" i="13"/>
  <c r="AO471" i="13"/>
  <c r="AO462" i="1"/>
  <c r="AO463" i="1"/>
  <c r="AO464" i="1"/>
  <c r="AO465" i="1"/>
  <c r="AO466" i="1"/>
  <c r="AO467" i="1"/>
  <c r="AO468" i="1"/>
  <c r="AO469" i="1"/>
  <c r="AO470" i="1"/>
  <c r="AO471" i="1"/>
  <c r="AO461" i="3"/>
  <c r="AO461" i="4"/>
  <c r="AO461" i="5"/>
  <c r="AO461" i="6"/>
  <c r="AO461" i="8"/>
  <c r="AO461" i="9"/>
  <c r="AO461" i="10"/>
  <c r="AO461" i="11"/>
  <c r="AO461" i="12"/>
  <c r="AO461" i="13"/>
  <c r="AO461" i="1"/>
  <c r="AL461" i="3"/>
  <c r="AS461" i="3" s="1"/>
  <c r="AL461" i="4"/>
  <c r="AS461" i="4" s="1"/>
  <c r="AL461" i="5"/>
  <c r="AS461" i="5" s="1"/>
  <c r="AL461" i="6"/>
  <c r="AS461" i="6" s="1"/>
  <c r="AL461" i="8"/>
  <c r="AS461" i="8" s="1"/>
  <c r="AL461" i="9"/>
  <c r="AS461" i="9" s="1"/>
  <c r="AL461" i="10"/>
  <c r="AS461" i="10" s="1"/>
  <c r="AL461" i="11"/>
  <c r="AS461" i="11" s="1"/>
  <c r="AL461" i="12"/>
  <c r="AS461" i="12" s="1"/>
  <c r="AL461" i="13"/>
  <c r="AS461" i="13" s="1"/>
  <c r="AL461" i="1"/>
  <c r="AS461" i="1" s="1"/>
  <c r="AG462" i="3"/>
  <c r="AG463" i="3"/>
  <c r="AG464" i="3"/>
  <c r="AG465" i="3"/>
  <c r="AG466" i="3"/>
  <c r="AG467" i="3"/>
  <c r="AG468" i="3"/>
  <c r="AG469" i="3"/>
  <c r="AG470" i="3"/>
  <c r="AG471" i="3"/>
  <c r="AG462" i="4"/>
  <c r="AG463" i="4"/>
  <c r="AG464" i="4"/>
  <c r="AG465" i="4"/>
  <c r="AG466" i="4"/>
  <c r="AG467" i="4"/>
  <c r="AG468" i="4"/>
  <c r="AG469" i="4"/>
  <c r="AG470" i="4"/>
  <c r="AG471" i="4"/>
  <c r="AG462" i="5"/>
  <c r="AG463" i="5"/>
  <c r="AG464" i="5"/>
  <c r="AG465" i="5"/>
  <c r="AG466" i="5"/>
  <c r="AG467" i="5"/>
  <c r="AG468" i="5"/>
  <c r="AG469" i="5"/>
  <c r="AG470" i="5"/>
  <c r="AG471" i="5"/>
  <c r="AG462" i="6"/>
  <c r="AG463" i="6"/>
  <c r="AG464" i="6"/>
  <c r="AG465" i="6"/>
  <c r="AG466" i="6"/>
  <c r="AG467" i="6"/>
  <c r="AG468" i="6"/>
  <c r="AG469" i="6"/>
  <c r="AG470" i="6"/>
  <c r="AG471" i="6"/>
  <c r="AG462" i="8"/>
  <c r="AG463" i="8"/>
  <c r="AG464" i="8"/>
  <c r="AG465" i="8"/>
  <c r="AG466" i="8"/>
  <c r="AG467" i="8"/>
  <c r="AG468" i="8"/>
  <c r="AG469" i="8"/>
  <c r="AG470" i="8"/>
  <c r="AG471" i="8"/>
  <c r="AG462" i="9"/>
  <c r="AG463" i="9"/>
  <c r="AG464" i="9"/>
  <c r="AG465" i="9"/>
  <c r="AG466" i="9"/>
  <c r="AG467" i="9"/>
  <c r="AG468" i="9"/>
  <c r="AG469" i="9"/>
  <c r="AG470" i="9"/>
  <c r="AG471" i="9"/>
  <c r="AG462" i="10"/>
  <c r="AG463" i="10"/>
  <c r="AG464" i="10"/>
  <c r="AG465" i="10"/>
  <c r="AG466" i="10"/>
  <c r="AG467" i="10"/>
  <c r="AG468" i="10"/>
  <c r="AG469" i="10"/>
  <c r="AG470" i="10"/>
  <c r="AG471" i="10"/>
  <c r="AG462" i="11"/>
  <c r="AG463" i="11"/>
  <c r="AG464" i="11"/>
  <c r="AG465" i="11"/>
  <c r="AG466" i="11"/>
  <c r="AG467" i="11"/>
  <c r="AG468" i="11"/>
  <c r="AG469" i="11"/>
  <c r="AG470" i="11"/>
  <c r="AG471" i="11"/>
  <c r="AG462" i="12"/>
  <c r="AG463" i="12"/>
  <c r="AG464" i="12"/>
  <c r="AG465" i="12"/>
  <c r="AG466" i="12"/>
  <c r="AG467" i="12"/>
  <c r="AG468" i="12"/>
  <c r="AG469" i="12"/>
  <c r="AG470" i="12"/>
  <c r="AG471" i="12"/>
  <c r="AG462" i="13"/>
  <c r="AG463" i="13"/>
  <c r="AG464" i="13"/>
  <c r="AG465" i="13"/>
  <c r="AG466" i="13"/>
  <c r="AG467" i="13"/>
  <c r="AG468" i="13"/>
  <c r="AG469" i="13"/>
  <c r="AG470" i="13"/>
  <c r="AG471" i="13"/>
  <c r="AG462" i="1"/>
  <c r="AG463" i="1"/>
  <c r="AG464" i="1"/>
  <c r="AG465" i="1"/>
  <c r="AG466" i="1"/>
  <c r="AG467" i="1"/>
  <c r="AG468" i="1"/>
  <c r="AG469" i="1"/>
  <c r="AG470" i="1"/>
  <c r="AG471" i="1"/>
  <c r="AE462" i="3"/>
  <c r="AE463" i="3"/>
  <c r="AE464" i="3"/>
  <c r="AE465" i="3"/>
  <c r="AE466" i="3"/>
  <c r="AE467" i="3"/>
  <c r="AE468" i="3"/>
  <c r="AE469" i="3"/>
  <c r="AE470" i="3"/>
  <c r="AE471" i="3"/>
  <c r="AE462" i="4"/>
  <c r="AE463" i="4"/>
  <c r="AE464" i="4"/>
  <c r="AE465" i="4"/>
  <c r="AE466" i="4"/>
  <c r="AE467" i="4"/>
  <c r="AE468" i="4"/>
  <c r="AE469" i="4"/>
  <c r="AE470" i="4"/>
  <c r="AE471" i="4"/>
  <c r="AE462" i="5"/>
  <c r="AE463" i="5"/>
  <c r="AE464" i="5"/>
  <c r="AE465" i="5"/>
  <c r="AE466" i="5"/>
  <c r="AE467" i="5"/>
  <c r="AE468" i="5"/>
  <c r="AE469" i="5"/>
  <c r="AE470" i="5"/>
  <c r="AE471" i="5"/>
  <c r="AE462" i="6"/>
  <c r="AE463" i="6"/>
  <c r="AE464" i="6"/>
  <c r="AE465" i="6"/>
  <c r="AE466" i="6"/>
  <c r="AE467" i="6"/>
  <c r="AE468" i="6"/>
  <c r="AE469" i="6"/>
  <c r="AE470" i="6"/>
  <c r="AE471" i="6"/>
  <c r="AE462" i="8"/>
  <c r="AE463" i="8"/>
  <c r="AE464" i="8"/>
  <c r="AE465" i="8"/>
  <c r="AE466" i="8"/>
  <c r="AE467" i="8"/>
  <c r="AE468" i="8"/>
  <c r="AE469" i="8"/>
  <c r="AE470" i="8"/>
  <c r="AE471" i="8"/>
  <c r="AE462" i="9"/>
  <c r="AE463" i="9"/>
  <c r="AE464" i="9"/>
  <c r="AE465" i="9"/>
  <c r="AE466" i="9"/>
  <c r="AE467" i="9"/>
  <c r="AE468" i="9"/>
  <c r="AE469" i="9"/>
  <c r="AE470" i="9"/>
  <c r="AE471" i="9"/>
  <c r="AE462" i="10"/>
  <c r="AE463" i="10"/>
  <c r="AE464" i="10"/>
  <c r="AE465" i="10"/>
  <c r="AE466" i="10"/>
  <c r="AE467" i="10"/>
  <c r="AE468" i="10"/>
  <c r="AE469" i="10"/>
  <c r="AE470" i="10"/>
  <c r="AE471" i="10"/>
  <c r="AE462" i="11"/>
  <c r="AE463" i="11"/>
  <c r="AE464" i="11"/>
  <c r="AE465" i="11"/>
  <c r="AE466" i="11"/>
  <c r="AE467" i="11"/>
  <c r="AE468" i="11"/>
  <c r="AE469" i="11"/>
  <c r="AE470" i="11"/>
  <c r="AE471" i="11"/>
  <c r="AE462" i="12"/>
  <c r="AE463" i="12"/>
  <c r="AE464" i="12"/>
  <c r="AE465" i="12"/>
  <c r="AE466" i="12"/>
  <c r="AE467" i="12"/>
  <c r="AE468" i="12"/>
  <c r="AE469" i="12"/>
  <c r="AE470" i="12"/>
  <c r="AE471" i="12"/>
  <c r="AE462" i="13"/>
  <c r="AE463" i="13"/>
  <c r="AE464" i="13"/>
  <c r="AE465" i="13"/>
  <c r="AE466" i="13"/>
  <c r="AE467" i="13"/>
  <c r="AE468" i="13"/>
  <c r="AE469" i="13"/>
  <c r="AE470" i="13"/>
  <c r="AE471" i="13"/>
  <c r="AE462" i="1"/>
  <c r="AE463" i="1"/>
  <c r="AE464" i="1"/>
  <c r="AE465" i="1"/>
  <c r="AE466" i="1"/>
  <c r="AE467" i="1"/>
  <c r="AE468" i="1"/>
  <c r="AE469" i="1"/>
  <c r="AE470" i="1"/>
  <c r="AE471" i="1"/>
  <c r="AE461" i="3"/>
  <c r="AI469" i="3" s="1"/>
  <c r="AE461" i="4"/>
  <c r="AI467" i="4" s="1"/>
  <c r="AE461" i="5"/>
  <c r="AI465" i="5" s="1"/>
  <c r="AE461" i="6"/>
  <c r="AI470" i="6" s="1"/>
  <c r="AE461" i="8"/>
  <c r="AI467" i="8" s="1"/>
  <c r="AE461" i="9"/>
  <c r="AI465" i="9" s="1"/>
  <c r="AE461" i="10"/>
  <c r="AI465" i="10" s="1"/>
  <c r="AE461" i="11"/>
  <c r="AI471" i="11" s="1"/>
  <c r="AE461" i="12"/>
  <c r="AI468" i="12" s="1"/>
  <c r="AE461" i="13"/>
  <c r="AI470" i="13" s="1"/>
  <c r="AE461" i="1"/>
  <c r="AI465" i="1" s="1"/>
  <c r="AA520" i="3"/>
  <c r="AA521" i="3"/>
  <c r="AA522" i="3"/>
  <c r="AA523" i="3"/>
  <c r="AA524" i="3"/>
  <c r="AA525" i="3"/>
  <c r="AA526" i="3"/>
  <c r="AA527" i="3"/>
  <c r="AA528" i="3"/>
  <c r="AA529" i="3"/>
  <c r="AA520" i="4"/>
  <c r="AA521" i="4"/>
  <c r="AA522" i="4"/>
  <c r="AA523" i="4"/>
  <c r="AA524" i="4"/>
  <c r="AA525" i="4"/>
  <c r="AA526" i="4"/>
  <c r="AA527" i="4"/>
  <c r="AA528" i="4"/>
  <c r="AA529" i="4"/>
  <c r="AA520" i="5"/>
  <c r="AA521" i="5"/>
  <c r="AA522" i="5"/>
  <c r="AA523" i="5"/>
  <c r="AA524" i="5"/>
  <c r="AA525" i="5"/>
  <c r="AA526" i="5"/>
  <c r="AA527" i="5"/>
  <c r="AA528" i="5"/>
  <c r="AA529" i="5"/>
  <c r="AA520" i="6"/>
  <c r="AA521" i="6"/>
  <c r="AA522" i="6"/>
  <c r="AA523" i="6"/>
  <c r="AA524" i="6"/>
  <c r="AA525" i="6"/>
  <c r="AA526" i="6"/>
  <c r="AA527" i="6"/>
  <c r="AA528" i="6"/>
  <c r="AA529" i="6"/>
  <c r="AA520" i="8"/>
  <c r="AA521" i="8"/>
  <c r="AA522" i="8"/>
  <c r="AA523" i="8"/>
  <c r="AA524" i="8"/>
  <c r="AA525" i="8"/>
  <c r="AA526" i="8"/>
  <c r="AA527" i="8"/>
  <c r="AA528" i="8"/>
  <c r="AA529" i="8"/>
  <c r="AA520" i="9"/>
  <c r="AA521" i="9"/>
  <c r="AA522" i="9"/>
  <c r="AA523" i="9"/>
  <c r="AA524" i="9"/>
  <c r="AA525" i="9"/>
  <c r="AA526" i="9"/>
  <c r="AA527" i="9"/>
  <c r="AA528" i="9"/>
  <c r="AA529" i="9"/>
  <c r="AA520" i="10"/>
  <c r="AA521" i="10"/>
  <c r="AA522" i="10"/>
  <c r="AA523" i="10"/>
  <c r="AA524" i="10"/>
  <c r="AA525" i="10"/>
  <c r="AA526" i="10"/>
  <c r="AA527" i="10"/>
  <c r="AA528" i="10"/>
  <c r="AA529" i="10"/>
  <c r="AA520" i="11"/>
  <c r="AA521" i="11"/>
  <c r="AA522" i="11"/>
  <c r="AA523" i="11"/>
  <c r="AA524" i="11"/>
  <c r="AA525" i="11"/>
  <c r="AA526" i="11"/>
  <c r="AA527" i="11"/>
  <c r="AA528" i="11"/>
  <c r="AA529" i="11"/>
  <c r="AA520" i="12"/>
  <c r="AA521" i="12"/>
  <c r="AA522" i="12"/>
  <c r="AA523" i="12"/>
  <c r="AA524" i="12"/>
  <c r="AA525" i="12"/>
  <c r="AA526" i="12"/>
  <c r="AA527" i="12"/>
  <c r="AA528" i="12"/>
  <c r="AA529" i="12"/>
  <c r="AA520" i="13"/>
  <c r="AA521" i="13"/>
  <c r="AA522" i="13"/>
  <c r="AA523" i="13"/>
  <c r="AA524" i="13"/>
  <c r="AA525" i="13"/>
  <c r="AA526" i="13"/>
  <c r="AA527" i="13"/>
  <c r="AA528" i="13"/>
  <c r="AA529" i="13"/>
  <c r="AA520" i="1"/>
  <c r="AA521" i="1"/>
  <c r="AA522" i="1"/>
  <c r="AA523" i="1"/>
  <c r="AA524" i="1"/>
  <c r="AA525" i="1"/>
  <c r="AA526" i="1"/>
  <c r="AA527" i="1"/>
  <c r="AA528" i="1"/>
  <c r="AA529" i="1"/>
  <c r="AA519" i="3"/>
  <c r="AA519" i="4"/>
  <c r="AA519" i="5"/>
  <c r="AA519" i="6"/>
  <c r="AA519" i="8"/>
  <c r="AA519" i="9"/>
  <c r="AA519" i="10"/>
  <c r="AA519" i="11"/>
  <c r="AA519" i="12"/>
  <c r="AA519" i="13"/>
  <c r="AA519" i="1"/>
  <c r="AA509" i="3"/>
  <c r="AA510" i="3"/>
  <c r="AA511" i="3"/>
  <c r="AA512" i="3"/>
  <c r="AA513" i="3"/>
  <c r="AA514" i="3"/>
  <c r="AA515" i="3"/>
  <c r="AA516" i="3"/>
  <c r="AA517" i="3"/>
  <c r="AA518" i="3"/>
  <c r="AA509" i="4"/>
  <c r="AA510" i="4"/>
  <c r="AA511" i="4"/>
  <c r="AA512" i="4"/>
  <c r="AA513" i="4"/>
  <c r="AA514" i="4"/>
  <c r="AA515" i="4"/>
  <c r="AA516" i="4"/>
  <c r="AA517" i="4"/>
  <c r="AA518" i="4"/>
  <c r="AA509" i="5"/>
  <c r="AA510" i="5"/>
  <c r="AA511" i="5"/>
  <c r="AA512" i="5"/>
  <c r="AA513" i="5"/>
  <c r="AA514" i="5"/>
  <c r="AA515" i="5"/>
  <c r="AA516" i="5"/>
  <c r="AA517" i="5"/>
  <c r="AA518" i="5"/>
  <c r="AA509" i="6"/>
  <c r="AA510" i="6"/>
  <c r="AA511" i="6"/>
  <c r="AA512" i="6"/>
  <c r="AA513" i="6"/>
  <c r="AA514" i="6"/>
  <c r="AA515" i="6"/>
  <c r="AA516" i="6"/>
  <c r="AA517" i="6"/>
  <c r="AA518" i="6"/>
  <c r="AA509" i="8"/>
  <c r="AA510" i="8"/>
  <c r="AA511" i="8"/>
  <c r="AA512" i="8"/>
  <c r="AA513" i="8"/>
  <c r="AA514" i="8"/>
  <c r="AA515" i="8"/>
  <c r="AA516" i="8"/>
  <c r="AA517" i="8"/>
  <c r="AA518" i="8"/>
  <c r="AA509" i="9"/>
  <c r="AA510" i="9"/>
  <c r="AA511" i="9"/>
  <c r="AA512" i="9"/>
  <c r="AA513" i="9"/>
  <c r="AA514" i="9"/>
  <c r="AA515" i="9"/>
  <c r="AA516" i="9"/>
  <c r="AA517" i="9"/>
  <c r="AA518" i="9"/>
  <c r="AA509" i="10"/>
  <c r="AA510" i="10"/>
  <c r="AA511" i="10"/>
  <c r="AA512" i="10"/>
  <c r="AA513" i="10"/>
  <c r="AA514" i="10"/>
  <c r="AA515" i="10"/>
  <c r="AA516" i="10"/>
  <c r="AA517" i="10"/>
  <c r="AA518" i="10"/>
  <c r="AA509" i="11"/>
  <c r="AA510" i="11"/>
  <c r="AA511" i="11"/>
  <c r="AA512" i="11"/>
  <c r="AA513" i="11"/>
  <c r="AA514" i="11"/>
  <c r="AA515" i="11"/>
  <c r="AA516" i="11"/>
  <c r="AA517" i="11"/>
  <c r="AA518" i="11"/>
  <c r="AA509" i="12"/>
  <c r="AA510" i="12"/>
  <c r="AA511" i="12"/>
  <c r="AA512" i="12"/>
  <c r="AA513" i="12"/>
  <c r="AA514" i="12"/>
  <c r="AA515" i="12"/>
  <c r="AA516" i="12"/>
  <c r="AA517" i="12"/>
  <c r="AA518" i="12"/>
  <c r="AA509" i="13"/>
  <c r="AA510" i="13"/>
  <c r="AA511" i="13"/>
  <c r="AA512" i="13"/>
  <c r="AA513" i="13"/>
  <c r="AA514" i="13"/>
  <c r="AA515" i="13"/>
  <c r="AA516" i="13"/>
  <c r="AA517" i="13"/>
  <c r="AA518" i="13"/>
  <c r="AA509" i="1"/>
  <c r="AA510" i="1"/>
  <c r="AA511" i="1"/>
  <c r="AA512" i="1"/>
  <c r="AA513" i="1"/>
  <c r="AA514" i="1"/>
  <c r="AA515" i="1"/>
  <c r="AA516" i="1"/>
  <c r="AA517" i="1"/>
  <c r="AA518" i="1"/>
  <c r="AA508" i="3"/>
  <c r="AA508" i="4"/>
  <c r="AA508" i="5"/>
  <c r="AA508" i="6"/>
  <c r="AA508" i="8"/>
  <c r="AA508" i="9"/>
  <c r="AA508" i="10"/>
  <c r="AA508" i="11"/>
  <c r="AA508" i="12"/>
  <c r="AA508" i="13"/>
  <c r="AA508" i="1"/>
  <c r="AA507" i="3"/>
  <c r="AA507" i="4"/>
  <c r="AA507" i="5"/>
  <c r="AA507" i="6"/>
  <c r="AA507" i="8"/>
  <c r="AA507" i="9"/>
  <c r="AA507" i="10"/>
  <c r="AA507" i="11"/>
  <c r="AA507" i="12"/>
  <c r="AA507" i="13"/>
  <c r="AA507" i="1"/>
  <c r="AA497" i="3"/>
  <c r="AA498" i="3"/>
  <c r="AA499" i="3"/>
  <c r="AA500" i="3"/>
  <c r="AA501" i="3"/>
  <c r="AA502" i="3"/>
  <c r="AA503" i="3"/>
  <c r="AA504" i="3"/>
  <c r="AA505" i="3"/>
  <c r="AA506" i="3"/>
  <c r="AA497" i="4"/>
  <c r="AA498" i="4"/>
  <c r="AA499" i="4"/>
  <c r="AA500" i="4"/>
  <c r="AA501" i="4"/>
  <c r="AA502" i="4"/>
  <c r="AA503" i="4"/>
  <c r="AA504" i="4"/>
  <c r="AA505" i="4"/>
  <c r="AA506" i="4"/>
  <c r="AA497" i="5"/>
  <c r="AA498" i="5"/>
  <c r="AA499" i="5"/>
  <c r="AA500" i="5"/>
  <c r="AA501" i="5"/>
  <c r="AA502" i="5"/>
  <c r="AA503" i="5"/>
  <c r="AA504" i="5"/>
  <c r="AA505" i="5"/>
  <c r="AA506" i="5"/>
  <c r="AA497" i="6"/>
  <c r="AA498" i="6"/>
  <c r="AA499" i="6"/>
  <c r="AA500" i="6"/>
  <c r="AA501" i="6"/>
  <c r="AA502" i="6"/>
  <c r="AA503" i="6"/>
  <c r="AA504" i="6"/>
  <c r="AA505" i="6"/>
  <c r="AA506" i="6"/>
  <c r="AA497" i="8"/>
  <c r="AA498" i="8"/>
  <c r="AA499" i="8"/>
  <c r="AA500" i="8"/>
  <c r="AA501" i="8"/>
  <c r="AA502" i="8"/>
  <c r="AA503" i="8"/>
  <c r="AA504" i="8"/>
  <c r="AA505" i="8"/>
  <c r="AA506" i="8"/>
  <c r="AA497" i="9"/>
  <c r="AA498" i="9"/>
  <c r="AA499" i="9"/>
  <c r="AA500" i="9"/>
  <c r="AA501" i="9"/>
  <c r="AA502" i="9"/>
  <c r="AA503" i="9"/>
  <c r="AA504" i="9"/>
  <c r="AA505" i="9"/>
  <c r="AA506" i="9"/>
  <c r="AA497" i="10"/>
  <c r="AA498" i="10"/>
  <c r="AA499" i="10"/>
  <c r="AA500" i="10"/>
  <c r="AA501" i="10"/>
  <c r="AA502" i="10"/>
  <c r="AA503" i="10"/>
  <c r="AA504" i="10"/>
  <c r="AA505" i="10"/>
  <c r="AA506" i="10"/>
  <c r="AA497" i="11"/>
  <c r="AA498" i="11"/>
  <c r="AA499" i="11"/>
  <c r="AA500" i="11"/>
  <c r="AA501" i="11"/>
  <c r="AA502" i="11"/>
  <c r="AA503" i="11"/>
  <c r="AA504" i="11"/>
  <c r="AA505" i="11"/>
  <c r="AA506" i="11"/>
  <c r="AA497" i="12"/>
  <c r="AA498" i="12"/>
  <c r="AA499" i="12"/>
  <c r="AA500" i="12"/>
  <c r="AA501" i="12"/>
  <c r="AA502" i="12"/>
  <c r="AA503" i="12"/>
  <c r="AA504" i="12"/>
  <c r="AA505" i="12"/>
  <c r="AA506" i="12"/>
  <c r="AA497" i="13"/>
  <c r="AA498" i="13"/>
  <c r="AA499" i="13"/>
  <c r="AA500" i="13"/>
  <c r="AA501" i="13"/>
  <c r="AA502" i="13"/>
  <c r="AA503" i="13"/>
  <c r="AA504" i="13"/>
  <c r="AA505" i="13"/>
  <c r="AA506" i="13"/>
  <c r="AA497" i="1"/>
  <c r="AA498" i="1"/>
  <c r="AA499" i="1"/>
  <c r="AA500" i="1"/>
  <c r="AA501" i="1"/>
  <c r="AA502" i="1"/>
  <c r="AA503" i="1"/>
  <c r="AA504" i="1"/>
  <c r="AA505" i="1"/>
  <c r="AA506" i="1"/>
  <c r="AA496" i="3"/>
  <c r="AA496" i="4"/>
  <c r="AA496" i="5"/>
  <c r="AA496" i="6"/>
  <c r="AA496" i="8"/>
  <c r="AA496" i="9"/>
  <c r="AA496" i="10"/>
  <c r="AA496" i="11"/>
  <c r="AA496" i="12"/>
  <c r="AA496" i="13"/>
  <c r="AA496" i="1"/>
  <c r="AA486" i="3"/>
  <c r="AA487" i="3"/>
  <c r="AA488" i="3"/>
  <c r="AA489" i="3"/>
  <c r="AA490" i="3"/>
  <c r="AA491" i="3"/>
  <c r="AA492" i="3"/>
  <c r="AA493" i="3"/>
  <c r="AA494" i="3"/>
  <c r="AA495" i="3"/>
  <c r="AA486" i="4"/>
  <c r="AA487" i="4"/>
  <c r="AA488" i="4"/>
  <c r="AA489" i="4"/>
  <c r="AA490" i="4"/>
  <c r="AA491" i="4"/>
  <c r="AA492" i="4"/>
  <c r="AA493" i="4"/>
  <c r="AA494" i="4"/>
  <c r="AA495" i="4"/>
  <c r="AA486" i="5"/>
  <c r="AA487" i="5"/>
  <c r="AA488" i="5"/>
  <c r="AA489" i="5"/>
  <c r="AA490" i="5"/>
  <c r="AA491" i="5"/>
  <c r="AA492" i="5"/>
  <c r="AA493" i="5"/>
  <c r="AA494" i="5"/>
  <c r="AA495" i="5"/>
  <c r="AA486" i="6"/>
  <c r="AA487" i="6"/>
  <c r="AA488" i="6"/>
  <c r="AA489" i="6"/>
  <c r="AA490" i="6"/>
  <c r="AA491" i="6"/>
  <c r="AA492" i="6"/>
  <c r="AA493" i="6"/>
  <c r="AA494" i="6"/>
  <c r="AA495" i="6"/>
  <c r="AA486" i="8"/>
  <c r="AA487" i="8"/>
  <c r="AA488" i="8"/>
  <c r="AA489" i="8"/>
  <c r="AA490" i="8"/>
  <c r="AA491" i="8"/>
  <c r="AA492" i="8"/>
  <c r="AA493" i="8"/>
  <c r="AA494" i="8"/>
  <c r="AA495" i="8"/>
  <c r="AA486" i="9"/>
  <c r="AA487" i="9"/>
  <c r="AA488" i="9"/>
  <c r="AA489" i="9"/>
  <c r="AA490" i="9"/>
  <c r="AA491" i="9"/>
  <c r="AA492" i="9"/>
  <c r="AA493" i="9"/>
  <c r="AA494" i="9"/>
  <c r="AA495" i="9"/>
  <c r="AA486" i="10"/>
  <c r="AA487" i="10"/>
  <c r="AA488" i="10"/>
  <c r="AA489" i="10"/>
  <c r="AA490" i="10"/>
  <c r="AA491" i="10"/>
  <c r="AA492" i="10"/>
  <c r="AA493" i="10"/>
  <c r="AA494" i="10"/>
  <c r="AA495" i="10"/>
  <c r="AA486" i="11"/>
  <c r="AA487" i="11"/>
  <c r="AA488" i="11"/>
  <c r="AA489" i="11"/>
  <c r="AA490" i="11"/>
  <c r="AA491" i="11"/>
  <c r="AA492" i="11"/>
  <c r="AA493" i="11"/>
  <c r="AA494" i="11"/>
  <c r="AA495" i="11"/>
  <c r="AA486" i="12"/>
  <c r="AA487" i="12"/>
  <c r="AA488" i="12"/>
  <c r="AA489" i="12"/>
  <c r="AA490" i="12"/>
  <c r="AA491" i="12"/>
  <c r="AA492" i="12"/>
  <c r="AA493" i="12"/>
  <c r="AA494" i="12"/>
  <c r="AA495" i="12"/>
  <c r="AA486" i="13"/>
  <c r="AA487" i="13"/>
  <c r="AA488" i="13"/>
  <c r="AA489" i="13"/>
  <c r="AA490" i="13"/>
  <c r="AA491" i="13"/>
  <c r="AA492" i="13"/>
  <c r="AA493" i="13"/>
  <c r="AA494" i="13"/>
  <c r="AA495" i="13"/>
  <c r="AA486" i="1"/>
  <c r="AA487" i="1"/>
  <c r="AA488" i="1"/>
  <c r="AA489" i="1"/>
  <c r="AA490" i="1"/>
  <c r="AA491" i="1"/>
  <c r="AA492" i="1"/>
  <c r="AA493" i="1"/>
  <c r="AA494" i="1"/>
  <c r="AA495" i="1"/>
  <c r="AA485" i="3"/>
  <c r="AA485" i="4"/>
  <c r="AA485" i="5"/>
  <c r="AA485" i="6"/>
  <c r="AA485" i="8"/>
  <c r="AA485" i="9"/>
  <c r="AA485" i="10"/>
  <c r="AA485" i="11"/>
  <c r="AA485" i="12"/>
  <c r="AA485" i="13"/>
  <c r="AA485" i="1"/>
  <c r="AA484" i="3"/>
  <c r="AA484" i="4"/>
  <c r="AA484" i="5"/>
  <c r="AA484" i="6"/>
  <c r="AA484" i="8"/>
  <c r="AA484" i="9"/>
  <c r="AA484" i="10"/>
  <c r="AA484" i="11"/>
  <c r="AA484" i="12"/>
  <c r="AA484" i="13"/>
  <c r="AA484" i="1"/>
  <c r="AA483" i="3"/>
  <c r="AA483" i="4"/>
  <c r="AA483" i="5"/>
  <c r="AA483" i="6"/>
  <c r="AA483" i="8"/>
  <c r="AA483" i="9"/>
  <c r="AA483" i="10"/>
  <c r="AA483" i="11"/>
  <c r="AA483" i="12"/>
  <c r="AA483" i="13"/>
  <c r="AA483" i="1"/>
  <c r="AA482" i="3"/>
  <c r="AA482" i="4"/>
  <c r="AA482" i="5"/>
  <c r="AA482" i="6"/>
  <c r="AA482" i="8"/>
  <c r="AA482" i="9"/>
  <c r="AA482" i="10"/>
  <c r="AA482" i="11"/>
  <c r="AA482" i="12"/>
  <c r="AA482" i="13"/>
  <c r="AA482" i="1"/>
  <c r="AA481" i="3"/>
  <c r="AA481" i="4"/>
  <c r="AA481" i="5"/>
  <c r="AA481" i="6"/>
  <c r="AA481" i="8"/>
  <c r="AA481" i="9"/>
  <c r="AA481" i="10"/>
  <c r="AA481" i="11"/>
  <c r="AA481" i="12"/>
  <c r="AA481" i="13"/>
  <c r="AA481" i="1"/>
  <c r="AA480" i="3"/>
  <c r="AA480" i="4"/>
  <c r="AA480" i="5"/>
  <c r="AA480" i="6"/>
  <c r="AA480" i="8"/>
  <c r="AA480" i="9"/>
  <c r="AA480" i="10"/>
  <c r="AA480" i="11"/>
  <c r="AA480" i="12"/>
  <c r="AA480" i="13"/>
  <c r="AA480" i="1"/>
  <c r="AA479" i="3"/>
  <c r="AA479" i="4"/>
  <c r="AA479" i="5"/>
  <c r="AA479" i="6"/>
  <c r="AA479" i="8"/>
  <c r="AA479" i="9"/>
  <c r="AA479" i="10"/>
  <c r="AA479" i="11"/>
  <c r="AA479" i="12"/>
  <c r="AA479" i="13"/>
  <c r="AA479" i="1"/>
  <c r="AA478" i="3"/>
  <c r="AA478" i="4"/>
  <c r="AA478" i="5"/>
  <c r="AA478" i="6"/>
  <c r="AA478" i="8"/>
  <c r="AA478" i="9"/>
  <c r="AA478" i="10"/>
  <c r="AA478" i="11"/>
  <c r="AA478" i="12"/>
  <c r="AA478" i="13"/>
  <c r="AA478" i="1"/>
  <c r="AA477" i="3"/>
  <c r="AA477" i="4"/>
  <c r="AA477" i="5"/>
  <c r="AA477" i="6"/>
  <c r="AA477" i="8"/>
  <c r="AA477" i="9"/>
  <c r="AA477" i="10"/>
  <c r="AA477" i="11"/>
  <c r="AA477" i="12"/>
  <c r="AA477" i="13"/>
  <c r="AA477" i="1"/>
  <c r="AA476" i="3"/>
  <c r="AA476" i="4"/>
  <c r="AA476" i="5"/>
  <c r="AA476" i="6"/>
  <c r="AA476" i="8"/>
  <c r="AA476" i="9"/>
  <c r="AA476" i="10"/>
  <c r="AA476" i="11"/>
  <c r="AA476" i="12"/>
  <c r="AA476" i="13"/>
  <c r="AA476" i="1"/>
  <c r="AA475" i="3"/>
  <c r="AA475" i="4"/>
  <c r="AA475" i="5"/>
  <c r="AA475" i="6"/>
  <c r="AA475" i="8"/>
  <c r="AA475" i="9"/>
  <c r="AA475" i="10"/>
  <c r="AA475" i="11"/>
  <c r="AA475" i="12"/>
  <c r="AA475" i="13"/>
  <c r="AA475" i="1"/>
  <c r="AA474" i="3"/>
  <c r="AA474" i="4"/>
  <c r="AA474" i="5"/>
  <c r="AA474" i="6"/>
  <c r="AA474" i="8"/>
  <c r="AA474" i="9"/>
  <c r="AA474" i="10"/>
  <c r="AA474" i="11"/>
  <c r="AA474" i="12"/>
  <c r="AA474" i="13"/>
  <c r="AA474" i="1"/>
  <c r="AA473" i="3"/>
  <c r="AA473" i="4"/>
  <c r="AA473" i="5"/>
  <c r="AA473" i="6"/>
  <c r="AA473" i="8"/>
  <c r="AA473" i="9"/>
  <c r="AA473" i="10"/>
  <c r="AA473" i="11"/>
  <c r="AA473" i="12"/>
  <c r="AA473" i="13"/>
  <c r="AA473" i="1"/>
  <c r="AA472" i="3"/>
  <c r="AA472" i="4"/>
  <c r="AA472" i="5"/>
  <c r="AA472" i="6"/>
  <c r="AA472" i="8"/>
  <c r="AA472" i="9"/>
  <c r="AA472" i="10"/>
  <c r="AA472" i="11"/>
  <c r="AA472" i="12"/>
  <c r="AA472" i="13"/>
  <c r="AA472" i="1"/>
  <c r="AA471" i="3"/>
  <c r="AA471" i="4"/>
  <c r="AA471" i="5"/>
  <c r="AA471" i="6"/>
  <c r="AA471" i="8"/>
  <c r="AA471" i="9"/>
  <c r="AA471" i="10"/>
  <c r="AA471" i="11"/>
  <c r="AA471" i="12"/>
  <c r="AA471" i="13"/>
  <c r="AA471" i="1"/>
  <c r="AA470" i="3"/>
  <c r="AA470" i="4"/>
  <c r="AA470" i="5"/>
  <c r="AA470" i="6"/>
  <c r="AA470" i="8"/>
  <c r="AA470" i="9"/>
  <c r="AA470" i="10"/>
  <c r="AA470" i="11"/>
  <c r="AA470" i="12"/>
  <c r="AA470" i="13"/>
  <c r="AA470" i="1"/>
  <c r="AA469" i="3"/>
  <c r="AA469" i="4"/>
  <c r="AA469" i="5"/>
  <c r="AA469" i="6"/>
  <c r="AA469" i="8"/>
  <c r="AA469" i="9"/>
  <c r="AA469" i="10"/>
  <c r="AA469" i="11"/>
  <c r="AA469" i="12"/>
  <c r="AA469" i="13"/>
  <c r="AA469" i="1"/>
  <c r="AA468" i="3"/>
  <c r="AA468" i="4"/>
  <c r="AA468" i="5"/>
  <c r="AA468" i="6"/>
  <c r="AA468" i="8"/>
  <c r="AA468" i="9"/>
  <c r="AA468" i="10"/>
  <c r="AA468" i="11"/>
  <c r="AA468" i="12"/>
  <c r="AA468" i="13"/>
  <c r="AA468" i="1"/>
  <c r="AA467" i="3"/>
  <c r="AA467" i="4"/>
  <c r="AA467" i="5"/>
  <c r="AA467" i="6"/>
  <c r="AA467" i="8"/>
  <c r="AA467" i="9"/>
  <c r="AA467" i="10"/>
  <c r="AA467" i="11"/>
  <c r="AA467" i="12"/>
  <c r="AA467" i="13"/>
  <c r="AA467" i="1"/>
  <c r="AA466" i="3"/>
  <c r="AA466" i="4"/>
  <c r="AA466" i="5"/>
  <c r="AA466" i="6"/>
  <c r="AA466" i="8"/>
  <c r="AA466" i="9"/>
  <c r="AA466" i="10"/>
  <c r="AA466" i="11"/>
  <c r="AA466" i="12"/>
  <c r="AA466" i="13"/>
  <c r="AA466" i="1"/>
  <c r="AA465" i="3"/>
  <c r="AA465" i="4"/>
  <c r="AA465" i="5"/>
  <c r="AA465" i="6"/>
  <c r="AA465" i="8"/>
  <c r="AA465" i="9"/>
  <c r="AA465" i="10"/>
  <c r="AA465" i="11"/>
  <c r="AA465" i="12"/>
  <c r="AA465" i="13"/>
  <c r="AA465" i="1"/>
  <c r="AA464" i="3"/>
  <c r="AA464" i="4"/>
  <c r="AA464" i="5"/>
  <c r="AA464" i="6"/>
  <c r="AA464" i="8"/>
  <c r="AA464" i="9"/>
  <c r="AA464" i="10"/>
  <c r="AA464" i="11"/>
  <c r="AA464" i="12"/>
  <c r="AA464" i="13"/>
  <c r="AA464" i="1"/>
  <c r="AA462" i="3"/>
  <c r="AA462" i="4"/>
  <c r="AA462" i="5"/>
  <c r="AA462" i="6"/>
  <c r="AA462" i="8"/>
  <c r="AA462" i="9"/>
  <c r="AA462" i="10"/>
  <c r="AA462" i="11"/>
  <c r="AA462" i="12"/>
  <c r="AA462" i="13"/>
  <c r="AA462" i="1"/>
  <c r="AA463" i="3"/>
  <c r="AA463" i="4"/>
  <c r="AA463" i="5"/>
  <c r="AA463" i="6"/>
  <c r="AA463" i="8"/>
  <c r="AA463" i="9"/>
  <c r="AA463" i="10"/>
  <c r="AA463" i="11"/>
  <c r="AA463" i="12"/>
  <c r="AA463" i="13"/>
  <c r="AA463" i="1"/>
  <c r="AA461" i="3"/>
  <c r="AA461" i="4"/>
  <c r="AA461" i="5"/>
  <c r="AA461" i="6"/>
  <c r="AA461" i="8"/>
  <c r="AA461" i="9"/>
  <c r="AA461" i="10"/>
  <c r="AA461" i="11"/>
  <c r="AA461" i="12"/>
  <c r="AA461" i="13"/>
  <c r="AA461" i="1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67" i="5"/>
  <c r="AC666" i="5"/>
  <c r="AC665" i="5"/>
  <c r="AC664" i="5"/>
  <c r="AC663" i="5"/>
  <c r="AC662" i="5"/>
  <c r="AC661" i="5"/>
  <c r="AC660" i="5"/>
  <c r="AC659" i="5"/>
  <c r="AC658" i="5"/>
  <c r="AC657" i="5"/>
  <c r="AC656" i="5"/>
  <c r="AC655" i="5"/>
  <c r="AC654" i="5"/>
  <c r="AC653" i="5"/>
  <c r="AC652" i="5"/>
  <c r="AC651" i="5"/>
  <c r="AC650" i="5"/>
  <c r="AC649" i="5"/>
  <c r="AC648" i="5"/>
  <c r="AC647" i="5"/>
  <c r="AC646" i="5"/>
  <c r="AC645" i="5"/>
  <c r="AC644" i="5"/>
  <c r="AC643" i="5"/>
  <c r="AC642" i="5"/>
  <c r="AC641" i="5"/>
  <c r="AC640" i="5"/>
  <c r="AC639" i="5"/>
  <c r="AC638" i="5"/>
  <c r="AC637" i="5"/>
  <c r="AC636" i="5"/>
  <c r="AC635" i="5"/>
  <c r="AC634" i="5"/>
  <c r="AC633" i="5"/>
  <c r="AC632" i="5"/>
  <c r="AC631" i="5"/>
  <c r="AC630" i="5"/>
  <c r="AC629" i="5"/>
  <c r="AC628" i="5"/>
  <c r="AC627" i="5"/>
  <c r="AC626" i="5"/>
  <c r="AC625" i="5"/>
  <c r="AC624" i="5"/>
  <c r="AC623" i="5"/>
  <c r="AC622" i="5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67" i="8"/>
  <c r="AC666" i="8"/>
  <c r="AC665" i="8"/>
  <c r="AC664" i="8"/>
  <c r="AC663" i="8"/>
  <c r="AC662" i="8"/>
  <c r="AC661" i="8"/>
  <c r="AC660" i="8"/>
  <c r="AC659" i="8"/>
  <c r="AC658" i="8"/>
  <c r="AC657" i="8"/>
  <c r="AC656" i="8"/>
  <c r="AC655" i="8"/>
  <c r="AC654" i="8"/>
  <c r="AC653" i="8"/>
  <c r="AC652" i="8"/>
  <c r="AC651" i="8"/>
  <c r="AC650" i="8"/>
  <c r="AC649" i="8"/>
  <c r="AC648" i="8"/>
  <c r="AC647" i="8"/>
  <c r="AC646" i="8"/>
  <c r="AC645" i="8"/>
  <c r="AC644" i="8"/>
  <c r="AC643" i="8"/>
  <c r="AC642" i="8"/>
  <c r="AC641" i="8"/>
  <c r="AC640" i="8"/>
  <c r="AC639" i="8"/>
  <c r="AC638" i="8"/>
  <c r="AC637" i="8"/>
  <c r="AC636" i="8"/>
  <c r="AC635" i="8"/>
  <c r="AC634" i="8"/>
  <c r="AC633" i="8"/>
  <c r="AC632" i="8"/>
  <c r="AC631" i="8"/>
  <c r="AC630" i="8"/>
  <c r="AC629" i="8"/>
  <c r="AC628" i="8"/>
  <c r="AC627" i="8"/>
  <c r="AC626" i="8"/>
  <c r="AC625" i="8"/>
  <c r="AC624" i="8"/>
  <c r="AC623" i="8"/>
  <c r="AC622" i="8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67" i="10"/>
  <c r="AC666" i="10"/>
  <c r="AC665" i="10"/>
  <c r="AC664" i="10"/>
  <c r="AC663" i="10"/>
  <c r="AC662" i="10"/>
  <c r="AC661" i="10"/>
  <c r="AC660" i="10"/>
  <c r="AC659" i="10"/>
  <c r="AC658" i="10"/>
  <c r="AC657" i="10"/>
  <c r="AC656" i="10"/>
  <c r="AC655" i="10"/>
  <c r="AC654" i="10"/>
  <c r="AC653" i="10"/>
  <c r="AC652" i="10"/>
  <c r="AC651" i="10"/>
  <c r="AC650" i="10"/>
  <c r="AC649" i="10"/>
  <c r="AC648" i="10"/>
  <c r="AC647" i="10"/>
  <c r="AC646" i="10"/>
  <c r="AC645" i="10"/>
  <c r="AC644" i="10"/>
  <c r="AC643" i="10"/>
  <c r="AC642" i="10"/>
  <c r="AC641" i="10"/>
  <c r="AC640" i="10"/>
  <c r="AC639" i="10"/>
  <c r="AC638" i="10"/>
  <c r="AC637" i="10"/>
  <c r="AC636" i="10"/>
  <c r="AC635" i="10"/>
  <c r="AC634" i="10"/>
  <c r="AC633" i="10"/>
  <c r="AC632" i="10"/>
  <c r="AC631" i="10"/>
  <c r="AC630" i="10"/>
  <c r="AC629" i="10"/>
  <c r="AC628" i="10"/>
  <c r="AC627" i="10"/>
  <c r="AC626" i="10"/>
  <c r="AC625" i="10"/>
  <c r="AC624" i="10"/>
  <c r="AC623" i="10"/>
  <c r="AC622" i="10"/>
  <c r="AC667" i="11"/>
  <c r="AC666" i="11"/>
  <c r="AC665" i="11"/>
  <c r="AC664" i="11"/>
  <c r="AC663" i="11"/>
  <c r="AC662" i="11"/>
  <c r="AC661" i="11"/>
  <c r="AC660" i="11"/>
  <c r="AC659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43" i="11"/>
  <c r="AC642" i="11"/>
  <c r="AC641" i="11"/>
  <c r="AC640" i="11"/>
  <c r="AC639" i="11"/>
  <c r="AC638" i="11"/>
  <c r="AC637" i="11"/>
  <c r="AC636" i="11"/>
  <c r="AC635" i="11"/>
  <c r="AC634" i="11"/>
  <c r="AC633" i="11"/>
  <c r="AC632" i="11"/>
  <c r="AC631" i="11"/>
  <c r="AC630" i="11"/>
  <c r="AC629" i="11"/>
  <c r="AC628" i="11"/>
  <c r="AC627" i="11"/>
  <c r="AC626" i="11"/>
  <c r="AC625" i="11"/>
  <c r="AC624" i="11"/>
  <c r="AC623" i="11"/>
  <c r="AC622" i="11"/>
  <c r="AC667" i="12"/>
  <c r="AC666" i="12"/>
  <c r="AC665" i="12"/>
  <c r="AC664" i="12"/>
  <c r="AC663" i="12"/>
  <c r="AC662" i="12"/>
  <c r="AC661" i="12"/>
  <c r="AC660" i="12"/>
  <c r="AC659" i="12"/>
  <c r="AC658" i="12"/>
  <c r="AC657" i="12"/>
  <c r="AC656" i="12"/>
  <c r="AC655" i="12"/>
  <c r="AC654" i="12"/>
  <c r="AC653" i="12"/>
  <c r="AC652" i="12"/>
  <c r="AC651" i="12"/>
  <c r="AC650" i="12"/>
  <c r="AC649" i="12"/>
  <c r="AC648" i="12"/>
  <c r="AC647" i="12"/>
  <c r="AC646" i="12"/>
  <c r="AC645" i="12"/>
  <c r="AC644" i="12"/>
  <c r="AC643" i="12"/>
  <c r="AC642" i="12"/>
  <c r="AC641" i="12"/>
  <c r="AC640" i="12"/>
  <c r="AC639" i="12"/>
  <c r="AC638" i="12"/>
  <c r="AC637" i="12"/>
  <c r="AC636" i="12"/>
  <c r="AC635" i="12"/>
  <c r="AC634" i="12"/>
  <c r="AC633" i="12"/>
  <c r="AC632" i="12"/>
  <c r="AC631" i="12"/>
  <c r="AC630" i="12"/>
  <c r="AC629" i="12"/>
  <c r="AC628" i="12"/>
  <c r="AC627" i="12"/>
  <c r="AC626" i="12"/>
  <c r="AC625" i="12"/>
  <c r="AC624" i="12"/>
  <c r="AC623" i="12"/>
  <c r="AC622" i="12"/>
  <c r="AC667" i="13"/>
  <c r="AC666" i="13"/>
  <c r="AC665" i="13"/>
  <c r="AC664" i="13"/>
  <c r="AC663" i="13"/>
  <c r="AC662" i="13"/>
  <c r="AC661" i="13"/>
  <c r="AC660" i="13"/>
  <c r="AC659" i="13"/>
  <c r="AC658" i="13"/>
  <c r="AC657" i="13"/>
  <c r="AC656" i="13"/>
  <c r="AC655" i="13"/>
  <c r="AC654" i="13"/>
  <c r="AC653" i="13"/>
  <c r="AC652" i="13"/>
  <c r="AC651" i="13"/>
  <c r="AC650" i="13"/>
  <c r="AC649" i="13"/>
  <c r="AC648" i="13"/>
  <c r="AC647" i="13"/>
  <c r="AC646" i="13"/>
  <c r="AC645" i="13"/>
  <c r="AC644" i="13"/>
  <c r="AC643" i="13"/>
  <c r="AC642" i="13"/>
  <c r="AC641" i="13"/>
  <c r="AC640" i="13"/>
  <c r="AC639" i="13"/>
  <c r="AC638" i="13"/>
  <c r="AC637" i="13"/>
  <c r="AC636" i="13"/>
  <c r="AC635" i="13"/>
  <c r="AC634" i="13"/>
  <c r="AC633" i="13"/>
  <c r="AC632" i="13"/>
  <c r="AC631" i="13"/>
  <c r="AC630" i="13"/>
  <c r="AC629" i="13"/>
  <c r="AC628" i="13"/>
  <c r="AC627" i="13"/>
  <c r="AC626" i="13"/>
  <c r="AC625" i="13"/>
  <c r="AC624" i="13"/>
  <c r="AC623" i="13"/>
  <c r="AC622" i="13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36" i="5"/>
  <c r="X735" i="5"/>
  <c r="X734" i="5"/>
  <c r="X733" i="5"/>
  <c r="X732" i="5"/>
  <c r="X731" i="5"/>
  <c r="X730" i="5"/>
  <c r="X729" i="5"/>
  <c r="X728" i="5"/>
  <c r="X727" i="5"/>
  <c r="X726" i="5"/>
  <c r="X725" i="5"/>
  <c r="X724" i="5"/>
  <c r="X723" i="5"/>
  <c r="X722" i="5"/>
  <c r="X721" i="5"/>
  <c r="X720" i="5"/>
  <c r="X719" i="5"/>
  <c r="X718" i="5"/>
  <c r="X717" i="5"/>
  <c r="X716" i="5"/>
  <c r="X715" i="5"/>
  <c r="X714" i="5"/>
  <c r="X736" i="6"/>
  <c r="X735" i="6"/>
  <c r="X734" i="6"/>
  <c r="X733" i="6"/>
  <c r="X732" i="6"/>
  <c r="X731" i="6"/>
  <c r="X730" i="6"/>
  <c r="X729" i="6"/>
  <c r="X728" i="6"/>
  <c r="X727" i="6"/>
  <c r="X726" i="6"/>
  <c r="X725" i="6"/>
  <c r="X724" i="6"/>
  <c r="X723" i="6"/>
  <c r="X722" i="6"/>
  <c r="X721" i="6"/>
  <c r="X720" i="6"/>
  <c r="X719" i="6"/>
  <c r="X718" i="6"/>
  <c r="X717" i="6"/>
  <c r="X716" i="6"/>
  <c r="X715" i="6"/>
  <c r="X714" i="6"/>
  <c r="X736" i="8"/>
  <c r="X735" i="8"/>
  <c r="X734" i="8"/>
  <c r="X733" i="8"/>
  <c r="X732" i="8"/>
  <c r="X731" i="8"/>
  <c r="X730" i="8"/>
  <c r="X729" i="8"/>
  <c r="X728" i="8"/>
  <c r="X727" i="8"/>
  <c r="X726" i="8"/>
  <c r="X725" i="8"/>
  <c r="X724" i="8"/>
  <c r="X723" i="8"/>
  <c r="X722" i="8"/>
  <c r="X721" i="8"/>
  <c r="X720" i="8"/>
  <c r="X719" i="8"/>
  <c r="X718" i="8"/>
  <c r="X717" i="8"/>
  <c r="X716" i="8"/>
  <c r="X715" i="8"/>
  <c r="X714" i="8"/>
  <c r="X736" i="9"/>
  <c r="X735" i="9"/>
  <c r="X734" i="9"/>
  <c r="X733" i="9"/>
  <c r="X732" i="9"/>
  <c r="X731" i="9"/>
  <c r="X730" i="9"/>
  <c r="X729" i="9"/>
  <c r="X728" i="9"/>
  <c r="X727" i="9"/>
  <c r="X726" i="9"/>
  <c r="X725" i="9"/>
  <c r="X724" i="9"/>
  <c r="X723" i="9"/>
  <c r="X722" i="9"/>
  <c r="X721" i="9"/>
  <c r="X720" i="9"/>
  <c r="X719" i="9"/>
  <c r="X718" i="9"/>
  <c r="X717" i="9"/>
  <c r="X716" i="9"/>
  <c r="X715" i="9"/>
  <c r="X714" i="9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36" i="11"/>
  <c r="X735" i="11"/>
  <c r="X734" i="11"/>
  <c r="X733" i="11"/>
  <c r="X732" i="11"/>
  <c r="X731" i="11"/>
  <c r="X730" i="11"/>
  <c r="X729" i="11"/>
  <c r="X728" i="11"/>
  <c r="X727" i="11"/>
  <c r="X726" i="11"/>
  <c r="X725" i="11"/>
  <c r="X724" i="11"/>
  <c r="X723" i="11"/>
  <c r="X722" i="11"/>
  <c r="X721" i="11"/>
  <c r="X720" i="11"/>
  <c r="X719" i="11"/>
  <c r="X718" i="11"/>
  <c r="X717" i="11"/>
  <c r="X716" i="11"/>
  <c r="X715" i="11"/>
  <c r="X714" i="11"/>
  <c r="X736" i="12"/>
  <c r="X735" i="12"/>
  <c r="X734" i="12"/>
  <c r="X733" i="12"/>
  <c r="X732" i="12"/>
  <c r="X731" i="12"/>
  <c r="X730" i="12"/>
  <c r="X729" i="12"/>
  <c r="X728" i="12"/>
  <c r="X727" i="12"/>
  <c r="X726" i="12"/>
  <c r="X725" i="12"/>
  <c r="X724" i="12"/>
  <c r="X723" i="12"/>
  <c r="X722" i="12"/>
  <c r="X721" i="12"/>
  <c r="X720" i="12"/>
  <c r="X719" i="12"/>
  <c r="X718" i="12"/>
  <c r="X717" i="12"/>
  <c r="X716" i="12"/>
  <c r="X715" i="12"/>
  <c r="X714" i="12"/>
  <c r="X736" i="13"/>
  <c r="X735" i="13"/>
  <c r="X734" i="13"/>
  <c r="X733" i="13"/>
  <c r="X732" i="13"/>
  <c r="X731" i="13"/>
  <c r="X730" i="13"/>
  <c r="X729" i="13"/>
  <c r="X728" i="13"/>
  <c r="X727" i="13"/>
  <c r="X726" i="13"/>
  <c r="X725" i="13"/>
  <c r="X724" i="13"/>
  <c r="X723" i="13"/>
  <c r="X722" i="13"/>
  <c r="X721" i="13"/>
  <c r="X720" i="13"/>
  <c r="X719" i="13"/>
  <c r="X718" i="13"/>
  <c r="X717" i="13"/>
  <c r="X716" i="13"/>
  <c r="X715" i="13"/>
  <c r="X714" i="13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67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67" i="6"/>
  <c r="X666" i="6"/>
  <c r="X665" i="6"/>
  <c r="X664" i="6"/>
  <c r="X663" i="6"/>
  <c r="X662" i="6"/>
  <c r="X661" i="6"/>
  <c r="X660" i="6"/>
  <c r="X659" i="6"/>
  <c r="X658" i="6"/>
  <c r="X657" i="6"/>
  <c r="X656" i="6"/>
  <c r="X655" i="6"/>
  <c r="X654" i="6"/>
  <c r="X653" i="6"/>
  <c r="X652" i="6"/>
  <c r="X651" i="6"/>
  <c r="X650" i="6"/>
  <c r="X649" i="6"/>
  <c r="X648" i="6"/>
  <c r="X647" i="6"/>
  <c r="X646" i="6"/>
  <c r="X645" i="6"/>
  <c r="X667" i="8"/>
  <c r="X666" i="8"/>
  <c r="X665" i="8"/>
  <c r="X664" i="8"/>
  <c r="X663" i="8"/>
  <c r="X662" i="8"/>
  <c r="X661" i="8"/>
  <c r="X660" i="8"/>
  <c r="X659" i="8"/>
  <c r="X658" i="8"/>
  <c r="X657" i="8"/>
  <c r="X656" i="8"/>
  <c r="X655" i="8"/>
  <c r="X654" i="8"/>
  <c r="X653" i="8"/>
  <c r="X652" i="8"/>
  <c r="X651" i="8"/>
  <c r="X650" i="8"/>
  <c r="X649" i="8"/>
  <c r="X648" i="8"/>
  <c r="X647" i="8"/>
  <c r="X646" i="8"/>
  <c r="X645" i="8"/>
  <c r="X667" i="9"/>
  <c r="X666" i="9"/>
  <c r="X665" i="9"/>
  <c r="X664" i="9"/>
  <c r="X663" i="9"/>
  <c r="X662" i="9"/>
  <c r="X661" i="9"/>
  <c r="X660" i="9"/>
  <c r="X659" i="9"/>
  <c r="X658" i="9"/>
  <c r="X657" i="9"/>
  <c r="X656" i="9"/>
  <c r="X655" i="9"/>
  <c r="X654" i="9"/>
  <c r="X653" i="9"/>
  <c r="X652" i="9"/>
  <c r="X651" i="9"/>
  <c r="X650" i="9"/>
  <c r="X649" i="9"/>
  <c r="X648" i="9"/>
  <c r="X647" i="9"/>
  <c r="X646" i="9"/>
  <c r="X645" i="9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67" i="11"/>
  <c r="X666" i="11"/>
  <c r="X665" i="11"/>
  <c r="X664" i="11"/>
  <c r="X663" i="11"/>
  <c r="X662" i="11"/>
  <c r="X661" i="11"/>
  <c r="X660" i="11"/>
  <c r="X659" i="11"/>
  <c r="X658" i="11"/>
  <c r="X657" i="11"/>
  <c r="X656" i="11"/>
  <c r="X655" i="11"/>
  <c r="X654" i="11"/>
  <c r="X653" i="11"/>
  <c r="X652" i="11"/>
  <c r="X651" i="11"/>
  <c r="X650" i="11"/>
  <c r="X649" i="11"/>
  <c r="X648" i="11"/>
  <c r="X647" i="11"/>
  <c r="X646" i="11"/>
  <c r="X645" i="11"/>
  <c r="X667" i="12"/>
  <c r="X666" i="12"/>
  <c r="X665" i="12"/>
  <c r="X664" i="12"/>
  <c r="X663" i="12"/>
  <c r="X662" i="12"/>
  <c r="X661" i="12"/>
  <c r="X660" i="12"/>
  <c r="X659" i="12"/>
  <c r="X658" i="12"/>
  <c r="X657" i="12"/>
  <c r="X656" i="12"/>
  <c r="X655" i="12"/>
  <c r="X654" i="12"/>
  <c r="X653" i="12"/>
  <c r="X652" i="12"/>
  <c r="X651" i="12"/>
  <c r="X650" i="12"/>
  <c r="X649" i="12"/>
  <c r="X648" i="12"/>
  <c r="X647" i="12"/>
  <c r="X646" i="12"/>
  <c r="X645" i="12"/>
  <c r="X667" i="13"/>
  <c r="X666" i="13"/>
  <c r="X665" i="13"/>
  <c r="X664" i="13"/>
  <c r="X663" i="13"/>
  <c r="X662" i="13"/>
  <c r="X661" i="13"/>
  <c r="X660" i="13"/>
  <c r="X659" i="13"/>
  <c r="X658" i="13"/>
  <c r="X657" i="13"/>
  <c r="X656" i="13"/>
  <c r="X655" i="13"/>
  <c r="X654" i="13"/>
  <c r="X653" i="13"/>
  <c r="X652" i="13"/>
  <c r="X651" i="13"/>
  <c r="X650" i="13"/>
  <c r="X649" i="13"/>
  <c r="X648" i="13"/>
  <c r="X647" i="13"/>
  <c r="X646" i="13"/>
  <c r="X645" i="13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98" i="6"/>
  <c r="X597" i="6"/>
  <c r="X596" i="6"/>
  <c r="X595" i="6"/>
  <c r="X594" i="6"/>
  <c r="X593" i="6"/>
  <c r="X592" i="6"/>
  <c r="X591" i="6"/>
  <c r="X590" i="6"/>
  <c r="X589" i="6"/>
  <c r="X588" i="6"/>
  <c r="X587" i="6"/>
  <c r="X586" i="6"/>
  <c r="X585" i="6"/>
  <c r="X584" i="6"/>
  <c r="X583" i="6"/>
  <c r="X582" i="6"/>
  <c r="X581" i="6"/>
  <c r="X580" i="6"/>
  <c r="X579" i="6"/>
  <c r="X578" i="6"/>
  <c r="X577" i="6"/>
  <c r="X576" i="6"/>
  <c r="X598" i="8"/>
  <c r="X597" i="8"/>
  <c r="X596" i="8"/>
  <c r="X595" i="8"/>
  <c r="X594" i="8"/>
  <c r="X593" i="8"/>
  <c r="X592" i="8"/>
  <c r="X591" i="8"/>
  <c r="X590" i="8"/>
  <c r="X589" i="8"/>
  <c r="X588" i="8"/>
  <c r="X587" i="8"/>
  <c r="X586" i="8"/>
  <c r="X585" i="8"/>
  <c r="X584" i="8"/>
  <c r="X583" i="8"/>
  <c r="X582" i="8"/>
  <c r="X581" i="8"/>
  <c r="X580" i="8"/>
  <c r="X579" i="8"/>
  <c r="X578" i="8"/>
  <c r="X577" i="8"/>
  <c r="X576" i="8"/>
  <c r="X598" i="9"/>
  <c r="X597" i="9"/>
  <c r="X596" i="9"/>
  <c r="X595" i="9"/>
  <c r="X594" i="9"/>
  <c r="X593" i="9"/>
  <c r="X592" i="9"/>
  <c r="X591" i="9"/>
  <c r="X590" i="9"/>
  <c r="X589" i="9"/>
  <c r="X588" i="9"/>
  <c r="X587" i="9"/>
  <c r="X586" i="9"/>
  <c r="X585" i="9"/>
  <c r="X584" i="9"/>
  <c r="X583" i="9"/>
  <c r="X582" i="9"/>
  <c r="X581" i="9"/>
  <c r="X580" i="9"/>
  <c r="X579" i="9"/>
  <c r="X578" i="9"/>
  <c r="X577" i="9"/>
  <c r="X576" i="9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98" i="11"/>
  <c r="X597" i="11"/>
  <c r="X596" i="11"/>
  <c r="X595" i="11"/>
  <c r="X594" i="11"/>
  <c r="X593" i="11"/>
  <c r="X592" i="11"/>
  <c r="X591" i="11"/>
  <c r="X590" i="11"/>
  <c r="X589" i="11"/>
  <c r="X588" i="11"/>
  <c r="X587" i="11"/>
  <c r="X586" i="11"/>
  <c r="X585" i="11"/>
  <c r="X584" i="11"/>
  <c r="X583" i="11"/>
  <c r="X582" i="11"/>
  <c r="X581" i="11"/>
  <c r="X580" i="11"/>
  <c r="X579" i="11"/>
  <c r="X578" i="11"/>
  <c r="X577" i="11"/>
  <c r="X576" i="11"/>
  <c r="X598" i="12"/>
  <c r="X597" i="12"/>
  <c r="X596" i="12"/>
  <c r="X595" i="12"/>
  <c r="X594" i="12"/>
  <c r="X593" i="12"/>
  <c r="X592" i="12"/>
  <c r="X591" i="12"/>
  <c r="X590" i="12"/>
  <c r="X589" i="12"/>
  <c r="X588" i="12"/>
  <c r="X587" i="12"/>
  <c r="X586" i="12"/>
  <c r="X585" i="12"/>
  <c r="X584" i="12"/>
  <c r="X583" i="12"/>
  <c r="X582" i="12"/>
  <c r="X581" i="12"/>
  <c r="X580" i="12"/>
  <c r="X579" i="12"/>
  <c r="X578" i="12"/>
  <c r="X577" i="12"/>
  <c r="X576" i="12"/>
  <c r="X598" i="13"/>
  <c r="X597" i="13"/>
  <c r="X596" i="13"/>
  <c r="X595" i="13"/>
  <c r="X594" i="13"/>
  <c r="X593" i="13"/>
  <c r="X592" i="13"/>
  <c r="X591" i="13"/>
  <c r="X590" i="13"/>
  <c r="X589" i="13"/>
  <c r="X588" i="13"/>
  <c r="X587" i="13"/>
  <c r="X586" i="13"/>
  <c r="X585" i="13"/>
  <c r="X584" i="13"/>
  <c r="X583" i="13"/>
  <c r="X582" i="13"/>
  <c r="X581" i="13"/>
  <c r="X580" i="13"/>
  <c r="X579" i="13"/>
  <c r="X578" i="13"/>
  <c r="X577" i="13"/>
  <c r="X576" i="13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29" i="5"/>
  <c r="X528" i="5"/>
  <c r="X527" i="5"/>
  <c r="X526" i="5"/>
  <c r="X525" i="5"/>
  <c r="X524" i="5"/>
  <c r="X523" i="5"/>
  <c r="X522" i="5"/>
  <c r="X521" i="5"/>
  <c r="X520" i="5"/>
  <c r="X519" i="5"/>
  <c r="X518" i="5"/>
  <c r="X517" i="5"/>
  <c r="X516" i="5"/>
  <c r="X515" i="5"/>
  <c r="X514" i="5"/>
  <c r="X513" i="5"/>
  <c r="X512" i="5"/>
  <c r="X511" i="5"/>
  <c r="X510" i="5"/>
  <c r="X509" i="5"/>
  <c r="X508" i="5"/>
  <c r="X529" i="6"/>
  <c r="X528" i="6"/>
  <c r="X527" i="6"/>
  <c r="X526" i="6"/>
  <c r="X525" i="6"/>
  <c r="X524" i="6"/>
  <c r="X523" i="6"/>
  <c r="X522" i="6"/>
  <c r="X521" i="6"/>
  <c r="X520" i="6"/>
  <c r="X519" i="6"/>
  <c r="X518" i="6"/>
  <c r="X517" i="6"/>
  <c r="X516" i="6"/>
  <c r="X515" i="6"/>
  <c r="X514" i="6"/>
  <c r="X513" i="6"/>
  <c r="X512" i="6"/>
  <c r="X511" i="6"/>
  <c r="X510" i="6"/>
  <c r="X509" i="6"/>
  <c r="X508" i="6"/>
  <c r="X529" i="8"/>
  <c r="X528" i="8"/>
  <c r="X527" i="8"/>
  <c r="X526" i="8"/>
  <c r="X525" i="8"/>
  <c r="X524" i="8"/>
  <c r="X523" i="8"/>
  <c r="X522" i="8"/>
  <c r="X521" i="8"/>
  <c r="X520" i="8"/>
  <c r="X519" i="8"/>
  <c r="X518" i="8"/>
  <c r="X517" i="8"/>
  <c r="X516" i="8"/>
  <c r="X515" i="8"/>
  <c r="X514" i="8"/>
  <c r="X513" i="8"/>
  <c r="X512" i="8"/>
  <c r="X511" i="8"/>
  <c r="X510" i="8"/>
  <c r="X509" i="8"/>
  <c r="X508" i="8"/>
  <c r="X529" i="9"/>
  <c r="X528" i="9"/>
  <c r="X527" i="9"/>
  <c r="X526" i="9"/>
  <c r="X525" i="9"/>
  <c r="X524" i="9"/>
  <c r="X523" i="9"/>
  <c r="X522" i="9"/>
  <c r="X521" i="9"/>
  <c r="X520" i="9"/>
  <c r="X519" i="9"/>
  <c r="X518" i="9"/>
  <c r="X517" i="9"/>
  <c r="X516" i="9"/>
  <c r="X515" i="9"/>
  <c r="X514" i="9"/>
  <c r="X513" i="9"/>
  <c r="X512" i="9"/>
  <c r="X511" i="9"/>
  <c r="X510" i="9"/>
  <c r="X509" i="9"/>
  <c r="X508" i="9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29" i="11"/>
  <c r="X528" i="11"/>
  <c r="X527" i="11"/>
  <c r="X526" i="11"/>
  <c r="X525" i="11"/>
  <c r="X524" i="11"/>
  <c r="X523" i="11"/>
  <c r="X522" i="11"/>
  <c r="X521" i="11"/>
  <c r="X520" i="11"/>
  <c r="X519" i="11"/>
  <c r="X518" i="11"/>
  <c r="X517" i="11"/>
  <c r="X516" i="11"/>
  <c r="X515" i="11"/>
  <c r="X514" i="11"/>
  <c r="X513" i="11"/>
  <c r="X512" i="11"/>
  <c r="X511" i="11"/>
  <c r="X510" i="11"/>
  <c r="X509" i="11"/>
  <c r="X508" i="11"/>
  <c r="X529" i="12"/>
  <c r="X528" i="12"/>
  <c r="X527" i="12"/>
  <c r="X526" i="12"/>
  <c r="X525" i="12"/>
  <c r="X524" i="12"/>
  <c r="X523" i="12"/>
  <c r="X522" i="12"/>
  <c r="X521" i="12"/>
  <c r="X520" i="12"/>
  <c r="X519" i="12"/>
  <c r="X518" i="12"/>
  <c r="X517" i="12"/>
  <c r="X516" i="12"/>
  <c r="X515" i="12"/>
  <c r="X514" i="12"/>
  <c r="X513" i="12"/>
  <c r="X512" i="12"/>
  <c r="X511" i="12"/>
  <c r="X510" i="12"/>
  <c r="X509" i="12"/>
  <c r="X508" i="12"/>
  <c r="X529" i="13"/>
  <c r="X528" i="13"/>
  <c r="X527" i="13"/>
  <c r="X526" i="13"/>
  <c r="X525" i="13"/>
  <c r="X524" i="13"/>
  <c r="X523" i="13"/>
  <c r="X522" i="13"/>
  <c r="X521" i="13"/>
  <c r="X520" i="13"/>
  <c r="X519" i="13"/>
  <c r="X518" i="13"/>
  <c r="X517" i="13"/>
  <c r="X516" i="13"/>
  <c r="X515" i="13"/>
  <c r="X514" i="13"/>
  <c r="X513" i="13"/>
  <c r="X512" i="13"/>
  <c r="X511" i="13"/>
  <c r="X510" i="13"/>
  <c r="X509" i="13"/>
  <c r="X508" i="13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3"/>
  <c r="X507" i="4"/>
  <c r="X507" i="5"/>
  <c r="X507" i="6"/>
  <c r="X507" i="8"/>
  <c r="X507" i="9"/>
  <c r="X507" i="10"/>
  <c r="X507" i="11"/>
  <c r="X507" i="12"/>
  <c r="X507" i="13"/>
  <c r="X507" i="1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713" i="5"/>
  <c r="X712" i="5"/>
  <c r="X711" i="5"/>
  <c r="X710" i="5"/>
  <c r="X709" i="5"/>
  <c r="X708" i="5"/>
  <c r="X707" i="5"/>
  <c r="X706" i="5"/>
  <c r="X705" i="5"/>
  <c r="X704" i="5"/>
  <c r="X703" i="5"/>
  <c r="X702" i="5"/>
  <c r="X701" i="5"/>
  <c r="X700" i="5"/>
  <c r="X699" i="5"/>
  <c r="X698" i="5"/>
  <c r="X697" i="5"/>
  <c r="X696" i="5"/>
  <c r="X695" i="5"/>
  <c r="X694" i="5"/>
  <c r="X693" i="5"/>
  <c r="X692" i="5"/>
  <c r="X691" i="5"/>
  <c r="X690" i="5"/>
  <c r="X689" i="5"/>
  <c r="X688" i="5"/>
  <c r="X687" i="5"/>
  <c r="X686" i="5"/>
  <c r="X685" i="5"/>
  <c r="X684" i="5"/>
  <c r="X683" i="5"/>
  <c r="X682" i="5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713" i="6"/>
  <c r="X712" i="6"/>
  <c r="X711" i="6"/>
  <c r="X710" i="6"/>
  <c r="X709" i="6"/>
  <c r="X708" i="6"/>
  <c r="X707" i="6"/>
  <c r="X706" i="6"/>
  <c r="X705" i="6"/>
  <c r="X704" i="6"/>
  <c r="X703" i="6"/>
  <c r="X702" i="6"/>
  <c r="X701" i="6"/>
  <c r="X700" i="6"/>
  <c r="X699" i="6"/>
  <c r="X698" i="6"/>
  <c r="X697" i="6"/>
  <c r="X696" i="6"/>
  <c r="X695" i="6"/>
  <c r="X694" i="6"/>
  <c r="X693" i="6"/>
  <c r="X692" i="6"/>
  <c r="X691" i="6"/>
  <c r="X690" i="6"/>
  <c r="X689" i="6"/>
  <c r="X688" i="6"/>
  <c r="X687" i="6"/>
  <c r="X686" i="6"/>
  <c r="X685" i="6"/>
  <c r="X684" i="6"/>
  <c r="X683" i="6"/>
  <c r="X682" i="6"/>
  <c r="X681" i="6"/>
  <c r="X680" i="6"/>
  <c r="X679" i="6"/>
  <c r="X678" i="6"/>
  <c r="X677" i="6"/>
  <c r="X676" i="6"/>
  <c r="X675" i="6"/>
  <c r="X674" i="6"/>
  <c r="X673" i="6"/>
  <c r="X672" i="6"/>
  <c r="X671" i="6"/>
  <c r="X670" i="6"/>
  <c r="X669" i="6"/>
  <c r="X668" i="6"/>
  <c r="X713" i="8"/>
  <c r="X712" i="8"/>
  <c r="X711" i="8"/>
  <c r="X710" i="8"/>
  <c r="X709" i="8"/>
  <c r="X708" i="8"/>
  <c r="X707" i="8"/>
  <c r="X706" i="8"/>
  <c r="X705" i="8"/>
  <c r="X704" i="8"/>
  <c r="X703" i="8"/>
  <c r="X702" i="8"/>
  <c r="X701" i="8"/>
  <c r="X700" i="8"/>
  <c r="X699" i="8"/>
  <c r="X698" i="8"/>
  <c r="X697" i="8"/>
  <c r="X696" i="8"/>
  <c r="X695" i="8"/>
  <c r="X694" i="8"/>
  <c r="X693" i="8"/>
  <c r="X692" i="8"/>
  <c r="X691" i="8"/>
  <c r="X690" i="8"/>
  <c r="X689" i="8"/>
  <c r="X688" i="8"/>
  <c r="X687" i="8"/>
  <c r="X686" i="8"/>
  <c r="X685" i="8"/>
  <c r="X684" i="8"/>
  <c r="X683" i="8"/>
  <c r="X682" i="8"/>
  <c r="X681" i="8"/>
  <c r="X680" i="8"/>
  <c r="X679" i="8"/>
  <c r="X678" i="8"/>
  <c r="X677" i="8"/>
  <c r="X676" i="8"/>
  <c r="X675" i="8"/>
  <c r="X674" i="8"/>
  <c r="X673" i="8"/>
  <c r="X672" i="8"/>
  <c r="X671" i="8"/>
  <c r="X670" i="8"/>
  <c r="X669" i="8"/>
  <c r="X668" i="8"/>
  <c r="X713" i="9"/>
  <c r="X712" i="9"/>
  <c r="X711" i="9"/>
  <c r="X710" i="9"/>
  <c r="X709" i="9"/>
  <c r="X708" i="9"/>
  <c r="X707" i="9"/>
  <c r="X706" i="9"/>
  <c r="X705" i="9"/>
  <c r="X704" i="9"/>
  <c r="X703" i="9"/>
  <c r="X702" i="9"/>
  <c r="X701" i="9"/>
  <c r="X700" i="9"/>
  <c r="X699" i="9"/>
  <c r="X698" i="9"/>
  <c r="X697" i="9"/>
  <c r="X696" i="9"/>
  <c r="X695" i="9"/>
  <c r="X694" i="9"/>
  <c r="X693" i="9"/>
  <c r="X692" i="9"/>
  <c r="X691" i="9"/>
  <c r="X690" i="9"/>
  <c r="X689" i="9"/>
  <c r="X688" i="9"/>
  <c r="X687" i="9"/>
  <c r="X686" i="9"/>
  <c r="X685" i="9"/>
  <c r="X684" i="9"/>
  <c r="X683" i="9"/>
  <c r="X682" i="9"/>
  <c r="X681" i="9"/>
  <c r="X680" i="9"/>
  <c r="X679" i="9"/>
  <c r="X678" i="9"/>
  <c r="X677" i="9"/>
  <c r="X676" i="9"/>
  <c r="X675" i="9"/>
  <c r="X674" i="9"/>
  <c r="X673" i="9"/>
  <c r="X672" i="9"/>
  <c r="X671" i="9"/>
  <c r="X670" i="9"/>
  <c r="X669" i="9"/>
  <c r="X668" i="9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713" i="11"/>
  <c r="X712" i="11"/>
  <c r="X711" i="11"/>
  <c r="X710" i="11"/>
  <c r="X709" i="11"/>
  <c r="X708" i="11"/>
  <c r="X707" i="11"/>
  <c r="X706" i="11"/>
  <c r="X705" i="11"/>
  <c r="X704" i="11"/>
  <c r="X703" i="11"/>
  <c r="X702" i="11"/>
  <c r="X701" i="11"/>
  <c r="X700" i="11"/>
  <c r="X699" i="11"/>
  <c r="X698" i="11"/>
  <c r="X697" i="11"/>
  <c r="X696" i="11"/>
  <c r="X695" i="11"/>
  <c r="X694" i="11"/>
  <c r="X693" i="11"/>
  <c r="X692" i="11"/>
  <c r="X691" i="11"/>
  <c r="X690" i="11"/>
  <c r="X689" i="11"/>
  <c r="X688" i="11"/>
  <c r="X687" i="11"/>
  <c r="X686" i="11"/>
  <c r="X685" i="11"/>
  <c r="X684" i="11"/>
  <c r="X683" i="11"/>
  <c r="X682" i="11"/>
  <c r="X681" i="11"/>
  <c r="X680" i="11"/>
  <c r="X679" i="11"/>
  <c r="X678" i="11"/>
  <c r="X677" i="11"/>
  <c r="X676" i="11"/>
  <c r="X675" i="11"/>
  <c r="X674" i="11"/>
  <c r="X673" i="11"/>
  <c r="X672" i="11"/>
  <c r="X671" i="11"/>
  <c r="X670" i="11"/>
  <c r="X669" i="11"/>
  <c r="X668" i="11"/>
  <c r="X713" i="12"/>
  <c r="X712" i="12"/>
  <c r="X711" i="12"/>
  <c r="X710" i="12"/>
  <c r="X709" i="12"/>
  <c r="X708" i="12"/>
  <c r="X707" i="12"/>
  <c r="X706" i="12"/>
  <c r="X705" i="12"/>
  <c r="X704" i="12"/>
  <c r="X703" i="12"/>
  <c r="X702" i="12"/>
  <c r="X701" i="12"/>
  <c r="X700" i="12"/>
  <c r="X699" i="12"/>
  <c r="X698" i="12"/>
  <c r="X697" i="12"/>
  <c r="X696" i="12"/>
  <c r="X695" i="12"/>
  <c r="X694" i="12"/>
  <c r="X693" i="12"/>
  <c r="X692" i="12"/>
  <c r="X691" i="12"/>
  <c r="X690" i="12"/>
  <c r="X689" i="12"/>
  <c r="X688" i="12"/>
  <c r="X687" i="12"/>
  <c r="X686" i="12"/>
  <c r="X685" i="12"/>
  <c r="X684" i="12"/>
  <c r="X683" i="12"/>
  <c r="X682" i="12"/>
  <c r="X681" i="12"/>
  <c r="X680" i="12"/>
  <c r="X679" i="12"/>
  <c r="X678" i="12"/>
  <c r="X677" i="12"/>
  <c r="X676" i="12"/>
  <c r="X675" i="12"/>
  <c r="X674" i="12"/>
  <c r="X673" i="12"/>
  <c r="X672" i="12"/>
  <c r="X671" i="12"/>
  <c r="X670" i="12"/>
  <c r="X669" i="12"/>
  <c r="X668" i="12"/>
  <c r="X713" i="13"/>
  <c r="X712" i="13"/>
  <c r="X711" i="13"/>
  <c r="X710" i="13"/>
  <c r="X709" i="13"/>
  <c r="X708" i="13"/>
  <c r="X707" i="13"/>
  <c r="X706" i="13"/>
  <c r="X705" i="13"/>
  <c r="X704" i="13"/>
  <c r="X703" i="13"/>
  <c r="X702" i="13"/>
  <c r="X701" i="13"/>
  <c r="X700" i="13"/>
  <c r="X699" i="13"/>
  <c r="X698" i="13"/>
  <c r="X697" i="13"/>
  <c r="X696" i="13"/>
  <c r="X695" i="13"/>
  <c r="X694" i="13"/>
  <c r="X693" i="13"/>
  <c r="X692" i="13"/>
  <c r="X691" i="13"/>
  <c r="X690" i="13"/>
  <c r="X689" i="13"/>
  <c r="X688" i="13"/>
  <c r="X687" i="13"/>
  <c r="X686" i="13"/>
  <c r="X685" i="13"/>
  <c r="X684" i="13"/>
  <c r="X683" i="13"/>
  <c r="X682" i="13"/>
  <c r="X681" i="13"/>
  <c r="X680" i="13"/>
  <c r="X679" i="13"/>
  <c r="X678" i="13"/>
  <c r="X677" i="13"/>
  <c r="X676" i="13"/>
  <c r="X675" i="13"/>
  <c r="X674" i="13"/>
  <c r="X673" i="13"/>
  <c r="X672" i="13"/>
  <c r="X671" i="13"/>
  <c r="X670" i="13"/>
  <c r="X669" i="13"/>
  <c r="X668" i="13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644" i="6"/>
  <c r="X643" i="6"/>
  <c r="X642" i="6"/>
  <c r="X641" i="6"/>
  <c r="X640" i="6"/>
  <c r="X639" i="6"/>
  <c r="X638" i="6"/>
  <c r="X637" i="6"/>
  <c r="X636" i="6"/>
  <c r="X635" i="6"/>
  <c r="X634" i="6"/>
  <c r="X633" i="6"/>
  <c r="X632" i="6"/>
  <c r="X631" i="6"/>
  <c r="X630" i="6"/>
  <c r="X629" i="6"/>
  <c r="X628" i="6"/>
  <c r="X627" i="6"/>
  <c r="X626" i="6"/>
  <c r="X625" i="6"/>
  <c r="X624" i="6"/>
  <c r="X623" i="6"/>
  <c r="X622" i="6"/>
  <c r="X621" i="6"/>
  <c r="X620" i="6"/>
  <c r="X619" i="6"/>
  <c r="X618" i="6"/>
  <c r="X617" i="6"/>
  <c r="X616" i="6"/>
  <c r="X615" i="6"/>
  <c r="X614" i="6"/>
  <c r="X613" i="6"/>
  <c r="X612" i="6"/>
  <c r="X611" i="6"/>
  <c r="X610" i="6"/>
  <c r="X609" i="6"/>
  <c r="X608" i="6"/>
  <c r="X607" i="6"/>
  <c r="X606" i="6"/>
  <c r="X605" i="6"/>
  <c r="X604" i="6"/>
  <c r="X603" i="6"/>
  <c r="X602" i="6"/>
  <c r="X601" i="6"/>
  <c r="X600" i="6"/>
  <c r="X599" i="6"/>
  <c r="X644" i="8"/>
  <c r="X643" i="8"/>
  <c r="X642" i="8"/>
  <c r="X641" i="8"/>
  <c r="X640" i="8"/>
  <c r="X639" i="8"/>
  <c r="X638" i="8"/>
  <c r="X637" i="8"/>
  <c r="X636" i="8"/>
  <c r="X635" i="8"/>
  <c r="X634" i="8"/>
  <c r="X633" i="8"/>
  <c r="X632" i="8"/>
  <c r="X631" i="8"/>
  <c r="X630" i="8"/>
  <c r="X629" i="8"/>
  <c r="X628" i="8"/>
  <c r="X627" i="8"/>
  <c r="X626" i="8"/>
  <c r="X625" i="8"/>
  <c r="X624" i="8"/>
  <c r="X623" i="8"/>
  <c r="X622" i="8"/>
  <c r="X621" i="8"/>
  <c r="X620" i="8"/>
  <c r="X619" i="8"/>
  <c r="X618" i="8"/>
  <c r="X617" i="8"/>
  <c r="X616" i="8"/>
  <c r="X615" i="8"/>
  <c r="X614" i="8"/>
  <c r="X613" i="8"/>
  <c r="X612" i="8"/>
  <c r="X611" i="8"/>
  <c r="X610" i="8"/>
  <c r="X609" i="8"/>
  <c r="X608" i="8"/>
  <c r="X607" i="8"/>
  <c r="X606" i="8"/>
  <c r="X605" i="8"/>
  <c r="X604" i="8"/>
  <c r="X603" i="8"/>
  <c r="X602" i="8"/>
  <c r="X601" i="8"/>
  <c r="X600" i="8"/>
  <c r="X599" i="8"/>
  <c r="X644" i="9"/>
  <c r="X643" i="9"/>
  <c r="X642" i="9"/>
  <c r="X641" i="9"/>
  <c r="X640" i="9"/>
  <c r="X639" i="9"/>
  <c r="X638" i="9"/>
  <c r="X637" i="9"/>
  <c r="X636" i="9"/>
  <c r="X635" i="9"/>
  <c r="X634" i="9"/>
  <c r="X633" i="9"/>
  <c r="X632" i="9"/>
  <c r="X631" i="9"/>
  <c r="X630" i="9"/>
  <c r="X629" i="9"/>
  <c r="X628" i="9"/>
  <c r="X627" i="9"/>
  <c r="X626" i="9"/>
  <c r="X625" i="9"/>
  <c r="X624" i="9"/>
  <c r="X623" i="9"/>
  <c r="X622" i="9"/>
  <c r="X621" i="9"/>
  <c r="X620" i="9"/>
  <c r="X619" i="9"/>
  <c r="X618" i="9"/>
  <c r="X617" i="9"/>
  <c r="X616" i="9"/>
  <c r="X615" i="9"/>
  <c r="X614" i="9"/>
  <c r="X613" i="9"/>
  <c r="X612" i="9"/>
  <c r="X611" i="9"/>
  <c r="X610" i="9"/>
  <c r="X609" i="9"/>
  <c r="X608" i="9"/>
  <c r="X607" i="9"/>
  <c r="X606" i="9"/>
  <c r="X605" i="9"/>
  <c r="X604" i="9"/>
  <c r="X603" i="9"/>
  <c r="X602" i="9"/>
  <c r="X601" i="9"/>
  <c r="X600" i="9"/>
  <c r="X599" i="9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644" i="11"/>
  <c r="X643" i="11"/>
  <c r="X642" i="11"/>
  <c r="X641" i="11"/>
  <c r="X640" i="11"/>
  <c r="X639" i="11"/>
  <c r="X638" i="11"/>
  <c r="X637" i="11"/>
  <c r="X636" i="11"/>
  <c r="X635" i="11"/>
  <c r="X634" i="11"/>
  <c r="X633" i="11"/>
  <c r="X632" i="11"/>
  <c r="X631" i="11"/>
  <c r="X630" i="11"/>
  <c r="X629" i="11"/>
  <c r="X628" i="11"/>
  <c r="X627" i="11"/>
  <c r="X626" i="11"/>
  <c r="X625" i="11"/>
  <c r="X624" i="11"/>
  <c r="X623" i="11"/>
  <c r="X622" i="11"/>
  <c r="X621" i="11"/>
  <c r="X620" i="11"/>
  <c r="X619" i="11"/>
  <c r="X618" i="11"/>
  <c r="X617" i="11"/>
  <c r="X616" i="11"/>
  <c r="X615" i="11"/>
  <c r="X614" i="11"/>
  <c r="X613" i="11"/>
  <c r="X612" i="11"/>
  <c r="X611" i="11"/>
  <c r="X610" i="11"/>
  <c r="X609" i="11"/>
  <c r="X608" i="11"/>
  <c r="X607" i="11"/>
  <c r="X606" i="11"/>
  <c r="X605" i="11"/>
  <c r="X604" i="11"/>
  <c r="X603" i="11"/>
  <c r="X602" i="11"/>
  <c r="X601" i="11"/>
  <c r="X600" i="11"/>
  <c r="X599" i="11"/>
  <c r="X644" i="12"/>
  <c r="X643" i="12"/>
  <c r="X642" i="12"/>
  <c r="X641" i="12"/>
  <c r="X640" i="12"/>
  <c r="X639" i="12"/>
  <c r="X638" i="12"/>
  <c r="X637" i="12"/>
  <c r="X636" i="12"/>
  <c r="X635" i="12"/>
  <c r="X634" i="12"/>
  <c r="X633" i="12"/>
  <c r="X632" i="12"/>
  <c r="X631" i="12"/>
  <c r="X630" i="12"/>
  <c r="X629" i="12"/>
  <c r="X628" i="12"/>
  <c r="X627" i="12"/>
  <c r="X626" i="12"/>
  <c r="X625" i="12"/>
  <c r="X624" i="12"/>
  <c r="X623" i="12"/>
  <c r="X622" i="12"/>
  <c r="X621" i="12"/>
  <c r="X620" i="12"/>
  <c r="X619" i="12"/>
  <c r="X618" i="12"/>
  <c r="X617" i="12"/>
  <c r="X616" i="12"/>
  <c r="X615" i="12"/>
  <c r="X614" i="12"/>
  <c r="X613" i="12"/>
  <c r="X612" i="12"/>
  <c r="X611" i="12"/>
  <c r="X610" i="12"/>
  <c r="X609" i="12"/>
  <c r="X608" i="12"/>
  <c r="X607" i="12"/>
  <c r="X606" i="12"/>
  <c r="X605" i="12"/>
  <c r="X604" i="12"/>
  <c r="X603" i="12"/>
  <c r="X602" i="12"/>
  <c r="X601" i="12"/>
  <c r="X600" i="12"/>
  <c r="X599" i="12"/>
  <c r="X644" i="13"/>
  <c r="X643" i="13"/>
  <c r="X642" i="13"/>
  <c r="X641" i="13"/>
  <c r="X640" i="13"/>
  <c r="X639" i="13"/>
  <c r="X638" i="13"/>
  <c r="X637" i="13"/>
  <c r="X636" i="13"/>
  <c r="X635" i="13"/>
  <c r="X634" i="13"/>
  <c r="X633" i="13"/>
  <c r="X632" i="13"/>
  <c r="X631" i="13"/>
  <c r="X630" i="13"/>
  <c r="X629" i="13"/>
  <c r="X628" i="13"/>
  <c r="X627" i="13"/>
  <c r="X626" i="13"/>
  <c r="X625" i="13"/>
  <c r="X624" i="13"/>
  <c r="X623" i="13"/>
  <c r="X622" i="13"/>
  <c r="X621" i="13"/>
  <c r="X620" i="13"/>
  <c r="X619" i="13"/>
  <c r="X618" i="13"/>
  <c r="X617" i="13"/>
  <c r="X616" i="13"/>
  <c r="X615" i="13"/>
  <c r="X614" i="13"/>
  <c r="X613" i="13"/>
  <c r="X612" i="13"/>
  <c r="X611" i="13"/>
  <c r="X610" i="13"/>
  <c r="X609" i="13"/>
  <c r="X608" i="13"/>
  <c r="X607" i="13"/>
  <c r="X606" i="13"/>
  <c r="X605" i="13"/>
  <c r="X604" i="13"/>
  <c r="X603" i="13"/>
  <c r="X602" i="13"/>
  <c r="X601" i="13"/>
  <c r="X600" i="13"/>
  <c r="X599" i="13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75" i="5"/>
  <c r="X574" i="5"/>
  <c r="X573" i="5"/>
  <c r="X572" i="5"/>
  <c r="X571" i="5"/>
  <c r="X570" i="5"/>
  <c r="X569" i="5"/>
  <c r="X568" i="5"/>
  <c r="X567" i="5"/>
  <c r="X566" i="5"/>
  <c r="X565" i="5"/>
  <c r="X564" i="5"/>
  <c r="X563" i="5"/>
  <c r="X562" i="5"/>
  <c r="X561" i="5"/>
  <c r="X560" i="5"/>
  <c r="X559" i="5"/>
  <c r="X558" i="5"/>
  <c r="X557" i="5"/>
  <c r="X556" i="5"/>
  <c r="X555" i="5"/>
  <c r="X554" i="5"/>
  <c r="X553" i="5"/>
  <c r="X552" i="5"/>
  <c r="X551" i="5"/>
  <c r="X550" i="5"/>
  <c r="X549" i="5"/>
  <c r="X548" i="5"/>
  <c r="X547" i="5"/>
  <c r="X546" i="5"/>
  <c r="X545" i="5"/>
  <c r="X544" i="5"/>
  <c r="X543" i="5"/>
  <c r="X542" i="5"/>
  <c r="X541" i="5"/>
  <c r="X540" i="5"/>
  <c r="X539" i="5"/>
  <c r="X538" i="5"/>
  <c r="X537" i="5"/>
  <c r="X536" i="5"/>
  <c r="X535" i="5"/>
  <c r="X534" i="5"/>
  <c r="X533" i="5"/>
  <c r="X532" i="5"/>
  <c r="X531" i="5"/>
  <c r="X530" i="5"/>
  <c r="X575" i="6"/>
  <c r="X574" i="6"/>
  <c r="X573" i="6"/>
  <c r="X572" i="6"/>
  <c r="X571" i="6"/>
  <c r="X570" i="6"/>
  <c r="X569" i="6"/>
  <c r="X568" i="6"/>
  <c r="X567" i="6"/>
  <c r="X566" i="6"/>
  <c r="X565" i="6"/>
  <c r="X564" i="6"/>
  <c r="X563" i="6"/>
  <c r="X562" i="6"/>
  <c r="X561" i="6"/>
  <c r="X560" i="6"/>
  <c r="X559" i="6"/>
  <c r="X558" i="6"/>
  <c r="X557" i="6"/>
  <c r="X556" i="6"/>
  <c r="X555" i="6"/>
  <c r="X554" i="6"/>
  <c r="X553" i="6"/>
  <c r="X552" i="6"/>
  <c r="X551" i="6"/>
  <c r="X550" i="6"/>
  <c r="X549" i="6"/>
  <c r="X548" i="6"/>
  <c r="X547" i="6"/>
  <c r="X546" i="6"/>
  <c r="X545" i="6"/>
  <c r="X544" i="6"/>
  <c r="X543" i="6"/>
  <c r="X542" i="6"/>
  <c r="X541" i="6"/>
  <c r="X540" i="6"/>
  <c r="X539" i="6"/>
  <c r="X538" i="6"/>
  <c r="X537" i="6"/>
  <c r="X536" i="6"/>
  <c r="X535" i="6"/>
  <c r="X534" i="6"/>
  <c r="X533" i="6"/>
  <c r="X532" i="6"/>
  <c r="X531" i="6"/>
  <c r="X530" i="6"/>
  <c r="X575" i="8"/>
  <c r="X574" i="8"/>
  <c r="X573" i="8"/>
  <c r="X572" i="8"/>
  <c r="X571" i="8"/>
  <c r="X570" i="8"/>
  <c r="X569" i="8"/>
  <c r="X568" i="8"/>
  <c r="X567" i="8"/>
  <c r="X566" i="8"/>
  <c r="X565" i="8"/>
  <c r="X564" i="8"/>
  <c r="X563" i="8"/>
  <c r="X562" i="8"/>
  <c r="X561" i="8"/>
  <c r="X560" i="8"/>
  <c r="X559" i="8"/>
  <c r="X558" i="8"/>
  <c r="X557" i="8"/>
  <c r="X556" i="8"/>
  <c r="X555" i="8"/>
  <c r="X554" i="8"/>
  <c r="X553" i="8"/>
  <c r="X552" i="8"/>
  <c r="X551" i="8"/>
  <c r="X550" i="8"/>
  <c r="X549" i="8"/>
  <c r="X548" i="8"/>
  <c r="X547" i="8"/>
  <c r="X546" i="8"/>
  <c r="X545" i="8"/>
  <c r="X544" i="8"/>
  <c r="X543" i="8"/>
  <c r="X542" i="8"/>
  <c r="X541" i="8"/>
  <c r="X540" i="8"/>
  <c r="X539" i="8"/>
  <c r="X538" i="8"/>
  <c r="X537" i="8"/>
  <c r="X536" i="8"/>
  <c r="X535" i="8"/>
  <c r="X534" i="8"/>
  <c r="X533" i="8"/>
  <c r="X532" i="8"/>
  <c r="X531" i="8"/>
  <c r="X530" i="8"/>
  <c r="X575" i="9"/>
  <c r="X574" i="9"/>
  <c r="X573" i="9"/>
  <c r="X572" i="9"/>
  <c r="X571" i="9"/>
  <c r="X570" i="9"/>
  <c r="X569" i="9"/>
  <c r="X568" i="9"/>
  <c r="X567" i="9"/>
  <c r="X566" i="9"/>
  <c r="X565" i="9"/>
  <c r="X564" i="9"/>
  <c r="X563" i="9"/>
  <c r="X562" i="9"/>
  <c r="X561" i="9"/>
  <c r="X560" i="9"/>
  <c r="X559" i="9"/>
  <c r="X558" i="9"/>
  <c r="X557" i="9"/>
  <c r="X556" i="9"/>
  <c r="X555" i="9"/>
  <c r="X554" i="9"/>
  <c r="X553" i="9"/>
  <c r="X552" i="9"/>
  <c r="X551" i="9"/>
  <c r="X550" i="9"/>
  <c r="X549" i="9"/>
  <c r="X548" i="9"/>
  <c r="X547" i="9"/>
  <c r="X546" i="9"/>
  <c r="X545" i="9"/>
  <c r="X544" i="9"/>
  <c r="X543" i="9"/>
  <c r="X542" i="9"/>
  <c r="X541" i="9"/>
  <c r="X540" i="9"/>
  <c r="X539" i="9"/>
  <c r="X538" i="9"/>
  <c r="X537" i="9"/>
  <c r="X536" i="9"/>
  <c r="X535" i="9"/>
  <c r="X534" i="9"/>
  <c r="X533" i="9"/>
  <c r="X532" i="9"/>
  <c r="X531" i="9"/>
  <c r="X530" i="9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75" i="11"/>
  <c r="X574" i="11"/>
  <c r="X573" i="11"/>
  <c r="X572" i="11"/>
  <c r="X571" i="11"/>
  <c r="X570" i="11"/>
  <c r="X569" i="11"/>
  <c r="X568" i="11"/>
  <c r="X567" i="11"/>
  <c r="X566" i="11"/>
  <c r="X565" i="11"/>
  <c r="X564" i="11"/>
  <c r="X563" i="11"/>
  <c r="X562" i="11"/>
  <c r="X561" i="11"/>
  <c r="X560" i="11"/>
  <c r="X559" i="11"/>
  <c r="X558" i="11"/>
  <c r="X557" i="11"/>
  <c r="X556" i="11"/>
  <c r="X555" i="11"/>
  <c r="X554" i="11"/>
  <c r="X553" i="11"/>
  <c r="X552" i="11"/>
  <c r="X551" i="11"/>
  <c r="X550" i="11"/>
  <c r="X549" i="11"/>
  <c r="X548" i="11"/>
  <c r="X547" i="11"/>
  <c r="X546" i="11"/>
  <c r="X545" i="11"/>
  <c r="X544" i="11"/>
  <c r="X543" i="11"/>
  <c r="X542" i="11"/>
  <c r="X541" i="11"/>
  <c r="X540" i="11"/>
  <c r="X539" i="11"/>
  <c r="X538" i="11"/>
  <c r="X537" i="11"/>
  <c r="X536" i="11"/>
  <c r="X535" i="11"/>
  <c r="X534" i="11"/>
  <c r="X533" i="11"/>
  <c r="X532" i="11"/>
  <c r="X531" i="11"/>
  <c r="X530" i="11"/>
  <c r="X575" i="12"/>
  <c r="X574" i="12"/>
  <c r="X573" i="12"/>
  <c r="X572" i="12"/>
  <c r="X571" i="12"/>
  <c r="X570" i="12"/>
  <c r="X569" i="12"/>
  <c r="X568" i="12"/>
  <c r="X567" i="12"/>
  <c r="X566" i="12"/>
  <c r="X565" i="12"/>
  <c r="X564" i="12"/>
  <c r="X563" i="12"/>
  <c r="X562" i="12"/>
  <c r="X561" i="12"/>
  <c r="X560" i="12"/>
  <c r="X559" i="12"/>
  <c r="X558" i="12"/>
  <c r="X557" i="12"/>
  <c r="X556" i="12"/>
  <c r="X555" i="12"/>
  <c r="X554" i="12"/>
  <c r="X553" i="12"/>
  <c r="X552" i="12"/>
  <c r="X551" i="12"/>
  <c r="X550" i="12"/>
  <c r="X549" i="12"/>
  <c r="X548" i="12"/>
  <c r="X547" i="12"/>
  <c r="X546" i="12"/>
  <c r="X545" i="12"/>
  <c r="X544" i="12"/>
  <c r="X543" i="12"/>
  <c r="X542" i="12"/>
  <c r="X541" i="12"/>
  <c r="X540" i="12"/>
  <c r="X539" i="12"/>
  <c r="X538" i="12"/>
  <c r="X537" i="12"/>
  <c r="X536" i="12"/>
  <c r="X535" i="12"/>
  <c r="X534" i="12"/>
  <c r="X533" i="12"/>
  <c r="X532" i="12"/>
  <c r="X531" i="12"/>
  <c r="X530" i="12"/>
  <c r="X575" i="13"/>
  <c r="X574" i="13"/>
  <c r="X573" i="13"/>
  <c r="X572" i="13"/>
  <c r="X571" i="13"/>
  <c r="X570" i="13"/>
  <c r="X569" i="13"/>
  <c r="X568" i="13"/>
  <c r="X567" i="13"/>
  <c r="X566" i="13"/>
  <c r="X565" i="13"/>
  <c r="X564" i="13"/>
  <c r="X563" i="13"/>
  <c r="X562" i="13"/>
  <c r="X561" i="13"/>
  <c r="X560" i="13"/>
  <c r="X559" i="13"/>
  <c r="X558" i="13"/>
  <c r="X557" i="13"/>
  <c r="X556" i="13"/>
  <c r="X555" i="13"/>
  <c r="X554" i="13"/>
  <c r="X553" i="13"/>
  <c r="X552" i="13"/>
  <c r="X551" i="13"/>
  <c r="X550" i="13"/>
  <c r="X549" i="13"/>
  <c r="X548" i="13"/>
  <c r="X547" i="13"/>
  <c r="X546" i="13"/>
  <c r="X545" i="13"/>
  <c r="X544" i="13"/>
  <c r="X543" i="13"/>
  <c r="X542" i="13"/>
  <c r="X541" i="13"/>
  <c r="X540" i="13"/>
  <c r="X539" i="13"/>
  <c r="X538" i="13"/>
  <c r="X537" i="13"/>
  <c r="X536" i="13"/>
  <c r="X535" i="13"/>
  <c r="X534" i="13"/>
  <c r="X533" i="13"/>
  <c r="X532" i="13"/>
  <c r="X531" i="13"/>
  <c r="X530" i="13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X485" i="11"/>
  <c r="X486" i="11"/>
  <c r="X487" i="11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462" i="13"/>
  <c r="X463" i="13"/>
  <c r="X464" i="13"/>
  <c r="X465" i="13"/>
  <c r="X466" i="13"/>
  <c r="X467" i="13"/>
  <c r="X468" i="13"/>
  <c r="X469" i="13"/>
  <c r="X470" i="13"/>
  <c r="X471" i="13"/>
  <c r="X472" i="13"/>
  <c r="X473" i="13"/>
  <c r="X474" i="13"/>
  <c r="X475" i="13"/>
  <c r="X476" i="13"/>
  <c r="X477" i="13"/>
  <c r="X478" i="13"/>
  <c r="X479" i="13"/>
  <c r="X480" i="13"/>
  <c r="X481" i="13"/>
  <c r="X482" i="13"/>
  <c r="X483" i="13"/>
  <c r="X484" i="13"/>
  <c r="X485" i="13"/>
  <c r="X486" i="13"/>
  <c r="X487" i="13"/>
  <c r="X488" i="13"/>
  <c r="X489" i="13"/>
  <c r="X490" i="13"/>
  <c r="X491" i="13"/>
  <c r="X492" i="13"/>
  <c r="X493" i="13"/>
  <c r="X494" i="13"/>
  <c r="X495" i="13"/>
  <c r="X496" i="13"/>
  <c r="X497" i="13"/>
  <c r="X498" i="13"/>
  <c r="X499" i="13"/>
  <c r="X500" i="13"/>
  <c r="X501" i="13"/>
  <c r="X502" i="13"/>
  <c r="X503" i="13"/>
  <c r="X504" i="13"/>
  <c r="X505" i="13"/>
  <c r="X506" i="13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461" i="3"/>
  <c r="X461" i="4"/>
  <c r="X461" i="5"/>
  <c r="X461" i="6"/>
  <c r="X461" i="8"/>
  <c r="X461" i="9"/>
  <c r="X461" i="10"/>
  <c r="X461" i="11"/>
  <c r="X461" i="12"/>
  <c r="X461" i="13"/>
  <c r="X461" i="1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36" i="5"/>
  <c r="W735" i="5"/>
  <c r="W734" i="5"/>
  <c r="W733" i="5"/>
  <c r="W732" i="5"/>
  <c r="W731" i="5"/>
  <c r="W730" i="5"/>
  <c r="W729" i="5"/>
  <c r="W728" i="5"/>
  <c r="W727" i="5"/>
  <c r="W726" i="5"/>
  <c r="W725" i="5"/>
  <c r="W724" i="5"/>
  <c r="W723" i="5"/>
  <c r="W722" i="5"/>
  <c r="W721" i="5"/>
  <c r="W720" i="5"/>
  <c r="W719" i="5"/>
  <c r="W718" i="5"/>
  <c r="W717" i="5"/>
  <c r="W716" i="5"/>
  <c r="W715" i="5"/>
  <c r="W714" i="5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36" i="9"/>
  <c r="W735" i="9"/>
  <c r="W734" i="9"/>
  <c r="W733" i="9"/>
  <c r="W732" i="9"/>
  <c r="W731" i="9"/>
  <c r="W730" i="9"/>
  <c r="W729" i="9"/>
  <c r="W728" i="9"/>
  <c r="W727" i="9"/>
  <c r="W726" i="9"/>
  <c r="W725" i="9"/>
  <c r="W724" i="9"/>
  <c r="W723" i="9"/>
  <c r="W722" i="9"/>
  <c r="W721" i="9"/>
  <c r="W720" i="9"/>
  <c r="W719" i="9"/>
  <c r="W718" i="9"/>
  <c r="W717" i="9"/>
  <c r="W716" i="9"/>
  <c r="W715" i="9"/>
  <c r="W714" i="9"/>
  <c r="W736" i="10"/>
  <c r="W735" i="10"/>
  <c r="W734" i="10"/>
  <c r="W733" i="10"/>
  <c r="W732" i="10"/>
  <c r="W731" i="10"/>
  <c r="W730" i="10"/>
  <c r="W729" i="10"/>
  <c r="W728" i="10"/>
  <c r="W727" i="10"/>
  <c r="W726" i="10"/>
  <c r="W725" i="10"/>
  <c r="W724" i="10"/>
  <c r="W723" i="10"/>
  <c r="W722" i="10"/>
  <c r="W721" i="10"/>
  <c r="W720" i="10"/>
  <c r="W719" i="10"/>
  <c r="W718" i="10"/>
  <c r="W717" i="10"/>
  <c r="W716" i="10"/>
  <c r="W715" i="10"/>
  <c r="W714" i="10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36" i="12"/>
  <c r="W735" i="12"/>
  <c r="W734" i="12"/>
  <c r="W733" i="12"/>
  <c r="W732" i="12"/>
  <c r="W731" i="12"/>
  <c r="W730" i="12"/>
  <c r="W729" i="12"/>
  <c r="W728" i="12"/>
  <c r="W727" i="12"/>
  <c r="W726" i="12"/>
  <c r="W725" i="12"/>
  <c r="W724" i="12"/>
  <c r="W723" i="12"/>
  <c r="W722" i="12"/>
  <c r="W721" i="12"/>
  <c r="W720" i="12"/>
  <c r="W719" i="12"/>
  <c r="W718" i="12"/>
  <c r="W717" i="12"/>
  <c r="W716" i="12"/>
  <c r="W715" i="12"/>
  <c r="W714" i="12"/>
  <c r="W736" i="13"/>
  <c r="W735" i="13"/>
  <c r="W734" i="13"/>
  <c r="W733" i="13"/>
  <c r="W732" i="13"/>
  <c r="W731" i="13"/>
  <c r="W730" i="13"/>
  <c r="W729" i="13"/>
  <c r="W728" i="13"/>
  <c r="W727" i="13"/>
  <c r="W726" i="13"/>
  <c r="W725" i="13"/>
  <c r="W724" i="13"/>
  <c r="W723" i="13"/>
  <c r="W722" i="13"/>
  <c r="W721" i="13"/>
  <c r="W720" i="13"/>
  <c r="W719" i="13"/>
  <c r="W718" i="13"/>
  <c r="W717" i="13"/>
  <c r="W716" i="13"/>
  <c r="W715" i="13"/>
  <c r="W714" i="13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67" i="5"/>
  <c r="W666" i="5"/>
  <c r="W665" i="5"/>
  <c r="W664" i="5"/>
  <c r="W663" i="5"/>
  <c r="W662" i="5"/>
  <c r="W661" i="5"/>
  <c r="W660" i="5"/>
  <c r="W659" i="5"/>
  <c r="W658" i="5"/>
  <c r="W657" i="5"/>
  <c r="W656" i="5"/>
  <c r="W655" i="5"/>
  <c r="W654" i="5"/>
  <c r="W653" i="5"/>
  <c r="W652" i="5"/>
  <c r="W651" i="5"/>
  <c r="W650" i="5"/>
  <c r="W649" i="5"/>
  <c r="W648" i="5"/>
  <c r="W647" i="5"/>
  <c r="W646" i="5"/>
  <c r="W645" i="5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67" i="9"/>
  <c r="W666" i="9"/>
  <c r="W665" i="9"/>
  <c r="W664" i="9"/>
  <c r="W663" i="9"/>
  <c r="W662" i="9"/>
  <c r="W661" i="9"/>
  <c r="W660" i="9"/>
  <c r="W659" i="9"/>
  <c r="W658" i="9"/>
  <c r="W657" i="9"/>
  <c r="W656" i="9"/>
  <c r="W655" i="9"/>
  <c r="W654" i="9"/>
  <c r="W653" i="9"/>
  <c r="W652" i="9"/>
  <c r="W651" i="9"/>
  <c r="W650" i="9"/>
  <c r="W649" i="9"/>
  <c r="W648" i="9"/>
  <c r="W647" i="9"/>
  <c r="W646" i="9"/>
  <c r="W645" i="9"/>
  <c r="W667" i="10"/>
  <c r="W666" i="10"/>
  <c r="W665" i="10"/>
  <c r="W664" i="10"/>
  <c r="W663" i="10"/>
  <c r="W662" i="10"/>
  <c r="W661" i="10"/>
  <c r="W660" i="10"/>
  <c r="W659" i="10"/>
  <c r="W658" i="10"/>
  <c r="W657" i="10"/>
  <c r="W656" i="10"/>
  <c r="W655" i="10"/>
  <c r="W654" i="10"/>
  <c r="W653" i="10"/>
  <c r="W652" i="10"/>
  <c r="W651" i="10"/>
  <c r="W650" i="10"/>
  <c r="W649" i="10"/>
  <c r="W648" i="10"/>
  <c r="W647" i="10"/>
  <c r="W646" i="10"/>
  <c r="W645" i="10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67" i="12"/>
  <c r="W666" i="12"/>
  <c r="W665" i="12"/>
  <c r="W664" i="12"/>
  <c r="W663" i="12"/>
  <c r="W662" i="12"/>
  <c r="W661" i="12"/>
  <c r="W660" i="12"/>
  <c r="W659" i="12"/>
  <c r="W658" i="12"/>
  <c r="W657" i="12"/>
  <c r="W656" i="12"/>
  <c r="W655" i="12"/>
  <c r="W654" i="12"/>
  <c r="W653" i="12"/>
  <c r="W652" i="12"/>
  <c r="W651" i="12"/>
  <c r="W650" i="12"/>
  <c r="W649" i="12"/>
  <c r="W648" i="12"/>
  <c r="W647" i="12"/>
  <c r="W646" i="12"/>
  <c r="W645" i="12"/>
  <c r="W667" i="13"/>
  <c r="W666" i="13"/>
  <c r="W665" i="13"/>
  <c r="W664" i="13"/>
  <c r="W663" i="13"/>
  <c r="W662" i="13"/>
  <c r="W661" i="13"/>
  <c r="W660" i="13"/>
  <c r="W659" i="13"/>
  <c r="W658" i="13"/>
  <c r="W657" i="13"/>
  <c r="W656" i="13"/>
  <c r="W655" i="13"/>
  <c r="W654" i="13"/>
  <c r="W653" i="13"/>
  <c r="W652" i="13"/>
  <c r="W651" i="13"/>
  <c r="W650" i="13"/>
  <c r="W649" i="13"/>
  <c r="W648" i="13"/>
  <c r="W647" i="13"/>
  <c r="W646" i="13"/>
  <c r="W645" i="13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98" i="5"/>
  <c r="W597" i="5"/>
  <c r="W596" i="5"/>
  <c r="W595" i="5"/>
  <c r="W594" i="5"/>
  <c r="W593" i="5"/>
  <c r="W592" i="5"/>
  <c r="W591" i="5"/>
  <c r="W590" i="5"/>
  <c r="W589" i="5"/>
  <c r="W588" i="5"/>
  <c r="W587" i="5"/>
  <c r="W586" i="5"/>
  <c r="W585" i="5"/>
  <c r="W584" i="5"/>
  <c r="W583" i="5"/>
  <c r="W582" i="5"/>
  <c r="W581" i="5"/>
  <c r="W580" i="5"/>
  <c r="W579" i="5"/>
  <c r="W578" i="5"/>
  <c r="W577" i="5"/>
  <c r="W576" i="5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98" i="9"/>
  <c r="W597" i="9"/>
  <c r="W596" i="9"/>
  <c r="W595" i="9"/>
  <c r="W594" i="9"/>
  <c r="W593" i="9"/>
  <c r="W592" i="9"/>
  <c r="W591" i="9"/>
  <c r="W590" i="9"/>
  <c r="W589" i="9"/>
  <c r="W588" i="9"/>
  <c r="W587" i="9"/>
  <c r="W586" i="9"/>
  <c r="W585" i="9"/>
  <c r="W584" i="9"/>
  <c r="W583" i="9"/>
  <c r="W582" i="9"/>
  <c r="W581" i="9"/>
  <c r="W580" i="9"/>
  <c r="W579" i="9"/>
  <c r="W578" i="9"/>
  <c r="W577" i="9"/>
  <c r="W576" i="9"/>
  <c r="W598" i="10"/>
  <c r="W597" i="10"/>
  <c r="W596" i="10"/>
  <c r="W595" i="10"/>
  <c r="W594" i="10"/>
  <c r="W593" i="10"/>
  <c r="W592" i="10"/>
  <c r="W591" i="10"/>
  <c r="W590" i="10"/>
  <c r="W589" i="10"/>
  <c r="W588" i="10"/>
  <c r="W587" i="10"/>
  <c r="W586" i="10"/>
  <c r="W585" i="10"/>
  <c r="W584" i="10"/>
  <c r="W583" i="10"/>
  <c r="W582" i="10"/>
  <c r="W581" i="10"/>
  <c r="W580" i="10"/>
  <c r="W579" i="10"/>
  <c r="W578" i="10"/>
  <c r="W577" i="10"/>
  <c r="W576" i="10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98" i="12"/>
  <c r="W597" i="12"/>
  <c r="W596" i="12"/>
  <c r="W595" i="12"/>
  <c r="W594" i="12"/>
  <c r="W593" i="12"/>
  <c r="W592" i="12"/>
  <c r="W591" i="12"/>
  <c r="W590" i="12"/>
  <c r="W589" i="12"/>
  <c r="W588" i="12"/>
  <c r="W587" i="12"/>
  <c r="W586" i="12"/>
  <c r="W585" i="12"/>
  <c r="W584" i="12"/>
  <c r="W583" i="12"/>
  <c r="W582" i="12"/>
  <c r="W581" i="12"/>
  <c r="W580" i="12"/>
  <c r="W579" i="12"/>
  <c r="W578" i="12"/>
  <c r="W577" i="12"/>
  <c r="W576" i="12"/>
  <c r="W598" i="13"/>
  <c r="W597" i="13"/>
  <c r="W596" i="13"/>
  <c r="W595" i="13"/>
  <c r="W594" i="13"/>
  <c r="W593" i="13"/>
  <c r="W592" i="13"/>
  <c r="W591" i="13"/>
  <c r="W590" i="13"/>
  <c r="W589" i="13"/>
  <c r="W588" i="13"/>
  <c r="W587" i="13"/>
  <c r="W586" i="13"/>
  <c r="W585" i="13"/>
  <c r="W584" i="13"/>
  <c r="W583" i="13"/>
  <c r="W582" i="13"/>
  <c r="W581" i="13"/>
  <c r="W580" i="13"/>
  <c r="W579" i="13"/>
  <c r="W578" i="13"/>
  <c r="W577" i="13"/>
  <c r="W576" i="13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08" i="11"/>
  <c r="W509" i="11"/>
  <c r="W510" i="11"/>
  <c r="W511" i="11"/>
  <c r="W512" i="11"/>
  <c r="W513" i="11"/>
  <c r="W514" i="11"/>
  <c r="W515" i="11"/>
  <c r="W516" i="11"/>
  <c r="W517" i="11"/>
  <c r="W518" i="11"/>
  <c r="W519" i="11"/>
  <c r="W520" i="11"/>
  <c r="W521" i="11"/>
  <c r="W522" i="11"/>
  <c r="W523" i="11"/>
  <c r="W524" i="11"/>
  <c r="W525" i="11"/>
  <c r="W526" i="11"/>
  <c r="W527" i="11"/>
  <c r="W528" i="11"/>
  <c r="W529" i="11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07" i="3"/>
  <c r="W507" i="4"/>
  <c r="W507" i="5"/>
  <c r="W507" i="6"/>
  <c r="W507" i="8"/>
  <c r="W507" i="9"/>
  <c r="W507" i="10"/>
  <c r="W507" i="11"/>
  <c r="W507" i="12"/>
  <c r="W507" i="13"/>
  <c r="W507" i="1"/>
  <c r="U736" i="3"/>
  <c r="AC736" i="3" s="1"/>
  <c r="U735" i="3"/>
  <c r="AC735" i="3" s="1"/>
  <c r="U734" i="3"/>
  <c r="AC734" i="3" s="1"/>
  <c r="U733" i="3"/>
  <c r="AC733" i="3" s="1"/>
  <c r="U732" i="3"/>
  <c r="AC732" i="3" s="1"/>
  <c r="U731" i="3"/>
  <c r="AC731" i="3" s="1"/>
  <c r="U730" i="3"/>
  <c r="AC730" i="3" s="1"/>
  <c r="U729" i="3"/>
  <c r="AC729" i="3" s="1"/>
  <c r="U728" i="3"/>
  <c r="AC728" i="3" s="1"/>
  <c r="U727" i="3"/>
  <c r="AC727" i="3" s="1"/>
  <c r="U726" i="3"/>
  <c r="AC726" i="3" s="1"/>
  <c r="U725" i="3"/>
  <c r="AC725" i="3" s="1"/>
  <c r="U724" i="3"/>
  <c r="AC724" i="3" s="1"/>
  <c r="U723" i="3"/>
  <c r="AC723" i="3" s="1"/>
  <c r="U722" i="3"/>
  <c r="AC722" i="3" s="1"/>
  <c r="U721" i="3"/>
  <c r="AC721" i="3" s="1"/>
  <c r="U720" i="3"/>
  <c r="AC720" i="3" s="1"/>
  <c r="U719" i="3"/>
  <c r="AC719" i="3" s="1"/>
  <c r="U718" i="3"/>
  <c r="AC718" i="3" s="1"/>
  <c r="U717" i="3"/>
  <c r="AC717" i="3" s="1"/>
  <c r="U716" i="3"/>
  <c r="AC716" i="3" s="1"/>
  <c r="U715" i="3"/>
  <c r="AC715" i="3" s="1"/>
  <c r="U714" i="3"/>
  <c r="AC714" i="3" s="1"/>
  <c r="U736" i="4"/>
  <c r="AC736" i="4" s="1"/>
  <c r="U735" i="4"/>
  <c r="AC735" i="4" s="1"/>
  <c r="U734" i="4"/>
  <c r="AC734" i="4" s="1"/>
  <c r="U733" i="4"/>
  <c r="AC733" i="4" s="1"/>
  <c r="U732" i="4"/>
  <c r="AC732" i="4" s="1"/>
  <c r="U731" i="4"/>
  <c r="AC731" i="4" s="1"/>
  <c r="U730" i="4"/>
  <c r="AC730" i="4" s="1"/>
  <c r="U729" i="4"/>
  <c r="AC729" i="4" s="1"/>
  <c r="U728" i="4"/>
  <c r="AC728" i="4" s="1"/>
  <c r="U727" i="4"/>
  <c r="AC727" i="4" s="1"/>
  <c r="U726" i="4"/>
  <c r="AC726" i="4" s="1"/>
  <c r="U725" i="4"/>
  <c r="AC725" i="4" s="1"/>
  <c r="U724" i="4"/>
  <c r="AC724" i="4" s="1"/>
  <c r="U723" i="4"/>
  <c r="AC723" i="4" s="1"/>
  <c r="U722" i="4"/>
  <c r="AC722" i="4" s="1"/>
  <c r="U721" i="4"/>
  <c r="AC721" i="4" s="1"/>
  <c r="U720" i="4"/>
  <c r="AC720" i="4" s="1"/>
  <c r="U719" i="4"/>
  <c r="AC719" i="4" s="1"/>
  <c r="U718" i="4"/>
  <c r="AC718" i="4" s="1"/>
  <c r="U717" i="4"/>
  <c r="AC717" i="4" s="1"/>
  <c r="U716" i="4"/>
  <c r="AC716" i="4" s="1"/>
  <c r="U715" i="4"/>
  <c r="AC715" i="4" s="1"/>
  <c r="U714" i="4"/>
  <c r="AC714" i="4" s="1"/>
  <c r="U736" i="5"/>
  <c r="AC736" i="5" s="1"/>
  <c r="U735" i="5"/>
  <c r="AC735" i="5" s="1"/>
  <c r="U734" i="5"/>
  <c r="AC734" i="5" s="1"/>
  <c r="U733" i="5"/>
  <c r="AC733" i="5" s="1"/>
  <c r="U732" i="5"/>
  <c r="AC732" i="5" s="1"/>
  <c r="U731" i="5"/>
  <c r="AC731" i="5" s="1"/>
  <c r="U730" i="5"/>
  <c r="AC730" i="5" s="1"/>
  <c r="U729" i="5"/>
  <c r="AC729" i="5" s="1"/>
  <c r="U728" i="5"/>
  <c r="AC728" i="5" s="1"/>
  <c r="U727" i="5"/>
  <c r="AC727" i="5" s="1"/>
  <c r="U726" i="5"/>
  <c r="AC726" i="5" s="1"/>
  <c r="U725" i="5"/>
  <c r="AC725" i="5" s="1"/>
  <c r="U724" i="5"/>
  <c r="AC724" i="5" s="1"/>
  <c r="U723" i="5"/>
  <c r="AC723" i="5" s="1"/>
  <c r="U722" i="5"/>
  <c r="AC722" i="5" s="1"/>
  <c r="U721" i="5"/>
  <c r="AC721" i="5" s="1"/>
  <c r="U720" i="5"/>
  <c r="AC720" i="5" s="1"/>
  <c r="U719" i="5"/>
  <c r="AC719" i="5" s="1"/>
  <c r="U718" i="5"/>
  <c r="AC718" i="5" s="1"/>
  <c r="U717" i="5"/>
  <c r="AC717" i="5" s="1"/>
  <c r="U716" i="5"/>
  <c r="AC716" i="5" s="1"/>
  <c r="U715" i="5"/>
  <c r="AC715" i="5" s="1"/>
  <c r="U714" i="5"/>
  <c r="AC714" i="5" s="1"/>
  <c r="U736" i="6"/>
  <c r="AC736" i="6" s="1"/>
  <c r="U735" i="6"/>
  <c r="AC735" i="6" s="1"/>
  <c r="U734" i="6"/>
  <c r="AC734" i="6" s="1"/>
  <c r="U733" i="6"/>
  <c r="AC733" i="6" s="1"/>
  <c r="U732" i="6"/>
  <c r="AC732" i="6" s="1"/>
  <c r="U731" i="6"/>
  <c r="AC731" i="6" s="1"/>
  <c r="U730" i="6"/>
  <c r="AC730" i="6" s="1"/>
  <c r="U729" i="6"/>
  <c r="AC729" i="6" s="1"/>
  <c r="U728" i="6"/>
  <c r="AC728" i="6" s="1"/>
  <c r="U727" i="6"/>
  <c r="AC727" i="6" s="1"/>
  <c r="U726" i="6"/>
  <c r="AC726" i="6" s="1"/>
  <c r="U725" i="6"/>
  <c r="AC725" i="6" s="1"/>
  <c r="U724" i="6"/>
  <c r="AC724" i="6" s="1"/>
  <c r="U723" i="6"/>
  <c r="AC723" i="6" s="1"/>
  <c r="U722" i="6"/>
  <c r="AC722" i="6" s="1"/>
  <c r="U721" i="6"/>
  <c r="AC721" i="6" s="1"/>
  <c r="U720" i="6"/>
  <c r="AC720" i="6" s="1"/>
  <c r="U719" i="6"/>
  <c r="AC719" i="6" s="1"/>
  <c r="U718" i="6"/>
  <c r="AC718" i="6" s="1"/>
  <c r="U717" i="6"/>
  <c r="AC717" i="6" s="1"/>
  <c r="U716" i="6"/>
  <c r="AC716" i="6" s="1"/>
  <c r="U715" i="6"/>
  <c r="AC715" i="6" s="1"/>
  <c r="U714" i="6"/>
  <c r="AC714" i="6" s="1"/>
  <c r="U736" i="8"/>
  <c r="AC736" i="8" s="1"/>
  <c r="U735" i="8"/>
  <c r="AC735" i="8" s="1"/>
  <c r="U734" i="8"/>
  <c r="AC734" i="8" s="1"/>
  <c r="U733" i="8"/>
  <c r="AC733" i="8" s="1"/>
  <c r="U732" i="8"/>
  <c r="AC732" i="8" s="1"/>
  <c r="U731" i="8"/>
  <c r="AC731" i="8" s="1"/>
  <c r="U730" i="8"/>
  <c r="AC730" i="8" s="1"/>
  <c r="U729" i="8"/>
  <c r="AC729" i="8" s="1"/>
  <c r="U728" i="8"/>
  <c r="AC728" i="8" s="1"/>
  <c r="U727" i="8"/>
  <c r="AC727" i="8" s="1"/>
  <c r="U726" i="8"/>
  <c r="AC726" i="8" s="1"/>
  <c r="U725" i="8"/>
  <c r="AC725" i="8" s="1"/>
  <c r="U724" i="8"/>
  <c r="AC724" i="8" s="1"/>
  <c r="U723" i="8"/>
  <c r="AC723" i="8" s="1"/>
  <c r="U722" i="8"/>
  <c r="AC722" i="8" s="1"/>
  <c r="U721" i="8"/>
  <c r="AC721" i="8" s="1"/>
  <c r="U720" i="8"/>
  <c r="AC720" i="8" s="1"/>
  <c r="U719" i="8"/>
  <c r="AC719" i="8" s="1"/>
  <c r="U718" i="8"/>
  <c r="AC718" i="8" s="1"/>
  <c r="U717" i="8"/>
  <c r="AC717" i="8" s="1"/>
  <c r="U716" i="8"/>
  <c r="AC716" i="8" s="1"/>
  <c r="U715" i="8"/>
  <c r="AC715" i="8" s="1"/>
  <c r="U714" i="8"/>
  <c r="AC714" i="8" s="1"/>
  <c r="U736" i="9"/>
  <c r="AC736" i="9" s="1"/>
  <c r="U735" i="9"/>
  <c r="AC735" i="9" s="1"/>
  <c r="U734" i="9"/>
  <c r="AC734" i="9" s="1"/>
  <c r="U733" i="9"/>
  <c r="AC733" i="9" s="1"/>
  <c r="U732" i="9"/>
  <c r="AC732" i="9" s="1"/>
  <c r="U731" i="9"/>
  <c r="AC731" i="9" s="1"/>
  <c r="U730" i="9"/>
  <c r="AC730" i="9" s="1"/>
  <c r="U729" i="9"/>
  <c r="AC729" i="9" s="1"/>
  <c r="U728" i="9"/>
  <c r="AC728" i="9" s="1"/>
  <c r="U727" i="9"/>
  <c r="AC727" i="9" s="1"/>
  <c r="U726" i="9"/>
  <c r="AC726" i="9" s="1"/>
  <c r="U725" i="9"/>
  <c r="AC725" i="9" s="1"/>
  <c r="U724" i="9"/>
  <c r="AC724" i="9" s="1"/>
  <c r="U723" i="9"/>
  <c r="AC723" i="9" s="1"/>
  <c r="U722" i="9"/>
  <c r="AC722" i="9" s="1"/>
  <c r="U721" i="9"/>
  <c r="AC721" i="9" s="1"/>
  <c r="U720" i="9"/>
  <c r="AC720" i="9" s="1"/>
  <c r="U719" i="9"/>
  <c r="AC719" i="9" s="1"/>
  <c r="U718" i="9"/>
  <c r="AC718" i="9" s="1"/>
  <c r="U717" i="9"/>
  <c r="AC717" i="9" s="1"/>
  <c r="U716" i="9"/>
  <c r="AC716" i="9" s="1"/>
  <c r="U715" i="9"/>
  <c r="AC715" i="9" s="1"/>
  <c r="U714" i="9"/>
  <c r="AC714" i="9" s="1"/>
  <c r="U736" i="10"/>
  <c r="AC736" i="10" s="1"/>
  <c r="U735" i="10"/>
  <c r="AC735" i="10" s="1"/>
  <c r="U734" i="10"/>
  <c r="AC734" i="10" s="1"/>
  <c r="U733" i="10"/>
  <c r="AC733" i="10" s="1"/>
  <c r="U732" i="10"/>
  <c r="AC732" i="10" s="1"/>
  <c r="U731" i="10"/>
  <c r="AC731" i="10" s="1"/>
  <c r="U730" i="10"/>
  <c r="AC730" i="10" s="1"/>
  <c r="U729" i="10"/>
  <c r="AC729" i="10" s="1"/>
  <c r="U728" i="10"/>
  <c r="AC728" i="10" s="1"/>
  <c r="U727" i="10"/>
  <c r="AC727" i="10" s="1"/>
  <c r="U726" i="10"/>
  <c r="AC726" i="10" s="1"/>
  <c r="U725" i="10"/>
  <c r="AC725" i="10" s="1"/>
  <c r="U724" i="10"/>
  <c r="AC724" i="10" s="1"/>
  <c r="U723" i="10"/>
  <c r="AC723" i="10" s="1"/>
  <c r="U722" i="10"/>
  <c r="AC722" i="10" s="1"/>
  <c r="U721" i="10"/>
  <c r="AC721" i="10" s="1"/>
  <c r="U720" i="10"/>
  <c r="AC720" i="10" s="1"/>
  <c r="U719" i="10"/>
  <c r="AC719" i="10" s="1"/>
  <c r="U718" i="10"/>
  <c r="AC718" i="10" s="1"/>
  <c r="U717" i="10"/>
  <c r="AC717" i="10" s="1"/>
  <c r="U716" i="10"/>
  <c r="AC716" i="10" s="1"/>
  <c r="U715" i="10"/>
  <c r="AC715" i="10" s="1"/>
  <c r="U714" i="10"/>
  <c r="AC714" i="10" s="1"/>
  <c r="U736" i="11"/>
  <c r="AC736" i="11" s="1"/>
  <c r="U735" i="11"/>
  <c r="AC735" i="11" s="1"/>
  <c r="U734" i="11"/>
  <c r="AC734" i="11" s="1"/>
  <c r="U733" i="11"/>
  <c r="AC733" i="11" s="1"/>
  <c r="U732" i="11"/>
  <c r="AC732" i="11" s="1"/>
  <c r="U731" i="11"/>
  <c r="AC731" i="11" s="1"/>
  <c r="U730" i="11"/>
  <c r="AC730" i="11" s="1"/>
  <c r="U729" i="11"/>
  <c r="AC729" i="11" s="1"/>
  <c r="U728" i="11"/>
  <c r="AC728" i="11" s="1"/>
  <c r="U727" i="11"/>
  <c r="AC727" i="11" s="1"/>
  <c r="U726" i="11"/>
  <c r="AC726" i="11" s="1"/>
  <c r="U725" i="11"/>
  <c r="AC725" i="11" s="1"/>
  <c r="U724" i="11"/>
  <c r="AC724" i="11" s="1"/>
  <c r="U723" i="11"/>
  <c r="AC723" i="11" s="1"/>
  <c r="U722" i="11"/>
  <c r="AC722" i="11" s="1"/>
  <c r="U721" i="11"/>
  <c r="AC721" i="11" s="1"/>
  <c r="U720" i="11"/>
  <c r="AC720" i="11" s="1"/>
  <c r="U719" i="11"/>
  <c r="AC719" i="11" s="1"/>
  <c r="U718" i="11"/>
  <c r="AC718" i="11" s="1"/>
  <c r="U717" i="11"/>
  <c r="AC717" i="11" s="1"/>
  <c r="U716" i="11"/>
  <c r="AC716" i="11" s="1"/>
  <c r="U715" i="11"/>
  <c r="AC715" i="11" s="1"/>
  <c r="U714" i="11"/>
  <c r="AC714" i="11" s="1"/>
  <c r="U736" i="12"/>
  <c r="AC736" i="12" s="1"/>
  <c r="U735" i="12"/>
  <c r="AC735" i="12" s="1"/>
  <c r="U734" i="12"/>
  <c r="AC734" i="12" s="1"/>
  <c r="U733" i="12"/>
  <c r="AC733" i="12" s="1"/>
  <c r="U732" i="12"/>
  <c r="AC732" i="12" s="1"/>
  <c r="U731" i="12"/>
  <c r="AC731" i="12" s="1"/>
  <c r="U730" i="12"/>
  <c r="AC730" i="12" s="1"/>
  <c r="U729" i="12"/>
  <c r="AC729" i="12" s="1"/>
  <c r="U728" i="12"/>
  <c r="AC728" i="12" s="1"/>
  <c r="U727" i="12"/>
  <c r="AC727" i="12" s="1"/>
  <c r="U726" i="12"/>
  <c r="AC726" i="12" s="1"/>
  <c r="U725" i="12"/>
  <c r="AC725" i="12" s="1"/>
  <c r="U724" i="12"/>
  <c r="AC724" i="12" s="1"/>
  <c r="U723" i="12"/>
  <c r="AC723" i="12" s="1"/>
  <c r="U722" i="12"/>
  <c r="AC722" i="12" s="1"/>
  <c r="U721" i="12"/>
  <c r="AC721" i="12" s="1"/>
  <c r="U720" i="12"/>
  <c r="AC720" i="12" s="1"/>
  <c r="U719" i="12"/>
  <c r="AC719" i="12" s="1"/>
  <c r="U718" i="12"/>
  <c r="AC718" i="12" s="1"/>
  <c r="U717" i="12"/>
  <c r="AC717" i="12" s="1"/>
  <c r="U716" i="12"/>
  <c r="AC716" i="12" s="1"/>
  <c r="U715" i="12"/>
  <c r="AC715" i="12" s="1"/>
  <c r="U714" i="12"/>
  <c r="AC714" i="12" s="1"/>
  <c r="U736" i="13"/>
  <c r="AC736" i="13" s="1"/>
  <c r="U735" i="13"/>
  <c r="AC735" i="13" s="1"/>
  <c r="U734" i="13"/>
  <c r="AC734" i="13" s="1"/>
  <c r="U733" i="13"/>
  <c r="AC733" i="13" s="1"/>
  <c r="U732" i="13"/>
  <c r="AC732" i="13" s="1"/>
  <c r="U731" i="13"/>
  <c r="AC731" i="13" s="1"/>
  <c r="U730" i="13"/>
  <c r="AC730" i="13" s="1"/>
  <c r="U729" i="13"/>
  <c r="AC729" i="13" s="1"/>
  <c r="U728" i="13"/>
  <c r="AC728" i="13" s="1"/>
  <c r="U727" i="13"/>
  <c r="AC727" i="13" s="1"/>
  <c r="U726" i="13"/>
  <c r="AC726" i="13" s="1"/>
  <c r="U725" i="13"/>
  <c r="AC725" i="13" s="1"/>
  <c r="U724" i="13"/>
  <c r="AC724" i="13" s="1"/>
  <c r="U723" i="13"/>
  <c r="AC723" i="13" s="1"/>
  <c r="U722" i="13"/>
  <c r="AC722" i="13" s="1"/>
  <c r="U721" i="13"/>
  <c r="AC721" i="13" s="1"/>
  <c r="U720" i="13"/>
  <c r="AC720" i="13" s="1"/>
  <c r="U719" i="13"/>
  <c r="AC719" i="13" s="1"/>
  <c r="U718" i="13"/>
  <c r="AC718" i="13" s="1"/>
  <c r="U717" i="13"/>
  <c r="AC717" i="13" s="1"/>
  <c r="U716" i="13"/>
  <c r="AC716" i="13" s="1"/>
  <c r="U715" i="13"/>
  <c r="AC715" i="13" s="1"/>
  <c r="U714" i="13"/>
  <c r="AC714" i="13" s="1"/>
  <c r="U736" i="1"/>
  <c r="AC736" i="1" s="1"/>
  <c r="U735" i="1"/>
  <c r="AC735" i="1" s="1"/>
  <c r="U734" i="1"/>
  <c r="AC734" i="1" s="1"/>
  <c r="U733" i="1"/>
  <c r="AC733" i="1" s="1"/>
  <c r="U732" i="1"/>
  <c r="AC732" i="1" s="1"/>
  <c r="U731" i="1"/>
  <c r="AC731" i="1" s="1"/>
  <c r="U730" i="1"/>
  <c r="AC730" i="1" s="1"/>
  <c r="U729" i="1"/>
  <c r="AC729" i="1" s="1"/>
  <c r="U728" i="1"/>
  <c r="AC728" i="1" s="1"/>
  <c r="U727" i="1"/>
  <c r="AC727" i="1" s="1"/>
  <c r="U726" i="1"/>
  <c r="AC726" i="1" s="1"/>
  <c r="U725" i="1"/>
  <c r="AC725" i="1" s="1"/>
  <c r="U724" i="1"/>
  <c r="AC724" i="1" s="1"/>
  <c r="U723" i="1"/>
  <c r="AC723" i="1" s="1"/>
  <c r="U722" i="1"/>
  <c r="AC722" i="1" s="1"/>
  <c r="U721" i="1"/>
  <c r="AC721" i="1" s="1"/>
  <c r="U720" i="1"/>
  <c r="AC720" i="1" s="1"/>
  <c r="U719" i="1"/>
  <c r="AC719" i="1" s="1"/>
  <c r="U718" i="1"/>
  <c r="AC718" i="1" s="1"/>
  <c r="U717" i="1"/>
  <c r="AC717" i="1" s="1"/>
  <c r="U716" i="1"/>
  <c r="AC716" i="1" s="1"/>
  <c r="U715" i="1"/>
  <c r="AC715" i="1" s="1"/>
  <c r="U714" i="1"/>
  <c r="AC714" i="1" s="1"/>
  <c r="U598" i="3"/>
  <c r="AC598" i="3" s="1"/>
  <c r="U597" i="3"/>
  <c r="AC597" i="3" s="1"/>
  <c r="U596" i="3"/>
  <c r="AC596" i="3" s="1"/>
  <c r="U595" i="3"/>
  <c r="AC595" i="3" s="1"/>
  <c r="U594" i="3"/>
  <c r="AC594" i="3" s="1"/>
  <c r="U593" i="3"/>
  <c r="AC593" i="3" s="1"/>
  <c r="U592" i="3"/>
  <c r="AC592" i="3" s="1"/>
  <c r="U591" i="3"/>
  <c r="AC591" i="3" s="1"/>
  <c r="U590" i="3"/>
  <c r="AC590" i="3" s="1"/>
  <c r="U589" i="3"/>
  <c r="AC589" i="3" s="1"/>
  <c r="U588" i="3"/>
  <c r="AC588" i="3" s="1"/>
  <c r="U587" i="3"/>
  <c r="AC587" i="3" s="1"/>
  <c r="U586" i="3"/>
  <c r="AC586" i="3" s="1"/>
  <c r="U585" i="3"/>
  <c r="AC585" i="3" s="1"/>
  <c r="U584" i="3"/>
  <c r="AC584" i="3" s="1"/>
  <c r="U583" i="3"/>
  <c r="AC583" i="3" s="1"/>
  <c r="U582" i="3"/>
  <c r="AC582" i="3" s="1"/>
  <c r="U581" i="3"/>
  <c r="AC581" i="3" s="1"/>
  <c r="U580" i="3"/>
  <c r="AC580" i="3" s="1"/>
  <c r="U579" i="3"/>
  <c r="AC579" i="3" s="1"/>
  <c r="U578" i="3"/>
  <c r="AC578" i="3" s="1"/>
  <c r="U577" i="3"/>
  <c r="AC577" i="3" s="1"/>
  <c r="U576" i="3"/>
  <c r="AC576" i="3" s="1"/>
  <c r="U598" i="4"/>
  <c r="AC598" i="4" s="1"/>
  <c r="U597" i="4"/>
  <c r="AC597" i="4" s="1"/>
  <c r="U596" i="4"/>
  <c r="AC596" i="4" s="1"/>
  <c r="U595" i="4"/>
  <c r="AC595" i="4" s="1"/>
  <c r="U594" i="4"/>
  <c r="AC594" i="4" s="1"/>
  <c r="U593" i="4"/>
  <c r="AC593" i="4" s="1"/>
  <c r="U592" i="4"/>
  <c r="AC592" i="4" s="1"/>
  <c r="U591" i="4"/>
  <c r="AC591" i="4" s="1"/>
  <c r="U590" i="4"/>
  <c r="AC590" i="4" s="1"/>
  <c r="U589" i="4"/>
  <c r="AC589" i="4" s="1"/>
  <c r="U588" i="4"/>
  <c r="AC588" i="4" s="1"/>
  <c r="U587" i="4"/>
  <c r="AC587" i="4" s="1"/>
  <c r="U586" i="4"/>
  <c r="AC586" i="4" s="1"/>
  <c r="U585" i="4"/>
  <c r="AC585" i="4" s="1"/>
  <c r="U584" i="4"/>
  <c r="AC584" i="4" s="1"/>
  <c r="U583" i="4"/>
  <c r="AC583" i="4" s="1"/>
  <c r="U582" i="4"/>
  <c r="AC582" i="4" s="1"/>
  <c r="U581" i="4"/>
  <c r="AC581" i="4" s="1"/>
  <c r="U580" i="4"/>
  <c r="AC580" i="4" s="1"/>
  <c r="U579" i="4"/>
  <c r="AC579" i="4" s="1"/>
  <c r="U578" i="4"/>
  <c r="AC578" i="4" s="1"/>
  <c r="U577" i="4"/>
  <c r="AC577" i="4" s="1"/>
  <c r="U576" i="4"/>
  <c r="AC576" i="4" s="1"/>
  <c r="U598" i="5"/>
  <c r="AC598" i="5" s="1"/>
  <c r="U597" i="5"/>
  <c r="AC597" i="5" s="1"/>
  <c r="U596" i="5"/>
  <c r="AC596" i="5" s="1"/>
  <c r="U595" i="5"/>
  <c r="AC595" i="5" s="1"/>
  <c r="U594" i="5"/>
  <c r="AC594" i="5" s="1"/>
  <c r="U593" i="5"/>
  <c r="AC593" i="5" s="1"/>
  <c r="U592" i="5"/>
  <c r="AC592" i="5" s="1"/>
  <c r="U591" i="5"/>
  <c r="AC591" i="5" s="1"/>
  <c r="U590" i="5"/>
  <c r="AC590" i="5" s="1"/>
  <c r="U589" i="5"/>
  <c r="AC589" i="5" s="1"/>
  <c r="U588" i="5"/>
  <c r="AC588" i="5" s="1"/>
  <c r="U587" i="5"/>
  <c r="AC587" i="5" s="1"/>
  <c r="U586" i="5"/>
  <c r="AC586" i="5" s="1"/>
  <c r="U585" i="5"/>
  <c r="AC585" i="5" s="1"/>
  <c r="U584" i="5"/>
  <c r="AC584" i="5" s="1"/>
  <c r="U583" i="5"/>
  <c r="AC583" i="5" s="1"/>
  <c r="U582" i="5"/>
  <c r="AC582" i="5" s="1"/>
  <c r="U581" i="5"/>
  <c r="AC581" i="5" s="1"/>
  <c r="U580" i="5"/>
  <c r="AC580" i="5" s="1"/>
  <c r="U579" i="5"/>
  <c r="AC579" i="5" s="1"/>
  <c r="U578" i="5"/>
  <c r="AC578" i="5" s="1"/>
  <c r="U577" i="5"/>
  <c r="AC577" i="5" s="1"/>
  <c r="U576" i="5"/>
  <c r="AC576" i="5" s="1"/>
  <c r="U598" i="6"/>
  <c r="AC598" i="6" s="1"/>
  <c r="U597" i="6"/>
  <c r="AC597" i="6" s="1"/>
  <c r="U596" i="6"/>
  <c r="AC596" i="6" s="1"/>
  <c r="U595" i="6"/>
  <c r="AC595" i="6" s="1"/>
  <c r="U594" i="6"/>
  <c r="AC594" i="6" s="1"/>
  <c r="U593" i="6"/>
  <c r="AC593" i="6" s="1"/>
  <c r="U592" i="6"/>
  <c r="AC592" i="6" s="1"/>
  <c r="U591" i="6"/>
  <c r="AC591" i="6" s="1"/>
  <c r="U590" i="6"/>
  <c r="AC590" i="6" s="1"/>
  <c r="U589" i="6"/>
  <c r="AC589" i="6" s="1"/>
  <c r="U588" i="6"/>
  <c r="AC588" i="6" s="1"/>
  <c r="U587" i="6"/>
  <c r="AC587" i="6" s="1"/>
  <c r="U586" i="6"/>
  <c r="AC586" i="6" s="1"/>
  <c r="U585" i="6"/>
  <c r="AC585" i="6" s="1"/>
  <c r="U584" i="6"/>
  <c r="AC584" i="6" s="1"/>
  <c r="U583" i="6"/>
  <c r="AC583" i="6" s="1"/>
  <c r="U582" i="6"/>
  <c r="AC582" i="6" s="1"/>
  <c r="U581" i="6"/>
  <c r="AC581" i="6" s="1"/>
  <c r="U580" i="6"/>
  <c r="AC580" i="6" s="1"/>
  <c r="U579" i="6"/>
  <c r="AC579" i="6" s="1"/>
  <c r="U578" i="6"/>
  <c r="AC578" i="6" s="1"/>
  <c r="U577" i="6"/>
  <c r="AC577" i="6" s="1"/>
  <c r="U576" i="6"/>
  <c r="AC576" i="6" s="1"/>
  <c r="U598" i="8"/>
  <c r="AC598" i="8" s="1"/>
  <c r="U597" i="8"/>
  <c r="AC597" i="8" s="1"/>
  <c r="U596" i="8"/>
  <c r="AC596" i="8" s="1"/>
  <c r="U595" i="8"/>
  <c r="AC595" i="8" s="1"/>
  <c r="U594" i="8"/>
  <c r="AC594" i="8" s="1"/>
  <c r="U593" i="8"/>
  <c r="AC593" i="8" s="1"/>
  <c r="U592" i="8"/>
  <c r="AC592" i="8" s="1"/>
  <c r="U591" i="8"/>
  <c r="AC591" i="8" s="1"/>
  <c r="U590" i="8"/>
  <c r="AC590" i="8" s="1"/>
  <c r="U589" i="8"/>
  <c r="AC589" i="8" s="1"/>
  <c r="U588" i="8"/>
  <c r="AC588" i="8" s="1"/>
  <c r="U587" i="8"/>
  <c r="AC587" i="8" s="1"/>
  <c r="U586" i="8"/>
  <c r="AC586" i="8" s="1"/>
  <c r="U585" i="8"/>
  <c r="AC585" i="8" s="1"/>
  <c r="U584" i="8"/>
  <c r="AC584" i="8" s="1"/>
  <c r="U583" i="8"/>
  <c r="AC583" i="8" s="1"/>
  <c r="U582" i="8"/>
  <c r="AC582" i="8" s="1"/>
  <c r="U581" i="8"/>
  <c r="AC581" i="8" s="1"/>
  <c r="U580" i="8"/>
  <c r="AC580" i="8" s="1"/>
  <c r="U579" i="8"/>
  <c r="AC579" i="8" s="1"/>
  <c r="U578" i="8"/>
  <c r="AC578" i="8" s="1"/>
  <c r="U577" i="8"/>
  <c r="AC577" i="8" s="1"/>
  <c r="U576" i="8"/>
  <c r="AC576" i="8" s="1"/>
  <c r="U598" i="9"/>
  <c r="AC598" i="9" s="1"/>
  <c r="U597" i="9"/>
  <c r="AC597" i="9" s="1"/>
  <c r="U596" i="9"/>
  <c r="AC596" i="9" s="1"/>
  <c r="U595" i="9"/>
  <c r="AC595" i="9" s="1"/>
  <c r="U594" i="9"/>
  <c r="AC594" i="9" s="1"/>
  <c r="U593" i="9"/>
  <c r="AC593" i="9" s="1"/>
  <c r="U592" i="9"/>
  <c r="AC592" i="9" s="1"/>
  <c r="U591" i="9"/>
  <c r="AC591" i="9" s="1"/>
  <c r="U590" i="9"/>
  <c r="AC590" i="9" s="1"/>
  <c r="U589" i="9"/>
  <c r="AC589" i="9" s="1"/>
  <c r="U588" i="9"/>
  <c r="AC588" i="9" s="1"/>
  <c r="U587" i="9"/>
  <c r="AC587" i="9" s="1"/>
  <c r="U586" i="9"/>
  <c r="AC586" i="9" s="1"/>
  <c r="U585" i="9"/>
  <c r="AC585" i="9" s="1"/>
  <c r="U584" i="9"/>
  <c r="AC584" i="9" s="1"/>
  <c r="U583" i="9"/>
  <c r="AC583" i="9" s="1"/>
  <c r="U582" i="9"/>
  <c r="AC582" i="9" s="1"/>
  <c r="U581" i="9"/>
  <c r="AC581" i="9" s="1"/>
  <c r="U580" i="9"/>
  <c r="AC580" i="9" s="1"/>
  <c r="U579" i="9"/>
  <c r="AC579" i="9" s="1"/>
  <c r="U578" i="9"/>
  <c r="AC578" i="9" s="1"/>
  <c r="U577" i="9"/>
  <c r="AC577" i="9" s="1"/>
  <c r="U576" i="9"/>
  <c r="AC576" i="9" s="1"/>
  <c r="U598" i="10"/>
  <c r="AC598" i="10" s="1"/>
  <c r="U597" i="10"/>
  <c r="AC597" i="10" s="1"/>
  <c r="U596" i="10"/>
  <c r="AC596" i="10" s="1"/>
  <c r="U595" i="10"/>
  <c r="AC595" i="10" s="1"/>
  <c r="U594" i="10"/>
  <c r="AC594" i="10" s="1"/>
  <c r="U593" i="10"/>
  <c r="AC593" i="10" s="1"/>
  <c r="U592" i="10"/>
  <c r="AC592" i="10" s="1"/>
  <c r="U591" i="10"/>
  <c r="AC591" i="10" s="1"/>
  <c r="U590" i="10"/>
  <c r="AC590" i="10" s="1"/>
  <c r="U589" i="10"/>
  <c r="AC589" i="10" s="1"/>
  <c r="U588" i="10"/>
  <c r="AC588" i="10" s="1"/>
  <c r="U587" i="10"/>
  <c r="AC587" i="10" s="1"/>
  <c r="U586" i="10"/>
  <c r="AC586" i="10" s="1"/>
  <c r="U585" i="10"/>
  <c r="AC585" i="10" s="1"/>
  <c r="U584" i="10"/>
  <c r="AC584" i="10" s="1"/>
  <c r="U583" i="10"/>
  <c r="AC583" i="10" s="1"/>
  <c r="U582" i="10"/>
  <c r="AC582" i="10" s="1"/>
  <c r="U581" i="10"/>
  <c r="AC581" i="10" s="1"/>
  <c r="U580" i="10"/>
  <c r="AC580" i="10" s="1"/>
  <c r="U579" i="10"/>
  <c r="AC579" i="10" s="1"/>
  <c r="U578" i="10"/>
  <c r="AC578" i="10" s="1"/>
  <c r="U577" i="10"/>
  <c r="AC577" i="10" s="1"/>
  <c r="U576" i="10"/>
  <c r="AC576" i="10" s="1"/>
  <c r="U598" i="11"/>
  <c r="AC598" i="11" s="1"/>
  <c r="U597" i="11"/>
  <c r="AC597" i="11" s="1"/>
  <c r="U596" i="11"/>
  <c r="AC596" i="11" s="1"/>
  <c r="U595" i="11"/>
  <c r="AC595" i="11" s="1"/>
  <c r="U594" i="11"/>
  <c r="AC594" i="11" s="1"/>
  <c r="U593" i="11"/>
  <c r="AC593" i="11" s="1"/>
  <c r="U592" i="11"/>
  <c r="AC592" i="11" s="1"/>
  <c r="U591" i="11"/>
  <c r="AC591" i="11" s="1"/>
  <c r="U590" i="11"/>
  <c r="AC590" i="11" s="1"/>
  <c r="U589" i="11"/>
  <c r="AC589" i="11" s="1"/>
  <c r="U588" i="11"/>
  <c r="AC588" i="11" s="1"/>
  <c r="U587" i="11"/>
  <c r="AC587" i="11" s="1"/>
  <c r="U586" i="11"/>
  <c r="AC586" i="11" s="1"/>
  <c r="U585" i="11"/>
  <c r="AC585" i="11" s="1"/>
  <c r="U584" i="11"/>
  <c r="AC584" i="11" s="1"/>
  <c r="U583" i="11"/>
  <c r="AC583" i="11" s="1"/>
  <c r="U582" i="11"/>
  <c r="AC582" i="11" s="1"/>
  <c r="U581" i="11"/>
  <c r="AC581" i="11" s="1"/>
  <c r="U580" i="11"/>
  <c r="AC580" i="11" s="1"/>
  <c r="U579" i="11"/>
  <c r="AC579" i="11" s="1"/>
  <c r="U578" i="11"/>
  <c r="AC578" i="11" s="1"/>
  <c r="U577" i="11"/>
  <c r="AC577" i="11" s="1"/>
  <c r="U576" i="11"/>
  <c r="AC576" i="11" s="1"/>
  <c r="U598" i="12"/>
  <c r="AC598" i="12" s="1"/>
  <c r="U597" i="12"/>
  <c r="AC597" i="12" s="1"/>
  <c r="U596" i="12"/>
  <c r="AC596" i="12" s="1"/>
  <c r="U595" i="12"/>
  <c r="AC595" i="12" s="1"/>
  <c r="U594" i="12"/>
  <c r="AC594" i="12" s="1"/>
  <c r="U593" i="12"/>
  <c r="AC593" i="12" s="1"/>
  <c r="U592" i="12"/>
  <c r="AC592" i="12" s="1"/>
  <c r="U591" i="12"/>
  <c r="AC591" i="12" s="1"/>
  <c r="U590" i="12"/>
  <c r="AC590" i="12" s="1"/>
  <c r="U589" i="12"/>
  <c r="AC589" i="12" s="1"/>
  <c r="U588" i="12"/>
  <c r="AC588" i="12" s="1"/>
  <c r="U587" i="12"/>
  <c r="AC587" i="12" s="1"/>
  <c r="U586" i="12"/>
  <c r="AC586" i="12" s="1"/>
  <c r="U585" i="12"/>
  <c r="AC585" i="12" s="1"/>
  <c r="U584" i="12"/>
  <c r="AC584" i="12" s="1"/>
  <c r="U583" i="12"/>
  <c r="AC583" i="12" s="1"/>
  <c r="U582" i="12"/>
  <c r="AC582" i="12" s="1"/>
  <c r="U581" i="12"/>
  <c r="AC581" i="12" s="1"/>
  <c r="U580" i="12"/>
  <c r="AC580" i="12" s="1"/>
  <c r="U579" i="12"/>
  <c r="AC579" i="12" s="1"/>
  <c r="U578" i="12"/>
  <c r="AC578" i="12" s="1"/>
  <c r="U577" i="12"/>
  <c r="AC577" i="12" s="1"/>
  <c r="U576" i="12"/>
  <c r="AC576" i="12" s="1"/>
  <c r="U598" i="13"/>
  <c r="AC598" i="13" s="1"/>
  <c r="U597" i="13"/>
  <c r="AC597" i="13" s="1"/>
  <c r="U596" i="13"/>
  <c r="AC596" i="13" s="1"/>
  <c r="U595" i="13"/>
  <c r="AC595" i="13" s="1"/>
  <c r="U594" i="13"/>
  <c r="AC594" i="13" s="1"/>
  <c r="U593" i="13"/>
  <c r="AC593" i="13" s="1"/>
  <c r="U592" i="13"/>
  <c r="AC592" i="13" s="1"/>
  <c r="U591" i="13"/>
  <c r="AC591" i="13" s="1"/>
  <c r="U590" i="13"/>
  <c r="AC590" i="13" s="1"/>
  <c r="U589" i="13"/>
  <c r="AC589" i="13" s="1"/>
  <c r="U588" i="13"/>
  <c r="AC588" i="13" s="1"/>
  <c r="U587" i="13"/>
  <c r="AC587" i="13" s="1"/>
  <c r="U586" i="13"/>
  <c r="AC586" i="13" s="1"/>
  <c r="U585" i="13"/>
  <c r="AC585" i="13" s="1"/>
  <c r="U584" i="13"/>
  <c r="AC584" i="13" s="1"/>
  <c r="U583" i="13"/>
  <c r="AC583" i="13" s="1"/>
  <c r="U582" i="13"/>
  <c r="AC582" i="13" s="1"/>
  <c r="U581" i="13"/>
  <c r="AC581" i="13" s="1"/>
  <c r="U580" i="13"/>
  <c r="AC580" i="13" s="1"/>
  <c r="U579" i="13"/>
  <c r="AC579" i="13" s="1"/>
  <c r="U578" i="13"/>
  <c r="AC578" i="13" s="1"/>
  <c r="U577" i="13"/>
  <c r="AC577" i="13" s="1"/>
  <c r="U576" i="13"/>
  <c r="AC576" i="13" s="1"/>
  <c r="U598" i="1"/>
  <c r="AC598" i="1" s="1"/>
  <c r="U597" i="1"/>
  <c r="AC597" i="1" s="1"/>
  <c r="U596" i="1"/>
  <c r="AC596" i="1" s="1"/>
  <c r="U595" i="1"/>
  <c r="AC595" i="1" s="1"/>
  <c r="U594" i="1"/>
  <c r="AC594" i="1" s="1"/>
  <c r="U593" i="1"/>
  <c r="AC593" i="1" s="1"/>
  <c r="U592" i="1"/>
  <c r="AC592" i="1" s="1"/>
  <c r="U591" i="1"/>
  <c r="AC591" i="1" s="1"/>
  <c r="U590" i="1"/>
  <c r="AC590" i="1" s="1"/>
  <c r="U589" i="1"/>
  <c r="AC589" i="1" s="1"/>
  <c r="U588" i="1"/>
  <c r="AC588" i="1" s="1"/>
  <c r="U587" i="1"/>
  <c r="AC587" i="1" s="1"/>
  <c r="U586" i="1"/>
  <c r="AC586" i="1" s="1"/>
  <c r="U585" i="1"/>
  <c r="AC585" i="1" s="1"/>
  <c r="U584" i="1"/>
  <c r="AC584" i="1" s="1"/>
  <c r="U583" i="1"/>
  <c r="AC583" i="1" s="1"/>
  <c r="U582" i="1"/>
  <c r="AC582" i="1" s="1"/>
  <c r="U581" i="1"/>
  <c r="AC581" i="1" s="1"/>
  <c r="U580" i="1"/>
  <c r="AC580" i="1" s="1"/>
  <c r="U579" i="1"/>
  <c r="AC579" i="1" s="1"/>
  <c r="U578" i="1"/>
  <c r="AC578" i="1" s="1"/>
  <c r="U577" i="1"/>
  <c r="AC577" i="1" s="1"/>
  <c r="U576" i="1"/>
  <c r="AC576" i="1" s="1"/>
  <c r="U529" i="3"/>
  <c r="AC529" i="3" s="1"/>
  <c r="U528" i="3"/>
  <c r="AC528" i="3" s="1"/>
  <c r="U527" i="3"/>
  <c r="AC527" i="3" s="1"/>
  <c r="U526" i="3"/>
  <c r="AC526" i="3" s="1"/>
  <c r="U525" i="3"/>
  <c r="AC525" i="3" s="1"/>
  <c r="U524" i="3"/>
  <c r="AC524" i="3" s="1"/>
  <c r="U523" i="3"/>
  <c r="AC523" i="3" s="1"/>
  <c r="U522" i="3"/>
  <c r="AC522" i="3" s="1"/>
  <c r="U521" i="3"/>
  <c r="AC521" i="3" s="1"/>
  <c r="U520" i="3"/>
  <c r="AC520" i="3" s="1"/>
  <c r="U519" i="3"/>
  <c r="AC519" i="3" s="1"/>
  <c r="U518" i="3"/>
  <c r="AC518" i="3" s="1"/>
  <c r="U517" i="3"/>
  <c r="AC517" i="3" s="1"/>
  <c r="U516" i="3"/>
  <c r="AC516" i="3" s="1"/>
  <c r="U515" i="3"/>
  <c r="AC515" i="3" s="1"/>
  <c r="U514" i="3"/>
  <c r="AC514" i="3" s="1"/>
  <c r="U513" i="3"/>
  <c r="AC513" i="3" s="1"/>
  <c r="U512" i="3"/>
  <c r="AC512" i="3" s="1"/>
  <c r="U511" i="3"/>
  <c r="AC511" i="3" s="1"/>
  <c r="U510" i="3"/>
  <c r="AC510" i="3" s="1"/>
  <c r="U509" i="3"/>
  <c r="AC509" i="3" s="1"/>
  <c r="U508" i="3"/>
  <c r="AC508" i="3" s="1"/>
  <c r="U507" i="3"/>
  <c r="AC507" i="3" s="1"/>
  <c r="U529" i="4"/>
  <c r="AC529" i="4" s="1"/>
  <c r="U528" i="4"/>
  <c r="AC528" i="4" s="1"/>
  <c r="U527" i="4"/>
  <c r="AC527" i="4" s="1"/>
  <c r="U526" i="4"/>
  <c r="AC526" i="4" s="1"/>
  <c r="U525" i="4"/>
  <c r="AC525" i="4" s="1"/>
  <c r="U524" i="4"/>
  <c r="AC524" i="4" s="1"/>
  <c r="U523" i="4"/>
  <c r="AC523" i="4" s="1"/>
  <c r="U522" i="4"/>
  <c r="AC522" i="4" s="1"/>
  <c r="U521" i="4"/>
  <c r="AC521" i="4" s="1"/>
  <c r="U520" i="4"/>
  <c r="AC520" i="4" s="1"/>
  <c r="U519" i="4"/>
  <c r="AC519" i="4" s="1"/>
  <c r="U518" i="4"/>
  <c r="AC518" i="4" s="1"/>
  <c r="U517" i="4"/>
  <c r="AC517" i="4" s="1"/>
  <c r="U516" i="4"/>
  <c r="AC516" i="4" s="1"/>
  <c r="U515" i="4"/>
  <c r="AC515" i="4" s="1"/>
  <c r="U514" i="4"/>
  <c r="AC514" i="4" s="1"/>
  <c r="U513" i="4"/>
  <c r="AC513" i="4" s="1"/>
  <c r="U512" i="4"/>
  <c r="AC512" i="4" s="1"/>
  <c r="U511" i="4"/>
  <c r="AC511" i="4" s="1"/>
  <c r="U510" i="4"/>
  <c r="AC510" i="4" s="1"/>
  <c r="U509" i="4"/>
  <c r="AC509" i="4" s="1"/>
  <c r="U508" i="4"/>
  <c r="AC508" i="4" s="1"/>
  <c r="U507" i="4"/>
  <c r="AC507" i="4" s="1"/>
  <c r="U529" i="5"/>
  <c r="AC529" i="5" s="1"/>
  <c r="U528" i="5"/>
  <c r="AC528" i="5" s="1"/>
  <c r="U527" i="5"/>
  <c r="AC527" i="5" s="1"/>
  <c r="U526" i="5"/>
  <c r="AC526" i="5" s="1"/>
  <c r="U525" i="5"/>
  <c r="AC525" i="5" s="1"/>
  <c r="U524" i="5"/>
  <c r="AC524" i="5" s="1"/>
  <c r="U523" i="5"/>
  <c r="AC523" i="5" s="1"/>
  <c r="U522" i="5"/>
  <c r="AC522" i="5" s="1"/>
  <c r="U521" i="5"/>
  <c r="AC521" i="5" s="1"/>
  <c r="U520" i="5"/>
  <c r="AC520" i="5" s="1"/>
  <c r="U519" i="5"/>
  <c r="AC519" i="5" s="1"/>
  <c r="U518" i="5"/>
  <c r="AC518" i="5" s="1"/>
  <c r="U517" i="5"/>
  <c r="AC517" i="5" s="1"/>
  <c r="U516" i="5"/>
  <c r="AC516" i="5" s="1"/>
  <c r="U515" i="5"/>
  <c r="AC515" i="5" s="1"/>
  <c r="U514" i="5"/>
  <c r="AC514" i="5" s="1"/>
  <c r="U513" i="5"/>
  <c r="AC513" i="5" s="1"/>
  <c r="U512" i="5"/>
  <c r="AC512" i="5" s="1"/>
  <c r="U511" i="5"/>
  <c r="AC511" i="5" s="1"/>
  <c r="U510" i="5"/>
  <c r="AC510" i="5" s="1"/>
  <c r="U509" i="5"/>
  <c r="AC509" i="5" s="1"/>
  <c r="U508" i="5"/>
  <c r="AC508" i="5" s="1"/>
  <c r="U507" i="5"/>
  <c r="AC507" i="5" s="1"/>
  <c r="U529" i="6"/>
  <c r="AC529" i="6" s="1"/>
  <c r="U528" i="6"/>
  <c r="AC528" i="6" s="1"/>
  <c r="U527" i="6"/>
  <c r="AC527" i="6" s="1"/>
  <c r="U526" i="6"/>
  <c r="AC526" i="6" s="1"/>
  <c r="U525" i="6"/>
  <c r="AC525" i="6" s="1"/>
  <c r="U524" i="6"/>
  <c r="AC524" i="6" s="1"/>
  <c r="U523" i="6"/>
  <c r="AC523" i="6" s="1"/>
  <c r="U522" i="6"/>
  <c r="AC522" i="6" s="1"/>
  <c r="U521" i="6"/>
  <c r="AC521" i="6" s="1"/>
  <c r="U520" i="6"/>
  <c r="AC520" i="6" s="1"/>
  <c r="U519" i="6"/>
  <c r="AC519" i="6" s="1"/>
  <c r="U518" i="6"/>
  <c r="AC518" i="6" s="1"/>
  <c r="U517" i="6"/>
  <c r="AC517" i="6" s="1"/>
  <c r="U516" i="6"/>
  <c r="AC516" i="6" s="1"/>
  <c r="U515" i="6"/>
  <c r="AC515" i="6" s="1"/>
  <c r="U514" i="6"/>
  <c r="AC514" i="6" s="1"/>
  <c r="U513" i="6"/>
  <c r="AC513" i="6" s="1"/>
  <c r="U512" i="6"/>
  <c r="AC512" i="6" s="1"/>
  <c r="U511" i="6"/>
  <c r="AC511" i="6" s="1"/>
  <c r="U510" i="6"/>
  <c r="AC510" i="6" s="1"/>
  <c r="U509" i="6"/>
  <c r="AC509" i="6" s="1"/>
  <c r="U508" i="6"/>
  <c r="AC508" i="6" s="1"/>
  <c r="U507" i="6"/>
  <c r="AC507" i="6" s="1"/>
  <c r="U529" i="8"/>
  <c r="AC529" i="8" s="1"/>
  <c r="U528" i="8"/>
  <c r="AC528" i="8" s="1"/>
  <c r="U527" i="8"/>
  <c r="AC527" i="8" s="1"/>
  <c r="U526" i="8"/>
  <c r="AC526" i="8" s="1"/>
  <c r="U525" i="8"/>
  <c r="AC525" i="8" s="1"/>
  <c r="U524" i="8"/>
  <c r="AC524" i="8" s="1"/>
  <c r="U523" i="8"/>
  <c r="AC523" i="8" s="1"/>
  <c r="U522" i="8"/>
  <c r="AC522" i="8" s="1"/>
  <c r="U521" i="8"/>
  <c r="AC521" i="8" s="1"/>
  <c r="U520" i="8"/>
  <c r="AC520" i="8" s="1"/>
  <c r="U519" i="8"/>
  <c r="AC519" i="8" s="1"/>
  <c r="U518" i="8"/>
  <c r="AC518" i="8" s="1"/>
  <c r="U517" i="8"/>
  <c r="AC517" i="8" s="1"/>
  <c r="U516" i="8"/>
  <c r="AC516" i="8" s="1"/>
  <c r="U515" i="8"/>
  <c r="AC515" i="8" s="1"/>
  <c r="U514" i="8"/>
  <c r="AC514" i="8" s="1"/>
  <c r="U513" i="8"/>
  <c r="AC513" i="8" s="1"/>
  <c r="U512" i="8"/>
  <c r="AC512" i="8" s="1"/>
  <c r="U511" i="8"/>
  <c r="AC511" i="8" s="1"/>
  <c r="U510" i="8"/>
  <c r="AC510" i="8" s="1"/>
  <c r="U509" i="8"/>
  <c r="AC509" i="8" s="1"/>
  <c r="U508" i="8"/>
  <c r="AC508" i="8" s="1"/>
  <c r="U507" i="8"/>
  <c r="AC507" i="8" s="1"/>
  <c r="U529" i="9"/>
  <c r="AC529" i="9" s="1"/>
  <c r="U528" i="9"/>
  <c r="AC528" i="9" s="1"/>
  <c r="U527" i="9"/>
  <c r="AC527" i="9" s="1"/>
  <c r="U526" i="9"/>
  <c r="AC526" i="9" s="1"/>
  <c r="U525" i="9"/>
  <c r="AC525" i="9" s="1"/>
  <c r="U524" i="9"/>
  <c r="AC524" i="9" s="1"/>
  <c r="U523" i="9"/>
  <c r="AC523" i="9" s="1"/>
  <c r="U522" i="9"/>
  <c r="AC522" i="9" s="1"/>
  <c r="U521" i="9"/>
  <c r="AC521" i="9" s="1"/>
  <c r="U520" i="9"/>
  <c r="AC520" i="9" s="1"/>
  <c r="U519" i="9"/>
  <c r="AC519" i="9" s="1"/>
  <c r="U518" i="9"/>
  <c r="AC518" i="9" s="1"/>
  <c r="U517" i="9"/>
  <c r="AC517" i="9" s="1"/>
  <c r="U516" i="9"/>
  <c r="AC516" i="9" s="1"/>
  <c r="U515" i="9"/>
  <c r="AC515" i="9" s="1"/>
  <c r="U514" i="9"/>
  <c r="AC514" i="9" s="1"/>
  <c r="U513" i="9"/>
  <c r="AC513" i="9" s="1"/>
  <c r="U512" i="9"/>
  <c r="AC512" i="9" s="1"/>
  <c r="U511" i="9"/>
  <c r="AC511" i="9" s="1"/>
  <c r="U510" i="9"/>
  <c r="AC510" i="9" s="1"/>
  <c r="U509" i="9"/>
  <c r="AC509" i="9" s="1"/>
  <c r="U508" i="9"/>
  <c r="AC508" i="9" s="1"/>
  <c r="U507" i="9"/>
  <c r="AC507" i="9" s="1"/>
  <c r="U529" i="10"/>
  <c r="AC529" i="10" s="1"/>
  <c r="U528" i="10"/>
  <c r="AC528" i="10" s="1"/>
  <c r="U527" i="10"/>
  <c r="AC527" i="10" s="1"/>
  <c r="U526" i="10"/>
  <c r="AC526" i="10" s="1"/>
  <c r="U525" i="10"/>
  <c r="AC525" i="10" s="1"/>
  <c r="U524" i="10"/>
  <c r="AC524" i="10" s="1"/>
  <c r="U523" i="10"/>
  <c r="AC523" i="10" s="1"/>
  <c r="U522" i="10"/>
  <c r="AC522" i="10" s="1"/>
  <c r="U521" i="10"/>
  <c r="AC521" i="10" s="1"/>
  <c r="U520" i="10"/>
  <c r="AC520" i="10" s="1"/>
  <c r="U519" i="10"/>
  <c r="AC519" i="10" s="1"/>
  <c r="U518" i="10"/>
  <c r="AC518" i="10" s="1"/>
  <c r="U517" i="10"/>
  <c r="AC517" i="10" s="1"/>
  <c r="U516" i="10"/>
  <c r="AC516" i="10" s="1"/>
  <c r="U515" i="10"/>
  <c r="AC515" i="10" s="1"/>
  <c r="U514" i="10"/>
  <c r="AC514" i="10" s="1"/>
  <c r="U513" i="10"/>
  <c r="AC513" i="10" s="1"/>
  <c r="U512" i="10"/>
  <c r="AC512" i="10" s="1"/>
  <c r="U511" i="10"/>
  <c r="AC511" i="10" s="1"/>
  <c r="U510" i="10"/>
  <c r="AC510" i="10" s="1"/>
  <c r="U509" i="10"/>
  <c r="AC509" i="10" s="1"/>
  <c r="U508" i="10"/>
  <c r="AC508" i="10" s="1"/>
  <c r="U507" i="10"/>
  <c r="AC507" i="10" s="1"/>
  <c r="U529" i="11"/>
  <c r="AC529" i="11" s="1"/>
  <c r="U528" i="11"/>
  <c r="AC528" i="11" s="1"/>
  <c r="U527" i="11"/>
  <c r="AC527" i="11" s="1"/>
  <c r="U526" i="11"/>
  <c r="AC526" i="11" s="1"/>
  <c r="U525" i="11"/>
  <c r="AC525" i="11" s="1"/>
  <c r="U524" i="11"/>
  <c r="AC524" i="11" s="1"/>
  <c r="U523" i="11"/>
  <c r="AC523" i="11" s="1"/>
  <c r="U522" i="11"/>
  <c r="AC522" i="11" s="1"/>
  <c r="U521" i="11"/>
  <c r="AC521" i="11" s="1"/>
  <c r="U520" i="11"/>
  <c r="AC520" i="11" s="1"/>
  <c r="U519" i="11"/>
  <c r="AC519" i="11" s="1"/>
  <c r="U518" i="11"/>
  <c r="AC518" i="11" s="1"/>
  <c r="U517" i="11"/>
  <c r="AC517" i="11" s="1"/>
  <c r="U516" i="11"/>
  <c r="AC516" i="11" s="1"/>
  <c r="U515" i="11"/>
  <c r="AC515" i="11" s="1"/>
  <c r="U514" i="11"/>
  <c r="AC514" i="11" s="1"/>
  <c r="U513" i="11"/>
  <c r="AC513" i="11" s="1"/>
  <c r="U512" i="11"/>
  <c r="AC512" i="11" s="1"/>
  <c r="U511" i="11"/>
  <c r="AC511" i="11" s="1"/>
  <c r="U510" i="11"/>
  <c r="AC510" i="11" s="1"/>
  <c r="U509" i="11"/>
  <c r="AC509" i="11" s="1"/>
  <c r="U508" i="11"/>
  <c r="AC508" i="11" s="1"/>
  <c r="U507" i="11"/>
  <c r="AC507" i="11" s="1"/>
  <c r="U529" i="12"/>
  <c r="AC529" i="12" s="1"/>
  <c r="U528" i="12"/>
  <c r="AC528" i="12" s="1"/>
  <c r="U527" i="12"/>
  <c r="AC527" i="12" s="1"/>
  <c r="U526" i="12"/>
  <c r="AC526" i="12" s="1"/>
  <c r="U525" i="12"/>
  <c r="AC525" i="12" s="1"/>
  <c r="U524" i="12"/>
  <c r="AC524" i="12" s="1"/>
  <c r="U523" i="12"/>
  <c r="AC523" i="12" s="1"/>
  <c r="U522" i="12"/>
  <c r="AC522" i="12" s="1"/>
  <c r="U521" i="12"/>
  <c r="AC521" i="12" s="1"/>
  <c r="U520" i="12"/>
  <c r="AC520" i="12" s="1"/>
  <c r="U519" i="12"/>
  <c r="AC519" i="12" s="1"/>
  <c r="U518" i="12"/>
  <c r="AC518" i="12" s="1"/>
  <c r="U517" i="12"/>
  <c r="AC517" i="12" s="1"/>
  <c r="U516" i="12"/>
  <c r="AC516" i="12" s="1"/>
  <c r="U515" i="12"/>
  <c r="AC515" i="12" s="1"/>
  <c r="U514" i="12"/>
  <c r="AC514" i="12" s="1"/>
  <c r="U513" i="12"/>
  <c r="AC513" i="12" s="1"/>
  <c r="U512" i="12"/>
  <c r="AC512" i="12" s="1"/>
  <c r="U511" i="12"/>
  <c r="AC511" i="12" s="1"/>
  <c r="U510" i="12"/>
  <c r="AC510" i="12" s="1"/>
  <c r="U509" i="12"/>
  <c r="AC509" i="12" s="1"/>
  <c r="U508" i="12"/>
  <c r="AC508" i="12" s="1"/>
  <c r="U507" i="12"/>
  <c r="AC507" i="12" s="1"/>
  <c r="U529" i="13"/>
  <c r="AC529" i="13" s="1"/>
  <c r="U528" i="13"/>
  <c r="AC528" i="13" s="1"/>
  <c r="U527" i="13"/>
  <c r="AC527" i="13" s="1"/>
  <c r="U526" i="13"/>
  <c r="AC526" i="13" s="1"/>
  <c r="U525" i="13"/>
  <c r="AC525" i="13" s="1"/>
  <c r="U524" i="13"/>
  <c r="AC524" i="13" s="1"/>
  <c r="U523" i="13"/>
  <c r="AC523" i="13" s="1"/>
  <c r="U522" i="13"/>
  <c r="AC522" i="13" s="1"/>
  <c r="U521" i="13"/>
  <c r="AC521" i="13" s="1"/>
  <c r="U520" i="13"/>
  <c r="AC520" i="13" s="1"/>
  <c r="U519" i="13"/>
  <c r="AC519" i="13" s="1"/>
  <c r="U518" i="13"/>
  <c r="AC518" i="13" s="1"/>
  <c r="U517" i="13"/>
  <c r="AC517" i="13" s="1"/>
  <c r="U516" i="13"/>
  <c r="AC516" i="13" s="1"/>
  <c r="U515" i="13"/>
  <c r="AC515" i="13" s="1"/>
  <c r="U514" i="13"/>
  <c r="AC514" i="13" s="1"/>
  <c r="U513" i="13"/>
  <c r="AC513" i="13" s="1"/>
  <c r="U512" i="13"/>
  <c r="AC512" i="13" s="1"/>
  <c r="U511" i="13"/>
  <c r="AC511" i="13" s="1"/>
  <c r="U510" i="13"/>
  <c r="AC510" i="13" s="1"/>
  <c r="U509" i="13"/>
  <c r="AC509" i="13" s="1"/>
  <c r="U508" i="13"/>
  <c r="AC508" i="13" s="1"/>
  <c r="U507" i="13"/>
  <c r="AC507" i="13" s="1"/>
  <c r="U529" i="1"/>
  <c r="AC529" i="1" s="1"/>
  <c r="U528" i="1"/>
  <c r="AC528" i="1" s="1"/>
  <c r="U527" i="1"/>
  <c r="AC527" i="1" s="1"/>
  <c r="U526" i="1"/>
  <c r="AC526" i="1" s="1"/>
  <c r="U525" i="1"/>
  <c r="AC525" i="1" s="1"/>
  <c r="U524" i="1"/>
  <c r="AC524" i="1" s="1"/>
  <c r="U523" i="1"/>
  <c r="AC523" i="1" s="1"/>
  <c r="U522" i="1"/>
  <c r="AC522" i="1" s="1"/>
  <c r="U521" i="1"/>
  <c r="AC521" i="1" s="1"/>
  <c r="U520" i="1"/>
  <c r="AC520" i="1" s="1"/>
  <c r="U519" i="1"/>
  <c r="AC519" i="1" s="1"/>
  <c r="U518" i="1"/>
  <c r="AC518" i="1" s="1"/>
  <c r="U517" i="1"/>
  <c r="AC517" i="1" s="1"/>
  <c r="U516" i="1"/>
  <c r="AC516" i="1" s="1"/>
  <c r="U515" i="1"/>
  <c r="AC515" i="1" s="1"/>
  <c r="U514" i="1"/>
  <c r="AC514" i="1" s="1"/>
  <c r="U513" i="1"/>
  <c r="AC513" i="1" s="1"/>
  <c r="U512" i="1"/>
  <c r="AC512" i="1" s="1"/>
  <c r="U511" i="1"/>
  <c r="AC511" i="1" s="1"/>
  <c r="U510" i="1"/>
  <c r="AC510" i="1" s="1"/>
  <c r="U509" i="1"/>
  <c r="AC509" i="1" s="1"/>
  <c r="U508" i="1"/>
  <c r="AC508" i="1" s="1"/>
  <c r="U507" i="1"/>
  <c r="AC507" i="1" s="1"/>
  <c r="U713" i="3"/>
  <c r="AC713" i="3" s="1"/>
  <c r="U712" i="3"/>
  <c r="AC712" i="3" s="1"/>
  <c r="U711" i="3"/>
  <c r="AC711" i="3" s="1"/>
  <c r="U710" i="3"/>
  <c r="AC710" i="3" s="1"/>
  <c r="U709" i="3"/>
  <c r="AC709" i="3" s="1"/>
  <c r="U708" i="3"/>
  <c r="AC708" i="3" s="1"/>
  <c r="U707" i="3"/>
  <c r="AC707" i="3" s="1"/>
  <c r="U706" i="3"/>
  <c r="AC706" i="3" s="1"/>
  <c r="U705" i="3"/>
  <c r="AC705" i="3" s="1"/>
  <c r="U704" i="3"/>
  <c r="AC704" i="3" s="1"/>
  <c r="U703" i="3"/>
  <c r="AC703" i="3" s="1"/>
  <c r="U702" i="3"/>
  <c r="AC702" i="3" s="1"/>
  <c r="U701" i="3"/>
  <c r="AC701" i="3" s="1"/>
  <c r="U700" i="3"/>
  <c r="AC700" i="3" s="1"/>
  <c r="U699" i="3"/>
  <c r="AC699" i="3" s="1"/>
  <c r="U698" i="3"/>
  <c r="AC698" i="3" s="1"/>
  <c r="U697" i="3"/>
  <c r="AC697" i="3" s="1"/>
  <c r="U696" i="3"/>
  <c r="AC696" i="3" s="1"/>
  <c r="U695" i="3"/>
  <c r="AC695" i="3" s="1"/>
  <c r="U694" i="3"/>
  <c r="AC694" i="3" s="1"/>
  <c r="U693" i="3"/>
  <c r="AC693" i="3" s="1"/>
  <c r="U692" i="3"/>
  <c r="AC692" i="3" s="1"/>
  <c r="U691" i="3"/>
  <c r="AC691" i="3" s="1"/>
  <c r="U713" i="4"/>
  <c r="AC713" i="4" s="1"/>
  <c r="U712" i="4"/>
  <c r="AC712" i="4" s="1"/>
  <c r="U711" i="4"/>
  <c r="AC711" i="4" s="1"/>
  <c r="U710" i="4"/>
  <c r="AC710" i="4" s="1"/>
  <c r="U709" i="4"/>
  <c r="AC709" i="4" s="1"/>
  <c r="U708" i="4"/>
  <c r="AC708" i="4" s="1"/>
  <c r="U707" i="4"/>
  <c r="AC707" i="4" s="1"/>
  <c r="U706" i="4"/>
  <c r="AC706" i="4" s="1"/>
  <c r="U705" i="4"/>
  <c r="AC705" i="4" s="1"/>
  <c r="U704" i="4"/>
  <c r="AC704" i="4" s="1"/>
  <c r="U703" i="4"/>
  <c r="AC703" i="4" s="1"/>
  <c r="U702" i="4"/>
  <c r="AC702" i="4" s="1"/>
  <c r="U701" i="4"/>
  <c r="AC701" i="4" s="1"/>
  <c r="U700" i="4"/>
  <c r="AC700" i="4" s="1"/>
  <c r="U699" i="4"/>
  <c r="AC699" i="4" s="1"/>
  <c r="U698" i="4"/>
  <c r="AC698" i="4" s="1"/>
  <c r="U697" i="4"/>
  <c r="AC697" i="4" s="1"/>
  <c r="U696" i="4"/>
  <c r="AC696" i="4" s="1"/>
  <c r="U695" i="4"/>
  <c r="AC695" i="4" s="1"/>
  <c r="U694" i="4"/>
  <c r="AC694" i="4" s="1"/>
  <c r="U693" i="4"/>
  <c r="AC693" i="4" s="1"/>
  <c r="U692" i="4"/>
  <c r="AC692" i="4" s="1"/>
  <c r="U691" i="4"/>
  <c r="AC691" i="4" s="1"/>
  <c r="U713" i="5"/>
  <c r="AC713" i="5" s="1"/>
  <c r="U712" i="5"/>
  <c r="AC712" i="5" s="1"/>
  <c r="U711" i="5"/>
  <c r="AC711" i="5" s="1"/>
  <c r="U710" i="5"/>
  <c r="AC710" i="5" s="1"/>
  <c r="U709" i="5"/>
  <c r="AC709" i="5" s="1"/>
  <c r="U708" i="5"/>
  <c r="AC708" i="5" s="1"/>
  <c r="U707" i="5"/>
  <c r="AC707" i="5" s="1"/>
  <c r="U706" i="5"/>
  <c r="AC706" i="5" s="1"/>
  <c r="U705" i="5"/>
  <c r="AC705" i="5" s="1"/>
  <c r="U704" i="5"/>
  <c r="AC704" i="5" s="1"/>
  <c r="U703" i="5"/>
  <c r="AC703" i="5" s="1"/>
  <c r="U702" i="5"/>
  <c r="AC702" i="5" s="1"/>
  <c r="U701" i="5"/>
  <c r="AC701" i="5" s="1"/>
  <c r="U700" i="5"/>
  <c r="AC700" i="5" s="1"/>
  <c r="U699" i="5"/>
  <c r="AC699" i="5" s="1"/>
  <c r="U698" i="5"/>
  <c r="AC698" i="5" s="1"/>
  <c r="U697" i="5"/>
  <c r="AC697" i="5" s="1"/>
  <c r="U696" i="5"/>
  <c r="AC696" i="5" s="1"/>
  <c r="U695" i="5"/>
  <c r="AC695" i="5" s="1"/>
  <c r="U694" i="5"/>
  <c r="AC694" i="5" s="1"/>
  <c r="U693" i="5"/>
  <c r="AC693" i="5" s="1"/>
  <c r="U692" i="5"/>
  <c r="AC692" i="5" s="1"/>
  <c r="U691" i="5"/>
  <c r="AC691" i="5" s="1"/>
  <c r="U713" i="6"/>
  <c r="AC713" i="6" s="1"/>
  <c r="U712" i="6"/>
  <c r="AC712" i="6" s="1"/>
  <c r="U711" i="6"/>
  <c r="AC711" i="6" s="1"/>
  <c r="U710" i="6"/>
  <c r="AC710" i="6" s="1"/>
  <c r="U709" i="6"/>
  <c r="AC709" i="6" s="1"/>
  <c r="U708" i="6"/>
  <c r="AC708" i="6" s="1"/>
  <c r="U707" i="6"/>
  <c r="AC707" i="6" s="1"/>
  <c r="U706" i="6"/>
  <c r="AC706" i="6" s="1"/>
  <c r="U705" i="6"/>
  <c r="AC705" i="6" s="1"/>
  <c r="U704" i="6"/>
  <c r="AC704" i="6" s="1"/>
  <c r="U703" i="6"/>
  <c r="AC703" i="6" s="1"/>
  <c r="U702" i="6"/>
  <c r="AC702" i="6" s="1"/>
  <c r="U701" i="6"/>
  <c r="AC701" i="6" s="1"/>
  <c r="U700" i="6"/>
  <c r="AC700" i="6" s="1"/>
  <c r="U699" i="6"/>
  <c r="AC699" i="6" s="1"/>
  <c r="U698" i="6"/>
  <c r="AC698" i="6" s="1"/>
  <c r="U697" i="6"/>
  <c r="AC697" i="6" s="1"/>
  <c r="U696" i="6"/>
  <c r="AC696" i="6" s="1"/>
  <c r="U695" i="6"/>
  <c r="AC695" i="6" s="1"/>
  <c r="U694" i="6"/>
  <c r="AC694" i="6" s="1"/>
  <c r="U693" i="6"/>
  <c r="AC693" i="6" s="1"/>
  <c r="U692" i="6"/>
  <c r="AC692" i="6" s="1"/>
  <c r="U691" i="6"/>
  <c r="AC691" i="6" s="1"/>
  <c r="U713" i="8"/>
  <c r="AC713" i="8" s="1"/>
  <c r="U712" i="8"/>
  <c r="AC712" i="8" s="1"/>
  <c r="U711" i="8"/>
  <c r="AC711" i="8" s="1"/>
  <c r="U710" i="8"/>
  <c r="AC710" i="8" s="1"/>
  <c r="U709" i="8"/>
  <c r="AC709" i="8" s="1"/>
  <c r="U708" i="8"/>
  <c r="AC708" i="8" s="1"/>
  <c r="U707" i="8"/>
  <c r="AC707" i="8" s="1"/>
  <c r="U706" i="8"/>
  <c r="AC706" i="8" s="1"/>
  <c r="U705" i="8"/>
  <c r="AC705" i="8" s="1"/>
  <c r="U704" i="8"/>
  <c r="AC704" i="8" s="1"/>
  <c r="U703" i="8"/>
  <c r="AC703" i="8" s="1"/>
  <c r="U702" i="8"/>
  <c r="AC702" i="8" s="1"/>
  <c r="U701" i="8"/>
  <c r="AC701" i="8" s="1"/>
  <c r="U700" i="8"/>
  <c r="AC700" i="8" s="1"/>
  <c r="U699" i="8"/>
  <c r="AC699" i="8" s="1"/>
  <c r="U698" i="8"/>
  <c r="AC698" i="8" s="1"/>
  <c r="U697" i="8"/>
  <c r="AC697" i="8" s="1"/>
  <c r="U696" i="8"/>
  <c r="AC696" i="8" s="1"/>
  <c r="U695" i="8"/>
  <c r="AC695" i="8" s="1"/>
  <c r="U694" i="8"/>
  <c r="AC694" i="8" s="1"/>
  <c r="U693" i="8"/>
  <c r="AC693" i="8" s="1"/>
  <c r="U692" i="8"/>
  <c r="AC692" i="8" s="1"/>
  <c r="U691" i="8"/>
  <c r="AC691" i="8" s="1"/>
  <c r="U713" i="9"/>
  <c r="AC713" i="9" s="1"/>
  <c r="U712" i="9"/>
  <c r="AC712" i="9" s="1"/>
  <c r="U711" i="9"/>
  <c r="AC711" i="9" s="1"/>
  <c r="U710" i="9"/>
  <c r="AC710" i="9" s="1"/>
  <c r="U709" i="9"/>
  <c r="AC709" i="9" s="1"/>
  <c r="U708" i="9"/>
  <c r="AC708" i="9" s="1"/>
  <c r="U707" i="9"/>
  <c r="AC707" i="9" s="1"/>
  <c r="U706" i="9"/>
  <c r="AC706" i="9" s="1"/>
  <c r="U705" i="9"/>
  <c r="AC705" i="9" s="1"/>
  <c r="U704" i="9"/>
  <c r="AC704" i="9" s="1"/>
  <c r="U703" i="9"/>
  <c r="AC703" i="9" s="1"/>
  <c r="U702" i="9"/>
  <c r="AC702" i="9" s="1"/>
  <c r="U701" i="9"/>
  <c r="AC701" i="9" s="1"/>
  <c r="U700" i="9"/>
  <c r="AC700" i="9" s="1"/>
  <c r="U699" i="9"/>
  <c r="AC699" i="9" s="1"/>
  <c r="U698" i="9"/>
  <c r="AC698" i="9" s="1"/>
  <c r="U697" i="9"/>
  <c r="AC697" i="9" s="1"/>
  <c r="U696" i="9"/>
  <c r="AC696" i="9" s="1"/>
  <c r="U695" i="9"/>
  <c r="AC695" i="9" s="1"/>
  <c r="U694" i="9"/>
  <c r="AC694" i="9" s="1"/>
  <c r="U693" i="9"/>
  <c r="AC693" i="9" s="1"/>
  <c r="U692" i="9"/>
  <c r="AC692" i="9" s="1"/>
  <c r="U691" i="9"/>
  <c r="AC691" i="9" s="1"/>
  <c r="U713" i="10"/>
  <c r="AC713" i="10" s="1"/>
  <c r="U712" i="10"/>
  <c r="AC712" i="10" s="1"/>
  <c r="U711" i="10"/>
  <c r="AC711" i="10" s="1"/>
  <c r="U710" i="10"/>
  <c r="AC710" i="10" s="1"/>
  <c r="U709" i="10"/>
  <c r="AC709" i="10" s="1"/>
  <c r="U708" i="10"/>
  <c r="AC708" i="10" s="1"/>
  <c r="U707" i="10"/>
  <c r="AC707" i="10" s="1"/>
  <c r="U706" i="10"/>
  <c r="AC706" i="10" s="1"/>
  <c r="U705" i="10"/>
  <c r="AC705" i="10" s="1"/>
  <c r="U704" i="10"/>
  <c r="AC704" i="10" s="1"/>
  <c r="U703" i="10"/>
  <c r="AC703" i="10" s="1"/>
  <c r="U702" i="10"/>
  <c r="AC702" i="10" s="1"/>
  <c r="U701" i="10"/>
  <c r="AC701" i="10" s="1"/>
  <c r="U700" i="10"/>
  <c r="AC700" i="10" s="1"/>
  <c r="U699" i="10"/>
  <c r="AC699" i="10" s="1"/>
  <c r="U698" i="10"/>
  <c r="AC698" i="10" s="1"/>
  <c r="U697" i="10"/>
  <c r="AC697" i="10" s="1"/>
  <c r="U696" i="10"/>
  <c r="AC696" i="10" s="1"/>
  <c r="U695" i="10"/>
  <c r="AC695" i="10" s="1"/>
  <c r="U694" i="10"/>
  <c r="AC694" i="10" s="1"/>
  <c r="U693" i="10"/>
  <c r="AC693" i="10" s="1"/>
  <c r="U692" i="10"/>
  <c r="AC692" i="10" s="1"/>
  <c r="U691" i="10"/>
  <c r="AC691" i="10" s="1"/>
  <c r="U713" i="11"/>
  <c r="AC713" i="11" s="1"/>
  <c r="U712" i="11"/>
  <c r="AC712" i="11" s="1"/>
  <c r="U711" i="11"/>
  <c r="AC711" i="11" s="1"/>
  <c r="U710" i="11"/>
  <c r="AC710" i="11" s="1"/>
  <c r="U709" i="11"/>
  <c r="AC709" i="11" s="1"/>
  <c r="U708" i="11"/>
  <c r="AC708" i="11" s="1"/>
  <c r="U707" i="11"/>
  <c r="AC707" i="11" s="1"/>
  <c r="U706" i="11"/>
  <c r="AC706" i="11" s="1"/>
  <c r="U705" i="11"/>
  <c r="AC705" i="11" s="1"/>
  <c r="U704" i="11"/>
  <c r="AC704" i="11" s="1"/>
  <c r="U703" i="11"/>
  <c r="AC703" i="11" s="1"/>
  <c r="U702" i="11"/>
  <c r="AC702" i="11" s="1"/>
  <c r="U701" i="11"/>
  <c r="AC701" i="11" s="1"/>
  <c r="U700" i="11"/>
  <c r="AC700" i="11" s="1"/>
  <c r="U699" i="11"/>
  <c r="AC699" i="11" s="1"/>
  <c r="U698" i="11"/>
  <c r="AC698" i="11" s="1"/>
  <c r="U697" i="11"/>
  <c r="AC697" i="11" s="1"/>
  <c r="U696" i="11"/>
  <c r="AC696" i="11" s="1"/>
  <c r="U695" i="11"/>
  <c r="AC695" i="11" s="1"/>
  <c r="U694" i="11"/>
  <c r="AC694" i="11" s="1"/>
  <c r="U693" i="11"/>
  <c r="AC693" i="11" s="1"/>
  <c r="U692" i="11"/>
  <c r="AC692" i="11" s="1"/>
  <c r="U691" i="11"/>
  <c r="AC691" i="11" s="1"/>
  <c r="U713" i="12"/>
  <c r="AC713" i="12" s="1"/>
  <c r="U712" i="12"/>
  <c r="AC712" i="12" s="1"/>
  <c r="U711" i="12"/>
  <c r="AC711" i="12" s="1"/>
  <c r="U710" i="12"/>
  <c r="AC710" i="12" s="1"/>
  <c r="U709" i="12"/>
  <c r="AC709" i="12" s="1"/>
  <c r="U708" i="12"/>
  <c r="AC708" i="12" s="1"/>
  <c r="U707" i="12"/>
  <c r="AC707" i="12" s="1"/>
  <c r="U706" i="12"/>
  <c r="AC706" i="12" s="1"/>
  <c r="U705" i="12"/>
  <c r="AC705" i="12" s="1"/>
  <c r="U704" i="12"/>
  <c r="AC704" i="12" s="1"/>
  <c r="U703" i="12"/>
  <c r="AC703" i="12" s="1"/>
  <c r="U702" i="12"/>
  <c r="AC702" i="12" s="1"/>
  <c r="U701" i="12"/>
  <c r="AC701" i="12" s="1"/>
  <c r="U700" i="12"/>
  <c r="AC700" i="12" s="1"/>
  <c r="U699" i="12"/>
  <c r="AC699" i="12" s="1"/>
  <c r="U698" i="12"/>
  <c r="AC698" i="12" s="1"/>
  <c r="U697" i="12"/>
  <c r="AC697" i="12" s="1"/>
  <c r="U696" i="12"/>
  <c r="AC696" i="12" s="1"/>
  <c r="U695" i="12"/>
  <c r="AC695" i="12" s="1"/>
  <c r="U694" i="12"/>
  <c r="AC694" i="12" s="1"/>
  <c r="U693" i="12"/>
  <c r="AC693" i="12" s="1"/>
  <c r="U692" i="12"/>
  <c r="AC692" i="12" s="1"/>
  <c r="U691" i="12"/>
  <c r="AC691" i="12" s="1"/>
  <c r="U713" i="13"/>
  <c r="AC713" i="13" s="1"/>
  <c r="U712" i="13"/>
  <c r="AC712" i="13" s="1"/>
  <c r="U711" i="13"/>
  <c r="AC711" i="13" s="1"/>
  <c r="U710" i="13"/>
  <c r="AC710" i="13" s="1"/>
  <c r="U709" i="13"/>
  <c r="AC709" i="13" s="1"/>
  <c r="U708" i="13"/>
  <c r="AC708" i="13" s="1"/>
  <c r="U707" i="13"/>
  <c r="AC707" i="13" s="1"/>
  <c r="U706" i="13"/>
  <c r="AC706" i="13" s="1"/>
  <c r="U705" i="13"/>
  <c r="AC705" i="13" s="1"/>
  <c r="U704" i="13"/>
  <c r="AC704" i="13" s="1"/>
  <c r="U703" i="13"/>
  <c r="AC703" i="13" s="1"/>
  <c r="U702" i="13"/>
  <c r="AC702" i="13" s="1"/>
  <c r="U701" i="13"/>
  <c r="AC701" i="13" s="1"/>
  <c r="U700" i="13"/>
  <c r="AC700" i="13" s="1"/>
  <c r="U699" i="13"/>
  <c r="AC699" i="13" s="1"/>
  <c r="U698" i="13"/>
  <c r="AC698" i="13" s="1"/>
  <c r="U697" i="13"/>
  <c r="AC697" i="13" s="1"/>
  <c r="U696" i="13"/>
  <c r="AC696" i="13" s="1"/>
  <c r="U695" i="13"/>
  <c r="AC695" i="13" s="1"/>
  <c r="U694" i="13"/>
  <c r="AC694" i="13" s="1"/>
  <c r="U693" i="13"/>
  <c r="AC693" i="13" s="1"/>
  <c r="U692" i="13"/>
  <c r="AC692" i="13" s="1"/>
  <c r="U691" i="13"/>
  <c r="AC691" i="13" s="1"/>
  <c r="U713" i="1"/>
  <c r="AC713" i="1" s="1"/>
  <c r="U712" i="1"/>
  <c r="AC712" i="1" s="1"/>
  <c r="U711" i="1"/>
  <c r="AC711" i="1" s="1"/>
  <c r="U710" i="1"/>
  <c r="AC710" i="1" s="1"/>
  <c r="U709" i="1"/>
  <c r="AC709" i="1" s="1"/>
  <c r="U708" i="1"/>
  <c r="AC708" i="1" s="1"/>
  <c r="U707" i="1"/>
  <c r="AC707" i="1" s="1"/>
  <c r="U706" i="1"/>
  <c r="AC706" i="1" s="1"/>
  <c r="U705" i="1"/>
  <c r="AC705" i="1" s="1"/>
  <c r="U704" i="1"/>
  <c r="AC704" i="1" s="1"/>
  <c r="U703" i="1"/>
  <c r="AC703" i="1" s="1"/>
  <c r="U702" i="1"/>
  <c r="AC702" i="1" s="1"/>
  <c r="U701" i="1"/>
  <c r="AC701" i="1" s="1"/>
  <c r="U700" i="1"/>
  <c r="AC700" i="1" s="1"/>
  <c r="U699" i="1"/>
  <c r="AC699" i="1" s="1"/>
  <c r="U698" i="1"/>
  <c r="AC698" i="1" s="1"/>
  <c r="U697" i="1"/>
  <c r="AC697" i="1" s="1"/>
  <c r="U696" i="1"/>
  <c r="AC696" i="1" s="1"/>
  <c r="U695" i="1"/>
  <c r="AC695" i="1" s="1"/>
  <c r="U694" i="1"/>
  <c r="AC694" i="1" s="1"/>
  <c r="U693" i="1"/>
  <c r="AC693" i="1" s="1"/>
  <c r="U692" i="1"/>
  <c r="AC692" i="1" s="1"/>
  <c r="U691" i="1"/>
  <c r="AC691" i="1" s="1"/>
  <c r="U690" i="3"/>
  <c r="AC690" i="3" s="1"/>
  <c r="U690" i="4"/>
  <c r="AC690" i="4" s="1"/>
  <c r="U690" i="5"/>
  <c r="AC690" i="5" s="1"/>
  <c r="U690" i="6"/>
  <c r="AC690" i="6" s="1"/>
  <c r="U690" i="8"/>
  <c r="AC690" i="8" s="1"/>
  <c r="U690" i="9"/>
  <c r="AC690" i="9" s="1"/>
  <c r="U690" i="10"/>
  <c r="AC690" i="10" s="1"/>
  <c r="U690" i="11"/>
  <c r="AC690" i="11" s="1"/>
  <c r="U690" i="12"/>
  <c r="AC690" i="12" s="1"/>
  <c r="U690" i="13"/>
  <c r="AC690" i="13" s="1"/>
  <c r="U690" i="1"/>
  <c r="AC690" i="1" s="1"/>
  <c r="U689" i="3"/>
  <c r="AC689" i="3" s="1"/>
  <c r="U688" i="3"/>
  <c r="AC688" i="3" s="1"/>
  <c r="U687" i="3"/>
  <c r="AC687" i="3" s="1"/>
  <c r="U686" i="3"/>
  <c r="AC686" i="3" s="1"/>
  <c r="U685" i="3"/>
  <c r="AC685" i="3" s="1"/>
  <c r="U684" i="3"/>
  <c r="AC684" i="3" s="1"/>
  <c r="U683" i="3"/>
  <c r="AC683" i="3" s="1"/>
  <c r="U682" i="3"/>
  <c r="AC682" i="3" s="1"/>
  <c r="U681" i="3"/>
  <c r="AC681" i="3" s="1"/>
  <c r="U680" i="3"/>
  <c r="AC680" i="3" s="1"/>
  <c r="U679" i="3"/>
  <c r="AC679" i="3" s="1"/>
  <c r="U678" i="3"/>
  <c r="AC678" i="3" s="1"/>
  <c r="U677" i="3"/>
  <c r="AC677" i="3" s="1"/>
  <c r="U676" i="3"/>
  <c r="AC676" i="3" s="1"/>
  <c r="U675" i="3"/>
  <c r="AC675" i="3" s="1"/>
  <c r="U674" i="3"/>
  <c r="AC674" i="3" s="1"/>
  <c r="U673" i="3"/>
  <c r="AC673" i="3" s="1"/>
  <c r="U672" i="3"/>
  <c r="AC672" i="3" s="1"/>
  <c r="U671" i="3"/>
  <c r="AC671" i="3" s="1"/>
  <c r="U670" i="3"/>
  <c r="AC670" i="3" s="1"/>
  <c r="U669" i="3"/>
  <c r="AC669" i="3" s="1"/>
  <c r="U668" i="3"/>
  <c r="AC668" i="3" s="1"/>
  <c r="U689" i="4"/>
  <c r="AC689" i="4" s="1"/>
  <c r="U688" i="4"/>
  <c r="AC688" i="4" s="1"/>
  <c r="U687" i="4"/>
  <c r="AC687" i="4" s="1"/>
  <c r="U686" i="4"/>
  <c r="AC686" i="4" s="1"/>
  <c r="U685" i="4"/>
  <c r="AC685" i="4" s="1"/>
  <c r="U684" i="4"/>
  <c r="AC684" i="4" s="1"/>
  <c r="U683" i="4"/>
  <c r="AC683" i="4" s="1"/>
  <c r="U682" i="4"/>
  <c r="AC682" i="4" s="1"/>
  <c r="U681" i="4"/>
  <c r="AC681" i="4" s="1"/>
  <c r="U680" i="4"/>
  <c r="AC680" i="4" s="1"/>
  <c r="U679" i="4"/>
  <c r="AC679" i="4" s="1"/>
  <c r="U678" i="4"/>
  <c r="AC678" i="4" s="1"/>
  <c r="U677" i="4"/>
  <c r="AC677" i="4" s="1"/>
  <c r="U676" i="4"/>
  <c r="AC676" i="4" s="1"/>
  <c r="U675" i="4"/>
  <c r="AC675" i="4" s="1"/>
  <c r="U674" i="4"/>
  <c r="AC674" i="4" s="1"/>
  <c r="U673" i="4"/>
  <c r="AC673" i="4" s="1"/>
  <c r="U672" i="4"/>
  <c r="AC672" i="4" s="1"/>
  <c r="U671" i="4"/>
  <c r="AC671" i="4" s="1"/>
  <c r="U670" i="4"/>
  <c r="AC670" i="4" s="1"/>
  <c r="U669" i="4"/>
  <c r="AC669" i="4" s="1"/>
  <c r="U668" i="4"/>
  <c r="AC668" i="4" s="1"/>
  <c r="U689" i="5"/>
  <c r="AC689" i="5" s="1"/>
  <c r="U688" i="5"/>
  <c r="AC688" i="5" s="1"/>
  <c r="U687" i="5"/>
  <c r="AC687" i="5" s="1"/>
  <c r="U686" i="5"/>
  <c r="AC686" i="5" s="1"/>
  <c r="U685" i="5"/>
  <c r="AC685" i="5" s="1"/>
  <c r="U684" i="5"/>
  <c r="AC684" i="5" s="1"/>
  <c r="U683" i="5"/>
  <c r="AC683" i="5" s="1"/>
  <c r="U682" i="5"/>
  <c r="AC682" i="5" s="1"/>
  <c r="U681" i="5"/>
  <c r="AC681" i="5" s="1"/>
  <c r="U680" i="5"/>
  <c r="AC680" i="5" s="1"/>
  <c r="U679" i="5"/>
  <c r="AC679" i="5" s="1"/>
  <c r="U678" i="5"/>
  <c r="AC678" i="5" s="1"/>
  <c r="U677" i="5"/>
  <c r="AC677" i="5" s="1"/>
  <c r="U676" i="5"/>
  <c r="AC676" i="5" s="1"/>
  <c r="U675" i="5"/>
  <c r="AC675" i="5" s="1"/>
  <c r="U674" i="5"/>
  <c r="AC674" i="5" s="1"/>
  <c r="U673" i="5"/>
  <c r="AC673" i="5" s="1"/>
  <c r="U672" i="5"/>
  <c r="AC672" i="5" s="1"/>
  <c r="U671" i="5"/>
  <c r="AC671" i="5" s="1"/>
  <c r="U670" i="5"/>
  <c r="AC670" i="5" s="1"/>
  <c r="U669" i="5"/>
  <c r="AC669" i="5" s="1"/>
  <c r="U668" i="5"/>
  <c r="AC668" i="5" s="1"/>
  <c r="U689" i="6"/>
  <c r="AC689" i="6" s="1"/>
  <c r="U688" i="6"/>
  <c r="AC688" i="6" s="1"/>
  <c r="U687" i="6"/>
  <c r="AC687" i="6" s="1"/>
  <c r="U686" i="6"/>
  <c r="AC686" i="6" s="1"/>
  <c r="U685" i="6"/>
  <c r="AC685" i="6" s="1"/>
  <c r="U684" i="6"/>
  <c r="AC684" i="6" s="1"/>
  <c r="U683" i="6"/>
  <c r="AC683" i="6" s="1"/>
  <c r="U682" i="6"/>
  <c r="AC682" i="6" s="1"/>
  <c r="U681" i="6"/>
  <c r="AC681" i="6" s="1"/>
  <c r="U680" i="6"/>
  <c r="AC680" i="6" s="1"/>
  <c r="U679" i="6"/>
  <c r="AC679" i="6" s="1"/>
  <c r="U678" i="6"/>
  <c r="AC678" i="6" s="1"/>
  <c r="U677" i="6"/>
  <c r="AC677" i="6" s="1"/>
  <c r="U676" i="6"/>
  <c r="AC676" i="6" s="1"/>
  <c r="U675" i="6"/>
  <c r="AC675" i="6" s="1"/>
  <c r="U674" i="6"/>
  <c r="AC674" i="6" s="1"/>
  <c r="U673" i="6"/>
  <c r="AC673" i="6" s="1"/>
  <c r="U672" i="6"/>
  <c r="AC672" i="6" s="1"/>
  <c r="U671" i="6"/>
  <c r="AC671" i="6" s="1"/>
  <c r="U670" i="6"/>
  <c r="AC670" i="6" s="1"/>
  <c r="U669" i="6"/>
  <c r="AC669" i="6" s="1"/>
  <c r="U668" i="6"/>
  <c r="AC668" i="6" s="1"/>
  <c r="U689" i="8"/>
  <c r="AC689" i="8" s="1"/>
  <c r="U688" i="8"/>
  <c r="AC688" i="8" s="1"/>
  <c r="U687" i="8"/>
  <c r="AC687" i="8" s="1"/>
  <c r="U686" i="8"/>
  <c r="AC686" i="8" s="1"/>
  <c r="U685" i="8"/>
  <c r="AC685" i="8" s="1"/>
  <c r="U684" i="8"/>
  <c r="AC684" i="8" s="1"/>
  <c r="U683" i="8"/>
  <c r="AC683" i="8" s="1"/>
  <c r="U682" i="8"/>
  <c r="AC682" i="8" s="1"/>
  <c r="U681" i="8"/>
  <c r="AC681" i="8" s="1"/>
  <c r="U680" i="8"/>
  <c r="AC680" i="8" s="1"/>
  <c r="U679" i="8"/>
  <c r="AC679" i="8" s="1"/>
  <c r="U678" i="8"/>
  <c r="AC678" i="8" s="1"/>
  <c r="U677" i="8"/>
  <c r="AC677" i="8" s="1"/>
  <c r="U676" i="8"/>
  <c r="AC676" i="8" s="1"/>
  <c r="U675" i="8"/>
  <c r="AC675" i="8" s="1"/>
  <c r="U674" i="8"/>
  <c r="AC674" i="8" s="1"/>
  <c r="U673" i="8"/>
  <c r="AC673" i="8" s="1"/>
  <c r="U672" i="8"/>
  <c r="AC672" i="8" s="1"/>
  <c r="U671" i="8"/>
  <c r="AC671" i="8" s="1"/>
  <c r="U670" i="8"/>
  <c r="AC670" i="8" s="1"/>
  <c r="U669" i="8"/>
  <c r="AC669" i="8" s="1"/>
  <c r="U668" i="8"/>
  <c r="AC668" i="8" s="1"/>
  <c r="U689" i="9"/>
  <c r="AC689" i="9" s="1"/>
  <c r="U688" i="9"/>
  <c r="AC688" i="9" s="1"/>
  <c r="U687" i="9"/>
  <c r="AC687" i="9" s="1"/>
  <c r="U686" i="9"/>
  <c r="AC686" i="9" s="1"/>
  <c r="U685" i="9"/>
  <c r="AC685" i="9" s="1"/>
  <c r="U684" i="9"/>
  <c r="AC684" i="9" s="1"/>
  <c r="U683" i="9"/>
  <c r="AC683" i="9" s="1"/>
  <c r="U682" i="9"/>
  <c r="AC682" i="9" s="1"/>
  <c r="U681" i="9"/>
  <c r="AC681" i="9" s="1"/>
  <c r="U680" i="9"/>
  <c r="AC680" i="9" s="1"/>
  <c r="U679" i="9"/>
  <c r="AC679" i="9" s="1"/>
  <c r="U678" i="9"/>
  <c r="AC678" i="9" s="1"/>
  <c r="U677" i="9"/>
  <c r="AC677" i="9" s="1"/>
  <c r="U676" i="9"/>
  <c r="AC676" i="9" s="1"/>
  <c r="U675" i="9"/>
  <c r="AC675" i="9" s="1"/>
  <c r="U674" i="9"/>
  <c r="AC674" i="9" s="1"/>
  <c r="U673" i="9"/>
  <c r="AC673" i="9" s="1"/>
  <c r="U672" i="9"/>
  <c r="AC672" i="9" s="1"/>
  <c r="U671" i="9"/>
  <c r="AC671" i="9" s="1"/>
  <c r="U670" i="9"/>
  <c r="AC670" i="9" s="1"/>
  <c r="U669" i="9"/>
  <c r="AC669" i="9" s="1"/>
  <c r="U668" i="9"/>
  <c r="AC668" i="9" s="1"/>
  <c r="U689" i="10"/>
  <c r="AC689" i="10" s="1"/>
  <c r="U688" i="10"/>
  <c r="AC688" i="10" s="1"/>
  <c r="U687" i="10"/>
  <c r="AC687" i="10" s="1"/>
  <c r="U686" i="10"/>
  <c r="AC686" i="10" s="1"/>
  <c r="U685" i="10"/>
  <c r="AC685" i="10" s="1"/>
  <c r="U684" i="10"/>
  <c r="AC684" i="10" s="1"/>
  <c r="U683" i="10"/>
  <c r="AC683" i="10" s="1"/>
  <c r="U682" i="10"/>
  <c r="AC682" i="10" s="1"/>
  <c r="U681" i="10"/>
  <c r="AC681" i="10" s="1"/>
  <c r="U680" i="10"/>
  <c r="AC680" i="10" s="1"/>
  <c r="U679" i="10"/>
  <c r="AC679" i="10" s="1"/>
  <c r="U678" i="10"/>
  <c r="AC678" i="10" s="1"/>
  <c r="U677" i="10"/>
  <c r="AC677" i="10" s="1"/>
  <c r="U676" i="10"/>
  <c r="AC676" i="10" s="1"/>
  <c r="U675" i="10"/>
  <c r="AC675" i="10" s="1"/>
  <c r="U674" i="10"/>
  <c r="AC674" i="10" s="1"/>
  <c r="U673" i="10"/>
  <c r="AC673" i="10" s="1"/>
  <c r="U672" i="10"/>
  <c r="AC672" i="10" s="1"/>
  <c r="U671" i="10"/>
  <c r="AC671" i="10" s="1"/>
  <c r="U670" i="10"/>
  <c r="AC670" i="10" s="1"/>
  <c r="U669" i="10"/>
  <c r="AC669" i="10" s="1"/>
  <c r="U668" i="10"/>
  <c r="AC668" i="10" s="1"/>
  <c r="U689" i="11"/>
  <c r="AC689" i="11" s="1"/>
  <c r="U688" i="11"/>
  <c r="AC688" i="11" s="1"/>
  <c r="U687" i="11"/>
  <c r="AC687" i="11" s="1"/>
  <c r="U686" i="11"/>
  <c r="AC686" i="11" s="1"/>
  <c r="U685" i="11"/>
  <c r="AC685" i="11" s="1"/>
  <c r="U684" i="11"/>
  <c r="AC684" i="11" s="1"/>
  <c r="U683" i="11"/>
  <c r="AC683" i="11" s="1"/>
  <c r="U682" i="11"/>
  <c r="AC682" i="11" s="1"/>
  <c r="U681" i="11"/>
  <c r="AC681" i="11" s="1"/>
  <c r="U680" i="11"/>
  <c r="AC680" i="11" s="1"/>
  <c r="U679" i="11"/>
  <c r="AC679" i="11" s="1"/>
  <c r="U678" i="11"/>
  <c r="AC678" i="11" s="1"/>
  <c r="U677" i="11"/>
  <c r="AC677" i="11" s="1"/>
  <c r="U676" i="11"/>
  <c r="AC676" i="11" s="1"/>
  <c r="U675" i="11"/>
  <c r="AC675" i="11" s="1"/>
  <c r="U674" i="11"/>
  <c r="AC674" i="11" s="1"/>
  <c r="U673" i="11"/>
  <c r="AC673" i="11" s="1"/>
  <c r="U672" i="11"/>
  <c r="AC672" i="11" s="1"/>
  <c r="U671" i="11"/>
  <c r="AC671" i="11" s="1"/>
  <c r="U670" i="11"/>
  <c r="AC670" i="11" s="1"/>
  <c r="U669" i="11"/>
  <c r="AC669" i="11" s="1"/>
  <c r="U668" i="11"/>
  <c r="AC668" i="11" s="1"/>
  <c r="U689" i="12"/>
  <c r="AC689" i="12" s="1"/>
  <c r="U688" i="12"/>
  <c r="AC688" i="12" s="1"/>
  <c r="U687" i="12"/>
  <c r="AC687" i="12" s="1"/>
  <c r="U686" i="12"/>
  <c r="AC686" i="12" s="1"/>
  <c r="U685" i="12"/>
  <c r="AC685" i="12" s="1"/>
  <c r="U684" i="12"/>
  <c r="AC684" i="12" s="1"/>
  <c r="U683" i="12"/>
  <c r="AC683" i="12" s="1"/>
  <c r="U682" i="12"/>
  <c r="AC682" i="12" s="1"/>
  <c r="U681" i="12"/>
  <c r="AC681" i="12" s="1"/>
  <c r="U680" i="12"/>
  <c r="AC680" i="12" s="1"/>
  <c r="U679" i="12"/>
  <c r="AC679" i="12" s="1"/>
  <c r="U678" i="12"/>
  <c r="AC678" i="12" s="1"/>
  <c r="U677" i="12"/>
  <c r="AC677" i="12" s="1"/>
  <c r="U676" i="12"/>
  <c r="AC676" i="12" s="1"/>
  <c r="U675" i="12"/>
  <c r="AC675" i="12" s="1"/>
  <c r="U674" i="12"/>
  <c r="AC674" i="12" s="1"/>
  <c r="U673" i="12"/>
  <c r="AC673" i="12" s="1"/>
  <c r="U672" i="12"/>
  <c r="AC672" i="12" s="1"/>
  <c r="U671" i="12"/>
  <c r="AC671" i="12" s="1"/>
  <c r="U670" i="12"/>
  <c r="AC670" i="12" s="1"/>
  <c r="U669" i="12"/>
  <c r="AC669" i="12" s="1"/>
  <c r="U668" i="12"/>
  <c r="AC668" i="12" s="1"/>
  <c r="U689" i="13"/>
  <c r="AC689" i="13" s="1"/>
  <c r="U688" i="13"/>
  <c r="AC688" i="13" s="1"/>
  <c r="U687" i="13"/>
  <c r="AC687" i="13" s="1"/>
  <c r="U686" i="13"/>
  <c r="AC686" i="13" s="1"/>
  <c r="U685" i="13"/>
  <c r="AC685" i="13" s="1"/>
  <c r="U684" i="13"/>
  <c r="AC684" i="13" s="1"/>
  <c r="U683" i="13"/>
  <c r="AC683" i="13" s="1"/>
  <c r="U682" i="13"/>
  <c r="AC682" i="13" s="1"/>
  <c r="U681" i="13"/>
  <c r="AC681" i="13" s="1"/>
  <c r="U680" i="13"/>
  <c r="AC680" i="13" s="1"/>
  <c r="U679" i="13"/>
  <c r="AC679" i="13" s="1"/>
  <c r="U678" i="13"/>
  <c r="AC678" i="13" s="1"/>
  <c r="U677" i="13"/>
  <c r="AC677" i="13" s="1"/>
  <c r="U676" i="13"/>
  <c r="AC676" i="13" s="1"/>
  <c r="U675" i="13"/>
  <c r="AC675" i="13" s="1"/>
  <c r="U674" i="13"/>
  <c r="AC674" i="13" s="1"/>
  <c r="U673" i="13"/>
  <c r="AC673" i="13" s="1"/>
  <c r="U672" i="13"/>
  <c r="AC672" i="13" s="1"/>
  <c r="U671" i="13"/>
  <c r="AC671" i="13" s="1"/>
  <c r="U670" i="13"/>
  <c r="AC670" i="13" s="1"/>
  <c r="U669" i="13"/>
  <c r="AC669" i="13" s="1"/>
  <c r="U668" i="13"/>
  <c r="AC668" i="13" s="1"/>
  <c r="U689" i="1"/>
  <c r="AC689" i="1" s="1"/>
  <c r="U688" i="1"/>
  <c r="AC688" i="1" s="1"/>
  <c r="U687" i="1"/>
  <c r="AC687" i="1" s="1"/>
  <c r="U686" i="1"/>
  <c r="AC686" i="1" s="1"/>
  <c r="U685" i="1"/>
  <c r="AC685" i="1" s="1"/>
  <c r="U684" i="1"/>
  <c r="AC684" i="1" s="1"/>
  <c r="U683" i="1"/>
  <c r="AC683" i="1" s="1"/>
  <c r="U682" i="1"/>
  <c r="AC682" i="1" s="1"/>
  <c r="U681" i="1"/>
  <c r="AC681" i="1" s="1"/>
  <c r="U680" i="1"/>
  <c r="AC680" i="1" s="1"/>
  <c r="U679" i="1"/>
  <c r="AC679" i="1" s="1"/>
  <c r="U678" i="1"/>
  <c r="AC678" i="1" s="1"/>
  <c r="U677" i="1"/>
  <c r="AC677" i="1" s="1"/>
  <c r="U676" i="1"/>
  <c r="AC676" i="1" s="1"/>
  <c r="U675" i="1"/>
  <c r="AC675" i="1" s="1"/>
  <c r="U674" i="1"/>
  <c r="AC674" i="1" s="1"/>
  <c r="U673" i="1"/>
  <c r="AC673" i="1" s="1"/>
  <c r="U672" i="1"/>
  <c r="AC672" i="1" s="1"/>
  <c r="U671" i="1"/>
  <c r="AC671" i="1" s="1"/>
  <c r="U670" i="1"/>
  <c r="AC670" i="1" s="1"/>
  <c r="U669" i="1"/>
  <c r="AC669" i="1" s="1"/>
  <c r="U668" i="1"/>
  <c r="AC668" i="1" s="1"/>
  <c r="U621" i="3"/>
  <c r="AC621" i="3" s="1"/>
  <c r="U620" i="3"/>
  <c r="AC620" i="3" s="1"/>
  <c r="U619" i="3"/>
  <c r="AC619" i="3" s="1"/>
  <c r="U618" i="3"/>
  <c r="AC618" i="3" s="1"/>
  <c r="U617" i="3"/>
  <c r="AC617" i="3" s="1"/>
  <c r="U616" i="3"/>
  <c r="AC616" i="3" s="1"/>
  <c r="U615" i="3"/>
  <c r="AC615" i="3" s="1"/>
  <c r="U614" i="3"/>
  <c r="AC614" i="3" s="1"/>
  <c r="U613" i="3"/>
  <c r="AC613" i="3" s="1"/>
  <c r="U612" i="3"/>
  <c r="AC612" i="3" s="1"/>
  <c r="U611" i="3"/>
  <c r="AC611" i="3" s="1"/>
  <c r="U610" i="3"/>
  <c r="AC610" i="3" s="1"/>
  <c r="U609" i="3"/>
  <c r="AC609" i="3" s="1"/>
  <c r="U608" i="3"/>
  <c r="AC608" i="3" s="1"/>
  <c r="U607" i="3"/>
  <c r="AC607" i="3" s="1"/>
  <c r="U606" i="3"/>
  <c r="AC606" i="3" s="1"/>
  <c r="U605" i="3"/>
  <c r="AC605" i="3" s="1"/>
  <c r="U604" i="3"/>
  <c r="AC604" i="3" s="1"/>
  <c r="U603" i="3"/>
  <c r="AC603" i="3" s="1"/>
  <c r="U602" i="3"/>
  <c r="AC602" i="3" s="1"/>
  <c r="U601" i="3"/>
  <c r="AC601" i="3" s="1"/>
  <c r="U600" i="3"/>
  <c r="AC600" i="3" s="1"/>
  <c r="U599" i="3"/>
  <c r="AC599" i="3" s="1"/>
  <c r="U575" i="3"/>
  <c r="AC575" i="3" s="1"/>
  <c r="U574" i="3"/>
  <c r="AC574" i="3" s="1"/>
  <c r="U573" i="3"/>
  <c r="AC573" i="3" s="1"/>
  <c r="U572" i="3"/>
  <c r="AC572" i="3" s="1"/>
  <c r="U571" i="3"/>
  <c r="AC571" i="3" s="1"/>
  <c r="U570" i="3"/>
  <c r="AC570" i="3" s="1"/>
  <c r="U569" i="3"/>
  <c r="AC569" i="3" s="1"/>
  <c r="U568" i="3"/>
  <c r="AC568" i="3" s="1"/>
  <c r="U567" i="3"/>
  <c r="AC567" i="3" s="1"/>
  <c r="U566" i="3"/>
  <c r="AC566" i="3" s="1"/>
  <c r="U565" i="3"/>
  <c r="AC565" i="3" s="1"/>
  <c r="U564" i="3"/>
  <c r="AC564" i="3" s="1"/>
  <c r="U563" i="3"/>
  <c r="AC563" i="3" s="1"/>
  <c r="U562" i="3"/>
  <c r="AC562" i="3" s="1"/>
  <c r="U561" i="3"/>
  <c r="AC561" i="3" s="1"/>
  <c r="U560" i="3"/>
  <c r="AC560" i="3" s="1"/>
  <c r="U559" i="3"/>
  <c r="AC559" i="3" s="1"/>
  <c r="U558" i="3"/>
  <c r="AC558" i="3" s="1"/>
  <c r="U557" i="3"/>
  <c r="AC557" i="3" s="1"/>
  <c r="U556" i="3"/>
  <c r="AC556" i="3" s="1"/>
  <c r="U555" i="3"/>
  <c r="AC555" i="3" s="1"/>
  <c r="U554" i="3"/>
  <c r="AC554" i="3" s="1"/>
  <c r="U553" i="3"/>
  <c r="AC553" i="3" s="1"/>
  <c r="U552" i="3"/>
  <c r="AC552" i="3" s="1"/>
  <c r="U551" i="3"/>
  <c r="AC551" i="3" s="1"/>
  <c r="U550" i="3"/>
  <c r="AC550" i="3" s="1"/>
  <c r="U549" i="3"/>
  <c r="AC549" i="3" s="1"/>
  <c r="U548" i="3"/>
  <c r="AC548" i="3" s="1"/>
  <c r="U547" i="3"/>
  <c r="AC547" i="3" s="1"/>
  <c r="U546" i="3"/>
  <c r="AC546" i="3" s="1"/>
  <c r="U545" i="3"/>
  <c r="AC545" i="3" s="1"/>
  <c r="U544" i="3"/>
  <c r="AC544" i="3" s="1"/>
  <c r="U543" i="3"/>
  <c r="AC543" i="3" s="1"/>
  <c r="U542" i="3"/>
  <c r="AC542" i="3" s="1"/>
  <c r="U541" i="3"/>
  <c r="AC541" i="3" s="1"/>
  <c r="U540" i="3"/>
  <c r="AC540" i="3" s="1"/>
  <c r="U539" i="3"/>
  <c r="AC539" i="3" s="1"/>
  <c r="U538" i="3"/>
  <c r="AC538" i="3" s="1"/>
  <c r="U537" i="3"/>
  <c r="AC537" i="3" s="1"/>
  <c r="U536" i="3"/>
  <c r="AC536" i="3" s="1"/>
  <c r="U535" i="3"/>
  <c r="AC535" i="3" s="1"/>
  <c r="U534" i="3"/>
  <c r="AC534" i="3" s="1"/>
  <c r="U533" i="3"/>
  <c r="AC533" i="3" s="1"/>
  <c r="U532" i="3"/>
  <c r="AC532" i="3" s="1"/>
  <c r="U531" i="3"/>
  <c r="AC531" i="3" s="1"/>
  <c r="U530" i="3"/>
  <c r="AC530" i="3" s="1"/>
  <c r="U506" i="3"/>
  <c r="AC506" i="3" s="1"/>
  <c r="U505" i="3"/>
  <c r="AC505" i="3" s="1"/>
  <c r="U504" i="3"/>
  <c r="AC504" i="3" s="1"/>
  <c r="U503" i="3"/>
  <c r="AC503" i="3" s="1"/>
  <c r="U502" i="3"/>
  <c r="AC502" i="3" s="1"/>
  <c r="U501" i="3"/>
  <c r="AC501" i="3" s="1"/>
  <c r="U500" i="3"/>
  <c r="AC500" i="3" s="1"/>
  <c r="U499" i="3"/>
  <c r="AC499" i="3" s="1"/>
  <c r="U498" i="3"/>
  <c r="AC498" i="3" s="1"/>
  <c r="U497" i="3"/>
  <c r="AC497" i="3" s="1"/>
  <c r="U496" i="3"/>
  <c r="AC496" i="3" s="1"/>
  <c r="U495" i="3"/>
  <c r="AC495" i="3" s="1"/>
  <c r="U494" i="3"/>
  <c r="AC494" i="3" s="1"/>
  <c r="U493" i="3"/>
  <c r="AC493" i="3" s="1"/>
  <c r="U492" i="3"/>
  <c r="AC492" i="3" s="1"/>
  <c r="U491" i="3"/>
  <c r="AC491" i="3" s="1"/>
  <c r="U490" i="3"/>
  <c r="AC490" i="3" s="1"/>
  <c r="U489" i="3"/>
  <c r="AC489" i="3" s="1"/>
  <c r="U488" i="3"/>
  <c r="AC488" i="3" s="1"/>
  <c r="U487" i="3"/>
  <c r="AC487" i="3" s="1"/>
  <c r="U486" i="3"/>
  <c r="AC486" i="3" s="1"/>
  <c r="U485" i="3"/>
  <c r="AC485" i="3" s="1"/>
  <c r="U484" i="3"/>
  <c r="AC484" i="3" s="1"/>
  <c r="U483" i="3"/>
  <c r="AC483" i="3" s="1"/>
  <c r="U482" i="3"/>
  <c r="AC482" i="3" s="1"/>
  <c r="U481" i="3"/>
  <c r="AC481" i="3" s="1"/>
  <c r="U480" i="3"/>
  <c r="AC480" i="3" s="1"/>
  <c r="U479" i="3"/>
  <c r="AC479" i="3" s="1"/>
  <c r="U478" i="3"/>
  <c r="AC478" i="3" s="1"/>
  <c r="U477" i="3"/>
  <c r="AC477" i="3" s="1"/>
  <c r="U476" i="3"/>
  <c r="AC476" i="3" s="1"/>
  <c r="U475" i="3"/>
  <c r="AC475" i="3" s="1"/>
  <c r="U474" i="3"/>
  <c r="AC474" i="3" s="1"/>
  <c r="U473" i="3"/>
  <c r="AC473" i="3" s="1"/>
  <c r="U472" i="3"/>
  <c r="AC472" i="3" s="1"/>
  <c r="U471" i="3"/>
  <c r="AC471" i="3" s="1"/>
  <c r="U470" i="3"/>
  <c r="AC470" i="3" s="1"/>
  <c r="U469" i="3"/>
  <c r="AC469" i="3" s="1"/>
  <c r="U468" i="3"/>
  <c r="AC468" i="3" s="1"/>
  <c r="U467" i="3"/>
  <c r="AC467" i="3" s="1"/>
  <c r="U466" i="3"/>
  <c r="AC466" i="3" s="1"/>
  <c r="U465" i="3"/>
  <c r="AC465" i="3" s="1"/>
  <c r="U464" i="3"/>
  <c r="AC464" i="3" s="1"/>
  <c r="U463" i="3"/>
  <c r="AC463" i="3" s="1"/>
  <c r="U462" i="3"/>
  <c r="AC462" i="3" s="1"/>
  <c r="U461" i="3"/>
  <c r="AC461" i="3" s="1"/>
  <c r="U621" i="4"/>
  <c r="AC621" i="4" s="1"/>
  <c r="U620" i="4"/>
  <c r="AC620" i="4" s="1"/>
  <c r="U619" i="4"/>
  <c r="AC619" i="4" s="1"/>
  <c r="U618" i="4"/>
  <c r="AC618" i="4" s="1"/>
  <c r="U617" i="4"/>
  <c r="AC617" i="4" s="1"/>
  <c r="U616" i="4"/>
  <c r="AC616" i="4" s="1"/>
  <c r="U615" i="4"/>
  <c r="AC615" i="4" s="1"/>
  <c r="U614" i="4"/>
  <c r="AC614" i="4" s="1"/>
  <c r="U613" i="4"/>
  <c r="AC613" i="4" s="1"/>
  <c r="U612" i="4"/>
  <c r="AC612" i="4" s="1"/>
  <c r="U611" i="4"/>
  <c r="AC611" i="4" s="1"/>
  <c r="U610" i="4"/>
  <c r="AC610" i="4" s="1"/>
  <c r="U609" i="4"/>
  <c r="AC609" i="4" s="1"/>
  <c r="U608" i="4"/>
  <c r="AC608" i="4" s="1"/>
  <c r="U607" i="4"/>
  <c r="AC607" i="4" s="1"/>
  <c r="U606" i="4"/>
  <c r="AC606" i="4" s="1"/>
  <c r="U605" i="4"/>
  <c r="AC605" i="4" s="1"/>
  <c r="U604" i="4"/>
  <c r="AC604" i="4" s="1"/>
  <c r="U603" i="4"/>
  <c r="AC603" i="4" s="1"/>
  <c r="U602" i="4"/>
  <c r="AC602" i="4" s="1"/>
  <c r="U601" i="4"/>
  <c r="AC601" i="4" s="1"/>
  <c r="U600" i="4"/>
  <c r="AC600" i="4" s="1"/>
  <c r="U599" i="4"/>
  <c r="AC599" i="4" s="1"/>
  <c r="U575" i="4"/>
  <c r="AC575" i="4" s="1"/>
  <c r="U574" i="4"/>
  <c r="AC574" i="4" s="1"/>
  <c r="U573" i="4"/>
  <c r="AC573" i="4" s="1"/>
  <c r="U572" i="4"/>
  <c r="AC572" i="4" s="1"/>
  <c r="U571" i="4"/>
  <c r="AC571" i="4" s="1"/>
  <c r="U570" i="4"/>
  <c r="AC570" i="4" s="1"/>
  <c r="U569" i="4"/>
  <c r="AC569" i="4" s="1"/>
  <c r="U568" i="4"/>
  <c r="AC568" i="4" s="1"/>
  <c r="U567" i="4"/>
  <c r="AC567" i="4" s="1"/>
  <c r="U566" i="4"/>
  <c r="AC566" i="4" s="1"/>
  <c r="U565" i="4"/>
  <c r="AC565" i="4" s="1"/>
  <c r="U564" i="4"/>
  <c r="AC564" i="4" s="1"/>
  <c r="U563" i="4"/>
  <c r="AC563" i="4" s="1"/>
  <c r="U562" i="4"/>
  <c r="AC562" i="4" s="1"/>
  <c r="U561" i="4"/>
  <c r="AC561" i="4" s="1"/>
  <c r="U560" i="4"/>
  <c r="AC560" i="4" s="1"/>
  <c r="U559" i="4"/>
  <c r="AC559" i="4" s="1"/>
  <c r="U558" i="4"/>
  <c r="AC558" i="4" s="1"/>
  <c r="U557" i="4"/>
  <c r="AC557" i="4" s="1"/>
  <c r="U556" i="4"/>
  <c r="AC556" i="4" s="1"/>
  <c r="U555" i="4"/>
  <c r="AC555" i="4" s="1"/>
  <c r="U554" i="4"/>
  <c r="AC554" i="4" s="1"/>
  <c r="U553" i="4"/>
  <c r="AC553" i="4" s="1"/>
  <c r="U552" i="4"/>
  <c r="AC552" i="4" s="1"/>
  <c r="U551" i="4"/>
  <c r="AC551" i="4" s="1"/>
  <c r="U550" i="4"/>
  <c r="AC550" i="4" s="1"/>
  <c r="U549" i="4"/>
  <c r="AC549" i="4" s="1"/>
  <c r="U548" i="4"/>
  <c r="AC548" i="4" s="1"/>
  <c r="U547" i="4"/>
  <c r="AC547" i="4" s="1"/>
  <c r="U546" i="4"/>
  <c r="AC546" i="4" s="1"/>
  <c r="U545" i="4"/>
  <c r="AC545" i="4" s="1"/>
  <c r="U544" i="4"/>
  <c r="AC544" i="4" s="1"/>
  <c r="U543" i="4"/>
  <c r="AC543" i="4" s="1"/>
  <c r="U542" i="4"/>
  <c r="AC542" i="4" s="1"/>
  <c r="U541" i="4"/>
  <c r="AC541" i="4" s="1"/>
  <c r="U540" i="4"/>
  <c r="AC540" i="4" s="1"/>
  <c r="U539" i="4"/>
  <c r="AC539" i="4" s="1"/>
  <c r="U538" i="4"/>
  <c r="AC538" i="4" s="1"/>
  <c r="U537" i="4"/>
  <c r="AC537" i="4" s="1"/>
  <c r="U536" i="4"/>
  <c r="AC536" i="4" s="1"/>
  <c r="U535" i="4"/>
  <c r="AC535" i="4" s="1"/>
  <c r="U534" i="4"/>
  <c r="AC534" i="4" s="1"/>
  <c r="U533" i="4"/>
  <c r="AC533" i="4" s="1"/>
  <c r="U532" i="4"/>
  <c r="AC532" i="4" s="1"/>
  <c r="U531" i="4"/>
  <c r="AC531" i="4" s="1"/>
  <c r="U530" i="4"/>
  <c r="AC530" i="4" s="1"/>
  <c r="U506" i="4"/>
  <c r="AC506" i="4" s="1"/>
  <c r="U505" i="4"/>
  <c r="AC505" i="4" s="1"/>
  <c r="U504" i="4"/>
  <c r="AC504" i="4" s="1"/>
  <c r="U503" i="4"/>
  <c r="AC503" i="4" s="1"/>
  <c r="U502" i="4"/>
  <c r="AC502" i="4" s="1"/>
  <c r="U501" i="4"/>
  <c r="AC501" i="4" s="1"/>
  <c r="U500" i="4"/>
  <c r="AC500" i="4" s="1"/>
  <c r="U499" i="4"/>
  <c r="AC499" i="4" s="1"/>
  <c r="U498" i="4"/>
  <c r="AC498" i="4" s="1"/>
  <c r="U497" i="4"/>
  <c r="AC497" i="4" s="1"/>
  <c r="U496" i="4"/>
  <c r="AC496" i="4" s="1"/>
  <c r="U495" i="4"/>
  <c r="AC495" i="4" s="1"/>
  <c r="U494" i="4"/>
  <c r="AC494" i="4" s="1"/>
  <c r="U493" i="4"/>
  <c r="AC493" i="4" s="1"/>
  <c r="U492" i="4"/>
  <c r="AC492" i="4" s="1"/>
  <c r="U491" i="4"/>
  <c r="AC491" i="4" s="1"/>
  <c r="U490" i="4"/>
  <c r="AC490" i="4" s="1"/>
  <c r="U489" i="4"/>
  <c r="AC489" i="4" s="1"/>
  <c r="U488" i="4"/>
  <c r="AC488" i="4" s="1"/>
  <c r="U487" i="4"/>
  <c r="AC487" i="4" s="1"/>
  <c r="U486" i="4"/>
  <c r="AC486" i="4" s="1"/>
  <c r="U485" i="4"/>
  <c r="AC485" i="4" s="1"/>
  <c r="U484" i="4"/>
  <c r="AC484" i="4" s="1"/>
  <c r="U483" i="4"/>
  <c r="AC483" i="4" s="1"/>
  <c r="U482" i="4"/>
  <c r="AC482" i="4" s="1"/>
  <c r="U481" i="4"/>
  <c r="AC481" i="4" s="1"/>
  <c r="U480" i="4"/>
  <c r="AC480" i="4" s="1"/>
  <c r="U479" i="4"/>
  <c r="AC479" i="4" s="1"/>
  <c r="U478" i="4"/>
  <c r="AC478" i="4" s="1"/>
  <c r="U477" i="4"/>
  <c r="AC477" i="4" s="1"/>
  <c r="U476" i="4"/>
  <c r="AC476" i="4" s="1"/>
  <c r="U475" i="4"/>
  <c r="AC475" i="4" s="1"/>
  <c r="U474" i="4"/>
  <c r="AC474" i="4" s="1"/>
  <c r="U473" i="4"/>
  <c r="AC473" i="4" s="1"/>
  <c r="U472" i="4"/>
  <c r="AC472" i="4" s="1"/>
  <c r="U471" i="4"/>
  <c r="AC471" i="4" s="1"/>
  <c r="U470" i="4"/>
  <c r="AC470" i="4" s="1"/>
  <c r="U469" i="4"/>
  <c r="AC469" i="4" s="1"/>
  <c r="U468" i="4"/>
  <c r="AC468" i="4" s="1"/>
  <c r="U467" i="4"/>
  <c r="AC467" i="4" s="1"/>
  <c r="U466" i="4"/>
  <c r="AC466" i="4" s="1"/>
  <c r="U465" i="4"/>
  <c r="AC465" i="4" s="1"/>
  <c r="U464" i="4"/>
  <c r="AC464" i="4" s="1"/>
  <c r="U463" i="4"/>
  <c r="AC463" i="4" s="1"/>
  <c r="U462" i="4"/>
  <c r="AC462" i="4" s="1"/>
  <c r="U461" i="4"/>
  <c r="AC461" i="4" s="1"/>
  <c r="U621" i="5"/>
  <c r="AC621" i="5" s="1"/>
  <c r="U620" i="5"/>
  <c r="AC620" i="5" s="1"/>
  <c r="U619" i="5"/>
  <c r="AC619" i="5" s="1"/>
  <c r="U618" i="5"/>
  <c r="AC618" i="5" s="1"/>
  <c r="U617" i="5"/>
  <c r="AC617" i="5" s="1"/>
  <c r="U616" i="5"/>
  <c r="AC616" i="5" s="1"/>
  <c r="U615" i="5"/>
  <c r="AC615" i="5" s="1"/>
  <c r="U614" i="5"/>
  <c r="AC614" i="5" s="1"/>
  <c r="U613" i="5"/>
  <c r="AC613" i="5" s="1"/>
  <c r="U612" i="5"/>
  <c r="AC612" i="5" s="1"/>
  <c r="U611" i="5"/>
  <c r="AC611" i="5" s="1"/>
  <c r="U610" i="5"/>
  <c r="AC610" i="5" s="1"/>
  <c r="U609" i="5"/>
  <c r="AC609" i="5" s="1"/>
  <c r="U608" i="5"/>
  <c r="AC608" i="5" s="1"/>
  <c r="U607" i="5"/>
  <c r="AC607" i="5" s="1"/>
  <c r="U606" i="5"/>
  <c r="AC606" i="5" s="1"/>
  <c r="U605" i="5"/>
  <c r="AC605" i="5" s="1"/>
  <c r="U604" i="5"/>
  <c r="AC604" i="5" s="1"/>
  <c r="U603" i="5"/>
  <c r="AC603" i="5" s="1"/>
  <c r="U602" i="5"/>
  <c r="AC602" i="5" s="1"/>
  <c r="U601" i="5"/>
  <c r="AC601" i="5" s="1"/>
  <c r="U600" i="5"/>
  <c r="AC600" i="5" s="1"/>
  <c r="U599" i="5"/>
  <c r="AC599" i="5" s="1"/>
  <c r="U575" i="5"/>
  <c r="AC575" i="5" s="1"/>
  <c r="U574" i="5"/>
  <c r="AC574" i="5" s="1"/>
  <c r="U573" i="5"/>
  <c r="AC573" i="5" s="1"/>
  <c r="U572" i="5"/>
  <c r="AC572" i="5" s="1"/>
  <c r="U571" i="5"/>
  <c r="AC571" i="5" s="1"/>
  <c r="U570" i="5"/>
  <c r="AC570" i="5" s="1"/>
  <c r="U569" i="5"/>
  <c r="AC569" i="5" s="1"/>
  <c r="U568" i="5"/>
  <c r="AC568" i="5" s="1"/>
  <c r="U567" i="5"/>
  <c r="AC567" i="5" s="1"/>
  <c r="U566" i="5"/>
  <c r="AC566" i="5" s="1"/>
  <c r="U565" i="5"/>
  <c r="AC565" i="5" s="1"/>
  <c r="U564" i="5"/>
  <c r="AC564" i="5" s="1"/>
  <c r="U563" i="5"/>
  <c r="AC563" i="5" s="1"/>
  <c r="U562" i="5"/>
  <c r="AC562" i="5" s="1"/>
  <c r="U561" i="5"/>
  <c r="AC561" i="5" s="1"/>
  <c r="U560" i="5"/>
  <c r="AC560" i="5" s="1"/>
  <c r="U559" i="5"/>
  <c r="AC559" i="5" s="1"/>
  <c r="U558" i="5"/>
  <c r="AC558" i="5" s="1"/>
  <c r="U557" i="5"/>
  <c r="AC557" i="5" s="1"/>
  <c r="U556" i="5"/>
  <c r="AC556" i="5" s="1"/>
  <c r="U555" i="5"/>
  <c r="AC555" i="5" s="1"/>
  <c r="U554" i="5"/>
  <c r="AC554" i="5" s="1"/>
  <c r="U553" i="5"/>
  <c r="AC553" i="5" s="1"/>
  <c r="U552" i="5"/>
  <c r="AC552" i="5" s="1"/>
  <c r="U551" i="5"/>
  <c r="AC551" i="5" s="1"/>
  <c r="U550" i="5"/>
  <c r="AC550" i="5" s="1"/>
  <c r="U549" i="5"/>
  <c r="AC549" i="5" s="1"/>
  <c r="U548" i="5"/>
  <c r="AC548" i="5" s="1"/>
  <c r="U547" i="5"/>
  <c r="AC547" i="5" s="1"/>
  <c r="U546" i="5"/>
  <c r="AC546" i="5" s="1"/>
  <c r="U545" i="5"/>
  <c r="AC545" i="5" s="1"/>
  <c r="U544" i="5"/>
  <c r="AC544" i="5" s="1"/>
  <c r="U543" i="5"/>
  <c r="AC543" i="5" s="1"/>
  <c r="U542" i="5"/>
  <c r="AC542" i="5" s="1"/>
  <c r="U541" i="5"/>
  <c r="AC541" i="5" s="1"/>
  <c r="U540" i="5"/>
  <c r="AC540" i="5" s="1"/>
  <c r="U539" i="5"/>
  <c r="AC539" i="5" s="1"/>
  <c r="U538" i="5"/>
  <c r="AC538" i="5" s="1"/>
  <c r="U537" i="5"/>
  <c r="AC537" i="5" s="1"/>
  <c r="U536" i="5"/>
  <c r="AC536" i="5" s="1"/>
  <c r="U535" i="5"/>
  <c r="AC535" i="5" s="1"/>
  <c r="U534" i="5"/>
  <c r="AC534" i="5" s="1"/>
  <c r="U533" i="5"/>
  <c r="AC533" i="5" s="1"/>
  <c r="U532" i="5"/>
  <c r="AC532" i="5" s="1"/>
  <c r="U531" i="5"/>
  <c r="AC531" i="5" s="1"/>
  <c r="U530" i="5"/>
  <c r="AC530" i="5" s="1"/>
  <c r="U506" i="5"/>
  <c r="AC506" i="5" s="1"/>
  <c r="U505" i="5"/>
  <c r="AC505" i="5" s="1"/>
  <c r="U504" i="5"/>
  <c r="AC504" i="5" s="1"/>
  <c r="U503" i="5"/>
  <c r="AC503" i="5" s="1"/>
  <c r="U502" i="5"/>
  <c r="AC502" i="5" s="1"/>
  <c r="U501" i="5"/>
  <c r="AC501" i="5" s="1"/>
  <c r="U500" i="5"/>
  <c r="AC500" i="5" s="1"/>
  <c r="U499" i="5"/>
  <c r="AC499" i="5" s="1"/>
  <c r="U498" i="5"/>
  <c r="AC498" i="5" s="1"/>
  <c r="U497" i="5"/>
  <c r="AC497" i="5" s="1"/>
  <c r="U496" i="5"/>
  <c r="AC496" i="5" s="1"/>
  <c r="U495" i="5"/>
  <c r="AC495" i="5" s="1"/>
  <c r="U494" i="5"/>
  <c r="AC494" i="5" s="1"/>
  <c r="U493" i="5"/>
  <c r="AC493" i="5" s="1"/>
  <c r="U492" i="5"/>
  <c r="AC492" i="5" s="1"/>
  <c r="U491" i="5"/>
  <c r="AC491" i="5" s="1"/>
  <c r="U490" i="5"/>
  <c r="AC490" i="5" s="1"/>
  <c r="U489" i="5"/>
  <c r="AC489" i="5" s="1"/>
  <c r="U488" i="5"/>
  <c r="AC488" i="5" s="1"/>
  <c r="U487" i="5"/>
  <c r="AC487" i="5" s="1"/>
  <c r="U486" i="5"/>
  <c r="AC486" i="5" s="1"/>
  <c r="U485" i="5"/>
  <c r="AC485" i="5" s="1"/>
  <c r="U484" i="5"/>
  <c r="AC484" i="5" s="1"/>
  <c r="U483" i="5"/>
  <c r="AC483" i="5" s="1"/>
  <c r="U482" i="5"/>
  <c r="AC482" i="5" s="1"/>
  <c r="U481" i="5"/>
  <c r="AC481" i="5" s="1"/>
  <c r="U480" i="5"/>
  <c r="AC480" i="5" s="1"/>
  <c r="U479" i="5"/>
  <c r="AC479" i="5" s="1"/>
  <c r="U478" i="5"/>
  <c r="AC478" i="5" s="1"/>
  <c r="U477" i="5"/>
  <c r="AC477" i="5" s="1"/>
  <c r="U476" i="5"/>
  <c r="AC476" i="5" s="1"/>
  <c r="U475" i="5"/>
  <c r="AC475" i="5" s="1"/>
  <c r="U474" i="5"/>
  <c r="AC474" i="5" s="1"/>
  <c r="U473" i="5"/>
  <c r="AC473" i="5" s="1"/>
  <c r="U472" i="5"/>
  <c r="AC472" i="5" s="1"/>
  <c r="U471" i="5"/>
  <c r="AC471" i="5" s="1"/>
  <c r="U470" i="5"/>
  <c r="AC470" i="5" s="1"/>
  <c r="U469" i="5"/>
  <c r="AC469" i="5" s="1"/>
  <c r="U468" i="5"/>
  <c r="AC468" i="5" s="1"/>
  <c r="U467" i="5"/>
  <c r="AC467" i="5" s="1"/>
  <c r="U466" i="5"/>
  <c r="AC466" i="5" s="1"/>
  <c r="U465" i="5"/>
  <c r="AC465" i="5" s="1"/>
  <c r="U464" i="5"/>
  <c r="AC464" i="5" s="1"/>
  <c r="U463" i="5"/>
  <c r="AC463" i="5" s="1"/>
  <c r="U462" i="5"/>
  <c r="AC462" i="5" s="1"/>
  <c r="U461" i="5"/>
  <c r="AC461" i="5" s="1"/>
  <c r="U621" i="6"/>
  <c r="AC621" i="6" s="1"/>
  <c r="U620" i="6"/>
  <c r="AC620" i="6" s="1"/>
  <c r="U619" i="6"/>
  <c r="AC619" i="6" s="1"/>
  <c r="U618" i="6"/>
  <c r="AC618" i="6" s="1"/>
  <c r="U617" i="6"/>
  <c r="AC617" i="6" s="1"/>
  <c r="U616" i="6"/>
  <c r="AC616" i="6" s="1"/>
  <c r="U615" i="6"/>
  <c r="AC615" i="6" s="1"/>
  <c r="U614" i="6"/>
  <c r="AC614" i="6" s="1"/>
  <c r="U613" i="6"/>
  <c r="AC613" i="6" s="1"/>
  <c r="U612" i="6"/>
  <c r="AC612" i="6" s="1"/>
  <c r="U611" i="6"/>
  <c r="AC611" i="6" s="1"/>
  <c r="U610" i="6"/>
  <c r="AC610" i="6" s="1"/>
  <c r="U609" i="6"/>
  <c r="AC609" i="6" s="1"/>
  <c r="U608" i="6"/>
  <c r="AC608" i="6" s="1"/>
  <c r="U607" i="6"/>
  <c r="AC607" i="6" s="1"/>
  <c r="U606" i="6"/>
  <c r="AC606" i="6" s="1"/>
  <c r="U605" i="6"/>
  <c r="AC605" i="6" s="1"/>
  <c r="U604" i="6"/>
  <c r="AC604" i="6" s="1"/>
  <c r="U603" i="6"/>
  <c r="AC603" i="6" s="1"/>
  <c r="U602" i="6"/>
  <c r="AC602" i="6" s="1"/>
  <c r="U601" i="6"/>
  <c r="AC601" i="6" s="1"/>
  <c r="U600" i="6"/>
  <c r="AC600" i="6" s="1"/>
  <c r="U599" i="6"/>
  <c r="AC599" i="6" s="1"/>
  <c r="U575" i="6"/>
  <c r="AC575" i="6" s="1"/>
  <c r="U574" i="6"/>
  <c r="AC574" i="6" s="1"/>
  <c r="U573" i="6"/>
  <c r="AC573" i="6" s="1"/>
  <c r="U572" i="6"/>
  <c r="AC572" i="6" s="1"/>
  <c r="U571" i="6"/>
  <c r="AC571" i="6" s="1"/>
  <c r="U570" i="6"/>
  <c r="AC570" i="6" s="1"/>
  <c r="U569" i="6"/>
  <c r="AC569" i="6" s="1"/>
  <c r="U568" i="6"/>
  <c r="AC568" i="6" s="1"/>
  <c r="U567" i="6"/>
  <c r="AC567" i="6" s="1"/>
  <c r="U566" i="6"/>
  <c r="AC566" i="6" s="1"/>
  <c r="U565" i="6"/>
  <c r="AC565" i="6" s="1"/>
  <c r="U564" i="6"/>
  <c r="AC564" i="6" s="1"/>
  <c r="U563" i="6"/>
  <c r="AC563" i="6" s="1"/>
  <c r="U562" i="6"/>
  <c r="AC562" i="6" s="1"/>
  <c r="U561" i="6"/>
  <c r="AC561" i="6" s="1"/>
  <c r="U560" i="6"/>
  <c r="AC560" i="6" s="1"/>
  <c r="U559" i="6"/>
  <c r="AC559" i="6" s="1"/>
  <c r="U558" i="6"/>
  <c r="AC558" i="6" s="1"/>
  <c r="U557" i="6"/>
  <c r="AC557" i="6" s="1"/>
  <c r="U556" i="6"/>
  <c r="AC556" i="6" s="1"/>
  <c r="U555" i="6"/>
  <c r="AC555" i="6" s="1"/>
  <c r="U554" i="6"/>
  <c r="AC554" i="6" s="1"/>
  <c r="U553" i="6"/>
  <c r="AC553" i="6" s="1"/>
  <c r="U552" i="6"/>
  <c r="AC552" i="6" s="1"/>
  <c r="U551" i="6"/>
  <c r="AC551" i="6" s="1"/>
  <c r="U550" i="6"/>
  <c r="AC550" i="6" s="1"/>
  <c r="U549" i="6"/>
  <c r="AC549" i="6" s="1"/>
  <c r="U548" i="6"/>
  <c r="AC548" i="6" s="1"/>
  <c r="U547" i="6"/>
  <c r="AC547" i="6" s="1"/>
  <c r="U546" i="6"/>
  <c r="AC546" i="6" s="1"/>
  <c r="U545" i="6"/>
  <c r="AC545" i="6" s="1"/>
  <c r="U544" i="6"/>
  <c r="AC544" i="6" s="1"/>
  <c r="U543" i="6"/>
  <c r="AC543" i="6" s="1"/>
  <c r="U542" i="6"/>
  <c r="AC542" i="6" s="1"/>
  <c r="U541" i="6"/>
  <c r="AC541" i="6" s="1"/>
  <c r="U540" i="6"/>
  <c r="AC540" i="6" s="1"/>
  <c r="U539" i="6"/>
  <c r="AC539" i="6" s="1"/>
  <c r="U538" i="6"/>
  <c r="AC538" i="6" s="1"/>
  <c r="U537" i="6"/>
  <c r="AC537" i="6" s="1"/>
  <c r="U536" i="6"/>
  <c r="AC536" i="6" s="1"/>
  <c r="U535" i="6"/>
  <c r="AC535" i="6" s="1"/>
  <c r="U534" i="6"/>
  <c r="AC534" i="6" s="1"/>
  <c r="U533" i="6"/>
  <c r="AC533" i="6" s="1"/>
  <c r="U532" i="6"/>
  <c r="AC532" i="6" s="1"/>
  <c r="U531" i="6"/>
  <c r="AC531" i="6" s="1"/>
  <c r="U530" i="6"/>
  <c r="AC530" i="6" s="1"/>
  <c r="U506" i="6"/>
  <c r="AC506" i="6" s="1"/>
  <c r="U505" i="6"/>
  <c r="AC505" i="6" s="1"/>
  <c r="U504" i="6"/>
  <c r="AC504" i="6" s="1"/>
  <c r="U503" i="6"/>
  <c r="AC503" i="6" s="1"/>
  <c r="U502" i="6"/>
  <c r="AC502" i="6" s="1"/>
  <c r="U501" i="6"/>
  <c r="AC501" i="6" s="1"/>
  <c r="U500" i="6"/>
  <c r="AC500" i="6" s="1"/>
  <c r="U499" i="6"/>
  <c r="AC499" i="6" s="1"/>
  <c r="U498" i="6"/>
  <c r="AC498" i="6" s="1"/>
  <c r="U497" i="6"/>
  <c r="AC497" i="6" s="1"/>
  <c r="U496" i="6"/>
  <c r="AC496" i="6" s="1"/>
  <c r="U495" i="6"/>
  <c r="AC495" i="6" s="1"/>
  <c r="U494" i="6"/>
  <c r="AC494" i="6" s="1"/>
  <c r="U493" i="6"/>
  <c r="AC493" i="6" s="1"/>
  <c r="U492" i="6"/>
  <c r="AC492" i="6" s="1"/>
  <c r="U491" i="6"/>
  <c r="AC491" i="6" s="1"/>
  <c r="U490" i="6"/>
  <c r="AC490" i="6" s="1"/>
  <c r="U489" i="6"/>
  <c r="AC489" i="6" s="1"/>
  <c r="U488" i="6"/>
  <c r="AC488" i="6" s="1"/>
  <c r="U487" i="6"/>
  <c r="AC487" i="6" s="1"/>
  <c r="U486" i="6"/>
  <c r="AC486" i="6" s="1"/>
  <c r="U485" i="6"/>
  <c r="AC485" i="6" s="1"/>
  <c r="U484" i="6"/>
  <c r="AC484" i="6" s="1"/>
  <c r="U483" i="6"/>
  <c r="AC483" i="6" s="1"/>
  <c r="U482" i="6"/>
  <c r="AC482" i="6" s="1"/>
  <c r="U481" i="6"/>
  <c r="AC481" i="6" s="1"/>
  <c r="U480" i="6"/>
  <c r="AC480" i="6" s="1"/>
  <c r="U479" i="6"/>
  <c r="AC479" i="6" s="1"/>
  <c r="U478" i="6"/>
  <c r="AC478" i="6" s="1"/>
  <c r="U477" i="6"/>
  <c r="AC477" i="6" s="1"/>
  <c r="U476" i="6"/>
  <c r="AC476" i="6" s="1"/>
  <c r="U475" i="6"/>
  <c r="AC475" i="6" s="1"/>
  <c r="U474" i="6"/>
  <c r="AC474" i="6" s="1"/>
  <c r="U473" i="6"/>
  <c r="AC473" i="6" s="1"/>
  <c r="U472" i="6"/>
  <c r="AC472" i="6" s="1"/>
  <c r="U471" i="6"/>
  <c r="AC471" i="6" s="1"/>
  <c r="U470" i="6"/>
  <c r="AC470" i="6" s="1"/>
  <c r="U469" i="6"/>
  <c r="AC469" i="6" s="1"/>
  <c r="U468" i="6"/>
  <c r="AC468" i="6" s="1"/>
  <c r="U467" i="6"/>
  <c r="AC467" i="6" s="1"/>
  <c r="U466" i="6"/>
  <c r="AC466" i="6" s="1"/>
  <c r="U465" i="6"/>
  <c r="AC465" i="6" s="1"/>
  <c r="U464" i="6"/>
  <c r="AC464" i="6" s="1"/>
  <c r="U463" i="6"/>
  <c r="AC463" i="6" s="1"/>
  <c r="U462" i="6"/>
  <c r="AC462" i="6" s="1"/>
  <c r="U461" i="6"/>
  <c r="AC461" i="6" s="1"/>
  <c r="U621" i="8"/>
  <c r="AC621" i="8" s="1"/>
  <c r="U620" i="8"/>
  <c r="AC620" i="8" s="1"/>
  <c r="U619" i="8"/>
  <c r="AC619" i="8" s="1"/>
  <c r="U618" i="8"/>
  <c r="AC618" i="8" s="1"/>
  <c r="U617" i="8"/>
  <c r="AC617" i="8" s="1"/>
  <c r="U616" i="8"/>
  <c r="AC616" i="8" s="1"/>
  <c r="U615" i="8"/>
  <c r="AC615" i="8" s="1"/>
  <c r="U614" i="8"/>
  <c r="AC614" i="8" s="1"/>
  <c r="U613" i="8"/>
  <c r="AC613" i="8" s="1"/>
  <c r="U612" i="8"/>
  <c r="AC612" i="8" s="1"/>
  <c r="U611" i="8"/>
  <c r="AC611" i="8" s="1"/>
  <c r="U610" i="8"/>
  <c r="AC610" i="8" s="1"/>
  <c r="U609" i="8"/>
  <c r="AC609" i="8" s="1"/>
  <c r="U608" i="8"/>
  <c r="AC608" i="8" s="1"/>
  <c r="U607" i="8"/>
  <c r="AC607" i="8" s="1"/>
  <c r="U606" i="8"/>
  <c r="AC606" i="8" s="1"/>
  <c r="U605" i="8"/>
  <c r="AC605" i="8" s="1"/>
  <c r="U604" i="8"/>
  <c r="AC604" i="8" s="1"/>
  <c r="U603" i="8"/>
  <c r="AC603" i="8" s="1"/>
  <c r="U602" i="8"/>
  <c r="AC602" i="8" s="1"/>
  <c r="U601" i="8"/>
  <c r="AC601" i="8" s="1"/>
  <c r="U600" i="8"/>
  <c r="AC600" i="8" s="1"/>
  <c r="U599" i="8"/>
  <c r="AC599" i="8" s="1"/>
  <c r="U575" i="8"/>
  <c r="AC575" i="8" s="1"/>
  <c r="U574" i="8"/>
  <c r="AC574" i="8" s="1"/>
  <c r="U573" i="8"/>
  <c r="AC573" i="8" s="1"/>
  <c r="U572" i="8"/>
  <c r="AC572" i="8" s="1"/>
  <c r="U571" i="8"/>
  <c r="AC571" i="8" s="1"/>
  <c r="U570" i="8"/>
  <c r="AC570" i="8" s="1"/>
  <c r="U569" i="8"/>
  <c r="AC569" i="8" s="1"/>
  <c r="U568" i="8"/>
  <c r="AC568" i="8" s="1"/>
  <c r="U567" i="8"/>
  <c r="AC567" i="8" s="1"/>
  <c r="U566" i="8"/>
  <c r="AC566" i="8" s="1"/>
  <c r="U565" i="8"/>
  <c r="AC565" i="8" s="1"/>
  <c r="U564" i="8"/>
  <c r="AC564" i="8" s="1"/>
  <c r="U563" i="8"/>
  <c r="AC563" i="8" s="1"/>
  <c r="U562" i="8"/>
  <c r="AC562" i="8" s="1"/>
  <c r="U561" i="8"/>
  <c r="AC561" i="8" s="1"/>
  <c r="U560" i="8"/>
  <c r="AC560" i="8" s="1"/>
  <c r="U559" i="8"/>
  <c r="AC559" i="8" s="1"/>
  <c r="U558" i="8"/>
  <c r="AC558" i="8" s="1"/>
  <c r="U557" i="8"/>
  <c r="AC557" i="8" s="1"/>
  <c r="U556" i="8"/>
  <c r="AC556" i="8" s="1"/>
  <c r="U555" i="8"/>
  <c r="AC555" i="8" s="1"/>
  <c r="U554" i="8"/>
  <c r="AC554" i="8" s="1"/>
  <c r="U553" i="8"/>
  <c r="AC553" i="8" s="1"/>
  <c r="U552" i="8"/>
  <c r="AC552" i="8" s="1"/>
  <c r="U551" i="8"/>
  <c r="AC551" i="8" s="1"/>
  <c r="U550" i="8"/>
  <c r="AC550" i="8" s="1"/>
  <c r="U549" i="8"/>
  <c r="AC549" i="8" s="1"/>
  <c r="U548" i="8"/>
  <c r="AC548" i="8" s="1"/>
  <c r="U547" i="8"/>
  <c r="AC547" i="8" s="1"/>
  <c r="U546" i="8"/>
  <c r="AC546" i="8" s="1"/>
  <c r="U545" i="8"/>
  <c r="AC545" i="8" s="1"/>
  <c r="U544" i="8"/>
  <c r="AC544" i="8" s="1"/>
  <c r="U543" i="8"/>
  <c r="AC543" i="8" s="1"/>
  <c r="U542" i="8"/>
  <c r="AC542" i="8" s="1"/>
  <c r="U541" i="8"/>
  <c r="AC541" i="8" s="1"/>
  <c r="U540" i="8"/>
  <c r="AC540" i="8" s="1"/>
  <c r="U539" i="8"/>
  <c r="AC539" i="8" s="1"/>
  <c r="U538" i="8"/>
  <c r="AC538" i="8" s="1"/>
  <c r="U537" i="8"/>
  <c r="AC537" i="8" s="1"/>
  <c r="U536" i="8"/>
  <c r="AC536" i="8" s="1"/>
  <c r="U535" i="8"/>
  <c r="AC535" i="8" s="1"/>
  <c r="U534" i="8"/>
  <c r="AC534" i="8" s="1"/>
  <c r="U533" i="8"/>
  <c r="AC533" i="8" s="1"/>
  <c r="U532" i="8"/>
  <c r="AC532" i="8" s="1"/>
  <c r="U531" i="8"/>
  <c r="AC531" i="8" s="1"/>
  <c r="U530" i="8"/>
  <c r="AC530" i="8" s="1"/>
  <c r="U506" i="8"/>
  <c r="AC506" i="8" s="1"/>
  <c r="U505" i="8"/>
  <c r="AC505" i="8" s="1"/>
  <c r="U504" i="8"/>
  <c r="AC504" i="8" s="1"/>
  <c r="U503" i="8"/>
  <c r="AC503" i="8" s="1"/>
  <c r="U502" i="8"/>
  <c r="AC502" i="8" s="1"/>
  <c r="U501" i="8"/>
  <c r="AC501" i="8" s="1"/>
  <c r="U500" i="8"/>
  <c r="AC500" i="8" s="1"/>
  <c r="U499" i="8"/>
  <c r="AC499" i="8" s="1"/>
  <c r="U498" i="8"/>
  <c r="AC498" i="8" s="1"/>
  <c r="U497" i="8"/>
  <c r="AC497" i="8" s="1"/>
  <c r="U496" i="8"/>
  <c r="AC496" i="8" s="1"/>
  <c r="U495" i="8"/>
  <c r="AC495" i="8" s="1"/>
  <c r="U494" i="8"/>
  <c r="AC494" i="8" s="1"/>
  <c r="U493" i="8"/>
  <c r="AC493" i="8" s="1"/>
  <c r="U492" i="8"/>
  <c r="AC492" i="8" s="1"/>
  <c r="U491" i="8"/>
  <c r="AC491" i="8" s="1"/>
  <c r="U490" i="8"/>
  <c r="AC490" i="8" s="1"/>
  <c r="U489" i="8"/>
  <c r="AC489" i="8" s="1"/>
  <c r="U488" i="8"/>
  <c r="AC488" i="8" s="1"/>
  <c r="U487" i="8"/>
  <c r="AC487" i="8" s="1"/>
  <c r="U486" i="8"/>
  <c r="AC486" i="8" s="1"/>
  <c r="U485" i="8"/>
  <c r="AC485" i="8" s="1"/>
  <c r="U484" i="8"/>
  <c r="AC484" i="8" s="1"/>
  <c r="U483" i="8"/>
  <c r="AC483" i="8" s="1"/>
  <c r="U482" i="8"/>
  <c r="AC482" i="8" s="1"/>
  <c r="U481" i="8"/>
  <c r="AC481" i="8" s="1"/>
  <c r="U480" i="8"/>
  <c r="AC480" i="8" s="1"/>
  <c r="U479" i="8"/>
  <c r="AC479" i="8" s="1"/>
  <c r="U478" i="8"/>
  <c r="AC478" i="8" s="1"/>
  <c r="U477" i="8"/>
  <c r="AC477" i="8" s="1"/>
  <c r="U476" i="8"/>
  <c r="AC476" i="8" s="1"/>
  <c r="U475" i="8"/>
  <c r="AC475" i="8" s="1"/>
  <c r="U474" i="8"/>
  <c r="AC474" i="8" s="1"/>
  <c r="U473" i="8"/>
  <c r="AC473" i="8" s="1"/>
  <c r="U472" i="8"/>
  <c r="AC472" i="8" s="1"/>
  <c r="U471" i="8"/>
  <c r="AC471" i="8" s="1"/>
  <c r="U470" i="8"/>
  <c r="AC470" i="8" s="1"/>
  <c r="U469" i="8"/>
  <c r="AC469" i="8" s="1"/>
  <c r="U468" i="8"/>
  <c r="AC468" i="8" s="1"/>
  <c r="U467" i="8"/>
  <c r="AC467" i="8" s="1"/>
  <c r="U466" i="8"/>
  <c r="AC466" i="8" s="1"/>
  <c r="U465" i="8"/>
  <c r="AC465" i="8" s="1"/>
  <c r="U464" i="8"/>
  <c r="AC464" i="8" s="1"/>
  <c r="U463" i="8"/>
  <c r="AC463" i="8" s="1"/>
  <c r="U462" i="8"/>
  <c r="AC462" i="8" s="1"/>
  <c r="U461" i="8"/>
  <c r="AC461" i="8" s="1"/>
  <c r="U621" i="9"/>
  <c r="AC621" i="9" s="1"/>
  <c r="U620" i="9"/>
  <c r="AC620" i="9" s="1"/>
  <c r="U619" i="9"/>
  <c r="AC619" i="9" s="1"/>
  <c r="U618" i="9"/>
  <c r="AC618" i="9" s="1"/>
  <c r="U617" i="9"/>
  <c r="AC617" i="9" s="1"/>
  <c r="U616" i="9"/>
  <c r="AC616" i="9" s="1"/>
  <c r="U615" i="9"/>
  <c r="AC615" i="9" s="1"/>
  <c r="U614" i="9"/>
  <c r="AC614" i="9" s="1"/>
  <c r="U613" i="9"/>
  <c r="AC613" i="9" s="1"/>
  <c r="U612" i="9"/>
  <c r="AC612" i="9" s="1"/>
  <c r="U611" i="9"/>
  <c r="AC611" i="9" s="1"/>
  <c r="U610" i="9"/>
  <c r="AC610" i="9" s="1"/>
  <c r="U609" i="9"/>
  <c r="AC609" i="9" s="1"/>
  <c r="U608" i="9"/>
  <c r="AC608" i="9" s="1"/>
  <c r="U607" i="9"/>
  <c r="AC607" i="9" s="1"/>
  <c r="U606" i="9"/>
  <c r="AC606" i="9" s="1"/>
  <c r="U605" i="9"/>
  <c r="AC605" i="9" s="1"/>
  <c r="U604" i="9"/>
  <c r="AC604" i="9" s="1"/>
  <c r="U603" i="9"/>
  <c r="AC603" i="9" s="1"/>
  <c r="U602" i="9"/>
  <c r="AC602" i="9" s="1"/>
  <c r="U601" i="9"/>
  <c r="AC601" i="9" s="1"/>
  <c r="U600" i="9"/>
  <c r="AC600" i="9" s="1"/>
  <c r="U599" i="9"/>
  <c r="AC599" i="9" s="1"/>
  <c r="U575" i="9"/>
  <c r="AC575" i="9" s="1"/>
  <c r="U574" i="9"/>
  <c r="AC574" i="9" s="1"/>
  <c r="U573" i="9"/>
  <c r="AC573" i="9" s="1"/>
  <c r="U572" i="9"/>
  <c r="AC572" i="9" s="1"/>
  <c r="U571" i="9"/>
  <c r="AC571" i="9" s="1"/>
  <c r="U570" i="9"/>
  <c r="AC570" i="9" s="1"/>
  <c r="U569" i="9"/>
  <c r="AC569" i="9" s="1"/>
  <c r="U568" i="9"/>
  <c r="AC568" i="9" s="1"/>
  <c r="U567" i="9"/>
  <c r="AC567" i="9" s="1"/>
  <c r="U566" i="9"/>
  <c r="AC566" i="9" s="1"/>
  <c r="U565" i="9"/>
  <c r="AC565" i="9" s="1"/>
  <c r="U564" i="9"/>
  <c r="AC564" i="9" s="1"/>
  <c r="U563" i="9"/>
  <c r="AC563" i="9" s="1"/>
  <c r="U562" i="9"/>
  <c r="AC562" i="9" s="1"/>
  <c r="U561" i="9"/>
  <c r="AC561" i="9" s="1"/>
  <c r="U560" i="9"/>
  <c r="AC560" i="9" s="1"/>
  <c r="U559" i="9"/>
  <c r="AC559" i="9" s="1"/>
  <c r="U558" i="9"/>
  <c r="AC558" i="9" s="1"/>
  <c r="U557" i="9"/>
  <c r="AC557" i="9" s="1"/>
  <c r="U556" i="9"/>
  <c r="AC556" i="9" s="1"/>
  <c r="U555" i="9"/>
  <c r="AC555" i="9" s="1"/>
  <c r="U554" i="9"/>
  <c r="AC554" i="9" s="1"/>
  <c r="U553" i="9"/>
  <c r="AC553" i="9" s="1"/>
  <c r="U552" i="9"/>
  <c r="AC552" i="9" s="1"/>
  <c r="U551" i="9"/>
  <c r="AC551" i="9" s="1"/>
  <c r="U550" i="9"/>
  <c r="AC550" i="9" s="1"/>
  <c r="U549" i="9"/>
  <c r="AC549" i="9" s="1"/>
  <c r="U548" i="9"/>
  <c r="AC548" i="9" s="1"/>
  <c r="U547" i="9"/>
  <c r="AC547" i="9" s="1"/>
  <c r="U546" i="9"/>
  <c r="AC546" i="9" s="1"/>
  <c r="U545" i="9"/>
  <c r="AC545" i="9" s="1"/>
  <c r="U544" i="9"/>
  <c r="AC544" i="9" s="1"/>
  <c r="U543" i="9"/>
  <c r="AC543" i="9" s="1"/>
  <c r="U542" i="9"/>
  <c r="AC542" i="9" s="1"/>
  <c r="U541" i="9"/>
  <c r="AC541" i="9" s="1"/>
  <c r="U540" i="9"/>
  <c r="AC540" i="9" s="1"/>
  <c r="U539" i="9"/>
  <c r="AC539" i="9" s="1"/>
  <c r="U538" i="9"/>
  <c r="AC538" i="9" s="1"/>
  <c r="U537" i="9"/>
  <c r="AC537" i="9" s="1"/>
  <c r="U536" i="9"/>
  <c r="AC536" i="9" s="1"/>
  <c r="U535" i="9"/>
  <c r="AC535" i="9" s="1"/>
  <c r="U534" i="9"/>
  <c r="AC534" i="9" s="1"/>
  <c r="U533" i="9"/>
  <c r="AC533" i="9" s="1"/>
  <c r="U532" i="9"/>
  <c r="AC532" i="9" s="1"/>
  <c r="U531" i="9"/>
  <c r="AC531" i="9" s="1"/>
  <c r="U530" i="9"/>
  <c r="AC530" i="9" s="1"/>
  <c r="U506" i="9"/>
  <c r="AC506" i="9" s="1"/>
  <c r="U505" i="9"/>
  <c r="AC505" i="9" s="1"/>
  <c r="U504" i="9"/>
  <c r="AC504" i="9" s="1"/>
  <c r="U503" i="9"/>
  <c r="AC503" i="9" s="1"/>
  <c r="U502" i="9"/>
  <c r="AC502" i="9" s="1"/>
  <c r="U501" i="9"/>
  <c r="AC501" i="9" s="1"/>
  <c r="U500" i="9"/>
  <c r="AC500" i="9" s="1"/>
  <c r="U499" i="9"/>
  <c r="AC499" i="9" s="1"/>
  <c r="U498" i="9"/>
  <c r="AC498" i="9" s="1"/>
  <c r="U497" i="9"/>
  <c r="AC497" i="9" s="1"/>
  <c r="U496" i="9"/>
  <c r="AC496" i="9" s="1"/>
  <c r="U495" i="9"/>
  <c r="AC495" i="9" s="1"/>
  <c r="U494" i="9"/>
  <c r="AC494" i="9" s="1"/>
  <c r="U493" i="9"/>
  <c r="AC493" i="9" s="1"/>
  <c r="U492" i="9"/>
  <c r="AC492" i="9" s="1"/>
  <c r="U491" i="9"/>
  <c r="AC491" i="9" s="1"/>
  <c r="U490" i="9"/>
  <c r="AC490" i="9" s="1"/>
  <c r="U489" i="9"/>
  <c r="AC489" i="9" s="1"/>
  <c r="U488" i="9"/>
  <c r="AC488" i="9" s="1"/>
  <c r="U487" i="9"/>
  <c r="AC487" i="9" s="1"/>
  <c r="U486" i="9"/>
  <c r="AC486" i="9" s="1"/>
  <c r="U485" i="9"/>
  <c r="AC485" i="9" s="1"/>
  <c r="U484" i="9"/>
  <c r="AC484" i="9" s="1"/>
  <c r="U483" i="9"/>
  <c r="AC483" i="9" s="1"/>
  <c r="U482" i="9"/>
  <c r="AC482" i="9" s="1"/>
  <c r="U481" i="9"/>
  <c r="AC481" i="9" s="1"/>
  <c r="U480" i="9"/>
  <c r="AC480" i="9" s="1"/>
  <c r="U479" i="9"/>
  <c r="AC479" i="9" s="1"/>
  <c r="U478" i="9"/>
  <c r="AC478" i="9" s="1"/>
  <c r="U477" i="9"/>
  <c r="AC477" i="9" s="1"/>
  <c r="U476" i="9"/>
  <c r="AC476" i="9" s="1"/>
  <c r="U475" i="9"/>
  <c r="AC475" i="9" s="1"/>
  <c r="U474" i="9"/>
  <c r="AC474" i="9" s="1"/>
  <c r="U473" i="9"/>
  <c r="AC473" i="9" s="1"/>
  <c r="U472" i="9"/>
  <c r="AC472" i="9" s="1"/>
  <c r="U471" i="9"/>
  <c r="AC471" i="9" s="1"/>
  <c r="U470" i="9"/>
  <c r="AC470" i="9" s="1"/>
  <c r="U469" i="9"/>
  <c r="AC469" i="9" s="1"/>
  <c r="U468" i="9"/>
  <c r="AC468" i="9" s="1"/>
  <c r="U467" i="9"/>
  <c r="AC467" i="9" s="1"/>
  <c r="U466" i="9"/>
  <c r="AC466" i="9" s="1"/>
  <c r="U465" i="9"/>
  <c r="AC465" i="9" s="1"/>
  <c r="U464" i="9"/>
  <c r="AC464" i="9" s="1"/>
  <c r="U463" i="9"/>
  <c r="AC463" i="9" s="1"/>
  <c r="U462" i="9"/>
  <c r="AC462" i="9" s="1"/>
  <c r="U461" i="9"/>
  <c r="AC461" i="9" s="1"/>
  <c r="U621" i="10"/>
  <c r="AC621" i="10" s="1"/>
  <c r="U620" i="10"/>
  <c r="AC620" i="10" s="1"/>
  <c r="U619" i="10"/>
  <c r="AC619" i="10" s="1"/>
  <c r="U618" i="10"/>
  <c r="AC618" i="10" s="1"/>
  <c r="U617" i="10"/>
  <c r="AC617" i="10" s="1"/>
  <c r="U616" i="10"/>
  <c r="AC616" i="10" s="1"/>
  <c r="U615" i="10"/>
  <c r="AC615" i="10" s="1"/>
  <c r="U614" i="10"/>
  <c r="AC614" i="10" s="1"/>
  <c r="U613" i="10"/>
  <c r="AC613" i="10" s="1"/>
  <c r="U612" i="10"/>
  <c r="AC612" i="10" s="1"/>
  <c r="U611" i="10"/>
  <c r="AC611" i="10" s="1"/>
  <c r="U610" i="10"/>
  <c r="AC610" i="10" s="1"/>
  <c r="U609" i="10"/>
  <c r="AC609" i="10" s="1"/>
  <c r="U608" i="10"/>
  <c r="AC608" i="10" s="1"/>
  <c r="U607" i="10"/>
  <c r="AC607" i="10" s="1"/>
  <c r="U606" i="10"/>
  <c r="AC606" i="10" s="1"/>
  <c r="U605" i="10"/>
  <c r="AC605" i="10" s="1"/>
  <c r="U604" i="10"/>
  <c r="AC604" i="10" s="1"/>
  <c r="U603" i="10"/>
  <c r="AC603" i="10" s="1"/>
  <c r="U602" i="10"/>
  <c r="AC602" i="10" s="1"/>
  <c r="U601" i="10"/>
  <c r="AC601" i="10" s="1"/>
  <c r="U600" i="10"/>
  <c r="AC600" i="10" s="1"/>
  <c r="U599" i="10"/>
  <c r="AC599" i="10" s="1"/>
  <c r="U575" i="10"/>
  <c r="AC575" i="10" s="1"/>
  <c r="U574" i="10"/>
  <c r="AC574" i="10" s="1"/>
  <c r="U573" i="10"/>
  <c r="AC573" i="10" s="1"/>
  <c r="U572" i="10"/>
  <c r="AC572" i="10" s="1"/>
  <c r="U571" i="10"/>
  <c r="AC571" i="10" s="1"/>
  <c r="U570" i="10"/>
  <c r="AC570" i="10" s="1"/>
  <c r="U569" i="10"/>
  <c r="AC569" i="10" s="1"/>
  <c r="U568" i="10"/>
  <c r="AC568" i="10" s="1"/>
  <c r="U567" i="10"/>
  <c r="AC567" i="10" s="1"/>
  <c r="U566" i="10"/>
  <c r="AC566" i="10" s="1"/>
  <c r="U565" i="10"/>
  <c r="AC565" i="10" s="1"/>
  <c r="U564" i="10"/>
  <c r="AC564" i="10" s="1"/>
  <c r="U563" i="10"/>
  <c r="AC563" i="10" s="1"/>
  <c r="U562" i="10"/>
  <c r="AC562" i="10" s="1"/>
  <c r="U561" i="10"/>
  <c r="AC561" i="10" s="1"/>
  <c r="U560" i="10"/>
  <c r="AC560" i="10" s="1"/>
  <c r="U559" i="10"/>
  <c r="AC559" i="10" s="1"/>
  <c r="U558" i="10"/>
  <c r="AC558" i="10" s="1"/>
  <c r="U557" i="10"/>
  <c r="AC557" i="10" s="1"/>
  <c r="U556" i="10"/>
  <c r="AC556" i="10" s="1"/>
  <c r="U555" i="10"/>
  <c r="AC555" i="10" s="1"/>
  <c r="U554" i="10"/>
  <c r="AC554" i="10" s="1"/>
  <c r="U553" i="10"/>
  <c r="AC553" i="10" s="1"/>
  <c r="U552" i="10"/>
  <c r="AC552" i="10" s="1"/>
  <c r="U551" i="10"/>
  <c r="AC551" i="10" s="1"/>
  <c r="U550" i="10"/>
  <c r="AC550" i="10" s="1"/>
  <c r="U549" i="10"/>
  <c r="AC549" i="10" s="1"/>
  <c r="U548" i="10"/>
  <c r="AC548" i="10" s="1"/>
  <c r="U547" i="10"/>
  <c r="AC547" i="10" s="1"/>
  <c r="U546" i="10"/>
  <c r="AC546" i="10" s="1"/>
  <c r="U545" i="10"/>
  <c r="AC545" i="10" s="1"/>
  <c r="U544" i="10"/>
  <c r="AC544" i="10" s="1"/>
  <c r="U543" i="10"/>
  <c r="AC543" i="10" s="1"/>
  <c r="U542" i="10"/>
  <c r="AC542" i="10" s="1"/>
  <c r="U541" i="10"/>
  <c r="AC541" i="10" s="1"/>
  <c r="U540" i="10"/>
  <c r="AC540" i="10" s="1"/>
  <c r="U539" i="10"/>
  <c r="AC539" i="10" s="1"/>
  <c r="U538" i="10"/>
  <c r="AC538" i="10" s="1"/>
  <c r="U537" i="10"/>
  <c r="AC537" i="10" s="1"/>
  <c r="U536" i="10"/>
  <c r="AC536" i="10" s="1"/>
  <c r="U535" i="10"/>
  <c r="AC535" i="10" s="1"/>
  <c r="U534" i="10"/>
  <c r="AC534" i="10" s="1"/>
  <c r="U533" i="10"/>
  <c r="AC533" i="10" s="1"/>
  <c r="U532" i="10"/>
  <c r="AC532" i="10" s="1"/>
  <c r="U531" i="10"/>
  <c r="AC531" i="10" s="1"/>
  <c r="U530" i="10"/>
  <c r="AC530" i="10" s="1"/>
  <c r="U506" i="10"/>
  <c r="AC506" i="10" s="1"/>
  <c r="U505" i="10"/>
  <c r="AC505" i="10" s="1"/>
  <c r="U504" i="10"/>
  <c r="AC504" i="10" s="1"/>
  <c r="U503" i="10"/>
  <c r="AC503" i="10" s="1"/>
  <c r="U502" i="10"/>
  <c r="AC502" i="10" s="1"/>
  <c r="U501" i="10"/>
  <c r="AC501" i="10" s="1"/>
  <c r="U500" i="10"/>
  <c r="AC500" i="10" s="1"/>
  <c r="U499" i="10"/>
  <c r="AC499" i="10" s="1"/>
  <c r="U498" i="10"/>
  <c r="AC498" i="10" s="1"/>
  <c r="U497" i="10"/>
  <c r="AC497" i="10" s="1"/>
  <c r="U496" i="10"/>
  <c r="AC496" i="10" s="1"/>
  <c r="U495" i="10"/>
  <c r="AC495" i="10" s="1"/>
  <c r="U494" i="10"/>
  <c r="AC494" i="10" s="1"/>
  <c r="U493" i="10"/>
  <c r="AC493" i="10" s="1"/>
  <c r="U492" i="10"/>
  <c r="AC492" i="10" s="1"/>
  <c r="U491" i="10"/>
  <c r="AC491" i="10" s="1"/>
  <c r="U490" i="10"/>
  <c r="AC490" i="10" s="1"/>
  <c r="U489" i="10"/>
  <c r="AC489" i="10" s="1"/>
  <c r="U488" i="10"/>
  <c r="AC488" i="10" s="1"/>
  <c r="U487" i="10"/>
  <c r="AC487" i="10" s="1"/>
  <c r="U486" i="10"/>
  <c r="AC486" i="10" s="1"/>
  <c r="U485" i="10"/>
  <c r="AC485" i="10" s="1"/>
  <c r="U484" i="10"/>
  <c r="AC484" i="10" s="1"/>
  <c r="U483" i="10"/>
  <c r="AC483" i="10" s="1"/>
  <c r="U482" i="10"/>
  <c r="AC482" i="10" s="1"/>
  <c r="U481" i="10"/>
  <c r="AC481" i="10" s="1"/>
  <c r="U480" i="10"/>
  <c r="AC480" i="10" s="1"/>
  <c r="U479" i="10"/>
  <c r="AC479" i="10" s="1"/>
  <c r="U478" i="10"/>
  <c r="AC478" i="10" s="1"/>
  <c r="U477" i="10"/>
  <c r="AC477" i="10" s="1"/>
  <c r="U476" i="10"/>
  <c r="AC476" i="10" s="1"/>
  <c r="U475" i="10"/>
  <c r="AC475" i="10" s="1"/>
  <c r="U474" i="10"/>
  <c r="AC474" i="10" s="1"/>
  <c r="U473" i="10"/>
  <c r="AC473" i="10" s="1"/>
  <c r="U472" i="10"/>
  <c r="AC472" i="10" s="1"/>
  <c r="U471" i="10"/>
  <c r="AC471" i="10" s="1"/>
  <c r="U470" i="10"/>
  <c r="AC470" i="10" s="1"/>
  <c r="U469" i="10"/>
  <c r="AC469" i="10" s="1"/>
  <c r="U468" i="10"/>
  <c r="AC468" i="10" s="1"/>
  <c r="U467" i="10"/>
  <c r="AC467" i="10" s="1"/>
  <c r="U466" i="10"/>
  <c r="AC466" i="10" s="1"/>
  <c r="U465" i="10"/>
  <c r="AC465" i="10" s="1"/>
  <c r="U464" i="10"/>
  <c r="AC464" i="10" s="1"/>
  <c r="U463" i="10"/>
  <c r="AC463" i="10" s="1"/>
  <c r="U462" i="10"/>
  <c r="AC462" i="10" s="1"/>
  <c r="U461" i="10"/>
  <c r="AC461" i="10" s="1"/>
  <c r="U621" i="11"/>
  <c r="AC621" i="11" s="1"/>
  <c r="U620" i="11"/>
  <c r="AC620" i="11" s="1"/>
  <c r="U619" i="11"/>
  <c r="AC619" i="11" s="1"/>
  <c r="U618" i="11"/>
  <c r="AC618" i="11" s="1"/>
  <c r="U617" i="11"/>
  <c r="AC617" i="11" s="1"/>
  <c r="U616" i="11"/>
  <c r="AC616" i="11" s="1"/>
  <c r="U615" i="11"/>
  <c r="AC615" i="11" s="1"/>
  <c r="U614" i="11"/>
  <c r="AC614" i="11" s="1"/>
  <c r="U613" i="11"/>
  <c r="AC613" i="11" s="1"/>
  <c r="U612" i="11"/>
  <c r="AC612" i="11" s="1"/>
  <c r="U611" i="11"/>
  <c r="AC611" i="11" s="1"/>
  <c r="U610" i="11"/>
  <c r="AC610" i="11" s="1"/>
  <c r="U609" i="11"/>
  <c r="AC609" i="11" s="1"/>
  <c r="U608" i="11"/>
  <c r="AC608" i="11" s="1"/>
  <c r="U607" i="11"/>
  <c r="AC607" i="11" s="1"/>
  <c r="U606" i="11"/>
  <c r="AC606" i="11" s="1"/>
  <c r="U605" i="11"/>
  <c r="AC605" i="11" s="1"/>
  <c r="U604" i="11"/>
  <c r="AC604" i="11" s="1"/>
  <c r="U603" i="11"/>
  <c r="AC603" i="11" s="1"/>
  <c r="U602" i="11"/>
  <c r="AC602" i="11" s="1"/>
  <c r="U601" i="11"/>
  <c r="AC601" i="11" s="1"/>
  <c r="U600" i="11"/>
  <c r="AC600" i="11" s="1"/>
  <c r="U599" i="11"/>
  <c r="AC599" i="11" s="1"/>
  <c r="U575" i="11"/>
  <c r="AC575" i="11" s="1"/>
  <c r="U574" i="11"/>
  <c r="AC574" i="11" s="1"/>
  <c r="U573" i="11"/>
  <c r="AC573" i="11" s="1"/>
  <c r="U572" i="11"/>
  <c r="AC572" i="11" s="1"/>
  <c r="U571" i="11"/>
  <c r="AC571" i="11" s="1"/>
  <c r="U570" i="11"/>
  <c r="AC570" i="11" s="1"/>
  <c r="U569" i="11"/>
  <c r="AC569" i="11" s="1"/>
  <c r="U568" i="11"/>
  <c r="AC568" i="11" s="1"/>
  <c r="U567" i="11"/>
  <c r="AC567" i="11" s="1"/>
  <c r="U566" i="11"/>
  <c r="AC566" i="11" s="1"/>
  <c r="U565" i="11"/>
  <c r="AC565" i="11" s="1"/>
  <c r="U564" i="11"/>
  <c r="AC564" i="11" s="1"/>
  <c r="U563" i="11"/>
  <c r="AC563" i="11" s="1"/>
  <c r="U562" i="11"/>
  <c r="AC562" i="11" s="1"/>
  <c r="U561" i="11"/>
  <c r="AC561" i="11" s="1"/>
  <c r="U560" i="11"/>
  <c r="AC560" i="11" s="1"/>
  <c r="U559" i="11"/>
  <c r="AC559" i="11" s="1"/>
  <c r="U558" i="11"/>
  <c r="AC558" i="11" s="1"/>
  <c r="U557" i="11"/>
  <c r="AC557" i="11" s="1"/>
  <c r="U556" i="11"/>
  <c r="AC556" i="11" s="1"/>
  <c r="U555" i="11"/>
  <c r="AC555" i="11" s="1"/>
  <c r="U554" i="11"/>
  <c r="AC554" i="11" s="1"/>
  <c r="U553" i="11"/>
  <c r="AC553" i="11" s="1"/>
  <c r="U552" i="11"/>
  <c r="AC552" i="11" s="1"/>
  <c r="U551" i="11"/>
  <c r="AC551" i="11" s="1"/>
  <c r="U550" i="11"/>
  <c r="AC550" i="11" s="1"/>
  <c r="U549" i="11"/>
  <c r="AC549" i="11" s="1"/>
  <c r="U548" i="11"/>
  <c r="AC548" i="11" s="1"/>
  <c r="U547" i="11"/>
  <c r="AC547" i="11" s="1"/>
  <c r="U546" i="11"/>
  <c r="AC546" i="11" s="1"/>
  <c r="U545" i="11"/>
  <c r="AC545" i="11" s="1"/>
  <c r="U544" i="11"/>
  <c r="AC544" i="11" s="1"/>
  <c r="U543" i="11"/>
  <c r="AC543" i="11" s="1"/>
  <c r="U542" i="11"/>
  <c r="AC542" i="11" s="1"/>
  <c r="U541" i="11"/>
  <c r="AC541" i="11" s="1"/>
  <c r="U540" i="11"/>
  <c r="AC540" i="11" s="1"/>
  <c r="U539" i="11"/>
  <c r="AC539" i="11" s="1"/>
  <c r="U538" i="11"/>
  <c r="AC538" i="11" s="1"/>
  <c r="U537" i="11"/>
  <c r="AC537" i="11" s="1"/>
  <c r="U536" i="11"/>
  <c r="AC536" i="11" s="1"/>
  <c r="U535" i="11"/>
  <c r="AC535" i="11" s="1"/>
  <c r="U534" i="11"/>
  <c r="AC534" i="11" s="1"/>
  <c r="U533" i="11"/>
  <c r="AC533" i="11" s="1"/>
  <c r="U532" i="11"/>
  <c r="AC532" i="11" s="1"/>
  <c r="U531" i="11"/>
  <c r="AC531" i="11" s="1"/>
  <c r="U530" i="11"/>
  <c r="AC530" i="11" s="1"/>
  <c r="U506" i="11"/>
  <c r="AC506" i="11" s="1"/>
  <c r="U505" i="11"/>
  <c r="AC505" i="11" s="1"/>
  <c r="U504" i="11"/>
  <c r="AC504" i="11" s="1"/>
  <c r="U503" i="11"/>
  <c r="AC503" i="11" s="1"/>
  <c r="U502" i="11"/>
  <c r="AC502" i="11" s="1"/>
  <c r="U501" i="11"/>
  <c r="AC501" i="11" s="1"/>
  <c r="U500" i="11"/>
  <c r="AC500" i="11" s="1"/>
  <c r="U499" i="11"/>
  <c r="AC499" i="11" s="1"/>
  <c r="U498" i="11"/>
  <c r="AC498" i="11" s="1"/>
  <c r="U497" i="11"/>
  <c r="AC497" i="11" s="1"/>
  <c r="U496" i="11"/>
  <c r="AC496" i="11" s="1"/>
  <c r="U495" i="11"/>
  <c r="AC495" i="11" s="1"/>
  <c r="U494" i="11"/>
  <c r="AC494" i="11" s="1"/>
  <c r="U493" i="11"/>
  <c r="AC493" i="11" s="1"/>
  <c r="U492" i="11"/>
  <c r="AC492" i="11" s="1"/>
  <c r="U491" i="11"/>
  <c r="AC491" i="11" s="1"/>
  <c r="U490" i="11"/>
  <c r="AC490" i="11" s="1"/>
  <c r="U489" i="11"/>
  <c r="AC489" i="11" s="1"/>
  <c r="U488" i="11"/>
  <c r="AC488" i="11" s="1"/>
  <c r="U487" i="11"/>
  <c r="AC487" i="11" s="1"/>
  <c r="U486" i="11"/>
  <c r="AC486" i="11" s="1"/>
  <c r="U485" i="11"/>
  <c r="AC485" i="11" s="1"/>
  <c r="U484" i="11"/>
  <c r="AC484" i="11" s="1"/>
  <c r="U483" i="11"/>
  <c r="AC483" i="11" s="1"/>
  <c r="U482" i="11"/>
  <c r="AC482" i="11" s="1"/>
  <c r="U481" i="11"/>
  <c r="AC481" i="11" s="1"/>
  <c r="U480" i="11"/>
  <c r="AC480" i="11" s="1"/>
  <c r="U479" i="11"/>
  <c r="AC479" i="11" s="1"/>
  <c r="U478" i="11"/>
  <c r="AC478" i="11" s="1"/>
  <c r="U477" i="11"/>
  <c r="AC477" i="11" s="1"/>
  <c r="U476" i="11"/>
  <c r="AC476" i="11" s="1"/>
  <c r="U475" i="11"/>
  <c r="AC475" i="11" s="1"/>
  <c r="U474" i="11"/>
  <c r="AC474" i="11" s="1"/>
  <c r="U473" i="11"/>
  <c r="AC473" i="11" s="1"/>
  <c r="U472" i="11"/>
  <c r="AC472" i="11" s="1"/>
  <c r="U471" i="11"/>
  <c r="AC471" i="11" s="1"/>
  <c r="U470" i="11"/>
  <c r="AC470" i="11" s="1"/>
  <c r="U469" i="11"/>
  <c r="AC469" i="11" s="1"/>
  <c r="U468" i="11"/>
  <c r="AC468" i="11" s="1"/>
  <c r="U467" i="11"/>
  <c r="AC467" i="11" s="1"/>
  <c r="U466" i="11"/>
  <c r="AC466" i="11" s="1"/>
  <c r="U465" i="11"/>
  <c r="AC465" i="11" s="1"/>
  <c r="U464" i="11"/>
  <c r="AC464" i="11" s="1"/>
  <c r="U463" i="11"/>
  <c r="AC463" i="11" s="1"/>
  <c r="U462" i="11"/>
  <c r="AC462" i="11" s="1"/>
  <c r="U461" i="11"/>
  <c r="AC461" i="11" s="1"/>
  <c r="U621" i="12"/>
  <c r="AC621" i="12" s="1"/>
  <c r="U620" i="12"/>
  <c r="AC620" i="12" s="1"/>
  <c r="U619" i="12"/>
  <c r="AC619" i="12" s="1"/>
  <c r="U618" i="12"/>
  <c r="AC618" i="12" s="1"/>
  <c r="U617" i="12"/>
  <c r="AC617" i="12" s="1"/>
  <c r="U616" i="12"/>
  <c r="AC616" i="12" s="1"/>
  <c r="U615" i="12"/>
  <c r="AC615" i="12" s="1"/>
  <c r="U614" i="12"/>
  <c r="AC614" i="12" s="1"/>
  <c r="U613" i="12"/>
  <c r="AC613" i="12" s="1"/>
  <c r="U612" i="12"/>
  <c r="AC612" i="12" s="1"/>
  <c r="U611" i="12"/>
  <c r="AC611" i="12" s="1"/>
  <c r="U610" i="12"/>
  <c r="AC610" i="12" s="1"/>
  <c r="U609" i="12"/>
  <c r="AC609" i="12" s="1"/>
  <c r="U608" i="12"/>
  <c r="AC608" i="12" s="1"/>
  <c r="U607" i="12"/>
  <c r="AC607" i="12" s="1"/>
  <c r="U606" i="12"/>
  <c r="AC606" i="12" s="1"/>
  <c r="U605" i="12"/>
  <c r="AC605" i="12" s="1"/>
  <c r="U604" i="12"/>
  <c r="AC604" i="12" s="1"/>
  <c r="U603" i="12"/>
  <c r="AC603" i="12" s="1"/>
  <c r="U602" i="12"/>
  <c r="AC602" i="12" s="1"/>
  <c r="U601" i="12"/>
  <c r="AC601" i="12" s="1"/>
  <c r="U600" i="12"/>
  <c r="AC600" i="12" s="1"/>
  <c r="U599" i="12"/>
  <c r="AC599" i="12" s="1"/>
  <c r="U575" i="12"/>
  <c r="AC575" i="12" s="1"/>
  <c r="U574" i="12"/>
  <c r="AC574" i="12" s="1"/>
  <c r="U573" i="12"/>
  <c r="AC573" i="12" s="1"/>
  <c r="U572" i="12"/>
  <c r="AC572" i="12" s="1"/>
  <c r="U571" i="12"/>
  <c r="AC571" i="12" s="1"/>
  <c r="U570" i="12"/>
  <c r="AC570" i="12" s="1"/>
  <c r="U569" i="12"/>
  <c r="AC569" i="12" s="1"/>
  <c r="U568" i="12"/>
  <c r="AC568" i="12" s="1"/>
  <c r="U567" i="12"/>
  <c r="AC567" i="12" s="1"/>
  <c r="U566" i="12"/>
  <c r="AC566" i="12" s="1"/>
  <c r="U565" i="12"/>
  <c r="AC565" i="12" s="1"/>
  <c r="U564" i="12"/>
  <c r="AC564" i="12" s="1"/>
  <c r="U563" i="12"/>
  <c r="AC563" i="12" s="1"/>
  <c r="U562" i="12"/>
  <c r="AC562" i="12" s="1"/>
  <c r="U561" i="12"/>
  <c r="AC561" i="12" s="1"/>
  <c r="U560" i="12"/>
  <c r="AC560" i="12" s="1"/>
  <c r="U559" i="12"/>
  <c r="AC559" i="12" s="1"/>
  <c r="U558" i="12"/>
  <c r="AC558" i="12" s="1"/>
  <c r="U557" i="12"/>
  <c r="AC557" i="12" s="1"/>
  <c r="U556" i="12"/>
  <c r="AC556" i="12" s="1"/>
  <c r="U555" i="12"/>
  <c r="AC555" i="12" s="1"/>
  <c r="U554" i="12"/>
  <c r="AC554" i="12" s="1"/>
  <c r="U553" i="12"/>
  <c r="AC553" i="12" s="1"/>
  <c r="U552" i="12"/>
  <c r="AC552" i="12" s="1"/>
  <c r="U551" i="12"/>
  <c r="AC551" i="12" s="1"/>
  <c r="U550" i="12"/>
  <c r="AC550" i="12" s="1"/>
  <c r="U549" i="12"/>
  <c r="AC549" i="12" s="1"/>
  <c r="U548" i="12"/>
  <c r="AC548" i="12" s="1"/>
  <c r="U547" i="12"/>
  <c r="AC547" i="12" s="1"/>
  <c r="U546" i="12"/>
  <c r="AC546" i="12" s="1"/>
  <c r="U545" i="12"/>
  <c r="AC545" i="12" s="1"/>
  <c r="U544" i="12"/>
  <c r="AC544" i="12" s="1"/>
  <c r="U543" i="12"/>
  <c r="AC543" i="12" s="1"/>
  <c r="U542" i="12"/>
  <c r="AC542" i="12" s="1"/>
  <c r="U541" i="12"/>
  <c r="AC541" i="12" s="1"/>
  <c r="U540" i="12"/>
  <c r="AC540" i="12" s="1"/>
  <c r="U539" i="12"/>
  <c r="AC539" i="12" s="1"/>
  <c r="U538" i="12"/>
  <c r="AC538" i="12" s="1"/>
  <c r="U537" i="12"/>
  <c r="AC537" i="12" s="1"/>
  <c r="U536" i="12"/>
  <c r="AC536" i="12" s="1"/>
  <c r="U535" i="12"/>
  <c r="AC535" i="12" s="1"/>
  <c r="U534" i="12"/>
  <c r="AC534" i="12" s="1"/>
  <c r="U533" i="12"/>
  <c r="AC533" i="12" s="1"/>
  <c r="U532" i="12"/>
  <c r="AC532" i="12" s="1"/>
  <c r="U531" i="12"/>
  <c r="AC531" i="12" s="1"/>
  <c r="U530" i="12"/>
  <c r="AC530" i="12" s="1"/>
  <c r="U506" i="12"/>
  <c r="AC506" i="12" s="1"/>
  <c r="U505" i="12"/>
  <c r="AC505" i="12" s="1"/>
  <c r="U504" i="12"/>
  <c r="AC504" i="12" s="1"/>
  <c r="U503" i="12"/>
  <c r="AC503" i="12" s="1"/>
  <c r="U502" i="12"/>
  <c r="AC502" i="12" s="1"/>
  <c r="U501" i="12"/>
  <c r="AC501" i="12" s="1"/>
  <c r="U500" i="12"/>
  <c r="AC500" i="12" s="1"/>
  <c r="U499" i="12"/>
  <c r="AC499" i="12" s="1"/>
  <c r="U498" i="12"/>
  <c r="AC498" i="12" s="1"/>
  <c r="U497" i="12"/>
  <c r="AC497" i="12" s="1"/>
  <c r="U496" i="12"/>
  <c r="AC496" i="12" s="1"/>
  <c r="U495" i="12"/>
  <c r="AC495" i="12" s="1"/>
  <c r="U494" i="12"/>
  <c r="AC494" i="12" s="1"/>
  <c r="U493" i="12"/>
  <c r="AC493" i="12" s="1"/>
  <c r="U492" i="12"/>
  <c r="AC492" i="12" s="1"/>
  <c r="U491" i="12"/>
  <c r="AC491" i="12" s="1"/>
  <c r="U490" i="12"/>
  <c r="AC490" i="12" s="1"/>
  <c r="U489" i="12"/>
  <c r="AC489" i="12" s="1"/>
  <c r="U488" i="12"/>
  <c r="AC488" i="12" s="1"/>
  <c r="U487" i="12"/>
  <c r="AC487" i="12" s="1"/>
  <c r="U486" i="12"/>
  <c r="AC486" i="12" s="1"/>
  <c r="U485" i="12"/>
  <c r="AC485" i="12" s="1"/>
  <c r="U484" i="12"/>
  <c r="AC484" i="12" s="1"/>
  <c r="U483" i="12"/>
  <c r="AC483" i="12" s="1"/>
  <c r="U482" i="12"/>
  <c r="AC482" i="12" s="1"/>
  <c r="U481" i="12"/>
  <c r="AC481" i="12" s="1"/>
  <c r="U480" i="12"/>
  <c r="AC480" i="12" s="1"/>
  <c r="U479" i="12"/>
  <c r="AC479" i="12" s="1"/>
  <c r="U478" i="12"/>
  <c r="AC478" i="12" s="1"/>
  <c r="U477" i="12"/>
  <c r="AC477" i="12" s="1"/>
  <c r="U476" i="12"/>
  <c r="AC476" i="12" s="1"/>
  <c r="U475" i="12"/>
  <c r="AC475" i="12" s="1"/>
  <c r="U474" i="12"/>
  <c r="AC474" i="12" s="1"/>
  <c r="U473" i="12"/>
  <c r="AC473" i="12" s="1"/>
  <c r="U472" i="12"/>
  <c r="AC472" i="12" s="1"/>
  <c r="U471" i="12"/>
  <c r="AC471" i="12" s="1"/>
  <c r="U470" i="12"/>
  <c r="AC470" i="12" s="1"/>
  <c r="U469" i="12"/>
  <c r="AC469" i="12" s="1"/>
  <c r="U468" i="12"/>
  <c r="AC468" i="12" s="1"/>
  <c r="U467" i="12"/>
  <c r="AC467" i="12" s="1"/>
  <c r="U466" i="12"/>
  <c r="AC466" i="12" s="1"/>
  <c r="U465" i="12"/>
  <c r="AC465" i="12" s="1"/>
  <c r="U464" i="12"/>
  <c r="AC464" i="12" s="1"/>
  <c r="U463" i="12"/>
  <c r="AC463" i="12" s="1"/>
  <c r="U462" i="12"/>
  <c r="AC462" i="12" s="1"/>
  <c r="U461" i="12"/>
  <c r="AC461" i="12" s="1"/>
  <c r="U621" i="13"/>
  <c r="AC621" i="13" s="1"/>
  <c r="U620" i="13"/>
  <c r="AC620" i="13" s="1"/>
  <c r="U619" i="13"/>
  <c r="AC619" i="13" s="1"/>
  <c r="U618" i="13"/>
  <c r="AC618" i="13" s="1"/>
  <c r="U617" i="13"/>
  <c r="AC617" i="13" s="1"/>
  <c r="U616" i="13"/>
  <c r="AC616" i="13" s="1"/>
  <c r="U615" i="13"/>
  <c r="AC615" i="13" s="1"/>
  <c r="U614" i="13"/>
  <c r="AC614" i="13" s="1"/>
  <c r="U613" i="13"/>
  <c r="AC613" i="13" s="1"/>
  <c r="U612" i="13"/>
  <c r="AC612" i="13" s="1"/>
  <c r="U611" i="13"/>
  <c r="AC611" i="13" s="1"/>
  <c r="U610" i="13"/>
  <c r="AC610" i="13" s="1"/>
  <c r="U609" i="13"/>
  <c r="AC609" i="13" s="1"/>
  <c r="U608" i="13"/>
  <c r="AC608" i="13" s="1"/>
  <c r="U607" i="13"/>
  <c r="AC607" i="13" s="1"/>
  <c r="U606" i="13"/>
  <c r="AC606" i="13" s="1"/>
  <c r="U605" i="13"/>
  <c r="AC605" i="13" s="1"/>
  <c r="U604" i="13"/>
  <c r="AC604" i="13" s="1"/>
  <c r="U603" i="13"/>
  <c r="AC603" i="13" s="1"/>
  <c r="U602" i="13"/>
  <c r="AC602" i="13" s="1"/>
  <c r="U601" i="13"/>
  <c r="AC601" i="13" s="1"/>
  <c r="U600" i="13"/>
  <c r="AC600" i="13" s="1"/>
  <c r="U599" i="13"/>
  <c r="AC599" i="13" s="1"/>
  <c r="U575" i="13"/>
  <c r="AC575" i="13" s="1"/>
  <c r="U574" i="13"/>
  <c r="AC574" i="13" s="1"/>
  <c r="U573" i="13"/>
  <c r="AC573" i="13" s="1"/>
  <c r="U572" i="13"/>
  <c r="AC572" i="13" s="1"/>
  <c r="U571" i="13"/>
  <c r="AC571" i="13" s="1"/>
  <c r="U570" i="13"/>
  <c r="AC570" i="13" s="1"/>
  <c r="U569" i="13"/>
  <c r="AC569" i="13" s="1"/>
  <c r="U568" i="13"/>
  <c r="AC568" i="13" s="1"/>
  <c r="U567" i="13"/>
  <c r="AC567" i="13" s="1"/>
  <c r="U566" i="13"/>
  <c r="AC566" i="13" s="1"/>
  <c r="U565" i="13"/>
  <c r="AC565" i="13" s="1"/>
  <c r="U564" i="13"/>
  <c r="AC564" i="13" s="1"/>
  <c r="U563" i="13"/>
  <c r="AC563" i="13" s="1"/>
  <c r="U562" i="13"/>
  <c r="AC562" i="13" s="1"/>
  <c r="U561" i="13"/>
  <c r="AC561" i="13" s="1"/>
  <c r="U560" i="13"/>
  <c r="AC560" i="13" s="1"/>
  <c r="U559" i="13"/>
  <c r="AC559" i="13" s="1"/>
  <c r="U558" i="13"/>
  <c r="AC558" i="13" s="1"/>
  <c r="U557" i="13"/>
  <c r="AC557" i="13" s="1"/>
  <c r="U556" i="13"/>
  <c r="AC556" i="13" s="1"/>
  <c r="U555" i="13"/>
  <c r="AC555" i="13" s="1"/>
  <c r="U554" i="13"/>
  <c r="AC554" i="13" s="1"/>
  <c r="U553" i="13"/>
  <c r="AC553" i="13" s="1"/>
  <c r="U552" i="13"/>
  <c r="AC552" i="13" s="1"/>
  <c r="U551" i="13"/>
  <c r="AC551" i="13" s="1"/>
  <c r="U550" i="13"/>
  <c r="AC550" i="13" s="1"/>
  <c r="U549" i="13"/>
  <c r="AC549" i="13" s="1"/>
  <c r="U548" i="13"/>
  <c r="AC548" i="13" s="1"/>
  <c r="U547" i="13"/>
  <c r="AC547" i="13" s="1"/>
  <c r="U546" i="13"/>
  <c r="AC546" i="13" s="1"/>
  <c r="U545" i="13"/>
  <c r="AC545" i="13" s="1"/>
  <c r="U544" i="13"/>
  <c r="AC544" i="13" s="1"/>
  <c r="U543" i="13"/>
  <c r="AC543" i="13" s="1"/>
  <c r="U542" i="13"/>
  <c r="AC542" i="13" s="1"/>
  <c r="U541" i="13"/>
  <c r="AC541" i="13" s="1"/>
  <c r="U540" i="13"/>
  <c r="AC540" i="13" s="1"/>
  <c r="U539" i="13"/>
  <c r="AC539" i="13" s="1"/>
  <c r="U538" i="13"/>
  <c r="AC538" i="13" s="1"/>
  <c r="U537" i="13"/>
  <c r="AC537" i="13" s="1"/>
  <c r="U536" i="13"/>
  <c r="AC536" i="13" s="1"/>
  <c r="U535" i="13"/>
  <c r="AC535" i="13" s="1"/>
  <c r="U534" i="13"/>
  <c r="AC534" i="13" s="1"/>
  <c r="U533" i="13"/>
  <c r="AC533" i="13" s="1"/>
  <c r="U532" i="13"/>
  <c r="AC532" i="13" s="1"/>
  <c r="U531" i="13"/>
  <c r="AC531" i="13" s="1"/>
  <c r="U530" i="13"/>
  <c r="AC530" i="13" s="1"/>
  <c r="U506" i="13"/>
  <c r="AC506" i="13" s="1"/>
  <c r="U505" i="13"/>
  <c r="AC505" i="13" s="1"/>
  <c r="U504" i="13"/>
  <c r="AC504" i="13" s="1"/>
  <c r="U503" i="13"/>
  <c r="AC503" i="13" s="1"/>
  <c r="U502" i="13"/>
  <c r="AC502" i="13" s="1"/>
  <c r="U501" i="13"/>
  <c r="AC501" i="13" s="1"/>
  <c r="U500" i="13"/>
  <c r="AC500" i="13" s="1"/>
  <c r="U499" i="13"/>
  <c r="AC499" i="13" s="1"/>
  <c r="U498" i="13"/>
  <c r="AC498" i="13" s="1"/>
  <c r="U497" i="13"/>
  <c r="AC497" i="13" s="1"/>
  <c r="U496" i="13"/>
  <c r="AC496" i="13" s="1"/>
  <c r="U495" i="13"/>
  <c r="AC495" i="13" s="1"/>
  <c r="U494" i="13"/>
  <c r="AC494" i="13" s="1"/>
  <c r="U493" i="13"/>
  <c r="AC493" i="13" s="1"/>
  <c r="U492" i="13"/>
  <c r="AC492" i="13" s="1"/>
  <c r="U491" i="13"/>
  <c r="AC491" i="13" s="1"/>
  <c r="U490" i="13"/>
  <c r="AC490" i="13" s="1"/>
  <c r="U489" i="13"/>
  <c r="AC489" i="13" s="1"/>
  <c r="U488" i="13"/>
  <c r="AC488" i="13" s="1"/>
  <c r="U487" i="13"/>
  <c r="AC487" i="13" s="1"/>
  <c r="U486" i="13"/>
  <c r="AC486" i="13" s="1"/>
  <c r="U485" i="13"/>
  <c r="AC485" i="13" s="1"/>
  <c r="U484" i="13"/>
  <c r="AC484" i="13" s="1"/>
  <c r="U483" i="13"/>
  <c r="AC483" i="13" s="1"/>
  <c r="U482" i="13"/>
  <c r="AC482" i="13" s="1"/>
  <c r="U481" i="13"/>
  <c r="AC481" i="13" s="1"/>
  <c r="U480" i="13"/>
  <c r="AC480" i="13" s="1"/>
  <c r="U479" i="13"/>
  <c r="AC479" i="13" s="1"/>
  <c r="U478" i="13"/>
  <c r="AC478" i="13" s="1"/>
  <c r="U477" i="13"/>
  <c r="AC477" i="13" s="1"/>
  <c r="U476" i="13"/>
  <c r="AC476" i="13" s="1"/>
  <c r="U475" i="13"/>
  <c r="AC475" i="13" s="1"/>
  <c r="U474" i="13"/>
  <c r="AC474" i="13" s="1"/>
  <c r="U473" i="13"/>
  <c r="AC473" i="13" s="1"/>
  <c r="U472" i="13"/>
  <c r="AC472" i="13" s="1"/>
  <c r="U471" i="13"/>
  <c r="AC471" i="13" s="1"/>
  <c r="U470" i="13"/>
  <c r="AC470" i="13" s="1"/>
  <c r="U469" i="13"/>
  <c r="AC469" i="13" s="1"/>
  <c r="U468" i="13"/>
  <c r="AC468" i="13" s="1"/>
  <c r="U467" i="13"/>
  <c r="AC467" i="13" s="1"/>
  <c r="U466" i="13"/>
  <c r="AC466" i="13" s="1"/>
  <c r="U465" i="13"/>
  <c r="AC465" i="13" s="1"/>
  <c r="U464" i="13"/>
  <c r="AC464" i="13" s="1"/>
  <c r="U463" i="13"/>
  <c r="AC463" i="13" s="1"/>
  <c r="U462" i="13"/>
  <c r="AC462" i="13" s="1"/>
  <c r="U461" i="13"/>
  <c r="AC461" i="13" s="1"/>
  <c r="U621" i="1"/>
  <c r="AC621" i="1" s="1"/>
  <c r="U620" i="1"/>
  <c r="AC620" i="1" s="1"/>
  <c r="U619" i="1"/>
  <c r="AC619" i="1" s="1"/>
  <c r="U618" i="1"/>
  <c r="AC618" i="1" s="1"/>
  <c r="U617" i="1"/>
  <c r="AC617" i="1" s="1"/>
  <c r="U616" i="1"/>
  <c r="AC616" i="1" s="1"/>
  <c r="U615" i="1"/>
  <c r="AC615" i="1" s="1"/>
  <c r="U614" i="1"/>
  <c r="AC614" i="1" s="1"/>
  <c r="U613" i="1"/>
  <c r="AC613" i="1" s="1"/>
  <c r="U612" i="1"/>
  <c r="AC612" i="1" s="1"/>
  <c r="U611" i="1"/>
  <c r="AC611" i="1" s="1"/>
  <c r="U610" i="1"/>
  <c r="AC610" i="1" s="1"/>
  <c r="U609" i="1"/>
  <c r="AC609" i="1" s="1"/>
  <c r="U608" i="1"/>
  <c r="AC608" i="1" s="1"/>
  <c r="U607" i="1"/>
  <c r="AC607" i="1" s="1"/>
  <c r="U606" i="1"/>
  <c r="AC606" i="1" s="1"/>
  <c r="U605" i="1"/>
  <c r="AC605" i="1" s="1"/>
  <c r="U604" i="1"/>
  <c r="AC604" i="1" s="1"/>
  <c r="U603" i="1"/>
  <c r="AC603" i="1" s="1"/>
  <c r="U602" i="1"/>
  <c r="AC602" i="1" s="1"/>
  <c r="U601" i="1"/>
  <c r="AC601" i="1" s="1"/>
  <c r="U600" i="1"/>
  <c r="AC600" i="1" s="1"/>
  <c r="U599" i="1"/>
  <c r="AC599" i="1" s="1"/>
  <c r="U575" i="1"/>
  <c r="AC575" i="1" s="1"/>
  <c r="U574" i="1"/>
  <c r="AC574" i="1" s="1"/>
  <c r="U573" i="1"/>
  <c r="AC573" i="1" s="1"/>
  <c r="U572" i="1"/>
  <c r="AC572" i="1" s="1"/>
  <c r="U571" i="1"/>
  <c r="AC571" i="1" s="1"/>
  <c r="U570" i="1"/>
  <c r="AC570" i="1" s="1"/>
  <c r="U569" i="1"/>
  <c r="AC569" i="1" s="1"/>
  <c r="U568" i="1"/>
  <c r="AC568" i="1" s="1"/>
  <c r="U567" i="1"/>
  <c r="AC567" i="1" s="1"/>
  <c r="U566" i="1"/>
  <c r="AC566" i="1" s="1"/>
  <c r="U565" i="1"/>
  <c r="AC565" i="1" s="1"/>
  <c r="U564" i="1"/>
  <c r="AC564" i="1" s="1"/>
  <c r="U563" i="1"/>
  <c r="AC563" i="1" s="1"/>
  <c r="U562" i="1"/>
  <c r="AC562" i="1" s="1"/>
  <c r="U561" i="1"/>
  <c r="AC561" i="1" s="1"/>
  <c r="U560" i="1"/>
  <c r="AC560" i="1" s="1"/>
  <c r="U559" i="1"/>
  <c r="AC559" i="1" s="1"/>
  <c r="U558" i="1"/>
  <c r="AC558" i="1" s="1"/>
  <c r="U557" i="1"/>
  <c r="AC557" i="1" s="1"/>
  <c r="U556" i="1"/>
  <c r="AC556" i="1" s="1"/>
  <c r="U555" i="1"/>
  <c r="AC555" i="1" s="1"/>
  <c r="U554" i="1"/>
  <c r="AC554" i="1" s="1"/>
  <c r="U553" i="1"/>
  <c r="AC553" i="1" s="1"/>
  <c r="U552" i="1"/>
  <c r="AC552" i="1" s="1"/>
  <c r="U551" i="1"/>
  <c r="AC551" i="1" s="1"/>
  <c r="U550" i="1"/>
  <c r="AC550" i="1" s="1"/>
  <c r="U549" i="1"/>
  <c r="AC549" i="1" s="1"/>
  <c r="U548" i="1"/>
  <c r="AC548" i="1" s="1"/>
  <c r="U547" i="1"/>
  <c r="AC547" i="1" s="1"/>
  <c r="U546" i="1"/>
  <c r="AC546" i="1" s="1"/>
  <c r="U545" i="1"/>
  <c r="AC545" i="1" s="1"/>
  <c r="U544" i="1"/>
  <c r="AC544" i="1" s="1"/>
  <c r="U543" i="1"/>
  <c r="AC543" i="1" s="1"/>
  <c r="U542" i="1"/>
  <c r="AC542" i="1" s="1"/>
  <c r="U541" i="1"/>
  <c r="AC541" i="1" s="1"/>
  <c r="U540" i="1"/>
  <c r="AC540" i="1" s="1"/>
  <c r="U539" i="1"/>
  <c r="AC539" i="1" s="1"/>
  <c r="U538" i="1"/>
  <c r="AC538" i="1" s="1"/>
  <c r="U537" i="1"/>
  <c r="AC537" i="1" s="1"/>
  <c r="U536" i="1"/>
  <c r="AC536" i="1" s="1"/>
  <c r="U535" i="1"/>
  <c r="AC535" i="1" s="1"/>
  <c r="U534" i="1"/>
  <c r="AC534" i="1" s="1"/>
  <c r="U533" i="1"/>
  <c r="AC533" i="1" s="1"/>
  <c r="U532" i="1"/>
  <c r="AC532" i="1" s="1"/>
  <c r="U531" i="1"/>
  <c r="AC531" i="1" s="1"/>
  <c r="U530" i="1"/>
  <c r="AC530" i="1" s="1"/>
  <c r="U506" i="1"/>
  <c r="AC506" i="1" s="1"/>
  <c r="U505" i="1"/>
  <c r="AC505" i="1" s="1"/>
  <c r="U504" i="1"/>
  <c r="AC504" i="1" s="1"/>
  <c r="U503" i="1"/>
  <c r="AC503" i="1" s="1"/>
  <c r="U502" i="1"/>
  <c r="AC502" i="1" s="1"/>
  <c r="U501" i="1"/>
  <c r="AC501" i="1" s="1"/>
  <c r="U500" i="1"/>
  <c r="AC500" i="1" s="1"/>
  <c r="U499" i="1"/>
  <c r="AC499" i="1" s="1"/>
  <c r="U498" i="1"/>
  <c r="AC498" i="1" s="1"/>
  <c r="U497" i="1"/>
  <c r="AC497" i="1" s="1"/>
  <c r="U496" i="1"/>
  <c r="AC496" i="1" s="1"/>
  <c r="U495" i="1"/>
  <c r="AC495" i="1" s="1"/>
  <c r="U494" i="1"/>
  <c r="AC494" i="1" s="1"/>
  <c r="U493" i="1"/>
  <c r="AC493" i="1" s="1"/>
  <c r="U492" i="1"/>
  <c r="AC492" i="1" s="1"/>
  <c r="U491" i="1"/>
  <c r="AC491" i="1" s="1"/>
  <c r="U490" i="1"/>
  <c r="AC490" i="1" s="1"/>
  <c r="U489" i="1"/>
  <c r="AC489" i="1" s="1"/>
  <c r="U488" i="1"/>
  <c r="AC488" i="1" s="1"/>
  <c r="U487" i="1"/>
  <c r="AC487" i="1" s="1"/>
  <c r="U486" i="1"/>
  <c r="AC486" i="1" s="1"/>
  <c r="U485" i="1"/>
  <c r="AC485" i="1" s="1"/>
  <c r="U484" i="1"/>
  <c r="AC484" i="1" s="1"/>
  <c r="U483" i="1"/>
  <c r="AC483" i="1" s="1"/>
  <c r="U482" i="1"/>
  <c r="AC482" i="1" s="1"/>
  <c r="U481" i="1"/>
  <c r="AC481" i="1" s="1"/>
  <c r="U480" i="1"/>
  <c r="AC480" i="1" s="1"/>
  <c r="U479" i="1"/>
  <c r="AC479" i="1" s="1"/>
  <c r="U478" i="1"/>
  <c r="AC478" i="1" s="1"/>
  <c r="U477" i="1"/>
  <c r="AC477" i="1" s="1"/>
  <c r="U476" i="1"/>
  <c r="AC476" i="1" s="1"/>
  <c r="U475" i="1"/>
  <c r="AC475" i="1" s="1"/>
  <c r="U474" i="1"/>
  <c r="AC474" i="1" s="1"/>
  <c r="U473" i="1"/>
  <c r="AC473" i="1" s="1"/>
  <c r="U472" i="1"/>
  <c r="AC472" i="1" s="1"/>
  <c r="U471" i="1"/>
  <c r="AC471" i="1" s="1"/>
  <c r="U470" i="1"/>
  <c r="AC470" i="1" s="1"/>
  <c r="U469" i="1"/>
  <c r="AC469" i="1" s="1"/>
  <c r="U468" i="1"/>
  <c r="AC468" i="1" s="1"/>
  <c r="U467" i="1"/>
  <c r="AC467" i="1" s="1"/>
  <c r="U466" i="1"/>
  <c r="AC466" i="1" s="1"/>
  <c r="U465" i="1"/>
  <c r="AC465" i="1" s="1"/>
  <c r="U464" i="1"/>
  <c r="AC464" i="1" s="1"/>
  <c r="U463" i="1"/>
  <c r="AC463" i="1" s="1"/>
  <c r="U462" i="1"/>
  <c r="AC462" i="1" s="1"/>
  <c r="U461" i="1"/>
  <c r="AC461" i="1" s="1"/>
  <c r="F479" i="3"/>
  <c r="F480" i="3"/>
  <c r="F481" i="3"/>
  <c r="F482" i="3"/>
  <c r="F483" i="3"/>
  <c r="F484" i="3"/>
  <c r="F485" i="3"/>
  <c r="F486" i="3"/>
  <c r="F487" i="3"/>
  <c r="F488" i="3"/>
  <c r="F479" i="4"/>
  <c r="F480" i="4"/>
  <c r="F481" i="4"/>
  <c r="F482" i="4"/>
  <c r="F483" i="4"/>
  <c r="F484" i="4"/>
  <c r="F485" i="4"/>
  <c r="F486" i="4"/>
  <c r="F487" i="4"/>
  <c r="F488" i="4"/>
  <c r="F479" i="5"/>
  <c r="F480" i="5"/>
  <c r="F481" i="5"/>
  <c r="F482" i="5"/>
  <c r="F483" i="5"/>
  <c r="F484" i="5"/>
  <c r="F485" i="5"/>
  <c r="F486" i="5"/>
  <c r="F487" i="5"/>
  <c r="F488" i="5"/>
  <c r="F479" i="6"/>
  <c r="F480" i="6"/>
  <c r="F481" i="6"/>
  <c r="F482" i="6"/>
  <c r="F483" i="6"/>
  <c r="F484" i="6"/>
  <c r="F485" i="6"/>
  <c r="F486" i="6"/>
  <c r="F487" i="6"/>
  <c r="F488" i="6"/>
  <c r="F479" i="8"/>
  <c r="F480" i="8"/>
  <c r="F481" i="8"/>
  <c r="F482" i="8"/>
  <c r="F483" i="8"/>
  <c r="F484" i="8"/>
  <c r="F485" i="8"/>
  <c r="F486" i="8"/>
  <c r="F487" i="8"/>
  <c r="F488" i="8"/>
  <c r="F479" i="9"/>
  <c r="F480" i="9"/>
  <c r="F481" i="9"/>
  <c r="F482" i="9"/>
  <c r="F483" i="9"/>
  <c r="F484" i="9"/>
  <c r="F485" i="9"/>
  <c r="F486" i="9"/>
  <c r="F487" i="9"/>
  <c r="F488" i="9"/>
  <c r="F479" i="10"/>
  <c r="F480" i="10"/>
  <c r="F481" i="10"/>
  <c r="F482" i="10"/>
  <c r="F483" i="10"/>
  <c r="F484" i="10"/>
  <c r="F485" i="10"/>
  <c r="F486" i="10"/>
  <c r="F487" i="10"/>
  <c r="F488" i="10"/>
  <c r="F479" i="11"/>
  <c r="F480" i="11"/>
  <c r="F481" i="11"/>
  <c r="F482" i="11"/>
  <c r="F483" i="11"/>
  <c r="F484" i="11"/>
  <c r="F485" i="11"/>
  <c r="F486" i="11"/>
  <c r="F487" i="11"/>
  <c r="F488" i="11"/>
  <c r="F479" i="12"/>
  <c r="F480" i="12"/>
  <c r="F481" i="12"/>
  <c r="F482" i="12"/>
  <c r="F483" i="12"/>
  <c r="F484" i="12"/>
  <c r="F485" i="12"/>
  <c r="F486" i="12"/>
  <c r="F487" i="12"/>
  <c r="F488" i="12"/>
  <c r="F479" i="13"/>
  <c r="F480" i="13"/>
  <c r="F481" i="13"/>
  <c r="F482" i="13"/>
  <c r="F483" i="13"/>
  <c r="F484" i="13"/>
  <c r="F485" i="13"/>
  <c r="F486" i="13"/>
  <c r="F487" i="13"/>
  <c r="F488" i="13"/>
  <c r="F479" i="1"/>
  <c r="F480" i="1"/>
  <c r="F481" i="1"/>
  <c r="F482" i="1"/>
  <c r="F483" i="1"/>
  <c r="F484" i="1"/>
  <c r="F485" i="1"/>
  <c r="F486" i="1"/>
  <c r="F487" i="1"/>
  <c r="F488" i="1"/>
  <c r="F478" i="3"/>
  <c r="F478" i="4"/>
  <c r="F478" i="5"/>
  <c r="F478" i="6"/>
  <c r="F478" i="8"/>
  <c r="F478" i="9"/>
  <c r="F478" i="10"/>
  <c r="F478" i="11"/>
  <c r="F478" i="12"/>
  <c r="F478" i="13"/>
  <c r="F478" i="1"/>
  <c r="F468" i="3"/>
  <c r="F469" i="3"/>
  <c r="F470" i="3"/>
  <c r="F471" i="3"/>
  <c r="F472" i="3"/>
  <c r="F473" i="3"/>
  <c r="F474" i="3"/>
  <c r="F475" i="3"/>
  <c r="F476" i="3"/>
  <c r="F477" i="3"/>
  <c r="F468" i="4"/>
  <c r="F469" i="4"/>
  <c r="F470" i="4"/>
  <c r="F471" i="4"/>
  <c r="F472" i="4"/>
  <c r="F473" i="4"/>
  <c r="F474" i="4"/>
  <c r="F475" i="4"/>
  <c r="F476" i="4"/>
  <c r="F477" i="4"/>
  <c r="F468" i="5"/>
  <c r="F469" i="5"/>
  <c r="F470" i="5"/>
  <c r="F471" i="5"/>
  <c r="F472" i="5"/>
  <c r="F473" i="5"/>
  <c r="F474" i="5"/>
  <c r="F475" i="5"/>
  <c r="F476" i="5"/>
  <c r="F477" i="5"/>
  <c r="F468" i="6"/>
  <c r="F469" i="6"/>
  <c r="F470" i="6"/>
  <c r="F471" i="6"/>
  <c r="F472" i="6"/>
  <c r="F473" i="6"/>
  <c r="F474" i="6"/>
  <c r="F475" i="6"/>
  <c r="F476" i="6"/>
  <c r="F477" i="6"/>
  <c r="F468" i="8"/>
  <c r="F469" i="8"/>
  <c r="F470" i="8"/>
  <c r="F471" i="8"/>
  <c r="F472" i="8"/>
  <c r="F473" i="8"/>
  <c r="F474" i="8"/>
  <c r="F475" i="8"/>
  <c r="F476" i="8"/>
  <c r="F477" i="8"/>
  <c r="F468" i="9"/>
  <c r="F469" i="9"/>
  <c r="F470" i="9"/>
  <c r="F471" i="9"/>
  <c r="F472" i="9"/>
  <c r="F473" i="9"/>
  <c r="F474" i="9"/>
  <c r="F475" i="9"/>
  <c r="F476" i="9"/>
  <c r="F477" i="9"/>
  <c r="F468" i="10"/>
  <c r="F469" i="10"/>
  <c r="F470" i="10"/>
  <c r="F471" i="10"/>
  <c r="F472" i="10"/>
  <c r="F473" i="10"/>
  <c r="F474" i="10"/>
  <c r="F475" i="10"/>
  <c r="F476" i="10"/>
  <c r="F477" i="10"/>
  <c r="F468" i="11"/>
  <c r="F469" i="11"/>
  <c r="F470" i="11"/>
  <c r="F471" i="11"/>
  <c r="F472" i="11"/>
  <c r="F473" i="11"/>
  <c r="F474" i="11"/>
  <c r="F475" i="11"/>
  <c r="F476" i="11"/>
  <c r="F477" i="11"/>
  <c r="F468" i="12"/>
  <c r="F469" i="12"/>
  <c r="F470" i="12"/>
  <c r="F471" i="12"/>
  <c r="F472" i="12"/>
  <c r="F473" i="12"/>
  <c r="F474" i="12"/>
  <c r="F475" i="12"/>
  <c r="F476" i="12"/>
  <c r="F477" i="12"/>
  <c r="F468" i="13"/>
  <c r="F469" i="13"/>
  <c r="F470" i="13"/>
  <c r="F471" i="13"/>
  <c r="F472" i="13"/>
  <c r="F473" i="13"/>
  <c r="F474" i="13"/>
  <c r="F475" i="13"/>
  <c r="F476" i="13"/>
  <c r="F477" i="13"/>
  <c r="F468" i="1"/>
  <c r="F469" i="1"/>
  <c r="F470" i="1"/>
  <c r="F471" i="1"/>
  <c r="F472" i="1"/>
  <c r="F473" i="1"/>
  <c r="F474" i="1"/>
  <c r="F475" i="1"/>
  <c r="F476" i="1"/>
  <c r="F477" i="1"/>
  <c r="F467" i="3"/>
  <c r="F467" i="4"/>
  <c r="F467" i="5"/>
  <c r="F467" i="6"/>
  <c r="F467" i="8"/>
  <c r="F467" i="9"/>
  <c r="F467" i="10"/>
  <c r="F467" i="11"/>
  <c r="F467" i="12"/>
  <c r="F467" i="13"/>
  <c r="F467" i="1"/>
  <c r="F462" i="3"/>
  <c r="F463" i="3"/>
  <c r="F464" i="3"/>
  <c r="F465" i="3"/>
  <c r="F466" i="3"/>
  <c r="F462" i="4"/>
  <c r="F463" i="4"/>
  <c r="F464" i="4"/>
  <c r="F465" i="4"/>
  <c r="F466" i="4"/>
  <c r="F462" i="5"/>
  <c r="F463" i="5"/>
  <c r="F464" i="5"/>
  <c r="F465" i="5"/>
  <c r="F466" i="5"/>
  <c r="F462" i="6"/>
  <c r="F463" i="6"/>
  <c r="F464" i="6"/>
  <c r="F465" i="6"/>
  <c r="F466" i="6"/>
  <c r="F462" i="8"/>
  <c r="F463" i="8"/>
  <c r="F464" i="8"/>
  <c r="F465" i="8"/>
  <c r="F466" i="8"/>
  <c r="F462" i="9"/>
  <c r="F463" i="9"/>
  <c r="F464" i="9"/>
  <c r="F465" i="9"/>
  <c r="F466" i="9"/>
  <c r="F462" i="10"/>
  <c r="F463" i="10"/>
  <c r="F464" i="10"/>
  <c r="F465" i="10"/>
  <c r="F466" i="10"/>
  <c r="F462" i="11"/>
  <c r="F463" i="11"/>
  <c r="F464" i="11"/>
  <c r="F465" i="11"/>
  <c r="F466" i="11"/>
  <c r="F462" i="12"/>
  <c r="F464" i="12"/>
  <c r="F465" i="12"/>
  <c r="F466" i="12"/>
  <c r="F462" i="13"/>
  <c r="F463" i="13"/>
  <c r="F464" i="13"/>
  <c r="F465" i="13"/>
  <c r="F466" i="13"/>
  <c r="F462" i="1"/>
  <c r="F463" i="1"/>
  <c r="F464" i="1"/>
  <c r="F465" i="1"/>
  <c r="F466" i="1"/>
  <c r="F461" i="3"/>
  <c r="F461" i="4"/>
  <c r="F461" i="5"/>
  <c r="F461" i="6"/>
  <c r="F461" i="8"/>
  <c r="F461" i="9"/>
  <c r="F461" i="10"/>
  <c r="F461" i="11"/>
  <c r="F461" i="12"/>
  <c r="F461" i="13"/>
  <c r="F461" i="1"/>
  <c r="C488" i="3"/>
  <c r="C488" i="4"/>
  <c r="C488" i="5"/>
  <c r="C488" i="6"/>
  <c r="C488" i="8"/>
  <c r="C488" i="9"/>
  <c r="C488" i="10"/>
  <c r="C488" i="11"/>
  <c r="C488" i="12"/>
  <c r="C488" i="13"/>
  <c r="C488" i="1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B462" i="3"/>
  <c r="H462" i="3" s="1"/>
  <c r="B463" i="3"/>
  <c r="B464" i="3"/>
  <c r="H464" i="3" s="1"/>
  <c r="B465" i="3"/>
  <c r="H465" i="3" s="1"/>
  <c r="B466" i="3"/>
  <c r="H466" i="3" s="1"/>
  <c r="B467" i="3"/>
  <c r="H467" i="3" s="1"/>
  <c r="B468" i="3"/>
  <c r="H468" i="3" s="1"/>
  <c r="B469" i="3"/>
  <c r="H469" i="3" s="1"/>
  <c r="B470" i="3"/>
  <c r="H470" i="3" s="1"/>
  <c r="B471" i="3"/>
  <c r="H471" i="3" s="1"/>
  <c r="B472" i="3"/>
  <c r="H472" i="3" s="1"/>
  <c r="B473" i="3"/>
  <c r="H473" i="3" s="1"/>
  <c r="B474" i="3"/>
  <c r="H474" i="3" s="1"/>
  <c r="B475" i="3"/>
  <c r="H475" i="3" s="1"/>
  <c r="B476" i="3"/>
  <c r="H476" i="3" s="1"/>
  <c r="B477" i="3"/>
  <c r="H477" i="3" s="1"/>
  <c r="B478" i="3"/>
  <c r="H478" i="3" s="1"/>
  <c r="B479" i="3"/>
  <c r="H479" i="3" s="1"/>
  <c r="B480" i="3"/>
  <c r="H480" i="3" s="1"/>
  <c r="B481" i="3"/>
  <c r="H481" i="3" s="1"/>
  <c r="B482" i="3"/>
  <c r="H482" i="3" s="1"/>
  <c r="B483" i="3"/>
  <c r="H483" i="3" s="1"/>
  <c r="B484" i="3"/>
  <c r="H484" i="3" s="1"/>
  <c r="B485" i="3"/>
  <c r="H485" i="3" s="1"/>
  <c r="B486" i="3"/>
  <c r="H486" i="3" s="1"/>
  <c r="B487" i="3"/>
  <c r="H487" i="3" s="1"/>
  <c r="B488" i="3"/>
  <c r="H488" i="3" s="1"/>
  <c r="B462" i="4"/>
  <c r="H462" i="4" s="1"/>
  <c r="B463" i="4"/>
  <c r="H463" i="4" s="1"/>
  <c r="B464" i="4"/>
  <c r="H464" i="4" s="1"/>
  <c r="B465" i="4"/>
  <c r="H465" i="4" s="1"/>
  <c r="B466" i="4"/>
  <c r="H466" i="4" s="1"/>
  <c r="B467" i="4"/>
  <c r="H467" i="4" s="1"/>
  <c r="B468" i="4"/>
  <c r="H468" i="4" s="1"/>
  <c r="B469" i="4"/>
  <c r="H469" i="4" s="1"/>
  <c r="B470" i="4"/>
  <c r="H470" i="4" s="1"/>
  <c r="B471" i="4"/>
  <c r="H471" i="4" s="1"/>
  <c r="B472" i="4"/>
  <c r="H472" i="4" s="1"/>
  <c r="B473" i="4"/>
  <c r="H473" i="4" s="1"/>
  <c r="B474" i="4"/>
  <c r="H474" i="4" s="1"/>
  <c r="B475" i="4"/>
  <c r="H475" i="4" s="1"/>
  <c r="B476" i="4"/>
  <c r="H476" i="4" s="1"/>
  <c r="B477" i="4"/>
  <c r="H477" i="4" s="1"/>
  <c r="B478" i="4"/>
  <c r="H478" i="4" s="1"/>
  <c r="B479" i="4"/>
  <c r="H479" i="4" s="1"/>
  <c r="B480" i="4"/>
  <c r="H480" i="4" s="1"/>
  <c r="B481" i="4"/>
  <c r="H481" i="4" s="1"/>
  <c r="B482" i="4"/>
  <c r="H482" i="4" s="1"/>
  <c r="B483" i="4"/>
  <c r="H483" i="4" s="1"/>
  <c r="B484" i="4"/>
  <c r="H484" i="4" s="1"/>
  <c r="B485" i="4"/>
  <c r="H485" i="4" s="1"/>
  <c r="B486" i="4"/>
  <c r="H486" i="4" s="1"/>
  <c r="B487" i="4"/>
  <c r="H487" i="4" s="1"/>
  <c r="B488" i="4"/>
  <c r="H488" i="4" s="1"/>
  <c r="B462" i="5"/>
  <c r="H462" i="5" s="1"/>
  <c r="B463" i="5"/>
  <c r="H463" i="5" s="1"/>
  <c r="B464" i="5"/>
  <c r="H464" i="5" s="1"/>
  <c r="B465" i="5"/>
  <c r="H465" i="5" s="1"/>
  <c r="B466" i="5"/>
  <c r="H466" i="5" s="1"/>
  <c r="B467" i="5"/>
  <c r="H467" i="5" s="1"/>
  <c r="B468" i="5"/>
  <c r="H468" i="5" s="1"/>
  <c r="B469" i="5"/>
  <c r="H469" i="5" s="1"/>
  <c r="B470" i="5"/>
  <c r="H470" i="5" s="1"/>
  <c r="B471" i="5"/>
  <c r="H471" i="5" s="1"/>
  <c r="B472" i="5"/>
  <c r="H472" i="5" s="1"/>
  <c r="B473" i="5"/>
  <c r="H473" i="5" s="1"/>
  <c r="B474" i="5"/>
  <c r="H474" i="5" s="1"/>
  <c r="B475" i="5"/>
  <c r="H475" i="5" s="1"/>
  <c r="B476" i="5"/>
  <c r="H476" i="5" s="1"/>
  <c r="B477" i="5"/>
  <c r="H477" i="5" s="1"/>
  <c r="B478" i="5"/>
  <c r="H478" i="5" s="1"/>
  <c r="B479" i="5"/>
  <c r="H479" i="5" s="1"/>
  <c r="B480" i="5"/>
  <c r="H480" i="5" s="1"/>
  <c r="B481" i="5"/>
  <c r="H481" i="5" s="1"/>
  <c r="B482" i="5"/>
  <c r="H482" i="5" s="1"/>
  <c r="B483" i="5"/>
  <c r="H483" i="5" s="1"/>
  <c r="B484" i="5"/>
  <c r="H484" i="5" s="1"/>
  <c r="B485" i="5"/>
  <c r="H485" i="5" s="1"/>
  <c r="B486" i="5"/>
  <c r="H486" i="5" s="1"/>
  <c r="B487" i="5"/>
  <c r="H487" i="5" s="1"/>
  <c r="B488" i="5"/>
  <c r="H488" i="5" s="1"/>
  <c r="B462" i="6"/>
  <c r="H462" i="6" s="1"/>
  <c r="B463" i="6"/>
  <c r="H463" i="6" s="1"/>
  <c r="B464" i="6"/>
  <c r="H464" i="6" s="1"/>
  <c r="B465" i="6"/>
  <c r="H465" i="6" s="1"/>
  <c r="B466" i="6"/>
  <c r="H466" i="6" s="1"/>
  <c r="B467" i="6"/>
  <c r="H467" i="6" s="1"/>
  <c r="B468" i="6"/>
  <c r="H468" i="6" s="1"/>
  <c r="B469" i="6"/>
  <c r="H469" i="6" s="1"/>
  <c r="B470" i="6"/>
  <c r="H470" i="6" s="1"/>
  <c r="B471" i="6"/>
  <c r="H471" i="6" s="1"/>
  <c r="B472" i="6"/>
  <c r="H472" i="6" s="1"/>
  <c r="B473" i="6"/>
  <c r="H473" i="6" s="1"/>
  <c r="B474" i="6"/>
  <c r="H474" i="6" s="1"/>
  <c r="B475" i="6"/>
  <c r="H475" i="6" s="1"/>
  <c r="B476" i="6"/>
  <c r="H476" i="6" s="1"/>
  <c r="B477" i="6"/>
  <c r="H477" i="6" s="1"/>
  <c r="B478" i="6"/>
  <c r="H478" i="6" s="1"/>
  <c r="B479" i="6"/>
  <c r="H479" i="6" s="1"/>
  <c r="B480" i="6"/>
  <c r="H480" i="6" s="1"/>
  <c r="B481" i="6"/>
  <c r="H481" i="6" s="1"/>
  <c r="B482" i="6"/>
  <c r="H482" i="6" s="1"/>
  <c r="B483" i="6"/>
  <c r="H483" i="6" s="1"/>
  <c r="B484" i="6"/>
  <c r="H484" i="6" s="1"/>
  <c r="B485" i="6"/>
  <c r="H485" i="6" s="1"/>
  <c r="B486" i="6"/>
  <c r="H486" i="6" s="1"/>
  <c r="B487" i="6"/>
  <c r="H487" i="6" s="1"/>
  <c r="B488" i="6"/>
  <c r="H488" i="6" s="1"/>
  <c r="B462" i="8"/>
  <c r="H462" i="8" s="1"/>
  <c r="B463" i="8"/>
  <c r="H463" i="8" s="1"/>
  <c r="B464" i="8"/>
  <c r="H464" i="8" s="1"/>
  <c r="B465" i="8"/>
  <c r="H465" i="8" s="1"/>
  <c r="B466" i="8"/>
  <c r="H466" i="8" s="1"/>
  <c r="B467" i="8"/>
  <c r="H467" i="8" s="1"/>
  <c r="B468" i="8"/>
  <c r="H468" i="8" s="1"/>
  <c r="B469" i="8"/>
  <c r="H469" i="8" s="1"/>
  <c r="B470" i="8"/>
  <c r="H470" i="8" s="1"/>
  <c r="B471" i="8"/>
  <c r="H471" i="8" s="1"/>
  <c r="B472" i="8"/>
  <c r="H472" i="8" s="1"/>
  <c r="B473" i="8"/>
  <c r="H473" i="8" s="1"/>
  <c r="B474" i="8"/>
  <c r="H474" i="8" s="1"/>
  <c r="B475" i="8"/>
  <c r="H475" i="8" s="1"/>
  <c r="B476" i="8"/>
  <c r="H476" i="8" s="1"/>
  <c r="B477" i="8"/>
  <c r="H477" i="8" s="1"/>
  <c r="B478" i="8"/>
  <c r="H478" i="8" s="1"/>
  <c r="B479" i="8"/>
  <c r="H479" i="8" s="1"/>
  <c r="B480" i="8"/>
  <c r="H480" i="8" s="1"/>
  <c r="B481" i="8"/>
  <c r="H481" i="8" s="1"/>
  <c r="B482" i="8"/>
  <c r="H482" i="8" s="1"/>
  <c r="B483" i="8"/>
  <c r="H483" i="8" s="1"/>
  <c r="B484" i="8"/>
  <c r="H484" i="8" s="1"/>
  <c r="B485" i="8"/>
  <c r="H485" i="8" s="1"/>
  <c r="B486" i="8"/>
  <c r="H486" i="8" s="1"/>
  <c r="B487" i="8"/>
  <c r="H487" i="8" s="1"/>
  <c r="B488" i="8"/>
  <c r="H488" i="8" s="1"/>
  <c r="B462" i="9"/>
  <c r="H462" i="9" s="1"/>
  <c r="B463" i="9"/>
  <c r="H463" i="9" s="1"/>
  <c r="B464" i="9"/>
  <c r="H464" i="9" s="1"/>
  <c r="B465" i="9"/>
  <c r="H465" i="9" s="1"/>
  <c r="B466" i="9"/>
  <c r="H466" i="9" s="1"/>
  <c r="B467" i="9"/>
  <c r="H467" i="9" s="1"/>
  <c r="B468" i="9"/>
  <c r="H468" i="9" s="1"/>
  <c r="B469" i="9"/>
  <c r="H469" i="9" s="1"/>
  <c r="B470" i="9"/>
  <c r="H470" i="9" s="1"/>
  <c r="B471" i="9"/>
  <c r="H471" i="9" s="1"/>
  <c r="B472" i="9"/>
  <c r="H472" i="9" s="1"/>
  <c r="B473" i="9"/>
  <c r="H473" i="9" s="1"/>
  <c r="B474" i="9"/>
  <c r="H474" i="9" s="1"/>
  <c r="B475" i="9"/>
  <c r="H475" i="9" s="1"/>
  <c r="B476" i="9"/>
  <c r="H476" i="9" s="1"/>
  <c r="B477" i="9"/>
  <c r="H477" i="9" s="1"/>
  <c r="B478" i="9"/>
  <c r="H478" i="9" s="1"/>
  <c r="B479" i="9"/>
  <c r="H479" i="9" s="1"/>
  <c r="B480" i="9"/>
  <c r="H480" i="9" s="1"/>
  <c r="B481" i="9"/>
  <c r="H481" i="9" s="1"/>
  <c r="B482" i="9"/>
  <c r="H482" i="9" s="1"/>
  <c r="B483" i="9"/>
  <c r="H483" i="9" s="1"/>
  <c r="B484" i="9"/>
  <c r="H484" i="9" s="1"/>
  <c r="B485" i="9"/>
  <c r="H485" i="9" s="1"/>
  <c r="B486" i="9"/>
  <c r="H486" i="9" s="1"/>
  <c r="B487" i="9"/>
  <c r="H487" i="9" s="1"/>
  <c r="B488" i="9"/>
  <c r="H488" i="9" s="1"/>
  <c r="B462" i="10"/>
  <c r="H462" i="10" s="1"/>
  <c r="B463" i="10"/>
  <c r="H463" i="10" s="1"/>
  <c r="B464" i="10"/>
  <c r="H464" i="10" s="1"/>
  <c r="B465" i="10"/>
  <c r="H465" i="10" s="1"/>
  <c r="B466" i="10"/>
  <c r="H466" i="10" s="1"/>
  <c r="B467" i="10"/>
  <c r="H467" i="10" s="1"/>
  <c r="B468" i="10"/>
  <c r="H468" i="10" s="1"/>
  <c r="B469" i="10"/>
  <c r="H469" i="10" s="1"/>
  <c r="B470" i="10"/>
  <c r="H470" i="10" s="1"/>
  <c r="B471" i="10"/>
  <c r="H471" i="10" s="1"/>
  <c r="B472" i="10"/>
  <c r="H472" i="10" s="1"/>
  <c r="B473" i="10"/>
  <c r="H473" i="10" s="1"/>
  <c r="B474" i="10"/>
  <c r="H474" i="10" s="1"/>
  <c r="B475" i="10"/>
  <c r="H475" i="10" s="1"/>
  <c r="B476" i="10"/>
  <c r="H476" i="10" s="1"/>
  <c r="B477" i="10"/>
  <c r="H477" i="10" s="1"/>
  <c r="B478" i="10"/>
  <c r="H478" i="10" s="1"/>
  <c r="B479" i="10"/>
  <c r="H479" i="10" s="1"/>
  <c r="B480" i="10"/>
  <c r="H480" i="10" s="1"/>
  <c r="B481" i="10"/>
  <c r="H481" i="10" s="1"/>
  <c r="B482" i="10"/>
  <c r="H482" i="10" s="1"/>
  <c r="B483" i="10"/>
  <c r="H483" i="10" s="1"/>
  <c r="B484" i="10"/>
  <c r="H484" i="10" s="1"/>
  <c r="B485" i="10"/>
  <c r="H485" i="10" s="1"/>
  <c r="B486" i="10"/>
  <c r="H486" i="10" s="1"/>
  <c r="B487" i="10"/>
  <c r="H487" i="10" s="1"/>
  <c r="B488" i="10"/>
  <c r="H488" i="10" s="1"/>
  <c r="B462" i="11"/>
  <c r="H462" i="11" s="1"/>
  <c r="B463" i="11"/>
  <c r="H463" i="11" s="1"/>
  <c r="B464" i="11"/>
  <c r="H464" i="11" s="1"/>
  <c r="B465" i="11"/>
  <c r="H465" i="11" s="1"/>
  <c r="B466" i="11"/>
  <c r="H466" i="11" s="1"/>
  <c r="B467" i="11"/>
  <c r="H467" i="11" s="1"/>
  <c r="B468" i="11"/>
  <c r="H468" i="11" s="1"/>
  <c r="B469" i="11"/>
  <c r="H469" i="11" s="1"/>
  <c r="B470" i="11"/>
  <c r="H470" i="11" s="1"/>
  <c r="B471" i="11"/>
  <c r="H471" i="11" s="1"/>
  <c r="B472" i="11"/>
  <c r="H472" i="11" s="1"/>
  <c r="B473" i="11"/>
  <c r="H473" i="11" s="1"/>
  <c r="B474" i="11"/>
  <c r="H474" i="11" s="1"/>
  <c r="B475" i="11"/>
  <c r="H475" i="11" s="1"/>
  <c r="B476" i="11"/>
  <c r="H476" i="11" s="1"/>
  <c r="B477" i="11"/>
  <c r="H477" i="11" s="1"/>
  <c r="B478" i="11"/>
  <c r="H478" i="11" s="1"/>
  <c r="B479" i="11"/>
  <c r="H479" i="11" s="1"/>
  <c r="B480" i="11"/>
  <c r="H480" i="11" s="1"/>
  <c r="B481" i="11"/>
  <c r="H481" i="11" s="1"/>
  <c r="B482" i="11"/>
  <c r="H482" i="11" s="1"/>
  <c r="B483" i="11"/>
  <c r="H483" i="11" s="1"/>
  <c r="B484" i="11"/>
  <c r="H484" i="11" s="1"/>
  <c r="B485" i="11"/>
  <c r="H485" i="11" s="1"/>
  <c r="B486" i="11"/>
  <c r="H486" i="11" s="1"/>
  <c r="B487" i="11"/>
  <c r="H487" i="11" s="1"/>
  <c r="B488" i="11"/>
  <c r="H488" i="11" s="1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H482" i="12" s="1"/>
  <c r="B483" i="12"/>
  <c r="H483" i="12" s="1"/>
  <c r="B484" i="12"/>
  <c r="H484" i="12" s="1"/>
  <c r="B485" i="12"/>
  <c r="H485" i="12" s="1"/>
  <c r="B486" i="12"/>
  <c r="H486" i="12" s="1"/>
  <c r="B487" i="12"/>
  <c r="H487" i="12" s="1"/>
  <c r="B488" i="12"/>
  <c r="H488" i="12" s="1"/>
  <c r="B462" i="13"/>
  <c r="H462" i="13" s="1"/>
  <c r="B463" i="13"/>
  <c r="H463" i="13" s="1"/>
  <c r="B464" i="13"/>
  <c r="H464" i="13" s="1"/>
  <c r="B465" i="13"/>
  <c r="H465" i="13" s="1"/>
  <c r="B466" i="13"/>
  <c r="H466" i="13" s="1"/>
  <c r="B467" i="13"/>
  <c r="H467" i="13" s="1"/>
  <c r="B468" i="13"/>
  <c r="H468" i="13" s="1"/>
  <c r="B469" i="13"/>
  <c r="H469" i="13" s="1"/>
  <c r="B470" i="13"/>
  <c r="H470" i="13" s="1"/>
  <c r="B471" i="13"/>
  <c r="H471" i="13" s="1"/>
  <c r="B472" i="13"/>
  <c r="H472" i="13" s="1"/>
  <c r="B473" i="13"/>
  <c r="H473" i="13" s="1"/>
  <c r="B474" i="13"/>
  <c r="H474" i="13" s="1"/>
  <c r="B475" i="13"/>
  <c r="H475" i="13" s="1"/>
  <c r="B476" i="13"/>
  <c r="H476" i="13" s="1"/>
  <c r="B477" i="13"/>
  <c r="H477" i="13" s="1"/>
  <c r="B478" i="13"/>
  <c r="H478" i="13" s="1"/>
  <c r="B479" i="13"/>
  <c r="H479" i="13" s="1"/>
  <c r="B480" i="13"/>
  <c r="H480" i="13" s="1"/>
  <c r="B481" i="13"/>
  <c r="H481" i="13" s="1"/>
  <c r="B482" i="13"/>
  <c r="H482" i="13" s="1"/>
  <c r="B483" i="13"/>
  <c r="H483" i="13" s="1"/>
  <c r="B484" i="13"/>
  <c r="H484" i="13" s="1"/>
  <c r="B485" i="13"/>
  <c r="H485" i="13" s="1"/>
  <c r="B486" i="13"/>
  <c r="H486" i="13" s="1"/>
  <c r="B487" i="13"/>
  <c r="H487" i="13" s="1"/>
  <c r="B488" i="13"/>
  <c r="H488" i="13" s="1"/>
  <c r="B462" i="1"/>
  <c r="H462" i="1" s="1"/>
  <c r="B463" i="1"/>
  <c r="H463" i="1" s="1"/>
  <c r="B464" i="1"/>
  <c r="H464" i="1" s="1"/>
  <c r="B465" i="1"/>
  <c r="H465" i="1" s="1"/>
  <c r="B466" i="1"/>
  <c r="H466" i="1" s="1"/>
  <c r="B467" i="1"/>
  <c r="H467" i="1" s="1"/>
  <c r="B468" i="1"/>
  <c r="H468" i="1" s="1"/>
  <c r="B469" i="1"/>
  <c r="H469" i="1" s="1"/>
  <c r="B470" i="1"/>
  <c r="H470" i="1" s="1"/>
  <c r="B471" i="1"/>
  <c r="H471" i="1" s="1"/>
  <c r="B472" i="1"/>
  <c r="H472" i="1" s="1"/>
  <c r="B473" i="1"/>
  <c r="H473" i="1" s="1"/>
  <c r="B474" i="1"/>
  <c r="H474" i="1" s="1"/>
  <c r="B475" i="1"/>
  <c r="H475" i="1" s="1"/>
  <c r="B476" i="1"/>
  <c r="H476" i="1" s="1"/>
  <c r="B477" i="1"/>
  <c r="H477" i="1" s="1"/>
  <c r="B478" i="1"/>
  <c r="H478" i="1" s="1"/>
  <c r="B479" i="1"/>
  <c r="H479" i="1" s="1"/>
  <c r="B480" i="1"/>
  <c r="H480" i="1" s="1"/>
  <c r="B481" i="1"/>
  <c r="H481" i="1" s="1"/>
  <c r="B482" i="1"/>
  <c r="H482" i="1" s="1"/>
  <c r="B483" i="1"/>
  <c r="H483" i="1" s="1"/>
  <c r="B484" i="1"/>
  <c r="H484" i="1" s="1"/>
  <c r="B485" i="1"/>
  <c r="H485" i="1" s="1"/>
  <c r="B486" i="1"/>
  <c r="H486" i="1" s="1"/>
  <c r="B487" i="1"/>
  <c r="H487" i="1" s="1"/>
  <c r="B488" i="1"/>
  <c r="H488" i="1" s="1"/>
  <c r="H463" i="3"/>
  <c r="C461" i="3"/>
  <c r="C461" i="4"/>
  <c r="C461" i="5"/>
  <c r="C461" i="6"/>
  <c r="C461" i="8"/>
  <c r="C461" i="9"/>
  <c r="C461" i="10"/>
  <c r="C461" i="11"/>
  <c r="C461" i="12"/>
  <c r="C461" i="13"/>
  <c r="C461" i="1"/>
  <c r="B461" i="3"/>
  <c r="H461" i="3" s="1"/>
  <c r="B461" i="4"/>
  <c r="H461" i="4" s="1"/>
  <c r="B461" i="5"/>
  <c r="H461" i="5" s="1"/>
  <c r="B461" i="6"/>
  <c r="H461" i="6" s="1"/>
  <c r="B461" i="8"/>
  <c r="H461" i="8" s="1"/>
  <c r="B461" i="9"/>
  <c r="H461" i="9" s="1"/>
  <c r="B461" i="10"/>
  <c r="H461" i="10" s="1"/>
  <c r="B461" i="11"/>
  <c r="H461" i="11" s="1"/>
  <c r="B461" i="12"/>
  <c r="B461" i="13"/>
  <c r="H461" i="13" s="1"/>
  <c r="B461" i="1"/>
  <c r="H461" i="1" s="1"/>
  <c r="P566" i="3"/>
  <c r="P567" i="3"/>
  <c r="P568" i="3"/>
  <c r="P569" i="3"/>
  <c r="P570" i="3"/>
  <c r="P571" i="3"/>
  <c r="P572" i="3"/>
  <c r="P573" i="3"/>
  <c r="P574" i="3"/>
  <c r="P575" i="3"/>
  <c r="P566" i="4"/>
  <c r="P567" i="4"/>
  <c r="P568" i="4"/>
  <c r="P569" i="4"/>
  <c r="P570" i="4"/>
  <c r="P571" i="4"/>
  <c r="P572" i="4"/>
  <c r="P573" i="4"/>
  <c r="P574" i="4"/>
  <c r="P575" i="4"/>
  <c r="P566" i="5"/>
  <c r="P567" i="5"/>
  <c r="P568" i="5"/>
  <c r="P569" i="5"/>
  <c r="P570" i="5"/>
  <c r="P571" i="5"/>
  <c r="P572" i="5"/>
  <c r="P573" i="5"/>
  <c r="P574" i="5"/>
  <c r="P575" i="5"/>
  <c r="P566" i="6"/>
  <c r="P567" i="6"/>
  <c r="P568" i="6"/>
  <c r="P569" i="6"/>
  <c r="P570" i="6"/>
  <c r="P571" i="6"/>
  <c r="P572" i="6"/>
  <c r="P573" i="6"/>
  <c r="P574" i="6"/>
  <c r="P575" i="6"/>
  <c r="P566" i="8"/>
  <c r="P567" i="8"/>
  <c r="P568" i="8"/>
  <c r="P569" i="8"/>
  <c r="P570" i="8"/>
  <c r="P571" i="8"/>
  <c r="P572" i="8"/>
  <c r="P573" i="8"/>
  <c r="P574" i="8"/>
  <c r="P575" i="8"/>
  <c r="P566" i="9"/>
  <c r="P567" i="9"/>
  <c r="P568" i="9"/>
  <c r="P569" i="9"/>
  <c r="P570" i="9"/>
  <c r="P571" i="9"/>
  <c r="P572" i="9"/>
  <c r="P573" i="9"/>
  <c r="P574" i="9"/>
  <c r="P575" i="9"/>
  <c r="P566" i="10"/>
  <c r="P567" i="10"/>
  <c r="P568" i="10"/>
  <c r="P569" i="10"/>
  <c r="P570" i="10"/>
  <c r="P571" i="10"/>
  <c r="P572" i="10"/>
  <c r="P573" i="10"/>
  <c r="P574" i="10"/>
  <c r="P575" i="10"/>
  <c r="P566" i="11"/>
  <c r="P567" i="11"/>
  <c r="P568" i="11"/>
  <c r="P569" i="11"/>
  <c r="P570" i="11"/>
  <c r="P571" i="11"/>
  <c r="P572" i="11"/>
  <c r="P573" i="11"/>
  <c r="P574" i="11"/>
  <c r="P575" i="11"/>
  <c r="P566" i="12"/>
  <c r="P567" i="12"/>
  <c r="P568" i="12"/>
  <c r="P569" i="12"/>
  <c r="P570" i="12"/>
  <c r="P571" i="12"/>
  <c r="P572" i="12"/>
  <c r="P573" i="12"/>
  <c r="P574" i="12"/>
  <c r="P575" i="12"/>
  <c r="P566" i="13"/>
  <c r="P567" i="13"/>
  <c r="P568" i="13"/>
  <c r="P569" i="13"/>
  <c r="P570" i="13"/>
  <c r="P571" i="13"/>
  <c r="P572" i="13"/>
  <c r="P573" i="13"/>
  <c r="P574" i="13"/>
  <c r="P575" i="13"/>
  <c r="P566" i="1"/>
  <c r="P567" i="1"/>
  <c r="P568" i="1"/>
  <c r="P569" i="1"/>
  <c r="P570" i="1"/>
  <c r="P571" i="1"/>
  <c r="P572" i="1"/>
  <c r="P573" i="1"/>
  <c r="P574" i="1"/>
  <c r="P575" i="1"/>
  <c r="P565" i="3"/>
  <c r="P565" i="4"/>
  <c r="P565" i="5"/>
  <c r="P565" i="6"/>
  <c r="P565" i="8"/>
  <c r="P565" i="9"/>
  <c r="P565" i="10"/>
  <c r="P565" i="11"/>
  <c r="P565" i="12"/>
  <c r="P565" i="13"/>
  <c r="P565" i="1"/>
  <c r="P555" i="3"/>
  <c r="P556" i="3"/>
  <c r="P557" i="3"/>
  <c r="P558" i="3"/>
  <c r="P559" i="3"/>
  <c r="P560" i="3"/>
  <c r="P561" i="3"/>
  <c r="P562" i="3"/>
  <c r="P563" i="3"/>
  <c r="P564" i="3"/>
  <c r="P555" i="4"/>
  <c r="P556" i="4"/>
  <c r="P557" i="4"/>
  <c r="P558" i="4"/>
  <c r="P559" i="4"/>
  <c r="P560" i="4"/>
  <c r="P561" i="4"/>
  <c r="P562" i="4"/>
  <c r="P563" i="4"/>
  <c r="P564" i="4"/>
  <c r="P555" i="5"/>
  <c r="P556" i="5"/>
  <c r="P557" i="5"/>
  <c r="P558" i="5"/>
  <c r="P559" i="5"/>
  <c r="P560" i="5"/>
  <c r="P561" i="5"/>
  <c r="P562" i="5"/>
  <c r="P563" i="5"/>
  <c r="P564" i="5"/>
  <c r="P555" i="6"/>
  <c r="P556" i="6"/>
  <c r="P557" i="6"/>
  <c r="P558" i="6"/>
  <c r="P559" i="6"/>
  <c r="P560" i="6"/>
  <c r="P561" i="6"/>
  <c r="P562" i="6"/>
  <c r="P563" i="6"/>
  <c r="P564" i="6"/>
  <c r="P555" i="8"/>
  <c r="P556" i="8"/>
  <c r="P557" i="8"/>
  <c r="P558" i="8"/>
  <c r="P559" i="8"/>
  <c r="P560" i="8"/>
  <c r="P561" i="8"/>
  <c r="P562" i="8"/>
  <c r="P563" i="8"/>
  <c r="P564" i="8"/>
  <c r="P555" i="9"/>
  <c r="P556" i="9"/>
  <c r="P557" i="9"/>
  <c r="P558" i="9"/>
  <c r="P559" i="9"/>
  <c r="P560" i="9"/>
  <c r="P561" i="9"/>
  <c r="P562" i="9"/>
  <c r="P563" i="9"/>
  <c r="P564" i="9"/>
  <c r="P555" i="10"/>
  <c r="P556" i="10"/>
  <c r="P557" i="10"/>
  <c r="P558" i="10"/>
  <c r="P559" i="10"/>
  <c r="P560" i="10"/>
  <c r="P561" i="10"/>
  <c r="P562" i="10"/>
  <c r="P563" i="10"/>
  <c r="P564" i="10"/>
  <c r="P555" i="11"/>
  <c r="P556" i="11"/>
  <c r="P557" i="11"/>
  <c r="P558" i="11"/>
  <c r="P559" i="11"/>
  <c r="P560" i="11"/>
  <c r="P561" i="11"/>
  <c r="P562" i="11"/>
  <c r="P563" i="11"/>
  <c r="P564" i="11"/>
  <c r="P555" i="12"/>
  <c r="P556" i="12"/>
  <c r="P557" i="12"/>
  <c r="P558" i="12"/>
  <c r="P559" i="12"/>
  <c r="P560" i="12"/>
  <c r="P561" i="12"/>
  <c r="P562" i="12"/>
  <c r="P563" i="12"/>
  <c r="P564" i="12"/>
  <c r="P555" i="13"/>
  <c r="P556" i="13"/>
  <c r="P557" i="13"/>
  <c r="P558" i="13"/>
  <c r="P559" i="13"/>
  <c r="P560" i="13"/>
  <c r="P561" i="13"/>
  <c r="P562" i="13"/>
  <c r="P563" i="13"/>
  <c r="P564" i="13"/>
  <c r="P555" i="1"/>
  <c r="P556" i="1"/>
  <c r="P557" i="1"/>
  <c r="P558" i="1"/>
  <c r="P559" i="1"/>
  <c r="P560" i="1"/>
  <c r="P561" i="1"/>
  <c r="P562" i="1"/>
  <c r="P563" i="1"/>
  <c r="P564" i="1"/>
  <c r="P554" i="3"/>
  <c r="P554" i="4"/>
  <c r="P554" i="5"/>
  <c r="P554" i="6"/>
  <c r="P554" i="8"/>
  <c r="P554" i="9"/>
  <c r="P554" i="10"/>
  <c r="P554" i="11"/>
  <c r="P554" i="12"/>
  <c r="P554" i="13"/>
  <c r="P554" i="1"/>
  <c r="P553" i="3"/>
  <c r="P553" i="4"/>
  <c r="P553" i="5"/>
  <c r="P553" i="6"/>
  <c r="P553" i="8"/>
  <c r="P553" i="9"/>
  <c r="P553" i="10"/>
  <c r="P553" i="11"/>
  <c r="P553" i="12"/>
  <c r="P553" i="13"/>
  <c r="P553" i="1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53" i="3"/>
  <c r="L553" i="4"/>
  <c r="L553" i="5"/>
  <c r="L553" i="6"/>
  <c r="L553" i="8"/>
  <c r="L553" i="9"/>
  <c r="L553" i="10"/>
  <c r="L553" i="11"/>
  <c r="L553" i="12"/>
  <c r="L553" i="13"/>
  <c r="L553" i="1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53" i="3"/>
  <c r="M553" i="4"/>
  <c r="M553" i="5"/>
  <c r="M553" i="6"/>
  <c r="M553" i="8"/>
  <c r="M553" i="9"/>
  <c r="M553" i="10"/>
  <c r="M553" i="11"/>
  <c r="M553" i="12"/>
  <c r="M553" i="13"/>
  <c r="M553" i="1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461" i="3"/>
  <c r="M461" i="4"/>
  <c r="M461" i="5"/>
  <c r="M461" i="6"/>
  <c r="M461" i="8"/>
  <c r="M461" i="9"/>
  <c r="M461" i="10"/>
  <c r="M461" i="11"/>
  <c r="M461" i="12"/>
  <c r="M461" i="13"/>
  <c r="M461" i="1"/>
  <c r="J575" i="3"/>
  <c r="R575" i="3" s="1"/>
  <c r="J574" i="3"/>
  <c r="R574" i="3" s="1"/>
  <c r="J573" i="3"/>
  <c r="R573" i="3" s="1"/>
  <c r="J572" i="3"/>
  <c r="R572" i="3" s="1"/>
  <c r="J571" i="3"/>
  <c r="R571" i="3" s="1"/>
  <c r="J570" i="3"/>
  <c r="R570" i="3" s="1"/>
  <c r="J569" i="3"/>
  <c r="R569" i="3" s="1"/>
  <c r="J568" i="3"/>
  <c r="R568" i="3" s="1"/>
  <c r="J567" i="3"/>
  <c r="R567" i="3" s="1"/>
  <c r="J566" i="3"/>
  <c r="R566" i="3" s="1"/>
  <c r="J565" i="3"/>
  <c r="R565" i="3" s="1"/>
  <c r="J564" i="3"/>
  <c r="R564" i="3" s="1"/>
  <c r="J563" i="3"/>
  <c r="R563" i="3" s="1"/>
  <c r="J562" i="3"/>
  <c r="R562" i="3" s="1"/>
  <c r="J561" i="3"/>
  <c r="R561" i="3" s="1"/>
  <c r="J560" i="3"/>
  <c r="R560" i="3" s="1"/>
  <c r="J559" i="3"/>
  <c r="R559" i="3" s="1"/>
  <c r="J558" i="3"/>
  <c r="R558" i="3" s="1"/>
  <c r="J557" i="3"/>
  <c r="R557" i="3" s="1"/>
  <c r="J556" i="3"/>
  <c r="R556" i="3" s="1"/>
  <c r="J555" i="3"/>
  <c r="R555" i="3" s="1"/>
  <c r="J554" i="3"/>
  <c r="R554" i="3" s="1"/>
  <c r="J553" i="3"/>
  <c r="J575" i="4"/>
  <c r="R575" i="4" s="1"/>
  <c r="J574" i="4"/>
  <c r="R574" i="4" s="1"/>
  <c r="J573" i="4"/>
  <c r="R573" i="4" s="1"/>
  <c r="J572" i="4"/>
  <c r="R572" i="4" s="1"/>
  <c r="J571" i="4"/>
  <c r="R571" i="4" s="1"/>
  <c r="J570" i="4"/>
  <c r="R570" i="4" s="1"/>
  <c r="J569" i="4"/>
  <c r="R569" i="4" s="1"/>
  <c r="J568" i="4"/>
  <c r="R568" i="4" s="1"/>
  <c r="J567" i="4"/>
  <c r="R567" i="4" s="1"/>
  <c r="J566" i="4"/>
  <c r="R566" i="4" s="1"/>
  <c r="J565" i="4"/>
  <c r="R565" i="4" s="1"/>
  <c r="J564" i="4"/>
  <c r="R564" i="4" s="1"/>
  <c r="J563" i="4"/>
  <c r="R563" i="4" s="1"/>
  <c r="J562" i="4"/>
  <c r="R562" i="4" s="1"/>
  <c r="J561" i="4"/>
  <c r="R561" i="4" s="1"/>
  <c r="J560" i="4"/>
  <c r="R560" i="4" s="1"/>
  <c r="J559" i="4"/>
  <c r="R559" i="4" s="1"/>
  <c r="J558" i="4"/>
  <c r="R558" i="4" s="1"/>
  <c r="J557" i="4"/>
  <c r="R557" i="4" s="1"/>
  <c r="J556" i="4"/>
  <c r="R556" i="4" s="1"/>
  <c r="J555" i="4"/>
  <c r="R555" i="4" s="1"/>
  <c r="J554" i="4"/>
  <c r="R554" i="4" s="1"/>
  <c r="J553" i="4"/>
  <c r="J575" i="5"/>
  <c r="R575" i="5" s="1"/>
  <c r="J574" i="5"/>
  <c r="R574" i="5" s="1"/>
  <c r="J573" i="5"/>
  <c r="R573" i="5" s="1"/>
  <c r="J572" i="5"/>
  <c r="R572" i="5" s="1"/>
  <c r="J571" i="5"/>
  <c r="R571" i="5" s="1"/>
  <c r="J570" i="5"/>
  <c r="R570" i="5" s="1"/>
  <c r="J569" i="5"/>
  <c r="R569" i="5" s="1"/>
  <c r="J568" i="5"/>
  <c r="R568" i="5" s="1"/>
  <c r="J567" i="5"/>
  <c r="R567" i="5" s="1"/>
  <c r="J566" i="5"/>
  <c r="R566" i="5" s="1"/>
  <c r="J565" i="5"/>
  <c r="R565" i="5" s="1"/>
  <c r="J564" i="5"/>
  <c r="R564" i="5" s="1"/>
  <c r="J563" i="5"/>
  <c r="R563" i="5" s="1"/>
  <c r="J562" i="5"/>
  <c r="R562" i="5" s="1"/>
  <c r="J561" i="5"/>
  <c r="R561" i="5" s="1"/>
  <c r="J560" i="5"/>
  <c r="R560" i="5" s="1"/>
  <c r="J559" i="5"/>
  <c r="R559" i="5" s="1"/>
  <c r="J558" i="5"/>
  <c r="R558" i="5" s="1"/>
  <c r="J557" i="5"/>
  <c r="R557" i="5" s="1"/>
  <c r="J556" i="5"/>
  <c r="R556" i="5" s="1"/>
  <c r="J555" i="5"/>
  <c r="R555" i="5" s="1"/>
  <c r="J554" i="5"/>
  <c r="R554" i="5" s="1"/>
  <c r="J553" i="5"/>
  <c r="J575" i="6"/>
  <c r="R575" i="6" s="1"/>
  <c r="J574" i="6"/>
  <c r="R574" i="6" s="1"/>
  <c r="J573" i="6"/>
  <c r="R573" i="6" s="1"/>
  <c r="J572" i="6"/>
  <c r="R572" i="6" s="1"/>
  <c r="J571" i="6"/>
  <c r="R571" i="6" s="1"/>
  <c r="J570" i="6"/>
  <c r="R570" i="6" s="1"/>
  <c r="J569" i="6"/>
  <c r="R569" i="6" s="1"/>
  <c r="J568" i="6"/>
  <c r="R568" i="6" s="1"/>
  <c r="J567" i="6"/>
  <c r="R567" i="6" s="1"/>
  <c r="J566" i="6"/>
  <c r="R566" i="6" s="1"/>
  <c r="J565" i="6"/>
  <c r="R565" i="6" s="1"/>
  <c r="J564" i="6"/>
  <c r="R564" i="6" s="1"/>
  <c r="J563" i="6"/>
  <c r="R563" i="6" s="1"/>
  <c r="J562" i="6"/>
  <c r="R562" i="6" s="1"/>
  <c r="J561" i="6"/>
  <c r="R561" i="6" s="1"/>
  <c r="J560" i="6"/>
  <c r="R560" i="6" s="1"/>
  <c r="J559" i="6"/>
  <c r="R559" i="6" s="1"/>
  <c r="J558" i="6"/>
  <c r="R558" i="6" s="1"/>
  <c r="J557" i="6"/>
  <c r="R557" i="6" s="1"/>
  <c r="J556" i="6"/>
  <c r="R556" i="6" s="1"/>
  <c r="J555" i="6"/>
  <c r="R555" i="6" s="1"/>
  <c r="J554" i="6"/>
  <c r="R554" i="6" s="1"/>
  <c r="J553" i="6"/>
  <c r="J575" i="8"/>
  <c r="R575" i="8" s="1"/>
  <c r="J574" i="8"/>
  <c r="R574" i="8" s="1"/>
  <c r="J573" i="8"/>
  <c r="R573" i="8" s="1"/>
  <c r="J572" i="8"/>
  <c r="R572" i="8" s="1"/>
  <c r="J571" i="8"/>
  <c r="R571" i="8" s="1"/>
  <c r="J570" i="8"/>
  <c r="R570" i="8" s="1"/>
  <c r="J569" i="8"/>
  <c r="R569" i="8" s="1"/>
  <c r="J568" i="8"/>
  <c r="R568" i="8" s="1"/>
  <c r="J567" i="8"/>
  <c r="R567" i="8" s="1"/>
  <c r="J566" i="8"/>
  <c r="R566" i="8" s="1"/>
  <c r="J565" i="8"/>
  <c r="R565" i="8" s="1"/>
  <c r="J564" i="8"/>
  <c r="R564" i="8" s="1"/>
  <c r="J563" i="8"/>
  <c r="R563" i="8" s="1"/>
  <c r="J562" i="8"/>
  <c r="R562" i="8" s="1"/>
  <c r="J561" i="8"/>
  <c r="R561" i="8" s="1"/>
  <c r="J560" i="8"/>
  <c r="R560" i="8" s="1"/>
  <c r="J559" i="8"/>
  <c r="R559" i="8" s="1"/>
  <c r="J558" i="8"/>
  <c r="R558" i="8" s="1"/>
  <c r="J557" i="8"/>
  <c r="R557" i="8" s="1"/>
  <c r="J556" i="8"/>
  <c r="R556" i="8" s="1"/>
  <c r="J555" i="8"/>
  <c r="R555" i="8" s="1"/>
  <c r="J554" i="8"/>
  <c r="R554" i="8" s="1"/>
  <c r="J553" i="8"/>
  <c r="J575" i="9"/>
  <c r="R575" i="9" s="1"/>
  <c r="J574" i="9"/>
  <c r="R574" i="9" s="1"/>
  <c r="J573" i="9"/>
  <c r="R573" i="9" s="1"/>
  <c r="J572" i="9"/>
  <c r="R572" i="9" s="1"/>
  <c r="J571" i="9"/>
  <c r="R571" i="9" s="1"/>
  <c r="J570" i="9"/>
  <c r="R570" i="9" s="1"/>
  <c r="J569" i="9"/>
  <c r="R569" i="9" s="1"/>
  <c r="J568" i="9"/>
  <c r="R568" i="9" s="1"/>
  <c r="J567" i="9"/>
  <c r="R567" i="9" s="1"/>
  <c r="J566" i="9"/>
  <c r="R566" i="9" s="1"/>
  <c r="J565" i="9"/>
  <c r="R565" i="9" s="1"/>
  <c r="J564" i="9"/>
  <c r="R564" i="9" s="1"/>
  <c r="J563" i="9"/>
  <c r="R563" i="9" s="1"/>
  <c r="J562" i="9"/>
  <c r="R562" i="9" s="1"/>
  <c r="J561" i="9"/>
  <c r="R561" i="9" s="1"/>
  <c r="J560" i="9"/>
  <c r="R560" i="9" s="1"/>
  <c r="J559" i="9"/>
  <c r="R559" i="9" s="1"/>
  <c r="J558" i="9"/>
  <c r="R558" i="9" s="1"/>
  <c r="J557" i="9"/>
  <c r="R557" i="9" s="1"/>
  <c r="J556" i="9"/>
  <c r="R556" i="9" s="1"/>
  <c r="J555" i="9"/>
  <c r="R555" i="9" s="1"/>
  <c r="J554" i="9"/>
  <c r="R554" i="9" s="1"/>
  <c r="J553" i="9"/>
  <c r="J575" i="10"/>
  <c r="R575" i="10" s="1"/>
  <c r="J574" i="10"/>
  <c r="R574" i="10" s="1"/>
  <c r="J573" i="10"/>
  <c r="R573" i="10" s="1"/>
  <c r="J572" i="10"/>
  <c r="R572" i="10" s="1"/>
  <c r="J571" i="10"/>
  <c r="R571" i="10" s="1"/>
  <c r="J570" i="10"/>
  <c r="R570" i="10" s="1"/>
  <c r="J569" i="10"/>
  <c r="R569" i="10" s="1"/>
  <c r="J568" i="10"/>
  <c r="R568" i="10" s="1"/>
  <c r="J567" i="10"/>
  <c r="R567" i="10" s="1"/>
  <c r="J566" i="10"/>
  <c r="R566" i="10" s="1"/>
  <c r="J565" i="10"/>
  <c r="R565" i="10" s="1"/>
  <c r="J564" i="10"/>
  <c r="R564" i="10" s="1"/>
  <c r="J563" i="10"/>
  <c r="R563" i="10" s="1"/>
  <c r="J562" i="10"/>
  <c r="R562" i="10" s="1"/>
  <c r="J561" i="10"/>
  <c r="R561" i="10" s="1"/>
  <c r="J560" i="10"/>
  <c r="R560" i="10" s="1"/>
  <c r="J559" i="10"/>
  <c r="R559" i="10" s="1"/>
  <c r="J558" i="10"/>
  <c r="R558" i="10" s="1"/>
  <c r="J557" i="10"/>
  <c r="R557" i="10" s="1"/>
  <c r="J556" i="10"/>
  <c r="R556" i="10" s="1"/>
  <c r="J555" i="10"/>
  <c r="R555" i="10" s="1"/>
  <c r="J554" i="10"/>
  <c r="R554" i="10" s="1"/>
  <c r="J553" i="10"/>
  <c r="J575" i="11"/>
  <c r="R575" i="11" s="1"/>
  <c r="J574" i="11"/>
  <c r="R574" i="11" s="1"/>
  <c r="J573" i="11"/>
  <c r="R573" i="11" s="1"/>
  <c r="J572" i="11"/>
  <c r="R572" i="11" s="1"/>
  <c r="J571" i="11"/>
  <c r="R571" i="11" s="1"/>
  <c r="J570" i="11"/>
  <c r="R570" i="11" s="1"/>
  <c r="J569" i="11"/>
  <c r="R569" i="11" s="1"/>
  <c r="J568" i="11"/>
  <c r="R568" i="11" s="1"/>
  <c r="J567" i="11"/>
  <c r="R567" i="11" s="1"/>
  <c r="J566" i="11"/>
  <c r="R566" i="11" s="1"/>
  <c r="J565" i="11"/>
  <c r="R565" i="11" s="1"/>
  <c r="J564" i="11"/>
  <c r="R564" i="11" s="1"/>
  <c r="J563" i="11"/>
  <c r="R563" i="11" s="1"/>
  <c r="J562" i="11"/>
  <c r="R562" i="11" s="1"/>
  <c r="J561" i="11"/>
  <c r="R561" i="11" s="1"/>
  <c r="J560" i="11"/>
  <c r="R560" i="11" s="1"/>
  <c r="J559" i="11"/>
  <c r="R559" i="11" s="1"/>
  <c r="J558" i="11"/>
  <c r="R558" i="11" s="1"/>
  <c r="J557" i="11"/>
  <c r="R557" i="11" s="1"/>
  <c r="J556" i="11"/>
  <c r="R556" i="11" s="1"/>
  <c r="J555" i="11"/>
  <c r="R555" i="11" s="1"/>
  <c r="J554" i="11"/>
  <c r="R554" i="11" s="1"/>
  <c r="J553" i="11"/>
  <c r="J575" i="12"/>
  <c r="R575" i="12" s="1"/>
  <c r="J574" i="12"/>
  <c r="R574" i="12" s="1"/>
  <c r="J573" i="12"/>
  <c r="R573" i="12" s="1"/>
  <c r="J572" i="12"/>
  <c r="R572" i="12" s="1"/>
  <c r="J571" i="12"/>
  <c r="R571" i="12" s="1"/>
  <c r="J570" i="12"/>
  <c r="R570" i="12" s="1"/>
  <c r="J569" i="12"/>
  <c r="R569" i="12" s="1"/>
  <c r="J568" i="12"/>
  <c r="R568" i="12" s="1"/>
  <c r="J567" i="12"/>
  <c r="R567" i="12" s="1"/>
  <c r="J566" i="12"/>
  <c r="R566" i="12" s="1"/>
  <c r="J565" i="12"/>
  <c r="R565" i="12" s="1"/>
  <c r="J564" i="12"/>
  <c r="R564" i="12" s="1"/>
  <c r="J563" i="12"/>
  <c r="R563" i="12" s="1"/>
  <c r="J562" i="12"/>
  <c r="R562" i="12" s="1"/>
  <c r="J561" i="12"/>
  <c r="R561" i="12" s="1"/>
  <c r="J560" i="12"/>
  <c r="R560" i="12" s="1"/>
  <c r="J559" i="12"/>
  <c r="R559" i="12" s="1"/>
  <c r="J558" i="12"/>
  <c r="R558" i="12" s="1"/>
  <c r="J557" i="12"/>
  <c r="R557" i="12" s="1"/>
  <c r="J556" i="12"/>
  <c r="R556" i="12" s="1"/>
  <c r="J555" i="12"/>
  <c r="R555" i="12" s="1"/>
  <c r="J554" i="12"/>
  <c r="R554" i="12" s="1"/>
  <c r="J553" i="12"/>
  <c r="J575" i="13"/>
  <c r="R575" i="13" s="1"/>
  <c r="J574" i="13"/>
  <c r="R574" i="13" s="1"/>
  <c r="J573" i="13"/>
  <c r="R573" i="13" s="1"/>
  <c r="J572" i="13"/>
  <c r="R572" i="13" s="1"/>
  <c r="J571" i="13"/>
  <c r="R571" i="13" s="1"/>
  <c r="J570" i="13"/>
  <c r="R570" i="13" s="1"/>
  <c r="J569" i="13"/>
  <c r="R569" i="13" s="1"/>
  <c r="J568" i="13"/>
  <c r="R568" i="13" s="1"/>
  <c r="J567" i="13"/>
  <c r="R567" i="13" s="1"/>
  <c r="J566" i="13"/>
  <c r="R566" i="13" s="1"/>
  <c r="J565" i="13"/>
  <c r="R565" i="13" s="1"/>
  <c r="J564" i="13"/>
  <c r="R564" i="13" s="1"/>
  <c r="J563" i="13"/>
  <c r="R563" i="13" s="1"/>
  <c r="J562" i="13"/>
  <c r="R562" i="13" s="1"/>
  <c r="J561" i="13"/>
  <c r="R561" i="13" s="1"/>
  <c r="J560" i="13"/>
  <c r="R560" i="13" s="1"/>
  <c r="J559" i="13"/>
  <c r="R559" i="13" s="1"/>
  <c r="J558" i="13"/>
  <c r="R558" i="13" s="1"/>
  <c r="J557" i="13"/>
  <c r="R557" i="13" s="1"/>
  <c r="J556" i="13"/>
  <c r="R556" i="13" s="1"/>
  <c r="J555" i="13"/>
  <c r="R555" i="13" s="1"/>
  <c r="J554" i="13"/>
  <c r="R554" i="13" s="1"/>
  <c r="J553" i="13"/>
  <c r="J575" i="1"/>
  <c r="R575" i="1" s="1"/>
  <c r="J574" i="1"/>
  <c r="R574" i="1" s="1"/>
  <c r="J573" i="1"/>
  <c r="R573" i="1" s="1"/>
  <c r="J572" i="1"/>
  <c r="R572" i="1" s="1"/>
  <c r="J571" i="1"/>
  <c r="R571" i="1" s="1"/>
  <c r="J570" i="1"/>
  <c r="R570" i="1" s="1"/>
  <c r="J569" i="1"/>
  <c r="R569" i="1" s="1"/>
  <c r="J568" i="1"/>
  <c r="R568" i="1" s="1"/>
  <c r="J567" i="1"/>
  <c r="R567" i="1" s="1"/>
  <c r="J566" i="1"/>
  <c r="R566" i="1" s="1"/>
  <c r="J565" i="1"/>
  <c r="R565" i="1" s="1"/>
  <c r="J564" i="1"/>
  <c r="R564" i="1" s="1"/>
  <c r="J563" i="1"/>
  <c r="R563" i="1" s="1"/>
  <c r="J562" i="1"/>
  <c r="R562" i="1" s="1"/>
  <c r="J561" i="1"/>
  <c r="R561" i="1" s="1"/>
  <c r="J560" i="1"/>
  <c r="R560" i="1" s="1"/>
  <c r="J559" i="1"/>
  <c r="R559" i="1" s="1"/>
  <c r="J558" i="1"/>
  <c r="R558" i="1" s="1"/>
  <c r="J557" i="1"/>
  <c r="R557" i="1" s="1"/>
  <c r="J556" i="1"/>
  <c r="R556" i="1" s="1"/>
  <c r="J555" i="1"/>
  <c r="R555" i="1" s="1"/>
  <c r="J554" i="1"/>
  <c r="R554" i="1" s="1"/>
  <c r="J553" i="1"/>
  <c r="P543" i="3"/>
  <c r="P544" i="3"/>
  <c r="P545" i="3"/>
  <c r="P546" i="3"/>
  <c r="P547" i="3"/>
  <c r="P548" i="3"/>
  <c r="P549" i="3"/>
  <c r="P550" i="3"/>
  <c r="P551" i="3"/>
  <c r="P552" i="3"/>
  <c r="P543" i="4"/>
  <c r="P544" i="4"/>
  <c r="P545" i="4"/>
  <c r="P546" i="4"/>
  <c r="P547" i="4"/>
  <c r="P548" i="4"/>
  <c r="P549" i="4"/>
  <c r="P550" i="4"/>
  <c r="P551" i="4"/>
  <c r="P552" i="4"/>
  <c r="P543" i="5"/>
  <c r="P544" i="5"/>
  <c r="P545" i="5"/>
  <c r="P546" i="5"/>
  <c r="P547" i="5"/>
  <c r="P548" i="5"/>
  <c r="P549" i="5"/>
  <c r="P550" i="5"/>
  <c r="P551" i="5"/>
  <c r="P552" i="5"/>
  <c r="P543" i="6"/>
  <c r="P544" i="6"/>
  <c r="P545" i="6"/>
  <c r="P546" i="6"/>
  <c r="P547" i="6"/>
  <c r="P548" i="6"/>
  <c r="P549" i="6"/>
  <c r="P550" i="6"/>
  <c r="P551" i="6"/>
  <c r="P552" i="6"/>
  <c r="P543" i="8"/>
  <c r="P544" i="8"/>
  <c r="P545" i="8"/>
  <c r="P546" i="8"/>
  <c r="P547" i="8"/>
  <c r="P548" i="8"/>
  <c r="P549" i="8"/>
  <c r="P550" i="8"/>
  <c r="P551" i="8"/>
  <c r="P552" i="8"/>
  <c r="P543" i="9"/>
  <c r="P544" i="9"/>
  <c r="P545" i="9"/>
  <c r="P546" i="9"/>
  <c r="P547" i="9"/>
  <c r="P548" i="9"/>
  <c r="P549" i="9"/>
  <c r="P550" i="9"/>
  <c r="P551" i="9"/>
  <c r="P552" i="9"/>
  <c r="P543" i="10"/>
  <c r="P544" i="10"/>
  <c r="P545" i="10"/>
  <c r="P546" i="10"/>
  <c r="P547" i="10"/>
  <c r="P548" i="10"/>
  <c r="P549" i="10"/>
  <c r="P550" i="10"/>
  <c r="P551" i="10"/>
  <c r="P552" i="10"/>
  <c r="P543" i="11"/>
  <c r="P544" i="11"/>
  <c r="P545" i="11"/>
  <c r="P546" i="11"/>
  <c r="P547" i="11"/>
  <c r="P548" i="11"/>
  <c r="P549" i="11"/>
  <c r="P550" i="11"/>
  <c r="P551" i="11"/>
  <c r="P552" i="11"/>
  <c r="P543" i="12"/>
  <c r="P544" i="12"/>
  <c r="P545" i="12"/>
  <c r="P546" i="12"/>
  <c r="P547" i="12"/>
  <c r="P548" i="12"/>
  <c r="P549" i="12"/>
  <c r="P550" i="12"/>
  <c r="P551" i="12"/>
  <c r="P552" i="12"/>
  <c r="P543" i="13"/>
  <c r="P544" i="13"/>
  <c r="P545" i="13"/>
  <c r="P546" i="13"/>
  <c r="P547" i="13"/>
  <c r="P548" i="13"/>
  <c r="P549" i="13"/>
  <c r="P550" i="13"/>
  <c r="P551" i="13"/>
  <c r="P552" i="13"/>
  <c r="P543" i="1"/>
  <c r="P544" i="1"/>
  <c r="P545" i="1"/>
  <c r="P546" i="1"/>
  <c r="P547" i="1"/>
  <c r="P548" i="1"/>
  <c r="P549" i="1"/>
  <c r="P550" i="1"/>
  <c r="P551" i="1"/>
  <c r="P552" i="1"/>
  <c r="P542" i="3"/>
  <c r="P542" i="4"/>
  <c r="P542" i="5"/>
  <c r="P542" i="6"/>
  <c r="P542" i="8"/>
  <c r="P542" i="9"/>
  <c r="P542" i="10"/>
  <c r="P542" i="11"/>
  <c r="P542" i="12"/>
  <c r="P542" i="13"/>
  <c r="P542" i="1"/>
  <c r="P532" i="3"/>
  <c r="P533" i="3"/>
  <c r="P534" i="3"/>
  <c r="P535" i="3"/>
  <c r="P536" i="3"/>
  <c r="P537" i="3"/>
  <c r="P538" i="3"/>
  <c r="P539" i="3"/>
  <c r="P540" i="3"/>
  <c r="P541" i="3"/>
  <c r="P532" i="4"/>
  <c r="P533" i="4"/>
  <c r="P534" i="4"/>
  <c r="P535" i="4"/>
  <c r="P536" i="4"/>
  <c r="P537" i="4"/>
  <c r="P538" i="4"/>
  <c r="P539" i="4"/>
  <c r="P540" i="4"/>
  <c r="P541" i="4"/>
  <c r="P532" i="5"/>
  <c r="P533" i="5"/>
  <c r="P534" i="5"/>
  <c r="P535" i="5"/>
  <c r="P536" i="5"/>
  <c r="P537" i="5"/>
  <c r="P538" i="5"/>
  <c r="P539" i="5"/>
  <c r="P540" i="5"/>
  <c r="P541" i="5"/>
  <c r="P532" i="6"/>
  <c r="P533" i="6"/>
  <c r="P534" i="6"/>
  <c r="P535" i="6"/>
  <c r="P536" i="6"/>
  <c r="P537" i="6"/>
  <c r="P538" i="6"/>
  <c r="P539" i="6"/>
  <c r="P540" i="6"/>
  <c r="P541" i="6"/>
  <c r="P532" i="8"/>
  <c r="P533" i="8"/>
  <c r="P534" i="8"/>
  <c r="P535" i="8"/>
  <c r="P536" i="8"/>
  <c r="P537" i="8"/>
  <c r="P538" i="8"/>
  <c r="P539" i="8"/>
  <c r="P540" i="8"/>
  <c r="P541" i="8"/>
  <c r="P532" i="9"/>
  <c r="P533" i="9"/>
  <c r="P534" i="9"/>
  <c r="P535" i="9"/>
  <c r="P536" i="9"/>
  <c r="P537" i="9"/>
  <c r="P538" i="9"/>
  <c r="P539" i="9"/>
  <c r="P540" i="9"/>
  <c r="P541" i="9"/>
  <c r="P532" i="10"/>
  <c r="P533" i="10"/>
  <c r="P534" i="10"/>
  <c r="P535" i="10"/>
  <c r="P536" i="10"/>
  <c r="P537" i="10"/>
  <c r="P538" i="10"/>
  <c r="P539" i="10"/>
  <c r="P540" i="10"/>
  <c r="P541" i="10"/>
  <c r="P532" i="11"/>
  <c r="P533" i="11"/>
  <c r="P534" i="11"/>
  <c r="P535" i="11"/>
  <c r="P536" i="11"/>
  <c r="P537" i="11"/>
  <c r="P538" i="11"/>
  <c r="P539" i="11"/>
  <c r="P540" i="11"/>
  <c r="P541" i="11"/>
  <c r="P532" i="12"/>
  <c r="P533" i="12"/>
  <c r="P534" i="12"/>
  <c r="P535" i="12"/>
  <c r="P536" i="12"/>
  <c r="P537" i="12"/>
  <c r="P538" i="12"/>
  <c r="P539" i="12"/>
  <c r="P540" i="12"/>
  <c r="P541" i="12"/>
  <c r="P532" i="13"/>
  <c r="P533" i="13"/>
  <c r="P534" i="13"/>
  <c r="P535" i="13"/>
  <c r="P536" i="13"/>
  <c r="P537" i="13"/>
  <c r="P538" i="13"/>
  <c r="P539" i="13"/>
  <c r="P540" i="13"/>
  <c r="P541" i="13"/>
  <c r="P532" i="1"/>
  <c r="P533" i="1"/>
  <c r="P534" i="1"/>
  <c r="P535" i="1"/>
  <c r="P536" i="1"/>
  <c r="P537" i="1"/>
  <c r="P538" i="1"/>
  <c r="P539" i="1"/>
  <c r="P540" i="1"/>
  <c r="P541" i="1"/>
  <c r="P531" i="3"/>
  <c r="P531" i="4"/>
  <c r="P531" i="5"/>
  <c r="P531" i="6"/>
  <c r="P531" i="8"/>
  <c r="P531" i="9"/>
  <c r="P531" i="10"/>
  <c r="P531" i="11"/>
  <c r="P531" i="12"/>
  <c r="P531" i="13"/>
  <c r="P531" i="1"/>
  <c r="P530" i="3"/>
  <c r="P530" i="4"/>
  <c r="P530" i="5"/>
  <c r="P530" i="6"/>
  <c r="P530" i="8"/>
  <c r="P530" i="9"/>
  <c r="P530" i="10"/>
  <c r="P530" i="11"/>
  <c r="P530" i="12"/>
  <c r="P530" i="13"/>
  <c r="P530" i="1"/>
  <c r="J552" i="3"/>
  <c r="R552" i="3" s="1"/>
  <c r="J551" i="3"/>
  <c r="R551" i="3" s="1"/>
  <c r="J550" i="3"/>
  <c r="R550" i="3" s="1"/>
  <c r="J549" i="3"/>
  <c r="R549" i="3" s="1"/>
  <c r="J548" i="3"/>
  <c r="R548" i="3" s="1"/>
  <c r="J547" i="3"/>
  <c r="R547" i="3" s="1"/>
  <c r="J546" i="3"/>
  <c r="R546" i="3" s="1"/>
  <c r="J545" i="3"/>
  <c r="R545" i="3" s="1"/>
  <c r="J544" i="3"/>
  <c r="R544" i="3" s="1"/>
  <c r="J543" i="3"/>
  <c r="R543" i="3" s="1"/>
  <c r="J542" i="3"/>
  <c r="R542" i="3" s="1"/>
  <c r="J541" i="3"/>
  <c r="R541" i="3" s="1"/>
  <c r="J540" i="3"/>
  <c r="R540" i="3" s="1"/>
  <c r="J539" i="3"/>
  <c r="R539" i="3" s="1"/>
  <c r="J538" i="3"/>
  <c r="R538" i="3" s="1"/>
  <c r="J537" i="3"/>
  <c r="R537" i="3" s="1"/>
  <c r="J536" i="3"/>
  <c r="R536" i="3" s="1"/>
  <c r="J535" i="3"/>
  <c r="R535" i="3" s="1"/>
  <c r="J534" i="3"/>
  <c r="R534" i="3" s="1"/>
  <c r="J533" i="3"/>
  <c r="R533" i="3" s="1"/>
  <c r="J532" i="3"/>
  <c r="R532" i="3" s="1"/>
  <c r="J531" i="3"/>
  <c r="R531" i="3" s="1"/>
  <c r="J530" i="3"/>
  <c r="J552" i="4"/>
  <c r="R552" i="4" s="1"/>
  <c r="J551" i="4"/>
  <c r="R551" i="4" s="1"/>
  <c r="J550" i="4"/>
  <c r="R550" i="4" s="1"/>
  <c r="J549" i="4"/>
  <c r="R549" i="4" s="1"/>
  <c r="J548" i="4"/>
  <c r="R548" i="4" s="1"/>
  <c r="J547" i="4"/>
  <c r="R547" i="4" s="1"/>
  <c r="J546" i="4"/>
  <c r="R546" i="4" s="1"/>
  <c r="J545" i="4"/>
  <c r="R545" i="4" s="1"/>
  <c r="J544" i="4"/>
  <c r="R544" i="4" s="1"/>
  <c r="J543" i="4"/>
  <c r="R543" i="4" s="1"/>
  <c r="J542" i="4"/>
  <c r="R542" i="4" s="1"/>
  <c r="J541" i="4"/>
  <c r="R541" i="4" s="1"/>
  <c r="J540" i="4"/>
  <c r="R540" i="4" s="1"/>
  <c r="J539" i="4"/>
  <c r="R539" i="4" s="1"/>
  <c r="J538" i="4"/>
  <c r="R538" i="4" s="1"/>
  <c r="J537" i="4"/>
  <c r="R537" i="4" s="1"/>
  <c r="J536" i="4"/>
  <c r="R536" i="4" s="1"/>
  <c r="J535" i="4"/>
  <c r="R535" i="4" s="1"/>
  <c r="J534" i="4"/>
  <c r="R534" i="4" s="1"/>
  <c r="J533" i="4"/>
  <c r="R533" i="4" s="1"/>
  <c r="J532" i="4"/>
  <c r="R532" i="4" s="1"/>
  <c r="J531" i="4"/>
  <c r="R531" i="4" s="1"/>
  <c r="J530" i="4"/>
  <c r="J552" i="5"/>
  <c r="R552" i="5" s="1"/>
  <c r="J551" i="5"/>
  <c r="R551" i="5" s="1"/>
  <c r="J550" i="5"/>
  <c r="R550" i="5" s="1"/>
  <c r="J549" i="5"/>
  <c r="R549" i="5" s="1"/>
  <c r="J548" i="5"/>
  <c r="R548" i="5" s="1"/>
  <c r="J547" i="5"/>
  <c r="R547" i="5" s="1"/>
  <c r="J546" i="5"/>
  <c r="R546" i="5" s="1"/>
  <c r="J545" i="5"/>
  <c r="R545" i="5" s="1"/>
  <c r="J544" i="5"/>
  <c r="R544" i="5" s="1"/>
  <c r="J543" i="5"/>
  <c r="R543" i="5" s="1"/>
  <c r="J542" i="5"/>
  <c r="R542" i="5" s="1"/>
  <c r="J541" i="5"/>
  <c r="R541" i="5" s="1"/>
  <c r="J540" i="5"/>
  <c r="R540" i="5" s="1"/>
  <c r="J539" i="5"/>
  <c r="R539" i="5" s="1"/>
  <c r="J538" i="5"/>
  <c r="R538" i="5" s="1"/>
  <c r="J537" i="5"/>
  <c r="R537" i="5" s="1"/>
  <c r="J536" i="5"/>
  <c r="R536" i="5" s="1"/>
  <c r="J535" i="5"/>
  <c r="R535" i="5" s="1"/>
  <c r="J534" i="5"/>
  <c r="R534" i="5" s="1"/>
  <c r="J533" i="5"/>
  <c r="R533" i="5" s="1"/>
  <c r="J532" i="5"/>
  <c r="R532" i="5" s="1"/>
  <c r="J531" i="5"/>
  <c r="R531" i="5" s="1"/>
  <c r="J530" i="5"/>
  <c r="J552" i="6"/>
  <c r="R552" i="6" s="1"/>
  <c r="J551" i="6"/>
  <c r="R551" i="6" s="1"/>
  <c r="J550" i="6"/>
  <c r="R550" i="6" s="1"/>
  <c r="J549" i="6"/>
  <c r="R549" i="6" s="1"/>
  <c r="J548" i="6"/>
  <c r="R548" i="6" s="1"/>
  <c r="J547" i="6"/>
  <c r="R547" i="6" s="1"/>
  <c r="J546" i="6"/>
  <c r="R546" i="6" s="1"/>
  <c r="J545" i="6"/>
  <c r="R545" i="6" s="1"/>
  <c r="J544" i="6"/>
  <c r="R544" i="6" s="1"/>
  <c r="J543" i="6"/>
  <c r="R543" i="6" s="1"/>
  <c r="J542" i="6"/>
  <c r="R542" i="6" s="1"/>
  <c r="J541" i="6"/>
  <c r="R541" i="6" s="1"/>
  <c r="J540" i="6"/>
  <c r="R540" i="6" s="1"/>
  <c r="J539" i="6"/>
  <c r="R539" i="6" s="1"/>
  <c r="J538" i="6"/>
  <c r="R538" i="6" s="1"/>
  <c r="J537" i="6"/>
  <c r="R537" i="6" s="1"/>
  <c r="J536" i="6"/>
  <c r="R536" i="6" s="1"/>
  <c r="J535" i="6"/>
  <c r="R535" i="6" s="1"/>
  <c r="J534" i="6"/>
  <c r="R534" i="6" s="1"/>
  <c r="J533" i="6"/>
  <c r="R533" i="6" s="1"/>
  <c r="J532" i="6"/>
  <c r="R532" i="6" s="1"/>
  <c r="J531" i="6"/>
  <c r="R531" i="6" s="1"/>
  <c r="J530" i="6"/>
  <c r="J552" i="8"/>
  <c r="R552" i="8" s="1"/>
  <c r="J551" i="8"/>
  <c r="R551" i="8" s="1"/>
  <c r="J550" i="8"/>
  <c r="R550" i="8" s="1"/>
  <c r="J549" i="8"/>
  <c r="R549" i="8" s="1"/>
  <c r="J548" i="8"/>
  <c r="R548" i="8" s="1"/>
  <c r="J547" i="8"/>
  <c r="R547" i="8" s="1"/>
  <c r="J546" i="8"/>
  <c r="R546" i="8" s="1"/>
  <c r="J545" i="8"/>
  <c r="R545" i="8" s="1"/>
  <c r="J544" i="8"/>
  <c r="R544" i="8" s="1"/>
  <c r="J543" i="8"/>
  <c r="R543" i="8" s="1"/>
  <c r="J542" i="8"/>
  <c r="R542" i="8" s="1"/>
  <c r="J541" i="8"/>
  <c r="R541" i="8" s="1"/>
  <c r="J540" i="8"/>
  <c r="R540" i="8" s="1"/>
  <c r="J539" i="8"/>
  <c r="R539" i="8" s="1"/>
  <c r="J538" i="8"/>
  <c r="R538" i="8" s="1"/>
  <c r="J537" i="8"/>
  <c r="R537" i="8" s="1"/>
  <c r="J536" i="8"/>
  <c r="R536" i="8" s="1"/>
  <c r="J535" i="8"/>
  <c r="R535" i="8" s="1"/>
  <c r="J534" i="8"/>
  <c r="R534" i="8" s="1"/>
  <c r="J533" i="8"/>
  <c r="R533" i="8" s="1"/>
  <c r="J532" i="8"/>
  <c r="R532" i="8" s="1"/>
  <c r="J531" i="8"/>
  <c r="R531" i="8" s="1"/>
  <c r="J530" i="8"/>
  <c r="J552" i="9"/>
  <c r="R552" i="9" s="1"/>
  <c r="J551" i="9"/>
  <c r="R551" i="9" s="1"/>
  <c r="J550" i="9"/>
  <c r="R550" i="9" s="1"/>
  <c r="J549" i="9"/>
  <c r="R549" i="9" s="1"/>
  <c r="J548" i="9"/>
  <c r="R548" i="9" s="1"/>
  <c r="J547" i="9"/>
  <c r="R547" i="9" s="1"/>
  <c r="J546" i="9"/>
  <c r="R546" i="9" s="1"/>
  <c r="J545" i="9"/>
  <c r="R545" i="9" s="1"/>
  <c r="J544" i="9"/>
  <c r="R544" i="9" s="1"/>
  <c r="J543" i="9"/>
  <c r="R543" i="9" s="1"/>
  <c r="J542" i="9"/>
  <c r="R542" i="9" s="1"/>
  <c r="J541" i="9"/>
  <c r="R541" i="9" s="1"/>
  <c r="J540" i="9"/>
  <c r="R540" i="9" s="1"/>
  <c r="J539" i="9"/>
  <c r="R539" i="9" s="1"/>
  <c r="J538" i="9"/>
  <c r="R538" i="9" s="1"/>
  <c r="J537" i="9"/>
  <c r="R537" i="9" s="1"/>
  <c r="J536" i="9"/>
  <c r="R536" i="9" s="1"/>
  <c r="J535" i="9"/>
  <c r="R535" i="9" s="1"/>
  <c r="J534" i="9"/>
  <c r="R534" i="9" s="1"/>
  <c r="J533" i="9"/>
  <c r="R533" i="9" s="1"/>
  <c r="J532" i="9"/>
  <c r="R532" i="9" s="1"/>
  <c r="J531" i="9"/>
  <c r="R531" i="9" s="1"/>
  <c r="J530" i="9"/>
  <c r="J552" i="10"/>
  <c r="R552" i="10" s="1"/>
  <c r="J551" i="10"/>
  <c r="R551" i="10" s="1"/>
  <c r="J550" i="10"/>
  <c r="R550" i="10" s="1"/>
  <c r="J549" i="10"/>
  <c r="R549" i="10" s="1"/>
  <c r="J548" i="10"/>
  <c r="R548" i="10" s="1"/>
  <c r="J547" i="10"/>
  <c r="R547" i="10" s="1"/>
  <c r="J546" i="10"/>
  <c r="R546" i="10" s="1"/>
  <c r="J545" i="10"/>
  <c r="R545" i="10" s="1"/>
  <c r="J544" i="10"/>
  <c r="R544" i="10" s="1"/>
  <c r="J543" i="10"/>
  <c r="R543" i="10" s="1"/>
  <c r="J542" i="10"/>
  <c r="R542" i="10" s="1"/>
  <c r="J541" i="10"/>
  <c r="R541" i="10" s="1"/>
  <c r="J540" i="10"/>
  <c r="R540" i="10" s="1"/>
  <c r="J539" i="10"/>
  <c r="R539" i="10" s="1"/>
  <c r="J538" i="10"/>
  <c r="R538" i="10" s="1"/>
  <c r="J537" i="10"/>
  <c r="R537" i="10" s="1"/>
  <c r="J536" i="10"/>
  <c r="R536" i="10" s="1"/>
  <c r="J535" i="10"/>
  <c r="R535" i="10" s="1"/>
  <c r="J534" i="10"/>
  <c r="R534" i="10" s="1"/>
  <c r="J533" i="10"/>
  <c r="R533" i="10" s="1"/>
  <c r="J532" i="10"/>
  <c r="R532" i="10" s="1"/>
  <c r="J531" i="10"/>
  <c r="R531" i="10" s="1"/>
  <c r="J530" i="10"/>
  <c r="J552" i="11"/>
  <c r="R552" i="11" s="1"/>
  <c r="J551" i="11"/>
  <c r="R551" i="11" s="1"/>
  <c r="J550" i="11"/>
  <c r="R550" i="11" s="1"/>
  <c r="J549" i="11"/>
  <c r="R549" i="11" s="1"/>
  <c r="J548" i="11"/>
  <c r="R548" i="11" s="1"/>
  <c r="J547" i="11"/>
  <c r="R547" i="11" s="1"/>
  <c r="J546" i="11"/>
  <c r="R546" i="11" s="1"/>
  <c r="J545" i="11"/>
  <c r="R545" i="11" s="1"/>
  <c r="J544" i="11"/>
  <c r="R544" i="11" s="1"/>
  <c r="J543" i="11"/>
  <c r="R543" i="11" s="1"/>
  <c r="J542" i="11"/>
  <c r="R542" i="11" s="1"/>
  <c r="J541" i="11"/>
  <c r="R541" i="11" s="1"/>
  <c r="J540" i="11"/>
  <c r="R540" i="11" s="1"/>
  <c r="J539" i="11"/>
  <c r="R539" i="11" s="1"/>
  <c r="J538" i="11"/>
  <c r="R538" i="11" s="1"/>
  <c r="J537" i="11"/>
  <c r="R537" i="11" s="1"/>
  <c r="J536" i="11"/>
  <c r="R536" i="11" s="1"/>
  <c r="J535" i="11"/>
  <c r="R535" i="11" s="1"/>
  <c r="J534" i="11"/>
  <c r="R534" i="11" s="1"/>
  <c r="J533" i="11"/>
  <c r="R533" i="11" s="1"/>
  <c r="J532" i="11"/>
  <c r="R532" i="11" s="1"/>
  <c r="J531" i="11"/>
  <c r="R531" i="11" s="1"/>
  <c r="J530" i="11"/>
  <c r="J552" i="12"/>
  <c r="R552" i="12" s="1"/>
  <c r="J551" i="12"/>
  <c r="R551" i="12" s="1"/>
  <c r="J550" i="12"/>
  <c r="R550" i="12" s="1"/>
  <c r="J549" i="12"/>
  <c r="R549" i="12" s="1"/>
  <c r="J548" i="12"/>
  <c r="R548" i="12" s="1"/>
  <c r="J547" i="12"/>
  <c r="R547" i="12" s="1"/>
  <c r="J546" i="12"/>
  <c r="R546" i="12" s="1"/>
  <c r="J545" i="12"/>
  <c r="R545" i="12" s="1"/>
  <c r="J544" i="12"/>
  <c r="R544" i="12" s="1"/>
  <c r="J543" i="12"/>
  <c r="R543" i="12" s="1"/>
  <c r="J542" i="12"/>
  <c r="R542" i="12" s="1"/>
  <c r="J541" i="12"/>
  <c r="R541" i="12" s="1"/>
  <c r="J540" i="12"/>
  <c r="R540" i="12" s="1"/>
  <c r="J539" i="12"/>
  <c r="R539" i="12" s="1"/>
  <c r="J538" i="12"/>
  <c r="R538" i="12" s="1"/>
  <c r="J537" i="12"/>
  <c r="R537" i="12" s="1"/>
  <c r="J536" i="12"/>
  <c r="R536" i="12" s="1"/>
  <c r="J535" i="12"/>
  <c r="R535" i="12" s="1"/>
  <c r="J534" i="12"/>
  <c r="R534" i="12" s="1"/>
  <c r="J533" i="12"/>
  <c r="R533" i="12" s="1"/>
  <c r="J532" i="12"/>
  <c r="R532" i="12" s="1"/>
  <c r="J531" i="12"/>
  <c r="R531" i="12" s="1"/>
  <c r="J530" i="12"/>
  <c r="J552" i="13"/>
  <c r="R552" i="13" s="1"/>
  <c r="J551" i="13"/>
  <c r="R551" i="13" s="1"/>
  <c r="J550" i="13"/>
  <c r="R550" i="13" s="1"/>
  <c r="J549" i="13"/>
  <c r="R549" i="13" s="1"/>
  <c r="J548" i="13"/>
  <c r="R548" i="13" s="1"/>
  <c r="J547" i="13"/>
  <c r="R547" i="13" s="1"/>
  <c r="J546" i="13"/>
  <c r="R546" i="13" s="1"/>
  <c r="J545" i="13"/>
  <c r="R545" i="13" s="1"/>
  <c r="J544" i="13"/>
  <c r="R544" i="13" s="1"/>
  <c r="J543" i="13"/>
  <c r="R543" i="13" s="1"/>
  <c r="J542" i="13"/>
  <c r="R542" i="13" s="1"/>
  <c r="J541" i="13"/>
  <c r="R541" i="13" s="1"/>
  <c r="J540" i="13"/>
  <c r="R540" i="13" s="1"/>
  <c r="J539" i="13"/>
  <c r="R539" i="13" s="1"/>
  <c r="J538" i="13"/>
  <c r="R538" i="13" s="1"/>
  <c r="J537" i="13"/>
  <c r="R537" i="13" s="1"/>
  <c r="J536" i="13"/>
  <c r="R536" i="13" s="1"/>
  <c r="J535" i="13"/>
  <c r="R535" i="13" s="1"/>
  <c r="J534" i="13"/>
  <c r="R534" i="13" s="1"/>
  <c r="J533" i="13"/>
  <c r="R533" i="13" s="1"/>
  <c r="J532" i="13"/>
  <c r="R532" i="13" s="1"/>
  <c r="J531" i="13"/>
  <c r="R531" i="13" s="1"/>
  <c r="J530" i="13"/>
  <c r="J552" i="1"/>
  <c r="R552" i="1" s="1"/>
  <c r="J551" i="1"/>
  <c r="R551" i="1" s="1"/>
  <c r="J550" i="1"/>
  <c r="R550" i="1" s="1"/>
  <c r="J549" i="1"/>
  <c r="R549" i="1" s="1"/>
  <c r="J548" i="1"/>
  <c r="R548" i="1" s="1"/>
  <c r="J547" i="1"/>
  <c r="R547" i="1" s="1"/>
  <c r="J546" i="1"/>
  <c r="R546" i="1" s="1"/>
  <c r="J545" i="1"/>
  <c r="R545" i="1" s="1"/>
  <c r="J544" i="1"/>
  <c r="R544" i="1" s="1"/>
  <c r="J543" i="1"/>
  <c r="R543" i="1" s="1"/>
  <c r="J542" i="1"/>
  <c r="R542" i="1" s="1"/>
  <c r="J541" i="1"/>
  <c r="R541" i="1" s="1"/>
  <c r="J540" i="1"/>
  <c r="R540" i="1" s="1"/>
  <c r="J539" i="1"/>
  <c r="R539" i="1" s="1"/>
  <c r="J538" i="1"/>
  <c r="R538" i="1" s="1"/>
  <c r="J537" i="1"/>
  <c r="R537" i="1" s="1"/>
  <c r="J536" i="1"/>
  <c r="R536" i="1" s="1"/>
  <c r="J535" i="1"/>
  <c r="R535" i="1" s="1"/>
  <c r="J534" i="1"/>
  <c r="R534" i="1" s="1"/>
  <c r="J533" i="1"/>
  <c r="R533" i="1" s="1"/>
  <c r="J532" i="1"/>
  <c r="R532" i="1" s="1"/>
  <c r="J531" i="1"/>
  <c r="R531" i="1" s="1"/>
  <c r="J530" i="1"/>
  <c r="P520" i="3"/>
  <c r="P521" i="3"/>
  <c r="P522" i="3"/>
  <c r="P523" i="3"/>
  <c r="P524" i="3"/>
  <c r="P525" i="3"/>
  <c r="P526" i="3"/>
  <c r="P527" i="3"/>
  <c r="P528" i="3"/>
  <c r="P529" i="3"/>
  <c r="P520" i="4"/>
  <c r="P521" i="4"/>
  <c r="P522" i="4"/>
  <c r="P523" i="4"/>
  <c r="P524" i="4"/>
  <c r="P525" i="4"/>
  <c r="P526" i="4"/>
  <c r="P527" i="4"/>
  <c r="P528" i="4"/>
  <c r="P529" i="4"/>
  <c r="P520" i="5"/>
  <c r="P521" i="5"/>
  <c r="P522" i="5"/>
  <c r="P523" i="5"/>
  <c r="P524" i="5"/>
  <c r="P525" i="5"/>
  <c r="P526" i="5"/>
  <c r="P527" i="5"/>
  <c r="P528" i="5"/>
  <c r="P529" i="5"/>
  <c r="P520" i="6"/>
  <c r="P521" i="6"/>
  <c r="P522" i="6"/>
  <c r="P523" i="6"/>
  <c r="P524" i="6"/>
  <c r="P525" i="6"/>
  <c r="P526" i="6"/>
  <c r="P527" i="6"/>
  <c r="P528" i="6"/>
  <c r="P529" i="6"/>
  <c r="P520" i="8"/>
  <c r="P521" i="8"/>
  <c r="P522" i="8"/>
  <c r="P523" i="8"/>
  <c r="P524" i="8"/>
  <c r="P525" i="8"/>
  <c r="P526" i="8"/>
  <c r="P527" i="8"/>
  <c r="P528" i="8"/>
  <c r="P529" i="8"/>
  <c r="P520" i="9"/>
  <c r="P521" i="9"/>
  <c r="P522" i="9"/>
  <c r="P523" i="9"/>
  <c r="P524" i="9"/>
  <c r="P525" i="9"/>
  <c r="P526" i="9"/>
  <c r="P527" i="9"/>
  <c r="P528" i="9"/>
  <c r="P529" i="9"/>
  <c r="P520" i="10"/>
  <c r="P521" i="10"/>
  <c r="P522" i="10"/>
  <c r="P523" i="10"/>
  <c r="P524" i="10"/>
  <c r="P525" i="10"/>
  <c r="P526" i="10"/>
  <c r="P527" i="10"/>
  <c r="P528" i="10"/>
  <c r="P529" i="10"/>
  <c r="P520" i="11"/>
  <c r="P521" i="11"/>
  <c r="P522" i="11"/>
  <c r="P523" i="11"/>
  <c r="P524" i="11"/>
  <c r="P525" i="11"/>
  <c r="P526" i="11"/>
  <c r="P527" i="11"/>
  <c r="P528" i="11"/>
  <c r="P529" i="11"/>
  <c r="P520" i="12"/>
  <c r="P521" i="12"/>
  <c r="P522" i="12"/>
  <c r="P523" i="12"/>
  <c r="P524" i="12"/>
  <c r="P525" i="12"/>
  <c r="P526" i="12"/>
  <c r="P527" i="12"/>
  <c r="P528" i="12"/>
  <c r="P529" i="12"/>
  <c r="P520" i="13"/>
  <c r="P521" i="13"/>
  <c r="P522" i="13"/>
  <c r="P523" i="13"/>
  <c r="P524" i="13"/>
  <c r="P525" i="13"/>
  <c r="P526" i="13"/>
  <c r="P527" i="13"/>
  <c r="P528" i="13"/>
  <c r="P529" i="13"/>
  <c r="P520" i="1"/>
  <c r="P521" i="1"/>
  <c r="P522" i="1"/>
  <c r="P523" i="1"/>
  <c r="P524" i="1"/>
  <c r="P525" i="1"/>
  <c r="P526" i="1"/>
  <c r="P527" i="1"/>
  <c r="P528" i="1"/>
  <c r="P529" i="1"/>
  <c r="P519" i="3"/>
  <c r="P519" i="4"/>
  <c r="P519" i="5"/>
  <c r="P519" i="6"/>
  <c r="P519" i="8"/>
  <c r="P519" i="9"/>
  <c r="P519" i="10"/>
  <c r="P519" i="11"/>
  <c r="P519" i="12"/>
  <c r="P519" i="13"/>
  <c r="P519" i="1"/>
  <c r="P509" i="3"/>
  <c r="P510" i="3"/>
  <c r="P511" i="3"/>
  <c r="P512" i="3"/>
  <c r="P513" i="3"/>
  <c r="P514" i="3"/>
  <c r="P515" i="3"/>
  <c r="P516" i="3"/>
  <c r="P517" i="3"/>
  <c r="P518" i="3"/>
  <c r="P509" i="4"/>
  <c r="P510" i="4"/>
  <c r="P511" i="4"/>
  <c r="P512" i="4"/>
  <c r="P513" i="4"/>
  <c r="P514" i="4"/>
  <c r="P515" i="4"/>
  <c r="P516" i="4"/>
  <c r="P517" i="4"/>
  <c r="P518" i="4"/>
  <c r="P509" i="5"/>
  <c r="P510" i="5"/>
  <c r="P511" i="5"/>
  <c r="P512" i="5"/>
  <c r="P513" i="5"/>
  <c r="P514" i="5"/>
  <c r="P515" i="5"/>
  <c r="P516" i="5"/>
  <c r="P517" i="5"/>
  <c r="P518" i="5"/>
  <c r="P509" i="6"/>
  <c r="P510" i="6"/>
  <c r="P511" i="6"/>
  <c r="P512" i="6"/>
  <c r="P513" i="6"/>
  <c r="P514" i="6"/>
  <c r="P515" i="6"/>
  <c r="P516" i="6"/>
  <c r="P517" i="6"/>
  <c r="P518" i="6"/>
  <c r="P509" i="8"/>
  <c r="P510" i="8"/>
  <c r="P511" i="8"/>
  <c r="P512" i="8"/>
  <c r="P513" i="8"/>
  <c r="P514" i="8"/>
  <c r="P515" i="8"/>
  <c r="P516" i="8"/>
  <c r="P517" i="8"/>
  <c r="P518" i="8"/>
  <c r="P509" i="9"/>
  <c r="P510" i="9"/>
  <c r="P511" i="9"/>
  <c r="P512" i="9"/>
  <c r="P513" i="9"/>
  <c r="P514" i="9"/>
  <c r="P515" i="9"/>
  <c r="P516" i="9"/>
  <c r="P517" i="9"/>
  <c r="P518" i="9"/>
  <c r="P509" i="10"/>
  <c r="P510" i="10"/>
  <c r="P511" i="10"/>
  <c r="P512" i="10"/>
  <c r="P513" i="10"/>
  <c r="P514" i="10"/>
  <c r="P515" i="10"/>
  <c r="P516" i="10"/>
  <c r="P517" i="10"/>
  <c r="P518" i="10"/>
  <c r="P509" i="11"/>
  <c r="P510" i="11"/>
  <c r="P511" i="11"/>
  <c r="P512" i="11"/>
  <c r="P513" i="11"/>
  <c r="P514" i="11"/>
  <c r="P515" i="11"/>
  <c r="P516" i="11"/>
  <c r="P517" i="11"/>
  <c r="P518" i="11"/>
  <c r="P509" i="12"/>
  <c r="P510" i="12"/>
  <c r="P511" i="12"/>
  <c r="P512" i="12"/>
  <c r="P513" i="12"/>
  <c r="P514" i="12"/>
  <c r="P515" i="12"/>
  <c r="P516" i="12"/>
  <c r="P517" i="12"/>
  <c r="P518" i="12"/>
  <c r="P509" i="13"/>
  <c r="P510" i="13"/>
  <c r="P511" i="13"/>
  <c r="P512" i="13"/>
  <c r="P513" i="13"/>
  <c r="P514" i="13"/>
  <c r="P515" i="13"/>
  <c r="P516" i="13"/>
  <c r="P517" i="13"/>
  <c r="P518" i="13"/>
  <c r="P509" i="1"/>
  <c r="P510" i="1"/>
  <c r="P511" i="1"/>
  <c r="P512" i="1"/>
  <c r="P513" i="1"/>
  <c r="P514" i="1"/>
  <c r="P515" i="1"/>
  <c r="P516" i="1"/>
  <c r="P517" i="1"/>
  <c r="P518" i="1"/>
  <c r="P508" i="3"/>
  <c r="P508" i="4"/>
  <c r="P508" i="5"/>
  <c r="P508" i="6"/>
  <c r="P508" i="8"/>
  <c r="P508" i="9"/>
  <c r="P508" i="10"/>
  <c r="P508" i="11"/>
  <c r="P508" i="12"/>
  <c r="P508" i="13"/>
  <c r="P508" i="1"/>
  <c r="P507" i="3"/>
  <c r="P507" i="4"/>
  <c r="P507" i="5"/>
  <c r="P507" i="6"/>
  <c r="P507" i="8"/>
  <c r="P507" i="9"/>
  <c r="P507" i="10"/>
  <c r="P507" i="11"/>
  <c r="P507" i="12"/>
  <c r="P507" i="13"/>
  <c r="P507" i="1"/>
  <c r="J529" i="3"/>
  <c r="R529" i="3" s="1"/>
  <c r="J528" i="3"/>
  <c r="R528" i="3" s="1"/>
  <c r="J527" i="3"/>
  <c r="R527" i="3" s="1"/>
  <c r="J526" i="3"/>
  <c r="R526" i="3" s="1"/>
  <c r="J525" i="3"/>
  <c r="R525" i="3" s="1"/>
  <c r="J524" i="3"/>
  <c r="R524" i="3" s="1"/>
  <c r="J523" i="3"/>
  <c r="R523" i="3" s="1"/>
  <c r="J522" i="3"/>
  <c r="R522" i="3" s="1"/>
  <c r="J521" i="3"/>
  <c r="R521" i="3" s="1"/>
  <c r="J520" i="3"/>
  <c r="R520" i="3" s="1"/>
  <c r="J519" i="3"/>
  <c r="R519" i="3" s="1"/>
  <c r="J518" i="3"/>
  <c r="R518" i="3" s="1"/>
  <c r="J517" i="3"/>
  <c r="R517" i="3" s="1"/>
  <c r="J516" i="3"/>
  <c r="R516" i="3" s="1"/>
  <c r="J515" i="3"/>
  <c r="R515" i="3" s="1"/>
  <c r="J514" i="3"/>
  <c r="R514" i="3" s="1"/>
  <c r="J513" i="3"/>
  <c r="R513" i="3" s="1"/>
  <c r="J512" i="3"/>
  <c r="R512" i="3" s="1"/>
  <c r="J511" i="3"/>
  <c r="R511" i="3" s="1"/>
  <c r="J510" i="3"/>
  <c r="R510" i="3" s="1"/>
  <c r="J509" i="3"/>
  <c r="R509" i="3" s="1"/>
  <c r="J508" i="3"/>
  <c r="R508" i="3" s="1"/>
  <c r="J507" i="3"/>
  <c r="J529" i="4"/>
  <c r="R529" i="4" s="1"/>
  <c r="J528" i="4"/>
  <c r="R528" i="4" s="1"/>
  <c r="J527" i="4"/>
  <c r="R527" i="4" s="1"/>
  <c r="J526" i="4"/>
  <c r="R526" i="4" s="1"/>
  <c r="J525" i="4"/>
  <c r="R525" i="4" s="1"/>
  <c r="J524" i="4"/>
  <c r="R524" i="4" s="1"/>
  <c r="J523" i="4"/>
  <c r="R523" i="4" s="1"/>
  <c r="J522" i="4"/>
  <c r="R522" i="4" s="1"/>
  <c r="J521" i="4"/>
  <c r="R521" i="4" s="1"/>
  <c r="J520" i="4"/>
  <c r="R520" i="4" s="1"/>
  <c r="J519" i="4"/>
  <c r="R519" i="4" s="1"/>
  <c r="J518" i="4"/>
  <c r="R518" i="4" s="1"/>
  <c r="J517" i="4"/>
  <c r="R517" i="4" s="1"/>
  <c r="J516" i="4"/>
  <c r="R516" i="4" s="1"/>
  <c r="J515" i="4"/>
  <c r="R515" i="4" s="1"/>
  <c r="J514" i="4"/>
  <c r="R514" i="4" s="1"/>
  <c r="J513" i="4"/>
  <c r="R513" i="4" s="1"/>
  <c r="J512" i="4"/>
  <c r="R512" i="4" s="1"/>
  <c r="J511" i="4"/>
  <c r="R511" i="4" s="1"/>
  <c r="J510" i="4"/>
  <c r="R510" i="4" s="1"/>
  <c r="J509" i="4"/>
  <c r="R509" i="4" s="1"/>
  <c r="J508" i="4"/>
  <c r="R508" i="4" s="1"/>
  <c r="J507" i="4"/>
  <c r="J529" i="5"/>
  <c r="R529" i="5" s="1"/>
  <c r="J528" i="5"/>
  <c r="R528" i="5" s="1"/>
  <c r="J527" i="5"/>
  <c r="R527" i="5" s="1"/>
  <c r="J526" i="5"/>
  <c r="R526" i="5" s="1"/>
  <c r="J525" i="5"/>
  <c r="R525" i="5" s="1"/>
  <c r="J524" i="5"/>
  <c r="R524" i="5" s="1"/>
  <c r="J523" i="5"/>
  <c r="R523" i="5" s="1"/>
  <c r="J522" i="5"/>
  <c r="R522" i="5" s="1"/>
  <c r="J521" i="5"/>
  <c r="R521" i="5" s="1"/>
  <c r="J520" i="5"/>
  <c r="R520" i="5" s="1"/>
  <c r="J519" i="5"/>
  <c r="R519" i="5" s="1"/>
  <c r="J518" i="5"/>
  <c r="R518" i="5" s="1"/>
  <c r="J517" i="5"/>
  <c r="R517" i="5" s="1"/>
  <c r="J516" i="5"/>
  <c r="R516" i="5" s="1"/>
  <c r="J515" i="5"/>
  <c r="R515" i="5" s="1"/>
  <c r="J514" i="5"/>
  <c r="R514" i="5" s="1"/>
  <c r="J513" i="5"/>
  <c r="R513" i="5" s="1"/>
  <c r="J512" i="5"/>
  <c r="R512" i="5" s="1"/>
  <c r="J511" i="5"/>
  <c r="R511" i="5" s="1"/>
  <c r="J510" i="5"/>
  <c r="R510" i="5" s="1"/>
  <c r="J509" i="5"/>
  <c r="R509" i="5" s="1"/>
  <c r="J508" i="5"/>
  <c r="R508" i="5" s="1"/>
  <c r="J507" i="5"/>
  <c r="J529" i="6"/>
  <c r="R529" i="6" s="1"/>
  <c r="J528" i="6"/>
  <c r="R528" i="6" s="1"/>
  <c r="J527" i="6"/>
  <c r="R527" i="6" s="1"/>
  <c r="J526" i="6"/>
  <c r="R526" i="6" s="1"/>
  <c r="J525" i="6"/>
  <c r="R525" i="6" s="1"/>
  <c r="J524" i="6"/>
  <c r="R524" i="6" s="1"/>
  <c r="J523" i="6"/>
  <c r="R523" i="6" s="1"/>
  <c r="J522" i="6"/>
  <c r="R522" i="6" s="1"/>
  <c r="J521" i="6"/>
  <c r="R521" i="6" s="1"/>
  <c r="J520" i="6"/>
  <c r="R520" i="6" s="1"/>
  <c r="J519" i="6"/>
  <c r="R519" i="6" s="1"/>
  <c r="J518" i="6"/>
  <c r="R518" i="6" s="1"/>
  <c r="J517" i="6"/>
  <c r="R517" i="6" s="1"/>
  <c r="J516" i="6"/>
  <c r="R516" i="6" s="1"/>
  <c r="J515" i="6"/>
  <c r="R515" i="6" s="1"/>
  <c r="J514" i="6"/>
  <c r="R514" i="6" s="1"/>
  <c r="J513" i="6"/>
  <c r="R513" i="6" s="1"/>
  <c r="J512" i="6"/>
  <c r="R512" i="6" s="1"/>
  <c r="J511" i="6"/>
  <c r="R511" i="6" s="1"/>
  <c r="J510" i="6"/>
  <c r="R510" i="6" s="1"/>
  <c r="J509" i="6"/>
  <c r="R509" i="6" s="1"/>
  <c r="J508" i="6"/>
  <c r="R508" i="6" s="1"/>
  <c r="J507" i="6"/>
  <c r="J529" i="8"/>
  <c r="R529" i="8" s="1"/>
  <c r="J528" i="8"/>
  <c r="R528" i="8" s="1"/>
  <c r="J527" i="8"/>
  <c r="R527" i="8" s="1"/>
  <c r="J526" i="8"/>
  <c r="R526" i="8" s="1"/>
  <c r="J525" i="8"/>
  <c r="R525" i="8" s="1"/>
  <c r="J524" i="8"/>
  <c r="R524" i="8" s="1"/>
  <c r="J523" i="8"/>
  <c r="R523" i="8" s="1"/>
  <c r="J522" i="8"/>
  <c r="R522" i="8" s="1"/>
  <c r="J521" i="8"/>
  <c r="R521" i="8" s="1"/>
  <c r="J520" i="8"/>
  <c r="R520" i="8" s="1"/>
  <c r="J519" i="8"/>
  <c r="R519" i="8" s="1"/>
  <c r="J518" i="8"/>
  <c r="R518" i="8" s="1"/>
  <c r="J517" i="8"/>
  <c r="R517" i="8" s="1"/>
  <c r="J516" i="8"/>
  <c r="R516" i="8" s="1"/>
  <c r="J515" i="8"/>
  <c r="R515" i="8" s="1"/>
  <c r="J514" i="8"/>
  <c r="R514" i="8" s="1"/>
  <c r="J513" i="8"/>
  <c r="R513" i="8" s="1"/>
  <c r="J512" i="8"/>
  <c r="R512" i="8" s="1"/>
  <c r="J511" i="8"/>
  <c r="R511" i="8" s="1"/>
  <c r="J510" i="8"/>
  <c r="R510" i="8" s="1"/>
  <c r="J509" i="8"/>
  <c r="R509" i="8" s="1"/>
  <c r="J508" i="8"/>
  <c r="R508" i="8" s="1"/>
  <c r="J507" i="8"/>
  <c r="J529" i="9"/>
  <c r="R529" i="9" s="1"/>
  <c r="J528" i="9"/>
  <c r="R528" i="9" s="1"/>
  <c r="J527" i="9"/>
  <c r="R527" i="9" s="1"/>
  <c r="J526" i="9"/>
  <c r="R526" i="9" s="1"/>
  <c r="J525" i="9"/>
  <c r="R525" i="9" s="1"/>
  <c r="J524" i="9"/>
  <c r="R524" i="9" s="1"/>
  <c r="J523" i="9"/>
  <c r="R523" i="9" s="1"/>
  <c r="J522" i="9"/>
  <c r="R522" i="9" s="1"/>
  <c r="J521" i="9"/>
  <c r="R521" i="9" s="1"/>
  <c r="J520" i="9"/>
  <c r="R520" i="9" s="1"/>
  <c r="J519" i="9"/>
  <c r="R519" i="9" s="1"/>
  <c r="J518" i="9"/>
  <c r="R518" i="9" s="1"/>
  <c r="J517" i="9"/>
  <c r="R517" i="9" s="1"/>
  <c r="J516" i="9"/>
  <c r="R516" i="9" s="1"/>
  <c r="J515" i="9"/>
  <c r="R515" i="9" s="1"/>
  <c r="J514" i="9"/>
  <c r="R514" i="9" s="1"/>
  <c r="J513" i="9"/>
  <c r="R513" i="9" s="1"/>
  <c r="J512" i="9"/>
  <c r="R512" i="9" s="1"/>
  <c r="J511" i="9"/>
  <c r="R511" i="9" s="1"/>
  <c r="J510" i="9"/>
  <c r="R510" i="9" s="1"/>
  <c r="J509" i="9"/>
  <c r="R509" i="9" s="1"/>
  <c r="J508" i="9"/>
  <c r="R508" i="9" s="1"/>
  <c r="J507" i="9"/>
  <c r="J529" i="10"/>
  <c r="R529" i="10" s="1"/>
  <c r="J528" i="10"/>
  <c r="R528" i="10" s="1"/>
  <c r="J527" i="10"/>
  <c r="R527" i="10" s="1"/>
  <c r="J526" i="10"/>
  <c r="R526" i="10" s="1"/>
  <c r="J525" i="10"/>
  <c r="R525" i="10" s="1"/>
  <c r="J524" i="10"/>
  <c r="R524" i="10" s="1"/>
  <c r="J523" i="10"/>
  <c r="R523" i="10" s="1"/>
  <c r="J522" i="10"/>
  <c r="R522" i="10" s="1"/>
  <c r="J521" i="10"/>
  <c r="R521" i="10" s="1"/>
  <c r="J520" i="10"/>
  <c r="R520" i="10" s="1"/>
  <c r="J519" i="10"/>
  <c r="R519" i="10" s="1"/>
  <c r="J518" i="10"/>
  <c r="R518" i="10" s="1"/>
  <c r="J517" i="10"/>
  <c r="R517" i="10" s="1"/>
  <c r="J516" i="10"/>
  <c r="R516" i="10" s="1"/>
  <c r="J515" i="10"/>
  <c r="R515" i="10" s="1"/>
  <c r="J514" i="10"/>
  <c r="R514" i="10" s="1"/>
  <c r="J513" i="10"/>
  <c r="R513" i="10" s="1"/>
  <c r="J512" i="10"/>
  <c r="R512" i="10" s="1"/>
  <c r="J511" i="10"/>
  <c r="R511" i="10" s="1"/>
  <c r="J510" i="10"/>
  <c r="R510" i="10" s="1"/>
  <c r="J509" i="10"/>
  <c r="R509" i="10" s="1"/>
  <c r="J508" i="10"/>
  <c r="R508" i="10" s="1"/>
  <c r="J507" i="10"/>
  <c r="J529" i="11"/>
  <c r="R529" i="11" s="1"/>
  <c r="J528" i="11"/>
  <c r="R528" i="11" s="1"/>
  <c r="J527" i="11"/>
  <c r="R527" i="11" s="1"/>
  <c r="J526" i="11"/>
  <c r="R526" i="11" s="1"/>
  <c r="J525" i="11"/>
  <c r="R525" i="11" s="1"/>
  <c r="J524" i="11"/>
  <c r="R524" i="11" s="1"/>
  <c r="J523" i="11"/>
  <c r="R523" i="11" s="1"/>
  <c r="J522" i="11"/>
  <c r="R522" i="11" s="1"/>
  <c r="J521" i="11"/>
  <c r="R521" i="11" s="1"/>
  <c r="J520" i="11"/>
  <c r="R520" i="11" s="1"/>
  <c r="J519" i="11"/>
  <c r="R519" i="11" s="1"/>
  <c r="J518" i="11"/>
  <c r="R518" i="11" s="1"/>
  <c r="J517" i="11"/>
  <c r="R517" i="11" s="1"/>
  <c r="J516" i="11"/>
  <c r="R516" i="11" s="1"/>
  <c r="J515" i="11"/>
  <c r="R515" i="11" s="1"/>
  <c r="J514" i="11"/>
  <c r="R514" i="11" s="1"/>
  <c r="J513" i="11"/>
  <c r="R513" i="11" s="1"/>
  <c r="J512" i="11"/>
  <c r="R512" i="11" s="1"/>
  <c r="J511" i="11"/>
  <c r="R511" i="11" s="1"/>
  <c r="J510" i="11"/>
  <c r="R510" i="11" s="1"/>
  <c r="J509" i="11"/>
  <c r="R509" i="11" s="1"/>
  <c r="J508" i="11"/>
  <c r="R508" i="11" s="1"/>
  <c r="J507" i="11"/>
  <c r="J529" i="12"/>
  <c r="R529" i="12" s="1"/>
  <c r="J528" i="12"/>
  <c r="R528" i="12" s="1"/>
  <c r="J527" i="12"/>
  <c r="R527" i="12" s="1"/>
  <c r="J526" i="12"/>
  <c r="R526" i="12" s="1"/>
  <c r="J525" i="12"/>
  <c r="R525" i="12" s="1"/>
  <c r="J524" i="12"/>
  <c r="R524" i="12" s="1"/>
  <c r="J523" i="12"/>
  <c r="R523" i="12" s="1"/>
  <c r="J522" i="12"/>
  <c r="R522" i="12" s="1"/>
  <c r="J521" i="12"/>
  <c r="R521" i="12" s="1"/>
  <c r="J520" i="12"/>
  <c r="R520" i="12" s="1"/>
  <c r="J519" i="12"/>
  <c r="R519" i="12" s="1"/>
  <c r="J518" i="12"/>
  <c r="R518" i="12" s="1"/>
  <c r="J517" i="12"/>
  <c r="R517" i="12" s="1"/>
  <c r="J516" i="12"/>
  <c r="R516" i="12" s="1"/>
  <c r="J515" i="12"/>
  <c r="R515" i="12" s="1"/>
  <c r="J514" i="12"/>
  <c r="R514" i="12" s="1"/>
  <c r="J513" i="12"/>
  <c r="R513" i="12" s="1"/>
  <c r="J512" i="12"/>
  <c r="R512" i="12" s="1"/>
  <c r="J511" i="12"/>
  <c r="R511" i="12" s="1"/>
  <c r="J510" i="12"/>
  <c r="R510" i="12" s="1"/>
  <c r="J509" i="12"/>
  <c r="R509" i="12" s="1"/>
  <c r="J508" i="12"/>
  <c r="R508" i="12" s="1"/>
  <c r="J507" i="12"/>
  <c r="J529" i="13"/>
  <c r="R529" i="13" s="1"/>
  <c r="J528" i="13"/>
  <c r="R528" i="13" s="1"/>
  <c r="J527" i="13"/>
  <c r="R527" i="13" s="1"/>
  <c r="J526" i="13"/>
  <c r="R526" i="13" s="1"/>
  <c r="J525" i="13"/>
  <c r="R525" i="13" s="1"/>
  <c r="J524" i="13"/>
  <c r="R524" i="13" s="1"/>
  <c r="J523" i="13"/>
  <c r="R523" i="13" s="1"/>
  <c r="J522" i="13"/>
  <c r="R522" i="13" s="1"/>
  <c r="J521" i="13"/>
  <c r="R521" i="13" s="1"/>
  <c r="J520" i="13"/>
  <c r="R520" i="13" s="1"/>
  <c r="J519" i="13"/>
  <c r="R519" i="13" s="1"/>
  <c r="J518" i="13"/>
  <c r="R518" i="13" s="1"/>
  <c r="J517" i="13"/>
  <c r="R517" i="13" s="1"/>
  <c r="J516" i="13"/>
  <c r="R516" i="13" s="1"/>
  <c r="J515" i="13"/>
  <c r="R515" i="13" s="1"/>
  <c r="J514" i="13"/>
  <c r="R514" i="13" s="1"/>
  <c r="J513" i="13"/>
  <c r="R513" i="13" s="1"/>
  <c r="J512" i="13"/>
  <c r="R512" i="13" s="1"/>
  <c r="J511" i="13"/>
  <c r="R511" i="13" s="1"/>
  <c r="J510" i="13"/>
  <c r="R510" i="13" s="1"/>
  <c r="J509" i="13"/>
  <c r="R509" i="13" s="1"/>
  <c r="J508" i="13"/>
  <c r="R508" i="13" s="1"/>
  <c r="J507" i="13"/>
  <c r="J529" i="1"/>
  <c r="R529" i="1" s="1"/>
  <c r="J528" i="1"/>
  <c r="R528" i="1" s="1"/>
  <c r="J527" i="1"/>
  <c r="R527" i="1" s="1"/>
  <c r="J526" i="1"/>
  <c r="R526" i="1" s="1"/>
  <c r="J525" i="1"/>
  <c r="R525" i="1" s="1"/>
  <c r="J524" i="1"/>
  <c r="R524" i="1" s="1"/>
  <c r="J523" i="1"/>
  <c r="R523" i="1" s="1"/>
  <c r="J522" i="1"/>
  <c r="R522" i="1" s="1"/>
  <c r="J521" i="1"/>
  <c r="R521" i="1" s="1"/>
  <c r="J520" i="1"/>
  <c r="R520" i="1" s="1"/>
  <c r="J519" i="1"/>
  <c r="R519" i="1" s="1"/>
  <c r="J518" i="1"/>
  <c r="R518" i="1" s="1"/>
  <c r="J517" i="1"/>
  <c r="R517" i="1" s="1"/>
  <c r="J516" i="1"/>
  <c r="R516" i="1" s="1"/>
  <c r="J515" i="1"/>
  <c r="R515" i="1" s="1"/>
  <c r="J514" i="1"/>
  <c r="R514" i="1" s="1"/>
  <c r="J513" i="1"/>
  <c r="R513" i="1" s="1"/>
  <c r="J512" i="1"/>
  <c r="R512" i="1" s="1"/>
  <c r="J511" i="1"/>
  <c r="R511" i="1" s="1"/>
  <c r="J510" i="1"/>
  <c r="R510" i="1" s="1"/>
  <c r="J509" i="1"/>
  <c r="R509" i="1" s="1"/>
  <c r="J508" i="1"/>
  <c r="R508" i="1" s="1"/>
  <c r="J507" i="1"/>
  <c r="P497" i="3"/>
  <c r="P498" i="3"/>
  <c r="P499" i="3"/>
  <c r="P500" i="3"/>
  <c r="P501" i="3"/>
  <c r="P502" i="3"/>
  <c r="P503" i="3"/>
  <c r="P504" i="3"/>
  <c r="P505" i="3"/>
  <c r="P506" i="3"/>
  <c r="P497" i="4"/>
  <c r="P498" i="4"/>
  <c r="P499" i="4"/>
  <c r="P500" i="4"/>
  <c r="P501" i="4"/>
  <c r="P502" i="4"/>
  <c r="P503" i="4"/>
  <c r="P504" i="4"/>
  <c r="P505" i="4"/>
  <c r="P506" i="4"/>
  <c r="P497" i="5"/>
  <c r="P498" i="5"/>
  <c r="P499" i="5"/>
  <c r="P500" i="5"/>
  <c r="P501" i="5"/>
  <c r="P502" i="5"/>
  <c r="P503" i="5"/>
  <c r="P504" i="5"/>
  <c r="P505" i="5"/>
  <c r="P506" i="5"/>
  <c r="P497" i="6"/>
  <c r="P498" i="6"/>
  <c r="P499" i="6"/>
  <c r="P500" i="6"/>
  <c r="P501" i="6"/>
  <c r="P502" i="6"/>
  <c r="P503" i="6"/>
  <c r="P504" i="6"/>
  <c r="P505" i="6"/>
  <c r="P506" i="6"/>
  <c r="P497" i="8"/>
  <c r="P498" i="8"/>
  <c r="P499" i="8"/>
  <c r="P500" i="8"/>
  <c r="P501" i="8"/>
  <c r="P502" i="8"/>
  <c r="P503" i="8"/>
  <c r="P504" i="8"/>
  <c r="P505" i="8"/>
  <c r="P506" i="8"/>
  <c r="P497" i="9"/>
  <c r="P498" i="9"/>
  <c r="P499" i="9"/>
  <c r="P500" i="9"/>
  <c r="P501" i="9"/>
  <c r="P502" i="9"/>
  <c r="P503" i="9"/>
  <c r="P504" i="9"/>
  <c r="P505" i="9"/>
  <c r="P506" i="9"/>
  <c r="P497" i="10"/>
  <c r="P498" i="10"/>
  <c r="P499" i="10"/>
  <c r="P500" i="10"/>
  <c r="P501" i="10"/>
  <c r="P502" i="10"/>
  <c r="P503" i="10"/>
  <c r="P504" i="10"/>
  <c r="P505" i="10"/>
  <c r="P506" i="10"/>
  <c r="P497" i="11"/>
  <c r="P498" i="11"/>
  <c r="P499" i="11"/>
  <c r="P500" i="11"/>
  <c r="P501" i="11"/>
  <c r="P502" i="11"/>
  <c r="P503" i="11"/>
  <c r="P504" i="11"/>
  <c r="P505" i="11"/>
  <c r="P506" i="11"/>
  <c r="P497" i="12"/>
  <c r="P498" i="12"/>
  <c r="P499" i="12"/>
  <c r="P500" i="12"/>
  <c r="P501" i="12"/>
  <c r="P502" i="12"/>
  <c r="P503" i="12"/>
  <c r="P504" i="12"/>
  <c r="P505" i="12"/>
  <c r="P506" i="12"/>
  <c r="P497" i="13"/>
  <c r="P498" i="13"/>
  <c r="P499" i="13"/>
  <c r="P500" i="13"/>
  <c r="P501" i="13"/>
  <c r="P502" i="13"/>
  <c r="P503" i="13"/>
  <c r="P504" i="13"/>
  <c r="P505" i="13"/>
  <c r="P506" i="13"/>
  <c r="P497" i="1"/>
  <c r="P498" i="1"/>
  <c r="P499" i="1"/>
  <c r="P500" i="1"/>
  <c r="P501" i="1"/>
  <c r="P502" i="1"/>
  <c r="P503" i="1"/>
  <c r="P504" i="1"/>
  <c r="P505" i="1"/>
  <c r="P506" i="1"/>
  <c r="P496" i="3"/>
  <c r="P496" i="4"/>
  <c r="P496" i="5"/>
  <c r="P496" i="6"/>
  <c r="P496" i="8"/>
  <c r="P496" i="9"/>
  <c r="P496" i="10"/>
  <c r="P496" i="11"/>
  <c r="P496" i="12"/>
  <c r="P496" i="13"/>
  <c r="P496" i="1"/>
  <c r="P486" i="3"/>
  <c r="P487" i="3"/>
  <c r="P488" i="3"/>
  <c r="P489" i="3"/>
  <c r="P490" i="3"/>
  <c r="P491" i="3"/>
  <c r="P492" i="3"/>
  <c r="P493" i="3"/>
  <c r="P494" i="3"/>
  <c r="P495" i="3"/>
  <c r="P486" i="4"/>
  <c r="P487" i="4"/>
  <c r="P488" i="4"/>
  <c r="P489" i="4"/>
  <c r="P490" i="4"/>
  <c r="P491" i="4"/>
  <c r="P492" i="4"/>
  <c r="P493" i="4"/>
  <c r="P494" i="4"/>
  <c r="P495" i="4"/>
  <c r="P486" i="5"/>
  <c r="P487" i="5"/>
  <c r="P488" i="5"/>
  <c r="P489" i="5"/>
  <c r="P490" i="5"/>
  <c r="P491" i="5"/>
  <c r="P492" i="5"/>
  <c r="P493" i="5"/>
  <c r="P494" i="5"/>
  <c r="P495" i="5"/>
  <c r="P486" i="6"/>
  <c r="P487" i="6"/>
  <c r="P488" i="6"/>
  <c r="P489" i="6"/>
  <c r="P490" i="6"/>
  <c r="P491" i="6"/>
  <c r="P492" i="6"/>
  <c r="P493" i="6"/>
  <c r="P494" i="6"/>
  <c r="P495" i="6"/>
  <c r="P486" i="8"/>
  <c r="P487" i="8"/>
  <c r="P488" i="8"/>
  <c r="P489" i="8"/>
  <c r="P490" i="8"/>
  <c r="P491" i="8"/>
  <c r="P492" i="8"/>
  <c r="P493" i="8"/>
  <c r="P494" i="8"/>
  <c r="P495" i="8"/>
  <c r="P486" i="9"/>
  <c r="P487" i="9"/>
  <c r="P488" i="9"/>
  <c r="P489" i="9"/>
  <c r="P490" i="9"/>
  <c r="P491" i="9"/>
  <c r="P492" i="9"/>
  <c r="P493" i="9"/>
  <c r="P494" i="9"/>
  <c r="P495" i="9"/>
  <c r="P486" i="10"/>
  <c r="P487" i="10"/>
  <c r="P488" i="10"/>
  <c r="P489" i="10"/>
  <c r="P490" i="10"/>
  <c r="P491" i="10"/>
  <c r="P492" i="10"/>
  <c r="P493" i="10"/>
  <c r="P494" i="10"/>
  <c r="P495" i="10"/>
  <c r="P486" i="11"/>
  <c r="P487" i="11"/>
  <c r="P488" i="11"/>
  <c r="P489" i="11"/>
  <c r="P490" i="11"/>
  <c r="P491" i="11"/>
  <c r="P492" i="11"/>
  <c r="P493" i="11"/>
  <c r="P494" i="11"/>
  <c r="P495" i="11"/>
  <c r="P486" i="12"/>
  <c r="P487" i="12"/>
  <c r="P488" i="12"/>
  <c r="P489" i="12"/>
  <c r="P490" i="12"/>
  <c r="P491" i="12"/>
  <c r="P492" i="12"/>
  <c r="P493" i="12"/>
  <c r="P494" i="12"/>
  <c r="P495" i="12"/>
  <c r="P486" i="13"/>
  <c r="P487" i="13"/>
  <c r="P488" i="13"/>
  <c r="P489" i="13"/>
  <c r="P490" i="13"/>
  <c r="P491" i="13"/>
  <c r="P492" i="13"/>
  <c r="P493" i="13"/>
  <c r="P494" i="13"/>
  <c r="P495" i="13"/>
  <c r="P486" i="1"/>
  <c r="P487" i="1"/>
  <c r="P488" i="1"/>
  <c r="P489" i="1"/>
  <c r="P490" i="1"/>
  <c r="P491" i="1"/>
  <c r="P492" i="1"/>
  <c r="P493" i="1"/>
  <c r="P494" i="1"/>
  <c r="P495" i="1"/>
  <c r="P485" i="3"/>
  <c r="P485" i="4"/>
  <c r="P485" i="5"/>
  <c r="P485" i="6"/>
  <c r="P485" i="8"/>
  <c r="P485" i="9"/>
  <c r="P485" i="10"/>
  <c r="P485" i="11"/>
  <c r="P485" i="12"/>
  <c r="P485" i="13"/>
  <c r="P485" i="1"/>
  <c r="P484" i="3"/>
  <c r="P484" i="4"/>
  <c r="P484" i="5"/>
  <c r="P484" i="6"/>
  <c r="P484" i="8"/>
  <c r="P484" i="9"/>
  <c r="P484" i="10"/>
  <c r="P484" i="11"/>
  <c r="P484" i="12"/>
  <c r="P484" i="13"/>
  <c r="P484" i="1"/>
  <c r="J506" i="3"/>
  <c r="R506" i="3" s="1"/>
  <c r="J505" i="3"/>
  <c r="R505" i="3" s="1"/>
  <c r="J504" i="3"/>
  <c r="R504" i="3" s="1"/>
  <c r="J503" i="3"/>
  <c r="R503" i="3" s="1"/>
  <c r="J502" i="3"/>
  <c r="R502" i="3" s="1"/>
  <c r="J501" i="3"/>
  <c r="R501" i="3" s="1"/>
  <c r="J500" i="3"/>
  <c r="R500" i="3" s="1"/>
  <c r="J499" i="3"/>
  <c r="R499" i="3" s="1"/>
  <c r="J498" i="3"/>
  <c r="R498" i="3" s="1"/>
  <c r="J497" i="3"/>
  <c r="R497" i="3" s="1"/>
  <c r="J496" i="3"/>
  <c r="R496" i="3" s="1"/>
  <c r="J495" i="3"/>
  <c r="R495" i="3" s="1"/>
  <c r="J494" i="3"/>
  <c r="R494" i="3" s="1"/>
  <c r="J493" i="3"/>
  <c r="R493" i="3" s="1"/>
  <c r="J492" i="3"/>
  <c r="R492" i="3" s="1"/>
  <c r="J491" i="3"/>
  <c r="R491" i="3" s="1"/>
  <c r="J490" i="3"/>
  <c r="R490" i="3" s="1"/>
  <c r="J489" i="3"/>
  <c r="R489" i="3" s="1"/>
  <c r="J488" i="3"/>
  <c r="R488" i="3" s="1"/>
  <c r="J487" i="3"/>
  <c r="R487" i="3" s="1"/>
  <c r="J486" i="3"/>
  <c r="R486" i="3" s="1"/>
  <c r="J485" i="3"/>
  <c r="R485" i="3" s="1"/>
  <c r="J484" i="3"/>
  <c r="J506" i="4"/>
  <c r="R506" i="4" s="1"/>
  <c r="J505" i="4"/>
  <c r="R505" i="4" s="1"/>
  <c r="J504" i="4"/>
  <c r="R504" i="4" s="1"/>
  <c r="J503" i="4"/>
  <c r="R503" i="4" s="1"/>
  <c r="J502" i="4"/>
  <c r="R502" i="4" s="1"/>
  <c r="J501" i="4"/>
  <c r="R501" i="4" s="1"/>
  <c r="J500" i="4"/>
  <c r="R500" i="4" s="1"/>
  <c r="J499" i="4"/>
  <c r="R499" i="4" s="1"/>
  <c r="J498" i="4"/>
  <c r="R498" i="4" s="1"/>
  <c r="J497" i="4"/>
  <c r="R497" i="4" s="1"/>
  <c r="J496" i="4"/>
  <c r="R496" i="4" s="1"/>
  <c r="J495" i="4"/>
  <c r="R495" i="4" s="1"/>
  <c r="J494" i="4"/>
  <c r="R494" i="4" s="1"/>
  <c r="J493" i="4"/>
  <c r="R493" i="4" s="1"/>
  <c r="J492" i="4"/>
  <c r="R492" i="4" s="1"/>
  <c r="J491" i="4"/>
  <c r="R491" i="4" s="1"/>
  <c r="J490" i="4"/>
  <c r="R490" i="4" s="1"/>
  <c r="J489" i="4"/>
  <c r="R489" i="4" s="1"/>
  <c r="J488" i="4"/>
  <c r="R488" i="4" s="1"/>
  <c r="J487" i="4"/>
  <c r="R487" i="4" s="1"/>
  <c r="J486" i="4"/>
  <c r="R486" i="4" s="1"/>
  <c r="J485" i="4"/>
  <c r="R485" i="4" s="1"/>
  <c r="J484" i="4"/>
  <c r="J506" i="5"/>
  <c r="R506" i="5" s="1"/>
  <c r="J505" i="5"/>
  <c r="R505" i="5" s="1"/>
  <c r="J504" i="5"/>
  <c r="R504" i="5" s="1"/>
  <c r="J503" i="5"/>
  <c r="R503" i="5" s="1"/>
  <c r="J502" i="5"/>
  <c r="R502" i="5" s="1"/>
  <c r="J501" i="5"/>
  <c r="R501" i="5" s="1"/>
  <c r="J500" i="5"/>
  <c r="R500" i="5" s="1"/>
  <c r="J499" i="5"/>
  <c r="R499" i="5" s="1"/>
  <c r="J498" i="5"/>
  <c r="R498" i="5" s="1"/>
  <c r="J497" i="5"/>
  <c r="R497" i="5" s="1"/>
  <c r="J496" i="5"/>
  <c r="R496" i="5" s="1"/>
  <c r="J495" i="5"/>
  <c r="R495" i="5" s="1"/>
  <c r="J494" i="5"/>
  <c r="R494" i="5" s="1"/>
  <c r="J493" i="5"/>
  <c r="R493" i="5" s="1"/>
  <c r="J492" i="5"/>
  <c r="R492" i="5" s="1"/>
  <c r="J491" i="5"/>
  <c r="R491" i="5" s="1"/>
  <c r="J490" i="5"/>
  <c r="R490" i="5" s="1"/>
  <c r="J489" i="5"/>
  <c r="R489" i="5" s="1"/>
  <c r="J488" i="5"/>
  <c r="R488" i="5" s="1"/>
  <c r="J487" i="5"/>
  <c r="R487" i="5" s="1"/>
  <c r="J486" i="5"/>
  <c r="R486" i="5" s="1"/>
  <c r="J485" i="5"/>
  <c r="R485" i="5" s="1"/>
  <c r="J484" i="5"/>
  <c r="J506" i="6"/>
  <c r="R506" i="6" s="1"/>
  <c r="J505" i="6"/>
  <c r="R505" i="6" s="1"/>
  <c r="J504" i="6"/>
  <c r="R504" i="6" s="1"/>
  <c r="J503" i="6"/>
  <c r="R503" i="6" s="1"/>
  <c r="J502" i="6"/>
  <c r="R502" i="6" s="1"/>
  <c r="J501" i="6"/>
  <c r="R501" i="6" s="1"/>
  <c r="J500" i="6"/>
  <c r="R500" i="6" s="1"/>
  <c r="J499" i="6"/>
  <c r="R499" i="6" s="1"/>
  <c r="J498" i="6"/>
  <c r="R498" i="6" s="1"/>
  <c r="J497" i="6"/>
  <c r="R497" i="6" s="1"/>
  <c r="J496" i="6"/>
  <c r="R496" i="6" s="1"/>
  <c r="J495" i="6"/>
  <c r="R495" i="6" s="1"/>
  <c r="J494" i="6"/>
  <c r="R494" i="6" s="1"/>
  <c r="J493" i="6"/>
  <c r="R493" i="6" s="1"/>
  <c r="J492" i="6"/>
  <c r="R492" i="6" s="1"/>
  <c r="J491" i="6"/>
  <c r="R491" i="6" s="1"/>
  <c r="J490" i="6"/>
  <c r="R490" i="6" s="1"/>
  <c r="J489" i="6"/>
  <c r="R489" i="6" s="1"/>
  <c r="J488" i="6"/>
  <c r="R488" i="6" s="1"/>
  <c r="J487" i="6"/>
  <c r="R487" i="6" s="1"/>
  <c r="J486" i="6"/>
  <c r="R486" i="6" s="1"/>
  <c r="J485" i="6"/>
  <c r="R485" i="6" s="1"/>
  <c r="J484" i="6"/>
  <c r="J506" i="8"/>
  <c r="R506" i="8" s="1"/>
  <c r="J505" i="8"/>
  <c r="R505" i="8" s="1"/>
  <c r="J504" i="8"/>
  <c r="R504" i="8" s="1"/>
  <c r="J503" i="8"/>
  <c r="R503" i="8" s="1"/>
  <c r="J502" i="8"/>
  <c r="R502" i="8" s="1"/>
  <c r="J501" i="8"/>
  <c r="R501" i="8" s="1"/>
  <c r="J500" i="8"/>
  <c r="R500" i="8" s="1"/>
  <c r="J499" i="8"/>
  <c r="R499" i="8" s="1"/>
  <c r="J498" i="8"/>
  <c r="R498" i="8" s="1"/>
  <c r="J497" i="8"/>
  <c r="R497" i="8" s="1"/>
  <c r="J496" i="8"/>
  <c r="R496" i="8" s="1"/>
  <c r="J495" i="8"/>
  <c r="R495" i="8" s="1"/>
  <c r="J494" i="8"/>
  <c r="R494" i="8" s="1"/>
  <c r="J493" i="8"/>
  <c r="R493" i="8" s="1"/>
  <c r="J492" i="8"/>
  <c r="R492" i="8" s="1"/>
  <c r="J491" i="8"/>
  <c r="R491" i="8" s="1"/>
  <c r="J490" i="8"/>
  <c r="R490" i="8" s="1"/>
  <c r="J489" i="8"/>
  <c r="R489" i="8" s="1"/>
  <c r="J488" i="8"/>
  <c r="R488" i="8" s="1"/>
  <c r="J487" i="8"/>
  <c r="R487" i="8" s="1"/>
  <c r="J486" i="8"/>
  <c r="R486" i="8" s="1"/>
  <c r="J485" i="8"/>
  <c r="R485" i="8" s="1"/>
  <c r="J484" i="8"/>
  <c r="J506" i="9"/>
  <c r="R506" i="9" s="1"/>
  <c r="J505" i="9"/>
  <c r="R505" i="9" s="1"/>
  <c r="J504" i="9"/>
  <c r="R504" i="9" s="1"/>
  <c r="J503" i="9"/>
  <c r="R503" i="9" s="1"/>
  <c r="J502" i="9"/>
  <c r="R502" i="9" s="1"/>
  <c r="J501" i="9"/>
  <c r="R501" i="9" s="1"/>
  <c r="J500" i="9"/>
  <c r="R500" i="9" s="1"/>
  <c r="J499" i="9"/>
  <c r="R499" i="9" s="1"/>
  <c r="J498" i="9"/>
  <c r="R498" i="9" s="1"/>
  <c r="J497" i="9"/>
  <c r="R497" i="9" s="1"/>
  <c r="J496" i="9"/>
  <c r="R496" i="9" s="1"/>
  <c r="J495" i="9"/>
  <c r="R495" i="9" s="1"/>
  <c r="J494" i="9"/>
  <c r="R494" i="9" s="1"/>
  <c r="J493" i="9"/>
  <c r="R493" i="9" s="1"/>
  <c r="J492" i="9"/>
  <c r="R492" i="9" s="1"/>
  <c r="J491" i="9"/>
  <c r="R491" i="9" s="1"/>
  <c r="J490" i="9"/>
  <c r="R490" i="9" s="1"/>
  <c r="J489" i="9"/>
  <c r="R489" i="9" s="1"/>
  <c r="J488" i="9"/>
  <c r="R488" i="9" s="1"/>
  <c r="J487" i="9"/>
  <c r="R487" i="9" s="1"/>
  <c r="J486" i="9"/>
  <c r="R486" i="9" s="1"/>
  <c r="J485" i="9"/>
  <c r="R485" i="9" s="1"/>
  <c r="J484" i="9"/>
  <c r="J506" i="10"/>
  <c r="R506" i="10" s="1"/>
  <c r="J505" i="10"/>
  <c r="R505" i="10" s="1"/>
  <c r="J504" i="10"/>
  <c r="R504" i="10" s="1"/>
  <c r="J503" i="10"/>
  <c r="R503" i="10" s="1"/>
  <c r="J502" i="10"/>
  <c r="R502" i="10" s="1"/>
  <c r="J501" i="10"/>
  <c r="R501" i="10" s="1"/>
  <c r="J500" i="10"/>
  <c r="R500" i="10" s="1"/>
  <c r="J499" i="10"/>
  <c r="R499" i="10" s="1"/>
  <c r="J498" i="10"/>
  <c r="R498" i="10" s="1"/>
  <c r="J497" i="10"/>
  <c r="R497" i="10" s="1"/>
  <c r="J496" i="10"/>
  <c r="R496" i="10" s="1"/>
  <c r="J495" i="10"/>
  <c r="R495" i="10" s="1"/>
  <c r="J494" i="10"/>
  <c r="R494" i="10" s="1"/>
  <c r="J493" i="10"/>
  <c r="R493" i="10" s="1"/>
  <c r="J492" i="10"/>
  <c r="R492" i="10" s="1"/>
  <c r="J491" i="10"/>
  <c r="R491" i="10" s="1"/>
  <c r="J490" i="10"/>
  <c r="R490" i="10" s="1"/>
  <c r="J489" i="10"/>
  <c r="R489" i="10" s="1"/>
  <c r="J488" i="10"/>
  <c r="R488" i="10" s="1"/>
  <c r="J487" i="10"/>
  <c r="R487" i="10" s="1"/>
  <c r="J486" i="10"/>
  <c r="R486" i="10" s="1"/>
  <c r="J485" i="10"/>
  <c r="R485" i="10" s="1"/>
  <c r="J484" i="10"/>
  <c r="J506" i="11"/>
  <c r="R506" i="11" s="1"/>
  <c r="J505" i="11"/>
  <c r="R505" i="11" s="1"/>
  <c r="J504" i="11"/>
  <c r="R504" i="11" s="1"/>
  <c r="J503" i="11"/>
  <c r="R503" i="11" s="1"/>
  <c r="J502" i="11"/>
  <c r="R502" i="11" s="1"/>
  <c r="J501" i="11"/>
  <c r="R501" i="11" s="1"/>
  <c r="J500" i="11"/>
  <c r="R500" i="11" s="1"/>
  <c r="J499" i="11"/>
  <c r="R499" i="11" s="1"/>
  <c r="J498" i="11"/>
  <c r="R498" i="11" s="1"/>
  <c r="J497" i="11"/>
  <c r="R497" i="11" s="1"/>
  <c r="J496" i="11"/>
  <c r="R496" i="11" s="1"/>
  <c r="J495" i="11"/>
  <c r="R495" i="11" s="1"/>
  <c r="J494" i="11"/>
  <c r="R494" i="11" s="1"/>
  <c r="J493" i="11"/>
  <c r="R493" i="11" s="1"/>
  <c r="J492" i="11"/>
  <c r="R492" i="11" s="1"/>
  <c r="J491" i="11"/>
  <c r="R491" i="11" s="1"/>
  <c r="J490" i="11"/>
  <c r="R490" i="11" s="1"/>
  <c r="J489" i="11"/>
  <c r="R489" i="11" s="1"/>
  <c r="J488" i="11"/>
  <c r="R488" i="11" s="1"/>
  <c r="J487" i="11"/>
  <c r="R487" i="11" s="1"/>
  <c r="J486" i="11"/>
  <c r="R486" i="11" s="1"/>
  <c r="J485" i="11"/>
  <c r="R485" i="11" s="1"/>
  <c r="J484" i="11"/>
  <c r="J506" i="12"/>
  <c r="R506" i="12" s="1"/>
  <c r="J505" i="12"/>
  <c r="R505" i="12" s="1"/>
  <c r="J504" i="12"/>
  <c r="R504" i="12" s="1"/>
  <c r="J503" i="12"/>
  <c r="R503" i="12" s="1"/>
  <c r="J502" i="12"/>
  <c r="R502" i="12" s="1"/>
  <c r="J501" i="12"/>
  <c r="R501" i="12" s="1"/>
  <c r="J500" i="12"/>
  <c r="R500" i="12" s="1"/>
  <c r="J499" i="12"/>
  <c r="R499" i="12" s="1"/>
  <c r="J498" i="12"/>
  <c r="R498" i="12" s="1"/>
  <c r="J497" i="12"/>
  <c r="R497" i="12" s="1"/>
  <c r="J496" i="12"/>
  <c r="R496" i="12" s="1"/>
  <c r="J495" i="12"/>
  <c r="R495" i="12" s="1"/>
  <c r="J494" i="12"/>
  <c r="R494" i="12" s="1"/>
  <c r="J493" i="12"/>
  <c r="R493" i="12" s="1"/>
  <c r="J492" i="12"/>
  <c r="R492" i="12" s="1"/>
  <c r="J491" i="12"/>
  <c r="R491" i="12" s="1"/>
  <c r="J490" i="12"/>
  <c r="R490" i="12" s="1"/>
  <c r="J489" i="12"/>
  <c r="R489" i="12" s="1"/>
  <c r="J488" i="12"/>
  <c r="R488" i="12" s="1"/>
  <c r="J487" i="12"/>
  <c r="R487" i="12" s="1"/>
  <c r="J486" i="12"/>
  <c r="R486" i="12" s="1"/>
  <c r="J485" i="12"/>
  <c r="R485" i="12" s="1"/>
  <c r="J484" i="12"/>
  <c r="J506" i="13"/>
  <c r="R506" i="13" s="1"/>
  <c r="J505" i="13"/>
  <c r="R505" i="13" s="1"/>
  <c r="J504" i="13"/>
  <c r="R504" i="13" s="1"/>
  <c r="J503" i="13"/>
  <c r="R503" i="13" s="1"/>
  <c r="J502" i="13"/>
  <c r="R502" i="13" s="1"/>
  <c r="J501" i="13"/>
  <c r="R501" i="13" s="1"/>
  <c r="J500" i="13"/>
  <c r="R500" i="13" s="1"/>
  <c r="J499" i="13"/>
  <c r="R499" i="13" s="1"/>
  <c r="J498" i="13"/>
  <c r="R498" i="13" s="1"/>
  <c r="J497" i="13"/>
  <c r="R497" i="13" s="1"/>
  <c r="J496" i="13"/>
  <c r="R496" i="13" s="1"/>
  <c r="J495" i="13"/>
  <c r="R495" i="13" s="1"/>
  <c r="J494" i="13"/>
  <c r="R494" i="13" s="1"/>
  <c r="J493" i="13"/>
  <c r="R493" i="13" s="1"/>
  <c r="J492" i="13"/>
  <c r="R492" i="13" s="1"/>
  <c r="J491" i="13"/>
  <c r="R491" i="13" s="1"/>
  <c r="J490" i="13"/>
  <c r="R490" i="13" s="1"/>
  <c r="J489" i="13"/>
  <c r="R489" i="13" s="1"/>
  <c r="J488" i="13"/>
  <c r="R488" i="13" s="1"/>
  <c r="J487" i="13"/>
  <c r="R487" i="13" s="1"/>
  <c r="J486" i="13"/>
  <c r="R486" i="13" s="1"/>
  <c r="J485" i="13"/>
  <c r="R485" i="13" s="1"/>
  <c r="J484" i="13"/>
  <c r="J506" i="1"/>
  <c r="R506" i="1" s="1"/>
  <c r="J505" i="1"/>
  <c r="R505" i="1" s="1"/>
  <c r="J504" i="1"/>
  <c r="R504" i="1" s="1"/>
  <c r="J503" i="1"/>
  <c r="R503" i="1" s="1"/>
  <c r="J502" i="1"/>
  <c r="R502" i="1" s="1"/>
  <c r="J501" i="1"/>
  <c r="R501" i="1" s="1"/>
  <c r="J500" i="1"/>
  <c r="R500" i="1" s="1"/>
  <c r="J499" i="1"/>
  <c r="R499" i="1" s="1"/>
  <c r="J498" i="1"/>
  <c r="R498" i="1" s="1"/>
  <c r="J497" i="1"/>
  <c r="R497" i="1" s="1"/>
  <c r="J496" i="1"/>
  <c r="R496" i="1" s="1"/>
  <c r="J495" i="1"/>
  <c r="R495" i="1" s="1"/>
  <c r="J494" i="1"/>
  <c r="R494" i="1" s="1"/>
  <c r="J493" i="1"/>
  <c r="R493" i="1" s="1"/>
  <c r="J492" i="1"/>
  <c r="R492" i="1" s="1"/>
  <c r="J491" i="1"/>
  <c r="R491" i="1" s="1"/>
  <c r="J490" i="1"/>
  <c r="R490" i="1" s="1"/>
  <c r="J489" i="1"/>
  <c r="R489" i="1" s="1"/>
  <c r="J488" i="1"/>
  <c r="R488" i="1" s="1"/>
  <c r="J487" i="1"/>
  <c r="R487" i="1" s="1"/>
  <c r="J486" i="1"/>
  <c r="R486" i="1" s="1"/>
  <c r="J485" i="1"/>
  <c r="R485" i="1" s="1"/>
  <c r="J484" i="1"/>
  <c r="G447" i="3" l="1"/>
  <c r="F34" i="15" s="1"/>
  <c r="G446" i="3"/>
  <c r="F33" i="15" s="1"/>
  <c r="G447" i="5"/>
  <c r="F56" i="15" s="1"/>
  <c r="G445" i="6"/>
  <c r="F65" i="15" s="1"/>
  <c r="G451" i="8"/>
  <c r="F82" i="15" s="1"/>
  <c r="G447" i="9"/>
  <c r="F89" i="15" s="1"/>
  <c r="G451" i="1"/>
  <c r="F27" i="15" s="1"/>
  <c r="G446" i="5"/>
  <c r="F55" i="15" s="1"/>
  <c r="G445" i="5"/>
  <c r="F54" i="15" s="1"/>
  <c r="G449" i="13"/>
  <c r="F135" i="15" s="1"/>
  <c r="G454" i="3"/>
  <c r="F41" i="15" s="1"/>
  <c r="G453" i="10"/>
  <c r="F106" i="15" s="1"/>
  <c r="G446" i="8"/>
  <c r="F77" i="15" s="1"/>
  <c r="G448" i="9"/>
  <c r="F90" i="15" s="1"/>
  <c r="G450" i="12"/>
  <c r="F125" i="15" s="1"/>
  <c r="G450" i="10"/>
  <c r="F103" i="15" s="1"/>
  <c r="G452" i="6"/>
  <c r="F72" i="15" s="1"/>
  <c r="G454" i="5"/>
  <c r="F63" i="15" s="1"/>
  <c r="G450" i="3"/>
  <c r="F37" i="15" s="1"/>
  <c r="G449" i="12"/>
  <c r="F124" i="15" s="1"/>
  <c r="G446" i="10"/>
  <c r="F99" i="15" s="1"/>
  <c r="G454" i="8"/>
  <c r="F85" i="15" s="1"/>
  <c r="G451" i="6"/>
  <c r="F71" i="15" s="1"/>
  <c r="G450" i="5"/>
  <c r="F59" i="15" s="1"/>
  <c r="G452" i="4"/>
  <c r="F50" i="15" s="1"/>
  <c r="G449" i="3"/>
  <c r="F36" i="15" s="1"/>
  <c r="G454" i="10"/>
  <c r="F107" i="15" s="1"/>
  <c r="G452" i="9"/>
  <c r="F94" i="15" s="1"/>
  <c r="G448" i="6"/>
  <c r="F68" i="15" s="1"/>
  <c r="G448" i="4"/>
  <c r="F46" i="15" s="1"/>
  <c r="G446" i="1"/>
  <c r="F22" i="15" s="1"/>
  <c r="G452" i="11"/>
  <c r="F116" i="15" s="1"/>
  <c r="G448" i="13"/>
  <c r="F134" i="15" s="1"/>
  <c r="G452" i="13"/>
  <c r="F138" i="15" s="1"/>
  <c r="A138" i="15"/>
  <c r="G451" i="13"/>
  <c r="F137" i="15" s="1"/>
  <c r="A137" i="15"/>
  <c r="G447" i="13"/>
  <c r="F133" i="15" s="1"/>
  <c r="A133" i="15"/>
  <c r="G444" i="13"/>
  <c r="F130" i="15" s="1"/>
  <c r="A130" i="15"/>
  <c r="G454" i="13"/>
  <c r="F140" i="15" s="1"/>
  <c r="A140" i="15"/>
  <c r="G450" i="13"/>
  <c r="F136" i="15" s="1"/>
  <c r="A136" i="15"/>
  <c r="G446" i="13"/>
  <c r="F132" i="15" s="1"/>
  <c r="A132" i="15"/>
  <c r="G453" i="13"/>
  <c r="F139" i="15" s="1"/>
  <c r="A139" i="15"/>
  <c r="G445" i="13"/>
  <c r="F131" i="15" s="1"/>
  <c r="A131" i="15"/>
  <c r="H461" i="12"/>
  <c r="H479" i="12"/>
  <c r="H475" i="12"/>
  <c r="H471" i="12"/>
  <c r="H467" i="12"/>
  <c r="H463" i="12"/>
  <c r="G454" i="12"/>
  <c r="F129" i="15" s="1"/>
  <c r="A129" i="15"/>
  <c r="G446" i="12"/>
  <c r="F121" i="15" s="1"/>
  <c r="A121" i="15"/>
  <c r="H478" i="12"/>
  <c r="H474" i="12"/>
  <c r="H470" i="12"/>
  <c r="H466" i="12"/>
  <c r="H462" i="12"/>
  <c r="G453" i="12"/>
  <c r="F128" i="15" s="1"/>
  <c r="A128" i="15"/>
  <c r="G445" i="12"/>
  <c r="F120" i="15" s="1"/>
  <c r="A120" i="15"/>
  <c r="H481" i="12"/>
  <c r="H477" i="12"/>
  <c r="H473" i="12"/>
  <c r="H469" i="12"/>
  <c r="H465" i="12"/>
  <c r="G452" i="12"/>
  <c r="F127" i="15" s="1"/>
  <c r="A127" i="15"/>
  <c r="G448" i="12"/>
  <c r="F123" i="15" s="1"/>
  <c r="A123" i="15"/>
  <c r="H480" i="12"/>
  <c r="H476" i="12"/>
  <c r="H472" i="12"/>
  <c r="H468" i="12"/>
  <c r="H464" i="12"/>
  <c r="G444" i="12"/>
  <c r="F119" i="15" s="1"/>
  <c r="A119" i="15"/>
  <c r="G451" i="12"/>
  <c r="F126" i="15" s="1"/>
  <c r="A126" i="15"/>
  <c r="G447" i="12"/>
  <c r="F122" i="15" s="1"/>
  <c r="A122" i="15"/>
  <c r="G447" i="1"/>
  <c r="F23" i="15" s="1"/>
  <c r="G449" i="11"/>
  <c r="F113" i="15" s="1"/>
  <c r="G451" i="10"/>
  <c r="F104" i="15" s="1"/>
  <c r="G453" i="9"/>
  <c r="F95" i="15" s="1"/>
  <c r="G447" i="8"/>
  <c r="F78" i="15" s="1"/>
  <c r="G449" i="4"/>
  <c r="F47" i="15" s="1"/>
  <c r="G451" i="3"/>
  <c r="F38" i="15" s="1"/>
  <c r="G444" i="11"/>
  <c r="F108" i="15" s="1"/>
  <c r="A108" i="15"/>
  <c r="G448" i="11"/>
  <c r="F112" i="15" s="1"/>
  <c r="A112" i="15"/>
  <c r="G444" i="3"/>
  <c r="F31" i="15" s="1"/>
  <c r="G445" i="11"/>
  <c r="F109" i="15" s="1"/>
  <c r="G445" i="9"/>
  <c r="F87" i="15" s="1"/>
  <c r="G449" i="6"/>
  <c r="F69" i="15" s="1"/>
  <c r="G451" i="5"/>
  <c r="F60" i="15" s="1"/>
  <c r="G451" i="11"/>
  <c r="F115" i="15" s="1"/>
  <c r="A115" i="15"/>
  <c r="G447" i="11"/>
  <c r="F111" i="15" s="1"/>
  <c r="A111" i="15"/>
  <c r="G454" i="1"/>
  <c r="F30" i="15" s="1"/>
  <c r="G453" i="11"/>
  <c r="F117" i="15" s="1"/>
  <c r="G447" i="10"/>
  <c r="F100" i="15" s="1"/>
  <c r="G449" i="9"/>
  <c r="F91" i="15" s="1"/>
  <c r="G453" i="6"/>
  <c r="F73" i="15" s="1"/>
  <c r="G453" i="4"/>
  <c r="F51" i="15" s="1"/>
  <c r="G445" i="4"/>
  <c r="F43" i="15" s="1"/>
  <c r="G454" i="11"/>
  <c r="F118" i="15" s="1"/>
  <c r="A118" i="15"/>
  <c r="G450" i="11"/>
  <c r="F114" i="15" s="1"/>
  <c r="A114" i="15"/>
  <c r="G446" i="11"/>
  <c r="F110" i="15" s="1"/>
  <c r="A110" i="15"/>
  <c r="G444" i="10"/>
  <c r="F97" i="15" s="1"/>
  <c r="A97" i="15"/>
  <c r="G449" i="10"/>
  <c r="F102" i="15" s="1"/>
  <c r="A102" i="15"/>
  <c r="G445" i="10"/>
  <c r="F98" i="15" s="1"/>
  <c r="A98" i="15"/>
  <c r="G452" i="10"/>
  <c r="F105" i="15" s="1"/>
  <c r="A105" i="15"/>
  <c r="G448" i="10"/>
  <c r="F101" i="15" s="1"/>
  <c r="A101" i="15"/>
  <c r="G451" i="9"/>
  <c r="F93" i="15" s="1"/>
  <c r="A93" i="15"/>
  <c r="G444" i="9"/>
  <c r="F86" i="15" s="1"/>
  <c r="A86" i="15"/>
  <c r="G454" i="9"/>
  <c r="F96" i="15" s="1"/>
  <c r="A96" i="15"/>
  <c r="G450" i="9"/>
  <c r="F92" i="15" s="1"/>
  <c r="A92" i="15"/>
  <c r="G446" i="9"/>
  <c r="F88" i="15" s="1"/>
  <c r="A88" i="15"/>
  <c r="G444" i="6"/>
  <c r="F64" i="15" s="1"/>
  <c r="A64" i="15"/>
  <c r="G450" i="8"/>
  <c r="F81" i="15" s="1"/>
  <c r="A81" i="15"/>
  <c r="G453" i="8"/>
  <c r="F84" i="15" s="1"/>
  <c r="A84" i="15"/>
  <c r="G449" i="8"/>
  <c r="F80" i="15" s="1"/>
  <c r="A80" i="15"/>
  <c r="G445" i="8"/>
  <c r="F76" i="15" s="1"/>
  <c r="A76" i="15"/>
  <c r="G447" i="6"/>
  <c r="F67" i="15" s="1"/>
  <c r="A67" i="15"/>
  <c r="G452" i="8"/>
  <c r="F83" i="15" s="1"/>
  <c r="A83" i="15"/>
  <c r="G448" i="8"/>
  <c r="F79" i="15" s="1"/>
  <c r="A79" i="15"/>
  <c r="G454" i="6"/>
  <c r="F74" i="15" s="1"/>
  <c r="A74" i="15"/>
  <c r="G450" i="6"/>
  <c r="F70" i="15" s="1"/>
  <c r="A70" i="15"/>
  <c r="G446" i="6"/>
  <c r="F66" i="15" s="1"/>
  <c r="A66" i="15"/>
  <c r="G444" i="8"/>
  <c r="F75" i="15" s="1"/>
  <c r="A75" i="15"/>
  <c r="G444" i="5"/>
  <c r="F53" i="15" s="1"/>
  <c r="A53" i="15"/>
  <c r="G453" i="5"/>
  <c r="F62" i="15" s="1"/>
  <c r="A62" i="15"/>
  <c r="G449" i="5"/>
  <c r="F58" i="15" s="1"/>
  <c r="A58" i="15"/>
  <c r="G452" i="5"/>
  <c r="F61" i="15" s="1"/>
  <c r="A61" i="15"/>
  <c r="G448" i="5"/>
  <c r="F57" i="15" s="1"/>
  <c r="A57" i="15"/>
  <c r="G451" i="4"/>
  <c r="F49" i="15" s="1"/>
  <c r="A49" i="15"/>
  <c r="G447" i="4"/>
  <c r="F45" i="15" s="1"/>
  <c r="A45" i="15"/>
  <c r="G454" i="4"/>
  <c r="F52" i="15" s="1"/>
  <c r="A52" i="15"/>
  <c r="G450" i="4"/>
  <c r="F48" i="15" s="1"/>
  <c r="A48" i="15"/>
  <c r="G446" i="4"/>
  <c r="F44" i="15" s="1"/>
  <c r="A44" i="15"/>
  <c r="G444" i="4"/>
  <c r="F42" i="15" s="1"/>
  <c r="A42" i="15"/>
  <c r="G453" i="3"/>
  <c r="F40" i="15" s="1"/>
  <c r="A40" i="15"/>
  <c r="G445" i="3"/>
  <c r="F32" i="15" s="1"/>
  <c r="A32" i="15"/>
  <c r="G452" i="3"/>
  <c r="F39" i="15" s="1"/>
  <c r="A39" i="15"/>
  <c r="G448" i="3"/>
  <c r="F35" i="15" s="1"/>
  <c r="A35" i="15"/>
  <c r="G450" i="1"/>
  <c r="F26" i="15" s="1"/>
  <c r="A26" i="15"/>
  <c r="G444" i="1"/>
  <c r="F20" i="15" s="1"/>
  <c r="A20" i="15"/>
  <c r="G453" i="1"/>
  <c r="F29" i="15" s="1"/>
  <c r="A29" i="15"/>
  <c r="G449" i="1"/>
  <c r="F25" i="15" s="1"/>
  <c r="A25" i="15"/>
  <c r="G445" i="1"/>
  <c r="F21" i="15" s="1"/>
  <c r="A21" i="15"/>
  <c r="G452" i="1"/>
  <c r="F28" i="15" s="1"/>
  <c r="A28" i="15"/>
  <c r="G448" i="1"/>
  <c r="F24" i="15" s="1"/>
  <c r="A24" i="15"/>
  <c r="AI462" i="1"/>
  <c r="AI462" i="12"/>
  <c r="AI462" i="10"/>
  <c r="AI461" i="12"/>
  <c r="AI465" i="8"/>
  <c r="AI471" i="6"/>
  <c r="AI470" i="12"/>
  <c r="AI468" i="3"/>
  <c r="AI461" i="11"/>
  <c r="AI469" i="1"/>
  <c r="AI467" i="13"/>
  <c r="AI465" i="12"/>
  <c r="AI463" i="11"/>
  <c r="AI469" i="10"/>
  <c r="AI469" i="9"/>
  <c r="AI469" i="8"/>
  <c r="AI471" i="5"/>
  <c r="AI471" i="4"/>
  <c r="AI461" i="8"/>
  <c r="AI470" i="1"/>
  <c r="AI468" i="13"/>
  <c r="AI466" i="12"/>
  <c r="AI464" i="11"/>
  <c r="AI470" i="10"/>
  <c r="AI470" i="9"/>
  <c r="AI471" i="8"/>
  <c r="AI462" i="4"/>
  <c r="AI463" i="3"/>
  <c r="AI461" i="3"/>
  <c r="AI463" i="13"/>
  <c r="AI471" i="13"/>
  <c r="AI469" i="12"/>
  <c r="AI463" i="9"/>
  <c r="AI464" i="8"/>
  <c r="AI466" i="4"/>
  <c r="AI467" i="3"/>
  <c r="AI464" i="13"/>
  <c r="AI470" i="11"/>
  <c r="AI466" i="11"/>
  <c r="AI462" i="11"/>
  <c r="AI469" i="11"/>
  <c r="AI465" i="11"/>
  <c r="AI468" i="6"/>
  <c r="AI464" i="6"/>
  <c r="AI469" i="6"/>
  <c r="AI463" i="6"/>
  <c r="AI467" i="6"/>
  <c r="AI462" i="6"/>
  <c r="AI467" i="11"/>
  <c r="AI465" i="6"/>
  <c r="AI468" i="1"/>
  <c r="AI464" i="1"/>
  <c r="AI471" i="1"/>
  <c r="AI467" i="1"/>
  <c r="AI463" i="1"/>
  <c r="AI461" i="1"/>
  <c r="AI468" i="10"/>
  <c r="AI464" i="10"/>
  <c r="AI471" i="10"/>
  <c r="AI467" i="10"/>
  <c r="AI463" i="10"/>
  <c r="AI461" i="10"/>
  <c r="AI470" i="5"/>
  <c r="AI466" i="5"/>
  <c r="AI462" i="5"/>
  <c r="AI469" i="5"/>
  <c r="AI464" i="5"/>
  <c r="AI468" i="5"/>
  <c r="AI463" i="5"/>
  <c r="AI461" i="5"/>
  <c r="AI461" i="6"/>
  <c r="AI466" i="1"/>
  <c r="AI468" i="11"/>
  <c r="AI466" i="10"/>
  <c r="AI466" i="6"/>
  <c r="AI467" i="5"/>
  <c r="AI468" i="9"/>
  <c r="AI464" i="9"/>
  <c r="AI468" i="4"/>
  <c r="AI464" i="4"/>
  <c r="AI465" i="13"/>
  <c r="AI469" i="13"/>
  <c r="AI463" i="12"/>
  <c r="AI467" i="12"/>
  <c r="AI471" i="12"/>
  <c r="AI466" i="9"/>
  <c r="AI471" i="9"/>
  <c r="AI463" i="4"/>
  <c r="AI469" i="4"/>
  <c r="AI464" i="3"/>
  <c r="AI470" i="8"/>
  <c r="AI466" i="8"/>
  <c r="AI462" i="8"/>
  <c r="AI470" i="3"/>
  <c r="AI466" i="3"/>
  <c r="AI462" i="3"/>
  <c r="AI461" i="13"/>
  <c r="AI461" i="9"/>
  <c r="AI461" i="4"/>
  <c r="AI462" i="13"/>
  <c r="AI466" i="13"/>
  <c r="AI464" i="12"/>
  <c r="AI462" i="9"/>
  <c r="AI467" i="9"/>
  <c r="AI463" i="8"/>
  <c r="AI468" i="8"/>
  <c r="AI465" i="4"/>
  <c r="AI470" i="4"/>
  <c r="AI465" i="3"/>
  <c r="AI471" i="3"/>
  <c r="R553" i="5"/>
  <c r="R553" i="9"/>
  <c r="R553" i="12"/>
  <c r="R553" i="8"/>
  <c r="R553" i="3"/>
  <c r="R553" i="11"/>
  <c r="R553" i="6"/>
  <c r="R553" i="1"/>
  <c r="R553" i="10"/>
  <c r="R553" i="13"/>
  <c r="R553" i="4"/>
  <c r="R530" i="5"/>
  <c r="R507" i="6"/>
  <c r="R530" i="1"/>
  <c r="R530" i="12"/>
  <c r="R530" i="13"/>
  <c r="R530" i="10"/>
  <c r="R530" i="11"/>
  <c r="R530" i="8"/>
  <c r="R530" i="9"/>
  <c r="R530" i="6"/>
  <c r="R530" i="3"/>
  <c r="R530" i="4"/>
  <c r="R484" i="3"/>
  <c r="R484" i="12"/>
  <c r="R484" i="11"/>
  <c r="R507" i="1"/>
  <c r="R507" i="12"/>
  <c r="R507" i="13"/>
  <c r="R507" i="3"/>
  <c r="R507" i="11"/>
  <c r="R507" i="8"/>
  <c r="R507" i="9"/>
  <c r="R507" i="10"/>
  <c r="R507" i="4"/>
  <c r="R507" i="5"/>
  <c r="R484" i="10"/>
  <c r="R484" i="4"/>
  <c r="R484" i="8"/>
  <c r="R484" i="5"/>
  <c r="R484" i="1"/>
  <c r="R484" i="13"/>
  <c r="R484" i="9"/>
  <c r="R484" i="6"/>
  <c r="J462" i="3" l="1"/>
  <c r="R462" i="3" s="1"/>
  <c r="J463" i="3"/>
  <c r="R463" i="3" s="1"/>
  <c r="J464" i="3"/>
  <c r="R464" i="3" s="1"/>
  <c r="J465" i="3"/>
  <c r="R465" i="3" s="1"/>
  <c r="J466" i="3"/>
  <c r="R466" i="3" s="1"/>
  <c r="J467" i="3"/>
  <c r="R467" i="3" s="1"/>
  <c r="J468" i="3"/>
  <c r="R468" i="3" s="1"/>
  <c r="J469" i="3"/>
  <c r="R469" i="3" s="1"/>
  <c r="J470" i="3"/>
  <c r="R470" i="3" s="1"/>
  <c r="J471" i="3"/>
  <c r="R471" i="3" s="1"/>
  <c r="J472" i="3"/>
  <c r="R472" i="3" s="1"/>
  <c r="J473" i="3"/>
  <c r="R473" i="3" s="1"/>
  <c r="J474" i="3"/>
  <c r="R474" i="3" s="1"/>
  <c r="J475" i="3"/>
  <c r="R475" i="3" s="1"/>
  <c r="J476" i="3"/>
  <c r="R476" i="3" s="1"/>
  <c r="J477" i="3"/>
  <c r="R477" i="3" s="1"/>
  <c r="J478" i="3"/>
  <c r="R478" i="3" s="1"/>
  <c r="J479" i="3"/>
  <c r="R479" i="3" s="1"/>
  <c r="J480" i="3"/>
  <c r="R480" i="3" s="1"/>
  <c r="J481" i="3"/>
  <c r="R481" i="3" s="1"/>
  <c r="J482" i="3"/>
  <c r="R482" i="3" s="1"/>
  <c r="J483" i="3"/>
  <c r="R483" i="3" s="1"/>
  <c r="J462" i="4"/>
  <c r="R462" i="4" s="1"/>
  <c r="J463" i="4"/>
  <c r="R463" i="4" s="1"/>
  <c r="J464" i="4"/>
  <c r="R464" i="4" s="1"/>
  <c r="J465" i="4"/>
  <c r="R465" i="4" s="1"/>
  <c r="J466" i="4"/>
  <c r="R466" i="4" s="1"/>
  <c r="J467" i="4"/>
  <c r="R467" i="4" s="1"/>
  <c r="J468" i="4"/>
  <c r="R468" i="4" s="1"/>
  <c r="J469" i="4"/>
  <c r="R469" i="4" s="1"/>
  <c r="J470" i="4"/>
  <c r="R470" i="4" s="1"/>
  <c r="J471" i="4"/>
  <c r="R471" i="4" s="1"/>
  <c r="J472" i="4"/>
  <c r="R472" i="4" s="1"/>
  <c r="J473" i="4"/>
  <c r="R473" i="4" s="1"/>
  <c r="J474" i="4"/>
  <c r="R474" i="4" s="1"/>
  <c r="J475" i="4"/>
  <c r="R475" i="4" s="1"/>
  <c r="J476" i="4"/>
  <c r="R476" i="4" s="1"/>
  <c r="J477" i="4"/>
  <c r="R477" i="4" s="1"/>
  <c r="J478" i="4"/>
  <c r="R478" i="4" s="1"/>
  <c r="J479" i="4"/>
  <c r="R479" i="4" s="1"/>
  <c r="J480" i="4"/>
  <c r="R480" i="4" s="1"/>
  <c r="J481" i="4"/>
  <c r="R481" i="4" s="1"/>
  <c r="J482" i="4"/>
  <c r="R482" i="4" s="1"/>
  <c r="J483" i="4"/>
  <c r="R483" i="4" s="1"/>
  <c r="J462" i="5"/>
  <c r="R462" i="5" s="1"/>
  <c r="J463" i="5"/>
  <c r="R463" i="5" s="1"/>
  <c r="J464" i="5"/>
  <c r="R464" i="5" s="1"/>
  <c r="J465" i="5"/>
  <c r="R465" i="5" s="1"/>
  <c r="J466" i="5"/>
  <c r="R466" i="5" s="1"/>
  <c r="J467" i="5"/>
  <c r="R467" i="5" s="1"/>
  <c r="J468" i="5"/>
  <c r="R468" i="5" s="1"/>
  <c r="J469" i="5"/>
  <c r="R469" i="5" s="1"/>
  <c r="J470" i="5"/>
  <c r="R470" i="5" s="1"/>
  <c r="J471" i="5"/>
  <c r="R471" i="5" s="1"/>
  <c r="J472" i="5"/>
  <c r="R472" i="5" s="1"/>
  <c r="J473" i="5"/>
  <c r="R473" i="5" s="1"/>
  <c r="J474" i="5"/>
  <c r="R474" i="5" s="1"/>
  <c r="J475" i="5"/>
  <c r="R475" i="5" s="1"/>
  <c r="J476" i="5"/>
  <c r="R476" i="5" s="1"/>
  <c r="J477" i="5"/>
  <c r="R477" i="5" s="1"/>
  <c r="J478" i="5"/>
  <c r="R478" i="5" s="1"/>
  <c r="J479" i="5"/>
  <c r="R479" i="5" s="1"/>
  <c r="J480" i="5"/>
  <c r="R480" i="5" s="1"/>
  <c r="J481" i="5"/>
  <c r="R481" i="5" s="1"/>
  <c r="J482" i="5"/>
  <c r="R482" i="5" s="1"/>
  <c r="J483" i="5"/>
  <c r="R483" i="5" s="1"/>
  <c r="J462" i="6"/>
  <c r="R462" i="6" s="1"/>
  <c r="J463" i="6"/>
  <c r="R463" i="6" s="1"/>
  <c r="J464" i="6"/>
  <c r="R464" i="6" s="1"/>
  <c r="J465" i="6"/>
  <c r="R465" i="6" s="1"/>
  <c r="J466" i="6"/>
  <c r="R466" i="6" s="1"/>
  <c r="J467" i="6"/>
  <c r="R467" i="6" s="1"/>
  <c r="J468" i="6"/>
  <c r="R468" i="6" s="1"/>
  <c r="J469" i="6"/>
  <c r="R469" i="6" s="1"/>
  <c r="J470" i="6"/>
  <c r="R470" i="6" s="1"/>
  <c r="J471" i="6"/>
  <c r="R471" i="6" s="1"/>
  <c r="J472" i="6"/>
  <c r="R472" i="6" s="1"/>
  <c r="J473" i="6"/>
  <c r="R473" i="6" s="1"/>
  <c r="J474" i="6"/>
  <c r="R474" i="6" s="1"/>
  <c r="J475" i="6"/>
  <c r="R475" i="6" s="1"/>
  <c r="J476" i="6"/>
  <c r="R476" i="6" s="1"/>
  <c r="J477" i="6"/>
  <c r="R477" i="6" s="1"/>
  <c r="J478" i="6"/>
  <c r="R478" i="6" s="1"/>
  <c r="J479" i="6"/>
  <c r="R479" i="6" s="1"/>
  <c r="J480" i="6"/>
  <c r="R480" i="6" s="1"/>
  <c r="J481" i="6"/>
  <c r="R481" i="6" s="1"/>
  <c r="J482" i="6"/>
  <c r="R482" i="6" s="1"/>
  <c r="J483" i="6"/>
  <c r="R483" i="6" s="1"/>
  <c r="J462" i="8"/>
  <c r="R462" i="8" s="1"/>
  <c r="J463" i="8"/>
  <c r="R463" i="8" s="1"/>
  <c r="J464" i="8"/>
  <c r="R464" i="8" s="1"/>
  <c r="J465" i="8"/>
  <c r="R465" i="8" s="1"/>
  <c r="J466" i="8"/>
  <c r="R466" i="8" s="1"/>
  <c r="J467" i="8"/>
  <c r="R467" i="8" s="1"/>
  <c r="J468" i="8"/>
  <c r="R468" i="8" s="1"/>
  <c r="J469" i="8"/>
  <c r="R469" i="8" s="1"/>
  <c r="J470" i="8"/>
  <c r="R470" i="8" s="1"/>
  <c r="J471" i="8"/>
  <c r="R471" i="8" s="1"/>
  <c r="J472" i="8"/>
  <c r="R472" i="8" s="1"/>
  <c r="J473" i="8"/>
  <c r="R473" i="8" s="1"/>
  <c r="J474" i="8"/>
  <c r="R474" i="8" s="1"/>
  <c r="J475" i="8"/>
  <c r="R475" i="8" s="1"/>
  <c r="J476" i="8"/>
  <c r="R476" i="8" s="1"/>
  <c r="J477" i="8"/>
  <c r="R477" i="8" s="1"/>
  <c r="J478" i="8"/>
  <c r="R478" i="8" s="1"/>
  <c r="J479" i="8"/>
  <c r="R479" i="8" s="1"/>
  <c r="J480" i="8"/>
  <c r="R480" i="8" s="1"/>
  <c r="J481" i="8"/>
  <c r="R481" i="8" s="1"/>
  <c r="J482" i="8"/>
  <c r="R482" i="8" s="1"/>
  <c r="J483" i="8"/>
  <c r="R483" i="8" s="1"/>
  <c r="J462" i="9"/>
  <c r="R462" i="9" s="1"/>
  <c r="J463" i="9"/>
  <c r="R463" i="9" s="1"/>
  <c r="J464" i="9"/>
  <c r="R464" i="9" s="1"/>
  <c r="J465" i="9"/>
  <c r="R465" i="9" s="1"/>
  <c r="J466" i="9"/>
  <c r="R466" i="9" s="1"/>
  <c r="J467" i="9"/>
  <c r="R467" i="9" s="1"/>
  <c r="J468" i="9"/>
  <c r="R468" i="9" s="1"/>
  <c r="J469" i="9"/>
  <c r="R469" i="9" s="1"/>
  <c r="J470" i="9"/>
  <c r="R470" i="9" s="1"/>
  <c r="J471" i="9"/>
  <c r="R471" i="9" s="1"/>
  <c r="J472" i="9"/>
  <c r="R472" i="9" s="1"/>
  <c r="J473" i="9"/>
  <c r="R473" i="9" s="1"/>
  <c r="J474" i="9"/>
  <c r="R474" i="9" s="1"/>
  <c r="J475" i="9"/>
  <c r="R475" i="9" s="1"/>
  <c r="J476" i="9"/>
  <c r="R476" i="9" s="1"/>
  <c r="J477" i="9"/>
  <c r="R477" i="9" s="1"/>
  <c r="J478" i="9"/>
  <c r="R478" i="9" s="1"/>
  <c r="J479" i="9"/>
  <c r="R479" i="9" s="1"/>
  <c r="J480" i="9"/>
  <c r="R480" i="9" s="1"/>
  <c r="J481" i="9"/>
  <c r="R481" i="9" s="1"/>
  <c r="J482" i="9"/>
  <c r="R482" i="9" s="1"/>
  <c r="J483" i="9"/>
  <c r="R483" i="9" s="1"/>
  <c r="J462" i="10"/>
  <c r="R462" i="10" s="1"/>
  <c r="J463" i="10"/>
  <c r="R463" i="10" s="1"/>
  <c r="J464" i="10"/>
  <c r="R464" i="10" s="1"/>
  <c r="J465" i="10"/>
  <c r="R465" i="10" s="1"/>
  <c r="J466" i="10"/>
  <c r="R466" i="10" s="1"/>
  <c r="J467" i="10"/>
  <c r="R467" i="10" s="1"/>
  <c r="J468" i="10"/>
  <c r="R468" i="10" s="1"/>
  <c r="J469" i="10"/>
  <c r="R469" i="10" s="1"/>
  <c r="J470" i="10"/>
  <c r="R470" i="10" s="1"/>
  <c r="J471" i="10"/>
  <c r="R471" i="10" s="1"/>
  <c r="J472" i="10"/>
  <c r="R472" i="10" s="1"/>
  <c r="J473" i="10"/>
  <c r="R473" i="10" s="1"/>
  <c r="J474" i="10"/>
  <c r="R474" i="10" s="1"/>
  <c r="J475" i="10"/>
  <c r="R475" i="10" s="1"/>
  <c r="J476" i="10"/>
  <c r="R476" i="10" s="1"/>
  <c r="J477" i="10"/>
  <c r="R477" i="10" s="1"/>
  <c r="J478" i="10"/>
  <c r="R478" i="10" s="1"/>
  <c r="J479" i="10"/>
  <c r="R479" i="10" s="1"/>
  <c r="J480" i="10"/>
  <c r="R480" i="10" s="1"/>
  <c r="J481" i="10"/>
  <c r="R481" i="10" s="1"/>
  <c r="J482" i="10"/>
  <c r="R482" i="10" s="1"/>
  <c r="J483" i="10"/>
  <c r="R483" i="10" s="1"/>
  <c r="J462" i="11"/>
  <c r="R462" i="11" s="1"/>
  <c r="J463" i="11"/>
  <c r="R463" i="11" s="1"/>
  <c r="J464" i="11"/>
  <c r="R464" i="11" s="1"/>
  <c r="J465" i="11"/>
  <c r="R465" i="11" s="1"/>
  <c r="J466" i="11"/>
  <c r="R466" i="11" s="1"/>
  <c r="J467" i="11"/>
  <c r="R467" i="11" s="1"/>
  <c r="J468" i="11"/>
  <c r="R468" i="11" s="1"/>
  <c r="J469" i="11"/>
  <c r="R469" i="11" s="1"/>
  <c r="J470" i="11"/>
  <c r="R470" i="11" s="1"/>
  <c r="J471" i="11"/>
  <c r="R471" i="11" s="1"/>
  <c r="J472" i="11"/>
  <c r="R472" i="11" s="1"/>
  <c r="J473" i="11"/>
  <c r="R473" i="11" s="1"/>
  <c r="J474" i="11"/>
  <c r="R474" i="11" s="1"/>
  <c r="J475" i="11"/>
  <c r="R475" i="11" s="1"/>
  <c r="J476" i="11"/>
  <c r="R476" i="11" s="1"/>
  <c r="J477" i="11"/>
  <c r="R477" i="11" s="1"/>
  <c r="J478" i="11"/>
  <c r="R478" i="11" s="1"/>
  <c r="J479" i="11"/>
  <c r="R479" i="11" s="1"/>
  <c r="J480" i="11"/>
  <c r="R480" i="11" s="1"/>
  <c r="J481" i="11"/>
  <c r="R481" i="11" s="1"/>
  <c r="J482" i="11"/>
  <c r="R482" i="11" s="1"/>
  <c r="J483" i="11"/>
  <c r="R483" i="11" s="1"/>
  <c r="J462" i="12"/>
  <c r="R462" i="12" s="1"/>
  <c r="J463" i="12"/>
  <c r="R463" i="12" s="1"/>
  <c r="J464" i="12"/>
  <c r="R464" i="12" s="1"/>
  <c r="J465" i="12"/>
  <c r="R465" i="12" s="1"/>
  <c r="J466" i="12"/>
  <c r="R466" i="12" s="1"/>
  <c r="J467" i="12"/>
  <c r="R467" i="12" s="1"/>
  <c r="J468" i="12"/>
  <c r="R468" i="12" s="1"/>
  <c r="J469" i="12"/>
  <c r="R469" i="12" s="1"/>
  <c r="J470" i="12"/>
  <c r="R470" i="12" s="1"/>
  <c r="J471" i="12"/>
  <c r="R471" i="12" s="1"/>
  <c r="J472" i="12"/>
  <c r="R472" i="12" s="1"/>
  <c r="J473" i="12"/>
  <c r="R473" i="12" s="1"/>
  <c r="J474" i="12"/>
  <c r="R474" i="12" s="1"/>
  <c r="J475" i="12"/>
  <c r="R475" i="12" s="1"/>
  <c r="J476" i="12"/>
  <c r="R476" i="12" s="1"/>
  <c r="J477" i="12"/>
  <c r="R477" i="12" s="1"/>
  <c r="J478" i="12"/>
  <c r="R478" i="12" s="1"/>
  <c r="J479" i="12"/>
  <c r="R479" i="12" s="1"/>
  <c r="J480" i="12"/>
  <c r="R480" i="12" s="1"/>
  <c r="J481" i="12"/>
  <c r="R481" i="12" s="1"/>
  <c r="J482" i="12"/>
  <c r="R482" i="12" s="1"/>
  <c r="J483" i="12"/>
  <c r="R483" i="12" s="1"/>
  <c r="J462" i="13"/>
  <c r="R462" i="13" s="1"/>
  <c r="J463" i="13"/>
  <c r="R463" i="13" s="1"/>
  <c r="J464" i="13"/>
  <c r="R464" i="13" s="1"/>
  <c r="J465" i="13"/>
  <c r="R465" i="13" s="1"/>
  <c r="J466" i="13"/>
  <c r="R466" i="13" s="1"/>
  <c r="J467" i="13"/>
  <c r="R467" i="13" s="1"/>
  <c r="J468" i="13"/>
  <c r="R468" i="13" s="1"/>
  <c r="J469" i="13"/>
  <c r="R469" i="13" s="1"/>
  <c r="J470" i="13"/>
  <c r="R470" i="13" s="1"/>
  <c r="J471" i="13"/>
  <c r="R471" i="13" s="1"/>
  <c r="J472" i="13"/>
  <c r="R472" i="13" s="1"/>
  <c r="J473" i="13"/>
  <c r="R473" i="13" s="1"/>
  <c r="J474" i="13"/>
  <c r="R474" i="13" s="1"/>
  <c r="J475" i="13"/>
  <c r="R475" i="13" s="1"/>
  <c r="J476" i="13"/>
  <c r="R476" i="13" s="1"/>
  <c r="J477" i="13"/>
  <c r="R477" i="13" s="1"/>
  <c r="J478" i="13"/>
  <c r="R478" i="13" s="1"/>
  <c r="J479" i="13"/>
  <c r="R479" i="13" s="1"/>
  <c r="J480" i="13"/>
  <c r="R480" i="13" s="1"/>
  <c r="J481" i="13"/>
  <c r="R481" i="13" s="1"/>
  <c r="J482" i="13"/>
  <c r="R482" i="13" s="1"/>
  <c r="J483" i="13"/>
  <c r="R483" i="13" s="1"/>
  <c r="J462" i="1"/>
  <c r="R462" i="1" s="1"/>
  <c r="J463" i="1"/>
  <c r="R463" i="1" s="1"/>
  <c r="J464" i="1"/>
  <c r="R464" i="1" s="1"/>
  <c r="J465" i="1"/>
  <c r="R465" i="1" s="1"/>
  <c r="J466" i="1"/>
  <c r="R466" i="1" s="1"/>
  <c r="J467" i="1"/>
  <c r="R467" i="1" s="1"/>
  <c r="J468" i="1"/>
  <c r="R468" i="1" s="1"/>
  <c r="J469" i="1"/>
  <c r="R469" i="1" s="1"/>
  <c r="J470" i="1"/>
  <c r="R470" i="1" s="1"/>
  <c r="J471" i="1"/>
  <c r="R471" i="1" s="1"/>
  <c r="J472" i="1"/>
  <c r="R472" i="1" s="1"/>
  <c r="J473" i="1"/>
  <c r="R473" i="1" s="1"/>
  <c r="J474" i="1"/>
  <c r="R474" i="1" s="1"/>
  <c r="J475" i="1"/>
  <c r="R475" i="1" s="1"/>
  <c r="J476" i="1"/>
  <c r="R476" i="1" s="1"/>
  <c r="J477" i="1"/>
  <c r="R477" i="1" s="1"/>
  <c r="J478" i="1"/>
  <c r="R478" i="1" s="1"/>
  <c r="J479" i="1"/>
  <c r="R479" i="1" s="1"/>
  <c r="J480" i="1"/>
  <c r="R480" i="1" s="1"/>
  <c r="J481" i="1"/>
  <c r="R481" i="1" s="1"/>
  <c r="J482" i="1"/>
  <c r="R482" i="1" s="1"/>
  <c r="J483" i="1"/>
  <c r="R483" i="1" s="1"/>
  <c r="P474" i="3"/>
  <c r="P475" i="3"/>
  <c r="P476" i="3"/>
  <c r="P477" i="3"/>
  <c r="P478" i="3"/>
  <c r="P479" i="3"/>
  <c r="P480" i="3"/>
  <c r="P481" i="3"/>
  <c r="P482" i="3"/>
  <c r="P483" i="3"/>
  <c r="P474" i="4"/>
  <c r="P475" i="4"/>
  <c r="P476" i="4"/>
  <c r="P477" i="4"/>
  <c r="P478" i="4"/>
  <c r="P479" i="4"/>
  <c r="P480" i="4"/>
  <c r="P481" i="4"/>
  <c r="P482" i="4"/>
  <c r="P483" i="4"/>
  <c r="P474" i="5"/>
  <c r="P475" i="5"/>
  <c r="P476" i="5"/>
  <c r="P477" i="5"/>
  <c r="P478" i="5"/>
  <c r="P479" i="5"/>
  <c r="P480" i="5"/>
  <c r="P481" i="5"/>
  <c r="P482" i="5"/>
  <c r="P483" i="5"/>
  <c r="P474" i="6"/>
  <c r="P475" i="6"/>
  <c r="P476" i="6"/>
  <c r="P477" i="6"/>
  <c r="P478" i="6"/>
  <c r="P479" i="6"/>
  <c r="P480" i="6"/>
  <c r="P481" i="6"/>
  <c r="P482" i="6"/>
  <c r="P483" i="6"/>
  <c r="P474" i="8"/>
  <c r="P475" i="8"/>
  <c r="P476" i="8"/>
  <c r="P477" i="8"/>
  <c r="P478" i="8"/>
  <c r="P479" i="8"/>
  <c r="P480" i="8"/>
  <c r="P481" i="8"/>
  <c r="P482" i="8"/>
  <c r="P483" i="8"/>
  <c r="P474" i="9"/>
  <c r="P475" i="9"/>
  <c r="P476" i="9"/>
  <c r="P477" i="9"/>
  <c r="P478" i="9"/>
  <c r="P479" i="9"/>
  <c r="P480" i="9"/>
  <c r="P481" i="9"/>
  <c r="P482" i="9"/>
  <c r="P483" i="9"/>
  <c r="P474" i="10"/>
  <c r="P475" i="10"/>
  <c r="P476" i="10"/>
  <c r="P477" i="10"/>
  <c r="P478" i="10"/>
  <c r="P479" i="10"/>
  <c r="P480" i="10"/>
  <c r="P481" i="10"/>
  <c r="P482" i="10"/>
  <c r="P483" i="10"/>
  <c r="P474" i="11"/>
  <c r="P475" i="11"/>
  <c r="P476" i="11"/>
  <c r="P477" i="11"/>
  <c r="P478" i="11"/>
  <c r="P479" i="11"/>
  <c r="P480" i="11"/>
  <c r="P481" i="11"/>
  <c r="P482" i="11"/>
  <c r="P483" i="11"/>
  <c r="P474" i="12"/>
  <c r="P475" i="12"/>
  <c r="P476" i="12"/>
  <c r="P477" i="12"/>
  <c r="P478" i="12"/>
  <c r="P479" i="12"/>
  <c r="P480" i="12"/>
  <c r="P481" i="12"/>
  <c r="P482" i="12"/>
  <c r="P483" i="12"/>
  <c r="P474" i="13"/>
  <c r="P475" i="13"/>
  <c r="P476" i="13"/>
  <c r="P477" i="13"/>
  <c r="P478" i="13"/>
  <c r="P479" i="13"/>
  <c r="P480" i="13"/>
  <c r="P481" i="13"/>
  <c r="P482" i="13"/>
  <c r="P483" i="13"/>
  <c r="P474" i="1"/>
  <c r="P475" i="1"/>
  <c r="P476" i="1"/>
  <c r="P477" i="1"/>
  <c r="P478" i="1"/>
  <c r="P479" i="1"/>
  <c r="P480" i="1"/>
  <c r="P481" i="1"/>
  <c r="P482" i="1"/>
  <c r="P483" i="1"/>
  <c r="P473" i="3"/>
  <c r="P473" i="4"/>
  <c r="P473" i="5"/>
  <c r="P473" i="6"/>
  <c r="P473" i="8"/>
  <c r="P473" i="9"/>
  <c r="P473" i="10"/>
  <c r="P473" i="11"/>
  <c r="P473" i="12"/>
  <c r="P473" i="13"/>
  <c r="P473" i="1"/>
  <c r="P463" i="3"/>
  <c r="P464" i="3"/>
  <c r="P465" i="3"/>
  <c r="P466" i="3"/>
  <c r="P467" i="3"/>
  <c r="P468" i="3"/>
  <c r="P469" i="3"/>
  <c r="P470" i="3"/>
  <c r="P471" i="3"/>
  <c r="P472" i="3"/>
  <c r="P463" i="4"/>
  <c r="P464" i="4"/>
  <c r="P465" i="4"/>
  <c r="P466" i="4"/>
  <c r="P467" i="4"/>
  <c r="P468" i="4"/>
  <c r="P469" i="4"/>
  <c r="P470" i="4"/>
  <c r="P471" i="4"/>
  <c r="P472" i="4"/>
  <c r="P463" i="5"/>
  <c r="P464" i="5"/>
  <c r="P465" i="5"/>
  <c r="P466" i="5"/>
  <c r="P467" i="5"/>
  <c r="P468" i="5"/>
  <c r="P469" i="5"/>
  <c r="P470" i="5"/>
  <c r="P471" i="5"/>
  <c r="P472" i="5"/>
  <c r="P463" i="6"/>
  <c r="P464" i="6"/>
  <c r="P465" i="6"/>
  <c r="P466" i="6"/>
  <c r="P467" i="6"/>
  <c r="P468" i="6"/>
  <c r="P469" i="6"/>
  <c r="P470" i="6"/>
  <c r="P471" i="6"/>
  <c r="P472" i="6"/>
  <c r="P463" i="8"/>
  <c r="P464" i="8"/>
  <c r="P465" i="8"/>
  <c r="P466" i="8"/>
  <c r="P467" i="8"/>
  <c r="P468" i="8"/>
  <c r="P469" i="8"/>
  <c r="P470" i="8"/>
  <c r="P471" i="8"/>
  <c r="P472" i="8"/>
  <c r="P463" i="9"/>
  <c r="P464" i="9"/>
  <c r="P465" i="9"/>
  <c r="P466" i="9"/>
  <c r="P467" i="9"/>
  <c r="P468" i="9"/>
  <c r="P469" i="9"/>
  <c r="P470" i="9"/>
  <c r="P471" i="9"/>
  <c r="P472" i="9"/>
  <c r="P463" i="10"/>
  <c r="P464" i="10"/>
  <c r="P465" i="10"/>
  <c r="P466" i="10"/>
  <c r="P467" i="10"/>
  <c r="P468" i="10"/>
  <c r="P469" i="10"/>
  <c r="P470" i="10"/>
  <c r="P471" i="10"/>
  <c r="P472" i="10"/>
  <c r="P463" i="11"/>
  <c r="P464" i="11"/>
  <c r="P465" i="11"/>
  <c r="P466" i="11"/>
  <c r="P467" i="11"/>
  <c r="P468" i="11"/>
  <c r="P469" i="11"/>
  <c r="P470" i="11"/>
  <c r="P471" i="11"/>
  <c r="P472" i="11"/>
  <c r="P463" i="12"/>
  <c r="P464" i="12"/>
  <c r="P465" i="12"/>
  <c r="P466" i="12"/>
  <c r="P467" i="12"/>
  <c r="P468" i="12"/>
  <c r="P469" i="12"/>
  <c r="P470" i="12"/>
  <c r="P471" i="12"/>
  <c r="P472" i="12"/>
  <c r="P463" i="13"/>
  <c r="P464" i="13"/>
  <c r="P465" i="13"/>
  <c r="P466" i="13"/>
  <c r="P467" i="13"/>
  <c r="P468" i="13"/>
  <c r="P469" i="13"/>
  <c r="P470" i="13"/>
  <c r="P471" i="13"/>
  <c r="P472" i="13"/>
  <c r="P463" i="1"/>
  <c r="P464" i="1"/>
  <c r="P465" i="1"/>
  <c r="P466" i="1"/>
  <c r="P467" i="1"/>
  <c r="P468" i="1"/>
  <c r="P469" i="1"/>
  <c r="P470" i="1"/>
  <c r="P471" i="1"/>
  <c r="P472" i="1"/>
  <c r="P462" i="3"/>
  <c r="P462" i="4"/>
  <c r="P462" i="5"/>
  <c r="P462" i="6"/>
  <c r="P462" i="8"/>
  <c r="P462" i="9"/>
  <c r="P462" i="10"/>
  <c r="P462" i="11"/>
  <c r="P462" i="12"/>
  <c r="P462" i="13"/>
  <c r="P462" i="1"/>
  <c r="P461" i="3"/>
  <c r="P461" i="4"/>
  <c r="P461" i="5"/>
  <c r="P461" i="6"/>
  <c r="P461" i="8"/>
  <c r="P461" i="9"/>
  <c r="P461" i="10"/>
  <c r="P461" i="11"/>
  <c r="P461" i="12"/>
  <c r="P461" i="13"/>
  <c r="P461" i="1"/>
  <c r="J461" i="3" l="1"/>
  <c r="J461" i="4"/>
  <c r="J461" i="5"/>
  <c r="J461" i="6"/>
  <c r="J461" i="8"/>
  <c r="J461" i="9"/>
  <c r="J461" i="10"/>
  <c r="J461" i="11"/>
  <c r="J461" i="12"/>
  <c r="J461" i="13"/>
  <c r="J461" i="1"/>
  <c r="R461" i="12" l="1"/>
  <c r="R461" i="8"/>
  <c r="R461" i="3"/>
  <c r="R461" i="11"/>
  <c r="R461" i="6"/>
  <c r="R461" i="10"/>
  <c r="R461" i="5"/>
  <c r="R461" i="13"/>
  <c r="R461" i="9"/>
  <c r="R461" i="4"/>
  <c r="R461" i="1"/>
  <c r="T199" i="3"/>
  <c r="T199" i="4"/>
  <c r="T199" i="5"/>
  <c r="T199" i="6"/>
  <c r="T199" i="8"/>
  <c r="T199" i="9"/>
  <c r="T199" i="10"/>
  <c r="T199" i="11"/>
  <c r="T199" i="12"/>
  <c r="T199" i="13"/>
  <c r="T199" i="1"/>
  <c r="S199" i="3"/>
  <c r="S199" i="4"/>
  <c r="S199" i="5"/>
  <c r="S199" i="6"/>
  <c r="S199" i="8"/>
  <c r="S199" i="9"/>
  <c r="S199" i="10"/>
  <c r="S199" i="11"/>
  <c r="S199" i="12"/>
  <c r="S199" i="13"/>
  <c r="S199" i="1"/>
  <c r="R199" i="3"/>
  <c r="R199" i="4"/>
  <c r="R199" i="5"/>
  <c r="R199" i="6"/>
  <c r="R199" i="8"/>
  <c r="R199" i="9"/>
  <c r="R199" i="10"/>
  <c r="R199" i="11"/>
  <c r="R199" i="12"/>
  <c r="R199" i="13"/>
  <c r="R199" i="1"/>
  <c r="R198" i="3"/>
  <c r="S198" i="3" s="1"/>
  <c r="T198" i="3" s="1"/>
  <c r="R197" i="3"/>
  <c r="S197" i="3" s="1"/>
  <c r="T197" i="3" s="1"/>
  <c r="R196" i="3"/>
  <c r="S196" i="3" s="1"/>
  <c r="T196" i="3" s="1"/>
  <c r="R195" i="3"/>
  <c r="S195" i="3" s="1"/>
  <c r="T195" i="3" s="1"/>
  <c r="R194" i="3"/>
  <c r="S194" i="3" s="1"/>
  <c r="T194" i="3" s="1"/>
  <c r="R193" i="3"/>
  <c r="S193" i="3" s="1"/>
  <c r="T193" i="3" s="1"/>
  <c r="R192" i="3"/>
  <c r="S192" i="3" s="1"/>
  <c r="T192" i="3" s="1"/>
  <c r="R191" i="3"/>
  <c r="S191" i="3" s="1"/>
  <c r="T191" i="3" s="1"/>
  <c r="R190" i="3"/>
  <c r="S190" i="3" s="1"/>
  <c r="T190" i="3" s="1"/>
  <c r="R189" i="3"/>
  <c r="S189" i="3" s="1"/>
  <c r="T189" i="3" s="1"/>
  <c r="R198" i="4"/>
  <c r="S198" i="4" s="1"/>
  <c r="T198" i="4" s="1"/>
  <c r="R197" i="4"/>
  <c r="S197" i="4" s="1"/>
  <c r="T197" i="4" s="1"/>
  <c r="R196" i="4"/>
  <c r="S196" i="4" s="1"/>
  <c r="T196" i="4" s="1"/>
  <c r="R195" i="4"/>
  <c r="S195" i="4" s="1"/>
  <c r="T195" i="4" s="1"/>
  <c r="R194" i="4"/>
  <c r="S194" i="4" s="1"/>
  <c r="T194" i="4" s="1"/>
  <c r="R193" i="4"/>
  <c r="S193" i="4" s="1"/>
  <c r="T193" i="4" s="1"/>
  <c r="R192" i="4"/>
  <c r="S192" i="4" s="1"/>
  <c r="T192" i="4" s="1"/>
  <c r="R191" i="4"/>
  <c r="S191" i="4" s="1"/>
  <c r="T191" i="4" s="1"/>
  <c r="R190" i="4"/>
  <c r="S190" i="4" s="1"/>
  <c r="T190" i="4" s="1"/>
  <c r="R189" i="4"/>
  <c r="S189" i="4" s="1"/>
  <c r="T189" i="4" s="1"/>
  <c r="R198" i="5"/>
  <c r="S198" i="5" s="1"/>
  <c r="T198" i="5" s="1"/>
  <c r="R197" i="5"/>
  <c r="S197" i="5" s="1"/>
  <c r="T197" i="5" s="1"/>
  <c r="R196" i="5"/>
  <c r="S196" i="5" s="1"/>
  <c r="T196" i="5" s="1"/>
  <c r="R195" i="5"/>
  <c r="S195" i="5" s="1"/>
  <c r="T195" i="5" s="1"/>
  <c r="R194" i="5"/>
  <c r="S194" i="5" s="1"/>
  <c r="T194" i="5" s="1"/>
  <c r="R193" i="5"/>
  <c r="S193" i="5" s="1"/>
  <c r="T193" i="5" s="1"/>
  <c r="R192" i="5"/>
  <c r="S192" i="5" s="1"/>
  <c r="T192" i="5" s="1"/>
  <c r="R191" i="5"/>
  <c r="S191" i="5" s="1"/>
  <c r="T191" i="5" s="1"/>
  <c r="R190" i="5"/>
  <c r="S190" i="5" s="1"/>
  <c r="T190" i="5" s="1"/>
  <c r="R189" i="5"/>
  <c r="S189" i="5" s="1"/>
  <c r="T189" i="5" s="1"/>
  <c r="R198" i="6"/>
  <c r="S198" i="6" s="1"/>
  <c r="T198" i="6" s="1"/>
  <c r="R197" i="6"/>
  <c r="S197" i="6" s="1"/>
  <c r="T197" i="6" s="1"/>
  <c r="R196" i="6"/>
  <c r="S196" i="6" s="1"/>
  <c r="T196" i="6" s="1"/>
  <c r="R195" i="6"/>
  <c r="S195" i="6" s="1"/>
  <c r="T195" i="6" s="1"/>
  <c r="R194" i="6"/>
  <c r="S194" i="6" s="1"/>
  <c r="T194" i="6" s="1"/>
  <c r="R193" i="6"/>
  <c r="S193" i="6" s="1"/>
  <c r="T193" i="6" s="1"/>
  <c r="R192" i="6"/>
  <c r="S192" i="6" s="1"/>
  <c r="T192" i="6" s="1"/>
  <c r="R191" i="6"/>
  <c r="S191" i="6" s="1"/>
  <c r="T191" i="6" s="1"/>
  <c r="R190" i="6"/>
  <c r="S190" i="6" s="1"/>
  <c r="T190" i="6" s="1"/>
  <c r="R189" i="6"/>
  <c r="S189" i="6" s="1"/>
  <c r="T189" i="6" s="1"/>
  <c r="R198" i="8"/>
  <c r="S198" i="8" s="1"/>
  <c r="T198" i="8" s="1"/>
  <c r="R197" i="8"/>
  <c r="S197" i="8" s="1"/>
  <c r="T197" i="8" s="1"/>
  <c r="R196" i="8"/>
  <c r="S196" i="8" s="1"/>
  <c r="T196" i="8" s="1"/>
  <c r="R195" i="8"/>
  <c r="S195" i="8" s="1"/>
  <c r="T195" i="8" s="1"/>
  <c r="R194" i="8"/>
  <c r="S194" i="8" s="1"/>
  <c r="T194" i="8" s="1"/>
  <c r="R193" i="8"/>
  <c r="S193" i="8" s="1"/>
  <c r="T193" i="8" s="1"/>
  <c r="R192" i="8"/>
  <c r="S192" i="8" s="1"/>
  <c r="T192" i="8" s="1"/>
  <c r="R191" i="8"/>
  <c r="S191" i="8" s="1"/>
  <c r="T191" i="8" s="1"/>
  <c r="R190" i="8"/>
  <c r="S190" i="8" s="1"/>
  <c r="T190" i="8" s="1"/>
  <c r="R189" i="8"/>
  <c r="S189" i="8" s="1"/>
  <c r="T189" i="8" s="1"/>
  <c r="R198" i="9"/>
  <c r="S198" i="9" s="1"/>
  <c r="T198" i="9" s="1"/>
  <c r="R197" i="9"/>
  <c r="S197" i="9" s="1"/>
  <c r="T197" i="9" s="1"/>
  <c r="R196" i="9"/>
  <c r="S196" i="9" s="1"/>
  <c r="T196" i="9" s="1"/>
  <c r="R195" i="9"/>
  <c r="S195" i="9" s="1"/>
  <c r="T195" i="9" s="1"/>
  <c r="R194" i="9"/>
  <c r="S194" i="9" s="1"/>
  <c r="T194" i="9" s="1"/>
  <c r="R193" i="9"/>
  <c r="S193" i="9" s="1"/>
  <c r="T193" i="9" s="1"/>
  <c r="R192" i="9"/>
  <c r="S192" i="9" s="1"/>
  <c r="T192" i="9" s="1"/>
  <c r="R191" i="9"/>
  <c r="S191" i="9" s="1"/>
  <c r="T191" i="9" s="1"/>
  <c r="R190" i="9"/>
  <c r="S190" i="9" s="1"/>
  <c r="T190" i="9" s="1"/>
  <c r="R189" i="9"/>
  <c r="S189" i="9" s="1"/>
  <c r="T189" i="9" s="1"/>
  <c r="R198" i="10"/>
  <c r="S198" i="10" s="1"/>
  <c r="T198" i="10" s="1"/>
  <c r="R197" i="10"/>
  <c r="S197" i="10" s="1"/>
  <c r="T197" i="10" s="1"/>
  <c r="R196" i="10"/>
  <c r="S196" i="10" s="1"/>
  <c r="T196" i="10" s="1"/>
  <c r="R195" i="10"/>
  <c r="S195" i="10" s="1"/>
  <c r="T195" i="10" s="1"/>
  <c r="R194" i="10"/>
  <c r="S194" i="10" s="1"/>
  <c r="T194" i="10" s="1"/>
  <c r="R193" i="10"/>
  <c r="S193" i="10" s="1"/>
  <c r="T193" i="10" s="1"/>
  <c r="R192" i="10"/>
  <c r="S192" i="10" s="1"/>
  <c r="T192" i="10" s="1"/>
  <c r="R191" i="10"/>
  <c r="S191" i="10" s="1"/>
  <c r="T191" i="10" s="1"/>
  <c r="R190" i="10"/>
  <c r="S190" i="10" s="1"/>
  <c r="T190" i="10" s="1"/>
  <c r="R189" i="10"/>
  <c r="S189" i="10" s="1"/>
  <c r="T189" i="10" s="1"/>
  <c r="R198" i="11"/>
  <c r="S198" i="11" s="1"/>
  <c r="T198" i="11" s="1"/>
  <c r="R197" i="11"/>
  <c r="S197" i="11" s="1"/>
  <c r="T197" i="11" s="1"/>
  <c r="R196" i="11"/>
  <c r="S196" i="11" s="1"/>
  <c r="T196" i="11" s="1"/>
  <c r="R195" i="11"/>
  <c r="S195" i="11" s="1"/>
  <c r="T195" i="11" s="1"/>
  <c r="R194" i="11"/>
  <c r="S194" i="11" s="1"/>
  <c r="T194" i="11" s="1"/>
  <c r="R193" i="11"/>
  <c r="S193" i="11" s="1"/>
  <c r="T193" i="11" s="1"/>
  <c r="R192" i="11"/>
  <c r="S192" i="11" s="1"/>
  <c r="T192" i="11" s="1"/>
  <c r="R191" i="11"/>
  <c r="S191" i="11" s="1"/>
  <c r="T191" i="11" s="1"/>
  <c r="R190" i="11"/>
  <c r="S190" i="11" s="1"/>
  <c r="T190" i="11" s="1"/>
  <c r="R189" i="11"/>
  <c r="S189" i="11" s="1"/>
  <c r="T189" i="11" s="1"/>
  <c r="R198" i="12"/>
  <c r="S198" i="12" s="1"/>
  <c r="T198" i="12" s="1"/>
  <c r="R197" i="12"/>
  <c r="S197" i="12" s="1"/>
  <c r="T197" i="12" s="1"/>
  <c r="R196" i="12"/>
  <c r="S196" i="12" s="1"/>
  <c r="T196" i="12" s="1"/>
  <c r="R195" i="12"/>
  <c r="S195" i="12" s="1"/>
  <c r="T195" i="12" s="1"/>
  <c r="R194" i="12"/>
  <c r="S194" i="12" s="1"/>
  <c r="T194" i="12" s="1"/>
  <c r="R193" i="12"/>
  <c r="S193" i="12" s="1"/>
  <c r="T193" i="12" s="1"/>
  <c r="R192" i="12"/>
  <c r="S192" i="12" s="1"/>
  <c r="T192" i="12" s="1"/>
  <c r="R191" i="12"/>
  <c r="S191" i="12" s="1"/>
  <c r="T191" i="12" s="1"/>
  <c r="R190" i="12"/>
  <c r="S190" i="12" s="1"/>
  <c r="T190" i="12" s="1"/>
  <c r="R189" i="12"/>
  <c r="S189" i="12" s="1"/>
  <c r="T189" i="12" s="1"/>
  <c r="R198" i="13"/>
  <c r="S198" i="13" s="1"/>
  <c r="T198" i="13" s="1"/>
  <c r="R197" i="13"/>
  <c r="S197" i="13" s="1"/>
  <c r="T197" i="13" s="1"/>
  <c r="R196" i="13"/>
  <c r="S196" i="13" s="1"/>
  <c r="T196" i="13" s="1"/>
  <c r="R195" i="13"/>
  <c r="S195" i="13" s="1"/>
  <c r="T195" i="13" s="1"/>
  <c r="R194" i="13"/>
  <c r="S194" i="13" s="1"/>
  <c r="T194" i="13" s="1"/>
  <c r="R193" i="13"/>
  <c r="S193" i="13" s="1"/>
  <c r="T193" i="13" s="1"/>
  <c r="R192" i="13"/>
  <c r="S192" i="13" s="1"/>
  <c r="T192" i="13" s="1"/>
  <c r="R191" i="13"/>
  <c r="S191" i="13" s="1"/>
  <c r="T191" i="13" s="1"/>
  <c r="R190" i="13"/>
  <c r="S190" i="13" s="1"/>
  <c r="T190" i="13" s="1"/>
  <c r="R189" i="13"/>
  <c r="S189" i="13" s="1"/>
  <c r="T189" i="13" s="1"/>
  <c r="R198" i="1"/>
  <c r="S198" i="1" s="1"/>
  <c r="T198" i="1" s="1"/>
  <c r="R197" i="1"/>
  <c r="S197" i="1" s="1"/>
  <c r="T197" i="1" s="1"/>
  <c r="R196" i="1"/>
  <c r="S196" i="1" s="1"/>
  <c r="T196" i="1" s="1"/>
  <c r="R195" i="1"/>
  <c r="S195" i="1" s="1"/>
  <c r="T195" i="1" s="1"/>
  <c r="R194" i="1"/>
  <c r="S194" i="1" s="1"/>
  <c r="T194" i="1" s="1"/>
  <c r="R193" i="1"/>
  <c r="S193" i="1" s="1"/>
  <c r="T193" i="1" s="1"/>
  <c r="R192" i="1"/>
  <c r="S192" i="1" s="1"/>
  <c r="T192" i="1" s="1"/>
  <c r="R191" i="1"/>
  <c r="S191" i="1" s="1"/>
  <c r="T191" i="1" s="1"/>
  <c r="R190" i="1"/>
  <c r="S190" i="1" s="1"/>
  <c r="T190" i="1" s="1"/>
  <c r="R189" i="1"/>
  <c r="S189" i="1" s="1"/>
  <c r="T189" i="1" s="1"/>
  <c r="P199" i="3"/>
  <c r="P199" i="4"/>
  <c r="P199" i="5"/>
  <c r="P199" i="6"/>
  <c r="P199" i="8"/>
  <c r="P199" i="9"/>
  <c r="P199" i="10"/>
  <c r="P199" i="11"/>
  <c r="P199" i="12"/>
  <c r="P199" i="13"/>
  <c r="P199" i="1"/>
  <c r="O199" i="3"/>
  <c r="O199" i="4"/>
  <c r="O199" i="5"/>
  <c r="O199" i="6"/>
  <c r="O199" i="8"/>
  <c r="O199" i="9"/>
  <c r="O199" i="10"/>
  <c r="O199" i="11"/>
  <c r="O199" i="12"/>
  <c r="O199" i="13"/>
  <c r="O199" i="1"/>
  <c r="N199" i="3"/>
  <c r="N199" i="4"/>
  <c r="N199" i="5"/>
  <c r="N199" i="6"/>
  <c r="N199" i="8"/>
  <c r="N199" i="9"/>
  <c r="N199" i="10"/>
  <c r="N199" i="11"/>
  <c r="N199" i="12"/>
  <c r="N199" i="13"/>
  <c r="N199" i="1"/>
  <c r="N198" i="3"/>
  <c r="O198" i="3" s="1"/>
  <c r="P198" i="3" s="1"/>
  <c r="N197" i="3"/>
  <c r="O197" i="3" s="1"/>
  <c r="P197" i="3" s="1"/>
  <c r="N196" i="3"/>
  <c r="O196" i="3" s="1"/>
  <c r="P196" i="3" s="1"/>
  <c r="N195" i="3"/>
  <c r="O195" i="3" s="1"/>
  <c r="P195" i="3" s="1"/>
  <c r="N194" i="3"/>
  <c r="O194" i="3" s="1"/>
  <c r="P194" i="3" s="1"/>
  <c r="N193" i="3"/>
  <c r="O193" i="3" s="1"/>
  <c r="P193" i="3" s="1"/>
  <c r="N192" i="3"/>
  <c r="O192" i="3" s="1"/>
  <c r="P192" i="3" s="1"/>
  <c r="N191" i="3"/>
  <c r="O191" i="3" s="1"/>
  <c r="P191" i="3" s="1"/>
  <c r="N190" i="3"/>
  <c r="O190" i="3" s="1"/>
  <c r="P190" i="3" s="1"/>
  <c r="N189" i="3"/>
  <c r="O189" i="3" s="1"/>
  <c r="P189" i="3" s="1"/>
  <c r="N198" i="4"/>
  <c r="O198" i="4" s="1"/>
  <c r="P198" i="4" s="1"/>
  <c r="N197" i="4"/>
  <c r="O197" i="4" s="1"/>
  <c r="P197" i="4" s="1"/>
  <c r="N196" i="4"/>
  <c r="O196" i="4" s="1"/>
  <c r="P196" i="4" s="1"/>
  <c r="N195" i="4"/>
  <c r="O195" i="4" s="1"/>
  <c r="P195" i="4" s="1"/>
  <c r="N194" i="4"/>
  <c r="O194" i="4" s="1"/>
  <c r="P194" i="4" s="1"/>
  <c r="N193" i="4"/>
  <c r="O193" i="4" s="1"/>
  <c r="P193" i="4" s="1"/>
  <c r="N192" i="4"/>
  <c r="O192" i="4" s="1"/>
  <c r="P192" i="4" s="1"/>
  <c r="N191" i="4"/>
  <c r="O191" i="4" s="1"/>
  <c r="P191" i="4" s="1"/>
  <c r="N190" i="4"/>
  <c r="O190" i="4" s="1"/>
  <c r="P190" i="4" s="1"/>
  <c r="N189" i="4"/>
  <c r="O189" i="4" s="1"/>
  <c r="P189" i="4" s="1"/>
  <c r="N198" i="5"/>
  <c r="O198" i="5" s="1"/>
  <c r="P198" i="5" s="1"/>
  <c r="N197" i="5"/>
  <c r="O197" i="5" s="1"/>
  <c r="P197" i="5" s="1"/>
  <c r="N196" i="5"/>
  <c r="O196" i="5" s="1"/>
  <c r="P196" i="5" s="1"/>
  <c r="N195" i="5"/>
  <c r="O195" i="5" s="1"/>
  <c r="P195" i="5" s="1"/>
  <c r="N194" i="5"/>
  <c r="O194" i="5" s="1"/>
  <c r="P194" i="5" s="1"/>
  <c r="N193" i="5"/>
  <c r="O193" i="5" s="1"/>
  <c r="P193" i="5" s="1"/>
  <c r="N192" i="5"/>
  <c r="O192" i="5" s="1"/>
  <c r="P192" i="5" s="1"/>
  <c r="N191" i="5"/>
  <c r="O191" i="5" s="1"/>
  <c r="P191" i="5" s="1"/>
  <c r="N190" i="5"/>
  <c r="O190" i="5" s="1"/>
  <c r="P190" i="5" s="1"/>
  <c r="N189" i="5"/>
  <c r="O189" i="5" s="1"/>
  <c r="P189" i="5" s="1"/>
  <c r="N198" i="6"/>
  <c r="O198" i="6" s="1"/>
  <c r="P198" i="6" s="1"/>
  <c r="N197" i="6"/>
  <c r="O197" i="6" s="1"/>
  <c r="P197" i="6" s="1"/>
  <c r="N196" i="6"/>
  <c r="O196" i="6" s="1"/>
  <c r="P196" i="6" s="1"/>
  <c r="N195" i="6"/>
  <c r="O195" i="6" s="1"/>
  <c r="P195" i="6" s="1"/>
  <c r="N194" i="6"/>
  <c r="O194" i="6" s="1"/>
  <c r="P194" i="6" s="1"/>
  <c r="N193" i="6"/>
  <c r="O193" i="6" s="1"/>
  <c r="P193" i="6" s="1"/>
  <c r="N192" i="6"/>
  <c r="O192" i="6" s="1"/>
  <c r="P192" i="6" s="1"/>
  <c r="N191" i="6"/>
  <c r="O191" i="6" s="1"/>
  <c r="P191" i="6" s="1"/>
  <c r="N190" i="6"/>
  <c r="O190" i="6" s="1"/>
  <c r="P190" i="6" s="1"/>
  <c r="N189" i="6"/>
  <c r="O189" i="6" s="1"/>
  <c r="P189" i="6" s="1"/>
  <c r="N198" i="8"/>
  <c r="O198" i="8" s="1"/>
  <c r="P198" i="8" s="1"/>
  <c r="N197" i="8"/>
  <c r="O197" i="8" s="1"/>
  <c r="P197" i="8" s="1"/>
  <c r="N196" i="8"/>
  <c r="O196" i="8" s="1"/>
  <c r="P196" i="8" s="1"/>
  <c r="N195" i="8"/>
  <c r="O195" i="8" s="1"/>
  <c r="P195" i="8" s="1"/>
  <c r="N194" i="8"/>
  <c r="O194" i="8" s="1"/>
  <c r="P194" i="8" s="1"/>
  <c r="N193" i="8"/>
  <c r="O193" i="8" s="1"/>
  <c r="P193" i="8" s="1"/>
  <c r="N192" i="8"/>
  <c r="O192" i="8" s="1"/>
  <c r="P192" i="8" s="1"/>
  <c r="N191" i="8"/>
  <c r="O191" i="8" s="1"/>
  <c r="P191" i="8" s="1"/>
  <c r="N190" i="8"/>
  <c r="O190" i="8" s="1"/>
  <c r="P190" i="8" s="1"/>
  <c r="N189" i="8"/>
  <c r="O189" i="8" s="1"/>
  <c r="P189" i="8" s="1"/>
  <c r="N198" i="9"/>
  <c r="O198" i="9" s="1"/>
  <c r="P198" i="9" s="1"/>
  <c r="N197" i="9"/>
  <c r="O197" i="9" s="1"/>
  <c r="P197" i="9" s="1"/>
  <c r="N196" i="9"/>
  <c r="O196" i="9" s="1"/>
  <c r="P196" i="9" s="1"/>
  <c r="N195" i="9"/>
  <c r="O195" i="9" s="1"/>
  <c r="P195" i="9" s="1"/>
  <c r="N194" i="9"/>
  <c r="O194" i="9" s="1"/>
  <c r="P194" i="9" s="1"/>
  <c r="N193" i="9"/>
  <c r="O193" i="9" s="1"/>
  <c r="P193" i="9" s="1"/>
  <c r="N192" i="9"/>
  <c r="O192" i="9" s="1"/>
  <c r="P192" i="9" s="1"/>
  <c r="N191" i="9"/>
  <c r="O191" i="9" s="1"/>
  <c r="P191" i="9" s="1"/>
  <c r="N190" i="9"/>
  <c r="O190" i="9" s="1"/>
  <c r="P190" i="9" s="1"/>
  <c r="N189" i="9"/>
  <c r="O189" i="9" s="1"/>
  <c r="P189" i="9" s="1"/>
  <c r="N198" i="10"/>
  <c r="O198" i="10" s="1"/>
  <c r="P198" i="10" s="1"/>
  <c r="N197" i="10"/>
  <c r="O197" i="10" s="1"/>
  <c r="P197" i="10" s="1"/>
  <c r="N196" i="10"/>
  <c r="O196" i="10" s="1"/>
  <c r="P196" i="10" s="1"/>
  <c r="N195" i="10"/>
  <c r="O195" i="10" s="1"/>
  <c r="P195" i="10" s="1"/>
  <c r="N194" i="10"/>
  <c r="O194" i="10" s="1"/>
  <c r="P194" i="10" s="1"/>
  <c r="N193" i="10"/>
  <c r="O193" i="10" s="1"/>
  <c r="P193" i="10" s="1"/>
  <c r="N192" i="10"/>
  <c r="O192" i="10" s="1"/>
  <c r="P192" i="10" s="1"/>
  <c r="N191" i="10"/>
  <c r="O191" i="10" s="1"/>
  <c r="P191" i="10" s="1"/>
  <c r="N190" i="10"/>
  <c r="O190" i="10" s="1"/>
  <c r="P190" i="10" s="1"/>
  <c r="N189" i="10"/>
  <c r="O189" i="10" s="1"/>
  <c r="P189" i="10" s="1"/>
  <c r="N198" i="11"/>
  <c r="O198" i="11" s="1"/>
  <c r="P198" i="11" s="1"/>
  <c r="N197" i="11"/>
  <c r="O197" i="11" s="1"/>
  <c r="P197" i="11" s="1"/>
  <c r="N196" i="11"/>
  <c r="O196" i="11" s="1"/>
  <c r="P196" i="11" s="1"/>
  <c r="N195" i="11"/>
  <c r="O195" i="11" s="1"/>
  <c r="P195" i="11" s="1"/>
  <c r="N194" i="11"/>
  <c r="O194" i="11" s="1"/>
  <c r="P194" i="11" s="1"/>
  <c r="N193" i="11"/>
  <c r="O193" i="11" s="1"/>
  <c r="P193" i="11" s="1"/>
  <c r="N192" i="11"/>
  <c r="O192" i="11" s="1"/>
  <c r="P192" i="11" s="1"/>
  <c r="N191" i="11"/>
  <c r="O191" i="11" s="1"/>
  <c r="P191" i="11" s="1"/>
  <c r="N190" i="11"/>
  <c r="O190" i="11" s="1"/>
  <c r="P190" i="11" s="1"/>
  <c r="N189" i="11"/>
  <c r="O189" i="11" s="1"/>
  <c r="P189" i="11" s="1"/>
  <c r="N198" i="12"/>
  <c r="O198" i="12" s="1"/>
  <c r="P198" i="12" s="1"/>
  <c r="N197" i="12"/>
  <c r="O197" i="12" s="1"/>
  <c r="P197" i="12" s="1"/>
  <c r="N196" i="12"/>
  <c r="O196" i="12" s="1"/>
  <c r="P196" i="12" s="1"/>
  <c r="N195" i="12"/>
  <c r="O195" i="12" s="1"/>
  <c r="P195" i="12" s="1"/>
  <c r="N194" i="12"/>
  <c r="O194" i="12" s="1"/>
  <c r="P194" i="12" s="1"/>
  <c r="N193" i="12"/>
  <c r="O193" i="12" s="1"/>
  <c r="P193" i="12" s="1"/>
  <c r="N192" i="12"/>
  <c r="O192" i="12" s="1"/>
  <c r="P192" i="12" s="1"/>
  <c r="N191" i="12"/>
  <c r="O191" i="12" s="1"/>
  <c r="P191" i="12" s="1"/>
  <c r="N190" i="12"/>
  <c r="O190" i="12" s="1"/>
  <c r="P190" i="12" s="1"/>
  <c r="N189" i="12"/>
  <c r="O189" i="12" s="1"/>
  <c r="P189" i="12" s="1"/>
  <c r="N198" i="13"/>
  <c r="O198" i="13" s="1"/>
  <c r="P198" i="13" s="1"/>
  <c r="N197" i="13"/>
  <c r="O197" i="13" s="1"/>
  <c r="P197" i="13" s="1"/>
  <c r="N196" i="13"/>
  <c r="O196" i="13" s="1"/>
  <c r="P196" i="13" s="1"/>
  <c r="N195" i="13"/>
  <c r="O195" i="13" s="1"/>
  <c r="P195" i="13" s="1"/>
  <c r="N194" i="13"/>
  <c r="O194" i="13" s="1"/>
  <c r="P194" i="13" s="1"/>
  <c r="N193" i="13"/>
  <c r="O193" i="13" s="1"/>
  <c r="P193" i="13" s="1"/>
  <c r="N192" i="13"/>
  <c r="O192" i="13" s="1"/>
  <c r="P192" i="13" s="1"/>
  <c r="N191" i="13"/>
  <c r="O191" i="13" s="1"/>
  <c r="P191" i="13" s="1"/>
  <c r="N190" i="13"/>
  <c r="O190" i="13" s="1"/>
  <c r="P190" i="13" s="1"/>
  <c r="N189" i="13"/>
  <c r="O189" i="13" s="1"/>
  <c r="P189" i="13" s="1"/>
  <c r="N198" i="1"/>
  <c r="O198" i="1" s="1"/>
  <c r="P198" i="1" s="1"/>
  <c r="N197" i="1"/>
  <c r="O197" i="1" s="1"/>
  <c r="P197" i="1" s="1"/>
  <c r="N196" i="1"/>
  <c r="O196" i="1" s="1"/>
  <c r="P196" i="1" s="1"/>
  <c r="N195" i="1"/>
  <c r="O195" i="1" s="1"/>
  <c r="P195" i="1" s="1"/>
  <c r="N194" i="1"/>
  <c r="O194" i="1" s="1"/>
  <c r="P194" i="1" s="1"/>
  <c r="N193" i="1"/>
  <c r="O193" i="1" s="1"/>
  <c r="P193" i="1" s="1"/>
  <c r="N192" i="1"/>
  <c r="O192" i="1" s="1"/>
  <c r="P192" i="1" s="1"/>
  <c r="N191" i="1"/>
  <c r="O191" i="1" s="1"/>
  <c r="P191" i="1" s="1"/>
  <c r="N190" i="1"/>
  <c r="O190" i="1" s="1"/>
  <c r="P190" i="1" s="1"/>
  <c r="N189" i="1"/>
  <c r="O189" i="1" s="1"/>
  <c r="P189" i="1" s="1"/>
  <c r="G199" i="3"/>
  <c r="G199" i="4"/>
  <c r="G199" i="5"/>
  <c r="G199" i="6"/>
  <c r="G199" i="8"/>
  <c r="G199" i="9"/>
  <c r="G199" i="10"/>
  <c r="G199" i="11"/>
  <c r="G199" i="12"/>
  <c r="G199" i="13"/>
  <c r="G199" i="1"/>
  <c r="F199" i="3"/>
  <c r="F199" i="4"/>
  <c r="F199" i="5"/>
  <c r="F199" i="6"/>
  <c r="F199" i="8"/>
  <c r="F199" i="9"/>
  <c r="F199" i="10"/>
  <c r="F199" i="11"/>
  <c r="F199" i="12"/>
  <c r="F199" i="13"/>
  <c r="F199" i="1"/>
  <c r="E199" i="3"/>
  <c r="E199" i="4"/>
  <c r="E199" i="5"/>
  <c r="E199" i="6"/>
  <c r="E199" i="8"/>
  <c r="E199" i="9"/>
  <c r="E199" i="10"/>
  <c r="E199" i="11"/>
  <c r="E199" i="12"/>
  <c r="E199" i="13"/>
  <c r="E199" i="1"/>
  <c r="E198" i="3"/>
  <c r="F198" i="3" s="1"/>
  <c r="G198" i="3" s="1"/>
  <c r="E197" i="3"/>
  <c r="F197" i="3" s="1"/>
  <c r="G197" i="3" s="1"/>
  <c r="E196" i="3"/>
  <c r="F196" i="3" s="1"/>
  <c r="G196" i="3" s="1"/>
  <c r="E195" i="3"/>
  <c r="F195" i="3" s="1"/>
  <c r="G195" i="3" s="1"/>
  <c r="E194" i="3"/>
  <c r="F194" i="3" s="1"/>
  <c r="G194" i="3" s="1"/>
  <c r="E193" i="3"/>
  <c r="F193" i="3" s="1"/>
  <c r="G193" i="3" s="1"/>
  <c r="E192" i="3"/>
  <c r="F192" i="3" s="1"/>
  <c r="G192" i="3" s="1"/>
  <c r="E191" i="3"/>
  <c r="F191" i="3" s="1"/>
  <c r="G191" i="3" s="1"/>
  <c r="E190" i="3"/>
  <c r="F190" i="3" s="1"/>
  <c r="G190" i="3" s="1"/>
  <c r="E189" i="3"/>
  <c r="F189" i="3" s="1"/>
  <c r="G189" i="3" s="1"/>
  <c r="E198" i="4"/>
  <c r="F198" i="4" s="1"/>
  <c r="G198" i="4" s="1"/>
  <c r="E197" i="4"/>
  <c r="F197" i="4" s="1"/>
  <c r="G197" i="4" s="1"/>
  <c r="E196" i="4"/>
  <c r="F196" i="4" s="1"/>
  <c r="G196" i="4" s="1"/>
  <c r="E195" i="4"/>
  <c r="F195" i="4" s="1"/>
  <c r="G195" i="4" s="1"/>
  <c r="E194" i="4"/>
  <c r="F194" i="4" s="1"/>
  <c r="G194" i="4" s="1"/>
  <c r="E193" i="4"/>
  <c r="F193" i="4" s="1"/>
  <c r="G193" i="4" s="1"/>
  <c r="E192" i="4"/>
  <c r="F192" i="4" s="1"/>
  <c r="G192" i="4" s="1"/>
  <c r="E191" i="4"/>
  <c r="F191" i="4" s="1"/>
  <c r="G191" i="4" s="1"/>
  <c r="E190" i="4"/>
  <c r="F190" i="4" s="1"/>
  <c r="G190" i="4" s="1"/>
  <c r="E189" i="4"/>
  <c r="F189" i="4" s="1"/>
  <c r="G189" i="4" s="1"/>
  <c r="E198" i="5"/>
  <c r="F198" i="5" s="1"/>
  <c r="G198" i="5" s="1"/>
  <c r="E197" i="5"/>
  <c r="F197" i="5" s="1"/>
  <c r="G197" i="5" s="1"/>
  <c r="E196" i="5"/>
  <c r="F196" i="5" s="1"/>
  <c r="G196" i="5" s="1"/>
  <c r="E195" i="5"/>
  <c r="F195" i="5" s="1"/>
  <c r="G195" i="5" s="1"/>
  <c r="E194" i="5"/>
  <c r="F194" i="5" s="1"/>
  <c r="G194" i="5" s="1"/>
  <c r="E193" i="5"/>
  <c r="F193" i="5" s="1"/>
  <c r="G193" i="5" s="1"/>
  <c r="E192" i="5"/>
  <c r="F192" i="5" s="1"/>
  <c r="G192" i="5" s="1"/>
  <c r="E191" i="5"/>
  <c r="F191" i="5" s="1"/>
  <c r="G191" i="5" s="1"/>
  <c r="E190" i="5"/>
  <c r="F190" i="5" s="1"/>
  <c r="G190" i="5" s="1"/>
  <c r="E189" i="5"/>
  <c r="F189" i="5" s="1"/>
  <c r="G189" i="5" s="1"/>
  <c r="E198" i="6"/>
  <c r="F198" i="6" s="1"/>
  <c r="G198" i="6" s="1"/>
  <c r="E197" i="6"/>
  <c r="F197" i="6" s="1"/>
  <c r="G197" i="6" s="1"/>
  <c r="E196" i="6"/>
  <c r="F196" i="6" s="1"/>
  <c r="G196" i="6" s="1"/>
  <c r="E195" i="6"/>
  <c r="F195" i="6" s="1"/>
  <c r="G195" i="6" s="1"/>
  <c r="E194" i="6"/>
  <c r="F194" i="6" s="1"/>
  <c r="G194" i="6" s="1"/>
  <c r="E193" i="6"/>
  <c r="F193" i="6" s="1"/>
  <c r="G193" i="6" s="1"/>
  <c r="E192" i="6"/>
  <c r="F192" i="6" s="1"/>
  <c r="G192" i="6" s="1"/>
  <c r="E191" i="6"/>
  <c r="F191" i="6" s="1"/>
  <c r="G191" i="6" s="1"/>
  <c r="E190" i="6"/>
  <c r="F190" i="6" s="1"/>
  <c r="G190" i="6" s="1"/>
  <c r="E189" i="6"/>
  <c r="F189" i="6" s="1"/>
  <c r="G189" i="6" s="1"/>
  <c r="E198" i="8"/>
  <c r="F198" i="8" s="1"/>
  <c r="G198" i="8" s="1"/>
  <c r="E197" i="8"/>
  <c r="F197" i="8" s="1"/>
  <c r="G197" i="8" s="1"/>
  <c r="E196" i="8"/>
  <c r="F196" i="8" s="1"/>
  <c r="G196" i="8" s="1"/>
  <c r="E195" i="8"/>
  <c r="F195" i="8" s="1"/>
  <c r="G195" i="8" s="1"/>
  <c r="E194" i="8"/>
  <c r="F194" i="8" s="1"/>
  <c r="G194" i="8" s="1"/>
  <c r="E193" i="8"/>
  <c r="F193" i="8" s="1"/>
  <c r="G193" i="8" s="1"/>
  <c r="E192" i="8"/>
  <c r="F192" i="8" s="1"/>
  <c r="G192" i="8" s="1"/>
  <c r="E191" i="8"/>
  <c r="F191" i="8" s="1"/>
  <c r="G191" i="8" s="1"/>
  <c r="E190" i="8"/>
  <c r="F190" i="8" s="1"/>
  <c r="G190" i="8" s="1"/>
  <c r="E189" i="8"/>
  <c r="F189" i="8" s="1"/>
  <c r="G189" i="8" s="1"/>
  <c r="E198" i="9"/>
  <c r="F198" i="9" s="1"/>
  <c r="G198" i="9" s="1"/>
  <c r="E197" i="9"/>
  <c r="F197" i="9" s="1"/>
  <c r="G197" i="9" s="1"/>
  <c r="E196" i="9"/>
  <c r="F196" i="9" s="1"/>
  <c r="G196" i="9" s="1"/>
  <c r="E195" i="9"/>
  <c r="F195" i="9" s="1"/>
  <c r="G195" i="9" s="1"/>
  <c r="E194" i="9"/>
  <c r="F194" i="9" s="1"/>
  <c r="G194" i="9" s="1"/>
  <c r="E193" i="9"/>
  <c r="F193" i="9" s="1"/>
  <c r="G193" i="9" s="1"/>
  <c r="E192" i="9"/>
  <c r="F192" i="9" s="1"/>
  <c r="G192" i="9" s="1"/>
  <c r="E191" i="9"/>
  <c r="F191" i="9" s="1"/>
  <c r="G191" i="9" s="1"/>
  <c r="E190" i="9"/>
  <c r="F190" i="9" s="1"/>
  <c r="G190" i="9" s="1"/>
  <c r="E189" i="9"/>
  <c r="F189" i="9" s="1"/>
  <c r="G189" i="9" s="1"/>
  <c r="E198" i="10"/>
  <c r="F198" i="10" s="1"/>
  <c r="G198" i="10" s="1"/>
  <c r="E197" i="10"/>
  <c r="F197" i="10" s="1"/>
  <c r="G197" i="10" s="1"/>
  <c r="E196" i="10"/>
  <c r="F196" i="10" s="1"/>
  <c r="G196" i="10" s="1"/>
  <c r="E195" i="10"/>
  <c r="F195" i="10" s="1"/>
  <c r="G195" i="10" s="1"/>
  <c r="E194" i="10"/>
  <c r="F194" i="10" s="1"/>
  <c r="G194" i="10" s="1"/>
  <c r="E193" i="10"/>
  <c r="F193" i="10" s="1"/>
  <c r="G193" i="10" s="1"/>
  <c r="E192" i="10"/>
  <c r="F192" i="10" s="1"/>
  <c r="G192" i="10" s="1"/>
  <c r="E191" i="10"/>
  <c r="F191" i="10" s="1"/>
  <c r="G191" i="10" s="1"/>
  <c r="E190" i="10"/>
  <c r="F190" i="10" s="1"/>
  <c r="G190" i="10" s="1"/>
  <c r="E189" i="10"/>
  <c r="F189" i="10" s="1"/>
  <c r="G189" i="10" s="1"/>
  <c r="E198" i="11"/>
  <c r="F198" i="11" s="1"/>
  <c r="G198" i="11" s="1"/>
  <c r="E197" i="11"/>
  <c r="F197" i="11" s="1"/>
  <c r="G197" i="11" s="1"/>
  <c r="E196" i="11"/>
  <c r="F196" i="11" s="1"/>
  <c r="G196" i="11" s="1"/>
  <c r="E195" i="11"/>
  <c r="F195" i="11" s="1"/>
  <c r="G195" i="11" s="1"/>
  <c r="E194" i="11"/>
  <c r="F194" i="11" s="1"/>
  <c r="G194" i="11" s="1"/>
  <c r="E193" i="11"/>
  <c r="F193" i="11" s="1"/>
  <c r="G193" i="11" s="1"/>
  <c r="E192" i="11"/>
  <c r="F192" i="11" s="1"/>
  <c r="G192" i="11" s="1"/>
  <c r="E191" i="11"/>
  <c r="F191" i="11" s="1"/>
  <c r="G191" i="11" s="1"/>
  <c r="E190" i="11"/>
  <c r="F190" i="11" s="1"/>
  <c r="G190" i="11" s="1"/>
  <c r="E189" i="11"/>
  <c r="F189" i="11" s="1"/>
  <c r="G189" i="11" s="1"/>
  <c r="E198" i="12"/>
  <c r="F198" i="12" s="1"/>
  <c r="G198" i="12" s="1"/>
  <c r="E197" i="12"/>
  <c r="F197" i="12" s="1"/>
  <c r="G197" i="12" s="1"/>
  <c r="E196" i="12"/>
  <c r="F196" i="12" s="1"/>
  <c r="G196" i="12" s="1"/>
  <c r="E195" i="12"/>
  <c r="F195" i="12" s="1"/>
  <c r="G195" i="12" s="1"/>
  <c r="E194" i="12"/>
  <c r="F194" i="12" s="1"/>
  <c r="G194" i="12" s="1"/>
  <c r="E193" i="12"/>
  <c r="F193" i="12" s="1"/>
  <c r="G193" i="12" s="1"/>
  <c r="E192" i="12"/>
  <c r="F192" i="12" s="1"/>
  <c r="G192" i="12" s="1"/>
  <c r="E191" i="12"/>
  <c r="F191" i="12" s="1"/>
  <c r="G191" i="12" s="1"/>
  <c r="E190" i="12"/>
  <c r="F190" i="12" s="1"/>
  <c r="G190" i="12" s="1"/>
  <c r="E189" i="12"/>
  <c r="F189" i="12" s="1"/>
  <c r="G189" i="12" s="1"/>
  <c r="E198" i="13"/>
  <c r="F198" i="13" s="1"/>
  <c r="G198" i="13" s="1"/>
  <c r="E197" i="13"/>
  <c r="F197" i="13" s="1"/>
  <c r="G197" i="13" s="1"/>
  <c r="E196" i="13"/>
  <c r="F196" i="13" s="1"/>
  <c r="G196" i="13" s="1"/>
  <c r="E195" i="13"/>
  <c r="F195" i="13" s="1"/>
  <c r="G195" i="13" s="1"/>
  <c r="E194" i="13"/>
  <c r="F194" i="13" s="1"/>
  <c r="G194" i="13" s="1"/>
  <c r="E193" i="13"/>
  <c r="F193" i="13" s="1"/>
  <c r="G193" i="13" s="1"/>
  <c r="E192" i="13"/>
  <c r="F192" i="13" s="1"/>
  <c r="G192" i="13" s="1"/>
  <c r="E191" i="13"/>
  <c r="F191" i="13" s="1"/>
  <c r="G191" i="13" s="1"/>
  <c r="E190" i="13"/>
  <c r="F190" i="13" s="1"/>
  <c r="G190" i="13" s="1"/>
  <c r="E189" i="13"/>
  <c r="F189" i="13" s="1"/>
  <c r="G189" i="13" s="1"/>
  <c r="E198" i="1"/>
  <c r="F198" i="1" s="1"/>
  <c r="G198" i="1" s="1"/>
  <c r="E197" i="1"/>
  <c r="F197" i="1" s="1"/>
  <c r="G197" i="1" s="1"/>
  <c r="E196" i="1"/>
  <c r="F196" i="1" s="1"/>
  <c r="G196" i="1" s="1"/>
  <c r="E195" i="1"/>
  <c r="F195" i="1" s="1"/>
  <c r="G195" i="1" s="1"/>
  <c r="E194" i="1"/>
  <c r="F194" i="1" s="1"/>
  <c r="G194" i="1" s="1"/>
  <c r="E193" i="1"/>
  <c r="F193" i="1" s="1"/>
  <c r="G193" i="1" s="1"/>
  <c r="E192" i="1"/>
  <c r="F192" i="1" s="1"/>
  <c r="G192" i="1" s="1"/>
  <c r="E191" i="1"/>
  <c r="F191" i="1" s="1"/>
  <c r="G191" i="1" s="1"/>
  <c r="E190" i="1"/>
  <c r="F190" i="1" s="1"/>
  <c r="G190" i="1" s="1"/>
  <c r="E189" i="1"/>
  <c r="F189" i="1" s="1"/>
  <c r="G189" i="1" s="1"/>
  <c r="T155" i="3"/>
  <c r="T155" i="4"/>
  <c r="T155" i="5"/>
  <c r="T155" i="6"/>
  <c r="T155" i="8"/>
  <c r="T155" i="9"/>
  <c r="T155" i="10"/>
  <c r="T155" i="11"/>
  <c r="T155" i="12"/>
  <c r="T155" i="13"/>
  <c r="T155" i="1"/>
  <c r="S155" i="3"/>
  <c r="S155" i="4"/>
  <c r="S155" i="5"/>
  <c r="S155" i="6"/>
  <c r="S155" i="8"/>
  <c r="S155" i="9"/>
  <c r="S155" i="10"/>
  <c r="S155" i="11"/>
  <c r="S155" i="12"/>
  <c r="S155" i="13"/>
  <c r="S155" i="1"/>
  <c r="R155" i="3"/>
  <c r="R155" i="4"/>
  <c r="R155" i="5"/>
  <c r="R155" i="6"/>
  <c r="R155" i="8"/>
  <c r="R155" i="9"/>
  <c r="R155" i="10"/>
  <c r="R155" i="11"/>
  <c r="R155" i="12"/>
  <c r="R155" i="13"/>
  <c r="R155" i="1"/>
  <c r="R146" i="3"/>
  <c r="R147" i="3"/>
  <c r="R148" i="3"/>
  <c r="R149" i="3"/>
  <c r="R150" i="3"/>
  <c r="R151" i="3"/>
  <c r="R152" i="3"/>
  <c r="R153" i="3"/>
  <c r="R154" i="3"/>
  <c r="R146" i="4"/>
  <c r="R147" i="4"/>
  <c r="R148" i="4"/>
  <c r="R149" i="4"/>
  <c r="R150" i="4"/>
  <c r="R151" i="4"/>
  <c r="R152" i="4"/>
  <c r="R153" i="4"/>
  <c r="R154" i="4"/>
  <c r="R146" i="5"/>
  <c r="R147" i="5"/>
  <c r="R148" i="5"/>
  <c r="R149" i="5"/>
  <c r="R150" i="5"/>
  <c r="R151" i="5"/>
  <c r="R152" i="5"/>
  <c r="R153" i="5"/>
  <c r="R154" i="5"/>
  <c r="R146" i="6"/>
  <c r="R147" i="6"/>
  <c r="R148" i="6"/>
  <c r="R149" i="6"/>
  <c r="R150" i="6"/>
  <c r="R151" i="6"/>
  <c r="R152" i="6"/>
  <c r="R153" i="6"/>
  <c r="R154" i="6"/>
  <c r="R146" i="8"/>
  <c r="R147" i="8"/>
  <c r="R148" i="8"/>
  <c r="R149" i="8"/>
  <c r="R150" i="8"/>
  <c r="R151" i="8"/>
  <c r="R152" i="8"/>
  <c r="R153" i="8"/>
  <c r="R154" i="8"/>
  <c r="R146" i="9"/>
  <c r="R147" i="9"/>
  <c r="R148" i="9"/>
  <c r="R149" i="9"/>
  <c r="R150" i="9"/>
  <c r="R151" i="9"/>
  <c r="R152" i="9"/>
  <c r="R153" i="9"/>
  <c r="R154" i="9"/>
  <c r="R146" i="10"/>
  <c r="R147" i="10"/>
  <c r="R148" i="10"/>
  <c r="R149" i="10"/>
  <c r="R150" i="10"/>
  <c r="R151" i="10"/>
  <c r="R152" i="10"/>
  <c r="R153" i="10"/>
  <c r="R154" i="10"/>
  <c r="R146" i="11"/>
  <c r="R147" i="11"/>
  <c r="R148" i="11"/>
  <c r="R149" i="11"/>
  <c r="R150" i="11"/>
  <c r="R151" i="11"/>
  <c r="R152" i="11"/>
  <c r="R153" i="11"/>
  <c r="R154" i="11"/>
  <c r="R146" i="12"/>
  <c r="R147" i="12"/>
  <c r="R148" i="12"/>
  <c r="R149" i="12"/>
  <c r="R150" i="12"/>
  <c r="R151" i="12"/>
  <c r="R152" i="12"/>
  <c r="R153" i="12"/>
  <c r="R154" i="12"/>
  <c r="R146" i="13"/>
  <c r="R147" i="13"/>
  <c r="R148" i="13"/>
  <c r="R149" i="13"/>
  <c r="R150" i="13"/>
  <c r="R151" i="13"/>
  <c r="R152" i="13"/>
  <c r="R153" i="13"/>
  <c r="R154" i="13"/>
  <c r="R146" i="1"/>
  <c r="R147" i="1"/>
  <c r="R148" i="1"/>
  <c r="R149" i="1"/>
  <c r="R150" i="1"/>
  <c r="R151" i="1"/>
  <c r="R152" i="1"/>
  <c r="R153" i="1"/>
  <c r="R154" i="1"/>
  <c r="R145" i="3"/>
  <c r="R145" i="4"/>
  <c r="R145" i="5"/>
  <c r="R145" i="6"/>
  <c r="R145" i="8"/>
  <c r="R145" i="9"/>
  <c r="R145" i="10"/>
  <c r="R145" i="11"/>
  <c r="R145" i="12"/>
  <c r="R145" i="13"/>
  <c r="R145" i="1"/>
  <c r="R139" i="3"/>
  <c r="S139" i="3" s="1"/>
  <c r="R140" i="3"/>
  <c r="R141" i="3"/>
  <c r="S141" i="3" s="1"/>
  <c r="T141" i="3" s="1"/>
  <c r="R142" i="3"/>
  <c r="S142" i="3" s="1"/>
  <c r="T142" i="3" s="1"/>
  <c r="R143" i="3"/>
  <c r="S143" i="3" s="1"/>
  <c r="T143" i="3" s="1"/>
  <c r="R139" i="4"/>
  <c r="S139" i="4" s="1"/>
  <c r="R140" i="4"/>
  <c r="R141" i="4"/>
  <c r="S141" i="4" s="1"/>
  <c r="T141" i="4" s="1"/>
  <c r="R142" i="4"/>
  <c r="S142" i="4" s="1"/>
  <c r="T142" i="4" s="1"/>
  <c r="R143" i="4"/>
  <c r="S143" i="4" s="1"/>
  <c r="T143" i="4" s="1"/>
  <c r="R139" i="5"/>
  <c r="S139" i="5" s="1"/>
  <c r="R140" i="5"/>
  <c r="R141" i="5"/>
  <c r="S141" i="5" s="1"/>
  <c r="T141" i="5" s="1"/>
  <c r="R142" i="5"/>
  <c r="S142" i="5" s="1"/>
  <c r="T142" i="5" s="1"/>
  <c r="R143" i="5"/>
  <c r="S143" i="5" s="1"/>
  <c r="T143" i="5" s="1"/>
  <c r="R139" i="6"/>
  <c r="S139" i="6" s="1"/>
  <c r="R140" i="6"/>
  <c r="R141" i="6"/>
  <c r="S141" i="6" s="1"/>
  <c r="T141" i="6" s="1"/>
  <c r="R142" i="6"/>
  <c r="S142" i="6" s="1"/>
  <c r="T142" i="6" s="1"/>
  <c r="R143" i="6"/>
  <c r="S143" i="6" s="1"/>
  <c r="T143" i="6" s="1"/>
  <c r="R139" i="8"/>
  <c r="S139" i="8" s="1"/>
  <c r="R140" i="8"/>
  <c r="R141" i="8"/>
  <c r="S141" i="8" s="1"/>
  <c r="T141" i="8" s="1"/>
  <c r="R142" i="8"/>
  <c r="S142" i="8" s="1"/>
  <c r="T142" i="8" s="1"/>
  <c r="R143" i="8"/>
  <c r="S143" i="8" s="1"/>
  <c r="T143" i="8" s="1"/>
  <c r="R139" i="9"/>
  <c r="S139" i="9" s="1"/>
  <c r="R140" i="9"/>
  <c r="R141" i="9"/>
  <c r="S141" i="9" s="1"/>
  <c r="T141" i="9" s="1"/>
  <c r="R142" i="9"/>
  <c r="S142" i="9" s="1"/>
  <c r="T142" i="9" s="1"/>
  <c r="R143" i="9"/>
  <c r="S143" i="9" s="1"/>
  <c r="T143" i="9" s="1"/>
  <c r="R139" i="10"/>
  <c r="S139" i="10" s="1"/>
  <c r="R140" i="10"/>
  <c r="R141" i="10"/>
  <c r="S141" i="10" s="1"/>
  <c r="T141" i="10" s="1"/>
  <c r="R142" i="10"/>
  <c r="S142" i="10" s="1"/>
  <c r="T142" i="10" s="1"/>
  <c r="R143" i="10"/>
  <c r="S143" i="10" s="1"/>
  <c r="T143" i="10" s="1"/>
  <c r="R139" i="11"/>
  <c r="S139" i="11" s="1"/>
  <c r="R140" i="11"/>
  <c r="R141" i="11"/>
  <c r="S141" i="11" s="1"/>
  <c r="T141" i="11" s="1"/>
  <c r="R142" i="11"/>
  <c r="S142" i="11" s="1"/>
  <c r="T142" i="11" s="1"/>
  <c r="R143" i="11"/>
  <c r="S143" i="11" s="1"/>
  <c r="T143" i="11" s="1"/>
  <c r="R139" i="12"/>
  <c r="S139" i="12" s="1"/>
  <c r="R140" i="12"/>
  <c r="R141" i="12"/>
  <c r="S141" i="12" s="1"/>
  <c r="T141" i="12" s="1"/>
  <c r="R142" i="12"/>
  <c r="S142" i="12" s="1"/>
  <c r="T142" i="12" s="1"/>
  <c r="R143" i="12"/>
  <c r="S143" i="12" s="1"/>
  <c r="T143" i="12" s="1"/>
  <c r="R139" i="13"/>
  <c r="S139" i="13" s="1"/>
  <c r="R140" i="13"/>
  <c r="R141" i="13"/>
  <c r="S141" i="13" s="1"/>
  <c r="T141" i="13" s="1"/>
  <c r="R142" i="13"/>
  <c r="S142" i="13" s="1"/>
  <c r="T142" i="13" s="1"/>
  <c r="R143" i="13"/>
  <c r="S143" i="13" s="1"/>
  <c r="T143" i="13" s="1"/>
  <c r="R139" i="1"/>
  <c r="S139" i="1" s="1"/>
  <c r="R140" i="1"/>
  <c r="R141" i="1"/>
  <c r="S141" i="1" s="1"/>
  <c r="T141" i="1" s="1"/>
  <c r="R142" i="1"/>
  <c r="S142" i="1" s="1"/>
  <c r="T142" i="1" s="1"/>
  <c r="R143" i="1"/>
  <c r="S143" i="1" s="1"/>
  <c r="T143" i="1" s="1"/>
  <c r="R138" i="3"/>
  <c r="S138" i="3" s="1"/>
  <c r="T138" i="3" s="1"/>
  <c r="R138" i="4"/>
  <c r="S138" i="4" s="1"/>
  <c r="T138" i="4" s="1"/>
  <c r="R138" i="5"/>
  <c r="S138" i="5" s="1"/>
  <c r="T138" i="5" s="1"/>
  <c r="R138" i="6"/>
  <c r="S138" i="6" s="1"/>
  <c r="T138" i="6" s="1"/>
  <c r="R138" i="8"/>
  <c r="S138" i="8" s="1"/>
  <c r="T138" i="8" s="1"/>
  <c r="R138" i="9"/>
  <c r="S138" i="9" s="1"/>
  <c r="T138" i="9" s="1"/>
  <c r="R138" i="10"/>
  <c r="S138" i="10" s="1"/>
  <c r="T138" i="10" s="1"/>
  <c r="R138" i="11"/>
  <c r="S138" i="11" s="1"/>
  <c r="T138" i="11" s="1"/>
  <c r="R138" i="12"/>
  <c r="S138" i="12" s="1"/>
  <c r="T138" i="12" s="1"/>
  <c r="R138" i="13"/>
  <c r="S138" i="13" s="1"/>
  <c r="T138" i="13" s="1"/>
  <c r="R138" i="1"/>
  <c r="S138" i="1" s="1"/>
  <c r="T138" i="1" s="1"/>
  <c r="P155" i="3"/>
  <c r="P155" i="4"/>
  <c r="P155" i="5"/>
  <c r="P155" i="6"/>
  <c r="P155" i="8"/>
  <c r="P155" i="9"/>
  <c r="P155" i="10"/>
  <c r="P155" i="11"/>
  <c r="P155" i="12"/>
  <c r="P155" i="13"/>
  <c r="P155" i="1"/>
  <c r="O155" i="3"/>
  <c r="O155" i="4"/>
  <c r="O155" i="5"/>
  <c r="O155" i="6"/>
  <c r="O155" i="8"/>
  <c r="O155" i="9"/>
  <c r="O155" i="10"/>
  <c r="O155" i="11"/>
  <c r="O155" i="12"/>
  <c r="O155" i="13"/>
  <c r="O155" i="1"/>
  <c r="N155" i="3"/>
  <c r="N155" i="4"/>
  <c r="N155" i="5"/>
  <c r="N155" i="6"/>
  <c r="N155" i="8"/>
  <c r="N155" i="9"/>
  <c r="N155" i="10"/>
  <c r="N155" i="11"/>
  <c r="N155" i="12"/>
  <c r="N155" i="13"/>
  <c r="N155" i="1"/>
  <c r="N146" i="3"/>
  <c r="N147" i="3"/>
  <c r="N148" i="3"/>
  <c r="N149" i="3"/>
  <c r="N150" i="3"/>
  <c r="N151" i="3"/>
  <c r="N152" i="3"/>
  <c r="N153" i="3"/>
  <c r="N154" i="3"/>
  <c r="N146" i="4"/>
  <c r="N147" i="4"/>
  <c r="N148" i="4"/>
  <c r="N149" i="4"/>
  <c r="N150" i="4"/>
  <c r="N151" i="4"/>
  <c r="N152" i="4"/>
  <c r="N153" i="4"/>
  <c r="N154" i="4"/>
  <c r="N146" i="5"/>
  <c r="N147" i="5"/>
  <c r="N148" i="5"/>
  <c r="N149" i="5"/>
  <c r="N150" i="5"/>
  <c r="N151" i="5"/>
  <c r="N152" i="5"/>
  <c r="N153" i="5"/>
  <c r="N154" i="5"/>
  <c r="N146" i="6"/>
  <c r="N147" i="6"/>
  <c r="N148" i="6"/>
  <c r="N149" i="6"/>
  <c r="N150" i="6"/>
  <c r="N151" i="6"/>
  <c r="N152" i="6"/>
  <c r="N153" i="6"/>
  <c r="N154" i="6"/>
  <c r="N146" i="8"/>
  <c r="N147" i="8"/>
  <c r="N148" i="8"/>
  <c r="N149" i="8"/>
  <c r="N150" i="8"/>
  <c r="N151" i="8"/>
  <c r="N152" i="8"/>
  <c r="N153" i="8"/>
  <c r="N154" i="8"/>
  <c r="N146" i="9"/>
  <c r="N147" i="9"/>
  <c r="N148" i="9"/>
  <c r="N149" i="9"/>
  <c r="N150" i="9"/>
  <c r="N151" i="9"/>
  <c r="N152" i="9"/>
  <c r="N153" i="9"/>
  <c r="N154" i="9"/>
  <c r="N146" i="10"/>
  <c r="N147" i="10"/>
  <c r="N148" i="10"/>
  <c r="N149" i="10"/>
  <c r="N150" i="10"/>
  <c r="N151" i="10"/>
  <c r="N152" i="10"/>
  <c r="N153" i="10"/>
  <c r="N154" i="10"/>
  <c r="N146" i="11"/>
  <c r="N147" i="11"/>
  <c r="N148" i="11"/>
  <c r="N149" i="11"/>
  <c r="N150" i="11"/>
  <c r="N151" i="11"/>
  <c r="N152" i="11"/>
  <c r="N153" i="11"/>
  <c r="N154" i="11"/>
  <c r="N146" i="12"/>
  <c r="N147" i="12"/>
  <c r="N148" i="12"/>
  <c r="N149" i="12"/>
  <c r="N150" i="12"/>
  <c r="N151" i="12"/>
  <c r="N152" i="12"/>
  <c r="N153" i="12"/>
  <c r="N154" i="12"/>
  <c r="N146" i="13"/>
  <c r="N147" i="13"/>
  <c r="N148" i="13"/>
  <c r="N149" i="13"/>
  <c r="N150" i="13"/>
  <c r="N151" i="13"/>
  <c r="N152" i="13"/>
  <c r="N153" i="13"/>
  <c r="N154" i="13"/>
  <c r="N146" i="1"/>
  <c r="N147" i="1"/>
  <c r="N148" i="1"/>
  <c r="N149" i="1"/>
  <c r="N150" i="1"/>
  <c r="N151" i="1"/>
  <c r="N152" i="1"/>
  <c r="N153" i="1"/>
  <c r="N154" i="1"/>
  <c r="N145" i="3"/>
  <c r="N145" i="4"/>
  <c r="N145" i="5"/>
  <c r="N145" i="6"/>
  <c r="N145" i="8"/>
  <c r="N145" i="9"/>
  <c r="N145" i="10"/>
  <c r="N145" i="11"/>
  <c r="N145" i="12"/>
  <c r="N145" i="13"/>
  <c r="N145" i="1"/>
  <c r="N139" i="3"/>
  <c r="O139" i="3" s="1"/>
  <c r="P139" i="3" s="1"/>
  <c r="N140" i="3"/>
  <c r="N141" i="3"/>
  <c r="O141" i="3" s="1"/>
  <c r="P141" i="3" s="1"/>
  <c r="N142" i="3"/>
  <c r="O142" i="3" s="1"/>
  <c r="P142" i="3" s="1"/>
  <c r="N143" i="3"/>
  <c r="O143" i="3" s="1"/>
  <c r="P143" i="3" s="1"/>
  <c r="N139" i="4"/>
  <c r="O139" i="4" s="1"/>
  <c r="P139" i="4" s="1"/>
  <c r="N140" i="4"/>
  <c r="N141" i="4"/>
  <c r="O141" i="4" s="1"/>
  <c r="P141" i="4" s="1"/>
  <c r="N142" i="4"/>
  <c r="O142" i="4" s="1"/>
  <c r="P142" i="4" s="1"/>
  <c r="N143" i="4"/>
  <c r="O143" i="4" s="1"/>
  <c r="P143" i="4" s="1"/>
  <c r="N139" i="5"/>
  <c r="O139" i="5" s="1"/>
  <c r="P139" i="5" s="1"/>
  <c r="N140" i="5"/>
  <c r="N141" i="5"/>
  <c r="O141" i="5" s="1"/>
  <c r="P141" i="5" s="1"/>
  <c r="N142" i="5"/>
  <c r="O142" i="5" s="1"/>
  <c r="P142" i="5" s="1"/>
  <c r="N143" i="5"/>
  <c r="O143" i="5" s="1"/>
  <c r="P143" i="5" s="1"/>
  <c r="N139" i="6"/>
  <c r="O139" i="6" s="1"/>
  <c r="P139" i="6" s="1"/>
  <c r="N140" i="6"/>
  <c r="N141" i="6"/>
  <c r="O141" i="6" s="1"/>
  <c r="P141" i="6" s="1"/>
  <c r="N142" i="6"/>
  <c r="O142" i="6" s="1"/>
  <c r="P142" i="6" s="1"/>
  <c r="N143" i="6"/>
  <c r="O143" i="6" s="1"/>
  <c r="P143" i="6" s="1"/>
  <c r="N139" i="8"/>
  <c r="O139" i="8" s="1"/>
  <c r="P139" i="8" s="1"/>
  <c r="N140" i="8"/>
  <c r="N141" i="8"/>
  <c r="O141" i="8" s="1"/>
  <c r="P141" i="8" s="1"/>
  <c r="N142" i="8"/>
  <c r="O142" i="8" s="1"/>
  <c r="P142" i="8" s="1"/>
  <c r="N143" i="8"/>
  <c r="O143" i="8" s="1"/>
  <c r="P143" i="8" s="1"/>
  <c r="N139" i="9"/>
  <c r="O139" i="9" s="1"/>
  <c r="P139" i="9" s="1"/>
  <c r="N140" i="9"/>
  <c r="N141" i="9"/>
  <c r="O141" i="9" s="1"/>
  <c r="P141" i="9" s="1"/>
  <c r="N142" i="9"/>
  <c r="O142" i="9" s="1"/>
  <c r="P142" i="9" s="1"/>
  <c r="N143" i="9"/>
  <c r="O143" i="9" s="1"/>
  <c r="P143" i="9" s="1"/>
  <c r="N139" i="10"/>
  <c r="O139" i="10" s="1"/>
  <c r="P139" i="10" s="1"/>
  <c r="N140" i="10"/>
  <c r="N141" i="10"/>
  <c r="O141" i="10" s="1"/>
  <c r="P141" i="10" s="1"/>
  <c r="N142" i="10"/>
  <c r="O142" i="10" s="1"/>
  <c r="P142" i="10" s="1"/>
  <c r="N143" i="10"/>
  <c r="O143" i="10" s="1"/>
  <c r="P143" i="10" s="1"/>
  <c r="N139" i="11"/>
  <c r="O139" i="11" s="1"/>
  <c r="P139" i="11" s="1"/>
  <c r="N140" i="11"/>
  <c r="N141" i="11"/>
  <c r="O141" i="11" s="1"/>
  <c r="P141" i="11" s="1"/>
  <c r="N142" i="11"/>
  <c r="O142" i="11" s="1"/>
  <c r="P142" i="11" s="1"/>
  <c r="N143" i="11"/>
  <c r="O143" i="11" s="1"/>
  <c r="P143" i="11" s="1"/>
  <c r="N139" i="12"/>
  <c r="O139" i="12" s="1"/>
  <c r="P139" i="12" s="1"/>
  <c r="N140" i="12"/>
  <c r="N141" i="12"/>
  <c r="O141" i="12" s="1"/>
  <c r="P141" i="12" s="1"/>
  <c r="N142" i="12"/>
  <c r="O142" i="12" s="1"/>
  <c r="P142" i="12" s="1"/>
  <c r="N143" i="12"/>
  <c r="O143" i="12" s="1"/>
  <c r="P143" i="12" s="1"/>
  <c r="N139" i="13"/>
  <c r="O139" i="13" s="1"/>
  <c r="P139" i="13" s="1"/>
  <c r="N140" i="13"/>
  <c r="N141" i="13"/>
  <c r="O141" i="13" s="1"/>
  <c r="P141" i="13" s="1"/>
  <c r="N142" i="13"/>
  <c r="O142" i="13" s="1"/>
  <c r="P142" i="13" s="1"/>
  <c r="N143" i="13"/>
  <c r="O143" i="13" s="1"/>
  <c r="P143" i="13" s="1"/>
  <c r="N139" i="1"/>
  <c r="O139" i="1" s="1"/>
  <c r="P139" i="1" s="1"/>
  <c r="N140" i="1"/>
  <c r="N141" i="1"/>
  <c r="O141" i="1" s="1"/>
  <c r="P141" i="1" s="1"/>
  <c r="N142" i="1"/>
  <c r="O142" i="1" s="1"/>
  <c r="P142" i="1" s="1"/>
  <c r="N143" i="1"/>
  <c r="O143" i="1" s="1"/>
  <c r="P143" i="1" s="1"/>
  <c r="N138" i="3"/>
  <c r="O138" i="3" s="1"/>
  <c r="P138" i="3" s="1"/>
  <c r="N138" i="4"/>
  <c r="O138" i="4" s="1"/>
  <c r="P138" i="4" s="1"/>
  <c r="N138" i="5"/>
  <c r="O138" i="5" s="1"/>
  <c r="P138" i="5" s="1"/>
  <c r="N138" i="6"/>
  <c r="O138" i="6" s="1"/>
  <c r="P138" i="6" s="1"/>
  <c r="N138" i="8"/>
  <c r="O138" i="8" s="1"/>
  <c r="P138" i="8" s="1"/>
  <c r="N138" i="9"/>
  <c r="O138" i="9" s="1"/>
  <c r="P138" i="9" s="1"/>
  <c r="N138" i="10"/>
  <c r="O138" i="10" s="1"/>
  <c r="P138" i="10" s="1"/>
  <c r="N138" i="11"/>
  <c r="O138" i="11" s="1"/>
  <c r="P138" i="11" s="1"/>
  <c r="N138" i="12"/>
  <c r="O138" i="12" s="1"/>
  <c r="P138" i="12" s="1"/>
  <c r="N138" i="13"/>
  <c r="O138" i="13" s="1"/>
  <c r="P138" i="13" s="1"/>
  <c r="N138" i="1"/>
  <c r="O138" i="1" s="1"/>
  <c r="P138" i="1" s="1"/>
  <c r="G155" i="3"/>
  <c r="G155" i="4"/>
  <c r="G155" i="5"/>
  <c r="G155" i="6"/>
  <c r="G155" i="8"/>
  <c r="G155" i="9"/>
  <c r="G155" i="10"/>
  <c r="G155" i="11"/>
  <c r="G155" i="12"/>
  <c r="G155" i="13"/>
  <c r="G155" i="1"/>
  <c r="F155" i="3"/>
  <c r="F155" i="4"/>
  <c r="F155" i="5"/>
  <c r="F155" i="6"/>
  <c r="F155" i="8"/>
  <c r="F155" i="9"/>
  <c r="F155" i="10"/>
  <c r="F155" i="11"/>
  <c r="F155" i="12"/>
  <c r="F155" i="13"/>
  <c r="F155" i="1"/>
  <c r="E155" i="3"/>
  <c r="E155" i="4"/>
  <c r="E155" i="5"/>
  <c r="E155" i="6"/>
  <c r="E155" i="8"/>
  <c r="E155" i="9"/>
  <c r="E155" i="10"/>
  <c r="E155" i="11"/>
  <c r="E155" i="12"/>
  <c r="E155" i="13"/>
  <c r="E155" i="1"/>
  <c r="E146" i="3"/>
  <c r="E147" i="3"/>
  <c r="E148" i="3"/>
  <c r="E149" i="3"/>
  <c r="E150" i="3"/>
  <c r="E151" i="3"/>
  <c r="E152" i="3"/>
  <c r="E153" i="3"/>
  <c r="E154" i="3"/>
  <c r="E146" i="4"/>
  <c r="E147" i="4"/>
  <c r="E148" i="4"/>
  <c r="E149" i="4"/>
  <c r="E150" i="4"/>
  <c r="E151" i="4"/>
  <c r="E152" i="4"/>
  <c r="E153" i="4"/>
  <c r="E154" i="4"/>
  <c r="E146" i="5"/>
  <c r="E147" i="5"/>
  <c r="E148" i="5"/>
  <c r="E149" i="5"/>
  <c r="E150" i="5"/>
  <c r="E151" i="5"/>
  <c r="E152" i="5"/>
  <c r="E153" i="5"/>
  <c r="E154" i="5"/>
  <c r="E146" i="6"/>
  <c r="E147" i="6"/>
  <c r="E148" i="6"/>
  <c r="E149" i="6"/>
  <c r="E150" i="6"/>
  <c r="E151" i="6"/>
  <c r="E152" i="6"/>
  <c r="E153" i="6"/>
  <c r="E154" i="6"/>
  <c r="E146" i="8"/>
  <c r="E147" i="8"/>
  <c r="E148" i="8"/>
  <c r="E149" i="8"/>
  <c r="E150" i="8"/>
  <c r="E151" i="8"/>
  <c r="E152" i="8"/>
  <c r="E153" i="8"/>
  <c r="E154" i="8"/>
  <c r="E146" i="9"/>
  <c r="E147" i="9"/>
  <c r="E148" i="9"/>
  <c r="E149" i="9"/>
  <c r="E150" i="9"/>
  <c r="E151" i="9"/>
  <c r="E152" i="9"/>
  <c r="E153" i="9"/>
  <c r="E154" i="9"/>
  <c r="E146" i="10"/>
  <c r="E147" i="10"/>
  <c r="E148" i="10"/>
  <c r="E149" i="10"/>
  <c r="E150" i="10"/>
  <c r="E151" i="10"/>
  <c r="E152" i="10"/>
  <c r="E153" i="10"/>
  <c r="E154" i="10"/>
  <c r="E146" i="11"/>
  <c r="E147" i="11"/>
  <c r="E148" i="11"/>
  <c r="E149" i="11"/>
  <c r="E150" i="11"/>
  <c r="E151" i="11"/>
  <c r="E152" i="11"/>
  <c r="E153" i="11"/>
  <c r="E154" i="11"/>
  <c r="E146" i="12"/>
  <c r="E147" i="12"/>
  <c r="E148" i="12"/>
  <c r="E149" i="12"/>
  <c r="E150" i="12"/>
  <c r="E151" i="12"/>
  <c r="E152" i="12"/>
  <c r="E153" i="12"/>
  <c r="E154" i="12"/>
  <c r="E146" i="13"/>
  <c r="E147" i="13"/>
  <c r="E148" i="13"/>
  <c r="E149" i="13"/>
  <c r="E150" i="13"/>
  <c r="E151" i="13"/>
  <c r="E152" i="13"/>
  <c r="E153" i="13"/>
  <c r="E154" i="13"/>
  <c r="E146" i="1"/>
  <c r="E147" i="1"/>
  <c r="E148" i="1"/>
  <c r="E149" i="1"/>
  <c r="E150" i="1"/>
  <c r="E151" i="1"/>
  <c r="E152" i="1"/>
  <c r="E153" i="1"/>
  <c r="E154" i="1"/>
  <c r="E145" i="3"/>
  <c r="E145" i="4"/>
  <c r="E145" i="5"/>
  <c r="E145" i="6"/>
  <c r="E145" i="8"/>
  <c r="E145" i="9"/>
  <c r="E145" i="10"/>
  <c r="E145" i="11"/>
  <c r="E145" i="12"/>
  <c r="E145" i="13"/>
  <c r="E145" i="1"/>
  <c r="E139" i="3"/>
  <c r="F139" i="3" s="1"/>
  <c r="G139" i="3" s="1"/>
  <c r="E140" i="3"/>
  <c r="E141" i="3"/>
  <c r="F141" i="3" s="1"/>
  <c r="G141" i="3" s="1"/>
  <c r="E142" i="3"/>
  <c r="F142" i="3" s="1"/>
  <c r="G142" i="3" s="1"/>
  <c r="E143" i="3"/>
  <c r="F143" i="3" s="1"/>
  <c r="G143" i="3" s="1"/>
  <c r="E139" i="4"/>
  <c r="F139" i="4" s="1"/>
  <c r="G139" i="4" s="1"/>
  <c r="E140" i="4"/>
  <c r="E141" i="4"/>
  <c r="F141" i="4" s="1"/>
  <c r="G141" i="4" s="1"/>
  <c r="E142" i="4"/>
  <c r="F142" i="4" s="1"/>
  <c r="G142" i="4" s="1"/>
  <c r="E143" i="4"/>
  <c r="F143" i="4" s="1"/>
  <c r="G143" i="4" s="1"/>
  <c r="E139" i="5"/>
  <c r="F139" i="5" s="1"/>
  <c r="G139" i="5" s="1"/>
  <c r="E140" i="5"/>
  <c r="E141" i="5"/>
  <c r="F141" i="5" s="1"/>
  <c r="G141" i="5" s="1"/>
  <c r="E142" i="5"/>
  <c r="F142" i="5" s="1"/>
  <c r="G142" i="5" s="1"/>
  <c r="E143" i="5"/>
  <c r="F143" i="5" s="1"/>
  <c r="G143" i="5" s="1"/>
  <c r="E139" i="6"/>
  <c r="F139" i="6" s="1"/>
  <c r="G139" i="6" s="1"/>
  <c r="E140" i="6"/>
  <c r="E141" i="6"/>
  <c r="F141" i="6" s="1"/>
  <c r="G141" i="6" s="1"/>
  <c r="E142" i="6"/>
  <c r="F142" i="6" s="1"/>
  <c r="G142" i="6" s="1"/>
  <c r="E143" i="6"/>
  <c r="F143" i="6" s="1"/>
  <c r="G143" i="6" s="1"/>
  <c r="E139" i="8"/>
  <c r="F139" i="8" s="1"/>
  <c r="G139" i="8" s="1"/>
  <c r="E140" i="8"/>
  <c r="E141" i="8"/>
  <c r="F141" i="8" s="1"/>
  <c r="G141" i="8" s="1"/>
  <c r="E142" i="8"/>
  <c r="F142" i="8" s="1"/>
  <c r="G142" i="8" s="1"/>
  <c r="E143" i="8"/>
  <c r="F143" i="8" s="1"/>
  <c r="G143" i="8" s="1"/>
  <c r="E139" i="9"/>
  <c r="F139" i="9" s="1"/>
  <c r="G139" i="9" s="1"/>
  <c r="E140" i="9"/>
  <c r="E141" i="9"/>
  <c r="F141" i="9" s="1"/>
  <c r="G141" i="9" s="1"/>
  <c r="E142" i="9"/>
  <c r="F142" i="9" s="1"/>
  <c r="G142" i="9" s="1"/>
  <c r="E143" i="9"/>
  <c r="F143" i="9" s="1"/>
  <c r="G143" i="9" s="1"/>
  <c r="E139" i="10"/>
  <c r="F139" i="10" s="1"/>
  <c r="G139" i="10" s="1"/>
  <c r="E140" i="10"/>
  <c r="E141" i="10"/>
  <c r="F141" i="10" s="1"/>
  <c r="G141" i="10" s="1"/>
  <c r="E142" i="10"/>
  <c r="F142" i="10" s="1"/>
  <c r="G142" i="10" s="1"/>
  <c r="E143" i="10"/>
  <c r="F143" i="10" s="1"/>
  <c r="G143" i="10" s="1"/>
  <c r="E139" i="11"/>
  <c r="F139" i="11" s="1"/>
  <c r="G139" i="11" s="1"/>
  <c r="E140" i="11"/>
  <c r="E141" i="11"/>
  <c r="F141" i="11" s="1"/>
  <c r="G141" i="11" s="1"/>
  <c r="E142" i="11"/>
  <c r="F142" i="11" s="1"/>
  <c r="G142" i="11" s="1"/>
  <c r="E143" i="11"/>
  <c r="F143" i="11" s="1"/>
  <c r="G143" i="11" s="1"/>
  <c r="E139" i="12"/>
  <c r="F139" i="12" s="1"/>
  <c r="G139" i="12" s="1"/>
  <c r="E140" i="12"/>
  <c r="E141" i="12"/>
  <c r="F141" i="12" s="1"/>
  <c r="G141" i="12" s="1"/>
  <c r="E142" i="12"/>
  <c r="F142" i="12" s="1"/>
  <c r="G142" i="12" s="1"/>
  <c r="E143" i="12"/>
  <c r="F143" i="12" s="1"/>
  <c r="G143" i="12" s="1"/>
  <c r="E139" i="13"/>
  <c r="F139" i="13" s="1"/>
  <c r="G139" i="13" s="1"/>
  <c r="E140" i="13"/>
  <c r="E141" i="13"/>
  <c r="F141" i="13" s="1"/>
  <c r="G141" i="13" s="1"/>
  <c r="E142" i="13"/>
  <c r="F142" i="13" s="1"/>
  <c r="G142" i="13" s="1"/>
  <c r="E143" i="13"/>
  <c r="F143" i="13" s="1"/>
  <c r="G143" i="13" s="1"/>
  <c r="E139" i="1"/>
  <c r="F139" i="1" s="1"/>
  <c r="G139" i="1" s="1"/>
  <c r="E140" i="1"/>
  <c r="E141" i="1"/>
  <c r="F141" i="1" s="1"/>
  <c r="G141" i="1" s="1"/>
  <c r="E142" i="1"/>
  <c r="F142" i="1" s="1"/>
  <c r="G142" i="1" s="1"/>
  <c r="E143" i="1"/>
  <c r="F143" i="1" s="1"/>
  <c r="G143" i="1" s="1"/>
  <c r="E138" i="3"/>
  <c r="F138" i="3" s="1"/>
  <c r="G138" i="3" s="1"/>
  <c r="E138" i="4"/>
  <c r="F138" i="4" s="1"/>
  <c r="G138" i="4" s="1"/>
  <c r="E138" i="5"/>
  <c r="F138" i="5" s="1"/>
  <c r="G138" i="5" s="1"/>
  <c r="E138" i="6"/>
  <c r="F138" i="6" s="1"/>
  <c r="G138" i="6" s="1"/>
  <c r="E138" i="8"/>
  <c r="F138" i="8" s="1"/>
  <c r="G138" i="8" s="1"/>
  <c r="E138" i="9"/>
  <c r="F138" i="9" s="1"/>
  <c r="G138" i="9" s="1"/>
  <c r="E138" i="10"/>
  <c r="F138" i="10" s="1"/>
  <c r="G138" i="10" s="1"/>
  <c r="E138" i="11"/>
  <c r="F138" i="11" s="1"/>
  <c r="G138" i="11" s="1"/>
  <c r="E138" i="12"/>
  <c r="F138" i="12" s="1"/>
  <c r="G138" i="12" s="1"/>
  <c r="E138" i="13"/>
  <c r="F138" i="13" s="1"/>
  <c r="G138" i="13" s="1"/>
  <c r="E138" i="1"/>
  <c r="F138" i="1" s="1"/>
  <c r="G138" i="1" s="1"/>
  <c r="B1" i="3"/>
  <c r="B1" i="4"/>
  <c r="B1" i="5"/>
  <c r="B1" i="6"/>
  <c r="B1" i="8"/>
  <c r="B1" i="9"/>
  <c r="B1" i="10"/>
  <c r="B1" i="11"/>
  <c r="B1" i="12"/>
  <c r="B1" i="13"/>
  <c r="B1" i="1"/>
  <c r="F140" i="13" l="1"/>
  <c r="AA576" i="13"/>
  <c r="F140" i="9"/>
  <c r="AA576" i="9"/>
  <c r="F140" i="4"/>
  <c r="AA576" i="4"/>
  <c r="F145" i="13"/>
  <c r="AA588" i="13"/>
  <c r="AA577" i="13"/>
  <c r="F145" i="9"/>
  <c r="AA588" i="9"/>
  <c r="AA577" i="9"/>
  <c r="F145" i="4"/>
  <c r="AA588" i="4"/>
  <c r="AA577" i="4"/>
  <c r="F152" i="1"/>
  <c r="AA584" i="1"/>
  <c r="AA595" i="1"/>
  <c r="F148" i="1"/>
  <c r="AA580" i="1"/>
  <c r="AA591" i="1"/>
  <c r="F153" i="13"/>
  <c r="AA585" i="13"/>
  <c r="AA596" i="13"/>
  <c r="F149" i="13"/>
  <c r="AA592" i="13"/>
  <c r="AA581" i="13"/>
  <c r="F154" i="12"/>
  <c r="AA597" i="12"/>
  <c r="AA586" i="12"/>
  <c r="F150" i="12"/>
  <c r="AA593" i="12"/>
  <c r="AA582" i="12"/>
  <c r="F146" i="12"/>
  <c r="AA589" i="12"/>
  <c r="AA578" i="12"/>
  <c r="F151" i="11"/>
  <c r="AA583" i="11"/>
  <c r="AA594" i="11"/>
  <c r="F147" i="11"/>
  <c r="AA579" i="11"/>
  <c r="AA590" i="11"/>
  <c r="F152" i="10"/>
  <c r="AA595" i="10"/>
  <c r="AA584" i="10"/>
  <c r="F148" i="10"/>
  <c r="AA580" i="10"/>
  <c r="AA591" i="10"/>
  <c r="F153" i="9"/>
  <c r="AA585" i="9"/>
  <c r="AA596" i="9"/>
  <c r="F149" i="9"/>
  <c r="AA581" i="9"/>
  <c r="AA592" i="9"/>
  <c r="F154" i="8"/>
  <c r="AA597" i="8"/>
  <c r="AA586" i="8"/>
  <c r="F150" i="8"/>
  <c r="AA593" i="8"/>
  <c r="AA582" i="8"/>
  <c r="F146" i="8"/>
  <c r="AA589" i="8"/>
  <c r="AA578" i="8"/>
  <c r="F151" i="6"/>
  <c r="AA583" i="6"/>
  <c r="AA594" i="6"/>
  <c r="F147" i="6"/>
  <c r="AA579" i="6"/>
  <c r="AA590" i="6"/>
  <c r="F152" i="5"/>
  <c r="AA584" i="5"/>
  <c r="AA595" i="5"/>
  <c r="F148" i="5"/>
  <c r="AA580" i="5"/>
  <c r="AA591" i="5"/>
  <c r="F153" i="4"/>
  <c r="AA585" i="4"/>
  <c r="AA596" i="4"/>
  <c r="F149" i="4"/>
  <c r="AA592" i="4"/>
  <c r="AA581" i="4"/>
  <c r="F154" i="3"/>
  <c r="AA597" i="3"/>
  <c r="AA586" i="3"/>
  <c r="F150" i="3"/>
  <c r="AA593" i="3"/>
  <c r="AA582" i="3"/>
  <c r="F146" i="3"/>
  <c r="AA589" i="3"/>
  <c r="AA578" i="3"/>
  <c r="AA587" i="11"/>
  <c r="AA598" i="11"/>
  <c r="AA587" i="6"/>
  <c r="AA598" i="6"/>
  <c r="AA656" i="1"/>
  <c r="AA667" i="1"/>
  <c r="AA667" i="10"/>
  <c r="AA656" i="10"/>
  <c r="AA656" i="5"/>
  <c r="AA667" i="5"/>
  <c r="AA725" i="13"/>
  <c r="AA736" i="13"/>
  <c r="AA725" i="9"/>
  <c r="AA736" i="9"/>
  <c r="AA725" i="4"/>
  <c r="AA736" i="4"/>
  <c r="O140" i="1"/>
  <c r="AA530" i="1"/>
  <c r="O140" i="10"/>
  <c r="AA530" i="10"/>
  <c r="O140" i="5"/>
  <c r="AA530" i="5"/>
  <c r="O145" i="1"/>
  <c r="AA542" i="1"/>
  <c r="AA531" i="1"/>
  <c r="O145" i="10"/>
  <c r="AA542" i="10"/>
  <c r="AA531" i="10"/>
  <c r="O145" i="5"/>
  <c r="AA542" i="5"/>
  <c r="AA531" i="5"/>
  <c r="O153" i="1"/>
  <c r="AA539" i="1"/>
  <c r="AA550" i="1"/>
  <c r="O149" i="1"/>
  <c r="AA535" i="1"/>
  <c r="AA546" i="1"/>
  <c r="O154" i="13"/>
  <c r="AA551" i="13"/>
  <c r="AA540" i="13"/>
  <c r="O150" i="13"/>
  <c r="AA547" i="13"/>
  <c r="AA536" i="13"/>
  <c r="O146" i="13"/>
  <c r="AA543" i="13"/>
  <c r="AA532" i="13"/>
  <c r="O151" i="12"/>
  <c r="AA548" i="12"/>
  <c r="AA537" i="12"/>
  <c r="O147" i="12"/>
  <c r="AA544" i="12"/>
  <c r="AA533" i="12"/>
  <c r="O152" i="11"/>
  <c r="AA549" i="11"/>
  <c r="AA538" i="11"/>
  <c r="O148" i="11"/>
  <c r="AA545" i="11"/>
  <c r="AA534" i="11"/>
  <c r="O153" i="10"/>
  <c r="AA539" i="10"/>
  <c r="AA550" i="10"/>
  <c r="O149" i="10"/>
  <c r="AA535" i="10"/>
  <c r="AA546" i="10"/>
  <c r="O154" i="9"/>
  <c r="AA551" i="9"/>
  <c r="AA540" i="9"/>
  <c r="O150" i="9"/>
  <c r="AA547" i="9"/>
  <c r="AA536" i="9"/>
  <c r="O146" i="9"/>
  <c r="AA543" i="9"/>
  <c r="AA532" i="9"/>
  <c r="O151" i="8"/>
  <c r="AA548" i="8"/>
  <c r="AA537" i="8"/>
  <c r="O147" i="8"/>
  <c r="AA544" i="8"/>
  <c r="AA533" i="8"/>
  <c r="O152" i="6"/>
  <c r="AA549" i="6"/>
  <c r="AA538" i="6"/>
  <c r="O148" i="6"/>
  <c r="AA545" i="6"/>
  <c r="AA534" i="6"/>
  <c r="O153" i="5"/>
  <c r="AA539" i="5"/>
  <c r="AA550" i="5"/>
  <c r="O149" i="5"/>
  <c r="AA535" i="5"/>
  <c r="AA546" i="5"/>
  <c r="O154" i="4"/>
  <c r="AA551" i="4"/>
  <c r="AA540" i="4"/>
  <c r="O150" i="4"/>
  <c r="AA547" i="4"/>
  <c r="AA536" i="4"/>
  <c r="O146" i="4"/>
  <c r="AA543" i="4"/>
  <c r="AA532" i="4"/>
  <c r="O151" i="3"/>
  <c r="AA548" i="3"/>
  <c r="AA537" i="3"/>
  <c r="O147" i="3"/>
  <c r="AA544" i="3"/>
  <c r="AA533" i="3"/>
  <c r="AA552" i="12"/>
  <c r="AA541" i="12"/>
  <c r="AA552" i="8"/>
  <c r="AA541" i="8"/>
  <c r="AA552" i="3"/>
  <c r="AA541" i="3"/>
  <c r="AA621" i="11"/>
  <c r="AA610" i="11"/>
  <c r="AA610" i="6"/>
  <c r="AA621" i="6"/>
  <c r="AA679" i="1"/>
  <c r="AA690" i="1"/>
  <c r="AA690" i="10"/>
  <c r="AA679" i="10"/>
  <c r="AA679" i="5"/>
  <c r="AA690" i="5"/>
  <c r="S140" i="11"/>
  <c r="AA553" i="11"/>
  <c r="S140" i="6"/>
  <c r="AA553" i="6"/>
  <c r="S145" i="11"/>
  <c r="AA565" i="11"/>
  <c r="AA554" i="11"/>
  <c r="S145" i="6"/>
  <c r="T145" i="6" s="1"/>
  <c r="AA565" i="6"/>
  <c r="AA554" i="6"/>
  <c r="S154" i="1"/>
  <c r="AA563" i="1"/>
  <c r="AA574" i="1"/>
  <c r="S150" i="1"/>
  <c r="AA559" i="1"/>
  <c r="AA570" i="1"/>
  <c r="S146" i="1"/>
  <c r="AA555" i="1"/>
  <c r="AA566" i="1"/>
  <c r="S151" i="13"/>
  <c r="T151" i="13" s="1"/>
  <c r="AA571" i="13"/>
  <c r="AA560" i="13"/>
  <c r="S147" i="13"/>
  <c r="AA567" i="13"/>
  <c r="AA556" i="13"/>
  <c r="S152" i="12"/>
  <c r="AA572" i="12"/>
  <c r="AA561" i="12"/>
  <c r="S148" i="12"/>
  <c r="AA568" i="12"/>
  <c r="AA557" i="12"/>
  <c r="S153" i="11"/>
  <c r="T153" i="11" s="1"/>
  <c r="AA573" i="11"/>
  <c r="AA562" i="11"/>
  <c r="S149" i="11"/>
  <c r="AA569" i="11"/>
  <c r="AA558" i="11"/>
  <c r="S154" i="10"/>
  <c r="AA563" i="10"/>
  <c r="AA574" i="10"/>
  <c r="S150" i="10"/>
  <c r="AA559" i="10"/>
  <c r="AA570" i="10"/>
  <c r="S146" i="10"/>
  <c r="T146" i="10" s="1"/>
  <c r="AA555" i="10"/>
  <c r="AA566" i="10"/>
  <c r="S151" i="9"/>
  <c r="AA571" i="9"/>
  <c r="AA560" i="9"/>
  <c r="S147" i="9"/>
  <c r="AA567" i="9"/>
  <c r="AA556" i="9"/>
  <c r="S152" i="8"/>
  <c r="AA572" i="8"/>
  <c r="AA561" i="8"/>
  <c r="S148" i="8"/>
  <c r="T148" i="8" s="1"/>
  <c r="AA568" i="8"/>
  <c r="AA557" i="8"/>
  <c r="S153" i="6"/>
  <c r="AA573" i="6"/>
  <c r="AA562" i="6"/>
  <c r="S149" i="6"/>
  <c r="AA569" i="6"/>
  <c r="AA558" i="6"/>
  <c r="S154" i="5"/>
  <c r="AA563" i="5"/>
  <c r="AA574" i="5"/>
  <c r="S150" i="5"/>
  <c r="T150" i="5" s="1"/>
  <c r="AA559" i="5"/>
  <c r="AA570" i="5"/>
  <c r="S146" i="5"/>
  <c r="AA555" i="5"/>
  <c r="AA566" i="5"/>
  <c r="S151" i="4"/>
  <c r="AA571" i="4"/>
  <c r="AA560" i="4"/>
  <c r="S147" i="4"/>
  <c r="AA567" i="4"/>
  <c r="AA556" i="4"/>
  <c r="S152" i="3"/>
  <c r="T152" i="3" s="1"/>
  <c r="AA572" i="3"/>
  <c r="AA561" i="3"/>
  <c r="S148" i="3"/>
  <c r="AA568" i="3"/>
  <c r="AA557" i="3"/>
  <c r="AA575" i="13"/>
  <c r="AA564" i="13"/>
  <c r="AA575" i="9"/>
  <c r="AA564" i="9"/>
  <c r="AA575" i="4"/>
  <c r="AA564" i="4"/>
  <c r="AA633" i="12"/>
  <c r="AA644" i="12"/>
  <c r="AA633" i="8"/>
  <c r="AA644" i="8"/>
  <c r="AA633" i="3"/>
  <c r="AA644" i="3"/>
  <c r="AA713" i="11"/>
  <c r="AA702" i="11"/>
  <c r="AA713" i="6"/>
  <c r="AA702" i="6"/>
  <c r="F140" i="12"/>
  <c r="AA576" i="12"/>
  <c r="F140" i="8"/>
  <c r="AA576" i="8"/>
  <c r="F140" i="3"/>
  <c r="AA576" i="3"/>
  <c r="F145" i="12"/>
  <c r="AA577" i="12"/>
  <c r="AA588" i="12"/>
  <c r="F145" i="8"/>
  <c r="AA588" i="8"/>
  <c r="AA577" i="8"/>
  <c r="F145" i="3"/>
  <c r="AA588" i="3"/>
  <c r="AA577" i="3"/>
  <c r="F151" i="1"/>
  <c r="AA583" i="1"/>
  <c r="AA594" i="1"/>
  <c r="F147" i="1"/>
  <c r="AA579" i="1"/>
  <c r="AA590" i="1"/>
  <c r="F152" i="13"/>
  <c r="AA595" i="13"/>
  <c r="AA584" i="13"/>
  <c r="F148" i="13"/>
  <c r="AA591" i="13"/>
  <c r="AA580" i="13"/>
  <c r="F153" i="12"/>
  <c r="AA585" i="12"/>
  <c r="AA596" i="12"/>
  <c r="F149" i="12"/>
  <c r="AA581" i="12"/>
  <c r="AA592" i="12"/>
  <c r="F154" i="11"/>
  <c r="AA586" i="11"/>
  <c r="AA597" i="11"/>
  <c r="F150" i="11"/>
  <c r="AA582" i="11"/>
  <c r="AA593" i="11"/>
  <c r="F146" i="11"/>
  <c r="AA578" i="11"/>
  <c r="AA589" i="11"/>
  <c r="F151" i="10"/>
  <c r="AA583" i="10"/>
  <c r="AA594" i="10"/>
  <c r="F147" i="10"/>
  <c r="AA590" i="10"/>
  <c r="AA579" i="10"/>
  <c r="F152" i="9"/>
  <c r="AA595" i="9"/>
  <c r="AA584" i="9"/>
  <c r="F148" i="9"/>
  <c r="AA591" i="9"/>
  <c r="AA580" i="9"/>
  <c r="F153" i="8"/>
  <c r="AA585" i="8"/>
  <c r="AA596" i="8"/>
  <c r="F149" i="8"/>
  <c r="AA581" i="8"/>
  <c r="AA592" i="8"/>
  <c r="F154" i="6"/>
  <c r="AA586" i="6"/>
  <c r="AA597" i="6"/>
  <c r="F150" i="6"/>
  <c r="AA593" i="6"/>
  <c r="AA582" i="6"/>
  <c r="F146" i="6"/>
  <c r="AA578" i="6"/>
  <c r="AA589" i="6"/>
  <c r="F151" i="5"/>
  <c r="AA583" i="5"/>
  <c r="AA594" i="5"/>
  <c r="F147" i="5"/>
  <c r="AA579" i="5"/>
  <c r="AA590" i="5"/>
  <c r="F152" i="4"/>
  <c r="AA595" i="4"/>
  <c r="AA584" i="4"/>
  <c r="F148" i="4"/>
  <c r="AA591" i="4"/>
  <c r="AA580" i="4"/>
  <c r="F153" i="3"/>
  <c r="AA585" i="3"/>
  <c r="AA596" i="3"/>
  <c r="F149" i="3"/>
  <c r="AA581" i="3"/>
  <c r="AA592" i="3"/>
  <c r="AA598" i="1"/>
  <c r="AA587" i="1"/>
  <c r="AA587" i="10"/>
  <c r="AA598" i="10"/>
  <c r="AA598" i="5"/>
  <c r="AA587" i="5"/>
  <c r="AA667" i="13"/>
  <c r="AA656" i="13"/>
  <c r="AA667" i="9"/>
  <c r="AA656" i="9"/>
  <c r="AA667" i="4"/>
  <c r="AA656" i="4"/>
  <c r="AA736" i="12"/>
  <c r="AA725" i="12"/>
  <c r="AA736" i="8"/>
  <c r="AA725" i="8"/>
  <c r="AA736" i="3"/>
  <c r="AA725" i="3"/>
  <c r="O140" i="13"/>
  <c r="AA530" i="13"/>
  <c r="O140" i="9"/>
  <c r="AA530" i="9"/>
  <c r="O140" i="4"/>
  <c r="AA530" i="4"/>
  <c r="O145" i="13"/>
  <c r="AA531" i="13"/>
  <c r="AA542" i="13"/>
  <c r="O145" i="9"/>
  <c r="AA531" i="9"/>
  <c r="AA542" i="9"/>
  <c r="O145" i="4"/>
  <c r="AA531" i="4"/>
  <c r="AA542" i="4"/>
  <c r="O152" i="1"/>
  <c r="AA549" i="1"/>
  <c r="AA538" i="1"/>
  <c r="O148" i="1"/>
  <c r="AA545" i="1"/>
  <c r="AA534" i="1"/>
  <c r="O153" i="13"/>
  <c r="AA550" i="13"/>
  <c r="AA539" i="13"/>
  <c r="O149" i="13"/>
  <c r="AA546" i="13"/>
  <c r="AA535" i="13"/>
  <c r="O154" i="12"/>
  <c r="AA551" i="12"/>
  <c r="AA540" i="12"/>
  <c r="O150" i="12"/>
  <c r="AA547" i="12"/>
  <c r="AA536" i="12"/>
  <c r="O146" i="12"/>
  <c r="AA543" i="12"/>
  <c r="AA532" i="12"/>
  <c r="O151" i="11"/>
  <c r="AA537" i="11"/>
  <c r="AA548" i="11"/>
  <c r="O147" i="11"/>
  <c r="AA533" i="11"/>
  <c r="AA544" i="11"/>
  <c r="O152" i="10"/>
  <c r="AA549" i="10"/>
  <c r="AA538" i="10"/>
  <c r="O148" i="10"/>
  <c r="AA545" i="10"/>
  <c r="AA534" i="10"/>
  <c r="O153" i="9"/>
  <c r="AA550" i="9"/>
  <c r="AA539" i="9"/>
  <c r="O149" i="9"/>
  <c r="AA546" i="9"/>
  <c r="AA535" i="9"/>
  <c r="O154" i="8"/>
  <c r="AA551" i="8"/>
  <c r="AA540" i="8"/>
  <c r="O150" i="8"/>
  <c r="AA547" i="8"/>
  <c r="AA536" i="8"/>
  <c r="O146" i="8"/>
  <c r="AA543" i="8"/>
  <c r="AA532" i="8"/>
  <c r="O151" i="6"/>
  <c r="AA537" i="6"/>
  <c r="AA548" i="6"/>
  <c r="O147" i="6"/>
  <c r="AA533" i="6"/>
  <c r="AA544" i="6"/>
  <c r="O152" i="5"/>
  <c r="AA549" i="5"/>
  <c r="AA538" i="5"/>
  <c r="O148" i="5"/>
  <c r="AA545" i="5"/>
  <c r="AA534" i="5"/>
  <c r="O153" i="4"/>
  <c r="AA550" i="4"/>
  <c r="AA539" i="4"/>
  <c r="O149" i="4"/>
  <c r="AA546" i="4"/>
  <c r="AA535" i="4"/>
  <c r="O154" i="3"/>
  <c r="AA551" i="3"/>
  <c r="AA540" i="3"/>
  <c r="O150" i="3"/>
  <c r="AA547" i="3"/>
  <c r="AA536" i="3"/>
  <c r="O146" i="3"/>
  <c r="AA543" i="3"/>
  <c r="AA532" i="3"/>
  <c r="AA541" i="11"/>
  <c r="AA552" i="11"/>
  <c r="AA541" i="6"/>
  <c r="AA552" i="6"/>
  <c r="AA621" i="1"/>
  <c r="AA610" i="1"/>
  <c r="AA621" i="10"/>
  <c r="AA610" i="10"/>
  <c r="AA621" i="5"/>
  <c r="AA610" i="5"/>
  <c r="AA690" i="13"/>
  <c r="AA679" i="13"/>
  <c r="AA690" i="9"/>
  <c r="AA679" i="9"/>
  <c r="AA690" i="4"/>
  <c r="AA679" i="4"/>
  <c r="S140" i="1"/>
  <c r="AA553" i="1"/>
  <c r="S140" i="10"/>
  <c r="AA553" i="10"/>
  <c r="S140" i="5"/>
  <c r="AA553" i="5"/>
  <c r="S145" i="1"/>
  <c r="AA554" i="1"/>
  <c r="AA565" i="1"/>
  <c r="S145" i="10"/>
  <c r="AA554" i="10"/>
  <c r="AA565" i="10"/>
  <c r="S145" i="5"/>
  <c r="AA554" i="5"/>
  <c r="AA565" i="5"/>
  <c r="S153" i="1"/>
  <c r="T153" i="1" s="1"/>
  <c r="AA573" i="1"/>
  <c r="AA562" i="1"/>
  <c r="S149" i="1"/>
  <c r="AA569" i="1"/>
  <c r="AA558" i="1"/>
  <c r="S154" i="13"/>
  <c r="AA574" i="13"/>
  <c r="AA563" i="13"/>
  <c r="S150" i="13"/>
  <c r="AA570" i="13"/>
  <c r="AA559" i="13"/>
  <c r="S146" i="13"/>
  <c r="T146" i="13" s="1"/>
  <c r="AA566" i="13"/>
  <c r="AA555" i="13"/>
  <c r="S151" i="12"/>
  <c r="AA571" i="12"/>
  <c r="AA560" i="12"/>
  <c r="S147" i="12"/>
  <c r="AA567" i="12"/>
  <c r="AA556" i="12"/>
  <c r="S152" i="11"/>
  <c r="AA561" i="11"/>
  <c r="AA572" i="11"/>
  <c r="S148" i="11"/>
  <c r="T148" i="11" s="1"/>
  <c r="AA557" i="11"/>
  <c r="AA568" i="11"/>
  <c r="S153" i="10"/>
  <c r="AA573" i="10"/>
  <c r="AA562" i="10"/>
  <c r="S149" i="10"/>
  <c r="AA569" i="10"/>
  <c r="AA558" i="10"/>
  <c r="S154" i="9"/>
  <c r="AA574" i="9"/>
  <c r="AA563" i="9"/>
  <c r="S150" i="9"/>
  <c r="T150" i="9" s="1"/>
  <c r="AA570" i="9"/>
  <c r="AA559" i="9"/>
  <c r="S146" i="9"/>
  <c r="AA566" i="9"/>
  <c r="AA555" i="9"/>
  <c r="S151" i="8"/>
  <c r="AA571" i="8"/>
  <c r="AA560" i="8"/>
  <c r="S147" i="8"/>
  <c r="AA567" i="8"/>
  <c r="AA556" i="8"/>
  <c r="S152" i="6"/>
  <c r="T152" i="6" s="1"/>
  <c r="AA561" i="6"/>
  <c r="AA572" i="6"/>
  <c r="S148" i="6"/>
  <c r="AA557" i="6"/>
  <c r="AA568" i="6"/>
  <c r="S153" i="5"/>
  <c r="AA573" i="5"/>
  <c r="AA562" i="5"/>
  <c r="S149" i="5"/>
  <c r="AA569" i="5"/>
  <c r="AA558" i="5"/>
  <c r="S154" i="4"/>
  <c r="T154" i="4" s="1"/>
  <c r="AA574" i="4"/>
  <c r="AA563" i="4"/>
  <c r="S150" i="4"/>
  <c r="AA570" i="4"/>
  <c r="AA559" i="4"/>
  <c r="S146" i="4"/>
  <c r="AA566" i="4"/>
  <c r="AA555" i="4"/>
  <c r="S151" i="3"/>
  <c r="AA571" i="3"/>
  <c r="AA560" i="3"/>
  <c r="S147" i="3"/>
  <c r="T147" i="3" s="1"/>
  <c r="AA567" i="3"/>
  <c r="AA556" i="3"/>
  <c r="AA575" i="12"/>
  <c r="AA564" i="12"/>
  <c r="AA575" i="8"/>
  <c r="AA564" i="8"/>
  <c r="AA575" i="3"/>
  <c r="AA564" i="3"/>
  <c r="AA633" i="11"/>
  <c r="AA644" i="11"/>
  <c r="AA644" i="6"/>
  <c r="AA633" i="6"/>
  <c r="AA702" i="1"/>
  <c r="AA713" i="1"/>
  <c r="AA713" i="10"/>
  <c r="AA702" i="10"/>
  <c r="AA713" i="5"/>
  <c r="AA702" i="5"/>
  <c r="F140" i="11"/>
  <c r="AA576" i="11"/>
  <c r="F140" i="6"/>
  <c r="AA576" i="6"/>
  <c r="F145" i="11"/>
  <c r="AA577" i="11"/>
  <c r="AA588" i="11"/>
  <c r="F145" i="6"/>
  <c r="AA577" i="6"/>
  <c r="AA588" i="6"/>
  <c r="F154" i="1"/>
  <c r="AA597" i="1"/>
  <c r="AA586" i="1"/>
  <c r="F150" i="1"/>
  <c r="AA593" i="1"/>
  <c r="AA582" i="1"/>
  <c r="F146" i="1"/>
  <c r="AA589" i="1"/>
  <c r="AA578" i="1"/>
  <c r="F151" i="13"/>
  <c r="AA594" i="13"/>
  <c r="AA583" i="13"/>
  <c r="F147" i="13"/>
  <c r="AA579" i="13"/>
  <c r="AA590" i="13"/>
  <c r="F152" i="12"/>
  <c r="AA584" i="12"/>
  <c r="AA595" i="12"/>
  <c r="F148" i="12"/>
  <c r="AA591" i="12"/>
  <c r="AA580" i="12"/>
  <c r="F153" i="11"/>
  <c r="AA596" i="11"/>
  <c r="AA585" i="11"/>
  <c r="F149" i="11"/>
  <c r="AA581" i="11"/>
  <c r="AA592" i="11"/>
  <c r="F154" i="10"/>
  <c r="AA597" i="10"/>
  <c r="AA586" i="10"/>
  <c r="F150" i="10"/>
  <c r="AA593" i="10"/>
  <c r="AA582" i="10"/>
  <c r="F146" i="10"/>
  <c r="AA589" i="10"/>
  <c r="AA578" i="10"/>
  <c r="F151" i="9"/>
  <c r="AA583" i="9"/>
  <c r="AA594" i="9"/>
  <c r="F147" i="9"/>
  <c r="AA579" i="9"/>
  <c r="AA590" i="9"/>
  <c r="F152" i="8"/>
  <c r="AA584" i="8"/>
  <c r="AA595" i="8"/>
  <c r="F148" i="8"/>
  <c r="AA580" i="8"/>
  <c r="AA591" i="8"/>
  <c r="F153" i="6"/>
  <c r="AA585" i="6"/>
  <c r="AA596" i="6"/>
  <c r="F149" i="6"/>
  <c r="AA581" i="6"/>
  <c r="AA592" i="6"/>
  <c r="F154" i="5"/>
  <c r="AA597" i="5"/>
  <c r="AA586" i="5"/>
  <c r="F150" i="5"/>
  <c r="AA593" i="5"/>
  <c r="AA582" i="5"/>
  <c r="F146" i="5"/>
  <c r="AA589" i="5"/>
  <c r="AA578" i="5"/>
  <c r="F151" i="4"/>
  <c r="AA583" i="4"/>
  <c r="AA594" i="4"/>
  <c r="F147" i="4"/>
  <c r="AA579" i="4"/>
  <c r="AA590" i="4"/>
  <c r="F152" i="3"/>
  <c r="AA584" i="3"/>
  <c r="AA595" i="3"/>
  <c r="F148" i="3"/>
  <c r="AA591" i="3"/>
  <c r="AA580" i="3"/>
  <c r="AA598" i="13"/>
  <c r="AA587" i="13"/>
  <c r="AA587" i="9"/>
  <c r="AA598" i="9"/>
  <c r="AA587" i="4"/>
  <c r="AA598" i="4"/>
  <c r="AA667" i="12"/>
  <c r="AA656" i="12"/>
  <c r="AA656" i="8"/>
  <c r="AA667" i="8"/>
  <c r="AA667" i="3"/>
  <c r="AA656" i="3"/>
  <c r="AA736" i="11"/>
  <c r="AA725" i="11"/>
  <c r="AA736" i="6"/>
  <c r="AA725" i="6"/>
  <c r="O140" i="12"/>
  <c r="AA530" i="12"/>
  <c r="O140" i="8"/>
  <c r="AA530" i="8"/>
  <c r="O140" i="3"/>
  <c r="AA530" i="3"/>
  <c r="O145" i="12"/>
  <c r="AA542" i="12"/>
  <c r="AA531" i="12"/>
  <c r="O145" i="8"/>
  <c r="AA542" i="8"/>
  <c r="AA531" i="8"/>
  <c r="O145" i="3"/>
  <c r="AA542" i="3"/>
  <c r="AA531" i="3"/>
  <c r="O151" i="1"/>
  <c r="AA548" i="1"/>
  <c r="AA537" i="1"/>
  <c r="O147" i="1"/>
  <c r="AA544" i="1"/>
  <c r="AA533" i="1"/>
  <c r="O152" i="13"/>
  <c r="AA549" i="13"/>
  <c r="AA538" i="13"/>
  <c r="O148" i="13"/>
  <c r="AA545" i="13"/>
  <c r="AA534" i="13"/>
  <c r="O153" i="12"/>
  <c r="AA539" i="12"/>
  <c r="AA550" i="12"/>
  <c r="O149" i="12"/>
  <c r="AA535" i="12"/>
  <c r="AA546" i="12"/>
  <c r="O154" i="11"/>
  <c r="AA551" i="11"/>
  <c r="AA540" i="11"/>
  <c r="O150" i="11"/>
  <c r="AA547" i="11"/>
  <c r="AA536" i="11"/>
  <c r="O146" i="11"/>
  <c r="AA543" i="11"/>
  <c r="AA532" i="11"/>
  <c r="O151" i="10"/>
  <c r="AA548" i="10"/>
  <c r="AA537" i="10"/>
  <c r="O147" i="10"/>
  <c r="AA544" i="10"/>
  <c r="AA533" i="10"/>
  <c r="O152" i="9"/>
  <c r="AA549" i="9"/>
  <c r="AA538" i="9"/>
  <c r="O148" i="9"/>
  <c r="AA545" i="9"/>
  <c r="AA534" i="9"/>
  <c r="O153" i="8"/>
  <c r="AA539" i="8"/>
  <c r="AA550" i="8"/>
  <c r="O149" i="8"/>
  <c r="AA535" i="8"/>
  <c r="AA546" i="8"/>
  <c r="O154" i="6"/>
  <c r="AA551" i="6"/>
  <c r="AA540" i="6"/>
  <c r="O150" i="6"/>
  <c r="AA547" i="6"/>
  <c r="AA536" i="6"/>
  <c r="O146" i="6"/>
  <c r="AA543" i="6"/>
  <c r="AA532" i="6"/>
  <c r="O151" i="5"/>
  <c r="AA548" i="5"/>
  <c r="AA537" i="5"/>
  <c r="O147" i="5"/>
  <c r="AA544" i="5"/>
  <c r="AA533" i="5"/>
  <c r="O152" i="4"/>
  <c r="AA549" i="4"/>
  <c r="AA538" i="4"/>
  <c r="O148" i="4"/>
  <c r="AA545" i="4"/>
  <c r="AA534" i="4"/>
  <c r="O153" i="3"/>
  <c r="AA539" i="3"/>
  <c r="AA550" i="3"/>
  <c r="O149" i="3"/>
  <c r="AA535" i="3"/>
  <c r="AA546" i="3"/>
  <c r="AA552" i="1"/>
  <c r="AA541" i="1"/>
  <c r="AA552" i="10"/>
  <c r="AA541" i="10"/>
  <c r="AA552" i="5"/>
  <c r="AA541" i="5"/>
  <c r="AA610" i="13"/>
  <c r="AA621" i="13"/>
  <c r="AA610" i="9"/>
  <c r="AA621" i="9"/>
  <c r="AA610" i="4"/>
  <c r="AA621" i="4"/>
  <c r="AA679" i="12"/>
  <c r="AA690" i="12"/>
  <c r="AA679" i="8"/>
  <c r="AA690" i="8"/>
  <c r="AA679" i="3"/>
  <c r="AA690" i="3"/>
  <c r="S140" i="13"/>
  <c r="AA553" i="13"/>
  <c r="S140" i="9"/>
  <c r="AA553" i="9"/>
  <c r="S140" i="4"/>
  <c r="AA553" i="4"/>
  <c r="S145" i="13"/>
  <c r="T145" i="13" s="1"/>
  <c r="AA565" i="13"/>
  <c r="AA554" i="13"/>
  <c r="S145" i="9"/>
  <c r="AA565" i="9"/>
  <c r="AA554" i="9"/>
  <c r="S145" i="4"/>
  <c r="AA565" i="4"/>
  <c r="AA554" i="4"/>
  <c r="S152" i="1"/>
  <c r="T152" i="1" s="1"/>
  <c r="AA572" i="1"/>
  <c r="AA561" i="1"/>
  <c r="S148" i="1"/>
  <c r="T148" i="1" s="1"/>
  <c r="AA568" i="1"/>
  <c r="AA557" i="1"/>
  <c r="S153" i="13"/>
  <c r="AA573" i="13"/>
  <c r="AA562" i="13"/>
  <c r="S149" i="13"/>
  <c r="AA569" i="13"/>
  <c r="AA558" i="13"/>
  <c r="S154" i="12"/>
  <c r="T154" i="12" s="1"/>
  <c r="AA563" i="12"/>
  <c r="AA574" i="12"/>
  <c r="S150" i="12"/>
  <c r="T150" i="12" s="1"/>
  <c r="AA559" i="12"/>
  <c r="AA570" i="12"/>
  <c r="S146" i="12"/>
  <c r="AA555" i="12"/>
  <c r="AA566" i="12"/>
  <c r="S151" i="11"/>
  <c r="AA571" i="11"/>
  <c r="AA560" i="11"/>
  <c r="S147" i="11"/>
  <c r="T147" i="11" s="1"/>
  <c r="AA567" i="11"/>
  <c r="AA556" i="11"/>
  <c r="S152" i="10"/>
  <c r="T152" i="10" s="1"/>
  <c r="AA572" i="10"/>
  <c r="AA561" i="10"/>
  <c r="S148" i="10"/>
  <c r="AA568" i="10"/>
  <c r="AA557" i="10"/>
  <c r="S153" i="9"/>
  <c r="AA573" i="9"/>
  <c r="AA562" i="9"/>
  <c r="S149" i="9"/>
  <c r="T149" i="9" s="1"/>
  <c r="AA569" i="9"/>
  <c r="AA558" i="9"/>
  <c r="S154" i="8"/>
  <c r="T154" i="8" s="1"/>
  <c r="AA563" i="8"/>
  <c r="AA574" i="8"/>
  <c r="S150" i="8"/>
  <c r="AA559" i="8"/>
  <c r="AA570" i="8"/>
  <c r="S146" i="8"/>
  <c r="AA555" i="8"/>
  <c r="AA566" i="8"/>
  <c r="S151" i="6"/>
  <c r="T151" i="6" s="1"/>
  <c r="AA571" i="6"/>
  <c r="AA560" i="6"/>
  <c r="S147" i="6"/>
  <c r="T147" i="6" s="1"/>
  <c r="AA567" i="6"/>
  <c r="AA556" i="6"/>
  <c r="S152" i="5"/>
  <c r="AA572" i="5"/>
  <c r="AA561" i="5"/>
  <c r="S148" i="5"/>
  <c r="AA568" i="5"/>
  <c r="AA557" i="5"/>
  <c r="S153" i="4"/>
  <c r="T153" i="4" s="1"/>
  <c r="AA573" i="4"/>
  <c r="AA562" i="4"/>
  <c r="S149" i="4"/>
  <c r="T149" i="4" s="1"/>
  <c r="AA569" i="4"/>
  <c r="AA558" i="4"/>
  <c r="S154" i="3"/>
  <c r="AA563" i="3"/>
  <c r="AA574" i="3"/>
  <c r="S150" i="3"/>
  <c r="AA559" i="3"/>
  <c r="AA570" i="3"/>
  <c r="S146" i="3"/>
  <c r="T146" i="3" s="1"/>
  <c r="AA555" i="3"/>
  <c r="AA566" i="3"/>
  <c r="AA575" i="11"/>
  <c r="AA564" i="11"/>
  <c r="AA575" i="6"/>
  <c r="AA564" i="6"/>
  <c r="AA633" i="1"/>
  <c r="AA644" i="1"/>
  <c r="AA633" i="10"/>
  <c r="AA644" i="10"/>
  <c r="AA633" i="5"/>
  <c r="AA644" i="5"/>
  <c r="AA713" i="13"/>
  <c r="AA702" i="13"/>
  <c r="AA713" i="9"/>
  <c r="AA702" i="9"/>
  <c r="AA713" i="4"/>
  <c r="AA702" i="4"/>
  <c r="F140" i="1"/>
  <c r="AA576" i="1"/>
  <c r="F140" i="10"/>
  <c r="AA576" i="10"/>
  <c r="F140" i="5"/>
  <c r="AA576" i="5"/>
  <c r="F145" i="1"/>
  <c r="AA588" i="1"/>
  <c r="AA577" i="1"/>
  <c r="F145" i="10"/>
  <c r="AA588" i="10"/>
  <c r="AA577" i="10"/>
  <c r="F145" i="5"/>
  <c r="AA588" i="5"/>
  <c r="AA577" i="5"/>
  <c r="F153" i="1"/>
  <c r="AA585" i="1"/>
  <c r="AA596" i="1"/>
  <c r="F149" i="1"/>
  <c r="AA592" i="1"/>
  <c r="AA581" i="1"/>
  <c r="F154" i="13"/>
  <c r="AA597" i="13"/>
  <c r="AA586" i="13"/>
  <c r="F150" i="13"/>
  <c r="AA593" i="13"/>
  <c r="AA582" i="13"/>
  <c r="F146" i="13"/>
  <c r="AA578" i="13"/>
  <c r="AA589" i="13"/>
  <c r="F151" i="12"/>
  <c r="AA583" i="12"/>
  <c r="AA594" i="12"/>
  <c r="F147" i="12"/>
  <c r="AA579" i="12"/>
  <c r="AA590" i="12"/>
  <c r="F152" i="11"/>
  <c r="AA595" i="11"/>
  <c r="AA584" i="11"/>
  <c r="F148" i="11"/>
  <c r="AA591" i="11"/>
  <c r="AA580" i="11"/>
  <c r="F153" i="10"/>
  <c r="AA585" i="10"/>
  <c r="AA596" i="10"/>
  <c r="F149" i="10"/>
  <c r="AA581" i="10"/>
  <c r="AA592" i="10"/>
  <c r="F154" i="9"/>
  <c r="AA586" i="9"/>
  <c r="AA597" i="9"/>
  <c r="F150" i="9"/>
  <c r="AA582" i="9"/>
  <c r="AA593" i="9"/>
  <c r="F146" i="9"/>
  <c r="AA589" i="9"/>
  <c r="AA578" i="9"/>
  <c r="F151" i="8"/>
  <c r="AA594" i="8"/>
  <c r="AA583" i="8"/>
  <c r="F147" i="8"/>
  <c r="AA579" i="8"/>
  <c r="AA590" i="8"/>
  <c r="F152" i="6"/>
  <c r="AA595" i="6"/>
  <c r="AA584" i="6"/>
  <c r="F148" i="6"/>
  <c r="AA591" i="6"/>
  <c r="AA580" i="6"/>
  <c r="F153" i="5"/>
  <c r="AA585" i="5"/>
  <c r="AA596" i="5"/>
  <c r="F149" i="5"/>
  <c r="AA581" i="5"/>
  <c r="AA592" i="5"/>
  <c r="F154" i="4"/>
  <c r="AA597" i="4"/>
  <c r="AA586" i="4"/>
  <c r="F150" i="4"/>
  <c r="AA582" i="4"/>
  <c r="AA593" i="4"/>
  <c r="F146" i="4"/>
  <c r="AA578" i="4"/>
  <c r="AA589" i="4"/>
  <c r="F151" i="3"/>
  <c r="AA583" i="3"/>
  <c r="AA594" i="3"/>
  <c r="F147" i="3"/>
  <c r="AA579" i="3"/>
  <c r="AA590" i="3"/>
  <c r="AA587" i="12"/>
  <c r="AA598" i="12"/>
  <c r="AA587" i="8"/>
  <c r="AA598" i="8"/>
  <c r="AA587" i="3"/>
  <c r="AA598" i="3"/>
  <c r="AA667" i="11"/>
  <c r="AA656" i="11"/>
  <c r="AA667" i="6"/>
  <c r="AA656" i="6"/>
  <c r="AA736" i="1"/>
  <c r="AA725" i="1"/>
  <c r="AA736" i="10"/>
  <c r="AA725" i="10"/>
  <c r="AA736" i="5"/>
  <c r="AA725" i="5"/>
  <c r="O140" i="11"/>
  <c r="AA530" i="11"/>
  <c r="O140" i="6"/>
  <c r="AA530" i="6"/>
  <c r="O145" i="11"/>
  <c r="AA542" i="11"/>
  <c r="AA531" i="11"/>
  <c r="O145" i="6"/>
  <c r="AA542" i="6"/>
  <c r="AA531" i="6"/>
  <c r="O154" i="1"/>
  <c r="AA551" i="1"/>
  <c r="AA540" i="1"/>
  <c r="O150" i="1"/>
  <c r="AA547" i="1"/>
  <c r="AA536" i="1"/>
  <c r="O146" i="1"/>
  <c r="AA543" i="1"/>
  <c r="AA532" i="1"/>
  <c r="O151" i="13"/>
  <c r="AA537" i="13"/>
  <c r="AA548" i="13"/>
  <c r="O147" i="13"/>
  <c r="AA533" i="13"/>
  <c r="AA544" i="13"/>
  <c r="O152" i="12"/>
  <c r="AA549" i="12"/>
  <c r="AA538" i="12"/>
  <c r="O148" i="12"/>
  <c r="AA545" i="12"/>
  <c r="AA534" i="12"/>
  <c r="O153" i="11"/>
  <c r="AA550" i="11"/>
  <c r="AA539" i="11"/>
  <c r="O149" i="11"/>
  <c r="AA546" i="11"/>
  <c r="AA535" i="11"/>
  <c r="O154" i="10"/>
  <c r="AA551" i="10"/>
  <c r="AA540" i="10"/>
  <c r="O150" i="10"/>
  <c r="AA547" i="10"/>
  <c r="AA536" i="10"/>
  <c r="O146" i="10"/>
  <c r="AA543" i="10"/>
  <c r="AA532" i="10"/>
  <c r="O151" i="9"/>
  <c r="AA537" i="9"/>
  <c r="AA548" i="9"/>
  <c r="O147" i="9"/>
  <c r="AA533" i="9"/>
  <c r="AA544" i="9"/>
  <c r="O152" i="8"/>
  <c r="AA549" i="8"/>
  <c r="AA538" i="8"/>
  <c r="O148" i="8"/>
  <c r="AA545" i="8"/>
  <c r="AA534" i="8"/>
  <c r="O153" i="6"/>
  <c r="AA550" i="6"/>
  <c r="AA539" i="6"/>
  <c r="O149" i="6"/>
  <c r="AA546" i="6"/>
  <c r="AA535" i="6"/>
  <c r="O154" i="5"/>
  <c r="AA551" i="5"/>
  <c r="AA540" i="5"/>
  <c r="O150" i="5"/>
  <c r="AA547" i="5"/>
  <c r="AA536" i="5"/>
  <c r="O146" i="5"/>
  <c r="AA543" i="5"/>
  <c r="AA532" i="5"/>
  <c r="O151" i="4"/>
  <c r="AA537" i="4"/>
  <c r="AA548" i="4"/>
  <c r="O147" i="4"/>
  <c r="AA533" i="4"/>
  <c r="AA544" i="4"/>
  <c r="O152" i="3"/>
  <c r="AA549" i="3"/>
  <c r="AA538" i="3"/>
  <c r="O148" i="3"/>
  <c r="AA545" i="3"/>
  <c r="AA534" i="3"/>
  <c r="AA541" i="13"/>
  <c r="AA552" i="13"/>
  <c r="AA541" i="9"/>
  <c r="AA552" i="9"/>
  <c r="AA541" i="4"/>
  <c r="AA552" i="4"/>
  <c r="AA621" i="12"/>
  <c r="AA610" i="12"/>
  <c r="AA621" i="8"/>
  <c r="AA610" i="8"/>
  <c r="AA621" i="3"/>
  <c r="AA610" i="3"/>
  <c r="AA690" i="11"/>
  <c r="AA679" i="11"/>
  <c r="AA690" i="6"/>
  <c r="AA679" i="6"/>
  <c r="S140" i="12"/>
  <c r="AA553" i="12"/>
  <c r="S140" i="8"/>
  <c r="AA553" i="8"/>
  <c r="S140" i="3"/>
  <c r="AA553" i="3"/>
  <c r="S145" i="12"/>
  <c r="T145" i="12" s="1"/>
  <c r="AA565" i="12"/>
  <c r="AA554" i="12"/>
  <c r="S145" i="8"/>
  <c r="T145" i="8" s="1"/>
  <c r="AA565" i="8"/>
  <c r="AA554" i="8"/>
  <c r="S145" i="3"/>
  <c r="AA565" i="3"/>
  <c r="AA554" i="3"/>
  <c r="S151" i="1"/>
  <c r="AA571" i="1"/>
  <c r="AA560" i="1"/>
  <c r="S147" i="1"/>
  <c r="T147" i="1" s="1"/>
  <c r="AA567" i="1"/>
  <c r="AA556" i="1"/>
  <c r="S152" i="13"/>
  <c r="T152" i="13" s="1"/>
  <c r="AA561" i="13"/>
  <c r="AA572" i="13"/>
  <c r="S148" i="13"/>
  <c r="AA557" i="13"/>
  <c r="AA568" i="13"/>
  <c r="S153" i="12"/>
  <c r="AA573" i="12"/>
  <c r="AA562" i="12"/>
  <c r="S149" i="12"/>
  <c r="T149" i="12" s="1"/>
  <c r="AA569" i="12"/>
  <c r="AA558" i="12"/>
  <c r="S154" i="11"/>
  <c r="T154" i="11" s="1"/>
  <c r="AA574" i="11"/>
  <c r="AA563" i="11"/>
  <c r="S150" i="11"/>
  <c r="AA570" i="11"/>
  <c r="AA559" i="11"/>
  <c r="S146" i="11"/>
  <c r="AA566" i="11"/>
  <c r="AA555" i="11"/>
  <c r="S151" i="10"/>
  <c r="T151" i="10" s="1"/>
  <c r="AA571" i="10"/>
  <c r="AA560" i="10"/>
  <c r="S147" i="10"/>
  <c r="T147" i="10" s="1"/>
  <c r="AA567" i="10"/>
  <c r="AA556" i="10"/>
  <c r="S152" i="9"/>
  <c r="AA561" i="9"/>
  <c r="AA572" i="9"/>
  <c r="S148" i="9"/>
  <c r="AA557" i="9"/>
  <c r="AA568" i="9"/>
  <c r="S153" i="8"/>
  <c r="T153" i="8" s="1"/>
  <c r="AA573" i="8"/>
  <c r="AA562" i="8"/>
  <c r="S149" i="8"/>
  <c r="T149" i="8" s="1"/>
  <c r="AA569" i="8"/>
  <c r="AA558" i="8"/>
  <c r="S154" i="6"/>
  <c r="AA574" i="6"/>
  <c r="AA563" i="6"/>
  <c r="S150" i="6"/>
  <c r="AA570" i="6"/>
  <c r="AA559" i="6"/>
  <c r="S146" i="6"/>
  <c r="T146" i="6" s="1"/>
  <c r="AA566" i="6"/>
  <c r="AA555" i="6"/>
  <c r="S151" i="5"/>
  <c r="T151" i="5" s="1"/>
  <c r="AA571" i="5"/>
  <c r="AA560" i="5"/>
  <c r="S147" i="5"/>
  <c r="AA567" i="5"/>
  <c r="AA556" i="5"/>
  <c r="S152" i="4"/>
  <c r="AA561" i="4"/>
  <c r="AA572" i="4"/>
  <c r="S148" i="4"/>
  <c r="T148" i="4" s="1"/>
  <c r="AA557" i="4"/>
  <c r="AA568" i="4"/>
  <c r="S153" i="3"/>
  <c r="T153" i="3" s="1"/>
  <c r="AA573" i="3"/>
  <c r="AA562" i="3"/>
  <c r="S149" i="3"/>
  <c r="AA569" i="3"/>
  <c r="AA558" i="3"/>
  <c r="AA575" i="1"/>
  <c r="AA564" i="1"/>
  <c r="AA575" i="10"/>
  <c r="AA564" i="10"/>
  <c r="AA575" i="5"/>
  <c r="AA564" i="5"/>
  <c r="AA644" i="13"/>
  <c r="AA633" i="13"/>
  <c r="AA633" i="9"/>
  <c r="AA644" i="9"/>
  <c r="AA644" i="4"/>
  <c r="AA633" i="4"/>
  <c r="AA713" i="12"/>
  <c r="AA702" i="12"/>
  <c r="AA713" i="8"/>
  <c r="AA702" i="8"/>
  <c r="AA713" i="3"/>
  <c r="AA702" i="3"/>
  <c r="T139" i="12"/>
  <c r="T139" i="8"/>
  <c r="T139" i="3"/>
  <c r="T145" i="11"/>
  <c r="T154" i="1"/>
  <c r="T150" i="1"/>
  <c r="T146" i="1"/>
  <c r="T147" i="13"/>
  <c r="T152" i="12"/>
  <c r="T148" i="12"/>
  <c r="T149" i="11"/>
  <c r="T154" i="10"/>
  <c r="T150" i="10"/>
  <c r="T151" i="9"/>
  <c r="T147" i="9"/>
  <c r="T152" i="8"/>
  <c r="T153" i="6"/>
  <c r="T149" i="6"/>
  <c r="T154" i="5"/>
  <c r="T146" i="5"/>
  <c r="T151" i="4"/>
  <c r="T147" i="4"/>
  <c r="T148" i="3"/>
  <c r="T139" i="11"/>
  <c r="T139" i="6"/>
  <c r="T145" i="1"/>
  <c r="T145" i="10"/>
  <c r="T145" i="5"/>
  <c r="T149" i="1"/>
  <c r="T154" i="13"/>
  <c r="T150" i="13"/>
  <c r="T151" i="12"/>
  <c r="T147" i="12"/>
  <c r="T152" i="11"/>
  <c r="T153" i="10"/>
  <c r="T149" i="10"/>
  <c r="T154" i="9"/>
  <c r="T146" i="9"/>
  <c r="T151" i="8"/>
  <c r="T147" i="8"/>
  <c r="T148" i="6"/>
  <c r="T153" i="5"/>
  <c r="T149" i="5"/>
  <c r="T150" i="4"/>
  <c r="T146" i="4"/>
  <c r="T151" i="3"/>
  <c r="T139" i="1"/>
  <c r="T139" i="10"/>
  <c r="T139" i="5"/>
  <c r="T145" i="9"/>
  <c r="T145" i="4"/>
  <c r="T153" i="13"/>
  <c r="T149" i="13"/>
  <c r="T146" i="12"/>
  <c r="T151" i="11"/>
  <c r="T148" i="10"/>
  <c r="T153" i="9"/>
  <c r="T150" i="8"/>
  <c r="T146" i="8"/>
  <c r="T152" i="5"/>
  <c r="T148" i="5"/>
  <c r="T154" i="3"/>
  <c r="T150" i="3"/>
  <c r="T139" i="13"/>
  <c r="T139" i="9"/>
  <c r="T139" i="4"/>
  <c r="T145" i="3"/>
  <c r="T151" i="1"/>
  <c r="T148" i="13"/>
  <c r="T153" i="12"/>
  <c r="T150" i="11"/>
  <c r="T146" i="11"/>
  <c r="T152" i="9"/>
  <c r="T148" i="9"/>
  <c r="T154" i="6"/>
  <c r="T150" i="6"/>
  <c r="T147" i="5"/>
  <c r="T152" i="4"/>
  <c r="T149" i="3"/>
  <c r="AA710" i="4" l="1"/>
  <c r="AA699" i="4"/>
  <c r="AA697" i="6"/>
  <c r="AA708" i="6"/>
  <c r="AA706" i="9"/>
  <c r="AA695" i="9"/>
  <c r="AA693" i="11"/>
  <c r="AA704" i="11"/>
  <c r="AA711" i="12"/>
  <c r="AA700" i="12"/>
  <c r="AA709" i="1"/>
  <c r="AA698" i="1"/>
  <c r="AA708" i="3"/>
  <c r="AA697" i="3"/>
  <c r="AA695" i="5"/>
  <c r="AA706" i="5"/>
  <c r="AA704" i="8"/>
  <c r="AA693" i="8"/>
  <c r="AA711" i="9"/>
  <c r="AA700" i="9"/>
  <c r="AA709" i="11"/>
  <c r="AA698" i="11"/>
  <c r="AA707" i="13"/>
  <c r="AA696" i="13"/>
  <c r="AA703" i="4"/>
  <c r="AA692" i="4"/>
  <c r="AA693" i="4"/>
  <c r="AA704" i="4"/>
  <c r="AA711" i="5"/>
  <c r="AA700" i="5"/>
  <c r="AA698" i="8"/>
  <c r="AA709" i="8"/>
  <c r="AA707" i="10"/>
  <c r="AA696" i="10"/>
  <c r="AA705" i="12"/>
  <c r="AA694" i="12"/>
  <c r="AA701" i="13"/>
  <c r="AA712" i="13"/>
  <c r="AA703" i="10"/>
  <c r="AA692" i="10"/>
  <c r="AA695" i="3"/>
  <c r="AA706" i="3"/>
  <c r="AA704" i="5"/>
  <c r="AA693" i="5"/>
  <c r="AA711" i="6"/>
  <c r="AA700" i="6"/>
  <c r="AA709" i="9"/>
  <c r="AA698" i="9"/>
  <c r="AA707" i="11"/>
  <c r="AA696" i="11"/>
  <c r="AA705" i="13"/>
  <c r="AA694" i="13"/>
  <c r="AA712" i="1"/>
  <c r="AA701" i="1"/>
  <c r="AA637" i="4"/>
  <c r="AA626" i="4"/>
  <c r="AA635" i="6"/>
  <c r="AA624" i="6"/>
  <c r="AA631" i="8"/>
  <c r="AA642" i="8"/>
  <c r="AA629" i="10"/>
  <c r="AA640" i="10"/>
  <c r="AA638" i="12"/>
  <c r="AA627" i="12"/>
  <c r="AA625" i="1"/>
  <c r="AA636" i="1"/>
  <c r="AA634" i="12"/>
  <c r="AA623" i="12"/>
  <c r="T140" i="8"/>
  <c r="AA691" i="8" s="1"/>
  <c r="AA622" i="8"/>
  <c r="P152" i="3"/>
  <c r="AA618" i="3"/>
  <c r="AA607" i="3"/>
  <c r="P150" i="5"/>
  <c r="AA605" i="5"/>
  <c r="AA616" i="5"/>
  <c r="P148" i="8"/>
  <c r="AA614" i="8"/>
  <c r="AA603" i="8"/>
  <c r="P146" i="10"/>
  <c r="AA601" i="10"/>
  <c r="AA612" i="10"/>
  <c r="P153" i="11"/>
  <c r="AA619" i="11"/>
  <c r="AA608" i="11"/>
  <c r="P151" i="13"/>
  <c r="AA617" i="13"/>
  <c r="AA606" i="13"/>
  <c r="P145" i="6"/>
  <c r="AA611" i="6"/>
  <c r="AA600" i="6"/>
  <c r="G146" i="4"/>
  <c r="AA647" i="4"/>
  <c r="AA658" i="4"/>
  <c r="G153" i="5"/>
  <c r="AA665" i="5"/>
  <c r="AA654" i="5"/>
  <c r="G151" i="8"/>
  <c r="AA652" i="8"/>
  <c r="AA663" i="8"/>
  <c r="G149" i="10"/>
  <c r="AA661" i="10"/>
  <c r="AA650" i="10"/>
  <c r="G147" i="12"/>
  <c r="AA648" i="12"/>
  <c r="AA659" i="12"/>
  <c r="G154" i="13"/>
  <c r="AA655" i="13"/>
  <c r="AA666" i="13"/>
  <c r="G145" i="10"/>
  <c r="AA657" i="10"/>
  <c r="AA646" i="10"/>
  <c r="AA624" i="3"/>
  <c r="AA635" i="3"/>
  <c r="AA631" i="4"/>
  <c r="AA642" i="4"/>
  <c r="AA640" i="6"/>
  <c r="AA629" i="6"/>
  <c r="AA627" i="9"/>
  <c r="AA638" i="9"/>
  <c r="AA636" i="11"/>
  <c r="AA625" i="11"/>
  <c r="AA643" i="12"/>
  <c r="AA632" i="12"/>
  <c r="AA641" i="1"/>
  <c r="AA630" i="1"/>
  <c r="P149" i="3"/>
  <c r="AA615" i="3"/>
  <c r="AA604" i="3"/>
  <c r="P147" i="5"/>
  <c r="AA613" i="5"/>
  <c r="AA602" i="5"/>
  <c r="P154" i="6"/>
  <c r="AA609" i="6"/>
  <c r="AA620" i="6"/>
  <c r="P152" i="9"/>
  <c r="AA607" i="9"/>
  <c r="AA618" i="9"/>
  <c r="P150" i="11"/>
  <c r="AA616" i="11"/>
  <c r="AA605" i="11"/>
  <c r="P148" i="13"/>
  <c r="AA603" i="13"/>
  <c r="AA614" i="13"/>
  <c r="P145" i="3"/>
  <c r="AA600" i="3"/>
  <c r="AA611" i="3"/>
  <c r="P140" i="3"/>
  <c r="AA668" i="3" s="1"/>
  <c r="AA599" i="3"/>
  <c r="P140" i="12"/>
  <c r="AA668" i="12" s="1"/>
  <c r="AA599" i="12"/>
  <c r="G151" i="4"/>
  <c r="AA663" i="4"/>
  <c r="AA652" i="4"/>
  <c r="G149" i="6"/>
  <c r="AA650" i="6"/>
  <c r="AA661" i="6"/>
  <c r="G147" i="9"/>
  <c r="AA659" i="9"/>
  <c r="AA648" i="9"/>
  <c r="G154" i="10"/>
  <c r="AA666" i="10"/>
  <c r="AA655" i="10"/>
  <c r="G152" i="12"/>
  <c r="AA653" i="12"/>
  <c r="AA664" i="12"/>
  <c r="G150" i="1"/>
  <c r="AA651" i="1"/>
  <c r="AA662" i="1"/>
  <c r="AA625" i="3"/>
  <c r="AA636" i="3"/>
  <c r="AA643" i="4"/>
  <c r="AA632" i="4"/>
  <c r="AA630" i="6"/>
  <c r="AA641" i="6"/>
  <c r="AA639" i="9"/>
  <c r="AA628" i="9"/>
  <c r="AA637" i="11"/>
  <c r="AA626" i="11"/>
  <c r="AA635" i="13"/>
  <c r="AA624" i="13"/>
  <c r="AA631" i="1"/>
  <c r="AA642" i="1"/>
  <c r="P154" i="3"/>
  <c r="AA609" i="3"/>
  <c r="AA620" i="3"/>
  <c r="P152" i="5"/>
  <c r="AA618" i="5"/>
  <c r="AA607" i="5"/>
  <c r="P150" i="8"/>
  <c r="AA605" i="8"/>
  <c r="AA616" i="8"/>
  <c r="P148" i="10"/>
  <c r="AA603" i="10"/>
  <c r="AA614" i="10"/>
  <c r="P146" i="12"/>
  <c r="AA601" i="12"/>
  <c r="AA612" i="12"/>
  <c r="P153" i="13"/>
  <c r="AA619" i="13"/>
  <c r="AA608" i="13"/>
  <c r="P145" i="9"/>
  <c r="AA600" i="9"/>
  <c r="AA611" i="9"/>
  <c r="G148" i="4"/>
  <c r="AA649" i="4"/>
  <c r="AA660" i="4"/>
  <c r="G146" i="6"/>
  <c r="AA647" i="6"/>
  <c r="AA658" i="6"/>
  <c r="G153" i="8"/>
  <c r="AA665" i="8"/>
  <c r="AA654" i="8"/>
  <c r="G151" i="10"/>
  <c r="AA652" i="10"/>
  <c r="AA663" i="10"/>
  <c r="G149" i="12"/>
  <c r="AA661" i="12"/>
  <c r="AA650" i="12"/>
  <c r="G147" i="1"/>
  <c r="AA659" i="1"/>
  <c r="AA648" i="1"/>
  <c r="G145" i="12"/>
  <c r="AA646" i="12"/>
  <c r="AA657" i="12"/>
  <c r="G140" i="8"/>
  <c r="AA714" i="8" s="1"/>
  <c r="AA645" i="8"/>
  <c r="AA641" i="3"/>
  <c r="AA630" i="3"/>
  <c r="AA639" i="5"/>
  <c r="AA628" i="5"/>
  <c r="AA637" i="8"/>
  <c r="AA626" i="8"/>
  <c r="AA635" i="10"/>
  <c r="AA624" i="10"/>
  <c r="AA631" i="11"/>
  <c r="AA642" i="11"/>
  <c r="AA629" i="13"/>
  <c r="AA640" i="13"/>
  <c r="AA623" i="6"/>
  <c r="AA634" i="6"/>
  <c r="P146" i="4"/>
  <c r="AA612" i="4"/>
  <c r="AA601" i="4"/>
  <c r="P153" i="5"/>
  <c r="AA608" i="5"/>
  <c r="AA619" i="5"/>
  <c r="P151" i="8"/>
  <c r="AA617" i="8"/>
  <c r="AA606" i="8"/>
  <c r="P149" i="10"/>
  <c r="AA615" i="10"/>
  <c r="AA604" i="10"/>
  <c r="P147" i="12"/>
  <c r="AA613" i="12"/>
  <c r="AA602" i="12"/>
  <c r="P154" i="13"/>
  <c r="AA609" i="13"/>
  <c r="AA620" i="13"/>
  <c r="P145" i="10"/>
  <c r="AA600" i="10"/>
  <c r="AA611" i="10"/>
  <c r="G146" i="3"/>
  <c r="AA658" i="3"/>
  <c r="AA647" i="3"/>
  <c r="G153" i="4"/>
  <c r="AA654" i="4"/>
  <c r="AA665" i="4"/>
  <c r="G151" i="6"/>
  <c r="AA663" i="6"/>
  <c r="AA652" i="6"/>
  <c r="G149" i="9"/>
  <c r="AA661" i="9"/>
  <c r="AA650" i="9"/>
  <c r="G147" i="11"/>
  <c r="AA659" i="11"/>
  <c r="AA648" i="11"/>
  <c r="G154" i="12"/>
  <c r="AA655" i="12"/>
  <c r="AA666" i="12"/>
  <c r="G152" i="1"/>
  <c r="AA653" i="1"/>
  <c r="AA664" i="1"/>
  <c r="AA707" i="3"/>
  <c r="AA696" i="3"/>
  <c r="AA694" i="5"/>
  <c r="AA705" i="5"/>
  <c r="AA701" i="6"/>
  <c r="AA712" i="6"/>
  <c r="AA710" i="9"/>
  <c r="AA699" i="9"/>
  <c r="AA697" i="11"/>
  <c r="AA708" i="11"/>
  <c r="AA706" i="13"/>
  <c r="AA695" i="13"/>
  <c r="AA692" i="3"/>
  <c r="AA703" i="3"/>
  <c r="AA712" i="3"/>
  <c r="AA701" i="3"/>
  <c r="AA699" i="5"/>
  <c r="AA710" i="5"/>
  <c r="AA708" i="8"/>
  <c r="AA697" i="8"/>
  <c r="AA695" i="10"/>
  <c r="AA706" i="10"/>
  <c r="AA704" i="12"/>
  <c r="AA693" i="12"/>
  <c r="AA711" i="13"/>
  <c r="AA700" i="13"/>
  <c r="AA703" i="9"/>
  <c r="AA692" i="9"/>
  <c r="AA697" i="4"/>
  <c r="AA708" i="4"/>
  <c r="AA706" i="6"/>
  <c r="AA695" i="6"/>
  <c r="AA693" i="9"/>
  <c r="AA704" i="9"/>
  <c r="AA711" i="10"/>
  <c r="AA700" i="10"/>
  <c r="AA698" i="12"/>
  <c r="AA709" i="12"/>
  <c r="AA707" i="1"/>
  <c r="AA696" i="1"/>
  <c r="AA703" i="1"/>
  <c r="AA692" i="1"/>
  <c r="AA699" i="3"/>
  <c r="AA710" i="3"/>
  <c r="AA708" i="5"/>
  <c r="AA697" i="5"/>
  <c r="AA695" i="8"/>
  <c r="AA706" i="8"/>
  <c r="AA704" i="10"/>
  <c r="AA693" i="10"/>
  <c r="AA700" i="11"/>
  <c r="AA711" i="11"/>
  <c r="AA709" i="13"/>
  <c r="AA698" i="13"/>
  <c r="AA703" i="6"/>
  <c r="AA692" i="6"/>
  <c r="AA642" i="3"/>
  <c r="AA631" i="3"/>
  <c r="AA629" i="5"/>
  <c r="AA640" i="5"/>
  <c r="AA627" i="8"/>
  <c r="AA638" i="8"/>
  <c r="AA625" i="10"/>
  <c r="AA636" i="10"/>
  <c r="AA643" i="11"/>
  <c r="AA632" i="11"/>
  <c r="AA630" i="13"/>
  <c r="AA641" i="13"/>
  <c r="AA634" i="8"/>
  <c r="AA623" i="8"/>
  <c r="P148" i="3"/>
  <c r="AA614" i="3"/>
  <c r="AA603" i="3"/>
  <c r="P146" i="5"/>
  <c r="AA601" i="5"/>
  <c r="AA612" i="5"/>
  <c r="P153" i="6"/>
  <c r="AA619" i="6"/>
  <c r="AA608" i="6"/>
  <c r="P151" i="9"/>
  <c r="AA606" i="9"/>
  <c r="AA617" i="9"/>
  <c r="P149" i="11"/>
  <c r="AA615" i="11"/>
  <c r="AA604" i="11"/>
  <c r="P147" i="13"/>
  <c r="AA602" i="13"/>
  <c r="AA613" i="13"/>
  <c r="P154" i="1"/>
  <c r="AA609" i="1"/>
  <c r="AA620" i="1"/>
  <c r="P140" i="6"/>
  <c r="AA668" i="6" s="1"/>
  <c r="AA599" i="6"/>
  <c r="G151" i="3"/>
  <c r="AA663" i="3"/>
  <c r="AA652" i="3"/>
  <c r="G149" i="5"/>
  <c r="AA661" i="5"/>
  <c r="AA650" i="5"/>
  <c r="G147" i="8"/>
  <c r="AA659" i="8"/>
  <c r="AA648" i="8"/>
  <c r="G154" i="9"/>
  <c r="AA655" i="9"/>
  <c r="AA666" i="9"/>
  <c r="G152" i="11"/>
  <c r="AA653" i="11"/>
  <c r="AA664" i="11"/>
  <c r="G150" i="13"/>
  <c r="AA651" i="13"/>
  <c r="AA662" i="13"/>
  <c r="G145" i="5"/>
  <c r="AA657" i="5"/>
  <c r="AA646" i="5"/>
  <c r="G140" i="5"/>
  <c r="AA714" i="5" s="1"/>
  <c r="AA645" i="5"/>
  <c r="G140" i="1"/>
  <c r="AA714" i="1" s="1"/>
  <c r="AA645" i="1"/>
  <c r="AA627" i="4"/>
  <c r="AA638" i="4"/>
  <c r="AA625" i="6"/>
  <c r="AA636" i="6"/>
  <c r="AA632" i="8"/>
  <c r="AA643" i="8"/>
  <c r="AA641" i="10"/>
  <c r="AA630" i="10"/>
  <c r="AA628" i="12"/>
  <c r="AA639" i="12"/>
  <c r="AA637" i="1"/>
  <c r="AA626" i="1"/>
  <c r="AA634" i="13"/>
  <c r="AA623" i="13"/>
  <c r="T140" i="9"/>
  <c r="AA691" i="9" s="1"/>
  <c r="AA622" i="9"/>
  <c r="P152" i="4"/>
  <c r="AA607" i="4"/>
  <c r="AA618" i="4"/>
  <c r="P150" i="6"/>
  <c r="AA605" i="6"/>
  <c r="AA616" i="6"/>
  <c r="P148" i="9"/>
  <c r="AA603" i="9"/>
  <c r="AA614" i="9"/>
  <c r="P146" i="11"/>
  <c r="AA601" i="11"/>
  <c r="AA612" i="11"/>
  <c r="P153" i="12"/>
  <c r="AA608" i="12"/>
  <c r="AA619" i="12"/>
  <c r="P151" i="1"/>
  <c r="AA617" i="1"/>
  <c r="AA606" i="1"/>
  <c r="G147" i="4"/>
  <c r="AA659" i="4"/>
  <c r="AA648" i="4"/>
  <c r="G154" i="5"/>
  <c r="AA655" i="5"/>
  <c r="AA666" i="5"/>
  <c r="G152" i="8"/>
  <c r="AA653" i="8"/>
  <c r="AA664" i="8"/>
  <c r="G150" i="10"/>
  <c r="AA662" i="10"/>
  <c r="AA651" i="10"/>
  <c r="G148" i="12"/>
  <c r="AA649" i="12"/>
  <c r="AA660" i="12"/>
  <c r="G146" i="1"/>
  <c r="AA658" i="1"/>
  <c r="AA647" i="1"/>
  <c r="G145" i="11"/>
  <c r="AA657" i="11"/>
  <c r="AA646" i="11"/>
  <c r="G140" i="11"/>
  <c r="AA714" i="11" s="1"/>
  <c r="AA645" i="11"/>
  <c r="AA639" i="4"/>
  <c r="AA628" i="4"/>
  <c r="AA626" i="6"/>
  <c r="AA637" i="6"/>
  <c r="AA635" i="9"/>
  <c r="AA624" i="9"/>
  <c r="AA642" i="10"/>
  <c r="AA631" i="10"/>
  <c r="AA629" i="12"/>
  <c r="AA640" i="12"/>
  <c r="AA638" i="1"/>
  <c r="AA627" i="1"/>
  <c r="AA634" i="1"/>
  <c r="AA623" i="1"/>
  <c r="T140" i="10"/>
  <c r="AA691" i="10" s="1"/>
  <c r="AA622" i="10"/>
  <c r="P150" i="3"/>
  <c r="AA605" i="3"/>
  <c r="AA616" i="3"/>
  <c r="P148" i="5"/>
  <c r="AA603" i="5"/>
  <c r="AA614" i="5"/>
  <c r="P146" i="8"/>
  <c r="AA601" i="8"/>
  <c r="AA612" i="8"/>
  <c r="P153" i="9"/>
  <c r="AA619" i="9"/>
  <c r="AA608" i="9"/>
  <c r="P151" i="11"/>
  <c r="AA606" i="11"/>
  <c r="AA617" i="11"/>
  <c r="P149" i="13"/>
  <c r="AA615" i="13"/>
  <c r="AA604" i="13"/>
  <c r="P145" i="4"/>
  <c r="AA611" i="4"/>
  <c r="AA600" i="4"/>
  <c r="P140" i="4"/>
  <c r="AA668" i="4" s="1"/>
  <c r="AA599" i="4"/>
  <c r="P140" i="13"/>
  <c r="AA668" i="13" s="1"/>
  <c r="AA599" i="13"/>
  <c r="G153" i="3"/>
  <c r="AA665" i="3"/>
  <c r="AA654" i="3"/>
  <c r="G151" i="5"/>
  <c r="AA663" i="5"/>
  <c r="AA652" i="5"/>
  <c r="G149" i="8"/>
  <c r="AA661" i="8"/>
  <c r="AA650" i="8"/>
  <c r="G147" i="10"/>
  <c r="AA648" i="10"/>
  <c r="AA659" i="10"/>
  <c r="G154" i="11"/>
  <c r="AA655" i="11"/>
  <c r="AA666" i="11"/>
  <c r="G152" i="13"/>
  <c r="AA664" i="13"/>
  <c r="AA653" i="13"/>
  <c r="G145" i="8"/>
  <c r="AA646" i="8"/>
  <c r="AA657" i="8"/>
  <c r="AA637" i="3"/>
  <c r="AA626" i="3"/>
  <c r="AA624" i="5"/>
  <c r="AA635" i="5"/>
  <c r="AA631" i="6"/>
  <c r="AA642" i="6"/>
  <c r="AA640" i="9"/>
  <c r="AA629" i="9"/>
  <c r="AA627" i="11"/>
  <c r="AA638" i="11"/>
  <c r="AA625" i="13"/>
  <c r="AA636" i="13"/>
  <c r="AA643" i="1"/>
  <c r="AA632" i="1"/>
  <c r="T140" i="6"/>
  <c r="AA691" i="6" s="1"/>
  <c r="AA622" i="6"/>
  <c r="P151" i="3"/>
  <c r="AA617" i="3"/>
  <c r="AA606" i="3"/>
  <c r="P149" i="5"/>
  <c r="AA604" i="5"/>
  <c r="AA615" i="5"/>
  <c r="P147" i="8"/>
  <c r="AA613" i="8"/>
  <c r="AA602" i="8"/>
  <c r="P154" i="9"/>
  <c r="AA620" i="9"/>
  <c r="AA609" i="9"/>
  <c r="P152" i="11"/>
  <c r="AA607" i="11"/>
  <c r="AA618" i="11"/>
  <c r="P150" i="13"/>
  <c r="AA605" i="13"/>
  <c r="AA616" i="13"/>
  <c r="P145" i="5"/>
  <c r="AA600" i="5"/>
  <c r="AA611" i="5"/>
  <c r="P140" i="5"/>
  <c r="AA668" i="5" s="1"/>
  <c r="AA599" i="5"/>
  <c r="P140" i="1"/>
  <c r="AA668" i="1" s="1"/>
  <c r="AA599" i="1"/>
  <c r="G149" i="4"/>
  <c r="AA650" i="4"/>
  <c r="AA661" i="4"/>
  <c r="G147" i="6"/>
  <c r="AA659" i="6"/>
  <c r="AA648" i="6"/>
  <c r="G154" i="8"/>
  <c r="AA666" i="8"/>
  <c r="AA655" i="8"/>
  <c r="G152" i="10"/>
  <c r="AA653" i="10"/>
  <c r="AA664" i="10"/>
  <c r="G150" i="12"/>
  <c r="AA662" i="12"/>
  <c r="AA651" i="12"/>
  <c r="G148" i="1"/>
  <c r="AA649" i="1"/>
  <c r="AA660" i="1"/>
  <c r="G145" i="13"/>
  <c r="AA657" i="13"/>
  <c r="AA646" i="13"/>
  <c r="G140" i="9"/>
  <c r="AA714" i="9" s="1"/>
  <c r="AA645" i="9"/>
  <c r="AA711" i="3"/>
  <c r="AA700" i="3"/>
  <c r="AA709" i="5"/>
  <c r="AA698" i="5"/>
  <c r="AA707" i="8"/>
  <c r="AA696" i="8"/>
  <c r="AA705" i="10"/>
  <c r="AA694" i="10"/>
  <c r="AA701" i="11"/>
  <c r="AA712" i="11"/>
  <c r="AA710" i="13"/>
  <c r="AA699" i="13"/>
  <c r="AA692" i="8"/>
  <c r="AA703" i="8"/>
  <c r="AA696" i="4"/>
  <c r="AA707" i="4"/>
  <c r="AA705" i="6"/>
  <c r="AA694" i="6"/>
  <c r="AA712" i="8"/>
  <c r="AA701" i="8"/>
  <c r="AA699" i="10"/>
  <c r="AA710" i="10"/>
  <c r="AA708" i="12"/>
  <c r="AA697" i="12"/>
  <c r="AA695" i="1"/>
  <c r="AA706" i="1"/>
  <c r="AA703" i="13"/>
  <c r="AA692" i="13"/>
  <c r="AA705" i="3"/>
  <c r="AA694" i="3"/>
  <c r="AA701" i="4"/>
  <c r="AA712" i="4"/>
  <c r="AA710" i="6"/>
  <c r="AA699" i="6"/>
  <c r="AA697" i="9"/>
  <c r="AA708" i="9"/>
  <c r="AA706" i="11"/>
  <c r="AA695" i="11"/>
  <c r="AA693" i="13"/>
  <c r="AA704" i="13"/>
  <c r="AA711" i="1"/>
  <c r="AA700" i="1"/>
  <c r="AA705" i="4"/>
  <c r="AA694" i="4"/>
  <c r="AA712" i="5"/>
  <c r="AA701" i="5"/>
  <c r="AA699" i="8"/>
  <c r="AA710" i="8"/>
  <c r="AA708" i="10"/>
  <c r="AA697" i="10"/>
  <c r="AA695" i="12"/>
  <c r="AA706" i="12"/>
  <c r="AA704" i="1"/>
  <c r="AA693" i="1"/>
  <c r="AA692" i="11"/>
  <c r="AA703" i="11"/>
  <c r="AA638" i="3"/>
  <c r="AA627" i="3"/>
  <c r="AA625" i="5"/>
  <c r="AA636" i="5"/>
  <c r="AA643" i="6"/>
  <c r="AA632" i="6"/>
  <c r="AA641" i="9"/>
  <c r="AA630" i="9"/>
  <c r="AA639" i="11"/>
  <c r="AA628" i="11"/>
  <c r="AA637" i="13"/>
  <c r="AA626" i="13"/>
  <c r="AA634" i="3"/>
  <c r="AA623" i="3"/>
  <c r="T140" i="3"/>
  <c r="AA691" i="3" s="1"/>
  <c r="AA622" i="3"/>
  <c r="T140" i="12"/>
  <c r="AA691" i="12" s="1"/>
  <c r="AA622" i="12"/>
  <c r="P151" i="4"/>
  <c r="AA617" i="4"/>
  <c r="AA606" i="4"/>
  <c r="P149" i="6"/>
  <c r="AA615" i="6"/>
  <c r="AA604" i="6"/>
  <c r="P147" i="9"/>
  <c r="AA602" i="9"/>
  <c r="AA613" i="9"/>
  <c r="P154" i="10"/>
  <c r="AA609" i="10"/>
  <c r="AA620" i="10"/>
  <c r="P152" i="12"/>
  <c r="AA607" i="12"/>
  <c r="AA618" i="12"/>
  <c r="P150" i="1"/>
  <c r="AA605" i="1"/>
  <c r="AA616" i="1"/>
  <c r="G147" i="3"/>
  <c r="AA648" i="3"/>
  <c r="AA659" i="3"/>
  <c r="G154" i="4"/>
  <c r="AA655" i="4"/>
  <c r="AA666" i="4"/>
  <c r="G152" i="6"/>
  <c r="AA664" i="6"/>
  <c r="AA653" i="6"/>
  <c r="G150" i="9"/>
  <c r="AA651" i="9"/>
  <c r="AA662" i="9"/>
  <c r="G148" i="11"/>
  <c r="AA649" i="11"/>
  <c r="AA660" i="11"/>
  <c r="G146" i="13"/>
  <c r="AA647" i="13"/>
  <c r="AA658" i="13"/>
  <c r="G153" i="1"/>
  <c r="AA665" i="1"/>
  <c r="AA654" i="1"/>
  <c r="AA643" i="3"/>
  <c r="AA632" i="3"/>
  <c r="AA641" i="5"/>
  <c r="AA630" i="5"/>
  <c r="AA639" i="8"/>
  <c r="AA628" i="8"/>
  <c r="AA637" i="10"/>
  <c r="AA626" i="10"/>
  <c r="AA624" i="12"/>
  <c r="AA635" i="12"/>
  <c r="AA631" i="13"/>
  <c r="AA642" i="13"/>
  <c r="AA634" i="9"/>
  <c r="AA623" i="9"/>
  <c r="P148" i="4"/>
  <c r="AA603" i="4"/>
  <c r="AA614" i="4"/>
  <c r="P146" i="6"/>
  <c r="AA601" i="6"/>
  <c r="AA612" i="6"/>
  <c r="P153" i="8"/>
  <c r="AA619" i="8"/>
  <c r="AA608" i="8"/>
  <c r="P151" i="10"/>
  <c r="AA617" i="10"/>
  <c r="AA606" i="10"/>
  <c r="P149" i="12"/>
  <c r="AA604" i="12"/>
  <c r="AA615" i="12"/>
  <c r="P147" i="1"/>
  <c r="AA613" i="1"/>
  <c r="AA602" i="1"/>
  <c r="P145" i="12"/>
  <c r="AA600" i="12"/>
  <c r="AA611" i="12"/>
  <c r="P140" i="8"/>
  <c r="AA668" i="8" s="1"/>
  <c r="AA599" i="8"/>
  <c r="G152" i="3"/>
  <c r="AA653" i="3"/>
  <c r="AA664" i="3"/>
  <c r="G150" i="5"/>
  <c r="AA651" i="5"/>
  <c r="AA662" i="5"/>
  <c r="G148" i="8"/>
  <c r="AA649" i="8"/>
  <c r="AA660" i="8"/>
  <c r="G146" i="10"/>
  <c r="AA647" i="10"/>
  <c r="AA658" i="10"/>
  <c r="G153" i="11"/>
  <c r="AA654" i="11"/>
  <c r="AA665" i="11"/>
  <c r="G151" i="13"/>
  <c r="AA663" i="13"/>
  <c r="AA652" i="13"/>
  <c r="G145" i="6"/>
  <c r="AA646" i="6"/>
  <c r="AA657" i="6"/>
  <c r="AA635" i="4"/>
  <c r="AA624" i="4"/>
  <c r="AA631" i="5"/>
  <c r="AA642" i="5"/>
  <c r="AA629" i="8"/>
  <c r="AA640" i="8"/>
  <c r="AA627" i="10"/>
  <c r="AA638" i="10"/>
  <c r="AA625" i="12"/>
  <c r="AA636" i="12"/>
  <c r="AA643" i="13"/>
  <c r="AA632" i="13"/>
  <c r="AA623" i="10"/>
  <c r="AA634" i="10"/>
  <c r="P146" i="3"/>
  <c r="AA601" i="3"/>
  <c r="AA612" i="3"/>
  <c r="P153" i="4"/>
  <c r="AA619" i="4"/>
  <c r="AA608" i="4"/>
  <c r="P151" i="6"/>
  <c r="AA606" i="6"/>
  <c r="AA617" i="6"/>
  <c r="P149" i="9"/>
  <c r="AA615" i="9"/>
  <c r="AA604" i="9"/>
  <c r="P147" i="11"/>
  <c r="AA602" i="11"/>
  <c r="AA613" i="11"/>
  <c r="P154" i="12"/>
  <c r="AA609" i="12"/>
  <c r="AA620" i="12"/>
  <c r="P152" i="1"/>
  <c r="AA618" i="1"/>
  <c r="AA607" i="1"/>
  <c r="G149" i="3"/>
  <c r="AA661" i="3"/>
  <c r="AA650" i="3"/>
  <c r="G147" i="5"/>
  <c r="AA659" i="5"/>
  <c r="AA648" i="5"/>
  <c r="G154" i="6"/>
  <c r="AA655" i="6"/>
  <c r="AA666" i="6"/>
  <c r="G152" i="9"/>
  <c r="AA653" i="9"/>
  <c r="AA664" i="9"/>
  <c r="G150" i="11"/>
  <c r="AA651" i="11"/>
  <c r="AA662" i="11"/>
  <c r="G148" i="13"/>
  <c r="AA649" i="13"/>
  <c r="AA660" i="13"/>
  <c r="G145" i="3"/>
  <c r="AA646" i="3"/>
  <c r="AA657" i="3"/>
  <c r="G140" i="3"/>
  <c r="AA714" i="3" s="1"/>
  <c r="AA645" i="3"/>
  <c r="G140" i="12"/>
  <c r="AA714" i="12" s="1"/>
  <c r="AA645" i="12"/>
  <c r="AA629" i="4"/>
  <c r="AA640" i="4"/>
  <c r="AA627" i="6"/>
  <c r="AA638" i="6"/>
  <c r="AA636" i="9"/>
  <c r="AA625" i="9"/>
  <c r="AA632" i="10"/>
  <c r="AA643" i="10"/>
  <c r="AA641" i="12"/>
  <c r="AA630" i="12"/>
  <c r="AA639" i="1"/>
  <c r="AA628" i="1"/>
  <c r="P147" i="3"/>
  <c r="AA613" i="3"/>
  <c r="AA602" i="3"/>
  <c r="P154" i="4"/>
  <c r="AA620" i="4"/>
  <c r="AA609" i="4"/>
  <c r="P152" i="6"/>
  <c r="AA607" i="6"/>
  <c r="AA618" i="6"/>
  <c r="P150" i="9"/>
  <c r="AA605" i="9"/>
  <c r="AA616" i="9"/>
  <c r="P148" i="11"/>
  <c r="AA603" i="11"/>
  <c r="AA614" i="11"/>
  <c r="P146" i="13"/>
  <c r="AA612" i="13"/>
  <c r="AA601" i="13"/>
  <c r="P153" i="1"/>
  <c r="AA608" i="1"/>
  <c r="AA619" i="1"/>
  <c r="G154" i="3"/>
  <c r="AA655" i="3"/>
  <c r="AA666" i="3"/>
  <c r="G152" i="5"/>
  <c r="AA653" i="5"/>
  <c r="AA664" i="5"/>
  <c r="G150" i="8"/>
  <c r="AA651" i="8"/>
  <c r="AA662" i="8"/>
  <c r="G148" i="10"/>
  <c r="AA649" i="10"/>
  <c r="AA660" i="10"/>
  <c r="G146" i="12"/>
  <c r="AA658" i="12"/>
  <c r="AA647" i="12"/>
  <c r="G153" i="13"/>
  <c r="AA654" i="13"/>
  <c r="AA665" i="13"/>
  <c r="G145" i="9"/>
  <c r="AA657" i="9"/>
  <c r="AA646" i="9"/>
  <c r="AA706" i="4"/>
  <c r="AA695" i="4"/>
  <c r="AA693" i="6"/>
  <c r="AA704" i="6"/>
  <c r="AA711" i="8"/>
  <c r="AA700" i="8"/>
  <c r="AA709" i="10"/>
  <c r="AA698" i="10"/>
  <c r="AA707" i="12"/>
  <c r="AA696" i="12"/>
  <c r="AA705" i="1"/>
  <c r="AA694" i="1"/>
  <c r="AA692" i="12"/>
  <c r="AA703" i="12"/>
  <c r="AA704" i="3"/>
  <c r="AA693" i="3"/>
  <c r="AA711" i="4"/>
  <c r="AA700" i="4"/>
  <c r="AA709" i="6"/>
  <c r="AA698" i="6"/>
  <c r="AA696" i="9"/>
  <c r="AA707" i="9"/>
  <c r="AA705" i="11"/>
  <c r="AA694" i="11"/>
  <c r="AA712" i="12"/>
  <c r="AA701" i="12"/>
  <c r="AA699" i="1"/>
  <c r="AA710" i="1"/>
  <c r="AA709" i="3"/>
  <c r="AA698" i="3"/>
  <c r="AA707" i="5"/>
  <c r="AA696" i="5"/>
  <c r="AA705" i="8"/>
  <c r="AA694" i="8"/>
  <c r="AA701" i="9"/>
  <c r="AA712" i="9"/>
  <c r="AA710" i="11"/>
  <c r="AA699" i="11"/>
  <c r="AA697" i="13"/>
  <c r="AA708" i="13"/>
  <c r="AA703" i="5"/>
  <c r="AA692" i="5"/>
  <c r="AA709" i="4"/>
  <c r="AA698" i="4"/>
  <c r="AA707" i="6"/>
  <c r="AA696" i="6"/>
  <c r="AA705" i="9"/>
  <c r="AA694" i="9"/>
  <c r="AA712" i="10"/>
  <c r="AA701" i="10"/>
  <c r="AA699" i="12"/>
  <c r="AA710" i="12"/>
  <c r="AA708" i="1"/>
  <c r="AA697" i="1"/>
  <c r="AA630" i="4"/>
  <c r="AA641" i="4"/>
  <c r="AA639" i="6"/>
  <c r="AA628" i="6"/>
  <c r="AA626" i="9"/>
  <c r="AA637" i="9"/>
  <c r="AA635" i="11"/>
  <c r="AA624" i="11"/>
  <c r="AA642" i="12"/>
  <c r="AA631" i="12"/>
  <c r="AA629" i="1"/>
  <c r="AA640" i="1"/>
  <c r="P147" i="4"/>
  <c r="AA613" i="4"/>
  <c r="AA602" i="4"/>
  <c r="P154" i="5"/>
  <c r="AA609" i="5"/>
  <c r="AA620" i="5"/>
  <c r="P152" i="8"/>
  <c r="AA607" i="8"/>
  <c r="AA618" i="8"/>
  <c r="P150" i="10"/>
  <c r="AA605" i="10"/>
  <c r="AA616" i="10"/>
  <c r="P148" i="12"/>
  <c r="AA603" i="12"/>
  <c r="AA614" i="12"/>
  <c r="P146" i="1"/>
  <c r="AA601" i="1"/>
  <c r="AA612" i="1"/>
  <c r="P145" i="11"/>
  <c r="AA611" i="11"/>
  <c r="AA600" i="11"/>
  <c r="P140" i="11"/>
  <c r="AA668" i="11" s="1"/>
  <c r="AA599" i="11"/>
  <c r="G150" i="4"/>
  <c r="AA651" i="4"/>
  <c r="AA662" i="4"/>
  <c r="G148" i="6"/>
  <c r="AA660" i="6"/>
  <c r="AA649" i="6"/>
  <c r="G146" i="9"/>
  <c r="AA647" i="9"/>
  <c r="AA658" i="9"/>
  <c r="G153" i="10"/>
  <c r="AA665" i="10"/>
  <c r="AA654" i="10"/>
  <c r="G151" i="12"/>
  <c r="AA663" i="12"/>
  <c r="AA652" i="12"/>
  <c r="G149" i="1"/>
  <c r="AA661" i="1"/>
  <c r="AA650" i="1"/>
  <c r="G145" i="1"/>
  <c r="AA646" i="1"/>
  <c r="AA657" i="1"/>
  <c r="G140" i="10"/>
  <c r="AA714" i="10" s="1"/>
  <c r="AA645" i="10"/>
  <c r="AA628" i="3"/>
  <c r="AA639" i="3"/>
  <c r="AA637" i="5"/>
  <c r="AA626" i="5"/>
  <c r="AA635" i="8"/>
  <c r="AA624" i="8"/>
  <c r="AA631" i="9"/>
  <c r="AA642" i="9"/>
  <c r="AA629" i="11"/>
  <c r="AA640" i="11"/>
  <c r="AA627" i="13"/>
  <c r="AA638" i="13"/>
  <c r="AA623" i="4"/>
  <c r="AA634" i="4"/>
  <c r="T140" i="4"/>
  <c r="AA691" i="4" s="1"/>
  <c r="AA622" i="4"/>
  <c r="T140" i="13"/>
  <c r="AA691" i="13" s="1"/>
  <c r="AA622" i="13"/>
  <c r="P153" i="3"/>
  <c r="AA619" i="3"/>
  <c r="AA608" i="3"/>
  <c r="P151" i="5"/>
  <c r="AA617" i="5"/>
  <c r="AA606" i="5"/>
  <c r="P149" i="8"/>
  <c r="AA604" i="8"/>
  <c r="AA615" i="8"/>
  <c r="P147" i="10"/>
  <c r="AA613" i="10"/>
  <c r="AA602" i="10"/>
  <c r="P154" i="11"/>
  <c r="AA609" i="11"/>
  <c r="AA620" i="11"/>
  <c r="P152" i="13"/>
  <c r="AA607" i="13"/>
  <c r="AA618" i="13"/>
  <c r="P145" i="8"/>
  <c r="AA600" i="8"/>
  <c r="AA611" i="8"/>
  <c r="G148" i="3"/>
  <c r="AA649" i="3"/>
  <c r="AA660" i="3"/>
  <c r="G146" i="5"/>
  <c r="AA658" i="5"/>
  <c r="AA647" i="5"/>
  <c r="G153" i="6"/>
  <c r="AA665" i="6"/>
  <c r="AA654" i="6"/>
  <c r="G151" i="9"/>
  <c r="AA663" i="9"/>
  <c r="AA652" i="9"/>
  <c r="G149" i="11"/>
  <c r="AA661" i="11"/>
  <c r="AA650" i="11"/>
  <c r="G147" i="13"/>
  <c r="AA659" i="13"/>
  <c r="AA648" i="13"/>
  <c r="G154" i="1"/>
  <c r="AA655" i="1"/>
  <c r="AA666" i="1"/>
  <c r="G140" i="6"/>
  <c r="AA714" i="6" s="1"/>
  <c r="AA645" i="6"/>
  <c r="AA629" i="3"/>
  <c r="AA640" i="3"/>
  <c r="AA638" i="5"/>
  <c r="AA627" i="5"/>
  <c r="AA625" i="8"/>
  <c r="AA636" i="8"/>
  <c r="AA643" i="9"/>
  <c r="AA632" i="9"/>
  <c r="AA641" i="11"/>
  <c r="AA630" i="11"/>
  <c r="AA639" i="13"/>
  <c r="AA628" i="13"/>
  <c r="AA623" i="5"/>
  <c r="AA634" i="5"/>
  <c r="T140" i="5"/>
  <c r="AA691" i="5" s="1"/>
  <c r="AA622" i="5"/>
  <c r="T140" i="1"/>
  <c r="AA691" i="1" s="1"/>
  <c r="AA622" i="1"/>
  <c r="P149" i="4"/>
  <c r="AA615" i="4"/>
  <c r="AA604" i="4"/>
  <c r="P147" i="6"/>
  <c r="AA613" i="6"/>
  <c r="AA602" i="6"/>
  <c r="P154" i="8"/>
  <c r="AA609" i="8"/>
  <c r="AA620" i="8"/>
  <c r="P152" i="10"/>
  <c r="AA607" i="10"/>
  <c r="AA618" i="10"/>
  <c r="P150" i="12"/>
  <c r="AA605" i="12"/>
  <c r="AA616" i="12"/>
  <c r="P148" i="1"/>
  <c r="AA603" i="1"/>
  <c r="AA614" i="1"/>
  <c r="P145" i="13"/>
  <c r="AA600" i="13"/>
  <c r="AA611" i="13"/>
  <c r="P140" i="9"/>
  <c r="AA668" i="9" s="1"/>
  <c r="AA599" i="9"/>
  <c r="G152" i="4"/>
  <c r="AA664" i="4"/>
  <c r="AA653" i="4"/>
  <c r="G150" i="6"/>
  <c r="AA651" i="6"/>
  <c r="AA662" i="6"/>
  <c r="G148" i="9"/>
  <c r="AA660" i="9"/>
  <c r="AA649" i="9"/>
  <c r="G146" i="11"/>
  <c r="AA647" i="11"/>
  <c r="AA658" i="11"/>
  <c r="G153" i="12"/>
  <c r="AA665" i="12"/>
  <c r="AA654" i="12"/>
  <c r="G151" i="1"/>
  <c r="AA663" i="1"/>
  <c r="AA652" i="1"/>
  <c r="AA625" i="4"/>
  <c r="AA636" i="4"/>
  <c r="AA643" i="5"/>
  <c r="AA632" i="5"/>
  <c r="AA641" i="8"/>
  <c r="AA630" i="8"/>
  <c r="AA628" i="10"/>
  <c r="AA639" i="10"/>
  <c r="AA637" i="12"/>
  <c r="AA626" i="12"/>
  <c r="AA624" i="1"/>
  <c r="AA635" i="1"/>
  <c r="AA623" i="11"/>
  <c r="AA634" i="11"/>
  <c r="T140" i="11"/>
  <c r="AA691" i="11" s="1"/>
  <c r="AA622" i="11"/>
  <c r="P150" i="4"/>
  <c r="AA616" i="4"/>
  <c r="AA605" i="4"/>
  <c r="P148" i="6"/>
  <c r="AA603" i="6"/>
  <c r="AA614" i="6"/>
  <c r="P146" i="9"/>
  <c r="AA601" i="9"/>
  <c r="AA612" i="9"/>
  <c r="P153" i="10"/>
  <c r="AA608" i="10"/>
  <c r="AA619" i="10"/>
  <c r="P151" i="12"/>
  <c r="AA617" i="12"/>
  <c r="AA606" i="12"/>
  <c r="P149" i="1"/>
  <c r="AA604" i="1"/>
  <c r="AA615" i="1"/>
  <c r="P145" i="1"/>
  <c r="AA600" i="1"/>
  <c r="AA611" i="1"/>
  <c r="P140" i="10"/>
  <c r="AA668" i="10" s="1"/>
  <c r="AA599" i="10"/>
  <c r="G150" i="3"/>
  <c r="AA662" i="3"/>
  <c r="AA651" i="3"/>
  <c r="G148" i="5"/>
  <c r="AA649" i="5"/>
  <c r="AA660" i="5"/>
  <c r="G146" i="8"/>
  <c r="AA647" i="8"/>
  <c r="AA658" i="8"/>
  <c r="G153" i="9"/>
  <c r="AA665" i="9"/>
  <c r="AA654" i="9"/>
  <c r="G151" i="11"/>
  <c r="AA663" i="11"/>
  <c r="AA652" i="11"/>
  <c r="G149" i="13"/>
  <c r="AA650" i="13"/>
  <c r="AA661" i="13"/>
  <c r="G145" i="4"/>
  <c r="AA657" i="4"/>
  <c r="AA646" i="4"/>
  <c r="G140" i="4"/>
  <c r="AA714" i="4" s="1"/>
  <c r="AA645" i="4"/>
  <c r="G140" i="13"/>
  <c r="AA714" i="13" s="1"/>
  <c r="AA645" i="13"/>
  <c r="AA726" i="4" l="1"/>
  <c r="AA715" i="4"/>
  <c r="AA727" i="8"/>
  <c r="AA716" i="8"/>
  <c r="AA688" i="10"/>
  <c r="AA677" i="10"/>
  <c r="AA732" i="1"/>
  <c r="AA721" i="1"/>
  <c r="AA731" i="6"/>
  <c r="AA720" i="6"/>
  <c r="AA680" i="13"/>
  <c r="AA669" i="13"/>
  <c r="AA678" i="8"/>
  <c r="AA689" i="8"/>
  <c r="AA717" i="13"/>
  <c r="AA728" i="13"/>
  <c r="AA716" i="5"/>
  <c r="AA727" i="5"/>
  <c r="AA689" i="11"/>
  <c r="AA678" i="11"/>
  <c r="AA688" i="3"/>
  <c r="AA677" i="3"/>
  <c r="AA723" i="10"/>
  <c r="AA734" i="10"/>
  <c r="AA683" i="12"/>
  <c r="AA672" i="12"/>
  <c r="AA682" i="4"/>
  <c r="AA671" i="4"/>
  <c r="AA734" i="13"/>
  <c r="AA723" i="13"/>
  <c r="AA733" i="5"/>
  <c r="AA722" i="5"/>
  <c r="AA683" i="11"/>
  <c r="AA672" i="11"/>
  <c r="AA671" i="3"/>
  <c r="AA682" i="3"/>
  <c r="AA733" i="9"/>
  <c r="AA722" i="9"/>
  <c r="AA687" i="1"/>
  <c r="AA676" i="1"/>
  <c r="AA686" i="6"/>
  <c r="AA675" i="6"/>
  <c r="AA716" i="10"/>
  <c r="AA727" i="10"/>
  <c r="AA684" i="12"/>
  <c r="AA673" i="12"/>
  <c r="AA683" i="4"/>
  <c r="AA672" i="4"/>
  <c r="AA727" i="13"/>
  <c r="AA716" i="13"/>
  <c r="AA735" i="4"/>
  <c r="AA724" i="4"/>
  <c r="AA689" i="10"/>
  <c r="AA678" i="10"/>
  <c r="AA726" i="13"/>
  <c r="AA715" i="13"/>
  <c r="AA735" i="8"/>
  <c r="AA724" i="8"/>
  <c r="AA685" i="13"/>
  <c r="AA674" i="13"/>
  <c r="AA684" i="5"/>
  <c r="AA673" i="5"/>
  <c r="AA735" i="11"/>
  <c r="AA724" i="11"/>
  <c r="AA734" i="3"/>
  <c r="AA723" i="3"/>
  <c r="AA677" i="9"/>
  <c r="AA688" i="9"/>
  <c r="AA729" i="12"/>
  <c r="AA718" i="12"/>
  <c r="AA728" i="4"/>
  <c r="AA717" i="4"/>
  <c r="AA683" i="9"/>
  <c r="AA672" i="9"/>
  <c r="AA731" i="13"/>
  <c r="AA720" i="13"/>
  <c r="AA730" i="5"/>
  <c r="AA719" i="5"/>
  <c r="AA689" i="1"/>
  <c r="AA678" i="1"/>
  <c r="AA677" i="6"/>
  <c r="AA688" i="6"/>
  <c r="AA730" i="9"/>
  <c r="AA719" i="9"/>
  <c r="AA680" i="10"/>
  <c r="AA669" i="10"/>
  <c r="AA675" i="8"/>
  <c r="AA686" i="8"/>
  <c r="AA728" i="1"/>
  <c r="AA717" i="1"/>
  <c r="AA727" i="6"/>
  <c r="AA716" i="6"/>
  <c r="AA670" i="12"/>
  <c r="AA681" i="12"/>
  <c r="AA689" i="3"/>
  <c r="AA678" i="3"/>
  <c r="AA733" i="12"/>
  <c r="AA722" i="12"/>
  <c r="AA732" i="4"/>
  <c r="AA721" i="4"/>
  <c r="AA676" i="9"/>
  <c r="AA687" i="9"/>
  <c r="AA728" i="12"/>
  <c r="AA717" i="12"/>
  <c r="AA727" i="4"/>
  <c r="AA716" i="4"/>
  <c r="AA681" i="10"/>
  <c r="AA670" i="10"/>
  <c r="AA734" i="9"/>
  <c r="AA723" i="9"/>
  <c r="AA686" i="12"/>
  <c r="AA675" i="12"/>
  <c r="AA685" i="4"/>
  <c r="AA674" i="4"/>
  <c r="AA718" i="9"/>
  <c r="AA729" i="9"/>
  <c r="AA687" i="10"/>
  <c r="AA676" i="10"/>
  <c r="AA724" i="1"/>
  <c r="AA735" i="1"/>
  <c r="AA734" i="6"/>
  <c r="AA723" i="6"/>
  <c r="AA687" i="13"/>
  <c r="AA676" i="13"/>
  <c r="AA675" i="5"/>
  <c r="AA686" i="5"/>
  <c r="AA732" i="12"/>
  <c r="AA721" i="12"/>
  <c r="AA731" i="4"/>
  <c r="AA720" i="4"/>
  <c r="AA681" i="1"/>
  <c r="AA670" i="1"/>
  <c r="AA689" i="5"/>
  <c r="AA678" i="5"/>
  <c r="AA715" i="9"/>
  <c r="AA726" i="9"/>
  <c r="AA720" i="8"/>
  <c r="AA731" i="8"/>
  <c r="AA681" i="13"/>
  <c r="AA670" i="13"/>
  <c r="AA689" i="4"/>
  <c r="AA678" i="4"/>
  <c r="AA731" i="11"/>
  <c r="AA720" i="11"/>
  <c r="AA719" i="3"/>
  <c r="AA730" i="3"/>
  <c r="AA673" i="9"/>
  <c r="AA684" i="9"/>
  <c r="AA734" i="11"/>
  <c r="AA723" i="11"/>
  <c r="AA733" i="3"/>
  <c r="AA722" i="3"/>
  <c r="AA671" i="1"/>
  <c r="AA682" i="1"/>
  <c r="AA681" i="6"/>
  <c r="AA670" i="6"/>
  <c r="AA723" i="1"/>
  <c r="AA734" i="1"/>
  <c r="AA722" i="6"/>
  <c r="AA733" i="6"/>
  <c r="AA687" i="12"/>
  <c r="AA676" i="12"/>
  <c r="AA686" i="4"/>
  <c r="AA675" i="4"/>
  <c r="AA733" i="10"/>
  <c r="AA722" i="10"/>
  <c r="AA669" i="5"/>
  <c r="AA680" i="5"/>
  <c r="AA671" i="8"/>
  <c r="AA682" i="8"/>
  <c r="AA733" i="13"/>
  <c r="AA722" i="13"/>
  <c r="AA732" i="5"/>
  <c r="AA721" i="5"/>
  <c r="AA686" i="11"/>
  <c r="AA675" i="11"/>
  <c r="AA685" i="3"/>
  <c r="AA674" i="3"/>
  <c r="AA716" i="1"/>
  <c r="AA727" i="1"/>
  <c r="AA724" i="5"/>
  <c r="AA735" i="5"/>
  <c r="AA681" i="11"/>
  <c r="AA670" i="11"/>
  <c r="AA726" i="5"/>
  <c r="AA715" i="5"/>
  <c r="AA728" i="8"/>
  <c r="AA717" i="8"/>
  <c r="AA686" i="9"/>
  <c r="AA675" i="9"/>
  <c r="AA728" i="11"/>
  <c r="AA717" i="11"/>
  <c r="AA716" i="3"/>
  <c r="AA727" i="3"/>
  <c r="AA684" i="10"/>
  <c r="AA673" i="10"/>
  <c r="AA726" i="12"/>
  <c r="AA715" i="12"/>
  <c r="AA734" i="8"/>
  <c r="AA723" i="8"/>
  <c r="AA688" i="13"/>
  <c r="AA677" i="13"/>
  <c r="AA687" i="5"/>
  <c r="AA676" i="5"/>
  <c r="AA731" i="1"/>
  <c r="AA720" i="1"/>
  <c r="AA730" i="6"/>
  <c r="AA719" i="6"/>
  <c r="AA685" i="11"/>
  <c r="AA674" i="11"/>
  <c r="AA684" i="3"/>
  <c r="AA673" i="3"/>
  <c r="AA735" i="13"/>
  <c r="AA724" i="13"/>
  <c r="AA734" i="5"/>
  <c r="AA723" i="5"/>
  <c r="AA688" i="11"/>
  <c r="AA677" i="11"/>
  <c r="AA687" i="3"/>
  <c r="AA676" i="3"/>
  <c r="AA684" i="1"/>
  <c r="AA673" i="1"/>
  <c r="AA683" i="6"/>
  <c r="AA672" i="6"/>
  <c r="AA727" i="11"/>
  <c r="AA716" i="11"/>
  <c r="AA685" i="12"/>
  <c r="AA674" i="12"/>
  <c r="AA673" i="4"/>
  <c r="AA684" i="4"/>
  <c r="AA732" i="9"/>
  <c r="AA721" i="9"/>
  <c r="AA680" i="8"/>
  <c r="AA669" i="8"/>
  <c r="AA684" i="8"/>
  <c r="AA673" i="8"/>
  <c r="AA730" i="1"/>
  <c r="AA719" i="1"/>
  <c r="AA718" i="6"/>
  <c r="AA729" i="6"/>
  <c r="AA680" i="11"/>
  <c r="AA669" i="11"/>
  <c r="AA687" i="8"/>
  <c r="AA676" i="8"/>
  <c r="AA729" i="10"/>
  <c r="AA718" i="10"/>
  <c r="AA688" i="1"/>
  <c r="AA677" i="1"/>
  <c r="AA687" i="6"/>
  <c r="AA676" i="6"/>
  <c r="AA718" i="13"/>
  <c r="AA729" i="13"/>
  <c r="AA728" i="5"/>
  <c r="AA717" i="5"/>
  <c r="AA682" i="11"/>
  <c r="AA671" i="11"/>
  <c r="AA681" i="3"/>
  <c r="AA670" i="3"/>
  <c r="AA732" i="13"/>
  <c r="AA721" i="13"/>
  <c r="AA720" i="5"/>
  <c r="AA731" i="5"/>
  <c r="AA680" i="12"/>
  <c r="AA669" i="12"/>
  <c r="AA688" i="8"/>
  <c r="AA677" i="8"/>
  <c r="AA731" i="9"/>
  <c r="AA720" i="9"/>
  <c r="AA685" i="1"/>
  <c r="AA674" i="1"/>
  <c r="AA673" i="6"/>
  <c r="AA684" i="6"/>
  <c r="AA720" i="12"/>
  <c r="AA731" i="12"/>
  <c r="AA730" i="4"/>
  <c r="AA719" i="4"/>
  <c r="AA689" i="9"/>
  <c r="AA678" i="9"/>
  <c r="AA726" i="8"/>
  <c r="AA715" i="8"/>
  <c r="AA719" i="8"/>
  <c r="AA730" i="8"/>
  <c r="AA684" i="13"/>
  <c r="AA673" i="13"/>
  <c r="AA683" i="5"/>
  <c r="AA672" i="5"/>
  <c r="AA726" i="11"/>
  <c r="AA715" i="11"/>
  <c r="AA733" i="8"/>
  <c r="AA722" i="8"/>
  <c r="AA688" i="12"/>
  <c r="AA677" i="12"/>
  <c r="AA676" i="4"/>
  <c r="AA687" i="4"/>
  <c r="AA735" i="9"/>
  <c r="AA724" i="9"/>
  <c r="AA673" i="11"/>
  <c r="AA684" i="11"/>
  <c r="AA683" i="3"/>
  <c r="AA672" i="3"/>
  <c r="AA735" i="12"/>
  <c r="AA724" i="12"/>
  <c r="AA734" i="4"/>
  <c r="AA723" i="4"/>
  <c r="AA682" i="12"/>
  <c r="AA671" i="12"/>
  <c r="AA681" i="4"/>
  <c r="AA670" i="4"/>
  <c r="AA732" i="10"/>
  <c r="AA721" i="10"/>
  <c r="AA680" i="9"/>
  <c r="AA669" i="9"/>
  <c r="AA685" i="8"/>
  <c r="AA674" i="8"/>
  <c r="AA717" i="9"/>
  <c r="AA728" i="9"/>
  <c r="AA683" i="13"/>
  <c r="AA672" i="13"/>
  <c r="AA671" i="5"/>
  <c r="AA682" i="5"/>
  <c r="AA715" i="10"/>
  <c r="AA726" i="10"/>
  <c r="AA732" i="8"/>
  <c r="AA721" i="8"/>
  <c r="AA686" i="13"/>
  <c r="AA675" i="13"/>
  <c r="AA674" i="5"/>
  <c r="AA685" i="5"/>
  <c r="AA721" i="11"/>
  <c r="AA732" i="11"/>
  <c r="AA720" i="3"/>
  <c r="AA731" i="3"/>
  <c r="AA730" i="13"/>
  <c r="AA719" i="13"/>
  <c r="AA729" i="5"/>
  <c r="AA718" i="5"/>
  <c r="AA680" i="1"/>
  <c r="AA669" i="1"/>
  <c r="AA681" i="9"/>
  <c r="AA670" i="9"/>
  <c r="AA734" i="12"/>
  <c r="AA723" i="12"/>
  <c r="AA722" i="4"/>
  <c r="AA733" i="4"/>
  <c r="AA683" i="1"/>
  <c r="AA672" i="1"/>
  <c r="AA682" i="6"/>
  <c r="AA671" i="6"/>
  <c r="AA730" i="11"/>
  <c r="AA719" i="11"/>
  <c r="AA729" i="3"/>
  <c r="AA718" i="3"/>
  <c r="AA671" i="10"/>
  <c r="AA682" i="10"/>
  <c r="AA726" i="1"/>
  <c r="AA715" i="1"/>
  <c r="AA727" i="9"/>
  <c r="AA716" i="9"/>
  <c r="AA685" i="10"/>
  <c r="AA674" i="10"/>
  <c r="AA727" i="12"/>
  <c r="AA716" i="12"/>
  <c r="AA724" i="3"/>
  <c r="AA735" i="3"/>
  <c r="AA685" i="9"/>
  <c r="AA674" i="9"/>
  <c r="AA726" i="3"/>
  <c r="AA715" i="3"/>
  <c r="AA735" i="6"/>
  <c r="AA724" i="6"/>
  <c r="AA678" i="12"/>
  <c r="AA689" i="12"/>
  <c r="AA677" i="4"/>
  <c r="AA688" i="4"/>
  <c r="AA726" i="6"/>
  <c r="AA715" i="6"/>
  <c r="AA729" i="8"/>
  <c r="AA718" i="8"/>
  <c r="AA675" i="10"/>
  <c r="AA686" i="10"/>
  <c r="AA729" i="11"/>
  <c r="AA718" i="11"/>
  <c r="AA728" i="3"/>
  <c r="AA717" i="3"/>
  <c r="AA682" i="9"/>
  <c r="AA671" i="9"/>
  <c r="AA729" i="1"/>
  <c r="AA718" i="1"/>
  <c r="AA728" i="6"/>
  <c r="AA717" i="6"/>
  <c r="AA687" i="11"/>
  <c r="AA676" i="11"/>
  <c r="AA675" i="3"/>
  <c r="AA686" i="3"/>
  <c r="AA728" i="10"/>
  <c r="AA717" i="10"/>
  <c r="AA680" i="4"/>
  <c r="AA669" i="4"/>
  <c r="AA681" i="8"/>
  <c r="AA670" i="8"/>
  <c r="AA731" i="10"/>
  <c r="AA720" i="10"/>
  <c r="AA675" i="1"/>
  <c r="AA686" i="1"/>
  <c r="AA685" i="6"/>
  <c r="AA674" i="6"/>
  <c r="AA722" i="11"/>
  <c r="AA733" i="11"/>
  <c r="AA732" i="3"/>
  <c r="AA721" i="3"/>
  <c r="AA682" i="13"/>
  <c r="AA671" i="13"/>
  <c r="AA681" i="5"/>
  <c r="AA670" i="5"/>
  <c r="AA733" i="1"/>
  <c r="AA722" i="1"/>
  <c r="AA732" i="6"/>
  <c r="AA721" i="6"/>
  <c r="AA689" i="13"/>
  <c r="AA678" i="13"/>
  <c r="AA688" i="5"/>
  <c r="AA677" i="5"/>
  <c r="AA719" i="12"/>
  <c r="AA730" i="12"/>
  <c r="AA718" i="4"/>
  <c r="AA729" i="4"/>
  <c r="AA683" i="10"/>
  <c r="AA672" i="10"/>
  <c r="AA724" i="10"/>
  <c r="AA735" i="10"/>
  <c r="AA680" i="3"/>
  <c r="AA669" i="3"/>
  <c r="AA689" i="6"/>
  <c r="AA678" i="6"/>
  <c r="AA730" i="10"/>
  <c r="AA719" i="10"/>
  <c r="AA680" i="6"/>
  <c r="AA669" i="6"/>
  <c r="AA683" i="8"/>
  <c r="AA672" i="8"/>
</calcChain>
</file>

<file path=xl/comments1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60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D76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0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90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4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5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7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9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3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M40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M41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C59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use in EVs, grid operations of charge-depleting HEVs, and electrolysis hydrogen.</t>
        </r>
      </text>
    </comment>
    <comment ref="D59" authorId="0" shapeId="0">
      <text>
        <r>
          <rPr>
            <sz val="8"/>
            <color indexed="81"/>
            <rFont val="Tahoma"/>
            <family val="2"/>
          </rPr>
          <t>This generation mix is for calculating energy use and emissions of electricity generation for stationary use.</t>
        </r>
      </text>
    </comment>
    <comment ref="A73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Assuming 20% moisture in biomass feedstock</t>
        </r>
      </text>
    </comment>
    <comment ref="G75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H75" authorId="0" shapeId="0">
      <text>
        <r>
          <rPr>
            <sz val="8"/>
            <color indexed="81"/>
            <rFont val="Tahoma"/>
            <family val="2"/>
          </rPr>
          <t xml:space="preserve">The efficiency of 100% means that Btu accounting starts from Btu contained in electricity. The thermal efficiency of electricity generation in nuclear power plants (LWR) is 35%.
</t>
        </r>
      </text>
    </comment>
    <comment ref="B84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4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89" authorId="0" shapeId="0">
      <text>
        <r>
          <rPr>
            <sz val="9"/>
            <color indexed="81"/>
            <rFont val="Tahoma"/>
            <family val="2"/>
          </rPr>
          <t xml:space="preserve">Using fuel allocated to power generation by EIA in Form 923 (https://greet.es.anl.gov/publication-chp_add_2017)
</t>
        </r>
      </text>
    </comment>
    <comment ref="C89" authorId="0" shapeId="0">
      <text>
        <r>
          <rPr>
            <sz val="9"/>
            <color indexed="81"/>
            <rFont val="Tahoma"/>
            <family val="2"/>
          </rPr>
          <t>This is the total useful electric and heat energy divided by total fuel input per EIA form 923 
https://greet.es.anl.gov/publication-chp_add_2017</t>
        </r>
      </text>
    </comment>
    <comment ref="B93" authorId="0" shapeId="0">
      <text>
        <r>
          <rPr>
            <sz val="9"/>
            <color indexed="81"/>
            <rFont val="Tahoma"/>
            <family val="2"/>
          </rPr>
          <t xml:space="preserve">This is electricity generation efficiency after accounting for energy penalty associated with CO2 capture and compression (https://greet.es.anl.gov/publication-ele_ccs_2017)
</t>
        </r>
      </text>
    </comment>
    <comment ref="C93" authorId="0" shapeId="0">
      <text>
        <r>
          <rPr>
            <sz val="9"/>
            <color indexed="81"/>
            <rFont val="Tahoma"/>
            <family val="2"/>
          </rPr>
          <t xml:space="preserve">This is the effective CO2 reduction (https://greet.es.anl.gov/publication-ele_ccs_2017) 
</t>
        </r>
      </text>
    </comment>
    <comment ref="R104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4" authorId="0" shapeId="0">
      <text>
        <r>
          <rPr>
            <sz val="8"/>
            <color indexed="81"/>
            <rFont val="Arial"/>
            <family val="2"/>
          </rPr>
          <t>Emission factors of VOC, CO, NOX, SOX, and PM10 are from TS look-up tables at the bottom of this sheet. User should not change the value here.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5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F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Y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AZ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A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B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BC116" authorId="0" shapeId="0">
      <text>
        <r>
          <rPr>
            <sz val="8"/>
            <color indexed="81"/>
            <rFont val="Tahoma"/>
            <family val="2"/>
          </rPr>
          <t xml:space="preserve">GREET-calculated emission factors.
</t>
        </r>
      </text>
    </comment>
    <comment ref="E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F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G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H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I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M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N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O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Q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A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B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C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D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E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F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G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H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I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J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U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V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W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X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Y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AZ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A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B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BC118" authorId="0" shapeId="0">
      <text>
        <r>
          <rPr>
            <sz val="8"/>
            <color indexed="81"/>
            <rFont val="Tahoma"/>
            <family val="2"/>
          </rPr>
          <t>This is the amount of CO2 in burnt biomass that is from the atmosphere.</t>
        </r>
      </text>
    </comment>
    <comment ref="P132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BD132" authorId="0" shapeId="0">
      <text>
        <r>
          <rPr>
            <sz val="9"/>
            <color indexed="81"/>
            <rFont val="Tahoma"/>
            <family val="2"/>
          </rPr>
          <t>Fugitive Emissions from Geofluid</t>
        </r>
      </text>
    </comment>
    <comment ref="A156" authorId="0" shapeId="0">
      <text>
        <r>
          <rPr>
            <sz val="9"/>
            <color indexed="81"/>
            <rFont val="Tahoma"/>
            <family val="2"/>
          </rPr>
          <t>Energy use and emissions for power plant infrastructure are calculated in GREET2.</t>
        </r>
      </text>
    </comment>
    <comment ref="R225" authorId="0" shapeId="0">
      <text>
        <r>
          <rPr>
            <sz val="9"/>
            <color indexed="81"/>
            <rFont val="Tahoma"/>
            <family val="2"/>
          </rPr>
          <t>The Alberta Utilities Commission</t>
        </r>
      </text>
    </comment>
    <comment ref="S225" authorId="0" shapeId="0">
      <text>
        <r>
          <rPr>
            <b/>
            <sz val="9"/>
            <color indexed="81"/>
            <rFont val="Tahoma"/>
            <family val="2"/>
          </rPr>
          <t>This is also the national grid mix for Congo</t>
        </r>
      </text>
    </comment>
    <comment ref="H227" authorId="0" shapeId="0">
      <text>
        <r>
          <rPr>
            <sz val="9"/>
            <color indexed="81"/>
            <rFont val="Tahoma"/>
            <family val="2"/>
          </rPr>
          <t>this information is SA electricity mix in 2012: http://www.iea.org/statistics/statisticssearch/report/?year=2012&amp;country=SOUTHAFRIC&amp;product=ElectricityandHeat</t>
        </r>
      </text>
    </comment>
    <comment ref="H235" authorId="0" shapeId="0">
      <text>
        <r>
          <rPr>
            <sz val="9"/>
            <color indexed="81"/>
            <rFont val="Tahoma"/>
            <family val="2"/>
          </rPr>
          <t>this values correspond to South Africa in 2011, according to the world bank IBRD- IDA.</t>
        </r>
      </text>
    </comment>
    <comment ref="R242" authorId="0" shapeId="0">
      <text>
        <r>
          <rPr>
            <sz val="9"/>
            <color indexed="81"/>
            <rFont val="Tahoma"/>
            <family val="2"/>
          </rPr>
          <t>Assuming Alberta NG-based electricity is 100% from NG boilers.</t>
        </r>
      </text>
    </comment>
    <comment ref="B378" authorId="0" shapeId="0">
      <text>
        <r>
          <rPr>
            <sz val="8"/>
            <color indexed="81"/>
            <rFont val="Tahoma"/>
            <family val="2"/>
          </rPr>
          <t xml:space="preserve">Emission factors are calculated by the emission rates in EF sheet (g/mmBtu) and energy efficiencies of coal IGCC turbine due to lack of NEI data.
</t>
        </r>
      </text>
    </comment>
    <comment ref="B392" authorId="0" shapeId="0">
      <text>
        <r>
          <rPr>
            <sz val="8"/>
            <color indexed="81"/>
            <rFont val="Tahoma"/>
            <family val="2"/>
          </rPr>
          <t xml:space="preserve">Emission factors of VOC, CO, NOX, and PM10 are calculated by the emission rates of biomass FBC boiler in EF sheet (g/mmBtu) and energy efficiencies of biomass boiler due to lack of NEI data. SOX emission factors are assumed the same as biomass IGCC turbine.
</t>
        </r>
      </text>
    </comment>
    <comment ref="B406" authorId="0" shapeId="0">
      <text>
        <r>
          <rPr>
            <sz val="8"/>
            <color indexed="81"/>
            <rFont val="Tahoma"/>
            <family val="2"/>
          </rPr>
          <t xml:space="preserve">Emission factors of VOC, CO, and PM10 are assumed to be the same as coal IGCC turbine due to lack of data.
</t>
        </r>
      </text>
    </comment>
  </commentList>
</comments>
</file>

<file path=xl/sharedStrings.xml><?xml version="1.0" encoding="utf-8"?>
<sst xmlns="http://schemas.openxmlformats.org/spreadsheetml/2006/main" count="149638" uniqueCount="1101">
  <si>
    <t xml:space="preserve">     Residual oil</t>
  </si>
  <si>
    <t xml:space="preserve">     Coal</t>
  </si>
  <si>
    <t xml:space="preserve">     VOC</t>
  </si>
  <si>
    <t xml:space="preserve">     CO</t>
  </si>
  <si>
    <t xml:space="preserve">     NOx</t>
  </si>
  <si>
    <t xml:space="preserve">     PM10</t>
  </si>
  <si>
    <t xml:space="preserve">     PM2.5</t>
  </si>
  <si>
    <t xml:space="preserve">     SOx</t>
  </si>
  <si>
    <t xml:space="preserve">     BC</t>
  </si>
  <si>
    <t xml:space="preserve">     OC</t>
  </si>
  <si>
    <t xml:space="preserve">     N2O</t>
  </si>
  <si>
    <t xml:space="preserve"> </t>
  </si>
  <si>
    <t>VOC</t>
  </si>
  <si>
    <t>CO</t>
  </si>
  <si>
    <t>NOx</t>
  </si>
  <si>
    <t>PM10</t>
  </si>
  <si>
    <t>PM2.5</t>
  </si>
  <si>
    <t>SOx</t>
  </si>
  <si>
    <t>BC</t>
  </si>
  <si>
    <t>OC</t>
  </si>
  <si>
    <t>CH4</t>
  </si>
  <si>
    <t>N2O</t>
  </si>
  <si>
    <t>CO2</t>
  </si>
  <si>
    <t>Electricity Generation</t>
  </si>
  <si>
    <t>1) Scenario Control and Key Input Parameters (from the Inputs sheet)</t>
  </si>
  <si>
    <t xml:space="preserve">    Control variable for selecting power plant emission factors</t>
  </si>
  <si>
    <t xml:space="preserve">     1 --  GREET-calculated emissions factors via emission factors in EF Sheet</t>
  </si>
  <si>
    <t xml:space="preserve">     2 --  Emission factors based on EIA/eGRID database</t>
  </si>
  <si>
    <t xml:space="preserve">    </t>
  </si>
  <si>
    <t>G.H2</t>
  </si>
  <si>
    <t>L.H2</t>
  </si>
  <si>
    <t>Selecting nuclear reactor technologies for electrolysis at refueling stations</t>
  </si>
  <si>
    <t xml:space="preserve">    1 --  Light Water Reactor (LWR); 2-- High Temperature Gas Reactor (HTGR)</t>
  </si>
  <si>
    <t>LWR</t>
  </si>
  <si>
    <t>HTGR</t>
  </si>
  <si>
    <t>Conversion factor for nuclear power plants (MWh/g of U-235)</t>
  </si>
  <si>
    <t>Energy Use of Power Plant Infrastructure</t>
  </si>
  <si>
    <t xml:space="preserve">  To consider energy and emissions for infrastructure of power plants?</t>
  </si>
  <si>
    <t>Pressurized Water Reactor (PWR)</t>
  </si>
  <si>
    <t>Boiling Water Reactor (BWR)</t>
  </si>
  <si>
    <t>Shares of LWR technologies for infrastructure</t>
  </si>
  <si>
    <t>Geothermal-Flash</t>
  </si>
  <si>
    <t>Geothermal-Binary</t>
  </si>
  <si>
    <t>Geothermal-EGS</t>
  </si>
  <si>
    <t>Shares of Geothermal Technologies</t>
  </si>
  <si>
    <t>Fugitive CO2 emissions from geofluid (g CO2/kWh)</t>
  </si>
  <si>
    <t>2) Electricity Generation Mixes, Combustion Technology Shares, and Power Plant Energy Conversion Efficiencies</t>
  </si>
  <si>
    <t>2.1) Regional Combustion Technolgy Shares and Power Plant Energy Conversion Efficiencies</t>
  </si>
  <si>
    <t>Fuel</t>
  </si>
  <si>
    <t>Coal</t>
  </si>
  <si>
    <t>Oil</t>
  </si>
  <si>
    <t>Combustion Technology</t>
  </si>
  <si>
    <t>Boiler</t>
  </si>
  <si>
    <t>IGCC</t>
  </si>
  <si>
    <t>Gas Turbine</t>
  </si>
  <si>
    <t>Internal Combustion Engine</t>
  </si>
  <si>
    <t>Region</t>
  </si>
  <si>
    <t>U.S.</t>
  </si>
  <si>
    <t>ASCC </t>
  </si>
  <si>
    <t>FRCC</t>
  </si>
  <si>
    <t>HICC</t>
  </si>
  <si>
    <t>MRO</t>
  </si>
  <si>
    <t>NPCC</t>
  </si>
  <si>
    <t>RFC</t>
  </si>
  <si>
    <t>SERC</t>
  </si>
  <si>
    <t>SPP</t>
  </si>
  <si>
    <t>TRE</t>
  </si>
  <si>
    <t>WECC</t>
  </si>
  <si>
    <t>Efficiency</t>
  </si>
  <si>
    <t>Technology Share</t>
  </si>
  <si>
    <t>Emissions (g/kWh)</t>
  </si>
  <si>
    <t>NG</t>
  </si>
  <si>
    <t>Biomass</t>
  </si>
  <si>
    <t>Combined Cycle</t>
  </si>
  <si>
    <r>
      <t xml:space="preserve">2.2) Electricity Generation </t>
    </r>
    <r>
      <rPr>
        <b/>
        <sz val="10"/>
        <color rgb="FFFF0000"/>
        <rFont val="Arial"/>
        <family val="2"/>
      </rPr>
      <t>Mixes</t>
    </r>
    <r>
      <rPr>
        <b/>
        <sz val="10"/>
        <rFont val="Arial"/>
        <family val="2"/>
      </rPr>
      <t>, Combustion Technolgy Shares and Power Plant Energy Conversion Efficiencies for GREET Calculation</t>
    </r>
  </si>
  <si>
    <t>Generation Mix for EVs, Grid-Connected PHEVs, and Electrolysis H2</t>
  </si>
  <si>
    <t>Generation Mix for Stationary Applications</t>
  </si>
  <si>
    <t>Combustion Technology Shares for A Given Plant Fuel Type: EVs, GC PHEVs, and Electrolysis</t>
  </si>
  <si>
    <t>Combustion Technology Shares for A Given Plant Fuel Type (Stationary)</t>
  </si>
  <si>
    <t>Power Plant Energy Conversion Efficiency (Transportation)</t>
  </si>
  <si>
    <t>Power Plant Energy Conversion Efficiency (Stationary)</t>
  </si>
  <si>
    <t>Urban Emission Share for EVs, Grid-Connected PHEVs, and Electrolysis H2</t>
  </si>
  <si>
    <t>Urban Emission Share for Stationary Applications</t>
  </si>
  <si>
    <t>Residual Oil-Fired Power Plants</t>
  </si>
  <si>
    <t>Electricity Generation Mixes</t>
  </si>
  <si>
    <t xml:space="preserve">     Boiler</t>
  </si>
  <si>
    <t xml:space="preserve">     Internal Combustion Engine</t>
  </si>
  <si>
    <t>Natural Gas-Fired Power Plants</t>
  </si>
  <si>
    <t xml:space="preserve">     Gas Turbine</t>
  </si>
  <si>
    <t>Coal-Fired Power Plants</t>
  </si>
  <si>
    <t>Biomass Power Plants</t>
  </si>
  <si>
    <t>Nuclear Power Plants</t>
  </si>
  <si>
    <t xml:space="preserve">     Simple-cycle gas turbine</t>
  </si>
  <si>
    <t>Other Power Plants (hydro, wind, geothermal, etc.)</t>
  </si>
  <si>
    <t xml:space="preserve">     Combined-cycle gas turbine</t>
  </si>
  <si>
    <t>Other Power Plants' Electricity Generation Mixes</t>
  </si>
  <si>
    <t xml:space="preserve">     Hydroelectric</t>
  </si>
  <si>
    <t>Share of coal to power plants</t>
  </si>
  <si>
    <t xml:space="preserve">     Geothermal</t>
  </si>
  <si>
    <t>Bituminous coal</t>
  </si>
  <si>
    <t xml:space="preserve">     Wind</t>
  </si>
  <si>
    <t xml:space="preserve">     IGCC</t>
  </si>
  <si>
    <t>Subbituminous coal</t>
  </si>
  <si>
    <t xml:space="preserve">     Solar PV</t>
  </si>
  <si>
    <t>Lignite coal</t>
  </si>
  <si>
    <t xml:space="preserve">     Others (Biogenic Waste, Pumped Storage, etc.)</t>
  </si>
  <si>
    <t>Synthetic coal</t>
  </si>
  <si>
    <t xml:space="preserve"> Power Plant Energy Conversion Efficiencies </t>
  </si>
  <si>
    <t>Waste coal</t>
  </si>
  <si>
    <t>Pet Coke</t>
  </si>
  <si>
    <t>Tire Derived Fuel</t>
  </si>
  <si>
    <t>2.3) Combined Heat and Power Generation Technologies</t>
  </si>
  <si>
    <t>Natural Gas-Fired Combined Heat and Power Plants (CHP)</t>
  </si>
  <si>
    <t>Equivalent electric efficiency using fuel allocated to power generation</t>
  </si>
  <si>
    <t xml:space="preserve">Overall Plant Energy Conversion Efficiency </t>
  </si>
  <si>
    <t>Coal-Fired Combined Heat and Power Plants (CHP)</t>
  </si>
  <si>
    <t>2.4) Power Generation Technologies with Carbon Capture and Storage (CCS)</t>
  </si>
  <si>
    <t xml:space="preserve">Power Plant Energy Conversion Efficiency </t>
  </si>
  <si>
    <t xml:space="preserve">Percentage of Captured CO2 </t>
  </si>
  <si>
    <t>Efficiency of Auxilliary NG plant</t>
  </si>
  <si>
    <t>Coal Boiler</t>
  </si>
  <si>
    <t xml:space="preserve">     Integrated CCS design</t>
  </si>
  <si>
    <t>Theta</t>
  </si>
  <si>
    <t xml:space="preserve">     Auxiliary (power-matched) NG turbine for CCS</t>
  </si>
  <si>
    <t>Epsi</t>
  </si>
  <si>
    <t>NGCC</t>
  </si>
  <si>
    <t>3) Electric Transmission and Distribution Loss</t>
  </si>
  <si>
    <t>4) Power Plant Emissions: in Grams per kWh of Electricity Available at Power Plant Gate</t>
  </si>
  <si>
    <t>GREET-Calculated Emission Factors</t>
  </si>
  <si>
    <t>User-Inputted Emission Factors for Stationary Use (Default Data Here Are Emission Factors for EPA Database [g/kWh])</t>
  </si>
  <si>
    <t>User-Inputted Emission Factors for Transportation Use (Default Data Here Are Emission Factors for EPA Database [g/kWh])</t>
  </si>
  <si>
    <t>User-Inputted Emission Factors: Stationary Electricity Use</t>
  </si>
  <si>
    <t>User-Inputted Emission Factors: EVs, HEVs, and Electrolysis H2</t>
  </si>
  <si>
    <t>User-Inputted Emission Factors</t>
  </si>
  <si>
    <t>By Fuel-Type Plants (Stationary)</t>
  </si>
  <si>
    <t>By Fuel-Type Plants (Transportation)</t>
  </si>
  <si>
    <t>By Fuel-Type Plants</t>
  </si>
  <si>
    <t>Stationary Use</t>
  </si>
  <si>
    <t>Transportation Use</t>
  </si>
  <si>
    <t>Oil-Fired</t>
  </si>
  <si>
    <t>NG-Fired</t>
  </si>
  <si>
    <t>Coal-Fired</t>
  </si>
  <si>
    <t>Biomass-Fired: Willow</t>
  </si>
  <si>
    <t>Biomass-Fired: Poplar</t>
  </si>
  <si>
    <t>Biomass-Fired: Switchgrass</t>
  </si>
  <si>
    <t>Biomass-Fired: Miscanthus</t>
  </si>
  <si>
    <t>Biomass-Fired: Forest Residue</t>
  </si>
  <si>
    <t>Oil Boiler</t>
  </si>
  <si>
    <t>Oil Internal Combustion Engine</t>
  </si>
  <si>
    <t>Oil Gas Turbine</t>
  </si>
  <si>
    <t>NG Boiler</t>
  </si>
  <si>
    <t>NG SC Turbine</t>
  </si>
  <si>
    <t>NG CC Turbine</t>
  </si>
  <si>
    <t>NG Internal Combustion Engine</t>
  </si>
  <si>
    <t>Coal IGCC Turbine</t>
  </si>
  <si>
    <t>Bimoass Boiler: Willow</t>
  </si>
  <si>
    <t>Bimoass Boiler: Poplar</t>
  </si>
  <si>
    <t>Bimoass Boiler: Switchgrass</t>
  </si>
  <si>
    <t>Bimoass Boiler: Miscanthus</t>
  </si>
  <si>
    <t>Bimoass Boiler: Forest Residue</t>
  </si>
  <si>
    <t>Bimoass IGCC Turbine: Willow</t>
  </si>
  <si>
    <t>Bimoass IGCC Turbine: Poplar</t>
  </si>
  <si>
    <t>Bimoass IGCC Turbine: Switchgrass</t>
  </si>
  <si>
    <t>Bimoass IGCC Turbine: Miscanthus</t>
  </si>
  <si>
    <t>Bimoass IGCC Turbine: Forest Residue</t>
  </si>
  <si>
    <t>Biomass-Fired</t>
  </si>
  <si>
    <t>Total</t>
  </si>
  <si>
    <t>Urban</t>
  </si>
  <si>
    <t xml:space="preserve">CO2 </t>
  </si>
  <si>
    <t>CO2 (w/ C in VOC &amp; CO)</t>
  </si>
  <si>
    <t>5) Power Plant Emissions: Grams per kWh of Electricity Available at User Sites (wall outlets)</t>
  </si>
  <si>
    <t>Oil-Fired Power Plants</t>
  </si>
  <si>
    <t>NG-Fired Power Plant</t>
  </si>
  <si>
    <t>Coal-Fired Power Plant</t>
  </si>
  <si>
    <t>Biomass-Fired Power Plant</t>
  </si>
  <si>
    <t>Nuclear Power Plant</t>
  </si>
  <si>
    <t>Other Power Plants</t>
  </si>
  <si>
    <t>Oil-Fired Boiler Power Plants</t>
  </si>
  <si>
    <t>Oil-Fired Internal Combustion Engine Power Plants</t>
  </si>
  <si>
    <t>Oil-Fired Gas Turbine Power Plants</t>
  </si>
  <si>
    <t>NG-Fired Boiler Power Plant</t>
  </si>
  <si>
    <t>NG-Fired Simple Cycle Power Plant</t>
  </si>
  <si>
    <t>NG-Fired Combined Cycle Power Plant</t>
  </si>
  <si>
    <t>NG-Fired Internal Combustion Engine Power Plant</t>
  </si>
  <si>
    <t>Coal-Fired Boiler Power Plant</t>
  </si>
  <si>
    <t>Coal-Fired IGCC Power Plant</t>
  </si>
  <si>
    <t>Biomass-Fired Boiler Power Plants: Willow</t>
  </si>
  <si>
    <t>Biomass-Fired Boiler Power Plants: Poplar</t>
  </si>
  <si>
    <t>Biomass-Fired Boiler Power Plants: Switchgrass</t>
  </si>
  <si>
    <t>Biomass-Fired Boiler Power Plants: Miscanthus</t>
  </si>
  <si>
    <t>Biomass-Fired Boiler Power Plants: Forest Residue</t>
  </si>
  <si>
    <t>Biomass IGCC Power Plants: Willow</t>
  </si>
  <si>
    <t>Biomass IGCC Power Plants: Poplar</t>
  </si>
  <si>
    <t>Biomass IGCC Power Plants: Switchgrass</t>
  </si>
  <si>
    <t>Biomass IGCC Power Plants: Miscanthus</t>
  </si>
  <si>
    <t>Biomass IGCC Power Plants: Forest Residue</t>
  </si>
  <si>
    <t>Geothermal-Flash Power Plant</t>
  </si>
  <si>
    <t>6) Power Plant Energy Use and Emissions: per mmBtu of Electricity Available at User Sites (wall outlets)</t>
  </si>
  <si>
    <t>Oil-Fired Power Plant</t>
  </si>
  <si>
    <t>Nuclear-PWR Power Plant</t>
  </si>
  <si>
    <t>Nuclear-BWR Power Plant</t>
  </si>
  <si>
    <t>Hydroelectric Power Plant</t>
  </si>
  <si>
    <t>Wind Power Plant</t>
  </si>
  <si>
    <t>PV Power Plant</t>
  </si>
  <si>
    <t>Geothermal-Binary Power Plant</t>
  </si>
  <si>
    <t>Geothermal-EGS Power Plant</t>
  </si>
  <si>
    <t>NG-Fired Combined Cycle Power Plant with CCS (integrated design)</t>
  </si>
  <si>
    <t>NG-Fired Combined Cycle Power Plant with CCS (GT auxiliary)</t>
  </si>
  <si>
    <t>NG-Fired Combined Cycle (CHP) Power Plant</t>
  </si>
  <si>
    <t>NG-Fired Boiler (CHP) Power Plant</t>
  </si>
  <si>
    <t>NG Simple-Cycle Gas Turbine (CHP) Power Plant</t>
  </si>
  <si>
    <t>Coal-Fired Boiler Power Plant with CCS (integrated design)</t>
  </si>
  <si>
    <t>Coal-Fired Boiler Power Plant with CCS  (GT auxiliary)</t>
  </si>
  <si>
    <t>Coal-Fired Boiler (CHP) Power Plant</t>
  </si>
  <si>
    <t>Energy Use: Btu</t>
  </si>
  <si>
    <t xml:space="preserve">     NG</t>
  </si>
  <si>
    <t xml:space="preserve">     Biomass</t>
  </si>
  <si>
    <t xml:space="preserve">     Nuclear</t>
  </si>
  <si>
    <t xml:space="preserve">     Other energy sources</t>
  </si>
  <si>
    <t>Emissions: grams</t>
  </si>
  <si>
    <t xml:space="preserve">     CH4</t>
  </si>
  <si>
    <t xml:space="preserve">     CO2 </t>
  </si>
  <si>
    <t>7) Energy Use, Water Consumption, and Emissions for Power Plant Infrastructure from GREET2 (BTU or Gallons or grams per mmBTU of Electricity Available at Power Plant Gate)</t>
  </si>
  <si>
    <t>Oil-Fired Boiler</t>
  </si>
  <si>
    <t>Oil-Fired Internal Combustion Engine</t>
  </si>
  <si>
    <t>Oil-Fired Gas Turbine</t>
  </si>
  <si>
    <t>NG-Fired Internal Combustion Engine</t>
  </si>
  <si>
    <t>Biomass-Fired Boiler Power Plant</t>
  </si>
  <si>
    <t>Biomass-Fired IGCC Power Plant</t>
  </si>
  <si>
    <t>Energy Use: Btu per mmBtu</t>
  </si>
  <si>
    <t>Total energy</t>
  </si>
  <si>
    <t>Fossil fuels</t>
  </si>
  <si>
    <t>Natural gas</t>
  </si>
  <si>
    <t>Petroleum</t>
  </si>
  <si>
    <t>Water consumption: gallons per mmBtu</t>
  </si>
  <si>
    <t>Emissions: grams per mmBtu</t>
  </si>
  <si>
    <t>8) Energy Use, Water Consumption, and Emissions for Power Plant Infrastructure (BTU or Gallons or grams per mmBTU of Electricity Available at Wall Outlets)</t>
  </si>
  <si>
    <t xml:space="preserve">     Total energy</t>
  </si>
  <si>
    <t xml:space="preserve">     Fossil fuels</t>
  </si>
  <si>
    <t>Water consumption, gallons</t>
  </si>
  <si>
    <t>9) Fuel-Cycle Energy Use, Water Consumption, and Emissions of Electric Generation: Btu or Gallons or Grams per mmBtu of Electricity Available at User Sites (wall outlets)</t>
  </si>
  <si>
    <t>Nuclear Power Plant (HTGR): for electrolysis to H2 in central plant</t>
  </si>
  <si>
    <t>Coal-Fired Boiler Power Plant with CCS (GT auxiliary)</t>
  </si>
  <si>
    <t>Fuel Cycle (w/o Infrastructure)</t>
  </si>
  <si>
    <t>Feedstock</t>
  </si>
  <si>
    <t>Water consumption</t>
  </si>
  <si>
    <t>GHGs</t>
  </si>
  <si>
    <t>10) Calculation of Fuel-Cycle Energy Use, Water Consumption, and Emissions of other regional generation mixes</t>
  </si>
  <si>
    <t>Brazil for Sugarcane Ethanol</t>
  </si>
  <si>
    <t>Chile for Lime Production</t>
  </si>
  <si>
    <t>Central and Southern Plains for Sorghum</t>
  </si>
  <si>
    <t>South Africa for Platinum Production</t>
  </si>
  <si>
    <t>Australia</t>
  </si>
  <si>
    <t>Brazil</t>
  </si>
  <si>
    <t>Canada</t>
  </si>
  <si>
    <t>China</t>
  </si>
  <si>
    <t>Finland</t>
  </si>
  <si>
    <t>Japan</t>
  </si>
  <si>
    <t>New Caledonia</t>
  </si>
  <si>
    <t>Norway</t>
  </si>
  <si>
    <t>Russia</t>
  </si>
  <si>
    <t>Alberta</t>
  </si>
  <si>
    <t>Congo for Cobalt Production</t>
  </si>
  <si>
    <t>Hydro</t>
  </si>
  <si>
    <t>Wind</t>
  </si>
  <si>
    <t>Korea</t>
  </si>
  <si>
    <t>Europe</t>
  </si>
  <si>
    <t>EU AL</t>
  </si>
  <si>
    <t>China AL</t>
  </si>
  <si>
    <t>Japan AL</t>
  </si>
  <si>
    <t>Korea AL</t>
  </si>
  <si>
    <t>Type</t>
  </si>
  <si>
    <t>Average</t>
  </si>
  <si>
    <t>Marginal</t>
  </si>
  <si>
    <t>Al Average</t>
  </si>
  <si>
    <t>Year</t>
  </si>
  <si>
    <t>Used in calculation</t>
  </si>
  <si>
    <t>Nuclear</t>
  </si>
  <si>
    <t>Others</t>
  </si>
  <si>
    <t>T&amp;D Loss</t>
  </si>
  <si>
    <t>Btu or Gallons or Grams per mmBtu of Electricity Available at User Sites</t>
  </si>
  <si>
    <t>Urban area emissions</t>
  </si>
  <si>
    <t xml:space="preserve">11) Emission Factors for EPA/EIA Database over Time (g/kWh) </t>
  </si>
  <si>
    <t xml:space="preserve">  Fixed (original for 2015)</t>
  </si>
  <si>
    <t xml:space="preserve">  Default values from times series or user input</t>
  </si>
  <si>
    <t>5-year period</t>
  </si>
  <si>
    <t>Yes</t>
  </si>
  <si>
    <t>Stationary Use: U.S. Mix</t>
  </si>
  <si>
    <t>Transportation Use: U.S. Mix</t>
  </si>
  <si>
    <t>Nuclear Power Plant (LWR): for electrolysis to G.H2 at refueling station</t>
  </si>
  <si>
    <t>Nuclear Power Plant (LWR): for electrolysis to L.H2 at refueling station</t>
  </si>
  <si>
    <t>10.2) Electricity Generation Mix</t>
  </si>
  <si>
    <t xml:space="preserve">10.2.a) Selection of Electricity Generation Mix for Transportation Use </t>
  </si>
  <si>
    <t>Mix for transportation use</t>
  </si>
  <si>
    <t>U.S. Mix</t>
  </si>
  <si>
    <t>Mix for stationary use</t>
  </si>
  <si>
    <t>ASCC Mix</t>
  </si>
  <si>
    <t>FRCC Mix</t>
  </si>
  <si>
    <t>HICC Mix</t>
  </si>
  <si>
    <t>MRO Mix</t>
  </si>
  <si>
    <t>NPCC Mix</t>
  </si>
  <si>
    <t>RFC Mix</t>
  </si>
  <si>
    <t>SERC Mix</t>
  </si>
  <si>
    <t>SPP Mix</t>
  </si>
  <si>
    <t>TRE Mix</t>
  </si>
  <si>
    <t>WECC Mix</t>
  </si>
  <si>
    <t>CA Mix</t>
  </si>
  <si>
    <t>User Defined Mix</t>
  </si>
  <si>
    <t>NG Power Plants</t>
  </si>
  <si>
    <t>(transportation only)</t>
  </si>
  <si>
    <t>Coal Power Plants</t>
  </si>
  <si>
    <t>Hydro Power Plants</t>
  </si>
  <si>
    <t>(U.S. EPA)</t>
  </si>
  <si>
    <t>NGCC Turbine</t>
  </si>
  <si>
    <t>Geothermal</t>
  </si>
  <si>
    <t>10.2.b) Electric Generation Mixes: Data Table for Use in GREET (From Annual Energy Outlook 2019)</t>
  </si>
  <si>
    <t>User Defined</t>
  </si>
  <si>
    <t>Transportation</t>
  </si>
  <si>
    <t>Stationary</t>
  </si>
  <si>
    <t>Residual oil</t>
  </si>
  <si>
    <t>Nuclear power</t>
  </si>
  <si>
    <t>10.2.c) Electric Generation Mixes for GREET Simulations</t>
  </si>
  <si>
    <t>Mix for Transportation Use</t>
  </si>
  <si>
    <t>Mix for Stationary Use</t>
  </si>
  <si>
    <t>10.2.d) Shares of Technologies for Other Power Plants: Data Table for Use in GREET (From Annual Energy Outlook 2019)</t>
  </si>
  <si>
    <t>Hydroelectric</t>
  </si>
  <si>
    <t>Solar PV</t>
  </si>
  <si>
    <t>10.2.e) Shares of Technologies for Other Power Plants for GREET Simulations</t>
  </si>
  <si>
    <t>Stationary Use: ASCC Mix</t>
  </si>
  <si>
    <t>Transportation Use: ASCC Mix</t>
  </si>
  <si>
    <t>Stationary Use: FRCC Mix</t>
  </si>
  <si>
    <t>Transportation Use: FRCC Mix</t>
  </si>
  <si>
    <t>Stationary Use: HICC Mix</t>
  </si>
  <si>
    <t>Transportation Use: HICC Mix</t>
  </si>
  <si>
    <t>Stationary Use: MRO Mix</t>
  </si>
  <si>
    <t>Transportation Use: MRO Mix</t>
  </si>
  <si>
    <t>Stationary Use: NPCC Mix</t>
  </si>
  <si>
    <t>Transportation Use: NPCC Mix</t>
  </si>
  <si>
    <t>Stationary Use: RFC Mix</t>
  </si>
  <si>
    <t>Transportation Use: RFC Mix</t>
  </si>
  <si>
    <t>Stationary Use: SERC Mix</t>
  </si>
  <si>
    <t>Transportation Use: SERC Mix</t>
  </si>
  <si>
    <t>Stationary Use: SPP Mix</t>
  </si>
  <si>
    <t>Transportation Use: SPP Mix</t>
  </si>
  <si>
    <t>Stationary Use: TRE Mix</t>
  </si>
  <si>
    <t>Transportation Use: TRE Mix</t>
  </si>
  <si>
    <t>Stationary Use: WECC Mix</t>
  </si>
  <si>
    <t>Transportation Use: WECC Mix</t>
  </si>
  <si>
    <t>2.2) Electricity Generation Mixes, Combustion Technolgy Shares and Power Plant Energy Conversion Efficiencies for GREET Calculation</t>
  </si>
  <si>
    <t>Blue cells: regional mix of feedstocks</t>
  </si>
  <si>
    <t>Green cells: regional mix of power generator types for a given feedstock</t>
  </si>
  <si>
    <t>Stationary and transportation use-based emissions data are the same power power generation in GREET</t>
  </si>
  <si>
    <t>For the selected region in Inputs tab</t>
  </si>
  <si>
    <t>(same with Tab name)</t>
  </si>
  <si>
    <r>
      <t xml:space="preserve">Coal </t>
    </r>
    <r>
      <rPr>
        <b/>
        <sz val="10"/>
        <color rgb="FFFF0000"/>
        <rFont val="Arial"/>
        <family val="2"/>
      </rPr>
      <t>mix</t>
    </r>
    <r>
      <rPr>
        <b/>
        <sz val="10"/>
        <rFont val="Arial"/>
        <family val="2"/>
      </rPr>
      <t>-Fired Power Plant</t>
    </r>
  </si>
  <si>
    <r>
      <t xml:space="preserve">Coal </t>
    </r>
    <r>
      <rPr>
        <b/>
        <sz val="10"/>
        <color rgb="FFFF0000"/>
        <rFont val="Arial"/>
        <family val="2"/>
      </rPr>
      <t>mix</t>
    </r>
    <r>
      <rPr>
        <b/>
        <sz val="10"/>
        <rFont val="Arial"/>
        <family val="2"/>
      </rPr>
      <t>-Fired Boiler Power Plant</t>
    </r>
  </si>
  <si>
    <r>
      <t xml:space="preserve">Coal </t>
    </r>
    <r>
      <rPr>
        <b/>
        <sz val="10"/>
        <color rgb="FFFF0000"/>
        <rFont val="Arial"/>
        <family val="2"/>
      </rPr>
      <t>mix</t>
    </r>
    <r>
      <rPr>
        <b/>
        <sz val="10"/>
        <rFont val="Arial"/>
        <family val="2"/>
      </rPr>
      <t>-Fired IGCC Power Plant</t>
    </r>
  </si>
  <si>
    <t>Coal (bituminous) - Fired Power Plant</t>
  </si>
  <si>
    <t>Coal (subbituminous) - Fired Power Plant</t>
  </si>
  <si>
    <t>Coal (lignite) - Fired Power Plant</t>
  </si>
  <si>
    <t>Red font: added comments, e.g., added to account for different coal ranks (data come from breaking down GREET data and adjust combustion emissions by LHV and C% (see GREET Fuel_Specs tab)</t>
  </si>
  <si>
    <t>Coal (bituminous) - Fired Boiler Power Plant</t>
  </si>
  <si>
    <t>Coal (subbituminous) - Fired Boiler Power Plant</t>
  </si>
  <si>
    <t>Coal (lignite) - Fired Boiler Power Plant</t>
  </si>
  <si>
    <t>C ratio (wt%)</t>
  </si>
  <si>
    <t>LHV (Btu/ton)</t>
  </si>
  <si>
    <t>Coal Mix</t>
  </si>
  <si>
    <t>Data source: GREET Fuel_Prod_TS tab Column B and F</t>
  </si>
  <si>
    <t>Impact of coal rank to emissions: combustion CO2 is almost 100% inverse proportional to LHV*C ratio; the other emissions (SOX, NOX…) are assumed the same for all coal rank due to GREET data availability</t>
  </si>
  <si>
    <t>Nuclear power plant (HTGR): for electrolysis to H2</t>
  </si>
  <si>
    <t>Nuclear Power Plant (LWR): for electrolysis to H2</t>
  </si>
  <si>
    <r>
      <t xml:space="preserve">Nuclear </t>
    </r>
    <r>
      <rPr>
        <b/>
        <sz val="10"/>
        <color rgb="FFFF0000"/>
        <rFont val="Arial"/>
        <family val="2"/>
      </rPr>
      <t xml:space="preserve">(LWR) </t>
    </r>
    <r>
      <rPr>
        <b/>
        <sz val="10"/>
        <rFont val="Arial"/>
        <family val="2"/>
      </rPr>
      <t xml:space="preserve">Power Plant </t>
    </r>
    <r>
      <rPr>
        <b/>
        <sz val="10"/>
        <color rgb="FFFF0000"/>
        <rFont val="Arial"/>
        <family val="2"/>
      </rPr>
      <t>(100% PWR mix or HTGR)</t>
    </r>
  </si>
  <si>
    <t>*</t>
  </si>
  <si>
    <t>Feed</t>
  </si>
  <si>
    <t>Generator Type</t>
  </si>
  <si>
    <t>efficiency</t>
  </si>
  <si>
    <t>mix</t>
  </si>
  <si>
    <t>source</t>
  </si>
  <si>
    <t>data location</t>
  </si>
  <si>
    <t>flow</t>
  </si>
  <si>
    <t>unit</t>
  </si>
  <si>
    <t>Numbers in Section (9) of each tab include power plant infrastructure emissions, but impact to coal/NG/oil to power LC GHGs is very small</t>
  </si>
  <si>
    <t>comment</t>
  </si>
  <si>
    <t>Include Infrastructure Emissions?</t>
  </si>
  <si>
    <t>US</t>
  </si>
  <si>
    <t>natural gas</t>
  </si>
  <si>
    <t>value</t>
  </si>
  <si>
    <t>voc</t>
  </si>
  <si>
    <t>co</t>
  </si>
  <si>
    <t>nox</t>
  </si>
  <si>
    <t>pm10</t>
  </si>
  <si>
    <t>pm2.5</t>
  </si>
  <si>
    <t>sox</t>
  </si>
  <si>
    <t>bc</t>
  </si>
  <si>
    <t>oc</t>
  </si>
  <si>
    <t>ch4</t>
  </si>
  <si>
    <t>n2o</t>
  </si>
  <si>
    <t xml:space="preserve">co2 </t>
  </si>
  <si>
    <t>MJ/MJ</t>
  </si>
  <si>
    <t>kg/KWh</t>
  </si>
  <si>
    <t>no</t>
  </si>
  <si>
    <t>yes</t>
  </si>
  <si>
    <t>Combined cycle</t>
  </si>
  <si>
    <t>Gas turbine</t>
  </si>
  <si>
    <t>Internal combustion engine</t>
  </si>
  <si>
    <t>ASCC</t>
  </si>
  <si>
    <t>Mix</t>
  </si>
  <si>
    <t>Others (Biogenic Waste, Pumped Storage, etc.)</t>
  </si>
  <si>
    <t>nuclear</t>
  </si>
  <si>
    <t>other energy</t>
  </si>
  <si>
    <t>biomass</t>
  </si>
  <si>
    <t>coal</t>
  </si>
  <si>
    <t>residual oil</t>
  </si>
  <si>
    <t>Coal Rank</t>
  </si>
  <si>
    <t>Bituminous</t>
  </si>
  <si>
    <t>Subbituminous</t>
  </si>
  <si>
    <t>Lignite</t>
  </si>
  <si>
    <t>Generation Region</t>
  </si>
  <si>
    <t>Mix (50% bituminous_40% subbituminous_4.4% lignite_5.1% other)</t>
  </si>
  <si>
    <t>Coal (bituminous) - Fired IGCC Power Plant</t>
  </si>
  <si>
    <t>Coal (subbituminous) - Fired IGCC Power Plant</t>
  </si>
  <si>
    <t>Coal (lignite) - Fired IGCC Power Plant</t>
  </si>
  <si>
    <t>infrastructure emissions</t>
  </si>
  <si>
    <t>LWR Sub-Type</t>
  </si>
  <si>
    <t>efficiency (MWh/g U-235)</t>
  </si>
  <si>
    <t>LWR (Light Water Reactor)</t>
  </si>
  <si>
    <t>BRW (Boiling Water Reactor)</t>
  </si>
  <si>
    <t>Mix (100% PWR_Pressurized Water Reactor)</t>
  </si>
  <si>
    <t>Data processing section to generate power generation process csv file</t>
  </si>
  <si>
    <t>T&amp;D loss is set to 0%, so "wall-outlet" emissions are the same with power plant emissions</t>
  </si>
  <si>
    <t>kg/KWh electricity at power plant gate</t>
  </si>
  <si>
    <t>Data processing section to generate power mix upstream &amp; midstream csv file</t>
  </si>
  <si>
    <t>Both upstream and midstream emissions are included</t>
  </si>
  <si>
    <t>Data processing section to generate power lifecycle emissions csv file (with % electricity T&amp;D loss adjustment)</t>
  </si>
  <si>
    <t>US mix</t>
  </si>
  <si>
    <t>ghg</t>
  </si>
  <si>
    <r>
      <t xml:space="preserve">Data processing section to generate power </t>
    </r>
    <r>
      <rPr>
        <b/>
        <sz val="12"/>
        <color rgb="FFFF0000"/>
        <rFont val="Calibri"/>
        <family val="2"/>
        <scheme val="minor"/>
      </rPr>
      <t xml:space="preserve">lifecycle </t>
    </r>
    <r>
      <rPr>
        <b/>
        <sz val="12"/>
        <color theme="1"/>
        <rFont val="Calibri"/>
        <family val="2"/>
        <scheme val="minor"/>
      </rPr>
      <t>emissions csv file (with 4.9% electricity T&amp;D loss adjustment)</t>
    </r>
  </si>
  <si>
    <t>Electric tab Row 210-221</t>
  </si>
  <si>
    <t>US natural gas</t>
  </si>
  <si>
    <t>US coal</t>
  </si>
  <si>
    <t>US hydro</t>
  </si>
  <si>
    <t>US nuclear</t>
  </si>
  <si>
    <r>
      <t xml:space="preserve">Data processing section to generate power </t>
    </r>
    <r>
      <rPr>
        <b/>
        <sz val="12"/>
        <color rgb="FFFF0000"/>
        <rFont val="Calibri"/>
        <family val="2"/>
        <scheme val="minor"/>
      </rPr>
      <t xml:space="preserve">lifecycle </t>
    </r>
    <r>
      <rPr>
        <b/>
        <sz val="12"/>
        <color theme="1"/>
        <rFont val="Calibri"/>
        <family val="2"/>
        <scheme val="minor"/>
      </rPr>
      <t>emissions csv file (with 4.9% electricity T&amp;D loss adjustment; infrastructure emissions included)</t>
    </r>
  </si>
  <si>
    <t>ASCC mix</t>
  </si>
  <si>
    <t>FRCC mix</t>
  </si>
  <si>
    <t>HICC mix</t>
  </si>
  <si>
    <t>MRO mix</t>
  </si>
  <si>
    <t>NPCC mix</t>
  </si>
  <si>
    <t>RFC mix</t>
  </si>
  <si>
    <t>SERC mix</t>
  </si>
  <si>
    <t>SPP mix</t>
  </si>
  <si>
    <t>TRE mix</t>
  </si>
  <si>
    <t>WECC mix</t>
  </si>
  <si>
    <t>33%natural gas_29%coal_0%oil_20%nuclear_7%hydro_7%wind_2%solar_1%other</t>
  </si>
  <si>
    <t>Electric tab Row 210-220 for US Mix when Inputs tab E710 = US</t>
  </si>
  <si>
    <t>50%natural gas_9%coal_14%oil_0%nuclear_25%hydro_2%wind_0%solar_1%other</t>
  </si>
  <si>
    <t>Electric tab Row 210-220 for ASCC Mix when Inputs tab E710 = ASCC</t>
  </si>
  <si>
    <t>67%natural gas_17%coal_0%oil_13%nuclear_1%hydro_0%wind_1%solar_1%other</t>
  </si>
  <si>
    <t>Electric tab Row 210-220 for FRCC Mix when Inputs tab E710 = FRCC</t>
  </si>
  <si>
    <t>0%natural gas_14%coal_68%oil_0%nuclear_1%hydro_5%wind_2%solar_11%other</t>
  </si>
  <si>
    <t>Electric tab Row 210-220 for HICC Mix when Inputs tab E710 = HICC</t>
  </si>
  <si>
    <t>10%natural gas_48%coal_0%oil_11%nuclear_5%hydro_25%wind_1%solar_1%other</t>
  </si>
  <si>
    <t>Electric tab Row 210-220 for MRO Mix when Inputs tab E710 = MRO</t>
  </si>
  <si>
    <t>42%natural gas_3%coal_0%oil_33%nuclear_15%hydro_3%wind_1%solar_3%other</t>
  </si>
  <si>
    <t>Electric tab Row 210-220 for NPCC Mix when Inputs tab E710 = NPCC</t>
  </si>
  <si>
    <t>26%natural gas_39%coal_0%oil_30%nuclear_1%hydro_3%wind_0%solar_1%other</t>
  </si>
  <si>
    <t>Electric tab Row 210-220 for RFC Mix when Inputs tab E710 = RFC</t>
  </si>
  <si>
    <t>35%natural gas_31%coal_0%oil_28%nuclear_3%hydro_1%wind_1%solar_1%other</t>
  </si>
  <si>
    <t>Electric tab Row 210-220 for SERC Mix when Inputs tab E710 = SERC</t>
  </si>
  <si>
    <t>29%natural gas_34%coal_2%oil_4%nuclear_3%hydro_28%wind_0%solar_0%other</t>
  </si>
  <si>
    <t>Electric tab Row 210-220 for SPP Mix when Inputs tab E710 = SPP</t>
  </si>
  <si>
    <t>49%natural gas_24%coal_0%oil_11%nuclear_0%hydro_14%wind_1%solar_0%other</t>
  </si>
  <si>
    <t>Electric tab Row 210-220 for TRE Mix when Inputs tab E710 = TRE</t>
  </si>
  <si>
    <t>25%natural gas_19%coal_0%oil_5%nuclear_33%hydro_9%wind_6%solar_3%other</t>
  </si>
  <si>
    <t>Electric tab Row 210-220 for WECC Mix when Inputs tab E710 = WECC</t>
  </si>
  <si>
    <t>GREET</t>
  </si>
  <si>
    <t>direction</t>
  </si>
  <si>
    <t>output</t>
  </si>
  <si>
    <t>different power options for users when modeling industrial processes or vehicles</t>
  </si>
  <si>
    <t>Electric tab Row 210-222</t>
  </si>
  <si>
    <t>Electric tab Row 210-223</t>
  </si>
  <si>
    <t>Electric tab Row 210-224</t>
  </si>
  <si>
    <t>Electric tab Row 210-225</t>
  </si>
  <si>
    <t>Electric tab Row 210-226</t>
  </si>
  <si>
    <t>Electric tab Row 210-227</t>
  </si>
  <si>
    <t>Electric tab Row 210-228</t>
  </si>
  <si>
    <t>Electric tab Row 210-229</t>
  </si>
  <si>
    <t>Electric tab Row 210-230</t>
  </si>
  <si>
    <t>Electric tab Row 210-231</t>
  </si>
  <si>
    <t>Electric tab Row 210-232</t>
  </si>
  <si>
    <t>Electric tab Row 210-233</t>
  </si>
  <si>
    <t>Electric tab Row 210-234</t>
  </si>
  <si>
    <t>Electric tab Row 210-235</t>
  </si>
  <si>
    <t>Electric tab Row 210-236</t>
  </si>
  <si>
    <t>Electric tab Row 210-237</t>
  </si>
  <si>
    <t>Electric tab Row 210-238</t>
  </si>
  <si>
    <t>Electric tab Row 210-239</t>
  </si>
  <si>
    <t>Electric tab Row 210-240</t>
  </si>
  <si>
    <t>Electric tab Row 210-241</t>
  </si>
  <si>
    <t>Electric tab Row 210-242</t>
  </si>
  <si>
    <t>Electric tab Row 210-243</t>
  </si>
  <si>
    <t>Electric tab Row 210-244</t>
  </si>
  <si>
    <t>Electric tab Row 210-245</t>
  </si>
  <si>
    <t>Electric tab Row 210-246</t>
  </si>
  <si>
    <t>Electric tab Row 210-247</t>
  </si>
  <si>
    <t>Electric tab Row 210-248</t>
  </si>
  <si>
    <t>Electric tab Row 210-249</t>
  </si>
  <si>
    <t>Electric tab Row 210-250</t>
  </si>
  <si>
    <t>Electric tab Row 210-251</t>
  </si>
  <si>
    <t>Electric tab Row 210-252</t>
  </si>
  <si>
    <t>Electric tab Row 210-253</t>
  </si>
  <si>
    <t>Electric tab Row 210-254</t>
  </si>
  <si>
    <t>Electric tab Row 210-255</t>
  </si>
  <si>
    <t>Electric tab Row 210-256</t>
  </si>
  <si>
    <t>Electric tab Row 210-257</t>
  </si>
  <si>
    <t>Electric tab Row 210-258</t>
  </si>
  <si>
    <t>Electric tab Row 210-259</t>
  </si>
  <si>
    <t>Electric tab Row 210-260</t>
  </si>
  <si>
    <t>Electric tab Row 210-261</t>
  </si>
  <si>
    <t>Electric tab Row 210-262</t>
  </si>
  <si>
    <t>Electric tab Row 210-263</t>
  </si>
  <si>
    <t>Electric tab Row 210-264</t>
  </si>
  <si>
    <t>Electric tab Row 210-265</t>
  </si>
  <si>
    <t>Electric tab Row 210-266</t>
  </si>
  <si>
    <t>Electric tab Row 210-267</t>
  </si>
  <si>
    <t>Electric tab Row 210-268</t>
  </si>
  <si>
    <t>Electric tab Row 210-269</t>
  </si>
  <si>
    <t>Electric tab Row 210-270</t>
  </si>
  <si>
    <t>Electric tab Row 210-271</t>
  </si>
  <si>
    <t>Electric tab Row 210-272</t>
  </si>
  <si>
    <t>Electric tab Row 210-273</t>
  </si>
  <si>
    <t>Electric tab Row 210-274</t>
  </si>
  <si>
    <t>Electric tab Row 210-275</t>
  </si>
  <si>
    <t>Electric tab Row 210-276</t>
  </si>
  <si>
    <t>Electric tab Row 210-277</t>
  </si>
  <si>
    <t>Electric tab Row 210-278</t>
  </si>
  <si>
    <t>Electric tab Row 210-279</t>
  </si>
  <si>
    <t>Electric tab Row 210-280</t>
  </si>
  <si>
    <t>Electric tab Row 210-281</t>
  </si>
  <si>
    <t>Electric tab Row 210-282</t>
  </si>
  <si>
    <t>Electric tab Row 210-283</t>
  </si>
  <si>
    <t>Electric tab Row 210-284</t>
  </si>
  <si>
    <t>Electric tab Row 210-285</t>
  </si>
  <si>
    <t>Electric tab Row 210-286</t>
  </si>
  <si>
    <t>Electric tab Row 210-287</t>
  </si>
  <si>
    <t>Electric tab Row 210-288</t>
  </si>
  <si>
    <t>Electric tab Row 210-289</t>
  </si>
  <si>
    <t>Electric tab Row 210-290</t>
  </si>
  <si>
    <t>Electric tab Row 210-291</t>
  </si>
  <si>
    <t>Electric tab Row 210-292</t>
  </si>
  <si>
    <t>Electric tab Row 210-293</t>
  </si>
  <si>
    <t>Electric tab Row 210-294</t>
  </si>
  <si>
    <t>Electric tab Row 210-295</t>
  </si>
  <si>
    <t>Electric tab Row 210-296</t>
  </si>
  <si>
    <t>Electric tab Row 210-297</t>
  </si>
  <si>
    <t>Electric tab Row 210-298</t>
  </si>
  <si>
    <t>Electric tab Row 210-299</t>
  </si>
  <si>
    <t>Electric tab Row 210-300</t>
  </si>
  <si>
    <t>Electric tab Row 210-301</t>
  </si>
  <si>
    <t>Electric tab Row 210-302</t>
  </si>
  <si>
    <t>Electric tab Row 210-303</t>
  </si>
  <si>
    <t>Electric tab Row 210-304</t>
  </si>
  <si>
    <t>Electric tab Row 210-305</t>
  </si>
  <si>
    <t>Electric tab Row 210-306</t>
  </si>
  <si>
    <t>Electric tab Row 210-307</t>
  </si>
  <si>
    <t>Electric tab Row 210-308</t>
  </si>
  <si>
    <t>Electric tab Row 210-309</t>
  </si>
  <si>
    <t>Electric tab Row 210-310</t>
  </si>
  <si>
    <t>Electric tab Row 210-311</t>
  </si>
  <si>
    <t>Electric tab Row 210-312</t>
  </si>
  <si>
    <t>Electric tab Row 210-313</t>
  </si>
  <si>
    <t>Electric tab Row 210-314</t>
  </si>
  <si>
    <t>Electric tab Row 210-315</t>
  </si>
  <si>
    <t>Electric tab Row 210-316</t>
  </si>
  <si>
    <t>Electric tab Row 210-317</t>
  </si>
  <si>
    <t>Electric tab Row 210-318</t>
  </si>
  <si>
    <t>Electric tab Row 210-319</t>
  </si>
  <si>
    <t>Electric tab Row 210-320</t>
  </si>
  <si>
    <t>Electric tab Row 210-321</t>
  </si>
  <si>
    <t>Electric tab Row 210-322</t>
  </si>
  <si>
    <t>Electric tab Row 210-323</t>
  </si>
  <si>
    <t>Electric tab Row 210-324</t>
  </si>
  <si>
    <t>Electric tab Row 210-325</t>
  </si>
  <si>
    <t>Electric tab Row 210-326</t>
  </si>
  <si>
    <t>Electric tab Row 210-327</t>
  </si>
  <si>
    <t>Electric tab Row 210-328</t>
  </si>
  <si>
    <t>Electric tab Row 210-329</t>
  </si>
  <si>
    <t>Electric tab Row 210-330</t>
  </si>
  <si>
    <t>Electric tab Row 210-331</t>
  </si>
  <si>
    <t>Electric tab Row 210-332</t>
  </si>
  <si>
    <t>Electric tab Row 210-333</t>
  </si>
  <si>
    <t>Electric tab Row 210-334</t>
  </si>
  <si>
    <t>Electric tab Row 210-335</t>
  </si>
  <si>
    <t>Electric tab Row 210-336</t>
  </si>
  <si>
    <t>Electric tab Row 210-337</t>
  </si>
  <si>
    <t>Electric tab Row 210-338</t>
  </si>
  <si>
    <t>Electric tab Row 210-339</t>
  </si>
  <si>
    <t>Electric tab Row 210-340</t>
  </si>
  <si>
    <t>Electric tab Row 210-341</t>
  </si>
  <si>
    <t>Electric tab Row 210-342</t>
  </si>
  <si>
    <t>Electric tab Row 210-343</t>
  </si>
  <si>
    <t>Electric tab Row 210-344</t>
  </si>
  <si>
    <t>Electric tab Row 210-345</t>
  </si>
  <si>
    <t>Electric tab Row 210-346</t>
  </si>
  <si>
    <t>Electric tab Row 210-347</t>
  </si>
  <si>
    <t>Electric tab Row 210-348</t>
  </si>
  <si>
    <t>Electric tab Row 210-349</t>
  </si>
  <si>
    <t>Electric tab Row 210-350</t>
  </si>
  <si>
    <t>Electric tab Row 210-351</t>
  </si>
  <si>
    <t>Electric tab Row 210-352</t>
  </si>
  <si>
    <t>Electric tab Row 210-353</t>
  </si>
  <si>
    <t>Electric tab Row 210-354</t>
  </si>
  <si>
    <t>Electric tab Row 210-355</t>
  </si>
  <si>
    <t>Electric tab Row 210-356</t>
  </si>
  <si>
    <t>Electric tab Row 210-357</t>
  </si>
  <si>
    <t>Electric tab Row 210-358</t>
  </si>
  <si>
    <t>Electric tab Row 210-359</t>
  </si>
  <si>
    <t>Electric tab Row 210-360</t>
  </si>
  <si>
    <t>Electric tab Row 210-361</t>
  </si>
  <si>
    <t>Electric tab Row 210-362</t>
  </si>
  <si>
    <t>Electric tab Row 210-363</t>
  </si>
  <si>
    <t>Electric tab Row 210-364</t>
  </si>
  <si>
    <t>Electric tab Row 210-365</t>
  </si>
  <si>
    <t>Electric tab Row 210-366</t>
  </si>
  <si>
    <t>Electric tab Row 210-367</t>
  </si>
  <si>
    <t>Electric tab Row 210-368</t>
  </si>
  <si>
    <t>Electric tab Row 210-369</t>
  </si>
  <si>
    <t>Electric tab Row 210-370</t>
  </si>
  <si>
    <t>Electric tab Row 210-371</t>
  </si>
  <si>
    <t>Electric tab Row 210-372</t>
  </si>
  <si>
    <t>Electric tab Row 210-373</t>
  </si>
  <si>
    <t>Electric tab Row 210-374</t>
  </si>
  <si>
    <t>Electric tab Row 210-375</t>
  </si>
  <si>
    <t>Electric tab Row 210-376</t>
  </si>
  <si>
    <t>Electric tab Row 210-377</t>
  </si>
  <si>
    <t>Electric tab Row 210-378</t>
  </si>
  <si>
    <t>Electric tab Row 210-379</t>
  </si>
  <si>
    <t>Electric tab Row 210-380</t>
  </si>
  <si>
    <t>Electric tab Row 210-381</t>
  </si>
  <si>
    <t>Electric tab Row 210-382</t>
  </si>
  <si>
    <t>Electric tab Row 210-383</t>
  </si>
  <si>
    <t>Electric tab Row 210-384</t>
  </si>
  <si>
    <t>Electric tab Row 210-385</t>
  </si>
  <si>
    <t>Electric tab Row 210-386</t>
  </si>
  <si>
    <t>Electric tab Row 210-387</t>
  </si>
  <si>
    <t>Electric tab Row 210-388</t>
  </si>
  <si>
    <t>Electric tab Row 210-389</t>
  </si>
  <si>
    <t>Electric tab Row 210-390</t>
  </si>
  <si>
    <t>Electric tab Row 210-391</t>
  </si>
  <si>
    <t>Electric tab Row 210-392</t>
  </si>
  <si>
    <t>Electric tab Row 210-393</t>
  </si>
  <si>
    <t>Electric tab Row 210-394</t>
  </si>
  <si>
    <t>Electric tab Row 210-395</t>
  </si>
  <si>
    <t>Electric tab Row 210-396</t>
  </si>
  <si>
    <t>Electric tab Row 210-397</t>
  </si>
  <si>
    <t>Electric tab Row 210-398</t>
  </si>
  <si>
    <t>Electric tab Row 210-399</t>
  </si>
  <si>
    <t>Electric tab Row 210-400</t>
  </si>
  <si>
    <t>Electric tab Row 137-142 for US Mix when Inputs tab E710 = US</t>
  </si>
  <si>
    <t>Electric tab Row 138 for Natural gas Boiler when Inputs tab E710 = US</t>
  </si>
  <si>
    <t>Electric tab Row 138 for Coal Boiler when Inputs tab E710 = US</t>
  </si>
  <si>
    <t>Electric tab Row 188-198 for US Hydro when Inputs tab E710 = US</t>
  </si>
  <si>
    <t>Electric tab Row 188-198 for US PWR when Inputs tab E710 = US</t>
  </si>
  <si>
    <t>Electric tab Row 144-154 for Natural gas Boiler when Inputs tab E710 = US</t>
  </si>
  <si>
    <t>Electric tab Row 144-154 for Coal Boiler when Inputs tab E710 = US</t>
  </si>
  <si>
    <t>Electric tab Row 144-154 for US Mix when Inputs tab E710 = US</t>
  </si>
  <si>
    <t>Electric tab Row 188-198 for US BRW when Inputs tab E710 = US</t>
  </si>
  <si>
    <t>Electric tab Row 144-154 plus Row 188-198 for Natural gas Boiler when Inputs tab E710 = US</t>
  </si>
  <si>
    <t>Electric tab Row 144-154 plus Row 188-198 for Coal Boiler when Inputs tab E710 = US</t>
  </si>
  <si>
    <t>Electric tab Row 144-154 plus Row 188-198 for US Mix when Inputs tab E710 = US</t>
  </si>
  <si>
    <t>Electric tab Row 188-198 for US HTGR when Inputs tab E710 = US</t>
  </si>
  <si>
    <t>Electric tab Row 138 for Natural gas Gas Turbine when Inputs tab E710 = US</t>
  </si>
  <si>
    <t>Electric tab Row 138 for Coal IGCC when Inputs tab E710 = US</t>
  </si>
  <si>
    <t>Electric tab Row 144-154 for Natural gas Gas Turbine when Inputs tab E710 = US</t>
  </si>
  <si>
    <t>Electric tab Row 144-154 for Coal IGCC when Inputs tab E710 = US</t>
  </si>
  <si>
    <t>Electric tab Row 144-154 plus Row 188-198 for Natural gas Gas Turbine when Inputs tab E710 = US</t>
  </si>
  <si>
    <t>Electric tab Row 144-154 plus Row 188-198 for Coal IGCC when Inputs tab E710 = US</t>
  </si>
  <si>
    <t>Electric tab Row 138 for Natural gas Combined Cycle when Inputs tab E710 = US</t>
  </si>
  <si>
    <t>99%Boiler_1%IGCC</t>
  </si>
  <si>
    <t>Electric tab Row 138 for Coal Mix when Inputs tab E710 = US</t>
  </si>
  <si>
    <t>Electric tab Row 144-154 for Natural gas Combined Cycle when Inputs tab E710 = US</t>
  </si>
  <si>
    <t>Electric tab Row 144-154 for Coal Mix when Inputs tab E710 = US</t>
  </si>
  <si>
    <t>Electric tab Row 144-154 plus Row 188-198 for Natural gas Combined Cycle when Inputs tab E710 = US</t>
  </si>
  <si>
    <t>Electric tab Row 144-154 plus Row 188-198 for Coal Mix when Inputs tab E710 = US</t>
  </si>
  <si>
    <t>Electric tab Row 138 for Natural gas Internal Combustion Engine when Inputs tab E710 = US</t>
  </si>
  <si>
    <t>Electric tab Row 144-154 for Natural gas Internal Combustion Engine when Inputs tab E710 = US</t>
  </si>
  <si>
    <t>Electric tab Row 144-154 plus Row 188-198 for Natural gas Internal Combustion Engine when Inputs tab E710 = US</t>
  </si>
  <si>
    <t>9%Boiler_6%Gas Turbine_84%Combined Cycle_1%Internal Combustion Engine</t>
  </si>
  <si>
    <t>Electric tab Row 138 for Natural gas Mix when Inputs tab E710 = US</t>
  </si>
  <si>
    <t>Electric tab Row 144-154 for Natural gas Mix when Inputs tab E710 = US</t>
  </si>
  <si>
    <t>Electric tab Row 144-154 plus Row 188-198 for Natural gas Mix when Inputs tab E710 = US</t>
  </si>
  <si>
    <t xml:space="preserve">Electric tab Row 138 for Coal IGCC when Inputs tab E710 = </t>
  </si>
  <si>
    <t xml:space="preserve">Electric tab Row 144-154 for Coal IGCC when Inputs tab E710 = </t>
  </si>
  <si>
    <t xml:space="preserve">Electric tab Row 144-154 plus Row 188-198 for Coal IGCC when Inputs tab E710 = </t>
  </si>
  <si>
    <t xml:space="preserve">Electric tab Row 138 for Coal Mix when Inputs tab E710 = </t>
  </si>
  <si>
    <t xml:space="preserve">Electric tab Row 144-154 for Coal Mix when Inputs tab E710 = </t>
  </si>
  <si>
    <t xml:space="preserve">Electric tab Row 144-154 plus Row 188-198 for Coal Mix when Inputs tab E710 = </t>
  </si>
  <si>
    <t>Electric tab Row 137-142 for ASCC Mix when Inputs tab E710 = ASCC</t>
  </si>
  <si>
    <t>Electric tab Row 138 for Natural gas Boiler when Inputs tab E710 = ASCC</t>
  </si>
  <si>
    <t>Electric tab Row 138 for Coal Boiler when Inputs tab E710 = ASCC</t>
  </si>
  <si>
    <t>Electric tab Row 188-198 for ASCC Hydro when Inputs tab E710 = ASCC</t>
  </si>
  <si>
    <t>Electric tab Row 188-198 for ASCC PWR when Inputs tab E710 = ASCC</t>
  </si>
  <si>
    <t>Electric tab Row 144-154 for Natural gas Boiler when Inputs tab E710 = ASCC</t>
  </si>
  <si>
    <t>Electric tab Row 144-154 for Coal Boiler when Inputs tab E710 = ASCC</t>
  </si>
  <si>
    <t>Electric tab Row 144-154 for ASCC Mix when Inputs tab E710 = ASCC</t>
  </si>
  <si>
    <t>Electric tab Row 188-198 for ASCC BRW when Inputs tab E710 = ASCC</t>
  </si>
  <si>
    <t>Electric tab Row 144-154 plus Row 188-198 for Natural gas Boiler when Inputs tab E710 = ASCC</t>
  </si>
  <si>
    <t>Electric tab Row 144-154 plus Row 188-198 for Coal Boiler when Inputs tab E710 = ASCC</t>
  </si>
  <si>
    <t>Electric tab Row 144-154 plus Row 188-198 for ASCC Mix when Inputs tab E710 = ASCC</t>
  </si>
  <si>
    <t>Electric tab Row 188-198 for ASCC HTGR when Inputs tab E710 = ASCC</t>
  </si>
  <si>
    <t>Electric tab Row 138 for Natural gas Gas Turbine when Inputs tab E710 = ASCC</t>
  </si>
  <si>
    <t>Electric tab Row 138 for Coal IGCC when Inputs tab E710 = ASCC</t>
  </si>
  <si>
    <t>Electric tab Row 144-154 for Natural gas Gas Turbine when Inputs tab E710 = ASCC</t>
  </si>
  <si>
    <t>Electric tab Row 144-154 for Coal IGCC when Inputs tab E710 = ASCC</t>
  </si>
  <si>
    <t>Electric tab Row 144-154 plus Row 188-198 for Natural gas Gas Turbine when Inputs tab E710 = ASCC</t>
  </si>
  <si>
    <t>Electric tab Row 144-154 plus Row 188-198 for Coal IGCC when Inputs tab E710 = ASCC</t>
  </si>
  <si>
    <t>Electric tab Row 138 for Natural gas Combined Cycle when Inputs tab E710 = ASCC</t>
  </si>
  <si>
    <t>100%Boiler_0%IGCC</t>
  </si>
  <si>
    <t>Electric tab Row 138 for Coal Mix when Inputs tab E710 = ASCC</t>
  </si>
  <si>
    <t>Electric tab Row 144-154 for Natural gas Combined Cycle when Inputs tab E710 = ASCC</t>
  </si>
  <si>
    <t>Electric tab Row 144-154 for Coal Mix when Inputs tab E710 = ASCC</t>
  </si>
  <si>
    <t>Electric tab Row 144-154 plus Row 188-198 for Natural gas Combined Cycle when Inputs tab E710 = ASCC</t>
  </si>
  <si>
    <t>Electric tab Row 144-154 plus Row 188-198 for Coal Mix when Inputs tab E710 = ASCC</t>
  </si>
  <si>
    <t>Electric tab Row 138 for Natural gas Internal Combustion Engine when Inputs tab E710 = ASCC</t>
  </si>
  <si>
    <t>Electric tab Row 144-154 for Natural gas Internal Combustion Engine when Inputs tab E710 = ASCC</t>
  </si>
  <si>
    <t>Electric tab Row 144-154 plus Row 188-198 for Natural gas Internal Combustion Engine when Inputs tab E710 = ASCC</t>
  </si>
  <si>
    <t>0%Boiler_35%Gas Turbine_65%Combined Cycle_0%Internal Combustion Engine</t>
  </si>
  <si>
    <t>Electric tab Row 138 for Natural gas Mix when Inputs tab E710 = ASCC</t>
  </si>
  <si>
    <t>Electric tab Row 144-154 for Natural gas Mix when Inputs tab E710 = ASCC</t>
  </si>
  <si>
    <t>Electric tab Row 144-154 plus Row 188-198 for Natural gas Mix when Inputs tab E710 = ASCC</t>
  </si>
  <si>
    <t>Electric tab Row 137-142 for FRCC Mix when Inputs tab E710 = FRCC</t>
  </si>
  <si>
    <t>Electric tab Row 138 for Natural gas Boiler when Inputs tab E710 = FRCC</t>
  </si>
  <si>
    <t>Electric tab Row 138 for Coal Boiler when Inputs tab E710 = FRCC</t>
  </si>
  <si>
    <t>Electric tab Row 188-198 for FRCC Hydro when Inputs tab E710 = FRCC</t>
  </si>
  <si>
    <t>Electric tab Row 188-198 for FRCC PWR when Inputs tab E710 = FRCC</t>
  </si>
  <si>
    <t>Electric tab Row 144-154 for Natural gas Boiler when Inputs tab E710 = FRCC</t>
  </si>
  <si>
    <t>Electric tab Row 144-154 for Coal Boiler when Inputs tab E710 = FRCC</t>
  </si>
  <si>
    <t>Electric tab Row 144-154 for FRCC Mix when Inputs tab E710 = FRCC</t>
  </si>
  <si>
    <t>Electric tab Row 188-198 for FRCC BRW when Inputs tab E710 = FRCC</t>
  </si>
  <si>
    <t>Electric tab Row 144-154 plus Row 188-198 for Natural gas Boiler when Inputs tab E710 = FRCC</t>
  </si>
  <si>
    <t>Electric tab Row 144-154 plus Row 188-198 for Coal Boiler when Inputs tab E710 = FRCC</t>
  </si>
  <si>
    <t>Electric tab Row 144-154 plus Row 188-198 for FRCC Mix when Inputs tab E710 = FRCC</t>
  </si>
  <si>
    <t>Electric tab Row 188-198 for FRCC HTGR when Inputs tab E710 = FRCC</t>
  </si>
  <si>
    <t>Electric tab Row 138 for Natural gas Gas Turbine when Inputs tab E710 = FRCC</t>
  </si>
  <si>
    <t>Electric tab Row 138 for Coal IGCC when Inputs tab E710 = FRCC</t>
  </si>
  <si>
    <t>Electric tab Row 144-154 for Natural gas Gas Turbine when Inputs tab E710 = FRCC</t>
  </si>
  <si>
    <t>Electric tab Row 144-154 for Coal IGCC when Inputs tab E710 = FRCC</t>
  </si>
  <si>
    <t>Electric tab Row 144-154 plus Row 188-198 for Natural gas Gas Turbine when Inputs tab E710 = FRCC</t>
  </si>
  <si>
    <t>Electric tab Row 144-154 plus Row 188-198 for Coal IGCC when Inputs tab E710 = FRCC</t>
  </si>
  <si>
    <t>Electric tab Row 138 for Natural gas Combined Cycle when Inputs tab E710 = FRCC</t>
  </si>
  <si>
    <t>97%Boiler_3%IGCC</t>
  </si>
  <si>
    <t>Electric tab Row 138 for Coal Mix when Inputs tab E710 = FRCC</t>
  </si>
  <si>
    <t>Electric tab Row 144-154 for Natural gas Combined Cycle when Inputs tab E710 = FRCC</t>
  </si>
  <si>
    <t>Electric tab Row 144-154 for Coal Mix when Inputs tab E710 = FRCC</t>
  </si>
  <si>
    <t>Electric tab Row 144-154 plus Row 188-198 for Natural gas Combined Cycle when Inputs tab E710 = FRCC</t>
  </si>
  <si>
    <t>Electric tab Row 144-154 plus Row 188-198 for Coal Mix when Inputs tab E710 = FRCC</t>
  </si>
  <si>
    <t>Electric tab Row 138 for Natural gas Internal Combustion Engine when Inputs tab E710 = FRCC</t>
  </si>
  <si>
    <t>Electric tab Row 144-154 for Natural gas Internal Combustion Engine when Inputs tab E710 = FRCC</t>
  </si>
  <si>
    <t>Electric tab Row 144-154 plus Row 188-198 for Natural gas Internal Combustion Engine when Inputs tab E710 = FRCC</t>
  </si>
  <si>
    <t>7%Boiler_3%Gas Turbine_90%Combined Cycle_0%Internal Combustion Engine</t>
  </si>
  <si>
    <t>Electric tab Row 138 for Natural gas Mix when Inputs tab E710 = FRCC</t>
  </si>
  <si>
    <t>Electric tab Row 144-154 for Natural gas Mix when Inputs tab E710 = FRCC</t>
  </si>
  <si>
    <t>Electric tab Row 144-154 plus Row 188-198 for Natural gas Mix when Inputs tab E710 = FRCC</t>
  </si>
  <si>
    <t>Electric tab Row 137-142 for HICC Mix when Inputs tab E710 = HICC</t>
  </si>
  <si>
    <t>Electric tab Row 138 for Natural gas Boiler when Inputs tab E710 = HICC</t>
  </si>
  <si>
    <t>Electric tab Row 138 for Coal Boiler when Inputs tab E710 = HICC</t>
  </si>
  <si>
    <t>Electric tab Row 188-198 for HICC Hydro when Inputs tab E710 = HICC</t>
  </si>
  <si>
    <t>Electric tab Row 188-198 for HICC PWR when Inputs tab E710 = HICC</t>
  </si>
  <si>
    <t>Electric tab Row 144-154 for Natural gas Boiler when Inputs tab E710 = HICC</t>
  </si>
  <si>
    <t>Electric tab Row 144-154 for Coal Boiler when Inputs tab E710 = HICC</t>
  </si>
  <si>
    <t>Electric tab Row 144-154 for HICC Mix when Inputs tab E710 = HICC</t>
  </si>
  <si>
    <t>Electric tab Row 188-198 for HICC BRW when Inputs tab E710 = HICC</t>
  </si>
  <si>
    <t>Electric tab Row 144-154 plus Row 188-198 for Natural gas Boiler when Inputs tab E710 = HICC</t>
  </si>
  <si>
    <t>Electric tab Row 144-154 plus Row 188-198 for Coal Boiler when Inputs tab E710 = HICC</t>
  </si>
  <si>
    <t>Electric tab Row 144-154 plus Row 188-198 for HICC Mix when Inputs tab E710 = HICC</t>
  </si>
  <si>
    <t>Electric tab Row 188-198 for HICC HTGR when Inputs tab E710 = HICC</t>
  </si>
  <si>
    <t>Electric tab Row 138 for Natural gas Gas Turbine when Inputs tab E710 = HICC</t>
  </si>
  <si>
    <t>Electric tab Row 138 for Coal IGCC when Inputs tab E710 = HICC</t>
  </si>
  <si>
    <t>Electric tab Row 144-154 for Natural gas Gas Turbine when Inputs tab E710 = HICC</t>
  </si>
  <si>
    <t>Electric tab Row 144-154 for Coal IGCC when Inputs tab E710 = HICC</t>
  </si>
  <si>
    <t>Electric tab Row 144-154 plus Row 188-198 for Natural gas Gas Turbine when Inputs tab E710 = HICC</t>
  </si>
  <si>
    <t>Electric tab Row 144-154 plus Row 188-198 for Coal IGCC when Inputs tab E710 = HICC</t>
  </si>
  <si>
    <t>Electric tab Row 138 for Natural gas Combined Cycle when Inputs tab E710 = HICC</t>
  </si>
  <si>
    <t>Electric tab Row 138 for Coal Mix when Inputs tab E710 = HICC</t>
  </si>
  <si>
    <t>Electric tab Row 144-154 for Natural gas Combined Cycle when Inputs tab E710 = HICC</t>
  </si>
  <si>
    <t>Electric tab Row 144-154 for Coal Mix when Inputs tab E710 = HICC</t>
  </si>
  <si>
    <t>Electric tab Row 144-154 plus Row 188-198 for Natural gas Combined Cycle when Inputs tab E710 = HICC</t>
  </si>
  <si>
    <t>Electric tab Row 144-154 plus Row 188-198 for Coal Mix when Inputs tab E710 = HICC</t>
  </si>
  <si>
    <t>Electric tab Row 138 for Natural gas Internal Combustion Engine when Inputs tab E710 = HICC</t>
  </si>
  <si>
    <t>Electric tab Row 144-154 for Natural gas Internal Combustion Engine when Inputs tab E710 = HICC</t>
  </si>
  <si>
    <t>Electric tab Row 144-154 plus Row 188-198 for Natural gas Internal Combustion Engine when Inputs tab E710 = HICC</t>
  </si>
  <si>
    <t>0%Boiler_100%Gas Turbine_0%Combined Cycle_0%Internal Combustion Engine</t>
  </si>
  <si>
    <t>Electric tab Row 138 for Natural gas Mix when Inputs tab E710 = HICC</t>
  </si>
  <si>
    <t>Electric tab Row 144-154 for Natural gas Mix when Inputs tab E710 = HICC</t>
  </si>
  <si>
    <t>Electric tab Row 144-154 plus Row 188-198 for Natural gas Mix when Inputs tab E710 = HICC</t>
  </si>
  <si>
    <t>Electric tab Row 137-142 for MRO Mix when Inputs tab E710 = MRO</t>
  </si>
  <si>
    <t>Electric tab Row 138 for Natural gas Boiler when Inputs tab E710 = MRO</t>
  </si>
  <si>
    <t>Electric tab Row 138 for Coal Boiler when Inputs tab E710 = MRO</t>
  </si>
  <si>
    <t>Electric tab Row 188-198 for MRO Hydro when Inputs tab E710 = MRO</t>
  </si>
  <si>
    <t>Electric tab Row 188-198 for MRO PWR when Inputs tab E710 = MRO</t>
  </si>
  <si>
    <t>Electric tab Row 144-154 for Natural gas Boiler when Inputs tab E710 = MRO</t>
  </si>
  <si>
    <t>Electric tab Row 144-154 for Coal Boiler when Inputs tab E710 = MRO</t>
  </si>
  <si>
    <t>Electric tab Row 144-154 for MRO Mix when Inputs tab E710 = MRO</t>
  </si>
  <si>
    <t>Electric tab Row 188-198 for MRO BRW when Inputs tab E710 = MRO</t>
  </si>
  <si>
    <t>Electric tab Row 144-154 plus Row 188-198 for Natural gas Boiler when Inputs tab E710 = MRO</t>
  </si>
  <si>
    <t>Electric tab Row 144-154 plus Row 188-198 for Coal Boiler when Inputs tab E710 = MRO</t>
  </si>
  <si>
    <t>Electric tab Row 144-154 plus Row 188-198 for MRO Mix when Inputs tab E710 = MRO</t>
  </si>
  <si>
    <t>Electric tab Row 188-198 for MRO HTGR when Inputs tab E710 = MRO</t>
  </si>
  <si>
    <t>Electric tab Row 138 for Natural gas Gas Turbine when Inputs tab E710 = MRO</t>
  </si>
  <si>
    <t>Electric tab Row 138 for Coal IGCC when Inputs tab E710 = MRO</t>
  </si>
  <si>
    <t>Electric tab Row 144-154 for Natural gas Gas Turbine when Inputs tab E710 = MRO</t>
  </si>
  <si>
    <t>Electric tab Row 144-154 for Coal IGCC when Inputs tab E710 = MRO</t>
  </si>
  <si>
    <t>Electric tab Row 144-154 plus Row 188-198 for Natural gas Gas Turbine when Inputs tab E710 = MRO</t>
  </si>
  <si>
    <t>Electric tab Row 144-154 plus Row 188-198 for Coal IGCC when Inputs tab E710 = MRO</t>
  </si>
  <si>
    <t>Electric tab Row 138 for Natural gas Combined Cycle when Inputs tab E710 = MRO</t>
  </si>
  <si>
    <t>Electric tab Row 138 for Coal Mix when Inputs tab E710 = MRO</t>
  </si>
  <si>
    <t>Electric tab Row 144-154 for Natural gas Combined Cycle when Inputs tab E710 = MRO</t>
  </si>
  <si>
    <t>Electric tab Row 144-154 for Coal Mix when Inputs tab E710 = MRO</t>
  </si>
  <si>
    <t>Electric tab Row 144-154 plus Row 188-198 for Natural gas Combined Cycle when Inputs tab E710 = MRO</t>
  </si>
  <si>
    <t>Electric tab Row 144-154 plus Row 188-198 for Coal Mix when Inputs tab E710 = MRO</t>
  </si>
  <si>
    <t>Electric tab Row 138 for Natural gas Internal Combustion Engine when Inputs tab E710 = MRO</t>
  </si>
  <si>
    <t>Electric tab Row 144-154 for Natural gas Internal Combustion Engine when Inputs tab E710 = MRO</t>
  </si>
  <si>
    <t>Electric tab Row 144-154 plus Row 188-198 for Natural gas Internal Combustion Engine when Inputs tab E710 = MRO</t>
  </si>
  <si>
    <t>5%Boiler_18%Gas Turbine_71%Combined Cycle_6%Internal Combustion Engine</t>
  </si>
  <si>
    <t>Electric tab Row 138 for Natural gas Mix when Inputs tab E710 = MRO</t>
  </si>
  <si>
    <t>Electric tab Row 144-154 for Natural gas Mix when Inputs tab E710 = MRO</t>
  </si>
  <si>
    <t>Electric tab Row 144-154 plus Row 188-198 for Natural gas Mix when Inputs tab E710 = MRO</t>
  </si>
  <si>
    <t>Electric tab Row 137-142 for NPCC Mix when Inputs tab E710 = NPCC</t>
  </si>
  <si>
    <t>Electric tab Row 138 for Natural gas Boiler when Inputs tab E710 = NPCC</t>
  </si>
  <si>
    <t>Electric tab Row 138 for Coal Boiler when Inputs tab E710 = NPCC</t>
  </si>
  <si>
    <t>Electric tab Row 188-198 for NPCC Hydro when Inputs tab E710 = NPCC</t>
  </si>
  <si>
    <t>Electric tab Row 188-198 for NPCC PWR when Inputs tab E710 = NPCC</t>
  </si>
  <si>
    <t>Electric tab Row 144-154 for Natural gas Boiler when Inputs tab E710 = NPCC</t>
  </si>
  <si>
    <t>Electric tab Row 144-154 for Coal Boiler when Inputs tab E710 = NPCC</t>
  </si>
  <si>
    <t>Electric tab Row 144-154 for NPCC Mix when Inputs tab E710 = NPCC</t>
  </si>
  <si>
    <t>Electric tab Row 188-198 for NPCC BRW when Inputs tab E710 = NPCC</t>
  </si>
  <si>
    <t>Electric tab Row 144-154 plus Row 188-198 for Natural gas Boiler when Inputs tab E710 = NPCC</t>
  </si>
  <si>
    <t>Electric tab Row 144-154 plus Row 188-198 for Coal Boiler when Inputs tab E710 = NPCC</t>
  </si>
  <si>
    <t>Electric tab Row 144-154 plus Row 188-198 for NPCC Mix when Inputs tab E710 = NPCC</t>
  </si>
  <si>
    <t>Electric tab Row 188-198 for NPCC HTGR when Inputs tab E710 = NPCC</t>
  </si>
  <si>
    <t>Electric tab Row 138 for Natural gas Gas Turbine when Inputs tab E710 = NPCC</t>
  </si>
  <si>
    <t>Electric tab Row 138 for Coal IGCC when Inputs tab E710 = NPCC</t>
  </si>
  <si>
    <t>Electric tab Row 144-154 for Natural gas Gas Turbine when Inputs tab E710 = NPCC</t>
  </si>
  <si>
    <t>Electric tab Row 144-154 for Coal IGCC when Inputs tab E710 = NPCC</t>
  </si>
  <si>
    <t>Electric tab Row 144-154 plus Row 188-198 for Natural gas Gas Turbine when Inputs tab E710 = NPCC</t>
  </si>
  <si>
    <t>Electric tab Row 144-154 plus Row 188-198 for Coal IGCC when Inputs tab E710 = NPCC</t>
  </si>
  <si>
    <t>Electric tab Row 138 for Natural gas Combined Cycle when Inputs tab E710 = NPCC</t>
  </si>
  <si>
    <t>Electric tab Row 138 for Coal Mix when Inputs tab E710 = NPCC</t>
  </si>
  <si>
    <t>Electric tab Row 144-154 for Natural gas Combined Cycle when Inputs tab E710 = NPCC</t>
  </si>
  <si>
    <t>Electric tab Row 144-154 for Coal Mix when Inputs tab E710 = NPCC</t>
  </si>
  <si>
    <t>Electric tab Row 144-154 plus Row 188-198 for Natural gas Combined Cycle when Inputs tab E710 = NPCC</t>
  </si>
  <si>
    <t>Electric tab Row 144-154 plus Row 188-198 for Coal Mix when Inputs tab E710 = NPCC</t>
  </si>
  <si>
    <t>Electric tab Row 138 for Natural gas Internal Combustion Engine when Inputs tab E710 = NPCC</t>
  </si>
  <si>
    <t>Electric tab Row 144-154 for Natural gas Internal Combustion Engine when Inputs tab E710 = NPCC</t>
  </si>
  <si>
    <t>Electric tab Row 144-154 plus Row 188-198 for Natural gas Internal Combustion Engine when Inputs tab E710 = NPCC</t>
  </si>
  <si>
    <t>14%Boiler_5%Gas Turbine_80%Combined Cycle_1%Internal Combustion Engine</t>
  </si>
  <si>
    <t>Electric tab Row 138 for Natural gas Mix when Inputs tab E710 = NPCC</t>
  </si>
  <si>
    <t>Electric tab Row 144-154 for Natural gas Mix when Inputs tab E710 = NPCC</t>
  </si>
  <si>
    <t>Electric tab Row 144-154 plus Row 188-198 for Natural gas Mix when Inputs tab E710 = NPCC</t>
  </si>
  <si>
    <t>Electric tab Row 137-142 for RFC Mix when Inputs tab E710 = RFC</t>
  </si>
  <si>
    <t>Electric tab Row 138 for Natural gas Boiler when Inputs tab E710 = RFC</t>
  </si>
  <si>
    <t>Electric tab Row 138 for Coal Boiler when Inputs tab E710 = RFC</t>
  </si>
  <si>
    <t>Electric tab Row 188-198 for RFC Hydro when Inputs tab E710 = RFC</t>
  </si>
  <si>
    <t>Electric tab Row 188-198 for RFC PWR when Inputs tab E710 = RFC</t>
  </si>
  <si>
    <t>Electric tab Row 144-154 for Natural gas Boiler when Inputs tab E710 = RFC</t>
  </si>
  <si>
    <t>Electric tab Row 144-154 for Coal Boiler when Inputs tab E710 = RFC</t>
  </si>
  <si>
    <t>Electric tab Row 144-154 for RFC Mix when Inputs tab E710 = RFC</t>
  </si>
  <si>
    <t>Electric tab Row 188-198 for RFC BRW when Inputs tab E710 = RFC</t>
  </si>
  <si>
    <t>Electric tab Row 144-154 plus Row 188-198 for Natural gas Boiler when Inputs tab E710 = RFC</t>
  </si>
  <si>
    <t>Electric tab Row 144-154 plus Row 188-198 for Coal Boiler when Inputs tab E710 = RFC</t>
  </si>
  <si>
    <t>Electric tab Row 144-154 plus Row 188-198 for RFC Mix when Inputs tab E710 = RFC</t>
  </si>
  <si>
    <t>Electric tab Row 188-198 for RFC HTGR when Inputs tab E710 = RFC</t>
  </si>
  <si>
    <t>Electric tab Row 138 for Natural gas Gas Turbine when Inputs tab E710 = RFC</t>
  </si>
  <si>
    <t>Electric tab Row 138 for Coal IGCC when Inputs tab E710 = RFC</t>
  </si>
  <si>
    <t>Electric tab Row 144-154 for Natural gas Gas Turbine when Inputs tab E710 = RFC</t>
  </si>
  <si>
    <t>Electric tab Row 144-154 for Coal IGCC when Inputs tab E710 = RFC</t>
  </si>
  <si>
    <t>Electric tab Row 144-154 plus Row 188-198 for Natural gas Gas Turbine when Inputs tab E710 = RFC</t>
  </si>
  <si>
    <t>Electric tab Row 144-154 plus Row 188-198 for Coal IGCC when Inputs tab E710 = RFC</t>
  </si>
  <si>
    <t>Electric tab Row 138 for Natural gas Combined Cycle when Inputs tab E710 = RFC</t>
  </si>
  <si>
    <t>Electric tab Row 138 for Coal Mix when Inputs tab E710 = RFC</t>
  </si>
  <si>
    <t>Electric tab Row 144-154 for Natural gas Combined Cycle when Inputs tab E710 = RFC</t>
  </si>
  <si>
    <t>Electric tab Row 144-154 for Coal Mix when Inputs tab E710 = RFC</t>
  </si>
  <si>
    <t>Electric tab Row 144-154 plus Row 188-198 for Natural gas Combined Cycle when Inputs tab E710 = RFC</t>
  </si>
  <si>
    <t>Electric tab Row 144-154 plus Row 188-198 for Coal Mix when Inputs tab E710 = RFC</t>
  </si>
  <si>
    <t>Electric tab Row 138 for Natural gas Internal Combustion Engine when Inputs tab E710 = RFC</t>
  </si>
  <si>
    <t>Electric tab Row 144-154 for Natural gas Internal Combustion Engine when Inputs tab E710 = RFC</t>
  </si>
  <si>
    <t>Electric tab Row 144-154 plus Row 188-198 for Natural gas Internal Combustion Engine when Inputs tab E710 = RFC</t>
  </si>
  <si>
    <t>6%Boiler_9%Gas Turbine_84%Combined Cycle_3%Internal Combustion Engine</t>
  </si>
  <si>
    <t>Electric tab Row 138 for Natural gas Mix when Inputs tab E710 = RFC</t>
  </si>
  <si>
    <t>Electric tab Row 144-154 for Natural gas Mix when Inputs tab E710 = RFC</t>
  </si>
  <si>
    <t>Electric tab Row 144-154 plus Row 188-198 for Natural gas Mix when Inputs tab E710 = RFC</t>
  </si>
  <si>
    <t>Electric tab Row 137-142 for SERC Mix when Inputs tab E710 = SERC</t>
  </si>
  <si>
    <t>Electric tab Row 138 for Natural gas Boiler when Inputs tab E710 = SERC</t>
  </si>
  <si>
    <t>Electric tab Row 138 for Coal Boiler when Inputs tab E710 = SERC</t>
  </si>
  <si>
    <t>Electric tab Row 188-198 for SERC Hydro when Inputs tab E710 = SERC</t>
  </si>
  <si>
    <t>Electric tab Row 188-198 for SERC PWR when Inputs tab E710 = SERC</t>
  </si>
  <si>
    <t>Electric tab Row 144-154 for Natural gas Boiler when Inputs tab E710 = SERC</t>
  </si>
  <si>
    <t>Electric tab Row 144-154 for Coal Boiler when Inputs tab E710 = SERC</t>
  </si>
  <si>
    <t>Electric tab Row 144-154 for SERC Mix when Inputs tab E710 = SERC</t>
  </si>
  <si>
    <t>Electric tab Row 188-198 for SERC BRW when Inputs tab E710 = SERC</t>
  </si>
  <si>
    <t>Electric tab Row 144-154 plus Row 188-198 for Natural gas Boiler when Inputs tab E710 = SERC</t>
  </si>
  <si>
    <t>Electric tab Row 144-154 plus Row 188-198 for Coal Boiler when Inputs tab E710 = SERC</t>
  </si>
  <si>
    <t>Electric tab Row 144-154 plus Row 188-198 for SERC Mix when Inputs tab E710 = SERC</t>
  </si>
  <si>
    <t>Electric tab Row 188-198 for SERC HTGR when Inputs tab E710 = SERC</t>
  </si>
  <si>
    <t>Electric tab Row 138 for Natural gas Gas Turbine when Inputs tab E710 = SERC</t>
  </si>
  <si>
    <t>Electric tab Row 138 for Coal IGCC when Inputs tab E710 = SERC</t>
  </si>
  <si>
    <t>Electric tab Row 144-154 for Natural gas Gas Turbine when Inputs tab E710 = SERC</t>
  </si>
  <si>
    <t>Electric tab Row 144-154 for Coal IGCC when Inputs tab E710 = SERC</t>
  </si>
  <si>
    <t>Electric tab Row 144-154 plus Row 188-198 for Natural gas Gas Turbine when Inputs tab E710 = SERC</t>
  </si>
  <si>
    <t>Electric tab Row 144-154 plus Row 188-198 for Coal IGCC when Inputs tab E710 = SERC</t>
  </si>
  <si>
    <t>Electric tab Row 138 for Natural gas Combined Cycle when Inputs tab E710 = SERC</t>
  </si>
  <si>
    <t>Electric tab Row 138 for Coal Mix when Inputs tab E710 = SERC</t>
  </si>
  <si>
    <t>Electric tab Row 144-154 for Natural gas Combined Cycle when Inputs tab E710 = SERC</t>
  </si>
  <si>
    <t>Electric tab Row 144-154 for Coal Mix when Inputs tab E710 = SERC</t>
  </si>
  <si>
    <t>Electric tab Row 144-154 plus Row 188-198 for Natural gas Combined Cycle when Inputs tab E710 = SERC</t>
  </si>
  <si>
    <t>Electric tab Row 144-154 plus Row 188-198 for Coal Mix when Inputs tab E710 = SERC</t>
  </si>
  <si>
    <t>Electric tab Row 138 for Natural gas Internal Combustion Engine when Inputs tab E710 = SERC</t>
  </si>
  <si>
    <t>Electric tab Row 144-154 for Natural gas Internal Combustion Engine when Inputs tab E710 = SERC</t>
  </si>
  <si>
    <t>Electric tab Row 144-154 plus Row 188-198 for Natural gas Internal Combustion Engine when Inputs tab E710 = SERC</t>
  </si>
  <si>
    <t>14%Boiler_10%Gas Turbine_76%Combined Cycle_1%Internal Combustion Engine</t>
  </si>
  <si>
    <t>Electric tab Row 138 for Natural gas Mix when Inputs tab E710 = SERC</t>
  </si>
  <si>
    <t>Electric tab Row 144-154 for Natural gas Mix when Inputs tab E710 = SERC</t>
  </si>
  <si>
    <t>Electric tab Row 144-154 plus Row 188-198 for Natural gas Mix when Inputs tab E710 = SERC</t>
  </si>
  <si>
    <t>Electric tab Row 137-142 for SPP Mix when Inputs tab E710 = SPP</t>
  </si>
  <si>
    <t>Electric tab Row 138 for Natural gas Boiler when Inputs tab E710 = SPP</t>
  </si>
  <si>
    <t>Electric tab Row 138 for Coal Boiler when Inputs tab E710 = SPP</t>
  </si>
  <si>
    <t>Electric tab Row 188-198 for SPP Hydro when Inputs tab E710 = SPP</t>
  </si>
  <si>
    <t>Electric tab Row 188-198 for SPP PWR when Inputs tab E710 = SPP</t>
  </si>
  <si>
    <t>Electric tab Row 144-154 for Natural gas Boiler when Inputs tab E710 = SPP</t>
  </si>
  <si>
    <t>Electric tab Row 144-154 for Coal Boiler when Inputs tab E710 = SPP</t>
  </si>
  <si>
    <t>Electric tab Row 144-154 for SPP Mix when Inputs tab E710 = SPP</t>
  </si>
  <si>
    <t>Electric tab Row 188-198 for SPP BRW when Inputs tab E710 = SPP</t>
  </si>
  <si>
    <t>Electric tab Row 144-154 plus Row 188-198 for Natural gas Boiler when Inputs tab E710 = SPP</t>
  </si>
  <si>
    <t>Electric tab Row 144-154 plus Row 188-198 for Coal Boiler when Inputs tab E710 = SPP</t>
  </si>
  <si>
    <t>Electric tab Row 144-154 plus Row 188-198 for SPP Mix when Inputs tab E710 = SPP</t>
  </si>
  <si>
    <t>Electric tab Row 188-198 for SPP HTGR when Inputs tab E710 = SPP</t>
  </si>
  <si>
    <t>Electric tab Row 138 for Natural gas Gas Turbine when Inputs tab E710 = SPP</t>
  </si>
  <si>
    <t>Electric tab Row 138 for Coal IGCC when Inputs tab E710 = SPP</t>
  </si>
  <si>
    <t>Electric tab Row 144-154 for Natural gas Gas Turbine when Inputs tab E710 = SPP</t>
  </si>
  <si>
    <t>Electric tab Row 144-154 for Coal IGCC when Inputs tab E710 = SPP</t>
  </si>
  <si>
    <t>Electric tab Row 144-154 plus Row 188-198 for Natural gas Gas Turbine when Inputs tab E710 = SPP</t>
  </si>
  <si>
    <t>Electric tab Row 144-154 plus Row 188-198 for Coal IGCC when Inputs tab E710 = SPP</t>
  </si>
  <si>
    <t>Electric tab Row 138 for Natural gas Combined Cycle when Inputs tab E710 = SPP</t>
  </si>
  <si>
    <t>Electric tab Row 138 for Coal Mix when Inputs tab E710 = SPP</t>
  </si>
  <si>
    <t>Electric tab Row 144-154 for Natural gas Combined Cycle when Inputs tab E710 = SPP</t>
  </si>
  <si>
    <t>Electric tab Row 144-154 for Coal Mix when Inputs tab E710 = SPP</t>
  </si>
  <si>
    <t>Electric tab Row 144-154 plus Row 188-198 for Natural gas Combined Cycle when Inputs tab E710 = SPP</t>
  </si>
  <si>
    <t>Electric tab Row 144-154 plus Row 188-198 for Coal Mix when Inputs tab E710 = SPP</t>
  </si>
  <si>
    <t>Electric tab Row 138 for Natural gas Internal Combustion Engine when Inputs tab E710 = SPP</t>
  </si>
  <si>
    <t>Electric tab Row 144-154 for Natural gas Internal Combustion Engine when Inputs tab E710 = SPP</t>
  </si>
  <si>
    <t>Electric tab Row 144-154 plus Row 188-198 for Natural gas Internal Combustion Engine when Inputs tab E710 = SPP</t>
  </si>
  <si>
    <t>33%Boiler_4%Gas Turbine_63%Combined Cycle_0%Internal Combustion Engine</t>
  </si>
  <si>
    <t>Electric tab Row 138 for Natural gas Mix when Inputs tab E710 = SPP</t>
  </si>
  <si>
    <t>Electric tab Row 144-154 for Natural gas Mix when Inputs tab E710 = SPP</t>
  </si>
  <si>
    <t>Electric tab Row 144-154 plus Row 188-198 for Natural gas Mix when Inputs tab E710 = SPP</t>
  </si>
  <si>
    <t>Electric tab Row 137-142 for TRE Mix when Inputs tab E710 = TRE</t>
  </si>
  <si>
    <t>Electric tab Row 138 for Natural gas Boiler when Inputs tab E710 = TRE</t>
  </si>
  <si>
    <t>Electric tab Row 138 for Coal Boiler when Inputs tab E710 = TRE</t>
  </si>
  <si>
    <t>Electric tab Row 188-198 for TRE Hydro when Inputs tab E710 = TRE</t>
  </si>
  <si>
    <t>Electric tab Row 188-198 for TRE PWR when Inputs tab E710 = TRE</t>
  </si>
  <si>
    <t>Electric tab Row 144-154 for Natural gas Boiler when Inputs tab E710 = TRE</t>
  </si>
  <si>
    <t>Electric tab Row 144-154 for Coal Boiler when Inputs tab E710 = TRE</t>
  </si>
  <si>
    <t>Electric tab Row 144-154 for TRE Mix when Inputs tab E710 = TRE</t>
  </si>
  <si>
    <t>Electric tab Row 188-198 for TRE BRW when Inputs tab E710 = TRE</t>
  </si>
  <si>
    <t>Electric tab Row 144-154 plus Row 188-198 for Natural gas Boiler when Inputs tab E710 = TRE</t>
  </si>
  <si>
    <t>Electric tab Row 144-154 plus Row 188-198 for Coal Boiler when Inputs tab E710 = TRE</t>
  </si>
  <si>
    <t>Electric tab Row 144-154 plus Row 188-198 for TRE Mix when Inputs tab E710 = TRE</t>
  </si>
  <si>
    <t>Electric tab Row 188-198 for TRE HTGR when Inputs tab E710 = TRE</t>
  </si>
  <si>
    <t>Electric tab Row 138 for Natural gas Gas Turbine when Inputs tab E710 = TRE</t>
  </si>
  <si>
    <t>Electric tab Row 138 for Coal IGCC when Inputs tab E710 = TRE</t>
  </si>
  <si>
    <t>Electric tab Row 144-154 for Natural gas Gas Turbine when Inputs tab E710 = TRE</t>
  </si>
  <si>
    <t>Electric tab Row 144-154 for Coal IGCC when Inputs tab E710 = TRE</t>
  </si>
  <si>
    <t>Electric tab Row 144-154 plus Row 188-198 for Natural gas Gas Turbine when Inputs tab E710 = TRE</t>
  </si>
  <si>
    <t>Electric tab Row 144-154 plus Row 188-198 for Coal IGCC when Inputs tab E710 = TRE</t>
  </si>
  <si>
    <t>Electric tab Row 138 for Natural gas Combined Cycle when Inputs tab E710 = TRE</t>
  </si>
  <si>
    <t>Electric tab Row 138 for Coal Mix when Inputs tab E710 = TRE</t>
  </si>
  <si>
    <t>Electric tab Row 144-154 for Natural gas Combined Cycle when Inputs tab E710 = TRE</t>
  </si>
  <si>
    <t>Electric tab Row 144-154 for Coal Mix when Inputs tab E710 = TRE</t>
  </si>
  <si>
    <t>Electric tab Row 144-154 plus Row 188-198 for Natural gas Combined Cycle when Inputs tab E710 = TRE</t>
  </si>
  <si>
    <t>Electric tab Row 144-154 plus Row 188-198 for Coal Mix when Inputs tab E710 = TRE</t>
  </si>
  <si>
    <t>Electric tab Row 138 for Natural gas Internal Combustion Engine when Inputs tab E710 = TRE</t>
  </si>
  <si>
    <t>Electric tab Row 144-154 for Natural gas Internal Combustion Engine when Inputs tab E710 = TRE</t>
  </si>
  <si>
    <t>Electric tab Row 144-154 plus Row 188-198 for Natural gas Internal Combustion Engine when Inputs tab E710 = TRE</t>
  </si>
  <si>
    <t>11%Boiler_2%Gas Turbine_86%Combined Cycle_1%Internal Combustion Engine</t>
  </si>
  <si>
    <t>Electric tab Row 138 for Natural gas Mix when Inputs tab E710 = TRE</t>
  </si>
  <si>
    <t>Electric tab Row 144-154 for Natural gas Mix when Inputs tab E710 = TRE</t>
  </si>
  <si>
    <t>Electric tab Row 144-154 plus Row 188-198 for Natural gas Mix when Inputs tab E710 = TRE</t>
  </si>
  <si>
    <t>Electric tab Row 137-142 for WECC Mix when Inputs tab E710 = WECC</t>
  </si>
  <si>
    <t>Electric tab Row 138 for Natural gas Boiler when Inputs tab E710 = WECC</t>
  </si>
  <si>
    <t>Electric tab Row 138 for Coal Boiler when Inputs tab E710 = WECC</t>
  </si>
  <si>
    <t>Electric tab Row 188-198 for WECC Hydro when Inputs tab E710 = WECC</t>
  </si>
  <si>
    <t>Electric tab Row 188-198 for WECC PWR when Inputs tab E710 = WECC</t>
  </si>
  <si>
    <t>Electric tab Row 144-154 for Natural gas Boiler when Inputs tab E710 = WECC</t>
  </si>
  <si>
    <t>Electric tab Row 144-154 for Coal Boiler when Inputs tab E710 = WECC</t>
  </si>
  <si>
    <t>Electric tab Row 144-154 for WECC Mix when Inputs tab E710 = WECC</t>
  </si>
  <si>
    <t>Electric tab Row 188-198 for WECC BRW when Inputs tab E710 = WECC</t>
  </si>
  <si>
    <t>Electric tab Row 144-154 plus Row 188-198 for Natural gas Boiler when Inputs tab E710 = WECC</t>
  </si>
  <si>
    <t>Electric tab Row 144-154 plus Row 188-198 for Coal Boiler when Inputs tab E710 = WECC</t>
  </si>
  <si>
    <t>Electric tab Row 144-154 plus Row 188-198 for WECC Mix when Inputs tab E710 = WECC</t>
  </si>
  <si>
    <t>Electric tab Row 188-198 for WECC HTGR when Inputs tab E710 = WECC</t>
  </si>
  <si>
    <t>Electric tab Row 138 for Natural gas Gas Turbine when Inputs tab E710 = WECC</t>
  </si>
  <si>
    <t>Electric tab Row 138 for Coal IGCC when Inputs tab E710 = WECC</t>
  </si>
  <si>
    <t>Electric tab Row 144-154 for Natural gas Gas Turbine when Inputs tab E710 = WECC</t>
  </si>
  <si>
    <t>Electric tab Row 144-154 for Coal IGCC when Inputs tab E710 = WECC</t>
  </si>
  <si>
    <t>Electric tab Row 144-154 plus Row 188-198 for Natural gas Gas Turbine when Inputs tab E710 = WECC</t>
  </si>
  <si>
    <t>Electric tab Row 144-154 plus Row 188-198 for Coal IGCC when Inputs tab E710 = WECC</t>
  </si>
  <si>
    <t>Electric tab Row 138 for Natural gas Combined Cycle when Inputs tab E710 = WECC</t>
  </si>
  <si>
    <t>Electric tab Row 138 for Coal Mix when Inputs tab E710 = WECC</t>
  </si>
  <si>
    <t>Electric tab Row 144-154 for Natural gas Combined Cycle when Inputs tab E710 = WECC</t>
  </si>
  <si>
    <t>Electric tab Row 144-154 for Coal Mix when Inputs tab E710 = WECC</t>
  </si>
  <si>
    <t>Electric tab Row 144-154 plus Row 188-198 for Natural gas Combined Cycle when Inputs tab E710 = WECC</t>
  </si>
  <si>
    <t>Electric tab Row 144-154 plus Row 188-198 for Coal Mix when Inputs tab E710 = WECC</t>
  </si>
  <si>
    <t>Electric tab Row 138 for Natural gas Internal Combustion Engine when Inputs tab E710 = WECC</t>
  </si>
  <si>
    <t>Electric tab Row 144-154 for Natural gas Internal Combustion Engine when Inputs tab E710 = WECC</t>
  </si>
  <si>
    <t>Electric tab Row 144-154 plus Row 188-198 for Natural gas Internal Combustion Engine when Inputs tab E710 = WECC</t>
  </si>
  <si>
    <t>6%Boiler_3%Gas Turbine_89%Combined Cycle_1%Internal Combustion Engine</t>
  </si>
  <si>
    <t>Electric tab Row 138 for Natural gas Mix when Inputs tab E710 = WECC</t>
  </si>
  <si>
    <t>Electric tab Row 144-154 for Natural gas Mix when Inputs tab E710 = WECC</t>
  </si>
  <si>
    <t>Electric tab Row 144-154 plus Row 188-198 for Natural gas Mix when Inputs tab E710 = WECC</t>
  </si>
  <si>
    <t>input</t>
  </si>
  <si>
    <t>feed</t>
  </si>
  <si>
    <t>flows</t>
  </si>
  <si>
    <t>type</t>
  </si>
  <si>
    <t>kg/kWh</t>
  </si>
  <si>
    <t>mass</t>
  </si>
  <si>
    <t>co2</t>
  </si>
  <si>
    <t>MJ/kWh</t>
  </si>
  <si>
    <t>energy</t>
  </si>
  <si>
    <t>MJ/kg</t>
  </si>
  <si>
    <t>bit</t>
  </si>
  <si>
    <t>subbit</t>
  </si>
  <si>
    <t>lignite</t>
  </si>
  <si>
    <t>unit is kg/kWh electricity at power plant gate because both upstream and midstream emissions are included</t>
  </si>
  <si>
    <t>Power Mix</t>
  </si>
  <si>
    <t>uranium</t>
  </si>
  <si>
    <t>The final csv file can be generated by copying the blue highlighted parts into a csv file (remember not to paste formula)</t>
  </si>
  <si>
    <t>Calculate once &amp; use for all cases: CI of electricity, h2, steam in GREET (default mix)</t>
  </si>
  <si>
    <t>Emissions for elec/h2/steam</t>
  </si>
  <si>
    <t>formula</t>
  </si>
  <si>
    <t>electricity</t>
  </si>
  <si>
    <t>g/btu electricity</t>
  </si>
  <si>
    <t>see co2</t>
  </si>
  <si>
    <t>(Electric!$B220+Electric!$C220)/1000000</t>
  </si>
  <si>
    <t>h2</t>
  </si>
  <si>
    <t>g/btu h2</t>
  </si>
  <si>
    <t>SUM(Hydrogen!$BV272:$BW272)/1000000</t>
  </si>
  <si>
    <t>steam (for displacement credit calculation)</t>
  </si>
  <si>
    <t>g/btu steam</t>
  </si>
  <si>
    <t>MeOH_FTD!D135</t>
  </si>
  <si>
    <t>Data to be used in SESAME are highlighted in green</t>
  </si>
  <si>
    <t>3) Calculations of Energy Consumption, Water Consumption, and Emissions for Each Stage</t>
  </si>
  <si>
    <t xml:space="preserve">     Diesel fuel</t>
  </si>
  <si>
    <t xml:space="preserve">     Gasoline</t>
  </si>
  <si>
    <t xml:space="preserve">     Electricity</t>
  </si>
  <si>
    <t xml:space="preserve">     CO2</t>
  </si>
  <si>
    <t>Putting all data together to generate SESAME csv file (check Slide 3 of "How to use GREET in SESAME" deck)</t>
  </si>
  <si>
    <t>value before unit conversion</t>
  </si>
  <si>
    <t>GREET unit</t>
  </si>
  <si>
    <t>activity</t>
  </si>
  <si>
    <t>flow_source</t>
  </si>
  <si>
    <t>Source</t>
  </si>
  <si>
    <t>See "co2 from electricity" flow</t>
  </si>
  <si>
    <t>total</t>
  </si>
  <si>
    <t>LWR Electricity Generation</t>
  </si>
  <si>
    <t>HTGR Electricity Generation</t>
  </si>
  <si>
    <t>Uranium Mining</t>
  </si>
  <si>
    <t>Uranium Ore Transportation</t>
  </si>
  <si>
    <t>Uranium Enrichment</t>
  </si>
  <si>
    <t>Uranium Conversion, Fabricatioin and Waste Storage</t>
  </si>
  <si>
    <t>Uranium Fuel Transportation</t>
  </si>
  <si>
    <t>Energy Intensity (Btu/g of U-235)</t>
  </si>
  <si>
    <t>Urban Emission Share</t>
  </si>
  <si>
    <t>diesel</t>
  </si>
  <si>
    <t>gasoline</t>
  </si>
  <si>
    <t>Uranium (LWR)</t>
  </si>
  <si>
    <t>Energy Use: Btu/g of U-235</t>
  </si>
  <si>
    <t xml:space="preserve">     Natural gas used</t>
  </si>
  <si>
    <t>Total Emissions: grams/g of U-235</t>
  </si>
  <si>
    <t>Calculate emissions (g/mmBtu product fuel) due to electricity for uranium for SESAME</t>
  </si>
  <si>
    <t>GREET Uranium Tab A35</t>
  </si>
  <si>
    <t>g/g</t>
  </si>
  <si>
    <t>btu/g</t>
  </si>
  <si>
    <t>kg/kg</t>
  </si>
  <si>
    <t>Uranium tab Row 50-55</t>
  </si>
  <si>
    <t>Uranium tab Row 55 and Electric tab B220 and C220</t>
  </si>
  <si>
    <t>Uranium tab Row 64-74</t>
  </si>
  <si>
    <t>g/g uranium</t>
  </si>
  <si>
    <t>Uranium Conversion Fabricatioin and Waste Storage</t>
  </si>
  <si>
    <t>voc from electricity</t>
  </si>
  <si>
    <t>co from electricity</t>
  </si>
  <si>
    <t>nox from electricity</t>
  </si>
  <si>
    <t>pm10 from electricity</t>
  </si>
  <si>
    <t>pm2.5 from electricity</t>
  </si>
  <si>
    <t>sox from electricity</t>
  </si>
  <si>
    <t>bc from electricity</t>
  </si>
  <si>
    <t>oc from electricity</t>
  </si>
  <si>
    <t>ch4 from electricity</t>
  </si>
  <si>
    <t>n2o from electricity</t>
  </si>
  <si>
    <t>co2 from electricity</t>
  </si>
  <si>
    <t>Uranium (HTGR)</t>
  </si>
  <si>
    <t>Uranium Use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</si>
</sst>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3" formatCode="_(* #,##0.00_);_(* \(#,##0.00\);_(* &quot;-&quot;??_);_(@_)"/>
    <numFmt numFmtId="164" formatCode="0.0%"/>
    <numFmt numFmtId="165" formatCode="#,##0.000"/>
    <numFmt numFmtId="166" formatCode="0.000"/>
    <numFmt numFmtId="167" formatCode="0.0000%"/>
    <numFmt numFmtId="168" formatCode="0.000%"/>
    <numFmt numFmtId="169" formatCode="#,##0.00000"/>
    <numFmt numFmtId="170" formatCode="#,##0.000000000000"/>
    <numFmt numFmtId="171" formatCode="#,##0.0000"/>
    <numFmt numFmtId="172" formatCode="#,##0.0"/>
    <numFmt numFmtId="173" formatCode="0.0E+00"/>
    <numFmt numFmtId="174" formatCode="0.0000"/>
    <numFmt numFmtId="175" formatCode="0.0000E+00"/>
    <numFmt numFmtId="176" formatCode="0.0000000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theme="0" tint="-0.14999847407452621"/>
      <name val="Arial"/>
      <family val="2"/>
    </font>
    <font>
      <sz val="9"/>
      <color indexed="81"/>
      <name val="Tahoma"/>
      <family val="2"/>
    </font>
    <font>
      <sz val="8"/>
      <color indexed="81"/>
      <name val="Tahoma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theme="0" tint="-0.14999847407452621"/>
      <name val="Arial"/>
      <family val="2"/>
    </font>
    <font>
      <sz val="10"/>
      <color rgb="FFFF0000"/>
      <name val="Arial"/>
      <family val="2"/>
    </font>
    <font>
      <b/>
      <sz val="11"/>
      <color theme="0" tint="-0.14999847407452621"/>
      <name val="Arial"/>
      <family val="2"/>
    </font>
    <font>
      <sz val="8"/>
      <color indexed="81"/>
      <name val="Arial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0"/>
      <color indexed="10"/>
      <name val="Arial"/>
      <family val="2"/>
    </font>
    <font>
      <b/>
      <sz val="11"/>
      <color theme="0" tint="-0.14999847407452621"/>
      <name val="Calibri"/>
      <family val="2"/>
      <scheme val="minor"/>
    </font>
    <font>
      <b/>
      <sz val="1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2499465926084170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FF00"/>
        <bgColor indexed="9"/>
      </patternFill>
    </fill>
    <fill>
      <patternFill patternType="solid">
        <fgColor rgb="FF00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4BD0FF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99">
    <xf numFmtId="0" fontId="0" fillId="0" borderId="0" xfId="0"/>
    <xf numFmtId="0" fontId="2" fillId="0" borderId="0" xfId="0" applyFont="1"/>
    <xf numFmtId="0" fontId="8" fillId="0" borderId="0" xfId="0" applyNumberFormat="1" applyFont="1" applyBorder="1" applyAlignment="1"/>
    <xf numFmtId="0" fontId="0" fillId="0" borderId="0" xfId="0" applyNumberFormat="1" applyFont="1" applyBorder="1" applyAlignment="1"/>
    <xf numFmtId="0" fontId="3" fillId="0" borderId="0" xfId="0" applyNumberFormat="1" applyFont="1" applyBorder="1" applyAlignment="1"/>
    <xf numFmtId="0" fontId="0" fillId="0" borderId="15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applyNumberFormat="1" applyBorder="1" applyAlignment="1"/>
    <xf numFmtId="0" fontId="0" fillId="0" borderId="2" xfId="0" applyNumberFormat="1" applyFont="1" applyFill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Fill="1" applyBorder="1" applyAlignment="1">
      <alignment wrapText="1"/>
    </xf>
    <xf numFmtId="0" fontId="0" fillId="3" borderId="10" xfId="0" applyNumberFormat="1" applyFont="1" applyFill="1" applyBorder="1" applyAlignment="1">
      <alignment horizontal="center"/>
    </xf>
    <xf numFmtId="0" fontId="0" fillId="3" borderId="11" xfId="0" applyNumberFormat="1" applyFont="1" applyFill="1" applyBorder="1" applyAlignment="1">
      <alignment horizontal="center"/>
    </xf>
    <xf numFmtId="0" fontId="0" fillId="0" borderId="7" xfId="0" applyNumberFormat="1" applyFill="1" applyBorder="1" applyAlignment="1"/>
    <xf numFmtId="0" fontId="0" fillId="0" borderId="8" xfId="0" applyNumberFormat="1" applyFont="1" applyFill="1" applyBorder="1" applyAlignment="1"/>
    <xf numFmtId="4" fontId="0" fillId="0" borderId="10" xfId="0" applyNumberFormat="1" applyFont="1" applyFill="1" applyBorder="1" applyAlignment="1"/>
    <xf numFmtId="4" fontId="0" fillId="0" borderId="11" xfId="0" applyNumberFormat="1" applyFont="1" applyFill="1" applyBorder="1" applyAlignment="1"/>
    <xf numFmtId="0" fontId="9" fillId="0" borderId="0" xfId="1" applyNumberFormat="1" applyFont="1" applyFill="1" applyBorder="1" applyAlignment="1"/>
    <xf numFmtId="164" fontId="0" fillId="0" borderId="0" xfId="2" applyNumberFormat="1" applyFont="1" applyBorder="1" applyAlignment="1"/>
    <xf numFmtId="0" fontId="0" fillId="0" borderId="0" xfId="0" applyNumberFormat="1" applyFont="1" applyFill="1" applyBorder="1" applyAlignment="1">
      <alignment wrapText="1"/>
    </xf>
    <xf numFmtId="4" fontId="0" fillId="0" borderId="0" xfId="0" applyNumberFormat="1" applyFont="1" applyFill="1" applyBorder="1" applyAlignment="1"/>
    <xf numFmtId="0" fontId="9" fillId="0" borderId="0" xfId="0" applyNumberFormat="1" applyFont="1" applyBorder="1" applyAlignment="1"/>
    <xf numFmtId="0" fontId="0" fillId="0" borderId="0" xfId="0" applyNumberFormat="1" applyFill="1" applyBorder="1" applyAlignment="1">
      <alignment horizontal="center" wrapText="1"/>
    </xf>
    <xf numFmtId="166" fontId="0" fillId="0" borderId="0" xfId="2" applyNumberFormat="1" applyFont="1" applyBorder="1" applyAlignment="1"/>
    <xf numFmtId="0" fontId="0" fillId="0" borderId="2" xfId="0" applyNumberFormat="1" applyFont="1" applyFill="1" applyBorder="1" applyAlignment="1">
      <alignment wrapText="1"/>
    </xf>
    <xf numFmtId="4" fontId="0" fillId="0" borderId="7" xfId="0" applyNumberFormat="1" applyFill="1" applyBorder="1" applyAlignment="1">
      <alignment wrapText="1"/>
    </xf>
    <xf numFmtId="4" fontId="0" fillId="0" borderId="8" xfId="0" applyNumberFormat="1" applyFill="1" applyBorder="1" applyAlignment="1">
      <alignment wrapText="1"/>
    </xf>
    <xf numFmtId="0" fontId="0" fillId="0" borderId="9" xfId="0" applyNumberFormat="1" applyFill="1" applyBorder="1" applyAlignment="1">
      <alignment wrapText="1"/>
    </xf>
    <xf numFmtId="164" fontId="0" fillId="4" borderId="10" xfId="0" applyNumberFormat="1" applyFont="1" applyFill="1" applyBorder="1" applyAlignment="1"/>
    <xf numFmtId="164" fontId="0" fillId="0" borderId="11" xfId="0" applyNumberFormat="1" applyFont="1" applyFill="1" applyBorder="1" applyAlignment="1"/>
    <xf numFmtId="0" fontId="0" fillId="0" borderId="0" xfId="0" applyNumberFormat="1" applyFill="1" applyBorder="1" applyAlignment="1">
      <alignment wrapText="1"/>
    </xf>
    <xf numFmtId="164" fontId="0" fillId="0" borderId="0" xfId="0" applyNumberFormat="1" applyFont="1" applyFill="1" applyBorder="1" applyAlignment="1"/>
    <xf numFmtId="0" fontId="0" fillId="0" borderId="2" xfId="0" applyNumberFormat="1" applyFill="1" applyBorder="1" applyAlignment="1">
      <alignment wrapText="1"/>
    </xf>
    <xf numFmtId="164" fontId="0" fillId="0" borderId="7" xfId="0" applyNumberFormat="1" applyFill="1" applyBorder="1" applyAlignment="1">
      <alignment wrapText="1"/>
    </xf>
    <xf numFmtId="0" fontId="9" fillId="0" borderId="8" xfId="1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164" fontId="9" fillId="0" borderId="6" xfId="1" applyNumberFormat="1" applyFont="1" applyFill="1" applyBorder="1" applyAlignment="1"/>
    <xf numFmtId="0" fontId="0" fillId="0" borderId="9" xfId="0" applyNumberFormat="1" applyFill="1" applyBorder="1" applyAlignment="1"/>
    <xf numFmtId="0" fontId="0" fillId="0" borderId="10" xfId="0" applyNumberFormat="1" applyFont="1" applyFill="1" applyBorder="1" applyAlignment="1"/>
    <xf numFmtId="0" fontId="0" fillId="0" borderId="11" xfId="0" applyNumberFormat="1" applyFont="1" applyFill="1" applyBorder="1" applyAlignment="1"/>
    <xf numFmtId="0" fontId="0" fillId="0" borderId="0" xfId="0" applyNumberFormat="1" applyBorder="1" applyAlignment="1">
      <alignment horizontal="right"/>
    </xf>
    <xf numFmtId="0" fontId="4" fillId="0" borderId="0" xfId="0" applyNumberFormat="1" applyFont="1" applyBorder="1" applyAlignment="1"/>
    <xf numFmtId="0" fontId="4" fillId="0" borderId="2" xfId="0" applyNumberFormat="1" applyFont="1" applyBorder="1" applyAlignment="1"/>
    <xf numFmtId="0" fontId="4" fillId="0" borderId="15" xfId="0" applyNumberFormat="1" applyFont="1" applyBorder="1" applyAlignment="1"/>
    <xf numFmtId="0" fontId="0" fillId="0" borderId="3" xfId="0" applyNumberFormat="1" applyFont="1" applyBorder="1" applyAlignment="1">
      <alignment horizontal="right"/>
    </xf>
    <xf numFmtId="0" fontId="0" fillId="0" borderId="4" xfId="0" applyNumberFormat="1" applyFont="1" applyBorder="1" applyAlignment="1">
      <alignment horizontal="right"/>
    </xf>
    <xf numFmtId="0" fontId="0" fillId="0" borderId="5" xfId="0" applyNumberFormat="1" applyFont="1" applyBorder="1" applyAlignment="1">
      <alignment horizontal="right"/>
    </xf>
    <xf numFmtId="0" fontId="4" fillId="0" borderId="1" xfId="0" applyNumberFormat="1" applyFont="1" applyBorder="1" applyAlignment="1"/>
    <xf numFmtId="164" fontId="0" fillId="0" borderId="1" xfId="0" applyNumberFormat="1" applyFont="1" applyBorder="1" applyAlignment="1"/>
    <xf numFmtId="164" fontId="0" fillId="2" borderId="0" xfId="0" applyNumberFormat="1" applyFont="1" applyFill="1" applyBorder="1" applyAlignment="1"/>
    <xf numFmtId="164" fontId="0" fillId="2" borderId="6" xfId="0" applyNumberFormat="1" applyFont="1" applyFill="1" applyBorder="1" applyAlignment="1"/>
    <xf numFmtId="164" fontId="0" fillId="0" borderId="0" xfId="0" applyNumberFormat="1" applyFont="1" applyBorder="1" applyAlignment="1"/>
    <xf numFmtId="164" fontId="0" fillId="0" borderId="6" xfId="0" applyNumberFormat="1" applyFont="1" applyBorder="1" applyAlignment="1"/>
    <xf numFmtId="164" fontId="0" fillId="0" borderId="6" xfId="0" applyNumberFormat="1" applyFont="1" applyFill="1" applyBorder="1" applyAlignment="1"/>
    <xf numFmtId="0" fontId="0" fillId="0" borderId="2" xfId="0" applyNumberFormat="1" applyFont="1" applyBorder="1" applyAlignment="1"/>
    <xf numFmtId="166" fontId="0" fillId="0" borderId="1" xfId="0" applyNumberFormat="1" applyFont="1" applyBorder="1" applyAlignment="1"/>
    <xf numFmtId="166" fontId="0" fillId="2" borderId="0" xfId="0" applyNumberFormat="1" applyFont="1" applyFill="1" applyBorder="1" applyAlignment="1"/>
    <xf numFmtId="166" fontId="0" fillId="2" borderId="6" xfId="0" applyNumberFormat="1" applyFont="1" applyFill="1" applyBorder="1" applyAlignment="1"/>
    <xf numFmtId="166" fontId="0" fillId="0" borderId="0" xfId="0" applyNumberFormat="1" applyFont="1" applyBorder="1" applyAlignment="1"/>
    <xf numFmtId="166" fontId="0" fillId="0" borderId="6" xfId="0" applyNumberFormat="1" applyFont="1" applyBorder="1" applyAlignment="1"/>
    <xf numFmtId="166" fontId="0" fillId="0" borderId="1" xfId="0" applyNumberFormat="1" applyFont="1" applyFill="1" applyBorder="1" applyAlignment="1"/>
    <xf numFmtId="166" fontId="0" fillId="0" borderId="0" xfId="0" applyNumberFormat="1" applyFont="1" applyFill="1" applyBorder="1" applyAlignment="1"/>
    <xf numFmtId="166" fontId="0" fillId="0" borderId="6" xfId="0" applyNumberFormat="1" applyFont="1" applyFill="1" applyBorder="1" applyAlignment="1"/>
    <xf numFmtId="0" fontId="4" fillId="0" borderId="9" xfId="0" applyNumberFormat="1" applyFont="1" applyBorder="1" applyAlignment="1"/>
    <xf numFmtId="166" fontId="0" fillId="0" borderId="9" xfId="0" applyNumberFormat="1" applyFont="1" applyFill="1" applyBorder="1" applyAlignment="1"/>
    <xf numFmtId="166" fontId="0" fillId="2" borderId="10" xfId="0" applyNumberFormat="1" applyFont="1" applyFill="1" applyBorder="1" applyAlignment="1"/>
    <xf numFmtId="166" fontId="0" fillId="2" borderId="11" xfId="0" applyNumberFormat="1" applyFont="1" applyFill="1" applyBorder="1" applyAlignment="1"/>
    <xf numFmtId="166" fontId="0" fillId="0" borderId="9" xfId="0" applyNumberFormat="1" applyFont="1" applyBorder="1" applyAlignment="1"/>
    <xf numFmtId="166" fontId="0" fillId="0" borderId="10" xfId="0" applyNumberFormat="1" applyFont="1" applyBorder="1" applyAlignment="1"/>
    <xf numFmtId="166" fontId="0" fillId="0" borderId="11" xfId="0" applyNumberFormat="1" applyFont="1" applyBorder="1" applyAlignment="1"/>
    <xf numFmtId="0" fontId="4" fillId="0" borderId="12" xfId="0" applyNumberFormat="1" applyFont="1" applyBorder="1" applyAlignment="1"/>
    <xf numFmtId="164" fontId="0" fillId="0" borderId="1" xfId="2" applyNumberFormat="1" applyFont="1" applyBorder="1" applyAlignment="1"/>
    <xf numFmtId="0" fontId="4" fillId="0" borderId="14" xfId="0" applyNumberFormat="1" applyFont="1" applyBorder="1" applyAlignment="1"/>
    <xf numFmtId="0" fontId="0" fillId="0" borderId="7" xfId="0" applyNumberFormat="1" applyFont="1" applyFill="1" applyBorder="1" applyAlignment="1"/>
    <xf numFmtId="0" fontId="5" fillId="0" borderId="2" xfId="0" applyNumberFormat="1" applyFont="1" applyBorder="1" applyAlignment="1">
      <alignment textRotation="90" wrapText="1"/>
    </xf>
    <xf numFmtId="0" fontId="4" fillId="0" borderId="7" xfId="0" applyNumberFormat="1" applyFont="1" applyFill="1" applyBorder="1" applyAlignment="1">
      <alignment textRotation="90" wrapText="1"/>
    </xf>
    <xf numFmtId="0" fontId="5" fillId="0" borderId="7" xfId="0" applyNumberFormat="1" applyFont="1" applyFill="1" applyBorder="1" applyAlignment="1">
      <alignment textRotation="90" wrapText="1"/>
    </xf>
    <xf numFmtId="0" fontId="5" fillId="0" borderId="4" xfId="0" applyNumberFormat="1" applyFont="1" applyFill="1" applyBorder="1" applyAlignment="1">
      <alignment textRotation="90" wrapText="1"/>
    </xf>
    <xf numFmtId="0" fontId="5" fillId="0" borderId="5" xfId="0" applyNumberFormat="1" applyFont="1" applyFill="1" applyBorder="1" applyAlignment="1">
      <alignment textRotation="90" wrapText="1"/>
    </xf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164" fontId="11" fillId="0" borderId="2" xfId="2" applyNumberFormat="1" applyFont="1" applyFill="1" applyBorder="1" applyAlignment="1"/>
    <xf numFmtId="164" fontId="9" fillId="0" borderId="7" xfId="2" applyNumberFormat="1" applyFont="1" applyFill="1" applyBorder="1" applyAlignment="1"/>
    <xf numFmtId="164" fontId="11" fillId="0" borderId="7" xfId="2" applyNumberFormat="1" applyFont="1" applyFill="1" applyBorder="1" applyAlignment="1"/>
    <xf numFmtId="164" fontId="11" fillId="0" borderId="8" xfId="2" applyNumberFormat="1" applyFont="1" applyFill="1" applyBorder="1" applyAlignment="1"/>
    <xf numFmtId="0" fontId="0" fillId="0" borderId="1" xfId="0" applyNumberFormat="1" applyFont="1" applyBorder="1" applyAlignment="1"/>
    <xf numFmtId="0" fontId="0" fillId="0" borderId="6" xfId="0" applyNumberFormat="1" applyFont="1" applyBorder="1" applyAlignment="1"/>
    <xf numFmtId="164" fontId="11" fillId="0" borderId="1" xfId="2" applyNumberFormat="1" applyFont="1" applyFill="1" applyBorder="1" applyAlignment="1"/>
    <xf numFmtId="164" fontId="9" fillId="0" borderId="0" xfId="2" applyNumberFormat="1" applyFont="1" applyFill="1" applyBorder="1" applyAlignment="1"/>
    <xf numFmtId="164" fontId="11" fillId="0" borderId="0" xfId="2" applyNumberFormat="1" applyFont="1" applyFill="1" applyBorder="1" applyAlignment="1"/>
    <xf numFmtId="164" fontId="11" fillId="0" borderId="6" xfId="2" applyNumberFormat="1" applyFont="1" applyFill="1" applyBorder="1" applyAlignment="1"/>
    <xf numFmtId="0" fontId="0" fillId="0" borderId="6" xfId="0" applyNumberFormat="1" applyFont="1" applyBorder="1" applyAlignment="1">
      <alignment horizontal="right"/>
    </xf>
    <xf numFmtId="164" fontId="0" fillId="0" borderId="6" xfId="2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164" fontId="11" fillId="0" borderId="9" xfId="2" applyNumberFormat="1" applyFont="1" applyFill="1" applyBorder="1" applyAlignment="1"/>
    <xf numFmtId="164" fontId="9" fillId="0" borderId="10" xfId="2" applyNumberFormat="1" applyFont="1" applyFill="1" applyBorder="1" applyAlignment="1"/>
    <xf numFmtId="164" fontId="11" fillId="0" borderId="10" xfId="2" applyNumberFormat="1" applyFont="1" applyFill="1" applyBorder="1" applyAlignment="1"/>
    <xf numFmtId="164" fontId="11" fillId="0" borderId="11" xfId="2" applyNumberFormat="1" applyFont="1" applyFill="1" applyBorder="1" applyAlignment="1"/>
    <xf numFmtId="0" fontId="0" fillId="0" borderId="11" xfId="0" applyNumberFormat="1" applyFont="1" applyBorder="1" applyAlignment="1">
      <alignment horizontal="right"/>
    </xf>
    <xf numFmtId="0" fontId="4" fillId="0" borderId="2" xfId="0" applyFont="1" applyBorder="1"/>
    <xf numFmtId="0" fontId="0" fillId="0" borderId="1" xfId="0" applyNumberFormat="1" applyBorder="1" applyAlignment="1"/>
    <xf numFmtId="0" fontId="0" fillId="0" borderId="1" xfId="0" applyBorder="1"/>
    <xf numFmtId="10" fontId="0" fillId="4" borderId="6" xfId="0" applyNumberFormat="1" applyFill="1" applyBorder="1"/>
    <xf numFmtId="0" fontId="0" fillId="0" borderId="1" xfId="0" applyNumberFormat="1" applyFont="1" applyFill="1" applyBorder="1" applyAlignment="1"/>
    <xf numFmtId="164" fontId="0" fillId="0" borderId="10" xfId="2" applyNumberFormat="1" applyFont="1" applyBorder="1" applyAlignment="1"/>
    <xf numFmtId="164" fontId="0" fillId="0" borderId="11" xfId="2" applyNumberFormat="1" applyFont="1" applyBorder="1" applyAlignment="1"/>
    <xf numFmtId="164" fontId="11" fillId="0" borderId="8" xfId="2" applyNumberFormat="1" applyFont="1" applyBorder="1" applyAlignment="1"/>
    <xf numFmtId="0" fontId="0" fillId="0" borderId="9" xfId="0" applyBorder="1"/>
    <xf numFmtId="10" fontId="0" fillId="4" borderId="11" xfId="0" applyNumberFormat="1" applyFill="1" applyBorder="1"/>
    <xf numFmtId="164" fontId="11" fillId="0" borderId="6" xfId="2" applyNumberFormat="1" applyFont="1" applyBorder="1" applyAlignment="1"/>
    <xf numFmtId="164" fontId="9" fillId="0" borderId="6" xfId="2" applyNumberFormat="1" applyFont="1" applyBorder="1" applyAlignment="1"/>
    <xf numFmtId="0" fontId="0" fillId="0" borderId="9" xfId="0" applyNumberFormat="1" applyBorder="1" applyAlignment="1"/>
    <xf numFmtId="0" fontId="0" fillId="0" borderId="11" xfId="0" applyNumberFormat="1" applyFont="1" applyBorder="1" applyAlignment="1"/>
    <xf numFmtId="164" fontId="9" fillId="0" borderId="11" xfId="2" applyNumberFormat="1" applyFont="1" applyBorder="1" applyAlignment="1"/>
    <xf numFmtId="11" fontId="0" fillId="0" borderId="0" xfId="2" applyNumberFormat="1" applyFont="1" applyBorder="1" applyAlignment="1"/>
    <xf numFmtId="11" fontId="0" fillId="0" borderId="0" xfId="0" applyNumberFormat="1" applyFont="1" applyBorder="1" applyAlignment="1"/>
    <xf numFmtId="0" fontId="4" fillId="0" borderId="5" xfId="0" applyNumberFormat="1" applyFont="1" applyFill="1" applyBorder="1" applyAlignment="1"/>
    <xf numFmtId="167" fontId="0" fillId="2" borderId="6" xfId="2" applyNumberFormat="1" applyFont="1" applyFill="1" applyBorder="1" applyAlignment="1"/>
    <xf numFmtId="164" fontId="0" fillId="2" borderId="6" xfId="2" applyNumberFormat="1" applyFont="1" applyFill="1" applyBorder="1" applyAlignment="1"/>
    <xf numFmtId="168" fontId="0" fillId="2" borderId="11" xfId="2" applyNumberFormat="1" applyFont="1" applyFill="1" applyBorder="1" applyAlignment="1"/>
    <xf numFmtId="164" fontId="0" fillId="2" borderId="11" xfId="2" applyNumberFormat="1" applyFont="1" applyFill="1" applyBorder="1" applyAlignment="1"/>
    <xf numFmtId="164" fontId="0" fillId="0" borderId="6" xfId="2" applyNumberFormat="1" applyFont="1" applyFill="1" applyBorder="1" applyAlignment="1"/>
    <xf numFmtId="164" fontId="9" fillId="0" borderId="12" xfId="2" applyNumberFormat="1" applyFont="1" applyFill="1" applyBorder="1" applyAlignment="1"/>
    <xf numFmtId="0" fontId="0" fillId="0" borderId="15" xfId="0" applyNumberFormat="1" applyFont="1" applyBorder="1" applyAlignment="1"/>
    <xf numFmtId="164" fontId="0" fillId="0" borderId="15" xfId="2" applyNumberFormat="1" applyFont="1" applyFill="1" applyBorder="1" applyAlignment="1"/>
    <xf numFmtId="164" fontId="9" fillId="0" borderId="13" xfId="2" applyNumberFormat="1" applyFont="1" applyFill="1" applyBorder="1" applyAlignment="1"/>
    <xf numFmtId="4" fontId="9" fillId="0" borderId="15" xfId="1" applyNumberFormat="1" applyFont="1" applyFill="1" applyBorder="1" applyAlignment="1"/>
    <xf numFmtId="10" fontId="0" fillId="0" borderId="13" xfId="0" applyNumberFormat="1" applyFont="1" applyBorder="1" applyAlignment="1"/>
    <xf numFmtId="164" fontId="0" fillId="0" borderId="11" xfId="2" applyNumberFormat="1" applyFont="1" applyFill="1" applyBorder="1" applyAlignment="1"/>
    <xf numFmtId="164" fontId="9" fillId="0" borderId="14" xfId="2" applyNumberFormat="1" applyFont="1" applyFill="1" applyBorder="1" applyAlignment="1"/>
    <xf numFmtId="164" fontId="12" fillId="2" borderId="0" xfId="2" applyNumberFormat="1" applyFont="1" applyFill="1" applyBorder="1" applyAlignment="1"/>
    <xf numFmtId="0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5" fillId="0" borderId="10" xfId="0" applyNumberFormat="1" applyFont="1" applyBorder="1" applyAlignment="1">
      <alignment horizontal="right" wrapText="1"/>
    </xf>
    <xf numFmtId="0" fontId="4" fillId="0" borderId="10" xfId="0" applyNumberFormat="1" applyFont="1" applyBorder="1" applyAlignment="1">
      <alignment horizontal="right" wrapText="1"/>
    </xf>
    <xf numFmtId="0" fontId="5" fillId="0" borderId="10" xfId="0" applyNumberFormat="1" applyFont="1" applyFill="1" applyBorder="1" applyAlignment="1">
      <alignment horizontal="right" wrapText="1"/>
    </xf>
    <xf numFmtId="0" fontId="5" fillId="0" borderId="9" xfId="0" applyNumberFormat="1" applyFont="1" applyBorder="1" applyAlignment="1">
      <alignment horizontal="right" wrapText="1"/>
    </xf>
    <xf numFmtId="0" fontId="5" fillId="0" borderId="11" xfId="0" applyNumberFormat="1" applyFont="1" applyFill="1" applyBorder="1" applyAlignment="1">
      <alignment horizontal="right" wrapText="1"/>
    </xf>
    <xf numFmtId="0" fontId="4" fillId="0" borderId="10" xfId="0" applyNumberFormat="1" applyFont="1" applyFill="1" applyBorder="1" applyAlignment="1">
      <alignment horizontal="right" wrapText="1"/>
    </xf>
    <xf numFmtId="0" fontId="4" fillId="0" borderId="9" xfId="0" applyNumberFormat="1" applyFont="1" applyFill="1" applyBorder="1" applyAlignment="1">
      <alignment horizontal="right" wrapText="1"/>
    </xf>
    <xf numFmtId="0" fontId="4" fillId="0" borderId="11" xfId="0" applyNumberFormat="1" applyFont="1" applyFill="1" applyBorder="1" applyAlignment="1">
      <alignment horizontal="right" wrapText="1"/>
    </xf>
    <xf numFmtId="0" fontId="5" fillId="0" borderId="11" xfId="0" applyNumberFormat="1" applyFont="1" applyBorder="1" applyAlignment="1">
      <alignment horizontal="right" wrapText="1"/>
    </xf>
    <xf numFmtId="165" fontId="11" fillId="0" borderId="0" xfId="0" applyNumberFormat="1" applyFont="1" applyFill="1" applyBorder="1" applyAlignment="1"/>
    <xf numFmtId="165" fontId="0" fillId="0" borderId="0" xfId="0" applyNumberFormat="1" applyFont="1" applyFill="1" applyBorder="1" applyAlignment="1"/>
    <xf numFmtId="165" fontId="11" fillId="5" borderId="0" xfId="0" applyNumberFormat="1" applyFont="1" applyFill="1" applyBorder="1" applyAlignment="1"/>
    <xf numFmtId="165" fontId="11" fillId="0" borderId="1" xfId="0" applyNumberFormat="1" applyFont="1" applyFill="1" applyBorder="1" applyAlignment="1"/>
    <xf numFmtId="165" fontId="11" fillId="5" borderId="6" xfId="0" applyNumberFormat="1" applyFont="1" applyFill="1" applyBorder="1" applyAlignment="1"/>
    <xf numFmtId="165" fontId="11" fillId="0" borderId="6" xfId="0" applyNumberFormat="1" applyFont="1" applyFill="1" applyBorder="1" applyAlignment="1"/>
    <xf numFmtId="165" fontId="0" fillId="0" borderId="1" xfId="0" applyNumberFormat="1" applyFont="1" applyFill="1" applyBorder="1" applyAlignment="1"/>
    <xf numFmtId="165" fontId="0" fillId="0" borderId="6" xfId="0" applyNumberFormat="1" applyFont="1" applyFill="1" applyBorder="1" applyAlignment="1"/>
    <xf numFmtId="165" fontId="11" fillId="0" borderId="1" xfId="0" applyNumberFormat="1" applyFont="1" applyBorder="1" applyAlignment="1"/>
    <xf numFmtId="165" fontId="11" fillId="0" borderId="6" xfId="0" applyNumberFormat="1" applyFont="1" applyBorder="1" applyAlignment="1"/>
    <xf numFmtId="165" fontId="11" fillId="0" borderId="0" xfId="0" applyNumberFormat="1" applyFont="1" applyBorder="1" applyAlignment="1"/>
    <xf numFmtId="0" fontId="0" fillId="0" borderId="13" xfId="0" applyNumberFormat="1" applyFont="1" applyFill="1" applyBorder="1" applyAlignment="1"/>
    <xf numFmtId="3" fontId="11" fillId="0" borderId="0" xfId="0" applyNumberFormat="1" applyFont="1" applyFill="1" applyBorder="1" applyAlignment="1"/>
    <xf numFmtId="3" fontId="0" fillId="0" borderId="0" xfId="0" applyNumberFormat="1" applyFont="1" applyFill="1" applyBorder="1" applyAlignment="1"/>
    <xf numFmtId="3" fontId="11" fillId="5" borderId="0" xfId="0" applyNumberFormat="1" applyFont="1" applyFill="1" applyBorder="1" applyAlignment="1"/>
    <xf numFmtId="3" fontId="11" fillId="0" borderId="1" xfId="0" applyNumberFormat="1" applyFont="1" applyFill="1" applyBorder="1" applyAlignment="1"/>
    <xf numFmtId="3" fontId="11" fillId="5" borderId="6" xfId="0" applyNumberFormat="1" applyFont="1" applyFill="1" applyBorder="1" applyAlignment="1"/>
    <xf numFmtId="3" fontId="11" fillId="0" borderId="6" xfId="0" applyNumberFormat="1" applyFont="1" applyFill="1" applyBorder="1" applyAlignment="1"/>
    <xf numFmtId="3" fontId="0" fillId="0" borderId="1" xfId="0" applyNumberFormat="1" applyFont="1" applyFill="1" applyBorder="1" applyAlignment="1"/>
    <xf numFmtId="3" fontId="0" fillId="0" borderId="6" xfId="0" applyNumberFormat="1" applyFont="1" applyFill="1" applyBorder="1" applyAlignment="1"/>
    <xf numFmtId="3" fontId="11" fillId="0" borderId="1" xfId="0" applyNumberFormat="1" applyFont="1" applyBorder="1" applyAlignment="1"/>
    <xf numFmtId="3" fontId="11" fillId="0" borderId="6" xfId="0" applyNumberFormat="1" applyFont="1" applyBorder="1" applyAlignment="1"/>
    <xf numFmtId="3" fontId="11" fillId="0" borderId="0" xfId="0" applyNumberFormat="1" applyFont="1" applyBorder="1" applyAlignment="1"/>
    <xf numFmtId="3" fontId="11" fillId="0" borderId="10" xfId="0" applyNumberFormat="1" applyFont="1" applyFill="1" applyBorder="1" applyAlignment="1"/>
    <xf numFmtId="3" fontId="0" fillId="0" borderId="10" xfId="0" applyNumberFormat="1" applyFont="1" applyFill="1" applyBorder="1" applyAlignment="1"/>
    <xf numFmtId="3" fontId="11" fillId="5" borderId="10" xfId="0" applyNumberFormat="1" applyFont="1" applyFill="1" applyBorder="1" applyAlignment="1"/>
    <xf numFmtId="3" fontId="11" fillId="0" borderId="9" xfId="0" applyNumberFormat="1" applyFont="1" applyFill="1" applyBorder="1" applyAlignment="1"/>
    <xf numFmtId="3" fontId="11" fillId="5" borderId="11" xfId="0" applyNumberFormat="1" applyFont="1" applyFill="1" applyBorder="1" applyAlignment="1"/>
    <xf numFmtId="3" fontId="11" fillId="0" borderId="11" xfId="0" applyNumberFormat="1" applyFont="1" applyFill="1" applyBorder="1" applyAlignment="1"/>
    <xf numFmtId="3" fontId="0" fillId="0" borderId="9" xfId="0" applyNumberFormat="1" applyFont="1" applyFill="1" applyBorder="1" applyAlignment="1"/>
    <xf numFmtId="3" fontId="0" fillId="0" borderId="11" xfId="0" applyNumberFormat="1" applyFont="1" applyFill="1" applyBorder="1" applyAlignment="1"/>
    <xf numFmtId="3" fontId="11" fillId="0" borderId="9" xfId="0" applyNumberFormat="1" applyFont="1" applyBorder="1" applyAlignment="1"/>
    <xf numFmtId="3" fontId="11" fillId="0" borderId="11" xfId="0" applyNumberFormat="1" applyFont="1" applyBorder="1" applyAlignment="1"/>
    <xf numFmtId="3" fontId="11" fillId="0" borderId="10" xfId="0" applyNumberFormat="1" applyFont="1" applyBorder="1" applyAlignment="1"/>
    <xf numFmtId="11" fontId="11" fillId="0" borderId="0" xfId="0" applyNumberFormat="1" applyFont="1" applyBorder="1" applyAlignment="1"/>
    <xf numFmtId="0" fontId="5" fillId="0" borderId="3" xfId="0" applyNumberFormat="1" applyFont="1" applyBorder="1" applyAlignment="1">
      <alignment horizontal="right" wrapText="1"/>
    </xf>
    <xf numFmtId="0" fontId="5" fillId="0" borderId="5" xfId="0" applyNumberFormat="1" applyFont="1" applyBorder="1" applyAlignment="1">
      <alignment horizontal="right" wrapText="1"/>
    </xf>
    <xf numFmtId="0" fontId="5" fillId="0" borderId="3" xfId="0" applyNumberFormat="1" applyFont="1" applyFill="1" applyBorder="1" applyAlignment="1">
      <alignment horizontal="right" wrapText="1"/>
    </xf>
    <xf numFmtId="0" fontId="5" fillId="0" borderId="5" xfId="0" applyNumberFormat="1" applyFont="1" applyFill="1" applyBorder="1" applyAlignment="1">
      <alignment horizontal="right" wrapText="1"/>
    </xf>
    <xf numFmtId="165" fontId="11" fillId="0" borderId="2" xfId="0" applyNumberFormat="1" applyFont="1" applyBorder="1" applyAlignment="1"/>
    <xf numFmtId="165" fontId="11" fillId="0" borderId="7" xfId="0" applyNumberFormat="1" applyFont="1" applyBorder="1" applyAlignment="1"/>
    <xf numFmtId="165" fontId="11" fillId="0" borderId="8" xfId="0" applyNumberFormat="1" applyFont="1" applyBorder="1" applyAlignment="1"/>
    <xf numFmtId="0" fontId="0" fillId="0" borderId="14" xfId="0" applyNumberFormat="1" applyFont="1" applyFill="1" applyBorder="1" applyAlignment="1"/>
    <xf numFmtId="0" fontId="4" fillId="0" borderId="3" xfId="0" applyNumberFormat="1" applyFont="1" applyFill="1" applyBorder="1" applyAlignment="1">
      <alignment horizontal="right"/>
    </xf>
    <xf numFmtId="0" fontId="4" fillId="0" borderId="5" xfId="0" applyNumberFormat="1" applyFont="1" applyFill="1" applyBorder="1" applyAlignment="1">
      <alignment horizontal="right"/>
    </xf>
    <xf numFmtId="0" fontId="5" fillId="0" borderId="3" xfId="0" applyNumberFormat="1" applyFont="1" applyFill="1" applyBorder="1" applyAlignment="1">
      <alignment horizontal="right"/>
    </xf>
    <xf numFmtId="0" fontId="5" fillId="0" borderId="5" xfId="0" applyNumberFormat="1" applyFont="1" applyFill="1" applyBorder="1" applyAlignment="1">
      <alignment horizontal="right"/>
    </xf>
    <xf numFmtId="0" fontId="4" fillId="0" borderId="3" xfId="0" applyNumberFormat="1" applyFont="1" applyBorder="1" applyAlignment="1">
      <alignment horizontal="right"/>
    </xf>
    <xf numFmtId="0" fontId="4" fillId="0" borderId="5" xfId="0" applyNumberFormat="1" applyFont="1" applyBorder="1" applyAlignment="1">
      <alignment horizontal="right"/>
    </xf>
    <xf numFmtId="0" fontId="5" fillId="0" borderId="3" xfId="0" applyNumberFormat="1" applyFont="1" applyBorder="1" applyAlignment="1">
      <alignment horizontal="right"/>
    </xf>
    <xf numFmtId="0" fontId="5" fillId="0" borderId="5" xfId="0" applyNumberFormat="1" applyFont="1" applyBorder="1" applyAlignment="1">
      <alignment horizontal="right"/>
    </xf>
    <xf numFmtId="3" fontId="0" fillId="0" borderId="1" xfId="0" applyNumberFormat="1" applyFont="1" applyBorder="1" applyAlignment="1"/>
    <xf numFmtId="3" fontId="0" fillId="0" borderId="6" xfId="0" applyNumberFormat="1" applyFont="1" applyBorder="1" applyAlignment="1"/>
    <xf numFmtId="3" fontId="0" fillId="0" borderId="9" xfId="0" applyNumberFormat="1" applyFont="1" applyBorder="1" applyAlignment="1"/>
    <xf numFmtId="3" fontId="0" fillId="0" borderId="11" xfId="0" applyNumberFormat="1" applyFont="1" applyBorder="1" applyAlignment="1"/>
    <xf numFmtId="165" fontId="0" fillId="0" borderId="1" xfId="0" applyNumberFormat="1" applyFont="1" applyBorder="1" applyAlignment="1"/>
    <xf numFmtId="165" fontId="0" fillId="0" borderId="6" xfId="0" applyNumberFormat="1" applyFont="1" applyBorder="1" applyAlignment="1"/>
    <xf numFmtId="169" fontId="11" fillId="0" borderId="6" xfId="0" applyNumberFormat="1" applyFont="1" applyFill="1" applyBorder="1" applyAlignment="1"/>
    <xf numFmtId="165" fontId="3" fillId="0" borderId="0" xfId="0" applyNumberFormat="1" applyFont="1" applyFill="1" applyBorder="1" applyAlignment="1"/>
    <xf numFmtId="165" fontId="11" fillId="0" borderId="12" xfId="0" applyNumberFormat="1" applyFont="1" applyFill="1" applyBorder="1" applyAlignment="1"/>
    <xf numFmtId="0" fontId="5" fillId="0" borderId="14" xfId="0" applyNumberFormat="1" applyFont="1" applyBorder="1" applyAlignment="1"/>
    <xf numFmtId="0" fontId="11" fillId="0" borderId="1" xfId="0" applyNumberFormat="1" applyFont="1" applyBorder="1" applyAlignment="1"/>
    <xf numFmtId="0" fontId="11" fillId="0" borderId="9" xfId="0" applyNumberFormat="1" applyFont="1" applyBorder="1" applyAlignment="1"/>
    <xf numFmtId="0" fontId="5" fillId="0" borderId="3" xfId="0" applyNumberFormat="1" applyFont="1" applyBorder="1" applyAlignment="1"/>
    <xf numFmtId="165" fontId="11" fillId="0" borderId="3" xfId="0" applyNumberFormat="1" applyFont="1" applyBorder="1" applyAlignment="1"/>
    <xf numFmtId="165" fontId="11" fillId="0" borderId="5" xfId="0" applyNumberFormat="1" applyFont="1" applyBorder="1" applyAlignment="1"/>
    <xf numFmtId="0" fontId="5" fillId="0" borderId="1" xfId="0" applyNumberFormat="1" applyFont="1" applyBorder="1" applyAlignment="1"/>
    <xf numFmtId="0" fontId="11" fillId="0" borderId="0" xfId="0" applyNumberFormat="1" applyFont="1" applyBorder="1" applyAlignment="1"/>
    <xf numFmtId="0" fontId="11" fillId="0" borderId="1" xfId="0" applyNumberFormat="1" applyFont="1" applyFill="1" applyBorder="1" applyAlignment="1"/>
    <xf numFmtId="0" fontId="5" fillId="0" borderId="4" xfId="0" applyNumberFormat="1" applyFont="1" applyBorder="1" applyAlignment="1">
      <alignment horizontal="right"/>
    </xf>
    <xf numFmtId="0" fontId="4" fillId="0" borderId="3" xfId="0" applyNumberFormat="1" applyFont="1" applyFill="1" applyBorder="1" applyAlignment="1"/>
    <xf numFmtId="165" fontId="0" fillId="0" borderId="3" xfId="0" applyNumberFormat="1" applyFont="1" applyBorder="1" applyAlignment="1"/>
    <xf numFmtId="165" fontId="0" fillId="0" borderId="5" xfId="0" applyNumberFormat="1" applyFont="1" applyBorder="1" applyAlignment="1"/>
    <xf numFmtId="165" fontId="11" fillId="0" borderId="5" xfId="0" applyNumberFormat="1" applyFont="1" applyFill="1" applyBorder="1" applyAlignment="1"/>
    <xf numFmtId="165" fontId="0" fillId="0" borderId="2" xfId="0" applyNumberFormat="1" applyFont="1" applyFill="1" applyBorder="1" applyAlignment="1"/>
    <xf numFmtId="165" fontId="0" fillId="0" borderId="8" xfId="0" applyNumberFormat="1" applyFont="1" applyFill="1" applyBorder="1" applyAlignment="1"/>
    <xf numFmtId="165" fontId="11" fillId="0" borderId="2" xfId="0" applyNumberFormat="1" applyFont="1" applyFill="1" applyBorder="1" applyAlignment="1"/>
    <xf numFmtId="165" fontId="11" fillId="0" borderId="8" xfId="0" applyNumberFormat="1" applyFont="1" applyFill="1" applyBorder="1" applyAlignment="1"/>
    <xf numFmtId="165" fontId="0" fillId="0" borderId="2" xfId="0" applyNumberFormat="1" applyFont="1" applyBorder="1" applyAlignment="1"/>
    <xf numFmtId="165" fontId="0" fillId="0" borderId="8" xfId="0" applyNumberFormat="1" applyFont="1" applyBorder="1" applyAlignment="1"/>
    <xf numFmtId="0" fontId="4" fillId="0" borderId="4" xfId="0" applyNumberFormat="1" applyFont="1" applyFill="1" applyBorder="1" applyAlignment="1">
      <alignment horizontal="right"/>
    </xf>
    <xf numFmtId="0" fontId="5" fillId="0" borderId="4" xfId="0" applyNumberFormat="1" applyFont="1" applyFill="1" applyBorder="1" applyAlignment="1">
      <alignment horizontal="right"/>
    </xf>
    <xf numFmtId="0" fontId="4" fillId="0" borderId="3" xfId="0" applyNumberFormat="1" applyFont="1" applyFill="1" applyBorder="1" applyAlignment="1">
      <alignment horizontal="right" wrapText="1"/>
    </xf>
    <xf numFmtId="0" fontId="4" fillId="0" borderId="5" xfId="0" applyNumberFormat="1" applyFont="1" applyFill="1" applyBorder="1" applyAlignment="1">
      <alignment horizontal="right" wrapText="1"/>
    </xf>
    <xf numFmtId="43" fontId="11" fillId="0" borderId="0" xfId="1" applyFont="1" applyFill="1" applyBorder="1" applyAlignment="1"/>
    <xf numFmtId="170" fontId="0" fillId="0" borderId="0" xfId="0" applyNumberFormat="1" applyFont="1" applyFill="1" applyBorder="1" applyAlignment="1"/>
    <xf numFmtId="0" fontId="0" fillId="0" borderId="9" xfId="0" applyNumberFormat="1" applyFont="1" applyFill="1" applyBorder="1" applyAlignment="1"/>
    <xf numFmtId="3" fontId="0" fillId="0" borderId="0" xfId="0" applyNumberFormat="1" applyFont="1" applyBorder="1" applyAlignment="1"/>
    <xf numFmtId="0" fontId="13" fillId="0" borderId="0" xfId="0" applyNumberFormat="1" applyFont="1" applyBorder="1" applyAlignment="1"/>
    <xf numFmtId="0" fontId="5" fillId="0" borderId="0" xfId="0" applyNumberFormat="1" applyFont="1" applyBorder="1" applyAlignment="1"/>
    <xf numFmtId="0" fontId="5" fillId="0" borderId="0" xfId="0" applyNumberFormat="1" applyFont="1" applyFill="1" applyBorder="1" applyAlignment="1"/>
    <xf numFmtId="0" fontId="11" fillId="0" borderId="0" xfId="0" applyNumberFormat="1" applyFont="1" applyFill="1" applyBorder="1" applyAlignment="1"/>
    <xf numFmtId="166" fontId="11" fillId="0" borderId="0" xfId="0" applyNumberFormat="1" applyFont="1" applyBorder="1" applyAlignment="1"/>
    <xf numFmtId="0" fontId="11" fillId="0" borderId="2" xfId="0" applyNumberFormat="1" applyFont="1" applyBorder="1" applyAlignment="1"/>
    <xf numFmtId="0" fontId="11" fillId="0" borderId="7" xfId="0" applyNumberFormat="1" applyFont="1" applyBorder="1" applyAlignment="1">
      <alignment horizontal="center" wrapText="1"/>
    </xf>
    <xf numFmtId="0" fontId="11" fillId="0" borderId="12" xfId="0" applyNumberFormat="1" applyFont="1" applyBorder="1" applyAlignment="1">
      <alignment horizontal="center" wrapText="1"/>
    </xf>
    <xf numFmtId="0" fontId="11" fillId="0" borderId="12" xfId="0" applyNumberFormat="1" applyFont="1" applyFill="1" applyBorder="1" applyAlignment="1">
      <alignment horizontal="center" wrapText="1"/>
    </xf>
    <xf numFmtId="0" fontId="11" fillId="0" borderId="2" xfId="0" applyNumberFormat="1" applyFont="1" applyFill="1" applyBorder="1" applyAlignment="1">
      <alignment horizontal="center" wrapText="1"/>
    </xf>
    <xf numFmtId="0" fontId="11" fillId="0" borderId="7" xfId="0" applyNumberFormat="1" applyFont="1" applyFill="1" applyBorder="1" applyAlignment="1">
      <alignment horizontal="center" wrapText="1"/>
    </xf>
    <xf numFmtId="0" fontId="11" fillId="0" borderId="8" xfId="0" applyNumberFormat="1" applyFont="1" applyFill="1" applyBorder="1" applyAlignment="1">
      <alignment horizontal="center" wrapText="1"/>
    </xf>
    <xf numFmtId="0" fontId="11" fillId="0" borderId="3" xfId="0" applyNumberFormat="1" applyFont="1" applyBorder="1" applyAlignment="1"/>
    <xf numFmtId="0" fontId="11" fillId="6" borderId="3" xfId="0" applyNumberFormat="1" applyFont="1" applyFill="1" applyBorder="1" applyAlignment="1">
      <alignment horizontal="center"/>
    </xf>
    <xf numFmtId="0" fontId="11" fillId="6" borderId="4" xfId="0" applyNumberFormat="1" applyFont="1" applyFill="1" applyBorder="1" applyAlignment="1">
      <alignment horizontal="center"/>
    </xf>
    <xf numFmtId="0" fontId="11" fillId="6" borderId="5" xfId="0" applyNumberFormat="1" applyFont="1" applyFill="1" applyBorder="1" applyAlignment="1">
      <alignment horizontal="center"/>
    </xf>
    <xf numFmtId="0" fontId="11" fillId="0" borderId="4" xfId="0" applyNumberFormat="1" applyFont="1" applyFill="1" applyBorder="1" applyAlignment="1">
      <alignment horizontal="center"/>
    </xf>
    <xf numFmtId="0" fontId="11" fillId="0" borderId="15" xfId="0" applyNumberFormat="1" applyFont="1" applyFill="1" applyBorder="1" applyAlignment="1">
      <alignment horizontal="center"/>
    </xf>
    <xf numFmtId="0" fontId="11" fillId="0" borderId="15" xfId="0" applyNumberFormat="1" applyFont="1" applyBorder="1" applyAlignment="1">
      <alignment horizontal="center"/>
    </xf>
    <xf numFmtId="0" fontId="11" fillId="0" borderId="3" xfId="0" applyNumberFormat="1" applyFont="1" applyFill="1" applyBorder="1" applyAlignment="1">
      <alignment horizontal="center"/>
    </xf>
    <xf numFmtId="0" fontId="11" fillId="0" borderId="5" xfId="0" applyNumberFormat="1" applyFont="1" applyFill="1" applyBorder="1" applyAlignment="1">
      <alignment horizontal="center"/>
    </xf>
    <xf numFmtId="0" fontId="11" fillId="6" borderId="1" xfId="0" applyNumberFormat="1" applyFont="1" applyFill="1" applyBorder="1" applyAlignment="1">
      <alignment horizontal="center" wrapText="1"/>
    </xf>
    <xf numFmtId="0" fontId="11" fillId="6" borderId="0" xfId="0" applyNumberFormat="1" applyFont="1" applyFill="1" applyBorder="1" applyAlignment="1">
      <alignment horizontal="center" wrapText="1"/>
    </xf>
    <xf numFmtId="0" fontId="11" fillId="0" borderId="0" xfId="0" applyNumberFormat="1" applyFont="1" applyBorder="1" applyAlignment="1">
      <alignment horizontal="center"/>
    </xf>
    <xf numFmtId="0" fontId="11" fillId="0" borderId="13" xfId="0" applyNumberFormat="1" applyFont="1" applyFill="1" applyBorder="1" applyAlignment="1">
      <alignment horizontal="center" wrapText="1"/>
    </xf>
    <xf numFmtId="0" fontId="11" fillId="0" borderId="13" xfId="0" applyNumberFormat="1" applyFont="1" applyBorder="1" applyAlignment="1">
      <alignment horizontal="center"/>
    </xf>
    <xf numFmtId="0" fontId="11" fillId="0" borderId="13" xfId="0" applyNumberFormat="1" applyFont="1" applyFill="1" applyBorder="1" applyAlignment="1">
      <alignment horizontal="center"/>
    </xf>
    <xf numFmtId="0" fontId="11" fillId="0" borderId="1" xfId="0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11" fillId="0" borderId="6" xfId="0" applyNumberFormat="1" applyFont="1" applyFill="1" applyBorder="1" applyAlignment="1">
      <alignment horizontal="center"/>
    </xf>
    <xf numFmtId="0" fontId="11" fillId="0" borderId="2" xfId="0" applyNumberFormat="1" applyFont="1" applyFill="1" applyBorder="1" applyAlignment="1"/>
    <xf numFmtId="164" fontId="11" fillId="6" borderId="2" xfId="2" applyNumberFormat="1" applyFont="1" applyFill="1" applyBorder="1" applyAlignment="1"/>
    <xf numFmtId="164" fontId="11" fillId="6" borderId="7" xfId="2" applyNumberFormat="1" applyFont="1" applyFill="1" applyBorder="1" applyAlignment="1"/>
    <xf numFmtId="164" fontId="11" fillId="6" borderId="8" xfId="2" applyNumberFormat="1" applyFont="1" applyFill="1" applyBorder="1" applyAlignment="1"/>
    <xf numFmtId="164" fontId="11" fillId="4" borderId="7" xfId="2" applyNumberFormat="1" applyFont="1" applyFill="1" applyBorder="1" applyAlignment="1"/>
    <xf numFmtId="164" fontId="11" fillId="4" borderId="12" xfId="2" applyNumberFormat="1" applyFont="1" applyFill="1" applyBorder="1" applyAlignment="1"/>
    <xf numFmtId="164" fontId="11" fillId="2" borderId="12" xfId="0" applyNumberFormat="1" applyFont="1" applyFill="1" applyBorder="1" applyAlignment="1"/>
    <xf numFmtId="164" fontId="11" fillId="2" borderId="12" xfId="2" applyNumberFormat="1" applyFont="1" applyFill="1" applyBorder="1" applyAlignment="1"/>
    <xf numFmtId="164" fontId="11" fillId="0" borderId="12" xfId="2" applyNumberFormat="1" applyFont="1" applyFill="1" applyBorder="1" applyAlignment="1"/>
    <xf numFmtId="164" fontId="11" fillId="4" borderId="2" xfId="2" applyNumberFormat="1" applyFont="1" applyFill="1" applyBorder="1" applyAlignment="1"/>
    <xf numFmtId="164" fontId="11" fillId="4" borderId="8" xfId="2" applyNumberFormat="1" applyFont="1" applyFill="1" applyBorder="1" applyAlignment="1"/>
    <xf numFmtId="164" fontId="11" fillId="6" borderId="1" xfId="2" applyNumberFormat="1" applyFont="1" applyFill="1" applyBorder="1" applyAlignment="1"/>
    <xf numFmtId="164" fontId="11" fillId="6" borderId="0" xfId="2" applyNumberFormat="1" applyFont="1" applyFill="1" applyBorder="1" applyAlignment="1"/>
    <xf numFmtId="164" fontId="11" fillId="6" borderId="6" xfId="2" applyNumberFormat="1" applyFont="1" applyFill="1" applyBorder="1" applyAlignment="1"/>
    <xf numFmtId="164" fontId="11" fillId="4" borderId="0" xfId="2" applyNumberFormat="1" applyFont="1" applyFill="1" applyBorder="1" applyAlignment="1"/>
    <xf numFmtId="164" fontId="11" fillId="4" borderId="13" xfId="2" applyNumberFormat="1" applyFont="1" applyFill="1" applyBorder="1" applyAlignment="1"/>
    <xf numFmtId="164" fontId="11" fillId="2" borderId="13" xfId="0" applyNumberFormat="1" applyFont="1" applyFill="1" applyBorder="1" applyAlignment="1"/>
    <xf numFmtId="164" fontId="11" fillId="2" borderId="13" xfId="2" applyNumberFormat="1" applyFont="1" applyFill="1" applyBorder="1" applyAlignment="1"/>
    <xf numFmtId="164" fontId="11" fillId="0" borderId="13" xfId="2" applyNumberFormat="1" applyFont="1" applyFill="1" applyBorder="1" applyAlignment="1"/>
    <xf numFmtId="164" fontId="11" fillId="4" borderId="1" xfId="2" applyNumberFormat="1" applyFont="1" applyFill="1" applyBorder="1" applyAlignment="1"/>
    <xf numFmtId="164" fontId="11" fillId="4" borderId="6" xfId="2" applyNumberFormat="1" applyFont="1" applyFill="1" applyBorder="1" applyAlignment="1"/>
    <xf numFmtId="164" fontId="11" fillId="6" borderId="9" xfId="2" applyNumberFormat="1" applyFont="1" applyFill="1" applyBorder="1" applyAlignment="1"/>
    <xf numFmtId="164" fontId="11" fillId="6" borderId="10" xfId="2" applyNumberFormat="1" applyFont="1" applyFill="1" applyBorder="1" applyAlignment="1"/>
    <xf numFmtId="164" fontId="11" fillId="6" borderId="11" xfId="2" applyNumberFormat="1" applyFont="1" applyFill="1" applyBorder="1" applyAlignment="1"/>
    <xf numFmtId="164" fontId="11" fillId="0" borderId="14" xfId="2" applyNumberFormat="1" applyFont="1" applyFill="1" applyBorder="1" applyAlignment="1"/>
    <xf numFmtId="164" fontId="11" fillId="0" borderId="14" xfId="0" applyNumberFormat="1" applyFont="1" applyFill="1" applyBorder="1" applyAlignment="1"/>
    <xf numFmtId="164" fontId="11" fillId="6" borderId="1" xfId="0" applyNumberFormat="1" applyFont="1" applyFill="1" applyBorder="1" applyAlignment="1"/>
    <xf numFmtId="164" fontId="11" fillId="6" borderId="0" xfId="0" applyNumberFormat="1" applyFont="1" applyFill="1" applyBorder="1" applyAlignment="1"/>
    <xf numFmtId="0" fontId="5" fillId="0" borderId="2" xfId="0" applyNumberFormat="1" applyFont="1" applyBorder="1" applyAlignment="1"/>
    <xf numFmtId="0" fontId="11" fillId="6" borderId="2" xfId="0" applyNumberFormat="1" applyFont="1" applyFill="1" applyBorder="1" applyAlignment="1"/>
    <xf numFmtId="0" fontId="11" fillId="6" borderId="7" xfId="0" applyNumberFormat="1" applyFont="1" applyFill="1" applyBorder="1" applyAlignment="1"/>
    <xf numFmtId="0" fontId="11" fillId="6" borderId="8" xfId="0" applyNumberFormat="1" applyFont="1" applyFill="1" applyBorder="1" applyAlignment="1"/>
    <xf numFmtId="0" fontId="11" fillId="0" borderId="7" xfId="0" applyNumberFormat="1" applyFont="1" applyBorder="1" applyAlignment="1"/>
    <xf numFmtId="0" fontId="11" fillId="0" borderId="12" xfId="0" applyNumberFormat="1" applyFont="1" applyBorder="1" applyAlignment="1"/>
    <xf numFmtId="0" fontId="11" fillId="0" borderId="12" xfId="0" applyNumberFormat="1" applyFont="1" applyFill="1" applyBorder="1" applyAlignment="1"/>
    <xf numFmtId="0" fontId="11" fillId="0" borderId="7" xfId="0" applyNumberFormat="1" applyFont="1" applyFill="1" applyBorder="1" applyAlignment="1"/>
    <xf numFmtId="0" fontId="11" fillId="0" borderId="8" xfId="0" applyNumberFormat="1" applyFont="1" applyFill="1" applyBorder="1" applyAlignment="1"/>
    <xf numFmtId="0" fontId="11" fillId="6" borderId="1" xfId="0" applyNumberFormat="1" applyFont="1" applyFill="1" applyBorder="1" applyAlignment="1"/>
    <xf numFmtId="0" fontId="11" fillId="6" borderId="0" xfId="0" applyNumberFormat="1" applyFont="1" applyFill="1" applyBorder="1" applyAlignment="1"/>
    <xf numFmtId="3" fontId="11" fillId="6" borderId="0" xfId="0" applyNumberFormat="1" applyFont="1" applyFill="1" applyBorder="1" applyAlignment="1"/>
    <xf numFmtId="3" fontId="11" fillId="6" borderId="6" xfId="0" applyNumberFormat="1" applyFont="1" applyFill="1" applyBorder="1" applyAlignment="1"/>
    <xf numFmtId="3" fontId="11" fillId="0" borderId="13" xfId="0" applyNumberFormat="1" applyFont="1" applyFill="1" applyBorder="1" applyAlignment="1"/>
    <xf numFmtId="0" fontId="11" fillId="6" borderId="9" xfId="0" applyNumberFormat="1" applyFont="1" applyFill="1" applyBorder="1" applyAlignment="1"/>
    <xf numFmtId="0" fontId="11" fillId="6" borderId="10" xfId="0" applyNumberFormat="1" applyFont="1" applyFill="1" applyBorder="1" applyAlignment="1"/>
    <xf numFmtId="3" fontId="11" fillId="6" borderId="10" xfId="0" applyNumberFormat="1" applyFont="1" applyFill="1" applyBorder="1" applyAlignment="1"/>
    <xf numFmtId="3" fontId="11" fillId="6" borderId="11" xfId="0" applyNumberFormat="1" applyFont="1" applyFill="1" applyBorder="1" applyAlignment="1"/>
    <xf numFmtId="3" fontId="11" fillId="0" borderId="14" xfId="0" applyNumberFormat="1" applyFont="1" applyFill="1" applyBorder="1" applyAlignment="1"/>
    <xf numFmtId="165" fontId="11" fillId="6" borderId="7" xfId="0" applyNumberFormat="1" applyFont="1" applyFill="1" applyBorder="1" applyAlignment="1"/>
    <xf numFmtId="165" fontId="11" fillId="6" borderId="8" xfId="0" applyNumberFormat="1" applyFont="1" applyFill="1" applyBorder="1" applyAlignment="1"/>
    <xf numFmtId="165" fontId="11" fillId="0" borderId="7" xfId="0" applyNumberFormat="1" applyFont="1" applyFill="1" applyBorder="1" applyAlignment="1"/>
    <xf numFmtId="165" fontId="11" fillId="6" borderId="0" xfId="0" applyNumberFormat="1" applyFont="1" applyFill="1" applyBorder="1" applyAlignment="1"/>
    <xf numFmtId="165" fontId="11" fillId="6" borderId="6" xfId="0" applyNumberFormat="1" applyFont="1" applyFill="1" applyBorder="1" applyAlignment="1"/>
    <xf numFmtId="165" fontId="11" fillId="0" borderId="13" xfId="0" applyNumberFormat="1" applyFont="1" applyFill="1" applyBorder="1" applyAlignment="1"/>
    <xf numFmtId="166" fontId="11" fillId="6" borderId="0" xfId="0" applyNumberFormat="1" applyFont="1" applyFill="1" applyBorder="1" applyAlignment="1"/>
    <xf numFmtId="166" fontId="11" fillId="6" borderId="6" xfId="0" applyNumberFormat="1" applyFont="1" applyFill="1" applyBorder="1" applyAlignment="1"/>
    <xf numFmtId="166" fontId="11" fillId="0" borderId="13" xfId="0" applyNumberFormat="1" applyFont="1" applyBorder="1" applyAlignment="1"/>
    <xf numFmtId="166" fontId="11" fillId="0" borderId="13" xfId="0" applyNumberFormat="1" applyFont="1" applyFill="1" applyBorder="1" applyAlignment="1"/>
    <xf numFmtId="166" fontId="11" fillId="0" borderId="1" xfId="0" applyNumberFormat="1" applyFont="1" applyBorder="1" applyAlignment="1"/>
    <xf numFmtId="166" fontId="11" fillId="0" borderId="6" xfId="0" applyNumberFormat="1" applyFont="1" applyBorder="1" applyAlignment="1"/>
    <xf numFmtId="0" fontId="11" fillId="6" borderId="6" xfId="0" applyNumberFormat="1" applyFont="1" applyFill="1" applyBorder="1" applyAlignment="1"/>
    <xf numFmtId="0" fontId="11" fillId="0" borderId="13" xfId="0" applyNumberFormat="1" applyFont="1" applyBorder="1" applyAlignment="1"/>
    <xf numFmtId="0" fontId="11" fillId="0" borderId="13" xfId="0" applyNumberFormat="1" applyFont="1" applyFill="1" applyBorder="1" applyAlignment="1"/>
    <xf numFmtId="0" fontId="11" fillId="0" borderId="6" xfId="0" applyNumberFormat="1" applyFont="1" applyBorder="1" applyAlignment="1"/>
    <xf numFmtId="165" fontId="11" fillId="0" borderId="13" xfId="0" applyNumberFormat="1" applyFont="1" applyBorder="1" applyAlignment="1"/>
    <xf numFmtId="0" fontId="11" fillId="0" borderId="9" xfId="0" applyNumberFormat="1" applyFont="1" applyFill="1" applyBorder="1" applyAlignment="1"/>
    <xf numFmtId="166" fontId="11" fillId="6" borderId="10" xfId="0" applyNumberFormat="1" applyFont="1" applyFill="1" applyBorder="1" applyAlignment="1"/>
    <xf numFmtId="166" fontId="11" fillId="6" borderId="11" xfId="0" applyNumberFormat="1" applyFont="1" applyFill="1" applyBorder="1" applyAlignment="1"/>
    <xf numFmtId="166" fontId="11" fillId="0" borderId="10" xfId="0" applyNumberFormat="1" applyFont="1" applyBorder="1" applyAlignment="1"/>
    <xf numFmtId="166" fontId="11" fillId="0" borderId="14" xfId="0" applyNumberFormat="1" applyFont="1" applyBorder="1" applyAlignment="1"/>
    <xf numFmtId="166" fontId="11" fillId="0" borderId="14" xfId="0" applyNumberFormat="1" applyFont="1" applyFill="1" applyBorder="1" applyAlignment="1"/>
    <xf numFmtId="166" fontId="11" fillId="0" borderId="9" xfId="0" applyNumberFormat="1" applyFont="1" applyBorder="1" applyAlignment="1"/>
    <xf numFmtId="166" fontId="11" fillId="0" borderId="11" xfId="0" applyNumberFormat="1" applyFont="1" applyBorder="1" applyAlignment="1"/>
    <xf numFmtId="165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5" fontId="11" fillId="7" borderId="0" xfId="0" applyNumberFormat="1" applyFont="1" applyFill="1" applyBorder="1" applyAlignment="1">
      <alignment horizontal="center"/>
    </xf>
    <xf numFmtId="165" fontId="11" fillId="8" borderId="0" xfId="0" applyNumberFormat="1" applyFont="1" applyFill="1" applyBorder="1" applyAlignment="1">
      <alignment horizontal="center"/>
    </xf>
    <xf numFmtId="165" fontId="11" fillId="4" borderId="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left" wrapText="1"/>
    </xf>
    <xf numFmtId="165" fontId="5" fillId="0" borderId="15" xfId="0" applyNumberFormat="1" applyFont="1" applyFill="1" applyBorder="1" applyAlignment="1">
      <alignment horizontal="center" wrapText="1"/>
    </xf>
    <xf numFmtId="0" fontId="11" fillId="0" borderId="1" xfId="0" applyNumberFormat="1" applyFont="1" applyFill="1" applyBorder="1" applyAlignment="1">
      <alignment horizontal="left"/>
    </xf>
    <xf numFmtId="165" fontId="11" fillId="0" borderId="13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left"/>
    </xf>
    <xf numFmtId="165" fontId="5" fillId="0" borderId="13" xfId="0" applyNumberFormat="1" applyFont="1" applyFill="1" applyBorder="1" applyAlignment="1">
      <alignment horizontal="center"/>
    </xf>
    <xf numFmtId="0" fontId="11" fillId="0" borderId="9" xfId="0" applyNumberFormat="1" applyFont="1" applyFill="1" applyBorder="1" applyAlignment="1">
      <alignment horizontal="left"/>
    </xf>
    <xf numFmtId="165" fontId="11" fillId="0" borderId="14" xfId="0" applyNumberFormat="1" applyFont="1" applyFill="1" applyBorder="1" applyAlignment="1">
      <alignment horizontal="center"/>
    </xf>
    <xf numFmtId="171" fontId="11" fillId="0" borderId="0" xfId="0" applyNumberFormat="1" applyFont="1" applyBorder="1" applyAlignment="1">
      <alignment horizontal="center"/>
    </xf>
    <xf numFmtId="0" fontId="0" fillId="0" borderId="0" xfId="0" applyNumberFormat="1" applyFont="1" applyBorder="1" applyAlignment="1">
      <alignment horizontal="left"/>
    </xf>
    <xf numFmtId="0" fontId="9" fillId="0" borderId="0" xfId="0" applyNumberFormat="1" applyFont="1" applyBorder="1" applyAlignment="1">
      <alignment vertical="top"/>
    </xf>
    <xf numFmtId="0" fontId="3" fillId="0" borderId="0" xfId="0" applyNumberFormat="1" applyFont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0" fontId="4" fillId="0" borderId="0" xfId="0" applyNumberFormat="1" applyFont="1" applyBorder="1" applyAlignment="1">
      <alignment vertical="top"/>
    </xf>
    <xf numFmtId="0" fontId="9" fillId="0" borderId="12" xfId="0" applyNumberFormat="1" applyFont="1" applyBorder="1" applyAlignment="1">
      <alignment horizontal="right"/>
    </xf>
    <xf numFmtId="0" fontId="9" fillId="3" borderId="8" xfId="0" applyNumberFormat="1" applyFont="1" applyFill="1" applyBorder="1" applyAlignment="1">
      <alignment horizontal="center"/>
    </xf>
    <xf numFmtId="0" fontId="9" fillId="0" borderId="14" xfId="0" applyNumberFormat="1" applyFont="1" applyBorder="1" applyAlignment="1">
      <alignment horizontal="right"/>
    </xf>
    <xf numFmtId="0" fontId="9" fillId="3" borderId="11" xfId="0" applyNumberFormat="1" applyFont="1" applyFill="1" applyBorder="1" applyAlignment="1">
      <alignment horizontal="center"/>
    </xf>
    <xf numFmtId="0" fontId="9" fillId="0" borderId="2" xfId="0" applyNumberFormat="1" applyFont="1" applyFill="1" applyBorder="1" applyAlignment="1"/>
    <xf numFmtId="0" fontId="9" fillId="0" borderId="9" xfId="0" applyNumberFormat="1" applyFont="1" applyFill="1" applyBorder="1" applyAlignment="1"/>
    <xf numFmtId="0" fontId="9" fillId="0" borderId="9" xfId="0" applyNumberFormat="1" applyFont="1" applyFill="1" applyBorder="1" applyAlignment="1">
      <alignment horizontal="right"/>
    </xf>
    <xf numFmtId="0" fontId="9" fillId="0" borderId="11" xfId="0" applyNumberFormat="1" applyFont="1" applyFill="1" applyBorder="1" applyAlignment="1">
      <alignment horizontal="right"/>
    </xf>
    <xf numFmtId="0" fontId="9" fillId="0" borderId="10" xfId="0" applyNumberFormat="1" applyFont="1" applyFill="1" applyBorder="1" applyAlignment="1">
      <alignment horizontal="right"/>
    </xf>
    <xf numFmtId="0" fontId="9" fillId="0" borderId="1" xfId="0" applyNumberFormat="1" applyFont="1" applyBorder="1" applyAlignment="1">
      <alignment horizontal="right"/>
    </xf>
    <xf numFmtId="164" fontId="9" fillId="0" borderId="1" xfId="2" applyNumberFormat="1" applyFont="1" applyBorder="1" applyAlignment="1"/>
    <xf numFmtId="164" fontId="9" fillId="0" borderId="0" xfId="2" applyNumberFormat="1" applyFont="1" applyBorder="1" applyAlignment="1"/>
    <xf numFmtId="0" fontId="9" fillId="0" borderId="9" xfId="0" applyNumberFormat="1" applyFont="1" applyBorder="1" applyAlignment="1">
      <alignment horizontal="right"/>
    </xf>
    <xf numFmtId="164" fontId="9" fillId="0" borderId="9" xfId="2" applyNumberFormat="1" applyFont="1" applyBorder="1" applyAlignment="1"/>
    <xf numFmtId="164" fontId="9" fillId="0" borderId="7" xfId="2" applyNumberFormat="1" applyFont="1" applyBorder="1" applyAlignment="1"/>
    <xf numFmtId="0" fontId="9" fillId="0" borderId="3" xfId="0" applyNumberFormat="1" applyFont="1" applyFill="1" applyBorder="1" applyAlignment="1"/>
    <xf numFmtId="0" fontId="9" fillId="0" borderId="3" xfId="0" applyNumberFormat="1" applyFont="1" applyFill="1" applyBorder="1" applyAlignment="1">
      <alignment horizontal="right" wrapText="1"/>
    </xf>
    <xf numFmtId="0" fontId="9" fillId="0" borderId="5" xfId="0" applyNumberFormat="1" applyFont="1" applyFill="1" applyBorder="1" applyAlignment="1">
      <alignment horizontal="right" wrapText="1"/>
    </xf>
    <xf numFmtId="0" fontId="8" fillId="0" borderId="0" xfId="0" applyNumberFormat="1" applyFont="1" applyBorder="1" applyAlignment="1">
      <alignment horizontal="left" vertical="top"/>
    </xf>
    <xf numFmtId="0" fontId="16" fillId="0" borderId="0" xfId="0" applyNumberFormat="1" applyFont="1" applyBorder="1" applyAlignment="1">
      <alignment horizontal="left" vertical="top"/>
    </xf>
    <xf numFmtId="0" fontId="0" fillId="0" borderId="0" xfId="0" applyNumberFormat="1" applyFont="1" applyBorder="1" applyAlignment="1">
      <alignment horizontal="left" vertical="top"/>
    </xf>
    <xf numFmtId="0" fontId="3" fillId="0" borderId="0" xfId="0" applyNumberFormat="1" applyFont="1" applyBorder="1" applyAlignment="1">
      <alignment horizontal="left" vertical="top"/>
    </xf>
    <xf numFmtId="0" fontId="0" fillId="0" borderId="15" xfId="0" applyNumberFormat="1" applyFont="1" applyFill="1" applyBorder="1" applyAlignment="1">
      <alignment horizontal="left" vertical="top"/>
    </xf>
    <xf numFmtId="0" fontId="0" fillId="0" borderId="0" xfId="0" applyNumberFormat="1" applyFont="1" applyFill="1" applyBorder="1" applyAlignment="1">
      <alignment horizontal="left" vertical="top"/>
    </xf>
    <xf numFmtId="0" fontId="0" fillId="0" borderId="0" xfId="0" applyNumberFormat="1" applyBorder="1" applyAlignment="1">
      <alignment horizontal="left" vertical="top"/>
    </xf>
    <xf numFmtId="0" fontId="0" fillId="0" borderId="2" xfId="0" applyNumberFormat="1" applyFont="1" applyFill="1" applyBorder="1" applyAlignment="1">
      <alignment horizontal="left" vertical="top"/>
    </xf>
    <xf numFmtId="0" fontId="0" fillId="0" borderId="7" xfId="0" applyNumberFormat="1" applyFont="1" applyBorder="1" applyAlignment="1">
      <alignment horizontal="left" vertical="top"/>
    </xf>
    <xf numFmtId="0" fontId="0" fillId="0" borderId="8" xfId="0" applyNumberFormat="1" applyFont="1" applyBorder="1" applyAlignment="1">
      <alignment horizontal="left" vertical="top"/>
    </xf>
    <xf numFmtId="0" fontId="0" fillId="0" borderId="9" xfId="0" applyNumberFormat="1" applyFont="1" applyFill="1" applyBorder="1" applyAlignment="1">
      <alignment horizontal="left" vertical="top" wrapText="1"/>
    </xf>
    <xf numFmtId="0" fontId="0" fillId="3" borderId="10" xfId="0" applyNumberFormat="1" applyFont="1" applyFill="1" applyBorder="1" applyAlignment="1">
      <alignment horizontal="left" vertical="top"/>
    </xf>
    <xf numFmtId="0" fontId="0" fillId="3" borderId="11" xfId="0" applyNumberFormat="1" applyFont="1" applyFill="1" applyBorder="1" applyAlignment="1">
      <alignment horizontal="left" vertical="top"/>
    </xf>
    <xf numFmtId="0" fontId="9" fillId="0" borderId="0" xfId="1" applyNumberFormat="1" applyFont="1" applyFill="1" applyBorder="1" applyAlignment="1">
      <alignment horizontal="left" vertical="top"/>
    </xf>
    <xf numFmtId="0" fontId="0" fillId="0" borderId="0" xfId="0" applyNumberFormat="1" applyFont="1" applyFill="1" applyBorder="1" applyAlignment="1">
      <alignment horizontal="left" vertical="top" wrapText="1"/>
    </xf>
    <xf numFmtId="4" fontId="0" fillId="0" borderId="0" xfId="0" applyNumberFormat="1" applyFont="1" applyFill="1" applyBorder="1" applyAlignment="1">
      <alignment horizontal="left" vertical="top"/>
    </xf>
    <xf numFmtId="0" fontId="9" fillId="0" borderId="0" xfId="0" applyNumberFormat="1" applyFont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 wrapText="1"/>
    </xf>
    <xf numFmtId="0" fontId="0" fillId="0" borderId="2" xfId="0" applyNumberFormat="1" applyFont="1" applyFill="1" applyBorder="1" applyAlignment="1">
      <alignment horizontal="left" vertical="top" wrapText="1"/>
    </xf>
    <xf numFmtId="4" fontId="0" fillId="0" borderId="7" xfId="0" applyNumberFormat="1" applyFill="1" applyBorder="1" applyAlignment="1">
      <alignment horizontal="left" vertical="top" wrapText="1"/>
    </xf>
    <xf numFmtId="4" fontId="0" fillId="0" borderId="8" xfId="0" applyNumberFormat="1" applyFill="1" applyBorder="1" applyAlignment="1">
      <alignment horizontal="left" vertical="top" wrapText="1"/>
    </xf>
    <xf numFmtId="0" fontId="0" fillId="0" borderId="9" xfId="0" applyNumberFormat="1" applyFill="1" applyBorder="1" applyAlignment="1">
      <alignment horizontal="left" vertical="top" wrapText="1"/>
    </xf>
    <xf numFmtId="164" fontId="0" fillId="4" borderId="10" xfId="0" applyNumberFormat="1" applyFont="1" applyFill="1" applyBorder="1" applyAlignment="1">
      <alignment horizontal="left" vertical="top"/>
    </xf>
    <xf numFmtId="164" fontId="0" fillId="0" borderId="11" xfId="0" applyNumberFormat="1" applyFont="1" applyFill="1" applyBorder="1" applyAlignment="1">
      <alignment horizontal="left" vertical="top"/>
    </xf>
    <xf numFmtId="164" fontId="0" fillId="0" borderId="0" xfId="0" applyNumberFormat="1" applyFont="1" applyFill="1" applyBorder="1" applyAlignment="1">
      <alignment horizontal="left" vertical="top"/>
    </xf>
    <xf numFmtId="0" fontId="0" fillId="0" borderId="2" xfId="0" applyNumberFormat="1" applyFill="1" applyBorder="1" applyAlignment="1">
      <alignment horizontal="left" vertical="top" wrapText="1"/>
    </xf>
    <xf numFmtId="164" fontId="0" fillId="0" borderId="7" xfId="0" applyNumberFormat="1" applyFill="1" applyBorder="1" applyAlignment="1">
      <alignment horizontal="left" vertical="top" wrapText="1"/>
    </xf>
    <xf numFmtId="0" fontId="9" fillId="0" borderId="8" xfId="1" applyNumberFormat="1" applyFont="1" applyFill="1" applyBorder="1" applyAlignment="1">
      <alignment horizontal="left" vertical="top" wrapText="1"/>
    </xf>
    <xf numFmtId="0" fontId="0" fillId="0" borderId="1" xfId="0" applyNumberFormat="1" applyFill="1" applyBorder="1" applyAlignment="1">
      <alignment horizontal="left" vertical="top" wrapText="1"/>
    </xf>
    <xf numFmtId="164" fontId="9" fillId="0" borderId="6" xfId="1" applyNumberFormat="1" applyFont="1" applyFill="1" applyBorder="1" applyAlignment="1">
      <alignment horizontal="left" vertical="top"/>
    </xf>
    <xf numFmtId="0" fontId="0" fillId="0" borderId="9" xfId="0" applyNumberFormat="1" applyFill="1" applyBorder="1" applyAlignment="1">
      <alignment horizontal="left" vertical="top"/>
    </xf>
    <xf numFmtId="0" fontId="0" fillId="0" borderId="10" xfId="0" applyNumberFormat="1" applyFont="1" applyFill="1" applyBorder="1" applyAlignment="1">
      <alignment horizontal="left" vertical="top"/>
    </xf>
    <xf numFmtId="0" fontId="0" fillId="0" borderId="11" xfId="0" applyNumberFormat="1" applyFont="1" applyFill="1" applyBorder="1" applyAlignment="1">
      <alignment horizontal="left" vertical="top"/>
    </xf>
    <xf numFmtId="0" fontId="4" fillId="0" borderId="0" xfId="0" applyNumberFormat="1" applyFont="1" applyBorder="1" applyAlignment="1">
      <alignment horizontal="left" vertical="top"/>
    </xf>
    <xf numFmtId="0" fontId="4" fillId="0" borderId="2" xfId="0" applyNumberFormat="1" applyFont="1" applyBorder="1" applyAlignment="1">
      <alignment horizontal="left" vertical="top"/>
    </xf>
    <xf numFmtId="0" fontId="0" fillId="0" borderId="3" xfId="0" applyNumberFormat="1" applyFont="1" applyBorder="1" applyAlignment="1">
      <alignment horizontal="left" vertical="top"/>
    </xf>
    <xf numFmtId="0" fontId="4" fillId="0" borderId="1" xfId="0" applyNumberFormat="1" applyFont="1" applyBorder="1" applyAlignment="1">
      <alignment horizontal="left" vertical="top"/>
    </xf>
    <xf numFmtId="0" fontId="0" fillId="0" borderId="2" xfId="0" applyNumberFormat="1" applyFont="1" applyBorder="1" applyAlignment="1">
      <alignment horizontal="left" vertical="top"/>
    </xf>
    <xf numFmtId="166" fontId="0" fillId="0" borderId="1" xfId="0" applyNumberFormat="1" applyFont="1" applyBorder="1" applyAlignment="1">
      <alignment horizontal="left" vertical="top"/>
    </xf>
    <xf numFmtId="166" fontId="0" fillId="2" borderId="0" xfId="0" applyNumberFormat="1" applyFont="1" applyFill="1" applyBorder="1" applyAlignment="1">
      <alignment horizontal="left" vertical="top"/>
    </xf>
    <xf numFmtId="166" fontId="0" fillId="2" borderId="6" xfId="0" applyNumberFormat="1" applyFont="1" applyFill="1" applyBorder="1" applyAlignment="1">
      <alignment horizontal="left" vertical="top"/>
    </xf>
    <xf numFmtId="166" fontId="0" fillId="0" borderId="0" xfId="0" applyNumberFormat="1" applyFont="1" applyBorder="1" applyAlignment="1">
      <alignment horizontal="left" vertical="top"/>
    </xf>
    <xf numFmtId="166" fontId="0" fillId="0" borderId="1" xfId="0" applyNumberFormat="1" applyFont="1" applyFill="1" applyBorder="1" applyAlignment="1">
      <alignment horizontal="left" vertical="top"/>
    </xf>
    <xf numFmtId="166" fontId="0" fillId="0" borderId="0" xfId="0" applyNumberFormat="1" applyFont="1" applyFill="1" applyBorder="1" applyAlignment="1">
      <alignment horizontal="left" vertical="top"/>
    </xf>
    <xf numFmtId="166" fontId="0" fillId="0" borderId="6" xfId="0" applyNumberFormat="1" applyFont="1" applyFill="1" applyBorder="1" applyAlignment="1">
      <alignment horizontal="left" vertical="top"/>
    </xf>
    <xf numFmtId="0" fontId="4" fillId="0" borderId="9" xfId="0" applyNumberFormat="1" applyFont="1" applyBorder="1" applyAlignment="1">
      <alignment horizontal="left" vertical="top"/>
    </xf>
    <xf numFmtId="166" fontId="0" fillId="0" borderId="9" xfId="0" applyNumberFormat="1" applyFont="1" applyFill="1" applyBorder="1" applyAlignment="1">
      <alignment horizontal="left" vertical="top"/>
    </xf>
    <xf numFmtId="166" fontId="0" fillId="2" borderId="10" xfId="0" applyNumberFormat="1" applyFont="1" applyFill="1" applyBorder="1" applyAlignment="1">
      <alignment horizontal="left" vertical="top"/>
    </xf>
    <xf numFmtId="166" fontId="0" fillId="2" borderId="11" xfId="0" applyNumberFormat="1" applyFont="1" applyFill="1" applyBorder="1" applyAlignment="1">
      <alignment horizontal="left" vertical="top"/>
    </xf>
    <xf numFmtId="166" fontId="0" fillId="0" borderId="9" xfId="0" applyNumberFormat="1" applyFont="1" applyBorder="1" applyAlignment="1">
      <alignment horizontal="left" vertical="top"/>
    </xf>
    <xf numFmtId="166" fontId="0" fillId="0" borderId="10" xfId="0" applyNumberFormat="1" applyFont="1" applyBorder="1" applyAlignment="1">
      <alignment horizontal="left" vertical="top"/>
    </xf>
    <xf numFmtId="0" fontId="4" fillId="0" borderId="14" xfId="0" applyNumberFormat="1" applyFont="1" applyBorder="1" applyAlignment="1">
      <alignment horizontal="left" vertical="top"/>
    </xf>
    <xf numFmtId="0" fontId="0" fillId="0" borderId="7" xfId="0" applyNumberFormat="1" applyFont="1" applyFill="1" applyBorder="1" applyAlignment="1">
      <alignment horizontal="left" vertical="top"/>
    </xf>
    <xf numFmtId="0" fontId="4" fillId="0" borderId="7" xfId="0" applyNumberFormat="1" applyFont="1" applyFill="1" applyBorder="1" applyAlignment="1">
      <alignment horizontal="left" vertical="top" textRotation="90" wrapText="1"/>
    </xf>
    <xf numFmtId="164" fontId="9" fillId="0" borderId="7" xfId="2" applyNumberFormat="1" applyFont="1" applyFill="1" applyBorder="1" applyAlignment="1">
      <alignment horizontal="left" vertical="top"/>
    </xf>
    <xf numFmtId="0" fontId="0" fillId="0" borderId="1" xfId="0" applyNumberFormat="1" applyFont="1" applyBorder="1" applyAlignment="1">
      <alignment horizontal="left" vertical="top"/>
    </xf>
    <xf numFmtId="164" fontId="9" fillId="0" borderId="0" xfId="2" applyNumberFormat="1" applyFont="1" applyFill="1" applyBorder="1" applyAlignment="1">
      <alignment horizontal="left" vertical="top"/>
    </xf>
    <xf numFmtId="0" fontId="0" fillId="0" borderId="9" xfId="0" applyNumberFormat="1" applyFont="1" applyBorder="1" applyAlignment="1">
      <alignment horizontal="left" vertical="top"/>
    </xf>
    <xf numFmtId="164" fontId="9" fillId="0" borderId="10" xfId="2" applyNumberFormat="1" applyFont="1" applyFill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 vertical="top"/>
    </xf>
    <xf numFmtId="0" fontId="0" fillId="0" borderId="9" xfId="0" applyNumberFormat="1" applyBorder="1" applyAlignment="1">
      <alignment horizontal="left" vertical="top"/>
    </xf>
    <xf numFmtId="11" fontId="0" fillId="0" borderId="0" xfId="2" applyNumberFormat="1" applyFont="1" applyBorder="1" applyAlignment="1">
      <alignment horizontal="left" vertical="top"/>
    </xf>
    <xf numFmtId="11" fontId="0" fillId="0" borderId="0" xfId="0" applyNumberFormat="1" applyFont="1" applyBorder="1" applyAlignment="1">
      <alignment horizontal="left" vertical="top"/>
    </xf>
    <xf numFmtId="0" fontId="4" fillId="0" borderId="5" xfId="0" applyNumberFormat="1" applyFont="1" applyFill="1" applyBorder="1" applyAlignment="1">
      <alignment horizontal="left" vertical="top"/>
    </xf>
    <xf numFmtId="167" fontId="0" fillId="2" borderId="6" xfId="2" applyNumberFormat="1" applyFont="1" applyFill="1" applyBorder="1" applyAlignment="1">
      <alignment horizontal="left" vertical="top"/>
    </xf>
    <xf numFmtId="164" fontId="0" fillId="2" borderId="6" xfId="2" applyNumberFormat="1" applyFont="1" applyFill="1" applyBorder="1" applyAlignment="1">
      <alignment horizontal="left" vertical="top"/>
    </xf>
    <xf numFmtId="168" fontId="0" fillId="2" borderId="11" xfId="2" applyNumberFormat="1" applyFont="1" applyFill="1" applyBorder="1" applyAlignment="1">
      <alignment horizontal="left" vertical="top"/>
    </xf>
    <xf numFmtId="164" fontId="0" fillId="2" borderId="11" xfId="2" applyNumberFormat="1" applyFont="1" applyFill="1" applyBorder="1" applyAlignment="1">
      <alignment horizontal="left" vertical="top"/>
    </xf>
    <xf numFmtId="164" fontId="0" fillId="0" borderId="6" xfId="2" applyNumberFormat="1" applyFont="1" applyFill="1" applyBorder="1" applyAlignment="1">
      <alignment horizontal="left" vertical="top"/>
    </xf>
    <xf numFmtId="164" fontId="9" fillId="0" borderId="12" xfId="2" applyNumberFormat="1" applyFont="1" applyFill="1" applyBorder="1" applyAlignment="1">
      <alignment horizontal="left" vertical="top"/>
    </xf>
    <xf numFmtId="0" fontId="0" fillId="0" borderId="15" xfId="0" applyNumberFormat="1" applyFont="1" applyBorder="1" applyAlignment="1">
      <alignment horizontal="left" vertical="top"/>
    </xf>
    <xf numFmtId="164" fontId="0" fillId="0" borderId="15" xfId="2" applyNumberFormat="1" applyFont="1" applyFill="1" applyBorder="1" applyAlignment="1">
      <alignment horizontal="left" vertical="top"/>
    </xf>
    <xf numFmtId="164" fontId="9" fillId="0" borderId="13" xfId="2" applyNumberFormat="1" applyFont="1" applyFill="1" applyBorder="1" applyAlignment="1">
      <alignment horizontal="left" vertical="top"/>
    </xf>
    <xf numFmtId="4" fontId="9" fillId="0" borderId="15" xfId="1" applyNumberFormat="1" applyFont="1" applyFill="1" applyBorder="1" applyAlignment="1">
      <alignment horizontal="left" vertical="top"/>
    </xf>
    <xf numFmtId="10" fontId="0" fillId="0" borderId="13" xfId="0" applyNumberFormat="1" applyFont="1" applyBorder="1" applyAlignment="1">
      <alignment horizontal="left" vertical="top"/>
    </xf>
    <xf numFmtId="164" fontId="0" fillId="0" borderId="11" xfId="2" applyNumberFormat="1" applyFont="1" applyFill="1" applyBorder="1" applyAlignment="1">
      <alignment horizontal="left" vertical="top"/>
    </xf>
    <xf numFmtId="164" fontId="9" fillId="0" borderId="14" xfId="2" applyNumberFormat="1" applyFont="1" applyFill="1" applyBorder="1" applyAlignment="1">
      <alignment horizontal="left" vertical="top"/>
    </xf>
    <xf numFmtId="164" fontId="12" fillId="2" borderId="0" xfId="2" applyNumberFormat="1" applyFont="1" applyFill="1" applyBorder="1" applyAlignment="1">
      <alignment horizontal="left" vertical="top"/>
    </xf>
    <xf numFmtId="0" fontId="0" fillId="0" borderId="12" xfId="0" applyNumberFormat="1" applyFont="1" applyBorder="1" applyAlignment="1">
      <alignment horizontal="left" vertical="top"/>
    </xf>
    <xf numFmtId="0" fontId="0" fillId="0" borderId="13" xfId="0" applyNumberFormat="1" applyFont="1" applyBorder="1" applyAlignment="1">
      <alignment horizontal="left" vertical="top"/>
    </xf>
    <xf numFmtId="0" fontId="0" fillId="0" borderId="14" xfId="0" applyNumberFormat="1" applyFont="1" applyBorder="1" applyAlignment="1">
      <alignment horizontal="left" vertical="top"/>
    </xf>
    <xf numFmtId="0" fontId="5" fillId="0" borderId="10" xfId="0" applyNumberFormat="1" applyFont="1" applyBorder="1" applyAlignment="1">
      <alignment horizontal="left" vertical="top" wrapText="1"/>
    </xf>
    <xf numFmtId="0" fontId="4" fillId="0" borderId="10" xfId="0" applyNumberFormat="1" applyFont="1" applyBorder="1" applyAlignment="1">
      <alignment horizontal="left" vertical="top" wrapText="1"/>
    </xf>
    <xf numFmtId="0" fontId="5" fillId="0" borderId="10" xfId="0" applyNumberFormat="1" applyFont="1" applyFill="1" applyBorder="1" applyAlignment="1">
      <alignment horizontal="left" vertical="top" wrapText="1"/>
    </xf>
    <xf numFmtId="0" fontId="5" fillId="0" borderId="9" xfId="0" applyNumberFormat="1" applyFont="1" applyBorder="1" applyAlignment="1">
      <alignment horizontal="left" vertical="top" wrapText="1"/>
    </xf>
    <xf numFmtId="0" fontId="5" fillId="0" borderId="11" xfId="0" applyNumberFormat="1" applyFont="1" applyFill="1" applyBorder="1" applyAlignment="1">
      <alignment horizontal="left" vertical="top" wrapText="1"/>
    </xf>
    <xf numFmtId="0" fontId="4" fillId="0" borderId="10" xfId="0" applyNumberFormat="1" applyFont="1" applyFill="1" applyBorder="1" applyAlignment="1">
      <alignment horizontal="left" vertical="top" wrapText="1"/>
    </xf>
    <xf numFmtId="0" fontId="4" fillId="0" borderId="9" xfId="0" applyNumberFormat="1" applyFont="1" applyFill="1" applyBorder="1" applyAlignment="1">
      <alignment horizontal="left" vertical="top" wrapText="1"/>
    </xf>
    <xf numFmtId="0" fontId="4" fillId="0" borderId="11" xfId="0" applyNumberFormat="1" applyFont="1" applyFill="1" applyBorder="1" applyAlignment="1">
      <alignment horizontal="left" vertical="top" wrapText="1"/>
    </xf>
    <xf numFmtId="0" fontId="5" fillId="0" borderId="11" xfId="0" applyNumberFormat="1" applyFont="1" applyBorder="1" applyAlignment="1">
      <alignment horizontal="left" vertical="top" wrapText="1"/>
    </xf>
    <xf numFmtId="165" fontId="11" fillId="0" borderId="0" xfId="0" applyNumberFormat="1" applyFont="1" applyFill="1" applyBorder="1" applyAlignment="1">
      <alignment horizontal="left" vertical="top"/>
    </xf>
    <xf numFmtId="165" fontId="0" fillId="0" borderId="0" xfId="0" applyNumberFormat="1" applyFont="1" applyFill="1" applyBorder="1" applyAlignment="1">
      <alignment horizontal="left" vertical="top"/>
    </xf>
    <xf numFmtId="165" fontId="11" fillId="5" borderId="0" xfId="0" applyNumberFormat="1" applyFont="1" applyFill="1" applyBorder="1" applyAlignment="1">
      <alignment horizontal="left" vertical="top"/>
    </xf>
    <xf numFmtId="165" fontId="11" fillId="0" borderId="1" xfId="0" applyNumberFormat="1" applyFont="1" applyFill="1" applyBorder="1" applyAlignment="1">
      <alignment horizontal="left" vertical="top"/>
    </xf>
    <xf numFmtId="165" fontId="11" fillId="5" borderId="6" xfId="0" applyNumberFormat="1" applyFont="1" applyFill="1" applyBorder="1" applyAlignment="1">
      <alignment horizontal="left" vertical="top"/>
    </xf>
    <xf numFmtId="165" fontId="11" fillId="0" borderId="6" xfId="0" applyNumberFormat="1" applyFont="1" applyFill="1" applyBorder="1" applyAlignment="1">
      <alignment horizontal="left" vertical="top"/>
    </xf>
    <xf numFmtId="165" fontId="0" fillId="0" borderId="1" xfId="0" applyNumberFormat="1" applyFont="1" applyFill="1" applyBorder="1" applyAlignment="1">
      <alignment horizontal="left" vertical="top"/>
    </xf>
    <xf numFmtId="165" fontId="0" fillId="0" borderId="6" xfId="0" applyNumberFormat="1" applyFont="1" applyFill="1" applyBorder="1" applyAlignment="1">
      <alignment horizontal="left" vertical="top"/>
    </xf>
    <xf numFmtId="165" fontId="11" fillId="0" borderId="1" xfId="0" applyNumberFormat="1" applyFont="1" applyBorder="1" applyAlignment="1">
      <alignment horizontal="left" vertical="top"/>
    </xf>
    <xf numFmtId="165" fontId="11" fillId="0" borderId="6" xfId="0" applyNumberFormat="1" applyFont="1" applyBorder="1" applyAlignment="1">
      <alignment horizontal="left" vertical="top"/>
    </xf>
    <xf numFmtId="165" fontId="11" fillId="0" borderId="0" xfId="0" applyNumberFormat="1" applyFont="1" applyBorder="1" applyAlignment="1">
      <alignment horizontal="left" vertical="top"/>
    </xf>
    <xf numFmtId="0" fontId="0" fillId="0" borderId="13" xfId="0" applyNumberFormat="1" applyFont="1" applyFill="1" applyBorder="1" applyAlignment="1">
      <alignment horizontal="left" vertical="top"/>
    </xf>
    <xf numFmtId="3" fontId="11" fillId="0" borderId="0" xfId="0" applyNumberFormat="1" applyFont="1" applyFill="1" applyBorder="1" applyAlignment="1">
      <alignment horizontal="left" vertical="top"/>
    </xf>
    <xf numFmtId="3" fontId="0" fillId="0" borderId="0" xfId="0" applyNumberFormat="1" applyFont="1" applyFill="1" applyBorder="1" applyAlignment="1">
      <alignment horizontal="left" vertical="top"/>
    </xf>
    <xf numFmtId="3" fontId="11" fillId="5" borderId="0" xfId="0" applyNumberFormat="1" applyFont="1" applyFill="1" applyBorder="1" applyAlignment="1">
      <alignment horizontal="left" vertical="top"/>
    </xf>
    <xf numFmtId="3" fontId="11" fillId="0" borderId="1" xfId="0" applyNumberFormat="1" applyFont="1" applyFill="1" applyBorder="1" applyAlignment="1">
      <alignment horizontal="left" vertical="top"/>
    </xf>
    <xf numFmtId="3" fontId="11" fillId="5" borderId="6" xfId="0" applyNumberFormat="1" applyFont="1" applyFill="1" applyBorder="1" applyAlignment="1">
      <alignment horizontal="left" vertical="top"/>
    </xf>
    <xf numFmtId="3" fontId="11" fillId="0" borderId="6" xfId="0" applyNumberFormat="1" applyFont="1" applyFill="1" applyBorder="1" applyAlignment="1">
      <alignment horizontal="left" vertical="top"/>
    </xf>
    <xf numFmtId="3" fontId="0" fillId="0" borderId="1" xfId="0" applyNumberFormat="1" applyFont="1" applyFill="1" applyBorder="1" applyAlignment="1">
      <alignment horizontal="left" vertical="top"/>
    </xf>
    <xf numFmtId="3" fontId="0" fillId="0" borderId="6" xfId="0" applyNumberFormat="1" applyFont="1" applyFill="1" applyBorder="1" applyAlignment="1">
      <alignment horizontal="left" vertical="top"/>
    </xf>
    <xf numFmtId="3" fontId="11" fillId="0" borderId="1" xfId="0" applyNumberFormat="1" applyFont="1" applyBorder="1" applyAlignment="1">
      <alignment horizontal="left" vertical="top"/>
    </xf>
    <xf numFmtId="3" fontId="11" fillId="0" borderId="6" xfId="0" applyNumberFormat="1" applyFont="1" applyBorder="1" applyAlignment="1">
      <alignment horizontal="left" vertical="top"/>
    </xf>
    <xf numFmtId="3" fontId="11" fillId="0" borderId="0" xfId="0" applyNumberFormat="1" applyFont="1" applyBorder="1" applyAlignment="1">
      <alignment horizontal="left" vertical="top"/>
    </xf>
    <xf numFmtId="3" fontId="11" fillId="0" borderId="10" xfId="0" applyNumberFormat="1" applyFont="1" applyFill="1" applyBorder="1" applyAlignment="1">
      <alignment horizontal="left" vertical="top"/>
    </xf>
    <xf numFmtId="3" fontId="0" fillId="0" borderId="10" xfId="0" applyNumberFormat="1" applyFont="1" applyFill="1" applyBorder="1" applyAlignment="1">
      <alignment horizontal="left" vertical="top"/>
    </xf>
    <xf numFmtId="3" fontId="11" fillId="5" borderId="10" xfId="0" applyNumberFormat="1" applyFont="1" applyFill="1" applyBorder="1" applyAlignment="1">
      <alignment horizontal="left" vertical="top"/>
    </xf>
    <xf numFmtId="3" fontId="11" fillId="0" borderId="9" xfId="0" applyNumberFormat="1" applyFont="1" applyFill="1" applyBorder="1" applyAlignment="1">
      <alignment horizontal="left" vertical="top"/>
    </xf>
    <xf numFmtId="3" fontId="11" fillId="5" borderId="11" xfId="0" applyNumberFormat="1" applyFont="1" applyFill="1" applyBorder="1" applyAlignment="1">
      <alignment horizontal="left" vertical="top"/>
    </xf>
    <xf numFmtId="3" fontId="11" fillId="0" borderId="11" xfId="0" applyNumberFormat="1" applyFont="1" applyFill="1" applyBorder="1" applyAlignment="1">
      <alignment horizontal="left" vertical="top"/>
    </xf>
    <xf numFmtId="3" fontId="0" fillId="0" borderId="9" xfId="0" applyNumberFormat="1" applyFont="1" applyFill="1" applyBorder="1" applyAlignment="1">
      <alignment horizontal="left" vertical="top"/>
    </xf>
    <xf numFmtId="3" fontId="0" fillId="0" borderId="11" xfId="0" applyNumberFormat="1" applyFont="1" applyFill="1" applyBorder="1" applyAlignment="1">
      <alignment horizontal="left" vertical="top"/>
    </xf>
    <xf numFmtId="3" fontId="11" fillId="0" borderId="9" xfId="0" applyNumberFormat="1" applyFont="1" applyBorder="1" applyAlignment="1">
      <alignment horizontal="left" vertical="top"/>
    </xf>
    <xf numFmtId="3" fontId="11" fillId="0" borderId="11" xfId="0" applyNumberFormat="1" applyFont="1" applyBorder="1" applyAlignment="1">
      <alignment horizontal="left" vertical="top"/>
    </xf>
    <xf numFmtId="3" fontId="11" fillId="0" borderId="10" xfId="0" applyNumberFormat="1" applyFont="1" applyBorder="1" applyAlignment="1">
      <alignment horizontal="left" vertical="top"/>
    </xf>
    <xf numFmtId="11" fontId="11" fillId="0" borderId="0" xfId="0" applyNumberFormat="1" applyFont="1" applyBorder="1" applyAlignment="1">
      <alignment horizontal="left" vertical="top"/>
    </xf>
    <xf numFmtId="0" fontId="5" fillId="0" borderId="3" xfId="0" applyNumberFormat="1" applyFont="1" applyBorder="1" applyAlignment="1">
      <alignment horizontal="left" vertical="top" wrapText="1"/>
    </xf>
    <xf numFmtId="0" fontId="5" fillId="0" borderId="5" xfId="0" applyNumberFormat="1" applyFont="1" applyBorder="1" applyAlignment="1">
      <alignment horizontal="left" vertical="top" wrapText="1"/>
    </xf>
    <xf numFmtId="0" fontId="5" fillId="0" borderId="3" xfId="0" applyNumberFormat="1" applyFont="1" applyFill="1" applyBorder="1" applyAlignment="1">
      <alignment horizontal="left" vertical="top" wrapText="1"/>
    </xf>
    <xf numFmtId="0" fontId="5" fillId="0" borderId="5" xfId="0" applyNumberFormat="1" applyFont="1" applyFill="1" applyBorder="1" applyAlignment="1">
      <alignment horizontal="left" vertical="top" wrapText="1"/>
    </xf>
    <xf numFmtId="165" fontId="11" fillId="0" borderId="2" xfId="0" applyNumberFormat="1" applyFont="1" applyBorder="1" applyAlignment="1">
      <alignment horizontal="left" vertical="top"/>
    </xf>
    <xf numFmtId="165" fontId="11" fillId="0" borderId="7" xfId="0" applyNumberFormat="1" applyFont="1" applyBorder="1" applyAlignment="1">
      <alignment horizontal="left" vertical="top"/>
    </xf>
    <xf numFmtId="165" fontId="11" fillId="0" borderId="8" xfId="0" applyNumberFormat="1" applyFont="1" applyBorder="1" applyAlignment="1">
      <alignment horizontal="left" vertical="top"/>
    </xf>
    <xf numFmtId="0" fontId="0" fillId="0" borderId="14" xfId="0" applyNumberFormat="1" applyFont="1" applyFill="1" applyBorder="1" applyAlignment="1">
      <alignment horizontal="left" vertical="top"/>
    </xf>
    <xf numFmtId="0" fontId="4" fillId="0" borderId="3" xfId="0" applyNumberFormat="1" applyFont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 vertical="top"/>
    </xf>
    <xf numFmtId="0" fontId="4" fillId="0" borderId="3" xfId="0" applyNumberFormat="1" applyFont="1" applyBorder="1" applyAlignment="1">
      <alignment horizontal="left" vertical="top"/>
    </xf>
    <xf numFmtId="3" fontId="0" fillId="0" borderId="1" xfId="0" applyNumberFormat="1" applyFont="1" applyBorder="1" applyAlignment="1">
      <alignment horizontal="left" vertical="top"/>
    </xf>
    <xf numFmtId="3" fontId="0" fillId="0" borderId="9" xfId="0" applyNumberFormat="1" applyFont="1" applyBorder="1" applyAlignment="1">
      <alignment horizontal="left" vertical="top"/>
    </xf>
    <xf numFmtId="165" fontId="0" fillId="0" borderId="1" xfId="0" applyNumberFormat="1" applyFont="1" applyBorder="1" applyAlignment="1">
      <alignment horizontal="left" vertical="top"/>
    </xf>
    <xf numFmtId="165" fontId="3" fillId="0" borderId="0" xfId="0" applyNumberFormat="1" applyFont="1" applyFill="1" applyBorder="1" applyAlignment="1">
      <alignment horizontal="left" vertical="top"/>
    </xf>
    <xf numFmtId="165" fontId="11" fillId="0" borderId="12" xfId="0" applyNumberFormat="1" applyFont="1" applyFill="1" applyBorder="1" applyAlignment="1">
      <alignment horizontal="left" vertical="top"/>
    </xf>
    <xf numFmtId="0" fontId="5" fillId="0" borderId="14" xfId="0" applyNumberFormat="1" applyFont="1" applyBorder="1" applyAlignment="1">
      <alignment horizontal="left" vertical="top"/>
    </xf>
    <xf numFmtId="0" fontId="5" fillId="0" borderId="3" xfId="0" applyNumberFormat="1" applyFont="1" applyBorder="1" applyAlignment="1">
      <alignment horizontal="left" vertical="top"/>
    </xf>
    <xf numFmtId="0" fontId="5" fillId="0" borderId="5" xfId="0" applyNumberFormat="1" applyFont="1" applyBorder="1" applyAlignment="1">
      <alignment horizontal="left" vertical="top"/>
    </xf>
    <xf numFmtId="0" fontId="11" fillId="0" borderId="1" xfId="0" applyNumberFormat="1" applyFont="1" applyBorder="1" applyAlignment="1">
      <alignment horizontal="left" vertical="top"/>
    </xf>
    <xf numFmtId="0" fontId="11" fillId="0" borderId="9" xfId="0" applyNumberFormat="1" applyFont="1" applyBorder="1" applyAlignment="1">
      <alignment horizontal="left" vertical="top"/>
    </xf>
    <xf numFmtId="165" fontId="11" fillId="0" borderId="3" xfId="0" applyNumberFormat="1" applyFont="1" applyBorder="1" applyAlignment="1">
      <alignment horizontal="left" vertical="top"/>
    </xf>
    <xf numFmtId="165" fontId="11" fillId="0" borderId="5" xfId="0" applyNumberFormat="1" applyFont="1" applyBorder="1" applyAlignment="1">
      <alignment horizontal="left" vertical="top"/>
    </xf>
    <xf numFmtId="0" fontId="5" fillId="0" borderId="1" xfId="0" applyNumberFormat="1" applyFont="1" applyBorder="1" applyAlignment="1">
      <alignment horizontal="left" vertical="top"/>
    </xf>
    <xf numFmtId="0" fontId="11" fillId="0" borderId="0" xfId="0" applyNumberFormat="1" applyFont="1" applyBorder="1" applyAlignment="1">
      <alignment horizontal="left" vertical="top"/>
    </xf>
    <xf numFmtId="0" fontId="11" fillId="0" borderId="1" xfId="0" applyNumberFormat="1" applyFont="1" applyFill="1" applyBorder="1" applyAlignment="1">
      <alignment horizontal="left" vertical="top"/>
    </xf>
    <xf numFmtId="165" fontId="0" fillId="0" borderId="3" xfId="0" applyNumberFormat="1" applyFont="1" applyBorder="1" applyAlignment="1">
      <alignment horizontal="left" vertical="top"/>
    </xf>
    <xf numFmtId="165" fontId="0" fillId="0" borderId="2" xfId="0" applyNumberFormat="1" applyFont="1" applyFill="1" applyBorder="1" applyAlignment="1">
      <alignment horizontal="left" vertical="top"/>
    </xf>
    <xf numFmtId="165" fontId="0" fillId="0" borderId="2" xfId="0" applyNumberFormat="1" applyFont="1" applyBorder="1" applyAlignment="1">
      <alignment horizontal="left" vertical="top"/>
    </xf>
    <xf numFmtId="165" fontId="16" fillId="0" borderId="1" xfId="0" applyNumberFormat="1" applyFont="1" applyFill="1" applyBorder="1" applyAlignment="1">
      <alignment horizontal="left" vertical="top"/>
    </xf>
    <xf numFmtId="0" fontId="4" fillId="0" borderId="4" xfId="0" applyNumberFormat="1" applyFont="1" applyFill="1" applyBorder="1" applyAlignment="1">
      <alignment horizontal="left" vertical="top"/>
    </xf>
    <xf numFmtId="0" fontId="4" fillId="0" borderId="3" xfId="0" applyNumberFormat="1" applyFont="1" applyFill="1" applyBorder="1" applyAlignment="1">
      <alignment horizontal="left" vertical="top" wrapText="1"/>
    </xf>
    <xf numFmtId="0" fontId="0" fillId="0" borderId="9" xfId="0" applyNumberFormat="1" applyFont="1" applyFill="1" applyBorder="1" applyAlignment="1">
      <alignment horizontal="left" vertical="top"/>
    </xf>
    <xf numFmtId="3" fontId="0" fillId="0" borderId="0" xfId="0" applyNumberFormat="1" applyFont="1" applyBorder="1" applyAlignment="1">
      <alignment horizontal="left" vertical="top"/>
    </xf>
    <xf numFmtId="0" fontId="13" fillId="0" borderId="0" xfId="0" applyNumberFormat="1" applyFont="1" applyBorder="1" applyAlignment="1">
      <alignment horizontal="left" vertical="top"/>
    </xf>
    <xf numFmtId="0" fontId="5" fillId="0" borderId="0" xfId="0" applyNumberFormat="1" applyFont="1" applyBorder="1" applyAlignment="1">
      <alignment horizontal="left" vertical="top"/>
    </xf>
    <xf numFmtId="0" fontId="5" fillId="0" borderId="0" xfId="0" applyNumberFormat="1" applyFont="1" applyFill="1" applyBorder="1" applyAlignment="1">
      <alignment horizontal="left" vertical="top"/>
    </xf>
    <xf numFmtId="0" fontId="11" fillId="0" borderId="0" xfId="0" applyNumberFormat="1" applyFont="1" applyFill="1" applyBorder="1" applyAlignment="1">
      <alignment horizontal="left" vertical="top"/>
    </xf>
    <xf numFmtId="166" fontId="11" fillId="0" borderId="0" xfId="0" applyNumberFormat="1" applyFont="1" applyBorder="1" applyAlignment="1">
      <alignment horizontal="left" vertical="top"/>
    </xf>
    <xf numFmtId="0" fontId="11" fillId="0" borderId="2" xfId="0" applyNumberFormat="1" applyFont="1" applyBorder="1" applyAlignment="1">
      <alignment horizontal="left" vertical="top"/>
    </xf>
    <xf numFmtId="0" fontId="11" fillId="0" borderId="7" xfId="0" applyNumberFormat="1" applyFont="1" applyBorder="1" applyAlignment="1">
      <alignment horizontal="left" vertical="top" wrapText="1"/>
    </xf>
    <xf numFmtId="0" fontId="11" fillId="0" borderId="12" xfId="0" applyNumberFormat="1" applyFont="1" applyBorder="1" applyAlignment="1">
      <alignment horizontal="left" vertical="top" wrapText="1"/>
    </xf>
    <xf numFmtId="0" fontId="11" fillId="0" borderId="12" xfId="0" applyNumberFormat="1" applyFont="1" applyFill="1" applyBorder="1" applyAlignment="1">
      <alignment horizontal="left" vertical="top" wrapText="1"/>
    </xf>
    <xf numFmtId="0" fontId="11" fillId="0" borderId="2" xfId="0" applyNumberFormat="1" applyFont="1" applyFill="1" applyBorder="1" applyAlignment="1">
      <alignment horizontal="left" vertical="top" wrapText="1"/>
    </xf>
    <xf numFmtId="0" fontId="11" fillId="0" borderId="7" xfId="0" applyNumberFormat="1" applyFont="1" applyFill="1" applyBorder="1" applyAlignment="1">
      <alignment horizontal="left" vertical="top" wrapText="1"/>
    </xf>
    <xf numFmtId="0" fontId="11" fillId="0" borderId="8" xfId="0" applyNumberFormat="1" applyFont="1" applyFill="1" applyBorder="1" applyAlignment="1">
      <alignment horizontal="left" vertical="top" wrapText="1"/>
    </xf>
    <xf numFmtId="0" fontId="11" fillId="0" borderId="3" xfId="0" applyNumberFormat="1" applyFont="1" applyBorder="1" applyAlignment="1">
      <alignment horizontal="left" vertical="top"/>
    </xf>
    <xf numFmtId="0" fontId="11" fillId="6" borderId="3" xfId="0" applyNumberFormat="1" applyFont="1" applyFill="1" applyBorder="1" applyAlignment="1">
      <alignment horizontal="left" vertical="top"/>
    </xf>
    <xf numFmtId="0" fontId="11" fillId="6" borderId="4" xfId="0" applyNumberFormat="1" applyFont="1" applyFill="1" applyBorder="1" applyAlignment="1">
      <alignment horizontal="left" vertical="top"/>
    </xf>
    <xf numFmtId="0" fontId="11" fillId="6" borderId="5" xfId="0" applyNumberFormat="1" applyFont="1" applyFill="1" applyBorder="1" applyAlignment="1">
      <alignment horizontal="left" vertical="top"/>
    </xf>
    <xf numFmtId="0" fontId="11" fillId="0" borderId="4" xfId="0" applyNumberFormat="1" applyFont="1" applyFill="1" applyBorder="1" applyAlignment="1">
      <alignment horizontal="left" vertical="top"/>
    </xf>
    <xf numFmtId="0" fontId="11" fillId="0" borderId="15" xfId="0" applyNumberFormat="1" applyFont="1" applyFill="1" applyBorder="1" applyAlignment="1">
      <alignment horizontal="left" vertical="top"/>
    </xf>
    <xf numFmtId="0" fontId="11" fillId="0" borderId="15" xfId="0" applyNumberFormat="1" applyFont="1" applyBorder="1" applyAlignment="1">
      <alignment horizontal="left" vertical="top"/>
    </xf>
    <xf numFmtId="0" fontId="11" fillId="0" borderId="3" xfId="0" applyNumberFormat="1" applyFont="1" applyFill="1" applyBorder="1" applyAlignment="1">
      <alignment horizontal="left" vertical="top"/>
    </xf>
    <xf numFmtId="0" fontId="11" fillId="0" borderId="5" xfId="0" applyNumberFormat="1" applyFont="1" applyFill="1" applyBorder="1" applyAlignment="1">
      <alignment horizontal="left" vertical="top"/>
    </xf>
    <xf numFmtId="0" fontId="11" fillId="6" borderId="1" xfId="0" applyNumberFormat="1" applyFont="1" applyFill="1" applyBorder="1" applyAlignment="1">
      <alignment horizontal="left" vertical="top" wrapText="1"/>
    </xf>
    <xf numFmtId="0" fontId="11" fillId="6" borderId="0" xfId="0" applyNumberFormat="1" applyFont="1" applyFill="1" applyBorder="1" applyAlignment="1">
      <alignment horizontal="left" vertical="top" wrapText="1"/>
    </xf>
    <xf numFmtId="0" fontId="11" fillId="0" borderId="13" xfId="0" applyNumberFormat="1" applyFont="1" applyFill="1" applyBorder="1" applyAlignment="1">
      <alignment horizontal="left" vertical="top" wrapText="1"/>
    </xf>
    <xf numFmtId="0" fontId="11" fillId="0" borderId="13" xfId="0" applyNumberFormat="1" applyFont="1" applyBorder="1" applyAlignment="1">
      <alignment horizontal="left" vertical="top"/>
    </xf>
    <xf numFmtId="0" fontId="11" fillId="0" borderId="13" xfId="0" applyNumberFormat="1" applyFont="1" applyFill="1" applyBorder="1" applyAlignment="1">
      <alignment horizontal="left" vertical="top"/>
    </xf>
    <xf numFmtId="0" fontId="11" fillId="0" borderId="6" xfId="0" applyNumberFormat="1" applyFont="1" applyFill="1" applyBorder="1" applyAlignment="1">
      <alignment horizontal="left" vertical="top"/>
    </xf>
    <xf numFmtId="0" fontId="11" fillId="0" borderId="2" xfId="0" applyNumberFormat="1" applyFont="1" applyFill="1" applyBorder="1" applyAlignment="1">
      <alignment horizontal="left" vertical="top"/>
    </xf>
    <xf numFmtId="164" fontId="11" fillId="6" borderId="2" xfId="2" applyNumberFormat="1" applyFont="1" applyFill="1" applyBorder="1" applyAlignment="1">
      <alignment horizontal="left" vertical="top"/>
    </xf>
    <xf numFmtId="164" fontId="11" fillId="6" borderId="7" xfId="2" applyNumberFormat="1" applyFont="1" applyFill="1" applyBorder="1" applyAlignment="1">
      <alignment horizontal="left" vertical="top"/>
    </xf>
    <xf numFmtId="164" fontId="11" fillId="6" borderId="8" xfId="2" applyNumberFormat="1" applyFont="1" applyFill="1" applyBorder="1" applyAlignment="1">
      <alignment horizontal="left" vertical="top"/>
    </xf>
    <xf numFmtId="164" fontId="11" fillId="4" borderId="7" xfId="2" applyNumberFormat="1" applyFont="1" applyFill="1" applyBorder="1" applyAlignment="1">
      <alignment horizontal="left" vertical="top"/>
    </xf>
    <xf numFmtId="164" fontId="11" fillId="4" borderId="12" xfId="2" applyNumberFormat="1" applyFont="1" applyFill="1" applyBorder="1" applyAlignment="1">
      <alignment horizontal="left" vertical="top"/>
    </xf>
    <xf numFmtId="164" fontId="11" fillId="2" borderId="12" xfId="0" applyNumberFormat="1" applyFont="1" applyFill="1" applyBorder="1" applyAlignment="1">
      <alignment horizontal="left" vertical="top"/>
    </xf>
    <xf numFmtId="164" fontId="11" fillId="2" borderId="12" xfId="2" applyNumberFormat="1" applyFont="1" applyFill="1" applyBorder="1" applyAlignment="1">
      <alignment horizontal="left" vertical="top"/>
    </xf>
    <xf numFmtId="164" fontId="11" fillId="0" borderId="12" xfId="2" applyNumberFormat="1" applyFont="1" applyFill="1" applyBorder="1" applyAlignment="1">
      <alignment horizontal="left" vertical="top"/>
    </xf>
    <xf numFmtId="164" fontId="11" fillId="4" borderId="2" xfId="2" applyNumberFormat="1" applyFont="1" applyFill="1" applyBorder="1" applyAlignment="1">
      <alignment horizontal="left" vertical="top"/>
    </xf>
    <xf numFmtId="164" fontId="11" fillId="4" borderId="8" xfId="2" applyNumberFormat="1" applyFont="1" applyFill="1" applyBorder="1" applyAlignment="1">
      <alignment horizontal="left" vertical="top"/>
    </xf>
    <xf numFmtId="164" fontId="11" fillId="6" borderId="1" xfId="2" applyNumberFormat="1" applyFont="1" applyFill="1" applyBorder="1" applyAlignment="1">
      <alignment horizontal="left" vertical="top"/>
    </xf>
    <xf numFmtId="164" fontId="11" fillId="6" borderId="0" xfId="2" applyNumberFormat="1" applyFont="1" applyFill="1" applyBorder="1" applyAlignment="1">
      <alignment horizontal="left" vertical="top"/>
    </xf>
    <xf numFmtId="164" fontId="11" fillId="6" borderId="6" xfId="2" applyNumberFormat="1" applyFont="1" applyFill="1" applyBorder="1" applyAlignment="1">
      <alignment horizontal="left" vertical="top"/>
    </xf>
    <xf numFmtId="164" fontId="11" fillId="4" borderId="0" xfId="2" applyNumberFormat="1" applyFont="1" applyFill="1" applyBorder="1" applyAlignment="1">
      <alignment horizontal="left" vertical="top"/>
    </xf>
    <xf numFmtId="164" fontId="11" fillId="4" borderId="13" xfId="2" applyNumberFormat="1" applyFont="1" applyFill="1" applyBorder="1" applyAlignment="1">
      <alignment horizontal="left" vertical="top"/>
    </xf>
    <xf numFmtId="164" fontId="11" fillId="2" borderId="13" xfId="0" applyNumberFormat="1" applyFont="1" applyFill="1" applyBorder="1" applyAlignment="1">
      <alignment horizontal="left" vertical="top"/>
    </xf>
    <xf numFmtId="164" fontId="11" fillId="2" borderId="13" xfId="2" applyNumberFormat="1" applyFont="1" applyFill="1" applyBorder="1" applyAlignment="1">
      <alignment horizontal="left" vertical="top"/>
    </xf>
    <xf numFmtId="164" fontId="11" fillId="0" borderId="13" xfId="2" applyNumberFormat="1" applyFont="1" applyFill="1" applyBorder="1" applyAlignment="1">
      <alignment horizontal="left" vertical="top"/>
    </xf>
    <xf numFmtId="164" fontId="11" fillId="4" borderId="1" xfId="2" applyNumberFormat="1" applyFont="1" applyFill="1" applyBorder="1" applyAlignment="1">
      <alignment horizontal="left" vertical="top"/>
    </xf>
    <xf numFmtId="164" fontId="11" fillId="4" borderId="6" xfId="2" applyNumberFormat="1" applyFont="1" applyFill="1" applyBorder="1" applyAlignment="1">
      <alignment horizontal="left" vertical="top"/>
    </xf>
    <xf numFmtId="164" fontId="11" fillId="6" borderId="9" xfId="2" applyNumberFormat="1" applyFont="1" applyFill="1" applyBorder="1" applyAlignment="1">
      <alignment horizontal="left" vertical="top"/>
    </xf>
    <xf numFmtId="164" fontId="11" fillId="6" borderId="10" xfId="2" applyNumberFormat="1" applyFont="1" applyFill="1" applyBorder="1" applyAlignment="1">
      <alignment horizontal="left" vertical="top"/>
    </xf>
    <xf numFmtId="164" fontId="11" fillId="6" borderId="11" xfId="2" applyNumberFormat="1" applyFont="1" applyFill="1" applyBorder="1" applyAlignment="1">
      <alignment horizontal="left" vertical="top"/>
    </xf>
    <xf numFmtId="164" fontId="11" fillId="0" borderId="10" xfId="2" applyNumberFormat="1" applyFont="1" applyFill="1" applyBorder="1" applyAlignment="1">
      <alignment horizontal="left" vertical="top"/>
    </xf>
    <xf numFmtId="164" fontId="11" fillId="0" borderId="14" xfId="2" applyNumberFormat="1" applyFont="1" applyFill="1" applyBorder="1" applyAlignment="1">
      <alignment horizontal="left" vertical="top"/>
    </xf>
    <xf numFmtId="164" fontId="11" fillId="0" borderId="14" xfId="0" applyNumberFormat="1" applyFont="1" applyFill="1" applyBorder="1" applyAlignment="1">
      <alignment horizontal="left" vertical="top"/>
    </xf>
    <xf numFmtId="164" fontId="11" fillId="0" borderId="9" xfId="2" applyNumberFormat="1" applyFont="1" applyFill="1" applyBorder="1" applyAlignment="1">
      <alignment horizontal="left" vertical="top"/>
    </xf>
    <xf numFmtId="164" fontId="11" fillId="0" borderId="11" xfId="2" applyNumberFormat="1" applyFont="1" applyFill="1" applyBorder="1" applyAlignment="1">
      <alignment horizontal="left" vertical="top"/>
    </xf>
    <xf numFmtId="164" fontId="11" fillId="6" borderId="1" xfId="0" applyNumberFormat="1" applyFont="1" applyFill="1" applyBorder="1" applyAlignment="1">
      <alignment horizontal="left" vertical="top"/>
    </xf>
    <xf numFmtId="164" fontId="11" fillId="6" borderId="0" xfId="0" applyNumberFormat="1" applyFont="1" applyFill="1" applyBorder="1" applyAlignment="1">
      <alignment horizontal="left" vertical="top"/>
    </xf>
    <xf numFmtId="164" fontId="11" fillId="0" borderId="1" xfId="2" applyNumberFormat="1" applyFont="1" applyFill="1" applyBorder="1" applyAlignment="1">
      <alignment horizontal="left" vertical="top"/>
    </xf>
    <xf numFmtId="164" fontId="11" fillId="0" borderId="0" xfId="2" applyNumberFormat="1" applyFont="1" applyFill="1" applyBorder="1" applyAlignment="1">
      <alignment horizontal="left" vertical="top"/>
    </xf>
    <xf numFmtId="164" fontId="11" fillId="0" borderId="6" xfId="2" applyNumberFormat="1" applyFont="1" applyFill="1" applyBorder="1" applyAlignment="1">
      <alignment horizontal="left" vertical="top"/>
    </xf>
    <xf numFmtId="0" fontId="5" fillId="0" borderId="2" xfId="0" applyNumberFormat="1" applyFont="1" applyBorder="1" applyAlignment="1">
      <alignment horizontal="left" vertical="top"/>
    </xf>
    <xf numFmtId="0" fontId="11" fillId="6" borderId="2" xfId="0" applyNumberFormat="1" applyFont="1" applyFill="1" applyBorder="1" applyAlignment="1">
      <alignment horizontal="left" vertical="top"/>
    </xf>
    <xf numFmtId="0" fontId="11" fillId="6" borderId="7" xfId="0" applyNumberFormat="1" applyFont="1" applyFill="1" applyBorder="1" applyAlignment="1">
      <alignment horizontal="left" vertical="top"/>
    </xf>
    <xf numFmtId="0" fontId="11" fillId="6" borderId="8" xfId="0" applyNumberFormat="1" applyFont="1" applyFill="1" applyBorder="1" applyAlignment="1">
      <alignment horizontal="left" vertical="top"/>
    </xf>
    <xf numFmtId="0" fontId="11" fillId="0" borderId="7" xfId="0" applyNumberFormat="1" applyFont="1" applyBorder="1" applyAlignment="1">
      <alignment horizontal="left" vertical="top"/>
    </xf>
    <xf numFmtId="0" fontId="11" fillId="0" borderId="12" xfId="0" applyNumberFormat="1" applyFont="1" applyBorder="1" applyAlignment="1">
      <alignment horizontal="left" vertical="top"/>
    </xf>
    <xf numFmtId="0" fontId="11" fillId="0" borderId="12" xfId="0" applyNumberFormat="1" applyFont="1" applyFill="1" applyBorder="1" applyAlignment="1">
      <alignment horizontal="left" vertical="top"/>
    </xf>
    <xf numFmtId="0" fontId="11" fillId="0" borderId="7" xfId="0" applyNumberFormat="1" applyFont="1" applyFill="1" applyBorder="1" applyAlignment="1">
      <alignment horizontal="left" vertical="top"/>
    </xf>
    <xf numFmtId="0" fontId="11" fillId="0" borderId="8" xfId="0" applyNumberFormat="1" applyFont="1" applyFill="1" applyBorder="1" applyAlignment="1">
      <alignment horizontal="left" vertical="top"/>
    </xf>
    <xf numFmtId="0" fontId="11" fillId="6" borderId="1" xfId="0" applyNumberFormat="1" applyFont="1" applyFill="1" applyBorder="1" applyAlignment="1">
      <alignment horizontal="left" vertical="top"/>
    </xf>
    <xf numFmtId="0" fontId="11" fillId="6" borderId="0" xfId="0" applyNumberFormat="1" applyFont="1" applyFill="1" applyBorder="1" applyAlignment="1">
      <alignment horizontal="left" vertical="top"/>
    </xf>
    <xf numFmtId="3" fontId="11" fillId="6" borderId="0" xfId="0" applyNumberFormat="1" applyFont="1" applyFill="1" applyBorder="1" applyAlignment="1">
      <alignment horizontal="left" vertical="top"/>
    </xf>
    <xf numFmtId="3" fontId="11" fillId="6" borderId="6" xfId="0" applyNumberFormat="1" applyFont="1" applyFill="1" applyBorder="1" applyAlignment="1">
      <alignment horizontal="left" vertical="top"/>
    </xf>
    <xf numFmtId="3" fontId="11" fillId="0" borderId="13" xfId="0" applyNumberFormat="1" applyFont="1" applyFill="1" applyBorder="1" applyAlignment="1">
      <alignment horizontal="left" vertical="top"/>
    </xf>
    <xf numFmtId="0" fontId="11" fillId="6" borderId="9" xfId="0" applyNumberFormat="1" applyFont="1" applyFill="1" applyBorder="1" applyAlignment="1">
      <alignment horizontal="left" vertical="top"/>
    </xf>
    <xf numFmtId="0" fontId="11" fillId="6" borderId="10" xfId="0" applyNumberFormat="1" applyFont="1" applyFill="1" applyBorder="1" applyAlignment="1">
      <alignment horizontal="left" vertical="top"/>
    </xf>
    <xf numFmtId="3" fontId="11" fillId="6" borderId="10" xfId="0" applyNumberFormat="1" applyFont="1" applyFill="1" applyBorder="1" applyAlignment="1">
      <alignment horizontal="left" vertical="top"/>
    </xf>
    <xf numFmtId="3" fontId="11" fillId="6" borderId="11" xfId="0" applyNumberFormat="1" applyFont="1" applyFill="1" applyBorder="1" applyAlignment="1">
      <alignment horizontal="left" vertical="top"/>
    </xf>
    <xf numFmtId="3" fontId="11" fillId="0" borderId="14" xfId="0" applyNumberFormat="1" applyFont="1" applyFill="1" applyBorder="1" applyAlignment="1">
      <alignment horizontal="left" vertical="top"/>
    </xf>
    <xf numFmtId="165" fontId="11" fillId="6" borderId="7" xfId="0" applyNumberFormat="1" applyFont="1" applyFill="1" applyBorder="1" applyAlignment="1">
      <alignment horizontal="left" vertical="top"/>
    </xf>
    <xf numFmtId="165" fontId="11" fillId="6" borderId="8" xfId="0" applyNumberFormat="1" applyFont="1" applyFill="1" applyBorder="1" applyAlignment="1">
      <alignment horizontal="left" vertical="top"/>
    </xf>
    <xf numFmtId="165" fontId="11" fillId="0" borderId="7" xfId="0" applyNumberFormat="1" applyFont="1" applyFill="1" applyBorder="1" applyAlignment="1">
      <alignment horizontal="left" vertical="top"/>
    </xf>
    <xf numFmtId="165" fontId="11" fillId="0" borderId="2" xfId="0" applyNumberFormat="1" applyFont="1" applyFill="1" applyBorder="1" applyAlignment="1">
      <alignment horizontal="left" vertical="top"/>
    </xf>
    <xf numFmtId="165" fontId="11" fillId="0" borderId="8" xfId="0" applyNumberFormat="1" applyFont="1" applyFill="1" applyBorder="1" applyAlignment="1">
      <alignment horizontal="left" vertical="top"/>
    </xf>
    <xf numFmtId="165" fontId="11" fillId="6" borderId="0" xfId="0" applyNumberFormat="1" applyFont="1" applyFill="1" applyBorder="1" applyAlignment="1">
      <alignment horizontal="left" vertical="top"/>
    </xf>
    <xf numFmtId="165" fontId="11" fillId="6" borderId="6" xfId="0" applyNumberFormat="1" applyFont="1" applyFill="1" applyBorder="1" applyAlignment="1">
      <alignment horizontal="left" vertical="top"/>
    </xf>
    <xf numFmtId="165" fontId="11" fillId="0" borderId="13" xfId="0" applyNumberFormat="1" applyFont="1" applyFill="1" applyBorder="1" applyAlignment="1">
      <alignment horizontal="left" vertical="top"/>
    </xf>
    <xf numFmtId="166" fontId="11" fillId="6" borderId="0" xfId="0" applyNumberFormat="1" applyFont="1" applyFill="1" applyBorder="1" applyAlignment="1">
      <alignment horizontal="left" vertical="top"/>
    </xf>
    <xf numFmtId="166" fontId="11" fillId="6" borderId="6" xfId="0" applyNumberFormat="1" applyFont="1" applyFill="1" applyBorder="1" applyAlignment="1">
      <alignment horizontal="left" vertical="top"/>
    </xf>
    <xf numFmtId="166" fontId="11" fillId="0" borderId="13" xfId="0" applyNumberFormat="1" applyFont="1" applyBorder="1" applyAlignment="1">
      <alignment horizontal="left" vertical="top"/>
    </xf>
    <xf numFmtId="166" fontId="11" fillId="0" borderId="13" xfId="0" applyNumberFormat="1" applyFont="1" applyFill="1" applyBorder="1" applyAlignment="1">
      <alignment horizontal="left" vertical="top"/>
    </xf>
    <xf numFmtId="166" fontId="11" fillId="0" borderId="1" xfId="0" applyNumberFormat="1" applyFont="1" applyBorder="1" applyAlignment="1">
      <alignment horizontal="left" vertical="top"/>
    </xf>
    <xf numFmtId="166" fontId="11" fillId="0" borderId="6" xfId="0" applyNumberFormat="1" applyFont="1" applyBorder="1" applyAlignment="1">
      <alignment horizontal="left" vertical="top"/>
    </xf>
    <xf numFmtId="0" fontId="11" fillId="6" borderId="6" xfId="0" applyNumberFormat="1" applyFont="1" applyFill="1" applyBorder="1" applyAlignment="1">
      <alignment horizontal="left" vertical="top"/>
    </xf>
    <xf numFmtId="0" fontId="11" fillId="0" borderId="6" xfId="0" applyNumberFormat="1" applyFont="1" applyBorder="1" applyAlignment="1">
      <alignment horizontal="left" vertical="top"/>
    </xf>
    <xf numFmtId="165" fontId="11" fillId="0" borderId="13" xfId="0" applyNumberFormat="1" applyFont="1" applyBorder="1" applyAlignment="1">
      <alignment horizontal="left" vertical="top"/>
    </xf>
    <xf numFmtId="0" fontId="11" fillId="0" borderId="9" xfId="0" applyNumberFormat="1" applyFont="1" applyFill="1" applyBorder="1" applyAlignment="1">
      <alignment horizontal="left" vertical="top"/>
    </xf>
    <xf numFmtId="166" fontId="11" fillId="6" borderId="10" xfId="0" applyNumberFormat="1" applyFont="1" applyFill="1" applyBorder="1" applyAlignment="1">
      <alignment horizontal="left" vertical="top"/>
    </xf>
    <xf numFmtId="166" fontId="11" fillId="6" borderId="11" xfId="0" applyNumberFormat="1" applyFont="1" applyFill="1" applyBorder="1" applyAlignment="1">
      <alignment horizontal="left" vertical="top"/>
    </xf>
    <xf numFmtId="166" fontId="11" fillId="0" borderId="10" xfId="0" applyNumberFormat="1" applyFont="1" applyBorder="1" applyAlignment="1">
      <alignment horizontal="left" vertical="top"/>
    </xf>
    <xf numFmtId="166" fontId="11" fillId="0" borderId="14" xfId="0" applyNumberFormat="1" applyFont="1" applyBorder="1" applyAlignment="1">
      <alignment horizontal="left" vertical="top"/>
    </xf>
    <xf numFmtId="166" fontId="11" fillId="0" borderId="14" xfId="0" applyNumberFormat="1" applyFont="1" applyFill="1" applyBorder="1" applyAlignment="1">
      <alignment horizontal="left" vertical="top"/>
    </xf>
    <xf numFmtId="166" fontId="11" fillId="0" borderId="9" xfId="0" applyNumberFormat="1" applyFont="1" applyBorder="1" applyAlignment="1">
      <alignment horizontal="left" vertical="top"/>
    </xf>
    <xf numFmtId="166" fontId="11" fillId="0" borderId="11" xfId="0" applyNumberFormat="1" applyFont="1" applyBorder="1" applyAlignment="1">
      <alignment horizontal="left" vertical="top"/>
    </xf>
    <xf numFmtId="165" fontId="11" fillId="7" borderId="0" xfId="0" applyNumberFormat="1" applyFont="1" applyFill="1" applyBorder="1" applyAlignment="1">
      <alignment horizontal="left" vertical="top"/>
    </xf>
    <xf numFmtId="165" fontId="11" fillId="8" borderId="0" xfId="0" applyNumberFormat="1" applyFont="1" applyFill="1" applyBorder="1" applyAlignment="1">
      <alignment horizontal="left" vertical="top"/>
    </xf>
    <xf numFmtId="165" fontId="11" fillId="4" borderId="0" xfId="0" applyNumberFormat="1" applyFont="1" applyFill="1" applyBorder="1" applyAlignment="1">
      <alignment horizontal="left" vertical="top"/>
    </xf>
    <xf numFmtId="165" fontId="5" fillId="0" borderId="15" xfId="0" applyNumberFormat="1" applyFont="1" applyFill="1" applyBorder="1" applyAlignment="1">
      <alignment horizontal="left" vertical="top" wrapText="1"/>
    </xf>
    <xf numFmtId="0" fontId="5" fillId="0" borderId="1" xfId="0" applyNumberFormat="1" applyFont="1" applyFill="1" applyBorder="1" applyAlignment="1">
      <alignment horizontal="left" vertical="top"/>
    </xf>
    <xf numFmtId="165" fontId="5" fillId="0" borderId="13" xfId="0" applyNumberFormat="1" applyFont="1" applyFill="1" applyBorder="1" applyAlignment="1">
      <alignment horizontal="left" vertical="top"/>
    </xf>
    <xf numFmtId="165" fontId="11" fillId="0" borderId="14" xfId="0" applyNumberFormat="1" applyFont="1" applyFill="1" applyBorder="1" applyAlignment="1">
      <alignment horizontal="left" vertical="top"/>
    </xf>
    <xf numFmtId="171" fontId="11" fillId="0" borderId="0" xfId="0" applyNumberFormat="1" applyFont="1" applyBorder="1" applyAlignment="1">
      <alignment horizontal="left" vertical="top"/>
    </xf>
    <xf numFmtId="0" fontId="5" fillId="0" borderId="3" xfId="0" applyNumberFormat="1" applyFont="1" applyBorder="1" applyAlignment="1">
      <alignment vertical="top" wrapText="1"/>
    </xf>
    <xf numFmtId="0" fontId="5" fillId="0" borderId="5" xfId="0" applyNumberFormat="1" applyFont="1" applyBorder="1" applyAlignment="1">
      <alignment vertical="top" wrapText="1"/>
    </xf>
    <xf numFmtId="0" fontId="4" fillId="0" borderId="4" xfId="0" applyNumberFormat="1" applyFont="1" applyFill="1" applyBorder="1" applyAlignment="1">
      <alignment horizontal="left" vertical="top" wrapText="1"/>
    </xf>
    <xf numFmtId="0" fontId="4" fillId="10" borderId="3" xfId="0" applyNumberFormat="1" applyFont="1" applyFill="1" applyBorder="1" applyAlignment="1">
      <alignment horizontal="left" vertical="top" wrapText="1"/>
    </xf>
    <xf numFmtId="0" fontId="4" fillId="10" borderId="3" xfId="0" applyNumberFormat="1" applyFont="1" applyFill="1" applyBorder="1" applyAlignment="1">
      <alignment horizontal="left" vertical="top"/>
    </xf>
    <xf numFmtId="3" fontId="0" fillId="10" borderId="1" xfId="0" applyNumberFormat="1" applyFont="1" applyFill="1" applyBorder="1" applyAlignment="1">
      <alignment horizontal="left" vertical="top"/>
    </xf>
    <xf numFmtId="3" fontId="0" fillId="10" borderId="9" xfId="0" applyNumberFormat="1" applyFont="1" applyFill="1" applyBorder="1" applyAlignment="1">
      <alignment horizontal="left" vertical="top"/>
    </xf>
    <xf numFmtId="165" fontId="0" fillId="10" borderId="1" xfId="0" applyNumberFormat="1" applyFont="1" applyFill="1" applyBorder="1" applyAlignment="1">
      <alignment horizontal="left" vertical="top"/>
    </xf>
    <xf numFmtId="165" fontId="0" fillId="10" borderId="3" xfId="0" applyNumberFormat="1" applyFont="1" applyFill="1" applyBorder="1" applyAlignment="1">
      <alignment horizontal="left" vertical="top"/>
    </xf>
    <xf numFmtId="165" fontId="0" fillId="10" borderId="2" xfId="0" applyNumberFormat="1" applyFont="1" applyFill="1" applyBorder="1" applyAlignment="1">
      <alignment horizontal="left" vertical="top"/>
    </xf>
    <xf numFmtId="0" fontId="4" fillId="10" borderId="4" xfId="0" applyNumberFormat="1" applyFont="1" applyFill="1" applyBorder="1" applyAlignment="1">
      <alignment horizontal="left" vertical="top" wrapText="1"/>
    </xf>
    <xf numFmtId="0" fontId="4" fillId="10" borderId="4" xfId="0" applyNumberFormat="1" applyFont="1" applyFill="1" applyBorder="1" applyAlignment="1">
      <alignment horizontal="left" vertical="top"/>
    </xf>
    <xf numFmtId="3" fontId="0" fillId="10" borderId="0" xfId="0" applyNumberFormat="1" applyFont="1" applyFill="1" applyBorder="1" applyAlignment="1">
      <alignment horizontal="left" vertical="top"/>
    </xf>
    <xf numFmtId="165" fontId="0" fillId="10" borderId="0" xfId="0" applyNumberFormat="1" applyFont="1" applyFill="1" applyBorder="1" applyAlignment="1">
      <alignment horizontal="left" vertical="top"/>
    </xf>
    <xf numFmtId="3" fontId="0" fillId="10" borderId="11" xfId="0" applyNumberFormat="1" applyFont="1" applyFill="1" applyBorder="1" applyAlignment="1">
      <alignment horizontal="left" vertical="top"/>
    </xf>
    <xf numFmtId="0" fontId="17" fillId="0" borderId="0" xfId="0" applyNumberFormat="1" applyFont="1" applyBorder="1" applyAlignment="1">
      <alignment horizontal="left" vertical="top"/>
    </xf>
    <xf numFmtId="0" fontId="0" fillId="10" borderId="0" xfId="0" applyNumberFormat="1" applyFont="1" applyFill="1" applyBorder="1" applyAlignment="1">
      <alignment horizontal="left" vertical="top"/>
    </xf>
    <xf numFmtId="0" fontId="0" fillId="11" borderId="0" xfId="0" applyNumberFormat="1" applyFont="1" applyFill="1" applyBorder="1" applyAlignment="1">
      <alignment horizontal="left" vertical="top"/>
    </xf>
    <xf numFmtId="0" fontId="17" fillId="9" borderId="0" xfId="0" applyNumberFormat="1" applyFont="1" applyFill="1" applyBorder="1" applyAlignment="1">
      <alignment horizontal="left" vertical="top"/>
    </xf>
    <xf numFmtId="0" fontId="0" fillId="0" borderId="1" xfId="0" applyNumberFormat="1" applyFill="1" applyBorder="1" applyAlignment="1">
      <alignment horizontal="left" vertical="top"/>
    </xf>
    <xf numFmtId="0" fontId="18" fillId="0" borderId="0" xfId="0" applyNumberFormat="1" applyFont="1" applyBorder="1" applyAlignment="1">
      <alignment horizontal="left" vertical="top"/>
    </xf>
    <xf numFmtId="0" fontId="18" fillId="0" borderId="0" xfId="0" applyNumberFormat="1" applyFont="1" applyFill="1" applyBorder="1" applyAlignment="1">
      <alignment horizontal="left" vertical="top"/>
    </xf>
    <xf numFmtId="0" fontId="4" fillId="11" borderId="3" xfId="0" applyNumberFormat="1" applyFont="1" applyFill="1" applyBorder="1" applyAlignment="1">
      <alignment horizontal="left" vertical="top" wrapText="1"/>
    </xf>
    <xf numFmtId="0" fontId="4" fillId="11" borderId="3" xfId="0" applyNumberFormat="1" applyFont="1" applyFill="1" applyBorder="1" applyAlignment="1">
      <alignment horizontal="left" vertical="top"/>
    </xf>
    <xf numFmtId="3" fontId="0" fillId="11" borderId="1" xfId="0" applyNumberFormat="1" applyFont="1" applyFill="1" applyBorder="1" applyAlignment="1">
      <alignment horizontal="left" vertical="top"/>
    </xf>
    <xf numFmtId="3" fontId="0" fillId="11" borderId="9" xfId="0" applyNumberFormat="1" applyFont="1" applyFill="1" applyBorder="1" applyAlignment="1">
      <alignment horizontal="left" vertical="top"/>
    </xf>
    <xf numFmtId="165" fontId="0" fillId="11" borderId="1" xfId="0" applyNumberFormat="1" applyFont="1" applyFill="1" applyBorder="1" applyAlignment="1">
      <alignment horizontal="left" vertical="top"/>
    </xf>
    <xf numFmtId="165" fontId="0" fillId="11" borderId="3" xfId="0" applyNumberFormat="1" applyFont="1" applyFill="1" applyBorder="1" applyAlignment="1">
      <alignment horizontal="left" vertical="top"/>
    </xf>
    <xf numFmtId="165" fontId="0" fillId="11" borderId="2" xfId="0" applyNumberFormat="1" applyFont="1" applyFill="1" applyBorder="1" applyAlignment="1">
      <alignment horizontal="left" vertical="top"/>
    </xf>
    <xf numFmtId="0" fontId="4" fillId="11" borderId="4" xfId="0" applyNumberFormat="1" applyFont="1" applyFill="1" applyBorder="1" applyAlignment="1">
      <alignment horizontal="left" vertical="top" wrapText="1"/>
    </xf>
    <xf numFmtId="0" fontId="4" fillId="11" borderId="4" xfId="0" applyNumberFormat="1" applyFont="1" applyFill="1" applyBorder="1" applyAlignment="1">
      <alignment horizontal="left" vertical="top"/>
    </xf>
    <xf numFmtId="3" fontId="0" fillId="11" borderId="0" xfId="0" applyNumberFormat="1" applyFont="1" applyFill="1" applyBorder="1" applyAlignment="1">
      <alignment horizontal="left" vertical="top"/>
    </xf>
    <xf numFmtId="165" fontId="0" fillId="11" borderId="0" xfId="0" applyNumberFormat="1" applyFont="1" applyFill="1" applyBorder="1" applyAlignment="1">
      <alignment horizontal="left" vertical="top"/>
    </xf>
    <xf numFmtId="3" fontId="0" fillId="11" borderId="11" xfId="0" applyNumberFormat="1" applyFont="1" applyFill="1" applyBorder="1" applyAlignment="1">
      <alignment horizontal="left" vertical="top"/>
    </xf>
    <xf numFmtId="0" fontId="21" fillId="0" borderId="2" xfId="0" applyNumberFormat="1" applyFont="1" applyBorder="1" applyAlignment="1">
      <alignment horizontal="left" vertical="top"/>
    </xf>
    <xf numFmtId="164" fontId="9" fillId="11" borderId="0" xfId="2" applyNumberFormat="1" applyFont="1" applyFill="1" applyBorder="1" applyAlignment="1">
      <alignment horizontal="left" vertical="top"/>
    </xf>
    <xf numFmtId="164" fontId="9" fillId="11" borderId="10" xfId="2" applyNumberFormat="1" applyFont="1" applyFill="1" applyBorder="1" applyAlignment="1">
      <alignment horizontal="left" vertical="top"/>
    </xf>
    <xf numFmtId="164" fontId="9" fillId="9" borderId="7" xfId="2" applyNumberFormat="1" applyFont="1" applyFill="1" applyBorder="1" applyAlignment="1">
      <alignment horizontal="left" vertical="top"/>
    </xf>
    <xf numFmtId="164" fontId="9" fillId="9" borderId="0" xfId="2" applyNumberFormat="1" applyFont="1" applyFill="1" applyBorder="1" applyAlignment="1">
      <alignment horizontal="left" vertical="top"/>
    </xf>
    <xf numFmtId="0" fontId="4" fillId="10" borderId="2" xfId="0" applyFont="1" applyFill="1" applyBorder="1" applyAlignment="1">
      <alignment horizontal="left" vertical="top"/>
    </xf>
    <xf numFmtId="0" fontId="0" fillId="10" borderId="7" xfId="0" applyNumberFormat="1" applyFont="1" applyFill="1" applyBorder="1" applyAlignment="1">
      <alignment horizontal="left" vertical="top"/>
    </xf>
    <xf numFmtId="0" fontId="0" fillId="10" borderId="8" xfId="0" applyNumberFormat="1" applyFont="1" applyFill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10" fontId="0" fillId="10" borderId="6" xfId="0" applyNumberFormat="1" applyFill="1" applyBorder="1" applyAlignment="1">
      <alignment horizontal="left" vertical="top"/>
    </xf>
    <xf numFmtId="0" fontId="0" fillId="10" borderId="9" xfId="0" applyFill="1" applyBorder="1" applyAlignment="1">
      <alignment horizontal="left" vertical="top"/>
    </xf>
    <xf numFmtId="0" fontId="0" fillId="10" borderId="10" xfId="0" applyNumberFormat="1" applyFont="1" applyFill="1" applyBorder="1" applyAlignment="1">
      <alignment horizontal="left" vertical="top"/>
    </xf>
    <xf numFmtId="10" fontId="0" fillId="10" borderId="11" xfId="0" applyNumberFormat="1" applyFill="1" applyBorder="1" applyAlignment="1">
      <alignment horizontal="left" vertical="top"/>
    </xf>
    <xf numFmtId="0" fontId="22" fillId="0" borderId="0" xfId="0" applyNumberFormat="1" applyFont="1" applyBorder="1" applyAlignment="1">
      <alignment horizontal="left" vertical="top"/>
    </xf>
    <xf numFmtId="0" fontId="23" fillId="0" borderId="0" xfId="0" applyNumberFormat="1" applyFont="1" applyBorder="1" applyAlignment="1">
      <alignment horizontal="left" vertical="top"/>
    </xf>
    <xf numFmtId="0" fontId="22" fillId="2" borderId="0" xfId="0" applyNumberFormat="1" applyFont="1" applyFill="1" applyBorder="1" applyAlignment="1">
      <alignment horizontal="left" vertical="top"/>
    </xf>
    <xf numFmtId="0" fontId="23" fillId="2" borderId="0" xfId="0" applyNumberFormat="1" applyFont="1" applyFill="1" applyBorder="1" applyAlignment="1">
      <alignment horizontal="left" vertical="top"/>
    </xf>
    <xf numFmtId="0" fontId="19" fillId="0" borderId="0" xfId="0" applyNumberFormat="1" applyFont="1" applyBorder="1" applyAlignment="1">
      <alignment horizontal="left" vertical="top"/>
    </xf>
    <xf numFmtId="0" fontId="5" fillId="0" borderId="4" xfId="0" applyNumberFormat="1" applyFont="1" applyBorder="1" applyAlignment="1">
      <alignment vertical="top" wrapText="1"/>
    </xf>
    <xf numFmtId="0" fontId="5" fillId="0" borderId="4" xfId="0" applyNumberFormat="1" applyFont="1" applyBorder="1" applyAlignment="1">
      <alignment horizontal="left" vertical="top"/>
    </xf>
    <xf numFmtId="165" fontId="11" fillId="0" borderId="4" xfId="0" applyNumberFormat="1" applyFont="1" applyBorder="1" applyAlignment="1">
      <alignment horizontal="left" vertical="top"/>
    </xf>
    <xf numFmtId="0" fontId="10" fillId="11" borderId="3" xfId="0" applyNumberFormat="1" applyFont="1" applyFill="1" applyBorder="1" applyAlignment="1">
      <alignment horizontal="left" vertical="top" wrapText="1"/>
    </xf>
    <xf numFmtId="3" fontId="16" fillId="11" borderId="1" xfId="0" applyNumberFormat="1" applyFont="1" applyFill="1" applyBorder="1" applyAlignment="1">
      <alignment horizontal="left" vertical="top"/>
    </xf>
    <xf numFmtId="3" fontId="16" fillId="11" borderId="9" xfId="0" applyNumberFormat="1" applyFont="1" applyFill="1" applyBorder="1" applyAlignment="1">
      <alignment horizontal="left" vertical="top"/>
    </xf>
    <xf numFmtId="165" fontId="16" fillId="11" borderId="1" xfId="0" applyNumberFormat="1" applyFont="1" applyFill="1" applyBorder="1" applyAlignment="1">
      <alignment horizontal="left" vertical="top"/>
    </xf>
    <xf numFmtId="0" fontId="10" fillId="0" borderId="3" xfId="0" applyNumberFormat="1" applyFont="1" applyFill="1" applyBorder="1" applyAlignment="1">
      <alignment horizontal="left" vertical="top" wrapText="1"/>
    </xf>
    <xf numFmtId="3" fontId="16" fillId="0" borderId="1" xfId="0" applyNumberFormat="1" applyFont="1" applyFill="1" applyBorder="1" applyAlignment="1">
      <alignment horizontal="left" vertical="top"/>
    </xf>
    <xf numFmtId="3" fontId="16" fillId="0" borderId="9" xfId="0" applyNumberFormat="1" applyFont="1" applyFill="1" applyBorder="1" applyAlignment="1">
      <alignment horizontal="left" vertical="top"/>
    </xf>
    <xf numFmtId="0" fontId="16" fillId="0" borderId="0" xfId="0" applyNumberFormat="1" applyFont="1" applyFill="1" applyBorder="1" applyAlignment="1">
      <alignment horizontal="left" vertical="top"/>
    </xf>
    <xf numFmtId="166" fontId="16" fillId="0" borderId="0" xfId="2" applyNumberFormat="1" applyFont="1" applyBorder="1" applyAlignment="1">
      <alignment horizontal="left" vertical="top"/>
    </xf>
    <xf numFmtId="0" fontId="2" fillId="0" borderId="0" xfId="0" applyNumberFormat="1" applyFont="1" applyBorder="1" applyAlignment="1"/>
    <xf numFmtId="0" fontId="19" fillId="0" borderId="0" xfId="0" applyNumberFormat="1" applyFont="1" applyBorder="1" applyAlignment="1"/>
    <xf numFmtId="0" fontId="20" fillId="0" borderId="0" xfId="0" applyNumberFormat="1" applyFont="1" applyBorder="1" applyAlignment="1"/>
    <xf numFmtId="1" fontId="16" fillId="0" borderId="0" xfId="0" applyNumberFormat="1" applyFont="1" applyBorder="1" applyAlignment="1"/>
    <xf numFmtId="9" fontId="16" fillId="0" borderId="0" xfId="2" applyFont="1" applyBorder="1" applyAlignment="1"/>
    <xf numFmtId="0" fontId="3" fillId="0" borderId="0" xfId="0" applyNumberFormat="1" applyFont="1" applyFill="1" applyBorder="1" applyAlignment="1">
      <alignment horizontal="left" vertical="top"/>
    </xf>
    <xf numFmtId="165" fontId="16" fillId="11" borderId="0" xfId="0" applyNumberFormat="1" applyFont="1" applyFill="1" applyBorder="1" applyAlignment="1">
      <alignment horizontal="left" vertical="top"/>
    </xf>
    <xf numFmtId="0" fontId="4" fillId="11" borderId="2" xfId="0" applyNumberFormat="1" applyFont="1" applyFill="1" applyBorder="1" applyAlignment="1">
      <alignment horizontal="left" vertical="top" wrapText="1"/>
    </xf>
    <xf numFmtId="0" fontId="4" fillId="11" borderId="1" xfId="0" applyNumberFormat="1" applyFont="1" applyFill="1" applyBorder="1" applyAlignment="1">
      <alignment horizontal="left" vertical="top" wrapText="1"/>
    </xf>
    <xf numFmtId="165" fontId="16" fillId="11" borderId="7" xfId="0" applyNumberFormat="1" applyFont="1" applyFill="1" applyBorder="1" applyAlignment="1">
      <alignment horizontal="left" vertical="top"/>
    </xf>
    <xf numFmtId="0" fontId="4" fillId="11" borderId="8" xfId="0" applyNumberFormat="1" applyFont="1" applyFill="1" applyBorder="1" applyAlignment="1">
      <alignment horizontal="left" vertical="top" wrapText="1"/>
    </xf>
    <xf numFmtId="165" fontId="0" fillId="0" borderId="3" xfId="0" applyNumberFormat="1" applyFont="1" applyFill="1" applyBorder="1" applyAlignment="1">
      <alignment horizontal="left" vertical="top"/>
    </xf>
    <xf numFmtId="0" fontId="4" fillId="11" borderId="7" xfId="0" applyNumberFormat="1" applyFont="1" applyFill="1" applyBorder="1" applyAlignment="1">
      <alignment horizontal="left" vertical="top" wrapText="1"/>
    </xf>
    <xf numFmtId="3" fontId="0" fillId="11" borderId="10" xfId="0" applyNumberFormat="1" applyFont="1" applyFill="1" applyBorder="1" applyAlignment="1">
      <alignment horizontal="left" vertical="top"/>
    </xf>
    <xf numFmtId="0" fontId="4" fillId="10" borderId="2" xfId="0" applyNumberFormat="1" applyFont="1" applyFill="1" applyBorder="1" applyAlignment="1">
      <alignment horizontal="left" vertical="top" wrapText="1"/>
    </xf>
    <xf numFmtId="0" fontId="4" fillId="10" borderId="7" xfId="0" applyNumberFormat="1" applyFont="1" applyFill="1" applyBorder="1" applyAlignment="1">
      <alignment horizontal="left" vertical="top" wrapText="1"/>
    </xf>
    <xf numFmtId="0" fontId="4" fillId="0" borderId="7" xfId="0" applyNumberFormat="1" applyFont="1" applyFill="1" applyBorder="1" applyAlignment="1">
      <alignment horizontal="left" vertical="top" wrapText="1"/>
    </xf>
    <xf numFmtId="0" fontId="4" fillId="0" borderId="8" xfId="0" applyNumberFormat="1" applyFont="1" applyFill="1" applyBorder="1" applyAlignment="1">
      <alignment horizontal="left" vertical="top" wrapText="1"/>
    </xf>
    <xf numFmtId="0" fontId="4" fillId="0" borderId="2" xfId="0" applyNumberFormat="1" applyFont="1" applyFill="1" applyBorder="1" applyAlignment="1">
      <alignment horizontal="left" vertical="top" wrapText="1"/>
    </xf>
    <xf numFmtId="165" fontId="9" fillId="0" borderId="1" xfId="0" applyNumberFormat="1" applyFont="1" applyFill="1" applyBorder="1" applyAlignment="1"/>
    <xf numFmtId="165" fontId="9" fillId="0" borderId="0" xfId="0" applyNumberFormat="1" applyFont="1" applyFill="1" applyBorder="1" applyAlignment="1"/>
    <xf numFmtId="3" fontId="9" fillId="0" borderId="1" xfId="0" applyNumberFormat="1" applyFont="1" applyFill="1" applyBorder="1" applyAlignment="1"/>
    <xf numFmtId="3" fontId="9" fillId="0" borderId="0" xfId="0" applyNumberFormat="1" applyFont="1" applyFill="1" applyBorder="1" applyAlignment="1"/>
    <xf numFmtId="3" fontId="9" fillId="0" borderId="9" xfId="0" applyNumberFormat="1" applyFont="1" applyFill="1" applyBorder="1" applyAlignment="1"/>
    <xf numFmtId="3" fontId="9" fillId="0" borderId="11" xfId="0" applyNumberFormat="1" applyFont="1" applyFill="1" applyBorder="1" applyAlignment="1"/>
    <xf numFmtId="165" fontId="16" fillId="0" borderId="6" xfId="0" applyNumberFormat="1" applyFont="1" applyFill="1" applyBorder="1" applyAlignment="1">
      <alignment horizontal="left" vertical="top"/>
    </xf>
    <xf numFmtId="0" fontId="4" fillId="0" borderId="1" xfId="0" applyNumberFormat="1" applyFont="1" applyFill="1" applyBorder="1" applyAlignment="1">
      <alignment horizontal="left" vertical="top" wrapText="1"/>
    </xf>
    <xf numFmtId="0" fontId="4" fillId="0" borderId="6" xfId="0" applyNumberFormat="1" applyFont="1" applyFill="1" applyBorder="1" applyAlignment="1">
      <alignment horizontal="left" vertical="top" wrapText="1"/>
    </xf>
    <xf numFmtId="3" fontId="17" fillId="0" borderId="1" xfId="0" applyNumberFormat="1" applyFont="1" applyFill="1" applyBorder="1" applyAlignment="1">
      <alignment horizontal="left" vertical="top"/>
    </xf>
    <xf numFmtId="3" fontId="17" fillId="0" borderId="13" xfId="0" applyNumberFormat="1" applyFont="1" applyFill="1" applyBorder="1" applyAlignment="1">
      <alignment horizontal="left" vertical="top"/>
    </xf>
    <xf numFmtId="3" fontId="17" fillId="0" borderId="6" xfId="0" applyNumberFormat="1" applyFont="1" applyFill="1" applyBorder="1" applyAlignment="1">
      <alignment horizontal="left" vertical="top"/>
    </xf>
    <xf numFmtId="165" fontId="17" fillId="0" borderId="1" xfId="0" applyNumberFormat="1" applyFont="1" applyFill="1" applyBorder="1" applyAlignment="1">
      <alignment horizontal="left" vertical="top"/>
    </xf>
    <xf numFmtId="165" fontId="17" fillId="0" borderId="6" xfId="0" applyNumberFormat="1" applyFont="1" applyFill="1" applyBorder="1" applyAlignment="1">
      <alignment horizontal="left" vertical="top"/>
    </xf>
    <xf numFmtId="0" fontId="2" fillId="0" borderId="2" xfId="0" applyNumberFormat="1" applyFont="1" applyFill="1" applyBorder="1" applyAlignment="1">
      <alignment horizontal="left" vertical="top"/>
    </xf>
    <xf numFmtId="0" fontId="2" fillId="0" borderId="7" xfId="0" applyNumberFormat="1" applyFont="1" applyFill="1" applyBorder="1" applyAlignment="1">
      <alignment horizontal="left" vertical="top"/>
    </xf>
    <xf numFmtId="0" fontId="2" fillId="0" borderId="8" xfId="0" applyNumberFormat="1" applyFont="1" applyFill="1" applyBorder="1" applyAlignment="1">
      <alignment horizontal="left" vertical="top"/>
    </xf>
    <xf numFmtId="0" fontId="2" fillId="0" borderId="9" xfId="0" applyNumberFormat="1" applyFont="1" applyFill="1" applyBorder="1" applyAlignment="1">
      <alignment horizontal="left" vertical="top" wrapText="1"/>
    </xf>
    <xf numFmtId="4" fontId="2" fillId="0" borderId="10" xfId="0" applyNumberFormat="1" applyFont="1" applyFill="1" applyBorder="1" applyAlignment="1">
      <alignment horizontal="left" vertical="top"/>
    </xf>
    <xf numFmtId="4" fontId="2" fillId="0" borderId="11" xfId="0" applyNumberFormat="1" applyFont="1" applyFill="1" applyBorder="1" applyAlignment="1">
      <alignment horizontal="left" vertical="top"/>
    </xf>
    <xf numFmtId="0" fontId="24" fillId="0" borderId="2" xfId="0" applyNumberFormat="1" applyFont="1" applyFill="1" applyBorder="1" applyAlignment="1">
      <alignment horizontal="left" vertical="top"/>
    </xf>
    <xf numFmtId="0" fontId="24" fillId="0" borderId="7" xfId="0" applyNumberFormat="1" applyFont="1" applyFill="1" applyBorder="1" applyAlignment="1">
      <alignment horizontal="left" vertical="top"/>
    </xf>
    <xf numFmtId="0" fontId="24" fillId="0" borderId="8" xfId="0" applyNumberFormat="1" applyFont="1" applyFill="1" applyBorder="1" applyAlignment="1">
      <alignment horizontal="left" vertical="top"/>
    </xf>
    <xf numFmtId="0" fontId="24" fillId="0" borderId="9" xfId="0" applyNumberFormat="1" applyFont="1" applyFill="1" applyBorder="1" applyAlignment="1">
      <alignment horizontal="left" vertical="top" wrapText="1"/>
    </xf>
    <xf numFmtId="4" fontId="24" fillId="0" borderId="10" xfId="0" applyNumberFormat="1" applyFont="1" applyFill="1" applyBorder="1" applyAlignment="1">
      <alignment horizontal="left" vertical="top"/>
    </xf>
    <xf numFmtId="4" fontId="24" fillId="0" borderId="11" xfId="0" applyNumberFormat="1" applyFont="1" applyFill="1" applyBorder="1" applyAlignment="1">
      <alignment horizontal="left" vertical="top"/>
    </xf>
    <xf numFmtId="3" fontId="17" fillId="11" borderId="9" xfId="0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horizontal="left" vertical="top"/>
    </xf>
    <xf numFmtId="0" fontId="2" fillId="0" borderId="0" xfId="0" applyNumberFormat="1" applyFont="1" applyBorder="1" applyAlignment="1">
      <alignment horizontal="left" vertical="top"/>
    </xf>
    <xf numFmtId="0" fontId="24" fillId="0" borderId="0" xfId="0" applyNumberFormat="1" applyFont="1" applyFill="1" applyBorder="1" applyAlignment="1">
      <alignment horizontal="left" vertical="top"/>
    </xf>
    <xf numFmtId="0" fontId="24" fillId="0" borderId="0" xfId="0" applyNumberFormat="1" applyFont="1" applyBorder="1" applyAlignment="1">
      <alignment horizontal="left" vertical="top"/>
    </xf>
    <xf numFmtId="165" fontId="0" fillId="0" borderId="0" xfId="0" applyNumberFormat="1" applyFont="1" applyBorder="1" applyAlignment="1">
      <alignment horizontal="left" vertical="top"/>
    </xf>
    <xf numFmtId="172" fontId="0" fillId="0" borderId="0" xfId="0" applyNumberFormat="1" applyFont="1" applyBorder="1" applyAlignment="1">
      <alignment horizontal="left" vertical="top"/>
    </xf>
    <xf numFmtId="4" fontId="0" fillId="0" borderId="0" xfId="0" applyNumberFormat="1" applyFont="1" applyBorder="1" applyAlignment="1">
      <alignment horizontal="left" vertical="top"/>
    </xf>
    <xf numFmtId="173" fontId="0" fillId="0" borderId="0" xfId="0" applyNumberFormat="1" applyFont="1" applyBorder="1" applyAlignment="1">
      <alignment horizontal="left" vertical="top"/>
    </xf>
    <xf numFmtId="0" fontId="18" fillId="0" borderId="3" xfId="0" applyNumberFormat="1" applyFont="1" applyFill="1" applyBorder="1" applyAlignment="1">
      <alignment horizontal="left" vertical="top"/>
    </xf>
    <xf numFmtId="0" fontId="18" fillId="0" borderId="4" xfId="0" applyNumberFormat="1" applyFont="1" applyFill="1" applyBorder="1" applyAlignment="1">
      <alignment horizontal="left" vertical="top"/>
    </xf>
    <xf numFmtId="0" fontId="18" fillId="0" borderId="5" xfId="0" applyNumberFormat="1" applyFont="1" applyFill="1" applyBorder="1" applyAlignment="1">
      <alignment horizontal="left" vertical="top"/>
    </xf>
    <xf numFmtId="164" fontId="18" fillId="0" borderId="1" xfId="0" applyNumberFormat="1" applyFont="1" applyFill="1" applyBorder="1" applyAlignment="1">
      <alignment horizontal="left" vertical="top"/>
    </xf>
    <xf numFmtId="164" fontId="18" fillId="0" borderId="0" xfId="0" applyNumberFormat="1" applyFont="1" applyFill="1" applyBorder="1" applyAlignment="1">
      <alignment horizontal="left" vertical="top"/>
    </xf>
    <xf numFmtId="164" fontId="18" fillId="0" borderId="6" xfId="0" applyNumberFormat="1" applyFont="1" applyFill="1" applyBorder="1" applyAlignment="1">
      <alignment horizontal="left" vertical="top"/>
    </xf>
    <xf numFmtId="164" fontId="18" fillId="0" borderId="1" xfId="2" applyNumberFormat="1" applyFont="1" applyFill="1" applyBorder="1" applyAlignment="1">
      <alignment horizontal="left" vertical="top"/>
    </xf>
    <xf numFmtId="0" fontId="26" fillId="11" borderId="3" xfId="0" applyNumberFormat="1" applyFont="1" applyFill="1" applyBorder="1" applyAlignment="1">
      <alignment horizontal="left" vertical="top"/>
    </xf>
    <xf numFmtId="0" fontId="26" fillId="11" borderId="4" xfId="0" applyNumberFormat="1" applyFont="1" applyFill="1" applyBorder="1" applyAlignment="1">
      <alignment horizontal="left" vertical="top"/>
    </xf>
    <xf numFmtId="0" fontId="26" fillId="11" borderId="5" xfId="0" applyNumberFormat="1" applyFont="1" applyFill="1" applyBorder="1" applyAlignment="1">
      <alignment horizontal="left" vertical="top"/>
    </xf>
    <xf numFmtId="0" fontId="26" fillId="11" borderId="1" xfId="0" applyNumberFormat="1" applyFont="1" applyFill="1" applyBorder="1" applyAlignment="1">
      <alignment horizontal="left" vertical="top"/>
    </xf>
    <xf numFmtId="0" fontId="26" fillId="11" borderId="0" xfId="0" applyNumberFormat="1" applyFont="1" applyFill="1" applyBorder="1" applyAlignment="1">
      <alignment horizontal="left" vertical="top"/>
    </xf>
    <xf numFmtId="0" fontId="26" fillId="11" borderId="6" xfId="0" applyNumberFormat="1" applyFont="1" applyFill="1" applyBorder="1" applyAlignment="1">
      <alignment horizontal="left" vertical="top"/>
    </xf>
    <xf numFmtId="164" fontId="26" fillId="11" borderId="0" xfId="2" applyNumberFormat="1" applyFont="1" applyFill="1" applyBorder="1" applyAlignment="1">
      <alignment horizontal="left" vertical="top"/>
    </xf>
    <xf numFmtId="164" fontId="26" fillId="11" borderId="6" xfId="2" applyNumberFormat="1" applyFont="1" applyFill="1" applyBorder="1" applyAlignment="1">
      <alignment horizontal="left" vertical="top"/>
    </xf>
    <xf numFmtId="0" fontId="26" fillId="11" borderId="9" xfId="0" applyNumberFormat="1" applyFont="1" applyFill="1" applyBorder="1" applyAlignment="1">
      <alignment horizontal="left" vertical="top"/>
    </xf>
    <xf numFmtId="0" fontId="26" fillId="11" borderId="10" xfId="0" applyNumberFormat="1" applyFont="1" applyFill="1" applyBorder="1" applyAlignment="1">
      <alignment horizontal="left" vertical="top"/>
    </xf>
    <xf numFmtId="0" fontId="26" fillId="11" borderId="11" xfId="0" applyNumberFormat="1" applyFont="1" applyFill="1" applyBorder="1" applyAlignment="1">
      <alignment horizontal="left" vertical="top"/>
    </xf>
    <xf numFmtId="0" fontId="26" fillId="0" borderId="2" xfId="0" applyNumberFormat="1" applyFont="1" applyBorder="1" applyAlignment="1">
      <alignment horizontal="left" vertical="top"/>
    </xf>
    <xf numFmtId="0" fontId="26" fillId="0" borderId="7" xfId="0" applyNumberFormat="1" applyFont="1" applyBorder="1" applyAlignment="1">
      <alignment horizontal="left" vertical="top"/>
    </xf>
    <xf numFmtId="0" fontId="26" fillId="0" borderId="8" xfId="0" applyNumberFormat="1" applyFont="1" applyBorder="1" applyAlignment="1">
      <alignment horizontal="left" vertical="top"/>
    </xf>
    <xf numFmtId="0" fontId="26" fillId="0" borderId="1" xfId="0" applyNumberFormat="1" applyFont="1" applyBorder="1" applyAlignment="1">
      <alignment horizontal="left" vertical="top"/>
    </xf>
    <xf numFmtId="0" fontId="26" fillId="0" borderId="0" xfId="0" applyNumberFormat="1" applyFont="1" applyBorder="1" applyAlignment="1">
      <alignment horizontal="left" vertical="top"/>
    </xf>
    <xf numFmtId="0" fontId="26" fillId="0" borderId="6" xfId="0" applyNumberFormat="1" applyFont="1" applyBorder="1" applyAlignment="1">
      <alignment horizontal="left" vertical="top"/>
    </xf>
    <xf numFmtId="164" fontId="26" fillId="0" borderId="0" xfId="2" applyNumberFormat="1" applyFont="1" applyBorder="1" applyAlignment="1">
      <alignment horizontal="left" vertical="top"/>
    </xf>
    <xf numFmtId="164" fontId="26" fillId="0" borderId="6" xfId="2" applyNumberFormat="1" applyFont="1" applyBorder="1" applyAlignment="1">
      <alignment horizontal="left" vertical="top"/>
    </xf>
    <xf numFmtId="0" fontId="26" fillId="0" borderId="1" xfId="0" applyNumberFormat="1" applyFont="1" applyFill="1" applyBorder="1" applyAlignment="1">
      <alignment horizontal="left" vertical="top"/>
    </xf>
    <xf numFmtId="0" fontId="26" fillId="0" borderId="0" xfId="0" applyNumberFormat="1" applyFont="1" applyFill="1" applyBorder="1" applyAlignment="1">
      <alignment horizontal="left" vertical="top"/>
    </xf>
    <xf numFmtId="0" fontId="26" fillId="0" borderId="6" xfId="0" applyNumberFormat="1" applyFont="1" applyFill="1" applyBorder="1" applyAlignment="1">
      <alignment horizontal="left" vertical="top"/>
    </xf>
    <xf numFmtId="164" fontId="26" fillId="0" borderId="0" xfId="2" applyNumberFormat="1" applyFont="1" applyFill="1" applyBorder="1" applyAlignment="1">
      <alignment horizontal="left" vertical="top"/>
    </xf>
    <xf numFmtId="164" fontId="26" fillId="0" borderId="6" xfId="2" applyNumberFormat="1" applyFont="1" applyFill="1" applyBorder="1" applyAlignment="1">
      <alignment horizontal="left" vertical="top"/>
    </xf>
    <xf numFmtId="0" fontId="26" fillId="0" borderId="9" xfId="0" applyNumberFormat="1" applyFont="1" applyFill="1" applyBorder="1" applyAlignment="1">
      <alignment horizontal="left" vertical="top"/>
    </xf>
    <xf numFmtId="0" fontId="26" fillId="0" borderId="10" xfId="0" applyNumberFormat="1" applyFont="1" applyFill="1" applyBorder="1" applyAlignment="1">
      <alignment horizontal="left" vertical="top"/>
    </xf>
    <xf numFmtId="0" fontId="26" fillId="0" borderId="11" xfId="0" applyNumberFormat="1" applyFont="1" applyFill="1" applyBorder="1" applyAlignment="1">
      <alignment horizontal="left" vertical="top"/>
    </xf>
    <xf numFmtId="164" fontId="26" fillId="0" borderId="10" xfId="2" applyNumberFormat="1" applyFont="1" applyFill="1" applyBorder="1" applyAlignment="1">
      <alignment horizontal="left" vertical="top"/>
    </xf>
    <xf numFmtId="164" fontId="26" fillId="0" borderId="11" xfId="2" applyNumberFormat="1" applyFont="1" applyFill="1" applyBorder="1" applyAlignment="1">
      <alignment horizontal="left" vertical="top"/>
    </xf>
    <xf numFmtId="164" fontId="26" fillId="11" borderId="10" xfId="2" applyNumberFormat="1" applyFont="1" applyFill="1" applyBorder="1" applyAlignment="1">
      <alignment horizontal="left" vertical="top"/>
    </xf>
    <xf numFmtId="164" fontId="26" fillId="11" borderId="11" xfId="2" applyNumberFormat="1" applyFont="1" applyFill="1" applyBorder="1" applyAlignment="1">
      <alignment horizontal="left" vertical="top"/>
    </xf>
    <xf numFmtId="0" fontId="16" fillId="0" borderId="1" xfId="0" applyNumberFormat="1" applyFont="1" applyBorder="1" applyAlignment="1">
      <alignment horizontal="left" vertical="top"/>
    </xf>
    <xf numFmtId="0" fontId="2" fillId="0" borderId="2" xfId="0" applyNumberFormat="1" applyFont="1" applyBorder="1" applyAlignment="1">
      <alignment horizontal="left" vertical="top"/>
    </xf>
    <xf numFmtId="0" fontId="24" fillId="0" borderId="2" xfId="0" applyNumberFormat="1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24" fillId="0" borderId="1" xfId="0" applyNumberFormat="1" applyFont="1" applyBorder="1" applyAlignment="1">
      <alignment horizontal="left" vertical="top"/>
    </xf>
    <xf numFmtId="0" fontId="2" fillId="0" borderId="1" xfId="0" applyNumberFormat="1" applyFont="1" applyFill="1" applyBorder="1" applyAlignment="1">
      <alignment horizontal="left" vertical="top"/>
    </xf>
    <xf numFmtId="0" fontId="24" fillId="0" borderId="1" xfId="0" applyNumberFormat="1" applyFont="1" applyFill="1" applyBorder="1" applyAlignment="1">
      <alignment horizontal="left" vertical="top"/>
    </xf>
    <xf numFmtId="0" fontId="5" fillId="0" borderId="2" xfId="0" applyNumberFormat="1" applyFont="1" applyFill="1" applyBorder="1" applyAlignment="1">
      <alignment horizontal="left" vertical="top"/>
    </xf>
    <xf numFmtId="0" fontId="5" fillId="0" borderId="15" xfId="0" applyNumberFormat="1" applyFont="1" applyFill="1" applyBorder="1" applyAlignment="1">
      <alignment horizontal="left" vertical="top"/>
    </xf>
    <xf numFmtId="0" fontId="5" fillId="0" borderId="3" xfId="0" applyNumberFormat="1" applyFont="1" applyFill="1" applyBorder="1" applyAlignment="1">
      <alignment vertical="top"/>
    </xf>
    <xf numFmtId="0" fontId="18" fillId="0" borderId="2" xfId="0" applyNumberFormat="1" applyFont="1" applyFill="1" applyBorder="1" applyAlignment="1">
      <alignment horizontal="left" vertical="top"/>
    </xf>
    <xf numFmtId="0" fontId="18" fillId="0" borderId="7" xfId="0" applyNumberFormat="1" applyFont="1" applyFill="1" applyBorder="1" applyAlignment="1">
      <alignment horizontal="left" vertical="top"/>
    </xf>
    <xf numFmtId="0" fontId="18" fillId="0" borderId="8" xfId="0" applyNumberFormat="1" applyFont="1" applyFill="1" applyBorder="1" applyAlignment="1">
      <alignment horizontal="left" vertical="top"/>
    </xf>
    <xf numFmtId="166" fontId="18" fillId="0" borderId="1" xfId="0" applyNumberFormat="1" applyFont="1" applyFill="1" applyBorder="1" applyAlignment="1">
      <alignment horizontal="left" vertical="top"/>
    </xf>
    <xf numFmtId="166" fontId="18" fillId="0" borderId="0" xfId="0" applyNumberFormat="1" applyFont="1" applyFill="1" applyBorder="1" applyAlignment="1">
      <alignment horizontal="left" vertical="top"/>
    </xf>
    <xf numFmtId="166" fontId="18" fillId="0" borderId="6" xfId="0" applyNumberFormat="1" applyFont="1" applyFill="1" applyBorder="1" applyAlignment="1">
      <alignment horizontal="left" vertical="top"/>
    </xf>
    <xf numFmtId="0" fontId="5" fillId="0" borderId="9" xfId="0" applyNumberFormat="1" applyFont="1" applyFill="1" applyBorder="1" applyAlignment="1">
      <alignment horizontal="left" vertical="top"/>
    </xf>
    <xf numFmtId="166" fontId="18" fillId="0" borderId="9" xfId="0" applyNumberFormat="1" applyFont="1" applyFill="1" applyBorder="1" applyAlignment="1">
      <alignment horizontal="left" vertical="top"/>
    </xf>
    <xf numFmtId="166" fontId="18" fillId="0" borderId="10" xfId="0" applyNumberFormat="1" applyFont="1" applyFill="1" applyBorder="1" applyAlignment="1">
      <alignment horizontal="left" vertical="top"/>
    </xf>
    <xf numFmtId="166" fontId="18" fillId="0" borderId="11" xfId="0" applyNumberFormat="1" applyFont="1" applyFill="1" applyBorder="1" applyAlignment="1">
      <alignment horizontal="left" vertical="top"/>
    </xf>
    <xf numFmtId="0" fontId="5" fillId="0" borderId="12" xfId="0" applyNumberFormat="1" applyFont="1" applyFill="1" applyBorder="1" applyAlignment="1">
      <alignment horizontal="left" vertical="top"/>
    </xf>
    <xf numFmtId="0" fontId="5" fillId="0" borderId="14" xfId="0" applyNumberFormat="1" applyFont="1" applyFill="1" applyBorder="1" applyAlignment="1">
      <alignment horizontal="left" vertical="top"/>
    </xf>
    <xf numFmtId="164" fontId="0" fillId="0" borderId="0" xfId="0" applyNumberFormat="1" applyFont="1" applyBorder="1" applyAlignment="1">
      <alignment horizontal="left" vertical="top"/>
    </xf>
    <xf numFmtId="9" fontId="9" fillId="11" borderId="0" xfId="2" applyNumberFormat="1" applyFont="1" applyFill="1" applyBorder="1" applyAlignment="1">
      <alignment horizontal="left" vertical="top"/>
    </xf>
    <xf numFmtId="9" fontId="9" fillId="11" borderId="10" xfId="2" applyNumberFormat="1" applyFont="1" applyFill="1" applyBorder="1" applyAlignment="1">
      <alignment horizontal="left" vertical="top"/>
    </xf>
    <xf numFmtId="9" fontId="9" fillId="0" borderId="0" xfId="2" applyNumberFormat="1" applyFont="1" applyFill="1" applyBorder="1" applyAlignment="1">
      <alignment horizontal="left" vertical="top"/>
    </xf>
    <xf numFmtId="9" fontId="9" fillId="0" borderId="7" xfId="2" applyNumberFormat="1" applyFont="1" applyFill="1" applyBorder="1" applyAlignment="1">
      <alignment horizontal="left" vertical="top"/>
    </xf>
    <xf numFmtId="0" fontId="25" fillId="0" borderId="2" xfId="0" applyNumberFormat="1" applyFont="1" applyFill="1" applyBorder="1" applyAlignment="1">
      <alignment horizontal="left" vertical="top"/>
    </xf>
    <xf numFmtId="0" fontId="2" fillId="0" borderId="6" xfId="0" applyNumberFormat="1" applyFont="1" applyBorder="1" applyAlignment="1">
      <alignment horizontal="left" vertical="top"/>
    </xf>
    <xf numFmtId="0" fontId="0" fillId="0" borderId="6" xfId="0" applyNumberFormat="1" applyFont="1" applyBorder="1" applyAlignment="1">
      <alignment horizontal="left" vertical="top"/>
    </xf>
    <xf numFmtId="0" fontId="0" fillId="0" borderId="10" xfId="0" applyNumberFormat="1" applyFont="1" applyBorder="1" applyAlignment="1">
      <alignment horizontal="left" vertical="top"/>
    </xf>
    <xf numFmtId="164" fontId="0" fillId="0" borderId="10" xfId="0" applyNumberFormat="1" applyFont="1" applyBorder="1" applyAlignment="1">
      <alignment horizontal="left" vertical="top"/>
    </xf>
    <xf numFmtId="0" fontId="0" fillId="0" borderId="11" xfId="0" applyNumberFormat="1" applyFont="1" applyBorder="1" applyAlignment="1">
      <alignment horizontal="left" vertical="top"/>
    </xf>
    <xf numFmtId="0" fontId="24" fillId="0" borderId="6" xfId="0" applyNumberFormat="1" applyFont="1" applyBorder="1" applyAlignment="1">
      <alignment horizontal="left" vertical="top"/>
    </xf>
    <xf numFmtId="0" fontId="25" fillId="0" borderId="7" xfId="0" applyNumberFormat="1" applyFont="1" applyFill="1" applyBorder="1" applyAlignment="1">
      <alignment horizontal="left" vertical="top"/>
    </xf>
    <xf numFmtId="172" fontId="28" fillId="0" borderId="0" xfId="0" applyNumberFormat="1" applyFont="1" applyBorder="1" applyAlignment="1">
      <alignment horizontal="left" vertical="top"/>
    </xf>
    <xf numFmtId="0" fontId="19" fillId="0" borderId="2" xfId="0" applyNumberFormat="1" applyFont="1" applyFill="1" applyBorder="1" applyAlignment="1">
      <alignment horizontal="left" vertical="top"/>
    </xf>
    <xf numFmtId="0" fontId="27" fillId="0" borderId="1" xfId="0" applyNumberFormat="1" applyFont="1" applyBorder="1" applyAlignment="1">
      <alignment horizontal="left" vertical="top"/>
    </xf>
    <xf numFmtId="0" fontId="2" fillId="0" borderId="7" xfId="0" applyNumberFormat="1" applyFont="1" applyBorder="1" applyAlignment="1">
      <alignment horizontal="left" vertical="top"/>
    </xf>
    <xf numFmtId="0" fontId="2" fillId="0" borderId="8" xfId="0" applyNumberFormat="1" applyFont="1" applyBorder="1" applyAlignment="1">
      <alignment horizontal="left" vertical="top"/>
    </xf>
    <xf numFmtId="4" fontId="0" fillId="0" borderId="10" xfId="0" applyNumberFormat="1" applyFont="1" applyBorder="1" applyAlignment="1">
      <alignment horizontal="left" vertical="top"/>
    </xf>
    <xf numFmtId="165" fontId="0" fillId="0" borderId="10" xfId="0" applyNumberFormat="1" applyFont="1" applyBorder="1" applyAlignment="1">
      <alignment horizontal="left" vertical="top"/>
    </xf>
    <xf numFmtId="0" fontId="24" fillId="0" borderId="7" xfId="0" applyNumberFormat="1" applyFont="1" applyBorder="1" applyAlignment="1">
      <alignment horizontal="left" vertical="top"/>
    </xf>
    <xf numFmtId="0" fontId="24" fillId="0" borderId="8" xfId="0" applyNumberFormat="1" applyFont="1" applyBorder="1" applyAlignment="1">
      <alignment horizontal="left" vertical="top"/>
    </xf>
    <xf numFmtId="0" fontId="29" fillId="0" borderId="0" xfId="0" applyNumberFormat="1" applyFont="1" applyFill="1" applyBorder="1" applyAlignment="1">
      <alignment horizontal="left" vertical="top"/>
    </xf>
    <xf numFmtId="0" fontId="30" fillId="0" borderId="0" xfId="0" applyNumberFormat="1" applyFont="1" applyFill="1" applyBorder="1" applyAlignment="1">
      <alignment horizontal="left" vertical="top"/>
    </xf>
    <xf numFmtId="0" fontId="28" fillId="0" borderId="0" xfId="0" applyNumberFormat="1" applyFont="1" applyFill="1" applyBorder="1" applyAlignment="1">
      <alignment horizontal="left" vertical="top"/>
    </xf>
    <xf numFmtId="0" fontId="10" fillId="0" borderId="0" xfId="0" applyNumberFormat="1" applyFont="1" applyBorder="1" applyAlignment="1">
      <alignment horizontal="left" vertical="top"/>
    </xf>
    <xf numFmtId="0" fontId="5" fillId="10" borderId="3" xfId="0" applyNumberFormat="1" applyFont="1" applyFill="1" applyBorder="1" applyAlignment="1">
      <alignment horizontal="left" vertical="top" wrapText="1"/>
    </xf>
    <xf numFmtId="0" fontId="5" fillId="10" borderId="2" xfId="0" applyNumberFormat="1" applyFont="1" applyFill="1" applyBorder="1" applyAlignment="1">
      <alignment horizontal="left" vertical="top"/>
    </xf>
    <xf numFmtId="0" fontId="5" fillId="10" borderId="7" xfId="0" applyNumberFormat="1" applyFont="1" applyFill="1" applyBorder="1" applyAlignment="1">
      <alignment horizontal="left" vertical="top"/>
    </xf>
    <xf numFmtId="3" fontId="18" fillId="10" borderId="1" xfId="0" applyNumberFormat="1" applyFont="1" applyFill="1" applyBorder="1" applyAlignment="1">
      <alignment horizontal="left" vertical="top"/>
    </xf>
    <xf numFmtId="166" fontId="18" fillId="10" borderId="1" xfId="0" applyNumberFormat="1" applyFont="1" applyFill="1" applyBorder="1" applyAlignment="1">
      <alignment horizontal="left" vertical="top"/>
    </xf>
    <xf numFmtId="3" fontId="18" fillId="10" borderId="9" xfId="0" applyNumberFormat="1" applyFont="1" applyFill="1" applyBorder="1" applyAlignment="1">
      <alignment horizontal="left" vertical="top"/>
    </xf>
    <xf numFmtId="165" fontId="18" fillId="0" borderId="0" xfId="0" applyNumberFormat="1" applyFont="1" applyFill="1" applyBorder="1" applyAlignment="1">
      <alignment horizontal="left" vertical="top"/>
    </xf>
    <xf numFmtId="0" fontId="31" fillId="0" borderId="0" xfId="0" applyNumberFormat="1" applyFont="1" applyBorder="1" applyAlignment="1">
      <alignment horizontal="left" vertical="top"/>
    </xf>
    <xf numFmtId="173" fontId="9" fillId="0" borderId="0" xfId="0" applyNumberFormat="1" applyFont="1" applyBorder="1" applyAlignment="1">
      <alignment horizontal="left" vertical="top"/>
    </xf>
    <xf numFmtId="0" fontId="11" fillId="2" borderId="0" xfId="0" applyNumberFormat="1" applyFont="1" applyFill="1" applyBorder="1" applyAlignment="1">
      <alignment horizontal="left" vertical="top"/>
    </xf>
    <xf numFmtId="0" fontId="0" fillId="2" borderId="0" xfId="0" applyFill="1"/>
    <xf numFmtId="173" fontId="0" fillId="0" borderId="7" xfId="0" applyNumberFormat="1" applyFont="1" applyBorder="1" applyAlignment="1">
      <alignment horizontal="left" vertical="top"/>
    </xf>
    <xf numFmtId="0" fontId="0" fillId="0" borderId="0" xfId="0" applyBorder="1"/>
    <xf numFmtId="164" fontId="0" fillId="0" borderId="7" xfId="0" applyNumberFormat="1" applyFont="1" applyBorder="1" applyAlignment="1">
      <alignment horizontal="left" vertical="top"/>
    </xf>
    <xf numFmtId="0" fontId="0" fillId="0" borderId="6" xfId="0" applyNumberFormat="1" applyFont="1" applyFill="1" applyBorder="1" applyAlignment="1">
      <alignment horizontal="left" vertical="top"/>
    </xf>
    <xf numFmtId="0" fontId="0" fillId="0" borderId="0" xfId="0" applyFill="1"/>
    <xf numFmtId="10" fontId="0" fillId="0" borderId="0" xfId="0" applyNumberFormat="1"/>
    <xf numFmtId="11" fontId="0" fillId="0" borderId="0" xfId="0" applyNumberFormat="1"/>
    <xf numFmtId="0" fontId="0" fillId="0" borderId="0" xfId="0" applyFont="1"/>
    <xf numFmtId="11" fontId="19" fillId="0" borderId="0" xfId="0" applyNumberFormat="1" applyFont="1" applyFill="1"/>
    <xf numFmtId="0" fontId="19" fillId="0" borderId="0" xfId="0" applyFont="1" applyFill="1"/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6" fillId="0" borderId="0" xfId="0" applyFont="1"/>
    <xf numFmtId="171" fontId="0" fillId="0" borderId="0" xfId="0" applyNumberFormat="1" applyFont="1" applyBorder="1" applyAlignment="1">
      <alignment horizontal="left" vertical="top"/>
    </xf>
    <xf numFmtId="171" fontId="28" fillId="0" borderId="0" xfId="0" applyNumberFormat="1" applyFont="1" applyBorder="1" applyAlignment="1">
      <alignment horizontal="left" vertical="top"/>
    </xf>
    <xf numFmtId="0" fontId="28" fillId="0" borderId="1" xfId="0" applyNumberFormat="1" applyFont="1" applyBorder="1" applyAlignment="1">
      <alignment horizontal="left" vertical="top"/>
    </xf>
    <xf numFmtId="0" fontId="28" fillId="0" borderId="0" xfId="0" applyNumberFormat="1" applyFont="1" applyBorder="1" applyAlignment="1">
      <alignment horizontal="left" vertical="top"/>
    </xf>
    <xf numFmtId="0" fontId="22" fillId="12" borderId="0" xfId="0" applyFont="1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7" fillId="12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0" fontId="25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17" fillId="2" borderId="0" xfId="0" applyFont="1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7" fillId="0" borderId="0" xfId="0" applyFont="1" applyFill="1" applyAlignment="1">
      <alignment horizontal="left" vertical="center"/>
    </xf>
    <xf numFmtId="0" fontId="2" fillId="13" borderId="0" xfId="0" applyFont="1" applyFill="1" applyAlignment="1">
      <alignment horizontal="left" vertical="center"/>
    </xf>
    <xf numFmtId="0" fontId="32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0" fillId="13" borderId="0" xfId="0" applyFill="1" applyAlignment="1">
      <alignment horizontal="left" vertical="center"/>
    </xf>
    <xf numFmtId="0" fontId="0" fillId="0" borderId="1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left" vertical="center"/>
    </xf>
    <xf numFmtId="4" fontId="0" fillId="0" borderId="0" xfId="0" applyNumberFormat="1" applyFill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33" fillId="13" borderId="0" xfId="0" applyFont="1" applyFill="1" applyAlignment="1">
      <alignment horizontal="left" vertical="center"/>
    </xf>
    <xf numFmtId="0" fontId="17" fillId="13" borderId="0" xfId="0" applyFont="1" applyFill="1" applyAlignment="1">
      <alignment horizontal="left" vertical="center"/>
    </xf>
    <xf numFmtId="3" fontId="9" fillId="13" borderId="1" xfId="1" applyNumberFormat="1" applyFont="1" applyFill="1" applyBorder="1" applyAlignment="1"/>
    <xf numFmtId="0" fontId="0" fillId="0" borderId="0" xfId="0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12" borderId="0" xfId="0" applyFont="1" applyFill="1" applyBorder="1" applyAlignment="1">
      <alignment horizontal="left" vertical="center"/>
    </xf>
    <xf numFmtId="0" fontId="27" fillId="12" borderId="0" xfId="0" applyFont="1" applyFill="1" applyBorder="1" applyAlignment="1">
      <alignment horizontal="left" vertical="center"/>
    </xf>
    <xf numFmtId="0" fontId="2" fillId="12" borderId="6" xfId="0" applyFont="1" applyFill="1" applyBorder="1" applyAlignment="1">
      <alignment horizontal="left" vertical="center"/>
    </xf>
    <xf numFmtId="165" fontId="0" fillId="0" borderId="1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12" borderId="0" xfId="0" applyFont="1" applyFill="1" applyBorder="1" applyAlignment="1">
      <alignment horizontal="left" vertical="center"/>
    </xf>
    <xf numFmtId="0" fontId="17" fillId="12" borderId="0" xfId="0" applyFont="1" applyFill="1" applyBorder="1" applyAlignment="1">
      <alignment horizontal="left" vertical="center"/>
    </xf>
    <xf numFmtId="0" fontId="0" fillId="12" borderId="6" xfId="0" applyFill="1" applyBorder="1" applyAlignment="1">
      <alignment horizontal="left" vertical="center"/>
    </xf>
    <xf numFmtId="174" fontId="0" fillId="0" borderId="1" xfId="0" applyNumberFormat="1" applyFont="1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174" fontId="0" fillId="0" borderId="1" xfId="0" applyNumberFormat="1" applyFill="1" applyBorder="1" applyAlignment="1">
      <alignment horizontal="left" vertical="center"/>
    </xf>
    <xf numFmtId="0" fontId="0" fillId="12" borderId="0" xfId="0" applyNumberFormat="1" applyFont="1" applyFill="1" applyBorder="1" applyAlignment="1">
      <alignment horizontal="left" vertical="center"/>
    </xf>
    <xf numFmtId="0" fontId="4" fillId="0" borderId="3" xfId="0" applyNumberFormat="1" applyFont="1" applyBorder="1" applyAlignment="1">
      <alignment horizontal="centerContinuous"/>
    </xf>
    <xf numFmtId="0" fontId="4" fillId="0" borderId="4" xfId="0" applyNumberFormat="1" applyFont="1" applyBorder="1" applyAlignment="1">
      <alignment horizontal="centerContinuous"/>
    </xf>
    <xf numFmtId="0" fontId="4" fillId="0" borderId="5" xfId="0" applyNumberFormat="1" applyFont="1" applyBorder="1" applyAlignment="1">
      <alignment horizontal="centerContinuous"/>
    </xf>
    <xf numFmtId="0" fontId="4" fillId="0" borderId="4" xfId="0" applyNumberFormat="1" applyFont="1" applyFill="1" applyBorder="1" applyAlignment="1">
      <alignment horizontal="right" wrapText="1"/>
    </xf>
    <xf numFmtId="0" fontId="4" fillId="0" borderId="12" xfId="0" applyNumberFormat="1" applyFont="1" applyFill="1" applyBorder="1" applyAlignment="1"/>
    <xf numFmtId="3" fontId="9" fillId="0" borderId="2" xfId="1" applyNumberFormat="1" applyFont="1" applyFill="1" applyBorder="1" applyAlignment="1"/>
    <xf numFmtId="3" fontId="9" fillId="0" borderId="7" xfId="2" applyNumberFormat="1" applyFont="1" applyFill="1" applyBorder="1" applyAlignment="1"/>
    <xf numFmtId="3" fontId="9" fillId="0" borderId="7" xfId="1" applyNumberFormat="1" applyFont="1" applyFill="1" applyBorder="1" applyAlignment="1"/>
    <xf numFmtId="3" fontId="11" fillId="0" borderId="8" xfId="2" applyNumberFormat="1" applyFont="1" applyFill="1" applyBorder="1" applyAlignment="1"/>
    <xf numFmtId="0" fontId="5" fillId="0" borderId="13" xfId="0" applyNumberFormat="1" applyFont="1" applyFill="1" applyBorder="1" applyAlignment="1"/>
    <xf numFmtId="0" fontId="11" fillId="0" borderId="6" xfId="0" applyNumberFormat="1" applyFont="1" applyFill="1" applyBorder="1" applyAlignment="1"/>
    <xf numFmtId="3" fontId="9" fillId="13" borderId="0" xfId="1" applyNumberFormat="1" applyFont="1" applyFill="1" applyBorder="1" applyAlignment="1"/>
    <xf numFmtId="3" fontId="11" fillId="0" borderId="6" xfId="1" applyNumberFormat="1" applyFont="1" applyFill="1" applyBorder="1" applyAlignment="1"/>
    <xf numFmtId="165" fontId="0" fillId="13" borderId="1" xfId="0" applyNumberFormat="1" applyFont="1" applyFill="1" applyBorder="1" applyAlignment="1"/>
    <xf numFmtId="165" fontId="0" fillId="13" borderId="0" xfId="0" applyNumberFormat="1" applyFont="1" applyFill="1" applyBorder="1" applyAlignment="1"/>
    <xf numFmtId="3" fontId="0" fillId="13" borderId="9" xfId="0" applyNumberFormat="1" applyFont="1" applyFill="1" applyBorder="1" applyAlignment="1"/>
    <xf numFmtId="3" fontId="0" fillId="13" borderId="10" xfId="0" applyNumberFormat="1" applyFont="1" applyFill="1" applyBorder="1" applyAlignment="1"/>
    <xf numFmtId="174" fontId="0" fillId="12" borderId="0" xfId="0" applyNumberFormat="1" applyFill="1" applyBorder="1" applyAlignment="1">
      <alignment horizontal="left" vertical="center"/>
    </xf>
    <xf numFmtId="0" fontId="27" fillId="13" borderId="0" xfId="0" applyFont="1" applyFill="1" applyAlignment="1">
      <alignment horizontal="left" vertical="center"/>
    </xf>
    <xf numFmtId="175" fontId="0" fillId="0" borderId="0" xfId="0" applyNumberFormat="1" applyFont="1" applyBorder="1" applyAlignment="1">
      <alignment horizontal="left" vertical="top"/>
    </xf>
    <xf numFmtId="175" fontId="0" fillId="0" borderId="10" xfId="0" applyNumberFormat="1" applyFont="1" applyBorder="1" applyAlignment="1">
      <alignment horizontal="left" vertical="top"/>
    </xf>
    <xf numFmtId="0" fontId="28" fillId="0" borderId="6" xfId="0" applyNumberFormat="1" applyFont="1" applyBorder="1" applyAlignment="1">
      <alignment horizontal="left" vertical="top"/>
    </xf>
    <xf numFmtId="176" fontId="28" fillId="0" borderId="0" xfId="0" applyNumberFormat="1" applyFont="1" applyBorder="1" applyAlignment="1">
      <alignment horizontal="left" vertical="top"/>
    </xf>
    <xf numFmtId="176" fontId="0" fillId="0" borderId="0" xfId="0" applyNumberFormat="1" applyFont="1" applyBorder="1" applyAlignment="1">
      <alignment horizontal="left" vertical="top"/>
    </xf>
    <xf numFmtId="176" fontId="0" fillId="0" borderId="10" xfId="0" applyNumberFormat="1" applyFont="1" applyBorder="1" applyAlignment="1">
      <alignment horizontal="left" vertical="top"/>
    </xf>
    <xf numFmtId="176" fontId="0" fillId="0" borderId="7" xfId="0" applyNumberFormat="1" applyFont="1" applyBorder="1" applyAlignment="1">
      <alignment horizontal="left" vertical="top"/>
    </xf>
    <xf numFmtId="176" fontId="0" fillId="0" borderId="0" xfId="0" applyNumberFormat="1"/>
    <xf numFmtId="0" fontId="9" fillId="0" borderId="2" xfId="0" applyNumberFormat="1" applyFont="1" applyFill="1" applyBorder="1" applyAlignment="1">
      <alignment horizontal="center" vertical="center"/>
    </xf>
    <xf numFmtId="0" fontId="9" fillId="0" borderId="8" xfId="0" applyNumberFormat="1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8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left" vertical="top" wrapText="1"/>
    </xf>
    <xf numFmtId="0" fontId="5" fillId="0" borderId="4" xfId="0" applyNumberFormat="1" applyFont="1" applyFill="1" applyBorder="1" applyAlignment="1">
      <alignment horizontal="left" vertical="top" wrapText="1"/>
    </xf>
    <xf numFmtId="0" fontId="5" fillId="0" borderId="5" xfId="0" applyNumberFormat="1" applyFont="1" applyFill="1" applyBorder="1" applyAlignment="1">
      <alignment horizontal="left" vertical="top" wrapText="1"/>
    </xf>
    <xf numFmtId="0" fontId="5" fillId="0" borderId="3" xfId="0" applyNumberFormat="1" applyFont="1" applyFill="1" applyBorder="1" applyAlignment="1">
      <alignment horizontal="left" vertical="top"/>
    </xf>
    <xf numFmtId="0" fontId="5" fillId="0" borderId="4" xfId="0" applyNumberFormat="1" applyFont="1" applyFill="1" applyBorder="1" applyAlignment="1">
      <alignment horizontal="left" vertical="top"/>
    </xf>
    <xf numFmtId="0" fontId="5" fillId="0" borderId="5" xfId="0" applyNumberFormat="1" applyFont="1" applyFill="1" applyBorder="1" applyAlignment="1">
      <alignment horizontal="left" vertical="top"/>
    </xf>
    <xf numFmtId="0" fontId="5" fillId="0" borderId="3" xfId="0" applyNumberFormat="1" applyFont="1" applyBorder="1" applyAlignment="1">
      <alignment horizontal="left" vertical="top" wrapText="1"/>
    </xf>
    <xf numFmtId="0" fontId="5" fillId="0" borderId="5" xfId="0" applyNumberFormat="1" applyFont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 vertical="top" wrapText="1"/>
    </xf>
    <xf numFmtId="0" fontId="4" fillId="0" borderId="4" xfId="0" applyNumberFormat="1" applyFont="1" applyFill="1" applyBorder="1" applyAlignment="1">
      <alignment horizontal="left" vertical="top" wrapText="1"/>
    </xf>
    <xf numFmtId="0" fontId="4" fillId="0" borderId="5" xfId="0" applyNumberFormat="1" applyFont="1" applyFill="1" applyBorder="1" applyAlignment="1">
      <alignment horizontal="left" vertical="top" wrapText="1"/>
    </xf>
    <xf numFmtId="0" fontId="4" fillId="0" borderId="3" xfId="0" applyNumberFormat="1" applyFont="1" applyBorder="1" applyAlignment="1">
      <alignment horizontal="left" vertical="top" wrapText="1"/>
    </xf>
    <xf numFmtId="0" fontId="4" fillId="0" borderId="4" xfId="0" applyNumberFormat="1" applyFont="1" applyBorder="1" applyAlignment="1">
      <alignment horizontal="left" vertical="top" wrapText="1"/>
    </xf>
    <xf numFmtId="0" fontId="4" fillId="0" borderId="5" xfId="0" applyNumberFormat="1" applyFont="1" applyBorder="1" applyAlignment="1">
      <alignment horizontal="left" vertical="top" wrapText="1"/>
    </xf>
    <xf numFmtId="0" fontId="5" fillId="0" borderId="4" xfId="0" applyNumberFormat="1" applyFont="1" applyBorder="1" applyAlignment="1">
      <alignment horizontal="left" vertical="top" wrapText="1"/>
    </xf>
    <xf numFmtId="0" fontId="11" fillId="6" borderId="3" xfId="0" applyNumberFormat="1" applyFont="1" applyFill="1" applyBorder="1" applyAlignment="1">
      <alignment horizontal="left" vertical="top" wrapText="1"/>
    </xf>
    <xf numFmtId="0" fontId="11" fillId="6" borderId="4" xfId="0" applyNumberFormat="1" applyFont="1" applyFill="1" applyBorder="1" applyAlignment="1">
      <alignment horizontal="left" vertical="top" wrapText="1"/>
    </xf>
    <xf numFmtId="0" fontId="11" fillId="6" borderId="5" xfId="0" applyNumberFormat="1" applyFont="1" applyFill="1" applyBorder="1" applyAlignment="1">
      <alignment horizontal="left" vertical="top" wrapText="1"/>
    </xf>
    <xf numFmtId="0" fontId="11" fillId="6" borderId="4" xfId="0" applyNumberFormat="1" applyFont="1" applyFill="1" applyBorder="1" applyAlignment="1">
      <alignment horizontal="left" vertical="top"/>
    </xf>
    <xf numFmtId="0" fontId="11" fillId="6" borderId="5" xfId="0" applyNumberFormat="1" applyFont="1" applyFill="1" applyBorder="1" applyAlignment="1">
      <alignment horizontal="left" vertical="top"/>
    </xf>
    <xf numFmtId="0" fontId="19" fillId="0" borderId="0" xfId="0" applyNumberFormat="1" applyFont="1" applyFill="1" applyBorder="1" applyAlignment="1">
      <alignment horizontal="left" vertical="top" wrapText="1"/>
    </xf>
    <xf numFmtId="0" fontId="19" fillId="0" borderId="0" xfId="0" applyNumberFormat="1" applyFont="1" applyBorder="1" applyAlignment="1">
      <alignment horizontal="left" vertical="top" wrapText="1"/>
    </xf>
    <xf numFmtId="0" fontId="20" fillId="0" borderId="0" xfId="0" applyNumberFormat="1" applyFont="1" applyFill="1" applyBorder="1" applyAlignment="1">
      <alignment horizontal="left" vertical="top" wrapText="1"/>
    </xf>
    <xf numFmtId="0" fontId="20" fillId="0" borderId="0" xfId="0" applyNumberFormat="1" applyFont="1" applyBorder="1" applyAlignment="1">
      <alignment horizontal="left" vertical="top" wrapText="1"/>
    </xf>
    <xf numFmtId="0" fontId="4" fillId="0" borderId="3" xfId="0" applyNumberFormat="1" applyFont="1" applyBorder="1" applyAlignment="1">
      <alignment horizontal="center"/>
    </xf>
    <xf numFmtId="0" fontId="4" fillId="0" borderId="4" xfId="0" applyNumberFormat="1" applyFont="1" applyBorder="1" applyAlignment="1">
      <alignment horizontal="center"/>
    </xf>
    <xf numFmtId="0" fontId="4" fillId="0" borderId="5" xfId="0" applyNumberFormat="1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wrapText="1"/>
    </xf>
    <xf numFmtId="0" fontId="4" fillId="0" borderId="4" xfId="0" applyNumberFormat="1" applyFont="1" applyFill="1" applyBorder="1" applyAlignment="1">
      <alignment horizontal="center" wrapText="1"/>
    </xf>
    <xf numFmtId="0" fontId="4" fillId="0" borderId="5" xfId="0" applyNumberFormat="1" applyFont="1" applyFill="1" applyBorder="1" applyAlignment="1">
      <alignment horizontal="center" wrapText="1"/>
    </xf>
    <xf numFmtId="0" fontId="5" fillId="0" borderId="3" xfId="0" applyNumberFormat="1" applyFont="1" applyFill="1" applyBorder="1" applyAlignment="1">
      <alignment horizontal="center" wrapText="1"/>
    </xf>
    <xf numFmtId="0" fontId="5" fillId="0" borderId="4" xfId="0" applyNumberFormat="1" applyFont="1" applyFill="1" applyBorder="1" applyAlignment="1">
      <alignment horizontal="center" wrapText="1"/>
    </xf>
    <xf numFmtId="0" fontId="5" fillId="0" borderId="5" xfId="0" applyNumberFormat="1" applyFont="1" applyFill="1" applyBorder="1" applyAlignment="1">
      <alignment horizontal="center" wrapText="1"/>
    </xf>
    <xf numFmtId="0" fontId="4" fillId="0" borderId="3" xfId="0" applyNumberFormat="1" applyFont="1" applyBorder="1" applyAlignment="1">
      <alignment horizontal="center" wrapText="1"/>
    </xf>
    <xf numFmtId="0" fontId="4" fillId="0" borderId="4" xfId="0" applyNumberFormat="1" applyFont="1" applyBorder="1" applyAlignment="1">
      <alignment horizontal="center" wrapText="1"/>
    </xf>
    <xf numFmtId="0" fontId="4" fillId="0" borderId="5" xfId="0" applyNumberFormat="1" applyFont="1" applyBorder="1" applyAlignment="1">
      <alignment horizontal="center" wrapText="1"/>
    </xf>
    <xf numFmtId="0" fontId="5" fillId="0" borderId="3" xfId="0" applyNumberFormat="1" applyFont="1" applyBorder="1" applyAlignment="1">
      <alignment horizontal="center" wrapText="1"/>
    </xf>
    <xf numFmtId="0" fontId="5" fillId="0" borderId="4" xfId="0" applyNumberFormat="1" applyFont="1" applyBorder="1" applyAlignment="1">
      <alignment horizontal="center" wrapText="1"/>
    </xf>
    <xf numFmtId="0" fontId="5" fillId="0" borderId="5" xfId="0" applyNumberFormat="1" applyFont="1" applyBorder="1" applyAlignment="1">
      <alignment horizontal="center" wrapText="1"/>
    </xf>
    <xf numFmtId="0" fontId="4" fillId="0" borderId="3" xfId="0" applyNumberFormat="1" applyFont="1" applyFill="1" applyBorder="1" applyAlignment="1">
      <alignment horizontal="center"/>
    </xf>
    <xf numFmtId="0" fontId="4" fillId="0" borderId="4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11" fillId="6" borderId="3" xfId="0" applyNumberFormat="1" applyFont="1" applyFill="1" applyBorder="1" applyAlignment="1">
      <alignment horizontal="center" wrapText="1"/>
    </xf>
    <xf numFmtId="0" fontId="11" fillId="6" borderId="4" xfId="0" applyNumberFormat="1" applyFont="1" applyFill="1" applyBorder="1" applyAlignment="1">
      <alignment horizontal="center" wrapText="1"/>
    </xf>
    <xf numFmtId="0" fontId="11" fillId="6" borderId="5" xfId="0" applyNumberFormat="1" applyFont="1" applyFill="1" applyBorder="1" applyAlignment="1">
      <alignment horizontal="center" wrapText="1"/>
    </xf>
    <xf numFmtId="0" fontId="11" fillId="6" borderId="4" xfId="0" applyNumberFormat="1" applyFont="1" applyFill="1" applyBorder="1" applyAlignment="1">
      <alignment horizontal="center"/>
    </xf>
    <xf numFmtId="0" fontId="11" fillId="6" borderId="5" xfId="0" applyNumberFormat="1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83606</xdr:colOff>
      <xdr:row>3</xdr:row>
      <xdr:rowOff>135666</xdr:rowOff>
    </xdr:from>
    <xdr:to>
      <xdr:col>1</xdr:col>
      <xdr:colOff>409796</xdr:colOff>
      <xdr:row>6</xdr:row>
      <xdr:rowOff>78737</xdr:rowOff>
    </xdr:to>
    <xdr:sp macro="[1]!nav_Click" textlink="">
      <xdr:nvSpPr>
        <xdr:cNvPr id="2" name="Rounded Rectangle 1" descr="Results"/>
        <xdr:cNvSpPr/>
      </xdr:nvSpPr>
      <xdr:spPr>
        <a:xfrm>
          <a:off x="83606" y="119661716"/>
          <a:ext cx="935790" cy="495522"/>
        </a:xfrm>
        <a:prstGeom prst="roundRect">
          <a:avLst/>
        </a:prstGeom>
        <a:solidFill>
          <a:srgbClr val="92D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Results</a:t>
          </a:r>
        </a:p>
      </xdr:txBody>
    </xdr:sp>
    <xdr:clientData/>
  </xdr:twoCellAnchor>
  <xdr:twoCellAnchor editAs="oneCell">
    <xdr:from>
      <xdr:col>0</xdr:col>
      <xdr:colOff>84664</xdr:colOff>
      <xdr:row>7</xdr:row>
      <xdr:rowOff>35542</xdr:rowOff>
    </xdr:from>
    <xdr:to>
      <xdr:col>1</xdr:col>
      <xdr:colOff>406400</xdr:colOff>
      <xdr:row>8</xdr:row>
      <xdr:rowOff>103520</xdr:rowOff>
    </xdr:to>
    <xdr:sp macro="[1]!nav_Click" textlink="">
      <xdr:nvSpPr>
        <xdr:cNvPr id="3" name="Rounded Rectangle 2" descr="Top"/>
        <xdr:cNvSpPr/>
      </xdr:nvSpPr>
      <xdr:spPr>
        <a:xfrm>
          <a:off x="84664" y="120221992"/>
          <a:ext cx="931336" cy="25212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Back to Top</a:t>
          </a:r>
        </a:p>
      </xdr:txBody>
    </xdr:sp>
    <xdr:clientData/>
  </xdr:twoCellAnchor>
  <xdr:twoCellAnchor editAs="oneCell">
    <xdr:from>
      <xdr:col>4</xdr:col>
      <xdr:colOff>100855</xdr:colOff>
      <xdr:row>7</xdr:row>
      <xdr:rowOff>69994</xdr:rowOff>
    </xdr:from>
    <xdr:to>
      <xdr:col>9</xdr:col>
      <xdr:colOff>556940</xdr:colOff>
      <xdr:row>21</xdr:row>
      <xdr:rowOff>17927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205" y="120256444"/>
          <a:ext cx="3504085" cy="252603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Technical/8.%20LCA/GREET/GREET1_2019_marked%20for%20powe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Inputs"/>
      <sheetName val="Results"/>
      <sheetName val="Petroleum"/>
      <sheetName val="NG"/>
      <sheetName val="MeOH_FTD"/>
      <sheetName val="EtOH"/>
      <sheetName val="Electric"/>
      <sheetName val="Hydrogen"/>
      <sheetName val="BioOil"/>
      <sheetName val="Algae"/>
      <sheetName val="RNG"/>
      <sheetName val="Pyrolysis_IDL"/>
      <sheetName val="IBR"/>
      <sheetName val="PTF"/>
      <sheetName val="Fuel_Prod_TS"/>
      <sheetName val="EF_TS"/>
      <sheetName val="AgMining_EF_TS"/>
      <sheetName val="EF"/>
      <sheetName val="WCF"/>
      <sheetName val="Fuel_Specs"/>
      <sheetName val="Car_TS"/>
      <sheetName val="LDT1_TS"/>
      <sheetName val="LDT2_TS"/>
      <sheetName val="Vehicles"/>
      <sheetName val="Urban_Shares"/>
      <sheetName val="Compression"/>
      <sheetName val="Coal"/>
      <sheetName val="T&amp;D_Flowcharts"/>
      <sheetName val="T&amp;D"/>
      <sheetName val="Uranium"/>
      <sheetName val="Ag_Inputs"/>
      <sheetName val="Enzymes_Yeast"/>
      <sheetName val="Pretreatment"/>
      <sheetName val="Catalyst"/>
      <sheetName val="Bioproducts"/>
      <sheetName val="E-D Additives"/>
      <sheetName val="OilGasCoalInfra"/>
      <sheetName val="ElecInfra"/>
      <sheetName val="Woody"/>
      <sheetName val="HDV_TS"/>
      <sheetName val="HDV_WTW"/>
      <sheetName val="JetFuel_WTP"/>
      <sheetName val="JetFuel_PTWa"/>
      <sheetName val="JetFuel_WTWa"/>
      <sheetName val="Rail_PTW"/>
      <sheetName val="Rail_WTW"/>
      <sheetName val="Marine_WTH"/>
      <sheetName val="Dist_Spec"/>
      <sheetName val="Forecast_Specs"/>
      <sheetName val="Forecast_Deleted"/>
      <sheetName val="GREET1_2019_marked for power"/>
    </sheetNames>
    <definedNames>
      <definedName name="nav_Click"/>
    </definedNames>
    <sheetDataSet>
      <sheetData sheetId="0" refreshError="1"/>
      <sheetData sheetId="1">
        <row r="9">
          <cell r="E9">
            <v>2018</v>
          </cell>
        </row>
        <row r="767">
          <cell r="G767">
            <v>0.77200000000000002</v>
          </cell>
        </row>
        <row r="768">
          <cell r="G768">
            <v>0.182</v>
          </cell>
        </row>
        <row r="771">
          <cell r="G771">
            <v>8.7999999999999995E-2</v>
          </cell>
        </row>
      </sheetData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>
        <row r="111">
          <cell r="B111">
            <v>16.5</v>
          </cell>
          <cell r="D111">
            <v>2.9</v>
          </cell>
          <cell r="E111">
            <v>2.9</v>
          </cell>
          <cell r="I111">
            <v>4.3</v>
          </cell>
          <cell r="J111">
            <v>4.3</v>
          </cell>
          <cell r="K111">
            <v>13.8</v>
          </cell>
          <cell r="L111">
            <v>13.8</v>
          </cell>
          <cell r="Y111">
            <v>6.34</v>
          </cell>
          <cell r="Z111">
            <v>15</v>
          </cell>
          <cell r="AA111">
            <v>6</v>
          </cell>
        </row>
        <row r="112">
          <cell r="B112">
            <v>42.8</v>
          </cell>
          <cell r="C112">
            <v>42.8</v>
          </cell>
          <cell r="D112">
            <v>68</v>
          </cell>
          <cell r="E112">
            <v>68</v>
          </cell>
          <cell r="I112">
            <v>8.1</v>
          </cell>
          <cell r="J112">
            <v>8.1</v>
          </cell>
          <cell r="K112">
            <v>32.6</v>
          </cell>
          <cell r="L112">
            <v>32.6</v>
          </cell>
          <cell r="Y112">
            <v>4.4000000000000004</v>
          </cell>
          <cell r="Z112">
            <v>39</v>
          </cell>
          <cell r="AA112">
            <v>4</v>
          </cell>
        </row>
      </sheetData>
      <sheetData sheetId="19"/>
      <sheetData sheetId="20">
        <row r="60">
          <cell r="E60">
            <v>22</v>
          </cell>
          <cell r="F60">
            <v>0.72399999999999998</v>
          </cell>
        </row>
        <row r="135">
          <cell r="F135">
            <v>907184.74</v>
          </cell>
        </row>
        <row r="136">
          <cell r="B136">
            <v>1E-3</v>
          </cell>
          <cell r="F136">
            <v>907.18474000000003</v>
          </cell>
        </row>
        <row r="151">
          <cell r="G151">
            <v>1.0550558499999999E-3</v>
          </cell>
        </row>
        <row r="153">
          <cell r="G153">
            <v>2.9307106944444444E-4</v>
          </cell>
          <cell r="H153">
            <v>293.07106944444445</v>
          </cell>
        </row>
        <row r="154">
          <cell r="D154">
            <v>947.81712266701334</v>
          </cell>
          <cell r="F154">
            <v>3412.141641601248</v>
          </cell>
        </row>
        <row r="155">
          <cell r="F155">
            <v>3.4121416416012479E-3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"/>
  <sheetViews>
    <sheetView tabSelected="1" zoomScale="85" zoomScaleNormal="85" workbookViewId="0">
      <selection activeCell="H21" sqref="H21"/>
    </sheetView>
  </sheetViews>
  <sheetFormatPr defaultRowHeight="14.6" x14ac:dyDescent="0.4"/>
  <sheetData>
    <row r="1" spans="1:15" x14ac:dyDescent="0.4">
      <c r="A1" s="1" t="s">
        <v>381</v>
      </c>
    </row>
    <row r="2" spans="1:15" x14ac:dyDescent="0.4">
      <c r="A2" s="1" t="s">
        <v>351</v>
      </c>
    </row>
    <row r="3" spans="1:15" x14ac:dyDescent="0.4">
      <c r="A3" s="1" t="s">
        <v>429</v>
      </c>
    </row>
    <row r="4" spans="1:15" s="22" customFormat="1" ht="14.05" customHeight="1" x14ac:dyDescent="0.3">
      <c r="A4" s="351"/>
      <c r="B4" s="352" t="s">
        <v>291</v>
      </c>
      <c r="C4" s="353"/>
      <c r="D4" s="353"/>
    </row>
    <row r="5" spans="1:15" s="22" customFormat="1" ht="13" customHeight="1" x14ac:dyDescent="0.3">
      <c r="A5" s="351"/>
      <c r="B5" s="353"/>
      <c r="C5" s="354" t="s">
        <v>292</v>
      </c>
      <c r="D5" s="353"/>
    </row>
    <row r="6" spans="1:15" s="22" customFormat="1" ht="12.55" customHeight="1" x14ac:dyDescent="0.3">
      <c r="A6" s="351"/>
      <c r="B6" s="353"/>
      <c r="C6" s="353"/>
      <c r="D6" s="353"/>
      <c r="E6" s="355" t="s">
        <v>293</v>
      </c>
      <c r="F6" s="356">
        <v>1</v>
      </c>
      <c r="G6" s="22">
        <v>1</v>
      </c>
      <c r="H6" s="22" t="s">
        <v>294</v>
      </c>
    </row>
    <row r="7" spans="1:15" s="22" customFormat="1" x14ac:dyDescent="0.4">
      <c r="A7" s="351"/>
      <c r="B7" s="353"/>
      <c r="C7" s="353"/>
      <c r="D7" s="353"/>
      <c r="E7" s="357" t="s">
        <v>295</v>
      </c>
      <c r="F7" s="358">
        <v>1</v>
      </c>
      <c r="G7" s="22">
        <v>2</v>
      </c>
      <c r="H7" s="3" t="s">
        <v>296</v>
      </c>
    </row>
    <row r="8" spans="1:15" s="22" customFormat="1" x14ac:dyDescent="0.4">
      <c r="A8" s="351"/>
      <c r="B8" s="353"/>
      <c r="C8" s="353"/>
      <c r="D8" s="353"/>
      <c r="G8" s="22">
        <v>3</v>
      </c>
      <c r="H8" s="3" t="s">
        <v>297</v>
      </c>
      <c r="J8" s="3"/>
    </row>
    <row r="9" spans="1:15" s="22" customFormat="1" x14ac:dyDescent="0.4">
      <c r="A9" s="351"/>
      <c r="B9" s="353"/>
      <c r="C9" s="353"/>
      <c r="D9" s="353"/>
      <c r="G9" s="6">
        <v>4</v>
      </c>
      <c r="H9" s="6" t="s">
        <v>298</v>
      </c>
      <c r="J9" s="3"/>
      <c r="O9" s="3"/>
    </row>
    <row r="10" spans="1:15" s="22" customFormat="1" x14ac:dyDescent="0.4">
      <c r="A10" s="351"/>
      <c r="B10" s="353"/>
      <c r="C10" s="353"/>
      <c r="D10" s="353"/>
      <c r="G10" s="6">
        <v>5</v>
      </c>
      <c r="H10" s="6" t="s">
        <v>299</v>
      </c>
      <c r="J10" s="3"/>
      <c r="O10" s="3"/>
    </row>
    <row r="11" spans="1:15" s="22" customFormat="1" x14ac:dyDescent="0.4">
      <c r="A11" s="351"/>
      <c r="B11" s="353"/>
      <c r="C11" s="353"/>
      <c r="D11" s="353"/>
      <c r="G11" s="6">
        <v>6</v>
      </c>
      <c r="H11" s="6" t="s">
        <v>300</v>
      </c>
      <c r="J11" s="3"/>
      <c r="O11" s="3"/>
    </row>
    <row r="12" spans="1:15" s="22" customFormat="1" x14ac:dyDescent="0.4">
      <c r="A12" s="351"/>
      <c r="B12" s="353"/>
      <c r="C12" s="353"/>
      <c r="D12" s="353"/>
      <c r="G12" s="6">
        <v>7</v>
      </c>
      <c r="H12" s="6" t="s">
        <v>301</v>
      </c>
      <c r="J12" s="3"/>
      <c r="O12" s="3"/>
    </row>
    <row r="13" spans="1:15" s="22" customFormat="1" x14ac:dyDescent="0.4">
      <c r="A13" s="351"/>
      <c r="B13" s="353"/>
      <c r="C13" s="353"/>
      <c r="D13" s="353"/>
      <c r="G13" s="6">
        <v>8</v>
      </c>
      <c r="H13" s="6" t="s">
        <v>302</v>
      </c>
      <c r="J13" s="3"/>
      <c r="O13" s="3"/>
    </row>
    <row r="14" spans="1:15" s="22" customFormat="1" x14ac:dyDescent="0.4">
      <c r="A14" s="351"/>
      <c r="B14" s="353"/>
      <c r="C14" s="353"/>
      <c r="D14" s="353"/>
      <c r="G14" s="6">
        <v>9</v>
      </c>
      <c r="H14" s="6" t="s">
        <v>303</v>
      </c>
      <c r="J14" s="3"/>
      <c r="O14" s="3"/>
    </row>
    <row r="15" spans="1:15" s="22" customFormat="1" x14ac:dyDescent="0.4">
      <c r="A15" s="351"/>
      <c r="B15" s="353"/>
      <c r="C15" s="353"/>
      <c r="D15" s="353"/>
      <c r="G15" s="6">
        <v>10</v>
      </c>
      <c r="H15" s="6" t="s">
        <v>304</v>
      </c>
      <c r="J15" s="3"/>
      <c r="O15" s="3"/>
    </row>
    <row r="16" spans="1:15" s="22" customFormat="1" x14ac:dyDescent="0.4">
      <c r="A16" s="351"/>
      <c r="B16" s="353"/>
      <c r="C16" s="353"/>
      <c r="D16" s="353"/>
      <c r="G16" s="6">
        <v>11</v>
      </c>
      <c r="H16" s="6" t="s">
        <v>305</v>
      </c>
      <c r="J16" s="3"/>
      <c r="O16" s="3"/>
    </row>
    <row r="17" spans="1:31" s="22" customFormat="1" x14ac:dyDescent="0.4">
      <c r="A17" s="351"/>
      <c r="B17" s="353"/>
      <c r="C17" s="353"/>
      <c r="D17" s="353"/>
      <c r="G17" s="6">
        <v>12</v>
      </c>
      <c r="H17" s="3" t="s">
        <v>306</v>
      </c>
      <c r="J17" s="3"/>
      <c r="O17" s="3"/>
    </row>
    <row r="18" spans="1:31" s="22" customFormat="1" x14ac:dyDescent="0.4">
      <c r="A18" s="351"/>
      <c r="B18" s="353"/>
      <c r="C18" s="353"/>
      <c r="D18" s="353"/>
      <c r="G18" s="6">
        <v>13</v>
      </c>
      <c r="H18" s="3" t="s">
        <v>307</v>
      </c>
      <c r="J18" s="3"/>
      <c r="O18" s="3"/>
    </row>
    <row r="19" spans="1:31" s="22" customFormat="1" x14ac:dyDescent="0.4">
      <c r="A19" s="351"/>
      <c r="B19" s="353"/>
      <c r="C19" s="353"/>
      <c r="D19" s="353"/>
      <c r="G19" s="6">
        <v>14</v>
      </c>
      <c r="H19" s="3" t="s">
        <v>308</v>
      </c>
      <c r="I19" s="22" t="s">
        <v>309</v>
      </c>
      <c r="J19" s="3"/>
      <c r="O19" s="3"/>
    </row>
    <row r="20" spans="1:31" s="22" customFormat="1" x14ac:dyDescent="0.4">
      <c r="A20" s="351"/>
      <c r="B20" s="353"/>
      <c r="C20" s="353"/>
      <c r="D20" s="353"/>
      <c r="G20" s="6">
        <v>15</v>
      </c>
      <c r="H20" s="3" t="s">
        <v>310</v>
      </c>
      <c r="I20" s="22" t="s">
        <v>309</v>
      </c>
      <c r="J20" s="3"/>
      <c r="O20" s="3"/>
    </row>
    <row r="21" spans="1:31" s="22" customFormat="1" x14ac:dyDescent="0.4">
      <c r="A21" s="351"/>
      <c r="B21" s="353"/>
      <c r="C21" s="353"/>
      <c r="D21" s="353"/>
      <c r="G21" s="6">
        <v>16</v>
      </c>
      <c r="H21" s="3" t="s">
        <v>91</v>
      </c>
      <c r="I21" s="22" t="s">
        <v>309</v>
      </c>
      <c r="J21" s="3"/>
      <c r="O21" s="3"/>
    </row>
    <row r="22" spans="1:31" s="22" customFormat="1" x14ac:dyDescent="0.4">
      <c r="A22" s="351"/>
      <c r="B22" s="353"/>
      <c r="C22" s="353"/>
      <c r="D22" s="353"/>
      <c r="G22" s="6">
        <v>17</v>
      </c>
      <c r="H22" s="3" t="s">
        <v>311</v>
      </c>
      <c r="I22" s="22" t="s">
        <v>309</v>
      </c>
      <c r="J22" s="3"/>
      <c r="O22" s="3"/>
    </row>
    <row r="23" spans="1:31" s="22" customFormat="1" x14ac:dyDescent="0.4">
      <c r="A23" s="351"/>
      <c r="B23" s="353"/>
      <c r="C23" s="353"/>
      <c r="D23" s="353"/>
      <c r="F23" s="3" t="s">
        <v>312</v>
      </c>
      <c r="G23" s="6">
        <v>18</v>
      </c>
      <c r="H23" s="3" t="s">
        <v>313</v>
      </c>
      <c r="I23" s="22" t="s">
        <v>309</v>
      </c>
      <c r="J23" s="3"/>
      <c r="O23" s="3"/>
    </row>
    <row r="24" spans="1:31" s="22" customFormat="1" x14ac:dyDescent="0.4">
      <c r="A24" s="351"/>
      <c r="B24" s="353"/>
      <c r="C24" s="353"/>
      <c r="D24" s="353"/>
      <c r="G24" s="6">
        <v>19</v>
      </c>
      <c r="H24" s="3" t="s">
        <v>314</v>
      </c>
      <c r="I24" s="22" t="s">
        <v>309</v>
      </c>
      <c r="J24" s="3"/>
      <c r="O24" s="3"/>
    </row>
    <row r="25" spans="1:31" s="22" customFormat="1" ht="13" customHeight="1" x14ac:dyDescent="0.3">
      <c r="A25" s="351"/>
      <c r="B25" s="353"/>
      <c r="C25" s="354" t="s">
        <v>315</v>
      </c>
      <c r="D25" s="353"/>
    </row>
    <row r="26" spans="1:31" s="22" customFormat="1" ht="12.55" customHeight="1" x14ac:dyDescent="0.3">
      <c r="A26" s="351"/>
      <c r="B26" s="353"/>
      <c r="C26" s="353"/>
      <c r="D26" s="353"/>
      <c r="E26" s="359"/>
      <c r="F26" s="945" t="s">
        <v>294</v>
      </c>
      <c r="G26" s="946"/>
      <c r="H26" s="947" t="s">
        <v>296</v>
      </c>
      <c r="I26" s="948"/>
      <c r="J26" s="947" t="s">
        <v>297</v>
      </c>
      <c r="K26" s="948"/>
      <c r="L26" s="947" t="s">
        <v>298</v>
      </c>
      <c r="M26" s="948"/>
      <c r="N26" s="947" t="s">
        <v>299</v>
      </c>
      <c r="O26" s="948"/>
      <c r="P26" s="947" t="s">
        <v>300</v>
      </c>
      <c r="Q26" s="948"/>
      <c r="R26" s="947" t="s">
        <v>301</v>
      </c>
      <c r="S26" s="948"/>
      <c r="T26" s="947" t="s">
        <v>302</v>
      </c>
      <c r="U26" s="948"/>
      <c r="V26" s="947" t="s">
        <v>303</v>
      </c>
      <c r="W26" s="948"/>
      <c r="X26" s="947" t="s">
        <v>304</v>
      </c>
      <c r="Y26" s="948"/>
      <c r="Z26" s="947" t="s">
        <v>305</v>
      </c>
      <c r="AA26" s="948"/>
      <c r="AB26" s="945" t="s">
        <v>306</v>
      </c>
      <c r="AC26" s="946"/>
      <c r="AD26" s="945" t="s">
        <v>316</v>
      </c>
      <c r="AE26" s="946"/>
    </row>
    <row r="27" spans="1:31" s="22" customFormat="1" ht="12.55" customHeight="1" x14ac:dyDescent="0.3">
      <c r="A27" s="351"/>
      <c r="B27" s="353"/>
      <c r="C27" s="353"/>
      <c r="D27" s="353"/>
      <c r="E27" s="360"/>
      <c r="F27" s="361" t="s">
        <v>317</v>
      </c>
      <c r="G27" s="362" t="s">
        <v>318</v>
      </c>
      <c r="H27" s="363" t="s">
        <v>317</v>
      </c>
      <c r="I27" s="363" t="s">
        <v>318</v>
      </c>
      <c r="J27" s="361" t="s">
        <v>317</v>
      </c>
      <c r="K27" s="362" t="s">
        <v>318</v>
      </c>
      <c r="L27" s="363" t="s">
        <v>317</v>
      </c>
      <c r="M27" s="363" t="s">
        <v>318</v>
      </c>
      <c r="N27" s="361" t="s">
        <v>317</v>
      </c>
      <c r="O27" s="362" t="s">
        <v>318</v>
      </c>
      <c r="P27" s="363" t="s">
        <v>317</v>
      </c>
      <c r="Q27" s="363" t="s">
        <v>318</v>
      </c>
      <c r="R27" s="361" t="s">
        <v>317</v>
      </c>
      <c r="S27" s="362" t="s">
        <v>318</v>
      </c>
      <c r="T27" s="363" t="s">
        <v>317</v>
      </c>
      <c r="U27" s="363" t="s">
        <v>318</v>
      </c>
      <c r="V27" s="361" t="s">
        <v>317</v>
      </c>
      <c r="W27" s="362" t="s">
        <v>318</v>
      </c>
      <c r="X27" s="363" t="s">
        <v>317</v>
      </c>
      <c r="Y27" s="363" t="s">
        <v>318</v>
      </c>
      <c r="Z27" s="361" t="s">
        <v>317</v>
      </c>
      <c r="AA27" s="362" t="s">
        <v>318</v>
      </c>
      <c r="AB27" s="363" t="s">
        <v>317</v>
      </c>
      <c r="AC27" s="362" t="s">
        <v>318</v>
      </c>
      <c r="AD27" s="363" t="s">
        <v>317</v>
      </c>
      <c r="AE27" s="362" t="s">
        <v>318</v>
      </c>
    </row>
    <row r="28" spans="1:31" s="22" customFormat="1" ht="12.55" customHeight="1" x14ac:dyDescent="0.3">
      <c r="A28" s="351"/>
      <c r="B28" s="353"/>
      <c r="C28" s="353"/>
      <c r="D28" s="353"/>
      <c r="E28" s="364" t="s">
        <v>319</v>
      </c>
      <c r="F28" s="365">
        <v>4.1280256627314839E-3</v>
      </c>
      <c r="G28" s="113">
        <v>4.1280256627314839E-3</v>
      </c>
      <c r="H28" s="366">
        <v>0.1355423999975375</v>
      </c>
      <c r="I28" s="366">
        <v>0.1355423999975375</v>
      </c>
      <c r="J28" s="365">
        <v>1.8289159775951552E-3</v>
      </c>
      <c r="K28" s="113">
        <v>1.8289159775951552E-3</v>
      </c>
      <c r="L28" s="366">
        <v>0.6760662654593077</v>
      </c>
      <c r="M28" s="366">
        <v>0.6760662654593077</v>
      </c>
      <c r="N28" s="365">
        <v>2.608918348652102E-3</v>
      </c>
      <c r="O28" s="113">
        <v>2.608918348652102E-3</v>
      </c>
      <c r="P28" s="366">
        <v>2.7008957862976707E-3</v>
      </c>
      <c r="Q28" s="366">
        <v>2.7008957862976707E-3</v>
      </c>
      <c r="R28" s="365">
        <v>1.5851958535939477E-3</v>
      </c>
      <c r="S28" s="113">
        <v>1.5851958535939477E-3</v>
      </c>
      <c r="T28" s="366">
        <v>2.1741916287782051E-3</v>
      </c>
      <c r="U28" s="366">
        <v>2.1741916287782051E-3</v>
      </c>
      <c r="V28" s="365">
        <v>1.6744730827130207E-2</v>
      </c>
      <c r="W28" s="113">
        <v>1.6744730827130207E-2</v>
      </c>
      <c r="X28" s="366">
        <v>1.0090701733931572E-3</v>
      </c>
      <c r="Y28" s="366">
        <v>1.0090701733931572E-3</v>
      </c>
      <c r="Z28" s="365">
        <v>1.6174376085796962E-3</v>
      </c>
      <c r="AA28" s="113">
        <v>1.6174376085796962E-3</v>
      </c>
      <c r="AB28" s="366">
        <v>1.0414846795050882E-4</v>
      </c>
      <c r="AC28" s="113">
        <v>1.0414846795050882E-4</v>
      </c>
      <c r="AD28" s="366">
        <v>4.1280256627314839E-3</v>
      </c>
      <c r="AE28" s="113">
        <v>4.1280256627314839E-3</v>
      </c>
    </row>
    <row r="29" spans="1:31" s="22" customFormat="1" ht="12.55" customHeight="1" x14ac:dyDescent="0.3">
      <c r="C29" s="353"/>
      <c r="D29" s="353"/>
      <c r="E29" s="364" t="s">
        <v>232</v>
      </c>
      <c r="F29" s="365">
        <v>0.33443188413667813</v>
      </c>
      <c r="G29" s="113">
        <v>0.33443188413667813</v>
      </c>
      <c r="H29" s="366">
        <v>0.49786616780544413</v>
      </c>
      <c r="I29" s="366">
        <v>0.49786616780544413</v>
      </c>
      <c r="J29" s="365">
        <v>0.67316337223659473</v>
      </c>
      <c r="K29" s="113">
        <v>0.67316337223659473</v>
      </c>
      <c r="L29" s="366">
        <v>0</v>
      </c>
      <c r="M29" s="366">
        <v>0</v>
      </c>
      <c r="N29" s="365">
        <v>0.10304545537311043</v>
      </c>
      <c r="O29" s="113">
        <v>0.10304545537311043</v>
      </c>
      <c r="P29" s="366">
        <v>0.4195867457494879</v>
      </c>
      <c r="Q29" s="366">
        <v>0.4195867457494879</v>
      </c>
      <c r="R29" s="365">
        <v>0.26113923323443305</v>
      </c>
      <c r="S29" s="113">
        <v>0.26113923323443305</v>
      </c>
      <c r="T29" s="366">
        <v>0.35362704677483497</v>
      </c>
      <c r="U29" s="366">
        <v>0.35362704677483497</v>
      </c>
      <c r="V29" s="365">
        <v>0.28822691151502539</v>
      </c>
      <c r="W29" s="113">
        <v>0.28822691151502539</v>
      </c>
      <c r="X29" s="366">
        <v>0.49416859425307252</v>
      </c>
      <c r="Y29" s="366">
        <v>0.49416859425307252</v>
      </c>
      <c r="Z29" s="365">
        <v>0.24509227238157932</v>
      </c>
      <c r="AA29" s="113">
        <v>0.24509227238157932</v>
      </c>
      <c r="AB29" s="366">
        <v>0.40910018679800453</v>
      </c>
      <c r="AC29" s="113">
        <v>0.40910018679800453</v>
      </c>
      <c r="AD29" s="366">
        <v>0.33443188413667813</v>
      </c>
      <c r="AE29" s="113">
        <v>0.33443188413667813</v>
      </c>
    </row>
    <row r="30" spans="1:31" s="22" customFormat="1" ht="12.55" customHeight="1" x14ac:dyDescent="0.3">
      <c r="C30" s="353"/>
      <c r="D30" s="353"/>
      <c r="E30" s="364" t="s">
        <v>49</v>
      </c>
      <c r="F30" s="365">
        <v>0.28963953508505325</v>
      </c>
      <c r="G30" s="113">
        <v>0.28963953508505325</v>
      </c>
      <c r="H30" s="366">
        <v>8.5526740044001778E-2</v>
      </c>
      <c r="I30" s="366">
        <v>8.5526740044001778E-2</v>
      </c>
      <c r="J30" s="365">
        <v>0.16562200560959309</v>
      </c>
      <c r="K30" s="113">
        <v>0.16562200560959309</v>
      </c>
      <c r="L30" s="366">
        <v>0.14020760187728354</v>
      </c>
      <c r="M30" s="366">
        <v>0.14020760187728354</v>
      </c>
      <c r="N30" s="365">
        <v>0.47713204807523141</v>
      </c>
      <c r="O30" s="113">
        <v>0.47713204807523141</v>
      </c>
      <c r="P30" s="366">
        <v>2.677526249798938E-2</v>
      </c>
      <c r="Q30" s="366">
        <v>2.677526249798938E-2</v>
      </c>
      <c r="R30" s="365">
        <v>0.38614871648458243</v>
      </c>
      <c r="S30" s="113">
        <v>0.38614871648458243</v>
      </c>
      <c r="T30" s="366">
        <v>0.30733180196210669</v>
      </c>
      <c r="U30" s="366">
        <v>0.30733180196210669</v>
      </c>
      <c r="V30" s="365">
        <v>0.34114104589481381</v>
      </c>
      <c r="W30" s="113">
        <v>0.34114104589481381</v>
      </c>
      <c r="X30" s="366">
        <v>0.24276171361842441</v>
      </c>
      <c r="Y30" s="366">
        <v>0.24276171361842441</v>
      </c>
      <c r="Z30" s="365">
        <v>0.19000920428122672</v>
      </c>
      <c r="AA30" s="113">
        <v>0.19000920428122672</v>
      </c>
      <c r="AB30" s="366">
        <v>2.1149935268893125E-2</v>
      </c>
      <c r="AC30" s="113">
        <v>2.1149935268893125E-2</v>
      </c>
      <c r="AD30" s="366">
        <v>0.28963953508505325</v>
      </c>
      <c r="AE30" s="113">
        <v>0.28963953508505325</v>
      </c>
    </row>
    <row r="31" spans="1:31" s="22" customFormat="1" ht="12.55" customHeight="1" x14ac:dyDescent="0.3">
      <c r="C31" s="353"/>
      <c r="D31" s="353"/>
      <c r="E31" s="364" t="s">
        <v>320</v>
      </c>
      <c r="F31" s="365">
        <v>0.20306715422064184</v>
      </c>
      <c r="G31" s="113">
        <v>0.20306715422064184</v>
      </c>
      <c r="H31" s="366">
        <v>0</v>
      </c>
      <c r="I31" s="366">
        <v>0</v>
      </c>
      <c r="J31" s="365">
        <v>0.12999854284321868</v>
      </c>
      <c r="K31" s="113">
        <v>0.12999854284321868</v>
      </c>
      <c r="L31" s="366">
        <v>0</v>
      </c>
      <c r="M31" s="366">
        <v>0</v>
      </c>
      <c r="N31" s="365">
        <v>0.10601108106496286</v>
      </c>
      <c r="O31" s="113">
        <v>0.10601108106496286</v>
      </c>
      <c r="P31" s="366">
        <v>0.32586875519577624</v>
      </c>
      <c r="Q31" s="366">
        <v>0.32586875519577624</v>
      </c>
      <c r="R31" s="365">
        <v>0.30037037072147649</v>
      </c>
      <c r="S31" s="113">
        <v>0.30037037072147649</v>
      </c>
      <c r="T31" s="366">
        <v>0.28479750182027574</v>
      </c>
      <c r="U31" s="366">
        <v>0.28479750182027574</v>
      </c>
      <c r="V31" s="365">
        <v>3.8294174391558168E-2</v>
      </c>
      <c r="W31" s="113">
        <v>3.8294174391558168E-2</v>
      </c>
      <c r="X31" s="366">
        <v>0.10718368195647784</v>
      </c>
      <c r="Y31" s="366">
        <v>0.10718368195647784</v>
      </c>
      <c r="Z31" s="365">
        <v>5.1283421061912533E-2</v>
      </c>
      <c r="AA31" s="113">
        <v>5.1283421061912533E-2</v>
      </c>
      <c r="AB31" s="366">
        <v>9.6019643938020219E-2</v>
      </c>
      <c r="AC31" s="113">
        <v>9.6019643938020219E-2</v>
      </c>
      <c r="AD31" s="366">
        <v>0.20306715422064184</v>
      </c>
      <c r="AE31" s="113">
        <v>0.20306715422064184</v>
      </c>
    </row>
    <row r="32" spans="1:31" s="22" customFormat="1" ht="12.55" customHeight="1" x14ac:dyDescent="0.3">
      <c r="C32" s="353"/>
      <c r="D32" s="353"/>
      <c r="E32" s="364" t="s">
        <v>72</v>
      </c>
      <c r="F32" s="365">
        <v>3.4189737651681889E-3</v>
      </c>
      <c r="G32" s="113">
        <v>3.4189737651681889E-3</v>
      </c>
      <c r="H32" s="366">
        <v>6.7044608935946555E-3</v>
      </c>
      <c r="I32" s="366">
        <v>6.7044608935946555E-3</v>
      </c>
      <c r="J32" s="365">
        <v>3.4786164084511777E-3</v>
      </c>
      <c r="K32" s="113">
        <v>3.4786164084511777E-3</v>
      </c>
      <c r="L32" s="366">
        <v>2.9836986154779074E-2</v>
      </c>
      <c r="M32" s="366">
        <v>2.9836986154779074E-2</v>
      </c>
      <c r="N32" s="365">
        <v>4.1875006999029449E-3</v>
      </c>
      <c r="O32" s="113">
        <v>4.1875006999029449E-3</v>
      </c>
      <c r="P32" s="366">
        <v>1.5558214322310438E-2</v>
      </c>
      <c r="Q32" s="366">
        <v>1.5558214322310438E-2</v>
      </c>
      <c r="R32" s="365">
        <v>5.5598700976878374E-4</v>
      </c>
      <c r="S32" s="113">
        <v>5.5598700976878374E-4</v>
      </c>
      <c r="T32" s="366">
        <v>4.3423411969270151E-3</v>
      </c>
      <c r="U32" s="366">
        <v>4.3423411969270151E-3</v>
      </c>
      <c r="V32" s="365">
        <v>1.9049745988889917E-5</v>
      </c>
      <c r="W32" s="113">
        <v>1.9049745988889917E-5</v>
      </c>
      <c r="X32" s="366">
        <v>2.7895866715202009E-4</v>
      </c>
      <c r="Y32" s="366">
        <v>2.7895866715202009E-4</v>
      </c>
      <c r="Z32" s="365">
        <v>5.0354650386327483E-3</v>
      </c>
      <c r="AA32" s="113">
        <v>5.0354650386327483E-3</v>
      </c>
      <c r="AB32" s="366">
        <v>1.0820184098338698E-2</v>
      </c>
      <c r="AC32" s="113">
        <v>1.0820184098338698E-2</v>
      </c>
      <c r="AD32" s="366">
        <v>3.4189737651681889E-3</v>
      </c>
      <c r="AE32" s="113">
        <v>3.4189737651681889E-3</v>
      </c>
    </row>
    <row r="33" spans="1:31" s="22" customFormat="1" ht="12.55" customHeight="1" x14ac:dyDescent="0.3">
      <c r="C33" s="353"/>
      <c r="D33" s="353"/>
      <c r="E33" s="367" t="s">
        <v>278</v>
      </c>
      <c r="F33" s="368">
        <v>0.16531442712972721</v>
      </c>
      <c r="G33" s="116">
        <v>0.16531442712972721</v>
      </c>
      <c r="H33" s="366">
        <v>0.27436023125942199</v>
      </c>
      <c r="I33" s="366">
        <v>0.27436023125942199</v>
      </c>
      <c r="J33" s="365">
        <v>2.5908546924547249E-2</v>
      </c>
      <c r="K33" s="113">
        <v>2.5908546924547249E-2</v>
      </c>
      <c r="L33" s="366">
        <v>0.15388914650862973</v>
      </c>
      <c r="M33" s="366">
        <v>0.15388914650862973</v>
      </c>
      <c r="N33" s="365">
        <v>0.30701499643814034</v>
      </c>
      <c r="O33" s="113">
        <v>0.30701499643814034</v>
      </c>
      <c r="P33" s="366">
        <v>0.20951012644813838</v>
      </c>
      <c r="Q33" s="366">
        <v>0.20951012644813838</v>
      </c>
      <c r="R33" s="365">
        <v>5.0200496696145236E-2</v>
      </c>
      <c r="S33" s="113">
        <v>5.0200496696145236E-2</v>
      </c>
      <c r="T33" s="366">
        <v>4.7727116617077403E-2</v>
      </c>
      <c r="U33" s="366">
        <v>4.7727116617077403E-2</v>
      </c>
      <c r="V33" s="365">
        <v>0.31557408762548356</v>
      </c>
      <c r="W33" s="113">
        <v>0.31557408762548356</v>
      </c>
      <c r="X33" s="366">
        <v>0.15459798133148006</v>
      </c>
      <c r="Y33" s="366">
        <v>0.15459798133148006</v>
      </c>
      <c r="Z33" s="365">
        <v>0.50696219962806899</v>
      </c>
      <c r="AA33" s="113">
        <v>0.50696219962806899</v>
      </c>
      <c r="AB33" s="366">
        <v>0.46280590142879285</v>
      </c>
      <c r="AC33" s="113">
        <v>0.46280590142879285</v>
      </c>
      <c r="AD33" s="366">
        <v>0.16531442712972721</v>
      </c>
      <c r="AE33" s="113">
        <v>0.16531442712972721</v>
      </c>
    </row>
    <row r="34" spans="1:31" s="22" customFormat="1" ht="13" customHeight="1" x14ac:dyDescent="0.3">
      <c r="C34" s="354" t="s">
        <v>321</v>
      </c>
      <c r="D34" s="353"/>
      <c r="H34" s="369"/>
      <c r="I34" s="369"/>
      <c r="J34" s="369"/>
      <c r="K34" s="369"/>
      <c r="L34" s="369"/>
      <c r="M34" s="369"/>
      <c r="N34" s="369"/>
      <c r="O34" s="369"/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/>
      <c r="AC34" s="369"/>
      <c r="AD34" s="369"/>
      <c r="AE34" s="369"/>
    </row>
    <row r="35" spans="1:31" s="22" customFormat="1" ht="37.299999999999997" x14ac:dyDescent="0.3">
      <c r="C35" s="353"/>
      <c r="D35" s="353"/>
      <c r="E35" s="370"/>
      <c r="F35" s="371" t="s">
        <v>322</v>
      </c>
      <c r="G35" s="372" t="s">
        <v>323</v>
      </c>
    </row>
    <row r="36" spans="1:31" s="22" customFormat="1" ht="12.55" customHeight="1" x14ac:dyDescent="0.3">
      <c r="C36" s="353"/>
      <c r="D36" s="353"/>
      <c r="E36" s="364" t="s">
        <v>319</v>
      </c>
      <c r="F36" s="365">
        <v>4.1280256627314839E-3</v>
      </c>
      <c r="G36" s="113">
        <v>4.1280256627314839E-3</v>
      </c>
    </row>
    <row r="37" spans="1:31" s="22" customFormat="1" ht="12.55" customHeight="1" x14ac:dyDescent="0.3">
      <c r="C37" s="353"/>
      <c r="D37" s="353"/>
      <c r="E37" s="364" t="s">
        <v>232</v>
      </c>
      <c r="F37" s="365">
        <v>0.33443188413667813</v>
      </c>
      <c r="G37" s="113">
        <v>0.33443188413667813</v>
      </c>
    </row>
    <row r="38" spans="1:31" s="22" customFormat="1" ht="12.55" customHeight="1" x14ac:dyDescent="0.3">
      <c r="C38" s="353"/>
      <c r="D38" s="353"/>
      <c r="E38" s="364" t="s">
        <v>49</v>
      </c>
      <c r="F38" s="365">
        <v>0.28963953508505325</v>
      </c>
      <c r="G38" s="113">
        <v>0.28963953508505325</v>
      </c>
    </row>
    <row r="39" spans="1:31" s="22" customFormat="1" ht="12.55" customHeight="1" x14ac:dyDescent="0.3">
      <c r="C39" s="353"/>
      <c r="D39" s="353"/>
      <c r="E39" s="364" t="s">
        <v>320</v>
      </c>
      <c r="F39" s="365">
        <v>0.20306715422064184</v>
      </c>
      <c r="G39" s="113">
        <v>0.20306715422064184</v>
      </c>
    </row>
    <row r="40" spans="1:31" s="22" customFormat="1" ht="12.55" customHeight="1" x14ac:dyDescent="0.3">
      <c r="C40" s="353"/>
      <c r="D40" s="353"/>
      <c r="E40" s="364" t="s">
        <v>72</v>
      </c>
      <c r="F40" s="365">
        <v>3.4189737651681889E-3</v>
      </c>
      <c r="G40" s="113">
        <v>3.4189737651681889E-3</v>
      </c>
    </row>
    <row r="41" spans="1:31" s="22" customFormat="1" ht="12.55" customHeight="1" x14ac:dyDescent="0.3">
      <c r="C41" s="353"/>
      <c r="D41" s="353"/>
      <c r="E41" s="367" t="s">
        <v>278</v>
      </c>
      <c r="F41" s="368">
        <v>0.16531442712972721</v>
      </c>
      <c r="G41" s="116">
        <v>0.16531442712972721</v>
      </c>
    </row>
    <row r="42" spans="1:31" s="22" customFormat="1" ht="13" customHeight="1" x14ac:dyDescent="0.3">
      <c r="C42" s="354" t="s">
        <v>324</v>
      </c>
      <c r="D42" s="353"/>
    </row>
    <row r="43" spans="1:31" s="22" customFormat="1" ht="12.55" customHeight="1" x14ac:dyDescent="0.3">
      <c r="C43" s="353"/>
      <c r="D43" s="353"/>
      <c r="E43" s="359"/>
      <c r="F43" s="945" t="s">
        <v>294</v>
      </c>
      <c r="G43" s="946"/>
      <c r="H43" s="947" t="s">
        <v>296</v>
      </c>
      <c r="I43" s="948"/>
      <c r="J43" s="947" t="s">
        <v>297</v>
      </c>
      <c r="K43" s="948"/>
      <c r="L43" s="947" t="s">
        <v>298</v>
      </c>
      <c r="M43" s="948"/>
      <c r="N43" s="947" t="s">
        <v>299</v>
      </c>
      <c r="O43" s="948"/>
      <c r="P43" s="947" t="s">
        <v>300</v>
      </c>
      <c r="Q43" s="948"/>
      <c r="R43" s="947" t="s">
        <v>301</v>
      </c>
      <c r="S43" s="948"/>
      <c r="T43" s="947" t="s">
        <v>302</v>
      </c>
      <c r="U43" s="948"/>
      <c r="V43" s="947" t="s">
        <v>303</v>
      </c>
      <c r="W43" s="948"/>
      <c r="X43" s="947" t="s">
        <v>304</v>
      </c>
      <c r="Y43" s="948"/>
      <c r="Z43" s="947" t="s">
        <v>305</v>
      </c>
      <c r="AA43" s="948"/>
      <c r="AB43" s="945" t="s">
        <v>306</v>
      </c>
      <c r="AC43" s="946"/>
      <c r="AD43" s="945" t="s">
        <v>316</v>
      </c>
      <c r="AE43" s="946"/>
    </row>
    <row r="44" spans="1:31" s="22" customFormat="1" ht="12.55" customHeight="1" x14ac:dyDescent="0.3">
      <c r="C44" s="353"/>
      <c r="D44" s="353"/>
      <c r="E44" s="360"/>
      <c r="F44" s="361" t="s">
        <v>317</v>
      </c>
      <c r="G44" s="362" t="s">
        <v>318</v>
      </c>
      <c r="H44" s="363" t="s">
        <v>317</v>
      </c>
      <c r="I44" s="363" t="s">
        <v>318</v>
      </c>
      <c r="J44" s="361" t="s">
        <v>317</v>
      </c>
      <c r="K44" s="362" t="s">
        <v>318</v>
      </c>
      <c r="L44" s="363" t="s">
        <v>317</v>
      </c>
      <c r="M44" s="363" t="s">
        <v>318</v>
      </c>
      <c r="N44" s="361" t="s">
        <v>317</v>
      </c>
      <c r="O44" s="362" t="s">
        <v>318</v>
      </c>
      <c r="P44" s="363" t="s">
        <v>317</v>
      </c>
      <c r="Q44" s="363" t="s">
        <v>318</v>
      </c>
      <c r="R44" s="361" t="s">
        <v>317</v>
      </c>
      <c r="S44" s="362" t="s">
        <v>318</v>
      </c>
      <c r="T44" s="363" t="s">
        <v>317</v>
      </c>
      <c r="U44" s="363" t="s">
        <v>318</v>
      </c>
      <c r="V44" s="361" t="s">
        <v>317</v>
      </c>
      <c r="W44" s="362" t="s">
        <v>318</v>
      </c>
      <c r="X44" s="363" t="s">
        <v>317</v>
      </c>
      <c r="Y44" s="363" t="s">
        <v>318</v>
      </c>
      <c r="Z44" s="361" t="s">
        <v>317</v>
      </c>
      <c r="AA44" s="362" t="s">
        <v>318</v>
      </c>
      <c r="AB44" s="363" t="s">
        <v>317</v>
      </c>
      <c r="AC44" s="362" t="s">
        <v>318</v>
      </c>
      <c r="AD44" s="363" t="s">
        <v>317</v>
      </c>
      <c r="AE44" s="362" t="s">
        <v>318</v>
      </c>
    </row>
    <row r="45" spans="1:31" s="22" customFormat="1" ht="12.55" customHeight="1" x14ac:dyDescent="0.3">
      <c r="A45" s="351"/>
      <c r="B45" s="353"/>
      <c r="C45" s="353"/>
      <c r="D45" s="353"/>
      <c r="E45" s="364" t="s">
        <v>325</v>
      </c>
      <c r="F45" s="365">
        <v>0.43021248141398422</v>
      </c>
      <c r="G45" s="113">
        <v>0.43021248141398422</v>
      </c>
      <c r="H45" s="366">
        <v>0.92051871207183023</v>
      </c>
      <c r="I45" s="366">
        <v>0.92051871207183023</v>
      </c>
      <c r="J45" s="365">
        <v>0.26026417892167969</v>
      </c>
      <c r="K45" s="113">
        <v>0.26026417892167969</v>
      </c>
      <c r="L45" s="366">
        <v>4.3759205493096545E-2</v>
      </c>
      <c r="M45" s="366">
        <v>4.3759205493096545E-2</v>
      </c>
      <c r="N45" s="365">
        <v>0.16043836165987135</v>
      </c>
      <c r="O45" s="113">
        <v>0.16043836165987135</v>
      </c>
      <c r="P45" s="366">
        <v>0.71822904630191153</v>
      </c>
      <c r="Q45" s="366">
        <v>0.71822904630191153</v>
      </c>
      <c r="R45" s="365">
        <v>0.24357606603609344</v>
      </c>
      <c r="S45" s="113">
        <v>0.24357606603609344</v>
      </c>
      <c r="T45" s="366">
        <v>0.59887758317387607</v>
      </c>
      <c r="U45" s="366">
        <v>0.59887758317387607</v>
      </c>
      <c r="V45" s="365">
        <v>0.10587003865385776</v>
      </c>
      <c r="W45" s="113">
        <v>0.10587003865385776</v>
      </c>
      <c r="X45" s="366">
        <v>1.5225422027414628E-2</v>
      </c>
      <c r="Y45" s="366">
        <v>1.5225422027414628E-2</v>
      </c>
      <c r="Z45" s="365">
        <v>0.64982027058954372</v>
      </c>
      <c r="AA45" s="113">
        <v>0.64982027058954372</v>
      </c>
      <c r="AB45" s="366">
        <v>0.41459361733319089</v>
      </c>
      <c r="AC45" s="113">
        <v>0.41459361733319089</v>
      </c>
      <c r="AD45" s="366">
        <v>0.43021248141398422</v>
      </c>
      <c r="AE45" s="113">
        <v>0.43021248141398422</v>
      </c>
    </row>
    <row r="46" spans="1:31" s="22" customFormat="1" ht="12.55" customHeight="1" x14ac:dyDescent="0.3">
      <c r="A46" s="351"/>
      <c r="B46" s="353"/>
      <c r="C46" s="353"/>
      <c r="D46" s="353"/>
      <c r="E46" s="364" t="s">
        <v>314</v>
      </c>
      <c r="F46" s="365">
        <v>2.4808562241706113E-2</v>
      </c>
      <c r="G46" s="113">
        <v>2.4808562241706113E-2</v>
      </c>
      <c r="H46" s="366">
        <v>0</v>
      </c>
      <c r="I46" s="366">
        <v>0</v>
      </c>
      <c r="J46" s="365">
        <v>0</v>
      </c>
      <c r="K46" s="113">
        <v>0</v>
      </c>
      <c r="L46" s="366">
        <v>0.21364161359710934</v>
      </c>
      <c r="M46" s="366">
        <v>0.21364161359710934</v>
      </c>
      <c r="N46" s="365">
        <v>0</v>
      </c>
      <c r="O46" s="113">
        <v>0</v>
      </c>
      <c r="P46" s="366">
        <v>0</v>
      </c>
      <c r="Q46" s="366">
        <v>0</v>
      </c>
      <c r="R46" s="365">
        <v>0</v>
      </c>
      <c r="S46" s="113">
        <v>0</v>
      </c>
      <c r="T46" s="366">
        <v>0</v>
      </c>
      <c r="U46" s="366">
        <v>0</v>
      </c>
      <c r="V46" s="365">
        <v>0</v>
      </c>
      <c r="W46" s="113">
        <v>0</v>
      </c>
      <c r="X46" s="366">
        <v>0</v>
      </c>
      <c r="Y46" s="366">
        <v>0</v>
      </c>
      <c r="Z46" s="365">
        <v>4.1486358913796074E-2</v>
      </c>
      <c r="AA46" s="113">
        <v>4.1486358913796074E-2</v>
      </c>
      <c r="AB46" s="366">
        <v>9.6764480257105476E-2</v>
      </c>
      <c r="AC46" s="113">
        <v>9.6764480257105476E-2</v>
      </c>
      <c r="AD46" s="366">
        <v>2.4808562241706113E-2</v>
      </c>
      <c r="AE46" s="113">
        <v>2.4808562241706113E-2</v>
      </c>
    </row>
    <row r="47" spans="1:31" s="22" customFormat="1" ht="12.55" customHeight="1" x14ac:dyDescent="0.3">
      <c r="A47" s="351"/>
      <c r="B47" s="353"/>
      <c r="C47" s="353"/>
      <c r="D47" s="353"/>
      <c r="E47" s="364" t="s">
        <v>264</v>
      </c>
      <c r="F47" s="365">
        <v>0.41410672383880942</v>
      </c>
      <c r="G47" s="113">
        <v>0.41410672383880942</v>
      </c>
      <c r="H47" s="366">
        <v>7.9481287928169692E-2</v>
      </c>
      <c r="I47" s="366">
        <v>7.9481287928169692E-2</v>
      </c>
      <c r="J47" s="365">
        <v>0</v>
      </c>
      <c r="K47" s="113">
        <v>0</v>
      </c>
      <c r="L47" s="366">
        <v>0.35236177190509999</v>
      </c>
      <c r="M47" s="366">
        <v>0.35236177190509999</v>
      </c>
      <c r="N47" s="365">
        <v>0.80983889472359605</v>
      </c>
      <c r="O47" s="113">
        <v>0.80983889472359605</v>
      </c>
      <c r="P47" s="366">
        <v>0.15777599864744357</v>
      </c>
      <c r="Q47" s="366">
        <v>0.15777599864744357</v>
      </c>
      <c r="R47" s="365">
        <v>0.5731840131506919</v>
      </c>
      <c r="S47" s="113">
        <v>0.5731840131506919</v>
      </c>
      <c r="T47" s="366">
        <v>0.13578100649319774</v>
      </c>
      <c r="U47" s="366">
        <v>0.13578100649319774</v>
      </c>
      <c r="V47" s="365">
        <v>0.88221058992397339</v>
      </c>
      <c r="W47" s="113">
        <v>0.88221058992397339</v>
      </c>
      <c r="X47" s="366">
        <v>0.92550300239302186</v>
      </c>
      <c r="Y47" s="366">
        <v>0.92550300239302186</v>
      </c>
      <c r="Z47" s="365">
        <v>0.18144583098624723</v>
      </c>
      <c r="AA47" s="113">
        <v>0.18144583098624723</v>
      </c>
      <c r="AB47" s="366">
        <v>0.16133892861821572</v>
      </c>
      <c r="AC47" s="113">
        <v>0.16133892861821572</v>
      </c>
      <c r="AD47" s="366">
        <v>0.41410672383880942</v>
      </c>
      <c r="AE47" s="113">
        <v>0.41410672383880942</v>
      </c>
    </row>
    <row r="48" spans="1:31" s="22" customFormat="1" ht="12.55" customHeight="1" x14ac:dyDescent="0.3">
      <c r="A48" s="351"/>
      <c r="B48" s="353"/>
      <c r="C48" s="353"/>
      <c r="D48" s="353"/>
      <c r="E48" s="364" t="s">
        <v>326</v>
      </c>
      <c r="F48" s="365">
        <v>0.1011868088719781</v>
      </c>
      <c r="G48" s="113">
        <v>0.1011868088719781</v>
      </c>
      <c r="H48" s="366">
        <v>0</v>
      </c>
      <c r="I48" s="366">
        <v>0</v>
      </c>
      <c r="J48" s="365">
        <v>0.32355794176573505</v>
      </c>
      <c r="K48" s="113">
        <v>0.32355794176573505</v>
      </c>
      <c r="L48" s="366">
        <v>0.11530111896411051</v>
      </c>
      <c r="M48" s="366">
        <v>0.11530111896411051</v>
      </c>
      <c r="N48" s="365">
        <v>1.8672285680966277E-2</v>
      </c>
      <c r="O48" s="113">
        <v>1.8672285680966277E-2</v>
      </c>
      <c r="P48" s="366">
        <v>3.9456849485511675E-2</v>
      </c>
      <c r="Q48" s="366">
        <v>3.9456849485511675E-2</v>
      </c>
      <c r="R48" s="365">
        <v>5.7128950498849598E-2</v>
      </c>
      <c r="S48" s="113">
        <v>5.7128950498849598E-2</v>
      </c>
      <c r="T48" s="366">
        <v>0.21161041444773018</v>
      </c>
      <c r="U48" s="366">
        <v>0.21161041444773018</v>
      </c>
      <c r="V48" s="365">
        <v>1.053667555605111E-2</v>
      </c>
      <c r="W48" s="113">
        <v>1.053667555605111E-2</v>
      </c>
      <c r="X48" s="366">
        <v>5.0019747627954865E-2</v>
      </c>
      <c r="Y48" s="366">
        <v>5.0019747627954865E-2</v>
      </c>
      <c r="Z48" s="365">
        <v>0.11688283952302979</v>
      </c>
      <c r="AA48" s="113">
        <v>0.11688283952302979</v>
      </c>
      <c r="AB48" s="366">
        <v>0.30553549135868791</v>
      </c>
      <c r="AC48" s="113">
        <v>0.30553549135868791</v>
      </c>
      <c r="AD48" s="366">
        <v>0.1011868088719781</v>
      </c>
      <c r="AE48" s="113">
        <v>0.1011868088719781</v>
      </c>
    </row>
    <row r="49" spans="1:31" s="22" customFormat="1" ht="12.55" customHeight="1" x14ac:dyDescent="0.3">
      <c r="A49" s="351"/>
      <c r="B49" s="353"/>
      <c r="C49" s="353"/>
      <c r="D49" s="353"/>
      <c r="E49" s="367" t="s">
        <v>278</v>
      </c>
      <c r="F49" s="368">
        <v>2.9685423633522223E-2</v>
      </c>
      <c r="G49" s="116">
        <v>2.9685423633522223E-2</v>
      </c>
      <c r="H49" s="366">
        <v>0</v>
      </c>
      <c r="I49" s="366">
        <v>0</v>
      </c>
      <c r="J49" s="365">
        <v>0.41617787931258521</v>
      </c>
      <c r="K49" s="113">
        <v>0.41617787931258521</v>
      </c>
      <c r="L49" s="366">
        <v>0.27493629004058351</v>
      </c>
      <c r="M49" s="366">
        <v>0.27493629004058351</v>
      </c>
      <c r="N49" s="365">
        <v>1.105045793556636E-2</v>
      </c>
      <c r="O49" s="113">
        <v>1.105045793556636E-2</v>
      </c>
      <c r="P49" s="366">
        <v>8.4538105565133304E-2</v>
      </c>
      <c r="Q49" s="366">
        <v>8.4538105565133304E-2</v>
      </c>
      <c r="R49" s="365">
        <v>0.12611097031436513</v>
      </c>
      <c r="S49" s="113">
        <v>0.12611097031436513</v>
      </c>
      <c r="T49" s="366">
        <v>5.373099588519592E-2</v>
      </c>
      <c r="U49" s="366">
        <v>5.373099588519592E-2</v>
      </c>
      <c r="V49" s="365">
        <v>1.3826958661177224E-3</v>
      </c>
      <c r="W49" s="113">
        <v>1.3826958661177224E-3</v>
      </c>
      <c r="X49" s="366">
        <v>9.2518279516086155E-3</v>
      </c>
      <c r="Y49" s="366">
        <v>9.2518279516086155E-3</v>
      </c>
      <c r="Z49" s="365">
        <v>1.0364699987383208E-2</v>
      </c>
      <c r="AA49" s="113">
        <v>1.0364699987383208E-2</v>
      </c>
      <c r="AB49" s="366">
        <v>2.1767482432800023E-2</v>
      </c>
      <c r="AC49" s="113">
        <v>2.1767482432800023E-2</v>
      </c>
      <c r="AD49" s="366">
        <v>2.9685423633522223E-2</v>
      </c>
      <c r="AE49" s="113">
        <v>2.9685423633522223E-2</v>
      </c>
    </row>
    <row r="50" spans="1:31" s="22" customFormat="1" ht="13" customHeight="1" x14ac:dyDescent="0.3">
      <c r="A50" s="351"/>
      <c r="B50" s="353"/>
      <c r="C50" s="354" t="s">
        <v>327</v>
      </c>
      <c r="D50" s="353"/>
      <c r="H50" s="369"/>
      <c r="I50" s="369"/>
      <c r="J50" s="369"/>
      <c r="K50" s="369"/>
      <c r="L50" s="369"/>
      <c r="M50" s="369"/>
      <c r="N50" s="369"/>
      <c r="O50" s="369"/>
      <c r="P50" s="369"/>
      <c r="Q50" s="369"/>
      <c r="R50" s="369"/>
      <c r="S50" s="369"/>
      <c r="T50" s="369"/>
      <c r="U50" s="369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</row>
    <row r="51" spans="1:31" s="22" customFormat="1" ht="37.299999999999997" x14ac:dyDescent="0.3">
      <c r="A51" s="351"/>
      <c r="B51" s="353"/>
      <c r="C51" s="353"/>
      <c r="D51" s="353"/>
      <c r="E51" s="370"/>
      <c r="F51" s="371" t="s">
        <v>322</v>
      </c>
      <c r="G51" s="372" t="s">
        <v>323</v>
      </c>
    </row>
    <row r="52" spans="1:31" s="22" customFormat="1" ht="12.55" customHeight="1" x14ac:dyDescent="0.3">
      <c r="A52" s="351"/>
      <c r="B52" s="353"/>
      <c r="C52" s="353"/>
      <c r="D52" s="353"/>
      <c r="E52" s="364" t="s">
        <v>325</v>
      </c>
      <c r="F52" s="365">
        <v>0.43021248141398422</v>
      </c>
      <c r="G52" s="113">
        <v>0.43021248141398422</v>
      </c>
    </row>
    <row r="53" spans="1:31" s="22" customFormat="1" ht="12.55" customHeight="1" x14ac:dyDescent="0.3">
      <c r="A53" s="351"/>
      <c r="B53" s="353"/>
      <c r="C53" s="353"/>
      <c r="D53" s="353"/>
      <c r="E53" s="364" t="s">
        <v>314</v>
      </c>
      <c r="F53" s="365">
        <v>2.4808562241706113E-2</v>
      </c>
      <c r="G53" s="113">
        <v>2.4808562241706113E-2</v>
      </c>
    </row>
    <row r="54" spans="1:31" s="22" customFormat="1" ht="12.55" customHeight="1" x14ac:dyDescent="0.3">
      <c r="A54" s="351"/>
      <c r="B54" s="353"/>
      <c r="C54" s="353"/>
      <c r="D54" s="353"/>
      <c r="E54" s="364" t="s">
        <v>264</v>
      </c>
      <c r="F54" s="365">
        <v>0.41410672383880942</v>
      </c>
      <c r="G54" s="113">
        <v>0.41410672383880942</v>
      </c>
    </row>
    <row r="55" spans="1:31" s="22" customFormat="1" ht="12.55" customHeight="1" x14ac:dyDescent="0.3">
      <c r="A55" s="351"/>
      <c r="B55" s="353"/>
      <c r="C55" s="353"/>
      <c r="D55" s="353"/>
      <c r="E55" s="364" t="s">
        <v>326</v>
      </c>
      <c r="F55" s="365">
        <v>0.1011868088719781</v>
      </c>
      <c r="G55" s="113">
        <v>0.1011868088719781</v>
      </c>
    </row>
    <row r="56" spans="1:31" s="22" customFormat="1" ht="12.55" customHeight="1" x14ac:dyDescent="0.3">
      <c r="A56" s="351"/>
      <c r="B56" s="353"/>
      <c r="C56" s="353"/>
      <c r="D56" s="353"/>
      <c r="E56" s="367" t="s">
        <v>278</v>
      </c>
      <c r="F56" s="368">
        <v>2.9685423633522223E-2</v>
      </c>
      <c r="G56" s="116">
        <v>2.9685423633522223E-2</v>
      </c>
    </row>
  </sheetData>
  <mergeCells count="26">
    <mergeCell ref="X43:Y43"/>
    <mergeCell ref="Z43:AA43"/>
    <mergeCell ref="AB43:AC43"/>
    <mergeCell ref="AD43:AE43"/>
    <mergeCell ref="AD26:AE26"/>
    <mergeCell ref="X26:Y26"/>
    <mergeCell ref="Z26:AA26"/>
    <mergeCell ref="AB26:AC26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R26:S26"/>
    <mergeCell ref="T26:U26"/>
    <mergeCell ref="V26:W26"/>
    <mergeCell ref="P26:Q26"/>
    <mergeCell ref="F26:G26"/>
    <mergeCell ref="H26:I26"/>
    <mergeCell ref="J26:K26"/>
    <mergeCell ref="L26:M26"/>
    <mergeCell ref="N26:O26"/>
  </mergeCells>
  <dataValidations count="2">
    <dataValidation type="list" allowBlank="1" showInputMessage="1" showErrorMessage="1" sqref="F7">
      <formula1>"1,2,3,4,5,6,7,8,9,10,11,12,13"</formula1>
    </dataValidation>
    <dataValidation type="list" allowBlank="1" showInputMessage="1" showErrorMessage="1" sqref="F6">
      <formula1>"1,2,3,4,5,6,7,8,9,10,11,12,13,14,15,16,17,18,19"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workbookViewId="0">
      <selection sqref="A1:J1048576"/>
    </sheetView>
  </sheetViews>
  <sheetFormatPr defaultRowHeight="14.6" x14ac:dyDescent="0.4"/>
  <cols>
    <col min="2" max="2" width="21.4609375" bestFit="1" customWidth="1"/>
    <col min="3" max="3" width="12.53515625" customWidth="1"/>
    <col min="4" max="4" width="7.15234375" bestFit="1" customWidth="1"/>
    <col min="5" max="5" width="13.53515625" bestFit="1" customWidth="1"/>
    <col min="6" max="8" width="13.53515625" customWidth="1"/>
    <col min="9" max="9" width="7.61328125" bestFit="1" customWidth="1"/>
    <col min="10" max="10" width="8.84375" bestFit="1" customWidth="1"/>
    <col min="11" max="11" width="10.15234375" bestFit="1" customWidth="1"/>
    <col min="12" max="13" width="9.23046875" bestFit="1" customWidth="1"/>
    <col min="14" max="15" width="8.61328125" bestFit="1" customWidth="1"/>
    <col min="16" max="16" width="9.3828125" bestFit="1" customWidth="1"/>
    <col min="17" max="17" width="8" bestFit="1" customWidth="1"/>
    <col min="18" max="18" width="9.23046875" bestFit="1" customWidth="1"/>
    <col min="19" max="19" width="7.921875" bestFit="1" customWidth="1"/>
    <col min="20" max="20" width="8" bestFit="1" customWidth="1"/>
    <col min="21" max="21" width="9.84375" bestFit="1" customWidth="1"/>
  </cols>
  <sheetData>
    <row r="1" spans="1:11" s="1" customFormat="1" x14ac:dyDescent="0.4">
      <c r="A1" s="1" t="s">
        <v>417</v>
      </c>
      <c r="B1" s="1" t="s">
        <v>376</v>
      </c>
      <c r="C1" s="1" t="s">
        <v>1021</v>
      </c>
      <c r="D1" s="1" t="s">
        <v>386</v>
      </c>
      <c r="E1" s="1" t="s">
        <v>380</v>
      </c>
      <c r="F1" s="1" t="s">
        <v>476</v>
      </c>
      <c r="G1" s="1" t="s">
        <v>1022</v>
      </c>
      <c r="H1" s="1" t="s">
        <v>377</v>
      </c>
      <c r="I1" s="1" t="s">
        <v>378</v>
      </c>
      <c r="J1" s="1" t="s">
        <v>382</v>
      </c>
    </row>
    <row r="2" spans="1:11" x14ac:dyDescent="0.4">
      <c r="A2" t="s">
        <v>384</v>
      </c>
      <c r="B2" t="s">
        <v>453</v>
      </c>
      <c r="C2" t="s">
        <v>387</v>
      </c>
      <c r="D2">
        <v>4.1005231123080884E-5</v>
      </c>
      <c r="E2" t="s">
        <v>1023</v>
      </c>
      <c r="F2" t="s">
        <v>477</v>
      </c>
      <c r="G2" t="s">
        <v>1024</v>
      </c>
      <c r="H2" t="s">
        <v>475</v>
      </c>
      <c r="I2" t="s">
        <v>454</v>
      </c>
      <c r="J2" t="s">
        <v>1032</v>
      </c>
      <c r="K2" s="862"/>
    </row>
    <row r="3" spans="1:11" x14ac:dyDescent="0.4">
      <c r="A3" t="s">
        <v>384</v>
      </c>
      <c r="B3" t="s">
        <v>453</v>
      </c>
      <c r="C3" t="s">
        <v>388</v>
      </c>
      <c r="D3">
        <v>6.3625413580786292E-5</v>
      </c>
      <c r="E3" t="s">
        <v>1023</v>
      </c>
      <c r="F3" t="s">
        <v>477</v>
      </c>
      <c r="G3" t="s">
        <v>1024</v>
      </c>
      <c r="H3" t="s">
        <v>475</v>
      </c>
      <c r="I3" t="s">
        <v>454</v>
      </c>
      <c r="J3" t="s">
        <v>1032</v>
      </c>
      <c r="K3" s="862"/>
    </row>
    <row r="4" spans="1:11" x14ac:dyDescent="0.4">
      <c r="A4" t="s">
        <v>384</v>
      </c>
      <c r="B4" t="s">
        <v>453</v>
      </c>
      <c r="C4" t="s">
        <v>389</v>
      </c>
      <c r="D4">
        <v>1.0885201075357123E-4</v>
      </c>
      <c r="E4" t="s">
        <v>1023</v>
      </c>
      <c r="F4" t="s">
        <v>477</v>
      </c>
      <c r="G4" t="s">
        <v>1024</v>
      </c>
      <c r="H4" t="s">
        <v>475</v>
      </c>
      <c r="I4" t="s">
        <v>454</v>
      </c>
      <c r="J4" t="s">
        <v>1032</v>
      </c>
      <c r="K4" s="862"/>
    </row>
    <row r="5" spans="1:11" x14ac:dyDescent="0.4">
      <c r="A5" t="s">
        <v>384</v>
      </c>
      <c r="B5" t="s">
        <v>453</v>
      </c>
      <c r="C5" t="s">
        <v>390</v>
      </c>
      <c r="D5">
        <v>2.5451571745077431E-5</v>
      </c>
      <c r="E5" t="s">
        <v>1023</v>
      </c>
      <c r="F5" t="s">
        <v>477</v>
      </c>
      <c r="G5" t="s">
        <v>1024</v>
      </c>
      <c r="H5" t="s">
        <v>475</v>
      </c>
      <c r="I5" t="s">
        <v>454</v>
      </c>
      <c r="J5" t="s">
        <v>1032</v>
      </c>
      <c r="K5" s="862"/>
    </row>
    <row r="6" spans="1:11" x14ac:dyDescent="0.4">
      <c r="A6" t="s">
        <v>384</v>
      </c>
      <c r="B6" t="s">
        <v>453</v>
      </c>
      <c r="C6" t="s">
        <v>391</v>
      </c>
      <c r="D6">
        <v>5.1068066550849897E-6</v>
      </c>
      <c r="E6" t="s">
        <v>1023</v>
      </c>
      <c r="F6" t="s">
        <v>477</v>
      </c>
      <c r="G6" t="s">
        <v>1024</v>
      </c>
      <c r="H6" t="s">
        <v>475</v>
      </c>
      <c r="I6" t="s">
        <v>454</v>
      </c>
      <c r="J6" t="s">
        <v>1032</v>
      </c>
      <c r="K6" s="862"/>
    </row>
    <row r="7" spans="1:11" x14ac:dyDescent="0.4">
      <c r="A7" t="s">
        <v>384</v>
      </c>
      <c r="B7" t="s">
        <v>453</v>
      </c>
      <c r="C7" t="s">
        <v>392</v>
      </c>
      <c r="D7">
        <v>4.6875396274525138E-5</v>
      </c>
      <c r="E7" t="s">
        <v>1023</v>
      </c>
      <c r="F7" t="s">
        <v>477</v>
      </c>
      <c r="G7" t="s">
        <v>1024</v>
      </c>
      <c r="H7" t="s">
        <v>475</v>
      </c>
      <c r="I7" t="s">
        <v>454</v>
      </c>
      <c r="J7" t="s">
        <v>1032</v>
      </c>
      <c r="K7" s="862"/>
    </row>
    <row r="8" spans="1:11" x14ac:dyDescent="0.4">
      <c r="A8" t="s">
        <v>384</v>
      </c>
      <c r="B8" t="s">
        <v>453</v>
      </c>
      <c r="C8" t="s">
        <v>393</v>
      </c>
      <c r="D8">
        <v>5.8897986856314045E-7</v>
      </c>
      <c r="E8" t="s">
        <v>1023</v>
      </c>
      <c r="F8" t="s">
        <v>477</v>
      </c>
      <c r="G8" t="s">
        <v>1024</v>
      </c>
      <c r="H8" t="s">
        <v>475</v>
      </c>
      <c r="I8" t="s">
        <v>454</v>
      </c>
      <c r="J8" t="s">
        <v>1032</v>
      </c>
      <c r="K8" s="862"/>
    </row>
    <row r="9" spans="1:11" x14ac:dyDescent="0.4">
      <c r="A9" t="s">
        <v>384</v>
      </c>
      <c r="B9" t="s">
        <v>453</v>
      </c>
      <c r="C9" t="s">
        <v>394</v>
      </c>
      <c r="D9">
        <v>1.1226249019346192E-6</v>
      </c>
      <c r="E9" t="s">
        <v>1023</v>
      </c>
      <c r="F9" t="s">
        <v>477</v>
      </c>
      <c r="G9" t="s">
        <v>1024</v>
      </c>
      <c r="H9" t="s">
        <v>475</v>
      </c>
      <c r="I9" t="s">
        <v>454</v>
      </c>
      <c r="J9" t="s">
        <v>1032</v>
      </c>
      <c r="K9" s="862"/>
    </row>
    <row r="10" spans="1:11" x14ac:dyDescent="0.4">
      <c r="A10" t="s">
        <v>384</v>
      </c>
      <c r="B10" t="s">
        <v>453</v>
      </c>
      <c r="C10" t="s">
        <v>395</v>
      </c>
      <c r="D10">
        <v>8.4907631990888447E-4</v>
      </c>
      <c r="E10" t="s">
        <v>1023</v>
      </c>
      <c r="F10" t="s">
        <v>477</v>
      </c>
      <c r="G10" t="s">
        <v>1024</v>
      </c>
      <c r="H10" t="s">
        <v>475</v>
      </c>
      <c r="I10" t="s">
        <v>454</v>
      </c>
      <c r="J10" t="s">
        <v>1032</v>
      </c>
      <c r="K10" s="862"/>
    </row>
    <row r="11" spans="1:11" x14ac:dyDescent="0.4">
      <c r="A11" t="s">
        <v>384</v>
      </c>
      <c r="B11" t="s">
        <v>453</v>
      </c>
      <c r="C11" t="s">
        <v>396</v>
      </c>
      <c r="D11">
        <v>1.9251164331715739E-6</v>
      </c>
      <c r="E11" t="s">
        <v>1023</v>
      </c>
      <c r="F11" t="s">
        <v>477</v>
      </c>
      <c r="G11" t="s">
        <v>1024</v>
      </c>
      <c r="H11" t="s">
        <v>475</v>
      </c>
      <c r="I11" t="s">
        <v>454</v>
      </c>
      <c r="J11" t="s">
        <v>1032</v>
      </c>
      <c r="K11" s="862"/>
    </row>
    <row r="12" spans="1:11" x14ac:dyDescent="0.4">
      <c r="A12" t="s">
        <v>384</v>
      </c>
      <c r="B12" t="s">
        <v>453</v>
      </c>
      <c r="C12" t="s">
        <v>1025</v>
      </c>
      <c r="D12">
        <v>1.8346524589836162E-2</v>
      </c>
      <c r="E12" t="s">
        <v>1023</v>
      </c>
      <c r="F12" t="s">
        <v>477</v>
      </c>
      <c r="G12" t="s">
        <v>1024</v>
      </c>
      <c r="H12" t="s">
        <v>475</v>
      </c>
      <c r="I12" t="s">
        <v>454</v>
      </c>
      <c r="J12" t="s">
        <v>1032</v>
      </c>
      <c r="K12" s="862"/>
    </row>
    <row r="13" spans="1:11" x14ac:dyDescent="0.4">
      <c r="A13" t="s">
        <v>405</v>
      </c>
      <c r="B13" t="s">
        <v>455</v>
      </c>
      <c r="C13" t="s">
        <v>387</v>
      </c>
      <c r="D13">
        <v>5.7815231049441015E-5</v>
      </c>
      <c r="E13" t="s">
        <v>1023</v>
      </c>
      <c r="F13" t="s">
        <v>477</v>
      </c>
      <c r="G13" t="s">
        <v>1024</v>
      </c>
      <c r="H13" t="s">
        <v>475</v>
      </c>
      <c r="I13" t="s">
        <v>456</v>
      </c>
      <c r="J13" t="s">
        <v>1032</v>
      </c>
      <c r="K13" s="862"/>
    </row>
    <row r="14" spans="1:11" x14ac:dyDescent="0.4">
      <c r="A14" t="s">
        <v>405</v>
      </c>
      <c r="B14" t="s">
        <v>455</v>
      </c>
      <c r="C14" t="s">
        <v>388</v>
      </c>
      <c r="D14">
        <v>1.3132330362760665E-4</v>
      </c>
      <c r="E14" t="s">
        <v>1023</v>
      </c>
      <c r="F14" t="s">
        <v>477</v>
      </c>
      <c r="G14" t="s">
        <v>1024</v>
      </c>
      <c r="H14" t="s">
        <v>475</v>
      </c>
      <c r="I14" t="s">
        <v>456</v>
      </c>
      <c r="J14" t="s">
        <v>1032</v>
      </c>
      <c r="K14" s="862"/>
    </row>
    <row r="15" spans="1:11" x14ac:dyDescent="0.4">
      <c r="A15" t="s">
        <v>405</v>
      </c>
      <c r="B15" t="s">
        <v>455</v>
      </c>
      <c r="C15" t="s">
        <v>389</v>
      </c>
      <c r="D15">
        <v>1.9866582229307054E-4</v>
      </c>
      <c r="E15" t="s">
        <v>1023</v>
      </c>
      <c r="F15" t="s">
        <v>477</v>
      </c>
      <c r="G15" t="s">
        <v>1024</v>
      </c>
      <c r="H15" t="s">
        <v>475</v>
      </c>
      <c r="I15" t="s">
        <v>456</v>
      </c>
      <c r="J15" t="s">
        <v>1032</v>
      </c>
      <c r="K15" s="862"/>
    </row>
    <row r="16" spans="1:11" x14ac:dyDescent="0.4">
      <c r="A16" t="s">
        <v>405</v>
      </c>
      <c r="B16" t="s">
        <v>455</v>
      </c>
      <c r="C16" t="s">
        <v>390</v>
      </c>
      <c r="D16">
        <v>2.100057839935991E-5</v>
      </c>
      <c r="E16" t="s">
        <v>1023</v>
      </c>
      <c r="F16" t="s">
        <v>477</v>
      </c>
      <c r="G16" t="s">
        <v>1024</v>
      </c>
      <c r="H16" t="s">
        <v>475</v>
      </c>
      <c r="I16" t="s">
        <v>456</v>
      </c>
      <c r="J16" t="s">
        <v>1032</v>
      </c>
      <c r="K16" s="862"/>
    </row>
    <row r="17" spans="1:11" x14ac:dyDescent="0.4">
      <c r="A17" t="s">
        <v>405</v>
      </c>
      <c r="B17" t="s">
        <v>455</v>
      </c>
      <c r="C17" t="s">
        <v>391</v>
      </c>
      <c r="D17">
        <v>7.5458676260706334E-6</v>
      </c>
      <c r="E17" t="s">
        <v>1023</v>
      </c>
      <c r="F17" t="s">
        <v>477</v>
      </c>
      <c r="G17" t="s">
        <v>1024</v>
      </c>
      <c r="H17" t="s">
        <v>475</v>
      </c>
      <c r="I17" t="s">
        <v>456</v>
      </c>
      <c r="J17" t="s">
        <v>1032</v>
      </c>
      <c r="K17" s="862"/>
    </row>
    <row r="18" spans="1:11" x14ac:dyDescent="0.4">
      <c r="A18" t="s">
        <v>405</v>
      </c>
      <c r="B18" t="s">
        <v>455</v>
      </c>
      <c r="C18" t="s">
        <v>392</v>
      </c>
      <c r="D18">
        <v>7.4408191424163409E-5</v>
      </c>
      <c r="E18" t="s">
        <v>1023</v>
      </c>
      <c r="F18" t="s">
        <v>477</v>
      </c>
      <c r="G18" t="s">
        <v>1024</v>
      </c>
      <c r="H18" t="s">
        <v>475</v>
      </c>
      <c r="I18" t="s">
        <v>456</v>
      </c>
      <c r="J18" t="s">
        <v>1032</v>
      </c>
      <c r="K18" s="862"/>
    </row>
    <row r="19" spans="1:11" x14ac:dyDescent="0.4">
      <c r="A19" t="s">
        <v>405</v>
      </c>
      <c r="B19" t="s">
        <v>455</v>
      </c>
      <c r="C19" t="s">
        <v>393</v>
      </c>
      <c r="D19">
        <v>1.148402738902793E-6</v>
      </c>
      <c r="E19" t="s">
        <v>1023</v>
      </c>
      <c r="F19" t="s">
        <v>477</v>
      </c>
      <c r="G19" t="s">
        <v>1024</v>
      </c>
      <c r="H19" t="s">
        <v>475</v>
      </c>
      <c r="I19" t="s">
        <v>456</v>
      </c>
      <c r="J19" t="s">
        <v>1032</v>
      </c>
      <c r="K19" s="862"/>
    </row>
    <row r="20" spans="1:11" x14ac:dyDescent="0.4">
      <c r="A20" t="s">
        <v>405</v>
      </c>
      <c r="B20" t="s">
        <v>455</v>
      </c>
      <c r="C20" t="s">
        <v>394</v>
      </c>
      <c r="D20">
        <v>1.8068996279985335E-6</v>
      </c>
      <c r="E20" t="s">
        <v>1023</v>
      </c>
      <c r="F20" t="s">
        <v>477</v>
      </c>
      <c r="G20" t="s">
        <v>1024</v>
      </c>
      <c r="H20" t="s">
        <v>475</v>
      </c>
      <c r="I20" t="s">
        <v>456</v>
      </c>
      <c r="J20" t="s">
        <v>1032</v>
      </c>
      <c r="K20" s="862"/>
    </row>
    <row r="21" spans="1:11" x14ac:dyDescent="0.4">
      <c r="A21" t="s">
        <v>405</v>
      </c>
      <c r="B21" t="s">
        <v>455</v>
      </c>
      <c r="C21" t="s">
        <v>395</v>
      </c>
      <c r="D21">
        <v>1.2234356966764953E-3</v>
      </c>
      <c r="E21" t="s">
        <v>1023</v>
      </c>
      <c r="F21" t="s">
        <v>477</v>
      </c>
      <c r="G21" t="s">
        <v>1024</v>
      </c>
      <c r="H21" t="s">
        <v>475</v>
      </c>
      <c r="I21" t="s">
        <v>456</v>
      </c>
      <c r="J21" t="s">
        <v>1032</v>
      </c>
      <c r="K21" s="862"/>
    </row>
    <row r="22" spans="1:11" x14ac:dyDescent="0.4">
      <c r="A22" t="s">
        <v>405</v>
      </c>
      <c r="B22" t="s">
        <v>455</v>
      </c>
      <c r="C22" t="s">
        <v>396</v>
      </c>
      <c r="D22">
        <v>4.1080953039975339E-6</v>
      </c>
      <c r="E22" t="s">
        <v>1023</v>
      </c>
      <c r="F22" t="s">
        <v>477</v>
      </c>
      <c r="G22" t="s">
        <v>1024</v>
      </c>
      <c r="H22" t="s">
        <v>475</v>
      </c>
      <c r="I22" t="s">
        <v>456</v>
      </c>
      <c r="J22" t="s">
        <v>1032</v>
      </c>
      <c r="K22" s="862"/>
    </row>
    <row r="23" spans="1:11" x14ac:dyDescent="0.4">
      <c r="A23" t="s">
        <v>405</v>
      </c>
      <c r="B23" t="s">
        <v>455</v>
      </c>
      <c r="C23" t="s">
        <v>1025</v>
      </c>
      <c r="D23">
        <v>4.0723802210029442E-2</v>
      </c>
      <c r="E23" t="s">
        <v>1023</v>
      </c>
      <c r="F23" t="s">
        <v>477</v>
      </c>
      <c r="G23" t="s">
        <v>1024</v>
      </c>
      <c r="H23" t="s">
        <v>475</v>
      </c>
      <c r="I23" t="s">
        <v>456</v>
      </c>
      <c r="J23" t="s">
        <v>1032</v>
      </c>
      <c r="K23" s="862"/>
    </row>
    <row r="24" spans="1:11" x14ac:dyDescent="0.4">
      <c r="A24" t="s">
        <v>59</v>
      </c>
      <c r="B24" t="s">
        <v>457</v>
      </c>
      <c r="C24" t="s">
        <v>387</v>
      </c>
      <c r="D24">
        <v>5.3708578684271314E-5</v>
      </c>
      <c r="E24" t="s">
        <v>1023</v>
      </c>
      <c r="F24" t="s">
        <v>477</v>
      </c>
      <c r="G24" t="s">
        <v>1024</v>
      </c>
      <c r="H24" t="s">
        <v>475</v>
      </c>
      <c r="I24" t="s">
        <v>458</v>
      </c>
      <c r="J24" t="s">
        <v>1032</v>
      </c>
      <c r="K24" s="862"/>
    </row>
    <row r="25" spans="1:11" x14ac:dyDescent="0.4">
      <c r="A25" t="s">
        <v>59</v>
      </c>
      <c r="B25" t="s">
        <v>457</v>
      </c>
      <c r="C25" t="s">
        <v>388</v>
      </c>
      <c r="D25">
        <v>1.1718195896741562E-4</v>
      </c>
      <c r="E25" t="s">
        <v>1023</v>
      </c>
      <c r="F25" t="s">
        <v>477</v>
      </c>
      <c r="G25" t="s">
        <v>1024</v>
      </c>
      <c r="H25" t="s">
        <v>475</v>
      </c>
      <c r="I25" t="s">
        <v>458</v>
      </c>
      <c r="J25" t="s">
        <v>1032</v>
      </c>
      <c r="K25" s="862"/>
    </row>
    <row r="26" spans="1:11" x14ac:dyDescent="0.4">
      <c r="A26" t="s">
        <v>59</v>
      </c>
      <c r="B26" t="s">
        <v>457</v>
      </c>
      <c r="C26" t="s">
        <v>389</v>
      </c>
      <c r="D26">
        <v>1.6626780786281538E-4</v>
      </c>
      <c r="E26" t="s">
        <v>1023</v>
      </c>
      <c r="F26" t="s">
        <v>477</v>
      </c>
      <c r="G26" t="s">
        <v>1024</v>
      </c>
      <c r="H26" t="s">
        <v>475</v>
      </c>
      <c r="I26" t="s">
        <v>458</v>
      </c>
      <c r="J26" t="s">
        <v>1032</v>
      </c>
      <c r="K26" s="862"/>
    </row>
    <row r="27" spans="1:11" x14ac:dyDescent="0.4">
      <c r="A27" t="s">
        <v>59</v>
      </c>
      <c r="B27" t="s">
        <v>457</v>
      </c>
      <c r="C27" t="s">
        <v>390</v>
      </c>
      <c r="D27">
        <v>1.6695769501513814E-5</v>
      </c>
      <c r="E27" t="s">
        <v>1023</v>
      </c>
      <c r="F27" t="s">
        <v>477</v>
      </c>
      <c r="G27" t="s">
        <v>1024</v>
      </c>
      <c r="H27" t="s">
        <v>475</v>
      </c>
      <c r="I27" t="s">
        <v>458</v>
      </c>
      <c r="J27" t="s">
        <v>1032</v>
      </c>
      <c r="K27" s="862"/>
    </row>
    <row r="28" spans="1:11" x14ac:dyDescent="0.4">
      <c r="A28" t="s">
        <v>59</v>
      </c>
      <c r="B28" t="s">
        <v>457</v>
      </c>
      <c r="C28" t="s">
        <v>391</v>
      </c>
      <c r="D28">
        <v>4.4795553187545744E-6</v>
      </c>
      <c r="E28" t="s">
        <v>1023</v>
      </c>
      <c r="F28" t="s">
        <v>477</v>
      </c>
      <c r="G28" t="s">
        <v>1024</v>
      </c>
      <c r="H28" t="s">
        <v>475</v>
      </c>
      <c r="I28" t="s">
        <v>458</v>
      </c>
      <c r="J28" t="s">
        <v>1032</v>
      </c>
      <c r="K28" s="862"/>
    </row>
    <row r="29" spans="1:11" x14ac:dyDescent="0.4">
      <c r="A29" t="s">
        <v>59</v>
      </c>
      <c r="B29" t="s">
        <v>457</v>
      </c>
      <c r="C29" t="s">
        <v>392</v>
      </c>
      <c r="D29">
        <v>6.5594932788248886E-5</v>
      </c>
      <c r="E29" t="s">
        <v>1023</v>
      </c>
      <c r="F29" t="s">
        <v>477</v>
      </c>
      <c r="G29" t="s">
        <v>1024</v>
      </c>
      <c r="H29" t="s">
        <v>475</v>
      </c>
      <c r="I29" t="s">
        <v>458</v>
      </c>
      <c r="J29" t="s">
        <v>1032</v>
      </c>
      <c r="K29" s="862"/>
    </row>
    <row r="30" spans="1:11" x14ac:dyDescent="0.4">
      <c r="A30" t="s">
        <v>59</v>
      </c>
      <c r="B30" t="s">
        <v>457</v>
      </c>
      <c r="C30" t="s">
        <v>393</v>
      </c>
      <c r="D30">
        <v>7.9972802360104288E-7</v>
      </c>
      <c r="E30" t="s">
        <v>1023</v>
      </c>
      <c r="F30" t="s">
        <v>477</v>
      </c>
      <c r="G30" t="s">
        <v>1024</v>
      </c>
      <c r="H30" t="s">
        <v>475</v>
      </c>
      <c r="I30" t="s">
        <v>458</v>
      </c>
      <c r="J30" t="s">
        <v>1032</v>
      </c>
      <c r="K30" s="862"/>
    </row>
    <row r="31" spans="1:11" x14ac:dyDescent="0.4">
      <c r="A31" t="s">
        <v>59</v>
      </c>
      <c r="B31" t="s">
        <v>457</v>
      </c>
      <c r="C31" t="s">
        <v>394</v>
      </c>
      <c r="D31">
        <v>1.1691994514161896E-6</v>
      </c>
      <c r="E31" t="s">
        <v>1023</v>
      </c>
      <c r="F31" t="s">
        <v>477</v>
      </c>
      <c r="G31" t="s">
        <v>1024</v>
      </c>
      <c r="H31" t="s">
        <v>475</v>
      </c>
      <c r="I31" t="s">
        <v>458</v>
      </c>
      <c r="J31" t="s">
        <v>1032</v>
      </c>
      <c r="K31" s="862"/>
    </row>
    <row r="32" spans="1:11" x14ac:dyDescent="0.4">
      <c r="A32" t="s">
        <v>59</v>
      </c>
      <c r="B32" t="s">
        <v>457</v>
      </c>
      <c r="C32" t="s">
        <v>395</v>
      </c>
      <c r="D32">
        <v>1.1592428184594001E-3</v>
      </c>
      <c r="E32" t="s">
        <v>1023</v>
      </c>
      <c r="F32" t="s">
        <v>477</v>
      </c>
      <c r="G32" t="s">
        <v>1024</v>
      </c>
      <c r="H32" t="s">
        <v>475</v>
      </c>
      <c r="I32" t="s">
        <v>458</v>
      </c>
      <c r="J32" t="s">
        <v>1032</v>
      </c>
      <c r="K32" s="862"/>
    </row>
    <row r="33" spans="1:11" x14ac:dyDescent="0.4">
      <c r="A33" t="s">
        <v>59</v>
      </c>
      <c r="B33" t="s">
        <v>457</v>
      </c>
      <c r="C33" t="s">
        <v>396</v>
      </c>
      <c r="D33">
        <v>3.8620272717704196E-6</v>
      </c>
      <c r="E33" t="s">
        <v>1023</v>
      </c>
      <c r="F33" t="s">
        <v>477</v>
      </c>
      <c r="G33" t="s">
        <v>1024</v>
      </c>
      <c r="H33" t="s">
        <v>475</v>
      </c>
      <c r="I33" t="s">
        <v>458</v>
      </c>
      <c r="J33" t="s">
        <v>1032</v>
      </c>
      <c r="K33" s="862"/>
    </row>
    <row r="34" spans="1:11" x14ac:dyDescent="0.4">
      <c r="A34" t="s">
        <v>59</v>
      </c>
      <c r="B34" t="s">
        <v>457</v>
      </c>
      <c r="C34" t="s">
        <v>1025</v>
      </c>
      <c r="D34">
        <v>2.9174996665552861E-2</v>
      </c>
      <c r="E34" t="s">
        <v>1023</v>
      </c>
      <c r="F34" t="s">
        <v>477</v>
      </c>
      <c r="G34" t="s">
        <v>1024</v>
      </c>
      <c r="H34" t="s">
        <v>475</v>
      </c>
      <c r="I34" t="s">
        <v>458</v>
      </c>
      <c r="J34" t="s">
        <v>1032</v>
      </c>
      <c r="K34" s="862"/>
    </row>
    <row r="35" spans="1:11" x14ac:dyDescent="0.4">
      <c r="A35" t="s">
        <v>60</v>
      </c>
      <c r="B35" t="s">
        <v>459</v>
      </c>
      <c r="C35" t="s">
        <v>387</v>
      </c>
      <c r="D35">
        <v>5.8566534544049793E-5</v>
      </c>
      <c r="E35" t="s">
        <v>1023</v>
      </c>
      <c r="F35" t="s">
        <v>477</v>
      </c>
      <c r="G35" t="s">
        <v>1024</v>
      </c>
      <c r="H35" t="s">
        <v>475</v>
      </c>
      <c r="I35" t="s">
        <v>460</v>
      </c>
      <c r="J35" t="s">
        <v>1032</v>
      </c>
      <c r="K35" s="862"/>
    </row>
    <row r="36" spans="1:11" x14ac:dyDescent="0.4">
      <c r="A36" t="s">
        <v>60</v>
      </c>
      <c r="B36" t="s">
        <v>459</v>
      </c>
      <c r="C36" t="s">
        <v>388</v>
      </c>
      <c r="D36">
        <v>8.9127364420966496E-5</v>
      </c>
      <c r="E36" t="s">
        <v>1023</v>
      </c>
      <c r="F36" t="s">
        <v>477</v>
      </c>
      <c r="G36" t="s">
        <v>1024</v>
      </c>
      <c r="H36" t="s">
        <v>475</v>
      </c>
      <c r="I36" t="s">
        <v>460</v>
      </c>
      <c r="J36" t="s">
        <v>1032</v>
      </c>
      <c r="K36" s="862"/>
    </row>
    <row r="37" spans="1:11" x14ac:dyDescent="0.4">
      <c r="A37" t="s">
        <v>60</v>
      </c>
      <c r="B37" t="s">
        <v>459</v>
      </c>
      <c r="C37" t="s">
        <v>389</v>
      </c>
      <c r="D37">
        <v>2.5204984995912382E-4</v>
      </c>
      <c r="E37" t="s">
        <v>1023</v>
      </c>
      <c r="F37" t="s">
        <v>477</v>
      </c>
      <c r="G37" t="s">
        <v>1024</v>
      </c>
      <c r="H37" t="s">
        <v>475</v>
      </c>
      <c r="I37" t="s">
        <v>460</v>
      </c>
      <c r="J37" t="s">
        <v>1032</v>
      </c>
      <c r="K37" s="862"/>
    </row>
    <row r="38" spans="1:11" x14ac:dyDescent="0.4">
      <c r="A38" t="s">
        <v>60</v>
      </c>
      <c r="B38" t="s">
        <v>459</v>
      </c>
      <c r="C38" t="s">
        <v>390</v>
      </c>
      <c r="D38">
        <v>3.6784637728304727E-5</v>
      </c>
      <c r="E38" t="s">
        <v>1023</v>
      </c>
      <c r="F38" t="s">
        <v>477</v>
      </c>
      <c r="G38" t="s">
        <v>1024</v>
      </c>
      <c r="H38" t="s">
        <v>475</v>
      </c>
      <c r="I38" t="s">
        <v>460</v>
      </c>
      <c r="J38" t="s">
        <v>1032</v>
      </c>
      <c r="K38" s="862"/>
    </row>
    <row r="39" spans="1:11" x14ac:dyDescent="0.4">
      <c r="A39" t="s">
        <v>60</v>
      </c>
      <c r="B39" t="s">
        <v>459</v>
      </c>
      <c r="C39" t="s">
        <v>391</v>
      </c>
      <c r="D39">
        <v>1.8284306888823642E-5</v>
      </c>
      <c r="E39" t="s">
        <v>1023</v>
      </c>
      <c r="F39" t="s">
        <v>477</v>
      </c>
      <c r="G39" t="s">
        <v>1024</v>
      </c>
      <c r="H39" t="s">
        <v>475</v>
      </c>
      <c r="I39" t="s">
        <v>460</v>
      </c>
      <c r="J39" t="s">
        <v>1032</v>
      </c>
      <c r="K39" s="862"/>
    </row>
    <row r="40" spans="1:11" x14ac:dyDescent="0.4">
      <c r="A40" t="s">
        <v>60</v>
      </c>
      <c r="B40" t="s">
        <v>459</v>
      </c>
      <c r="C40" t="s">
        <v>392</v>
      </c>
      <c r="D40">
        <v>1.1162853967934576E-4</v>
      </c>
      <c r="E40" t="s">
        <v>1023</v>
      </c>
      <c r="F40" t="s">
        <v>477</v>
      </c>
      <c r="G40" t="s">
        <v>1024</v>
      </c>
      <c r="H40" t="s">
        <v>475</v>
      </c>
      <c r="I40" t="s">
        <v>460</v>
      </c>
      <c r="J40" t="s">
        <v>1032</v>
      </c>
      <c r="K40" s="862"/>
    </row>
    <row r="41" spans="1:11" x14ac:dyDescent="0.4">
      <c r="A41" t="s">
        <v>60</v>
      </c>
      <c r="B41" t="s">
        <v>459</v>
      </c>
      <c r="C41" t="s">
        <v>393</v>
      </c>
      <c r="D41">
        <v>2.5068067385867672E-6</v>
      </c>
      <c r="E41" t="s">
        <v>1023</v>
      </c>
      <c r="F41" t="s">
        <v>477</v>
      </c>
      <c r="G41" t="s">
        <v>1024</v>
      </c>
      <c r="H41" t="s">
        <v>475</v>
      </c>
      <c r="I41" t="s">
        <v>460</v>
      </c>
      <c r="J41" t="s">
        <v>1032</v>
      </c>
      <c r="K41" s="862"/>
    </row>
    <row r="42" spans="1:11" x14ac:dyDescent="0.4">
      <c r="A42" t="s">
        <v>60</v>
      </c>
      <c r="B42" t="s">
        <v>459</v>
      </c>
      <c r="C42" t="s">
        <v>394</v>
      </c>
      <c r="D42">
        <v>4.6339089284770684E-6</v>
      </c>
      <c r="E42" t="s">
        <v>1023</v>
      </c>
      <c r="F42" t="s">
        <v>477</v>
      </c>
      <c r="G42" t="s">
        <v>1024</v>
      </c>
      <c r="H42" t="s">
        <v>475</v>
      </c>
      <c r="I42" t="s">
        <v>460</v>
      </c>
      <c r="J42" t="s">
        <v>1032</v>
      </c>
      <c r="K42" s="862"/>
    </row>
    <row r="43" spans="1:11" x14ac:dyDescent="0.4">
      <c r="A43" t="s">
        <v>60</v>
      </c>
      <c r="B43" t="s">
        <v>459</v>
      </c>
      <c r="C43" t="s">
        <v>395</v>
      </c>
      <c r="D43">
        <v>1.0023574442406947E-3</v>
      </c>
      <c r="E43" t="s">
        <v>1023</v>
      </c>
      <c r="F43" t="s">
        <v>477</v>
      </c>
      <c r="G43" t="s">
        <v>1024</v>
      </c>
      <c r="H43" t="s">
        <v>475</v>
      </c>
      <c r="I43" t="s">
        <v>460</v>
      </c>
      <c r="J43" t="s">
        <v>1032</v>
      </c>
      <c r="K43" s="862"/>
    </row>
    <row r="44" spans="1:11" x14ac:dyDescent="0.4">
      <c r="A44" t="s">
        <v>60</v>
      </c>
      <c r="B44" t="s">
        <v>459</v>
      </c>
      <c r="C44" t="s">
        <v>396</v>
      </c>
      <c r="D44">
        <v>1.3046428041749748E-6</v>
      </c>
      <c r="E44" t="s">
        <v>1023</v>
      </c>
      <c r="F44" t="s">
        <v>477</v>
      </c>
      <c r="G44" t="s">
        <v>1024</v>
      </c>
      <c r="H44" t="s">
        <v>475</v>
      </c>
      <c r="I44" t="s">
        <v>460</v>
      </c>
      <c r="J44" t="s">
        <v>1032</v>
      </c>
      <c r="K44" s="862"/>
    </row>
    <row r="45" spans="1:11" x14ac:dyDescent="0.4">
      <c r="A45" t="s">
        <v>60</v>
      </c>
      <c r="B45" t="s">
        <v>459</v>
      </c>
      <c r="C45" t="s">
        <v>1025</v>
      </c>
      <c r="D45">
        <v>8.389821269643423E-2</v>
      </c>
      <c r="E45" t="s">
        <v>1023</v>
      </c>
      <c r="F45" t="s">
        <v>477</v>
      </c>
      <c r="G45" t="s">
        <v>1024</v>
      </c>
      <c r="H45" t="s">
        <v>475</v>
      </c>
      <c r="I45" t="s">
        <v>460</v>
      </c>
      <c r="J45" t="s">
        <v>1032</v>
      </c>
      <c r="K45" s="862"/>
    </row>
    <row r="46" spans="1:11" x14ac:dyDescent="0.4">
      <c r="A46" t="s">
        <v>61</v>
      </c>
      <c r="B46" t="s">
        <v>461</v>
      </c>
      <c r="C46" t="s">
        <v>387</v>
      </c>
      <c r="D46">
        <v>4.3539887763262287E-5</v>
      </c>
      <c r="E46" t="s">
        <v>1023</v>
      </c>
      <c r="F46" t="s">
        <v>477</v>
      </c>
      <c r="G46" t="s">
        <v>1024</v>
      </c>
      <c r="H46" t="s">
        <v>475</v>
      </c>
      <c r="I46" t="s">
        <v>462</v>
      </c>
      <c r="J46" t="s">
        <v>1032</v>
      </c>
      <c r="K46" s="862"/>
    </row>
    <row r="47" spans="1:11" x14ac:dyDescent="0.4">
      <c r="A47" t="s">
        <v>61</v>
      </c>
      <c r="B47" t="s">
        <v>461</v>
      </c>
      <c r="C47" t="s">
        <v>388</v>
      </c>
      <c r="D47">
        <v>3.581804628628168E-5</v>
      </c>
      <c r="E47" t="s">
        <v>1023</v>
      </c>
      <c r="F47" t="s">
        <v>477</v>
      </c>
      <c r="G47" t="s">
        <v>1024</v>
      </c>
      <c r="H47" t="s">
        <v>475</v>
      </c>
      <c r="I47" t="s">
        <v>462</v>
      </c>
      <c r="J47" t="s">
        <v>1032</v>
      </c>
      <c r="K47" s="862"/>
    </row>
    <row r="48" spans="1:11" x14ac:dyDescent="0.4">
      <c r="A48" t="s">
        <v>61</v>
      </c>
      <c r="B48" t="s">
        <v>461</v>
      </c>
      <c r="C48" t="s">
        <v>389</v>
      </c>
      <c r="D48">
        <v>9.5041640527982447E-5</v>
      </c>
      <c r="E48" t="s">
        <v>1023</v>
      </c>
      <c r="F48" t="s">
        <v>477</v>
      </c>
      <c r="G48" t="s">
        <v>1024</v>
      </c>
      <c r="H48" t="s">
        <v>475</v>
      </c>
      <c r="I48" t="s">
        <v>462</v>
      </c>
      <c r="J48" t="s">
        <v>1032</v>
      </c>
      <c r="K48" s="862"/>
    </row>
    <row r="49" spans="1:11" x14ac:dyDescent="0.4">
      <c r="A49" t="s">
        <v>61</v>
      </c>
      <c r="B49" t="s">
        <v>461</v>
      </c>
      <c r="C49" t="s">
        <v>390</v>
      </c>
      <c r="D49">
        <v>4.250843991466258E-5</v>
      </c>
      <c r="E49" t="s">
        <v>1023</v>
      </c>
      <c r="F49" t="s">
        <v>477</v>
      </c>
      <c r="G49" t="s">
        <v>1024</v>
      </c>
      <c r="H49" t="s">
        <v>475</v>
      </c>
      <c r="I49" t="s">
        <v>462</v>
      </c>
      <c r="J49" t="s">
        <v>1032</v>
      </c>
      <c r="K49" s="862"/>
    </row>
    <row r="50" spans="1:11" x14ac:dyDescent="0.4">
      <c r="A50" t="s">
        <v>61</v>
      </c>
      <c r="B50" t="s">
        <v>461</v>
      </c>
      <c r="C50" t="s">
        <v>391</v>
      </c>
      <c r="D50">
        <v>7.5742572290506206E-6</v>
      </c>
      <c r="E50" t="s">
        <v>1023</v>
      </c>
      <c r="F50" t="s">
        <v>477</v>
      </c>
      <c r="G50" t="s">
        <v>1024</v>
      </c>
      <c r="H50" t="s">
        <v>475</v>
      </c>
      <c r="I50" t="s">
        <v>462</v>
      </c>
      <c r="J50" t="s">
        <v>1032</v>
      </c>
      <c r="K50" s="862"/>
    </row>
    <row r="51" spans="1:11" x14ac:dyDescent="0.4">
      <c r="A51" t="s">
        <v>61</v>
      </c>
      <c r="B51" t="s">
        <v>461</v>
      </c>
      <c r="C51" t="s">
        <v>392</v>
      </c>
      <c r="D51">
        <v>4.5378573657648509E-5</v>
      </c>
      <c r="E51" t="s">
        <v>1023</v>
      </c>
      <c r="F51" t="s">
        <v>477</v>
      </c>
      <c r="G51" t="s">
        <v>1024</v>
      </c>
      <c r="H51" t="s">
        <v>475</v>
      </c>
      <c r="I51" t="s">
        <v>462</v>
      </c>
      <c r="J51" t="s">
        <v>1032</v>
      </c>
      <c r="K51" s="862"/>
    </row>
    <row r="52" spans="1:11" x14ac:dyDescent="0.4">
      <c r="A52" t="s">
        <v>61</v>
      </c>
      <c r="B52" t="s">
        <v>461</v>
      </c>
      <c r="C52" t="s">
        <v>393</v>
      </c>
      <c r="D52">
        <v>5.8588027615627451E-7</v>
      </c>
      <c r="E52" t="s">
        <v>1023</v>
      </c>
      <c r="F52" t="s">
        <v>477</v>
      </c>
      <c r="G52" t="s">
        <v>1024</v>
      </c>
      <c r="H52" t="s">
        <v>475</v>
      </c>
      <c r="I52" t="s">
        <v>462</v>
      </c>
      <c r="J52" t="s">
        <v>1032</v>
      </c>
      <c r="K52" s="862"/>
    </row>
    <row r="53" spans="1:11" x14ac:dyDescent="0.4">
      <c r="A53" t="s">
        <v>61</v>
      </c>
      <c r="B53" t="s">
        <v>461</v>
      </c>
      <c r="C53" t="s">
        <v>394</v>
      </c>
      <c r="D53">
        <v>1.4648696140324221E-6</v>
      </c>
      <c r="E53" t="s">
        <v>1023</v>
      </c>
      <c r="F53" t="s">
        <v>477</v>
      </c>
      <c r="G53" t="s">
        <v>1024</v>
      </c>
      <c r="H53" t="s">
        <v>475</v>
      </c>
      <c r="I53" t="s">
        <v>462</v>
      </c>
      <c r="J53" t="s">
        <v>1032</v>
      </c>
      <c r="K53" s="862"/>
    </row>
    <row r="54" spans="1:11" x14ac:dyDescent="0.4">
      <c r="A54" t="s">
        <v>61</v>
      </c>
      <c r="B54" t="s">
        <v>461</v>
      </c>
      <c r="C54" t="s">
        <v>395</v>
      </c>
      <c r="D54">
        <v>8.7154815693754476E-4</v>
      </c>
      <c r="E54" t="s">
        <v>1023</v>
      </c>
      <c r="F54" t="s">
        <v>477</v>
      </c>
      <c r="G54" t="s">
        <v>1024</v>
      </c>
      <c r="H54" t="s">
        <v>475</v>
      </c>
      <c r="I54" t="s">
        <v>462</v>
      </c>
      <c r="J54" t="s">
        <v>1032</v>
      </c>
      <c r="K54" s="862"/>
    </row>
    <row r="55" spans="1:11" x14ac:dyDescent="0.4">
      <c r="A55" t="s">
        <v>61</v>
      </c>
      <c r="B55" t="s">
        <v>461</v>
      </c>
      <c r="C55" t="s">
        <v>396</v>
      </c>
      <c r="D55">
        <v>8.6983541856309381E-7</v>
      </c>
      <c r="E55" t="s">
        <v>1023</v>
      </c>
      <c r="F55" t="s">
        <v>477</v>
      </c>
      <c r="G55" t="s">
        <v>1024</v>
      </c>
      <c r="H55" t="s">
        <v>475</v>
      </c>
      <c r="I55" t="s">
        <v>462</v>
      </c>
      <c r="J55" t="s">
        <v>1032</v>
      </c>
      <c r="K55" s="862"/>
    </row>
    <row r="56" spans="1:11" x14ac:dyDescent="0.4">
      <c r="A56" t="s">
        <v>61</v>
      </c>
      <c r="B56" t="s">
        <v>461</v>
      </c>
      <c r="C56" t="s">
        <v>1025</v>
      </c>
      <c r="D56">
        <v>1.3915710081891903E-2</v>
      </c>
      <c r="E56" t="s">
        <v>1023</v>
      </c>
      <c r="F56" t="s">
        <v>477</v>
      </c>
      <c r="G56" t="s">
        <v>1024</v>
      </c>
      <c r="H56" t="s">
        <v>475</v>
      </c>
      <c r="I56" t="s">
        <v>462</v>
      </c>
      <c r="J56" t="s">
        <v>1032</v>
      </c>
      <c r="K56" s="862"/>
    </row>
    <row r="57" spans="1:11" x14ac:dyDescent="0.4">
      <c r="A57" t="s">
        <v>62</v>
      </c>
      <c r="B57" t="s">
        <v>463</v>
      </c>
      <c r="C57" t="s">
        <v>387</v>
      </c>
      <c r="D57">
        <v>3.0128663955190385E-5</v>
      </c>
      <c r="E57" t="s">
        <v>1023</v>
      </c>
      <c r="F57" t="s">
        <v>477</v>
      </c>
      <c r="G57" t="s">
        <v>1024</v>
      </c>
      <c r="H57" t="s">
        <v>475</v>
      </c>
      <c r="I57" t="s">
        <v>464</v>
      </c>
      <c r="J57" t="s">
        <v>1032</v>
      </c>
      <c r="K57" s="862"/>
    </row>
    <row r="58" spans="1:11" x14ac:dyDescent="0.4">
      <c r="A58" t="s">
        <v>62</v>
      </c>
      <c r="B58" t="s">
        <v>463</v>
      </c>
      <c r="C58" t="s">
        <v>388</v>
      </c>
      <c r="D58">
        <v>7.8282280219134118E-5</v>
      </c>
      <c r="E58" t="s">
        <v>1023</v>
      </c>
      <c r="F58" t="s">
        <v>477</v>
      </c>
      <c r="G58" t="s">
        <v>1024</v>
      </c>
      <c r="H58" t="s">
        <v>475</v>
      </c>
      <c r="I58" t="s">
        <v>464</v>
      </c>
      <c r="J58" t="s">
        <v>1032</v>
      </c>
      <c r="K58" s="862"/>
    </row>
    <row r="59" spans="1:11" x14ac:dyDescent="0.4">
      <c r="A59" t="s">
        <v>62</v>
      </c>
      <c r="B59" t="s">
        <v>463</v>
      </c>
      <c r="C59" t="s">
        <v>389</v>
      </c>
      <c r="D59">
        <v>1.0280941516937332E-4</v>
      </c>
      <c r="E59" t="s">
        <v>1023</v>
      </c>
      <c r="F59" t="s">
        <v>477</v>
      </c>
      <c r="G59" t="s">
        <v>1024</v>
      </c>
      <c r="H59" t="s">
        <v>475</v>
      </c>
      <c r="I59" t="s">
        <v>464</v>
      </c>
      <c r="J59" t="s">
        <v>1032</v>
      </c>
      <c r="K59" s="862"/>
    </row>
    <row r="60" spans="1:11" x14ac:dyDescent="0.4">
      <c r="A60" t="s">
        <v>62</v>
      </c>
      <c r="B60" t="s">
        <v>463</v>
      </c>
      <c r="C60" t="s">
        <v>390</v>
      </c>
      <c r="D60">
        <v>4.3710946578314068E-6</v>
      </c>
      <c r="E60" t="s">
        <v>1023</v>
      </c>
      <c r="F60" t="s">
        <v>477</v>
      </c>
      <c r="G60" t="s">
        <v>1024</v>
      </c>
      <c r="H60" t="s">
        <v>475</v>
      </c>
      <c r="I60" t="s">
        <v>464</v>
      </c>
      <c r="J60" t="s">
        <v>1032</v>
      </c>
      <c r="K60" s="862"/>
    </row>
    <row r="61" spans="1:11" x14ac:dyDescent="0.4">
      <c r="A61" t="s">
        <v>62</v>
      </c>
      <c r="B61" t="s">
        <v>463</v>
      </c>
      <c r="C61" t="s">
        <v>391</v>
      </c>
      <c r="D61">
        <v>2.0979483305952647E-6</v>
      </c>
      <c r="E61" t="s">
        <v>1023</v>
      </c>
      <c r="F61" t="s">
        <v>477</v>
      </c>
      <c r="G61" t="s">
        <v>1024</v>
      </c>
      <c r="H61" t="s">
        <v>475</v>
      </c>
      <c r="I61" t="s">
        <v>464</v>
      </c>
      <c r="J61" t="s">
        <v>1032</v>
      </c>
      <c r="K61" s="862"/>
    </row>
    <row r="62" spans="1:11" x14ac:dyDescent="0.4">
      <c r="A62" t="s">
        <v>62</v>
      </c>
      <c r="B62" t="s">
        <v>463</v>
      </c>
      <c r="C62" t="s">
        <v>392</v>
      </c>
      <c r="D62">
        <v>3.7439089954198379E-5</v>
      </c>
      <c r="E62" t="s">
        <v>1023</v>
      </c>
      <c r="F62" t="s">
        <v>477</v>
      </c>
      <c r="G62" t="s">
        <v>1024</v>
      </c>
      <c r="H62" t="s">
        <v>475</v>
      </c>
      <c r="I62" t="s">
        <v>464</v>
      </c>
      <c r="J62" t="s">
        <v>1032</v>
      </c>
      <c r="K62" s="862"/>
    </row>
    <row r="63" spans="1:11" x14ac:dyDescent="0.4">
      <c r="A63" t="s">
        <v>62</v>
      </c>
      <c r="B63" t="s">
        <v>463</v>
      </c>
      <c r="C63" t="s">
        <v>393</v>
      </c>
      <c r="D63">
        <v>5.6141508634775956E-7</v>
      </c>
      <c r="E63" t="s">
        <v>1023</v>
      </c>
      <c r="F63" t="s">
        <v>477</v>
      </c>
      <c r="G63" t="s">
        <v>1024</v>
      </c>
      <c r="H63" t="s">
        <v>475</v>
      </c>
      <c r="I63" t="s">
        <v>464</v>
      </c>
      <c r="J63" t="s">
        <v>1032</v>
      </c>
      <c r="K63" s="862"/>
    </row>
    <row r="64" spans="1:11" x14ac:dyDescent="0.4">
      <c r="A64" t="s">
        <v>62</v>
      </c>
      <c r="B64" t="s">
        <v>463</v>
      </c>
      <c r="C64" t="s">
        <v>394</v>
      </c>
      <c r="D64">
        <v>6.5281371184351818E-7</v>
      </c>
      <c r="E64" t="s">
        <v>1023</v>
      </c>
      <c r="F64" t="s">
        <v>477</v>
      </c>
      <c r="G64" t="s">
        <v>1024</v>
      </c>
      <c r="H64" t="s">
        <v>475</v>
      </c>
      <c r="I64" t="s">
        <v>464</v>
      </c>
      <c r="J64" t="s">
        <v>1032</v>
      </c>
      <c r="K64" s="862"/>
    </row>
    <row r="65" spans="1:11" x14ac:dyDescent="0.4">
      <c r="A65" t="s">
        <v>62</v>
      </c>
      <c r="B65" t="s">
        <v>463</v>
      </c>
      <c r="C65" t="s">
        <v>395</v>
      </c>
      <c r="D65">
        <v>6.450997902702093E-4</v>
      </c>
      <c r="E65" t="s">
        <v>1023</v>
      </c>
      <c r="F65" t="s">
        <v>477</v>
      </c>
      <c r="G65" t="s">
        <v>1024</v>
      </c>
      <c r="H65" t="s">
        <v>475</v>
      </c>
      <c r="I65" t="s">
        <v>464</v>
      </c>
      <c r="J65" t="s">
        <v>1032</v>
      </c>
      <c r="K65" s="862"/>
    </row>
    <row r="66" spans="1:11" x14ac:dyDescent="0.4">
      <c r="A66" t="s">
        <v>62</v>
      </c>
      <c r="B66" t="s">
        <v>463</v>
      </c>
      <c r="C66" t="s">
        <v>396</v>
      </c>
      <c r="D66">
        <v>2.5124482826618829E-6</v>
      </c>
      <c r="E66" t="s">
        <v>1023</v>
      </c>
      <c r="F66" t="s">
        <v>477</v>
      </c>
      <c r="G66" t="s">
        <v>1024</v>
      </c>
      <c r="H66" t="s">
        <v>475</v>
      </c>
      <c r="I66" t="s">
        <v>464</v>
      </c>
      <c r="J66" t="s">
        <v>1032</v>
      </c>
      <c r="K66" s="862"/>
    </row>
    <row r="67" spans="1:11" x14ac:dyDescent="0.4">
      <c r="A67" t="s">
        <v>62</v>
      </c>
      <c r="B67" t="s">
        <v>463</v>
      </c>
      <c r="C67" t="s">
        <v>1025</v>
      </c>
      <c r="D67">
        <v>1.8742657183164303E-2</v>
      </c>
      <c r="E67" t="s">
        <v>1023</v>
      </c>
      <c r="F67" t="s">
        <v>477</v>
      </c>
      <c r="G67" t="s">
        <v>1024</v>
      </c>
      <c r="H67" t="s">
        <v>475</v>
      </c>
      <c r="I67" t="s">
        <v>464</v>
      </c>
      <c r="J67" t="s">
        <v>1032</v>
      </c>
      <c r="K67" s="862"/>
    </row>
    <row r="68" spans="1:11" x14ac:dyDescent="0.4">
      <c r="A68" t="s">
        <v>63</v>
      </c>
      <c r="B68" t="s">
        <v>465</v>
      </c>
      <c r="C68" t="s">
        <v>387</v>
      </c>
      <c r="D68">
        <v>4.6204886412068549E-5</v>
      </c>
      <c r="E68" t="s">
        <v>1023</v>
      </c>
      <c r="F68" t="s">
        <v>477</v>
      </c>
      <c r="G68" t="s">
        <v>1024</v>
      </c>
      <c r="H68" t="s">
        <v>475</v>
      </c>
      <c r="I68" t="s">
        <v>466</v>
      </c>
      <c r="J68" t="s">
        <v>1032</v>
      </c>
      <c r="K68" s="862"/>
    </row>
    <row r="69" spans="1:11" x14ac:dyDescent="0.4">
      <c r="A69" t="s">
        <v>63</v>
      </c>
      <c r="B69" t="s">
        <v>465</v>
      </c>
      <c r="C69" t="s">
        <v>388</v>
      </c>
      <c r="D69">
        <v>6.0223053500088206E-5</v>
      </c>
      <c r="E69" t="s">
        <v>1023</v>
      </c>
      <c r="F69" t="s">
        <v>477</v>
      </c>
      <c r="G69" t="s">
        <v>1024</v>
      </c>
      <c r="H69" t="s">
        <v>475</v>
      </c>
      <c r="I69" t="s">
        <v>466</v>
      </c>
      <c r="J69" t="s">
        <v>1032</v>
      </c>
      <c r="K69" s="862"/>
    </row>
    <row r="70" spans="1:11" x14ac:dyDescent="0.4">
      <c r="A70" t="s">
        <v>63</v>
      </c>
      <c r="B70" t="s">
        <v>465</v>
      </c>
      <c r="C70" t="s">
        <v>389</v>
      </c>
      <c r="D70">
        <v>1.1639468526212975E-4</v>
      </c>
      <c r="E70" t="s">
        <v>1023</v>
      </c>
      <c r="F70" t="s">
        <v>477</v>
      </c>
      <c r="G70" t="s">
        <v>1024</v>
      </c>
      <c r="H70" t="s">
        <v>475</v>
      </c>
      <c r="I70" t="s">
        <v>466</v>
      </c>
      <c r="J70" t="s">
        <v>1032</v>
      </c>
      <c r="K70" s="862"/>
    </row>
    <row r="71" spans="1:11" x14ac:dyDescent="0.4">
      <c r="A71" t="s">
        <v>63</v>
      </c>
      <c r="B71" t="s">
        <v>465</v>
      </c>
      <c r="C71" t="s">
        <v>390</v>
      </c>
      <c r="D71">
        <v>3.5334002548714336E-5</v>
      </c>
      <c r="E71" t="s">
        <v>1023</v>
      </c>
      <c r="F71" t="s">
        <v>477</v>
      </c>
      <c r="G71" t="s">
        <v>1024</v>
      </c>
      <c r="H71" t="s">
        <v>475</v>
      </c>
      <c r="I71" t="s">
        <v>466</v>
      </c>
      <c r="J71" t="s">
        <v>1032</v>
      </c>
      <c r="K71" s="862"/>
    </row>
    <row r="72" spans="1:11" x14ac:dyDescent="0.4">
      <c r="A72" t="s">
        <v>63</v>
      </c>
      <c r="B72" t="s">
        <v>465</v>
      </c>
      <c r="C72" t="s">
        <v>391</v>
      </c>
      <c r="D72">
        <v>7.0659219370122437E-6</v>
      </c>
      <c r="E72" t="s">
        <v>1023</v>
      </c>
      <c r="F72" t="s">
        <v>477</v>
      </c>
      <c r="G72" t="s">
        <v>1024</v>
      </c>
      <c r="H72" t="s">
        <v>475</v>
      </c>
      <c r="I72" t="s">
        <v>466</v>
      </c>
      <c r="J72" t="s">
        <v>1032</v>
      </c>
      <c r="K72" s="862"/>
    </row>
    <row r="73" spans="1:11" x14ac:dyDescent="0.4">
      <c r="A73" t="s">
        <v>63</v>
      </c>
      <c r="B73" t="s">
        <v>465</v>
      </c>
      <c r="C73" t="s">
        <v>392</v>
      </c>
      <c r="D73">
        <v>5.5362781599949695E-5</v>
      </c>
      <c r="E73" t="s">
        <v>1023</v>
      </c>
      <c r="F73" t="s">
        <v>477</v>
      </c>
      <c r="G73" t="s">
        <v>1024</v>
      </c>
      <c r="H73" t="s">
        <v>475</v>
      </c>
      <c r="I73" t="s">
        <v>466</v>
      </c>
      <c r="J73" t="s">
        <v>1032</v>
      </c>
      <c r="K73" s="862"/>
    </row>
    <row r="74" spans="1:11" x14ac:dyDescent="0.4">
      <c r="A74" t="s">
        <v>63</v>
      </c>
      <c r="B74" t="s">
        <v>465</v>
      </c>
      <c r="C74" t="s">
        <v>393</v>
      </c>
      <c r="D74">
        <v>6.6208207671785002E-7</v>
      </c>
      <c r="E74" t="s">
        <v>1023</v>
      </c>
      <c r="F74" t="s">
        <v>477</v>
      </c>
      <c r="G74" t="s">
        <v>1024</v>
      </c>
      <c r="H74" t="s">
        <v>475</v>
      </c>
      <c r="I74" t="s">
        <v>466</v>
      </c>
      <c r="J74" t="s">
        <v>1032</v>
      </c>
      <c r="K74" s="862"/>
    </row>
    <row r="75" spans="1:11" x14ac:dyDescent="0.4">
      <c r="A75" t="s">
        <v>63</v>
      </c>
      <c r="B75" t="s">
        <v>465</v>
      </c>
      <c r="C75" t="s">
        <v>394</v>
      </c>
      <c r="D75">
        <v>1.4066828445077779E-6</v>
      </c>
      <c r="E75" t="s">
        <v>1023</v>
      </c>
      <c r="F75" t="s">
        <v>477</v>
      </c>
      <c r="G75" t="s">
        <v>1024</v>
      </c>
      <c r="H75" t="s">
        <v>475</v>
      </c>
      <c r="I75" t="s">
        <v>466</v>
      </c>
      <c r="J75" t="s">
        <v>1032</v>
      </c>
      <c r="K75" s="862"/>
    </row>
    <row r="76" spans="1:11" x14ac:dyDescent="0.4">
      <c r="A76" t="s">
        <v>63</v>
      </c>
      <c r="B76" t="s">
        <v>465</v>
      </c>
      <c r="C76" t="s">
        <v>395</v>
      </c>
      <c r="D76">
        <v>9.4118928064719997E-4</v>
      </c>
      <c r="E76" t="s">
        <v>1023</v>
      </c>
      <c r="F76" t="s">
        <v>477</v>
      </c>
      <c r="G76" t="s">
        <v>1024</v>
      </c>
      <c r="H76" t="s">
        <v>475</v>
      </c>
      <c r="I76" t="s">
        <v>466</v>
      </c>
      <c r="J76" t="s">
        <v>1032</v>
      </c>
      <c r="K76" s="862"/>
    </row>
    <row r="77" spans="1:11" x14ac:dyDescent="0.4">
      <c r="A77" t="s">
        <v>63</v>
      </c>
      <c r="B77" t="s">
        <v>465</v>
      </c>
      <c r="C77" t="s">
        <v>396</v>
      </c>
      <c r="D77">
        <v>1.720882367472674E-6</v>
      </c>
      <c r="E77" t="s">
        <v>1023</v>
      </c>
      <c r="F77" t="s">
        <v>477</v>
      </c>
      <c r="G77" t="s">
        <v>1024</v>
      </c>
      <c r="H77" t="s">
        <v>475</v>
      </c>
      <c r="I77" t="s">
        <v>466</v>
      </c>
      <c r="J77" t="s">
        <v>1032</v>
      </c>
      <c r="K77" s="862"/>
    </row>
    <row r="78" spans="1:11" x14ac:dyDescent="0.4">
      <c r="A78" t="s">
        <v>63</v>
      </c>
      <c r="B78" t="s">
        <v>465</v>
      </c>
      <c r="C78" t="s">
        <v>1025</v>
      </c>
      <c r="D78">
        <v>1.9234016825459398E-2</v>
      </c>
      <c r="E78" t="s">
        <v>1023</v>
      </c>
      <c r="F78" t="s">
        <v>477</v>
      </c>
      <c r="G78" t="s">
        <v>1024</v>
      </c>
      <c r="H78" t="s">
        <v>475</v>
      </c>
      <c r="I78" t="s">
        <v>466</v>
      </c>
      <c r="J78" t="s">
        <v>1032</v>
      </c>
      <c r="K78" s="862"/>
    </row>
    <row r="79" spans="1:11" x14ac:dyDescent="0.4">
      <c r="A79" t="s">
        <v>64</v>
      </c>
      <c r="B79" t="s">
        <v>467</v>
      </c>
      <c r="C79" t="s">
        <v>387</v>
      </c>
      <c r="D79">
        <v>4.6881430135951224E-5</v>
      </c>
      <c r="E79" t="s">
        <v>1023</v>
      </c>
      <c r="F79" t="s">
        <v>477</v>
      </c>
      <c r="G79" t="s">
        <v>1024</v>
      </c>
      <c r="H79" t="s">
        <v>475</v>
      </c>
      <c r="I79" t="s">
        <v>468</v>
      </c>
      <c r="J79" t="s">
        <v>1032</v>
      </c>
      <c r="K79" s="862"/>
    </row>
    <row r="80" spans="1:11" x14ac:dyDescent="0.4">
      <c r="A80" t="s">
        <v>64</v>
      </c>
      <c r="B80" t="s">
        <v>467</v>
      </c>
      <c r="C80" t="s">
        <v>388</v>
      </c>
      <c r="D80">
        <v>7.5618428502203074E-5</v>
      </c>
      <c r="E80" t="s">
        <v>1023</v>
      </c>
      <c r="F80" t="s">
        <v>477</v>
      </c>
      <c r="G80" t="s">
        <v>1024</v>
      </c>
      <c r="H80" t="s">
        <v>475</v>
      </c>
      <c r="I80" t="s">
        <v>468</v>
      </c>
      <c r="J80" t="s">
        <v>1032</v>
      </c>
      <c r="K80" s="862"/>
    </row>
    <row r="81" spans="1:11" x14ac:dyDescent="0.4">
      <c r="A81" t="s">
        <v>64</v>
      </c>
      <c r="B81" t="s">
        <v>467</v>
      </c>
      <c r="C81" t="s">
        <v>389</v>
      </c>
      <c r="D81">
        <v>1.2760932203949706E-4</v>
      </c>
      <c r="E81" t="s">
        <v>1023</v>
      </c>
      <c r="F81" t="s">
        <v>477</v>
      </c>
      <c r="G81" t="s">
        <v>1024</v>
      </c>
      <c r="H81" t="s">
        <v>475</v>
      </c>
      <c r="I81" t="s">
        <v>468</v>
      </c>
      <c r="J81" t="s">
        <v>1032</v>
      </c>
      <c r="K81" s="862"/>
    </row>
    <row r="82" spans="1:11" x14ac:dyDescent="0.4">
      <c r="A82" t="s">
        <v>64</v>
      </c>
      <c r="B82" t="s">
        <v>467</v>
      </c>
      <c r="C82" t="s">
        <v>390</v>
      </c>
      <c r="D82">
        <v>2.8395011817377851E-5</v>
      </c>
      <c r="E82" t="s">
        <v>1023</v>
      </c>
      <c r="F82" t="s">
        <v>477</v>
      </c>
      <c r="G82" t="s">
        <v>1024</v>
      </c>
      <c r="H82" t="s">
        <v>475</v>
      </c>
      <c r="I82" t="s">
        <v>468</v>
      </c>
      <c r="J82" t="s">
        <v>1032</v>
      </c>
      <c r="K82" s="862"/>
    </row>
    <row r="83" spans="1:11" x14ac:dyDescent="0.4">
      <c r="A83" t="s">
        <v>64</v>
      </c>
      <c r="B83" t="s">
        <v>467</v>
      </c>
      <c r="C83" t="s">
        <v>391</v>
      </c>
      <c r="D83">
        <v>6.0168260719889744E-6</v>
      </c>
      <c r="E83" t="s">
        <v>1023</v>
      </c>
      <c r="F83" t="s">
        <v>477</v>
      </c>
      <c r="G83" t="s">
        <v>1024</v>
      </c>
      <c r="H83" t="s">
        <v>475</v>
      </c>
      <c r="I83" t="s">
        <v>468</v>
      </c>
      <c r="J83" t="s">
        <v>1032</v>
      </c>
      <c r="K83" s="862"/>
    </row>
    <row r="84" spans="1:11" x14ac:dyDescent="0.4">
      <c r="A84" t="s">
        <v>64</v>
      </c>
      <c r="B84" t="s">
        <v>467</v>
      </c>
      <c r="C84" t="s">
        <v>392</v>
      </c>
      <c r="D84">
        <v>5.5048122020743362E-5</v>
      </c>
      <c r="E84" t="s">
        <v>1023</v>
      </c>
      <c r="F84" t="s">
        <v>477</v>
      </c>
      <c r="G84" t="s">
        <v>1024</v>
      </c>
      <c r="H84" t="s">
        <v>475</v>
      </c>
      <c r="I84" t="s">
        <v>468</v>
      </c>
      <c r="J84" t="s">
        <v>1032</v>
      </c>
      <c r="K84" s="862"/>
    </row>
    <row r="85" spans="1:11" x14ac:dyDescent="0.4">
      <c r="A85" t="s">
        <v>64</v>
      </c>
      <c r="B85" t="s">
        <v>467</v>
      </c>
      <c r="C85" t="s">
        <v>393</v>
      </c>
      <c r="D85">
        <v>6.9996500162121445E-7</v>
      </c>
      <c r="E85" t="s">
        <v>1023</v>
      </c>
      <c r="F85" t="s">
        <v>477</v>
      </c>
      <c r="G85" t="s">
        <v>1024</v>
      </c>
      <c r="H85" t="s">
        <v>475</v>
      </c>
      <c r="I85" t="s">
        <v>468</v>
      </c>
      <c r="J85" t="s">
        <v>1032</v>
      </c>
      <c r="K85" s="862"/>
    </row>
    <row r="86" spans="1:11" x14ac:dyDescent="0.4">
      <c r="A86" t="s">
        <v>64</v>
      </c>
      <c r="B86" t="s">
        <v>467</v>
      </c>
      <c r="C86" t="s">
        <v>394</v>
      </c>
      <c r="D86">
        <v>1.3025316699423733E-6</v>
      </c>
      <c r="E86" t="s">
        <v>1023</v>
      </c>
      <c r="F86" t="s">
        <v>477</v>
      </c>
      <c r="G86" t="s">
        <v>1024</v>
      </c>
      <c r="H86" t="s">
        <v>475</v>
      </c>
      <c r="I86" t="s">
        <v>468</v>
      </c>
      <c r="J86" t="s">
        <v>1032</v>
      </c>
      <c r="K86" s="862"/>
    </row>
    <row r="87" spans="1:11" x14ac:dyDescent="0.4">
      <c r="A87" t="s">
        <v>64</v>
      </c>
      <c r="B87" t="s">
        <v>467</v>
      </c>
      <c r="C87" t="s">
        <v>395</v>
      </c>
      <c r="D87">
        <v>9.7119306331455929E-4</v>
      </c>
      <c r="E87" t="s">
        <v>1023</v>
      </c>
      <c r="F87" t="s">
        <v>477</v>
      </c>
      <c r="G87" t="s">
        <v>1024</v>
      </c>
      <c r="H87" t="s">
        <v>475</v>
      </c>
      <c r="I87" t="s">
        <v>468</v>
      </c>
      <c r="J87" t="s">
        <v>1032</v>
      </c>
      <c r="K87" s="862"/>
    </row>
    <row r="88" spans="1:11" x14ac:dyDescent="0.4">
      <c r="A88" t="s">
        <v>64</v>
      </c>
      <c r="B88" t="s">
        <v>467</v>
      </c>
      <c r="C88" t="s">
        <v>396</v>
      </c>
      <c r="D88">
        <v>2.2894098375850432E-6</v>
      </c>
      <c r="E88" t="s">
        <v>1023</v>
      </c>
      <c r="F88" t="s">
        <v>477</v>
      </c>
      <c r="G88" t="s">
        <v>1024</v>
      </c>
      <c r="H88" t="s">
        <v>475</v>
      </c>
      <c r="I88" t="s">
        <v>468</v>
      </c>
      <c r="J88" t="s">
        <v>1032</v>
      </c>
      <c r="K88" s="862"/>
    </row>
    <row r="89" spans="1:11" x14ac:dyDescent="0.4">
      <c r="A89" t="s">
        <v>64</v>
      </c>
      <c r="B89" t="s">
        <v>467</v>
      </c>
      <c r="C89" t="s">
        <v>1025</v>
      </c>
      <c r="D89">
        <v>2.1805522917158298E-2</v>
      </c>
      <c r="E89" t="s">
        <v>1023</v>
      </c>
      <c r="F89" t="s">
        <v>477</v>
      </c>
      <c r="G89" t="s">
        <v>1024</v>
      </c>
      <c r="H89" t="s">
        <v>475</v>
      </c>
      <c r="I89" t="s">
        <v>468</v>
      </c>
      <c r="J89" t="s">
        <v>1032</v>
      </c>
      <c r="K89" s="862"/>
    </row>
    <row r="90" spans="1:11" x14ac:dyDescent="0.4">
      <c r="A90" t="s">
        <v>65</v>
      </c>
      <c r="B90" t="s">
        <v>469</v>
      </c>
      <c r="C90" t="s">
        <v>387</v>
      </c>
      <c r="D90">
        <v>4.6933158268761032E-5</v>
      </c>
      <c r="E90" t="s">
        <v>1023</v>
      </c>
      <c r="F90" t="s">
        <v>477</v>
      </c>
      <c r="G90" t="s">
        <v>1024</v>
      </c>
      <c r="H90" t="s">
        <v>475</v>
      </c>
      <c r="I90" t="s">
        <v>470</v>
      </c>
      <c r="J90" t="s">
        <v>1032</v>
      </c>
      <c r="K90" s="862"/>
    </row>
    <row r="91" spans="1:11" x14ac:dyDescent="0.4">
      <c r="A91" t="s">
        <v>65</v>
      </c>
      <c r="B91" t="s">
        <v>469</v>
      </c>
      <c r="C91" t="s">
        <v>388</v>
      </c>
      <c r="D91">
        <v>6.6995293375925595E-5</v>
      </c>
      <c r="E91" t="s">
        <v>1023</v>
      </c>
      <c r="F91" t="s">
        <v>477</v>
      </c>
      <c r="G91" t="s">
        <v>1024</v>
      </c>
      <c r="H91" t="s">
        <v>475</v>
      </c>
      <c r="I91" t="s">
        <v>470</v>
      </c>
      <c r="J91" t="s">
        <v>1032</v>
      </c>
      <c r="K91" s="862"/>
    </row>
    <row r="92" spans="1:11" x14ac:dyDescent="0.4">
      <c r="A92" t="s">
        <v>65</v>
      </c>
      <c r="B92" t="s">
        <v>469</v>
      </c>
      <c r="C92" t="s">
        <v>389</v>
      </c>
      <c r="D92">
        <v>1.2309223296894231E-4</v>
      </c>
      <c r="E92" t="s">
        <v>1023</v>
      </c>
      <c r="F92" t="s">
        <v>477</v>
      </c>
      <c r="G92" t="s">
        <v>1024</v>
      </c>
      <c r="H92" t="s">
        <v>475</v>
      </c>
      <c r="I92" t="s">
        <v>470</v>
      </c>
      <c r="J92" t="s">
        <v>1032</v>
      </c>
      <c r="K92" s="862"/>
    </row>
    <row r="93" spans="1:11" x14ac:dyDescent="0.4">
      <c r="A93" t="s">
        <v>65</v>
      </c>
      <c r="B93" t="s">
        <v>469</v>
      </c>
      <c r="C93" t="s">
        <v>390</v>
      </c>
      <c r="D93">
        <v>3.1436226740178291E-5</v>
      </c>
      <c r="E93" t="s">
        <v>1023</v>
      </c>
      <c r="F93" t="s">
        <v>477</v>
      </c>
      <c r="G93" t="s">
        <v>1024</v>
      </c>
      <c r="H93" t="s">
        <v>475</v>
      </c>
      <c r="I93" t="s">
        <v>470</v>
      </c>
      <c r="J93" t="s">
        <v>1032</v>
      </c>
      <c r="K93" s="862"/>
    </row>
    <row r="94" spans="1:11" x14ac:dyDescent="0.4">
      <c r="A94" t="s">
        <v>65</v>
      </c>
      <c r="B94" t="s">
        <v>469</v>
      </c>
      <c r="C94" t="s">
        <v>391</v>
      </c>
      <c r="D94">
        <v>6.3362212759841597E-6</v>
      </c>
      <c r="E94" t="s">
        <v>1023</v>
      </c>
      <c r="F94" t="s">
        <v>477</v>
      </c>
      <c r="G94" t="s">
        <v>1024</v>
      </c>
      <c r="H94" t="s">
        <v>475</v>
      </c>
      <c r="I94" t="s">
        <v>470</v>
      </c>
      <c r="J94" t="s">
        <v>1032</v>
      </c>
      <c r="K94" s="862"/>
    </row>
    <row r="95" spans="1:11" x14ac:dyDescent="0.4">
      <c r="A95" t="s">
        <v>65</v>
      </c>
      <c r="B95" t="s">
        <v>469</v>
      </c>
      <c r="C95" t="s">
        <v>392</v>
      </c>
      <c r="D95">
        <v>5.3316512892139E-5</v>
      </c>
      <c r="E95" t="s">
        <v>1023</v>
      </c>
      <c r="F95" t="s">
        <v>477</v>
      </c>
      <c r="G95" t="s">
        <v>1024</v>
      </c>
      <c r="H95" t="s">
        <v>475</v>
      </c>
      <c r="I95" t="s">
        <v>470</v>
      </c>
      <c r="J95" t="s">
        <v>1032</v>
      </c>
      <c r="K95" s="862"/>
    </row>
    <row r="96" spans="1:11" x14ac:dyDescent="0.4">
      <c r="A96" t="s">
        <v>65</v>
      </c>
      <c r="B96" t="s">
        <v>469</v>
      </c>
      <c r="C96" t="s">
        <v>393</v>
      </c>
      <c r="D96">
        <v>6.5992975369633897E-7</v>
      </c>
      <c r="E96" t="s">
        <v>1023</v>
      </c>
      <c r="F96" t="s">
        <v>477</v>
      </c>
      <c r="G96" t="s">
        <v>1024</v>
      </c>
      <c r="H96" t="s">
        <v>475</v>
      </c>
      <c r="I96" t="s">
        <v>470</v>
      </c>
      <c r="J96" t="s">
        <v>1032</v>
      </c>
      <c r="K96" s="862"/>
    </row>
    <row r="97" spans="1:11" x14ac:dyDescent="0.4">
      <c r="A97" t="s">
        <v>65</v>
      </c>
      <c r="B97" t="s">
        <v>469</v>
      </c>
      <c r="C97" t="s">
        <v>394</v>
      </c>
      <c r="D97">
        <v>1.3580195387007212E-6</v>
      </c>
      <c r="E97" t="s">
        <v>1023</v>
      </c>
      <c r="F97" t="s">
        <v>477</v>
      </c>
      <c r="G97" t="s">
        <v>1024</v>
      </c>
      <c r="H97" t="s">
        <v>475</v>
      </c>
      <c r="I97" t="s">
        <v>470</v>
      </c>
      <c r="J97" t="s">
        <v>1032</v>
      </c>
      <c r="K97" s="862"/>
    </row>
    <row r="98" spans="1:11" x14ac:dyDescent="0.4">
      <c r="A98" t="s">
        <v>65</v>
      </c>
      <c r="B98" t="s">
        <v>469</v>
      </c>
      <c r="C98" t="s">
        <v>395</v>
      </c>
      <c r="D98">
        <v>9.7361913310523441E-4</v>
      </c>
      <c r="E98" t="s">
        <v>1023</v>
      </c>
      <c r="F98" t="s">
        <v>477</v>
      </c>
      <c r="G98" t="s">
        <v>1024</v>
      </c>
      <c r="H98" t="s">
        <v>475</v>
      </c>
      <c r="I98" t="s">
        <v>470</v>
      </c>
      <c r="J98" t="s">
        <v>1032</v>
      </c>
      <c r="K98" s="862"/>
    </row>
    <row r="99" spans="1:11" x14ac:dyDescent="0.4">
      <c r="A99" t="s">
        <v>65</v>
      </c>
      <c r="B99" t="s">
        <v>469</v>
      </c>
      <c r="C99" t="s">
        <v>396</v>
      </c>
      <c r="D99">
        <v>2.0266747443499312E-6</v>
      </c>
      <c r="E99" t="s">
        <v>1023</v>
      </c>
      <c r="F99" t="s">
        <v>477</v>
      </c>
      <c r="G99" t="s">
        <v>1024</v>
      </c>
      <c r="H99" t="s">
        <v>475</v>
      </c>
      <c r="I99" t="s">
        <v>470</v>
      </c>
      <c r="J99" t="s">
        <v>1032</v>
      </c>
      <c r="K99" s="862"/>
    </row>
    <row r="100" spans="1:11" x14ac:dyDescent="0.4">
      <c r="A100" t="s">
        <v>65</v>
      </c>
      <c r="B100" t="s">
        <v>469</v>
      </c>
      <c r="C100" t="s">
        <v>1025</v>
      </c>
      <c r="D100">
        <v>2.0291342066887333E-2</v>
      </c>
      <c r="E100" t="s">
        <v>1023</v>
      </c>
      <c r="F100" t="s">
        <v>477</v>
      </c>
      <c r="G100" t="s">
        <v>1024</v>
      </c>
      <c r="H100" t="s">
        <v>475</v>
      </c>
      <c r="I100" t="s">
        <v>470</v>
      </c>
      <c r="J100" t="s">
        <v>1032</v>
      </c>
      <c r="K100" s="862"/>
    </row>
    <row r="101" spans="1:11" x14ac:dyDescent="0.4">
      <c r="A101" t="s">
        <v>66</v>
      </c>
      <c r="B101" t="s">
        <v>471</v>
      </c>
      <c r="C101" t="s">
        <v>387</v>
      </c>
      <c r="D101">
        <v>4.9474818835694698E-5</v>
      </c>
      <c r="E101" t="s">
        <v>1023</v>
      </c>
      <c r="F101" t="s">
        <v>477</v>
      </c>
      <c r="G101" t="s">
        <v>1024</v>
      </c>
      <c r="H101" t="s">
        <v>475</v>
      </c>
      <c r="I101" t="s">
        <v>472</v>
      </c>
      <c r="J101" t="s">
        <v>1032</v>
      </c>
      <c r="K101" s="862"/>
    </row>
    <row r="102" spans="1:11" x14ac:dyDescent="0.4">
      <c r="A102" t="s">
        <v>66</v>
      </c>
      <c r="B102" t="s">
        <v>471</v>
      </c>
      <c r="C102" t="s">
        <v>388</v>
      </c>
      <c r="D102">
        <v>9.2388773430651173E-5</v>
      </c>
      <c r="E102" t="s">
        <v>1023</v>
      </c>
      <c r="F102" t="s">
        <v>477</v>
      </c>
      <c r="G102" t="s">
        <v>1024</v>
      </c>
      <c r="H102" t="s">
        <v>475</v>
      </c>
      <c r="I102" t="s">
        <v>472</v>
      </c>
      <c r="J102" t="s">
        <v>1032</v>
      </c>
      <c r="K102" s="862"/>
    </row>
    <row r="103" spans="1:11" x14ac:dyDescent="0.4">
      <c r="A103" t="s">
        <v>66</v>
      </c>
      <c r="B103" t="s">
        <v>471</v>
      </c>
      <c r="C103" t="s">
        <v>389</v>
      </c>
      <c r="D103">
        <v>1.4202194595233078E-4</v>
      </c>
      <c r="E103" t="s">
        <v>1023</v>
      </c>
      <c r="F103" t="s">
        <v>477</v>
      </c>
      <c r="G103" t="s">
        <v>1024</v>
      </c>
      <c r="H103" t="s">
        <v>475</v>
      </c>
      <c r="I103" t="s">
        <v>472</v>
      </c>
      <c r="J103" t="s">
        <v>1032</v>
      </c>
      <c r="K103" s="862"/>
    </row>
    <row r="104" spans="1:11" x14ac:dyDescent="0.4">
      <c r="A104" t="s">
        <v>66</v>
      </c>
      <c r="B104" t="s">
        <v>471</v>
      </c>
      <c r="C104" t="s">
        <v>390</v>
      </c>
      <c r="D104">
        <v>2.2758441523609308E-5</v>
      </c>
      <c r="E104" t="s">
        <v>1023</v>
      </c>
      <c r="F104" t="s">
        <v>477</v>
      </c>
      <c r="G104" t="s">
        <v>1024</v>
      </c>
      <c r="H104" t="s">
        <v>475</v>
      </c>
      <c r="I104" t="s">
        <v>472</v>
      </c>
      <c r="J104" t="s">
        <v>1032</v>
      </c>
      <c r="K104" s="862"/>
    </row>
    <row r="105" spans="1:11" x14ac:dyDescent="0.4">
      <c r="A105" t="s">
        <v>66</v>
      </c>
      <c r="B105" t="s">
        <v>471</v>
      </c>
      <c r="C105" t="s">
        <v>391</v>
      </c>
      <c r="D105">
        <v>5.0541666716274809E-6</v>
      </c>
      <c r="E105" t="s">
        <v>1023</v>
      </c>
      <c r="F105" t="s">
        <v>477</v>
      </c>
      <c r="G105" t="s">
        <v>1024</v>
      </c>
      <c r="H105" t="s">
        <v>475</v>
      </c>
      <c r="I105" t="s">
        <v>472</v>
      </c>
      <c r="J105" t="s">
        <v>1032</v>
      </c>
      <c r="K105" s="862"/>
    </row>
    <row r="106" spans="1:11" x14ac:dyDescent="0.4">
      <c r="A106" t="s">
        <v>66</v>
      </c>
      <c r="B106" t="s">
        <v>471</v>
      </c>
      <c r="C106" t="s">
        <v>392</v>
      </c>
      <c r="D106">
        <v>5.9875024430195739E-5</v>
      </c>
      <c r="E106" t="s">
        <v>1023</v>
      </c>
      <c r="F106" t="s">
        <v>477</v>
      </c>
      <c r="G106" t="s">
        <v>1024</v>
      </c>
      <c r="H106" t="s">
        <v>475</v>
      </c>
      <c r="I106" t="s">
        <v>472</v>
      </c>
      <c r="J106" t="s">
        <v>1032</v>
      </c>
      <c r="K106" s="862"/>
    </row>
    <row r="107" spans="1:11" x14ac:dyDescent="0.4">
      <c r="A107" t="s">
        <v>66</v>
      </c>
      <c r="B107" t="s">
        <v>471</v>
      </c>
      <c r="C107" t="s">
        <v>393</v>
      </c>
      <c r="D107">
        <v>6.9521958547299932E-7</v>
      </c>
      <c r="E107" t="s">
        <v>1023</v>
      </c>
      <c r="F107" t="s">
        <v>477</v>
      </c>
      <c r="G107" t="s">
        <v>1024</v>
      </c>
      <c r="H107" t="s">
        <v>475</v>
      </c>
      <c r="I107" t="s">
        <v>472</v>
      </c>
      <c r="J107" t="s">
        <v>1032</v>
      </c>
      <c r="K107" s="862"/>
    </row>
    <row r="108" spans="1:11" x14ac:dyDescent="0.4">
      <c r="A108" t="s">
        <v>66</v>
      </c>
      <c r="B108" t="s">
        <v>471</v>
      </c>
      <c r="C108" t="s">
        <v>394</v>
      </c>
      <c r="D108">
        <v>1.1890411125719268E-6</v>
      </c>
      <c r="E108" t="s">
        <v>1023</v>
      </c>
      <c r="F108" t="s">
        <v>477</v>
      </c>
      <c r="G108" t="s">
        <v>1024</v>
      </c>
      <c r="H108" t="s">
        <v>475</v>
      </c>
      <c r="I108" t="s">
        <v>472</v>
      </c>
      <c r="J108" t="s">
        <v>1032</v>
      </c>
      <c r="K108" s="862"/>
    </row>
    <row r="109" spans="1:11" x14ac:dyDescent="0.4">
      <c r="A109" t="s">
        <v>66</v>
      </c>
      <c r="B109" t="s">
        <v>471</v>
      </c>
      <c r="C109" t="s">
        <v>395</v>
      </c>
      <c r="D109">
        <v>1.0520854457212853E-3</v>
      </c>
      <c r="E109" t="s">
        <v>1023</v>
      </c>
      <c r="F109" t="s">
        <v>477</v>
      </c>
      <c r="G109" t="s">
        <v>1024</v>
      </c>
      <c r="H109" t="s">
        <v>475</v>
      </c>
      <c r="I109" t="s">
        <v>472</v>
      </c>
      <c r="J109" t="s">
        <v>1032</v>
      </c>
      <c r="K109" s="862"/>
    </row>
    <row r="110" spans="1:11" x14ac:dyDescent="0.4">
      <c r="A110" t="s">
        <v>66</v>
      </c>
      <c r="B110" t="s">
        <v>471</v>
      </c>
      <c r="C110" t="s">
        <v>396</v>
      </c>
      <c r="D110">
        <v>2.9763745795168339E-6</v>
      </c>
      <c r="E110" t="s">
        <v>1023</v>
      </c>
      <c r="F110" t="s">
        <v>477</v>
      </c>
      <c r="G110" t="s">
        <v>1024</v>
      </c>
      <c r="H110" t="s">
        <v>475</v>
      </c>
      <c r="I110" t="s">
        <v>472</v>
      </c>
      <c r="J110" t="s">
        <v>1032</v>
      </c>
      <c r="K110" s="862"/>
    </row>
    <row r="111" spans="1:11" x14ac:dyDescent="0.4">
      <c r="A111" t="s">
        <v>66</v>
      </c>
      <c r="B111" t="s">
        <v>471</v>
      </c>
      <c r="C111" t="s">
        <v>1025</v>
      </c>
      <c r="D111">
        <v>2.4045622894702353E-2</v>
      </c>
      <c r="E111" t="s">
        <v>1023</v>
      </c>
      <c r="F111" t="s">
        <v>477</v>
      </c>
      <c r="G111" t="s">
        <v>1024</v>
      </c>
      <c r="H111" t="s">
        <v>475</v>
      </c>
      <c r="I111" t="s">
        <v>472</v>
      </c>
      <c r="J111" t="s">
        <v>1032</v>
      </c>
      <c r="K111" s="862"/>
    </row>
    <row r="112" spans="1:11" x14ac:dyDescent="0.4">
      <c r="A112" t="s">
        <v>67</v>
      </c>
      <c r="B112" t="s">
        <v>473</v>
      </c>
      <c r="C112" t="s">
        <v>387</v>
      </c>
      <c r="D112">
        <v>2.9213888737965077E-5</v>
      </c>
      <c r="E112" t="s">
        <v>1023</v>
      </c>
      <c r="F112" t="s">
        <v>477</v>
      </c>
      <c r="G112" t="s">
        <v>1024</v>
      </c>
      <c r="H112" t="s">
        <v>475</v>
      </c>
      <c r="I112" t="s">
        <v>474</v>
      </c>
      <c r="J112" t="s">
        <v>1032</v>
      </c>
      <c r="K112" s="862"/>
    </row>
    <row r="113" spans="1:11" x14ac:dyDescent="0.4">
      <c r="A113" t="s">
        <v>67</v>
      </c>
      <c r="B113" t="s">
        <v>473</v>
      </c>
      <c r="C113" t="s">
        <v>388</v>
      </c>
      <c r="D113">
        <v>4.6540116726473517E-5</v>
      </c>
      <c r="E113" t="s">
        <v>1023</v>
      </c>
      <c r="F113" t="s">
        <v>477</v>
      </c>
      <c r="G113" t="s">
        <v>1024</v>
      </c>
      <c r="H113" t="s">
        <v>475</v>
      </c>
      <c r="I113" t="s">
        <v>474</v>
      </c>
      <c r="J113" t="s">
        <v>1032</v>
      </c>
      <c r="K113" s="862"/>
    </row>
    <row r="114" spans="1:11" x14ac:dyDescent="0.4">
      <c r="A114" t="s">
        <v>67</v>
      </c>
      <c r="B114" t="s">
        <v>473</v>
      </c>
      <c r="C114" t="s">
        <v>389</v>
      </c>
      <c r="D114">
        <v>7.8527764973874653E-5</v>
      </c>
      <c r="E114" t="s">
        <v>1023</v>
      </c>
      <c r="F114" t="s">
        <v>477</v>
      </c>
      <c r="G114" t="s">
        <v>1024</v>
      </c>
      <c r="H114" t="s">
        <v>475</v>
      </c>
      <c r="I114" t="s">
        <v>474</v>
      </c>
      <c r="J114" t="s">
        <v>1032</v>
      </c>
      <c r="K114" s="862"/>
    </row>
    <row r="115" spans="1:11" x14ac:dyDescent="0.4">
      <c r="A115" t="s">
        <v>67</v>
      </c>
      <c r="B115" t="s">
        <v>473</v>
      </c>
      <c r="C115" t="s">
        <v>390</v>
      </c>
      <c r="D115">
        <v>1.7468216179766369E-5</v>
      </c>
      <c r="E115" t="s">
        <v>1023</v>
      </c>
      <c r="F115" t="s">
        <v>477</v>
      </c>
      <c r="G115" t="s">
        <v>1024</v>
      </c>
      <c r="H115" t="s">
        <v>475</v>
      </c>
      <c r="I115" t="s">
        <v>474</v>
      </c>
      <c r="J115" t="s">
        <v>1032</v>
      </c>
      <c r="K115" s="862"/>
    </row>
    <row r="116" spans="1:11" x14ac:dyDescent="0.4">
      <c r="A116" t="s">
        <v>67</v>
      </c>
      <c r="B116" t="s">
        <v>473</v>
      </c>
      <c r="C116" t="s">
        <v>391</v>
      </c>
      <c r="D116">
        <v>3.5967503896964707E-6</v>
      </c>
      <c r="E116" t="s">
        <v>1023</v>
      </c>
      <c r="F116" t="s">
        <v>477</v>
      </c>
      <c r="G116" t="s">
        <v>1024</v>
      </c>
      <c r="H116" t="s">
        <v>475</v>
      </c>
      <c r="I116" t="s">
        <v>474</v>
      </c>
      <c r="J116" t="s">
        <v>1032</v>
      </c>
      <c r="K116" s="862"/>
    </row>
    <row r="117" spans="1:11" x14ac:dyDescent="0.4">
      <c r="A117" t="s">
        <v>67</v>
      </c>
      <c r="B117" t="s">
        <v>473</v>
      </c>
      <c r="C117" t="s">
        <v>392</v>
      </c>
      <c r="D117">
        <v>3.2394997112811449E-5</v>
      </c>
      <c r="E117" t="s">
        <v>1023</v>
      </c>
      <c r="F117" t="s">
        <v>477</v>
      </c>
      <c r="G117" t="s">
        <v>1024</v>
      </c>
      <c r="H117" t="s">
        <v>475</v>
      </c>
      <c r="I117" t="s">
        <v>474</v>
      </c>
      <c r="J117" t="s">
        <v>1032</v>
      </c>
      <c r="K117" s="862"/>
    </row>
    <row r="118" spans="1:11" x14ac:dyDescent="0.4">
      <c r="A118" t="s">
        <v>67</v>
      </c>
      <c r="B118" t="s">
        <v>473</v>
      </c>
      <c r="C118" t="s">
        <v>393</v>
      </c>
      <c r="D118">
        <v>4.2598203704031176E-7</v>
      </c>
      <c r="E118" t="s">
        <v>1023</v>
      </c>
      <c r="F118" t="s">
        <v>477</v>
      </c>
      <c r="G118" t="s">
        <v>1024</v>
      </c>
      <c r="H118" t="s">
        <v>475</v>
      </c>
      <c r="I118" t="s">
        <v>474</v>
      </c>
      <c r="J118" t="s">
        <v>1032</v>
      </c>
      <c r="K118" s="862"/>
    </row>
    <row r="119" spans="1:11" x14ac:dyDescent="0.4">
      <c r="A119" t="s">
        <v>67</v>
      </c>
      <c r="B119" t="s">
        <v>473</v>
      </c>
      <c r="C119" t="s">
        <v>394</v>
      </c>
      <c r="D119">
        <v>7.8692293473926919E-7</v>
      </c>
      <c r="E119" t="s">
        <v>1023</v>
      </c>
      <c r="F119" t="s">
        <v>477</v>
      </c>
      <c r="G119" t="s">
        <v>1024</v>
      </c>
      <c r="H119" t="s">
        <v>475</v>
      </c>
      <c r="I119" t="s">
        <v>474</v>
      </c>
      <c r="J119" t="s">
        <v>1032</v>
      </c>
      <c r="K119" s="862"/>
    </row>
    <row r="120" spans="1:11" x14ac:dyDescent="0.4">
      <c r="A120" t="s">
        <v>67</v>
      </c>
      <c r="B120" t="s">
        <v>473</v>
      </c>
      <c r="C120" t="s">
        <v>395</v>
      </c>
      <c r="D120">
        <v>6.1093141603679052E-4</v>
      </c>
      <c r="E120" t="s">
        <v>1023</v>
      </c>
      <c r="F120" t="s">
        <v>477</v>
      </c>
      <c r="G120" t="s">
        <v>1024</v>
      </c>
      <c r="H120" t="s">
        <v>475</v>
      </c>
      <c r="I120" t="s">
        <v>474</v>
      </c>
      <c r="J120" t="s">
        <v>1032</v>
      </c>
      <c r="K120" s="862"/>
    </row>
    <row r="121" spans="1:11" x14ac:dyDescent="0.4">
      <c r="A121" t="s">
        <v>67</v>
      </c>
      <c r="B121" t="s">
        <v>473</v>
      </c>
      <c r="C121" t="s">
        <v>396</v>
      </c>
      <c r="D121">
        <v>1.4445915535704818E-6</v>
      </c>
      <c r="E121" t="s">
        <v>1023</v>
      </c>
      <c r="F121" t="s">
        <v>477</v>
      </c>
      <c r="G121" t="s">
        <v>1024</v>
      </c>
      <c r="H121" t="s">
        <v>475</v>
      </c>
      <c r="I121" t="s">
        <v>474</v>
      </c>
      <c r="J121" t="s">
        <v>1032</v>
      </c>
      <c r="K121" s="862"/>
    </row>
    <row r="122" spans="1:11" x14ac:dyDescent="0.4">
      <c r="A122" t="s">
        <v>67</v>
      </c>
      <c r="B122" t="s">
        <v>473</v>
      </c>
      <c r="C122" t="s">
        <v>1025</v>
      </c>
      <c r="D122">
        <v>1.254549548129508E-2</v>
      </c>
      <c r="E122" t="s">
        <v>1023</v>
      </c>
      <c r="F122" t="s">
        <v>477</v>
      </c>
      <c r="G122" t="s">
        <v>1024</v>
      </c>
      <c r="H122" t="s">
        <v>475</v>
      </c>
      <c r="I122" t="s">
        <v>474</v>
      </c>
      <c r="J122" t="s">
        <v>1032</v>
      </c>
      <c r="K122" s="86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workbookViewId="0">
      <selection activeCell="L13" sqref="L13"/>
    </sheetView>
  </sheetViews>
  <sheetFormatPr defaultRowHeight="14.6" x14ac:dyDescent="0.4"/>
  <cols>
    <col min="1" max="1" width="14.84375" customWidth="1"/>
  </cols>
  <sheetData>
    <row r="1" spans="1:16" x14ac:dyDescent="0.4">
      <c r="A1" s="1" t="s">
        <v>1033</v>
      </c>
      <c r="B1" s="1" t="s">
        <v>379</v>
      </c>
      <c r="C1" s="1" t="s">
        <v>386</v>
      </c>
      <c r="D1" s="1" t="s">
        <v>380</v>
      </c>
      <c r="E1" s="1" t="s">
        <v>476</v>
      </c>
      <c r="F1" s="1" t="s">
        <v>377</v>
      </c>
      <c r="G1" s="1" t="s">
        <v>378</v>
      </c>
      <c r="H1" s="1" t="s">
        <v>382</v>
      </c>
    </row>
    <row r="2" spans="1:16" x14ac:dyDescent="0.4">
      <c r="A2" s="389" t="s">
        <v>434</v>
      </c>
      <c r="B2" s="661" t="s">
        <v>387</v>
      </c>
      <c r="C2" s="858">
        <v>5.2657473321454534E-5</v>
      </c>
      <c r="D2" s="389" t="s">
        <v>1023</v>
      </c>
      <c r="E2" t="s">
        <v>477</v>
      </c>
      <c r="F2" t="s">
        <v>475</v>
      </c>
      <c r="G2" s="389" t="s">
        <v>437</v>
      </c>
      <c r="H2" t="s">
        <v>478</v>
      </c>
      <c r="P2" s="862"/>
    </row>
    <row r="3" spans="1:16" x14ac:dyDescent="0.4">
      <c r="A3" s="389" t="s">
        <v>434</v>
      </c>
      <c r="B3" s="661" t="s">
        <v>388</v>
      </c>
      <c r="C3" s="858">
        <v>1.7125508486819899E-4</v>
      </c>
      <c r="D3" s="389" t="s">
        <v>1023</v>
      </c>
      <c r="E3" t="s">
        <v>477</v>
      </c>
      <c r="F3" t="s">
        <v>475</v>
      </c>
      <c r="G3" s="389" t="s">
        <v>479</v>
      </c>
      <c r="H3" t="s">
        <v>478</v>
      </c>
      <c r="P3" s="862"/>
    </row>
    <row r="4" spans="1:16" x14ac:dyDescent="0.4">
      <c r="A4" s="389" t="s">
        <v>434</v>
      </c>
      <c r="B4" s="661" t="s">
        <v>389</v>
      </c>
      <c r="C4" s="858">
        <v>3.2007972063249841E-4</v>
      </c>
      <c r="D4" s="389" t="s">
        <v>1023</v>
      </c>
      <c r="E4" t="s">
        <v>477</v>
      </c>
      <c r="F4" t="s">
        <v>475</v>
      </c>
      <c r="G4" s="389" t="s">
        <v>480</v>
      </c>
      <c r="H4" t="s">
        <v>478</v>
      </c>
      <c r="P4" s="862"/>
    </row>
    <row r="5" spans="1:16" x14ac:dyDescent="0.4">
      <c r="A5" s="389" t="s">
        <v>434</v>
      </c>
      <c r="B5" s="661" t="s">
        <v>390</v>
      </c>
      <c r="C5" s="858">
        <v>5.8090675238922442E-5</v>
      </c>
      <c r="D5" s="389" t="s">
        <v>1023</v>
      </c>
      <c r="E5" t="s">
        <v>477</v>
      </c>
      <c r="F5" t="s">
        <v>475</v>
      </c>
      <c r="G5" s="389" t="s">
        <v>481</v>
      </c>
      <c r="H5" t="s">
        <v>478</v>
      </c>
      <c r="P5" s="862"/>
    </row>
    <row r="6" spans="1:16" x14ac:dyDescent="0.4">
      <c r="A6" s="389" t="s">
        <v>434</v>
      </c>
      <c r="B6" s="661" t="s">
        <v>391</v>
      </c>
      <c r="C6" s="858">
        <v>2.5196958951954615E-5</v>
      </c>
      <c r="D6" s="389" t="s">
        <v>1023</v>
      </c>
      <c r="E6" t="s">
        <v>477</v>
      </c>
      <c r="F6" t="s">
        <v>475</v>
      </c>
      <c r="G6" s="389" t="s">
        <v>482</v>
      </c>
      <c r="H6" t="s">
        <v>478</v>
      </c>
      <c r="P6" s="862"/>
    </row>
    <row r="7" spans="1:16" x14ac:dyDescent="0.4">
      <c r="A7" s="389" t="s">
        <v>434</v>
      </c>
      <c r="B7" s="661" t="s">
        <v>392</v>
      </c>
      <c r="C7" s="858">
        <v>7.9001654998187801E-4</v>
      </c>
      <c r="D7" s="389" t="s">
        <v>1023</v>
      </c>
      <c r="E7" t="s">
        <v>477</v>
      </c>
      <c r="F7" t="s">
        <v>475</v>
      </c>
      <c r="G7" s="389" t="s">
        <v>483</v>
      </c>
      <c r="H7" t="s">
        <v>478</v>
      </c>
      <c r="P7" s="862"/>
    </row>
    <row r="8" spans="1:16" x14ac:dyDescent="0.4">
      <c r="A8" s="389" t="s">
        <v>434</v>
      </c>
      <c r="B8" s="661" t="s">
        <v>393</v>
      </c>
      <c r="C8" s="858">
        <v>2.0450897326375809E-6</v>
      </c>
      <c r="D8" s="389" t="s">
        <v>1023</v>
      </c>
      <c r="E8" t="s">
        <v>477</v>
      </c>
      <c r="F8" t="s">
        <v>475</v>
      </c>
      <c r="G8" s="389" t="s">
        <v>484</v>
      </c>
      <c r="H8" t="s">
        <v>478</v>
      </c>
      <c r="P8" s="862"/>
    </row>
    <row r="9" spans="1:16" x14ac:dyDescent="0.4">
      <c r="A9" s="389" t="s">
        <v>434</v>
      </c>
      <c r="B9" s="661" t="s">
        <v>394</v>
      </c>
      <c r="C9" s="858">
        <v>4.8230319420526239E-6</v>
      </c>
      <c r="D9" s="389" t="s">
        <v>1023</v>
      </c>
      <c r="E9" t="s">
        <v>477</v>
      </c>
      <c r="F9" t="s">
        <v>475</v>
      </c>
      <c r="G9" s="389" t="s">
        <v>485</v>
      </c>
      <c r="H9" t="s">
        <v>478</v>
      </c>
      <c r="P9" s="862"/>
    </row>
    <row r="10" spans="1:16" x14ac:dyDescent="0.4">
      <c r="A10" s="389" t="s">
        <v>434</v>
      </c>
      <c r="B10" s="661" t="s">
        <v>395</v>
      </c>
      <c r="C10" s="858">
        <v>9.0232560753173926E-4</v>
      </c>
      <c r="D10" s="389" t="s">
        <v>1023</v>
      </c>
      <c r="E10" t="s">
        <v>477</v>
      </c>
      <c r="F10" t="s">
        <v>475</v>
      </c>
      <c r="G10" s="389" t="s">
        <v>486</v>
      </c>
      <c r="H10" t="s">
        <v>478</v>
      </c>
      <c r="P10" s="862"/>
    </row>
    <row r="11" spans="1:16" x14ac:dyDescent="0.4">
      <c r="A11" s="389" t="s">
        <v>434</v>
      </c>
      <c r="B11" s="661" t="s">
        <v>396</v>
      </c>
      <c r="C11" s="858">
        <v>7.1252609779701776E-6</v>
      </c>
      <c r="D11" s="389" t="s">
        <v>1023</v>
      </c>
      <c r="E11" t="s">
        <v>477</v>
      </c>
      <c r="F11" t="s">
        <v>475</v>
      </c>
      <c r="G11" s="389" t="s">
        <v>487</v>
      </c>
      <c r="H11" t="s">
        <v>478</v>
      </c>
      <c r="P11" s="862"/>
    </row>
    <row r="12" spans="1:16" x14ac:dyDescent="0.4">
      <c r="A12" s="389" t="s">
        <v>434</v>
      </c>
      <c r="B12" s="661" t="s">
        <v>1025</v>
      </c>
      <c r="C12" s="858">
        <v>0.45508910830189375</v>
      </c>
      <c r="D12" s="389" t="s">
        <v>1023</v>
      </c>
      <c r="E12" t="s">
        <v>477</v>
      </c>
      <c r="F12" t="s">
        <v>475</v>
      </c>
      <c r="G12" s="389" t="s">
        <v>488</v>
      </c>
      <c r="H12" t="s">
        <v>478</v>
      </c>
      <c r="P12" s="862"/>
    </row>
    <row r="13" spans="1:16" x14ac:dyDescent="0.4">
      <c r="A13" s="389" t="s">
        <v>434</v>
      </c>
      <c r="B13" s="389" t="s">
        <v>435</v>
      </c>
      <c r="C13" s="858">
        <v>0.48448030161222422</v>
      </c>
      <c r="D13" s="389" t="s">
        <v>1023</v>
      </c>
      <c r="E13" t="s">
        <v>477</v>
      </c>
      <c r="F13" t="s">
        <v>475</v>
      </c>
      <c r="G13" s="389" t="s">
        <v>489</v>
      </c>
      <c r="H13" t="s">
        <v>478</v>
      </c>
      <c r="P13" s="862"/>
    </row>
    <row r="14" spans="1:16" x14ac:dyDescent="0.4">
      <c r="A14" s="389" t="s">
        <v>438</v>
      </c>
      <c r="B14" s="661" t="s">
        <v>387</v>
      </c>
      <c r="C14" s="858">
        <v>7.6821023854587293E-5</v>
      </c>
      <c r="D14" s="389" t="s">
        <v>1023</v>
      </c>
      <c r="E14" t="s">
        <v>477</v>
      </c>
      <c r="F14" t="s">
        <v>475</v>
      </c>
      <c r="G14" s="389" t="s">
        <v>490</v>
      </c>
      <c r="H14" t="s">
        <v>478</v>
      </c>
      <c r="P14" s="862"/>
    </row>
    <row r="15" spans="1:16" x14ac:dyDescent="0.4">
      <c r="A15" s="389" t="s">
        <v>438</v>
      </c>
      <c r="B15" s="661" t="s">
        <v>388</v>
      </c>
      <c r="C15" s="858">
        <v>3.511828372405138E-4</v>
      </c>
      <c r="D15" s="389" t="s">
        <v>1023</v>
      </c>
      <c r="E15" t="s">
        <v>477</v>
      </c>
      <c r="F15" t="s">
        <v>475</v>
      </c>
      <c r="G15" s="389" t="s">
        <v>491</v>
      </c>
      <c r="H15" t="s">
        <v>478</v>
      </c>
      <c r="P15" s="862"/>
    </row>
    <row r="16" spans="1:16" x14ac:dyDescent="0.4">
      <c r="A16" s="389" t="s">
        <v>438</v>
      </c>
      <c r="B16" s="661" t="s">
        <v>389</v>
      </c>
      <c r="C16" s="858">
        <v>4.3043877065930064E-4</v>
      </c>
      <c r="D16" s="389" t="s">
        <v>1023</v>
      </c>
      <c r="E16" t="s">
        <v>477</v>
      </c>
      <c r="F16" t="s">
        <v>475</v>
      </c>
      <c r="G16" s="389" t="s">
        <v>492</v>
      </c>
      <c r="H16" t="s">
        <v>478</v>
      </c>
      <c r="P16" s="862"/>
    </row>
    <row r="17" spans="1:16" x14ac:dyDescent="0.4">
      <c r="A17" s="389" t="s">
        <v>438</v>
      </c>
      <c r="B17" s="661" t="s">
        <v>390</v>
      </c>
      <c r="C17" s="858">
        <v>1.4532594566694673E-5</v>
      </c>
      <c r="D17" s="389" t="s">
        <v>1023</v>
      </c>
      <c r="E17" t="s">
        <v>477</v>
      </c>
      <c r="F17" t="s">
        <v>475</v>
      </c>
      <c r="G17" s="389" t="s">
        <v>493</v>
      </c>
      <c r="H17" t="s">
        <v>478</v>
      </c>
      <c r="P17" s="862"/>
    </row>
    <row r="18" spans="1:16" x14ac:dyDescent="0.4">
      <c r="A18" s="389" t="s">
        <v>438</v>
      </c>
      <c r="B18" s="661" t="s">
        <v>391</v>
      </c>
      <c r="C18" s="858">
        <v>1.4028915427324717E-5</v>
      </c>
      <c r="D18" s="389" t="s">
        <v>1023</v>
      </c>
      <c r="E18" t="s">
        <v>477</v>
      </c>
      <c r="F18" t="s">
        <v>475</v>
      </c>
      <c r="G18" s="389" t="s">
        <v>494</v>
      </c>
      <c r="H18" t="s">
        <v>478</v>
      </c>
      <c r="P18" s="862"/>
    </row>
    <row r="19" spans="1:16" x14ac:dyDescent="0.4">
      <c r="A19" s="389" t="s">
        <v>438</v>
      </c>
      <c r="B19" s="661" t="s">
        <v>392</v>
      </c>
      <c r="C19" s="858">
        <v>1.0233699934946316E-4</v>
      </c>
      <c r="D19" s="389" t="s">
        <v>1023</v>
      </c>
      <c r="E19" t="s">
        <v>477</v>
      </c>
      <c r="F19" t="s">
        <v>475</v>
      </c>
      <c r="G19" s="389" t="s">
        <v>495</v>
      </c>
      <c r="H19" t="s">
        <v>478</v>
      </c>
      <c r="P19" s="862"/>
    </row>
    <row r="20" spans="1:16" x14ac:dyDescent="0.4">
      <c r="A20" s="389" t="s">
        <v>438</v>
      </c>
      <c r="B20" s="661" t="s">
        <v>393</v>
      </c>
      <c r="C20" s="858">
        <v>2.4726115482778601E-6</v>
      </c>
      <c r="D20" s="389" t="s">
        <v>1023</v>
      </c>
      <c r="E20" t="s">
        <v>477</v>
      </c>
      <c r="F20" t="s">
        <v>475</v>
      </c>
      <c r="G20" s="389" t="s">
        <v>496</v>
      </c>
      <c r="H20" t="s">
        <v>478</v>
      </c>
      <c r="P20" s="862"/>
    </row>
    <row r="21" spans="1:16" x14ac:dyDescent="0.4">
      <c r="A21" s="389" t="s">
        <v>438</v>
      </c>
      <c r="B21" s="661" t="s">
        <v>394</v>
      </c>
      <c r="C21" s="858">
        <v>6.5057714401817243E-6</v>
      </c>
      <c r="D21" s="389" t="s">
        <v>1023</v>
      </c>
      <c r="E21" t="s">
        <v>477</v>
      </c>
      <c r="F21" t="s">
        <v>475</v>
      </c>
      <c r="G21" s="389" t="s">
        <v>497</v>
      </c>
      <c r="H21" t="s">
        <v>478</v>
      </c>
      <c r="P21" s="862"/>
    </row>
    <row r="22" spans="1:16" x14ac:dyDescent="0.4">
      <c r="A22" s="389" t="s">
        <v>438</v>
      </c>
      <c r="B22" s="661" t="s">
        <v>395</v>
      </c>
      <c r="C22" s="858">
        <v>1.3755782482370313E-3</v>
      </c>
      <c r="D22" s="389" t="s">
        <v>1023</v>
      </c>
      <c r="E22" t="s">
        <v>477</v>
      </c>
      <c r="F22" t="s">
        <v>475</v>
      </c>
      <c r="G22" s="389" t="s">
        <v>498</v>
      </c>
      <c r="H22" t="s">
        <v>478</v>
      </c>
      <c r="P22" s="862"/>
    </row>
    <row r="23" spans="1:16" x14ac:dyDescent="0.4">
      <c r="A23" s="389" t="s">
        <v>438</v>
      </c>
      <c r="B23" s="661" t="s">
        <v>396</v>
      </c>
      <c r="C23" s="858">
        <v>6.4582405447414748E-6</v>
      </c>
      <c r="D23" s="389" t="s">
        <v>1023</v>
      </c>
      <c r="E23" t="s">
        <v>477</v>
      </c>
      <c r="F23" t="s">
        <v>475</v>
      </c>
      <c r="G23" s="389" t="s">
        <v>499</v>
      </c>
      <c r="H23" t="s">
        <v>478</v>
      </c>
      <c r="P23" s="862"/>
    </row>
    <row r="24" spans="1:16" x14ac:dyDescent="0.4">
      <c r="A24" s="389" t="s">
        <v>438</v>
      </c>
      <c r="B24" s="661" t="s">
        <v>1025</v>
      </c>
      <c r="C24" s="858">
        <v>0.46209979920337924</v>
      </c>
      <c r="D24" s="389" t="s">
        <v>1023</v>
      </c>
      <c r="E24" t="s">
        <v>477</v>
      </c>
      <c r="F24" t="s">
        <v>475</v>
      </c>
      <c r="G24" s="389" t="s">
        <v>500</v>
      </c>
      <c r="H24" t="s">
        <v>478</v>
      </c>
      <c r="P24" s="862"/>
    </row>
    <row r="25" spans="1:16" x14ac:dyDescent="0.4">
      <c r="A25" s="389" t="s">
        <v>438</v>
      </c>
      <c r="B25" s="389" t="s">
        <v>435</v>
      </c>
      <c r="C25" s="858">
        <v>0.50586986466342854</v>
      </c>
      <c r="D25" s="389" t="s">
        <v>1023</v>
      </c>
      <c r="E25" t="s">
        <v>477</v>
      </c>
      <c r="F25" t="s">
        <v>475</v>
      </c>
      <c r="G25" s="389" t="s">
        <v>501</v>
      </c>
      <c r="H25" t="s">
        <v>478</v>
      </c>
      <c r="P25" s="862"/>
    </row>
    <row r="26" spans="1:16" x14ac:dyDescent="0.4">
      <c r="A26" s="389" t="s">
        <v>439</v>
      </c>
      <c r="B26" s="661" t="s">
        <v>387</v>
      </c>
      <c r="C26" s="858">
        <v>8.4241824494846686E-5</v>
      </c>
      <c r="D26" s="389" t="s">
        <v>1023</v>
      </c>
      <c r="E26" t="s">
        <v>477</v>
      </c>
      <c r="F26" t="s">
        <v>475</v>
      </c>
      <c r="G26" s="389" t="s">
        <v>502</v>
      </c>
      <c r="H26" t="s">
        <v>478</v>
      </c>
      <c r="P26" s="862"/>
    </row>
    <row r="27" spans="1:16" x14ac:dyDescent="0.4">
      <c r="A27" s="389" t="s">
        <v>439</v>
      </c>
      <c r="B27" s="661" t="s">
        <v>388</v>
      </c>
      <c r="C27" s="858">
        <v>9.2749938080574282E-5</v>
      </c>
      <c r="D27" s="389" t="s">
        <v>1023</v>
      </c>
      <c r="E27" t="s">
        <v>477</v>
      </c>
      <c r="F27" t="s">
        <v>475</v>
      </c>
      <c r="G27" s="389" t="s">
        <v>503</v>
      </c>
      <c r="H27" t="s">
        <v>478</v>
      </c>
      <c r="P27" s="862"/>
    </row>
    <row r="28" spans="1:16" x14ac:dyDescent="0.4">
      <c r="A28" s="389" t="s">
        <v>439</v>
      </c>
      <c r="B28" s="661" t="s">
        <v>389</v>
      </c>
      <c r="C28" s="858">
        <v>5.1318289656419468E-4</v>
      </c>
      <c r="D28" s="389" t="s">
        <v>1023</v>
      </c>
      <c r="E28" t="s">
        <v>477</v>
      </c>
      <c r="F28" t="s">
        <v>475</v>
      </c>
      <c r="G28" s="389" t="s">
        <v>504</v>
      </c>
      <c r="H28" t="s">
        <v>478</v>
      </c>
      <c r="P28" s="862"/>
    </row>
    <row r="29" spans="1:16" x14ac:dyDescent="0.4">
      <c r="A29" s="389" t="s">
        <v>439</v>
      </c>
      <c r="B29" s="661" t="s">
        <v>390</v>
      </c>
      <c r="C29" s="858">
        <v>1.5193829481198505E-4</v>
      </c>
      <c r="D29" s="389" t="s">
        <v>1023</v>
      </c>
      <c r="E29" t="s">
        <v>477</v>
      </c>
      <c r="F29" t="s">
        <v>475</v>
      </c>
      <c r="G29" s="389" t="s">
        <v>505</v>
      </c>
      <c r="H29" t="s">
        <v>478</v>
      </c>
      <c r="P29" s="862"/>
    </row>
    <row r="30" spans="1:16" x14ac:dyDescent="0.4">
      <c r="A30" s="389" t="s">
        <v>439</v>
      </c>
      <c r="B30" s="661" t="s">
        <v>391</v>
      </c>
      <c r="C30" s="858">
        <v>5.9610714921747243E-5</v>
      </c>
      <c r="D30" s="389" t="s">
        <v>1023</v>
      </c>
      <c r="E30" t="s">
        <v>477</v>
      </c>
      <c r="F30" t="s">
        <v>475</v>
      </c>
      <c r="G30" s="389" t="s">
        <v>506</v>
      </c>
      <c r="H30" t="s">
        <v>478</v>
      </c>
      <c r="P30" s="862"/>
    </row>
    <row r="31" spans="1:16" x14ac:dyDescent="0.4">
      <c r="A31" s="389" t="s">
        <v>439</v>
      </c>
      <c r="B31" s="661" t="s">
        <v>392</v>
      </c>
      <c r="C31" s="858">
        <v>2.5261635356631854E-3</v>
      </c>
      <c r="D31" s="389" t="s">
        <v>1023</v>
      </c>
      <c r="E31" t="s">
        <v>477</v>
      </c>
      <c r="F31" t="s">
        <v>475</v>
      </c>
      <c r="G31" s="389" t="s">
        <v>507</v>
      </c>
      <c r="H31" t="s">
        <v>478</v>
      </c>
      <c r="P31" s="862"/>
    </row>
    <row r="32" spans="1:16" x14ac:dyDescent="0.4">
      <c r="A32" s="389" t="s">
        <v>439</v>
      </c>
      <c r="B32" s="661" t="s">
        <v>393</v>
      </c>
      <c r="C32" s="858">
        <v>2.8188412270581075E-6</v>
      </c>
      <c r="D32" s="389" t="s">
        <v>1023</v>
      </c>
      <c r="E32" t="s">
        <v>477</v>
      </c>
      <c r="F32" t="s">
        <v>475</v>
      </c>
      <c r="G32" s="389" t="s">
        <v>508</v>
      </c>
      <c r="H32" t="s">
        <v>478</v>
      </c>
      <c r="P32" s="862"/>
    </row>
    <row r="33" spans="1:16" x14ac:dyDescent="0.4">
      <c r="A33" s="389" t="s">
        <v>439</v>
      </c>
      <c r="B33" s="661" t="s">
        <v>394</v>
      </c>
      <c r="C33" s="858">
        <v>6.3332191885717391E-6</v>
      </c>
      <c r="D33" s="389" t="s">
        <v>1023</v>
      </c>
      <c r="E33" t="s">
        <v>477</v>
      </c>
      <c r="F33" t="s">
        <v>475</v>
      </c>
      <c r="G33" s="389" t="s">
        <v>509</v>
      </c>
      <c r="H33" t="s">
        <v>478</v>
      </c>
      <c r="P33" s="862"/>
    </row>
    <row r="34" spans="1:16" x14ac:dyDescent="0.4">
      <c r="A34" s="389" t="s">
        <v>439</v>
      </c>
      <c r="B34" s="661" t="s">
        <v>395</v>
      </c>
      <c r="C34" s="858">
        <v>1.4803461292210507E-3</v>
      </c>
      <c r="D34" s="389" t="s">
        <v>1023</v>
      </c>
      <c r="E34" t="s">
        <v>477</v>
      </c>
      <c r="F34" t="s">
        <v>475</v>
      </c>
      <c r="G34" s="389" t="s">
        <v>510</v>
      </c>
      <c r="H34" t="s">
        <v>478</v>
      </c>
      <c r="P34" s="862"/>
    </row>
    <row r="35" spans="1:16" x14ac:dyDescent="0.4">
      <c r="A35" s="389" t="s">
        <v>439</v>
      </c>
      <c r="B35" s="661" t="s">
        <v>396</v>
      </c>
      <c r="C35" s="858">
        <v>1.60426202205852E-5</v>
      </c>
      <c r="D35" s="389" t="s">
        <v>1023</v>
      </c>
      <c r="E35" t="s">
        <v>477</v>
      </c>
      <c r="F35" t="s">
        <v>475</v>
      </c>
      <c r="G35" s="389" t="s">
        <v>511</v>
      </c>
      <c r="H35" t="s">
        <v>478</v>
      </c>
      <c r="P35" s="862"/>
    </row>
    <row r="36" spans="1:16" x14ac:dyDescent="0.4">
      <c r="A36" s="389" t="s">
        <v>439</v>
      </c>
      <c r="B36" s="661" t="s">
        <v>1025</v>
      </c>
      <c r="C36" s="858">
        <v>1.0107298182344127</v>
      </c>
      <c r="D36" s="389" t="s">
        <v>1023</v>
      </c>
      <c r="E36" t="s">
        <v>477</v>
      </c>
      <c r="F36" t="s">
        <v>475</v>
      </c>
      <c r="G36" s="389" t="s">
        <v>512</v>
      </c>
      <c r="H36" t="s">
        <v>478</v>
      </c>
      <c r="P36" s="862"/>
    </row>
    <row r="37" spans="1:16" x14ac:dyDescent="0.4">
      <c r="A37" s="389" t="s">
        <v>439</v>
      </c>
      <c r="B37" s="389" t="s">
        <v>435</v>
      </c>
      <c r="C37" s="858">
        <v>1.0597998000585394</v>
      </c>
      <c r="D37" s="389" t="s">
        <v>1023</v>
      </c>
      <c r="E37" t="s">
        <v>477</v>
      </c>
      <c r="F37" t="s">
        <v>475</v>
      </c>
      <c r="G37" s="389" t="s">
        <v>513</v>
      </c>
      <c r="H37" t="s">
        <v>478</v>
      </c>
      <c r="P37" s="862"/>
    </row>
    <row r="38" spans="1:16" x14ac:dyDescent="0.4">
      <c r="A38" s="389" t="s">
        <v>440</v>
      </c>
      <c r="B38" s="661" t="s">
        <v>387</v>
      </c>
      <c r="C38" s="858">
        <v>1.3297562069714891E-6</v>
      </c>
      <c r="D38" s="389" t="s">
        <v>1023</v>
      </c>
      <c r="E38" t="s">
        <v>477</v>
      </c>
      <c r="F38" t="s">
        <v>475</v>
      </c>
      <c r="G38" s="389" t="s">
        <v>514</v>
      </c>
      <c r="H38" t="s">
        <v>478</v>
      </c>
      <c r="P38" s="862"/>
    </row>
    <row r="39" spans="1:16" x14ac:dyDescent="0.4">
      <c r="A39" s="389" t="s">
        <v>440</v>
      </c>
      <c r="B39" s="661" t="s">
        <v>388</v>
      </c>
      <c r="C39" s="858">
        <v>3.3067243169828184E-6</v>
      </c>
      <c r="D39" s="389" t="s">
        <v>1023</v>
      </c>
      <c r="E39" t="s">
        <v>477</v>
      </c>
      <c r="F39" t="s">
        <v>475</v>
      </c>
      <c r="G39" s="389" t="s">
        <v>515</v>
      </c>
      <c r="H39" t="s">
        <v>478</v>
      </c>
      <c r="P39" s="862"/>
    </row>
    <row r="40" spans="1:16" x14ac:dyDescent="0.4">
      <c r="A40" s="389" t="s">
        <v>440</v>
      </c>
      <c r="B40" s="661" t="s">
        <v>389</v>
      </c>
      <c r="C40" s="858">
        <v>3.1466241303670513E-6</v>
      </c>
      <c r="D40" s="389" t="s">
        <v>1023</v>
      </c>
      <c r="E40" t="s">
        <v>477</v>
      </c>
      <c r="F40" t="s">
        <v>475</v>
      </c>
      <c r="G40" s="389" t="s">
        <v>516</v>
      </c>
      <c r="H40" t="s">
        <v>478</v>
      </c>
      <c r="P40" s="862"/>
    </row>
    <row r="41" spans="1:16" x14ac:dyDescent="0.4">
      <c r="A41" s="389" t="s">
        <v>440</v>
      </c>
      <c r="B41" s="661" t="s">
        <v>390</v>
      </c>
      <c r="C41" s="858">
        <v>1.1957898111295779E-6</v>
      </c>
      <c r="D41" s="389" t="s">
        <v>1023</v>
      </c>
      <c r="E41" t="s">
        <v>477</v>
      </c>
      <c r="F41" t="s">
        <v>475</v>
      </c>
      <c r="G41" s="389" t="s">
        <v>517</v>
      </c>
      <c r="H41" t="s">
        <v>478</v>
      </c>
      <c r="P41" s="862"/>
    </row>
    <row r="42" spans="1:16" x14ac:dyDescent="0.4">
      <c r="A42" s="389" t="s">
        <v>440</v>
      </c>
      <c r="B42" s="661" t="s">
        <v>391</v>
      </c>
      <c r="C42" s="858">
        <v>4.5781127484399153E-7</v>
      </c>
      <c r="D42" s="389" t="s">
        <v>1023</v>
      </c>
      <c r="E42" t="s">
        <v>477</v>
      </c>
      <c r="F42" t="s">
        <v>475</v>
      </c>
      <c r="G42" s="389" t="s">
        <v>518</v>
      </c>
      <c r="H42" t="s">
        <v>478</v>
      </c>
      <c r="P42" s="862"/>
    </row>
    <row r="43" spans="1:16" x14ac:dyDescent="0.4">
      <c r="A43" s="389" t="s">
        <v>440</v>
      </c>
      <c r="B43" s="661" t="s">
        <v>392</v>
      </c>
      <c r="C43" s="858">
        <v>1.4870250422671986E-6</v>
      </c>
      <c r="D43" s="389" t="s">
        <v>1023</v>
      </c>
      <c r="E43" t="s">
        <v>477</v>
      </c>
      <c r="F43" t="s">
        <v>475</v>
      </c>
      <c r="G43" s="389" t="s">
        <v>519</v>
      </c>
      <c r="H43" t="s">
        <v>478</v>
      </c>
      <c r="P43" s="862"/>
    </row>
    <row r="44" spans="1:16" x14ac:dyDescent="0.4">
      <c r="A44" s="389" t="s">
        <v>440</v>
      </c>
      <c r="B44" s="661" t="s">
        <v>393</v>
      </c>
      <c r="C44" s="858">
        <v>2.2296909020080291E-8</v>
      </c>
      <c r="D44" s="389" t="s">
        <v>1023</v>
      </c>
      <c r="E44" t="s">
        <v>477</v>
      </c>
      <c r="F44" t="s">
        <v>475</v>
      </c>
      <c r="G44" s="389" t="s">
        <v>520</v>
      </c>
      <c r="H44" t="s">
        <v>478</v>
      </c>
      <c r="P44" s="862"/>
    </row>
    <row r="45" spans="1:16" x14ac:dyDescent="0.4">
      <c r="A45" s="389" t="s">
        <v>440</v>
      </c>
      <c r="B45" s="661" t="s">
        <v>394</v>
      </c>
      <c r="C45" s="858">
        <v>5.0342955177262812E-8</v>
      </c>
      <c r="D45" s="389" t="s">
        <v>1023</v>
      </c>
      <c r="E45" t="s">
        <v>477</v>
      </c>
      <c r="F45" t="s">
        <v>475</v>
      </c>
      <c r="G45" s="389" t="s">
        <v>521</v>
      </c>
      <c r="H45" t="s">
        <v>478</v>
      </c>
      <c r="P45" s="862"/>
    </row>
    <row r="46" spans="1:16" x14ac:dyDescent="0.4">
      <c r="A46" s="389" t="s">
        <v>440</v>
      </c>
      <c r="B46" s="661" t="s">
        <v>395</v>
      </c>
      <c r="C46" s="858">
        <v>1.8198184278335327E-6</v>
      </c>
      <c r="D46" s="389" t="s">
        <v>1023</v>
      </c>
      <c r="E46" t="s">
        <v>477</v>
      </c>
      <c r="F46" t="s">
        <v>475</v>
      </c>
      <c r="G46" s="389" t="s">
        <v>522</v>
      </c>
      <c r="H46" t="s">
        <v>478</v>
      </c>
      <c r="P46" s="862"/>
    </row>
    <row r="47" spans="1:16" x14ac:dyDescent="0.4">
      <c r="A47" s="389" t="s">
        <v>440</v>
      </c>
      <c r="B47" s="661" t="s">
        <v>396</v>
      </c>
      <c r="C47" s="858">
        <v>2.0565474155439014E-8</v>
      </c>
      <c r="D47" s="389" t="s">
        <v>1023</v>
      </c>
      <c r="E47" t="s">
        <v>477</v>
      </c>
      <c r="F47" t="s">
        <v>475</v>
      </c>
      <c r="G47" s="389" t="s">
        <v>523</v>
      </c>
      <c r="H47" t="s">
        <v>478</v>
      </c>
      <c r="P47" s="862"/>
    </row>
    <row r="48" spans="1:16" x14ac:dyDescent="0.4">
      <c r="A48" s="389" t="s">
        <v>440</v>
      </c>
      <c r="B48" s="661" t="s">
        <v>1025</v>
      </c>
      <c r="C48" s="858">
        <v>2.1853315412826324E-3</v>
      </c>
      <c r="D48" s="389" t="s">
        <v>1023</v>
      </c>
      <c r="E48" t="s">
        <v>477</v>
      </c>
      <c r="F48" t="s">
        <v>475</v>
      </c>
      <c r="G48" s="389" t="s">
        <v>524</v>
      </c>
      <c r="H48" t="s">
        <v>478</v>
      </c>
      <c r="P48" s="862"/>
    </row>
    <row r="49" spans="1:16" x14ac:dyDescent="0.4">
      <c r="A49" s="389" t="s">
        <v>440</v>
      </c>
      <c r="B49" s="389" t="s">
        <v>435</v>
      </c>
      <c r="C49" s="858">
        <v>2.2547166326834351E-3</v>
      </c>
      <c r="D49" s="389" t="s">
        <v>1023</v>
      </c>
      <c r="E49" t="s">
        <v>477</v>
      </c>
      <c r="F49" t="s">
        <v>475</v>
      </c>
      <c r="G49" s="389" t="s">
        <v>525</v>
      </c>
      <c r="H49" t="s">
        <v>478</v>
      </c>
      <c r="P49" s="862"/>
    </row>
    <row r="50" spans="1:16" x14ac:dyDescent="0.4">
      <c r="A50" s="389" t="s">
        <v>441</v>
      </c>
      <c r="B50" s="661" t="s">
        <v>387</v>
      </c>
      <c r="C50" s="858">
        <v>3.7071741291397942E-6</v>
      </c>
      <c r="D50" s="389" t="s">
        <v>1023</v>
      </c>
      <c r="E50" t="s">
        <v>477</v>
      </c>
      <c r="F50" t="s">
        <v>475</v>
      </c>
      <c r="G50" s="389" t="s">
        <v>526</v>
      </c>
      <c r="H50" t="s">
        <v>478</v>
      </c>
      <c r="P50" s="862"/>
    </row>
    <row r="51" spans="1:16" x14ac:dyDescent="0.4">
      <c r="A51" s="389" t="s">
        <v>441</v>
      </c>
      <c r="B51" s="661" t="s">
        <v>388</v>
      </c>
      <c r="C51" s="858">
        <v>1.6235108274146664E-5</v>
      </c>
      <c r="D51" s="389" t="s">
        <v>1023</v>
      </c>
      <c r="E51" t="s">
        <v>477</v>
      </c>
      <c r="F51" t="s">
        <v>475</v>
      </c>
      <c r="G51" s="389" t="s">
        <v>527</v>
      </c>
      <c r="H51" t="s">
        <v>478</v>
      </c>
      <c r="P51" s="862"/>
    </row>
    <row r="52" spans="1:16" x14ac:dyDescent="0.4">
      <c r="A52" s="389" t="s">
        <v>441</v>
      </c>
      <c r="B52" s="661" t="s">
        <v>389</v>
      </c>
      <c r="C52" s="858">
        <v>1.782538593126955E-5</v>
      </c>
      <c r="D52" s="389" t="s">
        <v>1023</v>
      </c>
      <c r="E52" t="s">
        <v>477</v>
      </c>
      <c r="F52" t="s">
        <v>475</v>
      </c>
      <c r="G52" s="389" t="s">
        <v>528</v>
      </c>
      <c r="H52" t="s">
        <v>478</v>
      </c>
      <c r="P52" s="862"/>
    </row>
    <row r="53" spans="1:16" x14ac:dyDescent="0.4">
      <c r="A53" s="389" t="s">
        <v>441</v>
      </c>
      <c r="B53" s="661" t="s">
        <v>390</v>
      </c>
      <c r="C53" s="858">
        <v>1.4042904377403313E-6</v>
      </c>
      <c r="D53" s="389" t="s">
        <v>1023</v>
      </c>
      <c r="E53" t="s">
        <v>477</v>
      </c>
      <c r="F53" t="s">
        <v>475</v>
      </c>
      <c r="G53" s="389" t="s">
        <v>529</v>
      </c>
      <c r="H53" t="s">
        <v>478</v>
      </c>
      <c r="P53" s="862"/>
    </row>
    <row r="54" spans="1:16" x14ac:dyDescent="0.4">
      <c r="A54" s="389" t="s">
        <v>441</v>
      </c>
      <c r="B54" s="661" t="s">
        <v>391</v>
      </c>
      <c r="C54" s="858">
        <v>8.019989491198719E-7</v>
      </c>
      <c r="D54" s="389" t="s">
        <v>1023</v>
      </c>
      <c r="E54" t="s">
        <v>477</v>
      </c>
      <c r="F54" t="s">
        <v>475</v>
      </c>
      <c r="G54" s="389" t="s">
        <v>530</v>
      </c>
      <c r="H54" t="s">
        <v>478</v>
      </c>
      <c r="P54" s="862"/>
    </row>
    <row r="55" spans="1:16" x14ac:dyDescent="0.4">
      <c r="A55" s="389" t="s">
        <v>441</v>
      </c>
      <c r="B55" s="661" t="s">
        <v>392</v>
      </c>
      <c r="C55" s="858">
        <v>1.1443299367678894E-5</v>
      </c>
      <c r="D55" s="389" t="s">
        <v>1023</v>
      </c>
      <c r="E55" t="s">
        <v>477</v>
      </c>
      <c r="F55" t="s">
        <v>475</v>
      </c>
      <c r="G55" s="389" t="s">
        <v>531</v>
      </c>
      <c r="H55" t="s">
        <v>478</v>
      </c>
      <c r="P55" s="862"/>
    </row>
    <row r="56" spans="1:16" x14ac:dyDescent="0.4">
      <c r="A56" s="389" t="s">
        <v>441</v>
      </c>
      <c r="B56" s="661" t="s">
        <v>393</v>
      </c>
      <c r="C56" s="858">
        <v>1.6030937230308928E-7</v>
      </c>
      <c r="D56" s="389" t="s">
        <v>1023</v>
      </c>
      <c r="E56" t="s">
        <v>477</v>
      </c>
      <c r="F56" t="s">
        <v>475</v>
      </c>
      <c r="G56" s="389" t="s">
        <v>532</v>
      </c>
      <c r="H56" t="s">
        <v>478</v>
      </c>
      <c r="P56" s="862"/>
    </row>
    <row r="57" spans="1:16" x14ac:dyDescent="0.4">
      <c r="A57" s="389" t="s">
        <v>441</v>
      </c>
      <c r="B57" s="661" t="s">
        <v>394</v>
      </c>
      <c r="C57" s="858">
        <v>1.7049162642534676E-7</v>
      </c>
      <c r="D57" s="389" t="s">
        <v>1023</v>
      </c>
      <c r="E57" t="s">
        <v>477</v>
      </c>
      <c r="F57" t="s">
        <v>475</v>
      </c>
      <c r="G57" s="389" t="s">
        <v>533</v>
      </c>
      <c r="H57" t="s">
        <v>478</v>
      </c>
      <c r="P57" s="862"/>
    </row>
    <row r="58" spans="1:16" x14ac:dyDescent="0.4">
      <c r="A58" s="389" t="s">
        <v>441</v>
      </c>
      <c r="B58" s="661" t="s">
        <v>395</v>
      </c>
      <c r="C58" s="858">
        <v>1.9028131601391563E-5</v>
      </c>
      <c r="D58" s="389" t="s">
        <v>1023</v>
      </c>
      <c r="E58" t="s">
        <v>477</v>
      </c>
      <c r="F58" t="s">
        <v>475</v>
      </c>
      <c r="G58" s="389" t="s">
        <v>534</v>
      </c>
      <c r="H58" t="s">
        <v>478</v>
      </c>
      <c r="P58" s="862"/>
    </row>
    <row r="59" spans="1:16" x14ac:dyDescent="0.4">
      <c r="A59" s="389" t="s">
        <v>441</v>
      </c>
      <c r="B59" s="661" t="s">
        <v>396</v>
      </c>
      <c r="C59" s="858">
        <v>1.2251988609747822E-7</v>
      </c>
      <c r="D59" s="389" t="s">
        <v>1023</v>
      </c>
      <c r="E59" t="s">
        <v>477</v>
      </c>
      <c r="F59" t="s">
        <v>475</v>
      </c>
      <c r="G59" s="389" t="s">
        <v>535</v>
      </c>
      <c r="H59" t="s">
        <v>478</v>
      </c>
      <c r="P59" s="862"/>
    </row>
    <row r="60" spans="1:16" x14ac:dyDescent="0.4">
      <c r="A60" s="389" t="s">
        <v>441</v>
      </c>
      <c r="B60" s="661" t="s">
        <v>1025</v>
      </c>
      <c r="C60" s="858">
        <v>7.6220554247075677E-3</v>
      </c>
      <c r="D60" s="389" t="s">
        <v>1023</v>
      </c>
      <c r="E60" t="s">
        <v>477</v>
      </c>
      <c r="F60" t="s">
        <v>475</v>
      </c>
      <c r="G60" s="389" t="s">
        <v>536</v>
      </c>
      <c r="H60" t="s">
        <v>478</v>
      </c>
      <c r="P60" s="862"/>
    </row>
    <row r="61" spans="1:16" x14ac:dyDescent="0.4">
      <c r="A61" s="389" t="s">
        <v>441</v>
      </c>
      <c r="B61" s="389" t="s">
        <v>435</v>
      </c>
      <c r="C61" s="858">
        <v>8.2624334816031961E-3</v>
      </c>
      <c r="D61" s="389" t="s">
        <v>1023</v>
      </c>
      <c r="E61" t="s">
        <v>477</v>
      </c>
      <c r="F61" t="s">
        <v>475</v>
      </c>
      <c r="G61" s="389" t="s">
        <v>537</v>
      </c>
      <c r="H61" t="s">
        <v>478</v>
      </c>
      <c r="P61" s="862"/>
    </row>
    <row r="62" spans="1:16" x14ac:dyDescent="0.4">
      <c r="A62" s="389" t="s">
        <v>443</v>
      </c>
      <c r="B62" s="661" t="s">
        <v>387</v>
      </c>
      <c r="C62" s="858">
        <v>7.479614583100704E-5</v>
      </c>
      <c r="D62" s="389" t="s">
        <v>1023</v>
      </c>
      <c r="E62" t="s">
        <v>477</v>
      </c>
      <c r="F62" t="s">
        <v>475</v>
      </c>
      <c r="G62" s="389" t="s">
        <v>538</v>
      </c>
      <c r="H62" t="s">
        <v>478</v>
      </c>
      <c r="P62" s="862"/>
    </row>
    <row r="63" spans="1:16" x14ac:dyDescent="0.4">
      <c r="A63" s="389" t="s">
        <v>443</v>
      </c>
      <c r="B63" s="661" t="s">
        <v>388</v>
      </c>
      <c r="C63" s="858">
        <v>4.5552035692199825E-4</v>
      </c>
      <c r="D63" s="389" t="s">
        <v>1023</v>
      </c>
      <c r="E63" t="s">
        <v>477</v>
      </c>
      <c r="F63" t="s">
        <v>475</v>
      </c>
      <c r="G63" s="389" t="s">
        <v>539</v>
      </c>
      <c r="H63" t="s">
        <v>478</v>
      </c>
      <c r="P63" s="862"/>
    </row>
    <row r="64" spans="1:16" x14ac:dyDescent="0.4">
      <c r="A64" s="389" t="s">
        <v>443</v>
      </c>
      <c r="B64" s="661" t="s">
        <v>389</v>
      </c>
      <c r="C64" s="858">
        <v>1.3604939018390415E-3</v>
      </c>
      <c r="D64" s="389" t="s">
        <v>1023</v>
      </c>
      <c r="E64" t="s">
        <v>477</v>
      </c>
      <c r="F64" t="s">
        <v>475</v>
      </c>
      <c r="G64" s="389" t="s">
        <v>540</v>
      </c>
      <c r="H64" t="s">
        <v>478</v>
      </c>
      <c r="P64" s="862"/>
    </row>
    <row r="65" spans="1:16" x14ac:dyDescent="0.4">
      <c r="A65" s="389" t="s">
        <v>443</v>
      </c>
      <c r="B65" s="661" t="s">
        <v>390</v>
      </c>
      <c r="C65" s="858">
        <v>1.1138626546331261E-3</v>
      </c>
      <c r="D65" s="389" t="s">
        <v>1023</v>
      </c>
      <c r="E65" t="s">
        <v>477</v>
      </c>
      <c r="F65" t="s">
        <v>475</v>
      </c>
      <c r="G65" s="389" t="s">
        <v>541</v>
      </c>
      <c r="H65" t="s">
        <v>478</v>
      </c>
      <c r="P65" s="862"/>
    </row>
    <row r="66" spans="1:16" x14ac:dyDescent="0.4">
      <c r="A66" s="389" t="s">
        <v>443</v>
      </c>
      <c r="B66" s="661" t="s">
        <v>391</v>
      </c>
      <c r="C66" s="858">
        <v>3.424484497345098E-4</v>
      </c>
      <c r="D66" s="389" t="s">
        <v>1023</v>
      </c>
      <c r="E66" t="s">
        <v>477</v>
      </c>
      <c r="F66" t="s">
        <v>475</v>
      </c>
      <c r="G66" s="389" t="s">
        <v>542</v>
      </c>
      <c r="H66" t="s">
        <v>478</v>
      </c>
      <c r="P66" s="862"/>
    </row>
    <row r="67" spans="1:16" x14ac:dyDescent="0.4">
      <c r="A67" s="389" t="s">
        <v>443</v>
      </c>
      <c r="B67" s="661" t="s">
        <v>392</v>
      </c>
      <c r="C67" s="858">
        <v>5.2819501491493796E-4</v>
      </c>
      <c r="D67" s="389" t="s">
        <v>1023</v>
      </c>
      <c r="E67" t="s">
        <v>477</v>
      </c>
      <c r="F67" t="s">
        <v>475</v>
      </c>
      <c r="G67" s="389" t="s">
        <v>543</v>
      </c>
      <c r="H67" t="s">
        <v>478</v>
      </c>
      <c r="P67" s="862"/>
    </row>
    <row r="68" spans="1:16" x14ac:dyDescent="0.4">
      <c r="A68" s="389" t="s">
        <v>443</v>
      </c>
      <c r="B68" s="661" t="s">
        <v>393</v>
      </c>
      <c r="C68" s="858">
        <v>1.6427307580192551E-5</v>
      </c>
      <c r="D68" s="389" t="s">
        <v>1023</v>
      </c>
      <c r="E68" t="s">
        <v>477</v>
      </c>
      <c r="F68" t="s">
        <v>475</v>
      </c>
      <c r="G68" s="389" t="s">
        <v>544</v>
      </c>
      <c r="H68" t="s">
        <v>478</v>
      </c>
      <c r="P68" s="862"/>
    </row>
    <row r="69" spans="1:16" x14ac:dyDescent="0.4">
      <c r="A69" s="389" t="s">
        <v>443</v>
      </c>
      <c r="B69" s="661" t="s">
        <v>394</v>
      </c>
      <c r="C69" s="858">
        <v>3.5474902808972139E-5</v>
      </c>
      <c r="D69" s="389" t="s">
        <v>1023</v>
      </c>
      <c r="E69" t="s">
        <v>477</v>
      </c>
      <c r="F69" t="s">
        <v>475</v>
      </c>
      <c r="G69" s="389" t="s">
        <v>545</v>
      </c>
      <c r="H69" t="s">
        <v>478</v>
      </c>
      <c r="P69" s="862"/>
    </row>
    <row r="70" spans="1:16" x14ac:dyDescent="0.4">
      <c r="A70" s="389" t="s">
        <v>443</v>
      </c>
      <c r="B70" s="661" t="s">
        <v>395</v>
      </c>
      <c r="C70" s="858">
        <v>1.2982341336000092E-3</v>
      </c>
      <c r="D70" s="389" t="s">
        <v>1023</v>
      </c>
      <c r="E70" t="s">
        <v>477</v>
      </c>
      <c r="F70" t="s">
        <v>475</v>
      </c>
      <c r="G70" s="389" t="s">
        <v>546</v>
      </c>
      <c r="H70" t="s">
        <v>478</v>
      </c>
      <c r="P70" s="862"/>
    </row>
    <row r="71" spans="1:16" x14ac:dyDescent="0.4">
      <c r="A71" s="389" t="s">
        <v>443</v>
      </c>
      <c r="B71" s="661" t="s">
        <v>396</v>
      </c>
      <c r="C71" s="858">
        <v>7.7447624475778423E-6</v>
      </c>
      <c r="D71" s="389" t="s">
        <v>1023</v>
      </c>
      <c r="E71" t="s">
        <v>477</v>
      </c>
      <c r="F71" t="s">
        <v>475</v>
      </c>
      <c r="G71" s="389" t="s">
        <v>547</v>
      </c>
      <c r="H71" t="s">
        <v>478</v>
      </c>
      <c r="P71" s="862"/>
    </row>
    <row r="72" spans="1:16" x14ac:dyDescent="0.4">
      <c r="A72" s="389" t="s">
        <v>443</v>
      </c>
      <c r="B72" s="661" t="s">
        <v>1025</v>
      </c>
      <c r="C72" s="858">
        <v>0.57184367533957936</v>
      </c>
      <c r="D72" s="389" t="s">
        <v>1023</v>
      </c>
      <c r="E72" t="s">
        <v>477</v>
      </c>
      <c r="F72" t="s">
        <v>475</v>
      </c>
      <c r="G72" s="389" t="s">
        <v>548</v>
      </c>
      <c r="H72" t="s">
        <v>478</v>
      </c>
      <c r="P72" s="862"/>
    </row>
    <row r="73" spans="1:16" x14ac:dyDescent="0.4">
      <c r="A73" s="389" t="s">
        <v>443</v>
      </c>
      <c r="B73" s="389" t="s">
        <v>435</v>
      </c>
      <c r="C73" s="858">
        <v>0.61379199375442905</v>
      </c>
      <c r="D73" s="389" t="s">
        <v>1023</v>
      </c>
      <c r="E73" t="s">
        <v>477</v>
      </c>
      <c r="F73" t="s">
        <v>475</v>
      </c>
      <c r="G73" s="389" t="s">
        <v>549</v>
      </c>
      <c r="H73" t="s">
        <v>478</v>
      </c>
      <c r="P73" s="862"/>
    </row>
    <row r="74" spans="1:16" x14ac:dyDescent="0.4">
      <c r="A74" s="389" t="s">
        <v>444</v>
      </c>
      <c r="B74" s="661" t="s">
        <v>387</v>
      </c>
      <c r="C74" s="858">
        <v>6.4207929527992341E-5</v>
      </c>
      <c r="D74" s="389" t="s">
        <v>1023</v>
      </c>
      <c r="E74" t="s">
        <v>477</v>
      </c>
      <c r="F74" t="s">
        <v>475</v>
      </c>
      <c r="G74" s="389" t="s">
        <v>550</v>
      </c>
      <c r="H74" t="s">
        <v>478</v>
      </c>
      <c r="P74" s="862"/>
    </row>
    <row r="75" spans="1:16" x14ac:dyDescent="0.4">
      <c r="A75" s="389" t="s">
        <v>444</v>
      </c>
      <c r="B75" s="661" t="s">
        <v>388</v>
      </c>
      <c r="C75" s="858">
        <v>2.6136956346302278E-4</v>
      </c>
      <c r="D75" s="389" t="s">
        <v>1023</v>
      </c>
      <c r="E75" t="s">
        <v>477</v>
      </c>
      <c r="F75" t="s">
        <v>475</v>
      </c>
      <c r="G75" s="389" t="s">
        <v>551</v>
      </c>
      <c r="H75" t="s">
        <v>478</v>
      </c>
      <c r="P75" s="862"/>
    </row>
    <row r="76" spans="1:16" x14ac:dyDescent="0.4">
      <c r="A76" s="389" t="s">
        <v>444</v>
      </c>
      <c r="B76" s="661" t="s">
        <v>389</v>
      </c>
      <c r="C76" s="858">
        <v>5.0990900551291121E-4</v>
      </c>
      <c r="D76" s="389" t="s">
        <v>1023</v>
      </c>
      <c r="E76" t="s">
        <v>477</v>
      </c>
      <c r="F76" t="s">
        <v>475</v>
      </c>
      <c r="G76" s="389" t="s">
        <v>552</v>
      </c>
      <c r="H76" t="s">
        <v>478</v>
      </c>
      <c r="P76" s="862"/>
    </row>
    <row r="77" spans="1:16" x14ac:dyDescent="0.4">
      <c r="A77" s="389" t="s">
        <v>444</v>
      </c>
      <c r="B77" s="661" t="s">
        <v>390</v>
      </c>
      <c r="C77" s="858">
        <v>7.6303992992998325E-5</v>
      </c>
      <c r="D77" s="389" t="s">
        <v>1023</v>
      </c>
      <c r="E77" t="s">
        <v>477</v>
      </c>
      <c r="F77" t="s">
        <v>475</v>
      </c>
      <c r="G77" s="389" t="s">
        <v>553</v>
      </c>
      <c r="H77" t="s">
        <v>478</v>
      </c>
      <c r="P77" s="862"/>
    </row>
    <row r="78" spans="1:16" x14ac:dyDescent="0.4">
      <c r="A78" s="389" t="s">
        <v>444</v>
      </c>
      <c r="B78" s="661" t="s">
        <v>391</v>
      </c>
      <c r="C78" s="858">
        <v>4.2665326071573888E-5</v>
      </c>
      <c r="D78" s="389" t="s">
        <v>1023</v>
      </c>
      <c r="E78" t="s">
        <v>477</v>
      </c>
      <c r="F78" t="s">
        <v>475</v>
      </c>
      <c r="G78" s="389" t="s">
        <v>554</v>
      </c>
      <c r="H78" t="s">
        <v>478</v>
      </c>
      <c r="P78" s="862"/>
    </row>
    <row r="79" spans="1:16" x14ac:dyDescent="0.4">
      <c r="A79" s="389" t="s">
        <v>444</v>
      </c>
      <c r="B79" s="661" t="s">
        <v>392</v>
      </c>
      <c r="C79" s="858">
        <v>5.1178221403165027E-4</v>
      </c>
      <c r="D79" s="389" t="s">
        <v>1023</v>
      </c>
      <c r="E79" t="s">
        <v>477</v>
      </c>
      <c r="F79" t="s">
        <v>475</v>
      </c>
      <c r="G79" s="389" t="s">
        <v>555</v>
      </c>
      <c r="H79" t="s">
        <v>478</v>
      </c>
      <c r="P79" s="862"/>
    </row>
    <row r="80" spans="1:16" x14ac:dyDescent="0.4">
      <c r="A80" s="389" t="s">
        <v>444</v>
      </c>
      <c r="B80" s="661" t="s">
        <v>393</v>
      </c>
      <c r="C80" s="858">
        <v>3.5579181199172368E-6</v>
      </c>
      <c r="D80" s="389" t="s">
        <v>1023</v>
      </c>
      <c r="E80" t="s">
        <v>477</v>
      </c>
      <c r="F80" t="s">
        <v>475</v>
      </c>
      <c r="G80" s="389" t="s">
        <v>556</v>
      </c>
      <c r="H80" t="s">
        <v>478</v>
      </c>
      <c r="P80" s="862"/>
    </row>
    <row r="81" spans="1:16" x14ac:dyDescent="0.4">
      <c r="A81" s="389" t="s">
        <v>444</v>
      </c>
      <c r="B81" s="661" t="s">
        <v>394</v>
      </c>
      <c r="C81" s="858">
        <v>8.0262383976643438E-6</v>
      </c>
      <c r="D81" s="389" t="s">
        <v>1023</v>
      </c>
      <c r="E81" t="s">
        <v>477</v>
      </c>
      <c r="F81" t="s">
        <v>475</v>
      </c>
      <c r="G81" s="389" t="s">
        <v>557</v>
      </c>
      <c r="H81" t="s">
        <v>478</v>
      </c>
      <c r="P81" s="862"/>
    </row>
    <row r="82" spans="1:16" x14ac:dyDescent="0.4">
      <c r="A82" s="389" t="s">
        <v>444</v>
      </c>
      <c r="B82" s="661" t="s">
        <v>395</v>
      </c>
      <c r="C82" s="858">
        <v>1.2271645961705127E-3</v>
      </c>
      <c r="D82" s="389" t="s">
        <v>1023</v>
      </c>
      <c r="E82" t="s">
        <v>477</v>
      </c>
      <c r="F82" t="s">
        <v>475</v>
      </c>
      <c r="G82" s="389" t="s">
        <v>558</v>
      </c>
      <c r="H82" t="s">
        <v>478</v>
      </c>
      <c r="P82" s="862"/>
    </row>
    <row r="83" spans="1:16" x14ac:dyDescent="0.4">
      <c r="A83" s="389" t="s">
        <v>444</v>
      </c>
      <c r="B83" s="661" t="s">
        <v>396</v>
      </c>
      <c r="C83" s="858">
        <v>7.8484427617541436E-6</v>
      </c>
      <c r="D83" s="389" t="s">
        <v>1023</v>
      </c>
      <c r="E83" t="s">
        <v>477</v>
      </c>
      <c r="F83" t="s">
        <v>475</v>
      </c>
      <c r="G83" s="389" t="s">
        <v>559</v>
      </c>
      <c r="H83" t="s">
        <v>478</v>
      </c>
      <c r="P83" s="862"/>
    </row>
    <row r="84" spans="1:16" x14ac:dyDescent="0.4">
      <c r="A84" s="389" t="s">
        <v>444</v>
      </c>
      <c r="B84" s="661" t="s">
        <v>1025</v>
      </c>
      <c r="C84" s="858">
        <v>0.5010613901520039</v>
      </c>
      <c r="D84" s="389" t="s">
        <v>1023</v>
      </c>
      <c r="E84" t="s">
        <v>477</v>
      </c>
      <c r="F84" t="s">
        <v>475</v>
      </c>
      <c r="G84" s="389" t="s">
        <v>560</v>
      </c>
      <c r="H84" t="s">
        <v>478</v>
      </c>
      <c r="P84" s="862"/>
    </row>
    <row r="85" spans="1:16" x14ac:dyDescent="0.4">
      <c r="A85" s="389" t="s">
        <v>444</v>
      </c>
      <c r="B85" s="389" t="s">
        <v>435</v>
      </c>
      <c r="C85" s="858">
        <v>0.5405670036824074</v>
      </c>
      <c r="D85" s="389" t="s">
        <v>1023</v>
      </c>
      <c r="E85" t="s">
        <v>477</v>
      </c>
      <c r="F85" t="s">
        <v>475</v>
      </c>
      <c r="G85" s="389" t="s">
        <v>561</v>
      </c>
      <c r="H85" t="s">
        <v>478</v>
      </c>
      <c r="P85" s="862"/>
    </row>
    <row r="86" spans="1:16" x14ac:dyDescent="0.4">
      <c r="A86" s="389" t="s">
        <v>445</v>
      </c>
      <c r="B86" s="661" t="s">
        <v>387</v>
      </c>
      <c r="C86" s="858">
        <v>8.6225479960667613E-5</v>
      </c>
      <c r="D86" s="389" t="s">
        <v>1023</v>
      </c>
      <c r="E86" t="s">
        <v>477</v>
      </c>
      <c r="F86" t="s">
        <v>475</v>
      </c>
      <c r="G86" s="389" t="s">
        <v>562</v>
      </c>
      <c r="H86" t="s">
        <v>478</v>
      </c>
      <c r="P86" s="862"/>
    </row>
    <row r="87" spans="1:16" x14ac:dyDescent="0.4">
      <c r="A87" s="389" t="s">
        <v>445</v>
      </c>
      <c r="B87" s="661" t="s">
        <v>388</v>
      </c>
      <c r="C87" s="858">
        <v>3.837353354538425E-4</v>
      </c>
      <c r="D87" s="389" t="s">
        <v>1023</v>
      </c>
      <c r="E87" t="s">
        <v>477</v>
      </c>
      <c r="F87" t="s">
        <v>475</v>
      </c>
      <c r="G87" s="389" t="s">
        <v>563</v>
      </c>
      <c r="H87" t="s">
        <v>478</v>
      </c>
      <c r="P87" s="862"/>
    </row>
    <row r="88" spans="1:16" x14ac:dyDescent="0.4">
      <c r="A88" s="389" t="s">
        <v>445</v>
      </c>
      <c r="B88" s="661" t="s">
        <v>389</v>
      </c>
      <c r="C88" s="858">
        <v>1.8867167550188357E-3</v>
      </c>
      <c r="D88" s="389" t="s">
        <v>1023</v>
      </c>
      <c r="E88" t="s">
        <v>477</v>
      </c>
      <c r="F88" t="s">
        <v>475</v>
      </c>
      <c r="G88" s="389" t="s">
        <v>564</v>
      </c>
      <c r="H88" t="s">
        <v>478</v>
      </c>
      <c r="P88" s="862"/>
    </row>
    <row r="89" spans="1:16" x14ac:dyDescent="0.4">
      <c r="A89" s="389" t="s">
        <v>445</v>
      </c>
      <c r="B89" s="661" t="s">
        <v>390</v>
      </c>
      <c r="C89" s="858">
        <v>2.8161041453288318E-4</v>
      </c>
      <c r="D89" s="389" t="s">
        <v>1023</v>
      </c>
      <c r="E89" t="s">
        <v>477</v>
      </c>
      <c r="F89" t="s">
        <v>475</v>
      </c>
      <c r="G89" s="389" t="s">
        <v>565</v>
      </c>
      <c r="H89" t="s">
        <v>478</v>
      </c>
      <c r="P89" s="862"/>
    </row>
    <row r="90" spans="1:16" x14ac:dyDescent="0.4">
      <c r="A90" s="389" t="s">
        <v>445</v>
      </c>
      <c r="B90" s="661" t="s">
        <v>391</v>
      </c>
      <c r="C90" s="858">
        <v>2.0160003513564891E-4</v>
      </c>
      <c r="D90" s="389" t="s">
        <v>1023</v>
      </c>
      <c r="E90" t="s">
        <v>477</v>
      </c>
      <c r="F90" t="s">
        <v>475</v>
      </c>
      <c r="G90" s="389" t="s">
        <v>566</v>
      </c>
      <c r="H90" t="s">
        <v>478</v>
      </c>
      <c r="P90" s="862"/>
    </row>
    <row r="91" spans="1:16" x14ac:dyDescent="0.4">
      <c r="A91" s="389" t="s">
        <v>445</v>
      </c>
      <c r="B91" s="661" t="s">
        <v>392</v>
      </c>
      <c r="C91" s="858">
        <v>1.8610963074255533E-3</v>
      </c>
      <c r="D91" s="389" t="s">
        <v>1023</v>
      </c>
      <c r="E91" t="s">
        <v>477</v>
      </c>
      <c r="F91" t="s">
        <v>475</v>
      </c>
      <c r="G91" s="389" t="s">
        <v>567</v>
      </c>
      <c r="H91" t="s">
        <v>478</v>
      </c>
      <c r="P91" s="862"/>
    </row>
    <row r="92" spans="1:16" x14ac:dyDescent="0.4">
      <c r="A92" s="389" t="s">
        <v>445</v>
      </c>
      <c r="B92" s="661" t="s">
        <v>393</v>
      </c>
      <c r="C92" s="858">
        <v>1.864268234054009E-5</v>
      </c>
      <c r="D92" s="389" t="s">
        <v>1023</v>
      </c>
      <c r="E92" t="s">
        <v>477</v>
      </c>
      <c r="F92" t="s">
        <v>475</v>
      </c>
      <c r="G92" s="389" t="s">
        <v>568</v>
      </c>
      <c r="H92" t="s">
        <v>478</v>
      </c>
      <c r="P92" s="862"/>
    </row>
    <row r="93" spans="1:16" x14ac:dyDescent="0.4">
      <c r="A93" s="389" t="s">
        <v>445</v>
      </c>
      <c r="B93" s="661" t="s">
        <v>394</v>
      </c>
      <c r="C93" s="858">
        <v>3.1792019095963543E-5</v>
      </c>
      <c r="D93" s="389" t="s">
        <v>1023</v>
      </c>
      <c r="E93" t="s">
        <v>477</v>
      </c>
      <c r="F93" t="s">
        <v>475</v>
      </c>
      <c r="G93" s="389" t="s">
        <v>569</v>
      </c>
      <c r="H93" t="s">
        <v>478</v>
      </c>
      <c r="P93" s="862"/>
    </row>
    <row r="94" spans="1:16" x14ac:dyDescent="0.4">
      <c r="A94" s="389" t="s">
        <v>445</v>
      </c>
      <c r="B94" s="661" t="s">
        <v>395</v>
      </c>
      <c r="C94" s="858">
        <v>1.095457779321905E-3</v>
      </c>
      <c r="D94" s="389" t="s">
        <v>1023</v>
      </c>
      <c r="E94" t="s">
        <v>477</v>
      </c>
      <c r="F94" t="s">
        <v>475</v>
      </c>
      <c r="G94" s="389" t="s">
        <v>570</v>
      </c>
      <c r="H94" t="s">
        <v>478</v>
      </c>
      <c r="P94" s="862"/>
    </row>
    <row r="95" spans="1:16" x14ac:dyDescent="0.4">
      <c r="A95" s="389" t="s">
        <v>445</v>
      </c>
      <c r="B95" s="661" t="s">
        <v>396</v>
      </c>
      <c r="C95" s="858">
        <v>1.118227122491348E-5</v>
      </c>
      <c r="D95" s="389" t="s">
        <v>1023</v>
      </c>
      <c r="E95" t="s">
        <v>477</v>
      </c>
      <c r="F95" t="s">
        <v>475</v>
      </c>
      <c r="G95" s="389" t="s">
        <v>571</v>
      </c>
      <c r="H95" t="s">
        <v>478</v>
      </c>
      <c r="P95" s="862"/>
    </row>
    <row r="96" spans="1:16" x14ac:dyDescent="0.4">
      <c r="A96" s="389" t="s">
        <v>445</v>
      </c>
      <c r="B96" s="661" t="s">
        <v>1025</v>
      </c>
      <c r="C96" s="858">
        <v>0.91124041881528794</v>
      </c>
      <c r="D96" s="389" t="s">
        <v>1023</v>
      </c>
      <c r="E96" t="s">
        <v>477</v>
      </c>
      <c r="F96" t="s">
        <v>475</v>
      </c>
      <c r="G96" s="389" t="s">
        <v>572</v>
      </c>
      <c r="H96" t="s">
        <v>478</v>
      </c>
      <c r="P96" s="862"/>
    </row>
    <row r="97" spans="1:16" x14ac:dyDescent="0.4">
      <c r="A97" s="389" t="s">
        <v>445</v>
      </c>
      <c r="B97" s="389" t="s">
        <v>435</v>
      </c>
      <c r="C97" s="858">
        <v>0.94793920281875654</v>
      </c>
      <c r="D97" s="389" t="s">
        <v>1023</v>
      </c>
      <c r="E97" t="s">
        <v>477</v>
      </c>
      <c r="F97" t="s">
        <v>475</v>
      </c>
      <c r="G97" s="389" t="s">
        <v>573</v>
      </c>
      <c r="H97" t="s">
        <v>478</v>
      </c>
      <c r="P97" s="862"/>
    </row>
    <row r="98" spans="1:16" x14ac:dyDescent="0.4">
      <c r="A98" s="389" t="s">
        <v>446</v>
      </c>
      <c r="B98" s="661" t="s">
        <v>387</v>
      </c>
      <c r="C98" s="858">
        <v>6.655566296821646E-5</v>
      </c>
      <c r="D98" s="389" t="s">
        <v>1023</v>
      </c>
      <c r="E98" t="s">
        <v>477</v>
      </c>
      <c r="F98" t="s">
        <v>475</v>
      </c>
      <c r="G98" s="389" t="s">
        <v>574</v>
      </c>
      <c r="H98" t="s">
        <v>478</v>
      </c>
      <c r="P98" s="862"/>
    </row>
    <row r="99" spans="1:16" x14ac:dyDescent="0.4">
      <c r="A99" s="389" t="s">
        <v>446</v>
      </c>
      <c r="B99" s="661" t="s">
        <v>388</v>
      </c>
      <c r="C99" s="858">
        <v>1.9927058468619815E-4</v>
      </c>
      <c r="D99" s="389" t="s">
        <v>1023</v>
      </c>
      <c r="E99" t="s">
        <v>477</v>
      </c>
      <c r="F99" t="s">
        <v>475</v>
      </c>
      <c r="G99" s="389" t="s">
        <v>575</v>
      </c>
      <c r="H99" t="s">
        <v>478</v>
      </c>
      <c r="P99" s="862"/>
    </row>
    <row r="100" spans="1:16" x14ac:dyDescent="0.4">
      <c r="A100" s="389" t="s">
        <v>446</v>
      </c>
      <c r="B100" s="661" t="s">
        <v>389</v>
      </c>
      <c r="C100" s="858">
        <v>9.0418767765624544E-4</v>
      </c>
      <c r="D100" s="389" t="s">
        <v>1023</v>
      </c>
      <c r="E100" t="s">
        <v>477</v>
      </c>
      <c r="F100" t="s">
        <v>475</v>
      </c>
      <c r="G100" s="389" t="s">
        <v>576</v>
      </c>
      <c r="H100" t="s">
        <v>478</v>
      </c>
      <c r="P100" s="862"/>
    </row>
    <row r="101" spans="1:16" x14ac:dyDescent="0.4">
      <c r="A101" s="389" t="s">
        <v>446</v>
      </c>
      <c r="B101" s="661" t="s">
        <v>390</v>
      </c>
      <c r="C101" s="858">
        <v>1.3157386686520365E-4</v>
      </c>
      <c r="D101" s="389" t="s">
        <v>1023</v>
      </c>
      <c r="E101" t="s">
        <v>477</v>
      </c>
      <c r="F101" t="s">
        <v>475</v>
      </c>
      <c r="G101" s="389" t="s">
        <v>577</v>
      </c>
      <c r="H101" t="s">
        <v>478</v>
      </c>
      <c r="P101" s="862"/>
    </row>
    <row r="102" spans="1:16" x14ac:dyDescent="0.4">
      <c r="A102" s="389" t="s">
        <v>446</v>
      </c>
      <c r="B102" s="661" t="s">
        <v>391</v>
      </c>
      <c r="C102" s="858">
        <v>7.6257356967757801E-5</v>
      </c>
      <c r="D102" s="389" t="s">
        <v>1023</v>
      </c>
      <c r="E102" t="s">
        <v>477</v>
      </c>
      <c r="F102" t="s">
        <v>475</v>
      </c>
      <c r="G102" s="389" t="s">
        <v>578</v>
      </c>
      <c r="H102" t="s">
        <v>478</v>
      </c>
      <c r="P102" s="862"/>
    </row>
    <row r="103" spans="1:16" x14ac:dyDescent="0.4">
      <c r="A103" s="389" t="s">
        <v>446</v>
      </c>
      <c r="B103" s="661" t="s">
        <v>392</v>
      </c>
      <c r="C103" s="858">
        <v>1.7658632638275519E-3</v>
      </c>
      <c r="D103" s="389" t="s">
        <v>1023</v>
      </c>
      <c r="E103" t="s">
        <v>477</v>
      </c>
      <c r="F103" t="s">
        <v>475</v>
      </c>
      <c r="G103" s="389" t="s">
        <v>579</v>
      </c>
      <c r="H103" t="s">
        <v>478</v>
      </c>
      <c r="P103" s="862"/>
    </row>
    <row r="104" spans="1:16" x14ac:dyDescent="0.4">
      <c r="A104" s="389" t="s">
        <v>446</v>
      </c>
      <c r="B104" s="661" t="s">
        <v>393</v>
      </c>
      <c r="C104" s="858">
        <v>4.8429882780047511E-6</v>
      </c>
      <c r="D104" s="389" t="s">
        <v>1023</v>
      </c>
      <c r="E104" t="s">
        <v>477</v>
      </c>
      <c r="F104" t="s">
        <v>475</v>
      </c>
      <c r="G104" s="389" t="s">
        <v>580</v>
      </c>
      <c r="H104" t="s">
        <v>478</v>
      </c>
      <c r="P104" s="862"/>
    </row>
    <row r="105" spans="1:16" x14ac:dyDescent="0.4">
      <c r="A105" s="389" t="s">
        <v>446</v>
      </c>
      <c r="B105" s="661" t="s">
        <v>394</v>
      </c>
      <c r="C105" s="858">
        <v>1.0756595992965837E-5</v>
      </c>
      <c r="D105" s="389" t="s">
        <v>1023</v>
      </c>
      <c r="E105" t="s">
        <v>477</v>
      </c>
      <c r="F105" t="s">
        <v>475</v>
      </c>
      <c r="G105" s="389" t="s">
        <v>581</v>
      </c>
      <c r="H105" t="s">
        <v>478</v>
      </c>
      <c r="P105" s="862"/>
    </row>
    <row r="106" spans="1:16" x14ac:dyDescent="0.4">
      <c r="A106" s="389" t="s">
        <v>446</v>
      </c>
      <c r="B106" s="661" t="s">
        <v>395</v>
      </c>
      <c r="C106" s="858">
        <v>9.2827966375100301E-4</v>
      </c>
      <c r="D106" s="389" t="s">
        <v>1023</v>
      </c>
      <c r="E106" t="s">
        <v>477</v>
      </c>
      <c r="F106" t="s">
        <v>475</v>
      </c>
      <c r="G106" s="389" t="s">
        <v>582</v>
      </c>
      <c r="H106" t="s">
        <v>478</v>
      </c>
      <c r="P106" s="862"/>
    </row>
    <row r="107" spans="1:16" x14ac:dyDescent="0.4">
      <c r="A107" s="389" t="s">
        <v>446</v>
      </c>
      <c r="B107" s="661" t="s">
        <v>396</v>
      </c>
      <c r="C107" s="858">
        <v>9.3908626311726903E-6</v>
      </c>
      <c r="D107" s="389" t="s">
        <v>1023</v>
      </c>
      <c r="E107" t="s">
        <v>477</v>
      </c>
      <c r="F107" t="s">
        <v>475</v>
      </c>
      <c r="G107" s="389" t="s">
        <v>583</v>
      </c>
      <c r="H107" t="s">
        <v>478</v>
      </c>
      <c r="P107" s="862"/>
    </row>
    <row r="108" spans="1:16" x14ac:dyDescent="0.4">
      <c r="A108" s="389" t="s">
        <v>446</v>
      </c>
      <c r="B108" s="661" t="s">
        <v>1025</v>
      </c>
      <c r="C108" s="858">
        <v>0.57075664987787356</v>
      </c>
      <c r="D108" s="389" t="s">
        <v>1023</v>
      </c>
      <c r="E108" t="s">
        <v>477</v>
      </c>
      <c r="F108" t="s">
        <v>475</v>
      </c>
      <c r="G108" s="389" t="s">
        <v>584</v>
      </c>
      <c r="H108" t="s">
        <v>478</v>
      </c>
      <c r="P108" s="862"/>
    </row>
    <row r="109" spans="1:16" x14ac:dyDescent="0.4">
      <c r="A109" s="389" t="s">
        <v>446</v>
      </c>
      <c r="B109" s="389" t="s">
        <v>435</v>
      </c>
      <c r="C109" s="858">
        <v>0.60161418969413649</v>
      </c>
      <c r="D109" s="389" t="s">
        <v>1023</v>
      </c>
      <c r="E109" t="s">
        <v>477</v>
      </c>
      <c r="F109" t="s">
        <v>475</v>
      </c>
      <c r="G109" s="389" t="s">
        <v>585</v>
      </c>
      <c r="H109" t="s">
        <v>478</v>
      </c>
      <c r="P109" s="862"/>
    </row>
    <row r="110" spans="1:16" x14ac:dyDescent="0.4">
      <c r="A110" s="389" t="s">
        <v>447</v>
      </c>
      <c r="B110" s="661" t="s">
        <v>387</v>
      </c>
      <c r="C110" s="858">
        <v>4.3734148888831804E-5</v>
      </c>
      <c r="D110" s="389" t="s">
        <v>1023</v>
      </c>
      <c r="E110" t="s">
        <v>477</v>
      </c>
      <c r="F110" t="s">
        <v>475</v>
      </c>
      <c r="G110" s="389" t="s">
        <v>586</v>
      </c>
      <c r="H110" t="s">
        <v>478</v>
      </c>
      <c r="P110" s="862"/>
    </row>
    <row r="111" spans="1:16" x14ac:dyDescent="0.4">
      <c r="A111" s="389" t="s">
        <v>447</v>
      </c>
      <c r="B111" s="661" t="s">
        <v>388</v>
      </c>
      <c r="C111" s="858">
        <v>2.5467154080569779E-4</v>
      </c>
      <c r="D111" s="389" t="s">
        <v>1023</v>
      </c>
      <c r="E111" t="s">
        <v>477</v>
      </c>
      <c r="F111" t="s">
        <v>475</v>
      </c>
      <c r="G111" s="389" t="s">
        <v>587</v>
      </c>
      <c r="H111" t="s">
        <v>478</v>
      </c>
      <c r="P111" s="862"/>
    </row>
    <row r="112" spans="1:16" x14ac:dyDescent="0.4">
      <c r="A112" s="389" t="s">
        <v>447</v>
      </c>
      <c r="B112" s="661" t="s">
        <v>389</v>
      </c>
      <c r="C112" s="858">
        <v>2.1645214210652613E-4</v>
      </c>
      <c r="D112" s="389" t="s">
        <v>1023</v>
      </c>
      <c r="E112" t="s">
        <v>477</v>
      </c>
      <c r="F112" t="s">
        <v>475</v>
      </c>
      <c r="G112" s="389" t="s">
        <v>588</v>
      </c>
      <c r="H112" t="s">
        <v>478</v>
      </c>
      <c r="P112" s="862"/>
    </row>
    <row r="113" spans="1:16" x14ac:dyDescent="0.4">
      <c r="A113" s="389" t="s">
        <v>447</v>
      </c>
      <c r="B113" s="661" t="s">
        <v>390</v>
      </c>
      <c r="C113" s="858">
        <v>6.1626065323044306E-5</v>
      </c>
      <c r="D113" s="389" t="s">
        <v>1023</v>
      </c>
      <c r="E113" t="s">
        <v>477</v>
      </c>
      <c r="F113" t="s">
        <v>475</v>
      </c>
      <c r="G113" s="389" t="s">
        <v>589</v>
      </c>
      <c r="H113" t="s">
        <v>478</v>
      </c>
      <c r="P113" s="862"/>
    </row>
    <row r="114" spans="1:16" x14ac:dyDescent="0.4">
      <c r="A114" s="389" t="s">
        <v>447</v>
      </c>
      <c r="B114" s="661" t="s">
        <v>391</v>
      </c>
      <c r="C114" s="858">
        <v>4.3892690940012228E-5</v>
      </c>
      <c r="D114" s="389" t="s">
        <v>1023</v>
      </c>
      <c r="E114" t="s">
        <v>477</v>
      </c>
      <c r="F114" t="s">
        <v>475</v>
      </c>
      <c r="G114" s="389" t="s">
        <v>590</v>
      </c>
      <c r="H114" t="s">
        <v>478</v>
      </c>
      <c r="P114" s="862"/>
    </row>
    <row r="115" spans="1:16" x14ac:dyDescent="0.4">
      <c r="A115" s="389" t="s">
        <v>447</v>
      </c>
      <c r="B115" s="661" t="s">
        <v>392</v>
      </c>
      <c r="C115" s="858">
        <v>1.8700684399376445E-4</v>
      </c>
      <c r="D115" s="389" t="s">
        <v>1023</v>
      </c>
      <c r="E115" t="s">
        <v>477</v>
      </c>
      <c r="F115" t="s">
        <v>475</v>
      </c>
      <c r="G115" s="389" t="s">
        <v>591</v>
      </c>
      <c r="H115" t="s">
        <v>478</v>
      </c>
      <c r="P115" s="862"/>
    </row>
    <row r="116" spans="1:16" x14ac:dyDescent="0.4">
      <c r="A116" s="389" t="s">
        <v>447</v>
      </c>
      <c r="B116" s="661" t="s">
        <v>393</v>
      </c>
      <c r="C116" s="858">
        <v>5.8995201416038592E-6</v>
      </c>
      <c r="D116" s="389" t="s">
        <v>1023</v>
      </c>
      <c r="E116" t="s">
        <v>477</v>
      </c>
      <c r="F116" t="s">
        <v>475</v>
      </c>
      <c r="G116" s="389" t="s">
        <v>592</v>
      </c>
      <c r="H116" t="s">
        <v>478</v>
      </c>
      <c r="P116" s="862"/>
    </row>
    <row r="117" spans="1:16" x14ac:dyDescent="0.4">
      <c r="A117" s="389" t="s">
        <v>447</v>
      </c>
      <c r="B117" s="661" t="s">
        <v>394</v>
      </c>
      <c r="C117" s="858">
        <v>1.3733844012205653E-5</v>
      </c>
      <c r="D117" s="389" t="s">
        <v>1023</v>
      </c>
      <c r="E117" t="s">
        <v>477</v>
      </c>
      <c r="F117" t="s">
        <v>475</v>
      </c>
      <c r="G117" s="389" t="s">
        <v>593</v>
      </c>
      <c r="H117" t="s">
        <v>478</v>
      </c>
      <c r="P117" s="862"/>
    </row>
    <row r="118" spans="1:16" x14ac:dyDescent="0.4">
      <c r="A118" s="389" t="s">
        <v>447</v>
      </c>
      <c r="B118" s="661" t="s">
        <v>395</v>
      </c>
      <c r="C118" s="858">
        <v>6.9070326922309236E-4</v>
      </c>
      <c r="D118" s="389" t="s">
        <v>1023</v>
      </c>
      <c r="E118" t="s">
        <v>477</v>
      </c>
      <c r="F118" t="s">
        <v>475</v>
      </c>
      <c r="G118" s="389" t="s">
        <v>594</v>
      </c>
      <c r="H118" t="s">
        <v>478</v>
      </c>
      <c r="P118" s="862"/>
    </row>
    <row r="119" spans="1:16" x14ac:dyDescent="0.4">
      <c r="A119" s="389" t="s">
        <v>447</v>
      </c>
      <c r="B119" s="661" t="s">
        <v>396</v>
      </c>
      <c r="C119" s="858">
        <v>4.5575855408971678E-6</v>
      </c>
      <c r="D119" s="389" t="s">
        <v>1023</v>
      </c>
      <c r="E119" t="s">
        <v>477</v>
      </c>
      <c r="F119" t="s">
        <v>475</v>
      </c>
      <c r="G119" s="389" t="s">
        <v>595</v>
      </c>
      <c r="H119" t="s">
        <v>478</v>
      </c>
      <c r="P119" s="862"/>
    </row>
    <row r="120" spans="1:16" x14ac:dyDescent="0.4">
      <c r="A120" s="389" t="s">
        <v>447</v>
      </c>
      <c r="B120" s="661" t="s">
        <v>1025</v>
      </c>
      <c r="C120" s="858">
        <v>0.24666918906621174</v>
      </c>
      <c r="D120" s="389" t="s">
        <v>1023</v>
      </c>
      <c r="E120" t="s">
        <v>477</v>
      </c>
      <c r="F120" t="s">
        <v>475</v>
      </c>
      <c r="G120" s="389" t="s">
        <v>596</v>
      </c>
      <c r="H120" t="s">
        <v>478</v>
      </c>
      <c r="P120" s="862"/>
    </row>
    <row r="121" spans="1:16" x14ac:dyDescent="0.4">
      <c r="A121" s="389" t="s">
        <v>447</v>
      </c>
      <c r="B121" s="389" t="s">
        <v>435</v>
      </c>
      <c r="C121" s="858">
        <v>0.26913455021083094</v>
      </c>
      <c r="D121" s="389" t="s">
        <v>1023</v>
      </c>
      <c r="E121" t="s">
        <v>477</v>
      </c>
      <c r="F121" t="s">
        <v>475</v>
      </c>
      <c r="G121" s="389" t="s">
        <v>597</v>
      </c>
      <c r="H121" t="s">
        <v>478</v>
      </c>
      <c r="P121" s="862"/>
    </row>
    <row r="122" spans="1:16" x14ac:dyDescent="0.4">
      <c r="A122" s="389" t="s">
        <v>448</v>
      </c>
      <c r="B122" s="661" t="s">
        <v>387</v>
      </c>
      <c r="C122" s="858">
        <v>6.4083700665870297E-5</v>
      </c>
      <c r="D122" s="389" t="s">
        <v>1023</v>
      </c>
      <c r="E122" t="s">
        <v>477</v>
      </c>
      <c r="F122" t="s">
        <v>475</v>
      </c>
      <c r="G122" s="389" t="s">
        <v>598</v>
      </c>
      <c r="H122" t="s">
        <v>478</v>
      </c>
      <c r="P122" s="862"/>
    </row>
    <row r="123" spans="1:16" x14ac:dyDescent="0.4">
      <c r="A123" s="389" t="s">
        <v>448</v>
      </c>
      <c r="B123" s="661" t="s">
        <v>388</v>
      </c>
      <c r="C123" s="858">
        <v>1.8408066568923075E-4</v>
      </c>
      <c r="D123" s="389" t="s">
        <v>1023</v>
      </c>
      <c r="E123" t="s">
        <v>477</v>
      </c>
      <c r="F123" t="s">
        <v>475</v>
      </c>
      <c r="G123" s="389" t="s">
        <v>599</v>
      </c>
      <c r="H123" t="s">
        <v>478</v>
      </c>
      <c r="P123" s="862"/>
    </row>
    <row r="124" spans="1:16" x14ac:dyDescent="0.4">
      <c r="A124" s="389" t="s">
        <v>448</v>
      </c>
      <c r="B124" s="661" t="s">
        <v>389</v>
      </c>
      <c r="C124" s="858">
        <v>6.8444834317994826E-4</v>
      </c>
      <c r="D124" s="389" t="s">
        <v>1023</v>
      </c>
      <c r="E124" t="s">
        <v>477</v>
      </c>
      <c r="F124" t="s">
        <v>475</v>
      </c>
      <c r="G124" s="389" t="s">
        <v>600</v>
      </c>
      <c r="H124" t="s">
        <v>478</v>
      </c>
      <c r="P124" s="862"/>
    </row>
    <row r="125" spans="1:16" x14ac:dyDescent="0.4">
      <c r="A125" s="389" t="s">
        <v>448</v>
      </c>
      <c r="B125" s="661" t="s">
        <v>390</v>
      </c>
      <c r="C125" s="858">
        <v>2.0421229855746415E-4</v>
      </c>
      <c r="D125" s="389" t="s">
        <v>1023</v>
      </c>
      <c r="E125" t="s">
        <v>477</v>
      </c>
      <c r="F125" t="s">
        <v>475</v>
      </c>
      <c r="G125" s="389" t="s">
        <v>601</v>
      </c>
      <c r="H125" t="s">
        <v>478</v>
      </c>
      <c r="P125" s="862"/>
    </row>
    <row r="126" spans="1:16" x14ac:dyDescent="0.4">
      <c r="A126" s="389" t="s">
        <v>448</v>
      </c>
      <c r="B126" s="661" t="s">
        <v>391</v>
      </c>
      <c r="C126" s="858">
        <v>1.1849501725631806E-4</v>
      </c>
      <c r="D126" s="389" t="s">
        <v>1023</v>
      </c>
      <c r="E126" t="s">
        <v>477</v>
      </c>
      <c r="F126" t="s">
        <v>475</v>
      </c>
      <c r="G126" s="389" t="s">
        <v>602</v>
      </c>
      <c r="H126" t="s">
        <v>478</v>
      </c>
      <c r="P126" s="862"/>
    </row>
    <row r="127" spans="1:16" x14ac:dyDescent="0.4">
      <c r="A127" s="389" t="s">
        <v>448</v>
      </c>
      <c r="B127" s="661" t="s">
        <v>392</v>
      </c>
      <c r="C127" s="858">
        <v>1.7869503844585798E-3</v>
      </c>
      <c r="D127" s="389" t="s">
        <v>1023</v>
      </c>
      <c r="E127" t="s">
        <v>477</v>
      </c>
      <c r="F127" t="s">
        <v>475</v>
      </c>
      <c r="G127" s="389" t="s">
        <v>603</v>
      </c>
      <c r="H127" t="s">
        <v>478</v>
      </c>
      <c r="P127" s="862"/>
    </row>
    <row r="128" spans="1:16" x14ac:dyDescent="0.4">
      <c r="A128" s="389" t="s">
        <v>448</v>
      </c>
      <c r="B128" s="661" t="s">
        <v>393</v>
      </c>
      <c r="C128" s="858">
        <v>6.1769543206889713E-6</v>
      </c>
      <c r="D128" s="389" t="s">
        <v>1023</v>
      </c>
      <c r="E128" t="s">
        <v>477</v>
      </c>
      <c r="F128" t="s">
        <v>475</v>
      </c>
      <c r="G128" s="389" t="s">
        <v>604</v>
      </c>
      <c r="H128" t="s">
        <v>478</v>
      </c>
      <c r="P128" s="862"/>
    </row>
    <row r="129" spans="1:16" x14ac:dyDescent="0.4">
      <c r="A129" s="389" t="s">
        <v>448</v>
      </c>
      <c r="B129" s="661" t="s">
        <v>394</v>
      </c>
      <c r="C129" s="858">
        <v>1.2974013200034673E-5</v>
      </c>
      <c r="D129" s="389" t="s">
        <v>1023</v>
      </c>
      <c r="E129" t="s">
        <v>477</v>
      </c>
      <c r="F129" t="s">
        <v>475</v>
      </c>
      <c r="G129" s="389" t="s">
        <v>605</v>
      </c>
      <c r="H129" t="s">
        <v>478</v>
      </c>
      <c r="P129" s="862"/>
    </row>
    <row r="130" spans="1:16" x14ac:dyDescent="0.4">
      <c r="A130" s="389" t="s">
        <v>448</v>
      </c>
      <c r="B130" s="661" t="s">
        <v>395</v>
      </c>
      <c r="C130" s="858">
        <v>9.9584030537933554E-4</v>
      </c>
      <c r="D130" s="389" t="s">
        <v>1023</v>
      </c>
      <c r="E130" t="s">
        <v>477</v>
      </c>
      <c r="F130" t="s">
        <v>475</v>
      </c>
      <c r="G130" s="389" t="s">
        <v>606</v>
      </c>
      <c r="H130" t="s">
        <v>478</v>
      </c>
      <c r="P130" s="862"/>
    </row>
    <row r="131" spans="1:16" x14ac:dyDescent="0.4">
      <c r="A131" s="389" t="s">
        <v>448</v>
      </c>
      <c r="B131" s="661" t="s">
        <v>396</v>
      </c>
      <c r="C131" s="858">
        <v>8.2165507271103835E-6</v>
      </c>
      <c r="D131" s="389" t="s">
        <v>1023</v>
      </c>
      <c r="E131" t="s">
        <v>477</v>
      </c>
      <c r="F131" t="s">
        <v>475</v>
      </c>
      <c r="G131" s="389" t="s">
        <v>607</v>
      </c>
      <c r="H131" t="s">
        <v>478</v>
      </c>
      <c r="P131" s="862"/>
    </row>
    <row r="132" spans="1:16" x14ac:dyDescent="0.4">
      <c r="A132" s="389" t="s">
        <v>448</v>
      </c>
      <c r="B132" s="661" t="s">
        <v>1025</v>
      </c>
      <c r="C132" s="858">
        <v>0.54101449783531075</v>
      </c>
      <c r="D132" s="389" t="s">
        <v>1023</v>
      </c>
      <c r="E132" t="s">
        <v>477</v>
      </c>
      <c r="F132" t="s">
        <v>475</v>
      </c>
      <c r="G132" s="389" t="s">
        <v>608</v>
      </c>
      <c r="H132" t="s">
        <v>478</v>
      </c>
      <c r="P132" s="862"/>
    </row>
    <row r="133" spans="1:16" x14ac:dyDescent="0.4">
      <c r="A133" s="389" t="s">
        <v>448</v>
      </c>
      <c r="B133" s="389" t="s">
        <v>435</v>
      </c>
      <c r="C133" s="858">
        <v>0.57355609009062869</v>
      </c>
      <c r="D133" s="389" t="s">
        <v>1023</v>
      </c>
      <c r="E133" t="s">
        <v>477</v>
      </c>
      <c r="F133" t="s">
        <v>475</v>
      </c>
      <c r="G133" s="389" t="s">
        <v>609</v>
      </c>
      <c r="H133" t="s">
        <v>478</v>
      </c>
      <c r="P133" s="862"/>
    </row>
    <row r="134" spans="1:16" x14ac:dyDescent="0.4">
      <c r="A134" s="389" t="s">
        <v>449</v>
      </c>
      <c r="B134" s="661" t="s">
        <v>387</v>
      </c>
      <c r="C134" s="858">
        <v>6.0436155282600995E-5</v>
      </c>
      <c r="D134" s="389" t="s">
        <v>1023</v>
      </c>
      <c r="E134" t="s">
        <v>477</v>
      </c>
      <c r="F134" t="s">
        <v>475</v>
      </c>
      <c r="G134" s="389" t="s">
        <v>610</v>
      </c>
      <c r="H134" t="s">
        <v>478</v>
      </c>
      <c r="P134" s="862"/>
    </row>
    <row r="135" spans="1:16" x14ac:dyDescent="0.4">
      <c r="A135" s="389" t="s">
        <v>449</v>
      </c>
      <c r="B135" s="661" t="s">
        <v>388</v>
      </c>
      <c r="C135" s="858">
        <v>2.2641978664634526E-4</v>
      </c>
      <c r="D135" s="389" t="s">
        <v>1023</v>
      </c>
      <c r="E135" t="s">
        <v>477</v>
      </c>
      <c r="F135" t="s">
        <v>475</v>
      </c>
      <c r="G135" s="389" t="s">
        <v>611</v>
      </c>
      <c r="H135" t="s">
        <v>478</v>
      </c>
      <c r="P135" s="862"/>
    </row>
    <row r="136" spans="1:16" x14ac:dyDescent="0.4">
      <c r="A136" s="389" t="s">
        <v>449</v>
      </c>
      <c r="B136" s="661" t="s">
        <v>389</v>
      </c>
      <c r="C136" s="858">
        <v>5.5836551726951152E-4</v>
      </c>
      <c r="D136" s="389" t="s">
        <v>1023</v>
      </c>
      <c r="E136" t="s">
        <v>477</v>
      </c>
      <c r="F136" t="s">
        <v>475</v>
      </c>
      <c r="G136" s="389" t="s">
        <v>612</v>
      </c>
      <c r="H136" t="s">
        <v>478</v>
      </c>
      <c r="P136" s="862"/>
    </row>
    <row r="137" spans="1:16" x14ac:dyDescent="0.4">
      <c r="A137" s="389" t="s">
        <v>449</v>
      </c>
      <c r="B137" s="661" t="s">
        <v>390</v>
      </c>
      <c r="C137" s="858">
        <v>1.2240699659795776E-4</v>
      </c>
      <c r="D137" s="389" t="s">
        <v>1023</v>
      </c>
      <c r="E137" t="s">
        <v>477</v>
      </c>
      <c r="F137" t="s">
        <v>475</v>
      </c>
      <c r="G137" s="389" t="s">
        <v>613</v>
      </c>
      <c r="H137" t="s">
        <v>478</v>
      </c>
      <c r="P137" s="862"/>
    </row>
    <row r="138" spans="1:16" x14ac:dyDescent="0.4">
      <c r="A138" s="389" t="s">
        <v>449</v>
      </c>
      <c r="B138" s="661" t="s">
        <v>391</v>
      </c>
      <c r="C138" s="858">
        <v>7.9292080424140437E-5</v>
      </c>
      <c r="D138" s="389" t="s">
        <v>1023</v>
      </c>
      <c r="E138" t="s">
        <v>477</v>
      </c>
      <c r="F138" t="s">
        <v>475</v>
      </c>
      <c r="G138" s="389" t="s">
        <v>614</v>
      </c>
      <c r="H138" t="s">
        <v>478</v>
      </c>
      <c r="P138" s="862"/>
    </row>
    <row r="139" spans="1:16" x14ac:dyDescent="0.4">
      <c r="A139" s="389" t="s">
        <v>449</v>
      </c>
      <c r="B139" s="661" t="s">
        <v>392</v>
      </c>
      <c r="C139" s="858">
        <v>9.9298017893109289E-4</v>
      </c>
      <c r="D139" s="389" t="s">
        <v>1023</v>
      </c>
      <c r="E139" t="s">
        <v>477</v>
      </c>
      <c r="F139" t="s">
        <v>475</v>
      </c>
      <c r="G139" s="389" t="s">
        <v>615</v>
      </c>
      <c r="H139" t="s">
        <v>478</v>
      </c>
      <c r="P139" s="862"/>
    </row>
    <row r="140" spans="1:16" x14ac:dyDescent="0.4">
      <c r="A140" s="389" t="s">
        <v>449</v>
      </c>
      <c r="B140" s="661" t="s">
        <v>393</v>
      </c>
      <c r="C140" s="858">
        <v>5.2079945852890611E-6</v>
      </c>
      <c r="D140" s="389" t="s">
        <v>1023</v>
      </c>
      <c r="E140" t="s">
        <v>477</v>
      </c>
      <c r="F140" t="s">
        <v>475</v>
      </c>
      <c r="G140" s="389" t="s">
        <v>616</v>
      </c>
      <c r="H140" t="s">
        <v>478</v>
      </c>
      <c r="P140" s="862"/>
    </row>
    <row r="141" spans="1:16" x14ac:dyDescent="0.4">
      <c r="A141" s="389" t="s">
        <v>449</v>
      </c>
      <c r="B141" s="661" t="s">
        <v>394</v>
      </c>
      <c r="C141" s="858">
        <v>1.1741800376794976E-5</v>
      </c>
      <c r="D141" s="389" t="s">
        <v>1023</v>
      </c>
      <c r="E141" t="s">
        <v>477</v>
      </c>
      <c r="F141" t="s">
        <v>475</v>
      </c>
      <c r="G141" s="389" t="s">
        <v>617</v>
      </c>
      <c r="H141" t="s">
        <v>478</v>
      </c>
      <c r="P141" s="862"/>
    </row>
    <row r="142" spans="1:16" x14ac:dyDescent="0.4">
      <c r="A142" s="389" t="s">
        <v>449</v>
      </c>
      <c r="B142" s="661" t="s">
        <v>395</v>
      </c>
      <c r="C142" s="858">
        <v>1.0301254376954376E-3</v>
      </c>
      <c r="D142" s="389" t="s">
        <v>1023</v>
      </c>
      <c r="E142" t="s">
        <v>477</v>
      </c>
      <c r="F142" t="s">
        <v>475</v>
      </c>
      <c r="G142" s="389" t="s">
        <v>618</v>
      </c>
      <c r="H142" t="s">
        <v>478</v>
      </c>
      <c r="P142" s="862"/>
    </row>
    <row r="143" spans="1:16" x14ac:dyDescent="0.4">
      <c r="A143" s="389" t="s">
        <v>449</v>
      </c>
      <c r="B143" s="661" t="s">
        <v>396</v>
      </c>
      <c r="C143" s="858">
        <v>7.9718845202633422E-6</v>
      </c>
      <c r="D143" s="389" t="s">
        <v>1023</v>
      </c>
      <c r="E143" t="s">
        <v>477</v>
      </c>
      <c r="F143" t="s">
        <v>475</v>
      </c>
      <c r="G143" s="389" t="s">
        <v>619</v>
      </c>
      <c r="H143" t="s">
        <v>478</v>
      </c>
      <c r="P143" s="862"/>
    </row>
    <row r="144" spans="1:16" x14ac:dyDescent="0.4">
      <c r="A144" s="389" t="s">
        <v>449</v>
      </c>
      <c r="B144" s="661" t="s">
        <v>1025</v>
      </c>
      <c r="C144" s="858">
        <v>0.51028978534730651</v>
      </c>
      <c r="D144" s="389" t="s">
        <v>1023</v>
      </c>
      <c r="E144" t="s">
        <v>477</v>
      </c>
      <c r="F144" t="s">
        <v>475</v>
      </c>
      <c r="G144" s="389" t="s">
        <v>620</v>
      </c>
      <c r="H144" t="s">
        <v>478</v>
      </c>
      <c r="P144" s="862"/>
    </row>
    <row r="145" spans="1:16" x14ac:dyDescent="0.4">
      <c r="A145" s="389" t="s">
        <v>449</v>
      </c>
      <c r="B145" s="389" t="s">
        <v>435</v>
      </c>
      <c r="C145" s="858">
        <v>0.54385025974854306</v>
      </c>
      <c r="D145" s="389" t="s">
        <v>1023</v>
      </c>
      <c r="E145" t="s">
        <v>477</v>
      </c>
      <c r="F145" t="s">
        <v>475</v>
      </c>
      <c r="G145" s="389" t="s">
        <v>621</v>
      </c>
      <c r="H145" t="s">
        <v>478</v>
      </c>
      <c r="P145" s="862"/>
    </row>
    <row r="146" spans="1:16" x14ac:dyDescent="0.4">
      <c r="A146" s="389" t="s">
        <v>450</v>
      </c>
      <c r="B146" s="661" t="s">
        <v>387</v>
      </c>
      <c r="C146" s="858">
        <v>6.2174748036230998E-5</v>
      </c>
      <c r="D146" s="389" t="s">
        <v>1023</v>
      </c>
      <c r="E146" t="s">
        <v>477</v>
      </c>
      <c r="F146" t="s">
        <v>475</v>
      </c>
      <c r="G146" s="389" t="s">
        <v>622</v>
      </c>
      <c r="H146" t="s">
        <v>478</v>
      </c>
      <c r="P146" s="862"/>
    </row>
    <row r="147" spans="1:16" x14ac:dyDescent="0.4">
      <c r="A147" s="389" t="s">
        <v>450</v>
      </c>
      <c r="B147" s="661" t="s">
        <v>388</v>
      </c>
      <c r="C147" s="858">
        <v>2.1326003191481725E-4</v>
      </c>
      <c r="D147" s="389" t="s">
        <v>1023</v>
      </c>
      <c r="E147" t="s">
        <v>477</v>
      </c>
      <c r="F147" t="s">
        <v>475</v>
      </c>
      <c r="G147" s="389" t="s">
        <v>623</v>
      </c>
      <c r="H147" t="s">
        <v>478</v>
      </c>
      <c r="P147" s="862"/>
    </row>
    <row r="148" spans="1:16" x14ac:dyDescent="0.4">
      <c r="A148" s="389" t="s">
        <v>450</v>
      </c>
      <c r="B148" s="661" t="s">
        <v>389</v>
      </c>
      <c r="C148" s="858">
        <v>9.5772651332480909E-4</v>
      </c>
      <c r="D148" s="389" t="s">
        <v>1023</v>
      </c>
      <c r="E148" t="s">
        <v>477</v>
      </c>
      <c r="F148" t="s">
        <v>475</v>
      </c>
      <c r="G148" s="389" t="s">
        <v>624</v>
      </c>
      <c r="H148" t="s">
        <v>478</v>
      </c>
      <c r="P148" s="862"/>
    </row>
    <row r="149" spans="1:16" x14ac:dyDescent="0.4">
      <c r="A149" s="389" t="s">
        <v>450</v>
      </c>
      <c r="B149" s="661" t="s">
        <v>390</v>
      </c>
      <c r="C149" s="858">
        <v>1.0770758877968666E-4</v>
      </c>
      <c r="D149" s="389" t="s">
        <v>1023</v>
      </c>
      <c r="E149" t="s">
        <v>477</v>
      </c>
      <c r="F149" t="s">
        <v>475</v>
      </c>
      <c r="G149" s="389" t="s">
        <v>625</v>
      </c>
      <c r="H149" t="s">
        <v>478</v>
      </c>
      <c r="P149" s="862"/>
    </row>
    <row r="150" spans="1:16" x14ac:dyDescent="0.4">
      <c r="A150" s="389" t="s">
        <v>450</v>
      </c>
      <c r="B150" s="661" t="s">
        <v>391</v>
      </c>
      <c r="C150" s="858">
        <v>7.0857923347005804E-5</v>
      </c>
      <c r="D150" s="389" t="s">
        <v>1023</v>
      </c>
      <c r="E150" t="s">
        <v>477</v>
      </c>
      <c r="F150" t="s">
        <v>475</v>
      </c>
      <c r="G150" s="389" t="s">
        <v>626</v>
      </c>
      <c r="H150" t="s">
        <v>478</v>
      </c>
      <c r="P150" s="862"/>
    </row>
    <row r="151" spans="1:16" x14ac:dyDescent="0.4">
      <c r="A151" s="389" t="s">
        <v>450</v>
      </c>
      <c r="B151" s="661" t="s">
        <v>392</v>
      </c>
      <c r="C151" s="858">
        <v>1.2769043006471449E-3</v>
      </c>
      <c r="D151" s="389" t="s">
        <v>1023</v>
      </c>
      <c r="E151" t="s">
        <v>477</v>
      </c>
      <c r="F151" t="s">
        <v>475</v>
      </c>
      <c r="G151" s="389" t="s">
        <v>627</v>
      </c>
      <c r="H151" t="s">
        <v>478</v>
      </c>
      <c r="P151" s="862"/>
    </row>
    <row r="152" spans="1:16" x14ac:dyDescent="0.4">
      <c r="A152" s="389" t="s">
        <v>450</v>
      </c>
      <c r="B152" s="661" t="s">
        <v>393</v>
      </c>
      <c r="C152" s="858">
        <v>3.9865329497692591E-6</v>
      </c>
      <c r="D152" s="389" t="s">
        <v>1023</v>
      </c>
      <c r="E152" t="s">
        <v>477</v>
      </c>
      <c r="F152" t="s">
        <v>475</v>
      </c>
      <c r="G152" s="389" t="s">
        <v>628</v>
      </c>
      <c r="H152" t="s">
        <v>478</v>
      </c>
      <c r="P152" s="862"/>
    </row>
    <row r="153" spans="1:16" x14ac:dyDescent="0.4">
      <c r="A153" s="389" t="s">
        <v>450</v>
      </c>
      <c r="B153" s="661" t="s">
        <v>394</v>
      </c>
      <c r="C153" s="858">
        <v>8.4137967959999505E-6</v>
      </c>
      <c r="D153" s="389" t="s">
        <v>1023</v>
      </c>
      <c r="E153" t="s">
        <v>477</v>
      </c>
      <c r="F153" t="s">
        <v>475</v>
      </c>
      <c r="G153" s="389" t="s">
        <v>629</v>
      </c>
      <c r="H153" t="s">
        <v>478</v>
      </c>
      <c r="P153" s="862"/>
    </row>
    <row r="154" spans="1:16" x14ac:dyDescent="0.4">
      <c r="A154" s="389" t="s">
        <v>450</v>
      </c>
      <c r="B154" s="661" t="s">
        <v>395</v>
      </c>
      <c r="C154" s="858">
        <v>1.0340882179083086E-3</v>
      </c>
      <c r="D154" s="389" t="s">
        <v>1023</v>
      </c>
      <c r="E154" t="s">
        <v>477</v>
      </c>
      <c r="F154" t="s">
        <v>475</v>
      </c>
      <c r="G154" s="389" t="s">
        <v>630</v>
      </c>
      <c r="H154" t="s">
        <v>478</v>
      </c>
      <c r="P154" s="862"/>
    </row>
    <row r="155" spans="1:16" x14ac:dyDescent="0.4">
      <c r="A155" s="389" t="s">
        <v>450</v>
      </c>
      <c r="B155" s="661" t="s">
        <v>396</v>
      </c>
      <c r="C155" s="858">
        <v>8.3012736536681265E-6</v>
      </c>
      <c r="D155" s="389" t="s">
        <v>1023</v>
      </c>
      <c r="E155" t="s">
        <v>477</v>
      </c>
      <c r="F155" t="s">
        <v>475</v>
      </c>
      <c r="G155" s="389" t="s">
        <v>631</v>
      </c>
      <c r="H155" t="s">
        <v>478</v>
      </c>
      <c r="P155" s="862"/>
    </row>
    <row r="156" spans="1:16" x14ac:dyDescent="0.4">
      <c r="A156" s="389" t="s">
        <v>450</v>
      </c>
      <c r="B156" s="661" t="s">
        <v>1025</v>
      </c>
      <c r="C156" s="858">
        <v>0.54262736857880445</v>
      </c>
      <c r="D156" s="389" t="s">
        <v>1023</v>
      </c>
      <c r="E156" t="s">
        <v>477</v>
      </c>
      <c r="F156" t="s">
        <v>475</v>
      </c>
      <c r="G156" s="389" t="s">
        <v>632</v>
      </c>
      <c r="H156" t="s">
        <v>478</v>
      </c>
      <c r="P156" s="862"/>
    </row>
    <row r="157" spans="1:16" x14ac:dyDescent="0.4">
      <c r="A157" s="389" t="s">
        <v>450</v>
      </c>
      <c r="B157" s="389" t="s">
        <v>435</v>
      </c>
      <c r="C157" s="858">
        <v>0.5763787535062832</v>
      </c>
      <c r="D157" s="389" t="s">
        <v>1023</v>
      </c>
      <c r="E157" t="s">
        <v>477</v>
      </c>
      <c r="F157" t="s">
        <v>475</v>
      </c>
      <c r="G157" s="389" t="s">
        <v>633</v>
      </c>
      <c r="H157" t="s">
        <v>478</v>
      </c>
      <c r="P157" s="862"/>
    </row>
    <row r="158" spans="1:16" x14ac:dyDescent="0.4">
      <c r="A158" s="389" t="s">
        <v>451</v>
      </c>
      <c r="B158" s="661" t="s">
        <v>387</v>
      </c>
      <c r="C158" s="858">
        <v>6.4699543087510576E-5</v>
      </c>
      <c r="D158" s="389" t="s">
        <v>1023</v>
      </c>
      <c r="E158" t="s">
        <v>477</v>
      </c>
      <c r="F158" t="s">
        <v>475</v>
      </c>
      <c r="G158" s="389" t="s">
        <v>634</v>
      </c>
      <c r="H158" t="s">
        <v>478</v>
      </c>
      <c r="P158" s="862"/>
    </row>
    <row r="159" spans="1:16" x14ac:dyDescent="0.4">
      <c r="A159" s="389" t="s">
        <v>451</v>
      </c>
      <c r="B159" s="661" t="s">
        <v>388</v>
      </c>
      <c r="C159" s="858">
        <v>2.3756599229336487E-4</v>
      </c>
      <c r="D159" s="389" t="s">
        <v>1023</v>
      </c>
      <c r="E159" t="s">
        <v>477</v>
      </c>
      <c r="F159" t="s">
        <v>475</v>
      </c>
      <c r="G159" s="389" t="s">
        <v>635</v>
      </c>
      <c r="H159" t="s">
        <v>478</v>
      </c>
      <c r="P159" s="862"/>
    </row>
    <row r="160" spans="1:16" x14ac:dyDescent="0.4">
      <c r="A160" s="389" t="s">
        <v>451</v>
      </c>
      <c r="B160" s="661" t="s">
        <v>389</v>
      </c>
      <c r="C160" s="858">
        <v>5.4508969980258015E-4</v>
      </c>
      <c r="D160" s="389" t="s">
        <v>1023</v>
      </c>
      <c r="E160" t="s">
        <v>477</v>
      </c>
      <c r="F160" t="s">
        <v>475</v>
      </c>
      <c r="G160" s="389" t="s">
        <v>636</v>
      </c>
      <c r="H160" t="s">
        <v>478</v>
      </c>
      <c r="P160" s="862"/>
    </row>
    <row r="161" spans="1:16" x14ac:dyDescent="0.4">
      <c r="A161" s="389" t="s">
        <v>451</v>
      </c>
      <c r="B161" s="661" t="s">
        <v>390</v>
      </c>
      <c r="C161" s="858">
        <v>6.1279889787219349E-5</v>
      </c>
      <c r="D161" s="389" t="s">
        <v>1023</v>
      </c>
      <c r="E161" t="s">
        <v>477</v>
      </c>
      <c r="F161" t="s">
        <v>475</v>
      </c>
      <c r="G161" s="389" t="s">
        <v>637</v>
      </c>
      <c r="H161" t="s">
        <v>478</v>
      </c>
      <c r="P161" s="862"/>
    </row>
    <row r="162" spans="1:16" x14ac:dyDescent="0.4">
      <c r="A162" s="389" t="s">
        <v>451</v>
      </c>
      <c r="B162" s="661" t="s">
        <v>391</v>
      </c>
      <c r="C162" s="858">
        <v>3.8571065215217816E-5</v>
      </c>
      <c r="D162" s="389" t="s">
        <v>1023</v>
      </c>
      <c r="E162" t="s">
        <v>477</v>
      </c>
      <c r="F162" t="s">
        <v>475</v>
      </c>
      <c r="G162" s="389" t="s">
        <v>638</v>
      </c>
      <c r="H162" t="s">
        <v>478</v>
      </c>
      <c r="P162" s="862"/>
    </row>
    <row r="163" spans="1:16" x14ac:dyDescent="0.4">
      <c r="A163" s="389" t="s">
        <v>451</v>
      </c>
      <c r="B163" s="661" t="s">
        <v>392</v>
      </c>
      <c r="C163" s="858">
        <v>1.2379830890780214E-3</v>
      </c>
      <c r="D163" s="389" t="s">
        <v>1023</v>
      </c>
      <c r="E163" t="s">
        <v>477</v>
      </c>
      <c r="F163" t="s">
        <v>475</v>
      </c>
      <c r="G163" s="389" t="s">
        <v>639</v>
      </c>
      <c r="H163" t="s">
        <v>478</v>
      </c>
      <c r="P163" s="862"/>
    </row>
    <row r="164" spans="1:16" x14ac:dyDescent="0.4">
      <c r="A164" s="389" t="s">
        <v>451</v>
      </c>
      <c r="B164" s="661" t="s">
        <v>393</v>
      </c>
      <c r="C164" s="858">
        <v>2.6523075401133599E-6</v>
      </c>
      <c r="D164" s="389" t="s">
        <v>1023</v>
      </c>
      <c r="E164" t="s">
        <v>477</v>
      </c>
      <c r="F164" t="s">
        <v>475</v>
      </c>
      <c r="G164" s="389" t="s">
        <v>640</v>
      </c>
      <c r="H164" t="s">
        <v>478</v>
      </c>
      <c r="P164" s="862"/>
    </row>
    <row r="165" spans="1:16" x14ac:dyDescent="0.4">
      <c r="A165" s="389" t="s">
        <v>451</v>
      </c>
      <c r="B165" s="661" t="s">
        <v>394</v>
      </c>
      <c r="C165" s="858">
        <v>5.8008506663168549E-6</v>
      </c>
      <c r="D165" s="389" t="s">
        <v>1023</v>
      </c>
      <c r="E165" t="s">
        <v>477</v>
      </c>
      <c r="F165" t="s">
        <v>475</v>
      </c>
      <c r="G165" s="389" t="s">
        <v>641</v>
      </c>
      <c r="H165" t="s">
        <v>478</v>
      </c>
      <c r="P165" s="862"/>
    </row>
    <row r="166" spans="1:16" x14ac:dyDescent="0.4">
      <c r="A166" s="389" t="s">
        <v>451</v>
      </c>
      <c r="B166" s="661" t="s">
        <v>395</v>
      </c>
      <c r="C166" s="858">
        <v>1.1147670925812576E-3</v>
      </c>
      <c r="D166" s="389" t="s">
        <v>1023</v>
      </c>
      <c r="E166" t="s">
        <v>477</v>
      </c>
      <c r="F166" t="s">
        <v>475</v>
      </c>
      <c r="G166" s="389" t="s">
        <v>642</v>
      </c>
      <c r="H166" t="s">
        <v>478</v>
      </c>
      <c r="P166" s="862"/>
    </row>
    <row r="167" spans="1:16" x14ac:dyDescent="0.4">
      <c r="A167" s="389" t="s">
        <v>451</v>
      </c>
      <c r="B167" s="661" t="s">
        <v>396</v>
      </c>
      <c r="C167" s="858">
        <v>7.7735483288109165E-6</v>
      </c>
      <c r="D167" s="389" t="s">
        <v>1023</v>
      </c>
      <c r="E167" t="s">
        <v>477</v>
      </c>
      <c r="F167" t="s">
        <v>475</v>
      </c>
      <c r="G167" s="389" t="s">
        <v>643</v>
      </c>
      <c r="H167" t="s">
        <v>478</v>
      </c>
      <c r="P167" s="862"/>
    </row>
    <row r="168" spans="1:16" x14ac:dyDescent="0.4">
      <c r="A168" s="389" t="s">
        <v>451</v>
      </c>
      <c r="B168" s="661" t="s">
        <v>1025</v>
      </c>
      <c r="C168" s="858">
        <v>0.50496241805251008</v>
      </c>
      <c r="D168" s="389" t="s">
        <v>1023</v>
      </c>
      <c r="E168" t="s">
        <v>477</v>
      </c>
      <c r="F168" t="s">
        <v>475</v>
      </c>
      <c r="G168" s="389" t="s">
        <v>644</v>
      </c>
      <c r="H168" t="s">
        <v>478</v>
      </c>
      <c r="P168" s="862"/>
    </row>
    <row r="169" spans="1:16" x14ac:dyDescent="0.4">
      <c r="A169" s="389" t="s">
        <v>451</v>
      </c>
      <c r="B169" s="389" t="s">
        <v>435</v>
      </c>
      <c r="C169" s="858">
        <v>0.54104038603426163</v>
      </c>
      <c r="D169" s="389" t="s">
        <v>1023</v>
      </c>
      <c r="E169" t="s">
        <v>477</v>
      </c>
      <c r="F169" t="s">
        <v>475</v>
      </c>
      <c r="G169" s="389" t="s">
        <v>645</v>
      </c>
      <c r="H169" t="s">
        <v>478</v>
      </c>
      <c r="P169" s="862"/>
    </row>
    <row r="170" spans="1:16" x14ac:dyDescent="0.4">
      <c r="A170" s="389" t="s">
        <v>452</v>
      </c>
      <c r="B170" s="661" t="s">
        <v>387</v>
      </c>
      <c r="C170" s="858">
        <v>4.102305655480142E-5</v>
      </c>
      <c r="D170" s="389" t="s">
        <v>1023</v>
      </c>
      <c r="E170" t="s">
        <v>477</v>
      </c>
      <c r="F170" t="s">
        <v>475</v>
      </c>
      <c r="G170" s="389" t="s">
        <v>646</v>
      </c>
      <c r="H170" t="s">
        <v>478</v>
      </c>
      <c r="P170" s="862"/>
    </row>
    <row r="171" spans="1:16" x14ac:dyDescent="0.4">
      <c r="A171" s="389" t="s">
        <v>452</v>
      </c>
      <c r="B171" s="661" t="s">
        <v>388</v>
      </c>
      <c r="C171" s="858">
        <v>1.580556589116998E-4</v>
      </c>
      <c r="D171" s="389" t="s">
        <v>1023</v>
      </c>
      <c r="E171" t="s">
        <v>477</v>
      </c>
      <c r="F171" t="s">
        <v>475</v>
      </c>
      <c r="G171" s="389" t="s">
        <v>647</v>
      </c>
      <c r="H171" t="s">
        <v>478</v>
      </c>
      <c r="P171" s="862"/>
    </row>
    <row r="172" spans="1:16" x14ac:dyDescent="0.4">
      <c r="A172" s="389" t="s">
        <v>452</v>
      </c>
      <c r="B172" s="661" t="s">
        <v>389</v>
      </c>
      <c r="C172" s="858">
        <v>4.4993070162030062E-4</v>
      </c>
      <c r="D172" s="389" t="s">
        <v>1023</v>
      </c>
      <c r="E172" t="s">
        <v>477</v>
      </c>
      <c r="F172" t="s">
        <v>475</v>
      </c>
      <c r="G172" s="389" t="s">
        <v>648</v>
      </c>
      <c r="H172" t="s">
        <v>478</v>
      </c>
      <c r="P172" s="862"/>
    </row>
    <row r="173" spans="1:16" x14ac:dyDescent="0.4">
      <c r="A173" s="389" t="s">
        <v>452</v>
      </c>
      <c r="B173" s="661" t="s">
        <v>390</v>
      </c>
      <c r="C173" s="858">
        <v>1.1812674010900787E-4</v>
      </c>
      <c r="D173" s="389" t="s">
        <v>1023</v>
      </c>
      <c r="E173" t="s">
        <v>477</v>
      </c>
      <c r="F173" t="s">
        <v>475</v>
      </c>
      <c r="G173" s="389" t="s">
        <v>649</v>
      </c>
      <c r="H173" t="s">
        <v>478</v>
      </c>
      <c r="P173" s="862"/>
    </row>
    <row r="174" spans="1:16" x14ac:dyDescent="0.4">
      <c r="A174" s="389" t="s">
        <v>452</v>
      </c>
      <c r="B174" s="661" t="s">
        <v>391</v>
      </c>
      <c r="C174" s="858">
        <v>6.7508200833733126E-5</v>
      </c>
      <c r="D174" s="389" t="s">
        <v>1023</v>
      </c>
      <c r="E174" t="s">
        <v>477</v>
      </c>
      <c r="F174" t="s">
        <v>475</v>
      </c>
      <c r="G174" s="389" t="s">
        <v>650</v>
      </c>
      <c r="H174" t="s">
        <v>478</v>
      </c>
      <c r="P174" s="862"/>
    </row>
    <row r="175" spans="1:16" x14ac:dyDescent="0.4">
      <c r="A175" s="389" t="s">
        <v>452</v>
      </c>
      <c r="B175" s="661" t="s">
        <v>392</v>
      </c>
      <c r="C175" s="858">
        <v>2.7212585614258089E-4</v>
      </c>
      <c r="D175" s="389" t="s">
        <v>1023</v>
      </c>
      <c r="E175" t="s">
        <v>477</v>
      </c>
      <c r="F175" t="s">
        <v>475</v>
      </c>
      <c r="G175" s="389" t="s">
        <v>651</v>
      </c>
      <c r="H175" t="s">
        <v>478</v>
      </c>
      <c r="P175" s="862"/>
    </row>
    <row r="176" spans="1:16" x14ac:dyDescent="0.4">
      <c r="A176" s="389" t="s">
        <v>452</v>
      </c>
      <c r="B176" s="661" t="s">
        <v>393</v>
      </c>
      <c r="C176" s="858">
        <v>4.4817447684362563E-6</v>
      </c>
      <c r="D176" s="389" t="s">
        <v>1023</v>
      </c>
      <c r="E176" t="s">
        <v>477</v>
      </c>
      <c r="F176" t="s">
        <v>475</v>
      </c>
      <c r="G176" s="389" t="s">
        <v>652</v>
      </c>
      <c r="H176" t="s">
        <v>478</v>
      </c>
      <c r="P176" s="862"/>
    </row>
    <row r="177" spans="1:16" x14ac:dyDescent="0.4">
      <c r="A177" s="389" t="s">
        <v>452</v>
      </c>
      <c r="B177" s="661" t="s">
        <v>394</v>
      </c>
      <c r="C177" s="858">
        <v>9.6273406337127389E-6</v>
      </c>
      <c r="D177" s="389" t="s">
        <v>1023</v>
      </c>
      <c r="E177" t="s">
        <v>477</v>
      </c>
      <c r="F177" t="s">
        <v>475</v>
      </c>
      <c r="G177" s="389" t="s">
        <v>653</v>
      </c>
      <c r="H177" t="s">
        <v>478</v>
      </c>
      <c r="P177" s="862"/>
    </row>
    <row r="178" spans="1:16" x14ac:dyDescent="0.4">
      <c r="A178" s="389" t="s">
        <v>452</v>
      </c>
      <c r="B178" s="661" t="s">
        <v>395</v>
      </c>
      <c r="C178" s="858">
        <v>6.5642385400404755E-4</v>
      </c>
      <c r="D178" s="389" t="s">
        <v>1023</v>
      </c>
      <c r="E178" t="s">
        <v>477</v>
      </c>
      <c r="F178" t="s">
        <v>475</v>
      </c>
      <c r="G178" s="389" t="s">
        <v>654</v>
      </c>
      <c r="H178" t="s">
        <v>478</v>
      </c>
      <c r="P178" s="862"/>
    </row>
    <row r="179" spans="1:16" x14ac:dyDescent="0.4">
      <c r="A179" s="389" t="s">
        <v>452</v>
      </c>
      <c r="B179" s="661" t="s">
        <v>396</v>
      </c>
      <c r="C179" s="858">
        <v>5.378988381119705E-6</v>
      </c>
      <c r="D179" s="389" t="s">
        <v>1023</v>
      </c>
      <c r="E179" t="s">
        <v>477</v>
      </c>
      <c r="F179" t="s">
        <v>475</v>
      </c>
      <c r="G179" s="389" t="s">
        <v>655</v>
      </c>
      <c r="H179" t="s">
        <v>478</v>
      </c>
      <c r="P179" s="862"/>
    </row>
    <row r="180" spans="1:16" x14ac:dyDescent="0.4">
      <c r="A180" s="389" t="s">
        <v>452</v>
      </c>
      <c r="B180" s="661" t="s">
        <v>1025</v>
      </c>
      <c r="C180" s="858">
        <v>0.32596183310618765</v>
      </c>
      <c r="D180" s="389" t="s">
        <v>1023</v>
      </c>
      <c r="E180" t="s">
        <v>477</v>
      </c>
      <c r="F180" t="s">
        <v>475</v>
      </c>
      <c r="G180" s="389" t="s">
        <v>656</v>
      </c>
      <c r="H180" t="s">
        <v>478</v>
      </c>
      <c r="P180" s="862"/>
    </row>
    <row r="181" spans="1:16" x14ac:dyDescent="0.4">
      <c r="A181" s="389" t="s">
        <v>452</v>
      </c>
      <c r="B181" s="389" t="s">
        <v>435</v>
      </c>
      <c r="C181" s="858">
        <v>0.34745620901852475</v>
      </c>
      <c r="D181" s="389" t="s">
        <v>1023</v>
      </c>
      <c r="E181" t="s">
        <v>477</v>
      </c>
      <c r="F181" t="s">
        <v>475</v>
      </c>
      <c r="G181" s="389" t="s">
        <v>657</v>
      </c>
      <c r="H181" t="s">
        <v>478</v>
      </c>
      <c r="P181" s="86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0"/>
  <sheetViews>
    <sheetView workbookViewId="0">
      <selection sqref="A1:K1048576"/>
    </sheetView>
  </sheetViews>
  <sheetFormatPr defaultColWidth="8.69140625" defaultRowHeight="14.6" x14ac:dyDescent="0.4"/>
  <cols>
    <col min="1" max="1" width="13.15234375" style="862" customWidth="1"/>
    <col min="2" max="16384" width="8.69140625" style="862"/>
  </cols>
  <sheetData>
    <row r="1" spans="1:10" x14ac:dyDescent="0.4">
      <c r="A1" s="757" t="s">
        <v>417</v>
      </c>
      <c r="B1" s="757" t="s">
        <v>376</v>
      </c>
      <c r="C1" s="757" t="s">
        <v>1021</v>
      </c>
      <c r="D1" s="757" t="s">
        <v>383</v>
      </c>
      <c r="E1" s="757" t="s">
        <v>386</v>
      </c>
      <c r="F1" s="757" t="s">
        <v>380</v>
      </c>
      <c r="G1" s="757" t="s">
        <v>476</v>
      </c>
      <c r="H1" s="757" t="s">
        <v>1022</v>
      </c>
      <c r="I1" s="757" t="s">
        <v>377</v>
      </c>
      <c r="J1" s="757" t="s">
        <v>378</v>
      </c>
    </row>
    <row r="2" spans="1:10" x14ac:dyDescent="0.4">
      <c r="A2" s="375" t="s">
        <v>405</v>
      </c>
      <c r="B2" s="375" t="s">
        <v>455</v>
      </c>
      <c r="C2" s="375" t="s">
        <v>387</v>
      </c>
      <c r="D2" s="375" t="s">
        <v>400</v>
      </c>
      <c r="E2" s="763">
        <v>1.2690520158916142E-5</v>
      </c>
      <c r="F2" s="375" t="s">
        <v>1023</v>
      </c>
      <c r="G2" s="375" t="s">
        <v>477</v>
      </c>
      <c r="H2" s="375" t="s">
        <v>1024</v>
      </c>
      <c r="I2" s="375" t="s">
        <v>475</v>
      </c>
      <c r="J2" s="375" t="s">
        <v>704</v>
      </c>
    </row>
    <row r="3" spans="1:10" x14ac:dyDescent="0.4">
      <c r="A3" s="375" t="s">
        <v>405</v>
      </c>
      <c r="B3" s="375" t="s">
        <v>455</v>
      </c>
      <c r="C3" s="375" t="s">
        <v>388</v>
      </c>
      <c r="D3" s="375" t="s">
        <v>400</v>
      </c>
      <c r="E3" s="763">
        <v>2.9897400569376211E-4</v>
      </c>
      <c r="F3" s="375" t="s">
        <v>1023</v>
      </c>
      <c r="G3" s="375" t="s">
        <v>477</v>
      </c>
      <c r="H3" s="375" t="s">
        <v>1024</v>
      </c>
      <c r="I3" s="375" t="s">
        <v>475</v>
      </c>
      <c r="J3" s="375" t="s">
        <v>704</v>
      </c>
    </row>
    <row r="4" spans="1:10" x14ac:dyDescent="0.4">
      <c r="A4" s="375" t="s">
        <v>405</v>
      </c>
      <c r="B4" s="375" t="s">
        <v>455</v>
      </c>
      <c r="C4" s="375" t="s">
        <v>389</v>
      </c>
      <c r="D4" s="375" t="s">
        <v>400</v>
      </c>
      <c r="E4" s="763">
        <v>1.0969548089382515E-3</v>
      </c>
      <c r="F4" s="375" t="s">
        <v>1023</v>
      </c>
      <c r="G4" s="375" t="s">
        <v>477</v>
      </c>
      <c r="H4" s="375" t="s">
        <v>1024</v>
      </c>
      <c r="I4" s="375" t="s">
        <v>475</v>
      </c>
      <c r="J4" s="375" t="s">
        <v>704</v>
      </c>
    </row>
    <row r="5" spans="1:10" x14ac:dyDescent="0.4">
      <c r="A5" s="375" t="s">
        <v>405</v>
      </c>
      <c r="B5" s="375" t="s">
        <v>455</v>
      </c>
      <c r="C5" s="375" t="s">
        <v>390</v>
      </c>
      <c r="D5" s="375" t="s">
        <v>400</v>
      </c>
      <c r="E5" s="763">
        <v>1.0401956066763559E-3</v>
      </c>
      <c r="F5" s="375" t="s">
        <v>1023</v>
      </c>
      <c r="G5" s="375" t="s">
        <v>477</v>
      </c>
      <c r="H5" s="375" t="s">
        <v>1024</v>
      </c>
      <c r="I5" s="375" t="s">
        <v>475</v>
      </c>
      <c r="J5" s="375" t="s">
        <v>704</v>
      </c>
    </row>
    <row r="6" spans="1:10" x14ac:dyDescent="0.4">
      <c r="A6" s="375" t="s">
        <v>405</v>
      </c>
      <c r="B6" s="375" t="s">
        <v>455</v>
      </c>
      <c r="C6" s="375" t="s">
        <v>391</v>
      </c>
      <c r="D6" s="375" t="s">
        <v>400</v>
      </c>
      <c r="E6" s="763">
        <v>3.1864429734049265E-4</v>
      </c>
      <c r="F6" s="375" t="s">
        <v>1023</v>
      </c>
      <c r="G6" s="375" t="s">
        <v>477</v>
      </c>
      <c r="H6" s="375" t="s">
        <v>1024</v>
      </c>
      <c r="I6" s="375" t="s">
        <v>475</v>
      </c>
      <c r="J6" s="375" t="s">
        <v>704</v>
      </c>
    </row>
    <row r="7" spans="1:10" x14ac:dyDescent="0.4">
      <c r="A7" s="375" t="s">
        <v>405</v>
      </c>
      <c r="B7" s="375" t="s">
        <v>455</v>
      </c>
      <c r="C7" s="375" t="s">
        <v>392</v>
      </c>
      <c r="D7" s="375" t="s">
        <v>400</v>
      </c>
      <c r="E7" s="763">
        <v>4.2699259578175234E-4</v>
      </c>
      <c r="F7" s="375" t="s">
        <v>1023</v>
      </c>
      <c r="G7" s="375" t="s">
        <v>477</v>
      </c>
      <c r="H7" s="375" t="s">
        <v>1024</v>
      </c>
      <c r="I7" s="375" t="s">
        <v>475</v>
      </c>
      <c r="J7" s="375" t="s">
        <v>704</v>
      </c>
    </row>
    <row r="8" spans="1:10" x14ac:dyDescent="0.4">
      <c r="A8" s="375" t="s">
        <v>405</v>
      </c>
      <c r="B8" s="375" t="s">
        <v>455</v>
      </c>
      <c r="C8" s="375" t="s">
        <v>393</v>
      </c>
      <c r="D8" s="375" t="s">
        <v>400</v>
      </c>
      <c r="E8" s="763">
        <v>1.450272903577945E-5</v>
      </c>
      <c r="F8" s="375" t="s">
        <v>1023</v>
      </c>
      <c r="G8" s="375" t="s">
        <v>477</v>
      </c>
      <c r="H8" s="375" t="s">
        <v>1024</v>
      </c>
      <c r="I8" s="375" t="s">
        <v>475</v>
      </c>
      <c r="J8" s="375" t="s">
        <v>704</v>
      </c>
    </row>
    <row r="9" spans="1:10" x14ac:dyDescent="0.4">
      <c r="A9" s="375" t="s">
        <v>405</v>
      </c>
      <c r="B9" s="375" t="s">
        <v>455</v>
      </c>
      <c r="C9" s="375" t="s">
        <v>394</v>
      </c>
      <c r="D9" s="375" t="s">
        <v>400</v>
      </c>
      <c r="E9" s="763">
        <v>3.1991299191840647E-5</v>
      </c>
      <c r="F9" s="375" t="s">
        <v>1023</v>
      </c>
      <c r="G9" s="375" t="s">
        <v>477</v>
      </c>
      <c r="H9" s="375" t="s">
        <v>1024</v>
      </c>
      <c r="I9" s="375" t="s">
        <v>475</v>
      </c>
      <c r="J9" s="375" t="s">
        <v>704</v>
      </c>
    </row>
    <row r="10" spans="1:10" x14ac:dyDescent="0.4">
      <c r="A10" s="375" t="s">
        <v>405</v>
      </c>
      <c r="B10" s="375" t="s">
        <v>455</v>
      </c>
      <c r="C10" s="375" t="s">
        <v>395</v>
      </c>
      <c r="D10" s="375" t="s">
        <v>400</v>
      </c>
      <c r="E10" s="763">
        <v>1.2803250073361113E-5</v>
      </c>
      <c r="F10" s="375" t="s">
        <v>1023</v>
      </c>
      <c r="G10" s="375" t="s">
        <v>477</v>
      </c>
      <c r="H10" s="375" t="s">
        <v>1024</v>
      </c>
      <c r="I10" s="375" t="s">
        <v>475</v>
      </c>
      <c r="J10" s="375" t="s">
        <v>704</v>
      </c>
    </row>
    <row r="11" spans="1:10" x14ac:dyDescent="0.4">
      <c r="A11" s="375" t="s">
        <v>405</v>
      </c>
      <c r="B11" s="375" t="s">
        <v>455</v>
      </c>
      <c r="C11" s="375" t="s">
        <v>396</v>
      </c>
      <c r="D11" s="375" t="s">
        <v>400</v>
      </c>
      <c r="E11" s="763">
        <v>3.2646427288567078E-6</v>
      </c>
      <c r="F11" s="375" t="s">
        <v>1023</v>
      </c>
      <c r="G11" s="375" t="s">
        <v>477</v>
      </c>
      <c r="H11" s="375" t="s">
        <v>1024</v>
      </c>
      <c r="I11" s="375" t="s">
        <v>475</v>
      </c>
      <c r="J11" s="375" t="s">
        <v>704</v>
      </c>
    </row>
    <row r="12" spans="1:10" x14ac:dyDescent="0.4">
      <c r="A12" s="375" t="s">
        <v>405</v>
      </c>
      <c r="B12" s="375" t="s">
        <v>455</v>
      </c>
      <c r="C12" s="375" t="s">
        <v>1025</v>
      </c>
      <c r="D12" s="375" t="s">
        <v>400</v>
      </c>
      <c r="E12" s="763">
        <v>0.50338784264529979</v>
      </c>
      <c r="F12" s="375" t="s">
        <v>1023</v>
      </c>
      <c r="G12" s="375" t="s">
        <v>477</v>
      </c>
      <c r="H12" s="375" t="s">
        <v>1024</v>
      </c>
      <c r="I12" s="375" t="s">
        <v>475</v>
      </c>
      <c r="J12" s="375" t="s">
        <v>704</v>
      </c>
    </row>
    <row r="13" spans="1:10" x14ac:dyDescent="0.4">
      <c r="A13" s="375" t="s">
        <v>405</v>
      </c>
      <c r="B13" s="375" t="s">
        <v>455</v>
      </c>
      <c r="C13" s="375" t="s">
        <v>387</v>
      </c>
      <c r="D13" s="375" t="s">
        <v>401</v>
      </c>
      <c r="E13" s="378">
        <v>1.3487100533978472E-5</v>
      </c>
      <c r="F13" s="375" t="s">
        <v>1023</v>
      </c>
      <c r="G13" s="375" t="s">
        <v>477</v>
      </c>
      <c r="H13" s="375" t="s">
        <v>1024</v>
      </c>
      <c r="I13" s="375" t="s">
        <v>475</v>
      </c>
      <c r="J13" s="375" t="s">
        <v>708</v>
      </c>
    </row>
    <row r="14" spans="1:10" x14ac:dyDescent="0.4">
      <c r="A14" s="375" t="s">
        <v>405</v>
      </c>
      <c r="B14" s="375" t="s">
        <v>455</v>
      </c>
      <c r="C14" s="375" t="s">
        <v>388</v>
      </c>
      <c r="D14" s="375" t="s">
        <v>401</v>
      </c>
      <c r="E14" s="378">
        <v>3.0291917198916951E-4</v>
      </c>
      <c r="F14" s="375" t="s">
        <v>1023</v>
      </c>
      <c r="G14" s="375" t="s">
        <v>477</v>
      </c>
      <c r="H14" s="375" t="s">
        <v>1024</v>
      </c>
      <c r="I14" s="375" t="s">
        <v>475</v>
      </c>
      <c r="J14" s="375" t="s">
        <v>708</v>
      </c>
    </row>
    <row r="15" spans="1:10" x14ac:dyDescent="0.4">
      <c r="A15" s="375" t="s">
        <v>405</v>
      </c>
      <c r="B15" s="375" t="s">
        <v>455</v>
      </c>
      <c r="C15" s="375" t="s">
        <v>389</v>
      </c>
      <c r="D15" s="375" t="s">
        <v>401</v>
      </c>
      <c r="E15" s="378">
        <v>1.0982778400892379E-3</v>
      </c>
      <c r="F15" s="375" t="s">
        <v>1023</v>
      </c>
      <c r="G15" s="375" t="s">
        <v>477</v>
      </c>
      <c r="H15" s="375" t="s">
        <v>1024</v>
      </c>
      <c r="I15" s="375" t="s">
        <v>475</v>
      </c>
      <c r="J15" s="375" t="s">
        <v>708</v>
      </c>
    </row>
    <row r="16" spans="1:10" x14ac:dyDescent="0.4">
      <c r="A16" s="375" t="s">
        <v>405</v>
      </c>
      <c r="B16" s="375" t="s">
        <v>455</v>
      </c>
      <c r="C16" s="375" t="s">
        <v>390</v>
      </c>
      <c r="D16" s="375" t="s">
        <v>401</v>
      </c>
      <c r="E16" s="378">
        <v>1.0408322668181104E-3</v>
      </c>
      <c r="F16" s="375" t="s">
        <v>1023</v>
      </c>
      <c r="G16" s="375" t="s">
        <v>477</v>
      </c>
      <c r="H16" s="375" t="s">
        <v>1024</v>
      </c>
      <c r="I16" s="375" t="s">
        <v>475</v>
      </c>
      <c r="J16" s="375" t="s">
        <v>708</v>
      </c>
    </row>
    <row r="17" spans="1:10" x14ac:dyDescent="0.4">
      <c r="A17" s="375" t="s">
        <v>405</v>
      </c>
      <c r="B17" s="375" t="s">
        <v>455</v>
      </c>
      <c r="C17" s="375" t="s">
        <v>391</v>
      </c>
      <c r="D17" s="375" t="s">
        <v>401</v>
      </c>
      <c r="E17" s="378">
        <v>3.1890642001407217E-4</v>
      </c>
      <c r="F17" s="375" t="s">
        <v>1023</v>
      </c>
      <c r="G17" s="375" t="s">
        <v>477</v>
      </c>
      <c r="H17" s="375" t="s">
        <v>1024</v>
      </c>
      <c r="I17" s="375" t="s">
        <v>475</v>
      </c>
      <c r="J17" s="375" t="s">
        <v>708</v>
      </c>
    </row>
    <row r="18" spans="1:10" x14ac:dyDescent="0.4">
      <c r="A18" s="375" t="s">
        <v>405</v>
      </c>
      <c r="B18" s="375" t="s">
        <v>455</v>
      </c>
      <c r="C18" s="375" t="s">
        <v>392</v>
      </c>
      <c r="D18" s="375" t="s">
        <v>401</v>
      </c>
      <c r="E18" s="378">
        <v>4.2911422508197386E-4</v>
      </c>
      <c r="F18" s="375" t="s">
        <v>1023</v>
      </c>
      <c r="G18" s="375" t="s">
        <v>477</v>
      </c>
      <c r="H18" s="375" t="s">
        <v>1024</v>
      </c>
      <c r="I18" s="375" t="s">
        <v>475</v>
      </c>
      <c r="J18" s="375" t="s">
        <v>708</v>
      </c>
    </row>
    <row r="19" spans="1:10" x14ac:dyDescent="0.4">
      <c r="A19" s="375" t="s">
        <v>405</v>
      </c>
      <c r="B19" s="375" t="s">
        <v>455</v>
      </c>
      <c r="C19" s="375" t="s">
        <v>393</v>
      </c>
      <c r="D19" s="375" t="s">
        <v>401</v>
      </c>
      <c r="E19" s="378">
        <v>1.4511566355656358E-5</v>
      </c>
      <c r="F19" s="375" t="s">
        <v>1023</v>
      </c>
      <c r="G19" s="375" t="s">
        <v>477</v>
      </c>
      <c r="H19" s="375" t="s">
        <v>1024</v>
      </c>
      <c r="I19" s="375" t="s">
        <v>475</v>
      </c>
      <c r="J19" s="375" t="s">
        <v>708</v>
      </c>
    </row>
    <row r="20" spans="1:10" x14ac:dyDescent="0.4">
      <c r="A20" s="375" t="s">
        <v>405</v>
      </c>
      <c r="B20" s="375" t="s">
        <v>455</v>
      </c>
      <c r="C20" s="375" t="s">
        <v>394</v>
      </c>
      <c r="D20" s="375" t="s">
        <v>401</v>
      </c>
      <c r="E20" s="378">
        <v>3.2010929551193207E-5</v>
      </c>
      <c r="F20" s="375" t="s">
        <v>1023</v>
      </c>
      <c r="G20" s="375" t="s">
        <v>477</v>
      </c>
      <c r="H20" s="375" t="s">
        <v>1024</v>
      </c>
      <c r="I20" s="375" t="s">
        <v>475</v>
      </c>
      <c r="J20" s="375" t="s">
        <v>708</v>
      </c>
    </row>
    <row r="21" spans="1:10" x14ac:dyDescent="0.4">
      <c r="A21" s="375" t="s">
        <v>405</v>
      </c>
      <c r="B21" s="375" t="s">
        <v>455</v>
      </c>
      <c r="C21" s="375" t="s">
        <v>395</v>
      </c>
      <c r="D21" s="375" t="s">
        <v>401</v>
      </c>
      <c r="E21" s="378">
        <v>1.4156423056592785E-5</v>
      </c>
      <c r="F21" s="375" t="s">
        <v>1023</v>
      </c>
      <c r="G21" s="375" t="s">
        <v>477</v>
      </c>
      <c r="H21" s="375" t="s">
        <v>1024</v>
      </c>
      <c r="I21" s="375" t="s">
        <v>475</v>
      </c>
      <c r="J21" s="375" t="s">
        <v>708</v>
      </c>
    </row>
    <row r="22" spans="1:10" x14ac:dyDescent="0.4">
      <c r="A22" s="375" t="s">
        <v>405</v>
      </c>
      <c r="B22" s="375" t="s">
        <v>455</v>
      </c>
      <c r="C22" s="375" t="s">
        <v>396</v>
      </c>
      <c r="D22" s="375" t="s">
        <v>401</v>
      </c>
      <c r="E22" s="378">
        <v>3.2749003562292001E-6</v>
      </c>
      <c r="F22" s="375" t="s">
        <v>1023</v>
      </c>
      <c r="G22" s="375" t="s">
        <v>477</v>
      </c>
      <c r="H22" s="375" t="s">
        <v>1024</v>
      </c>
      <c r="I22" s="375" t="s">
        <v>475</v>
      </c>
      <c r="J22" s="375" t="s">
        <v>708</v>
      </c>
    </row>
    <row r="23" spans="1:10" x14ac:dyDescent="0.4">
      <c r="A23" s="375" t="s">
        <v>405</v>
      </c>
      <c r="B23" s="375" t="s">
        <v>455</v>
      </c>
      <c r="C23" s="375" t="s">
        <v>1025</v>
      </c>
      <c r="D23" s="375" t="s">
        <v>401</v>
      </c>
      <c r="E23" s="378">
        <v>0.50440839544447902</v>
      </c>
      <c r="F23" s="375" t="s">
        <v>1023</v>
      </c>
      <c r="G23" s="375" t="s">
        <v>477</v>
      </c>
      <c r="H23" s="375" t="s">
        <v>1024</v>
      </c>
      <c r="I23" s="375" t="s">
        <v>475</v>
      </c>
      <c r="J23" s="375" t="s">
        <v>708</v>
      </c>
    </row>
    <row r="24" spans="1:10" x14ac:dyDescent="0.4">
      <c r="A24" s="375" t="s">
        <v>59</v>
      </c>
      <c r="B24" s="375" t="s">
        <v>457</v>
      </c>
      <c r="C24" s="375" t="s">
        <v>387</v>
      </c>
      <c r="D24" s="375" t="s">
        <v>400</v>
      </c>
      <c r="E24" s="763">
        <v>6.7762863653022876E-6</v>
      </c>
      <c r="F24" s="375" t="s">
        <v>1023</v>
      </c>
      <c r="G24" s="375" t="s">
        <v>477</v>
      </c>
      <c r="H24" s="375" t="s">
        <v>1024</v>
      </c>
      <c r="I24" s="375" t="s">
        <v>475</v>
      </c>
      <c r="J24" s="375" t="s">
        <v>737</v>
      </c>
    </row>
    <row r="25" spans="1:10" x14ac:dyDescent="0.4">
      <c r="A25" s="375" t="s">
        <v>59</v>
      </c>
      <c r="B25" s="375" t="s">
        <v>457</v>
      </c>
      <c r="C25" s="375" t="s">
        <v>388</v>
      </c>
      <c r="D25" s="375" t="s">
        <v>400</v>
      </c>
      <c r="E25" s="763">
        <v>1.2718765422855955E-4</v>
      </c>
      <c r="F25" s="375" t="s">
        <v>1023</v>
      </c>
      <c r="G25" s="375" t="s">
        <v>477</v>
      </c>
      <c r="H25" s="375" t="s">
        <v>1024</v>
      </c>
      <c r="I25" s="375" t="s">
        <v>475</v>
      </c>
      <c r="J25" s="375" t="s">
        <v>737</v>
      </c>
    </row>
    <row r="26" spans="1:10" x14ac:dyDescent="0.4">
      <c r="A26" s="375" t="s">
        <v>59</v>
      </c>
      <c r="B26" s="375" t="s">
        <v>457</v>
      </c>
      <c r="C26" s="375" t="s">
        <v>389</v>
      </c>
      <c r="D26" s="375" t="s">
        <v>400</v>
      </c>
      <c r="E26" s="763">
        <v>3.1874608272835332E-4</v>
      </c>
      <c r="F26" s="375" t="s">
        <v>1023</v>
      </c>
      <c r="G26" s="375" t="s">
        <v>477</v>
      </c>
      <c r="H26" s="375" t="s">
        <v>1024</v>
      </c>
      <c r="I26" s="375" t="s">
        <v>475</v>
      </c>
      <c r="J26" s="375" t="s">
        <v>737</v>
      </c>
    </row>
    <row r="27" spans="1:10" x14ac:dyDescent="0.4">
      <c r="A27" s="375" t="s">
        <v>59</v>
      </c>
      <c r="B27" s="375" t="s">
        <v>457</v>
      </c>
      <c r="C27" s="375" t="s">
        <v>390</v>
      </c>
      <c r="D27" s="375" t="s">
        <v>400</v>
      </c>
      <c r="E27" s="763">
        <v>5.5556083510070483E-5</v>
      </c>
      <c r="F27" s="375" t="s">
        <v>1023</v>
      </c>
      <c r="G27" s="375" t="s">
        <v>477</v>
      </c>
      <c r="H27" s="375" t="s">
        <v>1024</v>
      </c>
      <c r="I27" s="375" t="s">
        <v>475</v>
      </c>
      <c r="J27" s="375" t="s">
        <v>737</v>
      </c>
    </row>
    <row r="28" spans="1:10" x14ac:dyDescent="0.4">
      <c r="A28" s="375" t="s">
        <v>59</v>
      </c>
      <c r="B28" s="375" t="s">
        <v>457</v>
      </c>
      <c r="C28" s="375" t="s">
        <v>391</v>
      </c>
      <c r="D28" s="375" t="s">
        <v>400</v>
      </c>
      <c r="E28" s="763">
        <v>3.5961912896990481E-5</v>
      </c>
      <c r="F28" s="375" t="s">
        <v>1023</v>
      </c>
      <c r="G28" s="375" t="s">
        <v>477</v>
      </c>
      <c r="H28" s="375" t="s">
        <v>1024</v>
      </c>
      <c r="I28" s="375" t="s">
        <v>475</v>
      </c>
      <c r="J28" s="375" t="s">
        <v>737</v>
      </c>
    </row>
    <row r="29" spans="1:10" x14ac:dyDescent="0.4">
      <c r="A29" s="375" t="s">
        <v>59</v>
      </c>
      <c r="B29" s="375" t="s">
        <v>457</v>
      </c>
      <c r="C29" s="375" t="s">
        <v>392</v>
      </c>
      <c r="D29" s="375" t="s">
        <v>400</v>
      </c>
      <c r="E29" s="763">
        <v>4.1843344974280946E-4</v>
      </c>
      <c r="F29" s="375" t="s">
        <v>1023</v>
      </c>
      <c r="G29" s="375" t="s">
        <v>477</v>
      </c>
      <c r="H29" s="375" t="s">
        <v>1024</v>
      </c>
      <c r="I29" s="375" t="s">
        <v>475</v>
      </c>
      <c r="J29" s="375" t="s">
        <v>737</v>
      </c>
    </row>
    <row r="30" spans="1:10" x14ac:dyDescent="0.4">
      <c r="A30" s="375" t="s">
        <v>59</v>
      </c>
      <c r="B30" s="375" t="s">
        <v>457</v>
      </c>
      <c r="C30" s="375" t="s">
        <v>393</v>
      </c>
      <c r="D30" s="375" t="s">
        <v>400</v>
      </c>
      <c r="E30" s="763">
        <v>2.5855729196037206E-6</v>
      </c>
      <c r="F30" s="375" t="s">
        <v>1023</v>
      </c>
      <c r="G30" s="375" t="s">
        <v>477</v>
      </c>
      <c r="H30" s="375" t="s">
        <v>1024</v>
      </c>
      <c r="I30" s="375" t="s">
        <v>475</v>
      </c>
      <c r="J30" s="375" t="s">
        <v>737</v>
      </c>
    </row>
    <row r="31" spans="1:10" x14ac:dyDescent="0.4">
      <c r="A31" s="375" t="s">
        <v>59</v>
      </c>
      <c r="B31" s="375" t="s">
        <v>457</v>
      </c>
      <c r="C31" s="375" t="s">
        <v>394</v>
      </c>
      <c r="D31" s="375" t="s">
        <v>400</v>
      </c>
      <c r="E31" s="763">
        <v>6.4689776874046898E-6</v>
      </c>
      <c r="F31" s="375" t="s">
        <v>1023</v>
      </c>
      <c r="G31" s="375" t="s">
        <v>477</v>
      </c>
      <c r="H31" s="375" t="s">
        <v>1024</v>
      </c>
      <c r="I31" s="375" t="s">
        <v>475</v>
      </c>
      <c r="J31" s="375" t="s">
        <v>737</v>
      </c>
    </row>
    <row r="32" spans="1:10" x14ac:dyDescent="0.4">
      <c r="A32" s="375" t="s">
        <v>59</v>
      </c>
      <c r="B32" s="375" t="s">
        <v>457</v>
      </c>
      <c r="C32" s="375" t="s">
        <v>395</v>
      </c>
      <c r="D32" s="375" t="s">
        <v>400</v>
      </c>
      <c r="E32" s="763">
        <v>8.7344020631234645E-6</v>
      </c>
      <c r="F32" s="375" t="s">
        <v>1023</v>
      </c>
      <c r="G32" s="375" t="s">
        <v>477</v>
      </c>
      <c r="H32" s="375" t="s">
        <v>1024</v>
      </c>
      <c r="I32" s="375" t="s">
        <v>475</v>
      </c>
      <c r="J32" s="375" t="s">
        <v>737</v>
      </c>
    </row>
    <row r="33" spans="1:10" x14ac:dyDescent="0.4">
      <c r="A33" s="375" t="s">
        <v>59</v>
      </c>
      <c r="B33" s="375" t="s">
        <v>457</v>
      </c>
      <c r="C33" s="375" t="s">
        <v>396</v>
      </c>
      <c r="D33" s="375" t="s">
        <v>400</v>
      </c>
      <c r="E33" s="763">
        <v>3.6072508084459625E-6</v>
      </c>
      <c r="F33" s="375" t="s">
        <v>1023</v>
      </c>
      <c r="G33" s="375" t="s">
        <v>477</v>
      </c>
      <c r="H33" s="375" t="s">
        <v>1024</v>
      </c>
      <c r="I33" s="375" t="s">
        <v>475</v>
      </c>
      <c r="J33" s="375" t="s">
        <v>737</v>
      </c>
    </row>
    <row r="34" spans="1:10" x14ac:dyDescent="0.4">
      <c r="A34" s="375" t="s">
        <v>59</v>
      </c>
      <c r="B34" s="375" t="s">
        <v>457</v>
      </c>
      <c r="C34" s="375" t="s">
        <v>1025</v>
      </c>
      <c r="D34" s="375" t="s">
        <v>400</v>
      </c>
      <c r="E34" s="763">
        <v>0.44746102716193537</v>
      </c>
      <c r="F34" s="375" t="s">
        <v>1023</v>
      </c>
      <c r="G34" s="375" t="s">
        <v>477</v>
      </c>
      <c r="H34" s="375" t="s">
        <v>1024</v>
      </c>
      <c r="I34" s="375" t="s">
        <v>475</v>
      </c>
      <c r="J34" s="375" t="s">
        <v>737</v>
      </c>
    </row>
    <row r="35" spans="1:10" x14ac:dyDescent="0.4">
      <c r="A35" s="375" t="s">
        <v>59</v>
      </c>
      <c r="B35" s="375" t="s">
        <v>457</v>
      </c>
      <c r="C35" s="375" t="s">
        <v>387</v>
      </c>
      <c r="D35" s="375" t="s">
        <v>401</v>
      </c>
      <c r="E35" s="378">
        <v>7.5001243929377823E-6</v>
      </c>
      <c r="F35" s="375" t="s">
        <v>1023</v>
      </c>
      <c r="G35" s="375" t="s">
        <v>477</v>
      </c>
      <c r="H35" s="375" t="s">
        <v>1024</v>
      </c>
      <c r="I35" s="375" t="s">
        <v>475</v>
      </c>
      <c r="J35" s="375" t="s">
        <v>741</v>
      </c>
    </row>
    <row r="36" spans="1:10" x14ac:dyDescent="0.4">
      <c r="A36" s="375" t="s">
        <v>59</v>
      </c>
      <c r="B36" s="375" t="s">
        <v>457</v>
      </c>
      <c r="C36" s="375" t="s">
        <v>388</v>
      </c>
      <c r="D36" s="375" t="s">
        <v>401</v>
      </c>
      <c r="E36" s="378">
        <v>1.3197873070181483E-4</v>
      </c>
      <c r="F36" s="375" t="s">
        <v>1023</v>
      </c>
      <c r="G36" s="375" t="s">
        <v>477</v>
      </c>
      <c r="H36" s="375" t="s">
        <v>1024</v>
      </c>
      <c r="I36" s="375" t="s">
        <v>475</v>
      </c>
      <c r="J36" s="375" t="s">
        <v>741</v>
      </c>
    </row>
    <row r="37" spans="1:10" x14ac:dyDescent="0.4">
      <c r="A37" s="375" t="s">
        <v>59</v>
      </c>
      <c r="B37" s="375" t="s">
        <v>457</v>
      </c>
      <c r="C37" s="375" t="s">
        <v>389</v>
      </c>
      <c r="D37" s="375" t="s">
        <v>401</v>
      </c>
      <c r="E37" s="378">
        <v>3.1982275983300098E-4</v>
      </c>
      <c r="F37" s="375" t="s">
        <v>1023</v>
      </c>
      <c r="G37" s="375" t="s">
        <v>477</v>
      </c>
      <c r="H37" s="375" t="s">
        <v>1024</v>
      </c>
      <c r="I37" s="375" t="s">
        <v>475</v>
      </c>
      <c r="J37" s="375" t="s">
        <v>741</v>
      </c>
    </row>
    <row r="38" spans="1:10" x14ac:dyDescent="0.4">
      <c r="A38" s="375" t="s">
        <v>59</v>
      </c>
      <c r="B38" s="375" t="s">
        <v>457</v>
      </c>
      <c r="C38" s="375" t="s">
        <v>390</v>
      </c>
      <c r="D38" s="375" t="s">
        <v>401</v>
      </c>
      <c r="E38" s="378">
        <v>5.6043975963689556E-5</v>
      </c>
      <c r="F38" s="375" t="s">
        <v>1023</v>
      </c>
      <c r="G38" s="375" t="s">
        <v>477</v>
      </c>
      <c r="H38" s="375" t="s">
        <v>1024</v>
      </c>
      <c r="I38" s="375" t="s">
        <v>475</v>
      </c>
      <c r="J38" s="375" t="s">
        <v>741</v>
      </c>
    </row>
    <row r="39" spans="1:10" x14ac:dyDescent="0.4">
      <c r="A39" s="375" t="s">
        <v>59</v>
      </c>
      <c r="B39" s="375" t="s">
        <v>457</v>
      </c>
      <c r="C39" s="375" t="s">
        <v>391</v>
      </c>
      <c r="D39" s="375" t="s">
        <v>401</v>
      </c>
      <c r="E39" s="378">
        <v>3.6192824158436926E-5</v>
      </c>
      <c r="F39" s="375" t="s">
        <v>1023</v>
      </c>
      <c r="G39" s="375" t="s">
        <v>477</v>
      </c>
      <c r="H39" s="375" t="s">
        <v>1024</v>
      </c>
      <c r="I39" s="375" t="s">
        <v>475</v>
      </c>
      <c r="J39" s="375" t="s">
        <v>741</v>
      </c>
    </row>
    <row r="40" spans="1:10" x14ac:dyDescent="0.4">
      <c r="A40" s="375" t="s">
        <v>59</v>
      </c>
      <c r="B40" s="375" t="s">
        <v>457</v>
      </c>
      <c r="C40" s="375" t="s">
        <v>392</v>
      </c>
      <c r="D40" s="375" t="s">
        <v>401</v>
      </c>
      <c r="E40" s="378">
        <v>4.2228134369568838E-4</v>
      </c>
      <c r="F40" s="375" t="s">
        <v>1023</v>
      </c>
      <c r="G40" s="375" t="s">
        <v>477</v>
      </c>
      <c r="H40" s="375" t="s">
        <v>1024</v>
      </c>
      <c r="I40" s="375" t="s">
        <v>475</v>
      </c>
      <c r="J40" s="375" t="s">
        <v>741</v>
      </c>
    </row>
    <row r="41" spans="1:10" x14ac:dyDescent="0.4">
      <c r="A41" s="375" t="s">
        <v>59</v>
      </c>
      <c r="B41" s="375" t="s">
        <v>457</v>
      </c>
      <c r="C41" s="375" t="s">
        <v>393</v>
      </c>
      <c r="D41" s="375" t="s">
        <v>401</v>
      </c>
      <c r="E41" s="378">
        <v>2.5919956369492306E-6</v>
      </c>
      <c r="F41" s="375" t="s">
        <v>1023</v>
      </c>
      <c r="G41" s="375" t="s">
        <v>477</v>
      </c>
      <c r="H41" s="375" t="s">
        <v>1024</v>
      </c>
      <c r="I41" s="375" t="s">
        <v>475</v>
      </c>
      <c r="J41" s="375" t="s">
        <v>741</v>
      </c>
    </row>
    <row r="42" spans="1:10" x14ac:dyDescent="0.4">
      <c r="A42" s="375" t="s">
        <v>59</v>
      </c>
      <c r="B42" s="375" t="s">
        <v>457</v>
      </c>
      <c r="C42" s="375" t="s">
        <v>394</v>
      </c>
      <c r="D42" s="375" t="s">
        <v>401</v>
      </c>
      <c r="E42" s="378">
        <v>6.4821240925917642E-6</v>
      </c>
      <c r="F42" s="375" t="s">
        <v>1023</v>
      </c>
      <c r="G42" s="375" t="s">
        <v>477</v>
      </c>
      <c r="H42" s="375" t="s">
        <v>1024</v>
      </c>
      <c r="I42" s="375" t="s">
        <v>475</v>
      </c>
      <c r="J42" s="375" t="s">
        <v>741</v>
      </c>
    </row>
    <row r="43" spans="1:10" x14ac:dyDescent="0.4">
      <c r="A43" s="375" t="s">
        <v>59</v>
      </c>
      <c r="B43" s="375" t="s">
        <v>457</v>
      </c>
      <c r="C43" s="375" t="s">
        <v>395</v>
      </c>
      <c r="D43" s="375" t="s">
        <v>401</v>
      </c>
      <c r="E43" s="378">
        <v>1.0599503914777777E-5</v>
      </c>
      <c r="F43" s="375" t="s">
        <v>1023</v>
      </c>
      <c r="G43" s="375" t="s">
        <v>477</v>
      </c>
      <c r="H43" s="375" t="s">
        <v>1024</v>
      </c>
      <c r="I43" s="375" t="s">
        <v>475</v>
      </c>
      <c r="J43" s="375" t="s">
        <v>741</v>
      </c>
    </row>
    <row r="44" spans="1:10" x14ac:dyDescent="0.4">
      <c r="A44" s="375" t="s">
        <v>59</v>
      </c>
      <c r="B44" s="375" t="s">
        <v>457</v>
      </c>
      <c r="C44" s="375" t="s">
        <v>396</v>
      </c>
      <c r="D44" s="375" t="s">
        <v>401</v>
      </c>
      <c r="E44" s="378">
        <v>3.6198056755643234E-6</v>
      </c>
      <c r="F44" s="375" t="s">
        <v>1023</v>
      </c>
      <c r="G44" s="375" t="s">
        <v>477</v>
      </c>
      <c r="H44" s="375" t="s">
        <v>1024</v>
      </c>
      <c r="I44" s="375" t="s">
        <v>475</v>
      </c>
      <c r="J44" s="375" t="s">
        <v>741</v>
      </c>
    </row>
    <row r="45" spans="1:10" x14ac:dyDescent="0.4">
      <c r="A45" s="375" t="s">
        <v>59</v>
      </c>
      <c r="B45" s="375" t="s">
        <v>457</v>
      </c>
      <c r="C45" s="375" t="s">
        <v>1025</v>
      </c>
      <c r="D45" s="375" t="s">
        <v>401</v>
      </c>
      <c r="E45" s="378">
        <v>0.44848123798840711</v>
      </c>
      <c r="F45" s="375" t="s">
        <v>1023</v>
      </c>
      <c r="G45" s="375" t="s">
        <v>477</v>
      </c>
      <c r="H45" s="375" t="s">
        <v>1024</v>
      </c>
      <c r="I45" s="375" t="s">
        <v>475</v>
      </c>
      <c r="J45" s="375" t="s">
        <v>741</v>
      </c>
    </row>
    <row r="46" spans="1:10" x14ac:dyDescent="0.4">
      <c r="A46" s="375" t="s">
        <v>60</v>
      </c>
      <c r="B46" s="375" t="s">
        <v>459</v>
      </c>
      <c r="C46" s="375" t="s">
        <v>387</v>
      </c>
      <c r="D46" s="375" t="s">
        <v>400</v>
      </c>
      <c r="E46" s="763">
        <v>2.2116080658786683E-5</v>
      </c>
      <c r="F46" s="375" t="s">
        <v>1023</v>
      </c>
      <c r="G46" s="375" t="s">
        <v>477</v>
      </c>
      <c r="H46" s="375" t="s">
        <v>1024</v>
      </c>
      <c r="I46" s="375" t="s">
        <v>475</v>
      </c>
      <c r="J46" s="375" t="s">
        <v>770</v>
      </c>
    </row>
    <row r="47" spans="1:10" x14ac:dyDescent="0.4">
      <c r="A47" s="375" t="s">
        <v>60</v>
      </c>
      <c r="B47" s="375" t="s">
        <v>459</v>
      </c>
      <c r="C47" s="375" t="s">
        <v>388</v>
      </c>
      <c r="D47" s="375" t="s">
        <v>400</v>
      </c>
      <c r="E47" s="763">
        <v>2.6678051699111159E-4</v>
      </c>
      <c r="F47" s="375" t="s">
        <v>1023</v>
      </c>
      <c r="G47" s="375" t="s">
        <v>477</v>
      </c>
      <c r="H47" s="375" t="s">
        <v>1024</v>
      </c>
      <c r="I47" s="375" t="s">
        <v>475</v>
      </c>
      <c r="J47" s="375" t="s">
        <v>770</v>
      </c>
    </row>
    <row r="48" spans="1:10" x14ac:dyDescent="0.4">
      <c r="A48" s="375" t="s">
        <v>60</v>
      </c>
      <c r="B48" s="375" t="s">
        <v>459</v>
      </c>
      <c r="C48" s="375" t="s">
        <v>389</v>
      </c>
      <c r="D48" s="375" t="s">
        <v>400</v>
      </c>
      <c r="E48" s="763">
        <v>1.543058463031284E-3</v>
      </c>
      <c r="F48" s="375" t="s">
        <v>1023</v>
      </c>
      <c r="G48" s="375" t="s">
        <v>477</v>
      </c>
      <c r="H48" s="375" t="s">
        <v>1024</v>
      </c>
      <c r="I48" s="375" t="s">
        <v>475</v>
      </c>
      <c r="J48" s="375" t="s">
        <v>770</v>
      </c>
    </row>
    <row r="49" spans="1:10" x14ac:dyDescent="0.4">
      <c r="A49" s="375" t="s">
        <v>60</v>
      </c>
      <c r="B49" s="375" t="s">
        <v>459</v>
      </c>
      <c r="C49" s="375" t="s">
        <v>390</v>
      </c>
      <c r="D49" s="375" t="s">
        <v>400</v>
      </c>
      <c r="E49" s="763">
        <v>2.3048713935663499E-4</v>
      </c>
      <c r="F49" s="375" t="s">
        <v>1023</v>
      </c>
      <c r="G49" s="375" t="s">
        <v>477</v>
      </c>
      <c r="H49" s="375" t="s">
        <v>1024</v>
      </c>
      <c r="I49" s="375" t="s">
        <v>475</v>
      </c>
      <c r="J49" s="375" t="s">
        <v>770</v>
      </c>
    </row>
    <row r="50" spans="1:10" x14ac:dyDescent="0.4">
      <c r="A50" s="375" t="s">
        <v>60</v>
      </c>
      <c r="B50" s="375" t="s">
        <v>459</v>
      </c>
      <c r="C50" s="375" t="s">
        <v>391</v>
      </c>
      <c r="D50" s="375" t="s">
        <v>400</v>
      </c>
      <c r="E50" s="763">
        <v>1.7328661593536909E-4</v>
      </c>
      <c r="F50" s="375" t="s">
        <v>1023</v>
      </c>
      <c r="G50" s="375" t="s">
        <v>477</v>
      </c>
      <c r="H50" s="375" t="s">
        <v>1024</v>
      </c>
      <c r="I50" s="375" t="s">
        <v>475</v>
      </c>
      <c r="J50" s="375" t="s">
        <v>770</v>
      </c>
    </row>
    <row r="51" spans="1:10" x14ac:dyDescent="0.4">
      <c r="A51" s="375" t="s">
        <v>60</v>
      </c>
      <c r="B51" s="375" t="s">
        <v>459</v>
      </c>
      <c r="C51" s="375" t="s">
        <v>392</v>
      </c>
      <c r="D51" s="375" t="s">
        <v>400</v>
      </c>
      <c r="E51" s="763">
        <v>1.6531020936637398E-3</v>
      </c>
      <c r="F51" s="375" t="s">
        <v>1023</v>
      </c>
      <c r="G51" s="375" t="s">
        <v>477</v>
      </c>
      <c r="H51" s="375" t="s">
        <v>1024</v>
      </c>
      <c r="I51" s="375" t="s">
        <v>475</v>
      </c>
      <c r="J51" s="375" t="s">
        <v>770</v>
      </c>
    </row>
    <row r="52" spans="1:10" x14ac:dyDescent="0.4">
      <c r="A52" s="375" t="s">
        <v>60</v>
      </c>
      <c r="B52" s="375" t="s">
        <v>459</v>
      </c>
      <c r="C52" s="375" t="s">
        <v>393</v>
      </c>
      <c r="D52" s="375" t="s">
        <v>400</v>
      </c>
      <c r="E52" s="763">
        <v>1.523872931684092E-5</v>
      </c>
      <c r="F52" s="375" t="s">
        <v>1023</v>
      </c>
      <c r="G52" s="375" t="s">
        <v>477</v>
      </c>
      <c r="H52" s="375" t="s">
        <v>1024</v>
      </c>
      <c r="I52" s="375" t="s">
        <v>475</v>
      </c>
      <c r="J52" s="375" t="s">
        <v>770</v>
      </c>
    </row>
    <row r="53" spans="1:10" x14ac:dyDescent="0.4">
      <c r="A53" s="375" t="s">
        <v>60</v>
      </c>
      <c r="B53" s="375" t="s">
        <v>459</v>
      </c>
      <c r="C53" s="375" t="s">
        <v>394</v>
      </c>
      <c r="D53" s="375" t="s">
        <v>400</v>
      </c>
      <c r="E53" s="763">
        <v>2.5624713642985208E-5</v>
      </c>
      <c r="F53" s="375" t="s">
        <v>1023</v>
      </c>
      <c r="G53" s="375" t="s">
        <v>477</v>
      </c>
      <c r="H53" s="375" t="s">
        <v>1024</v>
      </c>
      <c r="I53" s="375" t="s">
        <v>475</v>
      </c>
      <c r="J53" s="375" t="s">
        <v>770</v>
      </c>
    </row>
    <row r="54" spans="1:10" x14ac:dyDescent="0.4">
      <c r="A54" s="375" t="s">
        <v>60</v>
      </c>
      <c r="B54" s="375" t="s">
        <v>459</v>
      </c>
      <c r="C54" s="375" t="s">
        <v>395</v>
      </c>
      <c r="D54" s="375" t="s">
        <v>400</v>
      </c>
      <c r="E54" s="763">
        <v>3.7713744339330626E-5</v>
      </c>
      <c r="F54" s="375" t="s">
        <v>1023</v>
      </c>
      <c r="G54" s="375" t="s">
        <v>477</v>
      </c>
      <c r="H54" s="375" t="s">
        <v>1024</v>
      </c>
      <c r="I54" s="375" t="s">
        <v>475</v>
      </c>
      <c r="J54" s="375" t="s">
        <v>770</v>
      </c>
    </row>
    <row r="55" spans="1:10" x14ac:dyDescent="0.4">
      <c r="A55" s="375" t="s">
        <v>60</v>
      </c>
      <c r="B55" s="375" t="s">
        <v>459</v>
      </c>
      <c r="C55" s="375" t="s">
        <v>396</v>
      </c>
      <c r="D55" s="375" t="s">
        <v>400</v>
      </c>
      <c r="E55" s="763">
        <v>9.3240986279724332E-6</v>
      </c>
      <c r="F55" s="375" t="s">
        <v>1023</v>
      </c>
      <c r="G55" s="375" t="s">
        <v>477</v>
      </c>
      <c r="H55" s="375" t="s">
        <v>1024</v>
      </c>
      <c r="I55" s="375" t="s">
        <v>475</v>
      </c>
      <c r="J55" s="375" t="s">
        <v>770</v>
      </c>
    </row>
    <row r="56" spans="1:10" x14ac:dyDescent="0.4">
      <c r="A56" s="375" t="s">
        <v>60</v>
      </c>
      <c r="B56" s="375" t="s">
        <v>459</v>
      </c>
      <c r="C56" s="375" t="s">
        <v>1025</v>
      </c>
      <c r="D56" s="375" t="s">
        <v>400</v>
      </c>
      <c r="E56" s="763">
        <v>0.7822105943845491</v>
      </c>
      <c r="F56" s="375" t="s">
        <v>1023</v>
      </c>
      <c r="G56" s="375" t="s">
        <v>477</v>
      </c>
      <c r="H56" s="375" t="s">
        <v>1024</v>
      </c>
      <c r="I56" s="375" t="s">
        <v>475</v>
      </c>
      <c r="J56" s="375" t="s">
        <v>770</v>
      </c>
    </row>
    <row r="57" spans="1:10" x14ac:dyDescent="0.4">
      <c r="A57" s="375" t="s">
        <v>60</v>
      </c>
      <c r="B57" s="375" t="s">
        <v>459</v>
      </c>
      <c r="C57" s="375" t="s">
        <v>387</v>
      </c>
      <c r="D57" s="375" t="s">
        <v>401</v>
      </c>
      <c r="E57" s="378">
        <v>2.3631253788331165E-5</v>
      </c>
      <c r="F57" s="375" t="s">
        <v>1023</v>
      </c>
      <c r="G57" s="375" t="s">
        <v>477</v>
      </c>
      <c r="H57" s="375" t="s">
        <v>1024</v>
      </c>
      <c r="I57" s="375" t="s">
        <v>475</v>
      </c>
      <c r="J57" s="375" t="s">
        <v>774</v>
      </c>
    </row>
    <row r="58" spans="1:10" x14ac:dyDescent="0.4">
      <c r="A58" s="375" t="s">
        <v>60</v>
      </c>
      <c r="B58" s="375" t="s">
        <v>459</v>
      </c>
      <c r="C58" s="375" t="s">
        <v>388</v>
      </c>
      <c r="D58" s="375" t="s">
        <v>401</v>
      </c>
      <c r="E58" s="378">
        <v>2.7668325088298253E-4</v>
      </c>
      <c r="F58" s="375" t="s">
        <v>1023</v>
      </c>
      <c r="G58" s="375" t="s">
        <v>477</v>
      </c>
      <c r="H58" s="375" t="s">
        <v>1024</v>
      </c>
      <c r="I58" s="375" t="s">
        <v>475</v>
      </c>
      <c r="J58" s="375" t="s">
        <v>774</v>
      </c>
    </row>
    <row r="59" spans="1:10" x14ac:dyDescent="0.4">
      <c r="A59" s="375" t="s">
        <v>60</v>
      </c>
      <c r="B59" s="375" t="s">
        <v>459</v>
      </c>
      <c r="C59" s="375" t="s">
        <v>389</v>
      </c>
      <c r="D59" s="375" t="s">
        <v>401</v>
      </c>
      <c r="E59" s="378">
        <v>1.5465361891436749E-3</v>
      </c>
      <c r="F59" s="375" t="s">
        <v>1023</v>
      </c>
      <c r="G59" s="375" t="s">
        <v>477</v>
      </c>
      <c r="H59" s="375" t="s">
        <v>1024</v>
      </c>
      <c r="I59" s="375" t="s">
        <v>475</v>
      </c>
      <c r="J59" s="375" t="s">
        <v>774</v>
      </c>
    </row>
    <row r="60" spans="1:10" x14ac:dyDescent="0.4">
      <c r="A60" s="375" t="s">
        <v>60</v>
      </c>
      <c r="B60" s="375" t="s">
        <v>459</v>
      </c>
      <c r="C60" s="375" t="s">
        <v>390</v>
      </c>
      <c r="D60" s="375" t="s">
        <v>401</v>
      </c>
      <c r="E60" s="378">
        <v>2.3167142950990613E-4</v>
      </c>
      <c r="F60" s="375" t="s">
        <v>1023</v>
      </c>
      <c r="G60" s="375" t="s">
        <v>477</v>
      </c>
      <c r="H60" s="375" t="s">
        <v>1024</v>
      </c>
      <c r="I60" s="375" t="s">
        <v>475</v>
      </c>
      <c r="J60" s="375" t="s">
        <v>774</v>
      </c>
    </row>
    <row r="61" spans="1:10" x14ac:dyDescent="0.4">
      <c r="A61" s="375" t="s">
        <v>60</v>
      </c>
      <c r="B61" s="375" t="s">
        <v>459</v>
      </c>
      <c r="C61" s="375" t="s">
        <v>391</v>
      </c>
      <c r="D61" s="375" t="s">
        <v>401</v>
      </c>
      <c r="E61" s="378">
        <v>1.7389875806413053E-4</v>
      </c>
      <c r="F61" s="375" t="s">
        <v>1023</v>
      </c>
      <c r="G61" s="375" t="s">
        <v>477</v>
      </c>
      <c r="H61" s="375" t="s">
        <v>1024</v>
      </c>
      <c r="I61" s="375" t="s">
        <v>475</v>
      </c>
      <c r="J61" s="375" t="s">
        <v>774</v>
      </c>
    </row>
    <row r="62" spans="1:10" x14ac:dyDescent="0.4">
      <c r="A62" s="375" t="s">
        <v>60</v>
      </c>
      <c r="B62" s="375" t="s">
        <v>459</v>
      </c>
      <c r="C62" s="375" t="s">
        <v>392</v>
      </c>
      <c r="D62" s="375" t="s">
        <v>401</v>
      </c>
      <c r="E62" s="378">
        <v>1.6625338124899142E-3</v>
      </c>
      <c r="F62" s="375" t="s">
        <v>1023</v>
      </c>
      <c r="G62" s="375" t="s">
        <v>477</v>
      </c>
      <c r="H62" s="375" t="s">
        <v>1024</v>
      </c>
      <c r="I62" s="375" t="s">
        <v>475</v>
      </c>
      <c r="J62" s="375" t="s">
        <v>774</v>
      </c>
    </row>
    <row r="63" spans="1:10" x14ac:dyDescent="0.4">
      <c r="A63" s="375" t="s">
        <v>60</v>
      </c>
      <c r="B63" s="375" t="s">
        <v>459</v>
      </c>
      <c r="C63" s="375" t="s">
        <v>393</v>
      </c>
      <c r="D63" s="375" t="s">
        <v>401</v>
      </c>
      <c r="E63" s="378">
        <v>1.526505440587471E-5</v>
      </c>
      <c r="F63" s="375" t="s">
        <v>1023</v>
      </c>
      <c r="G63" s="375" t="s">
        <v>477</v>
      </c>
      <c r="H63" s="375" t="s">
        <v>1024</v>
      </c>
      <c r="I63" s="375" t="s">
        <v>475</v>
      </c>
      <c r="J63" s="375" t="s">
        <v>774</v>
      </c>
    </row>
    <row r="64" spans="1:10" x14ac:dyDescent="0.4">
      <c r="A64" s="375" t="s">
        <v>60</v>
      </c>
      <c r="B64" s="375" t="s">
        <v>459</v>
      </c>
      <c r="C64" s="375" t="s">
        <v>394</v>
      </c>
      <c r="D64" s="375" t="s">
        <v>401</v>
      </c>
      <c r="E64" s="378">
        <v>2.5673068284071583E-5</v>
      </c>
      <c r="F64" s="375" t="s">
        <v>1023</v>
      </c>
      <c r="G64" s="375" t="s">
        <v>477</v>
      </c>
      <c r="H64" s="375" t="s">
        <v>1024</v>
      </c>
      <c r="I64" s="375" t="s">
        <v>475</v>
      </c>
      <c r="J64" s="375" t="s">
        <v>774</v>
      </c>
    </row>
    <row r="65" spans="1:10" x14ac:dyDescent="0.4">
      <c r="A65" s="375" t="s">
        <v>60</v>
      </c>
      <c r="B65" s="375" t="s">
        <v>459</v>
      </c>
      <c r="C65" s="375" t="s">
        <v>395</v>
      </c>
      <c r="D65" s="375" t="s">
        <v>401</v>
      </c>
      <c r="E65" s="378">
        <v>4.1930238620987749E-5</v>
      </c>
      <c r="F65" s="375" t="s">
        <v>1023</v>
      </c>
      <c r="G65" s="375" t="s">
        <v>477</v>
      </c>
      <c r="H65" s="375" t="s">
        <v>1024</v>
      </c>
      <c r="I65" s="375" t="s">
        <v>475</v>
      </c>
      <c r="J65" s="375" t="s">
        <v>774</v>
      </c>
    </row>
    <row r="66" spans="1:10" x14ac:dyDescent="0.4">
      <c r="A66" s="375" t="s">
        <v>60</v>
      </c>
      <c r="B66" s="375" t="s">
        <v>459</v>
      </c>
      <c r="C66" s="375" t="s">
        <v>396</v>
      </c>
      <c r="D66" s="375" t="s">
        <v>401</v>
      </c>
      <c r="E66" s="378">
        <v>9.3552916333021304E-6</v>
      </c>
      <c r="F66" s="375" t="s">
        <v>1023</v>
      </c>
      <c r="G66" s="375" t="s">
        <v>477</v>
      </c>
      <c r="H66" s="375" t="s">
        <v>1024</v>
      </c>
      <c r="I66" s="375" t="s">
        <v>475</v>
      </c>
      <c r="J66" s="375" t="s">
        <v>774</v>
      </c>
    </row>
    <row r="67" spans="1:10" x14ac:dyDescent="0.4">
      <c r="A67" s="375" t="s">
        <v>60</v>
      </c>
      <c r="B67" s="375" t="s">
        <v>459</v>
      </c>
      <c r="C67" s="375" t="s">
        <v>1025</v>
      </c>
      <c r="D67" s="375" t="s">
        <v>401</v>
      </c>
      <c r="E67" s="378">
        <v>0.78477711505884495</v>
      </c>
      <c r="F67" s="375" t="s">
        <v>1023</v>
      </c>
      <c r="G67" s="375" t="s">
        <v>477</v>
      </c>
      <c r="H67" s="375" t="s">
        <v>1024</v>
      </c>
      <c r="I67" s="375" t="s">
        <v>475</v>
      </c>
      <c r="J67" s="375" t="s">
        <v>774</v>
      </c>
    </row>
    <row r="68" spans="1:10" x14ac:dyDescent="0.4">
      <c r="A68" s="375" t="s">
        <v>61</v>
      </c>
      <c r="B68" s="375" t="s">
        <v>461</v>
      </c>
      <c r="C68" s="375" t="s">
        <v>387</v>
      </c>
      <c r="D68" s="375" t="s">
        <v>400</v>
      </c>
      <c r="E68" s="763">
        <v>1.7804340876538887E-5</v>
      </c>
      <c r="F68" s="375" t="s">
        <v>1023</v>
      </c>
      <c r="G68" s="375" t="s">
        <v>477</v>
      </c>
      <c r="H68" s="375" t="s">
        <v>1024</v>
      </c>
      <c r="I68" s="375" t="s">
        <v>475</v>
      </c>
      <c r="J68" s="375" t="s">
        <v>802</v>
      </c>
    </row>
    <row r="69" spans="1:10" x14ac:dyDescent="0.4">
      <c r="A69" s="375" t="s">
        <v>61</v>
      </c>
      <c r="B69" s="375" t="s">
        <v>461</v>
      </c>
      <c r="C69" s="375" t="s">
        <v>388</v>
      </c>
      <c r="D69" s="375" t="s">
        <v>400</v>
      </c>
      <c r="E69" s="763">
        <v>1.4130361558249214E-4</v>
      </c>
      <c r="F69" s="375" t="s">
        <v>1023</v>
      </c>
      <c r="G69" s="375" t="s">
        <v>477</v>
      </c>
      <c r="H69" s="375" t="s">
        <v>1024</v>
      </c>
      <c r="I69" s="375" t="s">
        <v>475</v>
      </c>
      <c r="J69" s="375" t="s">
        <v>802</v>
      </c>
    </row>
    <row r="70" spans="1:10" x14ac:dyDescent="0.4">
      <c r="A70" s="375" t="s">
        <v>61</v>
      </c>
      <c r="B70" s="375" t="s">
        <v>461</v>
      </c>
      <c r="C70" s="375" t="s">
        <v>389</v>
      </c>
      <c r="D70" s="375" t="s">
        <v>400</v>
      </c>
      <c r="E70" s="763">
        <v>7.6370728338423424E-4</v>
      </c>
      <c r="F70" s="375" t="s">
        <v>1023</v>
      </c>
      <c r="G70" s="375" t="s">
        <v>477</v>
      </c>
      <c r="H70" s="375" t="s">
        <v>1024</v>
      </c>
      <c r="I70" s="375" t="s">
        <v>475</v>
      </c>
      <c r="J70" s="375" t="s">
        <v>802</v>
      </c>
    </row>
    <row r="71" spans="1:10" x14ac:dyDescent="0.4">
      <c r="A71" s="375" t="s">
        <v>61</v>
      </c>
      <c r="B71" s="375" t="s">
        <v>461</v>
      </c>
      <c r="C71" s="375" t="s">
        <v>390</v>
      </c>
      <c r="D71" s="375" t="s">
        <v>400</v>
      </c>
      <c r="E71" s="763">
        <v>8.150364963348925E-5</v>
      </c>
      <c r="F71" s="375" t="s">
        <v>1023</v>
      </c>
      <c r="G71" s="375" t="s">
        <v>477</v>
      </c>
      <c r="H71" s="375" t="s">
        <v>1024</v>
      </c>
      <c r="I71" s="375" t="s">
        <v>475</v>
      </c>
      <c r="J71" s="375" t="s">
        <v>802</v>
      </c>
    </row>
    <row r="72" spans="1:10" x14ac:dyDescent="0.4">
      <c r="A72" s="375" t="s">
        <v>61</v>
      </c>
      <c r="B72" s="375" t="s">
        <v>461</v>
      </c>
      <c r="C72" s="375" t="s">
        <v>391</v>
      </c>
      <c r="D72" s="375" t="s">
        <v>400</v>
      </c>
      <c r="E72" s="763">
        <v>6.4462730803056356E-5</v>
      </c>
      <c r="F72" s="375" t="s">
        <v>1023</v>
      </c>
      <c r="G72" s="375" t="s">
        <v>477</v>
      </c>
      <c r="H72" s="375" t="s">
        <v>1024</v>
      </c>
      <c r="I72" s="375" t="s">
        <v>475</v>
      </c>
      <c r="J72" s="375" t="s">
        <v>802</v>
      </c>
    </row>
    <row r="73" spans="1:10" x14ac:dyDescent="0.4">
      <c r="A73" s="375" t="s">
        <v>61</v>
      </c>
      <c r="B73" s="375" t="s">
        <v>461</v>
      </c>
      <c r="C73" s="375" t="s">
        <v>392</v>
      </c>
      <c r="D73" s="375" t="s">
        <v>400</v>
      </c>
      <c r="E73" s="763">
        <v>1.627430457815534E-3</v>
      </c>
      <c r="F73" s="375" t="s">
        <v>1023</v>
      </c>
      <c r="G73" s="375" t="s">
        <v>477</v>
      </c>
      <c r="H73" s="375" t="s">
        <v>1024</v>
      </c>
      <c r="I73" s="375" t="s">
        <v>475</v>
      </c>
      <c r="J73" s="375" t="s">
        <v>802</v>
      </c>
    </row>
    <row r="74" spans="1:10" x14ac:dyDescent="0.4">
      <c r="A74" s="375" t="s">
        <v>61</v>
      </c>
      <c r="B74" s="375" t="s">
        <v>461</v>
      </c>
      <c r="C74" s="375" t="s">
        <v>393</v>
      </c>
      <c r="D74" s="375" t="s">
        <v>400</v>
      </c>
      <c r="E74" s="763">
        <v>4.0127351196995744E-6</v>
      </c>
      <c r="F74" s="375" t="s">
        <v>1023</v>
      </c>
      <c r="G74" s="375" t="s">
        <v>477</v>
      </c>
      <c r="H74" s="375" t="s">
        <v>1024</v>
      </c>
      <c r="I74" s="375" t="s">
        <v>475</v>
      </c>
      <c r="J74" s="375" t="s">
        <v>802</v>
      </c>
    </row>
    <row r="75" spans="1:10" x14ac:dyDescent="0.4">
      <c r="A75" s="375" t="s">
        <v>61</v>
      </c>
      <c r="B75" s="375" t="s">
        <v>461</v>
      </c>
      <c r="C75" s="375" t="s">
        <v>394</v>
      </c>
      <c r="D75" s="375" t="s">
        <v>400</v>
      </c>
      <c r="E75" s="763">
        <v>8.7511334961429964E-6</v>
      </c>
      <c r="F75" s="375" t="s">
        <v>1023</v>
      </c>
      <c r="G75" s="375" t="s">
        <v>477</v>
      </c>
      <c r="H75" s="375" t="s">
        <v>1024</v>
      </c>
      <c r="I75" s="375" t="s">
        <v>475</v>
      </c>
      <c r="J75" s="375" t="s">
        <v>802</v>
      </c>
    </row>
    <row r="76" spans="1:10" x14ac:dyDescent="0.4">
      <c r="A76" s="375" t="s">
        <v>61</v>
      </c>
      <c r="B76" s="375" t="s">
        <v>461</v>
      </c>
      <c r="C76" s="375" t="s">
        <v>395</v>
      </c>
      <c r="D76" s="375" t="s">
        <v>400</v>
      </c>
      <c r="E76" s="763">
        <v>8.0205091212579284E-6</v>
      </c>
      <c r="F76" s="375" t="s">
        <v>1023</v>
      </c>
      <c r="G76" s="375" t="s">
        <v>477</v>
      </c>
      <c r="H76" s="375" t="s">
        <v>1024</v>
      </c>
      <c r="I76" s="375" t="s">
        <v>475</v>
      </c>
      <c r="J76" s="375" t="s">
        <v>802</v>
      </c>
    </row>
    <row r="77" spans="1:10" x14ac:dyDescent="0.4">
      <c r="A77" s="375" t="s">
        <v>61</v>
      </c>
      <c r="B77" s="375" t="s">
        <v>461</v>
      </c>
      <c r="C77" s="375" t="s">
        <v>396</v>
      </c>
      <c r="D77" s="375" t="s">
        <v>400</v>
      </c>
      <c r="E77" s="763">
        <v>8.0483754204965833E-6</v>
      </c>
      <c r="F77" s="375" t="s">
        <v>1023</v>
      </c>
      <c r="G77" s="375" t="s">
        <v>477</v>
      </c>
      <c r="H77" s="375" t="s">
        <v>1024</v>
      </c>
      <c r="I77" s="375" t="s">
        <v>475</v>
      </c>
      <c r="J77" s="375" t="s">
        <v>802</v>
      </c>
    </row>
    <row r="78" spans="1:10" x14ac:dyDescent="0.4">
      <c r="A78" s="375" t="s">
        <v>61</v>
      </c>
      <c r="B78" s="375" t="s">
        <v>461</v>
      </c>
      <c r="C78" s="375" t="s">
        <v>1025</v>
      </c>
      <c r="D78" s="375" t="s">
        <v>400</v>
      </c>
      <c r="E78" s="763">
        <v>0.52750436404468681</v>
      </c>
      <c r="F78" s="375" t="s">
        <v>1023</v>
      </c>
      <c r="G78" s="375" t="s">
        <v>477</v>
      </c>
      <c r="H78" s="375" t="s">
        <v>1024</v>
      </c>
      <c r="I78" s="375" t="s">
        <v>475</v>
      </c>
      <c r="J78" s="375" t="s">
        <v>802</v>
      </c>
    </row>
    <row r="79" spans="1:10" x14ac:dyDescent="0.4">
      <c r="A79" s="375" t="s">
        <v>61</v>
      </c>
      <c r="B79" s="375" t="s">
        <v>461</v>
      </c>
      <c r="C79" s="375" t="s">
        <v>387</v>
      </c>
      <c r="D79" s="375" t="s">
        <v>401</v>
      </c>
      <c r="E79" s="378">
        <v>1.9906883417115657E-5</v>
      </c>
      <c r="F79" s="375" t="s">
        <v>1023</v>
      </c>
      <c r="G79" s="375" t="s">
        <v>477</v>
      </c>
      <c r="H79" s="375" t="s">
        <v>1024</v>
      </c>
      <c r="I79" s="375" t="s">
        <v>475</v>
      </c>
      <c r="J79" s="375" t="s">
        <v>806</v>
      </c>
    </row>
    <row r="80" spans="1:10" x14ac:dyDescent="0.4">
      <c r="A80" s="375" t="s">
        <v>61</v>
      </c>
      <c r="B80" s="375" t="s">
        <v>461</v>
      </c>
      <c r="C80" s="375" t="s">
        <v>388</v>
      </c>
      <c r="D80" s="375" t="s">
        <v>401</v>
      </c>
      <c r="E80" s="378">
        <v>1.5414437953468891E-4</v>
      </c>
      <c r="F80" s="375" t="s">
        <v>1023</v>
      </c>
      <c r="G80" s="375" t="s">
        <v>477</v>
      </c>
      <c r="H80" s="375" t="s">
        <v>1024</v>
      </c>
      <c r="I80" s="375" t="s">
        <v>475</v>
      </c>
      <c r="J80" s="375" t="s">
        <v>806</v>
      </c>
    </row>
    <row r="81" spans="1:10" x14ac:dyDescent="0.4">
      <c r="A81" s="375" t="s">
        <v>61</v>
      </c>
      <c r="B81" s="375" t="s">
        <v>461</v>
      </c>
      <c r="C81" s="375" t="s">
        <v>389</v>
      </c>
      <c r="D81" s="375" t="s">
        <v>401</v>
      </c>
      <c r="E81" s="378">
        <v>7.6691038774298571E-4</v>
      </c>
      <c r="F81" s="375" t="s">
        <v>1023</v>
      </c>
      <c r="G81" s="375" t="s">
        <v>477</v>
      </c>
      <c r="H81" s="375" t="s">
        <v>1024</v>
      </c>
      <c r="I81" s="375" t="s">
        <v>475</v>
      </c>
      <c r="J81" s="375" t="s">
        <v>806</v>
      </c>
    </row>
    <row r="82" spans="1:10" x14ac:dyDescent="0.4">
      <c r="A82" s="375" t="s">
        <v>61</v>
      </c>
      <c r="B82" s="375" t="s">
        <v>461</v>
      </c>
      <c r="C82" s="375" t="s">
        <v>390</v>
      </c>
      <c r="D82" s="375" t="s">
        <v>401</v>
      </c>
      <c r="E82" s="378">
        <v>8.2919459861508719E-5</v>
      </c>
      <c r="F82" s="375" t="s">
        <v>1023</v>
      </c>
      <c r="G82" s="375" t="s">
        <v>477</v>
      </c>
      <c r="H82" s="375" t="s">
        <v>1024</v>
      </c>
      <c r="I82" s="375" t="s">
        <v>475</v>
      </c>
      <c r="J82" s="375" t="s">
        <v>806</v>
      </c>
    </row>
    <row r="83" spans="1:10" x14ac:dyDescent="0.4">
      <c r="A83" s="375" t="s">
        <v>61</v>
      </c>
      <c r="B83" s="375" t="s">
        <v>461</v>
      </c>
      <c r="C83" s="375" t="s">
        <v>391</v>
      </c>
      <c r="D83" s="375" t="s">
        <v>401</v>
      </c>
      <c r="E83" s="378">
        <v>6.5121030633444907E-5</v>
      </c>
      <c r="F83" s="375" t="s">
        <v>1023</v>
      </c>
      <c r="G83" s="375" t="s">
        <v>477</v>
      </c>
      <c r="H83" s="375" t="s">
        <v>1024</v>
      </c>
      <c r="I83" s="375" t="s">
        <v>475</v>
      </c>
      <c r="J83" s="375" t="s">
        <v>806</v>
      </c>
    </row>
    <row r="84" spans="1:10" x14ac:dyDescent="0.4">
      <c r="A84" s="375" t="s">
        <v>61</v>
      </c>
      <c r="B84" s="375" t="s">
        <v>461</v>
      </c>
      <c r="C84" s="375" t="s">
        <v>392</v>
      </c>
      <c r="D84" s="375" t="s">
        <v>401</v>
      </c>
      <c r="E84" s="378">
        <v>1.6379991802294364E-3</v>
      </c>
      <c r="F84" s="375" t="s">
        <v>1023</v>
      </c>
      <c r="G84" s="375" t="s">
        <v>477</v>
      </c>
      <c r="H84" s="375" t="s">
        <v>1024</v>
      </c>
      <c r="I84" s="375" t="s">
        <v>475</v>
      </c>
      <c r="J84" s="375" t="s">
        <v>806</v>
      </c>
    </row>
    <row r="85" spans="1:10" x14ac:dyDescent="0.4">
      <c r="A85" s="375" t="s">
        <v>61</v>
      </c>
      <c r="B85" s="375" t="s">
        <v>461</v>
      </c>
      <c r="C85" s="375" t="s">
        <v>393</v>
      </c>
      <c r="D85" s="375" t="s">
        <v>401</v>
      </c>
      <c r="E85" s="378">
        <v>4.0308864330951566E-6</v>
      </c>
      <c r="F85" s="375" t="s">
        <v>1023</v>
      </c>
      <c r="G85" s="375" t="s">
        <v>477</v>
      </c>
      <c r="H85" s="375" t="s">
        <v>1024</v>
      </c>
      <c r="I85" s="375" t="s">
        <v>475</v>
      </c>
      <c r="J85" s="375" t="s">
        <v>806</v>
      </c>
    </row>
    <row r="86" spans="1:10" x14ac:dyDescent="0.4">
      <c r="A86" s="375" t="s">
        <v>61</v>
      </c>
      <c r="B86" s="375" t="s">
        <v>461</v>
      </c>
      <c r="C86" s="375" t="s">
        <v>394</v>
      </c>
      <c r="D86" s="375" t="s">
        <v>401</v>
      </c>
      <c r="E86" s="378">
        <v>8.7892733725889668E-6</v>
      </c>
      <c r="F86" s="375" t="s">
        <v>1023</v>
      </c>
      <c r="G86" s="375" t="s">
        <v>477</v>
      </c>
      <c r="H86" s="375" t="s">
        <v>1024</v>
      </c>
      <c r="I86" s="375" t="s">
        <v>475</v>
      </c>
      <c r="J86" s="375" t="s">
        <v>806</v>
      </c>
    </row>
    <row r="87" spans="1:10" x14ac:dyDescent="0.4">
      <c r="A87" s="375" t="s">
        <v>61</v>
      </c>
      <c r="B87" s="375" t="s">
        <v>461</v>
      </c>
      <c r="C87" s="375" t="s">
        <v>395</v>
      </c>
      <c r="D87" s="375" t="s">
        <v>401</v>
      </c>
      <c r="E87" s="378">
        <v>1.3370492968082524E-5</v>
      </c>
      <c r="F87" s="375" t="s">
        <v>1023</v>
      </c>
      <c r="G87" s="375" t="s">
        <v>477</v>
      </c>
      <c r="H87" s="375" t="s">
        <v>1024</v>
      </c>
      <c r="I87" s="375" t="s">
        <v>475</v>
      </c>
      <c r="J87" s="375" t="s">
        <v>806</v>
      </c>
    </row>
    <row r="88" spans="1:10" x14ac:dyDescent="0.4">
      <c r="A88" s="375" t="s">
        <v>61</v>
      </c>
      <c r="B88" s="375" t="s">
        <v>461</v>
      </c>
      <c r="C88" s="375" t="s">
        <v>396</v>
      </c>
      <c r="D88" s="375" t="s">
        <v>401</v>
      </c>
      <c r="E88" s="378">
        <v>8.0823691869399471E-6</v>
      </c>
      <c r="F88" s="375" t="s">
        <v>1023</v>
      </c>
      <c r="G88" s="375" t="s">
        <v>477</v>
      </c>
      <c r="H88" s="375" t="s">
        <v>1024</v>
      </c>
      <c r="I88" s="375" t="s">
        <v>475</v>
      </c>
      <c r="J88" s="375" t="s">
        <v>806</v>
      </c>
    </row>
    <row r="89" spans="1:10" x14ac:dyDescent="0.4">
      <c r="A89" s="375" t="s">
        <v>61</v>
      </c>
      <c r="B89" s="375" t="s">
        <v>461</v>
      </c>
      <c r="C89" s="375" t="s">
        <v>1025</v>
      </c>
      <c r="D89" s="375" t="s">
        <v>401</v>
      </c>
      <c r="E89" s="378">
        <v>0.53018023832408867</v>
      </c>
      <c r="F89" s="375" t="s">
        <v>1023</v>
      </c>
      <c r="G89" s="375" t="s">
        <v>477</v>
      </c>
      <c r="H89" s="375" t="s">
        <v>1024</v>
      </c>
      <c r="I89" s="375" t="s">
        <v>475</v>
      </c>
      <c r="J89" s="375" t="s">
        <v>806</v>
      </c>
    </row>
    <row r="90" spans="1:10" x14ac:dyDescent="0.4">
      <c r="A90" s="375" t="s">
        <v>62</v>
      </c>
      <c r="B90" s="375" t="s">
        <v>463</v>
      </c>
      <c r="C90" s="375" t="s">
        <v>387</v>
      </c>
      <c r="D90" s="375" t="s">
        <v>400</v>
      </c>
      <c r="E90" s="763">
        <v>1.0598740542232177E-5</v>
      </c>
      <c r="F90" s="375" t="s">
        <v>1023</v>
      </c>
      <c r="G90" s="375" t="s">
        <v>477</v>
      </c>
      <c r="H90" s="375" t="s">
        <v>1024</v>
      </c>
      <c r="I90" s="375" t="s">
        <v>475</v>
      </c>
      <c r="J90" s="375" t="s">
        <v>834</v>
      </c>
    </row>
    <row r="91" spans="1:10" x14ac:dyDescent="0.4">
      <c r="A91" s="375" t="s">
        <v>62</v>
      </c>
      <c r="B91" s="375" t="s">
        <v>463</v>
      </c>
      <c r="C91" s="375" t="s">
        <v>388</v>
      </c>
      <c r="D91" s="375" t="s">
        <v>400</v>
      </c>
      <c r="E91" s="763">
        <v>1.5897836620824382E-4</v>
      </c>
      <c r="F91" s="375" t="s">
        <v>1023</v>
      </c>
      <c r="G91" s="375" t="s">
        <v>477</v>
      </c>
      <c r="H91" s="375" t="s">
        <v>1024</v>
      </c>
      <c r="I91" s="375" t="s">
        <v>475</v>
      </c>
      <c r="J91" s="375" t="s">
        <v>834</v>
      </c>
    </row>
    <row r="92" spans="1:10" x14ac:dyDescent="0.4">
      <c r="A92" s="375" t="s">
        <v>62</v>
      </c>
      <c r="B92" s="375" t="s">
        <v>463</v>
      </c>
      <c r="C92" s="375" t="s">
        <v>389</v>
      </c>
      <c r="D92" s="375" t="s">
        <v>400</v>
      </c>
      <c r="E92" s="763">
        <v>1.0200616759774017E-4</v>
      </c>
      <c r="F92" s="375" t="s">
        <v>1023</v>
      </c>
      <c r="G92" s="375" t="s">
        <v>477</v>
      </c>
      <c r="H92" s="375" t="s">
        <v>1024</v>
      </c>
      <c r="I92" s="375" t="s">
        <v>475</v>
      </c>
      <c r="J92" s="375" t="s">
        <v>834</v>
      </c>
    </row>
    <row r="93" spans="1:10" x14ac:dyDescent="0.4">
      <c r="A93" s="375" t="s">
        <v>62</v>
      </c>
      <c r="B93" s="375" t="s">
        <v>463</v>
      </c>
      <c r="C93" s="375" t="s">
        <v>390</v>
      </c>
      <c r="D93" s="375" t="s">
        <v>400</v>
      </c>
      <c r="E93" s="763">
        <v>5.3683029977284592E-5</v>
      </c>
      <c r="F93" s="375" t="s">
        <v>1023</v>
      </c>
      <c r="G93" s="375" t="s">
        <v>477</v>
      </c>
      <c r="H93" s="375" t="s">
        <v>1024</v>
      </c>
      <c r="I93" s="375" t="s">
        <v>475</v>
      </c>
      <c r="J93" s="375" t="s">
        <v>834</v>
      </c>
    </row>
    <row r="94" spans="1:10" x14ac:dyDescent="0.4">
      <c r="A94" s="375" t="s">
        <v>62</v>
      </c>
      <c r="B94" s="375" t="s">
        <v>463</v>
      </c>
      <c r="C94" s="375" t="s">
        <v>391</v>
      </c>
      <c r="D94" s="375" t="s">
        <v>400</v>
      </c>
      <c r="E94" s="763">
        <v>3.9429238370377674E-5</v>
      </c>
      <c r="F94" s="375" t="s">
        <v>1023</v>
      </c>
      <c r="G94" s="375" t="s">
        <v>477</v>
      </c>
      <c r="H94" s="375" t="s">
        <v>1024</v>
      </c>
      <c r="I94" s="375" t="s">
        <v>475</v>
      </c>
      <c r="J94" s="375" t="s">
        <v>834</v>
      </c>
    </row>
    <row r="95" spans="1:10" x14ac:dyDescent="0.4">
      <c r="A95" s="375" t="s">
        <v>62</v>
      </c>
      <c r="B95" s="375" t="s">
        <v>463</v>
      </c>
      <c r="C95" s="375" t="s">
        <v>392</v>
      </c>
      <c r="D95" s="375" t="s">
        <v>400</v>
      </c>
      <c r="E95" s="763">
        <v>1.3643212699909676E-4</v>
      </c>
      <c r="F95" s="375" t="s">
        <v>1023</v>
      </c>
      <c r="G95" s="375" t="s">
        <v>477</v>
      </c>
      <c r="H95" s="375" t="s">
        <v>1024</v>
      </c>
      <c r="I95" s="375" t="s">
        <v>475</v>
      </c>
      <c r="J95" s="375" t="s">
        <v>834</v>
      </c>
    </row>
    <row r="96" spans="1:10" x14ac:dyDescent="0.4">
      <c r="A96" s="375" t="s">
        <v>62</v>
      </c>
      <c r="B96" s="375" t="s">
        <v>463</v>
      </c>
      <c r="C96" s="375" t="s">
        <v>393</v>
      </c>
      <c r="D96" s="375" t="s">
        <v>400</v>
      </c>
      <c r="E96" s="763">
        <v>5.0512493712633473E-6</v>
      </c>
      <c r="F96" s="375" t="s">
        <v>1023</v>
      </c>
      <c r="G96" s="375" t="s">
        <v>477</v>
      </c>
      <c r="H96" s="375" t="s">
        <v>1024</v>
      </c>
      <c r="I96" s="375" t="s">
        <v>475</v>
      </c>
      <c r="J96" s="375" t="s">
        <v>834</v>
      </c>
    </row>
    <row r="97" spans="1:10" x14ac:dyDescent="0.4">
      <c r="A97" s="375" t="s">
        <v>62</v>
      </c>
      <c r="B97" s="375" t="s">
        <v>463</v>
      </c>
      <c r="C97" s="375" t="s">
        <v>394</v>
      </c>
      <c r="D97" s="375" t="s">
        <v>400</v>
      </c>
      <c r="E97" s="763">
        <v>1.2415469981598837E-5</v>
      </c>
      <c r="F97" s="375" t="s">
        <v>1023</v>
      </c>
      <c r="G97" s="375" t="s">
        <v>477</v>
      </c>
      <c r="H97" s="375" t="s">
        <v>1024</v>
      </c>
      <c r="I97" s="375" t="s">
        <v>475</v>
      </c>
      <c r="J97" s="375" t="s">
        <v>834</v>
      </c>
    </row>
    <row r="98" spans="1:10" x14ac:dyDescent="0.4">
      <c r="A98" s="375" t="s">
        <v>62</v>
      </c>
      <c r="B98" s="375" t="s">
        <v>463</v>
      </c>
      <c r="C98" s="375" t="s">
        <v>395</v>
      </c>
      <c r="D98" s="375" t="s">
        <v>400</v>
      </c>
      <c r="E98" s="763">
        <v>1.1106976691673161E-5</v>
      </c>
      <c r="F98" s="375" t="s">
        <v>1023</v>
      </c>
      <c r="G98" s="375" t="s">
        <v>477</v>
      </c>
      <c r="H98" s="375" t="s">
        <v>1024</v>
      </c>
      <c r="I98" s="375" t="s">
        <v>475</v>
      </c>
      <c r="J98" s="375" t="s">
        <v>834</v>
      </c>
    </row>
    <row r="99" spans="1:10" x14ac:dyDescent="0.4">
      <c r="A99" s="375" t="s">
        <v>62</v>
      </c>
      <c r="B99" s="375" t="s">
        <v>463</v>
      </c>
      <c r="C99" s="375" t="s">
        <v>396</v>
      </c>
      <c r="D99" s="375" t="s">
        <v>400</v>
      </c>
      <c r="E99" s="763">
        <v>1.8164780958787132E-6</v>
      </c>
      <c r="F99" s="375" t="s">
        <v>1023</v>
      </c>
      <c r="G99" s="375" t="s">
        <v>477</v>
      </c>
      <c r="H99" s="375" t="s">
        <v>1024</v>
      </c>
      <c r="I99" s="375" t="s">
        <v>475</v>
      </c>
      <c r="J99" s="375" t="s">
        <v>834</v>
      </c>
    </row>
    <row r="100" spans="1:10" x14ac:dyDescent="0.4">
      <c r="A100" s="375" t="s">
        <v>62</v>
      </c>
      <c r="B100" s="375" t="s">
        <v>463</v>
      </c>
      <c r="C100" s="375" t="s">
        <v>1025</v>
      </c>
      <c r="D100" s="375" t="s">
        <v>400</v>
      </c>
      <c r="E100" s="763">
        <v>0.21508146962966773</v>
      </c>
      <c r="F100" s="375" t="s">
        <v>1023</v>
      </c>
      <c r="G100" s="375" t="s">
        <v>477</v>
      </c>
      <c r="H100" s="375" t="s">
        <v>1024</v>
      </c>
      <c r="I100" s="375" t="s">
        <v>475</v>
      </c>
      <c r="J100" s="375" t="s">
        <v>834</v>
      </c>
    </row>
    <row r="101" spans="1:10" x14ac:dyDescent="0.4">
      <c r="A101" s="375" t="s">
        <v>62</v>
      </c>
      <c r="B101" s="375" t="s">
        <v>463</v>
      </c>
      <c r="C101" s="375" t="s">
        <v>387</v>
      </c>
      <c r="D101" s="375" t="s">
        <v>401</v>
      </c>
      <c r="E101" s="378">
        <v>1.1562612392599713E-5</v>
      </c>
      <c r="F101" s="375" t="s">
        <v>1023</v>
      </c>
      <c r="G101" s="375" t="s">
        <v>477</v>
      </c>
      <c r="H101" s="375" t="s">
        <v>1024</v>
      </c>
      <c r="I101" s="375" t="s">
        <v>475</v>
      </c>
      <c r="J101" s="375" t="s">
        <v>838</v>
      </c>
    </row>
    <row r="102" spans="1:10" x14ac:dyDescent="0.4">
      <c r="A102" s="375" t="s">
        <v>62</v>
      </c>
      <c r="B102" s="375" t="s">
        <v>463</v>
      </c>
      <c r="C102" s="375" t="s">
        <v>388</v>
      </c>
      <c r="D102" s="375" t="s">
        <v>401</v>
      </c>
      <c r="E102" s="378">
        <v>1.6449325915712684E-4</v>
      </c>
      <c r="F102" s="375" t="s">
        <v>1023</v>
      </c>
      <c r="G102" s="375" t="s">
        <v>477</v>
      </c>
      <c r="H102" s="375" t="s">
        <v>1024</v>
      </c>
      <c r="I102" s="375" t="s">
        <v>475</v>
      </c>
      <c r="J102" s="375" t="s">
        <v>838</v>
      </c>
    </row>
    <row r="103" spans="1:10" x14ac:dyDescent="0.4">
      <c r="A103" s="375" t="s">
        <v>62</v>
      </c>
      <c r="B103" s="375" t="s">
        <v>463</v>
      </c>
      <c r="C103" s="375" t="s">
        <v>389</v>
      </c>
      <c r="D103" s="375" t="s">
        <v>401</v>
      </c>
      <c r="E103" s="378">
        <v>1.0353199770624745E-4</v>
      </c>
      <c r="F103" s="375" t="s">
        <v>1023</v>
      </c>
      <c r="G103" s="375" t="s">
        <v>477</v>
      </c>
      <c r="H103" s="375" t="s">
        <v>1024</v>
      </c>
      <c r="I103" s="375" t="s">
        <v>475</v>
      </c>
      <c r="J103" s="375" t="s">
        <v>838</v>
      </c>
    </row>
    <row r="104" spans="1:10" x14ac:dyDescent="0.4">
      <c r="A104" s="375" t="s">
        <v>62</v>
      </c>
      <c r="B104" s="375" t="s">
        <v>463</v>
      </c>
      <c r="C104" s="375" t="s">
        <v>390</v>
      </c>
      <c r="D104" s="375" t="s">
        <v>401</v>
      </c>
      <c r="E104" s="378">
        <v>5.4376346069570234E-5</v>
      </c>
      <c r="F104" s="375" t="s">
        <v>1023</v>
      </c>
      <c r="G104" s="375" t="s">
        <v>477</v>
      </c>
      <c r="H104" s="375" t="s">
        <v>1024</v>
      </c>
      <c r="I104" s="375" t="s">
        <v>475</v>
      </c>
      <c r="J104" s="375" t="s">
        <v>838</v>
      </c>
    </row>
    <row r="105" spans="1:10" x14ac:dyDescent="0.4">
      <c r="A105" s="375" t="s">
        <v>62</v>
      </c>
      <c r="B105" s="375" t="s">
        <v>463</v>
      </c>
      <c r="C105" s="375" t="s">
        <v>391</v>
      </c>
      <c r="D105" s="375" t="s">
        <v>401</v>
      </c>
      <c r="E105" s="378">
        <v>3.9744464386289613E-5</v>
      </c>
      <c r="F105" s="375" t="s">
        <v>1023</v>
      </c>
      <c r="G105" s="375" t="s">
        <v>477</v>
      </c>
      <c r="H105" s="375" t="s">
        <v>1024</v>
      </c>
      <c r="I105" s="375" t="s">
        <v>475</v>
      </c>
      <c r="J105" s="375" t="s">
        <v>838</v>
      </c>
    </row>
    <row r="106" spans="1:10" x14ac:dyDescent="0.4">
      <c r="A106" s="375" t="s">
        <v>62</v>
      </c>
      <c r="B106" s="375" t="s">
        <v>463</v>
      </c>
      <c r="C106" s="375" t="s">
        <v>392</v>
      </c>
      <c r="D106" s="375" t="s">
        <v>401</v>
      </c>
      <c r="E106" s="378">
        <v>1.4083244864805563E-4</v>
      </c>
      <c r="F106" s="375" t="s">
        <v>1023</v>
      </c>
      <c r="G106" s="375" t="s">
        <v>477</v>
      </c>
      <c r="H106" s="375" t="s">
        <v>1024</v>
      </c>
      <c r="I106" s="375" t="s">
        <v>475</v>
      </c>
      <c r="J106" s="375" t="s">
        <v>838</v>
      </c>
    </row>
    <row r="107" spans="1:10" x14ac:dyDescent="0.4">
      <c r="A107" s="375" t="s">
        <v>62</v>
      </c>
      <c r="B107" s="375" t="s">
        <v>463</v>
      </c>
      <c r="C107" s="375" t="s">
        <v>393</v>
      </c>
      <c r="D107" s="375" t="s">
        <v>401</v>
      </c>
      <c r="E107" s="378">
        <v>5.0625316644662145E-6</v>
      </c>
      <c r="F107" s="375" t="s">
        <v>1023</v>
      </c>
      <c r="G107" s="375" t="s">
        <v>477</v>
      </c>
      <c r="H107" s="375" t="s">
        <v>1024</v>
      </c>
      <c r="I107" s="375" t="s">
        <v>475</v>
      </c>
      <c r="J107" s="375" t="s">
        <v>838</v>
      </c>
    </row>
    <row r="108" spans="1:10" x14ac:dyDescent="0.4">
      <c r="A108" s="375" t="s">
        <v>62</v>
      </c>
      <c r="B108" s="375" t="s">
        <v>463</v>
      </c>
      <c r="C108" s="375" t="s">
        <v>394</v>
      </c>
      <c r="D108" s="375" t="s">
        <v>401</v>
      </c>
      <c r="E108" s="378">
        <v>1.2439506604844427E-5</v>
      </c>
      <c r="F108" s="375" t="s">
        <v>1023</v>
      </c>
      <c r="G108" s="375" t="s">
        <v>477</v>
      </c>
      <c r="H108" s="375" t="s">
        <v>1024</v>
      </c>
      <c r="I108" s="375" t="s">
        <v>475</v>
      </c>
      <c r="J108" s="375" t="s">
        <v>838</v>
      </c>
    </row>
    <row r="109" spans="1:10" x14ac:dyDescent="0.4">
      <c r="A109" s="375" t="s">
        <v>62</v>
      </c>
      <c r="B109" s="375" t="s">
        <v>463</v>
      </c>
      <c r="C109" s="375" t="s">
        <v>395</v>
      </c>
      <c r="D109" s="375" t="s">
        <v>401</v>
      </c>
      <c r="E109" s="378">
        <v>1.3339932535407691E-5</v>
      </c>
      <c r="F109" s="375" t="s">
        <v>1023</v>
      </c>
      <c r="G109" s="375" t="s">
        <v>477</v>
      </c>
      <c r="H109" s="375" t="s">
        <v>1024</v>
      </c>
      <c r="I109" s="375" t="s">
        <v>475</v>
      </c>
      <c r="J109" s="375" t="s">
        <v>838</v>
      </c>
    </row>
    <row r="110" spans="1:10" x14ac:dyDescent="0.4">
      <c r="A110" s="375" t="s">
        <v>62</v>
      </c>
      <c r="B110" s="375" t="s">
        <v>463</v>
      </c>
      <c r="C110" s="375" t="s">
        <v>396</v>
      </c>
      <c r="D110" s="375" t="s">
        <v>401</v>
      </c>
      <c r="E110" s="378">
        <v>1.8322471805384674E-6</v>
      </c>
      <c r="F110" s="375" t="s">
        <v>1023</v>
      </c>
      <c r="G110" s="375" t="s">
        <v>477</v>
      </c>
      <c r="H110" s="375" t="s">
        <v>1024</v>
      </c>
      <c r="I110" s="375" t="s">
        <v>475</v>
      </c>
      <c r="J110" s="375" t="s">
        <v>838</v>
      </c>
    </row>
    <row r="111" spans="1:10" x14ac:dyDescent="0.4">
      <c r="A111" s="375" t="s">
        <v>62</v>
      </c>
      <c r="B111" s="375" t="s">
        <v>463</v>
      </c>
      <c r="C111" s="375" t="s">
        <v>1025</v>
      </c>
      <c r="D111" s="375" t="s">
        <v>401</v>
      </c>
      <c r="E111" s="378">
        <v>0.21640432953391076</v>
      </c>
      <c r="F111" s="375" t="s">
        <v>1023</v>
      </c>
      <c r="G111" s="375" t="s">
        <v>477</v>
      </c>
      <c r="H111" s="375" t="s">
        <v>1024</v>
      </c>
      <c r="I111" s="375" t="s">
        <v>475</v>
      </c>
      <c r="J111" s="375" t="s">
        <v>838</v>
      </c>
    </row>
    <row r="112" spans="1:10" x14ac:dyDescent="0.4">
      <c r="A112" s="375" t="s">
        <v>63</v>
      </c>
      <c r="B112" s="375" t="s">
        <v>465</v>
      </c>
      <c r="C112" s="375" t="s">
        <v>387</v>
      </c>
      <c r="D112" s="375" t="s">
        <v>400</v>
      </c>
      <c r="E112" s="763">
        <v>1.4064361380548361E-5</v>
      </c>
      <c r="F112" s="375" t="s">
        <v>1023</v>
      </c>
      <c r="G112" s="375" t="s">
        <v>477</v>
      </c>
      <c r="H112" s="375" t="s">
        <v>1024</v>
      </c>
      <c r="I112" s="375" t="s">
        <v>475</v>
      </c>
      <c r="J112" s="375" t="s">
        <v>866</v>
      </c>
    </row>
    <row r="113" spans="1:10" x14ac:dyDescent="0.4">
      <c r="A113" s="375" t="s">
        <v>63</v>
      </c>
      <c r="B113" s="375" t="s">
        <v>465</v>
      </c>
      <c r="C113" s="375" t="s">
        <v>388</v>
      </c>
      <c r="D113" s="375" t="s">
        <v>400</v>
      </c>
      <c r="E113" s="763">
        <v>1.0998425928345862E-4</v>
      </c>
      <c r="F113" s="375" t="s">
        <v>1023</v>
      </c>
      <c r="G113" s="375" t="s">
        <v>477</v>
      </c>
      <c r="H113" s="375" t="s">
        <v>1024</v>
      </c>
      <c r="I113" s="375" t="s">
        <v>475</v>
      </c>
      <c r="J113" s="375" t="s">
        <v>866</v>
      </c>
    </row>
    <row r="114" spans="1:10" x14ac:dyDescent="0.4">
      <c r="A114" s="375" t="s">
        <v>63</v>
      </c>
      <c r="B114" s="375" t="s">
        <v>465</v>
      </c>
      <c r="C114" s="375" t="s">
        <v>389</v>
      </c>
      <c r="D114" s="375" t="s">
        <v>400</v>
      </c>
      <c r="E114" s="763">
        <v>5.3502262806302099E-4</v>
      </c>
      <c r="F114" s="375" t="s">
        <v>1023</v>
      </c>
      <c r="G114" s="375" t="s">
        <v>477</v>
      </c>
      <c r="H114" s="375" t="s">
        <v>1024</v>
      </c>
      <c r="I114" s="375" t="s">
        <v>475</v>
      </c>
      <c r="J114" s="375" t="s">
        <v>866</v>
      </c>
    </row>
    <row r="115" spans="1:10" x14ac:dyDescent="0.4">
      <c r="A115" s="375" t="s">
        <v>63</v>
      </c>
      <c r="B115" s="375" t="s">
        <v>465</v>
      </c>
      <c r="C115" s="375" t="s">
        <v>390</v>
      </c>
      <c r="D115" s="375" t="s">
        <v>400</v>
      </c>
      <c r="E115" s="763">
        <v>1.5878687110851104E-4</v>
      </c>
      <c r="F115" s="375" t="s">
        <v>1023</v>
      </c>
      <c r="G115" s="375" t="s">
        <v>477</v>
      </c>
      <c r="H115" s="375" t="s">
        <v>1024</v>
      </c>
      <c r="I115" s="375" t="s">
        <v>475</v>
      </c>
      <c r="J115" s="375" t="s">
        <v>866</v>
      </c>
    </row>
    <row r="116" spans="1:10" x14ac:dyDescent="0.4">
      <c r="A116" s="375" t="s">
        <v>63</v>
      </c>
      <c r="B116" s="375" t="s">
        <v>465</v>
      </c>
      <c r="C116" s="375" t="s">
        <v>391</v>
      </c>
      <c r="D116" s="375" t="s">
        <v>400</v>
      </c>
      <c r="E116" s="763">
        <v>1.0563579678583635E-4</v>
      </c>
      <c r="F116" s="375" t="s">
        <v>1023</v>
      </c>
      <c r="G116" s="375" t="s">
        <v>477</v>
      </c>
      <c r="H116" s="375" t="s">
        <v>1024</v>
      </c>
      <c r="I116" s="375" t="s">
        <v>475</v>
      </c>
      <c r="J116" s="375" t="s">
        <v>866</v>
      </c>
    </row>
    <row r="117" spans="1:10" x14ac:dyDescent="0.4">
      <c r="A117" s="375" t="s">
        <v>63</v>
      </c>
      <c r="B117" s="375" t="s">
        <v>465</v>
      </c>
      <c r="C117" s="375" t="s">
        <v>392</v>
      </c>
      <c r="D117" s="375" t="s">
        <v>400</v>
      </c>
      <c r="E117" s="763">
        <v>1.6443735368083926E-3</v>
      </c>
      <c r="F117" s="375" t="s">
        <v>1023</v>
      </c>
      <c r="G117" s="375" t="s">
        <v>477</v>
      </c>
      <c r="H117" s="375" t="s">
        <v>1024</v>
      </c>
      <c r="I117" s="375" t="s">
        <v>475</v>
      </c>
      <c r="J117" s="375" t="s">
        <v>866</v>
      </c>
    </row>
    <row r="118" spans="1:10" x14ac:dyDescent="0.4">
      <c r="A118" s="375" t="s">
        <v>63</v>
      </c>
      <c r="B118" s="375" t="s">
        <v>465</v>
      </c>
      <c r="C118" s="375" t="s">
        <v>393</v>
      </c>
      <c r="D118" s="375" t="s">
        <v>400</v>
      </c>
      <c r="E118" s="763">
        <v>5.2200036447152957E-6</v>
      </c>
      <c r="F118" s="375" t="s">
        <v>1023</v>
      </c>
      <c r="G118" s="375" t="s">
        <v>477</v>
      </c>
      <c r="H118" s="375" t="s">
        <v>1024</v>
      </c>
      <c r="I118" s="375" t="s">
        <v>475</v>
      </c>
      <c r="J118" s="375" t="s">
        <v>866</v>
      </c>
    </row>
    <row r="119" spans="1:10" x14ac:dyDescent="0.4">
      <c r="A119" s="375" t="s">
        <v>63</v>
      </c>
      <c r="B119" s="375" t="s">
        <v>465</v>
      </c>
      <c r="C119" s="375" t="s">
        <v>394</v>
      </c>
      <c r="D119" s="375" t="s">
        <v>400</v>
      </c>
      <c r="E119" s="763">
        <v>1.0948039320345546E-5</v>
      </c>
      <c r="F119" s="375" t="s">
        <v>1023</v>
      </c>
      <c r="G119" s="375" t="s">
        <v>477</v>
      </c>
      <c r="H119" s="375" t="s">
        <v>1024</v>
      </c>
      <c r="I119" s="375" t="s">
        <v>475</v>
      </c>
      <c r="J119" s="375" t="s">
        <v>866</v>
      </c>
    </row>
    <row r="120" spans="1:10" x14ac:dyDescent="0.4">
      <c r="A120" s="375" t="s">
        <v>63</v>
      </c>
      <c r="B120" s="375" t="s">
        <v>465</v>
      </c>
      <c r="C120" s="375" t="s">
        <v>395</v>
      </c>
      <c r="D120" s="375" t="s">
        <v>400</v>
      </c>
      <c r="E120" s="763">
        <v>6.4281451439684952E-6</v>
      </c>
      <c r="F120" s="375" t="s">
        <v>1023</v>
      </c>
      <c r="G120" s="375" t="s">
        <v>477</v>
      </c>
      <c r="H120" s="375" t="s">
        <v>1024</v>
      </c>
      <c r="I120" s="375" t="s">
        <v>475</v>
      </c>
      <c r="J120" s="375" t="s">
        <v>866</v>
      </c>
    </row>
    <row r="121" spans="1:10" x14ac:dyDescent="0.4">
      <c r="A121" s="375" t="s">
        <v>63</v>
      </c>
      <c r="B121" s="375" t="s">
        <v>465</v>
      </c>
      <c r="C121" s="375" t="s">
        <v>396</v>
      </c>
      <c r="D121" s="375" t="s">
        <v>400</v>
      </c>
      <c r="E121" s="763">
        <v>6.100922406727844E-6</v>
      </c>
      <c r="F121" s="375" t="s">
        <v>1023</v>
      </c>
      <c r="G121" s="375" t="s">
        <v>477</v>
      </c>
      <c r="H121" s="375" t="s">
        <v>1024</v>
      </c>
      <c r="I121" s="375" t="s">
        <v>475</v>
      </c>
      <c r="J121" s="375" t="s">
        <v>866</v>
      </c>
    </row>
    <row r="122" spans="1:10" x14ac:dyDescent="0.4">
      <c r="A122" s="375" t="s">
        <v>63</v>
      </c>
      <c r="B122" s="375" t="s">
        <v>465</v>
      </c>
      <c r="C122" s="375" t="s">
        <v>1025</v>
      </c>
      <c r="D122" s="375" t="s">
        <v>400</v>
      </c>
      <c r="E122" s="763">
        <v>0.49554819227368074</v>
      </c>
      <c r="F122" s="375" t="s">
        <v>1023</v>
      </c>
      <c r="G122" s="375" t="s">
        <v>477</v>
      </c>
      <c r="H122" s="375" t="s">
        <v>1024</v>
      </c>
      <c r="I122" s="375" t="s">
        <v>475</v>
      </c>
      <c r="J122" s="375" t="s">
        <v>866</v>
      </c>
    </row>
    <row r="123" spans="1:10" x14ac:dyDescent="0.4">
      <c r="A123" s="375" t="s">
        <v>63</v>
      </c>
      <c r="B123" s="375" t="s">
        <v>465</v>
      </c>
      <c r="C123" s="375" t="s">
        <v>387</v>
      </c>
      <c r="D123" s="375" t="s">
        <v>401</v>
      </c>
      <c r="E123" s="378">
        <v>1.4885390676463679E-5</v>
      </c>
      <c r="F123" s="375" t="s">
        <v>1023</v>
      </c>
      <c r="G123" s="375" t="s">
        <v>477</v>
      </c>
      <c r="H123" s="375" t="s">
        <v>1024</v>
      </c>
      <c r="I123" s="375" t="s">
        <v>475</v>
      </c>
      <c r="J123" s="375" t="s">
        <v>870</v>
      </c>
    </row>
    <row r="124" spans="1:10" x14ac:dyDescent="0.4">
      <c r="A124" s="375" t="s">
        <v>63</v>
      </c>
      <c r="B124" s="375" t="s">
        <v>465</v>
      </c>
      <c r="C124" s="375" t="s">
        <v>388</v>
      </c>
      <c r="D124" s="375" t="s">
        <v>401</v>
      </c>
      <c r="E124" s="378">
        <v>1.1525899196152358E-4</v>
      </c>
      <c r="F124" s="375" t="s">
        <v>1023</v>
      </c>
      <c r="G124" s="375" t="s">
        <v>477</v>
      </c>
      <c r="H124" s="375" t="s">
        <v>1024</v>
      </c>
      <c r="I124" s="375" t="s">
        <v>475</v>
      </c>
      <c r="J124" s="375" t="s">
        <v>870</v>
      </c>
    </row>
    <row r="125" spans="1:10" x14ac:dyDescent="0.4">
      <c r="A125" s="375" t="s">
        <v>63</v>
      </c>
      <c r="B125" s="375" t="s">
        <v>465</v>
      </c>
      <c r="C125" s="375" t="s">
        <v>389</v>
      </c>
      <c r="D125" s="375" t="s">
        <v>401</v>
      </c>
      <c r="E125" s="378">
        <v>5.3608228631074758E-4</v>
      </c>
      <c r="F125" s="375" t="s">
        <v>1023</v>
      </c>
      <c r="G125" s="375" t="s">
        <v>477</v>
      </c>
      <c r="H125" s="375" t="s">
        <v>1024</v>
      </c>
      <c r="I125" s="375" t="s">
        <v>475</v>
      </c>
      <c r="J125" s="375" t="s">
        <v>870</v>
      </c>
    </row>
    <row r="126" spans="1:10" x14ac:dyDescent="0.4">
      <c r="A126" s="375" t="s">
        <v>63</v>
      </c>
      <c r="B126" s="375" t="s">
        <v>465</v>
      </c>
      <c r="C126" s="375" t="s">
        <v>390</v>
      </c>
      <c r="D126" s="375" t="s">
        <v>401</v>
      </c>
      <c r="E126" s="378">
        <v>1.5933930398842977E-4</v>
      </c>
      <c r="F126" s="375" t="s">
        <v>1023</v>
      </c>
      <c r="G126" s="375" t="s">
        <v>477</v>
      </c>
      <c r="H126" s="375" t="s">
        <v>1024</v>
      </c>
      <c r="I126" s="375" t="s">
        <v>475</v>
      </c>
      <c r="J126" s="375" t="s">
        <v>870</v>
      </c>
    </row>
    <row r="127" spans="1:10" x14ac:dyDescent="0.4">
      <c r="A127" s="375" t="s">
        <v>63</v>
      </c>
      <c r="B127" s="375" t="s">
        <v>465</v>
      </c>
      <c r="C127" s="375" t="s">
        <v>391</v>
      </c>
      <c r="D127" s="375" t="s">
        <v>401</v>
      </c>
      <c r="E127" s="378">
        <v>1.0589405638168945E-4</v>
      </c>
      <c r="F127" s="375" t="s">
        <v>1023</v>
      </c>
      <c r="G127" s="375" t="s">
        <v>477</v>
      </c>
      <c r="H127" s="375" t="s">
        <v>1024</v>
      </c>
      <c r="I127" s="375" t="s">
        <v>475</v>
      </c>
      <c r="J127" s="375" t="s">
        <v>870</v>
      </c>
    </row>
    <row r="128" spans="1:10" x14ac:dyDescent="0.4">
      <c r="A128" s="375" t="s">
        <v>63</v>
      </c>
      <c r="B128" s="375" t="s">
        <v>465</v>
      </c>
      <c r="C128" s="375" t="s">
        <v>392</v>
      </c>
      <c r="D128" s="375" t="s">
        <v>401</v>
      </c>
      <c r="E128" s="378">
        <v>1.648117089189926E-3</v>
      </c>
      <c r="F128" s="375" t="s">
        <v>1023</v>
      </c>
      <c r="G128" s="375" t="s">
        <v>477</v>
      </c>
      <c r="H128" s="375" t="s">
        <v>1024</v>
      </c>
      <c r="I128" s="375" t="s">
        <v>475</v>
      </c>
      <c r="J128" s="375" t="s">
        <v>870</v>
      </c>
    </row>
    <row r="129" spans="1:10" x14ac:dyDescent="0.4">
      <c r="A129" s="375" t="s">
        <v>63</v>
      </c>
      <c r="B129" s="375" t="s">
        <v>465</v>
      </c>
      <c r="C129" s="375" t="s">
        <v>393</v>
      </c>
      <c r="D129" s="375" t="s">
        <v>401</v>
      </c>
      <c r="E129" s="378">
        <v>5.2263395826615311E-6</v>
      </c>
      <c r="F129" s="375" t="s">
        <v>1023</v>
      </c>
      <c r="G129" s="375" t="s">
        <v>477</v>
      </c>
      <c r="H129" s="375" t="s">
        <v>1024</v>
      </c>
      <c r="I129" s="375" t="s">
        <v>475</v>
      </c>
      <c r="J129" s="375" t="s">
        <v>870</v>
      </c>
    </row>
    <row r="130" spans="1:10" x14ac:dyDescent="0.4">
      <c r="A130" s="375" t="s">
        <v>63</v>
      </c>
      <c r="B130" s="375" t="s">
        <v>465</v>
      </c>
      <c r="C130" s="375" t="s">
        <v>394</v>
      </c>
      <c r="D130" s="375" t="s">
        <v>401</v>
      </c>
      <c r="E130" s="378">
        <v>1.0961299233694962E-5</v>
      </c>
      <c r="F130" s="375" t="s">
        <v>1023</v>
      </c>
      <c r="G130" s="375" t="s">
        <v>477</v>
      </c>
      <c r="H130" s="375" t="s">
        <v>1024</v>
      </c>
      <c r="I130" s="375" t="s">
        <v>475</v>
      </c>
      <c r="J130" s="375" t="s">
        <v>870</v>
      </c>
    </row>
    <row r="131" spans="1:10" x14ac:dyDescent="0.4">
      <c r="A131" s="375" t="s">
        <v>63</v>
      </c>
      <c r="B131" s="375" t="s">
        <v>465</v>
      </c>
      <c r="C131" s="375" t="s">
        <v>395</v>
      </c>
      <c r="D131" s="375" t="s">
        <v>401</v>
      </c>
      <c r="E131" s="378">
        <v>8.1341753864851206E-6</v>
      </c>
      <c r="F131" s="375" t="s">
        <v>1023</v>
      </c>
      <c r="G131" s="375" t="s">
        <v>477</v>
      </c>
      <c r="H131" s="375" t="s">
        <v>1024</v>
      </c>
      <c r="I131" s="375" t="s">
        <v>475</v>
      </c>
      <c r="J131" s="375" t="s">
        <v>870</v>
      </c>
    </row>
    <row r="132" spans="1:10" x14ac:dyDescent="0.4">
      <c r="A132" s="375" t="s">
        <v>63</v>
      </c>
      <c r="B132" s="375" t="s">
        <v>465</v>
      </c>
      <c r="C132" s="375" t="s">
        <v>396</v>
      </c>
      <c r="D132" s="375" t="s">
        <v>401</v>
      </c>
      <c r="E132" s="378">
        <v>6.1118637975515232E-6</v>
      </c>
      <c r="F132" s="375" t="s">
        <v>1023</v>
      </c>
      <c r="G132" s="375" t="s">
        <v>477</v>
      </c>
      <c r="H132" s="375" t="s">
        <v>1024</v>
      </c>
      <c r="I132" s="375" t="s">
        <v>475</v>
      </c>
      <c r="J132" s="375" t="s">
        <v>870</v>
      </c>
    </row>
    <row r="133" spans="1:10" x14ac:dyDescent="0.4">
      <c r="A133" s="375" t="s">
        <v>63</v>
      </c>
      <c r="B133" s="375" t="s">
        <v>465</v>
      </c>
      <c r="C133" s="375" t="s">
        <v>1025</v>
      </c>
      <c r="D133" s="375" t="s">
        <v>401</v>
      </c>
      <c r="E133" s="378">
        <v>0.49650906976682924</v>
      </c>
      <c r="F133" s="375" t="s">
        <v>1023</v>
      </c>
      <c r="G133" s="375" t="s">
        <v>477</v>
      </c>
      <c r="H133" s="375" t="s">
        <v>1024</v>
      </c>
      <c r="I133" s="375" t="s">
        <v>475</v>
      </c>
      <c r="J133" s="375" t="s">
        <v>870</v>
      </c>
    </row>
    <row r="134" spans="1:10" x14ac:dyDescent="0.4">
      <c r="A134" s="375" t="s">
        <v>64</v>
      </c>
      <c r="B134" s="375" t="s">
        <v>467</v>
      </c>
      <c r="C134" s="375" t="s">
        <v>387</v>
      </c>
      <c r="D134" s="375" t="s">
        <v>400</v>
      </c>
      <c r="E134" s="763">
        <v>9.8539640175491139E-6</v>
      </c>
      <c r="F134" s="375" t="s">
        <v>1023</v>
      </c>
      <c r="G134" s="375" t="s">
        <v>477</v>
      </c>
      <c r="H134" s="375" t="s">
        <v>1024</v>
      </c>
      <c r="I134" s="375" t="s">
        <v>475</v>
      </c>
      <c r="J134" s="375" t="s">
        <v>898</v>
      </c>
    </row>
    <row r="135" spans="1:10" x14ac:dyDescent="0.4">
      <c r="A135" s="375" t="s">
        <v>64</v>
      </c>
      <c r="B135" s="375" t="s">
        <v>467</v>
      </c>
      <c r="C135" s="375" t="s">
        <v>388</v>
      </c>
      <c r="D135" s="375" t="s">
        <v>400</v>
      </c>
      <c r="E135" s="763">
        <v>1.3459113624110435E-4</v>
      </c>
      <c r="F135" s="375" t="s">
        <v>1023</v>
      </c>
      <c r="G135" s="375" t="s">
        <v>477</v>
      </c>
      <c r="H135" s="375" t="s">
        <v>1024</v>
      </c>
      <c r="I135" s="375" t="s">
        <v>475</v>
      </c>
      <c r="J135" s="375" t="s">
        <v>898</v>
      </c>
    </row>
    <row r="136" spans="1:10" x14ac:dyDescent="0.4">
      <c r="A136" s="375" t="s">
        <v>64</v>
      </c>
      <c r="B136" s="375" t="s">
        <v>467</v>
      </c>
      <c r="C136" s="375" t="s">
        <v>389</v>
      </c>
      <c r="D136" s="375" t="s">
        <v>400</v>
      </c>
      <c r="E136" s="763">
        <v>4.0329491696772544E-4</v>
      </c>
      <c r="F136" s="375" t="s">
        <v>1023</v>
      </c>
      <c r="G136" s="375" t="s">
        <v>477</v>
      </c>
      <c r="H136" s="375" t="s">
        <v>1024</v>
      </c>
      <c r="I136" s="375" t="s">
        <v>475</v>
      </c>
      <c r="J136" s="375" t="s">
        <v>898</v>
      </c>
    </row>
    <row r="137" spans="1:10" x14ac:dyDescent="0.4">
      <c r="A137" s="375" t="s">
        <v>64</v>
      </c>
      <c r="B137" s="375" t="s">
        <v>467</v>
      </c>
      <c r="C137" s="375" t="s">
        <v>390</v>
      </c>
      <c r="D137" s="375" t="s">
        <v>400</v>
      </c>
      <c r="E137" s="763">
        <v>8.7672181055642792E-5</v>
      </c>
      <c r="F137" s="375" t="s">
        <v>1023</v>
      </c>
      <c r="G137" s="375" t="s">
        <v>477</v>
      </c>
      <c r="H137" s="375" t="s">
        <v>1024</v>
      </c>
      <c r="I137" s="375" t="s">
        <v>475</v>
      </c>
      <c r="J137" s="375" t="s">
        <v>898</v>
      </c>
    </row>
    <row r="138" spans="1:10" x14ac:dyDescent="0.4">
      <c r="A138" s="375" t="s">
        <v>64</v>
      </c>
      <c r="B138" s="375" t="s">
        <v>467</v>
      </c>
      <c r="C138" s="375" t="s">
        <v>391</v>
      </c>
      <c r="D138" s="375" t="s">
        <v>400</v>
      </c>
      <c r="E138" s="763">
        <v>6.927364618778885E-5</v>
      </c>
      <c r="F138" s="375" t="s">
        <v>1023</v>
      </c>
      <c r="G138" s="375" t="s">
        <v>477</v>
      </c>
      <c r="H138" s="375" t="s">
        <v>1024</v>
      </c>
      <c r="I138" s="375" t="s">
        <v>475</v>
      </c>
      <c r="J138" s="375" t="s">
        <v>898</v>
      </c>
    </row>
    <row r="139" spans="1:10" x14ac:dyDescent="0.4">
      <c r="A139" s="375" t="s">
        <v>64</v>
      </c>
      <c r="B139" s="375" t="s">
        <v>467</v>
      </c>
      <c r="C139" s="375" t="s">
        <v>392</v>
      </c>
      <c r="D139" s="375" t="s">
        <v>400</v>
      </c>
      <c r="E139" s="763">
        <v>8.8666379507211393E-4</v>
      </c>
      <c r="F139" s="375" t="s">
        <v>1023</v>
      </c>
      <c r="G139" s="375" t="s">
        <v>477</v>
      </c>
      <c r="H139" s="375" t="s">
        <v>1024</v>
      </c>
      <c r="I139" s="375" t="s">
        <v>475</v>
      </c>
      <c r="J139" s="375" t="s">
        <v>898</v>
      </c>
    </row>
    <row r="140" spans="1:10" x14ac:dyDescent="0.4">
      <c r="A140" s="375" t="s">
        <v>64</v>
      </c>
      <c r="B140" s="375" t="s">
        <v>467</v>
      </c>
      <c r="C140" s="375" t="s">
        <v>393</v>
      </c>
      <c r="D140" s="375" t="s">
        <v>400</v>
      </c>
      <c r="E140" s="763">
        <v>4.2558386004213483E-6</v>
      </c>
      <c r="F140" s="375" t="s">
        <v>1023</v>
      </c>
      <c r="G140" s="375" t="s">
        <v>477</v>
      </c>
      <c r="H140" s="375" t="s">
        <v>1024</v>
      </c>
      <c r="I140" s="375" t="s">
        <v>475</v>
      </c>
      <c r="J140" s="375" t="s">
        <v>898</v>
      </c>
    </row>
    <row r="141" spans="1:10" x14ac:dyDescent="0.4">
      <c r="A141" s="375" t="s">
        <v>64</v>
      </c>
      <c r="B141" s="375" t="s">
        <v>467</v>
      </c>
      <c r="C141" s="375" t="s">
        <v>394</v>
      </c>
      <c r="D141" s="375" t="s">
        <v>400</v>
      </c>
      <c r="E141" s="763">
        <v>9.872384542355535E-6</v>
      </c>
      <c r="F141" s="375" t="s">
        <v>1023</v>
      </c>
      <c r="G141" s="375" t="s">
        <v>477</v>
      </c>
      <c r="H141" s="375" t="s">
        <v>1024</v>
      </c>
      <c r="I141" s="375" t="s">
        <v>475</v>
      </c>
      <c r="J141" s="375" t="s">
        <v>898</v>
      </c>
    </row>
    <row r="142" spans="1:10" x14ac:dyDescent="0.4">
      <c r="A142" s="375" t="s">
        <v>64</v>
      </c>
      <c r="B142" s="375" t="s">
        <v>467</v>
      </c>
      <c r="C142" s="375" t="s">
        <v>395</v>
      </c>
      <c r="D142" s="375" t="s">
        <v>400</v>
      </c>
      <c r="E142" s="763">
        <v>8.5954190473122918E-6</v>
      </c>
      <c r="F142" s="375" t="s">
        <v>1023</v>
      </c>
      <c r="G142" s="375" t="s">
        <v>477</v>
      </c>
      <c r="H142" s="375" t="s">
        <v>1024</v>
      </c>
      <c r="I142" s="375" t="s">
        <v>475</v>
      </c>
      <c r="J142" s="375" t="s">
        <v>898</v>
      </c>
    </row>
    <row r="143" spans="1:10" x14ac:dyDescent="0.4">
      <c r="A143" s="375" t="s">
        <v>64</v>
      </c>
      <c r="B143" s="375" t="s">
        <v>467</v>
      </c>
      <c r="C143" s="375" t="s">
        <v>396</v>
      </c>
      <c r="D143" s="375" t="s">
        <v>400</v>
      </c>
      <c r="E143" s="763">
        <v>5.2944632323361818E-6</v>
      </c>
      <c r="F143" s="375" t="s">
        <v>1023</v>
      </c>
      <c r="G143" s="375" t="s">
        <v>477</v>
      </c>
      <c r="H143" s="375" t="s">
        <v>1024</v>
      </c>
      <c r="I143" s="375" t="s">
        <v>475</v>
      </c>
      <c r="J143" s="375" t="s">
        <v>898</v>
      </c>
    </row>
    <row r="144" spans="1:10" x14ac:dyDescent="0.4">
      <c r="A144" s="375" t="s">
        <v>64</v>
      </c>
      <c r="B144" s="375" t="s">
        <v>467</v>
      </c>
      <c r="C144" s="375" t="s">
        <v>1025</v>
      </c>
      <c r="D144" s="375" t="s">
        <v>400</v>
      </c>
      <c r="E144" s="763">
        <v>0.46338088140196493</v>
      </c>
      <c r="F144" s="375" t="s">
        <v>1023</v>
      </c>
      <c r="G144" s="375" t="s">
        <v>477</v>
      </c>
      <c r="H144" s="375" t="s">
        <v>1024</v>
      </c>
      <c r="I144" s="375" t="s">
        <v>475</v>
      </c>
      <c r="J144" s="375" t="s">
        <v>898</v>
      </c>
    </row>
    <row r="145" spans="1:10" x14ac:dyDescent="0.4">
      <c r="A145" s="375" t="s">
        <v>64</v>
      </c>
      <c r="B145" s="375" t="s">
        <v>467</v>
      </c>
      <c r="C145" s="375" t="s">
        <v>387</v>
      </c>
      <c r="D145" s="375" t="s">
        <v>401</v>
      </c>
      <c r="E145" s="378">
        <v>1.0731682621533044E-5</v>
      </c>
      <c r="F145" s="375" t="s">
        <v>1023</v>
      </c>
      <c r="G145" s="375" t="s">
        <v>477</v>
      </c>
      <c r="H145" s="375" t="s">
        <v>1024</v>
      </c>
      <c r="I145" s="375" t="s">
        <v>475</v>
      </c>
      <c r="J145" s="375" t="s">
        <v>902</v>
      </c>
    </row>
    <row r="146" spans="1:10" x14ac:dyDescent="0.4">
      <c r="A146" s="375" t="s">
        <v>64</v>
      </c>
      <c r="B146" s="375" t="s">
        <v>467</v>
      </c>
      <c r="C146" s="375" t="s">
        <v>388</v>
      </c>
      <c r="D146" s="375" t="s">
        <v>401</v>
      </c>
      <c r="E146" s="378">
        <v>1.4022502873930809E-4</v>
      </c>
      <c r="F146" s="375" t="s">
        <v>1023</v>
      </c>
      <c r="G146" s="375" t="s">
        <v>477</v>
      </c>
      <c r="H146" s="375" t="s">
        <v>1024</v>
      </c>
      <c r="I146" s="375" t="s">
        <v>475</v>
      </c>
      <c r="J146" s="375" t="s">
        <v>902</v>
      </c>
    </row>
    <row r="147" spans="1:10" x14ac:dyDescent="0.4">
      <c r="A147" s="375" t="s">
        <v>64</v>
      </c>
      <c r="B147" s="375" t="s">
        <v>467</v>
      </c>
      <c r="C147" s="375" t="s">
        <v>389</v>
      </c>
      <c r="D147" s="375" t="s">
        <v>401</v>
      </c>
      <c r="E147" s="378">
        <v>4.0467429785517552E-4</v>
      </c>
      <c r="F147" s="375" t="s">
        <v>1023</v>
      </c>
      <c r="G147" s="375" t="s">
        <v>477</v>
      </c>
      <c r="H147" s="375" t="s">
        <v>1024</v>
      </c>
      <c r="I147" s="375" t="s">
        <v>475</v>
      </c>
      <c r="J147" s="375" t="s">
        <v>902</v>
      </c>
    </row>
    <row r="148" spans="1:10" x14ac:dyDescent="0.4">
      <c r="A148" s="375" t="s">
        <v>64</v>
      </c>
      <c r="B148" s="375" t="s">
        <v>467</v>
      </c>
      <c r="C148" s="375" t="s">
        <v>390</v>
      </c>
      <c r="D148" s="375" t="s">
        <v>401</v>
      </c>
      <c r="E148" s="378">
        <v>8.8294212775527549E-5</v>
      </c>
      <c r="F148" s="375" t="s">
        <v>1023</v>
      </c>
      <c r="G148" s="375" t="s">
        <v>477</v>
      </c>
      <c r="H148" s="375" t="s">
        <v>1024</v>
      </c>
      <c r="I148" s="375" t="s">
        <v>475</v>
      </c>
      <c r="J148" s="375" t="s">
        <v>902</v>
      </c>
    </row>
    <row r="149" spans="1:10" x14ac:dyDescent="0.4">
      <c r="A149" s="375" t="s">
        <v>64</v>
      </c>
      <c r="B149" s="375" t="s">
        <v>467</v>
      </c>
      <c r="C149" s="375" t="s">
        <v>391</v>
      </c>
      <c r="D149" s="375" t="s">
        <v>401</v>
      </c>
      <c r="E149" s="378">
        <v>6.957142981375024E-5</v>
      </c>
      <c r="F149" s="375" t="s">
        <v>1023</v>
      </c>
      <c r="G149" s="375" t="s">
        <v>477</v>
      </c>
      <c r="H149" s="375" t="s">
        <v>1024</v>
      </c>
      <c r="I149" s="375" t="s">
        <v>475</v>
      </c>
      <c r="J149" s="375" t="s">
        <v>902</v>
      </c>
    </row>
    <row r="150" spans="1:10" x14ac:dyDescent="0.4">
      <c r="A150" s="375" t="s">
        <v>64</v>
      </c>
      <c r="B150" s="375" t="s">
        <v>467</v>
      </c>
      <c r="C150" s="375" t="s">
        <v>392</v>
      </c>
      <c r="D150" s="375" t="s">
        <v>401</v>
      </c>
      <c r="E150" s="378">
        <v>8.9154880737019374E-4</v>
      </c>
      <c r="F150" s="375" t="s">
        <v>1023</v>
      </c>
      <c r="G150" s="375" t="s">
        <v>477</v>
      </c>
      <c r="H150" s="375" t="s">
        <v>1024</v>
      </c>
      <c r="I150" s="375" t="s">
        <v>475</v>
      </c>
      <c r="J150" s="375" t="s">
        <v>902</v>
      </c>
    </row>
    <row r="151" spans="1:10" x14ac:dyDescent="0.4">
      <c r="A151" s="375" t="s">
        <v>64</v>
      </c>
      <c r="B151" s="375" t="s">
        <v>467</v>
      </c>
      <c r="C151" s="375" t="s">
        <v>393</v>
      </c>
      <c r="D151" s="375" t="s">
        <v>401</v>
      </c>
      <c r="E151" s="378">
        <v>4.2647581492739821E-6</v>
      </c>
      <c r="F151" s="375" t="s">
        <v>1023</v>
      </c>
      <c r="G151" s="375" t="s">
        <v>477</v>
      </c>
      <c r="H151" s="375" t="s">
        <v>1024</v>
      </c>
      <c r="I151" s="375" t="s">
        <v>475</v>
      </c>
      <c r="J151" s="375" t="s">
        <v>902</v>
      </c>
    </row>
    <row r="152" spans="1:10" x14ac:dyDescent="0.4">
      <c r="A152" s="375" t="s">
        <v>64</v>
      </c>
      <c r="B152" s="375" t="s">
        <v>467</v>
      </c>
      <c r="C152" s="375" t="s">
        <v>394</v>
      </c>
      <c r="D152" s="375" t="s">
        <v>401</v>
      </c>
      <c r="E152" s="378">
        <v>9.8907956673264337E-6</v>
      </c>
      <c r="F152" s="375" t="s">
        <v>1023</v>
      </c>
      <c r="G152" s="375" t="s">
        <v>477</v>
      </c>
      <c r="H152" s="375" t="s">
        <v>1024</v>
      </c>
      <c r="I152" s="375" t="s">
        <v>475</v>
      </c>
      <c r="J152" s="375" t="s">
        <v>902</v>
      </c>
    </row>
    <row r="153" spans="1:10" x14ac:dyDescent="0.4">
      <c r="A153" s="375" t="s">
        <v>64</v>
      </c>
      <c r="B153" s="375" t="s">
        <v>467</v>
      </c>
      <c r="C153" s="375" t="s">
        <v>395</v>
      </c>
      <c r="D153" s="375" t="s">
        <v>401</v>
      </c>
      <c r="E153" s="378">
        <v>1.0814026957545398E-5</v>
      </c>
      <c r="F153" s="375" t="s">
        <v>1023</v>
      </c>
      <c r="G153" s="375" t="s">
        <v>477</v>
      </c>
      <c r="H153" s="375" t="s">
        <v>1024</v>
      </c>
      <c r="I153" s="375" t="s">
        <v>475</v>
      </c>
      <c r="J153" s="375" t="s">
        <v>902</v>
      </c>
    </row>
    <row r="154" spans="1:10" x14ac:dyDescent="0.4">
      <c r="A154" s="375" t="s">
        <v>64</v>
      </c>
      <c r="B154" s="375" t="s">
        <v>467</v>
      </c>
      <c r="C154" s="375" t="s">
        <v>396</v>
      </c>
      <c r="D154" s="375" t="s">
        <v>401</v>
      </c>
      <c r="E154" s="378">
        <v>5.3100987613313951E-6</v>
      </c>
      <c r="F154" s="375" t="s">
        <v>1023</v>
      </c>
      <c r="G154" s="375" t="s">
        <v>477</v>
      </c>
      <c r="H154" s="375" t="s">
        <v>1024</v>
      </c>
      <c r="I154" s="375" t="s">
        <v>475</v>
      </c>
      <c r="J154" s="375" t="s">
        <v>902</v>
      </c>
    </row>
    <row r="155" spans="1:10" x14ac:dyDescent="0.4">
      <c r="A155" s="375" t="s">
        <v>64</v>
      </c>
      <c r="B155" s="375" t="s">
        <v>467</v>
      </c>
      <c r="C155" s="375" t="s">
        <v>1025</v>
      </c>
      <c r="D155" s="375" t="s">
        <v>401</v>
      </c>
      <c r="E155" s="378">
        <v>0.46464803794776693</v>
      </c>
      <c r="F155" s="375" t="s">
        <v>1023</v>
      </c>
      <c r="G155" s="375" t="s">
        <v>477</v>
      </c>
      <c r="H155" s="375" t="s">
        <v>1024</v>
      </c>
      <c r="I155" s="375" t="s">
        <v>475</v>
      </c>
      <c r="J155" s="375" t="s">
        <v>902</v>
      </c>
    </row>
    <row r="156" spans="1:10" x14ac:dyDescent="0.4">
      <c r="A156" s="375" t="s">
        <v>65</v>
      </c>
      <c r="B156" s="375" t="s">
        <v>469</v>
      </c>
      <c r="C156" s="375" t="s">
        <v>387</v>
      </c>
      <c r="D156" s="375" t="s">
        <v>400</v>
      </c>
      <c r="E156" s="763">
        <v>1.0167451188503679E-5</v>
      </c>
      <c r="F156" s="375" t="s">
        <v>1023</v>
      </c>
      <c r="G156" s="375" t="s">
        <v>477</v>
      </c>
      <c r="H156" s="375" t="s">
        <v>1024</v>
      </c>
      <c r="I156" s="375" t="s">
        <v>475</v>
      </c>
      <c r="J156" s="375" t="s">
        <v>930</v>
      </c>
    </row>
    <row r="157" spans="1:10" x14ac:dyDescent="0.4">
      <c r="A157" s="375" t="s">
        <v>65</v>
      </c>
      <c r="B157" s="375" t="s">
        <v>469</v>
      </c>
      <c r="C157" s="375" t="s">
        <v>388</v>
      </c>
      <c r="D157" s="375" t="s">
        <v>400</v>
      </c>
      <c r="E157" s="763">
        <v>1.2297704639187661E-4</v>
      </c>
      <c r="F157" s="375" t="s">
        <v>1023</v>
      </c>
      <c r="G157" s="375" t="s">
        <v>477</v>
      </c>
      <c r="H157" s="375" t="s">
        <v>1024</v>
      </c>
      <c r="I157" s="375" t="s">
        <v>475</v>
      </c>
      <c r="J157" s="375" t="s">
        <v>930</v>
      </c>
    </row>
    <row r="158" spans="1:10" x14ac:dyDescent="0.4">
      <c r="A158" s="375" t="s">
        <v>65</v>
      </c>
      <c r="B158" s="375" t="s">
        <v>469</v>
      </c>
      <c r="C158" s="375" t="s">
        <v>389</v>
      </c>
      <c r="D158" s="375" t="s">
        <v>400</v>
      </c>
      <c r="E158" s="763">
        <v>7.8666722574730367E-4</v>
      </c>
      <c r="F158" s="375" t="s">
        <v>1023</v>
      </c>
      <c r="G158" s="375" t="s">
        <v>477</v>
      </c>
      <c r="H158" s="375" t="s">
        <v>1024</v>
      </c>
      <c r="I158" s="375" t="s">
        <v>475</v>
      </c>
      <c r="J158" s="375" t="s">
        <v>930</v>
      </c>
    </row>
    <row r="159" spans="1:10" x14ac:dyDescent="0.4">
      <c r="A159" s="375" t="s">
        <v>65</v>
      </c>
      <c r="B159" s="375" t="s">
        <v>469</v>
      </c>
      <c r="C159" s="375" t="s">
        <v>390</v>
      </c>
      <c r="D159" s="375" t="s">
        <v>400</v>
      </c>
      <c r="E159" s="763">
        <v>6.9813782229354672E-5</v>
      </c>
      <c r="F159" s="375" t="s">
        <v>1023</v>
      </c>
      <c r="G159" s="375" t="s">
        <v>477</v>
      </c>
      <c r="H159" s="375" t="s">
        <v>1024</v>
      </c>
      <c r="I159" s="375" t="s">
        <v>475</v>
      </c>
      <c r="J159" s="375" t="s">
        <v>930</v>
      </c>
    </row>
    <row r="160" spans="1:10" x14ac:dyDescent="0.4">
      <c r="A160" s="375" t="s">
        <v>65</v>
      </c>
      <c r="B160" s="375" t="s">
        <v>469</v>
      </c>
      <c r="C160" s="375" t="s">
        <v>391</v>
      </c>
      <c r="D160" s="375" t="s">
        <v>400</v>
      </c>
      <c r="E160" s="763">
        <v>6.0545220604543907E-5</v>
      </c>
      <c r="F160" s="375" t="s">
        <v>1023</v>
      </c>
      <c r="G160" s="375" t="s">
        <v>477</v>
      </c>
      <c r="H160" s="375" t="s">
        <v>1024</v>
      </c>
      <c r="I160" s="375" t="s">
        <v>475</v>
      </c>
      <c r="J160" s="375" t="s">
        <v>930</v>
      </c>
    </row>
    <row r="161" spans="1:10" x14ac:dyDescent="0.4">
      <c r="A161" s="375" t="s">
        <v>65</v>
      </c>
      <c r="B161" s="375" t="s">
        <v>469</v>
      </c>
      <c r="C161" s="375" t="s">
        <v>392</v>
      </c>
      <c r="D161" s="375" t="s">
        <v>400</v>
      </c>
      <c r="E161" s="763">
        <v>1.1536869900553184E-3</v>
      </c>
      <c r="F161" s="375" t="s">
        <v>1023</v>
      </c>
      <c r="G161" s="375" t="s">
        <v>477</v>
      </c>
      <c r="H161" s="375" t="s">
        <v>1024</v>
      </c>
      <c r="I161" s="375" t="s">
        <v>475</v>
      </c>
      <c r="J161" s="375" t="s">
        <v>930</v>
      </c>
    </row>
    <row r="162" spans="1:10" x14ac:dyDescent="0.4">
      <c r="A162" s="375" t="s">
        <v>65</v>
      </c>
      <c r="B162" s="375" t="s">
        <v>469</v>
      </c>
      <c r="C162" s="375" t="s">
        <v>393</v>
      </c>
      <c r="D162" s="375" t="s">
        <v>400</v>
      </c>
      <c r="E162" s="763">
        <v>3.1230572365692105E-6</v>
      </c>
      <c r="F162" s="375" t="s">
        <v>1023</v>
      </c>
      <c r="G162" s="375" t="s">
        <v>477</v>
      </c>
      <c r="H162" s="375" t="s">
        <v>1024</v>
      </c>
      <c r="I162" s="375" t="s">
        <v>475</v>
      </c>
      <c r="J162" s="375" t="s">
        <v>930</v>
      </c>
    </row>
    <row r="163" spans="1:10" x14ac:dyDescent="0.4">
      <c r="A163" s="375" t="s">
        <v>65</v>
      </c>
      <c r="B163" s="375" t="s">
        <v>469</v>
      </c>
      <c r="C163" s="375" t="s">
        <v>394</v>
      </c>
      <c r="D163" s="375" t="s">
        <v>400</v>
      </c>
      <c r="E163" s="763">
        <v>6.626592064941784E-6</v>
      </c>
      <c r="F163" s="375" t="s">
        <v>1023</v>
      </c>
      <c r="G163" s="375" t="s">
        <v>477</v>
      </c>
      <c r="H163" s="375" t="s">
        <v>1024</v>
      </c>
      <c r="I163" s="375" t="s">
        <v>475</v>
      </c>
      <c r="J163" s="375" t="s">
        <v>930</v>
      </c>
    </row>
    <row r="164" spans="1:10" x14ac:dyDescent="0.4">
      <c r="A164" s="375" t="s">
        <v>65</v>
      </c>
      <c r="B164" s="375" t="s">
        <v>469</v>
      </c>
      <c r="C164" s="375" t="s">
        <v>395</v>
      </c>
      <c r="D164" s="375" t="s">
        <v>400</v>
      </c>
      <c r="E164" s="763">
        <v>6.6114380164343633E-6</v>
      </c>
      <c r="F164" s="375" t="s">
        <v>1023</v>
      </c>
      <c r="G164" s="375" t="s">
        <v>477</v>
      </c>
      <c r="H164" s="375" t="s">
        <v>1024</v>
      </c>
      <c r="I164" s="375" t="s">
        <v>475</v>
      </c>
      <c r="J164" s="375" t="s">
        <v>930</v>
      </c>
    </row>
    <row r="165" spans="1:10" x14ac:dyDescent="0.4">
      <c r="A165" s="375" t="s">
        <v>65</v>
      </c>
      <c r="B165" s="375" t="s">
        <v>469</v>
      </c>
      <c r="C165" s="375" t="s">
        <v>396</v>
      </c>
      <c r="D165" s="375" t="s">
        <v>400</v>
      </c>
      <c r="E165" s="763">
        <v>5.8536863615502245E-6</v>
      </c>
      <c r="F165" s="375" t="s">
        <v>1023</v>
      </c>
      <c r="G165" s="375" t="s">
        <v>477</v>
      </c>
      <c r="H165" s="375" t="s">
        <v>1024</v>
      </c>
      <c r="I165" s="375" t="s">
        <v>475</v>
      </c>
      <c r="J165" s="375" t="s">
        <v>930</v>
      </c>
    </row>
    <row r="166" spans="1:10" x14ac:dyDescent="0.4">
      <c r="A166" s="375" t="s">
        <v>65</v>
      </c>
      <c r="B166" s="375" t="s">
        <v>469</v>
      </c>
      <c r="C166" s="375" t="s">
        <v>1025</v>
      </c>
      <c r="D166" s="375" t="s">
        <v>400</v>
      </c>
      <c r="E166" s="763">
        <v>0.49433123258561446</v>
      </c>
      <c r="F166" s="375" t="s">
        <v>1023</v>
      </c>
      <c r="G166" s="375" t="s">
        <v>477</v>
      </c>
      <c r="H166" s="375" t="s">
        <v>1024</v>
      </c>
      <c r="I166" s="375" t="s">
        <v>475</v>
      </c>
      <c r="J166" s="375" t="s">
        <v>930</v>
      </c>
    </row>
    <row r="167" spans="1:10" x14ac:dyDescent="0.4">
      <c r="A167" s="375" t="s">
        <v>65</v>
      </c>
      <c r="B167" s="375" t="s">
        <v>469</v>
      </c>
      <c r="C167" s="375" t="s">
        <v>387</v>
      </c>
      <c r="D167" s="375" t="s">
        <v>401</v>
      </c>
      <c r="E167" s="378">
        <v>1.2337335569400071E-5</v>
      </c>
      <c r="F167" s="375" t="s">
        <v>1023</v>
      </c>
      <c r="G167" s="375" t="s">
        <v>477</v>
      </c>
      <c r="H167" s="375" t="s">
        <v>1024</v>
      </c>
      <c r="I167" s="375" t="s">
        <v>475</v>
      </c>
      <c r="J167" s="375" t="s">
        <v>934</v>
      </c>
    </row>
    <row r="168" spans="1:10" x14ac:dyDescent="0.4">
      <c r="A168" s="375" t="s">
        <v>65</v>
      </c>
      <c r="B168" s="375" t="s">
        <v>469</v>
      </c>
      <c r="C168" s="375" t="s">
        <v>388</v>
      </c>
      <c r="D168" s="375" t="s">
        <v>401</v>
      </c>
      <c r="E168" s="378">
        <v>1.363031164570747E-4</v>
      </c>
      <c r="F168" s="375" t="s">
        <v>1023</v>
      </c>
      <c r="G168" s="375" t="s">
        <v>477</v>
      </c>
      <c r="H168" s="375" t="s">
        <v>1024</v>
      </c>
      <c r="I168" s="375" t="s">
        <v>475</v>
      </c>
      <c r="J168" s="375" t="s">
        <v>934</v>
      </c>
    </row>
    <row r="169" spans="1:10" x14ac:dyDescent="0.4">
      <c r="A169" s="375" t="s">
        <v>65</v>
      </c>
      <c r="B169" s="375" t="s">
        <v>469</v>
      </c>
      <c r="C169" s="375" t="s">
        <v>389</v>
      </c>
      <c r="D169" s="375" t="s">
        <v>401</v>
      </c>
      <c r="E169" s="378">
        <v>7.8989777020056122E-4</v>
      </c>
      <c r="F169" s="375" t="s">
        <v>1023</v>
      </c>
      <c r="G169" s="375" t="s">
        <v>477</v>
      </c>
      <c r="H169" s="375" t="s">
        <v>1024</v>
      </c>
      <c r="I169" s="375" t="s">
        <v>475</v>
      </c>
      <c r="J169" s="375" t="s">
        <v>934</v>
      </c>
    </row>
    <row r="170" spans="1:10" x14ac:dyDescent="0.4">
      <c r="A170" s="375" t="s">
        <v>65</v>
      </c>
      <c r="B170" s="375" t="s">
        <v>469</v>
      </c>
      <c r="C170" s="375" t="s">
        <v>390</v>
      </c>
      <c r="D170" s="375" t="s">
        <v>401</v>
      </c>
      <c r="E170" s="378">
        <v>7.12402163291131E-5</v>
      </c>
      <c r="F170" s="375" t="s">
        <v>1023</v>
      </c>
      <c r="G170" s="375" t="s">
        <v>477</v>
      </c>
      <c r="H170" s="375" t="s">
        <v>1024</v>
      </c>
      <c r="I170" s="375" t="s">
        <v>475</v>
      </c>
      <c r="J170" s="375" t="s">
        <v>934</v>
      </c>
    </row>
    <row r="171" spans="1:10" x14ac:dyDescent="0.4">
      <c r="A171" s="375" t="s">
        <v>65</v>
      </c>
      <c r="B171" s="375" t="s">
        <v>469</v>
      </c>
      <c r="C171" s="375" t="s">
        <v>391</v>
      </c>
      <c r="D171" s="375" t="s">
        <v>401</v>
      </c>
      <c r="E171" s="378">
        <v>6.1211846738320702E-5</v>
      </c>
      <c r="F171" s="375" t="s">
        <v>1023</v>
      </c>
      <c r="G171" s="375" t="s">
        <v>477</v>
      </c>
      <c r="H171" s="375" t="s">
        <v>1024</v>
      </c>
      <c r="I171" s="375" t="s">
        <v>475</v>
      </c>
      <c r="J171" s="375" t="s">
        <v>934</v>
      </c>
    </row>
    <row r="172" spans="1:10" x14ac:dyDescent="0.4">
      <c r="A172" s="375" t="s">
        <v>65</v>
      </c>
      <c r="B172" s="375" t="s">
        <v>469</v>
      </c>
      <c r="C172" s="375" t="s">
        <v>392</v>
      </c>
      <c r="D172" s="375" t="s">
        <v>401</v>
      </c>
      <c r="E172" s="378">
        <v>1.1639421149888382E-3</v>
      </c>
      <c r="F172" s="375" t="s">
        <v>1023</v>
      </c>
      <c r="G172" s="375" t="s">
        <v>477</v>
      </c>
      <c r="H172" s="375" t="s">
        <v>1024</v>
      </c>
      <c r="I172" s="375" t="s">
        <v>475</v>
      </c>
      <c r="J172" s="375" t="s">
        <v>934</v>
      </c>
    </row>
    <row r="173" spans="1:10" x14ac:dyDescent="0.4">
      <c r="A173" s="375" t="s">
        <v>65</v>
      </c>
      <c r="B173" s="375" t="s">
        <v>469</v>
      </c>
      <c r="C173" s="375" t="s">
        <v>393</v>
      </c>
      <c r="D173" s="375" t="s">
        <v>401</v>
      </c>
      <c r="E173" s="378">
        <v>3.1403876436051472E-6</v>
      </c>
      <c r="F173" s="375" t="s">
        <v>1023</v>
      </c>
      <c r="G173" s="375" t="s">
        <v>477</v>
      </c>
      <c r="H173" s="375" t="s">
        <v>1024</v>
      </c>
      <c r="I173" s="375" t="s">
        <v>475</v>
      </c>
      <c r="J173" s="375" t="s">
        <v>934</v>
      </c>
    </row>
    <row r="174" spans="1:10" x14ac:dyDescent="0.4">
      <c r="A174" s="375" t="s">
        <v>65</v>
      </c>
      <c r="B174" s="375" t="s">
        <v>469</v>
      </c>
      <c r="C174" s="375" t="s">
        <v>394</v>
      </c>
      <c r="D174" s="375" t="s">
        <v>401</v>
      </c>
      <c r="E174" s="378">
        <v>6.662759103815915E-6</v>
      </c>
      <c r="F174" s="375" t="s">
        <v>1023</v>
      </c>
      <c r="G174" s="375" t="s">
        <v>477</v>
      </c>
      <c r="H174" s="375" t="s">
        <v>1024</v>
      </c>
      <c r="I174" s="375" t="s">
        <v>475</v>
      </c>
      <c r="J174" s="375" t="s">
        <v>934</v>
      </c>
    </row>
    <row r="175" spans="1:10" x14ac:dyDescent="0.4">
      <c r="A175" s="375" t="s">
        <v>65</v>
      </c>
      <c r="B175" s="375" t="s">
        <v>469</v>
      </c>
      <c r="C175" s="375" t="s">
        <v>395</v>
      </c>
      <c r="D175" s="375" t="s">
        <v>401</v>
      </c>
      <c r="E175" s="378">
        <v>1.2165631345012275E-5</v>
      </c>
      <c r="F175" s="375" t="s">
        <v>1023</v>
      </c>
      <c r="G175" s="375" t="s">
        <v>477</v>
      </c>
      <c r="H175" s="375" t="s">
        <v>1024</v>
      </c>
      <c r="I175" s="375" t="s">
        <v>475</v>
      </c>
      <c r="J175" s="375" t="s">
        <v>934</v>
      </c>
    </row>
    <row r="176" spans="1:10" x14ac:dyDescent="0.4">
      <c r="A176" s="375" t="s">
        <v>65</v>
      </c>
      <c r="B176" s="375" t="s">
        <v>469</v>
      </c>
      <c r="C176" s="375" t="s">
        <v>396</v>
      </c>
      <c r="D176" s="375" t="s">
        <v>401</v>
      </c>
      <c r="E176" s="378">
        <v>5.8868368416063378E-6</v>
      </c>
      <c r="F176" s="375" t="s">
        <v>1023</v>
      </c>
      <c r="G176" s="375" t="s">
        <v>477</v>
      </c>
      <c r="H176" s="375" t="s">
        <v>1024</v>
      </c>
      <c r="I176" s="375" t="s">
        <v>475</v>
      </c>
      <c r="J176" s="375" t="s">
        <v>934</v>
      </c>
    </row>
    <row r="177" spans="1:10" x14ac:dyDescent="0.4">
      <c r="A177" s="375" t="s">
        <v>65</v>
      </c>
      <c r="B177" s="375" t="s">
        <v>469</v>
      </c>
      <c r="C177" s="375" t="s">
        <v>1025</v>
      </c>
      <c r="D177" s="375" t="s">
        <v>401</v>
      </c>
      <c r="E177" s="378">
        <v>0.49698927621605299</v>
      </c>
      <c r="F177" s="375" t="s">
        <v>1023</v>
      </c>
      <c r="G177" s="375" t="s">
        <v>477</v>
      </c>
      <c r="H177" s="375" t="s">
        <v>1024</v>
      </c>
      <c r="I177" s="375" t="s">
        <v>475</v>
      </c>
      <c r="J177" s="375" t="s">
        <v>934</v>
      </c>
    </row>
    <row r="178" spans="1:10" x14ac:dyDescent="0.4">
      <c r="A178" s="375" t="s">
        <v>66</v>
      </c>
      <c r="B178" s="375" t="s">
        <v>471</v>
      </c>
      <c r="C178" s="375" t="s">
        <v>387</v>
      </c>
      <c r="D178" s="375" t="s">
        <v>400</v>
      </c>
      <c r="E178" s="763">
        <v>1.0714067720752608E-5</v>
      </c>
      <c r="F178" s="375" t="s">
        <v>1023</v>
      </c>
      <c r="G178" s="375" t="s">
        <v>477</v>
      </c>
      <c r="H178" s="375" t="s">
        <v>1024</v>
      </c>
      <c r="I178" s="375" t="s">
        <v>475</v>
      </c>
      <c r="J178" s="375" t="s">
        <v>962</v>
      </c>
    </row>
    <row r="179" spans="1:10" x14ac:dyDescent="0.4">
      <c r="A179" s="375" t="s">
        <v>66</v>
      </c>
      <c r="B179" s="375" t="s">
        <v>471</v>
      </c>
      <c r="C179" s="375" t="s">
        <v>388</v>
      </c>
      <c r="D179" s="375" t="s">
        <v>400</v>
      </c>
      <c r="E179" s="763">
        <v>1.2467695686818893E-4</v>
      </c>
      <c r="F179" s="375" t="s">
        <v>1023</v>
      </c>
      <c r="G179" s="375" t="s">
        <v>477</v>
      </c>
      <c r="H179" s="375" t="s">
        <v>1024</v>
      </c>
      <c r="I179" s="375" t="s">
        <v>475</v>
      </c>
      <c r="J179" s="375" t="s">
        <v>962</v>
      </c>
    </row>
    <row r="180" spans="1:10" x14ac:dyDescent="0.4">
      <c r="A180" s="375" t="s">
        <v>66</v>
      </c>
      <c r="B180" s="375" t="s">
        <v>471</v>
      </c>
      <c r="C180" s="375" t="s">
        <v>389</v>
      </c>
      <c r="D180" s="375" t="s">
        <v>400</v>
      </c>
      <c r="E180" s="763">
        <v>3.7549711631487155E-4</v>
      </c>
      <c r="F180" s="375" t="s">
        <v>1023</v>
      </c>
      <c r="G180" s="375" t="s">
        <v>477</v>
      </c>
      <c r="H180" s="375" t="s">
        <v>1024</v>
      </c>
      <c r="I180" s="375" t="s">
        <v>475</v>
      </c>
      <c r="J180" s="375" t="s">
        <v>962</v>
      </c>
    </row>
    <row r="181" spans="1:10" x14ac:dyDescent="0.4">
      <c r="A181" s="375" t="s">
        <v>66</v>
      </c>
      <c r="B181" s="375" t="s">
        <v>471</v>
      </c>
      <c r="C181" s="375" t="s">
        <v>390</v>
      </c>
      <c r="D181" s="375" t="s">
        <v>400</v>
      </c>
      <c r="E181" s="763">
        <v>3.4693643089569147E-5</v>
      </c>
      <c r="F181" s="375" t="s">
        <v>1023</v>
      </c>
      <c r="G181" s="375" t="s">
        <v>477</v>
      </c>
      <c r="H181" s="375" t="s">
        <v>1024</v>
      </c>
      <c r="I181" s="375" t="s">
        <v>475</v>
      </c>
      <c r="J181" s="375" t="s">
        <v>962</v>
      </c>
    </row>
    <row r="182" spans="1:10" x14ac:dyDescent="0.4">
      <c r="A182" s="375" t="s">
        <v>66</v>
      </c>
      <c r="B182" s="375" t="s">
        <v>471</v>
      </c>
      <c r="C182" s="375" t="s">
        <v>391</v>
      </c>
      <c r="D182" s="375" t="s">
        <v>400</v>
      </c>
      <c r="E182" s="763">
        <v>3.1262866227605378E-5</v>
      </c>
      <c r="F182" s="375" t="s">
        <v>1023</v>
      </c>
      <c r="G182" s="375" t="s">
        <v>477</v>
      </c>
      <c r="H182" s="375" t="s">
        <v>1024</v>
      </c>
      <c r="I182" s="375" t="s">
        <v>475</v>
      </c>
      <c r="J182" s="375" t="s">
        <v>962</v>
      </c>
    </row>
    <row r="183" spans="1:10" x14ac:dyDescent="0.4">
      <c r="A183" s="375" t="s">
        <v>66</v>
      </c>
      <c r="B183" s="375" t="s">
        <v>471</v>
      </c>
      <c r="C183" s="375" t="s">
        <v>392</v>
      </c>
      <c r="D183" s="375" t="s">
        <v>400</v>
      </c>
      <c r="E183" s="763">
        <v>1.1125445401856237E-3</v>
      </c>
      <c r="F183" s="375" t="s">
        <v>1023</v>
      </c>
      <c r="G183" s="375" t="s">
        <v>477</v>
      </c>
      <c r="H183" s="375" t="s">
        <v>1024</v>
      </c>
      <c r="I183" s="375" t="s">
        <v>475</v>
      </c>
      <c r="J183" s="375" t="s">
        <v>962</v>
      </c>
    </row>
    <row r="184" spans="1:10" x14ac:dyDescent="0.4">
      <c r="A184" s="375" t="s">
        <v>66</v>
      </c>
      <c r="B184" s="375" t="s">
        <v>471</v>
      </c>
      <c r="C184" s="375" t="s">
        <v>393</v>
      </c>
      <c r="D184" s="375" t="s">
        <v>400</v>
      </c>
      <c r="E184" s="763">
        <v>1.8214301989223627E-6</v>
      </c>
      <c r="F184" s="375" t="s">
        <v>1023</v>
      </c>
      <c r="G184" s="375" t="s">
        <v>477</v>
      </c>
      <c r="H184" s="375" t="s">
        <v>1024</v>
      </c>
      <c r="I184" s="375" t="s">
        <v>475</v>
      </c>
      <c r="J184" s="375" t="s">
        <v>962</v>
      </c>
    </row>
    <row r="185" spans="1:10" x14ac:dyDescent="0.4">
      <c r="A185" s="375" t="s">
        <v>66</v>
      </c>
      <c r="B185" s="375" t="s">
        <v>471</v>
      </c>
      <c r="C185" s="375" t="s">
        <v>394</v>
      </c>
      <c r="D185" s="375" t="s">
        <v>400</v>
      </c>
      <c r="E185" s="763">
        <v>4.3166340941980987E-6</v>
      </c>
      <c r="F185" s="375" t="s">
        <v>1023</v>
      </c>
      <c r="G185" s="375" t="s">
        <v>477</v>
      </c>
      <c r="H185" s="375" t="s">
        <v>1024</v>
      </c>
      <c r="I185" s="375" t="s">
        <v>475</v>
      </c>
      <c r="J185" s="375" t="s">
        <v>962</v>
      </c>
    </row>
    <row r="186" spans="1:10" x14ac:dyDescent="0.4">
      <c r="A186" s="375" t="s">
        <v>66</v>
      </c>
      <c r="B186" s="375" t="s">
        <v>471</v>
      </c>
      <c r="C186" s="375" t="s">
        <v>395</v>
      </c>
      <c r="D186" s="375" t="s">
        <v>400</v>
      </c>
      <c r="E186" s="763">
        <v>6.6407759020883786E-6</v>
      </c>
      <c r="F186" s="375" t="s">
        <v>1023</v>
      </c>
      <c r="G186" s="375" t="s">
        <v>477</v>
      </c>
      <c r="H186" s="375" t="s">
        <v>1024</v>
      </c>
      <c r="I186" s="375" t="s">
        <v>475</v>
      </c>
      <c r="J186" s="375" t="s">
        <v>962</v>
      </c>
    </row>
    <row r="187" spans="1:10" x14ac:dyDescent="0.4">
      <c r="A187" s="375" t="s">
        <v>66</v>
      </c>
      <c r="B187" s="375" t="s">
        <v>471</v>
      </c>
      <c r="C187" s="375" t="s">
        <v>396</v>
      </c>
      <c r="D187" s="375" t="s">
        <v>400</v>
      </c>
      <c r="E187" s="763">
        <v>4.4097842361292137E-6</v>
      </c>
      <c r="F187" s="375" t="s">
        <v>1023</v>
      </c>
      <c r="G187" s="375" t="s">
        <v>477</v>
      </c>
      <c r="H187" s="375" t="s">
        <v>1024</v>
      </c>
      <c r="I187" s="375" t="s">
        <v>475</v>
      </c>
      <c r="J187" s="375" t="s">
        <v>962</v>
      </c>
    </row>
    <row r="188" spans="1:10" x14ac:dyDescent="0.4">
      <c r="A188" s="375" t="s">
        <v>66</v>
      </c>
      <c r="B188" s="375" t="s">
        <v>471</v>
      </c>
      <c r="C188" s="375" t="s">
        <v>1025</v>
      </c>
      <c r="D188" s="375" t="s">
        <v>400</v>
      </c>
      <c r="E188" s="763">
        <v>0.45540391534421482</v>
      </c>
      <c r="F188" s="375" t="s">
        <v>1023</v>
      </c>
      <c r="G188" s="375" t="s">
        <v>477</v>
      </c>
      <c r="H188" s="375" t="s">
        <v>1024</v>
      </c>
      <c r="I188" s="375" t="s">
        <v>475</v>
      </c>
      <c r="J188" s="375" t="s">
        <v>962</v>
      </c>
    </row>
    <row r="189" spans="1:10" x14ac:dyDescent="0.4">
      <c r="A189" s="375" t="s">
        <v>66</v>
      </c>
      <c r="B189" s="375" t="s">
        <v>471</v>
      </c>
      <c r="C189" s="375" t="s">
        <v>387</v>
      </c>
      <c r="D189" s="375" t="s">
        <v>401</v>
      </c>
      <c r="E189" s="378">
        <v>1.220253396460136E-5</v>
      </c>
      <c r="F189" s="375" t="s">
        <v>1023</v>
      </c>
      <c r="G189" s="375" t="s">
        <v>477</v>
      </c>
      <c r="H189" s="375" t="s">
        <v>1024</v>
      </c>
      <c r="I189" s="375" t="s">
        <v>475</v>
      </c>
      <c r="J189" s="375" t="s">
        <v>966</v>
      </c>
    </row>
    <row r="190" spans="1:10" x14ac:dyDescent="0.4">
      <c r="A190" s="375" t="s">
        <v>66</v>
      </c>
      <c r="B190" s="375" t="s">
        <v>471</v>
      </c>
      <c r="C190" s="375" t="s">
        <v>388</v>
      </c>
      <c r="D190" s="375" t="s">
        <v>401</v>
      </c>
      <c r="E190" s="378">
        <v>1.3408023733518763E-4</v>
      </c>
      <c r="F190" s="375" t="s">
        <v>1023</v>
      </c>
      <c r="G190" s="375" t="s">
        <v>477</v>
      </c>
      <c r="H190" s="375" t="s">
        <v>1024</v>
      </c>
      <c r="I190" s="375" t="s">
        <v>475</v>
      </c>
      <c r="J190" s="375" t="s">
        <v>966</v>
      </c>
    </row>
    <row r="191" spans="1:10" x14ac:dyDescent="0.4">
      <c r="A191" s="375" t="s">
        <v>66</v>
      </c>
      <c r="B191" s="375" t="s">
        <v>471</v>
      </c>
      <c r="C191" s="375" t="s">
        <v>389</v>
      </c>
      <c r="D191" s="375" t="s">
        <v>401</v>
      </c>
      <c r="E191" s="378">
        <v>3.7760598522267426E-4</v>
      </c>
      <c r="F191" s="375" t="s">
        <v>1023</v>
      </c>
      <c r="G191" s="375" t="s">
        <v>477</v>
      </c>
      <c r="H191" s="375" t="s">
        <v>1024</v>
      </c>
      <c r="I191" s="375" t="s">
        <v>475</v>
      </c>
      <c r="J191" s="375" t="s">
        <v>966</v>
      </c>
    </row>
    <row r="192" spans="1:10" x14ac:dyDescent="0.4">
      <c r="A192" s="375" t="s">
        <v>66</v>
      </c>
      <c r="B192" s="375" t="s">
        <v>471</v>
      </c>
      <c r="C192" s="375" t="s">
        <v>390</v>
      </c>
      <c r="D192" s="375" t="s">
        <v>401</v>
      </c>
      <c r="E192" s="378">
        <v>3.5658993926552129E-5</v>
      </c>
      <c r="F192" s="375" t="s">
        <v>1023</v>
      </c>
      <c r="G192" s="375" t="s">
        <v>477</v>
      </c>
      <c r="H192" s="375" t="s">
        <v>1024</v>
      </c>
      <c r="I192" s="375" t="s">
        <v>475</v>
      </c>
      <c r="J192" s="375" t="s">
        <v>966</v>
      </c>
    </row>
    <row r="193" spans="1:10" x14ac:dyDescent="0.4">
      <c r="A193" s="375" t="s">
        <v>66</v>
      </c>
      <c r="B193" s="375" t="s">
        <v>471</v>
      </c>
      <c r="C193" s="375" t="s">
        <v>391</v>
      </c>
      <c r="D193" s="375" t="s">
        <v>401</v>
      </c>
      <c r="E193" s="378">
        <v>3.1715199596454331E-5</v>
      </c>
      <c r="F193" s="375" t="s">
        <v>1023</v>
      </c>
      <c r="G193" s="375" t="s">
        <v>477</v>
      </c>
      <c r="H193" s="375" t="s">
        <v>1024</v>
      </c>
      <c r="I193" s="375" t="s">
        <v>475</v>
      </c>
      <c r="J193" s="375" t="s">
        <v>966</v>
      </c>
    </row>
    <row r="194" spans="1:10" x14ac:dyDescent="0.4">
      <c r="A194" s="375" t="s">
        <v>66</v>
      </c>
      <c r="B194" s="375" t="s">
        <v>471</v>
      </c>
      <c r="C194" s="375" t="s">
        <v>392</v>
      </c>
      <c r="D194" s="375" t="s">
        <v>401</v>
      </c>
      <c r="E194" s="378">
        <v>1.1202804465688715E-3</v>
      </c>
      <c r="F194" s="375" t="s">
        <v>1023</v>
      </c>
      <c r="G194" s="375" t="s">
        <v>477</v>
      </c>
      <c r="H194" s="375" t="s">
        <v>1024</v>
      </c>
      <c r="I194" s="375" t="s">
        <v>475</v>
      </c>
      <c r="J194" s="375" t="s">
        <v>966</v>
      </c>
    </row>
    <row r="195" spans="1:10" x14ac:dyDescent="0.4">
      <c r="A195" s="375" t="s">
        <v>66</v>
      </c>
      <c r="B195" s="375" t="s">
        <v>471</v>
      </c>
      <c r="C195" s="375" t="s">
        <v>393</v>
      </c>
      <c r="D195" s="375" t="s">
        <v>401</v>
      </c>
      <c r="E195" s="378">
        <v>1.8331956100592794E-6</v>
      </c>
      <c r="F195" s="375" t="s">
        <v>1023</v>
      </c>
      <c r="G195" s="375" t="s">
        <v>477</v>
      </c>
      <c r="H195" s="375" t="s">
        <v>1024</v>
      </c>
      <c r="I195" s="375" t="s">
        <v>475</v>
      </c>
      <c r="J195" s="375" t="s">
        <v>966</v>
      </c>
    </row>
    <row r="196" spans="1:10" x14ac:dyDescent="0.4">
      <c r="A196" s="375" t="s">
        <v>66</v>
      </c>
      <c r="B196" s="375" t="s">
        <v>471</v>
      </c>
      <c r="C196" s="375" t="s">
        <v>394</v>
      </c>
      <c r="D196" s="375" t="s">
        <v>401</v>
      </c>
      <c r="E196" s="378">
        <v>4.3408451279589166E-6</v>
      </c>
      <c r="F196" s="375" t="s">
        <v>1023</v>
      </c>
      <c r="G196" s="375" t="s">
        <v>477</v>
      </c>
      <c r="H196" s="375" t="s">
        <v>1024</v>
      </c>
      <c r="I196" s="375" t="s">
        <v>475</v>
      </c>
      <c r="J196" s="375" t="s">
        <v>966</v>
      </c>
    </row>
    <row r="197" spans="1:10" x14ac:dyDescent="0.4">
      <c r="A197" s="375" t="s">
        <v>66</v>
      </c>
      <c r="B197" s="375" t="s">
        <v>471</v>
      </c>
      <c r="C197" s="375" t="s">
        <v>395</v>
      </c>
      <c r="D197" s="375" t="s">
        <v>401</v>
      </c>
      <c r="E197" s="378">
        <v>1.0609590104508728E-5</v>
      </c>
      <c r="F197" s="375" t="s">
        <v>1023</v>
      </c>
      <c r="G197" s="375" t="s">
        <v>477</v>
      </c>
      <c r="H197" s="375" t="s">
        <v>1024</v>
      </c>
      <c r="I197" s="375" t="s">
        <v>475</v>
      </c>
      <c r="J197" s="375" t="s">
        <v>966</v>
      </c>
    </row>
    <row r="198" spans="1:10" x14ac:dyDescent="0.4">
      <c r="A198" s="375" t="s">
        <v>66</v>
      </c>
      <c r="B198" s="375" t="s">
        <v>471</v>
      </c>
      <c r="C198" s="375" t="s">
        <v>396</v>
      </c>
      <c r="D198" s="375" t="s">
        <v>401</v>
      </c>
      <c r="E198" s="378">
        <v>4.4340623402266531E-6</v>
      </c>
      <c r="F198" s="375" t="s">
        <v>1023</v>
      </c>
      <c r="G198" s="375" t="s">
        <v>477</v>
      </c>
      <c r="H198" s="375" t="s">
        <v>1024</v>
      </c>
      <c r="I198" s="375" t="s">
        <v>475</v>
      </c>
      <c r="J198" s="375" t="s">
        <v>966</v>
      </c>
    </row>
    <row r="199" spans="1:10" x14ac:dyDescent="0.4">
      <c r="A199" s="375" t="s">
        <v>66</v>
      </c>
      <c r="B199" s="375" t="s">
        <v>471</v>
      </c>
      <c r="C199" s="375" t="s">
        <v>1025</v>
      </c>
      <c r="D199" s="375" t="s">
        <v>401</v>
      </c>
      <c r="E199" s="378">
        <v>0.45732941814677519</v>
      </c>
      <c r="F199" s="375" t="s">
        <v>1023</v>
      </c>
      <c r="G199" s="375" t="s">
        <v>477</v>
      </c>
      <c r="H199" s="375" t="s">
        <v>1024</v>
      </c>
      <c r="I199" s="375" t="s">
        <v>475</v>
      </c>
      <c r="J199" s="375" t="s">
        <v>966</v>
      </c>
    </row>
    <row r="200" spans="1:10" x14ac:dyDescent="0.4">
      <c r="A200" s="375" t="s">
        <v>384</v>
      </c>
      <c r="B200" s="375" t="s">
        <v>453</v>
      </c>
      <c r="C200" s="375" t="s">
        <v>387</v>
      </c>
      <c r="D200" s="375" t="s">
        <v>400</v>
      </c>
      <c r="E200" s="763">
        <v>7.8080597761785719E-6</v>
      </c>
      <c r="F200" s="375" t="s">
        <v>1023</v>
      </c>
      <c r="G200" s="375" t="s">
        <v>477</v>
      </c>
      <c r="H200" s="375" t="s">
        <v>1024</v>
      </c>
      <c r="I200" s="375" t="s">
        <v>475</v>
      </c>
      <c r="J200" s="375" t="s">
        <v>665</v>
      </c>
    </row>
    <row r="201" spans="1:10" x14ac:dyDescent="0.4">
      <c r="A201" s="375" t="s">
        <v>384</v>
      </c>
      <c r="B201" s="375" t="s">
        <v>453</v>
      </c>
      <c r="C201" s="375" t="s">
        <v>388</v>
      </c>
      <c r="D201" s="375" t="s">
        <v>400</v>
      </c>
      <c r="E201" s="763">
        <v>9.1064185194890911E-5</v>
      </c>
      <c r="F201" s="375" t="s">
        <v>1023</v>
      </c>
      <c r="G201" s="375" t="s">
        <v>477</v>
      </c>
      <c r="H201" s="375" t="s">
        <v>1024</v>
      </c>
      <c r="I201" s="375" t="s">
        <v>475</v>
      </c>
      <c r="J201" s="375" t="s">
        <v>665</v>
      </c>
    </row>
    <row r="202" spans="1:10" x14ac:dyDescent="0.4">
      <c r="A202" s="375" t="s">
        <v>384</v>
      </c>
      <c r="B202" s="375" t="s">
        <v>453</v>
      </c>
      <c r="C202" s="375" t="s">
        <v>389</v>
      </c>
      <c r="D202" s="375" t="s">
        <v>400</v>
      </c>
      <c r="E202" s="763">
        <v>1.9408938024145084E-4</v>
      </c>
      <c r="F202" s="375" t="s">
        <v>1023</v>
      </c>
      <c r="G202" s="375" t="s">
        <v>477</v>
      </c>
      <c r="H202" s="375" t="s">
        <v>1024</v>
      </c>
      <c r="I202" s="375" t="s">
        <v>475</v>
      </c>
      <c r="J202" s="375" t="s">
        <v>665</v>
      </c>
    </row>
    <row r="203" spans="1:10" x14ac:dyDescent="0.4">
      <c r="A203" s="375" t="s">
        <v>384</v>
      </c>
      <c r="B203" s="375" t="s">
        <v>453</v>
      </c>
      <c r="C203" s="375" t="s">
        <v>390</v>
      </c>
      <c r="D203" s="375" t="s">
        <v>400</v>
      </c>
      <c r="E203" s="763">
        <v>2.8964644313839027E-5</v>
      </c>
      <c r="F203" s="375" t="s">
        <v>1023</v>
      </c>
      <c r="G203" s="375" t="s">
        <v>477</v>
      </c>
      <c r="H203" s="375" t="s">
        <v>1024</v>
      </c>
      <c r="I203" s="375" t="s">
        <v>475</v>
      </c>
      <c r="J203" s="375" t="s">
        <v>665</v>
      </c>
    </row>
    <row r="204" spans="1:10" x14ac:dyDescent="0.4">
      <c r="A204" s="375" t="s">
        <v>384</v>
      </c>
      <c r="B204" s="375" t="s">
        <v>453</v>
      </c>
      <c r="C204" s="375" t="s">
        <v>391</v>
      </c>
      <c r="D204" s="375" t="s">
        <v>400</v>
      </c>
      <c r="E204" s="763">
        <v>1.8470855373263859E-5</v>
      </c>
      <c r="F204" s="375" t="s">
        <v>1023</v>
      </c>
      <c r="G204" s="375" t="s">
        <v>477</v>
      </c>
      <c r="H204" s="375" t="s">
        <v>1024</v>
      </c>
      <c r="I204" s="375" t="s">
        <v>475</v>
      </c>
      <c r="J204" s="375" t="s">
        <v>665</v>
      </c>
    </row>
    <row r="205" spans="1:10" x14ac:dyDescent="0.4">
      <c r="A205" s="375" t="s">
        <v>384</v>
      </c>
      <c r="B205" s="375" t="s">
        <v>453</v>
      </c>
      <c r="C205" s="375" t="s">
        <v>392</v>
      </c>
      <c r="D205" s="375" t="s">
        <v>400</v>
      </c>
      <c r="E205" s="763">
        <v>6.9824427281667701E-4</v>
      </c>
      <c r="F205" s="375" t="s">
        <v>1023</v>
      </c>
      <c r="G205" s="375" t="s">
        <v>477</v>
      </c>
      <c r="H205" s="375" t="s">
        <v>1024</v>
      </c>
      <c r="I205" s="375" t="s">
        <v>475</v>
      </c>
      <c r="J205" s="375" t="s">
        <v>665</v>
      </c>
    </row>
    <row r="206" spans="1:10" x14ac:dyDescent="0.4">
      <c r="A206" s="375" t="s">
        <v>384</v>
      </c>
      <c r="B206" s="375" t="s">
        <v>453</v>
      </c>
      <c r="C206" s="375" t="s">
        <v>393</v>
      </c>
      <c r="D206" s="375" t="s">
        <v>400</v>
      </c>
      <c r="E206" s="763">
        <v>1.3472920137486943E-6</v>
      </c>
      <c r="F206" s="375" t="s">
        <v>1023</v>
      </c>
      <c r="G206" s="375" t="s">
        <v>477</v>
      </c>
      <c r="H206" s="375" t="s">
        <v>1024</v>
      </c>
      <c r="I206" s="375" t="s">
        <v>475</v>
      </c>
      <c r="J206" s="375" t="s">
        <v>665</v>
      </c>
    </row>
    <row r="207" spans="1:10" x14ac:dyDescent="0.4">
      <c r="A207" s="375" t="s">
        <v>384</v>
      </c>
      <c r="B207" s="375" t="s">
        <v>453</v>
      </c>
      <c r="C207" s="375" t="s">
        <v>394</v>
      </c>
      <c r="D207" s="375" t="s">
        <v>400</v>
      </c>
      <c r="E207" s="763">
        <v>3.4479525428985832E-6</v>
      </c>
      <c r="F207" s="375" t="s">
        <v>1023</v>
      </c>
      <c r="G207" s="375" t="s">
        <v>477</v>
      </c>
      <c r="H207" s="375" t="s">
        <v>1024</v>
      </c>
      <c r="I207" s="375" t="s">
        <v>475</v>
      </c>
      <c r="J207" s="375" t="s">
        <v>665</v>
      </c>
    </row>
    <row r="208" spans="1:10" x14ac:dyDescent="0.4">
      <c r="A208" s="375" t="s">
        <v>384</v>
      </c>
      <c r="B208" s="375" t="s">
        <v>453</v>
      </c>
      <c r="C208" s="375" t="s">
        <v>395</v>
      </c>
      <c r="D208" s="375" t="s">
        <v>400</v>
      </c>
      <c r="E208" s="763">
        <v>7.2396182648125666E-6</v>
      </c>
      <c r="F208" s="375" t="s">
        <v>1023</v>
      </c>
      <c r="G208" s="375" t="s">
        <v>477</v>
      </c>
      <c r="H208" s="375" t="s">
        <v>1024</v>
      </c>
      <c r="I208" s="375" t="s">
        <v>475</v>
      </c>
      <c r="J208" s="375" t="s">
        <v>665</v>
      </c>
    </row>
    <row r="209" spans="1:10" x14ac:dyDescent="0.4">
      <c r="A209" s="375" t="s">
        <v>384</v>
      </c>
      <c r="B209" s="375" t="s">
        <v>453</v>
      </c>
      <c r="C209" s="375" t="s">
        <v>396</v>
      </c>
      <c r="D209" s="375" t="s">
        <v>400</v>
      </c>
      <c r="E209" s="763">
        <v>4.8404842516149529E-6</v>
      </c>
      <c r="F209" s="375" t="s">
        <v>1023</v>
      </c>
      <c r="G209" s="375" t="s">
        <v>477</v>
      </c>
      <c r="H209" s="375" t="s">
        <v>1024</v>
      </c>
      <c r="I209" s="375" t="s">
        <v>475</v>
      </c>
      <c r="J209" s="375" t="s">
        <v>665</v>
      </c>
    </row>
    <row r="210" spans="1:10" x14ac:dyDescent="0.4">
      <c r="A210" s="375" t="s">
        <v>384</v>
      </c>
      <c r="B210" s="375" t="s">
        <v>453</v>
      </c>
      <c r="C210" s="375" t="s">
        <v>1025</v>
      </c>
      <c r="D210" s="375" t="s">
        <v>400</v>
      </c>
      <c r="E210" s="763">
        <v>0.41338896844492434</v>
      </c>
      <c r="F210" s="375" t="s">
        <v>1023</v>
      </c>
      <c r="G210" s="375" t="s">
        <v>477</v>
      </c>
      <c r="H210" s="375" t="s">
        <v>1024</v>
      </c>
      <c r="I210" s="375" t="s">
        <v>475</v>
      </c>
      <c r="J210" s="375" t="s">
        <v>665</v>
      </c>
    </row>
    <row r="211" spans="1:10" x14ac:dyDescent="0.4">
      <c r="A211" s="375" t="s">
        <v>384</v>
      </c>
      <c r="B211" s="375" t="s">
        <v>453</v>
      </c>
      <c r="C211" s="375" t="s">
        <v>387</v>
      </c>
      <c r="D211" s="375" t="s">
        <v>401</v>
      </c>
      <c r="E211" s="378">
        <v>9.1925508802122872E-6</v>
      </c>
      <c r="F211" s="375" t="s">
        <v>1023</v>
      </c>
      <c r="G211" s="375" t="s">
        <v>477</v>
      </c>
      <c r="H211" s="375" t="s">
        <v>1024</v>
      </c>
      <c r="I211" s="375" t="s">
        <v>475</v>
      </c>
      <c r="J211" s="375" t="s">
        <v>669</v>
      </c>
    </row>
    <row r="212" spans="1:10" x14ac:dyDescent="0.4">
      <c r="A212" s="375" t="s">
        <v>384</v>
      </c>
      <c r="B212" s="375" t="s">
        <v>453</v>
      </c>
      <c r="C212" s="375" t="s">
        <v>388</v>
      </c>
      <c r="D212" s="375" t="s">
        <v>401</v>
      </c>
      <c r="E212" s="378">
        <v>9.9630148733988714E-5</v>
      </c>
      <c r="F212" s="375" t="s">
        <v>1023</v>
      </c>
      <c r="G212" s="375" t="s">
        <v>477</v>
      </c>
      <c r="H212" s="375" t="s">
        <v>1024</v>
      </c>
      <c r="I212" s="375" t="s">
        <v>475</v>
      </c>
      <c r="J212" s="375" t="s">
        <v>669</v>
      </c>
    </row>
    <row r="213" spans="1:10" x14ac:dyDescent="0.4">
      <c r="A213" s="375" t="s">
        <v>384</v>
      </c>
      <c r="B213" s="375" t="s">
        <v>453</v>
      </c>
      <c r="C213" s="375" t="s">
        <v>389</v>
      </c>
      <c r="D213" s="375" t="s">
        <v>401</v>
      </c>
      <c r="E213" s="378">
        <v>1.9627641692278571E-4</v>
      </c>
      <c r="F213" s="375" t="s">
        <v>1023</v>
      </c>
      <c r="G213" s="375" t="s">
        <v>477</v>
      </c>
      <c r="H213" s="375" t="s">
        <v>1024</v>
      </c>
      <c r="I213" s="375" t="s">
        <v>475</v>
      </c>
      <c r="J213" s="375" t="s">
        <v>669</v>
      </c>
    </row>
    <row r="214" spans="1:10" x14ac:dyDescent="0.4">
      <c r="A214" s="375" t="s">
        <v>384</v>
      </c>
      <c r="B214" s="375" t="s">
        <v>453</v>
      </c>
      <c r="C214" s="375" t="s">
        <v>390</v>
      </c>
      <c r="D214" s="375" t="s">
        <v>401</v>
      </c>
      <c r="E214" s="378">
        <v>2.9925621047031671E-5</v>
      </c>
      <c r="F214" s="375" t="s">
        <v>1023</v>
      </c>
      <c r="G214" s="375" t="s">
        <v>477</v>
      </c>
      <c r="H214" s="375" t="s">
        <v>1024</v>
      </c>
      <c r="I214" s="375" t="s">
        <v>475</v>
      </c>
      <c r="J214" s="375" t="s">
        <v>669</v>
      </c>
    </row>
    <row r="215" spans="1:10" x14ac:dyDescent="0.4">
      <c r="A215" s="375" t="s">
        <v>384</v>
      </c>
      <c r="B215" s="375" t="s">
        <v>453</v>
      </c>
      <c r="C215" s="375" t="s">
        <v>391</v>
      </c>
      <c r="D215" s="375" t="s">
        <v>401</v>
      </c>
      <c r="E215" s="378">
        <v>1.8913173280048103E-5</v>
      </c>
      <c r="F215" s="375" t="s">
        <v>1023</v>
      </c>
      <c r="G215" s="375" t="s">
        <v>477</v>
      </c>
      <c r="H215" s="375" t="s">
        <v>1024</v>
      </c>
      <c r="I215" s="375" t="s">
        <v>475</v>
      </c>
      <c r="J215" s="375" t="s">
        <v>669</v>
      </c>
    </row>
    <row r="216" spans="1:10" x14ac:dyDescent="0.4">
      <c r="A216" s="375" t="s">
        <v>384</v>
      </c>
      <c r="B216" s="375" t="s">
        <v>453</v>
      </c>
      <c r="C216" s="375" t="s">
        <v>392</v>
      </c>
      <c r="D216" s="375" t="s">
        <v>401</v>
      </c>
      <c r="E216" s="378">
        <v>7.0623856938980092E-4</v>
      </c>
      <c r="F216" s="375" t="s">
        <v>1023</v>
      </c>
      <c r="G216" s="375" t="s">
        <v>477</v>
      </c>
      <c r="H216" s="375" t="s">
        <v>1024</v>
      </c>
      <c r="I216" s="375" t="s">
        <v>475</v>
      </c>
      <c r="J216" s="375" t="s">
        <v>669</v>
      </c>
    </row>
    <row r="217" spans="1:10" x14ac:dyDescent="0.4">
      <c r="A217" s="375" t="s">
        <v>384</v>
      </c>
      <c r="B217" s="375" t="s">
        <v>453</v>
      </c>
      <c r="C217" s="375" t="s">
        <v>393</v>
      </c>
      <c r="D217" s="375" t="s">
        <v>401</v>
      </c>
      <c r="E217" s="378">
        <v>1.3605813636938481E-6</v>
      </c>
      <c r="F217" s="375" t="s">
        <v>1023</v>
      </c>
      <c r="G217" s="375" t="s">
        <v>477</v>
      </c>
      <c r="H217" s="375" t="s">
        <v>1024</v>
      </c>
      <c r="I217" s="375" t="s">
        <v>475</v>
      </c>
      <c r="J217" s="375" t="s">
        <v>669</v>
      </c>
    </row>
    <row r="218" spans="1:10" x14ac:dyDescent="0.4">
      <c r="A218" s="375" t="s">
        <v>384</v>
      </c>
      <c r="B218" s="375" t="s">
        <v>453</v>
      </c>
      <c r="C218" s="375" t="s">
        <v>394</v>
      </c>
      <c r="D218" s="375" t="s">
        <v>401</v>
      </c>
      <c r="E218" s="378">
        <v>3.475117654836234E-6</v>
      </c>
      <c r="F218" s="375" t="s">
        <v>1023</v>
      </c>
      <c r="G218" s="375" t="s">
        <v>477</v>
      </c>
      <c r="H218" s="375" t="s">
        <v>1024</v>
      </c>
      <c r="I218" s="375" t="s">
        <v>475</v>
      </c>
      <c r="J218" s="375" t="s">
        <v>669</v>
      </c>
    </row>
    <row r="219" spans="1:10" x14ac:dyDescent="0.4">
      <c r="A219" s="375" t="s">
        <v>384</v>
      </c>
      <c r="B219" s="375" t="s">
        <v>453</v>
      </c>
      <c r="C219" s="375" t="s">
        <v>395</v>
      </c>
      <c r="D219" s="375" t="s">
        <v>401</v>
      </c>
      <c r="E219" s="378">
        <v>1.1100617680952927E-5</v>
      </c>
      <c r="F219" s="375" t="s">
        <v>1023</v>
      </c>
      <c r="G219" s="375" t="s">
        <v>477</v>
      </c>
      <c r="H219" s="375" t="s">
        <v>1024</v>
      </c>
      <c r="I219" s="375" t="s">
        <v>475</v>
      </c>
      <c r="J219" s="375" t="s">
        <v>669</v>
      </c>
    </row>
    <row r="220" spans="1:10" x14ac:dyDescent="0.4">
      <c r="A220" s="375" t="s">
        <v>384</v>
      </c>
      <c r="B220" s="375" t="s">
        <v>453</v>
      </c>
      <c r="C220" s="375" t="s">
        <v>396</v>
      </c>
      <c r="D220" s="375" t="s">
        <v>401</v>
      </c>
      <c r="E220" s="378">
        <v>4.8673153856751159E-6</v>
      </c>
      <c r="F220" s="375" t="s">
        <v>1023</v>
      </c>
      <c r="G220" s="375" t="s">
        <v>477</v>
      </c>
      <c r="H220" s="375" t="s">
        <v>1024</v>
      </c>
      <c r="I220" s="375" t="s">
        <v>475</v>
      </c>
      <c r="J220" s="375" t="s">
        <v>669</v>
      </c>
    </row>
    <row r="221" spans="1:10" x14ac:dyDescent="0.4">
      <c r="A221" s="375" t="s">
        <v>384</v>
      </c>
      <c r="B221" s="375" t="s">
        <v>453</v>
      </c>
      <c r="C221" s="375" t="s">
        <v>1025</v>
      </c>
      <c r="D221" s="375" t="s">
        <v>401</v>
      </c>
      <c r="E221" s="378">
        <v>0.4154848465273171</v>
      </c>
      <c r="F221" s="375" t="s">
        <v>1023</v>
      </c>
      <c r="G221" s="375" t="s">
        <v>477</v>
      </c>
      <c r="H221" s="375" t="s">
        <v>1024</v>
      </c>
      <c r="I221" s="375" t="s">
        <v>475</v>
      </c>
      <c r="J221" s="375" t="s">
        <v>669</v>
      </c>
    </row>
    <row r="222" spans="1:10" x14ac:dyDescent="0.4">
      <c r="A222" s="375" t="s">
        <v>67</v>
      </c>
      <c r="B222" s="375" t="s">
        <v>473</v>
      </c>
      <c r="C222" s="375" t="s">
        <v>387</v>
      </c>
      <c r="D222" s="375" t="s">
        <v>400</v>
      </c>
      <c r="E222" s="763">
        <v>7.1905446419642264E-6</v>
      </c>
      <c r="F222" s="375" t="s">
        <v>1023</v>
      </c>
      <c r="G222" s="375" t="s">
        <v>477</v>
      </c>
      <c r="H222" s="375" t="s">
        <v>1024</v>
      </c>
      <c r="I222" s="375" t="s">
        <v>475</v>
      </c>
      <c r="J222" s="375" t="s">
        <v>994</v>
      </c>
    </row>
    <row r="223" spans="1:10" x14ac:dyDescent="0.4">
      <c r="A223" s="375" t="s">
        <v>67</v>
      </c>
      <c r="B223" s="375" t="s">
        <v>473</v>
      </c>
      <c r="C223" s="375" t="s">
        <v>388</v>
      </c>
      <c r="D223" s="375" t="s">
        <v>400</v>
      </c>
      <c r="E223" s="763">
        <v>8.8178143243091185E-5</v>
      </c>
      <c r="F223" s="375" t="s">
        <v>1023</v>
      </c>
      <c r="G223" s="375" t="s">
        <v>477</v>
      </c>
      <c r="H223" s="375" t="s">
        <v>1024</v>
      </c>
      <c r="I223" s="375" t="s">
        <v>475</v>
      </c>
      <c r="J223" s="375" t="s">
        <v>994</v>
      </c>
    </row>
    <row r="224" spans="1:10" x14ac:dyDescent="0.4">
      <c r="A224" s="375" t="s">
        <v>67</v>
      </c>
      <c r="B224" s="375" t="s">
        <v>473</v>
      </c>
      <c r="C224" s="375" t="s">
        <v>389</v>
      </c>
      <c r="D224" s="375" t="s">
        <v>400</v>
      </c>
      <c r="E224" s="763">
        <v>3.4462363414098995E-4</v>
      </c>
      <c r="F224" s="375" t="s">
        <v>1023</v>
      </c>
      <c r="G224" s="375" t="s">
        <v>477</v>
      </c>
      <c r="H224" s="375" t="s">
        <v>1024</v>
      </c>
      <c r="I224" s="375" t="s">
        <v>475</v>
      </c>
      <c r="J224" s="375" t="s">
        <v>994</v>
      </c>
    </row>
    <row r="225" spans="1:10" x14ac:dyDescent="0.4">
      <c r="A225" s="375" t="s">
        <v>67</v>
      </c>
      <c r="B225" s="375" t="s">
        <v>473</v>
      </c>
      <c r="C225" s="375" t="s">
        <v>390</v>
      </c>
      <c r="D225" s="375" t="s">
        <v>400</v>
      </c>
      <c r="E225" s="763">
        <v>9.2921127795710443E-5</v>
      </c>
      <c r="F225" s="375" t="s">
        <v>1023</v>
      </c>
      <c r="G225" s="375" t="s">
        <v>477</v>
      </c>
      <c r="H225" s="375" t="s">
        <v>1024</v>
      </c>
      <c r="I225" s="375" t="s">
        <v>475</v>
      </c>
      <c r="J225" s="375" t="s">
        <v>994</v>
      </c>
    </row>
    <row r="226" spans="1:10" x14ac:dyDescent="0.4">
      <c r="A226" s="375" t="s">
        <v>67</v>
      </c>
      <c r="B226" s="375" t="s">
        <v>473</v>
      </c>
      <c r="C226" s="375" t="s">
        <v>391</v>
      </c>
      <c r="D226" s="375" t="s">
        <v>400</v>
      </c>
      <c r="E226" s="763">
        <v>5.9704071511841319E-5</v>
      </c>
      <c r="F226" s="375" t="s">
        <v>1023</v>
      </c>
      <c r="G226" s="375" t="s">
        <v>477</v>
      </c>
      <c r="H226" s="375" t="s">
        <v>1024</v>
      </c>
      <c r="I226" s="375" t="s">
        <v>475</v>
      </c>
      <c r="J226" s="375" t="s">
        <v>994</v>
      </c>
    </row>
    <row r="227" spans="1:10" x14ac:dyDescent="0.4">
      <c r="A227" s="375" t="s">
        <v>67</v>
      </c>
      <c r="B227" s="375" t="s">
        <v>473</v>
      </c>
      <c r="C227" s="375" t="s">
        <v>392</v>
      </c>
      <c r="D227" s="375" t="s">
        <v>400</v>
      </c>
      <c r="E227" s="763">
        <v>2.0895024897705922E-4</v>
      </c>
      <c r="F227" s="375" t="s">
        <v>1023</v>
      </c>
      <c r="G227" s="375" t="s">
        <v>477</v>
      </c>
      <c r="H227" s="375" t="s">
        <v>1024</v>
      </c>
      <c r="I227" s="375" t="s">
        <v>475</v>
      </c>
      <c r="J227" s="375" t="s">
        <v>994</v>
      </c>
    </row>
    <row r="228" spans="1:10" x14ac:dyDescent="0.4">
      <c r="A228" s="375" t="s">
        <v>67</v>
      </c>
      <c r="B228" s="375" t="s">
        <v>473</v>
      </c>
      <c r="C228" s="375" t="s">
        <v>393</v>
      </c>
      <c r="D228" s="375" t="s">
        <v>400</v>
      </c>
      <c r="E228" s="763">
        <v>3.805559898577948E-6</v>
      </c>
      <c r="F228" s="375" t="s">
        <v>1023</v>
      </c>
      <c r="G228" s="375" t="s">
        <v>477</v>
      </c>
      <c r="H228" s="375" t="s">
        <v>1024</v>
      </c>
      <c r="I228" s="375" t="s">
        <v>475</v>
      </c>
      <c r="J228" s="375" t="s">
        <v>994</v>
      </c>
    </row>
    <row r="229" spans="1:10" x14ac:dyDescent="0.4">
      <c r="A229" s="375" t="s">
        <v>67</v>
      </c>
      <c r="B229" s="375" t="s">
        <v>473</v>
      </c>
      <c r="C229" s="375" t="s">
        <v>394</v>
      </c>
      <c r="D229" s="375" t="s">
        <v>400</v>
      </c>
      <c r="E229" s="763">
        <v>8.3085777223138365E-6</v>
      </c>
      <c r="F229" s="375" t="s">
        <v>1023</v>
      </c>
      <c r="G229" s="375" t="s">
        <v>477</v>
      </c>
      <c r="H229" s="375" t="s">
        <v>1024</v>
      </c>
      <c r="I229" s="375" t="s">
        <v>475</v>
      </c>
      <c r="J229" s="375" t="s">
        <v>994</v>
      </c>
    </row>
    <row r="230" spans="1:10" x14ac:dyDescent="0.4">
      <c r="A230" s="375" t="s">
        <v>67</v>
      </c>
      <c r="B230" s="375" t="s">
        <v>473</v>
      </c>
      <c r="C230" s="375" t="s">
        <v>395</v>
      </c>
      <c r="D230" s="375" t="s">
        <v>400</v>
      </c>
      <c r="E230" s="763">
        <v>6.1830361765696414E-6</v>
      </c>
      <c r="F230" s="375" t="s">
        <v>1023</v>
      </c>
      <c r="G230" s="375" t="s">
        <v>477</v>
      </c>
      <c r="H230" s="375" t="s">
        <v>1024</v>
      </c>
      <c r="I230" s="375" t="s">
        <v>475</v>
      </c>
      <c r="J230" s="375" t="s">
        <v>994</v>
      </c>
    </row>
    <row r="231" spans="1:10" x14ac:dyDescent="0.4">
      <c r="A231" s="375" t="s">
        <v>67</v>
      </c>
      <c r="B231" s="375" t="s">
        <v>473</v>
      </c>
      <c r="C231" s="375" t="s">
        <v>396</v>
      </c>
      <c r="D231" s="375" t="s">
        <v>400</v>
      </c>
      <c r="E231" s="763">
        <v>3.6176062061137334E-6</v>
      </c>
      <c r="F231" s="375" t="s">
        <v>1023</v>
      </c>
      <c r="G231" s="375" t="s">
        <v>477</v>
      </c>
      <c r="H231" s="375" t="s">
        <v>1024</v>
      </c>
      <c r="I231" s="375" t="s">
        <v>475</v>
      </c>
      <c r="J231" s="375" t="s">
        <v>994</v>
      </c>
    </row>
    <row r="232" spans="1:10" x14ac:dyDescent="0.4">
      <c r="A232" s="375" t="s">
        <v>67</v>
      </c>
      <c r="B232" s="375" t="s">
        <v>473</v>
      </c>
      <c r="C232" s="375" t="s">
        <v>1025</v>
      </c>
      <c r="D232" s="375" t="s">
        <v>400</v>
      </c>
      <c r="E232" s="763">
        <v>0.29331185048389868</v>
      </c>
      <c r="F232" s="375" t="s">
        <v>1023</v>
      </c>
      <c r="G232" s="375" t="s">
        <v>477</v>
      </c>
      <c r="H232" s="375" t="s">
        <v>1024</v>
      </c>
      <c r="I232" s="375" t="s">
        <v>475</v>
      </c>
      <c r="J232" s="375" t="s">
        <v>994</v>
      </c>
    </row>
    <row r="233" spans="1:10" x14ac:dyDescent="0.4">
      <c r="A233" s="375" t="s">
        <v>67</v>
      </c>
      <c r="B233" s="375" t="s">
        <v>473</v>
      </c>
      <c r="C233" s="375" t="s">
        <v>387</v>
      </c>
      <c r="D233" s="375" t="s">
        <v>401</v>
      </c>
      <c r="E233" s="378">
        <v>9.8929335259066329E-6</v>
      </c>
      <c r="F233" s="375" t="s">
        <v>1023</v>
      </c>
      <c r="G233" s="375" t="s">
        <v>477</v>
      </c>
      <c r="H233" s="375" t="s">
        <v>1024</v>
      </c>
      <c r="I233" s="375" t="s">
        <v>475</v>
      </c>
      <c r="J233" s="375" t="s">
        <v>998</v>
      </c>
    </row>
    <row r="234" spans="1:10" x14ac:dyDescent="0.4">
      <c r="A234" s="375" t="s">
        <v>67</v>
      </c>
      <c r="B234" s="375" t="s">
        <v>473</v>
      </c>
      <c r="C234" s="375" t="s">
        <v>388</v>
      </c>
      <c r="D234" s="375" t="s">
        <v>401</v>
      </c>
      <c r="E234" s="378">
        <v>1.0413258004349772E-4</v>
      </c>
      <c r="F234" s="375" t="s">
        <v>1023</v>
      </c>
      <c r="G234" s="375" t="s">
        <v>477</v>
      </c>
      <c r="H234" s="375" t="s">
        <v>1024</v>
      </c>
      <c r="I234" s="375" t="s">
        <v>475</v>
      </c>
      <c r="J234" s="375" t="s">
        <v>998</v>
      </c>
    </row>
    <row r="235" spans="1:10" x14ac:dyDescent="0.4">
      <c r="A235" s="375" t="s">
        <v>67</v>
      </c>
      <c r="B235" s="375" t="s">
        <v>473</v>
      </c>
      <c r="C235" s="375" t="s">
        <v>389</v>
      </c>
      <c r="D235" s="375" t="s">
        <v>401</v>
      </c>
      <c r="E235" s="378">
        <v>3.5038615458789902E-4</v>
      </c>
      <c r="F235" s="375" t="s">
        <v>1023</v>
      </c>
      <c r="G235" s="375" t="s">
        <v>477</v>
      </c>
      <c r="H235" s="375" t="s">
        <v>1024</v>
      </c>
      <c r="I235" s="375" t="s">
        <v>475</v>
      </c>
      <c r="J235" s="375" t="s">
        <v>998</v>
      </c>
    </row>
    <row r="236" spans="1:10" x14ac:dyDescent="0.4">
      <c r="A236" s="375" t="s">
        <v>67</v>
      </c>
      <c r="B236" s="375" t="s">
        <v>473</v>
      </c>
      <c r="C236" s="375" t="s">
        <v>390</v>
      </c>
      <c r="D236" s="375" t="s">
        <v>401</v>
      </c>
      <c r="E236" s="378">
        <v>9.514068764197613E-5</v>
      </c>
      <c r="F236" s="375" t="s">
        <v>1023</v>
      </c>
      <c r="G236" s="375" t="s">
        <v>477</v>
      </c>
      <c r="H236" s="375" t="s">
        <v>1024</v>
      </c>
      <c r="I236" s="375" t="s">
        <v>475</v>
      </c>
      <c r="J236" s="375" t="s">
        <v>998</v>
      </c>
    </row>
    <row r="237" spans="1:10" x14ac:dyDescent="0.4">
      <c r="A237" s="375" t="s">
        <v>67</v>
      </c>
      <c r="B237" s="375" t="s">
        <v>473</v>
      </c>
      <c r="C237" s="375" t="s">
        <v>391</v>
      </c>
      <c r="D237" s="375" t="s">
        <v>401</v>
      </c>
      <c r="E237" s="378">
        <v>6.0758064513766945E-5</v>
      </c>
      <c r="F237" s="375" t="s">
        <v>1023</v>
      </c>
      <c r="G237" s="375" t="s">
        <v>477</v>
      </c>
      <c r="H237" s="375" t="s">
        <v>1024</v>
      </c>
      <c r="I237" s="375" t="s">
        <v>475</v>
      </c>
      <c r="J237" s="375" t="s">
        <v>998</v>
      </c>
    </row>
    <row r="238" spans="1:10" x14ac:dyDescent="0.4">
      <c r="A238" s="375" t="s">
        <v>67</v>
      </c>
      <c r="B238" s="375" t="s">
        <v>473</v>
      </c>
      <c r="C238" s="375" t="s">
        <v>392</v>
      </c>
      <c r="D238" s="375" t="s">
        <v>401</v>
      </c>
      <c r="E238" s="378">
        <v>2.2701954639775182E-4</v>
      </c>
      <c r="F238" s="375" t="s">
        <v>1023</v>
      </c>
      <c r="G238" s="375" t="s">
        <v>477</v>
      </c>
      <c r="H238" s="375" t="s">
        <v>1024</v>
      </c>
      <c r="I238" s="375" t="s">
        <v>475</v>
      </c>
      <c r="J238" s="375" t="s">
        <v>998</v>
      </c>
    </row>
    <row r="239" spans="1:10" x14ac:dyDescent="0.4">
      <c r="A239" s="375" t="s">
        <v>67</v>
      </c>
      <c r="B239" s="375" t="s">
        <v>473</v>
      </c>
      <c r="C239" s="375" t="s">
        <v>393</v>
      </c>
      <c r="D239" s="375" t="s">
        <v>401</v>
      </c>
      <c r="E239" s="378">
        <v>3.8464152636615532E-6</v>
      </c>
      <c r="F239" s="375" t="s">
        <v>1023</v>
      </c>
      <c r="G239" s="375" t="s">
        <v>477</v>
      </c>
      <c r="H239" s="375" t="s">
        <v>1024</v>
      </c>
      <c r="I239" s="375" t="s">
        <v>475</v>
      </c>
      <c r="J239" s="375" t="s">
        <v>998</v>
      </c>
    </row>
    <row r="240" spans="1:10" x14ac:dyDescent="0.4">
      <c r="A240" s="375" t="s">
        <v>67</v>
      </c>
      <c r="B240" s="375" t="s">
        <v>473</v>
      </c>
      <c r="C240" s="375" t="s">
        <v>394</v>
      </c>
      <c r="D240" s="375" t="s">
        <v>401</v>
      </c>
      <c r="E240" s="378">
        <v>8.3907135130326465E-6</v>
      </c>
      <c r="F240" s="375" t="s">
        <v>1023</v>
      </c>
      <c r="G240" s="375" t="s">
        <v>477</v>
      </c>
      <c r="H240" s="375" t="s">
        <v>1024</v>
      </c>
      <c r="I240" s="375" t="s">
        <v>475</v>
      </c>
      <c r="J240" s="375" t="s">
        <v>998</v>
      </c>
    </row>
    <row r="241" spans="1:10" x14ac:dyDescent="0.4">
      <c r="A241" s="375" t="s">
        <v>67</v>
      </c>
      <c r="B241" s="375" t="s">
        <v>473</v>
      </c>
      <c r="C241" s="375" t="s">
        <v>395</v>
      </c>
      <c r="D241" s="375" t="s">
        <v>401</v>
      </c>
      <c r="E241" s="378">
        <v>1.4830122575266299E-5</v>
      </c>
      <c r="F241" s="375" t="s">
        <v>1023</v>
      </c>
      <c r="G241" s="375" t="s">
        <v>477</v>
      </c>
      <c r="H241" s="375" t="s">
        <v>1024</v>
      </c>
      <c r="I241" s="375" t="s">
        <v>475</v>
      </c>
      <c r="J241" s="375" t="s">
        <v>998</v>
      </c>
    </row>
    <row r="242" spans="1:10" x14ac:dyDescent="0.4">
      <c r="A242" s="375" t="s">
        <v>67</v>
      </c>
      <c r="B242" s="375" t="s">
        <v>473</v>
      </c>
      <c r="C242" s="375" t="s">
        <v>396</v>
      </c>
      <c r="D242" s="375" t="s">
        <v>401</v>
      </c>
      <c r="E242" s="378">
        <v>3.6831380757142704E-6</v>
      </c>
      <c r="F242" s="375" t="s">
        <v>1023</v>
      </c>
      <c r="G242" s="375" t="s">
        <v>477</v>
      </c>
      <c r="H242" s="375" t="s">
        <v>1024</v>
      </c>
      <c r="I242" s="375" t="s">
        <v>475</v>
      </c>
      <c r="J242" s="375" t="s">
        <v>998</v>
      </c>
    </row>
    <row r="243" spans="1:10" x14ac:dyDescent="0.4">
      <c r="A243" s="375" t="s">
        <v>67</v>
      </c>
      <c r="B243" s="375" t="s">
        <v>473</v>
      </c>
      <c r="C243" s="375" t="s">
        <v>1025</v>
      </c>
      <c r="D243" s="375" t="s">
        <v>401</v>
      </c>
      <c r="E243" s="378">
        <v>0.29819028441020884</v>
      </c>
      <c r="F243" s="375" t="s">
        <v>1023</v>
      </c>
      <c r="G243" s="375" t="s">
        <v>477</v>
      </c>
      <c r="H243" s="375" t="s">
        <v>1024</v>
      </c>
      <c r="I243" s="375" t="s">
        <v>475</v>
      </c>
      <c r="J243" s="375" t="s">
        <v>998</v>
      </c>
    </row>
    <row r="244" spans="1:10" x14ac:dyDescent="0.4">
      <c r="A244" s="375" t="s">
        <v>405</v>
      </c>
      <c r="B244" s="375" t="s">
        <v>455</v>
      </c>
      <c r="C244" s="375" t="s">
        <v>412</v>
      </c>
      <c r="D244" s="375" t="s">
        <v>400</v>
      </c>
      <c r="E244" s="761">
        <v>1.2701541350691019</v>
      </c>
      <c r="F244" s="862" t="s">
        <v>1026</v>
      </c>
      <c r="G244" s="375" t="s">
        <v>1019</v>
      </c>
      <c r="H244" s="375" t="s">
        <v>1027</v>
      </c>
      <c r="I244" s="375" t="s">
        <v>475</v>
      </c>
      <c r="J244" s="375" t="s">
        <v>697</v>
      </c>
    </row>
    <row r="245" spans="1:10" x14ac:dyDescent="0.4">
      <c r="A245" s="375" t="s">
        <v>405</v>
      </c>
      <c r="B245" s="375" t="s">
        <v>455</v>
      </c>
      <c r="C245" s="375" t="s">
        <v>385</v>
      </c>
      <c r="D245" s="375" t="s">
        <v>400</v>
      </c>
      <c r="E245" s="761">
        <v>5.1358764508565917</v>
      </c>
      <c r="F245" s="862" t="s">
        <v>1026</v>
      </c>
      <c r="G245" s="375" t="s">
        <v>1019</v>
      </c>
      <c r="H245" s="375" t="s">
        <v>1027</v>
      </c>
      <c r="I245" s="375" t="s">
        <v>475</v>
      </c>
      <c r="J245" s="375" t="s">
        <v>697</v>
      </c>
    </row>
    <row r="246" spans="1:10" x14ac:dyDescent="0.4">
      <c r="A246" s="375" t="s">
        <v>405</v>
      </c>
      <c r="B246" s="375" t="s">
        <v>455</v>
      </c>
      <c r="C246" s="375" t="s">
        <v>411</v>
      </c>
      <c r="D246" s="375" t="s">
        <v>400</v>
      </c>
      <c r="E246" s="761">
        <v>1.1842154532368927</v>
      </c>
      <c r="F246" s="862" t="s">
        <v>1026</v>
      </c>
      <c r="G246" s="375" t="s">
        <v>1019</v>
      </c>
      <c r="H246" s="375" t="s">
        <v>1027</v>
      </c>
      <c r="I246" s="375" t="s">
        <v>475</v>
      </c>
      <c r="J246" s="375" t="s">
        <v>697</v>
      </c>
    </row>
    <row r="247" spans="1:10" x14ac:dyDescent="0.4">
      <c r="A247" s="375" t="s">
        <v>405</v>
      </c>
      <c r="B247" s="375" t="s">
        <v>455</v>
      </c>
      <c r="C247" s="375" t="s">
        <v>410</v>
      </c>
      <c r="D247" s="375" t="s">
        <v>400</v>
      </c>
      <c r="E247" s="761">
        <v>6.0491328090498328E-2</v>
      </c>
      <c r="F247" s="862" t="s">
        <v>1026</v>
      </c>
      <c r="G247" s="375" t="s">
        <v>1019</v>
      </c>
      <c r="H247" s="375" t="s">
        <v>1027</v>
      </c>
      <c r="I247" s="375" t="s">
        <v>475</v>
      </c>
      <c r="J247" s="375" t="s">
        <v>697</v>
      </c>
    </row>
    <row r="248" spans="1:10" x14ac:dyDescent="0.4">
      <c r="A248" s="375" t="s">
        <v>405</v>
      </c>
      <c r="B248" s="375" t="s">
        <v>455</v>
      </c>
      <c r="C248" s="375" t="s">
        <v>408</v>
      </c>
      <c r="D248" s="375" t="s">
        <v>400</v>
      </c>
      <c r="E248" s="761">
        <v>0</v>
      </c>
      <c r="F248" s="862" t="s">
        <v>1026</v>
      </c>
      <c r="G248" s="375" t="s">
        <v>1019</v>
      </c>
      <c r="H248" s="375" t="s">
        <v>1027</v>
      </c>
      <c r="I248" s="375" t="s">
        <v>475</v>
      </c>
      <c r="J248" s="375" t="s">
        <v>697</v>
      </c>
    </row>
    <row r="249" spans="1:10" x14ac:dyDescent="0.4">
      <c r="A249" s="375" t="s">
        <v>405</v>
      </c>
      <c r="B249" s="375" t="s">
        <v>455</v>
      </c>
      <c r="C249" s="375" t="s">
        <v>409</v>
      </c>
      <c r="D249" s="375" t="s">
        <v>400</v>
      </c>
      <c r="E249" s="761">
        <v>0.98769604237708519</v>
      </c>
      <c r="F249" s="862" t="s">
        <v>1026</v>
      </c>
      <c r="G249" s="375" t="s">
        <v>1019</v>
      </c>
      <c r="H249" s="375" t="s">
        <v>1027</v>
      </c>
      <c r="I249" s="375" t="s">
        <v>475</v>
      </c>
      <c r="J249" s="375" t="s">
        <v>697</v>
      </c>
    </row>
    <row r="250" spans="1:10" x14ac:dyDescent="0.4">
      <c r="A250" s="375" t="s">
        <v>59</v>
      </c>
      <c r="B250" s="375" t="s">
        <v>457</v>
      </c>
      <c r="C250" s="375" t="s">
        <v>412</v>
      </c>
      <c r="D250" s="375" t="s">
        <v>400</v>
      </c>
      <c r="E250" s="761">
        <v>2.041899636750296E-2</v>
      </c>
      <c r="F250" s="862" t="s">
        <v>1026</v>
      </c>
      <c r="G250" s="375" t="s">
        <v>1019</v>
      </c>
      <c r="H250" s="375" t="s">
        <v>1027</v>
      </c>
      <c r="I250" s="375" t="s">
        <v>475</v>
      </c>
      <c r="J250" s="375" t="s">
        <v>730</v>
      </c>
    </row>
    <row r="251" spans="1:10" x14ac:dyDescent="0.4">
      <c r="A251" s="375" t="s">
        <v>59</v>
      </c>
      <c r="B251" s="375" t="s">
        <v>457</v>
      </c>
      <c r="C251" s="375" t="s">
        <v>385</v>
      </c>
      <c r="D251" s="375" t="s">
        <v>400</v>
      </c>
      <c r="E251" s="761">
        <v>5.0361048427363917</v>
      </c>
      <c r="F251" s="862" t="s">
        <v>1026</v>
      </c>
      <c r="G251" s="375" t="s">
        <v>1019</v>
      </c>
      <c r="H251" s="375" t="s">
        <v>1027</v>
      </c>
      <c r="I251" s="375" t="s">
        <v>475</v>
      </c>
      <c r="J251" s="375" t="s">
        <v>730</v>
      </c>
    </row>
    <row r="252" spans="1:10" x14ac:dyDescent="0.4">
      <c r="A252" s="375" t="s">
        <v>59</v>
      </c>
      <c r="B252" s="375" t="s">
        <v>457</v>
      </c>
      <c r="C252" s="375" t="s">
        <v>411</v>
      </c>
      <c r="D252" s="375" t="s">
        <v>400</v>
      </c>
      <c r="E252" s="761">
        <v>1.7133297218492545</v>
      </c>
      <c r="F252" s="862" t="s">
        <v>1026</v>
      </c>
      <c r="G252" s="375" t="s">
        <v>1019</v>
      </c>
      <c r="H252" s="375" t="s">
        <v>1027</v>
      </c>
      <c r="I252" s="375" t="s">
        <v>475</v>
      </c>
      <c r="J252" s="375" t="s">
        <v>730</v>
      </c>
    </row>
    <row r="253" spans="1:10" x14ac:dyDescent="0.4">
      <c r="A253" s="375" t="s">
        <v>59</v>
      </c>
      <c r="B253" s="375" t="s">
        <v>457</v>
      </c>
      <c r="C253" s="375" t="s">
        <v>410</v>
      </c>
      <c r="D253" s="375" t="s">
        <v>400</v>
      </c>
      <c r="E253" s="761">
        <v>6.7691940821713495E-2</v>
      </c>
      <c r="F253" s="862" t="s">
        <v>1026</v>
      </c>
      <c r="G253" s="375" t="s">
        <v>1019</v>
      </c>
      <c r="H253" s="375" t="s">
        <v>1027</v>
      </c>
      <c r="I253" s="375" t="s">
        <v>475</v>
      </c>
      <c r="J253" s="375" t="s">
        <v>730</v>
      </c>
    </row>
    <row r="254" spans="1:10" x14ac:dyDescent="0.4">
      <c r="A254" s="375" t="s">
        <v>59</v>
      </c>
      <c r="B254" s="375" t="s">
        <v>457</v>
      </c>
      <c r="C254" s="375" t="s">
        <v>408</v>
      </c>
      <c r="D254" s="375" t="s">
        <v>400</v>
      </c>
      <c r="E254" s="761">
        <v>0.46799437984008335</v>
      </c>
      <c r="F254" s="862" t="s">
        <v>1026</v>
      </c>
      <c r="G254" s="375" t="s">
        <v>1019</v>
      </c>
      <c r="H254" s="375" t="s">
        <v>1027</v>
      </c>
      <c r="I254" s="375" t="s">
        <v>475</v>
      </c>
      <c r="J254" s="375" t="s">
        <v>730</v>
      </c>
    </row>
    <row r="255" spans="1:10" x14ac:dyDescent="0.4">
      <c r="A255" s="375" t="s">
        <v>59</v>
      </c>
      <c r="B255" s="375" t="s">
        <v>457</v>
      </c>
      <c r="C255" s="375" t="s">
        <v>409</v>
      </c>
      <c r="D255" s="375" t="s">
        <v>400</v>
      </c>
      <c r="E255" s="761">
        <v>9.3270694311814645E-2</v>
      </c>
      <c r="F255" s="862" t="s">
        <v>1026</v>
      </c>
      <c r="G255" s="375" t="s">
        <v>1019</v>
      </c>
      <c r="H255" s="375" t="s">
        <v>1027</v>
      </c>
      <c r="I255" s="375" t="s">
        <v>475</v>
      </c>
      <c r="J255" s="375" t="s">
        <v>730</v>
      </c>
    </row>
    <row r="256" spans="1:10" x14ac:dyDescent="0.4">
      <c r="A256" s="375" t="s">
        <v>60</v>
      </c>
      <c r="B256" s="375" t="s">
        <v>459</v>
      </c>
      <c r="C256" s="375" t="s">
        <v>412</v>
      </c>
      <c r="D256" s="375" t="s">
        <v>400</v>
      </c>
      <c r="E256" s="761">
        <v>7.0322432483147246</v>
      </c>
      <c r="F256" s="862" t="s">
        <v>1026</v>
      </c>
      <c r="G256" s="375" t="s">
        <v>1019</v>
      </c>
      <c r="H256" s="375" t="s">
        <v>1027</v>
      </c>
      <c r="I256" s="375" t="s">
        <v>475</v>
      </c>
      <c r="J256" s="375" t="s">
        <v>763</v>
      </c>
    </row>
    <row r="257" spans="1:10" x14ac:dyDescent="0.4">
      <c r="A257" s="375" t="s">
        <v>60</v>
      </c>
      <c r="B257" s="375" t="s">
        <v>459</v>
      </c>
      <c r="C257" s="375" t="s">
        <v>385</v>
      </c>
      <c r="D257" s="375" t="s">
        <v>400</v>
      </c>
      <c r="E257" s="761">
        <v>0</v>
      </c>
      <c r="F257" s="862" t="s">
        <v>1026</v>
      </c>
      <c r="G257" s="375" t="s">
        <v>1019</v>
      </c>
      <c r="H257" s="375" t="s">
        <v>1027</v>
      </c>
      <c r="I257" s="375" t="s">
        <v>475</v>
      </c>
      <c r="J257" s="375" t="s">
        <v>763</v>
      </c>
    </row>
    <row r="258" spans="1:10" x14ac:dyDescent="0.4">
      <c r="A258" s="375" t="s">
        <v>60</v>
      </c>
      <c r="B258" s="375" t="s">
        <v>459</v>
      </c>
      <c r="C258" s="375" t="s">
        <v>411</v>
      </c>
      <c r="D258" s="375" t="s">
        <v>400</v>
      </c>
      <c r="E258" s="761">
        <v>2.2433198353806687</v>
      </c>
      <c r="F258" s="862" t="s">
        <v>1026</v>
      </c>
      <c r="G258" s="375" t="s">
        <v>1019</v>
      </c>
      <c r="H258" s="375" t="s">
        <v>1027</v>
      </c>
      <c r="I258" s="375" t="s">
        <v>475</v>
      </c>
      <c r="J258" s="375" t="s">
        <v>763</v>
      </c>
    </row>
    <row r="259" spans="1:10" x14ac:dyDescent="0.4">
      <c r="A259" s="375" t="s">
        <v>60</v>
      </c>
      <c r="B259" s="375" t="s">
        <v>459</v>
      </c>
      <c r="C259" s="375" t="s">
        <v>410</v>
      </c>
      <c r="D259" s="375" t="s">
        <v>400</v>
      </c>
      <c r="E259" s="761">
        <v>0.46905268221289631</v>
      </c>
      <c r="F259" s="862" t="s">
        <v>1026</v>
      </c>
      <c r="G259" s="375" t="s">
        <v>1019</v>
      </c>
      <c r="H259" s="375" t="s">
        <v>1027</v>
      </c>
      <c r="I259" s="375" t="s">
        <v>475</v>
      </c>
      <c r="J259" s="375" t="s">
        <v>763</v>
      </c>
    </row>
    <row r="260" spans="1:10" x14ac:dyDescent="0.4">
      <c r="A260" s="375" t="s">
        <v>60</v>
      </c>
      <c r="B260" s="375" t="s">
        <v>459</v>
      </c>
      <c r="C260" s="375" t="s">
        <v>408</v>
      </c>
      <c r="D260" s="375" t="s">
        <v>400</v>
      </c>
      <c r="E260" s="761">
        <v>0</v>
      </c>
      <c r="F260" s="862" t="s">
        <v>1026</v>
      </c>
      <c r="G260" s="375" t="s">
        <v>1019</v>
      </c>
      <c r="H260" s="375" t="s">
        <v>1027</v>
      </c>
      <c r="I260" s="375" t="s">
        <v>475</v>
      </c>
      <c r="J260" s="375" t="s">
        <v>763</v>
      </c>
    </row>
    <row r="261" spans="1:10" x14ac:dyDescent="0.4">
      <c r="A261" s="375" t="s">
        <v>60</v>
      </c>
      <c r="B261" s="375" t="s">
        <v>459</v>
      </c>
      <c r="C261" s="375" t="s">
        <v>409</v>
      </c>
      <c r="D261" s="375" t="s">
        <v>400</v>
      </c>
      <c r="E261" s="761">
        <v>0.5540004842306796</v>
      </c>
      <c r="F261" s="862" t="s">
        <v>1026</v>
      </c>
      <c r="G261" s="375" t="s">
        <v>1019</v>
      </c>
      <c r="H261" s="375" t="s">
        <v>1027</v>
      </c>
      <c r="I261" s="375" t="s">
        <v>475</v>
      </c>
      <c r="J261" s="375" t="s">
        <v>763</v>
      </c>
    </row>
    <row r="262" spans="1:10" x14ac:dyDescent="0.4">
      <c r="A262" s="375" t="s">
        <v>61</v>
      </c>
      <c r="B262" s="375" t="s">
        <v>461</v>
      </c>
      <c r="C262" s="375" t="s">
        <v>412</v>
      </c>
      <c r="D262" s="375" t="s">
        <v>400</v>
      </c>
      <c r="E262" s="761">
        <v>3.1461058614274735E-2</v>
      </c>
      <c r="F262" s="862" t="s">
        <v>1026</v>
      </c>
      <c r="G262" s="375" t="s">
        <v>1019</v>
      </c>
      <c r="H262" s="375" t="s">
        <v>1027</v>
      </c>
      <c r="I262" s="375" t="s">
        <v>475</v>
      </c>
      <c r="J262" s="375" t="s">
        <v>795</v>
      </c>
    </row>
    <row r="263" spans="1:10" x14ac:dyDescent="0.4">
      <c r="A263" s="375" t="s">
        <v>61</v>
      </c>
      <c r="B263" s="375" t="s">
        <v>461</v>
      </c>
      <c r="C263" s="375" t="s">
        <v>385</v>
      </c>
      <c r="D263" s="375" t="s">
        <v>400</v>
      </c>
      <c r="E263" s="761">
        <v>0.9196868719938367</v>
      </c>
      <c r="F263" s="862" t="s">
        <v>1026</v>
      </c>
      <c r="G263" s="375" t="s">
        <v>1019</v>
      </c>
      <c r="H263" s="375" t="s">
        <v>1027</v>
      </c>
      <c r="I263" s="375" t="s">
        <v>475</v>
      </c>
      <c r="J263" s="375" t="s">
        <v>795</v>
      </c>
    </row>
    <row r="264" spans="1:10" x14ac:dyDescent="0.4">
      <c r="A264" s="375" t="s">
        <v>61</v>
      </c>
      <c r="B264" s="375" t="s">
        <v>461</v>
      </c>
      <c r="C264" s="375" t="s">
        <v>411</v>
      </c>
      <c r="D264" s="375" t="s">
        <v>400</v>
      </c>
      <c r="E264" s="761">
        <v>4.9932383689873072</v>
      </c>
      <c r="F264" s="862" t="s">
        <v>1026</v>
      </c>
      <c r="G264" s="375" t="s">
        <v>1019</v>
      </c>
      <c r="H264" s="375" t="s">
        <v>1027</v>
      </c>
      <c r="I264" s="375" t="s">
        <v>475</v>
      </c>
      <c r="J264" s="375" t="s">
        <v>795</v>
      </c>
    </row>
    <row r="265" spans="1:10" x14ac:dyDescent="0.4">
      <c r="A265" s="375" t="s">
        <v>61</v>
      </c>
      <c r="B265" s="375" t="s">
        <v>461</v>
      </c>
      <c r="C265" s="375" t="s">
        <v>410</v>
      </c>
      <c r="D265" s="375" t="s">
        <v>400</v>
      </c>
      <c r="E265" s="761">
        <v>7.2826040867914166E-2</v>
      </c>
      <c r="F265" s="862" t="s">
        <v>1026</v>
      </c>
      <c r="G265" s="375" t="s">
        <v>1019</v>
      </c>
      <c r="H265" s="375" t="s">
        <v>1027</v>
      </c>
      <c r="I265" s="375" t="s">
        <v>475</v>
      </c>
      <c r="J265" s="375" t="s">
        <v>795</v>
      </c>
    </row>
    <row r="266" spans="1:10" x14ac:dyDescent="0.4">
      <c r="A266" s="375" t="s">
        <v>61</v>
      </c>
      <c r="B266" s="375" t="s">
        <v>461</v>
      </c>
      <c r="C266" s="375" t="s">
        <v>408</v>
      </c>
      <c r="D266" s="375" t="s">
        <v>400</v>
      </c>
      <c r="E266" s="761">
        <v>0.38163958652219704</v>
      </c>
      <c r="F266" s="862" t="s">
        <v>1026</v>
      </c>
      <c r="G266" s="375" t="s">
        <v>1019</v>
      </c>
      <c r="H266" s="375" t="s">
        <v>1027</v>
      </c>
      <c r="I266" s="375" t="s">
        <v>475</v>
      </c>
      <c r="J266" s="375" t="s">
        <v>795</v>
      </c>
    </row>
    <row r="267" spans="1:10" x14ac:dyDescent="0.4">
      <c r="A267" s="375" t="s">
        <v>61</v>
      </c>
      <c r="B267" s="375" t="s">
        <v>461</v>
      </c>
      <c r="C267" s="375" t="s">
        <v>409</v>
      </c>
      <c r="D267" s="375" t="s">
        <v>400</v>
      </c>
      <c r="E267" s="761">
        <v>1.1052531029748227</v>
      </c>
      <c r="F267" s="862" t="s">
        <v>1026</v>
      </c>
      <c r="G267" s="375" t="s">
        <v>1019</v>
      </c>
      <c r="H267" s="375" t="s">
        <v>1027</v>
      </c>
      <c r="I267" s="375" t="s">
        <v>475</v>
      </c>
      <c r="J267" s="375" t="s">
        <v>795</v>
      </c>
    </row>
    <row r="268" spans="1:10" x14ac:dyDescent="0.4">
      <c r="A268" s="375" t="s">
        <v>62</v>
      </c>
      <c r="B268" s="375" t="s">
        <v>463</v>
      </c>
      <c r="C268" s="375" t="s">
        <v>412</v>
      </c>
      <c r="D268" s="375" t="s">
        <v>400</v>
      </c>
      <c r="E268" s="761">
        <v>3.2170342468076749E-2</v>
      </c>
      <c r="F268" s="862" t="s">
        <v>1026</v>
      </c>
      <c r="G268" s="375" t="s">
        <v>1019</v>
      </c>
      <c r="H268" s="375" t="s">
        <v>1027</v>
      </c>
      <c r="I268" s="375" t="s">
        <v>475</v>
      </c>
      <c r="J268" s="375" t="s">
        <v>827</v>
      </c>
    </row>
    <row r="269" spans="1:10" x14ac:dyDescent="0.4">
      <c r="A269" s="375" t="s">
        <v>62</v>
      </c>
      <c r="B269" s="375" t="s">
        <v>463</v>
      </c>
      <c r="C269" s="375" t="s">
        <v>385</v>
      </c>
      <c r="D269" s="375" t="s">
        <v>400</v>
      </c>
      <c r="E269" s="761">
        <v>3.2840775545476593</v>
      </c>
      <c r="F269" s="862" t="s">
        <v>1026</v>
      </c>
      <c r="G269" s="375" t="s">
        <v>1019</v>
      </c>
      <c r="H269" s="375" t="s">
        <v>1027</v>
      </c>
      <c r="I269" s="375" t="s">
        <v>475</v>
      </c>
      <c r="J269" s="375" t="s">
        <v>827</v>
      </c>
    </row>
    <row r="270" spans="1:10" x14ac:dyDescent="0.4">
      <c r="A270" s="375" t="s">
        <v>62</v>
      </c>
      <c r="B270" s="375" t="s">
        <v>463</v>
      </c>
      <c r="C270" s="375" t="s">
        <v>411</v>
      </c>
      <c r="D270" s="375" t="s">
        <v>400</v>
      </c>
      <c r="E270" s="761">
        <v>0.2938745971953276</v>
      </c>
      <c r="F270" s="862" t="s">
        <v>1026</v>
      </c>
      <c r="G270" s="375" t="s">
        <v>1019</v>
      </c>
      <c r="H270" s="375" t="s">
        <v>1027</v>
      </c>
      <c r="I270" s="375" t="s">
        <v>475</v>
      </c>
      <c r="J270" s="375" t="s">
        <v>827</v>
      </c>
    </row>
    <row r="271" spans="1:10" x14ac:dyDescent="0.4">
      <c r="A271" s="375" t="s">
        <v>62</v>
      </c>
      <c r="B271" s="375" t="s">
        <v>463</v>
      </c>
      <c r="C271" s="375" t="s">
        <v>410</v>
      </c>
      <c r="D271" s="375" t="s">
        <v>400</v>
      </c>
      <c r="E271" s="761">
        <v>0.23732850318939053</v>
      </c>
      <c r="F271" s="862" t="s">
        <v>1026</v>
      </c>
      <c r="G271" s="375" t="s">
        <v>1019</v>
      </c>
      <c r="H271" s="375" t="s">
        <v>1027</v>
      </c>
      <c r="I271" s="375" t="s">
        <v>475</v>
      </c>
      <c r="J271" s="375" t="s">
        <v>827</v>
      </c>
    </row>
    <row r="272" spans="1:10" x14ac:dyDescent="0.4">
      <c r="A272" s="375" t="s">
        <v>62</v>
      </c>
      <c r="B272" s="375" t="s">
        <v>463</v>
      </c>
      <c r="C272" s="375" t="s">
        <v>408</v>
      </c>
      <c r="D272" s="375" t="s">
        <v>400</v>
      </c>
      <c r="E272" s="761">
        <v>1.1731265802035302</v>
      </c>
      <c r="F272" s="862" t="s">
        <v>1026</v>
      </c>
      <c r="G272" s="375" t="s">
        <v>1019</v>
      </c>
      <c r="H272" s="375" t="s">
        <v>1027</v>
      </c>
      <c r="I272" s="375" t="s">
        <v>475</v>
      </c>
      <c r="J272" s="375" t="s">
        <v>827</v>
      </c>
    </row>
    <row r="273" spans="1:10" x14ac:dyDescent="0.4">
      <c r="A273" s="375" t="s">
        <v>62</v>
      </c>
      <c r="B273" s="375" t="s">
        <v>463</v>
      </c>
      <c r="C273" s="375" t="s">
        <v>409</v>
      </c>
      <c r="D273" s="375" t="s">
        <v>400</v>
      </c>
      <c r="E273" s="761">
        <v>0.75423585182461661</v>
      </c>
      <c r="F273" s="862" t="s">
        <v>1026</v>
      </c>
      <c r="G273" s="375" t="s">
        <v>1019</v>
      </c>
      <c r="H273" s="375" t="s">
        <v>1027</v>
      </c>
      <c r="I273" s="375" t="s">
        <v>475</v>
      </c>
      <c r="J273" s="375" t="s">
        <v>827</v>
      </c>
    </row>
    <row r="274" spans="1:10" x14ac:dyDescent="0.4">
      <c r="A274" s="375" t="s">
        <v>63</v>
      </c>
      <c r="B274" s="375" t="s">
        <v>465</v>
      </c>
      <c r="C274" s="375" t="s">
        <v>412</v>
      </c>
      <c r="D274" s="375" t="s">
        <v>400</v>
      </c>
      <c r="E274" s="761">
        <v>1.840345914853728E-2</v>
      </c>
      <c r="F274" s="862" t="s">
        <v>1026</v>
      </c>
      <c r="G274" s="375" t="s">
        <v>1019</v>
      </c>
      <c r="H274" s="375" t="s">
        <v>1027</v>
      </c>
      <c r="I274" s="375" t="s">
        <v>475</v>
      </c>
      <c r="J274" s="375" t="s">
        <v>859</v>
      </c>
    </row>
    <row r="275" spans="1:10" x14ac:dyDescent="0.4">
      <c r="A275" s="375" t="s">
        <v>63</v>
      </c>
      <c r="B275" s="375" t="s">
        <v>465</v>
      </c>
      <c r="C275" s="375" t="s">
        <v>385</v>
      </c>
      <c r="D275" s="375" t="s">
        <v>400</v>
      </c>
      <c r="E275" s="761">
        <v>2.0705481224378164</v>
      </c>
      <c r="F275" s="862" t="s">
        <v>1026</v>
      </c>
      <c r="G275" s="375" t="s">
        <v>1019</v>
      </c>
      <c r="H275" s="375" t="s">
        <v>1027</v>
      </c>
      <c r="I275" s="375" t="s">
        <v>475</v>
      </c>
      <c r="J275" s="375" t="s">
        <v>859</v>
      </c>
    </row>
    <row r="276" spans="1:10" x14ac:dyDescent="0.4">
      <c r="A276" s="375" t="s">
        <v>63</v>
      </c>
      <c r="B276" s="375" t="s">
        <v>465</v>
      </c>
      <c r="C276" s="375" t="s">
        <v>411</v>
      </c>
      <c r="D276" s="375" t="s">
        <v>400</v>
      </c>
      <c r="E276" s="761">
        <v>3.9831927427996647</v>
      </c>
      <c r="F276" s="862" t="s">
        <v>1026</v>
      </c>
      <c r="G276" s="375" t="s">
        <v>1019</v>
      </c>
      <c r="H276" s="375" t="s">
        <v>1027</v>
      </c>
      <c r="I276" s="375" t="s">
        <v>475</v>
      </c>
      <c r="J276" s="375" t="s">
        <v>859</v>
      </c>
    </row>
    <row r="277" spans="1:10" x14ac:dyDescent="0.4">
      <c r="A277" s="375" t="s">
        <v>63</v>
      </c>
      <c r="B277" s="375" t="s">
        <v>465</v>
      </c>
      <c r="C277" s="375" t="s">
        <v>410</v>
      </c>
      <c r="D277" s="375" t="s">
        <v>400</v>
      </c>
      <c r="E277" s="761">
        <v>9.0567947236484796E-3</v>
      </c>
      <c r="F277" s="862" t="s">
        <v>1026</v>
      </c>
      <c r="G277" s="375" t="s">
        <v>1019</v>
      </c>
      <c r="H277" s="375" t="s">
        <v>1027</v>
      </c>
      <c r="I277" s="375" t="s">
        <v>475</v>
      </c>
      <c r="J277" s="375" t="s">
        <v>859</v>
      </c>
    </row>
    <row r="278" spans="1:10" x14ac:dyDescent="0.4">
      <c r="A278" s="375" t="s">
        <v>63</v>
      </c>
      <c r="B278" s="375" t="s">
        <v>465</v>
      </c>
      <c r="C278" s="375" t="s">
        <v>408</v>
      </c>
      <c r="D278" s="375" t="s">
        <v>400</v>
      </c>
      <c r="E278" s="761">
        <v>1.0813324695313395</v>
      </c>
      <c r="F278" s="862" t="s">
        <v>1026</v>
      </c>
      <c r="G278" s="375" t="s">
        <v>1019</v>
      </c>
      <c r="H278" s="375" t="s">
        <v>1027</v>
      </c>
      <c r="I278" s="375" t="s">
        <v>475</v>
      </c>
      <c r="J278" s="375" t="s">
        <v>859</v>
      </c>
    </row>
    <row r="279" spans="1:10" x14ac:dyDescent="0.4">
      <c r="A279" s="375" t="s">
        <v>63</v>
      </c>
      <c r="B279" s="375" t="s">
        <v>465</v>
      </c>
      <c r="C279" s="375" t="s">
        <v>409</v>
      </c>
      <c r="D279" s="375" t="s">
        <v>400</v>
      </c>
      <c r="E279" s="761">
        <v>0.18072164352880801</v>
      </c>
      <c r="F279" s="862" t="s">
        <v>1026</v>
      </c>
      <c r="G279" s="375" t="s">
        <v>1019</v>
      </c>
      <c r="H279" s="375" t="s">
        <v>1027</v>
      </c>
      <c r="I279" s="375" t="s">
        <v>475</v>
      </c>
      <c r="J279" s="375" t="s">
        <v>859</v>
      </c>
    </row>
    <row r="280" spans="1:10" x14ac:dyDescent="0.4">
      <c r="A280" s="375" t="s">
        <v>64</v>
      </c>
      <c r="B280" s="375" t="s">
        <v>467</v>
      </c>
      <c r="C280" s="375" t="s">
        <v>412</v>
      </c>
      <c r="D280" s="375" t="s">
        <v>400</v>
      </c>
      <c r="E280" s="761">
        <v>2.4417723003287966E-2</v>
      </c>
      <c r="F280" s="862" t="s">
        <v>1026</v>
      </c>
      <c r="G280" s="375" t="s">
        <v>1019</v>
      </c>
      <c r="H280" s="375" t="s">
        <v>1027</v>
      </c>
      <c r="I280" s="375" t="s">
        <v>475</v>
      </c>
      <c r="J280" s="375" t="s">
        <v>891</v>
      </c>
    </row>
    <row r="281" spans="1:10" x14ac:dyDescent="0.4">
      <c r="A281" s="375" t="s">
        <v>64</v>
      </c>
      <c r="B281" s="375" t="s">
        <v>467</v>
      </c>
      <c r="C281" s="375" t="s">
        <v>385</v>
      </c>
      <c r="D281" s="375" t="s">
        <v>400</v>
      </c>
      <c r="E281" s="761">
        <v>2.8602819687117544</v>
      </c>
      <c r="F281" s="862" t="s">
        <v>1026</v>
      </c>
      <c r="G281" s="375" t="s">
        <v>1019</v>
      </c>
      <c r="H281" s="375" t="s">
        <v>1027</v>
      </c>
      <c r="I281" s="375" t="s">
        <v>475</v>
      </c>
      <c r="J281" s="375" t="s">
        <v>891</v>
      </c>
    </row>
    <row r="282" spans="1:10" x14ac:dyDescent="0.4">
      <c r="A282" s="375" t="s">
        <v>64</v>
      </c>
      <c r="B282" s="375" t="s">
        <v>467</v>
      </c>
      <c r="C282" s="375" t="s">
        <v>411</v>
      </c>
      <c r="D282" s="375" t="s">
        <v>400</v>
      </c>
      <c r="E282" s="761">
        <v>3.170182240540695</v>
      </c>
      <c r="F282" s="862" t="s">
        <v>1026</v>
      </c>
      <c r="G282" s="375" t="s">
        <v>1019</v>
      </c>
      <c r="H282" s="375" t="s">
        <v>1027</v>
      </c>
      <c r="I282" s="375" t="s">
        <v>475</v>
      </c>
      <c r="J282" s="375" t="s">
        <v>891</v>
      </c>
    </row>
    <row r="283" spans="1:10" x14ac:dyDescent="0.4">
      <c r="A283" s="375" t="s">
        <v>64</v>
      </c>
      <c r="B283" s="375" t="s">
        <v>467</v>
      </c>
      <c r="C283" s="375" t="s">
        <v>410</v>
      </c>
      <c r="D283" s="375" t="s">
        <v>400</v>
      </c>
      <c r="E283" s="761">
        <v>7.8554853281430193E-2</v>
      </c>
      <c r="F283" s="862" t="s">
        <v>1026</v>
      </c>
      <c r="G283" s="375" t="s">
        <v>1019</v>
      </c>
      <c r="H283" s="375" t="s">
        <v>1027</v>
      </c>
      <c r="I283" s="375" t="s">
        <v>475</v>
      </c>
      <c r="J283" s="375" t="s">
        <v>891</v>
      </c>
    </row>
    <row r="284" spans="1:10" x14ac:dyDescent="0.4">
      <c r="A284" s="375" t="s">
        <v>64</v>
      </c>
      <c r="B284" s="375" t="s">
        <v>467</v>
      </c>
      <c r="C284" s="375" t="s">
        <v>408</v>
      </c>
      <c r="D284" s="375" t="s">
        <v>400</v>
      </c>
      <c r="E284" s="761">
        <v>1.0252701863368434</v>
      </c>
      <c r="F284" s="862" t="s">
        <v>1026</v>
      </c>
      <c r="G284" s="375" t="s">
        <v>1019</v>
      </c>
      <c r="H284" s="375" t="s">
        <v>1027</v>
      </c>
      <c r="I284" s="375" t="s">
        <v>475</v>
      </c>
      <c r="J284" s="375" t="s">
        <v>891</v>
      </c>
    </row>
    <row r="285" spans="1:10" x14ac:dyDescent="0.4">
      <c r="A285" s="375" t="s">
        <v>64</v>
      </c>
      <c r="B285" s="375" t="s">
        <v>467</v>
      </c>
      <c r="C285" s="375" t="s">
        <v>409</v>
      </c>
      <c r="D285" s="375" t="s">
        <v>400</v>
      </c>
      <c r="E285" s="761">
        <v>0.17181748236749275</v>
      </c>
      <c r="F285" s="862" t="s">
        <v>1026</v>
      </c>
      <c r="G285" s="375" t="s">
        <v>1019</v>
      </c>
      <c r="H285" s="375" t="s">
        <v>1027</v>
      </c>
      <c r="I285" s="375" t="s">
        <v>475</v>
      </c>
      <c r="J285" s="375" t="s">
        <v>891</v>
      </c>
    </row>
    <row r="286" spans="1:10" x14ac:dyDescent="0.4">
      <c r="A286" s="375" t="s">
        <v>65</v>
      </c>
      <c r="B286" s="375" t="s">
        <v>469</v>
      </c>
      <c r="C286" s="375" t="s">
        <v>412</v>
      </c>
      <c r="D286" s="375" t="s">
        <v>400</v>
      </c>
      <c r="E286" s="761">
        <v>0.17556964999893193</v>
      </c>
      <c r="F286" s="862" t="s">
        <v>1026</v>
      </c>
      <c r="G286" s="375" t="s">
        <v>1019</v>
      </c>
      <c r="H286" s="375" t="s">
        <v>1027</v>
      </c>
      <c r="I286" s="375" t="s">
        <v>475</v>
      </c>
      <c r="J286" s="375" t="s">
        <v>923</v>
      </c>
    </row>
    <row r="287" spans="1:10" x14ac:dyDescent="0.4">
      <c r="A287" s="375" t="s">
        <v>65</v>
      </c>
      <c r="B287" s="375" t="s">
        <v>469</v>
      </c>
      <c r="C287" s="375" t="s">
        <v>385</v>
      </c>
      <c r="D287" s="375" t="s">
        <v>400</v>
      </c>
      <c r="E287" s="761">
        <v>2.502136689894785</v>
      </c>
      <c r="F287" s="862" t="s">
        <v>1026</v>
      </c>
      <c r="G287" s="375" t="s">
        <v>1019</v>
      </c>
      <c r="H287" s="375" t="s">
        <v>1027</v>
      </c>
      <c r="I287" s="375" t="s">
        <v>475</v>
      </c>
      <c r="J287" s="375" t="s">
        <v>923</v>
      </c>
    </row>
    <row r="288" spans="1:10" x14ac:dyDescent="0.4">
      <c r="A288" s="375" t="s">
        <v>65</v>
      </c>
      <c r="B288" s="375" t="s">
        <v>469</v>
      </c>
      <c r="C288" s="375" t="s">
        <v>411</v>
      </c>
      <c r="D288" s="375" t="s">
        <v>400</v>
      </c>
      <c r="E288" s="761">
        <v>3.5804862470434502</v>
      </c>
      <c r="F288" s="862" t="s">
        <v>1026</v>
      </c>
      <c r="G288" s="375" t="s">
        <v>1019</v>
      </c>
      <c r="H288" s="375" t="s">
        <v>1027</v>
      </c>
      <c r="I288" s="375" t="s">
        <v>475</v>
      </c>
      <c r="J288" s="375" t="s">
        <v>923</v>
      </c>
    </row>
    <row r="289" spans="1:10" x14ac:dyDescent="0.4">
      <c r="A289" s="375" t="s">
        <v>65</v>
      </c>
      <c r="B289" s="375" t="s">
        <v>469</v>
      </c>
      <c r="C289" s="375" t="s">
        <v>410</v>
      </c>
      <c r="D289" s="375" t="s">
        <v>400</v>
      </c>
      <c r="E289" s="761">
        <v>1.7720679766609597E-4</v>
      </c>
      <c r="F289" s="862" t="s">
        <v>1026</v>
      </c>
      <c r="G289" s="375" t="s">
        <v>1019</v>
      </c>
      <c r="H289" s="375" t="s">
        <v>1027</v>
      </c>
      <c r="I289" s="375" t="s">
        <v>475</v>
      </c>
      <c r="J289" s="375" t="s">
        <v>923</v>
      </c>
    </row>
    <row r="290" spans="1:10" x14ac:dyDescent="0.4">
      <c r="A290" s="375" t="s">
        <v>65</v>
      </c>
      <c r="B290" s="375" t="s">
        <v>469</v>
      </c>
      <c r="C290" s="375" t="s">
        <v>408</v>
      </c>
      <c r="D290" s="375" t="s">
        <v>400</v>
      </c>
      <c r="E290" s="761">
        <v>0.13785891752247537</v>
      </c>
      <c r="F290" s="862" t="s">
        <v>1026</v>
      </c>
      <c r="G290" s="375" t="s">
        <v>1019</v>
      </c>
      <c r="H290" s="375" t="s">
        <v>1027</v>
      </c>
      <c r="I290" s="375" t="s">
        <v>475</v>
      </c>
      <c r="J290" s="375" t="s">
        <v>923</v>
      </c>
    </row>
    <row r="291" spans="1:10" x14ac:dyDescent="0.4">
      <c r="A291" s="375" t="s">
        <v>65</v>
      </c>
      <c r="B291" s="375" t="s">
        <v>469</v>
      </c>
      <c r="C291" s="375" t="s">
        <v>409</v>
      </c>
      <c r="D291" s="375" t="s">
        <v>400</v>
      </c>
      <c r="E291" s="761">
        <v>1.1360658065990954</v>
      </c>
      <c r="F291" s="862" t="s">
        <v>1026</v>
      </c>
      <c r="G291" s="375" t="s">
        <v>1019</v>
      </c>
      <c r="H291" s="375" t="s">
        <v>1027</v>
      </c>
      <c r="I291" s="375" t="s">
        <v>475</v>
      </c>
      <c r="J291" s="375" t="s">
        <v>923</v>
      </c>
    </row>
    <row r="292" spans="1:10" x14ac:dyDescent="0.4">
      <c r="A292" s="375" t="s">
        <v>66</v>
      </c>
      <c r="B292" s="375" t="s">
        <v>471</v>
      </c>
      <c r="C292" s="375" t="s">
        <v>412</v>
      </c>
      <c r="D292" s="375" t="s">
        <v>400</v>
      </c>
      <c r="E292" s="761">
        <v>1.1243100826475255E-2</v>
      </c>
      <c r="F292" s="862" t="s">
        <v>1026</v>
      </c>
      <c r="G292" s="375" t="s">
        <v>1019</v>
      </c>
      <c r="H292" s="375" t="s">
        <v>1027</v>
      </c>
      <c r="I292" s="375" t="s">
        <v>475</v>
      </c>
      <c r="J292" s="375" t="s">
        <v>955</v>
      </c>
    </row>
    <row r="293" spans="1:10" x14ac:dyDescent="0.4">
      <c r="A293" s="375" t="s">
        <v>66</v>
      </c>
      <c r="B293" s="375" t="s">
        <v>471</v>
      </c>
      <c r="C293" s="375" t="s">
        <v>385</v>
      </c>
      <c r="D293" s="375" t="s">
        <v>400</v>
      </c>
      <c r="E293" s="761">
        <v>3.834420044153918</v>
      </c>
      <c r="F293" s="862" t="s">
        <v>1026</v>
      </c>
      <c r="G293" s="375" t="s">
        <v>1019</v>
      </c>
      <c r="H293" s="375" t="s">
        <v>1027</v>
      </c>
      <c r="I293" s="375" t="s">
        <v>475</v>
      </c>
      <c r="J293" s="375" t="s">
        <v>955</v>
      </c>
    </row>
    <row r="294" spans="1:10" x14ac:dyDescent="0.4">
      <c r="A294" s="375" t="s">
        <v>66</v>
      </c>
      <c r="B294" s="375" t="s">
        <v>471</v>
      </c>
      <c r="C294" s="375" t="s">
        <v>411</v>
      </c>
      <c r="D294" s="375" t="s">
        <v>400</v>
      </c>
      <c r="E294" s="761">
        <v>2.5185633137554815</v>
      </c>
      <c r="F294" s="862" t="s">
        <v>1026</v>
      </c>
      <c r="G294" s="375" t="s">
        <v>1019</v>
      </c>
      <c r="H294" s="375" t="s">
        <v>1027</v>
      </c>
      <c r="I294" s="375" t="s">
        <v>475</v>
      </c>
      <c r="J294" s="375" t="s">
        <v>955</v>
      </c>
    </row>
    <row r="295" spans="1:10" x14ac:dyDescent="0.4">
      <c r="A295" s="375" t="s">
        <v>66</v>
      </c>
      <c r="B295" s="375" t="s">
        <v>471</v>
      </c>
      <c r="C295" s="375" t="s">
        <v>410</v>
      </c>
      <c r="D295" s="375" t="s">
        <v>400</v>
      </c>
      <c r="E295" s="761">
        <v>2.5106259958673841E-3</v>
      </c>
      <c r="F295" s="862" t="s">
        <v>1026</v>
      </c>
      <c r="G295" s="375" t="s">
        <v>1019</v>
      </c>
      <c r="H295" s="375" t="s">
        <v>1027</v>
      </c>
      <c r="I295" s="375" t="s">
        <v>475</v>
      </c>
      <c r="J295" s="375" t="s">
        <v>955</v>
      </c>
    </row>
    <row r="296" spans="1:10" x14ac:dyDescent="0.4">
      <c r="A296" s="375" t="s">
        <v>66</v>
      </c>
      <c r="B296" s="375" t="s">
        <v>471</v>
      </c>
      <c r="C296" s="375" t="s">
        <v>408</v>
      </c>
      <c r="D296" s="375" t="s">
        <v>400</v>
      </c>
      <c r="E296" s="761">
        <v>0.38586094635456314</v>
      </c>
      <c r="F296" s="862" t="s">
        <v>1026</v>
      </c>
      <c r="G296" s="375" t="s">
        <v>1019</v>
      </c>
      <c r="H296" s="375" t="s">
        <v>1027</v>
      </c>
      <c r="I296" s="375" t="s">
        <v>475</v>
      </c>
      <c r="J296" s="375" t="s">
        <v>955</v>
      </c>
    </row>
    <row r="297" spans="1:10" x14ac:dyDescent="0.4">
      <c r="A297" s="375" t="s">
        <v>66</v>
      </c>
      <c r="B297" s="375" t="s">
        <v>471</v>
      </c>
      <c r="C297" s="375" t="s">
        <v>409</v>
      </c>
      <c r="D297" s="375" t="s">
        <v>400</v>
      </c>
      <c r="E297" s="761">
        <v>0.5565522875514981</v>
      </c>
      <c r="F297" s="862" t="s">
        <v>1026</v>
      </c>
      <c r="G297" s="375" t="s">
        <v>1019</v>
      </c>
      <c r="H297" s="375" t="s">
        <v>1027</v>
      </c>
      <c r="I297" s="375" t="s">
        <v>475</v>
      </c>
      <c r="J297" s="375" t="s">
        <v>955</v>
      </c>
    </row>
    <row r="298" spans="1:10" x14ac:dyDescent="0.4">
      <c r="A298" s="375" t="s">
        <v>384</v>
      </c>
      <c r="B298" s="375" t="s">
        <v>453</v>
      </c>
      <c r="C298" s="375" t="s">
        <v>412</v>
      </c>
      <c r="D298" s="375" t="s">
        <v>400</v>
      </c>
      <c r="E298" s="761">
        <v>4.3029930885309937E-2</v>
      </c>
      <c r="F298" s="862" t="s">
        <v>1026</v>
      </c>
      <c r="G298" s="375" t="s">
        <v>1019</v>
      </c>
      <c r="H298" s="375" t="s">
        <v>1027</v>
      </c>
      <c r="I298" s="375" t="s">
        <v>475</v>
      </c>
      <c r="J298" s="375" t="s">
        <v>658</v>
      </c>
    </row>
    <row r="299" spans="1:10" x14ac:dyDescent="0.4">
      <c r="A299" s="375" t="s">
        <v>384</v>
      </c>
      <c r="B299" s="375" t="s">
        <v>453</v>
      </c>
      <c r="C299" s="375" t="s">
        <v>385</v>
      </c>
      <c r="D299" s="375" t="s">
        <v>400</v>
      </c>
      <c r="E299" s="761">
        <v>2.4026282697671806</v>
      </c>
      <c r="F299" s="862" t="s">
        <v>1026</v>
      </c>
      <c r="G299" s="375" t="s">
        <v>1019</v>
      </c>
      <c r="H299" s="375" t="s">
        <v>1027</v>
      </c>
      <c r="I299" s="375" t="s">
        <v>475</v>
      </c>
      <c r="J299" s="375" t="s">
        <v>658</v>
      </c>
    </row>
    <row r="300" spans="1:10" x14ac:dyDescent="0.4">
      <c r="A300" s="375" t="s">
        <v>384</v>
      </c>
      <c r="B300" s="375" t="s">
        <v>453</v>
      </c>
      <c r="C300" s="375" t="s">
        <v>411</v>
      </c>
      <c r="D300" s="375" t="s">
        <v>400</v>
      </c>
      <c r="E300" s="761">
        <v>2.8941650390947697</v>
      </c>
      <c r="F300" s="862" t="s">
        <v>1026</v>
      </c>
      <c r="G300" s="375" t="s">
        <v>1019</v>
      </c>
      <c r="H300" s="375" t="s">
        <v>1027</v>
      </c>
      <c r="I300" s="375" t="s">
        <v>475</v>
      </c>
      <c r="J300" s="375" t="s">
        <v>658</v>
      </c>
    </row>
    <row r="301" spans="1:10" x14ac:dyDescent="0.4">
      <c r="A301" s="375" t="s">
        <v>384</v>
      </c>
      <c r="B301" s="375" t="s">
        <v>453</v>
      </c>
      <c r="C301" s="375" t="s">
        <v>410</v>
      </c>
      <c r="D301" s="375" t="s">
        <v>400</v>
      </c>
      <c r="E301" s="761">
        <v>5.5695038078559328E-2</v>
      </c>
      <c r="F301" s="862" t="s">
        <v>1026</v>
      </c>
      <c r="G301" s="375" t="s">
        <v>1019</v>
      </c>
      <c r="H301" s="375" t="s">
        <v>1027</v>
      </c>
      <c r="I301" s="375" t="s">
        <v>475</v>
      </c>
      <c r="J301" s="375" t="s">
        <v>658</v>
      </c>
    </row>
    <row r="302" spans="1:10" x14ac:dyDescent="0.4">
      <c r="A302" s="375" t="s">
        <v>384</v>
      </c>
      <c r="B302" s="375" t="s">
        <v>453</v>
      </c>
      <c r="C302" s="375" t="s">
        <v>408</v>
      </c>
      <c r="D302" s="375" t="s">
        <v>400</v>
      </c>
      <c r="E302" s="761">
        <v>0.73104117036137417</v>
      </c>
      <c r="F302" s="862" t="s">
        <v>1026</v>
      </c>
      <c r="G302" s="375" t="s">
        <v>1019</v>
      </c>
      <c r="H302" s="375" t="s">
        <v>1027</v>
      </c>
      <c r="I302" s="375" t="s">
        <v>475</v>
      </c>
      <c r="J302" s="375" t="s">
        <v>658</v>
      </c>
    </row>
    <row r="303" spans="1:10" x14ac:dyDescent="0.4">
      <c r="A303" s="375" t="s">
        <v>384</v>
      </c>
      <c r="B303" s="375" t="s">
        <v>453</v>
      </c>
      <c r="C303" s="375" t="s">
        <v>409</v>
      </c>
      <c r="D303" s="375" t="s">
        <v>400</v>
      </c>
      <c r="E303" s="761">
        <v>0.59513146156184871</v>
      </c>
      <c r="F303" s="862" t="s">
        <v>1026</v>
      </c>
      <c r="G303" s="375" t="s">
        <v>1019</v>
      </c>
      <c r="H303" s="375" t="s">
        <v>1027</v>
      </c>
      <c r="I303" s="375" t="s">
        <v>475</v>
      </c>
      <c r="J303" s="375" t="s">
        <v>658</v>
      </c>
    </row>
    <row r="304" spans="1:10" x14ac:dyDescent="0.4">
      <c r="A304" s="375" t="s">
        <v>67</v>
      </c>
      <c r="B304" s="375" t="s">
        <v>473</v>
      </c>
      <c r="C304" s="375" t="s">
        <v>412</v>
      </c>
      <c r="D304" s="375" t="s">
        <v>400</v>
      </c>
      <c r="E304" s="761">
        <v>1.7302566504337483E-2</v>
      </c>
      <c r="F304" s="862" t="s">
        <v>1026</v>
      </c>
      <c r="G304" s="375" t="s">
        <v>1019</v>
      </c>
      <c r="H304" s="375" t="s">
        <v>1027</v>
      </c>
      <c r="I304" s="375" t="s">
        <v>475</v>
      </c>
      <c r="J304" s="375" t="s">
        <v>987</v>
      </c>
    </row>
    <row r="305" spans="1:10" x14ac:dyDescent="0.4">
      <c r="A305" s="375" t="s">
        <v>67</v>
      </c>
      <c r="B305" s="375" t="s">
        <v>473</v>
      </c>
      <c r="C305" s="375" t="s">
        <v>385</v>
      </c>
      <c r="D305" s="375" t="s">
        <v>400</v>
      </c>
      <c r="E305" s="761">
        <v>1.8336465968328222</v>
      </c>
      <c r="F305" s="862" t="s">
        <v>1026</v>
      </c>
      <c r="G305" s="375" t="s">
        <v>1019</v>
      </c>
      <c r="H305" s="375" t="s">
        <v>1027</v>
      </c>
      <c r="I305" s="375" t="s">
        <v>475</v>
      </c>
      <c r="J305" s="375" t="s">
        <v>987</v>
      </c>
    </row>
    <row r="306" spans="1:10" x14ac:dyDescent="0.4">
      <c r="A306" s="375" t="s">
        <v>67</v>
      </c>
      <c r="B306" s="375" t="s">
        <v>473</v>
      </c>
      <c r="C306" s="375" t="s">
        <v>411</v>
      </c>
      <c r="D306" s="375" t="s">
        <v>400</v>
      </c>
      <c r="E306" s="761">
        <v>1.9712754702776532</v>
      </c>
      <c r="F306" s="862" t="s">
        <v>1026</v>
      </c>
      <c r="G306" s="375" t="s">
        <v>1019</v>
      </c>
      <c r="H306" s="375" t="s">
        <v>1027</v>
      </c>
      <c r="I306" s="375" t="s">
        <v>475</v>
      </c>
      <c r="J306" s="375" t="s">
        <v>987</v>
      </c>
    </row>
    <row r="307" spans="1:10" x14ac:dyDescent="0.4">
      <c r="A307" s="375" t="s">
        <v>67</v>
      </c>
      <c r="B307" s="375" t="s">
        <v>473</v>
      </c>
      <c r="C307" s="375" t="s">
        <v>410</v>
      </c>
      <c r="D307" s="375" t="s">
        <v>400</v>
      </c>
      <c r="E307" s="761">
        <v>8.0210883349337098E-2</v>
      </c>
      <c r="F307" s="862" t="s">
        <v>1026</v>
      </c>
      <c r="G307" s="375" t="s">
        <v>1019</v>
      </c>
      <c r="H307" s="375" t="s">
        <v>1027</v>
      </c>
      <c r="I307" s="375" t="s">
        <v>475</v>
      </c>
      <c r="J307" s="375" t="s">
        <v>987</v>
      </c>
    </row>
    <row r="308" spans="1:10" x14ac:dyDescent="0.4">
      <c r="A308" s="375" t="s">
        <v>67</v>
      </c>
      <c r="B308" s="375" t="s">
        <v>473</v>
      </c>
      <c r="C308" s="375" t="s">
        <v>408</v>
      </c>
      <c r="D308" s="375" t="s">
        <v>400</v>
      </c>
      <c r="E308" s="761">
        <v>0.18462016812675058</v>
      </c>
      <c r="F308" s="862" t="s">
        <v>1026</v>
      </c>
      <c r="G308" s="375" t="s">
        <v>1019</v>
      </c>
      <c r="H308" s="375" t="s">
        <v>1027</v>
      </c>
      <c r="I308" s="375" t="s">
        <v>475</v>
      </c>
      <c r="J308" s="375" t="s">
        <v>987</v>
      </c>
    </row>
    <row r="309" spans="1:10" ht="15" customHeight="1" x14ac:dyDescent="0.4">
      <c r="A309" s="375" t="s">
        <v>67</v>
      </c>
      <c r="B309" s="375" t="s">
        <v>473</v>
      </c>
      <c r="C309" s="375" t="s">
        <v>409</v>
      </c>
      <c r="D309" s="375" t="s">
        <v>400</v>
      </c>
      <c r="E309" s="761">
        <v>1.8250624586110813</v>
      </c>
      <c r="F309" s="862" t="s">
        <v>1026</v>
      </c>
      <c r="G309" s="375" t="s">
        <v>1019</v>
      </c>
      <c r="H309" s="375" t="s">
        <v>1027</v>
      </c>
      <c r="I309" s="375" t="s">
        <v>475</v>
      </c>
      <c r="J309" s="375" t="s">
        <v>987</v>
      </c>
    </row>
    <row r="310" spans="1:10" x14ac:dyDescent="0.4">
      <c r="A310" s="375"/>
      <c r="B310" s="375"/>
      <c r="C310" s="375"/>
      <c r="D310" s="375"/>
      <c r="E310" s="375"/>
      <c r="F310" s="375"/>
      <c r="G310" s="375"/>
      <c r="H310" s="375"/>
      <c r="I310" s="375"/>
      <c r="J310" s="375"/>
    </row>
  </sheetData>
  <sortState ref="A2:J310">
    <sortCondition ref="F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6"/>
  <sheetViews>
    <sheetView workbookViewId="0">
      <selection sqref="A1:M1048576"/>
    </sheetView>
  </sheetViews>
  <sheetFormatPr defaultRowHeight="14.6" x14ac:dyDescent="0.4"/>
  <cols>
    <col min="1" max="1" width="11" customWidth="1"/>
    <col min="3" max="3" width="24.15234375" bestFit="1" customWidth="1"/>
  </cols>
  <sheetData>
    <row r="1" spans="1:13" s="1" customFormat="1" x14ac:dyDescent="0.4">
      <c r="A1" s="805" t="s">
        <v>1020</v>
      </c>
      <c r="B1" s="1" t="s">
        <v>417</v>
      </c>
      <c r="C1" s="1" t="s">
        <v>374</v>
      </c>
      <c r="D1" s="1" t="s">
        <v>376</v>
      </c>
      <c r="E1" s="1" t="s">
        <v>375</v>
      </c>
      <c r="F1" s="1" t="s">
        <v>1021</v>
      </c>
      <c r="G1" s="1" t="s">
        <v>383</v>
      </c>
      <c r="H1" s="1" t="s">
        <v>386</v>
      </c>
      <c r="I1" s="1" t="s">
        <v>380</v>
      </c>
      <c r="J1" s="1" t="s">
        <v>476</v>
      </c>
      <c r="K1" s="1" t="s">
        <v>1022</v>
      </c>
      <c r="L1" s="1" t="s">
        <v>377</v>
      </c>
      <c r="M1" s="1" t="s">
        <v>378</v>
      </c>
    </row>
    <row r="2" spans="1:13" x14ac:dyDescent="0.4">
      <c r="A2" s="428" t="s">
        <v>232</v>
      </c>
      <c r="B2" t="s">
        <v>405</v>
      </c>
      <c r="C2" t="s">
        <v>52</v>
      </c>
      <c r="E2" s="866">
        <v>0.34</v>
      </c>
      <c r="F2" t="s">
        <v>393</v>
      </c>
      <c r="G2" t="s">
        <v>400</v>
      </c>
      <c r="H2" s="867">
        <v>6.7000000000000002E-6</v>
      </c>
      <c r="I2" t="s">
        <v>1023</v>
      </c>
      <c r="J2" t="s">
        <v>477</v>
      </c>
      <c r="K2" t="s">
        <v>1024</v>
      </c>
      <c r="L2" t="s">
        <v>475</v>
      </c>
      <c r="M2" t="s">
        <v>702</v>
      </c>
    </row>
    <row r="3" spans="1:13" x14ac:dyDescent="0.4">
      <c r="A3" s="428" t="s">
        <v>232</v>
      </c>
      <c r="B3" t="s">
        <v>405</v>
      </c>
      <c r="C3" t="s">
        <v>52</v>
      </c>
      <c r="E3" s="866">
        <v>0.34</v>
      </c>
      <c r="F3" t="s">
        <v>393</v>
      </c>
      <c r="G3" t="s">
        <v>401</v>
      </c>
      <c r="H3" s="867">
        <v>6.6900000000000003E-6</v>
      </c>
      <c r="I3" t="s">
        <v>1023</v>
      </c>
      <c r="J3" t="s">
        <v>477</v>
      </c>
      <c r="K3" t="s">
        <v>1024</v>
      </c>
      <c r="L3" t="s">
        <v>475</v>
      </c>
      <c r="M3" t="s">
        <v>706</v>
      </c>
    </row>
    <row r="4" spans="1:13" x14ac:dyDescent="0.4">
      <c r="A4" s="428" t="s">
        <v>232</v>
      </c>
      <c r="B4" t="s">
        <v>405</v>
      </c>
      <c r="C4" t="s">
        <v>54</v>
      </c>
      <c r="E4" s="866">
        <v>0.29899999999999999</v>
      </c>
      <c r="F4" t="s">
        <v>393</v>
      </c>
      <c r="G4" t="s">
        <v>400</v>
      </c>
      <c r="H4" s="867">
        <v>1.1000000000000001E-6</v>
      </c>
      <c r="I4" t="s">
        <v>1023</v>
      </c>
      <c r="J4" t="s">
        <v>477</v>
      </c>
      <c r="K4" t="s">
        <v>1024</v>
      </c>
      <c r="L4" t="s">
        <v>475</v>
      </c>
      <c r="M4" t="s">
        <v>712</v>
      </c>
    </row>
    <row r="5" spans="1:13" x14ac:dyDescent="0.4">
      <c r="A5" s="428" t="s">
        <v>232</v>
      </c>
      <c r="B5" t="s">
        <v>405</v>
      </c>
      <c r="C5" t="s">
        <v>54</v>
      </c>
      <c r="E5" s="866">
        <v>0.29899999999999999</v>
      </c>
      <c r="F5" t="s">
        <v>393</v>
      </c>
      <c r="G5" t="s">
        <v>401</v>
      </c>
      <c r="H5" s="867">
        <v>1.1000000000000001E-6</v>
      </c>
      <c r="I5" t="s">
        <v>1023</v>
      </c>
      <c r="J5" t="s">
        <v>477</v>
      </c>
      <c r="K5" t="s">
        <v>1024</v>
      </c>
      <c r="L5" t="s">
        <v>475</v>
      </c>
      <c r="M5" t="s">
        <v>714</v>
      </c>
    </row>
    <row r="6" spans="1:13" x14ac:dyDescent="0.4">
      <c r="A6" s="428" t="s">
        <v>232</v>
      </c>
      <c r="B6" t="s">
        <v>405</v>
      </c>
      <c r="C6" t="s">
        <v>73</v>
      </c>
      <c r="E6" s="866">
        <v>0.38300000000000001</v>
      </c>
      <c r="F6" t="s">
        <v>393</v>
      </c>
      <c r="G6" t="s">
        <v>400</v>
      </c>
      <c r="H6" s="867">
        <v>2.9000000000000002E-8</v>
      </c>
      <c r="I6" t="s">
        <v>1023</v>
      </c>
      <c r="J6" t="s">
        <v>477</v>
      </c>
      <c r="K6" t="s">
        <v>1024</v>
      </c>
      <c r="L6" t="s">
        <v>475</v>
      </c>
      <c r="M6" t="s">
        <v>719</v>
      </c>
    </row>
    <row r="7" spans="1:13" x14ac:dyDescent="0.4">
      <c r="A7" s="428" t="s">
        <v>232</v>
      </c>
      <c r="B7" t="s">
        <v>405</v>
      </c>
      <c r="C7" t="s">
        <v>73</v>
      </c>
      <c r="E7" s="866">
        <v>0.38300000000000001</v>
      </c>
      <c r="F7" t="s">
        <v>393</v>
      </c>
      <c r="G7" t="s">
        <v>401</v>
      </c>
      <c r="H7" s="867">
        <v>3.1200000000000001E-8</v>
      </c>
      <c r="I7" t="s">
        <v>1023</v>
      </c>
      <c r="J7" t="s">
        <v>477</v>
      </c>
      <c r="K7" t="s">
        <v>1024</v>
      </c>
      <c r="L7" t="s">
        <v>475</v>
      </c>
      <c r="M7" t="s">
        <v>721</v>
      </c>
    </row>
    <row r="8" spans="1:13" x14ac:dyDescent="0.4">
      <c r="A8" s="428" t="s">
        <v>232</v>
      </c>
      <c r="B8" t="s">
        <v>405</v>
      </c>
      <c r="C8" t="s">
        <v>55</v>
      </c>
      <c r="E8" s="866">
        <v>0.34</v>
      </c>
      <c r="F8" t="s">
        <v>393</v>
      </c>
      <c r="G8" t="s">
        <v>400</v>
      </c>
      <c r="H8" s="867">
        <v>9.1000000000000003E-5</v>
      </c>
      <c r="I8" t="s">
        <v>1023</v>
      </c>
      <c r="J8" t="s">
        <v>477</v>
      </c>
      <c r="K8" t="s">
        <v>1024</v>
      </c>
      <c r="L8" t="s">
        <v>475</v>
      </c>
      <c r="M8" t="s">
        <v>724</v>
      </c>
    </row>
    <row r="9" spans="1:13" x14ac:dyDescent="0.4">
      <c r="A9" s="428" t="s">
        <v>232</v>
      </c>
      <c r="B9" t="s">
        <v>405</v>
      </c>
      <c r="C9" t="s">
        <v>55</v>
      </c>
      <c r="E9" s="866">
        <v>0.34</v>
      </c>
      <c r="F9" t="s">
        <v>393</v>
      </c>
      <c r="G9" t="s">
        <v>401</v>
      </c>
      <c r="H9" s="867">
        <v>9.1000000000000003E-5</v>
      </c>
      <c r="I9" t="s">
        <v>1023</v>
      </c>
      <c r="J9" t="s">
        <v>477</v>
      </c>
      <c r="K9" t="s">
        <v>1024</v>
      </c>
      <c r="L9" t="s">
        <v>475</v>
      </c>
      <c r="M9" t="s">
        <v>725</v>
      </c>
    </row>
    <row r="10" spans="1:13" x14ac:dyDescent="0.4">
      <c r="A10" s="428" t="s">
        <v>232</v>
      </c>
      <c r="B10" t="s">
        <v>405</v>
      </c>
      <c r="C10" t="s">
        <v>406</v>
      </c>
      <c r="D10" t="s">
        <v>726</v>
      </c>
      <c r="E10" s="866">
        <v>0.34899999999999998</v>
      </c>
      <c r="F10" t="s">
        <v>393</v>
      </c>
      <c r="G10" t="s">
        <v>400</v>
      </c>
      <c r="H10" s="867">
        <v>3.9999999999999998E-7</v>
      </c>
      <c r="I10" t="s">
        <v>1023</v>
      </c>
      <c r="J10" t="s">
        <v>477</v>
      </c>
      <c r="K10" t="s">
        <v>1024</v>
      </c>
      <c r="L10" t="s">
        <v>475</v>
      </c>
      <c r="M10" t="s">
        <v>728</v>
      </c>
    </row>
    <row r="11" spans="1:13" x14ac:dyDescent="0.4">
      <c r="A11" s="428" t="s">
        <v>232</v>
      </c>
      <c r="B11" t="s">
        <v>405</v>
      </c>
      <c r="C11" t="s">
        <v>406</v>
      </c>
      <c r="D11" t="s">
        <v>726</v>
      </c>
      <c r="E11" s="866">
        <v>0.34899999999999998</v>
      </c>
      <c r="F11" t="s">
        <v>393</v>
      </c>
      <c r="G11" t="s">
        <v>401</v>
      </c>
      <c r="H11" s="867">
        <v>4.0400000000000002E-7</v>
      </c>
      <c r="I11" t="s">
        <v>1023</v>
      </c>
      <c r="J11" t="s">
        <v>477</v>
      </c>
      <c r="K11" t="s">
        <v>1024</v>
      </c>
      <c r="L11" t="s">
        <v>475</v>
      </c>
      <c r="M11" t="s">
        <v>729</v>
      </c>
    </row>
    <row r="12" spans="1:13" x14ac:dyDescent="0.4">
      <c r="A12" s="428" t="s">
        <v>232</v>
      </c>
      <c r="B12" t="s">
        <v>59</v>
      </c>
      <c r="C12" t="s">
        <v>52</v>
      </c>
      <c r="E12" s="866">
        <v>0.33</v>
      </c>
      <c r="F12" t="s">
        <v>393</v>
      </c>
      <c r="G12" t="s">
        <v>400</v>
      </c>
      <c r="H12" s="867">
        <v>3.8E-6</v>
      </c>
      <c r="I12" t="s">
        <v>1023</v>
      </c>
      <c r="J12" t="s">
        <v>477</v>
      </c>
      <c r="K12" t="s">
        <v>1024</v>
      </c>
      <c r="L12" t="s">
        <v>475</v>
      </c>
      <c r="M12" t="s">
        <v>735</v>
      </c>
    </row>
    <row r="13" spans="1:13" x14ac:dyDescent="0.4">
      <c r="A13" s="428" t="s">
        <v>232</v>
      </c>
      <c r="B13" t="s">
        <v>59</v>
      </c>
      <c r="C13" t="s">
        <v>52</v>
      </c>
      <c r="E13" s="866">
        <v>0.33</v>
      </c>
      <c r="F13" t="s">
        <v>393</v>
      </c>
      <c r="G13" t="s">
        <v>401</v>
      </c>
      <c r="H13" s="867">
        <v>3.8E-6</v>
      </c>
      <c r="I13" t="s">
        <v>1023</v>
      </c>
      <c r="J13" t="s">
        <v>477</v>
      </c>
      <c r="K13" t="s">
        <v>1024</v>
      </c>
      <c r="L13" t="s">
        <v>475</v>
      </c>
      <c r="M13" t="s">
        <v>739</v>
      </c>
    </row>
    <row r="14" spans="1:13" x14ac:dyDescent="0.4">
      <c r="A14" s="428" t="s">
        <v>232</v>
      </c>
      <c r="B14" t="s">
        <v>59</v>
      </c>
      <c r="C14" t="s">
        <v>54</v>
      </c>
      <c r="E14" s="866">
        <v>0.318</v>
      </c>
      <c r="F14" t="s">
        <v>393</v>
      </c>
      <c r="G14" t="s">
        <v>400</v>
      </c>
      <c r="H14" s="867">
        <v>9.9999999999999995E-7</v>
      </c>
      <c r="I14" t="s">
        <v>1023</v>
      </c>
      <c r="J14" t="s">
        <v>477</v>
      </c>
      <c r="K14" t="s">
        <v>1024</v>
      </c>
      <c r="L14" t="s">
        <v>475</v>
      </c>
      <c r="M14" t="s">
        <v>745</v>
      </c>
    </row>
    <row r="15" spans="1:13" x14ac:dyDescent="0.4">
      <c r="A15" s="428" t="s">
        <v>232</v>
      </c>
      <c r="B15" t="s">
        <v>59</v>
      </c>
      <c r="C15" t="s">
        <v>54</v>
      </c>
      <c r="E15" s="866">
        <v>0.318</v>
      </c>
      <c r="F15" t="s">
        <v>393</v>
      </c>
      <c r="G15" t="s">
        <v>401</v>
      </c>
      <c r="H15" s="867">
        <v>1.0499999999999999E-6</v>
      </c>
      <c r="I15" t="s">
        <v>1023</v>
      </c>
      <c r="J15" t="s">
        <v>477</v>
      </c>
      <c r="K15" t="s">
        <v>1024</v>
      </c>
      <c r="L15" t="s">
        <v>475</v>
      </c>
      <c r="M15" t="s">
        <v>747</v>
      </c>
    </row>
    <row r="16" spans="1:13" x14ac:dyDescent="0.4">
      <c r="A16" s="428" t="s">
        <v>232</v>
      </c>
      <c r="B16" t="s">
        <v>59</v>
      </c>
      <c r="C16" t="s">
        <v>73</v>
      </c>
      <c r="E16" s="866">
        <v>0.50900000000000001</v>
      </c>
      <c r="F16" t="s">
        <v>393</v>
      </c>
      <c r="G16" t="s">
        <v>400</v>
      </c>
      <c r="H16" s="867">
        <v>2.9000000000000002E-8</v>
      </c>
      <c r="I16" t="s">
        <v>1023</v>
      </c>
      <c r="J16" t="s">
        <v>477</v>
      </c>
      <c r="K16" t="s">
        <v>1024</v>
      </c>
      <c r="L16" t="s">
        <v>475</v>
      </c>
      <c r="M16" t="s">
        <v>752</v>
      </c>
    </row>
    <row r="17" spans="1:13" x14ac:dyDescent="0.4">
      <c r="A17" s="428" t="s">
        <v>232</v>
      </c>
      <c r="B17" t="s">
        <v>59</v>
      </c>
      <c r="C17" t="s">
        <v>73</v>
      </c>
      <c r="E17" s="866">
        <v>0.50900000000000001</v>
      </c>
      <c r="F17" t="s">
        <v>393</v>
      </c>
      <c r="G17" t="s">
        <v>401</v>
      </c>
      <c r="H17" s="867">
        <v>3.1200000000000001E-8</v>
      </c>
      <c r="I17" t="s">
        <v>1023</v>
      </c>
      <c r="J17" t="s">
        <v>477</v>
      </c>
      <c r="K17" t="s">
        <v>1024</v>
      </c>
      <c r="L17" t="s">
        <v>475</v>
      </c>
      <c r="M17" t="s">
        <v>754</v>
      </c>
    </row>
    <row r="18" spans="1:13" x14ac:dyDescent="0.4">
      <c r="A18" s="428" t="s">
        <v>232</v>
      </c>
      <c r="B18" t="s">
        <v>59</v>
      </c>
      <c r="C18" t="s">
        <v>55</v>
      </c>
      <c r="E18" s="866">
        <v>0.33900000000000002</v>
      </c>
      <c r="F18" t="s">
        <v>393</v>
      </c>
      <c r="G18" t="s">
        <v>400</v>
      </c>
      <c r="H18" s="867">
        <v>9.7E-5</v>
      </c>
      <c r="I18" t="s">
        <v>1023</v>
      </c>
      <c r="J18" t="s">
        <v>477</v>
      </c>
      <c r="K18" t="s">
        <v>1024</v>
      </c>
      <c r="L18" t="s">
        <v>475</v>
      </c>
      <c r="M18" t="s">
        <v>757</v>
      </c>
    </row>
    <row r="19" spans="1:13" x14ac:dyDescent="0.4">
      <c r="A19" s="428" t="s">
        <v>232</v>
      </c>
      <c r="B19" t="s">
        <v>59</v>
      </c>
      <c r="C19" t="s">
        <v>55</v>
      </c>
      <c r="E19" s="866">
        <v>0.33900000000000002</v>
      </c>
      <c r="F19" t="s">
        <v>393</v>
      </c>
      <c r="G19" t="s">
        <v>401</v>
      </c>
      <c r="H19" s="867">
        <v>9.6600000000000003E-5</v>
      </c>
      <c r="I19" t="s">
        <v>1023</v>
      </c>
      <c r="J19" t="s">
        <v>477</v>
      </c>
      <c r="K19" t="s">
        <v>1024</v>
      </c>
      <c r="L19" t="s">
        <v>475</v>
      </c>
      <c r="M19" t="s">
        <v>758</v>
      </c>
    </row>
    <row r="20" spans="1:13" x14ac:dyDescent="0.4">
      <c r="A20" s="428" t="s">
        <v>232</v>
      </c>
      <c r="B20" t="s">
        <v>59</v>
      </c>
      <c r="C20" t="s">
        <v>406</v>
      </c>
      <c r="D20" t="s">
        <v>759</v>
      </c>
      <c r="E20" s="866">
        <v>0.48099999999999998</v>
      </c>
      <c r="F20" t="s">
        <v>393</v>
      </c>
      <c r="G20" t="s">
        <v>400</v>
      </c>
      <c r="H20" s="867">
        <v>5.0999999999999999E-7</v>
      </c>
      <c r="I20" t="s">
        <v>1023</v>
      </c>
      <c r="J20" t="s">
        <v>477</v>
      </c>
      <c r="K20" t="s">
        <v>1024</v>
      </c>
      <c r="L20" t="s">
        <v>475</v>
      </c>
      <c r="M20" t="s">
        <v>761</v>
      </c>
    </row>
    <row r="21" spans="1:13" x14ac:dyDescent="0.4">
      <c r="A21" s="428" t="s">
        <v>232</v>
      </c>
      <c r="B21" t="s">
        <v>59</v>
      </c>
      <c r="C21" t="s">
        <v>406</v>
      </c>
      <c r="D21" t="s">
        <v>759</v>
      </c>
      <c r="E21" s="866">
        <v>0.48099999999999998</v>
      </c>
      <c r="F21" t="s">
        <v>393</v>
      </c>
      <c r="G21" t="s">
        <v>401</v>
      </c>
      <c r="H21" s="867">
        <v>5.1099999999999996E-7</v>
      </c>
      <c r="I21" t="s">
        <v>1023</v>
      </c>
      <c r="J21" t="s">
        <v>477</v>
      </c>
      <c r="K21" t="s">
        <v>1024</v>
      </c>
      <c r="L21" t="s">
        <v>475</v>
      </c>
      <c r="M21" t="s">
        <v>762</v>
      </c>
    </row>
    <row r="22" spans="1:13" x14ac:dyDescent="0.4">
      <c r="A22" s="428" t="s">
        <v>232</v>
      </c>
      <c r="B22" t="s">
        <v>60</v>
      </c>
      <c r="C22" t="s">
        <v>52</v>
      </c>
      <c r="E22" s="866">
        <v>0.34</v>
      </c>
      <c r="F22" t="s">
        <v>393</v>
      </c>
      <c r="G22" t="s">
        <v>400</v>
      </c>
      <c r="H22" s="867">
        <v>6.7000000000000002E-6</v>
      </c>
      <c r="I22" t="s">
        <v>1023</v>
      </c>
      <c r="J22" t="s">
        <v>477</v>
      </c>
      <c r="K22" t="s">
        <v>1024</v>
      </c>
      <c r="L22" t="s">
        <v>475</v>
      </c>
      <c r="M22" t="s">
        <v>768</v>
      </c>
    </row>
    <row r="23" spans="1:13" x14ac:dyDescent="0.4">
      <c r="A23" s="428" t="s">
        <v>232</v>
      </c>
      <c r="B23" t="s">
        <v>60</v>
      </c>
      <c r="C23" t="s">
        <v>52</v>
      </c>
      <c r="E23" s="866">
        <v>0.34</v>
      </c>
      <c r="F23" t="s">
        <v>393</v>
      </c>
      <c r="G23" t="s">
        <v>401</v>
      </c>
      <c r="H23" s="867">
        <v>6.6900000000000003E-6</v>
      </c>
      <c r="I23" t="s">
        <v>1023</v>
      </c>
      <c r="J23" t="s">
        <v>477</v>
      </c>
      <c r="K23" t="s">
        <v>1024</v>
      </c>
      <c r="L23" t="s">
        <v>475</v>
      </c>
      <c r="M23" t="s">
        <v>772</v>
      </c>
    </row>
    <row r="24" spans="1:13" x14ac:dyDescent="0.4">
      <c r="A24" s="428" t="s">
        <v>232</v>
      </c>
      <c r="B24" t="s">
        <v>60</v>
      </c>
      <c r="C24" t="s">
        <v>54</v>
      </c>
      <c r="E24" s="866">
        <v>0.432</v>
      </c>
      <c r="F24" t="s">
        <v>393</v>
      </c>
      <c r="G24" t="s">
        <v>400</v>
      </c>
      <c r="H24" s="867">
        <v>7.5000000000000002E-7</v>
      </c>
      <c r="I24" t="s">
        <v>1023</v>
      </c>
      <c r="J24" t="s">
        <v>477</v>
      </c>
      <c r="K24" t="s">
        <v>1024</v>
      </c>
      <c r="L24" t="s">
        <v>475</v>
      </c>
      <c r="M24" t="s">
        <v>778</v>
      </c>
    </row>
    <row r="25" spans="1:13" x14ac:dyDescent="0.4">
      <c r="A25" s="428" t="s">
        <v>232</v>
      </c>
      <c r="B25" t="s">
        <v>60</v>
      </c>
      <c r="C25" t="s">
        <v>54</v>
      </c>
      <c r="E25" s="866">
        <v>0.432</v>
      </c>
      <c r="F25" t="s">
        <v>393</v>
      </c>
      <c r="G25" t="s">
        <v>401</v>
      </c>
      <c r="H25" s="867">
        <v>7.5600000000000005E-7</v>
      </c>
      <c r="I25" t="s">
        <v>1023</v>
      </c>
      <c r="J25" t="s">
        <v>477</v>
      </c>
      <c r="K25" t="s">
        <v>1024</v>
      </c>
      <c r="L25" t="s">
        <v>475</v>
      </c>
      <c r="M25" t="s">
        <v>780</v>
      </c>
    </row>
    <row r="26" spans="1:13" x14ac:dyDescent="0.4">
      <c r="A26" s="428" t="s">
        <v>232</v>
      </c>
      <c r="B26" t="s">
        <v>60</v>
      </c>
      <c r="C26" t="s">
        <v>73</v>
      </c>
      <c r="E26" s="866">
        <v>0.55000000000000004</v>
      </c>
      <c r="F26" t="s">
        <v>393</v>
      </c>
      <c r="G26" t="s">
        <v>400</v>
      </c>
      <c r="H26" s="867">
        <v>2.3000000000000001E-8</v>
      </c>
      <c r="I26" t="s">
        <v>1023</v>
      </c>
      <c r="J26" t="s">
        <v>477</v>
      </c>
      <c r="K26" t="s">
        <v>1024</v>
      </c>
      <c r="L26" t="s">
        <v>475</v>
      </c>
      <c r="M26" t="s">
        <v>784</v>
      </c>
    </row>
    <row r="27" spans="1:13" x14ac:dyDescent="0.4">
      <c r="A27" s="428" t="s">
        <v>232</v>
      </c>
      <c r="B27" t="s">
        <v>60</v>
      </c>
      <c r="C27" t="s">
        <v>73</v>
      </c>
      <c r="E27" s="866">
        <v>0.55000000000000004</v>
      </c>
      <c r="F27" t="s">
        <v>393</v>
      </c>
      <c r="G27" t="s">
        <v>401</v>
      </c>
      <c r="H27" s="867">
        <v>2.5399999999999999E-8</v>
      </c>
      <c r="I27" t="s">
        <v>1023</v>
      </c>
      <c r="J27" t="s">
        <v>477</v>
      </c>
      <c r="K27" t="s">
        <v>1024</v>
      </c>
      <c r="L27" t="s">
        <v>475</v>
      </c>
      <c r="M27" t="s">
        <v>786</v>
      </c>
    </row>
    <row r="28" spans="1:13" x14ac:dyDescent="0.4">
      <c r="A28" s="428" t="s">
        <v>232</v>
      </c>
      <c r="B28" t="s">
        <v>60</v>
      </c>
      <c r="C28" t="s">
        <v>55</v>
      </c>
      <c r="E28" s="866">
        <v>0.34</v>
      </c>
      <c r="F28" t="s">
        <v>393</v>
      </c>
      <c r="G28" t="s">
        <v>400</v>
      </c>
      <c r="H28" s="867">
        <v>9.1000000000000003E-5</v>
      </c>
      <c r="I28" t="s">
        <v>1023</v>
      </c>
      <c r="J28" t="s">
        <v>477</v>
      </c>
      <c r="K28" t="s">
        <v>1024</v>
      </c>
      <c r="L28" t="s">
        <v>475</v>
      </c>
      <c r="M28" t="s">
        <v>789</v>
      </c>
    </row>
    <row r="29" spans="1:13" x14ac:dyDescent="0.4">
      <c r="A29" s="428" t="s">
        <v>232</v>
      </c>
      <c r="B29" t="s">
        <v>60</v>
      </c>
      <c r="C29" t="s">
        <v>55</v>
      </c>
      <c r="E29" s="866">
        <v>0.34</v>
      </c>
      <c r="F29" t="s">
        <v>393</v>
      </c>
      <c r="G29" t="s">
        <v>401</v>
      </c>
      <c r="H29" s="867">
        <v>9.1000000000000003E-5</v>
      </c>
      <c r="I29" t="s">
        <v>1023</v>
      </c>
      <c r="J29" t="s">
        <v>477</v>
      </c>
      <c r="K29" t="s">
        <v>1024</v>
      </c>
      <c r="L29" t="s">
        <v>475</v>
      </c>
      <c r="M29" t="s">
        <v>790</v>
      </c>
    </row>
    <row r="30" spans="1:13" x14ac:dyDescent="0.4">
      <c r="A30" s="428" t="s">
        <v>232</v>
      </c>
      <c r="B30" t="s">
        <v>60</v>
      </c>
      <c r="C30" t="s">
        <v>406</v>
      </c>
      <c r="D30" t="s">
        <v>791</v>
      </c>
      <c r="E30" s="866">
        <v>0.432</v>
      </c>
      <c r="F30" t="s">
        <v>393</v>
      </c>
      <c r="G30" t="s">
        <v>400</v>
      </c>
      <c r="H30" s="867">
        <v>7.5000000000000002E-7</v>
      </c>
      <c r="I30" t="s">
        <v>1023</v>
      </c>
      <c r="J30" t="s">
        <v>477</v>
      </c>
      <c r="K30" t="s">
        <v>1024</v>
      </c>
      <c r="L30" t="s">
        <v>475</v>
      </c>
      <c r="M30" t="s">
        <v>793</v>
      </c>
    </row>
    <row r="31" spans="1:13" x14ac:dyDescent="0.4">
      <c r="A31" s="428" t="s">
        <v>232</v>
      </c>
      <c r="B31" t="s">
        <v>60</v>
      </c>
      <c r="C31" t="s">
        <v>406</v>
      </c>
      <c r="D31" t="s">
        <v>791</v>
      </c>
      <c r="E31" s="866">
        <v>0.432</v>
      </c>
      <c r="F31" t="s">
        <v>393</v>
      </c>
      <c r="G31" t="s">
        <v>401</v>
      </c>
      <c r="H31" s="867">
        <v>7.5600000000000005E-7</v>
      </c>
      <c r="I31" t="s">
        <v>1023</v>
      </c>
      <c r="J31" t="s">
        <v>477</v>
      </c>
      <c r="K31" t="s">
        <v>1024</v>
      </c>
      <c r="L31" t="s">
        <v>475</v>
      </c>
      <c r="M31" t="s">
        <v>794</v>
      </c>
    </row>
    <row r="32" spans="1:13" x14ac:dyDescent="0.4">
      <c r="A32" s="428" t="s">
        <v>232</v>
      </c>
      <c r="B32" t="s">
        <v>61</v>
      </c>
      <c r="C32" t="s">
        <v>52</v>
      </c>
      <c r="E32" s="866">
        <v>0.28599999999999998</v>
      </c>
      <c r="F32" t="s">
        <v>393</v>
      </c>
      <c r="G32" t="s">
        <v>400</v>
      </c>
      <c r="H32" s="867">
        <v>6.8000000000000001E-6</v>
      </c>
      <c r="I32" t="s">
        <v>1023</v>
      </c>
      <c r="J32" t="s">
        <v>477</v>
      </c>
      <c r="K32" t="s">
        <v>1024</v>
      </c>
      <c r="L32" t="s">
        <v>475</v>
      </c>
      <c r="M32" t="s">
        <v>800</v>
      </c>
    </row>
    <row r="33" spans="1:13" x14ac:dyDescent="0.4">
      <c r="A33" s="428" t="s">
        <v>232</v>
      </c>
      <c r="B33" t="s">
        <v>61</v>
      </c>
      <c r="C33" t="s">
        <v>52</v>
      </c>
      <c r="E33" s="866">
        <v>0.28599999999999998</v>
      </c>
      <c r="F33" t="s">
        <v>393</v>
      </c>
      <c r="G33" t="s">
        <v>401</v>
      </c>
      <c r="H33" s="867">
        <v>6.7700000000000004E-6</v>
      </c>
      <c r="I33" t="s">
        <v>1023</v>
      </c>
      <c r="J33" t="s">
        <v>477</v>
      </c>
      <c r="K33" t="s">
        <v>1024</v>
      </c>
      <c r="L33" t="s">
        <v>475</v>
      </c>
      <c r="M33" t="s">
        <v>804</v>
      </c>
    </row>
    <row r="34" spans="1:13" x14ac:dyDescent="0.4">
      <c r="A34" s="428" t="s">
        <v>232</v>
      </c>
      <c r="B34" t="s">
        <v>61</v>
      </c>
      <c r="C34" t="s">
        <v>54</v>
      </c>
      <c r="E34" s="866">
        <v>0.28199999999999997</v>
      </c>
      <c r="F34" t="s">
        <v>393</v>
      </c>
      <c r="G34" t="s">
        <v>400</v>
      </c>
      <c r="H34" s="867">
        <v>1.1999999999999999E-6</v>
      </c>
      <c r="I34" t="s">
        <v>1023</v>
      </c>
      <c r="J34" t="s">
        <v>477</v>
      </c>
      <c r="K34" t="s">
        <v>1024</v>
      </c>
      <c r="L34" t="s">
        <v>475</v>
      </c>
      <c r="M34" t="s">
        <v>810</v>
      </c>
    </row>
    <row r="35" spans="1:13" x14ac:dyDescent="0.4">
      <c r="A35" s="428" t="s">
        <v>232</v>
      </c>
      <c r="B35" t="s">
        <v>61</v>
      </c>
      <c r="C35" t="s">
        <v>54</v>
      </c>
      <c r="E35" s="866">
        <v>0.28199999999999997</v>
      </c>
      <c r="F35" t="s">
        <v>393</v>
      </c>
      <c r="G35" t="s">
        <v>401</v>
      </c>
      <c r="H35" s="867">
        <v>1.1599999999999999E-6</v>
      </c>
      <c r="I35" t="s">
        <v>1023</v>
      </c>
      <c r="J35" t="s">
        <v>477</v>
      </c>
      <c r="K35" t="s">
        <v>1024</v>
      </c>
      <c r="L35" t="s">
        <v>475</v>
      </c>
      <c r="M35" t="s">
        <v>812</v>
      </c>
    </row>
    <row r="36" spans="1:13" x14ac:dyDescent="0.4">
      <c r="A36" s="428" t="s">
        <v>232</v>
      </c>
      <c r="B36" t="s">
        <v>61</v>
      </c>
      <c r="C36" t="s">
        <v>73</v>
      </c>
      <c r="E36" s="866">
        <v>0.48499999999999999</v>
      </c>
      <c r="F36" t="s">
        <v>393</v>
      </c>
      <c r="G36" t="s">
        <v>400</v>
      </c>
      <c r="H36" s="867">
        <v>2.9000000000000002E-8</v>
      </c>
      <c r="I36" t="s">
        <v>1023</v>
      </c>
      <c r="J36" t="s">
        <v>477</v>
      </c>
      <c r="K36" t="s">
        <v>1024</v>
      </c>
      <c r="L36" t="s">
        <v>475</v>
      </c>
      <c r="M36" t="s">
        <v>816</v>
      </c>
    </row>
    <row r="37" spans="1:13" x14ac:dyDescent="0.4">
      <c r="A37" s="428" t="s">
        <v>232</v>
      </c>
      <c r="B37" t="s">
        <v>61</v>
      </c>
      <c r="C37" t="s">
        <v>73</v>
      </c>
      <c r="E37" s="866">
        <v>0.48499999999999999</v>
      </c>
      <c r="F37" t="s">
        <v>393</v>
      </c>
      <c r="G37" t="s">
        <v>401</v>
      </c>
      <c r="H37" s="867">
        <v>3.1200000000000001E-8</v>
      </c>
      <c r="I37" t="s">
        <v>1023</v>
      </c>
      <c r="J37" t="s">
        <v>477</v>
      </c>
      <c r="K37" t="s">
        <v>1024</v>
      </c>
      <c r="L37" t="s">
        <v>475</v>
      </c>
      <c r="M37" t="s">
        <v>818</v>
      </c>
    </row>
    <row r="38" spans="1:13" x14ac:dyDescent="0.4">
      <c r="A38" s="428" t="s">
        <v>232</v>
      </c>
      <c r="B38" t="s">
        <v>61</v>
      </c>
      <c r="C38" t="s">
        <v>55</v>
      </c>
      <c r="E38" s="866">
        <v>0.30599999999999999</v>
      </c>
      <c r="F38" t="s">
        <v>393</v>
      </c>
      <c r="G38" t="s">
        <v>400</v>
      </c>
      <c r="H38" s="867">
        <v>1.1E-4</v>
      </c>
      <c r="I38" t="s">
        <v>1023</v>
      </c>
      <c r="J38" t="s">
        <v>477</v>
      </c>
      <c r="K38" t="s">
        <v>1024</v>
      </c>
      <c r="L38" t="s">
        <v>475</v>
      </c>
      <c r="M38" t="s">
        <v>821</v>
      </c>
    </row>
    <row r="39" spans="1:13" x14ac:dyDescent="0.4">
      <c r="A39" s="428" t="s">
        <v>232</v>
      </c>
      <c r="B39" t="s">
        <v>61</v>
      </c>
      <c r="C39" t="s">
        <v>55</v>
      </c>
      <c r="E39" s="866">
        <v>0.30599999999999999</v>
      </c>
      <c r="F39" t="s">
        <v>393</v>
      </c>
      <c r="G39" t="s">
        <v>401</v>
      </c>
      <c r="H39">
        <v>1.05602E-4</v>
      </c>
      <c r="I39" t="s">
        <v>1023</v>
      </c>
      <c r="J39" t="s">
        <v>477</v>
      </c>
      <c r="K39" t="s">
        <v>1024</v>
      </c>
      <c r="L39" t="s">
        <v>475</v>
      </c>
      <c r="M39" t="s">
        <v>822</v>
      </c>
    </row>
    <row r="40" spans="1:13" x14ac:dyDescent="0.4">
      <c r="A40" s="428" t="s">
        <v>232</v>
      </c>
      <c r="B40" t="s">
        <v>61</v>
      </c>
      <c r="C40" t="s">
        <v>406</v>
      </c>
      <c r="D40" t="s">
        <v>823</v>
      </c>
      <c r="E40" s="866">
        <v>0.40300000000000002</v>
      </c>
      <c r="F40" t="s">
        <v>393</v>
      </c>
      <c r="G40" t="s">
        <v>400</v>
      </c>
      <c r="H40" s="867">
        <v>6.8000000000000001E-6</v>
      </c>
      <c r="I40" t="s">
        <v>1023</v>
      </c>
      <c r="J40" t="s">
        <v>477</v>
      </c>
      <c r="K40" t="s">
        <v>1024</v>
      </c>
      <c r="L40" t="s">
        <v>475</v>
      </c>
      <c r="M40" t="s">
        <v>825</v>
      </c>
    </row>
    <row r="41" spans="1:13" x14ac:dyDescent="0.4">
      <c r="A41" s="428" t="s">
        <v>232</v>
      </c>
      <c r="B41" t="s">
        <v>61</v>
      </c>
      <c r="C41" t="s">
        <v>406</v>
      </c>
      <c r="D41" t="s">
        <v>823</v>
      </c>
      <c r="E41" s="866">
        <v>0.40300000000000002</v>
      </c>
      <c r="F41" t="s">
        <v>393</v>
      </c>
      <c r="G41" t="s">
        <v>401</v>
      </c>
      <c r="H41" s="867">
        <v>6.8199999999999999E-6</v>
      </c>
      <c r="I41" t="s">
        <v>1023</v>
      </c>
      <c r="J41" t="s">
        <v>477</v>
      </c>
      <c r="K41" t="s">
        <v>1024</v>
      </c>
      <c r="L41" t="s">
        <v>475</v>
      </c>
      <c r="M41" t="s">
        <v>826</v>
      </c>
    </row>
    <row r="42" spans="1:13" x14ac:dyDescent="0.4">
      <c r="A42" s="428" t="s">
        <v>232</v>
      </c>
      <c r="B42" t="s">
        <v>62</v>
      </c>
      <c r="C42" t="s">
        <v>52</v>
      </c>
      <c r="E42" s="866">
        <v>0.33100000000000002</v>
      </c>
      <c r="F42" t="s">
        <v>393</v>
      </c>
      <c r="G42" t="s">
        <v>400</v>
      </c>
      <c r="H42" s="867">
        <v>6.2999999999999998E-6</v>
      </c>
      <c r="I42" t="s">
        <v>1023</v>
      </c>
      <c r="J42" t="s">
        <v>477</v>
      </c>
      <c r="K42" t="s">
        <v>1024</v>
      </c>
      <c r="L42" t="s">
        <v>475</v>
      </c>
      <c r="M42" t="s">
        <v>832</v>
      </c>
    </row>
    <row r="43" spans="1:13" x14ac:dyDescent="0.4">
      <c r="A43" s="428" t="s">
        <v>232</v>
      </c>
      <c r="B43" t="s">
        <v>62</v>
      </c>
      <c r="C43" t="s">
        <v>52</v>
      </c>
      <c r="E43" s="866">
        <v>0.33100000000000002</v>
      </c>
      <c r="F43" t="s">
        <v>393</v>
      </c>
      <c r="G43" t="s">
        <v>401</v>
      </c>
      <c r="H43" s="867">
        <v>6.2700000000000001E-6</v>
      </c>
      <c r="I43" t="s">
        <v>1023</v>
      </c>
      <c r="J43" t="s">
        <v>477</v>
      </c>
      <c r="K43" t="s">
        <v>1024</v>
      </c>
      <c r="L43" t="s">
        <v>475</v>
      </c>
      <c r="M43" t="s">
        <v>836</v>
      </c>
    </row>
    <row r="44" spans="1:13" x14ac:dyDescent="0.4">
      <c r="A44" s="428" t="s">
        <v>232</v>
      </c>
      <c r="B44" t="s">
        <v>62</v>
      </c>
      <c r="C44" t="s">
        <v>54</v>
      </c>
      <c r="E44" s="866">
        <v>0.33200000000000002</v>
      </c>
      <c r="F44" t="s">
        <v>393</v>
      </c>
      <c r="G44" t="s">
        <v>400</v>
      </c>
      <c r="H44" s="867">
        <v>9.9999999999999995E-7</v>
      </c>
      <c r="I44" t="s">
        <v>1023</v>
      </c>
      <c r="J44" t="s">
        <v>477</v>
      </c>
      <c r="K44" t="s">
        <v>1024</v>
      </c>
      <c r="L44" t="s">
        <v>475</v>
      </c>
      <c r="M44" t="s">
        <v>842</v>
      </c>
    </row>
    <row r="45" spans="1:13" x14ac:dyDescent="0.4">
      <c r="A45" s="428" t="s">
        <v>232</v>
      </c>
      <c r="B45" t="s">
        <v>62</v>
      </c>
      <c r="C45" t="s">
        <v>54</v>
      </c>
      <c r="E45" s="866">
        <v>0.33200000000000002</v>
      </c>
      <c r="F45" t="s">
        <v>393</v>
      </c>
      <c r="G45" t="s">
        <v>401</v>
      </c>
      <c r="H45" s="867">
        <v>1.0499999999999999E-6</v>
      </c>
      <c r="I45" t="s">
        <v>1023</v>
      </c>
      <c r="J45" t="s">
        <v>477</v>
      </c>
      <c r="K45" t="s">
        <v>1024</v>
      </c>
      <c r="L45" t="s">
        <v>475</v>
      </c>
      <c r="M45" t="s">
        <v>844</v>
      </c>
    </row>
    <row r="46" spans="1:13" x14ac:dyDescent="0.4">
      <c r="A46" s="428" t="s">
        <v>232</v>
      </c>
      <c r="B46" t="s">
        <v>62</v>
      </c>
      <c r="C46" t="s">
        <v>73</v>
      </c>
      <c r="E46" s="866">
        <v>0.50900000000000001</v>
      </c>
      <c r="F46" t="s">
        <v>393</v>
      </c>
      <c r="G46" t="s">
        <v>400</v>
      </c>
      <c r="H46" s="867">
        <v>2.9000000000000002E-8</v>
      </c>
      <c r="I46" t="s">
        <v>1023</v>
      </c>
      <c r="J46" t="s">
        <v>477</v>
      </c>
      <c r="K46" t="s">
        <v>1024</v>
      </c>
      <c r="L46" t="s">
        <v>475</v>
      </c>
      <c r="M46" t="s">
        <v>848</v>
      </c>
    </row>
    <row r="47" spans="1:13" x14ac:dyDescent="0.4">
      <c r="A47" s="428" t="s">
        <v>232</v>
      </c>
      <c r="B47" t="s">
        <v>62</v>
      </c>
      <c r="C47" t="s">
        <v>73</v>
      </c>
      <c r="E47" s="866">
        <v>0.50900000000000001</v>
      </c>
      <c r="F47" t="s">
        <v>393</v>
      </c>
      <c r="G47" t="s">
        <v>401</v>
      </c>
      <c r="H47" s="867">
        <v>3.1200000000000001E-8</v>
      </c>
      <c r="I47" t="s">
        <v>1023</v>
      </c>
      <c r="J47" t="s">
        <v>477</v>
      </c>
      <c r="K47" t="s">
        <v>1024</v>
      </c>
      <c r="L47" t="s">
        <v>475</v>
      </c>
      <c r="M47" t="s">
        <v>850</v>
      </c>
    </row>
    <row r="48" spans="1:13" x14ac:dyDescent="0.4">
      <c r="A48" s="428" t="s">
        <v>232</v>
      </c>
      <c r="B48" t="s">
        <v>62</v>
      </c>
      <c r="C48" t="s">
        <v>55</v>
      </c>
      <c r="E48" s="866">
        <v>0.314</v>
      </c>
      <c r="F48" t="s">
        <v>393</v>
      </c>
      <c r="G48" t="s">
        <v>400</v>
      </c>
      <c r="H48" s="867">
        <v>1E-4</v>
      </c>
      <c r="I48" t="s">
        <v>1023</v>
      </c>
      <c r="J48" t="s">
        <v>477</v>
      </c>
      <c r="K48" t="s">
        <v>1024</v>
      </c>
      <c r="L48" t="s">
        <v>475</v>
      </c>
      <c r="M48" t="s">
        <v>853</v>
      </c>
    </row>
    <row r="49" spans="1:13" x14ac:dyDescent="0.4">
      <c r="A49" s="428" t="s">
        <v>232</v>
      </c>
      <c r="B49" t="s">
        <v>62</v>
      </c>
      <c r="C49" t="s">
        <v>55</v>
      </c>
      <c r="E49" s="866">
        <v>0.314</v>
      </c>
      <c r="F49" t="s">
        <v>393</v>
      </c>
      <c r="G49" t="s">
        <v>401</v>
      </c>
      <c r="H49">
        <v>1.04802E-4</v>
      </c>
      <c r="I49" t="s">
        <v>1023</v>
      </c>
      <c r="J49" t="s">
        <v>477</v>
      </c>
      <c r="K49" t="s">
        <v>1024</v>
      </c>
      <c r="L49" t="s">
        <v>475</v>
      </c>
      <c r="M49" t="s">
        <v>854</v>
      </c>
    </row>
    <row r="50" spans="1:13" x14ac:dyDescent="0.4">
      <c r="A50" s="428" t="s">
        <v>232</v>
      </c>
      <c r="B50" t="s">
        <v>62</v>
      </c>
      <c r="C50" t="s">
        <v>406</v>
      </c>
      <c r="D50" t="s">
        <v>855</v>
      </c>
      <c r="E50" s="866">
        <v>0.46</v>
      </c>
      <c r="F50" t="s">
        <v>393</v>
      </c>
      <c r="G50" t="s">
        <v>400</v>
      </c>
      <c r="H50" s="867">
        <v>2.0999999999999998E-6</v>
      </c>
      <c r="I50" t="s">
        <v>1023</v>
      </c>
      <c r="J50" t="s">
        <v>477</v>
      </c>
      <c r="K50" t="s">
        <v>1024</v>
      </c>
      <c r="L50" t="s">
        <v>475</v>
      </c>
      <c r="M50" t="s">
        <v>857</v>
      </c>
    </row>
    <row r="51" spans="1:13" x14ac:dyDescent="0.4">
      <c r="A51" s="428" t="s">
        <v>232</v>
      </c>
      <c r="B51" t="s">
        <v>62</v>
      </c>
      <c r="C51" t="s">
        <v>406</v>
      </c>
      <c r="D51" t="s">
        <v>855</v>
      </c>
      <c r="E51" s="866">
        <v>0.46</v>
      </c>
      <c r="F51" t="s">
        <v>393</v>
      </c>
      <c r="G51" t="s">
        <v>401</v>
      </c>
      <c r="H51" s="867">
        <v>2.0999999999999998E-6</v>
      </c>
      <c r="I51" t="s">
        <v>1023</v>
      </c>
      <c r="J51" t="s">
        <v>477</v>
      </c>
      <c r="K51" t="s">
        <v>1024</v>
      </c>
      <c r="L51" t="s">
        <v>475</v>
      </c>
      <c r="M51" t="s">
        <v>858</v>
      </c>
    </row>
    <row r="52" spans="1:13" x14ac:dyDescent="0.4">
      <c r="A52" s="428" t="s">
        <v>232</v>
      </c>
      <c r="B52" t="s">
        <v>63</v>
      </c>
      <c r="C52" t="s">
        <v>52</v>
      </c>
      <c r="E52" s="866">
        <v>0.31900000000000001</v>
      </c>
      <c r="F52" t="s">
        <v>393</v>
      </c>
      <c r="G52" t="s">
        <v>400</v>
      </c>
      <c r="H52" s="867">
        <v>6.6000000000000003E-6</v>
      </c>
      <c r="I52" t="s">
        <v>1023</v>
      </c>
      <c r="J52" t="s">
        <v>477</v>
      </c>
      <c r="K52" t="s">
        <v>1024</v>
      </c>
      <c r="L52" t="s">
        <v>475</v>
      </c>
      <c r="M52" t="s">
        <v>864</v>
      </c>
    </row>
    <row r="53" spans="1:13" x14ac:dyDescent="0.4">
      <c r="A53" s="428" t="s">
        <v>232</v>
      </c>
      <c r="B53" t="s">
        <v>63</v>
      </c>
      <c r="C53" t="s">
        <v>52</v>
      </c>
      <c r="E53" s="866">
        <v>0.31900000000000001</v>
      </c>
      <c r="F53" t="s">
        <v>393</v>
      </c>
      <c r="G53" t="s">
        <v>401</v>
      </c>
      <c r="H53" s="867">
        <v>6.6000000000000003E-6</v>
      </c>
      <c r="I53" t="s">
        <v>1023</v>
      </c>
      <c r="J53" t="s">
        <v>477</v>
      </c>
      <c r="K53" t="s">
        <v>1024</v>
      </c>
      <c r="L53" t="s">
        <v>475</v>
      </c>
      <c r="M53" t="s">
        <v>868</v>
      </c>
    </row>
    <row r="54" spans="1:13" x14ac:dyDescent="0.4">
      <c r="A54" s="428" t="s">
        <v>232</v>
      </c>
      <c r="B54" t="s">
        <v>63</v>
      </c>
      <c r="C54" t="s">
        <v>54</v>
      </c>
      <c r="E54" s="866">
        <v>0.29899999999999999</v>
      </c>
      <c r="F54" t="s">
        <v>393</v>
      </c>
      <c r="G54" t="s">
        <v>400</v>
      </c>
      <c r="H54" s="867">
        <v>1.3999999999999999E-6</v>
      </c>
      <c r="I54" t="s">
        <v>1023</v>
      </c>
      <c r="J54" t="s">
        <v>477</v>
      </c>
      <c r="K54" t="s">
        <v>1024</v>
      </c>
      <c r="L54" t="s">
        <v>475</v>
      </c>
      <c r="M54" t="s">
        <v>874</v>
      </c>
    </row>
    <row r="55" spans="1:13" x14ac:dyDescent="0.4">
      <c r="A55" s="428" t="s">
        <v>232</v>
      </c>
      <c r="B55" t="s">
        <v>63</v>
      </c>
      <c r="C55" t="s">
        <v>54</v>
      </c>
      <c r="E55" s="866">
        <v>0.29899999999999999</v>
      </c>
      <c r="F55" t="s">
        <v>393</v>
      </c>
      <c r="G55" t="s">
        <v>401</v>
      </c>
      <c r="H55" s="867">
        <v>1.42E-6</v>
      </c>
      <c r="I55" t="s">
        <v>1023</v>
      </c>
      <c r="J55" t="s">
        <v>477</v>
      </c>
      <c r="K55" t="s">
        <v>1024</v>
      </c>
      <c r="L55" t="s">
        <v>475</v>
      </c>
      <c r="M55" t="s">
        <v>876</v>
      </c>
    </row>
    <row r="56" spans="1:13" x14ac:dyDescent="0.4">
      <c r="A56" s="428" t="s">
        <v>232</v>
      </c>
      <c r="B56" t="s">
        <v>63</v>
      </c>
      <c r="C56" t="s">
        <v>73</v>
      </c>
      <c r="E56" s="866">
        <v>0.501</v>
      </c>
      <c r="F56" t="s">
        <v>393</v>
      </c>
      <c r="G56" t="s">
        <v>400</v>
      </c>
      <c r="H56" s="867">
        <v>2.9000000000000002E-8</v>
      </c>
      <c r="I56" t="s">
        <v>1023</v>
      </c>
      <c r="J56" t="s">
        <v>477</v>
      </c>
      <c r="K56" t="s">
        <v>1024</v>
      </c>
      <c r="L56" t="s">
        <v>475</v>
      </c>
      <c r="M56" t="s">
        <v>880</v>
      </c>
    </row>
    <row r="57" spans="1:13" x14ac:dyDescent="0.4">
      <c r="A57" s="428" t="s">
        <v>232</v>
      </c>
      <c r="B57" t="s">
        <v>63</v>
      </c>
      <c r="C57" t="s">
        <v>73</v>
      </c>
      <c r="E57" s="866">
        <v>0.501</v>
      </c>
      <c r="F57" t="s">
        <v>393</v>
      </c>
      <c r="G57" t="s">
        <v>401</v>
      </c>
      <c r="H57" s="867">
        <v>3.1200000000000001E-8</v>
      </c>
      <c r="I57" t="s">
        <v>1023</v>
      </c>
      <c r="J57" t="s">
        <v>477</v>
      </c>
      <c r="K57" t="s">
        <v>1024</v>
      </c>
      <c r="L57" t="s">
        <v>475</v>
      </c>
      <c r="M57" t="s">
        <v>882</v>
      </c>
    </row>
    <row r="58" spans="1:13" x14ac:dyDescent="0.4">
      <c r="A58" s="428" t="s">
        <v>232</v>
      </c>
      <c r="B58" t="s">
        <v>63</v>
      </c>
      <c r="C58" t="s">
        <v>55</v>
      </c>
      <c r="E58" s="866">
        <v>0.316</v>
      </c>
      <c r="F58" t="s">
        <v>393</v>
      </c>
      <c r="G58" t="s">
        <v>400</v>
      </c>
      <c r="H58" s="867">
        <v>1E-4</v>
      </c>
      <c r="I58" t="s">
        <v>1023</v>
      </c>
      <c r="J58" t="s">
        <v>477</v>
      </c>
      <c r="K58" t="s">
        <v>1024</v>
      </c>
      <c r="L58" t="s">
        <v>475</v>
      </c>
      <c r="M58" t="s">
        <v>885</v>
      </c>
    </row>
    <row r="59" spans="1:13" x14ac:dyDescent="0.4">
      <c r="A59" s="428" t="s">
        <v>232</v>
      </c>
      <c r="B59" t="s">
        <v>63</v>
      </c>
      <c r="C59" t="s">
        <v>55</v>
      </c>
      <c r="E59" s="866">
        <v>0.316</v>
      </c>
      <c r="F59" t="s">
        <v>393</v>
      </c>
      <c r="G59" t="s">
        <v>401</v>
      </c>
      <c r="H59">
        <v>1.02002E-4</v>
      </c>
      <c r="I59" t="s">
        <v>1023</v>
      </c>
      <c r="J59" t="s">
        <v>477</v>
      </c>
      <c r="K59" t="s">
        <v>1024</v>
      </c>
      <c r="L59" t="s">
        <v>475</v>
      </c>
      <c r="M59" t="s">
        <v>886</v>
      </c>
    </row>
    <row r="60" spans="1:13" x14ac:dyDescent="0.4">
      <c r="A60" s="428" t="s">
        <v>232</v>
      </c>
      <c r="B60" t="s">
        <v>63</v>
      </c>
      <c r="C60" t="s">
        <v>406</v>
      </c>
      <c r="D60" t="s">
        <v>887</v>
      </c>
      <c r="E60" s="866">
        <v>0.45400000000000001</v>
      </c>
      <c r="F60" t="s">
        <v>393</v>
      </c>
      <c r="G60" t="s">
        <v>400</v>
      </c>
      <c r="H60" s="867">
        <v>3.1E-6</v>
      </c>
      <c r="I60" t="s">
        <v>1023</v>
      </c>
      <c r="J60" t="s">
        <v>477</v>
      </c>
      <c r="K60" t="s">
        <v>1024</v>
      </c>
      <c r="L60" t="s">
        <v>475</v>
      </c>
      <c r="M60" t="s">
        <v>889</v>
      </c>
    </row>
    <row r="61" spans="1:13" x14ac:dyDescent="0.4">
      <c r="A61" s="428" t="s">
        <v>232</v>
      </c>
      <c r="B61" t="s">
        <v>63</v>
      </c>
      <c r="C61" t="s">
        <v>406</v>
      </c>
      <c r="D61" t="s">
        <v>887</v>
      </c>
      <c r="E61" s="866">
        <v>0.45400000000000001</v>
      </c>
      <c r="F61" t="s">
        <v>393</v>
      </c>
      <c r="G61" t="s">
        <v>401</v>
      </c>
      <c r="H61" s="867">
        <v>3.0599999999999999E-6</v>
      </c>
      <c r="I61" t="s">
        <v>1023</v>
      </c>
      <c r="J61" t="s">
        <v>477</v>
      </c>
      <c r="K61" t="s">
        <v>1024</v>
      </c>
      <c r="L61" t="s">
        <v>475</v>
      </c>
      <c r="M61" t="s">
        <v>890</v>
      </c>
    </row>
    <row r="62" spans="1:13" x14ac:dyDescent="0.4">
      <c r="A62" s="428" t="s">
        <v>232</v>
      </c>
      <c r="B62" t="s">
        <v>64</v>
      </c>
      <c r="C62" t="s">
        <v>52</v>
      </c>
      <c r="E62" s="866">
        <v>0.31900000000000001</v>
      </c>
      <c r="F62" t="s">
        <v>393</v>
      </c>
      <c r="G62" t="s">
        <v>400</v>
      </c>
      <c r="H62" s="867">
        <v>8.6999999999999997E-6</v>
      </c>
      <c r="I62" t="s">
        <v>1023</v>
      </c>
      <c r="J62" t="s">
        <v>477</v>
      </c>
      <c r="K62" t="s">
        <v>1024</v>
      </c>
      <c r="L62" t="s">
        <v>475</v>
      </c>
      <c r="M62" t="s">
        <v>896</v>
      </c>
    </row>
    <row r="63" spans="1:13" x14ac:dyDescent="0.4">
      <c r="A63" s="428" t="s">
        <v>232</v>
      </c>
      <c r="B63" t="s">
        <v>64</v>
      </c>
      <c r="C63" t="s">
        <v>52</v>
      </c>
      <c r="E63" s="866">
        <v>0.31900000000000001</v>
      </c>
      <c r="F63" t="s">
        <v>393</v>
      </c>
      <c r="G63" t="s">
        <v>401</v>
      </c>
      <c r="H63" s="867">
        <v>8.7499999999999992E-6</v>
      </c>
      <c r="I63" t="s">
        <v>1023</v>
      </c>
      <c r="J63" t="s">
        <v>477</v>
      </c>
      <c r="K63" t="s">
        <v>1024</v>
      </c>
      <c r="L63" t="s">
        <v>475</v>
      </c>
      <c r="M63" t="s">
        <v>900</v>
      </c>
    </row>
    <row r="64" spans="1:13" x14ac:dyDescent="0.4">
      <c r="A64" s="428" t="s">
        <v>232</v>
      </c>
      <c r="B64" t="s">
        <v>64</v>
      </c>
      <c r="C64" t="s">
        <v>54</v>
      </c>
      <c r="E64" s="866">
        <v>0.32200000000000001</v>
      </c>
      <c r="F64" t="s">
        <v>393</v>
      </c>
      <c r="G64" t="s">
        <v>400</v>
      </c>
      <c r="H64" s="867">
        <v>9.9999999999999995E-7</v>
      </c>
      <c r="I64" t="s">
        <v>1023</v>
      </c>
      <c r="J64" t="s">
        <v>477</v>
      </c>
      <c r="K64" t="s">
        <v>1024</v>
      </c>
      <c r="L64" t="s">
        <v>475</v>
      </c>
      <c r="M64" t="s">
        <v>906</v>
      </c>
    </row>
    <row r="65" spans="1:13" x14ac:dyDescent="0.4">
      <c r="A65" s="428" t="s">
        <v>232</v>
      </c>
      <c r="B65" t="s">
        <v>64</v>
      </c>
      <c r="C65" t="s">
        <v>54</v>
      </c>
      <c r="E65" s="866">
        <v>0.32200000000000001</v>
      </c>
      <c r="F65" t="s">
        <v>393</v>
      </c>
      <c r="G65" t="s">
        <v>401</v>
      </c>
      <c r="H65" s="867">
        <v>1.0499999999999999E-6</v>
      </c>
      <c r="I65" t="s">
        <v>1023</v>
      </c>
      <c r="J65" t="s">
        <v>477</v>
      </c>
      <c r="K65" t="s">
        <v>1024</v>
      </c>
      <c r="L65" t="s">
        <v>475</v>
      </c>
      <c r="M65" t="s">
        <v>908</v>
      </c>
    </row>
    <row r="66" spans="1:13" x14ac:dyDescent="0.4">
      <c r="A66" s="428" t="s">
        <v>232</v>
      </c>
      <c r="B66" t="s">
        <v>64</v>
      </c>
      <c r="C66" t="s">
        <v>73</v>
      </c>
      <c r="E66" s="866">
        <v>0.50900000000000001</v>
      </c>
      <c r="F66" t="s">
        <v>393</v>
      </c>
      <c r="G66" t="s">
        <v>400</v>
      </c>
      <c r="H66" s="867">
        <v>2.9000000000000002E-8</v>
      </c>
      <c r="I66" t="s">
        <v>1023</v>
      </c>
      <c r="J66" t="s">
        <v>477</v>
      </c>
      <c r="K66" t="s">
        <v>1024</v>
      </c>
      <c r="L66" t="s">
        <v>475</v>
      </c>
      <c r="M66" t="s">
        <v>912</v>
      </c>
    </row>
    <row r="67" spans="1:13" x14ac:dyDescent="0.4">
      <c r="A67" s="428" t="s">
        <v>232</v>
      </c>
      <c r="B67" t="s">
        <v>64</v>
      </c>
      <c r="C67" t="s">
        <v>73</v>
      </c>
      <c r="E67" s="866">
        <v>0.50900000000000001</v>
      </c>
      <c r="F67" t="s">
        <v>393</v>
      </c>
      <c r="G67" t="s">
        <v>401</v>
      </c>
      <c r="H67" s="867">
        <v>3.1200000000000001E-8</v>
      </c>
      <c r="I67" t="s">
        <v>1023</v>
      </c>
      <c r="J67" t="s">
        <v>477</v>
      </c>
      <c r="K67" t="s">
        <v>1024</v>
      </c>
      <c r="L67" t="s">
        <v>475</v>
      </c>
      <c r="M67" t="s">
        <v>914</v>
      </c>
    </row>
    <row r="68" spans="1:13" x14ac:dyDescent="0.4">
      <c r="A68" s="428" t="s">
        <v>232</v>
      </c>
      <c r="B68" t="s">
        <v>64</v>
      </c>
      <c r="C68" t="s">
        <v>55</v>
      </c>
      <c r="E68" s="866">
        <v>0.33100000000000002</v>
      </c>
      <c r="F68" t="s">
        <v>393</v>
      </c>
      <c r="G68" t="s">
        <v>400</v>
      </c>
      <c r="H68" s="867">
        <v>9.7999999999999997E-5</v>
      </c>
      <c r="I68" t="s">
        <v>1023</v>
      </c>
      <c r="J68" t="s">
        <v>477</v>
      </c>
      <c r="K68" t="s">
        <v>1024</v>
      </c>
      <c r="L68" t="s">
        <v>475</v>
      </c>
      <c r="M68" t="s">
        <v>917</v>
      </c>
    </row>
    <row r="69" spans="1:13" x14ac:dyDescent="0.4">
      <c r="A69" s="428" t="s">
        <v>232</v>
      </c>
      <c r="B69" t="s">
        <v>64</v>
      </c>
      <c r="C69" t="s">
        <v>55</v>
      </c>
      <c r="E69" s="866">
        <v>0.33100000000000002</v>
      </c>
      <c r="F69" t="s">
        <v>393</v>
      </c>
      <c r="G69" t="s">
        <v>401</v>
      </c>
      <c r="H69" s="867">
        <v>9.8400000000000007E-5</v>
      </c>
      <c r="I69" t="s">
        <v>1023</v>
      </c>
      <c r="J69" t="s">
        <v>477</v>
      </c>
      <c r="K69" t="s">
        <v>1024</v>
      </c>
      <c r="L69" t="s">
        <v>475</v>
      </c>
      <c r="M69" t="s">
        <v>918</v>
      </c>
    </row>
    <row r="70" spans="1:13" x14ac:dyDescent="0.4">
      <c r="A70" s="428" t="s">
        <v>232</v>
      </c>
      <c r="B70" t="s">
        <v>64</v>
      </c>
      <c r="C70" t="s">
        <v>406</v>
      </c>
      <c r="D70" t="s">
        <v>919</v>
      </c>
      <c r="E70" s="866">
        <v>0.44500000000000001</v>
      </c>
      <c r="F70" t="s">
        <v>393</v>
      </c>
      <c r="G70" t="s">
        <v>400</v>
      </c>
      <c r="H70" s="867">
        <v>1.9E-6</v>
      </c>
      <c r="I70" t="s">
        <v>1023</v>
      </c>
      <c r="J70" t="s">
        <v>477</v>
      </c>
      <c r="K70" t="s">
        <v>1024</v>
      </c>
      <c r="L70" t="s">
        <v>475</v>
      </c>
      <c r="M70" t="s">
        <v>921</v>
      </c>
    </row>
    <row r="71" spans="1:13" x14ac:dyDescent="0.4">
      <c r="A71" s="428" t="s">
        <v>232</v>
      </c>
      <c r="B71" t="s">
        <v>64</v>
      </c>
      <c r="C71" t="s">
        <v>406</v>
      </c>
      <c r="D71" t="s">
        <v>919</v>
      </c>
      <c r="E71" s="866">
        <v>0.44500000000000001</v>
      </c>
      <c r="F71" t="s">
        <v>393</v>
      </c>
      <c r="G71" t="s">
        <v>401</v>
      </c>
      <c r="H71" s="867">
        <v>1.8700000000000001E-6</v>
      </c>
      <c r="I71" t="s">
        <v>1023</v>
      </c>
      <c r="J71" t="s">
        <v>477</v>
      </c>
      <c r="K71" t="s">
        <v>1024</v>
      </c>
      <c r="L71" t="s">
        <v>475</v>
      </c>
      <c r="M71" t="s">
        <v>922</v>
      </c>
    </row>
    <row r="72" spans="1:13" x14ac:dyDescent="0.4">
      <c r="A72" s="428" t="s">
        <v>232</v>
      </c>
      <c r="B72" t="s">
        <v>65</v>
      </c>
      <c r="C72" t="s">
        <v>52</v>
      </c>
      <c r="E72" s="866">
        <v>0.32500000000000001</v>
      </c>
      <c r="F72" t="s">
        <v>393</v>
      </c>
      <c r="G72" t="s">
        <v>400</v>
      </c>
      <c r="H72" s="867">
        <v>6.8000000000000001E-6</v>
      </c>
      <c r="I72" t="s">
        <v>1023</v>
      </c>
      <c r="J72" t="s">
        <v>477</v>
      </c>
      <c r="K72" t="s">
        <v>1024</v>
      </c>
      <c r="L72" t="s">
        <v>475</v>
      </c>
      <c r="M72" t="s">
        <v>928</v>
      </c>
    </row>
    <row r="73" spans="1:13" x14ac:dyDescent="0.4">
      <c r="A73" s="428" t="s">
        <v>232</v>
      </c>
      <c r="B73" t="s">
        <v>65</v>
      </c>
      <c r="C73" t="s">
        <v>52</v>
      </c>
      <c r="E73" s="866">
        <v>0.32500000000000001</v>
      </c>
      <c r="F73" t="s">
        <v>393</v>
      </c>
      <c r="G73" t="s">
        <v>401</v>
      </c>
      <c r="H73" s="867">
        <v>6.7700000000000004E-6</v>
      </c>
      <c r="I73" t="s">
        <v>1023</v>
      </c>
      <c r="J73" t="s">
        <v>477</v>
      </c>
      <c r="K73" t="s">
        <v>1024</v>
      </c>
      <c r="L73" t="s">
        <v>475</v>
      </c>
      <c r="M73" t="s">
        <v>932</v>
      </c>
    </row>
    <row r="74" spans="1:13" x14ac:dyDescent="0.4">
      <c r="A74" s="428" t="s">
        <v>232</v>
      </c>
      <c r="B74" t="s">
        <v>65</v>
      </c>
      <c r="C74" t="s">
        <v>54</v>
      </c>
      <c r="E74" s="866">
        <v>0.311</v>
      </c>
      <c r="F74" t="s">
        <v>393</v>
      </c>
      <c r="G74" t="s">
        <v>400</v>
      </c>
      <c r="H74" s="867">
        <v>9.9999999999999995E-7</v>
      </c>
      <c r="I74" t="s">
        <v>1023</v>
      </c>
      <c r="J74" t="s">
        <v>477</v>
      </c>
      <c r="K74" t="s">
        <v>1024</v>
      </c>
      <c r="L74" t="s">
        <v>475</v>
      </c>
      <c r="M74" t="s">
        <v>938</v>
      </c>
    </row>
    <row r="75" spans="1:13" x14ac:dyDescent="0.4">
      <c r="A75" s="428" t="s">
        <v>232</v>
      </c>
      <c r="B75" t="s">
        <v>65</v>
      </c>
      <c r="C75" t="s">
        <v>54</v>
      </c>
      <c r="E75" s="866">
        <v>0.311</v>
      </c>
      <c r="F75" t="s">
        <v>393</v>
      </c>
      <c r="G75" t="s">
        <v>401</v>
      </c>
      <c r="H75" s="867">
        <v>1.0499999999999999E-6</v>
      </c>
      <c r="I75" t="s">
        <v>1023</v>
      </c>
      <c r="J75" t="s">
        <v>477</v>
      </c>
      <c r="K75" t="s">
        <v>1024</v>
      </c>
      <c r="L75" t="s">
        <v>475</v>
      </c>
      <c r="M75" t="s">
        <v>940</v>
      </c>
    </row>
    <row r="76" spans="1:13" x14ac:dyDescent="0.4">
      <c r="A76" s="428" t="s">
        <v>232</v>
      </c>
      <c r="B76" t="s">
        <v>65</v>
      </c>
      <c r="C76" t="s">
        <v>73</v>
      </c>
      <c r="E76" s="866">
        <v>0.495</v>
      </c>
      <c r="F76" t="s">
        <v>393</v>
      </c>
      <c r="G76" t="s">
        <v>400</v>
      </c>
      <c r="H76" s="867">
        <v>2.9000000000000002E-8</v>
      </c>
      <c r="I76" t="s">
        <v>1023</v>
      </c>
      <c r="J76" t="s">
        <v>477</v>
      </c>
      <c r="K76" t="s">
        <v>1024</v>
      </c>
      <c r="L76" t="s">
        <v>475</v>
      </c>
      <c r="M76" t="s">
        <v>944</v>
      </c>
    </row>
    <row r="77" spans="1:13" x14ac:dyDescent="0.4">
      <c r="A77" s="428" t="s">
        <v>232</v>
      </c>
      <c r="B77" t="s">
        <v>65</v>
      </c>
      <c r="C77" t="s">
        <v>73</v>
      </c>
      <c r="E77" s="866">
        <v>0.495</v>
      </c>
      <c r="F77" t="s">
        <v>393</v>
      </c>
      <c r="G77" t="s">
        <v>401</v>
      </c>
      <c r="H77" s="867">
        <v>3.1200000000000001E-8</v>
      </c>
      <c r="I77" t="s">
        <v>1023</v>
      </c>
      <c r="J77" t="s">
        <v>477</v>
      </c>
      <c r="K77" t="s">
        <v>1024</v>
      </c>
      <c r="L77" t="s">
        <v>475</v>
      </c>
      <c r="M77" t="s">
        <v>946</v>
      </c>
    </row>
    <row r="78" spans="1:13" x14ac:dyDescent="0.4">
      <c r="A78" s="428" t="s">
        <v>232</v>
      </c>
      <c r="B78" t="s">
        <v>65</v>
      </c>
      <c r="C78" t="s">
        <v>55</v>
      </c>
      <c r="E78" s="866">
        <v>0.35499999999999998</v>
      </c>
      <c r="F78" t="s">
        <v>393</v>
      </c>
      <c r="G78" t="s">
        <v>400</v>
      </c>
      <c r="H78" s="867">
        <v>7.1000000000000005E-5</v>
      </c>
      <c r="I78" t="s">
        <v>1023</v>
      </c>
      <c r="J78" t="s">
        <v>477</v>
      </c>
      <c r="K78" t="s">
        <v>1024</v>
      </c>
      <c r="L78" t="s">
        <v>475</v>
      </c>
      <c r="M78" t="s">
        <v>949</v>
      </c>
    </row>
    <row r="79" spans="1:13" x14ac:dyDescent="0.4">
      <c r="A79" s="428" t="s">
        <v>232</v>
      </c>
      <c r="B79" t="s">
        <v>65</v>
      </c>
      <c r="C79" t="s">
        <v>55</v>
      </c>
      <c r="E79" s="866">
        <v>0.35499999999999998</v>
      </c>
      <c r="F79" t="s">
        <v>393</v>
      </c>
      <c r="G79" t="s">
        <v>401</v>
      </c>
      <c r="H79" s="867">
        <v>7.1400000000000001E-5</v>
      </c>
      <c r="I79" t="s">
        <v>1023</v>
      </c>
      <c r="J79" t="s">
        <v>477</v>
      </c>
      <c r="K79" t="s">
        <v>1024</v>
      </c>
      <c r="L79" t="s">
        <v>475</v>
      </c>
      <c r="M79" t="s">
        <v>950</v>
      </c>
    </row>
    <row r="80" spans="1:13" x14ac:dyDescent="0.4">
      <c r="A80" s="428" t="s">
        <v>232</v>
      </c>
      <c r="B80" t="s">
        <v>65</v>
      </c>
      <c r="C80" t="s">
        <v>406</v>
      </c>
      <c r="D80" t="s">
        <v>951</v>
      </c>
      <c r="E80" s="866">
        <v>0.41499999999999998</v>
      </c>
      <c r="F80" t="s">
        <v>393</v>
      </c>
      <c r="G80" t="s">
        <v>400</v>
      </c>
      <c r="H80" s="867">
        <v>2.3999999999999999E-6</v>
      </c>
      <c r="I80" t="s">
        <v>1023</v>
      </c>
      <c r="J80" t="s">
        <v>477</v>
      </c>
      <c r="K80" t="s">
        <v>1024</v>
      </c>
      <c r="L80" t="s">
        <v>475</v>
      </c>
      <c r="M80" t="s">
        <v>953</v>
      </c>
    </row>
    <row r="81" spans="1:13" x14ac:dyDescent="0.4">
      <c r="A81" s="428" t="s">
        <v>232</v>
      </c>
      <c r="B81" t="s">
        <v>65</v>
      </c>
      <c r="C81" t="s">
        <v>406</v>
      </c>
      <c r="D81" t="s">
        <v>951</v>
      </c>
      <c r="E81" s="866">
        <v>0.41499999999999998</v>
      </c>
      <c r="F81" t="s">
        <v>393</v>
      </c>
      <c r="G81" t="s">
        <v>401</v>
      </c>
      <c r="H81" s="867">
        <v>2.4200000000000001E-6</v>
      </c>
      <c r="I81" t="s">
        <v>1023</v>
      </c>
      <c r="J81" t="s">
        <v>477</v>
      </c>
      <c r="K81" t="s">
        <v>1024</v>
      </c>
      <c r="L81" t="s">
        <v>475</v>
      </c>
      <c r="M81" t="s">
        <v>954</v>
      </c>
    </row>
    <row r="82" spans="1:13" x14ac:dyDescent="0.4">
      <c r="A82" s="428" t="s">
        <v>232</v>
      </c>
      <c r="B82" t="s">
        <v>66</v>
      </c>
      <c r="C82" t="s">
        <v>52</v>
      </c>
      <c r="E82" s="866">
        <v>0.31900000000000001</v>
      </c>
      <c r="F82" t="s">
        <v>393</v>
      </c>
      <c r="G82" t="s">
        <v>400</v>
      </c>
      <c r="H82" s="867">
        <v>6.6000000000000003E-6</v>
      </c>
      <c r="I82" t="s">
        <v>1023</v>
      </c>
      <c r="J82" t="s">
        <v>477</v>
      </c>
      <c r="K82" t="s">
        <v>1024</v>
      </c>
      <c r="L82" t="s">
        <v>475</v>
      </c>
      <c r="M82" t="s">
        <v>960</v>
      </c>
    </row>
    <row r="83" spans="1:13" x14ac:dyDescent="0.4">
      <c r="A83" s="428" t="s">
        <v>232</v>
      </c>
      <c r="B83" t="s">
        <v>66</v>
      </c>
      <c r="C83" t="s">
        <v>52</v>
      </c>
      <c r="E83" s="866">
        <v>0.31900000000000001</v>
      </c>
      <c r="F83" t="s">
        <v>393</v>
      </c>
      <c r="G83" t="s">
        <v>401</v>
      </c>
      <c r="H83" s="867">
        <v>6.6000000000000003E-6</v>
      </c>
      <c r="I83" t="s">
        <v>1023</v>
      </c>
      <c r="J83" t="s">
        <v>477</v>
      </c>
      <c r="K83" t="s">
        <v>1024</v>
      </c>
      <c r="L83" t="s">
        <v>475</v>
      </c>
      <c r="M83" t="s">
        <v>964</v>
      </c>
    </row>
    <row r="84" spans="1:13" x14ac:dyDescent="0.4">
      <c r="A84" s="428" t="s">
        <v>232</v>
      </c>
      <c r="B84" t="s">
        <v>66</v>
      </c>
      <c r="C84" t="s">
        <v>54</v>
      </c>
      <c r="E84" s="866">
        <v>0.29099999999999998</v>
      </c>
      <c r="F84" t="s">
        <v>393</v>
      </c>
      <c r="G84" t="s">
        <v>400</v>
      </c>
      <c r="H84" s="867">
        <v>1.1999999999999999E-6</v>
      </c>
      <c r="I84" t="s">
        <v>1023</v>
      </c>
      <c r="J84" t="s">
        <v>477</v>
      </c>
      <c r="K84" t="s">
        <v>1024</v>
      </c>
      <c r="L84" t="s">
        <v>475</v>
      </c>
      <c r="M84" t="s">
        <v>970</v>
      </c>
    </row>
    <row r="85" spans="1:13" x14ac:dyDescent="0.4">
      <c r="A85" s="428" t="s">
        <v>232</v>
      </c>
      <c r="B85" t="s">
        <v>66</v>
      </c>
      <c r="C85" t="s">
        <v>54</v>
      </c>
      <c r="E85" s="866">
        <v>0.29099999999999998</v>
      </c>
      <c r="F85" t="s">
        <v>393</v>
      </c>
      <c r="G85" t="s">
        <v>401</v>
      </c>
      <c r="H85" s="867">
        <v>1.2500000000000001E-6</v>
      </c>
      <c r="I85" t="s">
        <v>1023</v>
      </c>
      <c r="J85" t="s">
        <v>477</v>
      </c>
      <c r="K85" t="s">
        <v>1024</v>
      </c>
      <c r="L85" t="s">
        <v>475</v>
      </c>
      <c r="M85" t="s">
        <v>972</v>
      </c>
    </row>
    <row r="86" spans="1:13" x14ac:dyDescent="0.4">
      <c r="A86" s="428" t="s">
        <v>232</v>
      </c>
      <c r="B86" t="s">
        <v>66</v>
      </c>
      <c r="C86" t="s">
        <v>73</v>
      </c>
      <c r="E86" s="866">
        <v>0.503</v>
      </c>
      <c r="F86" t="s">
        <v>393</v>
      </c>
      <c r="G86" t="s">
        <v>400</v>
      </c>
      <c r="H86" s="867">
        <v>2.9000000000000002E-8</v>
      </c>
      <c r="I86" t="s">
        <v>1023</v>
      </c>
      <c r="J86" t="s">
        <v>477</v>
      </c>
      <c r="K86" t="s">
        <v>1024</v>
      </c>
      <c r="L86" t="s">
        <v>475</v>
      </c>
      <c r="M86" t="s">
        <v>976</v>
      </c>
    </row>
    <row r="87" spans="1:13" x14ac:dyDescent="0.4">
      <c r="A87" s="428" t="s">
        <v>232</v>
      </c>
      <c r="B87" t="s">
        <v>66</v>
      </c>
      <c r="C87" t="s">
        <v>73</v>
      </c>
      <c r="E87" s="866">
        <v>0.503</v>
      </c>
      <c r="F87" t="s">
        <v>393</v>
      </c>
      <c r="G87" t="s">
        <v>401</v>
      </c>
      <c r="H87" s="867">
        <v>3.1200000000000001E-8</v>
      </c>
      <c r="I87" t="s">
        <v>1023</v>
      </c>
      <c r="J87" t="s">
        <v>477</v>
      </c>
      <c r="K87" t="s">
        <v>1024</v>
      </c>
      <c r="L87" t="s">
        <v>475</v>
      </c>
      <c r="M87" t="s">
        <v>978</v>
      </c>
    </row>
    <row r="88" spans="1:13" x14ac:dyDescent="0.4">
      <c r="A88" s="428" t="s">
        <v>232</v>
      </c>
      <c r="B88" t="s">
        <v>66</v>
      </c>
      <c r="C88" t="s">
        <v>55</v>
      </c>
      <c r="E88" s="866">
        <v>0.35399999999999998</v>
      </c>
      <c r="F88" t="s">
        <v>393</v>
      </c>
      <c r="G88" t="s">
        <v>400</v>
      </c>
      <c r="H88" s="867">
        <v>7.8999999999999996E-5</v>
      </c>
      <c r="I88" t="s">
        <v>1023</v>
      </c>
      <c r="J88" t="s">
        <v>477</v>
      </c>
      <c r="K88" t="s">
        <v>1024</v>
      </c>
      <c r="L88" t="s">
        <v>475</v>
      </c>
      <c r="M88" t="s">
        <v>981</v>
      </c>
    </row>
    <row r="89" spans="1:13" x14ac:dyDescent="0.4">
      <c r="A89" s="428" t="s">
        <v>232</v>
      </c>
      <c r="B89" t="s">
        <v>66</v>
      </c>
      <c r="C89" t="s">
        <v>55</v>
      </c>
      <c r="E89" s="866">
        <v>0.35399999999999998</v>
      </c>
      <c r="F89" t="s">
        <v>393</v>
      </c>
      <c r="G89" t="s">
        <v>401</v>
      </c>
      <c r="H89" s="867">
        <v>7.9400000000000006E-5</v>
      </c>
      <c r="I89" t="s">
        <v>1023</v>
      </c>
      <c r="J89" t="s">
        <v>477</v>
      </c>
      <c r="K89" t="s">
        <v>1024</v>
      </c>
      <c r="L89" t="s">
        <v>475</v>
      </c>
      <c r="M89" t="s">
        <v>982</v>
      </c>
    </row>
    <row r="90" spans="1:13" x14ac:dyDescent="0.4">
      <c r="A90" s="428" t="s">
        <v>232</v>
      </c>
      <c r="B90" t="s">
        <v>66</v>
      </c>
      <c r="C90" t="s">
        <v>406</v>
      </c>
      <c r="D90" t="s">
        <v>983</v>
      </c>
      <c r="E90" s="866">
        <v>0.46400000000000002</v>
      </c>
      <c r="F90" t="s">
        <v>393</v>
      </c>
      <c r="G90" t="s">
        <v>400</v>
      </c>
      <c r="H90" s="867">
        <v>1.3999999999999999E-6</v>
      </c>
      <c r="I90" t="s">
        <v>1023</v>
      </c>
      <c r="J90" t="s">
        <v>477</v>
      </c>
      <c r="K90" t="s">
        <v>1024</v>
      </c>
      <c r="L90" t="s">
        <v>475</v>
      </c>
      <c r="M90" t="s">
        <v>985</v>
      </c>
    </row>
    <row r="91" spans="1:13" x14ac:dyDescent="0.4">
      <c r="A91" s="428" t="s">
        <v>232</v>
      </c>
      <c r="B91" t="s">
        <v>66</v>
      </c>
      <c r="C91" t="s">
        <v>406</v>
      </c>
      <c r="D91" t="s">
        <v>983</v>
      </c>
      <c r="E91" s="866">
        <v>0.46400000000000002</v>
      </c>
      <c r="F91" t="s">
        <v>393</v>
      </c>
      <c r="G91" t="s">
        <v>401</v>
      </c>
      <c r="H91" s="867">
        <v>1.3599999999999999E-6</v>
      </c>
      <c r="I91" t="s">
        <v>1023</v>
      </c>
      <c r="J91" t="s">
        <v>477</v>
      </c>
      <c r="K91" t="s">
        <v>1024</v>
      </c>
      <c r="L91" t="s">
        <v>475</v>
      </c>
      <c r="M91" t="s">
        <v>986</v>
      </c>
    </row>
    <row r="92" spans="1:13" x14ac:dyDescent="0.4">
      <c r="A92" s="428" t="s">
        <v>232</v>
      </c>
      <c r="B92" t="s">
        <v>384</v>
      </c>
      <c r="C92" t="s">
        <v>52</v>
      </c>
      <c r="E92" s="866">
        <v>0.34</v>
      </c>
      <c r="F92" t="s">
        <v>393</v>
      </c>
      <c r="G92" t="s">
        <v>400</v>
      </c>
      <c r="H92" s="867">
        <v>6.7000000000000002E-6</v>
      </c>
      <c r="I92" t="s">
        <v>1023</v>
      </c>
      <c r="J92" t="s">
        <v>477</v>
      </c>
      <c r="K92" t="s">
        <v>1024</v>
      </c>
      <c r="L92" t="s">
        <v>475</v>
      </c>
      <c r="M92" t="s">
        <v>663</v>
      </c>
    </row>
    <row r="93" spans="1:13" x14ac:dyDescent="0.4">
      <c r="A93" s="428" t="s">
        <v>232</v>
      </c>
      <c r="B93" t="s">
        <v>384</v>
      </c>
      <c r="C93" t="s">
        <v>52</v>
      </c>
      <c r="E93" s="866">
        <v>0.34</v>
      </c>
      <c r="F93" t="s">
        <v>393</v>
      </c>
      <c r="G93" t="s">
        <v>401</v>
      </c>
      <c r="H93" s="867">
        <v>6.6900000000000003E-6</v>
      </c>
      <c r="I93" t="s">
        <v>1023</v>
      </c>
      <c r="J93" t="s">
        <v>477</v>
      </c>
      <c r="K93" t="s">
        <v>1024</v>
      </c>
      <c r="L93" t="s">
        <v>475</v>
      </c>
      <c r="M93" t="s">
        <v>667</v>
      </c>
    </row>
    <row r="94" spans="1:13" x14ac:dyDescent="0.4">
      <c r="A94" s="428" t="s">
        <v>232</v>
      </c>
      <c r="B94" t="s">
        <v>384</v>
      </c>
      <c r="C94" t="s">
        <v>54</v>
      </c>
      <c r="E94" s="866">
        <v>0.34</v>
      </c>
      <c r="F94" t="s">
        <v>393</v>
      </c>
      <c r="G94" t="s">
        <v>400</v>
      </c>
      <c r="H94" s="867">
        <v>9.9999999999999995E-7</v>
      </c>
      <c r="I94" t="s">
        <v>1023</v>
      </c>
      <c r="J94" t="s">
        <v>477</v>
      </c>
      <c r="K94" t="s">
        <v>1024</v>
      </c>
      <c r="L94" t="s">
        <v>475</v>
      </c>
      <c r="M94" t="s">
        <v>673</v>
      </c>
    </row>
    <row r="95" spans="1:13" x14ac:dyDescent="0.4">
      <c r="A95" s="428" t="s">
        <v>232</v>
      </c>
      <c r="B95" t="s">
        <v>384</v>
      </c>
      <c r="C95" t="s">
        <v>54</v>
      </c>
      <c r="E95" s="866">
        <v>0.34</v>
      </c>
      <c r="F95" t="s">
        <v>393</v>
      </c>
      <c r="G95" t="s">
        <v>401</v>
      </c>
      <c r="H95" s="867">
        <v>1.04E-6</v>
      </c>
      <c r="I95" t="s">
        <v>1023</v>
      </c>
      <c r="J95" t="s">
        <v>477</v>
      </c>
      <c r="K95" t="s">
        <v>1024</v>
      </c>
      <c r="L95" t="s">
        <v>475</v>
      </c>
      <c r="M95" t="s">
        <v>675</v>
      </c>
    </row>
    <row r="96" spans="1:13" x14ac:dyDescent="0.4">
      <c r="A96" s="428" t="s">
        <v>232</v>
      </c>
      <c r="B96" t="s">
        <v>384</v>
      </c>
      <c r="C96" t="s">
        <v>73</v>
      </c>
      <c r="E96" s="866">
        <v>0.55000000000000004</v>
      </c>
      <c r="F96" t="s">
        <v>393</v>
      </c>
      <c r="G96" t="s">
        <v>400</v>
      </c>
      <c r="H96" s="867">
        <v>2.3000000000000001E-8</v>
      </c>
      <c r="I96" t="s">
        <v>1023</v>
      </c>
      <c r="J96" t="s">
        <v>477</v>
      </c>
      <c r="K96" t="s">
        <v>1024</v>
      </c>
      <c r="L96" t="s">
        <v>475</v>
      </c>
      <c r="M96" t="s">
        <v>680</v>
      </c>
    </row>
    <row r="97" spans="1:13" x14ac:dyDescent="0.4">
      <c r="A97" s="428" t="s">
        <v>232</v>
      </c>
      <c r="B97" t="s">
        <v>384</v>
      </c>
      <c r="C97" t="s">
        <v>73</v>
      </c>
      <c r="E97" s="866">
        <v>0.55000000000000004</v>
      </c>
      <c r="F97" t="s">
        <v>393</v>
      </c>
      <c r="G97" t="s">
        <v>401</v>
      </c>
      <c r="H97" s="867">
        <v>2.5399999999999999E-8</v>
      </c>
      <c r="I97" t="s">
        <v>1023</v>
      </c>
      <c r="J97" t="s">
        <v>477</v>
      </c>
      <c r="K97" t="s">
        <v>1024</v>
      </c>
      <c r="L97" t="s">
        <v>475</v>
      </c>
      <c r="M97" t="s">
        <v>682</v>
      </c>
    </row>
    <row r="98" spans="1:13" x14ac:dyDescent="0.4">
      <c r="A98" s="428" t="s">
        <v>232</v>
      </c>
      <c r="B98" t="s">
        <v>384</v>
      </c>
      <c r="C98" t="s">
        <v>55</v>
      </c>
      <c r="E98" s="866">
        <v>0.34</v>
      </c>
      <c r="F98" t="s">
        <v>393</v>
      </c>
      <c r="G98" t="s">
        <v>400</v>
      </c>
      <c r="H98" s="867">
        <v>9.1000000000000003E-5</v>
      </c>
      <c r="I98" t="s">
        <v>1023</v>
      </c>
      <c r="J98" t="s">
        <v>477</v>
      </c>
      <c r="K98" t="s">
        <v>1024</v>
      </c>
      <c r="L98" t="s">
        <v>475</v>
      </c>
      <c r="M98" t="s">
        <v>685</v>
      </c>
    </row>
    <row r="99" spans="1:13" x14ac:dyDescent="0.4">
      <c r="A99" s="428" t="s">
        <v>232</v>
      </c>
      <c r="B99" t="s">
        <v>384</v>
      </c>
      <c r="C99" t="s">
        <v>55</v>
      </c>
      <c r="E99" s="866">
        <v>0.34</v>
      </c>
      <c r="F99" t="s">
        <v>393</v>
      </c>
      <c r="G99" t="s">
        <v>401</v>
      </c>
      <c r="H99" s="867">
        <v>9.1000000000000003E-5</v>
      </c>
      <c r="I99" t="s">
        <v>1023</v>
      </c>
      <c r="J99" t="s">
        <v>477</v>
      </c>
      <c r="K99" t="s">
        <v>1024</v>
      </c>
      <c r="L99" t="s">
        <v>475</v>
      </c>
      <c r="M99" t="s">
        <v>686</v>
      </c>
    </row>
    <row r="100" spans="1:13" x14ac:dyDescent="0.4">
      <c r="A100" s="428" t="s">
        <v>232</v>
      </c>
      <c r="B100" t="s">
        <v>384</v>
      </c>
      <c r="C100" t="s">
        <v>406</v>
      </c>
      <c r="D100" t="s">
        <v>687</v>
      </c>
      <c r="E100" s="866">
        <v>0.501</v>
      </c>
      <c r="F100" t="s">
        <v>393</v>
      </c>
      <c r="G100" t="s">
        <v>400</v>
      </c>
      <c r="H100" s="867">
        <v>1.5E-6</v>
      </c>
      <c r="I100" t="s">
        <v>1023</v>
      </c>
      <c r="J100" t="s">
        <v>477</v>
      </c>
      <c r="K100" t="s">
        <v>1024</v>
      </c>
      <c r="L100" t="s">
        <v>475</v>
      </c>
      <c r="M100" t="s">
        <v>689</v>
      </c>
    </row>
    <row r="101" spans="1:13" x14ac:dyDescent="0.4">
      <c r="A101" s="428" t="s">
        <v>232</v>
      </c>
      <c r="B101" t="s">
        <v>384</v>
      </c>
      <c r="C101" t="s">
        <v>406</v>
      </c>
      <c r="D101" t="s">
        <v>687</v>
      </c>
      <c r="E101" s="866">
        <v>0.501</v>
      </c>
      <c r="F101" t="s">
        <v>393</v>
      </c>
      <c r="G101" t="s">
        <v>401</v>
      </c>
      <c r="H101" s="867">
        <v>1.4899999999999999E-6</v>
      </c>
      <c r="I101" t="s">
        <v>1023</v>
      </c>
      <c r="J101" t="s">
        <v>477</v>
      </c>
      <c r="K101" t="s">
        <v>1024</v>
      </c>
      <c r="L101" t="s">
        <v>475</v>
      </c>
      <c r="M101" t="s">
        <v>690</v>
      </c>
    </row>
    <row r="102" spans="1:13" x14ac:dyDescent="0.4">
      <c r="A102" s="428" t="s">
        <v>232</v>
      </c>
      <c r="B102" t="s">
        <v>67</v>
      </c>
      <c r="C102" t="s">
        <v>52</v>
      </c>
      <c r="E102" s="866">
        <v>0.32</v>
      </c>
      <c r="F102" t="s">
        <v>393</v>
      </c>
      <c r="G102" t="s">
        <v>400</v>
      </c>
      <c r="H102" s="867">
        <v>7.4000000000000003E-6</v>
      </c>
      <c r="I102" t="s">
        <v>1023</v>
      </c>
      <c r="J102" t="s">
        <v>477</v>
      </c>
      <c r="K102" t="s">
        <v>1024</v>
      </c>
      <c r="L102" t="s">
        <v>475</v>
      </c>
      <c r="M102" t="s">
        <v>992</v>
      </c>
    </row>
    <row r="103" spans="1:13" x14ac:dyDescent="0.4">
      <c r="A103" s="428" t="s">
        <v>232</v>
      </c>
      <c r="B103" t="s">
        <v>67</v>
      </c>
      <c r="C103" t="s">
        <v>52</v>
      </c>
      <c r="E103" s="866">
        <v>0.32</v>
      </c>
      <c r="F103" t="s">
        <v>393</v>
      </c>
      <c r="G103" t="s">
        <v>401</v>
      </c>
      <c r="H103" s="867">
        <v>7.43E-6</v>
      </c>
      <c r="I103" t="s">
        <v>1023</v>
      </c>
      <c r="J103" t="s">
        <v>477</v>
      </c>
      <c r="K103" t="s">
        <v>1024</v>
      </c>
      <c r="L103" t="s">
        <v>475</v>
      </c>
      <c r="M103" t="s">
        <v>996</v>
      </c>
    </row>
    <row r="104" spans="1:13" x14ac:dyDescent="0.4">
      <c r="A104" s="428" t="s">
        <v>232</v>
      </c>
      <c r="B104" t="s">
        <v>67</v>
      </c>
      <c r="C104" t="s">
        <v>54</v>
      </c>
      <c r="E104" s="866">
        <v>0.32800000000000001</v>
      </c>
      <c r="F104" t="s">
        <v>393</v>
      </c>
      <c r="G104" t="s">
        <v>400</v>
      </c>
      <c r="H104" s="867">
        <v>1.1000000000000001E-6</v>
      </c>
      <c r="I104" t="s">
        <v>1023</v>
      </c>
      <c r="J104" t="s">
        <v>477</v>
      </c>
      <c r="K104" t="s">
        <v>1024</v>
      </c>
      <c r="L104" t="s">
        <v>475</v>
      </c>
      <c r="M104" t="s">
        <v>1002</v>
      </c>
    </row>
    <row r="105" spans="1:13" x14ac:dyDescent="0.4">
      <c r="A105" s="428" t="s">
        <v>232</v>
      </c>
      <c r="B105" t="s">
        <v>67</v>
      </c>
      <c r="C105" t="s">
        <v>54</v>
      </c>
      <c r="E105" s="866">
        <v>0.32800000000000001</v>
      </c>
      <c r="F105" t="s">
        <v>393</v>
      </c>
      <c r="G105" t="s">
        <v>401</v>
      </c>
      <c r="H105" s="867">
        <v>1.08E-6</v>
      </c>
      <c r="I105" t="s">
        <v>1023</v>
      </c>
      <c r="J105" t="s">
        <v>477</v>
      </c>
      <c r="K105" t="s">
        <v>1024</v>
      </c>
      <c r="L105" t="s">
        <v>475</v>
      </c>
      <c r="M105" t="s">
        <v>1004</v>
      </c>
    </row>
    <row r="106" spans="1:13" x14ac:dyDescent="0.4">
      <c r="A106" s="430" t="s">
        <v>232</v>
      </c>
      <c r="B106" t="s">
        <v>67</v>
      </c>
      <c r="C106" t="s">
        <v>73</v>
      </c>
      <c r="E106" s="866">
        <v>0.51100000000000001</v>
      </c>
      <c r="F106" t="s">
        <v>393</v>
      </c>
      <c r="G106" t="s">
        <v>400</v>
      </c>
      <c r="H106" s="867">
        <v>2.9000000000000002E-8</v>
      </c>
      <c r="I106" t="s">
        <v>1023</v>
      </c>
      <c r="J106" t="s">
        <v>477</v>
      </c>
      <c r="K106" t="s">
        <v>1024</v>
      </c>
      <c r="L106" t="s">
        <v>475</v>
      </c>
      <c r="M106" t="s">
        <v>1008</v>
      </c>
    </row>
    <row r="107" spans="1:13" x14ac:dyDescent="0.4">
      <c r="A107" s="375" t="s">
        <v>232</v>
      </c>
      <c r="B107" t="s">
        <v>67</v>
      </c>
      <c r="C107" t="s">
        <v>73</v>
      </c>
      <c r="E107" s="866">
        <v>0.51100000000000001</v>
      </c>
      <c r="F107" t="s">
        <v>393</v>
      </c>
      <c r="G107" t="s">
        <v>401</v>
      </c>
      <c r="H107" s="867">
        <v>3.1200000000000001E-8</v>
      </c>
      <c r="I107" t="s">
        <v>1023</v>
      </c>
      <c r="J107" t="s">
        <v>477</v>
      </c>
      <c r="K107" t="s">
        <v>1024</v>
      </c>
      <c r="L107" t="s">
        <v>475</v>
      </c>
      <c r="M107" t="s">
        <v>1010</v>
      </c>
    </row>
    <row r="108" spans="1:13" x14ac:dyDescent="0.4">
      <c r="A108" s="375" t="s">
        <v>232</v>
      </c>
      <c r="B108" t="s">
        <v>67</v>
      </c>
      <c r="C108" t="s">
        <v>55</v>
      </c>
      <c r="E108" s="866">
        <v>0.34399999999999997</v>
      </c>
      <c r="F108" t="s">
        <v>393</v>
      </c>
      <c r="G108" t="s">
        <v>400</v>
      </c>
      <c r="H108" s="867">
        <v>8.2999999999999998E-5</v>
      </c>
      <c r="I108" t="s">
        <v>1023</v>
      </c>
      <c r="J108" t="s">
        <v>477</v>
      </c>
      <c r="K108" t="s">
        <v>1024</v>
      </c>
      <c r="L108" t="s">
        <v>475</v>
      </c>
      <c r="M108" t="s">
        <v>1013</v>
      </c>
    </row>
    <row r="109" spans="1:13" x14ac:dyDescent="0.4">
      <c r="A109" s="375" t="s">
        <v>232</v>
      </c>
      <c r="B109" t="s">
        <v>67</v>
      </c>
      <c r="C109" t="s">
        <v>55</v>
      </c>
      <c r="E109" s="866">
        <v>0.34399999999999997</v>
      </c>
      <c r="F109" t="s">
        <v>393</v>
      </c>
      <c r="G109" t="s">
        <v>401</v>
      </c>
      <c r="H109" s="867">
        <v>8.2799999999999993E-5</v>
      </c>
      <c r="I109" t="s">
        <v>1023</v>
      </c>
      <c r="J109" t="s">
        <v>477</v>
      </c>
      <c r="K109" t="s">
        <v>1024</v>
      </c>
      <c r="L109" t="s">
        <v>475</v>
      </c>
      <c r="M109" t="s">
        <v>1014</v>
      </c>
    </row>
    <row r="110" spans="1:13" x14ac:dyDescent="0.4">
      <c r="A110" s="375" t="s">
        <v>232</v>
      </c>
      <c r="B110" t="s">
        <v>67</v>
      </c>
      <c r="C110" t="s">
        <v>406</v>
      </c>
      <c r="D110" t="s">
        <v>1015</v>
      </c>
      <c r="E110" s="866">
        <v>0.48099999999999998</v>
      </c>
      <c r="F110" t="s">
        <v>393</v>
      </c>
      <c r="G110" t="s">
        <v>400</v>
      </c>
      <c r="H110" s="867">
        <v>1.3999999999999999E-6</v>
      </c>
      <c r="I110" t="s">
        <v>1023</v>
      </c>
      <c r="J110" t="s">
        <v>477</v>
      </c>
      <c r="K110" t="s">
        <v>1024</v>
      </c>
      <c r="L110" t="s">
        <v>475</v>
      </c>
      <c r="M110" t="s">
        <v>1017</v>
      </c>
    </row>
    <row r="111" spans="1:13" x14ac:dyDescent="0.4">
      <c r="A111" s="375" t="s">
        <v>232</v>
      </c>
      <c r="B111" t="s">
        <v>67</v>
      </c>
      <c r="C111" t="s">
        <v>406</v>
      </c>
      <c r="D111" t="s">
        <v>1015</v>
      </c>
      <c r="E111" s="866">
        <v>0.48099999999999998</v>
      </c>
      <c r="F111" t="s">
        <v>393</v>
      </c>
      <c r="G111" t="s">
        <v>401</v>
      </c>
      <c r="H111" s="867">
        <v>1.4500000000000001E-6</v>
      </c>
      <c r="I111" t="s">
        <v>1023</v>
      </c>
      <c r="J111" t="s">
        <v>477</v>
      </c>
      <c r="K111" t="s">
        <v>1024</v>
      </c>
      <c r="L111" t="s">
        <v>475</v>
      </c>
      <c r="M111" t="s">
        <v>1018</v>
      </c>
    </row>
    <row r="112" spans="1:13" x14ac:dyDescent="0.4">
      <c r="A112" s="375" t="s">
        <v>232</v>
      </c>
      <c r="B112" t="s">
        <v>405</v>
      </c>
      <c r="C112" t="s">
        <v>52</v>
      </c>
      <c r="E112" s="866">
        <v>0.34</v>
      </c>
      <c r="F112" t="s">
        <v>395</v>
      </c>
      <c r="G112" t="s">
        <v>400</v>
      </c>
      <c r="H112" s="867">
        <v>1.1E-5</v>
      </c>
      <c r="I112" t="s">
        <v>1023</v>
      </c>
      <c r="J112" t="s">
        <v>477</v>
      </c>
      <c r="K112" t="s">
        <v>1024</v>
      </c>
      <c r="L112" t="s">
        <v>475</v>
      </c>
      <c r="M112" t="s">
        <v>702</v>
      </c>
    </row>
    <row r="113" spans="1:13" x14ac:dyDescent="0.4">
      <c r="A113" s="375" t="s">
        <v>232</v>
      </c>
      <c r="B113" t="s">
        <v>405</v>
      </c>
      <c r="C113" t="s">
        <v>52</v>
      </c>
      <c r="E113" s="866">
        <v>0.34</v>
      </c>
      <c r="F113" t="s">
        <v>395</v>
      </c>
      <c r="G113" t="s">
        <v>401</v>
      </c>
      <c r="H113" s="867">
        <v>1.1800000000000001E-5</v>
      </c>
      <c r="I113" t="s">
        <v>1023</v>
      </c>
      <c r="J113" t="s">
        <v>477</v>
      </c>
      <c r="K113" t="s">
        <v>1024</v>
      </c>
      <c r="L113" t="s">
        <v>475</v>
      </c>
      <c r="M113" t="s">
        <v>706</v>
      </c>
    </row>
    <row r="114" spans="1:13" x14ac:dyDescent="0.4">
      <c r="A114" s="375" t="s">
        <v>232</v>
      </c>
      <c r="B114" t="s">
        <v>405</v>
      </c>
      <c r="C114" t="s">
        <v>54</v>
      </c>
      <c r="E114" s="866">
        <v>0.29899999999999999</v>
      </c>
      <c r="F114" t="s">
        <v>395</v>
      </c>
      <c r="G114" t="s">
        <v>400</v>
      </c>
      <c r="H114" s="867">
        <v>1.2E-5</v>
      </c>
      <c r="I114" t="s">
        <v>1023</v>
      </c>
      <c r="J114" t="s">
        <v>477</v>
      </c>
      <c r="K114" t="s">
        <v>1024</v>
      </c>
      <c r="L114" t="s">
        <v>475</v>
      </c>
      <c r="M114" t="s">
        <v>712</v>
      </c>
    </row>
    <row r="115" spans="1:13" x14ac:dyDescent="0.4">
      <c r="A115" s="375" t="s">
        <v>232</v>
      </c>
      <c r="B115" t="s">
        <v>405</v>
      </c>
      <c r="C115" t="s">
        <v>54</v>
      </c>
      <c r="E115" s="866">
        <v>0.29899999999999999</v>
      </c>
      <c r="F115" t="s">
        <v>395</v>
      </c>
      <c r="G115" t="s">
        <v>401</v>
      </c>
      <c r="H115" s="867">
        <v>1.27E-5</v>
      </c>
      <c r="I115" t="s">
        <v>1023</v>
      </c>
      <c r="J115" t="s">
        <v>477</v>
      </c>
      <c r="K115" t="s">
        <v>1024</v>
      </c>
      <c r="L115" t="s">
        <v>475</v>
      </c>
      <c r="M115" t="s">
        <v>714</v>
      </c>
    </row>
    <row r="116" spans="1:13" x14ac:dyDescent="0.4">
      <c r="A116" s="375" t="s">
        <v>232</v>
      </c>
      <c r="B116" t="s">
        <v>405</v>
      </c>
      <c r="C116" t="s">
        <v>73</v>
      </c>
      <c r="E116" s="866">
        <v>0.38300000000000001</v>
      </c>
      <c r="F116" t="s">
        <v>395</v>
      </c>
      <c r="G116" t="s">
        <v>400</v>
      </c>
      <c r="H116" s="867">
        <v>1.2E-5</v>
      </c>
      <c r="I116" t="s">
        <v>1023</v>
      </c>
      <c r="J116" t="s">
        <v>477</v>
      </c>
      <c r="K116" t="s">
        <v>1024</v>
      </c>
      <c r="L116" t="s">
        <v>475</v>
      </c>
      <c r="M116" t="s">
        <v>719</v>
      </c>
    </row>
    <row r="117" spans="1:13" x14ac:dyDescent="0.4">
      <c r="A117" s="375" t="s">
        <v>232</v>
      </c>
      <c r="B117" t="s">
        <v>405</v>
      </c>
      <c r="C117" t="s">
        <v>73</v>
      </c>
      <c r="E117" s="866">
        <v>0.38300000000000001</v>
      </c>
      <c r="F117" t="s">
        <v>395</v>
      </c>
      <c r="G117" t="s">
        <v>401</v>
      </c>
      <c r="H117" s="867">
        <v>1.27E-5</v>
      </c>
      <c r="I117" t="s">
        <v>1023</v>
      </c>
      <c r="J117" t="s">
        <v>477</v>
      </c>
      <c r="K117" t="s">
        <v>1024</v>
      </c>
      <c r="L117" t="s">
        <v>475</v>
      </c>
      <c r="M117" t="s">
        <v>721</v>
      </c>
    </row>
    <row r="118" spans="1:13" x14ac:dyDescent="0.4">
      <c r="A118" s="375" t="s">
        <v>232</v>
      </c>
      <c r="B118" t="s">
        <v>405</v>
      </c>
      <c r="C118" t="s">
        <v>55</v>
      </c>
      <c r="E118" s="866">
        <v>0.34</v>
      </c>
      <c r="F118" t="s">
        <v>395</v>
      </c>
      <c r="G118" t="s">
        <v>400</v>
      </c>
      <c r="H118" s="867">
        <v>1.1E-5</v>
      </c>
      <c r="I118" t="s">
        <v>1023</v>
      </c>
      <c r="J118" t="s">
        <v>477</v>
      </c>
      <c r="K118" t="s">
        <v>1024</v>
      </c>
      <c r="L118" t="s">
        <v>475</v>
      </c>
      <c r="M118" t="s">
        <v>724</v>
      </c>
    </row>
    <row r="119" spans="1:13" x14ac:dyDescent="0.4">
      <c r="A119" s="375" t="s">
        <v>232</v>
      </c>
      <c r="B119" t="s">
        <v>405</v>
      </c>
      <c r="C119" t="s">
        <v>55</v>
      </c>
      <c r="E119" s="866">
        <v>0.34</v>
      </c>
      <c r="F119" t="s">
        <v>395</v>
      </c>
      <c r="G119" t="s">
        <v>401</v>
      </c>
      <c r="H119" s="867">
        <v>1.13E-5</v>
      </c>
      <c r="I119" t="s">
        <v>1023</v>
      </c>
      <c r="J119" t="s">
        <v>477</v>
      </c>
      <c r="K119" t="s">
        <v>1024</v>
      </c>
      <c r="L119" t="s">
        <v>475</v>
      </c>
      <c r="M119" t="s">
        <v>725</v>
      </c>
    </row>
    <row r="120" spans="1:13" x14ac:dyDescent="0.4">
      <c r="A120" s="375" t="s">
        <v>232</v>
      </c>
      <c r="B120" t="s">
        <v>405</v>
      </c>
      <c r="C120" t="s">
        <v>406</v>
      </c>
      <c r="D120" t="s">
        <v>726</v>
      </c>
      <c r="E120" s="866">
        <v>0.34899999999999998</v>
      </c>
      <c r="F120" t="s">
        <v>395</v>
      </c>
      <c r="G120" t="s">
        <v>400</v>
      </c>
      <c r="H120" s="867">
        <v>1.2E-5</v>
      </c>
      <c r="I120" t="s">
        <v>1023</v>
      </c>
      <c r="J120" t="s">
        <v>477</v>
      </c>
      <c r="K120" t="s">
        <v>1024</v>
      </c>
      <c r="L120" t="s">
        <v>475</v>
      </c>
      <c r="M120" t="s">
        <v>728</v>
      </c>
    </row>
    <row r="121" spans="1:13" x14ac:dyDescent="0.4">
      <c r="A121" s="375" t="s">
        <v>232</v>
      </c>
      <c r="B121" t="s">
        <v>405</v>
      </c>
      <c r="C121" t="s">
        <v>406</v>
      </c>
      <c r="D121" t="s">
        <v>726</v>
      </c>
      <c r="E121" s="866">
        <v>0.34899999999999998</v>
      </c>
      <c r="F121" t="s">
        <v>395</v>
      </c>
      <c r="G121" t="s">
        <v>401</v>
      </c>
      <c r="H121" s="867">
        <v>1.27E-5</v>
      </c>
      <c r="I121" t="s">
        <v>1023</v>
      </c>
      <c r="J121" t="s">
        <v>477</v>
      </c>
      <c r="K121" t="s">
        <v>1024</v>
      </c>
      <c r="L121" t="s">
        <v>475</v>
      </c>
      <c r="M121" t="s">
        <v>729</v>
      </c>
    </row>
    <row r="122" spans="1:13" x14ac:dyDescent="0.4">
      <c r="A122" s="375" t="s">
        <v>232</v>
      </c>
      <c r="B122" t="s">
        <v>59</v>
      </c>
      <c r="C122" t="s">
        <v>52</v>
      </c>
      <c r="E122" s="866">
        <v>0.33</v>
      </c>
      <c r="F122" t="s">
        <v>395</v>
      </c>
      <c r="G122" t="s">
        <v>400</v>
      </c>
      <c r="H122" s="867">
        <v>1.1E-5</v>
      </c>
      <c r="I122" t="s">
        <v>1023</v>
      </c>
      <c r="J122" t="s">
        <v>477</v>
      </c>
      <c r="K122" t="s">
        <v>1024</v>
      </c>
      <c r="L122" t="s">
        <v>475</v>
      </c>
      <c r="M122" t="s">
        <v>735</v>
      </c>
    </row>
    <row r="123" spans="1:13" x14ac:dyDescent="0.4">
      <c r="A123" s="375" t="s">
        <v>232</v>
      </c>
      <c r="B123" t="s">
        <v>59</v>
      </c>
      <c r="C123" t="s">
        <v>52</v>
      </c>
      <c r="E123" s="866">
        <v>0.33</v>
      </c>
      <c r="F123" t="s">
        <v>395</v>
      </c>
      <c r="G123" t="s">
        <v>401</v>
      </c>
      <c r="H123" s="867">
        <v>1.2300000000000001E-5</v>
      </c>
      <c r="I123" t="s">
        <v>1023</v>
      </c>
      <c r="J123" t="s">
        <v>477</v>
      </c>
      <c r="K123" t="s">
        <v>1024</v>
      </c>
      <c r="L123" t="s">
        <v>475</v>
      </c>
      <c r="M123" t="s">
        <v>739</v>
      </c>
    </row>
    <row r="124" spans="1:13" x14ac:dyDescent="0.4">
      <c r="A124" s="375" t="s">
        <v>232</v>
      </c>
      <c r="B124" t="s">
        <v>59</v>
      </c>
      <c r="C124" t="s">
        <v>54</v>
      </c>
      <c r="E124" s="866">
        <v>0.318</v>
      </c>
      <c r="F124" t="s">
        <v>395</v>
      </c>
      <c r="G124" t="s">
        <v>400</v>
      </c>
      <c r="H124" s="867">
        <v>1.1E-5</v>
      </c>
      <c r="I124" t="s">
        <v>1023</v>
      </c>
      <c r="J124" t="s">
        <v>477</v>
      </c>
      <c r="K124" t="s">
        <v>1024</v>
      </c>
      <c r="L124" t="s">
        <v>475</v>
      </c>
      <c r="M124" t="s">
        <v>745</v>
      </c>
    </row>
    <row r="125" spans="1:13" x14ac:dyDescent="0.4">
      <c r="A125" s="375" t="s">
        <v>232</v>
      </c>
      <c r="B125" t="s">
        <v>59</v>
      </c>
      <c r="C125" t="s">
        <v>54</v>
      </c>
      <c r="E125" s="866">
        <v>0.318</v>
      </c>
      <c r="F125" t="s">
        <v>395</v>
      </c>
      <c r="G125" t="s">
        <v>401</v>
      </c>
      <c r="H125" s="867">
        <v>1.17E-5</v>
      </c>
      <c r="I125" t="s">
        <v>1023</v>
      </c>
      <c r="J125" t="s">
        <v>477</v>
      </c>
      <c r="K125" t="s">
        <v>1024</v>
      </c>
      <c r="L125" t="s">
        <v>475</v>
      </c>
      <c r="M125" t="s">
        <v>747</v>
      </c>
    </row>
    <row r="126" spans="1:13" x14ac:dyDescent="0.4">
      <c r="A126" s="375" t="s">
        <v>232</v>
      </c>
      <c r="B126" t="s">
        <v>59</v>
      </c>
      <c r="C126" t="s">
        <v>73</v>
      </c>
      <c r="E126" s="866">
        <v>0.50900000000000001</v>
      </c>
      <c r="F126" t="s">
        <v>395</v>
      </c>
      <c r="G126" t="s">
        <v>400</v>
      </c>
      <c r="H126" s="867">
        <v>6.9999999999999999E-6</v>
      </c>
      <c r="I126" t="s">
        <v>1023</v>
      </c>
      <c r="J126" t="s">
        <v>477</v>
      </c>
      <c r="K126" t="s">
        <v>1024</v>
      </c>
      <c r="L126" t="s">
        <v>475</v>
      </c>
      <c r="M126" t="s">
        <v>752</v>
      </c>
    </row>
    <row r="127" spans="1:13" x14ac:dyDescent="0.4">
      <c r="A127" s="375" t="s">
        <v>232</v>
      </c>
      <c r="B127" t="s">
        <v>59</v>
      </c>
      <c r="C127" t="s">
        <v>73</v>
      </c>
      <c r="E127" s="866">
        <v>0.50900000000000001</v>
      </c>
      <c r="F127" t="s">
        <v>395</v>
      </c>
      <c r="G127" t="s">
        <v>401</v>
      </c>
      <c r="H127" s="867">
        <v>7.6899999999999992E-6</v>
      </c>
      <c r="I127" t="s">
        <v>1023</v>
      </c>
      <c r="J127" t="s">
        <v>477</v>
      </c>
      <c r="K127" t="s">
        <v>1024</v>
      </c>
      <c r="L127" t="s">
        <v>475</v>
      </c>
      <c r="M127" t="s">
        <v>754</v>
      </c>
    </row>
    <row r="128" spans="1:13" x14ac:dyDescent="0.4">
      <c r="A128" s="375" t="s">
        <v>232</v>
      </c>
      <c r="B128" t="s">
        <v>59</v>
      </c>
      <c r="C128" t="s">
        <v>55</v>
      </c>
      <c r="E128" s="866">
        <v>0.33900000000000002</v>
      </c>
      <c r="F128" t="s">
        <v>395</v>
      </c>
      <c r="G128" t="s">
        <v>400</v>
      </c>
      <c r="H128" s="867">
        <v>1.1E-5</v>
      </c>
      <c r="I128" t="s">
        <v>1023</v>
      </c>
      <c r="J128" t="s">
        <v>477</v>
      </c>
      <c r="K128" t="s">
        <v>1024</v>
      </c>
      <c r="L128" t="s">
        <v>475</v>
      </c>
      <c r="M128" t="s">
        <v>757</v>
      </c>
    </row>
    <row r="129" spans="1:13" x14ac:dyDescent="0.4">
      <c r="A129" s="375" t="s">
        <v>232</v>
      </c>
      <c r="B129" t="s">
        <v>59</v>
      </c>
      <c r="C129" t="s">
        <v>55</v>
      </c>
      <c r="E129" s="866">
        <v>0.33900000000000002</v>
      </c>
      <c r="F129" t="s">
        <v>395</v>
      </c>
      <c r="G129" t="s">
        <v>401</v>
      </c>
      <c r="H129" s="867">
        <v>1.17E-5</v>
      </c>
      <c r="I129" t="s">
        <v>1023</v>
      </c>
      <c r="J129" t="s">
        <v>477</v>
      </c>
      <c r="K129" t="s">
        <v>1024</v>
      </c>
      <c r="L129" t="s">
        <v>475</v>
      </c>
      <c r="M129" t="s">
        <v>758</v>
      </c>
    </row>
    <row r="130" spans="1:13" x14ac:dyDescent="0.4">
      <c r="A130" s="375" t="s">
        <v>232</v>
      </c>
      <c r="B130" t="s">
        <v>59</v>
      </c>
      <c r="C130" t="s">
        <v>406</v>
      </c>
      <c r="D130" t="s">
        <v>759</v>
      </c>
      <c r="E130" s="866">
        <v>0.48099999999999998</v>
      </c>
      <c r="F130" t="s">
        <v>395</v>
      </c>
      <c r="G130" t="s">
        <v>400</v>
      </c>
      <c r="H130" s="867">
        <v>7.4000000000000003E-6</v>
      </c>
      <c r="I130" t="s">
        <v>1023</v>
      </c>
      <c r="J130" t="s">
        <v>477</v>
      </c>
      <c r="K130" t="s">
        <v>1024</v>
      </c>
      <c r="L130" t="s">
        <v>475</v>
      </c>
      <c r="M130" t="s">
        <v>761</v>
      </c>
    </row>
    <row r="131" spans="1:13" x14ac:dyDescent="0.4">
      <c r="A131" s="375" t="s">
        <v>232</v>
      </c>
      <c r="B131" t="s">
        <v>59</v>
      </c>
      <c r="C131" t="s">
        <v>406</v>
      </c>
      <c r="D131" t="s">
        <v>759</v>
      </c>
      <c r="E131" s="866">
        <v>0.48099999999999998</v>
      </c>
      <c r="F131" t="s">
        <v>395</v>
      </c>
      <c r="G131" t="s">
        <v>401</v>
      </c>
      <c r="H131" s="867">
        <v>8.1499999999999999E-6</v>
      </c>
      <c r="I131" t="s">
        <v>1023</v>
      </c>
      <c r="J131" t="s">
        <v>477</v>
      </c>
      <c r="K131" t="s">
        <v>1024</v>
      </c>
      <c r="L131" t="s">
        <v>475</v>
      </c>
      <c r="M131" t="s">
        <v>762</v>
      </c>
    </row>
    <row r="132" spans="1:13" x14ac:dyDescent="0.4">
      <c r="A132" s="375" t="s">
        <v>232</v>
      </c>
      <c r="B132" t="s">
        <v>60</v>
      </c>
      <c r="C132" t="s">
        <v>52</v>
      </c>
      <c r="E132" s="866">
        <v>0.34</v>
      </c>
      <c r="F132" t="s">
        <v>395</v>
      </c>
      <c r="G132" t="s">
        <v>400</v>
      </c>
      <c r="H132" s="867">
        <v>1.1E-5</v>
      </c>
      <c r="I132" t="s">
        <v>1023</v>
      </c>
      <c r="J132" t="s">
        <v>477</v>
      </c>
      <c r="K132" t="s">
        <v>1024</v>
      </c>
      <c r="L132" t="s">
        <v>475</v>
      </c>
      <c r="M132" t="s">
        <v>768</v>
      </c>
    </row>
    <row r="133" spans="1:13" x14ac:dyDescent="0.4">
      <c r="A133" s="375" t="s">
        <v>232</v>
      </c>
      <c r="B133" t="s">
        <v>60</v>
      </c>
      <c r="C133" t="s">
        <v>52</v>
      </c>
      <c r="E133" s="866">
        <v>0.34</v>
      </c>
      <c r="F133" t="s">
        <v>395</v>
      </c>
      <c r="G133" t="s">
        <v>401</v>
      </c>
      <c r="H133" s="867">
        <v>1.1800000000000001E-5</v>
      </c>
      <c r="I133" t="s">
        <v>1023</v>
      </c>
      <c r="J133" t="s">
        <v>477</v>
      </c>
      <c r="K133" t="s">
        <v>1024</v>
      </c>
      <c r="L133" t="s">
        <v>475</v>
      </c>
      <c r="M133" t="s">
        <v>772</v>
      </c>
    </row>
    <row r="134" spans="1:13" x14ac:dyDescent="0.4">
      <c r="A134" s="375" t="s">
        <v>232</v>
      </c>
      <c r="B134" t="s">
        <v>60</v>
      </c>
      <c r="C134" t="s">
        <v>54</v>
      </c>
      <c r="E134" s="866">
        <v>0.432</v>
      </c>
      <c r="F134" t="s">
        <v>395</v>
      </c>
      <c r="G134" t="s">
        <v>400</v>
      </c>
      <c r="H134" s="867">
        <v>7.9999999999999996E-6</v>
      </c>
      <c r="I134" t="s">
        <v>1023</v>
      </c>
      <c r="J134" t="s">
        <v>477</v>
      </c>
      <c r="K134" t="s">
        <v>1024</v>
      </c>
      <c r="L134" t="s">
        <v>475</v>
      </c>
      <c r="M134" t="s">
        <v>778</v>
      </c>
    </row>
    <row r="135" spans="1:13" x14ac:dyDescent="0.4">
      <c r="A135" s="375" t="s">
        <v>232</v>
      </c>
      <c r="B135" t="s">
        <v>60</v>
      </c>
      <c r="C135" t="s">
        <v>54</v>
      </c>
      <c r="E135" s="866">
        <v>0.432</v>
      </c>
      <c r="F135" t="s">
        <v>395</v>
      </c>
      <c r="G135" t="s">
        <v>401</v>
      </c>
      <c r="H135" s="867">
        <v>8.6899999999999998E-6</v>
      </c>
      <c r="I135" t="s">
        <v>1023</v>
      </c>
      <c r="J135" t="s">
        <v>477</v>
      </c>
      <c r="K135" t="s">
        <v>1024</v>
      </c>
      <c r="L135" t="s">
        <v>475</v>
      </c>
      <c r="M135" t="s">
        <v>780</v>
      </c>
    </row>
    <row r="136" spans="1:13" x14ac:dyDescent="0.4">
      <c r="A136" s="375" t="s">
        <v>232</v>
      </c>
      <c r="B136" t="s">
        <v>60</v>
      </c>
      <c r="C136" t="s">
        <v>73</v>
      </c>
      <c r="E136" s="866">
        <v>0.55000000000000004</v>
      </c>
      <c r="F136" t="s">
        <v>395</v>
      </c>
      <c r="G136" t="s">
        <v>400</v>
      </c>
      <c r="H136" s="867">
        <v>7.0999999999999998E-6</v>
      </c>
      <c r="I136" t="s">
        <v>1023</v>
      </c>
      <c r="J136" t="s">
        <v>477</v>
      </c>
      <c r="K136" t="s">
        <v>1024</v>
      </c>
      <c r="L136" t="s">
        <v>475</v>
      </c>
      <c r="M136" t="s">
        <v>784</v>
      </c>
    </row>
    <row r="137" spans="1:13" x14ac:dyDescent="0.4">
      <c r="A137" s="375" t="s">
        <v>232</v>
      </c>
      <c r="B137" t="s">
        <v>60</v>
      </c>
      <c r="C137" t="s">
        <v>73</v>
      </c>
      <c r="E137" s="866">
        <v>0.55000000000000004</v>
      </c>
      <c r="F137" t="s">
        <v>395</v>
      </c>
      <c r="G137" t="s">
        <v>401</v>
      </c>
      <c r="H137" s="867">
        <v>7.79E-6</v>
      </c>
      <c r="I137" t="s">
        <v>1023</v>
      </c>
      <c r="J137" t="s">
        <v>477</v>
      </c>
      <c r="K137" t="s">
        <v>1024</v>
      </c>
      <c r="L137" t="s">
        <v>475</v>
      </c>
      <c r="M137" t="s">
        <v>786</v>
      </c>
    </row>
    <row r="138" spans="1:13" x14ac:dyDescent="0.4">
      <c r="A138" s="375" t="s">
        <v>232</v>
      </c>
      <c r="B138" t="s">
        <v>60</v>
      </c>
      <c r="C138" t="s">
        <v>55</v>
      </c>
      <c r="E138" s="866">
        <v>0.34</v>
      </c>
      <c r="F138" t="s">
        <v>395</v>
      </c>
      <c r="G138" t="s">
        <v>400</v>
      </c>
      <c r="H138" s="867">
        <v>1.1E-5</v>
      </c>
      <c r="I138" t="s">
        <v>1023</v>
      </c>
      <c r="J138" t="s">
        <v>477</v>
      </c>
      <c r="K138" t="s">
        <v>1024</v>
      </c>
      <c r="L138" t="s">
        <v>475</v>
      </c>
      <c r="M138" t="s">
        <v>789</v>
      </c>
    </row>
    <row r="139" spans="1:13" x14ac:dyDescent="0.4">
      <c r="A139" s="375" t="s">
        <v>232</v>
      </c>
      <c r="B139" t="s">
        <v>60</v>
      </c>
      <c r="C139" t="s">
        <v>55</v>
      </c>
      <c r="E139" s="866">
        <v>0.34</v>
      </c>
      <c r="F139" t="s">
        <v>395</v>
      </c>
      <c r="G139" t="s">
        <v>401</v>
      </c>
      <c r="H139" s="867">
        <v>1.13E-5</v>
      </c>
      <c r="I139" t="s">
        <v>1023</v>
      </c>
      <c r="J139" t="s">
        <v>477</v>
      </c>
      <c r="K139" t="s">
        <v>1024</v>
      </c>
      <c r="L139" t="s">
        <v>475</v>
      </c>
      <c r="M139" t="s">
        <v>790</v>
      </c>
    </row>
    <row r="140" spans="1:13" x14ac:dyDescent="0.4">
      <c r="A140" s="375" t="s">
        <v>232</v>
      </c>
      <c r="B140" t="s">
        <v>60</v>
      </c>
      <c r="C140" t="s">
        <v>406</v>
      </c>
      <c r="D140" t="s">
        <v>791</v>
      </c>
      <c r="E140" s="866">
        <v>0.432</v>
      </c>
      <c r="F140" t="s">
        <v>395</v>
      </c>
      <c r="G140" t="s">
        <v>400</v>
      </c>
      <c r="H140" s="867">
        <v>7.9999999999999996E-6</v>
      </c>
      <c r="I140" t="s">
        <v>1023</v>
      </c>
      <c r="J140" t="s">
        <v>477</v>
      </c>
      <c r="K140" t="s">
        <v>1024</v>
      </c>
      <c r="L140" t="s">
        <v>475</v>
      </c>
      <c r="M140" t="s">
        <v>793</v>
      </c>
    </row>
    <row r="141" spans="1:13" x14ac:dyDescent="0.4">
      <c r="A141" s="375" t="s">
        <v>232</v>
      </c>
      <c r="B141" t="s">
        <v>60</v>
      </c>
      <c r="C141" t="s">
        <v>406</v>
      </c>
      <c r="D141" t="s">
        <v>791</v>
      </c>
      <c r="E141" s="866">
        <v>0.432</v>
      </c>
      <c r="F141" t="s">
        <v>395</v>
      </c>
      <c r="G141" t="s">
        <v>401</v>
      </c>
      <c r="H141" s="867">
        <v>8.6899999999999998E-6</v>
      </c>
      <c r="I141" t="s">
        <v>1023</v>
      </c>
      <c r="J141" t="s">
        <v>477</v>
      </c>
      <c r="K141" t="s">
        <v>1024</v>
      </c>
      <c r="L141" t="s">
        <v>475</v>
      </c>
      <c r="M141" t="s">
        <v>794</v>
      </c>
    </row>
    <row r="142" spans="1:13" x14ac:dyDescent="0.4">
      <c r="A142" s="375" t="s">
        <v>232</v>
      </c>
      <c r="B142" t="s">
        <v>61</v>
      </c>
      <c r="C142" t="s">
        <v>52</v>
      </c>
      <c r="E142" s="866">
        <v>0.28599999999999998</v>
      </c>
      <c r="F142" t="s">
        <v>395</v>
      </c>
      <c r="G142" t="s">
        <v>400</v>
      </c>
      <c r="H142" s="867">
        <v>1.2999999999999999E-5</v>
      </c>
      <c r="I142" t="s">
        <v>1023</v>
      </c>
      <c r="J142" t="s">
        <v>477</v>
      </c>
      <c r="K142" t="s">
        <v>1024</v>
      </c>
      <c r="L142" t="s">
        <v>475</v>
      </c>
      <c r="M142" t="s">
        <v>800</v>
      </c>
    </row>
    <row r="143" spans="1:13" x14ac:dyDescent="0.4">
      <c r="A143" s="375" t="s">
        <v>232</v>
      </c>
      <c r="B143" t="s">
        <v>61</v>
      </c>
      <c r="C143" t="s">
        <v>52</v>
      </c>
      <c r="E143" s="866">
        <v>0.28599999999999998</v>
      </c>
      <c r="F143" t="s">
        <v>395</v>
      </c>
      <c r="G143" t="s">
        <v>401</v>
      </c>
      <c r="H143" s="867">
        <v>1.43E-5</v>
      </c>
      <c r="I143" t="s">
        <v>1023</v>
      </c>
      <c r="J143" t="s">
        <v>477</v>
      </c>
      <c r="K143" t="s">
        <v>1024</v>
      </c>
      <c r="L143" t="s">
        <v>475</v>
      </c>
      <c r="M143" t="s">
        <v>804</v>
      </c>
    </row>
    <row r="144" spans="1:13" x14ac:dyDescent="0.4">
      <c r="A144" s="375" t="s">
        <v>232</v>
      </c>
      <c r="B144" t="s">
        <v>61</v>
      </c>
      <c r="C144" t="s">
        <v>54</v>
      </c>
      <c r="E144" s="866">
        <v>0.28199999999999997</v>
      </c>
      <c r="F144" t="s">
        <v>395</v>
      </c>
      <c r="G144" t="s">
        <v>400</v>
      </c>
      <c r="H144" s="867">
        <v>1.2999999999999999E-5</v>
      </c>
      <c r="I144" t="s">
        <v>1023</v>
      </c>
      <c r="J144" t="s">
        <v>477</v>
      </c>
      <c r="K144" t="s">
        <v>1024</v>
      </c>
      <c r="L144" t="s">
        <v>475</v>
      </c>
      <c r="M144" t="s">
        <v>810</v>
      </c>
    </row>
    <row r="145" spans="1:13" x14ac:dyDescent="0.4">
      <c r="A145" s="375" t="s">
        <v>232</v>
      </c>
      <c r="B145" t="s">
        <v>61</v>
      </c>
      <c r="C145" t="s">
        <v>54</v>
      </c>
      <c r="E145" s="866">
        <v>0.28199999999999997</v>
      </c>
      <c r="F145" t="s">
        <v>395</v>
      </c>
      <c r="G145" t="s">
        <v>401</v>
      </c>
      <c r="H145" s="867">
        <v>1.3699999999999999E-5</v>
      </c>
      <c r="I145" t="s">
        <v>1023</v>
      </c>
      <c r="J145" t="s">
        <v>477</v>
      </c>
      <c r="K145" t="s">
        <v>1024</v>
      </c>
      <c r="L145" t="s">
        <v>475</v>
      </c>
      <c r="M145" t="s">
        <v>812</v>
      </c>
    </row>
    <row r="146" spans="1:13" x14ac:dyDescent="0.4">
      <c r="A146" s="375" t="s">
        <v>232</v>
      </c>
      <c r="B146" t="s">
        <v>61</v>
      </c>
      <c r="C146" t="s">
        <v>73</v>
      </c>
      <c r="E146" s="866">
        <v>0.48499999999999999</v>
      </c>
      <c r="F146" t="s">
        <v>395</v>
      </c>
      <c r="G146" t="s">
        <v>400</v>
      </c>
      <c r="H146" s="867">
        <v>7.9999999999999996E-6</v>
      </c>
      <c r="I146" t="s">
        <v>1023</v>
      </c>
      <c r="J146" t="s">
        <v>477</v>
      </c>
      <c r="K146" t="s">
        <v>1024</v>
      </c>
      <c r="L146" t="s">
        <v>475</v>
      </c>
      <c r="M146" t="s">
        <v>816</v>
      </c>
    </row>
    <row r="147" spans="1:13" x14ac:dyDescent="0.4">
      <c r="A147" s="375" t="s">
        <v>232</v>
      </c>
      <c r="B147" t="s">
        <v>61</v>
      </c>
      <c r="C147" t="s">
        <v>73</v>
      </c>
      <c r="E147" s="866">
        <v>0.48499999999999999</v>
      </c>
      <c r="F147" t="s">
        <v>395</v>
      </c>
      <c r="G147" t="s">
        <v>401</v>
      </c>
      <c r="H147" s="867">
        <v>8.6899999999999998E-6</v>
      </c>
      <c r="I147" t="s">
        <v>1023</v>
      </c>
      <c r="J147" t="s">
        <v>477</v>
      </c>
      <c r="K147" t="s">
        <v>1024</v>
      </c>
      <c r="L147" t="s">
        <v>475</v>
      </c>
      <c r="M147" t="s">
        <v>818</v>
      </c>
    </row>
    <row r="148" spans="1:13" x14ac:dyDescent="0.4">
      <c r="A148" s="375" t="s">
        <v>232</v>
      </c>
      <c r="B148" t="s">
        <v>61</v>
      </c>
      <c r="C148" t="s">
        <v>55</v>
      </c>
      <c r="E148" s="866">
        <v>0.30599999999999999</v>
      </c>
      <c r="F148" t="s">
        <v>395</v>
      </c>
      <c r="G148" t="s">
        <v>400</v>
      </c>
      <c r="H148" s="867">
        <v>1.2E-5</v>
      </c>
      <c r="I148" t="s">
        <v>1023</v>
      </c>
      <c r="J148" t="s">
        <v>477</v>
      </c>
      <c r="K148" t="s">
        <v>1024</v>
      </c>
      <c r="L148" t="s">
        <v>475</v>
      </c>
      <c r="M148" t="s">
        <v>821</v>
      </c>
    </row>
    <row r="149" spans="1:13" x14ac:dyDescent="0.4">
      <c r="A149" s="375" t="s">
        <v>232</v>
      </c>
      <c r="B149" t="s">
        <v>61</v>
      </c>
      <c r="C149" t="s">
        <v>55</v>
      </c>
      <c r="E149" s="866">
        <v>0.30599999999999999</v>
      </c>
      <c r="F149" t="s">
        <v>395</v>
      </c>
      <c r="G149" t="s">
        <v>401</v>
      </c>
      <c r="H149" s="867">
        <v>1.27E-5</v>
      </c>
      <c r="I149" t="s">
        <v>1023</v>
      </c>
      <c r="J149" t="s">
        <v>477</v>
      </c>
      <c r="K149" t="s">
        <v>1024</v>
      </c>
      <c r="L149" t="s">
        <v>475</v>
      </c>
      <c r="M149" t="s">
        <v>822</v>
      </c>
    </row>
    <row r="150" spans="1:13" x14ac:dyDescent="0.4">
      <c r="A150" s="375" t="s">
        <v>232</v>
      </c>
      <c r="B150" t="s">
        <v>61</v>
      </c>
      <c r="C150" t="s">
        <v>406</v>
      </c>
      <c r="D150" t="s">
        <v>823</v>
      </c>
      <c r="E150" s="866">
        <v>0.40300000000000002</v>
      </c>
      <c r="F150" t="s">
        <v>395</v>
      </c>
      <c r="G150" t="s">
        <v>400</v>
      </c>
      <c r="H150" s="867">
        <v>9.3999999999999998E-6</v>
      </c>
      <c r="I150" t="s">
        <v>1023</v>
      </c>
      <c r="J150" t="s">
        <v>477</v>
      </c>
      <c r="K150" t="s">
        <v>1024</v>
      </c>
      <c r="L150" t="s">
        <v>475</v>
      </c>
      <c r="M150" t="s">
        <v>825</v>
      </c>
    </row>
    <row r="151" spans="1:13" x14ac:dyDescent="0.4">
      <c r="A151" s="375" t="s">
        <v>232</v>
      </c>
      <c r="B151" t="s">
        <v>61</v>
      </c>
      <c r="C151" t="s">
        <v>406</v>
      </c>
      <c r="D151" t="s">
        <v>823</v>
      </c>
      <c r="E151" s="866">
        <v>0.40300000000000002</v>
      </c>
      <c r="F151" t="s">
        <v>395</v>
      </c>
      <c r="G151" t="s">
        <v>401</v>
      </c>
      <c r="H151" s="867">
        <v>1.01E-5</v>
      </c>
      <c r="I151" t="s">
        <v>1023</v>
      </c>
      <c r="J151" t="s">
        <v>477</v>
      </c>
      <c r="K151" t="s">
        <v>1024</v>
      </c>
      <c r="L151" t="s">
        <v>475</v>
      </c>
      <c r="M151" t="s">
        <v>826</v>
      </c>
    </row>
    <row r="152" spans="1:13" x14ac:dyDescent="0.4">
      <c r="A152" s="375" t="s">
        <v>232</v>
      </c>
      <c r="B152" t="s">
        <v>62</v>
      </c>
      <c r="C152" t="s">
        <v>52</v>
      </c>
      <c r="E152" s="866">
        <v>0.33100000000000002</v>
      </c>
      <c r="F152" t="s">
        <v>395</v>
      </c>
      <c r="G152" t="s">
        <v>400</v>
      </c>
      <c r="H152" s="867">
        <v>1.1E-5</v>
      </c>
      <c r="I152" t="s">
        <v>1023</v>
      </c>
      <c r="J152" t="s">
        <v>477</v>
      </c>
      <c r="K152" t="s">
        <v>1024</v>
      </c>
      <c r="L152" t="s">
        <v>475</v>
      </c>
      <c r="M152" t="s">
        <v>832</v>
      </c>
    </row>
    <row r="153" spans="1:13" x14ac:dyDescent="0.4">
      <c r="A153" s="375" t="s">
        <v>232</v>
      </c>
      <c r="B153" t="s">
        <v>62</v>
      </c>
      <c r="C153" t="s">
        <v>52</v>
      </c>
      <c r="E153" s="866">
        <v>0.33100000000000002</v>
      </c>
      <c r="F153" t="s">
        <v>395</v>
      </c>
      <c r="G153" t="s">
        <v>401</v>
      </c>
      <c r="H153" s="867">
        <v>1.2300000000000001E-5</v>
      </c>
      <c r="I153" t="s">
        <v>1023</v>
      </c>
      <c r="J153" t="s">
        <v>477</v>
      </c>
      <c r="K153" t="s">
        <v>1024</v>
      </c>
      <c r="L153" t="s">
        <v>475</v>
      </c>
      <c r="M153" t="s">
        <v>836</v>
      </c>
    </row>
    <row r="154" spans="1:13" x14ac:dyDescent="0.4">
      <c r="A154" s="375" t="s">
        <v>232</v>
      </c>
      <c r="B154" t="s">
        <v>62</v>
      </c>
      <c r="C154" t="s">
        <v>54</v>
      </c>
      <c r="E154" s="866">
        <v>0.33200000000000002</v>
      </c>
      <c r="F154" t="s">
        <v>395</v>
      </c>
      <c r="G154" t="s">
        <v>400</v>
      </c>
      <c r="H154" s="867">
        <v>1.1E-5</v>
      </c>
      <c r="I154" t="s">
        <v>1023</v>
      </c>
      <c r="J154" t="s">
        <v>477</v>
      </c>
      <c r="K154" t="s">
        <v>1024</v>
      </c>
      <c r="L154" t="s">
        <v>475</v>
      </c>
      <c r="M154" t="s">
        <v>842</v>
      </c>
    </row>
    <row r="155" spans="1:13" x14ac:dyDescent="0.4">
      <c r="A155" s="375" t="s">
        <v>232</v>
      </c>
      <c r="B155" t="s">
        <v>62</v>
      </c>
      <c r="C155" t="s">
        <v>54</v>
      </c>
      <c r="E155" s="866">
        <v>0.33200000000000002</v>
      </c>
      <c r="F155" t="s">
        <v>395</v>
      </c>
      <c r="G155" t="s">
        <v>401</v>
      </c>
      <c r="H155" s="867">
        <v>1.17E-5</v>
      </c>
      <c r="I155" t="s">
        <v>1023</v>
      </c>
      <c r="J155" t="s">
        <v>477</v>
      </c>
      <c r="K155" t="s">
        <v>1024</v>
      </c>
      <c r="L155" t="s">
        <v>475</v>
      </c>
      <c r="M155" t="s">
        <v>844</v>
      </c>
    </row>
    <row r="156" spans="1:13" x14ac:dyDescent="0.4">
      <c r="A156" s="375" t="s">
        <v>232</v>
      </c>
      <c r="B156" t="s">
        <v>62</v>
      </c>
      <c r="C156" t="s">
        <v>73</v>
      </c>
      <c r="E156" s="866">
        <v>0.50900000000000001</v>
      </c>
      <c r="F156" t="s">
        <v>395</v>
      </c>
      <c r="G156" t="s">
        <v>400</v>
      </c>
      <c r="H156" s="867">
        <v>7.9999999999999996E-6</v>
      </c>
      <c r="I156" t="s">
        <v>1023</v>
      </c>
      <c r="J156" t="s">
        <v>477</v>
      </c>
      <c r="K156" t="s">
        <v>1024</v>
      </c>
      <c r="L156" t="s">
        <v>475</v>
      </c>
      <c r="M156" t="s">
        <v>848</v>
      </c>
    </row>
    <row r="157" spans="1:13" x14ac:dyDescent="0.4">
      <c r="A157" s="375" t="s">
        <v>232</v>
      </c>
      <c r="B157" t="s">
        <v>62</v>
      </c>
      <c r="C157" t="s">
        <v>73</v>
      </c>
      <c r="E157" s="866">
        <v>0.50900000000000001</v>
      </c>
      <c r="F157" t="s">
        <v>395</v>
      </c>
      <c r="G157" t="s">
        <v>401</v>
      </c>
      <c r="H157" s="867">
        <v>8.6899999999999998E-6</v>
      </c>
      <c r="I157" t="s">
        <v>1023</v>
      </c>
      <c r="J157" t="s">
        <v>477</v>
      </c>
      <c r="K157" t="s">
        <v>1024</v>
      </c>
      <c r="L157" t="s">
        <v>475</v>
      </c>
      <c r="M157" t="s">
        <v>850</v>
      </c>
    </row>
    <row r="158" spans="1:13" x14ac:dyDescent="0.4">
      <c r="A158" s="375" t="s">
        <v>232</v>
      </c>
      <c r="B158" t="s">
        <v>62</v>
      </c>
      <c r="C158" t="s">
        <v>55</v>
      </c>
      <c r="E158" s="866">
        <v>0.314</v>
      </c>
      <c r="F158" t="s">
        <v>395</v>
      </c>
      <c r="G158" t="s">
        <v>400</v>
      </c>
      <c r="H158" s="867">
        <v>1.1E-5</v>
      </c>
      <c r="I158" t="s">
        <v>1023</v>
      </c>
      <c r="J158" t="s">
        <v>477</v>
      </c>
      <c r="K158" t="s">
        <v>1024</v>
      </c>
      <c r="L158" t="s">
        <v>475</v>
      </c>
      <c r="M158" t="s">
        <v>853</v>
      </c>
    </row>
    <row r="159" spans="1:13" x14ac:dyDescent="0.4">
      <c r="A159" s="375" t="s">
        <v>232</v>
      </c>
      <c r="B159" t="s">
        <v>62</v>
      </c>
      <c r="C159" t="s">
        <v>55</v>
      </c>
      <c r="E159" s="866">
        <v>0.314</v>
      </c>
      <c r="F159" t="s">
        <v>395</v>
      </c>
      <c r="G159" t="s">
        <v>401</v>
      </c>
      <c r="H159" s="867">
        <v>1.17E-5</v>
      </c>
      <c r="I159" t="s">
        <v>1023</v>
      </c>
      <c r="J159" t="s">
        <v>477</v>
      </c>
      <c r="K159" t="s">
        <v>1024</v>
      </c>
      <c r="L159" t="s">
        <v>475</v>
      </c>
      <c r="M159" t="s">
        <v>854</v>
      </c>
    </row>
    <row r="160" spans="1:13" x14ac:dyDescent="0.4">
      <c r="A160" s="375" t="s">
        <v>232</v>
      </c>
      <c r="B160" t="s">
        <v>62</v>
      </c>
      <c r="C160" t="s">
        <v>406</v>
      </c>
      <c r="D160" t="s">
        <v>855</v>
      </c>
      <c r="E160" s="866">
        <v>0.46</v>
      </c>
      <c r="F160" t="s">
        <v>395</v>
      </c>
      <c r="G160" t="s">
        <v>400</v>
      </c>
      <c r="H160" s="867">
        <v>8.6000000000000007E-6</v>
      </c>
      <c r="I160" t="s">
        <v>1023</v>
      </c>
      <c r="J160" t="s">
        <v>477</v>
      </c>
      <c r="K160" t="s">
        <v>1024</v>
      </c>
      <c r="L160" t="s">
        <v>475</v>
      </c>
      <c r="M160" t="s">
        <v>857</v>
      </c>
    </row>
    <row r="161" spans="1:13" x14ac:dyDescent="0.4">
      <c r="A161" s="375" t="s">
        <v>232</v>
      </c>
      <c r="B161" t="s">
        <v>62</v>
      </c>
      <c r="C161" t="s">
        <v>406</v>
      </c>
      <c r="D161" t="s">
        <v>855</v>
      </c>
      <c r="E161" s="866">
        <v>0.46</v>
      </c>
      <c r="F161" t="s">
        <v>395</v>
      </c>
      <c r="G161" t="s">
        <v>401</v>
      </c>
      <c r="H161" s="867">
        <v>9.3700000000000001E-6</v>
      </c>
      <c r="I161" t="s">
        <v>1023</v>
      </c>
      <c r="J161" t="s">
        <v>477</v>
      </c>
      <c r="K161" t="s">
        <v>1024</v>
      </c>
      <c r="L161" t="s">
        <v>475</v>
      </c>
      <c r="M161" t="s">
        <v>858</v>
      </c>
    </row>
    <row r="162" spans="1:13" x14ac:dyDescent="0.4">
      <c r="A162" s="375" t="s">
        <v>232</v>
      </c>
      <c r="B162" t="s">
        <v>63</v>
      </c>
      <c r="C162" t="s">
        <v>52</v>
      </c>
      <c r="E162" s="866">
        <v>0.31900000000000001</v>
      </c>
      <c r="F162" t="s">
        <v>395</v>
      </c>
      <c r="G162" t="s">
        <v>400</v>
      </c>
      <c r="H162" s="867">
        <v>1.1E-5</v>
      </c>
      <c r="I162" t="s">
        <v>1023</v>
      </c>
      <c r="J162" t="s">
        <v>477</v>
      </c>
      <c r="K162" t="s">
        <v>1024</v>
      </c>
      <c r="L162" t="s">
        <v>475</v>
      </c>
      <c r="M162" t="s">
        <v>864</v>
      </c>
    </row>
    <row r="163" spans="1:13" x14ac:dyDescent="0.4">
      <c r="A163" s="375" t="s">
        <v>232</v>
      </c>
      <c r="B163" t="s">
        <v>63</v>
      </c>
      <c r="C163" t="s">
        <v>52</v>
      </c>
      <c r="E163" s="866">
        <v>0.31900000000000001</v>
      </c>
      <c r="F163" t="s">
        <v>395</v>
      </c>
      <c r="G163" t="s">
        <v>401</v>
      </c>
      <c r="H163" s="867">
        <v>1.2300000000000001E-5</v>
      </c>
      <c r="I163" t="s">
        <v>1023</v>
      </c>
      <c r="J163" t="s">
        <v>477</v>
      </c>
      <c r="K163" t="s">
        <v>1024</v>
      </c>
      <c r="L163" t="s">
        <v>475</v>
      </c>
      <c r="M163" t="s">
        <v>868</v>
      </c>
    </row>
    <row r="164" spans="1:13" x14ac:dyDescent="0.4">
      <c r="A164" s="375" t="s">
        <v>232</v>
      </c>
      <c r="B164" t="s">
        <v>63</v>
      </c>
      <c r="C164" t="s">
        <v>54</v>
      </c>
      <c r="E164" s="866">
        <v>0.29899999999999999</v>
      </c>
      <c r="F164" t="s">
        <v>395</v>
      </c>
      <c r="G164" t="s">
        <v>400</v>
      </c>
      <c r="H164" s="867">
        <v>1.2E-5</v>
      </c>
      <c r="I164" t="s">
        <v>1023</v>
      </c>
      <c r="J164" t="s">
        <v>477</v>
      </c>
      <c r="K164" t="s">
        <v>1024</v>
      </c>
      <c r="L164" t="s">
        <v>475</v>
      </c>
      <c r="M164" t="s">
        <v>874</v>
      </c>
    </row>
    <row r="165" spans="1:13" x14ac:dyDescent="0.4">
      <c r="A165" s="375" t="s">
        <v>232</v>
      </c>
      <c r="B165" t="s">
        <v>63</v>
      </c>
      <c r="C165" t="s">
        <v>54</v>
      </c>
      <c r="E165" s="866">
        <v>0.29899999999999999</v>
      </c>
      <c r="F165" t="s">
        <v>395</v>
      </c>
      <c r="G165" t="s">
        <v>401</v>
      </c>
      <c r="H165" s="867">
        <v>1.27E-5</v>
      </c>
      <c r="I165" t="s">
        <v>1023</v>
      </c>
      <c r="J165" t="s">
        <v>477</v>
      </c>
      <c r="K165" t="s">
        <v>1024</v>
      </c>
      <c r="L165" t="s">
        <v>475</v>
      </c>
      <c r="M165" t="s">
        <v>876</v>
      </c>
    </row>
    <row r="166" spans="1:13" x14ac:dyDescent="0.4">
      <c r="A166" s="375" t="s">
        <v>232</v>
      </c>
      <c r="B166" t="s">
        <v>63</v>
      </c>
      <c r="C166" t="s">
        <v>73</v>
      </c>
      <c r="E166" s="866">
        <v>0.501</v>
      </c>
      <c r="F166" t="s">
        <v>395</v>
      </c>
      <c r="G166" t="s">
        <v>400</v>
      </c>
      <c r="H166" s="867">
        <v>7.9999999999999996E-6</v>
      </c>
      <c r="I166" t="s">
        <v>1023</v>
      </c>
      <c r="J166" t="s">
        <v>477</v>
      </c>
      <c r="K166" t="s">
        <v>1024</v>
      </c>
      <c r="L166" t="s">
        <v>475</v>
      </c>
      <c r="M166" t="s">
        <v>880</v>
      </c>
    </row>
    <row r="167" spans="1:13" x14ac:dyDescent="0.4">
      <c r="A167" s="375" t="s">
        <v>232</v>
      </c>
      <c r="B167" t="s">
        <v>63</v>
      </c>
      <c r="C167" t="s">
        <v>73</v>
      </c>
      <c r="E167" s="866">
        <v>0.501</v>
      </c>
      <c r="F167" t="s">
        <v>395</v>
      </c>
      <c r="G167" t="s">
        <v>401</v>
      </c>
      <c r="H167" s="867">
        <v>8.6899999999999998E-6</v>
      </c>
      <c r="I167" t="s">
        <v>1023</v>
      </c>
      <c r="J167" t="s">
        <v>477</v>
      </c>
      <c r="K167" t="s">
        <v>1024</v>
      </c>
      <c r="L167" t="s">
        <v>475</v>
      </c>
      <c r="M167" t="s">
        <v>882</v>
      </c>
    </row>
    <row r="168" spans="1:13" x14ac:dyDescent="0.4">
      <c r="A168" s="375" t="s">
        <v>232</v>
      </c>
      <c r="B168" t="s">
        <v>63</v>
      </c>
      <c r="C168" t="s">
        <v>55</v>
      </c>
      <c r="E168" s="866">
        <v>0.316</v>
      </c>
      <c r="F168" t="s">
        <v>395</v>
      </c>
      <c r="G168" t="s">
        <v>400</v>
      </c>
      <c r="H168" s="867">
        <v>1.1E-5</v>
      </c>
      <c r="I168" t="s">
        <v>1023</v>
      </c>
      <c r="J168" t="s">
        <v>477</v>
      </c>
      <c r="K168" t="s">
        <v>1024</v>
      </c>
      <c r="L168" t="s">
        <v>475</v>
      </c>
      <c r="M168" t="s">
        <v>885</v>
      </c>
    </row>
    <row r="169" spans="1:13" x14ac:dyDescent="0.4">
      <c r="A169" s="375" t="s">
        <v>232</v>
      </c>
      <c r="B169" t="s">
        <v>63</v>
      </c>
      <c r="C169" t="s">
        <v>55</v>
      </c>
      <c r="E169" s="866">
        <v>0.316</v>
      </c>
      <c r="F169" t="s">
        <v>395</v>
      </c>
      <c r="G169" t="s">
        <v>401</v>
      </c>
      <c r="H169" s="867">
        <v>1.17E-5</v>
      </c>
      <c r="I169" t="s">
        <v>1023</v>
      </c>
      <c r="J169" t="s">
        <v>477</v>
      </c>
      <c r="K169" t="s">
        <v>1024</v>
      </c>
      <c r="L169" t="s">
        <v>475</v>
      </c>
      <c r="M169" t="s">
        <v>886</v>
      </c>
    </row>
    <row r="170" spans="1:13" x14ac:dyDescent="0.4">
      <c r="A170" s="375" t="s">
        <v>232</v>
      </c>
      <c r="B170" t="s">
        <v>63</v>
      </c>
      <c r="C170" t="s">
        <v>406</v>
      </c>
      <c r="D170" t="s">
        <v>887</v>
      </c>
      <c r="E170" s="866">
        <v>0.45400000000000001</v>
      </c>
      <c r="F170" t="s">
        <v>395</v>
      </c>
      <c r="G170" t="s">
        <v>400</v>
      </c>
      <c r="H170" s="867">
        <v>8.6000000000000007E-6</v>
      </c>
      <c r="I170" t="s">
        <v>1023</v>
      </c>
      <c r="J170" t="s">
        <v>477</v>
      </c>
      <c r="K170" t="s">
        <v>1024</v>
      </c>
      <c r="L170" t="s">
        <v>475</v>
      </c>
      <c r="M170" t="s">
        <v>889</v>
      </c>
    </row>
    <row r="171" spans="1:13" x14ac:dyDescent="0.4">
      <c r="A171" s="375" t="s">
        <v>232</v>
      </c>
      <c r="B171" t="s">
        <v>63</v>
      </c>
      <c r="C171" t="s">
        <v>406</v>
      </c>
      <c r="D171" t="s">
        <v>887</v>
      </c>
      <c r="E171" s="866">
        <v>0.45400000000000001</v>
      </c>
      <c r="F171" t="s">
        <v>395</v>
      </c>
      <c r="G171" t="s">
        <v>401</v>
      </c>
      <c r="H171" s="867">
        <v>9.3100000000000006E-6</v>
      </c>
      <c r="I171" t="s">
        <v>1023</v>
      </c>
      <c r="J171" t="s">
        <v>477</v>
      </c>
      <c r="K171" t="s">
        <v>1024</v>
      </c>
      <c r="L171" t="s">
        <v>475</v>
      </c>
      <c r="M171" t="s">
        <v>890</v>
      </c>
    </row>
    <row r="172" spans="1:13" x14ac:dyDescent="0.4">
      <c r="A172" s="375" t="s">
        <v>232</v>
      </c>
      <c r="B172" t="s">
        <v>64</v>
      </c>
      <c r="C172" t="s">
        <v>52</v>
      </c>
      <c r="E172" s="866">
        <v>0.31900000000000001</v>
      </c>
      <c r="F172" t="s">
        <v>395</v>
      </c>
      <c r="G172" t="s">
        <v>400</v>
      </c>
      <c r="H172" s="867">
        <v>1.1E-5</v>
      </c>
      <c r="I172" t="s">
        <v>1023</v>
      </c>
      <c r="J172" t="s">
        <v>477</v>
      </c>
      <c r="K172" t="s">
        <v>1024</v>
      </c>
      <c r="L172" t="s">
        <v>475</v>
      </c>
      <c r="M172" t="s">
        <v>896</v>
      </c>
    </row>
    <row r="173" spans="1:13" x14ac:dyDescent="0.4">
      <c r="A173" s="375" t="s">
        <v>232</v>
      </c>
      <c r="B173" t="s">
        <v>64</v>
      </c>
      <c r="C173" t="s">
        <v>52</v>
      </c>
      <c r="E173" s="866">
        <v>0.31900000000000001</v>
      </c>
      <c r="F173" t="s">
        <v>395</v>
      </c>
      <c r="G173" t="s">
        <v>401</v>
      </c>
      <c r="H173" s="867">
        <v>1.2300000000000001E-5</v>
      </c>
      <c r="I173" t="s">
        <v>1023</v>
      </c>
      <c r="J173" t="s">
        <v>477</v>
      </c>
      <c r="K173" t="s">
        <v>1024</v>
      </c>
      <c r="L173" t="s">
        <v>475</v>
      </c>
      <c r="M173" t="s">
        <v>900</v>
      </c>
    </row>
    <row r="174" spans="1:13" x14ac:dyDescent="0.4">
      <c r="A174" s="375" t="s">
        <v>232</v>
      </c>
      <c r="B174" t="s">
        <v>64</v>
      </c>
      <c r="C174" t="s">
        <v>54</v>
      </c>
      <c r="E174" s="866">
        <v>0.32200000000000001</v>
      </c>
      <c r="F174" t="s">
        <v>395</v>
      </c>
      <c r="G174" t="s">
        <v>400</v>
      </c>
      <c r="H174" s="867">
        <v>1.1E-5</v>
      </c>
      <c r="I174" t="s">
        <v>1023</v>
      </c>
      <c r="J174" t="s">
        <v>477</v>
      </c>
      <c r="K174" t="s">
        <v>1024</v>
      </c>
      <c r="L174" t="s">
        <v>475</v>
      </c>
      <c r="M174" t="s">
        <v>906</v>
      </c>
    </row>
    <row r="175" spans="1:13" x14ac:dyDescent="0.4">
      <c r="A175" s="375" t="s">
        <v>232</v>
      </c>
      <c r="B175" t="s">
        <v>64</v>
      </c>
      <c r="C175" t="s">
        <v>54</v>
      </c>
      <c r="E175" s="866">
        <v>0.32200000000000001</v>
      </c>
      <c r="F175" t="s">
        <v>395</v>
      </c>
      <c r="G175" t="s">
        <v>401</v>
      </c>
      <c r="H175" s="867">
        <v>1.17E-5</v>
      </c>
      <c r="I175" t="s">
        <v>1023</v>
      </c>
      <c r="J175" t="s">
        <v>477</v>
      </c>
      <c r="K175" t="s">
        <v>1024</v>
      </c>
      <c r="L175" t="s">
        <v>475</v>
      </c>
      <c r="M175" t="s">
        <v>908</v>
      </c>
    </row>
    <row r="176" spans="1:13" x14ac:dyDescent="0.4">
      <c r="A176" s="375" t="s">
        <v>232</v>
      </c>
      <c r="B176" t="s">
        <v>64</v>
      </c>
      <c r="C176" t="s">
        <v>73</v>
      </c>
      <c r="E176" s="866">
        <v>0.50900000000000001</v>
      </c>
      <c r="F176" t="s">
        <v>395</v>
      </c>
      <c r="G176" t="s">
        <v>400</v>
      </c>
      <c r="H176" s="867">
        <v>7.9999999999999996E-6</v>
      </c>
      <c r="I176" t="s">
        <v>1023</v>
      </c>
      <c r="J176" t="s">
        <v>477</v>
      </c>
      <c r="K176" t="s">
        <v>1024</v>
      </c>
      <c r="L176" t="s">
        <v>475</v>
      </c>
      <c r="M176" t="s">
        <v>912</v>
      </c>
    </row>
    <row r="177" spans="1:13" x14ac:dyDescent="0.4">
      <c r="A177" s="375" t="s">
        <v>232</v>
      </c>
      <c r="B177" t="s">
        <v>64</v>
      </c>
      <c r="C177" t="s">
        <v>73</v>
      </c>
      <c r="E177" s="866">
        <v>0.50900000000000001</v>
      </c>
      <c r="F177" t="s">
        <v>395</v>
      </c>
      <c r="G177" t="s">
        <v>401</v>
      </c>
      <c r="H177" s="867">
        <v>8.6899999999999998E-6</v>
      </c>
      <c r="I177" t="s">
        <v>1023</v>
      </c>
      <c r="J177" t="s">
        <v>477</v>
      </c>
      <c r="K177" t="s">
        <v>1024</v>
      </c>
      <c r="L177" t="s">
        <v>475</v>
      </c>
      <c r="M177" t="s">
        <v>914</v>
      </c>
    </row>
    <row r="178" spans="1:13" x14ac:dyDescent="0.4">
      <c r="A178" s="375" t="s">
        <v>232</v>
      </c>
      <c r="B178" t="s">
        <v>64</v>
      </c>
      <c r="C178" t="s">
        <v>55</v>
      </c>
      <c r="E178" s="866">
        <v>0.33100000000000002</v>
      </c>
      <c r="F178" t="s">
        <v>395</v>
      </c>
      <c r="G178" t="s">
        <v>400</v>
      </c>
      <c r="H178" s="867">
        <v>1.1E-5</v>
      </c>
      <c r="I178" t="s">
        <v>1023</v>
      </c>
      <c r="J178" t="s">
        <v>477</v>
      </c>
      <c r="K178" t="s">
        <v>1024</v>
      </c>
      <c r="L178" t="s">
        <v>475</v>
      </c>
      <c r="M178" t="s">
        <v>917</v>
      </c>
    </row>
    <row r="179" spans="1:13" x14ac:dyDescent="0.4">
      <c r="A179" s="375" t="s">
        <v>232</v>
      </c>
      <c r="B179" t="s">
        <v>64</v>
      </c>
      <c r="C179" t="s">
        <v>55</v>
      </c>
      <c r="E179" s="866">
        <v>0.33100000000000002</v>
      </c>
      <c r="F179" t="s">
        <v>395</v>
      </c>
      <c r="G179" t="s">
        <v>401</v>
      </c>
      <c r="H179" s="867">
        <v>1.17E-5</v>
      </c>
      <c r="I179" t="s">
        <v>1023</v>
      </c>
      <c r="J179" t="s">
        <v>477</v>
      </c>
      <c r="K179" t="s">
        <v>1024</v>
      </c>
      <c r="L179" t="s">
        <v>475</v>
      </c>
      <c r="M179" t="s">
        <v>918</v>
      </c>
    </row>
    <row r="180" spans="1:13" x14ac:dyDescent="0.4">
      <c r="A180" s="375" t="s">
        <v>232</v>
      </c>
      <c r="B180" t="s">
        <v>64</v>
      </c>
      <c r="C180" t="s">
        <v>406</v>
      </c>
      <c r="D180" t="s">
        <v>919</v>
      </c>
      <c r="E180" s="866">
        <v>0.44500000000000001</v>
      </c>
      <c r="F180" t="s">
        <v>395</v>
      </c>
      <c r="G180" t="s">
        <v>400</v>
      </c>
      <c r="H180" s="867">
        <v>8.6999999999999997E-6</v>
      </c>
      <c r="I180" t="s">
        <v>1023</v>
      </c>
      <c r="J180" t="s">
        <v>477</v>
      </c>
      <c r="K180" t="s">
        <v>1024</v>
      </c>
      <c r="L180" t="s">
        <v>475</v>
      </c>
      <c r="M180" t="s">
        <v>921</v>
      </c>
    </row>
    <row r="181" spans="1:13" x14ac:dyDescent="0.4">
      <c r="A181" s="375" t="s">
        <v>232</v>
      </c>
      <c r="B181" t="s">
        <v>64</v>
      </c>
      <c r="C181" t="s">
        <v>406</v>
      </c>
      <c r="D181" t="s">
        <v>919</v>
      </c>
      <c r="E181" s="866">
        <v>0.44500000000000001</v>
      </c>
      <c r="F181" t="s">
        <v>395</v>
      </c>
      <c r="G181" t="s">
        <v>401</v>
      </c>
      <c r="H181" s="867">
        <v>9.5100000000000004E-6</v>
      </c>
      <c r="I181" t="s">
        <v>1023</v>
      </c>
      <c r="J181" t="s">
        <v>477</v>
      </c>
      <c r="K181" t="s">
        <v>1024</v>
      </c>
      <c r="L181" t="s">
        <v>475</v>
      </c>
      <c r="M181" t="s">
        <v>922</v>
      </c>
    </row>
    <row r="182" spans="1:13" x14ac:dyDescent="0.4">
      <c r="A182" s="375" t="s">
        <v>232</v>
      </c>
      <c r="B182" t="s">
        <v>65</v>
      </c>
      <c r="C182" t="s">
        <v>52</v>
      </c>
      <c r="E182" s="866">
        <v>0.32500000000000001</v>
      </c>
      <c r="F182" t="s">
        <v>395</v>
      </c>
      <c r="G182" t="s">
        <v>400</v>
      </c>
      <c r="H182" s="867">
        <v>1.1E-5</v>
      </c>
      <c r="I182" t="s">
        <v>1023</v>
      </c>
      <c r="J182" t="s">
        <v>477</v>
      </c>
      <c r="K182" t="s">
        <v>1024</v>
      </c>
      <c r="L182" t="s">
        <v>475</v>
      </c>
      <c r="M182" t="s">
        <v>928</v>
      </c>
    </row>
    <row r="183" spans="1:13" x14ac:dyDescent="0.4">
      <c r="A183" s="375" t="s">
        <v>232</v>
      </c>
      <c r="B183" t="s">
        <v>65</v>
      </c>
      <c r="C183" t="s">
        <v>52</v>
      </c>
      <c r="E183" s="866">
        <v>0.32500000000000001</v>
      </c>
      <c r="F183" t="s">
        <v>395</v>
      </c>
      <c r="G183" t="s">
        <v>401</v>
      </c>
      <c r="H183" s="867">
        <v>1.2300000000000001E-5</v>
      </c>
      <c r="I183" t="s">
        <v>1023</v>
      </c>
      <c r="J183" t="s">
        <v>477</v>
      </c>
      <c r="K183" t="s">
        <v>1024</v>
      </c>
      <c r="L183" t="s">
        <v>475</v>
      </c>
      <c r="M183" t="s">
        <v>932</v>
      </c>
    </row>
    <row r="184" spans="1:13" x14ac:dyDescent="0.4">
      <c r="A184" s="375" t="s">
        <v>232</v>
      </c>
      <c r="B184" t="s">
        <v>65</v>
      </c>
      <c r="C184" t="s">
        <v>54</v>
      </c>
      <c r="E184" s="866">
        <v>0.311</v>
      </c>
      <c r="F184" t="s">
        <v>395</v>
      </c>
      <c r="G184" t="s">
        <v>400</v>
      </c>
      <c r="H184" s="867">
        <v>1.2E-5</v>
      </c>
      <c r="I184" t="s">
        <v>1023</v>
      </c>
      <c r="J184" t="s">
        <v>477</v>
      </c>
      <c r="K184" t="s">
        <v>1024</v>
      </c>
      <c r="L184" t="s">
        <v>475</v>
      </c>
      <c r="M184" t="s">
        <v>938</v>
      </c>
    </row>
    <row r="185" spans="1:13" x14ac:dyDescent="0.4">
      <c r="A185" s="375" t="s">
        <v>232</v>
      </c>
      <c r="B185" t="s">
        <v>65</v>
      </c>
      <c r="C185" t="s">
        <v>54</v>
      </c>
      <c r="E185" s="866">
        <v>0.311</v>
      </c>
      <c r="F185" t="s">
        <v>395</v>
      </c>
      <c r="G185" t="s">
        <v>401</v>
      </c>
      <c r="H185" s="867">
        <v>1.27E-5</v>
      </c>
      <c r="I185" t="s">
        <v>1023</v>
      </c>
      <c r="J185" t="s">
        <v>477</v>
      </c>
      <c r="K185" t="s">
        <v>1024</v>
      </c>
      <c r="L185" t="s">
        <v>475</v>
      </c>
      <c r="M185" t="s">
        <v>940</v>
      </c>
    </row>
    <row r="186" spans="1:13" x14ac:dyDescent="0.4">
      <c r="A186" s="375" t="s">
        <v>232</v>
      </c>
      <c r="B186" t="s">
        <v>65</v>
      </c>
      <c r="C186" t="s">
        <v>73</v>
      </c>
      <c r="E186" s="866">
        <v>0.495</v>
      </c>
      <c r="F186" t="s">
        <v>395</v>
      </c>
      <c r="G186" t="s">
        <v>400</v>
      </c>
      <c r="H186" s="867">
        <v>7.9999999999999996E-6</v>
      </c>
      <c r="I186" t="s">
        <v>1023</v>
      </c>
      <c r="J186" t="s">
        <v>477</v>
      </c>
      <c r="K186" t="s">
        <v>1024</v>
      </c>
      <c r="L186" t="s">
        <v>475</v>
      </c>
      <c r="M186" t="s">
        <v>944</v>
      </c>
    </row>
    <row r="187" spans="1:13" x14ac:dyDescent="0.4">
      <c r="A187" s="375" t="s">
        <v>232</v>
      </c>
      <c r="B187" t="s">
        <v>65</v>
      </c>
      <c r="C187" t="s">
        <v>73</v>
      </c>
      <c r="E187" s="866">
        <v>0.495</v>
      </c>
      <c r="F187" t="s">
        <v>395</v>
      </c>
      <c r="G187" t="s">
        <v>401</v>
      </c>
      <c r="H187" s="867">
        <v>8.6899999999999998E-6</v>
      </c>
      <c r="I187" t="s">
        <v>1023</v>
      </c>
      <c r="J187" t="s">
        <v>477</v>
      </c>
      <c r="K187" t="s">
        <v>1024</v>
      </c>
      <c r="L187" t="s">
        <v>475</v>
      </c>
      <c r="M187" t="s">
        <v>946</v>
      </c>
    </row>
    <row r="188" spans="1:13" x14ac:dyDescent="0.4">
      <c r="A188" s="375" t="s">
        <v>232</v>
      </c>
      <c r="B188" t="s">
        <v>65</v>
      </c>
      <c r="C188" t="s">
        <v>55</v>
      </c>
      <c r="E188" s="866">
        <v>0.35499999999999998</v>
      </c>
      <c r="F188" t="s">
        <v>395</v>
      </c>
      <c r="G188" t="s">
        <v>400</v>
      </c>
      <c r="H188" s="867">
        <v>1.0000000000000001E-5</v>
      </c>
      <c r="I188" t="s">
        <v>1023</v>
      </c>
      <c r="J188" t="s">
        <v>477</v>
      </c>
      <c r="K188" t="s">
        <v>1024</v>
      </c>
      <c r="L188" t="s">
        <v>475</v>
      </c>
      <c r="M188" t="s">
        <v>949</v>
      </c>
    </row>
    <row r="189" spans="1:13" x14ac:dyDescent="0.4">
      <c r="A189" s="375" t="s">
        <v>232</v>
      </c>
      <c r="B189" t="s">
        <v>65</v>
      </c>
      <c r="C189" t="s">
        <v>55</v>
      </c>
      <c r="E189" s="866">
        <v>0.35499999999999998</v>
      </c>
      <c r="F189" t="s">
        <v>395</v>
      </c>
      <c r="G189" t="s">
        <v>401</v>
      </c>
      <c r="H189" s="867">
        <v>1.0699999999999999E-5</v>
      </c>
      <c r="I189" t="s">
        <v>1023</v>
      </c>
      <c r="J189" t="s">
        <v>477</v>
      </c>
      <c r="K189" t="s">
        <v>1024</v>
      </c>
      <c r="L189" t="s">
        <v>475</v>
      </c>
      <c r="M189" t="s">
        <v>950</v>
      </c>
    </row>
    <row r="190" spans="1:13" x14ac:dyDescent="0.4">
      <c r="A190" s="375" t="s">
        <v>232</v>
      </c>
      <c r="B190" t="s">
        <v>65</v>
      </c>
      <c r="C190" t="s">
        <v>406</v>
      </c>
      <c r="D190" t="s">
        <v>951</v>
      </c>
      <c r="E190" s="866">
        <v>0.41499999999999998</v>
      </c>
      <c r="F190" t="s">
        <v>395</v>
      </c>
      <c r="G190" t="s">
        <v>400</v>
      </c>
      <c r="H190" s="867">
        <v>9.0999999999999993E-6</v>
      </c>
      <c r="I190" t="s">
        <v>1023</v>
      </c>
      <c r="J190" t="s">
        <v>477</v>
      </c>
      <c r="K190" t="s">
        <v>1024</v>
      </c>
      <c r="L190" t="s">
        <v>475</v>
      </c>
      <c r="M190" t="s">
        <v>953</v>
      </c>
    </row>
    <row r="191" spans="1:13" x14ac:dyDescent="0.4">
      <c r="A191" s="375" t="s">
        <v>232</v>
      </c>
      <c r="B191" t="s">
        <v>65</v>
      </c>
      <c r="C191" t="s">
        <v>406</v>
      </c>
      <c r="D191" t="s">
        <v>951</v>
      </c>
      <c r="E191" s="866">
        <v>0.41499999999999998</v>
      </c>
      <c r="F191" t="s">
        <v>395</v>
      </c>
      <c r="G191" t="s">
        <v>401</v>
      </c>
      <c r="H191" s="867">
        <v>1.0000000000000001E-5</v>
      </c>
      <c r="I191" t="s">
        <v>1023</v>
      </c>
      <c r="J191" t="s">
        <v>477</v>
      </c>
      <c r="K191" t="s">
        <v>1024</v>
      </c>
      <c r="L191" t="s">
        <v>475</v>
      </c>
      <c r="M191" t="s">
        <v>954</v>
      </c>
    </row>
    <row r="192" spans="1:13" x14ac:dyDescent="0.4">
      <c r="A192" s="375" t="s">
        <v>232</v>
      </c>
      <c r="B192" t="s">
        <v>66</v>
      </c>
      <c r="C192" t="s">
        <v>52</v>
      </c>
      <c r="E192" s="866">
        <v>0.31900000000000001</v>
      </c>
      <c r="F192" t="s">
        <v>395</v>
      </c>
      <c r="G192" t="s">
        <v>400</v>
      </c>
      <c r="H192" s="867">
        <v>1.1E-5</v>
      </c>
      <c r="I192" t="s">
        <v>1023</v>
      </c>
      <c r="J192" t="s">
        <v>477</v>
      </c>
      <c r="K192" t="s">
        <v>1024</v>
      </c>
      <c r="L192" t="s">
        <v>475</v>
      </c>
      <c r="M192" t="s">
        <v>960</v>
      </c>
    </row>
    <row r="193" spans="1:13" x14ac:dyDescent="0.4">
      <c r="A193" s="375" t="s">
        <v>232</v>
      </c>
      <c r="B193" t="s">
        <v>66</v>
      </c>
      <c r="C193" t="s">
        <v>52</v>
      </c>
      <c r="E193" s="866">
        <v>0.31900000000000001</v>
      </c>
      <c r="F193" t="s">
        <v>395</v>
      </c>
      <c r="G193" t="s">
        <v>401</v>
      </c>
      <c r="H193" s="867">
        <v>1.2300000000000001E-5</v>
      </c>
      <c r="I193" t="s">
        <v>1023</v>
      </c>
      <c r="J193" t="s">
        <v>477</v>
      </c>
      <c r="K193" t="s">
        <v>1024</v>
      </c>
      <c r="L193" t="s">
        <v>475</v>
      </c>
      <c r="M193" t="s">
        <v>964</v>
      </c>
    </row>
    <row r="194" spans="1:13" x14ac:dyDescent="0.4">
      <c r="A194" s="375" t="s">
        <v>232</v>
      </c>
      <c r="B194" t="s">
        <v>66</v>
      </c>
      <c r="C194" t="s">
        <v>54</v>
      </c>
      <c r="E194" s="866">
        <v>0.29099999999999998</v>
      </c>
      <c r="F194" t="s">
        <v>395</v>
      </c>
      <c r="G194" t="s">
        <v>400</v>
      </c>
      <c r="H194" s="867">
        <v>1.2E-5</v>
      </c>
      <c r="I194" t="s">
        <v>1023</v>
      </c>
      <c r="J194" t="s">
        <v>477</v>
      </c>
      <c r="K194" t="s">
        <v>1024</v>
      </c>
      <c r="L194" t="s">
        <v>475</v>
      </c>
      <c r="M194" t="s">
        <v>970</v>
      </c>
    </row>
    <row r="195" spans="1:13" x14ac:dyDescent="0.4">
      <c r="A195" s="375" t="s">
        <v>232</v>
      </c>
      <c r="B195" t="s">
        <v>66</v>
      </c>
      <c r="C195" t="s">
        <v>54</v>
      </c>
      <c r="E195" s="866">
        <v>0.29099999999999998</v>
      </c>
      <c r="F195" t="s">
        <v>395</v>
      </c>
      <c r="G195" t="s">
        <v>401</v>
      </c>
      <c r="H195" s="867">
        <v>1.27E-5</v>
      </c>
      <c r="I195" t="s">
        <v>1023</v>
      </c>
      <c r="J195" t="s">
        <v>477</v>
      </c>
      <c r="K195" t="s">
        <v>1024</v>
      </c>
      <c r="L195" t="s">
        <v>475</v>
      </c>
      <c r="M195" t="s">
        <v>972</v>
      </c>
    </row>
    <row r="196" spans="1:13" x14ac:dyDescent="0.4">
      <c r="A196" s="375" t="s">
        <v>232</v>
      </c>
      <c r="B196" t="s">
        <v>66</v>
      </c>
      <c r="C196" t="s">
        <v>73</v>
      </c>
      <c r="E196" s="866">
        <v>0.503</v>
      </c>
      <c r="F196" t="s">
        <v>395</v>
      </c>
      <c r="G196" t="s">
        <v>400</v>
      </c>
      <c r="H196" s="867">
        <v>7.9999999999999996E-6</v>
      </c>
      <c r="I196" t="s">
        <v>1023</v>
      </c>
      <c r="J196" t="s">
        <v>477</v>
      </c>
      <c r="K196" t="s">
        <v>1024</v>
      </c>
      <c r="L196" t="s">
        <v>475</v>
      </c>
      <c r="M196" t="s">
        <v>976</v>
      </c>
    </row>
    <row r="197" spans="1:13" x14ac:dyDescent="0.4">
      <c r="A197" s="375" t="s">
        <v>232</v>
      </c>
      <c r="B197" t="s">
        <v>66</v>
      </c>
      <c r="C197" t="s">
        <v>73</v>
      </c>
      <c r="E197" s="866">
        <v>0.503</v>
      </c>
      <c r="F197" t="s">
        <v>395</v>
      </c>
      <c r="G197" t="s">
        <v>401</v>
      </c>
      <c r="H197" s="867">
        <v>8.6899999999999998E-6</v>
      </c>
      <c r="I197" t="s">
        <v>1023</v>
      </c>
      <c r="J197" t="s">
        <v>477</v>
      </c>
      <c r="K197" t="s">
        <v>1024</v>
      </c>
      <c r="L197" t="s">
        <v>475</v>
      </c>
      <c r="M197" t="s">
        <v>978</v>
      </c>
    </row>
    <row r="198" spans="1:13" x14ac:dyDescent="0.4">
      <c r="A198" s="375" t="s">
        <v>232</v>
      </c>
      <c r="B198" t="s">
        <v>66</v>
      </c>
      <c r="C198" t="s">
        <v>55</v>
      </c>
      <c r="E198" s="866">
        <v>0.35399999999999998</v>
      </c>
      <c r="F198" t="s">
        <v>395</v>
      </c>
      <c r="G198" t="s">
        <v>400</v>
      </c>
      <c r="H198" s="867">
        <v>1.0000000000000001E-5</v>
      </c>
      <c r="I198" t="s">
        <v>1023</v>
      </c>
      <c r="J198" t="s">
        <v>477</v>
      </c>
      <c r="K198" t="s">
        <v>1024</v>
      </c>
      <c r="L198" t="s">
        <v>475</v>
      </c>
      <c r="M198" t="s">
        <v>981</v>
      </c>
    </row>
    <row r="199" spans="1:13" x14ac:dyDescent="0.4">
      <c r="A199" s="375" t="s">
        <v>232</v>
      </c>
      <c r="B199" t="s">
        <v>66</v>
      </c>
      <c r="C199" t="s">
        <v>55</v>
      </c>
      <c r="E199" s="866">
        <v>0.35399999999999998</v>
      </c>
      <c r="F199" t="s">
        <v>395</v>
      </c>
      <c r="G199" t="s">
        <v>401</v>
      </c>
      <c r="H199" s="867">
        <v>1.0699999999999999E-5</v>
      </c>
      <c r="I199" t="s">
        <v>1023</v>
      </c>
      <c r="J199" t="s">
        <v>477</v>
      </c>
      <c r="K199" t="s">
        <v>1024</v>
      </c>
      <c r="L199" t="s">
        <v>475</v>
      </c>
      <c r="M199" t="s">
        <v>982</v>
      </c>
    </row>
    <row r="200" spans="1:13" x14ac:dyDescent="0.4">
      <c r="A200" s="375" t="s">
        <v>232</v>
      </c>
      <c r="B200" t="s">
        <v>66</v>
      </c>
      <c r="C200" t="s">
        <v>406</v>
      </c>
      <c r="D200" t="s">
        <v>983</v>
      </c>
      <c r="E200" s="866">
        <v>0.46400000000000002</v>
      </c>
      <c r="F200" t="s">
        <v>395</v>
      </c>
      <c r="G200" t="s">
        <v>400</v>
      </c>
      <c r="H200" s="867">
        <v>8.3999999999999992E-6</v>
      </c>
      <c r="I200" t="s">
        <v>1023</v>
      </c>
      <c r="J200" t="s">
        <v>477</v>
      </c>
      <c r="K200" t="s">
        <v>1024</v>
      </c>
      <c r="L200" t="s">
        <v>475</v>
      </c>
      <c r="M200" t="s">
        <v>985</v>
      </c>
    </row>
    <row r="201" spans="1:13" x14ac:dyDescent="0.4">
      <c r="A201" s="375" t="s">
        <v>232</v>
      </c>
      <c r="B201" t="s">
        <v>66</v>
      </c>
      <c r="C201" t="s">
        <v>406</v>
      </c>
      <c r="D201" t="s">
        <v>983</v>
      </c>
      <c r="E201" s="866">
        <v>0.46400000000000002</v>
      </c>
      <c r="F201" t="s">
        <v>395</v>
      </c>
      <c r="G201" t="s">
        <v>401</v>
      </c>
      <c r="H201" s="867">
        <v>9.2E-6</v>
      </c>
      <c r="I201" t="s">
        <v>1023</v>
      </c>
      <c r="J201" t="s">
        <v>477</v>
      </c>
      <c r="K201" t="s">
        <v>1024</v>
      </c>
      <c r="L201" t="s">
        <v>475</v>
      </c>
      <c r="M201" t="s">
        <v>986</v>
      </c>
    </row>
    <row r="202" spans="1:13" x14ac:dyDescent="0.4">
      <c r="A202" s="375" t="s">
        <v>232</v>
      </c>
      <c r="B202" t="s">
        <v>384</v>
      </c>
      <c r="C202" t="s">
        <v>52</v>
      </c>
      <c r="E202" s="866">
        <v>0.34</v>
      </c>
      <c r="F202" t="s">
        <v>395</v>
      </c>
      <c r="G202" t="s">
        <v>400</v>
      </c>
      <c r="H202" s="867">
        <v>1.1E-5</v>
      </c>
      <c r="I202" t="s">
        <v>1023</v>
      </c>
      <c r="J202" t="s">
        <v>477</v>
      </c>
      <c r="K202" t="s">
        <v>1024</v>
      </c>
      <c r="L202" t="s">
        <v>475</v>
      </c>
      <c r="M202" t="s">
        <v>663</v>
      </c>
    </row>
    <row r="203" spans="1:13" x14ac:dyDescent="0.4">
      <c r="A203" s="375" t="s">
        <v>232</v>
      </c>
      <c r="B203" t="s">
        <v>384</v>
      </c>
      <c r="C203" t="s">
        <v>52</v>
      </c>
      <c r="E203" s="866">
        <v>0.34</v>
      </c>
      <c r="F203" t="s">
        <v>395</v>
      </c>
      <c r="G203" t="s">
        <v>401</v>
      </c>
      <c r="H203" s="867">
        <v>1.1800000000000001E-5</v>
      </c>
      <c r="I203" t="s">
        <v>1023</v>
      </c>
      <c r="J203" t="s">
        <v>477</v>
      </c>
      <c r="K203" t="s">
        <v>1024</v>
      </c>
      <c r="L203" t="s">
        <v>475</v>
      </c>
      <c r="M203" t="s">
        <v>667</v>
      </c>
    </row>
    <row r="204" spans="1:13" x14ac:dyDescent="0.4">
      <c r="A204" s="375" t="s">
        <v>232</v>
      </c>
      <c r="B204" t="s">
        <v>384</v>
      </c>
      <c r="C204" t="s">
        <v>54</v>
      </c>
      <c r="E204" s="866">
        <v>0.34</v>
      </c>
      <c r="F204" t="s">
        <v>395</v>
      </c>
      <c r="G204" t="s">
        <v>400</v>
      </c>
      <c r="H204" s="867">
        <v>1.1E-5</v>
      </c>
      <c r="I204" t="s">
        <v>1023</v>
      </c>
      <c r="J204" t="s">
        <v>477</v>
      </c>
      <c r="K204" t="s">
        <v>1024</v>
      </c>
      <c r="L204" t="s">
        <v>475</v>
      </c>
      <c r="M204" t="s">
        <v>673</v>
      </c>
    </row>
    <row r="205" spans="1:13" x14ac:dyDescent="0.4">
      <c r="A205" s="375" t="s">
        <v>232</v>
      </c>
      <c r="B205" t="s">
        <v>384</v>
      </c>
      <c r="C205" t="s">
        <v>54</v>
      </c>
      <c r="E205" s="866">
        <v>0.34</v>
      </c>
      <c r="F205" t="s">
        <v>395</v>
      </c>
      <c r="G205" t="s">
        <v>401</v>
      </c>
      <c r="H205" s="867">
        <v>1.13E-5</v>
      </c>
      <c r="I205" t="s">
        <v>1023</v>
      </c>
      <c r="J205" t="s">
        <v>477</v>
      </c>
      <c r="K205" t="s">
        <v>1024</v>
      </c>
      <c r="L205" t="s">
        <v>475</v>
      </c>
      <c r="M205" t="s">
        <v>675</v>
      </c>
    </row>
    <row r="206" spans="1:13" x14ac:dyDescent="0.4">
      <c r="A206" s="375" t="s">
        <v>232</v>
      </c>
      <c r="B206" t="s">
        <v>384</v>
      </c>
      <c r="C206" t="s">
        <v>73</v>
      </c>
      <c r="E206" s="866">
        <v>0.55000000000000004</v>
      </c>
      <c r="F206" t="s">
        <v>395</v>
      </c>
      <c r="G206" t="s">
        <v>400</v>
      </c>
      <c r="H206" s="867">
        <v>7.0999999999999998E-6</v>
      </c>
      <c r="I206" t="s">
        <v>1023</v>
      </c>
      <c r="J206" t="s">
        <v>477</v>
      </c>
      <c r="K206" t="s">
        <v>1024</v>
      </c>
      <c r="L206" t="s">
        <v>475</v>
      </c>
      <c r="M206" t="s">
        <v>680</v>
      </c>
    </row>
    <row r="207" spans="1:13" x14ac:dyDescent="0.4">
      <c r="A207" s="375" t="s">
        <v>232</v>
      </c>
      <c r="B207" t="s">
        <v>384</v>
      </c>
      <c r="C207" t="s">
        <v>73</v>
      </c>
      <c r="E207" s="866">
        <v>0.55000000000000004</v>
      </c>
      <c r="F207" t="s">
        <v>395</v>
      </c>
      <c r="G207" t="s">
        <v>401</v>
      </c>
      <c r="H207" s="867">
        <v>7.79E-6</v>
      </c>
      <c r="I207" t="s">
        <v>1023</v>
      </c>
      <c r="J207" t="s">
        <v>477</v>
      </c>
      <c r="K207" t="s">
        <v>1024</v>
      </c>
      <c r="L207" t="s">
        <v>475</v>
      </c>
      <c r="M207" t="s">
        <v>682</v>
      </c>
    </row>
    <row r="208" spans="1:13" x14ac:dyDescent="0.4">
      <c r="A208" s="375" t="s">
        <v>232</v>
      </c>
      <c r="B208" t="s">
        <v>384</v>
      </c>
      <c r="C208" t="s">
        <v>55</v>
      </c>
      <c r="E208" s="866">
        <v>0.34</v>
      </c>
      <c r="F208" t="s">
        <v>395</v>
      </c>
      <c r="G208" t="s">
        <v>400</v>
      </c>
      <c r="H208" s="867">
        <v>1.1E-5</v>
      </c>
      <c r="I208" t="s">
        <v>1023</v>
      </c>
      <c r="J208" t="s">
        <v>477</v>
      </c>
      <c r="K208" t="s">
        <v>1024</v>
      </c>
      <c r="L208" t="s">
        <v>475</v>
      </c>
      <c r="M208" t="s">
        <v>685</v>
      </c>
    </row>
    <row r="209" spans="1:13" x14ac:dyDescent="0.4">
      <c r="A209" s="375" t="s">
        <v>232</v>
      </c>
      <c r="B209" t="s">
        <v>384</v>
      </c>
      <c r="C209" t="s">
        <v>55</v>
      </c>
      <c r="E209" s="866">
        <v>0.34</v>
      </c>
      <c r="F209" t="s">
        <v>395</v>
      </c>
      <c r="G209" t="s">
        <v>401</v>
      </c>
      <c r="H209" s="867">
        <v>1.13E-5</v>
      </c>
      <c r="I209" t="s">
        <v>1023</v>
      </c>
      <c r="J209" t="s">
        <v>477</v>
      </c>
      <c r="K209" t="s">
        <v>1024</v>
      </c>
      <c r="L209" t="s">
        <v>475</v>
      </c>
      <c r="M209" t="s">
        <v>686</v>
      </c>
    </row>
    <row r="210" spans="1:13" x14ac:dyDescent="0.4">
      <c r="A210" s="375" t="s">
        <v>232</v>
      </c>
      <c r="B210" t="s">
        <v>384</v>
      </c>
      <c r="C210" t="s">
        <v>406</v>
      </c>
      <c r="D210" t="s">
        <v>687</v>
      </c>
      <c r="E210" s="866">
        <v>0.501</v>
      </c>
      <c r="F210" t="s">
        <v>395</v>
      </c>
      <c r="G210" t="s">
        <v>400</v>
      </c>
      <c r="H210" s="867">
        <v>7.6000000000000001E-6</v>
      </c>
      <c r="I210" t="s">
        <v>1023</v>
      </c>
      <c r="J210" t="s">
        <v>477</v>
      </c>
      <c r="K210" t="s">
        <v>1024</v>
      </c>
      <c r="L210" t="s">
        <v>475</v>
      </c>
      <c r="M210" t="s">
        <v>689</v>
      </c>
    </row>
    <row r="211" spans="1:13" x14ac:dyDescent="0.4">
      <c r="A211" s="375" t="s">
        <v>232</v>
      </c>
      <c r="B211" t="s">
        <v>384</v>
      </c>
      <c r="C211" t="s">
        <v>406</v>
      </c>
      <c r="D211" t="s">
        <v>687</v>
      </c>
      <c r="E211" s="866">
        <v>0.501</v>
      </c>
      <c r="F211" t="s">
        <v>395</v>
      </c>
      <c r="G211" t="s">
        <v>401</v>
      </c>
      <c r="H211" s="867">
        <v>8.3899999999999993E-6</v>
      </c>
      <c r="I211" t="s">
        <v>1023</v>
      </c>
      <c r="J211" t="s">
        <v>477</v>
      </c>
      <c r="K211" t="s">
        <v>1024</v>
      </c>
      <c r="L211" t="s">
        <v>475</v>
      </c>
      <c r="M211" t="s">
        <v>690</v>
      </c>
    </row>
    <row r="212" spans="1:13" x14ac:dyDescent="0.4">
      <c r="A212" s="375" t="s">
        <v>232</v>
      </c>
      <c r="B212" t="s">
        <v>67</v>
      </c>
      <c r="C212" t="s">
        <v>52</v>
      </c>
      <c r="E212" s="866">
        <v>0.32</v>
      </c>
      <c r="F212" t="s">
        <v>395</v>
      </c>
      <c r="G212" t="s">
        <v>400</v>
      </c>
      <c r="H212" s="867">
        <v>1.1E-5</v>
      </c>
      <c r="I212" t="s">
        <v>1023</v>
      </c>
      <c r="J212" t="s">
        <v>477</v>
      </c>
      <c r="K212" t="s">
        <v>1024</v>
      </c>
      <c r="L212" t="s">
        <v>475</v>
      </c>
      <c r="M212" t="s">
        <v>992</v>
      </c>
    </row>
    <row r="213" spans="1:13" x14ac:dyDescent="0.4">
      <c r="A213" s="375" t="s">
        <v>232</v>
      </c>
      <c r="B213" t="s">
        <v>67</v>
      </c>
      <c r="C213" t="s">
        <v>52</v>
      </c>
      <c r="E213" s="866">
        <v>0.32</v>
      </c>
      <c r="F213" t="s">
        <v>395</v>
      </c>
      <c r="G213" t="s">
        <v>401</v>
      </c>
      <c r="H213" s="867">
        <v>1.2300000000000001E-5</v>
      </c>
      <c r="I213" t="s">
        <v>1023</v>
      </c>
      <c r="J213" t="s">
        <v>477</v>
      </c>
      <c r="K213" t="s">
        <v>1024</v>
      </c>
      <c r="L213" t="s">
        <v>475</v>
      </c>
      <c r="M213" t="s">
        <v>996</v>
      </c>
    </row>
    <row r="214" spans="1:13" x14ac:dyDescent="0.4">
      <c r="A214" s="375" t="s">
        <v>232</v>
      </c>
      <c r="B214" t="s">
        <v>67</v>
      </c>
      <c r="C214" t="s">
        <v>54</v>
      </c>
      <c r="E214" s="866">
        <v>0.32800000000000001</v>
      </c>
      <c r="F214" t="s">
        <v>395</v>
      </c>
      <c r="G214" t="s">
        <v>400</v>
      </c>
      <c r="H214" s="867">
        <v>1.1E-5</v>
      </c>
      <c r="I214" t="s">
        <v>1023</v>
      </c>
      <c r="J214" t="s">
        <v>477</v>
      </c>
      <c r="K214" t="s">
        <v>1024</v>
      </c>
      <c r="L214" t="s">
        <v>475</v>
      </c>
      <c r="M214" t="s">
        <v>1002</v>
      </c>
    </row>
    <row r="215" spans="1:13" x14ac:dyDescent="0.4">
      <c r="A215" s="375" t="s">
        <v>232</v>
      </c>
      <c r="B215" t="s">
        <v>67</v>
      </c>
      <c r="C215" t="s">
        <v>54</v>
      </c>
      <c r="E215" s="866">
        <v>0.32800000000000001</v>
      </c>
      <c r="F215" t="s">
        <v>395</v>
      </c>
      <c r="G215" t="s">
        <v>401</v>
      </c>
      <c r="H215" s="867">
        <v>1.17E-5</v>
      </c>
      <c r="I215" t="s">
        <v>1023</v>
      </c>
      <c r="J215" t="s">
        <v>477</v>
      </c>
      <c r="K215" t="s">
        <v>1024</v>
      </c>
      <c r="L215" t="s">
        <v>475</v>
      </c>
      <c r="M215" t="s">
        <v>1004</v>
      </c>
    </row>
    <row r="216" spans="1:13" x14ac:dyDescent="0.4">
      <c r="A216" s="375" t="s">
        <v>232</v>
      </c>
      <c r="B216" t="s">
        <v>67</v>
      </c>
      <c r="C216" t="s">
        <v>73</v>
      </c>
      <c r="E216" s="866">
        <v>0.51100000000000001</v>
      </c>
      <c r="F216" t="s">
        <v>395</v>
      </c>
      <c r="G216" t="s">
        <v>400</v>
      </c>
      <c r="H216" s="867">
        <v>6.9999999999999999E-6</v>
      </c>
      <c r="I216" t="s">
        <v>1023</v>
      </c>
      <c r="J216" t="s">
        <v>477</v>
      </c>
      <c r="K216" t="s">
        <v>1024</v>
      </c>
      <c r="L216" t="s">
        <v>475</v>
      </c>
      <c r="M216" t="s">
        <v>1008</v>
      </c>
    </row>
    <row r="217" spans="1:13" x14ac:dyDescent="0.4">
      <c r="A217" s="375" t="s">
        <v>232</v>
      </c>
      <c r="B217" t="s">
        <v>67</v>
      </c>
      <c r="C217" t="s">
        <v>73</v>
      </c>
      <c r="E217" s="866">
        <v>0.51100000000000001</v>
      </c>
      <c r="F217" t="s">
        <v>395</v>
      </c>
      <c r="G217" t="s">
        <v>401</v>
      </c>
      <c r="H217" s="867">
        <v>7.6899999999999992E-6</v>
      </c>
      <c r="I217" t="s">
        <v>1023</v>
      </c>
      <c r="J217" t="s">
        <v>477</v>
      </c>
      <c r="K217" t="s">
        <v>1024</v>
      </c>
      <c r="L217" t="s">
        <v>475</v>
      </c>
      <c r="M217" t="s">
        <v>1010</v>
      </c>
    </row>
    <row r="218" spans="1:13" x14ac:dyDescent="0.4">
      <c r="A218" s="375" t="s">
        <v>232</v>
      </c>
      <c r="B218" t="s">
        <v>67</v>
      </c>
      <c r="C218" t="s">
        <v>55</v>
      </c>
      <c r="E218" s="866">
        <v>0.34399999999999997</v>
      </c>
      <c r="F218" t="s">
        <v>395</v>
      </c>
      <c r="G218" t="s">
        <v>400</v>
      </c>
      <c r="H218" s="867">
        <v>1.0000000000000001E-5</v>
      </c>
      <c r="I218" t="s">
        <v>1023</v>
      </c>
      <c r="J218" t="s">
        <v>477</v>
      </c>
      <c r="K218" t="s">
        <v>1024</v>
      </c>
      <c r="L218" t="s">
        <v>475</v>
      </c>
      <c r="M218" t="s">
        <v>1013</v>
      </c>
    </row>
    <row r="219" spans="1:13" x14ac:dyDescent="0.4">
      <c r="A219" s="375" t="s">
        <v>232</v>
      </c>
      <c r="B219" t="s">
        <v>67</v>
      </c>
      <c r="C219" t="s">
        <v>55</v>
      </c>
      <c r="E219" s="866">
        <v>0.34399999999999997</v>
      </c>
      <c r="F219" t="s">
        <v>395</v>
      </c>
      <c r="G219" t="s">
        <v>401</v>
      </c>
      <c r="H219" s="867">
        <v>1.0699999999999999E-5</v>
      </c>
      <c r="I219" t="s">
        <v>1023</v>
      </c>
      <c r="J219" t="s">
        <v>477</v>
      </c>
      <c r="K219" t="s">
        <v>1024</v>
      </c>
      <c r="L219" t="s">
        <v>475</v>
      </c>
      <c r="M219" t="s">
        <v>1014</v>
      </c>
    </row>
    <row r="220" spans="1:13" x14ac:dyDescent="0.4">
      <c r="A220" s="375" t="s">
        <v>232</v>
      </c>
      <c r="B220" t="s">
        <v>67</v>
      </c>
      <c r="C220" t="s">
        <v>406</v>
      </c>
      <c r="D220" t="s">
        <v>1015</v>
      </c>
      <c r="E220" s="866">
        <v>0.48099999999999998</v>
      </c>
      <c r="F220" t="s">
        <v>395</v>
      </c>
      <c r="G220" t="s">
        <v>400</v>
      </c>
      <c r="H220" s="867">
        <v>7.4000000000000003E-6</v>
      </c>
      <c r="I220" t="s">
        <v>1023</v>
      </c>
      <c r="J220" t="s">
        <v>477</v>
      </c>
      <c r="K220" t="s">
        <v>1024</v>
      </c>
      <c r="L220" t="s">
        <v>475</v>
      </c>
      <c r="M220" t="s">
        <v>1017</v>
      </c>
    </row>
    <row r="221" spans="1:13" x14ac:dyDescent="0.4">
      <c r="A221" s="375" t="s">
        <v>232</v>
      </c>
      <c r="B221" t="s">
        <v>67</v>
      </c>
      <c r="C221" t="s">
        <v>406</v>
      </c>
      <c r="D221" t="s">
        <v>1015</v>
      </c>
      <c r="E221" s="866">
        <v>0.48099999999999998</v>
      </c>
      <c r="F221" t="s">
        <v>395</v>
      </c>
      <c r="G221" t="s">
        <v>401</v>
      </c>
      <c r="H221" s="867">
        <v>8.1499999999999999E-6</v>
      </c>
      <c r="I221" t="s">
        <v>1023</v>
      </c>
      <c r="J221" t="s">
        <v>477</v>
      </c>
      <c r="K221" t="s">
        <v>1024</v>
      </c>
      <c r="L221" t="s">
        <v>475</v>
      </c>
      <c r="M221" t="s">
        <v>1018</v>
      </c>
    </row>
    <row r="222" spans="1:13" x14ac:dyDescent="0.4">
      <c r="A222" s="375" t="s">
        <v>232</v>
      </c>
      <c r="B222" t="s">
        <v>405</v>
      </c>
      <c r="C222" t="s">
        <v>52</v>
      </c>
      <c r="E222" s="866">
        <v>0.34</v>
      </c>
      <c r="F222" t="s">
        <v>388</v>
      </c>
      <c r="G222" t="s">
        <v>400</v>
      </c>
      <c r="H222" s="867">
        <v>4.6000000000000001E-4</v>
      </c>
      <c r="I222" t="s">
        <v>1023</v>
      </c>
      <c r="J222" t="s">
        <v>477</v>
      </c>
      <c r="K222" t="s">
        <v>1024</v>
      </c>
      <c r="L222" t="s">
        <v>475</v>
      </c>
      <c r="M222" t="s">
        <v>702</v>
      </c>
    </row>
    <row r="223" spans="1:13" x14ac:dyDescent="0.4">
      <c r="A223" s="375" t="s">
        <v>232</v>
      </c>
      <c r="B223" t="s">
        <v>405</v>
      </c>
      <c r="C223" t="s">
        <v>52</v>
      </c>
      <c r="E223" s="866">
        <v>0.34</v>
      </c>
      <c r="F223" t="s">
        <v>388</v>
      </c>
      <c r="G223" t="s">
        <v>401</v>
      </c>
      <c r="H223">
        <v>4.6346199999999999E-4</v>
      </c>
      <c r="I223" t="s">
        <v>1023</v>
      </c>
      <c r="J223" t="s">
        <v>477</v>
      </c>
      <c r="K223" t="s">
        <v>1024</v>
      </c>
      <c r="L223" t="s">
        <v>475</v>
      </c>
      <c r="M223" t="s">
        <v>706</v>
      </c>
    </row>
    <row r="224" spans="1:13" x14ac:dyDescent="0.4">
      <c r="A224" s="375" t="s">
        <v>232</v>
      </c>
      <c r="B224" t="s">
        <v>405</v>
      </c>
      <c r="C224" t="s">
        <v>54</v>
      </c>
      <c r="E224" s="866">
        <v>0.29899999999999999</v>
      </c>
      <c r="F224" t="s">
        <v>388</v>
      </c>
      <c r="G224" t="s">
        <v>400</v>
      </c>
      <c r="H224" s="867">
        <v>4.6999999999999999E-4</v>
      </c>
      <c r="I224" t="s">
        <v>1023</v>
      </c>
      <c r="J224" t="s">
        <v>477</v>
      </c>
      <c r="K224" t="s">
        <v>1024</v>
      </c>
      <c r="L224" t="s">
        <v>475</v>
      </c>
      <c r="M224" t="s">
        <v>712</v>
      </c>
    </row>
    <row r="225" spans="1:13" x14ac:dyDescent="0.4">
      <c r="A225" s="375" t="s">
        <v>232</v>
      </c>
      <c r="B225" t="s">
        <v>405</v>
      </c>
      <c r="C225" t="s">
        <v>54</v>
      </c>
      <c r="E225" s="866">
        <v>0.29899999999999999</v>
      </c>
      <c r="F225" t="s">
        <v>388</v>
      </c>
      <c r="G225" t="s">
        <v>401</v>
      </c>
      <c r="H225">
        <v>4.7397699999999999E-4</v>
      </c>
      <c r="I225" t="s">
        <v>1023</v>
      </c>
      <c r="J225" t="s">
        <v>477</v>
      </c>
      <c r="K225" t="s">
        <v>1024</v>
      </c>
      <c r="L225" t="s">
        <v>475</v>
      </c>
      <c r="M225" t="s">
        <v>714</v>
      </c>
    </row>
    <row r="226" spans="1:13" x14ac:dyDescent="0.4">
      <c r="A226" s="375" t="s">
        <v>232</v>
      </c>
      <c r="B226" t="s">
        <v>405</v>
      </c>
      <c r="C226" t="s">
        <v>73</v>
      </c>
      <c r="E226" s="866">
        <v>0.38300000000000001</v>
      </c>
      <c r="F226" t="s">
        <v>388</v>
      </c>
      <c r="G226" t="s">
        <v>400</v>
      </c>
      <c r="H226" s="867">
        <v>1.4999999999999999E-4</v>
      </c>
      <c r="I226" t="s">
        <v>1023</v>
      </c>
      <c r="J226" t="s">
        <v>477</v>
      </c>
      <c r="K226" t="s">
        <v>1024</v>
      </c>
      <c r="L226" t="s">
        <v>475</v>
      </c>
      <c r="M226" t="s">
        <v>719</v>
      </c>
    </row>
    <row r="227" spans="1:13" x14ac:dyDescent="0.4">
      <c r="A227" s="375" t="s">
        <v>232</v>
      </c>
      <c r="B227" t="s">
        <v>405</v>
      </c>
      <c r="C227" t="s">
        <v>73</v>
      </c>
      <c r="E227" s="866">
        <v>0.38300000000000001</v>
      </c>
      <c r="F227" t="s">
        <v>388</v>
      </c>
      <c r="G227" t="s">
        <v>401</v>
      </c>
      <c r="H227">
        <v>1.56976E-4</v>
      </c>
      <c r="I227" t="s">
        <v>1023</v>
      </c>
      <c r="J227" t="s">
        <v>477</v>
      </c>
      <c r="K227" t="s">
        <v>1024</v>
      </c>
      <c r="L227" t="s">
        <v>475</v>
      </c>
      <c r="M227" t="s">
        <v>721</v>
      </c>
    </row>
    <row r="228" spans="1:13" x14ac:dyDescent="0.4">
      <c r="A228" s="375" t="s">
        <v>232</v>
      </c>
      <c r="B228" t="s">
        <v>405</v>
      </c>
      <c r="C228" t="s">
        <v>55</v>
      </c>
      <c r="E228" s="866">
        <v>0.34</v>
      </c>
      <c r="F228" t="s">
        <v>388</v>
      </c>
      <c r="G228" t="s">
        <v>400</v>
      </c>
      <c r="H228" s="867">
        <v>3.7000000000000002E-3</v>
      </c>
      <c r="I228" t="s">
        <v>1023</v>
      </c>
      <c r="J228" t="s">
        <v>477</v>
      </c>
      <c r="K228" t="s">
        <v>1024</v>
      </c>
      <c r="L228" t="s">
        <v>475</v>
      </c>
      <c r="M228" t="s">
        <v>724</v>
      </c>
    </row>
    <row r="229" spans="1:13" x14ac:dyDescent="0.4">
      <c r="A229" s="375" t="s">
        <v>232</v>
      </c>
      <c r="B229" t="s">
        <v>405</v>
      </c>
      <c r="C229" t="s">
        <v>55</v>
      </c>
      <c r="E229" s="866">
        <v>0.34</v>
      </c>
      <c r="F229" t="s">
        <v>388</v>
      </c>
      <c r="G229" t="s">
        <v>401</v>
      </c>
      <c r="H229">
        <v>3.6868769999999999E-3</v>
      </c>
      <c r="I229" t="s">
        <v>1023</v>
      </c>
      <c r="J229" t="s">
        <v>477</v>
      </c>
      <c r="K229" t="s">
        <v>1024</v>
      </c>
      <c r="L229" t="s">
        <v>475</v>
      </c>
      <c r="M229" t="s">
        <v>725</v>
      </c>
    </row>
    <row r="230" spans="1:13" x14ac:dyDescent="0.4">
      <c r="A230" s="375" t="s">
        <v>232</v>
      </c>
      <c r="B230" t="s">
        <v>405</v>
      </c>
      <c r="C230" t="s">
        <v>406</v>
      </c>
      <c r="D230" t="s">
        <v>726</v>
      </c>
      <c r="E230" s="866">
        <v>0.34899999999999998</v>
      </c>
      <c r="F230" t="s">
        <v>388</v>
      </c>
      <c r="G230" t="s">
        <v>400</v>
      </c>
      <c r="H230" s="867">
        <v>2.5999999999999998E-4</v>
      </c>
      <c r="I230" t="s">
        <v>1023</v>
      </c>
      <c r="J230" t="s">
        <v>477</v>
      </c>
      <c r="K230" t="s">
        <v>1024</v>
      </c>
      <c r="L230" t="s">
        <v>475</v>
      </c>
      <c r="M230" t="s">
        <v>728</v>
      </c>
    </row>
    <row r="231" spans="1:13" x14ac:dyDescent="0.4">
      <c r="A231" s="375" t="s">
        <v>232</v>
      </c>
      <c r="B231" t="s">
        <v>405</v>
      </c>
      <c r="C231" t="s">
        <v>406</v>
      </c>
      <c r="D231" t="s">
        <v>726</v>
      </c>
      <c r="E231" s="866">
        <v>0.34899999999999998</v>
      </c>
      <c r="F231" t="s">
        <v>388</v>
      </c>
      <c r="G231" t="s">
        <v>401</v>
      </c>
      <c r="H231">
        <v>2.6697500000000002E-4</v>
      </c>
      <c r="I231" t="s">
        <v>1023</v>
      </c>
      <c r="J231" t="s">
        <v>477</v>
      </c>
      <c r="K231" t="s">
        <v>1024</v>
      </c>
      <c r="L231" t="s">
        <v>475</v>
      </c>
      <c r="M231" t="s">
        <v>729</v>
      </c>
    </row>
    <row r="232" spans="1:13" x14ac:dyDescent="0.4">
      <c r="A232" s="375" t="s">
        <v>232</v>
      </c>
      <c r="B232" t="s">
        <v>59</v>
      </c>
      <c r="C232" t="s">
        <v>52</v>
      </c>
      <c r="E232" s="866">
        <v>0.33</v>
      </c>
      <c r="F232" t="s">
        <v>388</v>
      </c>
      <c r="G232" t="s">
        <v>400</v>
      </c>
      <c r="H232" s="867">
        <v>4.0999999999999999E-4</v>
      </c>
      <c r="I232" t="s">
        <v>1023</v>
      </c>
      <c r="J232" t="s">
        <v>477</v>
      </c>
      <c r="K232" t="s">
        <v>1024</v>
      </c>
      <c r="L232" t="s">
        <v>475</v>
      </c>
      <c r="M232" t="s">
        <v>735</v>
      </c>
    </row>
    <row r="233" spans="1:13" x14ac:dyDescent="0.4">
      <c r="A233" s="375" t="s">
        <v>232</v>
      </c>
      <c r="B233" t="s">
        <v>59</v>
      </c>
      <c r="C233" t="s">
        <v>52</v>
      </c>
      <c r="E233" s="866">
        <v>0.33</v>
      </c>
      <c r="F233" t="s">
        <v>388</v>
      </c>
      <c r="G233" t="s">
        <v>401</v>
      </c>
      <c r="H233">
        <v>4.19462E-4</v>
      </c>
      <c r="I233" t="s">
        <v>1023</v>
      </c>
      <c r="J233" t="s">
        <v>477</v>
      </c>
      <c r="K233" t="s">
        <v>1024</v>
      </c>
      <c r="L233" t="s">
        <v>475</v>
      </c>
      <c r="M233" t="s">
        <v>739</v>
      </c>
    </row>
    <row r="234" spans="1:13" x14ac:dyDescent="0.4">
      <c r="A234" s="375" t="s">
        <v>232</v>
      </c>
      <c r="B234" t="s">
        <v>59</v>
      </c>
      <c r="C234" t="s">
        <v>54</v>
      </c>
      <c r="E234" s="866">
        <v>0.318</v>
      </c>
      <c r="F234" t="s">
        <v>388</v>
      </c>
      <c r="G234" t="s">
        <v>400</v>
      </c>
      <c r="H234" s="867">
        <v>4.4000000000000002E-4</v>
      </c>
      <c r="I234" t="s">
        <v>1023</v>
      </c>
      <c r="J234" t="s">
        <v>477</v>
      </c>
      <c r="K234" t="s">
        <v>1024</v>
      </c>
      <c r="L234" t="s">
        <v>475</v>
      </c>
      <c r="M234" t="s">
        <v>745</v>
      </c>
    </row>
    <row r="235" spans="1:13" x14ac:dyDescent="0.4">
      <c r="A235" s="375" t="s">
        <v>232</v>
      </c>
      <c r="B235" t="s">
        <v>59</v>
      </c>
      <c r="C235" t="s">
        <v>54</v>
      </c>
      <c r="E235" s="866">
        <v>0.318</v>
      </c>
      <c r="F235" t="s">
        <v>388</v>
      </c>
      <c r="G235" t="s">
        <v>401</v>
      </c>
      <c r="H235">
        <v>4.4597700000000002E-4</v>
      </c>
      <c r="I235" t="s">
        <v>1023</v>
      </c>
      <c r="J235" t="s">
        <v>477</v>
      </c>
      <c r="K235" t="s">
        <v>1024</v>
      </c>
      <c r="L235" t="s">
        <v>475</v>
      </c>
      <c r="M235" t="s">
        <v>747</v>
      </c>
    </row>
    <row r="236" spans="1:13" x14ac:dyDescent="0.4">
      <c r="A236" s="375" t="s">
        <v>232</v>
      </c>
      <c r="B236" t="s">
        <v>59</v>
      </c>
      <c r="C236" t="s">
        <v>73</v>
      </c>
      <c r="E236" s="866">
        <v>0.50900000000000001</v>
      </c>
      <c r="F236" t="s">
        <v>388</v>
      </c>
      <c r="G236" t="s">
        <v>400</v>
      </c>
      <c r="H236" s="867">
        <v>9.5000000000000005E-5</v>
      </c>
      <c r="I236" t="s">
        <v>1023</v>
      </c>
      <c r="J236" t="s">
        <v>477</v>
      </c>
      <c r="K236" t="s">
        <v>1024</v>
      </c>
      <c r="L236" t="s">
        <v>475</v>
      </c>
      <c r="M236" t="s">
        <v>752</v>
      </c>
    </row>
    <row r="237" spans="1:13" x14ac:dyDescent="0.4">
      <c r="A237" s="375" t="s">
        <v>232</v>
      </c>
      <c r="B237" t="s">
        <v>59</v>
      </c>
      <c r="C237" t="s">
        <v>73</v>
      </c>
      <c r="E237" s="866">
        <v>0.50900000000000001</v>
      </c>
      <c r="F237" t="s">
        <v>388</v>
      </c>
      <c r="G237" t="s">
        <v>401</v>
      </c>
      <c r="H237" s="867">
        <v>9.7999999999999997E-5</v>
      </c>
      <c r="I237" t="s">
        <v>1023</v>
      </c>
      <c r="J237" t="s">
        <v>477</v>
      </c>
      <c r="K237" t="s">
        <v>1024</v>
      </c>
      <c r="L237" t="s">
        <v>475</v>
      </c>
      <c r="M237" t="s">
        <v>754</v>
      </c>
    </row>
    <row r="238" spans="1:13" x14ac:dyDescent="0.4">
      <c r="A238" s="375" t="s">
        <v>232</v>
      </c>
      <c r="B238" t="s">
        <v>59</v>
      </c>
      <c r="C238" t="s">
        <v>55</v>
      </c>
      <c r="E238" s="866">
        <v>0.33900000000000002</v>
      </c>
      <c r="F238" t="s">
        <v>388</v>
      </c>
      <c r="G238" t="s">
        <v>400</v>
      </c>
      <c r="H238" s="867">
        <v>3.8999999999999998E-3</v>
      </c>
      <c r="I238" t="s">
        <v>1023</v>
      </c>
      <c r="J238" t="s">
        <v>477</v>
      </c>
      <c r="K238" t="s">
        <v>1024</v>
      </c>
      <c r="L238" t="s">
        <v>475</v>
      </c>
      <c r="M238" t="s">
        <v>757</v>
      </c>
    </row>
    <row r="239" spans="1:13" x14ac:dyDescent="0.4">
      <c r="A239" s="375" t="s">
        <v>232</v>
      </c>
      <c r="B239" t="s">
        <v>59</v>
      </c>
      <c r="C239" t="s">
        <v>55</v>
      </c>
      <c r="E239" s="866">
        <v>0.33900000000000002</v>
      </c>
      <c r="F239" t="s">
        <v>388</v>
      </c>
      <c r="G239" t="s">
        <v>401</v>
      </c>
      <c r="H239">
        <v>3.9089770000000001E-3</v>
      </c>
      <c r="I239" t="s">
        <v>1023</v>
      </c>
      <c r="J239" t="s">
        <v>477</v>
      </c>
      <c r="K239" t="s">
        <v>1024</v>
      </c>
      <c r="L239" t="s">
        <v>475</v>
      </c>
      <c r="M239" t="s">
        <v>758</v>
      </c>
    </row>
    <row r="240" spans="1:13" x14ac:dyDescent="0.4">
      <c r="A240" s="375" t="s">
        <v>232</v>
      </c>
      <c r="B240" t="s">
        <v>59</v>
      </c>
      <c r="C240" t="s">
        <v>406</v>
      </c>
      <c r="D240" t="s">
        <v>759</v>
      </c>
      <c r="E240" s="866">
        <v>0.48099999999999998</v>
      </c>
      <c r="F240" t="s">
        <v>388</v>
      </c>
      <c r="G240" t="s">
        <v>400</v>
      </c>
      <c r="H240" s="867">
        <v>1.3999999999999999E-4</v>
      </c>
      <c r="I240" t="s">
        <v>1023</v>
      </c>
      <c r="J240" t="s">
        <v>477</v>
      </c>
      <c r="K240" t="s">
        <v>1024</v>
      </c>
      <c r="L240" t="s">
        <v>475</v>
      </c>
      <c r="M240" t="s">
        <v>761</v>
      </c>
    </row>
    <row r="241" spans="1:13" x14ac:dyDescent="0.4">
      <c r="A241" s="375" t="s">
        <v>232</v>
      </c>
      <c r="B241" t="s">
        <v>59</v>
      </c>
      <c r="C241" t="s">
        <v>406</v>
      </c>
      <c r="D241" t="s">
        <v>759</v>
      </c>
      <c r="E241" s="866">
        <v>0.48099999999999998</v>
      </c>
      <c r="F241" t="s">
        <v>388</v>
      </c>
      <c r="G241" t="s">
        <v>401</v>
      </c>
      <c r="H241">
        <v>1.3897000000000001E-4</v>
      </c>
      <c r="I241" t="s">
        <v>1023</v>
      </c>
      <c r="J241" t="s">
        <v>477</v>
      </c>
      <c r="K241" t="s">
        <v>1024</v>
      </c>
      <c r="L241" t="s">
        <v>475</v>
      </c>
      <c r="M241" t="s">
        <v>762</v>
      </c>
    </row>
    <row r="242" spans="1:13" x14ac:dyDescent="0.4">
      <c r="A242" s="375" t="s">
        <v>232</v>
      </c>
      <c r="B242" t="s">
        <v>60</v>
      </c>
      <c r="C242" t="s">
        <v>52</v>
      </c>
      <c r="E242" s="866">
        <v>0.34</v>
      </c>
      <c r="F242" t="s">
        <v>388</v>
      </c>
      <c r="G242" t="s">
        <v>400</v>
      </c>
      <c r="H242" s="867">
        <v>4.6000000000000001E-4</v>
      </c>
      <c r="I242" t="s">
        <v>1023</v>
      </c>
      <c r="J242" t="s">
        <v>477</v>
      </c>
      <c r="K242" t="s">
        <v>1024</v>
      </c>
      <c r="L242" t="s">
        <v>475</v>
      </c>
      <c r="M242" t="s">
        <v>768</v>
      </c>
    </row>
    <row r="243" spans="1:13" x14ac:dyDescent="0.4">
      <c r="A243" s="375" t="s">
        <v>232</v>
      </c>
      <c r="B243" t="s">
        <v>60</v>
      </c>
      <c r="C243" t="s">
        <v>52</v>
      </c>
      <c r="E243" s="866">
        <v>0.34</v>
      </c>
      <c r="F243" t="s">
        <v>388</v>
      </c>
      <c r="G243" t="s">
        <v>401</v>
      </c>
      <c r="H243">
        <v>4.6346199999999999E-4</v>
      </c>
      <c r="I243" t="s">
        <v>1023</v>
      </c>
      <c r="J243" t="s">
        <v>477</v>
      </c>
      <c r="K243" t="s">
        <v>1024</v>
      </c>
      <c r="L243" t="s">
        <v>475</v>
      </c>
      <c r="M243" t="s">
        <v>772</v>
      </c>
    </row>
    <row r="244" spans="1:13" x14ac:dyDescent="0.4">
      <c r="A244" s="375" t="s">
        <v>232</v>
      </c>
      <c r="B244" t="s">
        <v>60</v>
      </c>
      <c r="C244" t="s">
        <v>54</v>
      </c>
      <c r="E244" s="866">
        <v>0.432</v>
      </c>
      <c r="F244" t="s">
        <v>388</v>
      </c>
      <c r="G244" t="s">
        <v>400</v>
      </c>
      <c r="H244" s="867">
        <v>3.3E-4</v>
      </c>
      <c r="I244" t="s">
        <v>1023</v>
      </c>
      <c r="J244" t="s">
        <v>477</v>
      </c>
      <c r="K244" t="s">
        <v>1024</v>
      </c>
      <c r="L244" t="s">
        <v>475</v>
      </c>
      <c r="M244" t="s">
        <v>778</v>
      </c>
    </row>
    <row r="245" spans="1:13" x14ac:dyDescent="0.4">
      <c r="A245" s="375" t="s">
        <v>232</v>
      </c>
      <c r="B245" t="s">
        <v>60</v>
      </c>
      <c r="C245" t="s">
        <v>54</v>
      </c>
      <c r="E245" s="866">
        <v>0.432</v>
      </c>
      <c r="F245" t="s">
        <v>388</v>
      </c>
      <c r="G245" t="s">
        <v>401</v>
      </c>
      <c r="H245">
        <v>3.2897599999999998E-4</v>
      </c>
      <c r="I245" t="s">
        <v>1023</v>
      </c>
      <c r="J245" t="s">
        <v>477</v>
      </c>
      <c r="K245" t="s">
        <v>1024</v>
      </c>
      <c r="L245" t="s">
        <v>475</v>
      </c>
      <c r="M245" t="s">
        <v>780</v>
      </c>
    </row>
    <row r="246" spans="1:13" x14ac:dyDescent="0.4">
      <c r="A246" s="375" t="s">
        <v>232</v>
      </c>
      <c r="B246" t="s">
        <v>60</v>
      </c>
      <c r="C246" t="s">
        <v>73</v>
      </c>
      <c r="E246" s="866">
        <v>0.55000000000000004</v>
      </c>
      <c r="F246" t="s">
        <v>388</v>
      </c>
      <c r="G246" t="s">
        <v>400</v>
      </c>
      <c r="H246" s="867">
        <v>9.0000000000000006E-5</v>
      </c>
      <c r="I246" t="s">
        <v>1023</v>
      </c>
      <c r="J246" t="s">
        <v>477</v>
      </c>
      <c r="K246" t="s">
        <v>1024</v>
      </c>
      <c r="L246" t="s">
        <v>475</v>
      </c>
      <c r="M246" t="s">
        <v>784</v>
      </c>
    </row>
    <row r="247" spans="1:13" x14ac:dyDescent="0.4">
      <c r="A247" s="375" t="s">
        <v>232</v>
      </c>
      <c r="B247" t="s">
        <v>60</v>
      </c>
      <c r="C247" t="s">
        <v>73</v>
      </c>
      <c r="E247" s="866">
        <v>0.55000000000000004</v>
      </c>
      <c r="F247" t="s">
        <v>388</v>
      </c>
      <c r="G247" t="s">
        <v>401</v>
      </c>
      <c r="H247" s="867">
        <v>9.3200000000000002E-5</v>
      </c>
      <c r="I247" t="s">
        <v>1023</v>
      </c>
      <c r="J247" t="s">
        <v>477</v>
      </c>
      <c r="K247" t="s">
        <v>1024</v>
      </c>
      <c r="L247" t="s">
        <v>475</v>
      </c>
      <c r="M247" t="s">
        <v>786</v>
      </c>
    </row>
    <row r="248" spans="1:13" x14ac:dyDescent="0.4">
      <c r="A248" s="375" t="s">
        <v>232</v>
      </c>
      <c r="B248" t="s">
        <v>60</v>
      </c>
      <c r="C248" t="s">
        <v>55</v>
      </c>
      <c r="E248" s="866">
        <v>0.34</v>
      </c>
      <c r="F248" t="s">
        <v>388</v>
      </c>
      <c r="G248" t="s">
        <v>400</v>
      </c>
      <c r="H248" s="867">
        <v>3.7000000000000002E-3</v>
      </c>
      <c r="I248" t="s">
        <v>1023</v>
      </c>
      <c r="J248" t="s">
        <v>477</v>
      </c>
      <c r="K248" t="s">
        <v>1024</v>
      </c>
      <c r="L248" t="s">
        <v>475</v>
      </c>
      <c r="M248" t="s">
        <v>789</v>
      </c>
    </row>
    <row r="249" spans="1:13" x14ac:dyDescent="0.4">
      <c r="A249" s="375" t="s">
        <v>232</v>
      </c>
      <c r="B249" t="s">
        <v>60</v>
      </c>
      <c r="C249" t="s">
        <v>55</v>
      </c>
      <c r="E249" s="866">
        <v>0.34</v>
      </c>
      <c r="F249" t="s">
        <v>388</v>
      </c>
      <c r="G249" t="s">
        <v>401</v>
      </c>
      <c r="H249">
        <v>3.6868769999999999E-3</v>
      </c>
      <c r="I249" t="s">
        <v>1023</v>
      </c>
      <c r="J249" t="s">
        <v>477</v>
      </c>
      <c r="K249" t="s">
        <v>1024</v>
      </c>
      <c r="L249" t="s">
        <v>475</v>
      </c>
      <c r="M249" t="s">
        <v>790</v>
      </c>
    </row>
    <row r="250" spans="1:13" x14ac:dyDescent="0.4">
      <c r="A250" s="375" t="s">
        <v>232</v>
      </c>
      <c r="B250" t="s">
        <v>60</v>
      </c>
      <c r="C250" t="s">
        <v>406</v>
      </c>
      <c r="D250" t="s">
        <v>791</v>
      </c>
      <c r="E250" s="866">
        <v>0.432</v>
      </c>
      <c r="F250" t="s">
        <v>388</v>
      </c>
      <c r="G250" t="s">
        <v>400</v>
      </c>
      <c r="H250" s="867">
        <v>3.3E-4</v>
      </c>
      <c r="I250" t="s">
        <v>1023</v>
      </c>
      <c r="J250" t="s">
        <v>477</v>
      </c>
      <c r="K250" t="s">
        <v>1024</v>
      </c>
      <c r="L250" t="s">
        <v>475</v>
      </c>
      <c r="M250" t="s">
        <v>793</v>
      </c>
    </row>
    <row r="251" spans="1:13" x14ac:dyDescent="0.4">
      <c r="A251" s="375" t="s">
        <v>232</v>
      </c>
      <c r="B251" t="s">
        <v>60</v>
      </c>
      <c r="C251" t="s">
        <v>406</v>
      </c>
      <c r="D251" t="s">
        <v>791</v>
      </c>
      <c r="E251" s="866">
        <v>0.432</v>
      </c>
      <c r="F251" t="s">
        <v>388</v>
      </c>
      <c r="G251" t="s">
        <v>401</v>
      </c>
      <c r="H251">
        <v>3.2897599999999998E-4</v>
      </c>
      <c r="I251" t="s">
        <v>1023</v>
      </c>
      <c r="J251" t="s">
        <v>477</v>
      </c>
      <c r="K251" t="s">
        <v>1024</v>
      </c>
      <c r="L251" t="s">
        <v>475</v>
      </c>
      <c r="M251" t="s">
        <v>794</v>
      </c>
    </row>
    <row r="252" spans="1:13" x14ac:dyDescent="0.4">
      <c r="A252" s="375" t="s">
        <v>232</v>
      </c>
      <c r="B252" t="s">
        <v>61</v>
      </c>
      <c r="C252" t="s">
        <v>52</v>
      </c>
      <c r="E252" s="866">
        <v>0.28599999999999998</v>
      </c>
      <c r="F252" t="s">
        <v>388</v>
      </c>
      <c r="G252" t="s">
        <v>400</v>
      </c>
      <c r="H252" s="867">
        <v>5.0000000000000001E-4</v>
      </c>
      <c r="I252" t="s">
        <v>1023</v>
      </c>
      <c r="J252" t="s">
        <v>477</v>
      </c>
      <c r="K252" t="s">
        <v>1024</v>
      </c>
      <c r="L252" t="s">
        <v>475</v>
      </c>
      <c r="M252" t="s">
        <v>800</v>
      </c>
    </row>
    <row r="253" spans="1:13" x14ac:dyDescent="0.4">
      <c r="A253" s="375" t="s">
        <v>232</v>
      </c>
      <c r="B253" t="s">
        <v>61</v>
      </c>
      <c r="C253" t="s">
        <v>52</v>
      </c>
      <c r="E253" s="866">
        <v>0.28599999999999998</v>
      </c>
      <c r="F253" t="s">
        <v>388</v>
      </c>
      <c r="G253" t="s">
        <v>401</v>
      </c>
      <c r="H253">
        <v>5.0346199999999999E-4</v>
      </c>
      <c r="I253" t="s">
        <v>1023</v>
      </c>
      <c r="J253" t="s">
        <v>477</v>
      </c>
      <c r="K253" t="s">
        <v>1024</v>
      </c>
      <c r="L253" t="s">
        <v>475</v>
      </c>
      <c r="M253" t="s">
        <v>804</v>
      </c>
    </row>
    <row r="254" spans="1:13" x14ac:dyDescent="0.4">
      <c r="A254" s="375" t="s">
        <v>232</v>
      </c>
      <c r="B254" t="s">
        <v>61</v>
      </c>
      <c r="C254" t="s">
        <v>54</v>
      </c>
      <c r="E254" s="866">
        <v>0.28199999999999997</v>
      </c>
      <c r="F254" t="s">
        <v>388</v>
      </c>
      <c r="G254" t="s">
        <v>400</v>
      </c>
      <c r="H254" s="867">
        <v>5.0000000000000001E-4</v>
      </c>
      <c r="I254" t="s">
        <v>1023</v>
      </c>
      <c r="J254" t="s">
        <v>477</v>
      </c>
      <c r="K254" t="s">
        <v>1024</v>
      </c>
      <c r="L254" t="s">
        <v>475</v>
      </c>
      <c r="M254" t="s">
        <v>810</v>
      </c>
    </row>
    <row r="255" spans="1:13" x14ac:dyDescent="0.4">
      <c r="A255" s="375" t="s">
        <v>232</v>
      </c>
      <c r="B255" t="s">
        <v>61</v>
      </c>
      <c r="C255" t="s">
        <v>54</v>
      </c>
      <c r="E255" s="866">
        <v>0.28199999999999997</v>
      </c>
      <c r="F255" t="s">
        <v>388</v>
      </c>
      <c r="G255" t="s">
        <v>401</v>
      </c>
      <c r="H255">
        <v>5.00977E-4</v>
      </c>
      <c r="I255" t="s">
        <v>1023</v>
      </c>
      <c r="J255" t="s">
        <v>477</v>
      </c>
      <c r="K255" t="s">
        <v>1024</v>
      </c>
      <c r="L255" t="s">
        <v>475</v>
      </c>
      <c r="M255" t="s">
        <v>812</v>
      </c>
    </row>
    <row r="256" spans="1:13" x14ac:dyDescent="0.4">
      <c r="A256" s="375" t="s">
        <v>232</v>
      </c>
      <c r="B256" t="s">
        <v>61</v>
      </c>
      <c r="C256" t="s">
        <v>73</v>
      </c>
      <c r="E256" s="866">
        <v>0.48499999999999999</v>
      </c>
      <c r="F256" t="s">
        <v>388</v>
      </c>
      <c r="G256" t="s">
        <v>400</v>
      </c>
      <c r="H256" s="867">
        <v>1E-4</v>
      </c>
      <c r="I256" t="s">
        <v>1023</v>
      </c>
      <c r="J256" t="s">
        <v>477</v>
      </c>
      <c r="K256" t="s">
        <v>1024</v>
      </c>
      <c r="L256" t="s">
        <v>475</v>
      </c>
      <c r="M256" t="s">
        <v>816</v>
      </c>
    </row>
    <row r="257" spans="1:13" x14ac:dyDescent="0.4">
      <c r="A257" s="375" t="s">
        <v>232</v>
      </c>
      <c r="B257" t="s">
        <v>61</v>
      </c>
      <c r="C257" t="s">
        <v>73</v>
      </c>
      <c r="E257" s="866">
        <v>0.48499999999999999</v>
      </c>
      <c r="F257" t="s">
        <v>388</v>
      </c>
      <c r="G257" t="s">
        <v>401</v>
      </c>
      <c r="H257">
        <v>1.0497600000000001E-4</v>
      </c>
      <c r="I257" t="s">
        <v>1023</v>
      </c>
      <c r="J257" t="s">
        <v>477</v>
      </c>
      <c r="K257" t="s">
        <v>1024</v>
      </c>
      <c r="L257" t="s">
        <v>475</v>
      </c>
      <c r="M257" t="s">
        <v>818</v>
      </c>
    </row>
    <row r="258" spans="1:13" x14ac:dyDescent="0.4">
      <c r="A258" s="375" t="s">
        <v>232</v>
      </c>
      <c r="B258" t="s">
        <v>61</v>
      </c>
      <c r="C258" t="s">
        <v>55</v>
      </c>
      <c r="E258" s="866">
        <v>0.30599999999999999</v>
      </c>
      <c r="F258" t="s">
        <v>388</v>
      </c>
      <c r="G258" t="s">
        <v>400</v>
      </c>
      <c r="H258" s="867">
        <v>4.3E-3</v>
      </c>
      <c r="I258" t="s">
        <v>1023</v>
      </c>
      <c r="J258" t="s">
        <v>477</v>
      </c>
      <c r="K258" t="s">
        <v>1024</v>
      </c>
      <c r="L258" t="s">
        <v>475</v>
      </c>
      <c r="M258" t="s">
        <v>821</v>
      </c>
    </row>
    <row r="259" spans="1:13" x14ac:dyDescent="0.4">
      <c r="A259" s="375" t="s">
        <v>232</v>
      </c>
      <c r="B259" t="s">
        <v>61</v>
      </c>
      <c r="C259" t="s">
        <v>55</v>
      </c>
      <c r="E259" s="866">
        <v>0.30599999999999999</v>
      </c>
      <c r="F259" t="s">
        <v>388</v>
      </c>
      <c r="G259" t="s">
        <v>401</v>
      </c>
      <c r="H259">
        <v>4.2779769999999996E-3</v>
      </c>
      <c r="I259" t="s">
        <v>1023</v>
      </c>
      <c r="J259" t="s">
        <v>477</v>
      </c>
      <c r="K259" t="s">
        <v>1024</v>
      </c>
      <c r="L259" t="s">
        <v>475</v>
      </c>
      <c r="M259" t="s">
        <v>822</v>
      </c>
    </row>
    <row r="260" spans="1:13" x14ac:dyDescent="0.4">
      <c r="A260" s="375" t="s">
        <v>232</v>
      </c>
      <c r="B260" t="s">
        <v>61</v>
      </c>
      <c r="C260" t="s">
        <v>406</v>
      </c>
      <c r="D260" t="s">
        <v>823</v>
      </c>
      <c r="E260" s="866">
        <v>0.40300000000000002</v>
      </c>
      <c r="F260" t="s">
        <v>388</v>
      </c>
      <c r="G260" t="s">
        <v>400</v>
      </c>
      <c r="H260" s="867">
        <v>4.4000000000000002E-4</v>
      </c>
      <c r="I260" t="s">
        <v>1023</v>
      </c>
      <c r="J260" t="s">
        <v>477</v>
      </c>
      <c r="K260" t="s">
        <v>1024</v>
      </c>
      <c r="L260" t="s">
        <v>475</v>
      </c>
      <c r="M260" t="s">
        <v>825</v>
      </c>
    </row>
    <row r="261" spans="1:13" x14ac:dyDescent="0.4">
      <c r="A261" s="375" t="s">
        <v>232</v>
      </c>
      <c r="B261" t="s">
        <v>61</v>
      </c>
      <c r="C261" t="s">
        <v>406</v>
      </c>
      <c r="D261" t="s">
        <v>823</v>
      </c>
      <c r="E261" s="866">
        <v>0.40300000000000002</v>
      </c>
      <c r="F261" t="s">
        <v>388</v>
      </c>
      <c r="G261" t="s">
        <v>401</v>
      </c>
      <c r="H261">
        <v>4.44375E-4</v>
      </c>
      <c r="I261" t="s">
        <v>1023</v>
      </c>
      <c r="J261" t="s">
        <v>477</v>
      </c>
      <c r="K261" t="s">
        <v>1024</v>
      </c>
      <c r="L261" t="s">
        <v>475</v>
      </c>
      <c r="M261" t="s">
        <v>826</v>
      </c>
    </row>
    <row r="262" spans="1:13" x14ac:dyDescent="0.4">
      <c r="A262" s="375" t="s">
        <v>232</v>
      </c>
      <c r="B262" t="s">
        <v>62</v>
      </c>
      <c r="C262" t="s">
        <v>52</v>
      </c>
      <c r="E262" s="866">
        <v>0.33100000000000002</v>
      </c>
      <c r="F262" t="s">
        <v>388</v>
      </c>
      <c r="G262" t="s">
        <v>400</v>
      </c>
      <c r="H262" s="867">
        <v>4.2999999999999999E-4</v>
      </c>
      <c r="I262" t="s">
        <v>1023</v>
      </c>
      <c r="J262" t="s">
        <v>477</v>
      </c>
      <c r="K262" t="s">
        <v>1024</v>
      </c>
      <c r="L262" t="s">
        <v>475</v>
      </c>
      <c r="M262" t="s">
        <v>832</v>
      </c>
    </row>
    <row r="263" spans="1:13" x14ac:dyDescent="0.4">
      <c r="A263" s="375" t="s">
        <v>232</v>
      </c>
      <c r="B263" t="s">
        <v>62</v>
      </c>
      <c r="C263" t="s">
        <v>52</v>
      </c>
      <c r="E263" s="866">
        <v>0.33100000000000002</v>
      </c>
      <c r="F263" t="s">
        <v>388</v>
      </c>
      <c r="G263" t="s">
        <v>401</v>
      </c>
      <c r="H263">
        <v>4.3246199999999999E-4</v>
      </c>
      <c r="I263" t="s">
        <v>1023</v>
      </c>
      <c r="J263" t="s">
        <v>477</v>
      </c>
      <c r="K263" t="s">
        <v>1024</v>
      </c>
      <c r="L263" t="s">
        <v>475</v>
      </c>
      <c r="M263" t="s">
        <v>836</v>
      </c>
    </row>
    <row r="264" spans="1:13" x14ac:dyDescent="0.4">
      <c r="A264" s="375" t="s">
        <v>232</v>
      </c>
      <c r="B264" t="s">
        <v>62</v>
      </c>
      <c r="C264" t="s">
        <v>54</v>
      </c>
      <c r="E264" s="866">
        <v>0.33200000000000002</v>
      </c>
      <c r="F264" t="s">
        <v>388</v>
      </c>
      <c r="G264" t="s">
        <v>400</v>
      </c>
      <c r="H264" s="867">
        <v>4.2000000000000002E-4</v>
      </c>
      <c r="I264" t="s">
        <v>1023</v>
      </c>
      <c r="J264" t="s">
        <v>477</v>
      </c>
      <c r="K264" t="s">
        <v>1024</v>
      </c>
      <c r="L264" t="s">
        <v>475</v>
      </c>
      <c r="M264" t="s">
        <v>842</v>
      </c>
    </row>
    <row r="265" spans="1:13" x14ac:dyDescent="0.4">
      <c r="A265" s="375" t="s">
        <v>232</v>
      </c>
      <c r="B265" t="s">
        <v>62</v>
      </c>
      <c r="C265" t="s">
        <v>54</v>
      </c>
      <c r="E265" s="866">
        <v>0.33200000000000002</v>
      </c>
      <c r="F265" t="s">
        <v>388</v>
      </c>
      <c r="G265" t="s">
        <v>401</v>
      </c>
      <c r="H265">
        <v>4.2697699999999999E-4</v>
      </c>
      <c r="I265" t="s">
        <v>1023</v>
      </c>
      <c r="J265" t="s">
        <v>477</v>
      </c>
      <c r="K265" t="s">
        <v>1024</v>
      </c>
      <c r="L265" t="s">
        <v>475</v>
      </c>
      <c r="M265" t="s">
        <v>844</v>
      </c>
    </row>
    <row r="266" spans="1:13" x14ac:dyDescent="0.4">
      <c r="A266" s="375" t="s">
        <v>232</v>
      </c>
      <c r="B266" t="s">
        <v>62</v>
      </c>
      <c r="C266" t="s">
        <v>73</v>
      </c>
      <c r="E266" s="866">
        <v>0.50900000000000001</v>
      </c>
      <c r="F266" t="s">
        <v>388</v>
      </c>
      <c r="G266" t="s">
        <v>400</v>
      </c>
      <c r="H266" s="867">
        <v>1E-4</v>
      </c>
      <c r="I266" t="s">
        <v>1023</v>
      </c>
      <c r="J266" t="s">
        <v>477</v>
      </c>
      <c r="K266" t="s">
        <v>1024</v>
      </c>
      <c r="L266" t="s">
        <v>475</v>
      </c>
      <c r="M266" t="s">
        <v>848</v>
      </c>
    </row>
    <row r="267" spans="1:13" x14ac:dyDescent="0.4">
      <c r="A267" s="375" t="s">
        <v>232</v>
      </c>
      <c r="B267" t="s">
        <v>62</v>
      </c>
      <c r="C267" t="s">
        <v>73</v>
      </c>
      <c r="E267" s="866">
        <v>0.50900000000000001</v>
      </c>
      <c r="F267" t="s">
        <v>388</v>
      </c>
      <c r="G267" t="s">
        <v>401</v>
      </c>
      <c r="H267">
        <v>1.0497600000000001E-4</v>
      </c>
      <c r="I267" t="s">
        <v>1023</v>
      </c>
      <c r="J267" t="s">
        <v>477</v>
      </c>
      <c r="K267" t="s">
        <v>1024</v>
      </c>
      <c r="L267" t="s">
        <v>475</v>
      </c>
      <c r="M267" t="s">
        <v>850</v>
      </c>
    </row>
    <row r="268" spans="1:13" x14ac:dyDescent="0.4">
      <c r="A268" s="410" t="s">
        <v>232</v>
      </c>
      <c r="B268" t="s">
        <v>62</v>
      </c>
      <c r="C268" t="s">
        <v>55</v>
      </c>
      <c r="E268" s="866">
        <v>0.314</v>
      </c>
      <c r="F268" t="s">
        <v>388</v>
      </c>
      <c r="G268" t="s">
        <v>400</v>
      </c>
      <c r="H268" s="867">
        <v>4.1999999999999997E-3</v>
      </c>
      <c r="I268" t="s">
        <v>1023</v>
      </c>
      <c r="J268" t="s">
        <v>477</v>
      </c>
      <c r="K268" t="s">
        <v>1024</v>
      </c>
      <c r="L268" t="s">
        <v>475</v>
      </c>
      <c r="M268" t="s">
        <v>853</v>
      </c>
    </row>
    <row r="269" spans="1:13" x14ac:dyDescent="0.4">
      <c r="A269" s="428" t="s">
        <v>232</v>
      </c>
      <c r="B269" t="s">
        <v>62</v>
      </c>
      <c r="C269" t="s">
        <v>55</v>
      </c>
      <c r="E269" s="866">
        <v>0.314</v>
      </c>
      <c r="F269" t="s">
        <v>388</v>
      </c>
      <c r="G269" t="s">
        <v>401</v>
      </c>
      <c r="H269">
        <v>4.2419770000000001E-3</v>
      </c>
      <c r="I269" t="s">
        <v>1023</v>
      </c>
      <c r="J269" t="s">
        <v>477</v>
      </c>
      <c r="K269" t="s">
        <v>1024</v>
      </c>
      <c r="L269" t="s">
        <v>475</v>
      </c>
      <c r="M269" t="s">
        <v>854</v>
      </c>
    </row>
    <row r="270" spans="1:13" x14ac:dyDescent="0.4">
      <c r="A270" s="428" t="s">
        <v>232</v>
      </c>
      <c r="B270" t="s">
        <v>62</v>
      </c>
      <c r="C270" t="s">
        <v>406</v>
      </c>
      <c r="D270" t="s">
        <v>855</v>
      </c>
      <c r="E270" s="866">
        <v>0.46</v>
      </c>
      <c r="F270" t="s">
        <v>388</v>
      </c>
      <c r="G270" t="s">
        <v>400</v>
      </c>
      <c r="H270" s="867">
        <v>2.1000000000000001E-4</v>
      </c>
      <c r="I270" t="s">
        <v>1023</v>
      </c>
      <c r="J270" t="s">
        <v>477</v>
      </c>
      <c r="K270" t="s">
        <v>1024</v>
      </c>
      <c r="L270" t="s">
        <v>475</v>
      </c>
      <c r="M270" t="s">
        <v>857</v>
      </c>
    </row>
    <row r="271" spans="1:13" x14ac:dyDescent="0.4">
      <c r="A271" s="428" t="s">
        <v>232</v>
      </c>
      <c r="B271" t="s">
        <v>62</v>
      </c>
      <c r="C271" t="s">
        <v>406</v>
      </c>
      <c r="D271" t="s">
        <v>855</v>
      </c>
      <c r="E271" s="866">
        <v>0.46</v>
      </c>
      <c r="F271" t="s">
        <v>388</v>
      </c>
      <c r="G271" t="s">
        <v>401</v>
      </c>
      <c r="H271">
        <v>2.1114300000000001E-4</v>
      </c>
      <c r="I271" t="s">
        <v>1023</v>
      </c>
      <c r="J271" t="s">
        <v>477</v>
      </c>
      <c r="K271" t="s">
        <v>1024</v>
      </c>
      <c r="L271" t="s">
        <v>475</v>
      </c>
      <c r="M271" t="s">
        <v>858</v>
      </c>
    </row>
    <row r="272" spans="1:13" x14ac:dyDescent="0.4">
      <c r="A272" s="428" t="s">
        <v>232</v>
      </c>
      <c r="B272" t="s">
        <v>63</v>
      </c>
      <c r="C272" t="s">
        <v>52</v>
      </c>
      <c r="E272" s="866">
        <v>0.31900000000000001</v>
      </c>
      <c r="F272" t="s">
        <v>388</v>
      </c>
      <c r="G272" t="s">
        <v>400</v>
      </c>
      <c r="H272" s="867">
        <v>3.6000000000000002E-4</v>
      </c>
      <c r="I272" t="s">
        <v>1023</v>
      </c>
      <c r="J272" t="s">
        <v>477</v>
      </c>
      <c r="K272" t="s">
        <v>1024</v>
      </c>
      <c r="L272" t="s">
        <v>475</v>
      </c>
      <c r="M272" t="s">
        <v>864</v>
      </c>
    </row>
    <row r="273" spans="1:13" x14ac:dyDescent="0.4">
      <c r="A273" s="428" t="s">
        <v>232</v>
      </c>
      <c r="B273" t="s">
        <v>63</v>
      </c>
      <c r="C273" t="s">
        <v>52</v>
      </c>
      <c r="E273" s="866">
        <v>0.31900000000000001</v>
      </c>
      <c r="F273" t="s">
        <v>388</v>
      </c>
      <c r="G273" t="s">
        <v>401</v>
      </c>
      <c r="H273">
        <v>3.63462E-4</v>
      </c>
      <c r="I273" t="s">
        <v>1023</v>
      </c>
      <c r="J273" t="s">
        <v>477</v>
      </c>
      <c r="K273" t="s">
        <v>1024</v>
      </c>
      <c r="L273" t="s">
        <v>475</v>
      </c>
      <c r="M273" t="s">
        <v>868</v>
      </c>
    </row>
    <row r="274" spans="1:13" x14ac:dyDescent="0.4">
      <c r="A274" s="428" t="s">
        <v>232</v>
      </c>
      <c r="B274" t="s">
        <v>63</v>
      </c>
      <c r="C274" t="s">
        <v>54</v>
      </c>
      <c r="E274" s="866">
        <v>0.29899999999999999</v>
      </c>
      <c r="F274" t="s">
        <v>388</v>
      </c>
      <c r="G274" t="s">
        <v>400</v>
      </c>
      <c r="H274" s="867">
        <v>4.6999999999999999E-4</v>
      </c>
      <c r="I274" t="s">
        <v>1023</v>
      </c>
      <c r="J274" t="s">
        <v>477</v>
      </c>
      <c r="K274" t="s">
        <v>1024</v>
      </c>
      <c r="L274" t="s">
        <v>475</v>
      </c>
      <c r="M274" t="s">
        <v>874</v>
      </c>
    </row>
    <row r="275" spans="1:13" x14ac:dyDescent="0.4">
      <c r="A275" s="428" t="s">
        <v>232</v>
      </c>
      <c r="B275" t="s">
        <v>63</v>
      </c>
      <c r="C275" t="s">
        <v>54</v>
      </c>
      <c r="E275" s="866">
        <v>0.29899999999999999</v>
      </c>
      <c r="F275" t="s">
        <v>388</v>
      </c>
      <c r="G275" t="s">
        <v>401</v>
      </c>
      <c r="H275">
        <v>4.7397699999999999E-4</v>
      </c>
      <c r="I275" t="s">
        <v>1023</v>
      </c>
      <c r="J275" t="s">
        <v>477</v>
      </c>
      <c r="K275" t="s">
        <v>1024</v>
      </c>
      <c r="L275" t="s">
        <v>475</v>
      </c>
      <c r="M275" t="s">
        <v>876</v>
      </c>
    </row>
    <row r="276" spans="1:13" x14ac:dyDescent="0.4">
      <c r="A276" s="428" t="s">
        <v>232</v>
      </c>
      <c r="B276" t="s">
        <v>63</v>
      </c>
      <c r="C276" t="s">
        <v>73</v>
      </c>
      <c r="E276" s="866">
        <v>0.501</v>
      </c>
      <c r="F276" t="s">
        <v>388</v>
      </c>
      <c r="G276" t="s">
        <v>400</v>
      </c>
      <c r="H276" s="867">
        <v>1.1E-4</v>
      </c>
      <c r="I276" t="s">
        <v>1023</v>
      </c>
      <c r="J276" t="s">
        <v>477</v>
      </c>
      <c r="K276" t="s">
        <v>1024</v>
      </c>
      <c r="L276" t="s">
        <v>475</v>
      </c>
      <c r="M276" t="s">
        <v>880</v>
      </c>
    </row>
    <row r="277" spans="1:13" x14ac:dyDescent="0.4">
      <c r="A277" s="428" t="s">
        <v>232</v>
      </c>
      <c r="B277" t="s">
        <v>63</v>
      </c>
      <c r="C277" t="s">
        <v>73</v>
      </c>
      <c r="E277" s="866">
        <v>0.501</v>
      </c>
      <c r="F277" t="s">
        <v>388</v>
      </c>
      <c r="G277" t="s">
        <v>401</v>
      </c>
      <c r="H277">
        <v>1.07976E-4</v>
      </c>
      <c r="I277" t="s">
        <v>1023</v>
      </c>
      <c r="J277" t="s">
        <v>477</v>
      </c>
      <c r="K277" t="s">
        <v>1024</v>
      </c>
      <c r="L277" t="s">
        <v>475</v>
      </c>
      <c r="M277" t="s">
        <v>882</v>
      </c>
    </row>
    <row r="278" spans="1:13" x14ac:dyDescent="0.4">
      <c r="A278" s="428" t="s">
        <v>232</v>
      </c>
      <c r="B278" t="s">
        <v>63</v>
      </c>
      <c r="C278" t="s">
        <v>55</v>
      </c>
      <c r="E278" s="866">
        <v>0.316</v>
      </c>
      <c r="F278" t="s">
        <v>388</v>
      </c>
      <c r="G278" t="s">
        <v>400</v>
      </c>
      <c r="H278" s="867">
        <v>4.1000000000000003E-3</v>
      </c>
      <c r="I278" t="s">
        <v>1023</v>
      </c>
      <c r="J278" t="s">
        <v>477</v>
      </c>
      <c r="K278" t="s">
        <v>1024</v>
      </c>
      <c r="L278" t="s">
        <v>475</v>
      </c>
      <c r="M278" t="s">
        <v>885</v>
      </c>
    </row>
    <row r="279" spans="1:13" x14ac:dyDescent="0.4">
      <c r="A279" s="428" t="s">
        <v>232</v>
      </c>
      <c r="B279" t="s">
        <v>63</v>
      </c>
      <c r="C279" t="s">
        <v>55</v>
      </c>
      <c r="E279" s="866">
        <v>0.316</v>
      </c>
      <c r="F279" t="s">
        <v>388</v>
      </c>
      <c r="G279" t="s">
        <v>401</v>
      </c>
      <c r="H279">
        <v>4.1289769999999998E-3</v>
      </c>
      <c r="I279" t="s">
        <v>1023</v>
      </c>
      <c r="J279" t="s">
        <v>477</v>
      </c>
      <c r="K279" t="s">
        <v>1024</v>
      </c>
      <c r="L279" t="s">
        <v>475</v>
      </c>
      <c r="M279" t="s">
        <v>886</v>
      </c>
    </row>
    <row r="280" spans="1:13" x14ac:dyDescent="0.4">
      <c r="A280" s="428" t="s">
        <v>232</v>
      </c>
      <c r="B280" t="s">
        <v>63</v>
      </c>
      <c r="C280" t="s">
        <v>406</v>
      </c>
      <c r="D280" t="s">
        <v>887</v>
      </c>
      <c r="E280" s="866">
        <v>0.45400000000000001</v>
      </c>
      <c r="F280" t="s">
        <v>388</v>
      </c>
      <c r="G280" t="s">
        <v>400</v>
      </c>
      <c r="H280" s="867">
        <v>2.5000000000000001E-4</v>
      </c>
      <c r="I280" t="s">
        <v>1023</v>
      </c>
      <c r="J280" t="s">
        <v>477</v>
      </c>
      <c r="K280" t="s">
        <v>1024</v>
      </c>
      <c r="L280" t="s">
        <v>475</v>
      </c>
      <c r="M280" t="s">
        <v>889</v>
      </c>
    </row>
    <row r="281" spans="1:13" x14ac:dyDescent="0.4">
      <c r="A281" s="428" t="s">
        <v>232</v>
      </c>
      <c r="B281" t="s">
        <v>63</v>
      </c>
      <c r="C281" t="s">
        <v>406</v>
      </c>
      <c r="D281" t="s">
        <v>887</v>
      </c>
      <c r="E281" s="866">
        <v>0.45400000000000001</v>
      </c>
      <c r="F281" t="s">
        <v>388</v>
      </c>
      <c r="G281" t="s">
        <v>401</v>
      </c>
      <c r="H281">
        <v>2.53663E-4</v>
      </c>
      <c r="I281" t="s">
        <v>1023</v>
      </c>
      <c r="J281" t="s">
        <v>477</v>
      </c>
      <c r="K281" t="s">
        <v>1024</v>
      </c>
      <c r="L281" t="s">
        <v>475</v>
      </c>
      <c r="M281" t="s">
        <v>890</v>
      </c>
    </row>
    <row r="282" spans="1:13" x14ac:dyDescent="0.4">
      <c r="A282" s="428" t="s">
        <v>232</v>
      </c>
      <c r="B282" t="s">
        <v>64</v>
      </c>
      <c r="C282" t="s">
        <v>52</v>
      </c>
      <c r="E282" s="866">
        <v>0.31900000000000001</v>
      </c>
      <c r="F282" t="s">
        <v>388</v>
      </c>
      <c r="G282" t="s">
        <v>400</v>
      </c>
      <c r="H282" s="867">
        <v>5.6999999999999998E-4</v>
      </c>
      <c r="I282" t="s">
        <v>1023</v>
      </c>
      <c r="J282" t="s">
        <v>477</v>
      </c>
      <c r="K282" t="s">
        <v>1024</v>
      </c>
      <c r="L282" t="s">
        <v>475</v>
      </c>
      <c r="M282" t="s">
        <v>896</v>
      </c>
    </row>
    <row r="283" spans="1:13" x14ac:dyDescent="0.4">
      <c r="A283" s="428" t="s">
        <v>232</v>
      </c>
      <c r="B283" t="s">
        <v>64</v>
      </c>
      <c r="C283" t="s">
        <v>52</v>
      </c>
      <c r="E283" s="866">
        <v>0.31900000000000001</v>
      </c>
      <c r="F283" t="s">
        <v>388</v>
      </c>
      <c r="G283" t="s">
        <v>401</v>
      </c>
      <c r="H283">
        <v>5.7846199999999996E-4</v>
      </c>
      <c r="I283" t="s">
        <v>1023</v>
      </c>
      <c r="J283" t="s">
        <v>477</v>
      </c>
      <c r="K283" t="s">
        <v>1024</v>
      </c>
      <c r="L283" t="s">
        <v>475</v>
      </c>
      <c r="M283" t="s">
        <v>900</v>
      </c>
    </row>
    <row r="284" spans="1:13" x14ac:dyDescent="0.4">
      <c r="A284" s="428" t="s">
        <v>232</v>
      </c>
      <c r="B284" t="s">
        <v>64</v>
      </c>
      <c r="C284" t="s">
        <v>54</v>
      </c>
      <c r="E284" s="866">
        <v>0.32200000000000001</v>
      </c>
      <c r="F284" t="s">
        <v>388</v>
      </c>
      <c r="G284" t="s">
        <v>400</v>
      </c>
      <c r="H284" s="867">
        <v>4.4000000000000002E-4</v>
      </c>
      <c r="I284" t="s">
        <v>1023</v>
      </c>
      <c r="J284" t="s">
        <v>477</v>
      </c>
      <c r="K284" t="s">
        <v>1024</v>
      </c>
      <c r="L284" t="s">
        <v>475</v>
      </c>
      <c r="M284" t="s">
        <v>906</v>
      </c>
    </row>
    <row r="285" spans="1:13" x14ac:dyDescent="0.4">
      <c r="A285" s="428" t="s">
        <v>232</v>
      </c>
      <c r="B285" t="s">
        <v>64</v>
      </c>
      <c r="C285" t="s">
        <v>54</v>
      </c>
      <c r="E285" s="866">
        <v>0.32200000000000001</v>
      </c>
      <c r="F285" t="s">
        <v>388</v>
      </c>
      <c r="G285" t="s">
        <v>401</v>
      </c>
      <c r="H285">
        <v>4.3997699999999998E-4</v>
      </c>
      <c r="I285" t="s">
        <v>1023</v>
      </c>
      <c r="J285" t="s">
        <v>477</v>
      </c>
      <c r="K285" t="s">
        <v>1024</v>
      </c>
      <c r="L285" t="s">
        <v>475</v>
      </c>
      <c r="M285" t="s">
        <v>908</v>
      </c>
    </row>
    <row r="286" spans="1:13" x14ac:dyDescent="0.4">
      <c r="A286" s="428" t="s">
        <v>232</v>
      </c>
      <c r="B286" t="s">
        <v>64</v>
      </c>
      <c r="C286" t="s">
        <v>73</v>
      </c>
      <c r="E286" s="866">
        <v>0.50900000000000001</v>
      </c>
      <c r="F286" t="s">
        <v>388</v>
      </c>
      <c r="G286" t="s">
        <v>400</v>
      </c>
      <c r="H286" s="867">
        <v>9.7E-5</v>
      </c>
      <c r="I286" t="s">
        <v>1023</v>
      </c>
      <c r="J286" t="s">
        <v>477</v>
      </c>
      <c r="K286" t="s">
        <v>1024</v>
      </c>
      <c r="L286" t="s">
        <v>475</v>
      </c>
      <c r="M286" t="s">
        <v>912</v>
      </c>
    </row>
    <row r="287" spans="1:13" x14ac:dyDescent="0.4">
      <c r="A287" s="428" t="s">
        <v>232</v>
      </c>
      <c r="B287" t="s">
        <v>64</v>
      </c>
      <c r="C287" t="s">
        <v>73</v>
      </c>
      <c r="E287" s="866">
        <v>0.50900000000000001</v>
      </c>
      <c r="F287" t="s">
        <v>388</v>
      </c>
      <c r="G287" t="s">
        <v>401</v>
      </c>
      <c r="H287" s="867">
        <v>1E-4</v>
      </c>
      <c r="I287" t="s">
        <v>1023</v>
      </c>
      <c r="J287" t="s">
        <v>477</v>
      </c>
      <c r="K287" t="s">
        <v>1024</v>
      </c>
      <c r="L287" t="s">
        <v>475</v>
      </c>
      <c r="M287" t="s">
        <v>914</v>
      </c>
    </row>
    <row r="288" spans="1:13" x14ac:dyDescent="0.4">
      <c r="A288" s="428" t="s">
        <v>232</v>
      </c>
      <c r="B288" t="s">
        <v>64</v>
      </c>
      <c r="C288" t="s">
        <v>55</v>
      </c>
      <c r="E288" s="866">
        <v>0.33100000000000002</v>
      </c>
      <c r="F288" t="s">
        <v>388</v>
      </c>
      <c r="G288" t="s">
        <v>400</v>
      </c>
      <c r="H288" s="867">
        <v>4.0000000000000001E-3</v>
      </c>
      <c r="I288" t="s">
        <v>1023</v>
      </c>
      <c r="J288" t="s">
        <v>477</v>
      </c>
      <c r="K288" t="s">
        <v>1024</v>
      </c>
      <c r="L288" t="s">
        <v>475</v>
      </c>
      <c r="M288" t="s">
        <v>917</v>
      </c>
    </row>
    <row r="289" spans="1:13" x14ac:dyDescent="0.4">
      <c r="A289" s="428" t="s">
        <v>232</v>
      </c>
      <c r="B289" t="s">
        <v>64</v>
      </c>
      <c r="C289" t="s">
        <v>55</v>
      </c>
      <c r="E289" s="866">
        <v>0.33100000000000002</v>
      </c>
      <c r="F289" t="s">
        <v>388</v>
      </c>
      <c r="G289" t="s">
        <v>401</v>
      </c>
      <c r="H289">
        <v>3.9839769999999997E-3</v>
      </c>
      <c r="I289" t="s">
        <v>1023</v>
      </c>
      <c r="J289" t="s">
        <v>477</v>
      </c>
      <c r="K289" t="s">
        <v>1024</v>
      </c>
      <c r="L289" t="s">
        <v>475</v>
      </c>
      <c r="M289" t="s">
        <v>918</v>
      </c>
    </row>
    <row r="290" spans="1:13" x14ac:dyDescent="0.4">
      <c r="A290" s="428" t="s">
        <v>232</v>
      </c>
      <c r="B290" t="s">
        <v>64</v>
      </c>
      <c r="C290" t="s">
        <v>406</v>
      </c>
      <c r="D290" t="s">
        <v>919</v>
      </c>
      <c r="E290" s="866">
        <v>0.44500000000000001</v>
      </c>
      <c r="F290" t="s">
        <v>388</v>
      </c>
      <c r="G290" t="s">
        <v>400</v>
      </c>
      <c r="H290" s="867">
        <v>2.2000000000000001E-4</v>
      </c>
      <c r="I290" t="s">
        <v>1023</v>
      </c>
      <c r="J290" t="s">
        <v>477</v>
      </c>
      <c r="K290" t="s">
        <v>1024</v>
      </c>
      <c r="L290" t="s">
        <v>475</v>
      </c>
      <c r="M290" t="s">
        <v>921</v>
      </c>
    </row>
    <row r="291" spans="1:13" x14ac:dyDescent="0.4">
      <c r="A291" s="428" t="s">
        <v>232</v>
      </c>
      <c r="B291" t="s">
        <v>64</v>
      </c>
      <c r="C291" t="s">
        <v>406</v>
      </c>
      <c r="D291" t="s">
        <v>919</v>
      </c>
      <c r="E291" s="866">
        <v>0.44500000000000001</v>
      </c>
      <c r="F291" t="s">
        <v>388</v>
      </c>
      <c r="G291" t="s">
        <v>401</v>
      </c>
      <c r="H291">
        <v>2.2045999999999999E-4</v>
      </c>
      <c r="I291" t="s">
        <v>1023</v>
      </c>
      <c r="J291" t="s">
        <v>477</v>
      </c>
      <c r="K291" t="s">
        <v>1024</v>
      </c>
      <c r="L291" t="s">
        <v>475</v>
      </c>
      <c r="M291" t="s">
        <v>922</v>
      </c>
    </row>
    <row r="292" spans="1:13" x14ac:dyDescent="0.4">
      <c r="A292" s="428" t="s">
        <v>232</v>
      </c>
      <c r="B292" t="s">
        <v>65</v>
      </c>
      <c r="C292" t="s">
        <v>52</v>
      </c>
      <c r="E292" s="866">
        <v>0.32500000000000001</v>
      </c>
      <c r="F292" t="s">
        <v>388</v>
      </c>
      <c r="G292" t="s">
        <v>400</v>
      </c>
      <c r="H292" s="867">
        <v>4.6999999999999999E-4</v>
      </c>
      <c r="I292" t="s">
        <v>1023</v>
      </c>
      <c r="J292" t="s">
        <v>477</v>
      </c>
      <c r="K292" t="s">
        <v>1024</v>
      </c>
      <c r="L292" t="s">
        <v>475</v>
      </c>
      <c r="M292" t="s">
        <v>928</v>
      </c>
    </row>
    <row r="293" spans="1:13" x14ac:dyDescent="0.4">
      <c r="A293" s="428" t="s">
        <v>232</v>
      </c>
      <c r="B293" t="s">
        <v>65</v>
      </c>
      <c r="C293" t="s">
        <v>52</v>
      </c>
      <c r="E293" s="866">
        <v>0.32500000000000001</v>
      </c>
      <c r="F293" t="s">
        <v>388</v>
      </c>
      <c r="G293" t="s">
        <v>401</v>
      </c>
      <c r="H293">
        <v>4.79462E-4</v>
      </c>
      <c r="I293" t="s">
        <v>1023</v>
      </c>
      <c r="J293" t="s">
        <v>477</v>
      </c>
      <c r="K293" t="s">
        <v>1024</v>
      </c>
      <c r="L293" t="s">
        <v>475</v>
      </c>
      <c r="M293" t="s">
        <v>932</v>
      </c>
    </row>
    <row r="294" spans="1:13" x14ac:dyDescent="0.4">
      <c r="A294" s="428" t="s">
        <v>232</v>
      </c>
      <c r="B294" t="s">
        <v>65</v>
      </c>
      <c r="C294" t="s">
        <v>54</v>
      </c>
      <c r="E294" s="866">
        <v>0.311</v>
      </c>
      <c r="F294" t="s">
        <v>388</v>
      </c>
      <c r="G294" t="s">
        <v>400</v>
      </c>
      <c r="H294" s="867">
        <v>4.4999999999999999E-4</v>
      </c>
      <c r="I294" t="s">
        <v>1023</v>
      </c>
      <c r="J294" t="s">
        <v>477</v>
      </c>
      <c r="K294" t="s">
        <v>1024</v>
      </c>
      <c r="L294" t="s">
        <v>475</v>
      </c>
      <c r="M294" t="s">
        <v>938</v>
      </c>
    </row>
    <row r="295" spans="1:13" x14ac:dyDescent="0.4">
      <c r="A295" s="428" t="s">
        <v>232</v>
      </c>
      <c r="B295" t="s">
        <v>65</v>
      </c>
      <c r="C295" t="s">
        <v>54</v>
      </c>
      <c r="E295" s="866">
        <v>0.311</v>
      </c>
      <c r="F295" t="s">
        <v>388</v>
      </c>
      <c r="G295" t="s">
        <v>401</v>
      </c>
      <c r="H295">
        <v>4.5597699999999999E-4</v>
      </c>
      <c r="I295" t="s">
        <v>1023</v>
      </c>
      <c r="J295" t="s">
        <v>477</v>
      </c>
      <c r="K295" t="s">
        <v>1024</v>
      </c>
      <c r="L295" t="s">
        <v>475</v>
      </c>
      <c r="M295" t="s">
        <v>940</v>
      </c>
    </row>
    <row r="296" spans="1:13" x14ac:dyDescent="0.4">
      <c r="A296" s="428" t="s">
        <v>232</v>
      </c>
      <c r="B296" t="s">
        <v>65</v>
      </c>
      <c r="C296" t="s">
        <v>73</v>
      </c>
      <c r="E296" s="866">
        <v>0.495</v>
      </c>
      <c r="F296" t="s">
        <v>388</v>
      </c>
      <c r="G296" t="s">
        <v>400</v>
      </c>
      <c r="H296" s="867">
        <v>1E-4</v>
      </c>
      <c r="I296" t="s">
        <v>1023</v>
      </c>
      <c r="J296" t="s">
        <v>477</v>
      </c>
      <c r="K296" t="s">
        <v>1024</v>
      </c>
      <c r="L296" t="s">
        <v>475</v>
      </c>
      <c r="M296" t="s">
        <v>944</v>
      </c>
    </row>
    <row r="297" spans="1:13" x14ac:dyDescent="0.4">
      <c r="A297" s="428" t="s">
        <v>232</v>
      </c>
      <c r="B297" t="s">
        <v>65</v>
      </c>
      <c r="C297" t="s">
        <v>73</v>
      </c>
      <c r="E297" s="866">
        <v>0.495</v>
      </c>
      <c r="F297" t="s">
        <v>388</v>
      </c>
      <c r="G297" t="s">
        <v>401</v>
      </c>
      <c r="H297">
        <v>1.05976E-4</v>
      </c>
      <c r="I297" t="s">
        <v>1023</v>
      </c>
      <c r="J297" t="s">
        <v>477</v>
      </c>
      <c r="K297" t="s">
        <v>1024</v>
      </c>
      <c r="L297" t="s">
        <v>475</v>
      </c>
      <c r="M297" t="s">
        <v>946</v>
      </c>
    </row>
    <row r="298" spans="1:13" x14ac:dyDescent="0.4">
      <c r="A298" s="428" t="s">
        <v>232</v>
      </c>
      <c r="B298" t="s">
        <v>65</v>
      </c>
      <c r="C298" t="s">
        <v>55</v>
      </c>
      <c r="E298" s="866">
        <v>0.35499999999999998</v>
      </c>
      <c r="F298" t="s">
        <v>388</v>
      </c>
      <c r="G298" t="s">
        <v>400</v>
      </c>
      <c r="H298" s="867">
        <v>2.8999999999999998E-3</v>
      </c>
      <c r="I298" t="s">
        <v>1023</v>
      </c>
      <c r="J298" t="s">
        <v>477</v>
      </c>
      <c r="K298" t="s">
        <v>1024</v>
      </c>
      <c r="L298" t="s">
        <v>475</v>
      </c>
      <c r="M298" t="s">
        <v>949</v>
      </c>
    </row>
    <row r="299" spans="1:13" x14ac:dyDescent="0.4">
      <c r="A299" s="428" t="s">
        <v>232</v>
      </c>
      <c r="B299" t="s">
        <v>65</v>
      </c>
      <c r="C299" t="s">
        <v>55</v>
      </c>
      <c r="E299" s="866">
        <v>0.35499999999999998</v>
      </c>
      <c r="F299" t="s">
        <v>388</v>
      </c>
      <c r="G299" t="s">
        <v>401</v>
      </c>
      <c r="H299">
        <v>2.8939769999999998E-3</v>
      </c>
      <c r="I299" t="s">
        <v>1023</v>
      </c>
      <c r="J299" t="s">
        <v>477</v>
      </c>
      <c r="K299" t="s">
        <v>1024</v>
      </c>
      <c r="L299" t="s">
        <v>475</v>
      </c>
      <c r="M299" t="s">
        <v>950</v>
      </c>
    </row>
    <row r="300" spans="1:13" x14ac:dyDescent="0.4">
      <c r="A300" s="428" t="s">
        <v>232</v>
      </c>
      <c r="B300" t="s">
        <v>65</v>
      </c>
      <c r="C300" t="s">
        <v>406</v>
      </c>
      <c r="D300" t="s">
        <v>951</v>
      </c>
      <c r="E300" s="866">
        <v>0.41499999999999998</v>
      </c>
      <c r="F300" t="s">
        <v>388</v>
      </c>
      <c r="G300" t="s">
        <v>400</v>
      </c>
      <c r="H300" s="867">
        <v>2.4000000000000001E-4</v>
      </c>
      <c r="I300" t="s">
        <v>1023</v>
      </c>
      <c r="J300" t="s">
        <v>477</v>
      </c>
      <c r="K300" t="s">
        <v>1024</v>
      </c>
      <c r="L300" t="s">
        <v>475</v>
      </c>
      <c r="M300" t="s">
        <v>953</v>
      </c>
    </row>
    <row r="301" spans="1:13" x14ac:dyDescent="0.4">
      <c r="A301" s="428" t="s">
        <v>232</v>
      </c>
      <c r="B301" t="s">
        <v>65</v>
      </c>
      <c r="C301" t="s">
        <v>406</v>
      </c>
      <c r="D301" t="s">
        <v>951</v>
      </c>
      <c r="E301" s="866">
        <v>0.41499999999999998</v>
      </c>
      <c r="F301" t="s">
        <v>388</v>
      </c>
      <c r="G301" t="s">
        <v>401</v>
      </c>
      <c r="H301">
        <v>2.4665599999999999E-4</v>
      </c>
      <c r="I301" t="s">
        <v>1023</v>
      </c>
      <c r="J301" t="s">
        <v>477</v>
      </c>
      <c r="K301" t="s">
        <v>1024</v>
      </c>
      <c r="L301" t="s">
        <v>475</v>
      </c>
      <c r="M301" t="s">
        <v>954</v>
      </c>
    </row>
    <row r="302" spans="1:13" x14ac:dyDescent="0.4">
      <c r="A302" s="428" t="s">
        <v>232</v>
      </c>
      <c r="B302" t="s">
        <v>66</v>
      </c>
      <c r="C302" t="s">
        <v>52</v>
      </c>
      <c r="E302" s="866">
        <v>0.31900000000000001</v>
      </c>
      <c r="F302" t="s">
        <v>388</v>
      </c>
      <c r="G302" t="s">
        <v>400</v>
      </c>
      <c r="H302" s="867">
        <v>4.4999999999999999E-4</v>
      </c>
      <c r="I302" t="s">
        <v>1023</v>
      </c>
      <c r="J302" t="s">
        <v>477</v>
      </c>
      <c r="K302" t="s">
        <v>1024</v>
      </c>
      <c r="L302" t="s">
        <v>475</v>
      </c>
      <c r="M302" t="s">
        <v>960</v>
      </c>
    </row>
    <row r="303" spans="1:13" x14ac:dyDescent="0.4">
      <c r="A303" s="428" t="s">
        <v>232</v>
      </c>
      <c r="B303" t="s">
        <v>66</v>
      </c>
      <c r="C303" t="s">
        <v>52</v>
      </c>
      <c r="E303" s="866">
        <v>0.31900000000000001</v>
      </c>
      <c r="F303" t="s">
        <v>388</v>
      </c>
      <c r="G303" t="s">
        <v>401</v>
      </c>
      <c r="H303">
        <v>4.5146200000000002E-4</v>
      </c>
      <c r="I303" t="s">
        <v>1023</v>
      </c>
      <c r="J303" t="s">
        <v>477</v>
      </c>
      <c r="K303" t="s">
        <v>1024</v>
      </c>
      <c r="L303" t="s">
        <v>475</v>
      </c>
      <c r="M303" t="s">
        <v>964</v>
      </c>
    </row>
    <row r="304" spans="1:13" x14ac:dyDescent="0.4">
      <c r="A304" s="428" t="s">
        <v>232</v>
      </c>
      <c r="B304" t="s">
        <v>66</v>
      </c>
      <c r="C304" t="s">
        <v>54</v>
      </c>
      <c r="E304" s="866">
        <v>0.29099999999999998</v>
      </c>
      <c r="F304" t="s">
        <v>388</v>
      </c>
      <c r="G304" t="s">
        <v>400</v>
      </c>
      <c r="H304" s="867">
        <v>4.8000000000000001E-4</v>
      </c>
      <c r="I304" t="s">
        <v>1023</v>
      </c>
      <c r="J304" t="s">
        <v>477</v>
      </c>
      <c r="K304" t="s">
        <v>1024</v>
      </c>
      <c r="L304" t="s">
        <v>475</v>
      </c>
      <c r="M304" t="s">
        <v>970</v>
      </c>
    </row>
    <row r="305" spans="1:13" x14ac:dyDescent="0.4">
      <c r="A305" s="428" t="s">
        <v>232</v>
      </c>
      <c r="B305" t="s">
        <v>66</v>
      </c>
      <c r="C305" t="s">
        <v>54</v>
      </c>
      <c r="E305" s="866">
        <v>0.29099999999999998</v>
      </c>
      <c r="F305" t="s">
        <v>388</v>
      </c>
      <c r="G305" t="s">
        <v>401</v>
      </c>
      <c r="H305">
        <v>4.8697699999999998E-4</v>
      </c>
      <c r="I305" t="s">
        <v>1023</v>
      </c>
      <c r="J305" t="s">
        <v>477</v>
      </c>
      <c r="K305" t="s">
        <v>1024</v>
      </c>
      <c r="L305" t="s">
        <v>475</v>
      </c>
      <c r="M305" t="s">
        <v>972</v>
      </c>
    </row>
    <row r="306" spans="1:13" x14ac:dyDescent="0.4">
      <c r="A306" s="428" t="s">
        <v>232</v>
      </c>
      <c r="B306" t="s">
        <v>66</v>
      </c>
      <c r="C306" t="s">
        <v>73</v>
      </c>
      <c r="E306" s="866">
        <v>0.503</v>
      </c>
      <c r="F306" t="s">
        <v>388</v>
      </c>
      <c r="G306" t="s">
        <v>400</v>
      </c>
      <c r="H306" s="867">
        <v>1E-4</v>
      </c>
      <c r="I306" t="s">
        <v>1023</v>
      </c>
      <c r="J306" t="s">
        <v>477</v>
      </c>
      <c r="K306" t="s">
        <v>1024</v>
      </c>
      <c r="L306" t="s">
        <v>475</v>
      </c>
      <c r="M306" t="s">
        <v>976</v>
      </c>
    </row>
    <row r="307" spans="1:13" x14ac:dyDescent="0.4">
      <c r="A307" s="428" t="s">
        <v>232</v>
      </c>
      <c r="B307" t="s">
        <v>66</v>
      </c>
      <c r="C307" t="s">
        <v>73</v>
      </c>
      <c r="E307" s="866">
        <v>0.503</v>
      </c>
      <c r="F307" t="s">
        <v>388</v>
      </c>
      <c r="G307" t="s">
        <v>401</v>
      </c>
      <c r="H307">
        <v>1.02976E-4</v>
      </c>
      <c r="I307" t="s">
        <v>1023</v>
      </c>
      <c r="J307" t="s">
        <v>477</v>
      </c>
      <c r="K307" t="s">
        <v>1024</v>
      </c>
      <c r="L307" t="s">
        <v>475</v>
      </c>
      <c r="M307" t="s">
        <v>978</v>
      </c>
    </row>
    <row r="308" spans="1:13" x14ac:dyDescent="0.4">
      <c r="A308" s="428" t="s">
        <v>232</v>
      </c>
      <c r="B308" t="s">
        <v>66</v>
      </c>
      <c r="C308" t="s">
        <v>55</v>
      </c>
      <c r="E308" s="866">
        <v>0.35399999999999998</v>
      </c>
      <c r="F308" t="s">
        <v>388</v>
      </c>
      <c r="G308" t="s">
        <v>400</v>
      </c>
      <c r="H308" s="867">
        <v>3.2000000000000002E-3</v>
      </c>
      <c r="I308" t="s">
        <v>1023</v>
      </c>
      <c r="J308" t="s">
        <v>477</v>
      </c>
      <c r="K308" t="s">
        <v>1024</v>
      </c>
      <c r="L308" t="s">
        <v>475</v>
      </c>
      <c r="M308" t="s">
        <v>981</v>
      </c>
    </row>
    <row r="309" spans="1:13" x14ac:dyDescent="0.4">
      <c r="A309" s="428" t="s">
        <v>232</v>
      </c>
      <c r="B309" t="s">
        <v>66</v>
      </c>
      <c r="C309" t="s">
        <v>55</v>
      </c>
      <c r="E309" s="866">
        <v>0.35399999999999998</v>
      </c>
      <c r="F309" t="s">
        <v>388</v>
      </c>
      <c r="G309" t="s">
        <v>401</v>
      </c>
      <c r="H309">
        <v>3.2179769999999999E-3</v>
      </c>
      <c r="I309" t="s">
        <v>1023</v>
      </c>
      <c r="J309" t="s">
        <v>477</v>
      </c>
      <c r="K309" t="s">
        <v>1024</v>
      </c>
      <c r="L309" t="s">
        <v>475</v>
      </c>
      <c r="M309" t="s">
        <v>982</v>
      </c>
    </row>
    <row r="310" spans="1:13" x14ac:dyDescent="0.4">
      <c r="A310" s="428" t="s">
        <v>232</v>
      </c>
      <c r="B310" t="s">
        <v>66</v>
      </c>
      <c r="C310" t="s">
        <v>406</v>
      </c>
      <c r="D310" t="s">
        <v>983</v>
      </c>
      <c r="E310" s="866">
        <v>0.46400000000000002</v>
      </c>
      <c r="F310" t="s">
        <v>388</v>
      </c>
      <c r="G310" t="s">
        <v>400</v>
      </c>
      <c r="H310" s="867">
        <v>1.7000000000000001E-4</v>
      </c>
      <c r="I310" t="s">
        <v>1023</v>
      </c>
      <c r="J310" t="s">
        <v>477</v>
      </c>
      <c r="K310" t="s">
        <v>1024</v>
      </c>
      <c r="L310" t="s">
        <v>475</v>
      </c>
      <c r="M310" t="s">
        <v>985</v>
      </c>
    </row>
    <row r="311" spans="1:13" x14ac:dyDescent="0.4">
      <c r="A311" s="428" t="s">
        <v>232</v>
      </c>
      <c r="B311" t="s">
        <v>66</v>
      </c>
      <c r="C311" t="s">
        <v>406</v>
      </c>
      <c r="D311" t="s">
        <v>983</v>
      </c>
      <c r="E311" s="866">
        <v>0.46400000000000002</v>
      </c>
      <c r="F311" t="s">
        <v>388</v>
      </c>
      <c r="G311" t="s">
        <v>401</v>
      </c>
      <c r="H311">
        <v>1.7260800000000001E-4</v>
      </c>
      <c r="I311" t="s">
        <v>1023</v>
      </c>
      <c r="J311" t="s">
        <v>477</v>
      </c>
      <c r="K311" t="s">
        <v>1024</v>
      </c>
      <c r="L311" t="s">
        <v>475</v>
      </c>
      <c r="M311" t="s">
        <v>986</v>
      </c>
    </row>
    <row r="312" spans="1:13" x14ac:dyDescent="0.4">
      <c r="A312" s="428" t="s">
        <v>232</v>
      </c>
      <c r="B312" t="s">
        <v>384</v>
      </c>
      <c r="C312" t="s">
        <v>52</v>
      </c>
      <c r="E312" s="866">
        <v>0.34</v>
      </c>
      <c r="F312" t="s">
        <v>388</v>
      </c>
      <c r="G312" t="s">
        <v>400</v>
      </c>
      <c r="H312" s="867">
        <v>4.6000000000000001E-4</v>
      </c>
      <c r="I312" t="s">
        <v>1023</v>
      </c>
      <c r="J312" t="s">
        <v>477</v>
      </c>
      <c r="K312" t="s">
        <v>1024</v>
      </c>
      <c r="L312" t="s">
        <v>475</v>
      </c>
      <c r="M312" t="s">
        <v>663</v>
      </c>
    </row>
    <row r="313" spans="1:13" x14ac:dyDescent="0.4">
      <c r="A313" s="428" t="s">
        <v>232</v>
      </c>
      <c r="B313" t="s">
        <v>384</v>
      </c>
      <c r="C313" t="s">
        <v>52</v>
      </c>
      <c r="E313" s="866">
        <v>0.34</v>
      </c>
      <c r="F313" t="s">
        <v>388</v>
      </c>
      <c r="G313" t="s">
        <v>401</v>
      </c>
      <c r="H313">
        <v>4.6346199999999999E-4</v>
      </c>
      <c r="I313" t="s">
        <v>1023</v>
      </c>
      <c r="J313" t="s">
        <v>477</v>
      </c>
      <c r="K313" t="s">
        <v>1024</v>
      </c>
      <c r="L313" t="s">
        <v>475</v>
      </c>
      <c r="M313" t="s">
        <v>667</v>
      </c>
    </row>
    <row r="314" spans="1:13" x14ac:dyDescent="0.4">
      <c r="A314" s="428" t="s">
        <v>232</v>
      </c>
      <c r="B314" t="s">
        <v>384</v>
      </c>
      <c r="C314" t="s">
        <v>54</v>
      </c>
      <c r="E314" s="866">
        <v>0.34</v>
      </c>
      <c r="F314" t="s">
        <v>388</v>
      </c>
      <c r="G314" t="s">
        <v>400</v>
      </c>
      <c r="H314" s="867">
        <v>4.0999999999999999E-4</v>
      </c>
      <c r="I314" t="s">
        <v>1023</v>
      </c>
      <c r="J314" t="s">
        <v>477</v>
      </c>
      <c r="K314" t="s">
        <v>1024</v>
      </c>
      <c r="L314" t="s">
        <v>475</v>
      </c>
      <c r="M314" t="s">
        <v>673</v>
      </c>
    </row>
    <row r="315" spans="1:13" x14ac:dyDescent="0.4">
      <c r="A315" s="428" t="s">
        <v>232</v>
      </c>
      <c r="B315" t="s">
        <v>384</v>
      </c>
      <c r="C315" t="s">
        <v>54</v>
      </c>
      <c r="E315" s="866">
        <v>0.34</v>
      </c>
      <c r="F315" t="s">
        <v>388</v>
      </c>
      <c r="G315" t="s">
        <v>401</v>
      </c>
      <c r="H315">
        <v>4.1727700000000002E-4</v>
      </c>
      <c r="I315" t="s">
        <v>1023</v>
      </c>
      <c r="J315" t="s">
        <v>477</v>
      </c>
      <c r="K315" t="s">
        <v>1024</v>
      </c>
      <c r="L315" t="s">
        <v>475</v>
      </c>
      <c r="M315" t="s">
        <v>675</v>
      </c>
    </row>
    <row r="316" spans="1:13" x14ac:dyDescent="0.4">
      <c r="A316" s="428" t="s">
        <v>232</v>
      </c>
      <c r="B316" t="s">
        <v>384</v>
      </c>
      <c r="C316" t="s">
        <v>73</v>
      </c>
      <c r="E316" s="866">
        <v>0.55000000000000004</v>
      </c>
      <c r="F316" t="s">
        <v>388</v>
      </c>
      <c r="G316" t="s">
        <v>400</v>
      </c>
      <c r="H316" s="867">
        <v>9.0000000000000006E-5</v>
      </c>
      <c r="I316" t="s">
        <v>1023</v>
      </c>
      <c r="J316" t="s">
        <v>477</v>
      </c>
      <c r="K316" t="s">
        <v>1024</v>
      </c>
      <c r="L316" t="s">
        <v>475</v>
      </c>
      <c r="M316" t="s">
        <v>680</v>
      </c>
    </row>
    <row r="317" spans="1:13" x14ac:dyDescent="0.4">
      <c r="A317" s="428" t="s">
        <v>232</v>
      </c>
      <c r="B317" t="s">
        <v>384</v>
      </c>
      <c r="C317" t="s">
        <v>73</v>
      </c>
      <c r="E317" s="866">
        <v>0.55000000000000004</v>
      </c>
      <c r="F317" t="s">
        <v>388</v>
      </c>
      <c r="G317" t="s">
        <v>401</v>
      </c>
      <c r="H317" s="867">
        <v>9.3200000000000002E-5</v>
      </c>
      <c r="I317" t="s">
        <v>1023</v>
      </c>
      <c r="J317" t="s">
        <v>477</v>
      </c>
      <c r="K317" t="s">
        <v>1024</v>
      </c>
      <c r="L317" t="s">
        <v>475</v>
      </c>
      <c r="M317" t="s">
        <v>682</v>
      </c>
    </row>
    <row r="318" spans="1:13" x14ac:dyDescent="0.4">
      <c r="A318" s="428" t="s">
        <v>232</v>
      </c>
      <c r="B318" t="s">
        <v>384</v>
      </c>
      <c r="C318" t="s">
        <v>55</v>
      </c>
      <c r="E318" s="866">
        <v>0.34</v>
      </c>
      <c r="F318" t="s">
        <v>388</v>
      </c>
      <c r="G318" t="s">
        <v>400</v>
      </c>
      <c r="H318" s="867">
        <v>3.7000000000000002E-3</v>
      </c>
      <c r="I318" t="s">
        <v>1023</v>
      </c>
      <c r="J318" t="s">
        <v>477</v>
      </c>
      <c r="K318" t="s">
        <v>1024</v>
      </c>
      <c r="L318" t="s">
        <v>475</v>
      </c>
      <c r="M318" t="s">
        <v>685</v>
      </c>
    </row>
    <row r="319" spans="1:13" x14ac:dyDescent="0.4">
      <c r="A319" s="428" t="s">
        <v>232</v>
      </c>
      <c r="B319" t="s">
        <v>384</v>
      </c>
      <c r="C319" t="s">
        <v>55</v>
      </c>
      <c r="E319" s="866">
        <v>0.34</v>
      </c>
      <c r="F319" t="s">
        <v>388</v>
      </c>
      <c r="G319" t="s">
        <v>401</v>
      </c>
      <c r="H319">
        <v>3.6868769999999999E-3</v>
      </c>
      <c r="I319" t="s">
        <v>1023</v>
      </c>
      <c r="J319" t="s">
        <v>477</v>
      </c>
      <c r="K319" t="s">
        <v>1024</v>
      </c>
      <c r="L319" t="s">
        <v>475</v>
      </c>
      <c r="M319" t="s">
        <v>686</v>
      </c>
    </row>
    <row r="320" spans="1:13" x14ac:dyDescent="0.4">
      <c r="A320" s="428" t="s">
        <v>232</v>
      </c>
      <c r="B320" t="s">
        <v>384</v>
      </c>
      <c r="C320" t="s">
        <v>406</v>
      </c>
      <c r="D320" t="s">
        <v>687</v>
      </c>
      <c r="E320" s="866">
        <v>0.501</v>
      </c>
      <c r="F320" t="s">
        <v>388</v>
      </c>
      <c r="G320" t="s">
        <v>400</v>
      </c>
      <c r="H320" s="867">
        <v>1.7000000000000001E-4</v>
      </c>
      <c r="I320" t="s">
        <v>1023</v>
      </c>
      <c r="J320" t="s">
        <v>477</v>
      </c>
      <c r="K320" t="s">
        <v>1024</v>
      </c>
      <c r="L320" t="s">
        <v>475</v>
      </c>
      <c r="M320" t="s">
        <v>689</v>
      </c>
    </row>
    <row r="321" spans="1:13" x14ac:dyDescent="0.4">
      <c r="A321" s="428" t="s">
        <v>232</v>
      </c>
      <c r="B321" t="s">
        <v>384</v>
      </c>
      <c r="C321" t="s">
        <v>406</v>
      </c>
      <c r="D321" t="s">
        <v>687</v>
      </c>
      <c r="E321" s="866">
        <v>0.501</v>
      </c>
      <c r="F321" t="s">
        <v>388</v>
      </c>
      <c r="G321" t="s">
        <v>401</v>
      </c>
      <c r="H321">
        <v>1.77875E-4</v>
      </c>
      <c r="I321" t="s">
        <v>1023</v>
      </c>
      <c r="J321" t="s">
        <v>477</v>
      </c>
      <c r="K321" t="s">
        <v>1024</v>
      </c>
      <c r="L321" t="s">
        <v>475</v>
      </c>
      <c r="M321" t="s">
        <v>690</v>
      </c>
    </row>
    <row r="322" spans="1:13" x14ac:dyDescent="0.4">
      <c r="A322" s="428" t="s">
        <v>232</v>
      </c>
      <c r="B322" t="s">
        <v>67</v>
      </c>
      <c r="C322" t="s">
        <v>52</v>
      </c>
      <c r="E322" s="866">
        <v>0.32</v>
      </c>
      <c r="F322" t="s">
        <v>388</v>
      </c>
      <c r="G322" t="s">
        <v>400</v>
      </c>
      <c r="H322" s="867">
        <v>5.0000000000000001E-4</v>
      </c>
      <c r="I322" t="s">
        <v>1023</v>
      </c>
      <c r="J322" t="s">
        <v>477</v>
      </c>
      <c r="K322" t="s">
        <v>1024</v>
      </c>
      <c r="L322" t="s">
        <v>475</v>
      </c>
      <c r="M322" t="s">
        <v>992</v>
      </c>
    </row>
    <row r="323" spans="1:13" x14ac:dyDescent="0.4">
      <c r="A323" s="428" t="s">
        <v>232</v>
      </c>
      <c r="B323" t="s">
        <v>67</v>
      </c>
      <c r="C323" t="s">
        <v>52</v>
      </c>
      <c r="E323" s="866">
        <v>0.32</v>
      </c>
      <c r="F323" t="s">
        <v>388</v>
      </c>
      <c r="G323" t="s">
        <v>401</v>
      </c>
      <c r="H323">
        <v>5.0046200000000002E-4</v>
      </c>
      <c r="I323" t="s">
        <v>1023</v>
      </c>
      <c r="J323" t="s">
        <v>477</v>
      </c>
      <c r="K323" t="s">
        <v>1024</v>
      </c>
      <c r="L323" t="s">
        <v>475</v>
      </c>
      <c r="M323" t="s">
        <v>996</v>
      </c>
    </row>
    <row r="324" spans="1:13" x14ac:dyDescent="0.4">
      <c r="A324" s="428" t="s">
        <v>232</v>
      </c>
      <c r="B324" t="s">
        <v>67</v>
      </c>
      <c r="C324" t="s">
        <v>54</v>
      </c>
      <c r="E324" s="866">
        <v>0.32800000000000001</v>
      </c>
      <c r="F324" t="s">
        <v>388</v>
      </c>
      <c r="G324" t="s">
        <v>400</v>
      </c>
      <c r="H324" s="867">
        <v>4.2999999999999999E-4</v>
      </c>
      <c r="I324" t="s">
        <v>1023</v>
      </c>
      <c r="J324" t="s">
        <v>477</v>
      </c>
      <c r="K324" t="s">
        <v>1024</v>
      </c>
      <c r="L324" t="s">
        <v>475</v>
      </c>
      <c r="M324" t="s">
        <v>1002</v>
      </c>
    </row>
    <row r="325" spans="1:13" x14ac:dyDescent="0.4">
      <c r="A325" s="428" t="s">
        <v>232</v>
      </c>
      <c r="B325" t="s">
        <v>67</v>
      </c>
      <c r="C325" t="s">
        <v>54</v>
      </c>
      <c r="E325" s="866">
        <v>0.32800000000000001</v>
      </c>
      <c r="F325" t="s">
        <v>388</v>
      </c>
      <c r="G325" t="s">
        <v>401</v>
      </c>
      <c r="H325">
        <v>4.31977E-4</v>
      </c>
      <c r="I325" t="s">
        <v>1023</v>
      </c>
      <c r="J325" t="s">
        <v>477</v>
      </c>
      <c r="K325" t="s">
        <v>1024</v>
      </c>
      <c r="L325" t="s">
        <v>475</v>
      </c>
      <c r="M325" t="s">
        <v>1004</v>
      </c>
    </row>
    <row r="326" spans="1:13" x14ac:dyDescent="0.4">
      <c r="A326" s="428" t="s">
        <v>232</v>
      </c>
      <c r="B326" t="s">
        <v>67</v>
      </c>
      <c r="C326" t="s">
        <v>73</v>
      </c>
      <c r="E326" s="866">
        <v>0.51100000000000001</v>
      </c>
      <c r="F326" t="s">
        <v>388</v>
      </c>
      <c r="G326" t="s">
        <v>400</v>
      </c>
      <c r="H326" s="867">
        <v>9.2999999999999997E-5</v>
      </c>
      <c r="I326" t="s">
        <v>1023</v>
      </c>
      <c r="J326" t="s">
        <v>477</v>
      </c>
      <c r="K326" t="s">
        <v>1024</v>
      </c>
      <c r="L326" t="s">
        <v>475</v>
      </c>
      <c r="M326" t="s">
        <v>1008</v>
      </c>
    </row>
    <row r="327" spans="1:13" x14ac:dyDescent="0.4">
      <c r="A327" s="428" t="s">
        <v>232</v>
      </c>
      <c r="B327" t="s">
        <v>67</v>
      </c>
      <c r="C327" t="s">
        <v>73</v>
      </c>
      <c r="E327" s="866">
        <v>0.51100000000000001</v>
      </c>
      <c r="F327" t="s">
        <v>388</v>
      </c>
      <c r="G327" t="s">
        <v>401</v>
      </c>
      <c r="H327" s="867">
        <v>9.6000000000000002E-5</v>
      </c>
      <c r="I327" t="s">
        <v>1023</v>
      </c>
      <c r="J327" t="s">
        <v>477</v>
      </c>
      <c r="K327" t="s">
        <v>1024</v>
      </c>
      <c r="L327" t="s">
        <v>475</v>
      </c>
      <c r="M327" t="s">
        <v>1010</v>
      </c>
    </row>
    <row r="328" spans="1:13" x14ac:dyDescent="0.4">
      <c r="A328" s="428" t="s">
        <v>232</v>
      </c>
      <c r="B328" t="s">
        <v>67</v>
      </c>
      <c r="C328" t="s">
        <v>55</v>
      </c>
      <c r="E328" s="866">
        <v>0.34399999999999997</v>
      </c>
      <c r="F328" t="s">
        <v>388</v>
      </c>
      <c r="G328" t="s">
        <v>400</v>
      </c>
      <c r="H328" s="867">
        <v>3.3E-3</v>
      </c>
      <c r="I328" t="s">
        <v>1023</v>
      </c>
      <c r="J328" t="s">
        <v>477</v>
      </c>
      <c r="K328" t="s">
        <v>1024</v>
      </c>
      <c r="L328" t="s">
        <v>475</v>
      </c>
      <c r="M328" t="s">
        <v>1013</v>
      </c>
    </row>
    <row r="329" spans="1:13" x14ac:dyDescent="0.4">
      <c r="A329" s="428" t="s">
        <v>232</v>
      </c>
      <c r="B329" t="s">
        <v>67</v>
      </c>
      <c r="C329" t="s">
        <v>55</v>
      </c>
      <c r="E329" s="866">
        <v>0.34399999999999997</v>
      </c>
      <c r="F329" t="s">
        <v>388</v>
      </c>
      <c r="G329" t="s">
        <v>401</v>
      </c>
      <c r="H329">
        <v>3.3499770000000001E-3</v>
      </c>
      <c r="I329" t="s">
        <v>1023</v>
      </c>
      <c r="J329" t="s">
        <v>477</v>
      </c>
      <c r="K329" t="s">
        <v>1024</v>
      </c>
      <c r="L329" t="s">
        <v>475</v>
      </c>
      <c r="M329" t="s">
        <v>1014</v>
      </c>
    </row>
    <row r="330" spans="1:13" x14ac:dyDescent="0.4">
      <c r="A330" s="428" t="s">
        <v>232</v>
      </c>
      <c r="B330" t="s">
        <v>67</v>
      </c>
      <c r="C330" t="s">
        <v>406</v>
      </c>
      <c r="D330" t="s">
        <v>1015</v>
      </c>
      <c r="E330" s="866">
        <v>0.48099999999999998</v>
      </c>
      <c r="F330" t="s">
        <v>388</v>
      </c>
      <c r="G330" t="s">
        <v>400</v>
      </c>
      <c r="H330" s="867">
        <v>1.7000000000000001E-4</v>
      </c>
      <c r="I330" t="s">
        <v>1023</v>
      </c>
      <c r="J330" t="s">
        <v>477</v>
      </c>
      <c r="K330" t="s">
        <v>1024</v>
      </c>
      <c r="L330" t="s">
        <v>475</v>
      </c>
      <c r="M330" t="s">
        <v>1017</v>
      </c>
    </row>
    <row r="331" spans="1:13" x14ac:dyDescent="0.4">
      <c r="A331" s="428" t="s">
        <v>232</v>
      </c>
      <c r="B331" t="s">
        <v>67</v>
      </c>
      <c r="C331" t="s">
        <v>406</v>
      </c>
      <c r="D331" t="s">
        <v>1015</v>
      </c>
      <c r="E331" s="866">
        <v>0.48099999999999998</v>
      </c>
      <c r="F331" t="s">
        <v>388</v>
      </c>
      <c r="G331" t="s">
        <v>401</v>
      </c>
      <c r="H331">
        <v>1.68746E-4</v>
      </c>
      <c r="I331" t="s">
        <v>1023</v>
      </c>
      <c r="J331" t="s">
        <v>477</v>
      </c>
      <c r="K331" t="s">
        <v>1024</v>
      </c>
      <c r="L331" t="s">
        <v>475</v>
      </c>
      <c r="M331" t="s">
        <v>1018</v>
      </c>
    </row>
    <row r="332" spans="1:13" x14ac:dyDescent="0.4">
      <c r="A332" s="428" t="s">
        <v>232</v>
      </c>
      <c r="B332" t="s">
        <v>405</v>
      </c>
      <c r="C332" t="s">
        <v>52</v>
      </c>
      <c r="E332" s="866">
        <v>0.34</v>
      </c>
      <c r="F332" t="s">
        <v>1025</v>
      </c>
      <c r="G332" t="s">
        <v>400</v>
      </c>
      <c r="H332" s="867">
        <v>0.6</v>
      </c>
      <c r="I332" t="s">
        <v>1023</v>
      </c>
      <c r="J332" t="s">
        <v>477</v>
      </c>
      <c r="K332" t="s">
        <v>1024</v>
      </c>
      <c r="L332" t="s">
        <v>475</v>
      </c>
      <c r="M332" t="s">
        <v>702</v>
      </c>
    </row>
    <row r="333" spans="1:13" x14ac:dyDescent="0.4">
      <c r="A333" s="428" t="s">
        <v>232</v>
      </c>
      <c r="B333" t="s">
        <v>405</v>
      </c>
      <c r="C333" t="s">
        <v>52</v>
      </c>
      <c r="E333" s="866">
        <v>0.34</v>
      </c>
      <c r="F333" t="s">
        <v>1025</v>
      </c>
      <c r="G333" t="s">
        <v>401</v>
      </c>
      <c r="H333">
        <v>0.59620166900000005</v>
      </c>
      <c r="I333" t="s">
        <v>1023</v>
      </c>
      <c r="J333" t="s">
        <v>477</v>
      </c>
      <c r="K333" t="s">
        <v>1024</v>
      </c>
      <c r="L333" t="s">
        <v>475</v>
      </c>
      <c r="M333" t="s">
        <v>706</v>
      </c>
    </row>
    <row r="334" spans="1:13" x14ac:dyDescent="0.4">
      <c r="A334" s="428" t="s">
        <v>232</v>
      </c>
      <c r="B334" t="s">
        <v>405</v>
      </c>
      <c r="C334" t="s">
        <v>54</v>
      </c>
      <c r="E334" s="866">
        <v>0.29899999999999999</v>
      </c>
      <c r="F334" t="s">
        <v>1025</v>
      </c>
      <c r="G334" t="s">
        <v>400</v>
      </c>
      <c r="H334" s="867">
        <v>0.68</v>
      </c>
      <c r="I334" t="s">
        <v>1023</v>
      </c>
      <c r="J334" t="s">
        <v>477</v>
      </c>
      <c r="K334" t="s">
        <v>1024</v>
      </c>
      <c r="L334" t="s">
        <v>475</v>
      </c>
      <c r="M334" t="s">
        <v>712</v>
      </c>
    </row>
    <row r="335" spans="1:13" x14ac:dyDescent="0.4">
      <c r="A335" s="428" t="s">
        <v>232</v>
      </c>
      <c r="B335" t="s">
        <v>405</v>
      </c>
      <c r="C335" t="s">
        <v>54</v>
      </c>
      <c r="E335" s="866">
        <v>0.29899999999999999</v>
      </c>
      <c r="F335" t="s">
        <v>1025</v>
      </c>
      <c r="G335" t="s">
        <v>401</v>
      </c>
      <c r="H335">
        <v>0.67762124300000004</v>
      </c>
      <c r="I335" t="s">
        <v>1023</v>
      </c>
      <c r="J335" t="s">
        <v>477</v>
      </c>
      <c r="K335" t="s">
        <v>1024</v>
      </c>
      <c r="L335" t="s">
        <v>475</v>
      </c>
      <c r="M335" t="s">
        <v>714</v>
      </c>
    </row>
    <row r="336" spans="1:13" x14ac:dyDescent="0.4">
      <c r="A336" s="428" t="s">
        <v>232</v>
      </c>
      <c r="B336" t="s">
        <v>405</v>
      </c>
      <c r="C336" t="s">
        <v>73</v>
      </c>
      <c r="E336" s="866">
        <v>0.38300000000000001</v>
      </c>
      <c r="F336" t="s">
        <v>1025</v>
      </c>
      <c r="G336" t="s">
        <v>400</v>
      </c>
      <c r="H336" s="867">
        <v>0.53</v>
      </c>
      <c r="I336" t="s">
        <v>1023</v>
      </c>
      <c r="J336" t="s">
        <v>477</v>
      </c>
      <c r="K336" t="s">
        <v>1024</v>
      </c>
      <c r="L336" t="s">
        <v>475</v>
      </c>
      <c r="M336" t="s">
        <v>719</v>
      </c>
    </row>
    <row r="337" spans="1:13" x14ac:dyDescent="0.4">
      <c r="A337" s="428" t="s">
        <v>232</v>
      </c>
      <c r="B337" t="s">
        <v>405</v>
      </c>
      <c r="C337" t="s">
        <v>73</v>
      </c>
      <c r="E337" s="866">
        <v>0.38300000000000001</v>
      </c>
      <c r="F337" t="s">
        <v>1025</v>
      </c>
      <c r="G337" t="s">
        <v>401</v>
      </c>
      <c r="H337">
        <v>0.529445838</v>
      </c>
      <c r="I337" t="s">
        <v>1023</v>
      </c>
      <c r="J337" t="s">
        <v>477</v>
      </c>
      <c r="K337" t="s">
        <v>1024</v>
      </c>
      <c r="L337" t="s">
        <v>475</v>
      </c>
      <c r="M337" t="s">
        <v>721</v>
      </c>
    </row>
    <row r="338" spans="1:13" x14ac:dyDescent="0.4">
      <c r="A338" s="428" t="s">
        <v>232</v>
      </c>
      <c r="B338" t="s">
        <v>405</v>
      </c>
      <c r="C338" t="s">
        <v>55</v>
      </c>
      <c r="E338" s="866">
        <v>0.34</v>
      </c>
      <c r="F338" t="s">
        <v>1025</v>
      </c>
      <c r="G338" t="s">
        <v>400</v>
      </c>
      <c r="H338" s="867">
        <v>0.59</v>
      </c>
      <c r="I338" t="s">
        <v>1023</v>
      </c>
      <c r="J338" t="s">
        <v>477</v>
      </c>
      <c r="K338" t="s">
        <v>1024</v>
      </c>
      <c r="L338" t="s">
        <v>475</v>
      </c>
      <c r="M338" t="s">
        <v>724</v>
      </c>
    </row>
    <row r="339" spans="1:13" x14ac:dyDescent="0.4">
      <c r="A339" s="428" t="s">
        <v>232</v>
      </c>
      <c r="B339" t="s">
        <v>405</v>
      </c>
      <c r="C339" t="s">
        <v>55</v>
      </c>
      <c r="E339" s="866">
        <v>0.34</v>
      </c>
      <c r="F339" t="s">
        <v>1025</v>
      </c>
      <c r="G339" t="s">
        <v>401</v>
      </c>
      <c r="H339">
        <v>0.58751585299999998</v>
      </c>
      <c r="I339" t="s">
        <v>1023</v>
      </c>
      <c r="J339" t="s">
        <v>477</v>
      </c>
      <c r="K339" t="s">
        <v>1024</v>
      </c>
      <c r="L339" t="s">
        <v>475</v>
      </c>
      <c r="M339" t="s">
        <v>725</v>
      </c>
    </row>
    <row r="340" spans="1:13" x14ac:dyDescent="0.4">
      <c r="A340" s="428" t="s">
        <v>232</v>
      </c>
      <c r="B340" t="s">
        <v>405</v>
      </c>
      <c r="C340" t="s">
        <v>406</v>
      </c>
      <c r="D340" t="s">
        <v>726</v>
      </c>
      <c r="E340" s="866">
        <v>0.34899999999999998</v>
      </c>
      <c r="F340" t="s">
        <v>1025</v>
      </c>
      <c r="G340" t="s">
        <v>400</v>
      </c>
      <c r="H340" s="867">
        <v>0.57999999999999996</v>
      </c>
      <c r="I340" t="s">
        <v>1023</v>
      </c>
      <c r="J340" t="s">
        <v>477</v>
      </c>
      <c r="K340" t="s">
        <v>1024</v>
      </c>
      <c r="L340" t="s">
        <v>475</v>
      </c>
      <c r="M340" t="s">
        <v>728</v>
      </c>
    </row>
    <row r="341" spans="1:13" x14ac:dyDescent="0.4">
      <c r="A341" s="428" t="s">
        <v>232</v>
      </c>
      <c r="B341" t="s">
        <v>405</v>
      </c>
      <c r="C341" t="s">
        <v>406</v>
      </c>
      <c r="D341" t="s">
        <v>726</v>
      </c>
      <c r="E341" s="866">
        <v>0.34899999999999998</v>
      </c>
      <c r="F341" t="s">
        <v>1025</v>
      </c>
      <c r="G341" t="s">
        <v>401</v>
      </c>
      <c r="H341">
        <v>0.58086270399999995</v>
      </c>
      <c r="I341" t="s">
        <v>1023</v>
      </c>
      <c r="J341" t="s">
        <v>477</v>
      </c>
      <c r="K341" t="s">
        <v>1024</v>
      </c>
      <c r="L341" t="s">
        <v>475</v>
      </c>
      <c r="M341" t="s">
        <v>729</v>
      </c>
    </row>
    <row r="342" spans="1:13" x14ac:dyDescent="0.4">
      <c r="A342" s="428" t="s">
        <v>232</v>
      </c>
      <c r="B342" t="s">
        <v>59</v>
      </c>
      <c r="C342" t="s">
        <v>52</v>
      </c>
      <c r="E342" s="866">
        <v>0.33</v>
      </c>
      <c r="F342" t="s">
        <v>1025</v>
      </c>
      <c r="G342" t="s">
        <v>400</v>
      </c>
      <c r="H342" s="867">
        <v>0.61</v>
      </c>
      <c r="I342" t="s">
        <v>1023</v>
      </c>
      <c r="J342" t="s">
        <v>477</v>
      </c>
      <c r="K342" t="s">
        <v>1024</v>
      </c>
      <c r="L342" t="s">
        <v>475</v>
      </c>
      <c r="M342" t="s">
        <v>735</v>
      </c>
    </row>
    <row r="343" spans="1:13" x14ac:dyDescent="0.4">
      <c r="A343" s="428" t="s">
        <v>232</v>
      </c>
      <c r="B343" t="s">
        <v>59</v>
      </c>
      <c r="C343" t="s">
        <v>52</v>
      </c>
      <c r="E343" s="866">
        <v>0.33</v>
      </c>
      <c r="F343" t="s">
        <v>1025</v>
      </c>
      <c r="G343" t="s">
        <v>401</v>
      </c>
      <c r="H343">
        <v>0.61434505800000005</v>
      </c>
      <c r="I343" t="s">
        <v>1023</v>
      </c>
      <c r="J343" t="s">
        <v>477</v>
      </c>
      <c r="K343" t="s">
        <v>1024</v>
      </c>
      <c r="L343" t="s">
        <v>475</v>
      </c>
      <c r="M343" t="s">
        <v>739</v>
      </c>
    </row>
    <row r="344" spans="1:13" x14ac:dyDescent="0.4">
      <c r="A344" s="428" t="s">
        <v>232</v>
      </c>
      <c r="B344" t="s">
        <v>59</v>
      </c>
      <c r="C344" t="s">
        <v>54</v>
      </c>
      <c r="E344" s="866">
        <v>0.318</v>
      </c>
      <c r="F344" t="s">
        <v>1025</v>
      </c>
      <c r="G344" t="s">
        <v>400</v>
      </c>
      <c r="H344" s="867">
        <v>0.64</v>
      </c>
      <c r="I344" t="s">
        <v>1023</v>
      </c>
      <c r="J344" t="s">
        <v>477</v>
      </c>
      <c r="K344" t="s">
        <v>1024</v>
      </c>
      <c r="L344" t="s">
        <v>475</v>
      </c>
      <c r="M344" t="s">
        <v>745</v>
      </c>
    </row>
    <row r="345" spans="1:13" x14ac:dyDescent="0.4">
      <c r="A345" s="428" t="s">
        <v>232</v>
      </c>
      <c r="B345" t="s">
        <v>59</v>
      </c>
      <c r="C345" t="s">
        <v>54</v>
      </c>
      <c r="E345" s="866">
        <v>0.318</v>
      </c>
      <c r="F345" t="s">
        <v>1025</v>
      </c>
      <c r="G345" t="s">
        <v>401</v>
      </c>
      <c r="H345">
        <v>0.63716117000000005</v>
      </c>
      <c r="I345" t="s">
        <v>1023</v>
      </c>
      <c r="J345" t="s">
        <v>477</v>
      </c>
      <c r="K345" t="s">
        <v>1024</v>
      </c>
      <c r="L345" t="s">
        <v>475</v>
      </c>
      <c r="M345" t="s">
        <v>747</v>
      </c>
    </row>
    <row r="346" spans="1:13" x14ac:dyDescent="0.4">
      <c r="A346" s="428" t="s">
        <v>232</v>
      </c>
      <c r="B346" t="s">
        <v>59</v>
      </c>
      <c r="C346" t="s">
        <v>73</v>
      </c>
      <c r="E346" s="866">
        <v>0.50900000000000001</v>
      </c>
      <c r="F346" t="s">
        <v>1025</v>
      </c>
      <c r="G346" t="s">
        <v>400</v>
      </c>
      <c r="H346" s="867">
        <v>0.4</v>
      </c>
      <c r="I346" t="s">
        <v>1023</v>
      </c>
      <c r="J346" t="s">
        <v>477</v>
      </c>
      <c r="K346" t="s">
        <v>1024</v>
      </c>
      <c r="L346" t="s">
        <v>475</v>
      </c>
      <c r="M346" t="s">
        <v>752</v>
      </c>
    </row>
    <row r="347" spans="1:13" x14ac:dyDescent="0.4">
      <c r="A347" s="428" t="s">
        <v>232</v>
      </c>
      <c r="B347" t="s">
        <v>59</v>
      </c>
      <c r="C347" t="s">
        <v>73</v>
      </c>
      <c r="E347" s="866">
        <v>0.50900000000000001</v>
      </c>
      <c r="F347" t="s">
        <v>1025</v>
      </c>
      <c r="G347" t="s">
        <v>401</v>
      </c>
      <c r="H347">
        <v>0.39852856800000003</v>
      </c>
      <c r="I347" t="s">
        <v>1023</v>
      </c>
      <c r="J347" t="s">
        <v>477</v>
      </c>
      <c r="K347" t="s">
        <v>1024</v>
      </c>
      <c r="L347" t="s">
        <v>475</v>
      </c>
      <c r="M347" t="s">
        <v>754</v>
      </c>
    </row>
    <row r="348" spans="1:13" x14ac:dyDescent="0.4">
      <c r="A348" s="428" t="s">
        <v>232</v>
      </c>
      <c r="B348" t="s">
        <v>59</v>
      </c>
      <c r="C348" t="s">
        <v>55</v>
      </c>
      <c r="E348" s="866">
        <v>0.33900000000000002</v>
      </c>
      <c r="F348" t="s">
        <v>1025</v>
      </c>
      <c r="G348" t="s">
        <v>400</v>
      </c>
      <c r="H348" s="867">
        <v>0.59</v>
      </c>
      <c r="I348" t="s">
        <v>1023</v>
      </c>
      <c r="J348" t="s">
        <v>477</v>
      </c>
      <c r="K348" t="s">
        <v>1024</v>
      </c>
      <c r="L348" t="s">
        <v>475</v>
      </c>
      <c r="M348" t="s">
        <v>757</v>
      </c>
    </row>
    <row r="349" spans="1:13" x14ac:dyDescent="0.4">
      <c r="A349" s="428" t="s">
        <v>232</v>
      </c>
      <c r="B349" t="s">
        <v>59</v>
      </c>
      <c r="C349" t="s">
        <v>55</v>
      </c>
      <c r="E349" s="866">
        <v>0.33900000000000002</v>
      </c>
      <c r="F349" t="s">
        <v>1025</v>
      </c>
      <c r="G349" t="s">
        <v>401</v>
      </c>
      <c r="H349">
        <v>0.58872199999999997</v>
      </c>
      <c r="I349" t="s">
        <v>1023</v>
      </c>
      <c r="J349" t="s">
        <v>477</v>
      </c>
      <c r="K349" t="s">
        <v>1024</v>
      </c>
      <c r="L349" t="s">
        <v>475</v>
      </c>
      <c r="M349" t="s">
        <v>758</v>
      </c>
    </row>
    <row r="350" spans="1:13" x14ac:dyDescent="0.4">
      <c r="A350" s="428" t="s">
        <v>232</v>
      </c>
      <c r="B350" t="s">
        <v>59</v>
      </c>
      <c r="C350" t="s">
        <v>406</v>
      </c>
      <c r="D350" t="s">
        <v>759</v>
      </c>
      <c r="E350" s="866">
        <v>0.48099999999999998</v>
      </c>
      <c r="F350" t="s">
        <v>1025</v>
      </c>
      <c r="G350" t="s">
        <v>400</v>
      </c>
      <c r="H350" s="867">
        <v>0.42</v>
      </c>
      <c r="I350" t="s">
        <v>1023</v>
      </c>
      <c r="J350" t="s">
        <v>477</v>
      </c>
      <c r="K350" t="s">
        <v>1024</v>
      </c>
      <c r="L350" t="s">
        <v>475</v>
      </c>
      <c r="M350" t="s">
        <v>761</v>
      </c>
    </row>
    <row r="351" spans="1:13" x14ac:dyDescent="0.4">
      <c r="A351" s="428" t="s">
        <v>232</v>
      </c>
      <c r="B351" t="s">
        <v>59</v>
      </c>
      <c r="C351" t="s">
        <v>406</v>
      </c>
      <c r="D351" t="s">
        <v>759</v>
      </c>
      <c r="E351" s="866">
        <v>0.48099999999999998</v>
      </c>
      <c r="F351" t="s">
        <v>1025</v>
      </c>
      <c r="G351" t="s">
        <v>401</v>
      </c>
      <c r="H351">
        <v>0.42148216799999999</v>
      </c>
      <c r="I351" t="s">
        <v>1023</v>
      </c>
      <c r="J351" t="s">
        <v>477</v>
      </c>
      <c r="K351" t="s">
        <v>1024</v>
      </c>
      <c r="L351" t="s">
        <v>475</v>
      </c>
      <c r="M351" t="s">
        <v>762</v>
      </c>
    </row>
    <row r="352" spans="1:13" x14ac:dyDescent="0.4">
      <c r="A352" s="428" t="s">
        <v>232</v>
      </c>
      <c r="B352" t="s">
        <v>60</v>
      </c>
      <c r="C352" t="s">
        <v>52</v>
      </c>
      <c r="E352" s="866">
        <v>0.34</v>
      </c>
      <c r="F352" t="s">
        <v>1025</v>
      </c>
      <c r="G352" t="s">
        <v>400</v>
      </c>
      <c r="H352" s="867">
        <v>0.6</v>
      </c>
      <c r="I352" t="s">
        <v>1023</v>
      </c>
      <c r="J352" t="s">
        <v>477</v>
      </c>
      <c r="K352" t="s">
        <v>1024</v>
      </c>
      <c r="L352" t="s">
        <v>475</v>
      </c>
      <c r="M352" t="s">
        <v>768</v>
      </c>
    </row>
    <row r="353" spans="1:13" x14ac:dyDescent="0.4">
      <c r="A353" s="428" t="s">
        <v>232</v>
      </c>
      <c r="B353" t="s">
        <v>60</v>
      </c>
      <c r="C353" t="s">
        <v>52</v>
      </c>
      <c r="E353" s="866">
        <v>0.34</v>
      </c>
      <c r="F353" t="s">
        <v>1025</v>
      </c>
      <c r="G353" t="s">
        <v>401</v>
      </c>
      <c r="H353">
        <v>0.59620166900000005</v>
      </c>
      <c r="I353" t="s">
        <v>1023</v>
      </c>
      <c r="J353" t="s">
        <v>477</v>
      </c>
      <c r="K353" t="s">
        <v>1024</v>
      </c>
      <c r="L353" t="s">
        <v>475</v>
      </c>
      <c r="M353" t="s">
        <v>772</v>
      </c>
    </row>
    <row r="354" spans="1:13" x14ac:dyDescent="0.4">
      <c r="A354" s="428" t="s">
        <v>232</v>
      </c>
      <c r="B354" t="s">
        <v>60</v>
      </c>
      <c r="C354" t="s">
        <v>54</v>
      </c>
      <c r="E354" s="866">
        <v>0.432</v>
      </c>
      <c r="F354" t="s">
        <v>1025</v>
      </c>
      <c r="G354" t="s">
        <v>400</v>
      </c>
      <c r="H354" s="867">
        <v>0.47</v>
      </c>
      <c r="I354" t="s">
        <v>1023</v>
      </c>
      <c r="J354" t="s">
        <v>477</v>
      </c>
      <c r="K354" t="s">
        <v>1024</v>
      </c>
      <c r="L354" t="s">
        <v>475</v>
      </c>
      <c r="M354" t="s">
        <v>778</v>
      </c>
    </row>
    <row r="355" spans="1:13" x14ac:dyDescent="0.4">
      <c r="A355" s="428" t="s">
        <v>232</v>
      </c>
      <c r="B355" t="s">
        <v>60</v>
      </c>
      <c r="C355" t="s">
        <v>54</v>
      </c>
      <c r="E355" s="866">
        <v>0.432</v>
      </c>
      <c r="F355" t="s">
        <v>1025</v>
      </c>
      <c r="G355" t="s">
        <v>401</v>
      </c>
      <c r="H355">
        <v>0.46913384600000002</v>
      </c>
      <c r="I355" t="s">
        <v>1023</v>
      </c>
      <c r="J355" t="s">
        <v>477</v>
      </c>
      <c r="K355" t="s">
        <v>1024</v>
      </c>
      <c r="L355" t="s">
        <v>475</v>
      </c>
      <c r="M355" t="s">
        <v>780</v>
      </c>
    </row>
    <row r="356" spans="1:13" x14ac:dyDescent="0.4">
      <c r="A356" s="428" t="s">
        <v>232</v>
      </c>
      <c r="B356" t="s">
        <v>60</v>
      </c>
      <c r="C356" t="s">
        <v>73</v>
      </c>
      <c r="E356" s="866">
        <v>0.55000000000000004</v>
      </c>
      <c r="F356" t="s">
        <v>1025</v>
      </c>
      <c r="G356" t="s">
        <v>400</v>
      </c>
      <c r="H356" s="867">
        <v>0.37</v>
      </c>
      <c r="I356" t="s">
        <v>1023</v>
      </c>
      <c r="J356" t="s">
        <v>477</v>
      </c>
      <c r="K356" t="s">
        <v>1024</v>
      </c>
      <c r="L356" t="s">
        <v>475</v>
      </c>
      <c r="M356" t="s">
        <v>784</v>
      </c>
    </row>
    <row r="357" spans="1:13" x14ac:dyDescent="0.4">
      <c r="A357" s="428" t="s">
        <v>232</v>
      </c>
      <c r="B357" t="s">
        <v>60</v>
      </c>
      <c r="C357" t="s">
        <v>73</v>
      </c>
      <c r="E357" s="866">
        <v>0.55000000000000004</v>
      </c>
      <c r="F357" t="s">
        <v>1025</v>
      </c>
      <c r="G357" t="s">
        <v>401</v>
      </c>
      <c r="H357">
        <v>0.368846805</v>
      </c>
      <c r="I357" t="s">
        <v>1023</v>
      </c>
      <c r="J357" t="s">
        <v>477</v>
      </c>
      <c r="K357" t="s">
        <v>1024</v>
      </c>
      <c r="L357" t="s">
        <v>475</v>
      </c>
      <c r="M357" t="s">
        <v>786</v>
      </c>
    </row>
    <row r="358" spans="1:13" x14ac:dyDescent="0.4">
      <c r="A358" s="428" t="s">
        <v>232</v>
      </c>
      <c r="B358" t="s">
        <v>60</v>
      </c>
      <c r="C358" t="s">
        <v>55</v>
      </c>
      <c r="E358" s="866">
        <v>0.34</v>
      </c>
      <c r="F358" t="s">
        <v>1025</v>
      </c>
      <c r="G358" t="s">
        <v>400</v>
      </c>
      <c r="H358" s="867">
        <v>0.59</v>
      </c>
      <c r="I358" t="s">
        <v>1023</v>
      </c>
      <c r="J358" t="s">
        <v>477</v>
      </c>
      <c r="K358" t="s">
        <v>1024</v>
      </c>
      <c r="L358" t="s">
        <v>475</v>
      </c>
      <c r="M358" t="s">
        <v>789</v>
      </c>
    </row>
    <row r="359" spans="1:13" x14ac:dyDescent="0.4">
      <c r="A359" s="428" t="s">
        <v>232</v>
      </c>
      <c r="B359" t="s">
        <v>60</v>
      </c>
      <c r="C359" t="s">
        <v>55</v>
      </c>
      <c r="E359" s="866">
        <v>0.34</v>
      </c>
      <c r="F359" t="s">
        <v>1025</v>
      </c>
      <c r="G359" t="s">
        <v>401</v>
      </c>
      <c r="H359">
        <v>0.58751585299999998</v>
      </c>
      <c r="I359" t="s">
        <v>1023</v>
      </c>
      <c r="J359" t="s">
        <v>477</v>
      </c>
      <c r="K359" t="s">
        <v>1024</v>
      </c>
      <c r="L359" t="s">
        <v>475</v>
      </c>
      <c r="M359" t="s">
        <v>790</v>
      </c>
    </row>
    <row r="360" spans="1:13" x14ac:dyDescent="0.4">
      <c r="A360" s="428" t="s">
        <v>232</v>
      </c>
      <c r="B360" t="s">
        <v>60</v>
      </c>
      <c r="C360" t="s">
        <v>406</v>
      </c>
      <c r="D360" t="s">
        <v>791</v>
      </c>
      <c r="E360" s="866">
        <v>0.432</v>
      </c>
      <c r="F360" t="s">
        <v>1025</v>
      </c>
      <c r="G360" t="s">
        <v>400</v>
      </c>
      <c r="H360" s="867">
        <v>0.47</v>
      </c>
      <c r="I360" t="s">
        <v>1023</v>
      </c>
      <c r="J360" t="s">
        <v>477</v>
      </c>
      <c r="K360" t="s">
        <v>1024</v>
      </c>
      <c r="L360" t="s">
        <v>475</v>
      </c>
      <c r="M360" t="s">
        <v>793</v>
      </c>
    </row>
    <row r="361" spans="1:13" x14ac:dyDescent="0.4">
      <c r="A361" s="428" t="s">
        <v>232</v>
      </c>
      <c r="B361" t="s">
        <v>60</v>
      </c>
      <c r="C361" t="s">
        <v>406</v>
      </c>
      <c r="D361" t="s">
        <v>791</v>
      </c>
      <c r="E361" s="866">
        <v>0.432</v>
      </c>
      <c r="F361" t="s">
        <v>1025</v>
      </c>
      <c r="G361" t="s">
        <v>401</v>
      </c>
      <c r="H361">
        <v>0.46913384600000002</v>
      </c>
      <c r="I361" t="s">
        <v>1023</v>
      </c>
      <c r="J361" t="s">
        <v>477</v>
      </c>
      <c r="K361" t="s">
        <v>1024</v>
      </c>
      <c r="L361" t="s">
        <v>475</v>
      </c>
      <c r="M361" t="s">
        <v>794</v>
      </c>
    </row>
    <row r="362" spans="1:13" x14ac:dyDescent="0.4">
      <c r="A362" s="428" t="s">
        <v>232</v>
      </c>
      <c r="B362" t="s">
        <v>61</v>
      </c>
      <c r="C362" t="s">
        <v>52</v>
      </c>
      <c r="E362" s="866">
        <v>0.28599999999999998</v>
      </c>
      <c r="F362" t="s">
        <v>1025</v>
      </c>
      <c r="G362" t="s">
        <v>400</v>
      </c>
      <c r="H362" s="867">
        <v>0.71</v>
      </c>
      <c r="I362" t="s">
        <v>1023</v>
      </c>
      <c r="J362" t="s">
        <v>477</v>
      </c>
      <c r="K362" t="s">
        <v>1024</v>
      </c>
      <c r="L362" t="s">
        <v>475</v>
      </c>
      <c r="M362" t="s">
        <v>800</v>
      </c>
    </row>
    <row r="363" spans="1:13" x14ac:dyDescent="0.4">
      <c r="A363" s="428" t="s">
        <v>232</v>
      </c>
      <c r="B363" t="s">
        <v>61</v>
      </c>
      <c r="C363" t="s">
        <v>52</v>
      </c>
      <c r="E363" s="866">
        <v>0.28599999999999998</v>
      </c>
      <c r="F363" t="s">
        <v>1025</v>
      </c>
      <c r="G363" t="s">
        <v>401</v>
      </c>
      <c r="H363">
        <v>0.70870224699999995</v>
      </c>
      <c r="I363" t="s">
        <v>1023</v>
      </c>
      <c r="J363" t="s">
        <v>477</v>
      </c>
      <c r="K363" t="s">
        <v>1024</v>
      </c>
      <c r="L363" t="s">
        <v>475</v>
      </c>
      <c r="M363" t="s">
        <v>804</v>
      </c>
    </row>
    <row r="364" spans="1:13" x14ac:dyDescent="0.4">
      <c r="A364" s="428" t="s">
        <v>232</v>
      </c>
      <c r="B364" t="s">
        <v>61</v>
      </c>
      <c r="C364" t="s">
        <v>54</v>
      </c>
      <c r="E364" s="866">
        <v>0.28199999999999997</v>
      </c>
      <c r="F364" t="s">
        <v>1025</v>
      </c>
      <c r="G364" t="s">
        <v>400</v>
      </c>
      <c r="H364" s="867">
        <v>0.72</v>
      </c>
      <c r="I364" t="s">
        <v>1023</v>
      </c>
      <c r="J364" t="s">
        <v>477</v>
      </c>
      <c r="K364" t="s">
        <v>1024</v>
      </c>
      <c r="L364" t="s">
        <v>475</v>
      </c>
      <c r="M364" t="s">
        <v>810</v>
      </c>
    </row>
    <row r="365" spans="1:13" x14ac:dyDescent="0.4">
      <c r="A365" s="428" t="s">
        <v>232</v>
      </c>
      <c r="B365" t="s">
        <v>61</v>
      </c>
      <c r="C365" t="s">
        <v>54</v>
      </c>
      <c r="E365" s="866">
        <v>0.28199999999999997</v>
      </c>
      <c r="F365" t="s">
        <v>1025</v>
      </c>
      <c r="G365" t="s">
        <v>401</v>
      </c>
      <c r="H365">
        <v>0.71844580000000002</v>
      </c>
      <c r="I365" t="s">
        <v>1023</v>
      </c>
      <c r="J365" t="s">
        <v>477</v>
      </c>
      <c r="K365" t="s">
        <v>1024</v>
      </c>
      <c r="L365" t="s">
        <v>475</v>
      </c>
      <c r="M365" t="s">
        <v>812</v>
      </c>
    </row>
    <row r="366" spans="1:13" x14ac:dyDescent="0.4">
      <c r="A366" s="428" t="s">
        <v>232</v>
      </c>
      <c r="B366" t="s">
        <v>61</v>
      </c>
      <c r="C366" t="s">
        <v>73</v>
      </c>
      <c r="E366" s="866">
        <v>0.48499999999999999</v>
      </c>
      <c r="F366" t="s">
        <v>1025</v>
      </c>
      <c r="G366" t="s">
        <v>400</v>
      </c>
      <c r="H366" s="867">
        <v>0.42</v>
      </c>
      <c r="I366" t="s">
        <v>1023</v>
      </c>
      <c r="J366" t="s">
        <v>477</v>
      </c>
      <c r="K366" t="s">
        <v>1024</v>
      </c>
      <c r="L366" t="s">
        <v>475</v>
      </c>
      <c r="M366" t="s">
        <v>816</v>
      </c>
    </row>
    <row r="367" spans="1:13" x14ac:dyDescent="0.4">
      <c r="A367" s="428" t="s">
        <v>232</v>
      </c>
      <c r="B367" t="s">
        <v>61</v>
      </c>
      <c r="C367" t="s">
        <v>73</v>
      </c>
      <c r="E367" s="866">
        <v>0.48499999999999999</v>
      </c>
      <c r="F367" t="s">
        <v>1025</v>
      </c>
      <c r="G367" t="s">
        <v>401</v>
      </c>
      <c r="H367">
        <v>0.41822352099999999</v>
      </c>
      <c r="I367" t="s">
        <v>1023</v>
      </c>
      <c r="J367" t="s">
        <v>477</v>
      </c>
      <c r="K367" t="s">
        <v>1024</v>
      </c>
      <c r="L367" t="s">
        <v>475</v>
      </c>
      <c r="M367" t="s">
        <v>818</v>
      </c>
    </row>
    <row r="368" spans="1:13" x14ac:dyDescent="0.4">
      <c r="A368" s="428" t="s">
        <v>232</v>
      </c>
      <c r="B368" t="s">
        <v>61</v>
      </c>
      <c r="C368" t="s">
        <v>55</v>
      </c>
      <c r="E368" s="866">
        <v>0.30599999999999999</v>
      </c>
      <c r="F368" t="s">
        <v>1025</v>
      </c>
      <c r="G368" t="s">
        <v>400</v>
      </c>
      <c r="H368" s="867">
        <v>0.65</v>
      </c>
      <c r="I368" t="s">
        <v>1023</v>
      </c>
      <c r="J368" t="s">
        <v>477</v>
      </c>
      <c r="K368" t="s">
        <v>1024</v>
      </c>
      <c r="L368" t="s">
        <v>475</v>
      </c>
      <c r="M368" t="s">
        <v>821</v>
      </c>
    </row>
    <row r="369" spans="1:13" x14ac:dyDescent="0.4">
      <c r="A369" s="428" t="s">
        <v>232</v>
      </c>
      <c r="B369" t="s">
        <v>61</v>
      </c>
      <c r="C369" t="s">
        <v>55</v>
      </c>
      <c r="E369" s="866">
        <v>0.30599999999999999</v>
      </c>
      <c r="F369" t="s">
        <v>1025</v>
      </c>
      <c r="G369" t="s">
        <v>401</v>
      </c>
      <c r="H369">
        <v>0.65229691199999995</v>
      </c>
      <c r="I369" t="s">
        <v>1023</v>
      </c>
      <c r="J369" t="s">
        <v>477</v>
      </c>
      <c r="K369" t="s">
        <v>1024</v>
      </c>
      <c r="L369" t="s">
        <v>475</v>
      </c>
      <c r="M369" t="s">
        <v>822</v>
      </c>
    </row>
    <row r="370" spans="1:13" x14ac:dyDescent="0.4">
      <c r="A370" s="428" t="s">
        <v>232</v>
      </c>
      <c r="B370" t="s">
        <v>61</v>
      </c>
      <c r="C370" t="s">
        <v>406</v>
      </c>
      <c r="D370" t="s">
        <v>823</v>
      </c>
      <c r="E370" s="866">
        <v>0.40300000000000002</v>
      </c>
      <c r="F370" t="s">
        <v>1025</v>
      </c>
      <c r="G370" t="s">
        <v>400</v>
      </c>
      <c r="H370" s="867">
        <v>0.5</v>
      </c>
      <c r="I370" t="s">
        <v>1023</v>
      </c>
      <c r="J370" t="s">
        <v>477</v>
      </c>
      <c r="K370" t="s">
        <v>1024</v>
      </c>
      <c r="L370" t="s">
        <v>475</v>
      </c>
      <c r="M370" t="s">
        <v>825</v>
      </c>
    </row>
    <row r="371" spans="1:13" x14ac:dyDescent="0.4">
      <c r="A371" s="428" t="s">
        <v>232</v>
      </c>
      <c r="B371" t="s">
        <v>61</v>
      </c>
      <c r="C371" t="s">
        <v>406</v>
      </c>
      <c r="D371" t="s">
        <v>823</v>
      </c>
      <c r="E371" s="866">
        <v>0.40300000000000002</v>
      </c>
      <c r="F371" t="s">
        <v>1025</v>
      </c>
      <c r="G371" t="s">
        <v>401</v>
      </c>
      <c r="H371">
        <v>0.50206967800000002</v>
      </c>
      <c r="I371" t="s">
        <v>1023</v>
      </c>
      <c r="J371" t="s">
        <v>477</v>
      </c>
      <c r="K371" t="s">
        <v>1024</v>
      </c>
      <c r="L371" t="s">
        <v>475</v>
      </c>
      <c r="M371" t="s">
        <v>826</v>
      </c>
    </row>
    <row r="372" spans="1:13" x14ac:dyDescent="0.4">
      <c r="A372" s="428" t="s">
        <v>232</v>
      </c>
      <c r="B372" t="s">
        <v>62</v>
      </c>
      <c r="C372" t="s">
        <v>52</v>
      </c>
      <c r="E372" s="866">
        <v>0.33100000000000002</v>
      </c>
      <c r="F372" t="s">
        <v>1025</v>
      </c>
      <c r="G372" t="s">
        <v>400</v>
      </c>
      <c r="H372" s="867">
        <v>0.61</v>
      </c>
      <c r="I372" t="s">
        <v>1023</v>
      </c>
      <c r="J372" t="s">
        <v>477</v>
      </c>
      <c r="K372" t="s">
        <v>1024</v>
      </c>
      <c r="L372" t="s">
        <v>475</v>
      </c>
      <c r="M372" t="s">
        <v>832</v>
      </c>
    </row>
    <row r="373" spans="1:13" x14ac:dyDescent="0.4">
      <c r="A373" s="428" t="s">
        <v>232</v>
      </c>
      <c r="B373" t="s">
        <v>62</v>
      </c>
      <c r="C373" t="s">
        <v>52</v>
      </c>
      <c r="E373" s="866">
        <v>0.33100000000000002</v>
      </c>
      <c r="F373" t="s">
        <v>1025</v>
      </c>
      <c r="G373" t="s">
        <v>401</v>
      </c>
      <c r="H373">
        <v>0.61246868700000001</v>
      </c>
      <c r="I373" t="s">
        <v>1023</v>
      </c>
      <c r="J373" t="s">
        <v>477</v>
      </c>
      <c r="K373" t="s">
        <v>1024</v>
      </c>
      <c r="L373" t="s">
        <v>475</v>
      </c>
      <c r="M373" t="s">
        <v>836</v>
      </c>
    </row>
    <row r="374" spans="1:13" x14ac:dyDescent="0.4">
      <c r="A374" s="428" t="s">
        <v>232</v>
      </c>
      <c r="B374" t="s">
        <v>62</v>
      </c>
      <c r="C374" t="s">
        <v>54</v>
      </c>
      <c r="E374" s="866">
        <v>0.33200000000000002</v>
      </c>
      <c r="F374" t="s">
        <v>1025</v>
      </c>
      <c r="G374" t="s">
        <v>400</v>
      </c>
      <c r="H374" s="867">
        <v>0.61</v>
      </c>
      <c r="I374" t="s">
        <v>1023</v>
      </c>
      <c r="J374" t="s">
        <v>477</v>
      </c>
      <c r="K374" t="s">
        <v>1024</v>
      </c>
      <c r="L374" t="s">
        <v>475</v>
      </c>
      <c r="M374" t="s">
        <v>842</v>
      </c>
    </row>
    <row r="375" spans="1:13" x14ac:dyDescent="0.4">
      <c r="A375" s="428" t="s">
        <v>232</v>
      </c>
      <c r="B375" t="s">
        <v>62</v>
      </c>
      <c r="C375" t="s">
        <v>54</v>
      </c>
      <c r="E375" s="866">
        <v>0.33200000000000002</v>
      </c>
      <c r="F375" t="s">
        <v>1025</v>
      </c>
      <c r="G375" t="s">
        <v>401</v>
      </c>
      <c r="H375">
        <v>0.61030855799999995</v>
      </c>
      <c r="I375" t="s">
        <v>1023</v>
      </c>
      <c r="J375" t="s">
        <v>477</v>
      </c>
      <c r="K375" t="s">
        <v>1024</v>
      </c>
      <c r="L375" t="s">
        <v>475</v>
      </c>
      <c r="M375" t="s">
        <v>844</v>
      </c>
    </row>
    <row r="376" spans="1:13" x14ac:dyDescent="0.4">
      <c r="A376" s="428" t="s">
        <v>232</v>
      </c>
      <c r="B376" t="s">
        <v>62</v>
      </c>
      <c r="C376" t="s">
        <v>73</v>
      </c>
      <c r="E376" s="866">
        <v>0.50900000000000001</v>
      </c>
      <c r="F376" t="s">
        <v>1025</v>
      </c>
      <c r="G376" t="s">
        <v>400</v>
      </c>
      <c r="H376" s="867">
        <v>0.4</v>
      </c>
      <c r="I376" t="s">
        <v>1023</v>
      </c>
      <c r="J376" t="s">
        <v>477</v>
      </c>
      <c r="K376" t="s">
        <v>1024</v>
      </c>
      <c r="L376" t="s">
        <v>475</v>
      </c>
      <c r="M376" t="s">
        <v>848</v>
      </c>
    </row>
    <row r="377" spans="1:13" x14ac:dyDescent="0.4">
      <c r="A377" s="428" t="s">
        <v>232</v>
      </c>
      <c r="B377" t="s">
        <v>62</v>
      </c>
      <c r="C377" t="s">
        <v>73</v>
      </c>
      <c r="E377" s="866">
        <v>0.50900000000000001</v>
      </c>
      <c r="F377" t="s">
        <v>1025</v>
      </c>
      <c r="G377" t="s">
        <v>401</v>
      </c>
      <c r="H377">
        <v>0.39851481799999999</v>
      </c>
      <c r="I377" t="s">
        <v>1023</v>
      </c>
      <c r="J377" t="s">
        <v>477</v>
      </c>
      <c r="K377" t="s">
        <v>1024</v>
      </c>
      <c r="L377" t="s">
        <v>475</v>
      </c>
      <c r="M377" t="s">
        <v>850</v>
      </c>
    </row>
    <row r="378" spans="1:13" x14ac:dyDescent="0.4">
      <c r="A378" s="428" t="s">
        <v>232</v>
      </c>
      <c r="B378" t="s">
        <v>62</v>
      </c>
      <c r="C378" t="s">
        <v>55</v>
      </c>
      <c r="E378" s="866">
        <v>0.314</v>
      </c>
      <c r="F378" t="s">
        <v>1025</v>
      </c>
      <c r="G378" t="s">
        <v>400</v>
      </c>
      <c r="H378" s="867">
        <v>0.64</v>
      </c>
      <c r="I378" t="s">
        <v>1023</v>
      </c>
      <c r="J378" t="s">
        <v>477</v>
      </c>
      <c r="K378" t="s">
        <v>1024</v>
      </c>
      <c r="L378" t="s">
        <v>475</v>
      </c>
      <c r="M378" t="s">
        <v>853</v>
      </c>
    </row>
    <row r="379" spans="1:13" x14ac:dyDescent="0.4">
      <c r="A379" s="428" t="s">
        <v>232</v>
      </c>
      <c r="B379" t="s">
        <v>62</v>
      </c>
      <c r="C379" t="s">
        <v>55</v>
      </c>
      <c r="E379" s="866">
        <v>0.314</v>
      </c>
      <c r="F379" t="s">
        <v>1025</v>
      </c>
      <c r="G379" t="s">
        <v>401</v>
      </c>
      <c r="H379">
        <v>0.635511575</v>
      </c>
      <c r="I379" t="s">
        <v>1023</v>
      </c>
      <c r="J379" t="s">
        <v>477</v>
      </c>
      <c r="K379" t="s">
        <v>1024</v>
      </c>
      <c r="L379" t="s">
        <v>475</v>
      </c>
      <c r="M379" t="s">
        <v>854</v>
      </c>
    </row>
    <row r="380" spans="1:13" x14ac:dyDescent="0.4">
      <c r="A380" s="428" t="s">
        <v>232</v>
      </c>
      <c r="B380" t="s">
        <v>62</v>
      </c>
      <c r="C380" t="s">
        <v>406</v>
      </c>
      <c r="D380" t="s">
        <v>855</v>
      </c>
      <c r="E380" s="866">
        <v>0.46</v>
      </c>
      <c r="F380" t="s">
        <v>1025</v>
      </c>
      <c r="G380" t="s">
        <v>400</v>
      </c>
      <c r="H380" s="867">
        <v>0.44</v>
      </c>
      <c r="I380" t="s">
        <v>1023</v>
      </c>
      <c r="J380" t="s">
        <v>477</v>
      </c>
      <c r="K380" t="s">
        <v>1024</v>
      </c>
      <c r="L380" t="s">
        <v>475</v>
      </c>
      <c r="M380" t="s">
        <v>857</v>
      </c>
    </row>
    <row r="381" spans="1:13" x14ac:dyDescent="0.4">
      <c r="A381" s="428" t="s">
        <v>232</v>
      </c>
      <c r="B381" t="s">
        <v>62</v>
      </c>
      <c r="C381" t="s">
        <v>406</v>
      </c>
      <c r="D381" t="s">
        <v>855</v>
      </c>
      <c r="E381" s="866">
        <v>0.46</v>
      </c>
      <c r="F381" t="s">
        <v>1025</v>
      </c>
      <c r="G381" t="s">
        <v>401</v>
      </c>
      <c r="H381">
        <v>0.44081783600000002</v>
      </c>
      <c r="I381" t="s">
        <v>1023</v>
      </c>
      <c r="J381" t="s">
        <v>477</v>
      </c>
      <c r="K381" t="s">
        <v>1024</v>
      </c>
      <c r="L381" t="s">
        <v>475</v>
      </c>
      <c r="M381" t="s">
        <v>858</v>
      </c>
    </row>
    <row r="382" spans="1:13" x14ac:dyDescent="0.4">
      <c r="A382" s="428" t="s">
        <v>232</v>
      </c>
      <c r="B382" t="s">
        <v>63</v>
      </c>
      <c r="C382" t="s">
        <v>52</v>
      </c>
      <c r="E382" s="866">
        <v>0.31900000000000001</v>
      </c>
      <c r="F382" t="s">
        <v>1025</v>
      </c>
      <c r="G382" t="s">
        <v>400</v>
      </c>
      <c r="H382" s="867">
        <v>0.63</v>
      </c>
      <c r="I382" t="s">
        <v>1023</v>
      </c>
      <c r="J382" t="s">
        <v>477</v>
      </c>
      <c r="K382" t="s">
        <v>1024</v>
      </c>
      <c r="L382" t="s">
        <v>475</v>
      </c>
      <c r="M382" t="s">
        <v>864</v>
      </c>
    </row>
    <row r="383" spans="1:13" x14ac:dyDescent="0.4">
      <c r="A383" s="428" t="s">
        <v>232</v>
      </c>
      <c r="B383" t="s">
        <v>63</v>
      </c>
      <c r="C383" t="s">
        <v>52</v>
      </c>
      <c r="E383" s="866">
        <v>0.31900000000000001</v>
      </c>
      <c r="F383" t="s">
        <v>1025</v>
      </c>
      <c r="G383" t="s">
        <v>401</v>
      </c>
      <c r="H383">
        <v>0.635613278</v>
      </c>
      <c r="I383" t="s">
        <v>1023</v>
      </c>
      <c r="J383" t="s">
        <v>477</v>
      </c>
      <c r="K383" t="s">
        <v>1024</v>
      </c>
      <c r="L383" t="s">
        <v>475</v>
      </c>
      <c r="M383" t="s">
        <v>868</v>
      </c>
    </row>
    <row r="384" spans="1:13" x14ac:dyDescent="0.4">
      <c r="A384" s="430" t="s">
        <v>232</v>
      </c>
      <c r="B384" t="s">
        <v>63</v>
      </c>
      <c r="C384" t="s">
        <v>54</v>
      </c>
      <c r="E384" s="866">
        <v>0.29899999999999999</v>
      </c>
      <c r="F384" t="s">
        <v>1025</v>
      </c>
      <c r="G384" t="s">
        <v>400</v>
      </c>
      <c r="H384" s="867">
        <v>0.68</v>
      </c>
      <c r="I384" t="s">
        <v>1023</v>
      </c>
      <c r="J384" t="s">
        <v>477</v>
      </c>
      <c r="K384" t="s">
        <v>1024</v>
      </c>
      <c r="L384" t="s">
        <v>475</v>
      </c>
      <c r="M384" t="s">
        <v>874</v>
      </c>
    </row>
    <row r="385" spans="1:13" x14ac:dyDescent="0.4">
      <c r="A385" s="375" t="s">
        <v>232</v>
      </c>
      <c r="B385" t="s">
        <v>63</v>
      </c>
      <c r="C385" t="s">
        <v>54</v>
      </c>
      <c r="E385" s="866">
        <v>0.29899999999999999</v>
      </c>
      <c r="F385" t="s">
        <v>1025</v>
      </c>
      <c r="G385" t="s">
        <v>401</v>
      </c>
      <c r="H385">
        <v>0.67762124300000004</v>
      </c>
      <c r="I385" t="s">
        <v>1023</v>
      </c>
      <c r="J385" t="s">
        <v>477</v>
      </c>
      <c r="K385" t="s">
        <v>1024</v>
      </c>
      <c r="L385" t="s">
        <v>475</v>
      </c>
      <c r="M385" t="s">
        <v>876</v>
      </c>
    </row>
    <row r="386" spans="1:13" x14ac:dyDescent="0.4">
      <c r="A386" s="375" t="s">
        <v>232</v>
      </c>
      <c r="B386" t="s">
        <v>63</v>
      </c>
      <c r="C386" t="s">
        <v>73</v>
      </c>
      <c r="E386" s="866">
        <v>0.501</v>
      </c>
      <c r="F386" t="s">
        <v>1025</v>
      </c>
      <c r="G386" t="s">
        <v>400</v>
      </c>
      <c r="H386" s="867">
        <v>0.4</v>
      </c>
      <c r="I386" t="s">
        <v>1023</v>
      </c>
      <c r="J386" t="s">
        <v>477</v>
      </c>
      <c r="K386" t="s">
        <v>1024</v>
      </c>
      <c r="L386" t="s">
        <v>475</v>
      </c>
      <c r="M386" t="s">
        <v>880</v>
      </c>
    </row>
    <row r="387" spans="1:13" x14ac:dyDescent="0.4">
      <c r="A387" s="375" t="s">
        <v>232</v>
      </c>
      <c r="B387" t="s">
        <v>63</v>
      </c>
      <c r="C387" t="s">
        <v>73</v>
      </c>
      <c r="E387" s="866">
        <v>0.501</v>
      </c>
      <c r="F387" t="s">
        <v>1025</v>
      </c>
      <c r="G387" t="s">
        <v>401</v>
      </c>
      <c r="H387">
        <v>0.404869865</v>
      </c>
      <c r="I387" t="s">
        <v>1023</v>
      </c>
      <c r="J387" t="s">
        <v>477</v>
      </c>
      <c r="K387" t="s">
        <v>1024</v>
      </c>
      <c r="L387" t="s">
        <v>475</v>
      </c>
      <c r="M387" t="s">
        <v>882</v>
      </c>
    </row>
    <row r="388" spans="1:13" x14ac:dyDescent="0.4">
      <c r="A388" s="375" t="s">
        <v>232</v>
      </c>
      <c r="B388" t="s">
        <v>63</v>
      </c>
      <c r="C388" t="s">
        <v>55</v>
      </c>
      <c r="E388" s="866">
        <v>0.316</v>
      </c>
      <c r="F388" t="s">
        <v>1025</v>
      </c>
      <c r="G388" t="s">
        <v>400</v>
      </c>
      <c r="H388" s="867">
        <v>0.63</v>
      </c>
      <c r="I388" t="s">
        <v>1023</v>
      </c>
      <c r="J388" t="s">
        <v>477</v>
      </c>
      <c r="K388" t="s">
        <v>1024</v>
      </c>
      <c r="L388" t="s">
        <v>475</v>
      </c>
      <c r="M388" t="s">
        <v>885</v>
      </c>
    </row>
    <row r="389" spans="1:13" x14ac:dyDescent="0.4">
      <c r="A389" s="375" t="s">
        <v>232</v>
      </c>
      <c r="B389" t="s">
        <v>63</v>
      </c>
      <c r="C389" t="s">
        <v>55</v>
      </c>
      <c r="E389" s="866">
        <v>0.316</v>
      </c>
      <c r="F389" t="s">
        <v>1025</v>
      </c>
      <c r="G389" t="s">
        <v>401</v>
      </c>
      <c r="H389">
        <v>0.63170267999999996</v>
      </c>
      <c r="I389" t="s">
        <v>1023</v>
      </c>
      <c r="J389" t="s">
        <v>477</v>
      </c>
      <c r="K389" t="s">
        <v>1024</v>
      </c>
      <c r="L389" t="s">
        <v>475</v>
      </c>
      <c r="M389" t="s">
        <v>886</v>
      </c>
    </row>
    <row r="390" spans="1:13" x14ac:dyDescent="0.4">
      <c r="A390" s="375" t="s">
        <v>232</v>
      </c>
      <c r="B390" t="s">
        <v>63</v>
      </c>
      <c r="C390" t="s">
        <v>406</v>
      </c>
      <c r="D390" t="s">
        <v>887</v>
      </c>
      <c r="E390" s="866">
        <v>0.45400000000000001</v>
      </c>
      <c r="F390" t="s">
        <v>1025</v>
      </c>
      <c r="G390" t="s">
        <v>400</v>
      </c>
      <c r="H390" s="867">
        <v>0.45</v>
      </c>
      <c r="I390" t="s">
        <v>1023</v>
      </c>
      <c r="J390" t="s">
        <v>477</v>
      </c>
      <c r="K390" t="s">
        <v>1024</v>
      </c>
      <c r="L390" t="s">
        <v>475</v>
      </c>
      <c r="M390" t="s">
        <v>889</v>
      </c>
    </row>
    <row r="391" spans="1:13" x14ac:dyDescent="0.4">
      <c r="A391" s="375" t="s">
        <v>232</v>
      </c>
      <c r="B391" t="s">
        <v>63</v>
      </c>
      <c r="C391" t="s">
        <v>406</v>
      </c>
      <c r="D391" t="s">
        <v>887</v>
      </c>
      <c r="E391" s="866">
        <v>0.45400000000000001</v>
      </c>
      <c r="F391" t="s">
        <v>1025</v>
      </c>
      <c r="G391" t="s">
        <v>401</v>
      </c>
      <c r="H391">
        <v>0.44641544</v>
      </c>
      <c r="I391" t="s">
        <v>1023</v>
      </c>
      <c r="J391" t="s">
        <v>477</v>
      </c>
      <c r="K391" t="s">
        <v>1024</v>
      </c>
      <c r="L391" t="s">
        <v>475</v>
      </c>
      <c r="M391" t="s">
        <v>890</v>
      </c>
    </row>
    <row r="392" spans="1:13" x14ac:dyDescent="0.4">
      <c r="A392" s="375" t="s">
        <v>232</v>
      </c>
      <c r="B392" t="s">
        <v>64</v>
      </c>
      <c r="C392" t="s">
        <v>52</v>
      </c>
      <c r="E392" s="866">
        <v>0.31900000000000001</v>
      </c>
      <c r="F392" t="s">
        <v>1025</v>
      </c>
      <c r="G392" t="s">
        <v>400</v>
      </c>
      <c r="H392" s="867">
        <v>0.63</v>
      </c>
      <c r="I392" t="s">
        <v>1023</v>
      </c>
      <c r="J392" t="s">
        <v>477</v>
      </c>
      <c r="K392" t="s">
        <v>1024</v>
      </c>
      <c r="L392" t="s">
        <v>475</v>
      </c>
      <c r="M392" t="s">
        <v>896</v>
      </c>
    </row>
    <row r="393" spans="1:13" x14ac:dyDescent="0.4">
      <c r="A393" s="375" t="s">
        <v>232</v>
      </c>
      <c r="B393" t="s">
        <v>64</v>
      </c>
      <c r="C393" t="s">
        <v>52</v>
      </c>
      <c r="E393" s="866">
        <v>0.31900000000000001</v>
      </c>
      <c r="F393" t="s">
        <v>1025</v>
      </c>
      <c r="G393" t="s">
        <v>401</v>
      </c>
      <c r="H393">
        <v>0.63524737099999995</v>
      </c>
      <c r="I393" t="s">
        <v>1023</v>
      </c>
      <c r="J393" t="s">
        <v>477</v>
      </c>
      <c r="K393" t="s">
        <v>1024</v>
      </c>
      <c r="L393" t="s">
        <v>475</v>
      </c>
      <c r="M393" t="s">
        <v>900</v>
      </c>
    </row>
    <row r="394" spans="1:13" x14ac:dyDescent="0.4">
      <c r="A394" s="375" t="s">
        <v>232</v>
      </c>
      <c r="B394" t="s">
        <v>64</v>
      </c>
      <c r="C394" t="s">
        <v>54</v>
      </c>
      <c r="E394" s="866">
        <v>0.32200000000000001</v>
      </c>
      <c r="F394" t="s">
        <v>1025</v>
      </c>
      <c r="G394" t="s">
        <v>400</v>
      </c>
      <c r="H394" s="867">
        <v>0.63</v>
      </c>
      <c r="I394" t="s">
        <v>1023</v>
      </c>
      <c r="J394" t="s">
        <v>477</v>
      </c>
      <c r="K394" t="s">
        <v>1024</v>
      </c>
      <c r="L394" t="s">
        <v>475</v>
      </c>
      <c r="M394" t="s">
        <v>906</v>
      </c>
    </row>
    <row r="395" spans="1:13" x14ac:dyDescent="0.4">
      <c r="A395" s="375" t="s">
        <v>232</v>
      </c>
      <c r="B395" t="s">
        <v>64</v>
      </c>
      <c r="C395" t="s">
        <v>54</v>
      </c>
      <c r="E395" s="866">
        <v>0.32200000000000001</v>
      </c>
      <c r="F395" t="s">
        <v>1025</v>
      </c>
      <c r="G395" t="s">
        <v>401</v>
      </c>
      <c r="H395">
        <v>0.62925136199999998</v>
      </c>
      <c r="I395" t="s">
        <v>1023</v>
      </c>
      <c r="J395" t="s">
        <v>477</v>
      </c>
      <c r="K395" t="s">
        <v>1024</v>
      </c>
      <c r="L395" t="s">
        <v>475</v>
      </c>
      <c r="M395" t="s">
        <v>908</v>
      </c>
    </row>
    <row r="396" spans="1:13" x14ac:dyDescent="0.4">
      <c r="A396" s="375" t="s">
        <v>232</v>
      </c>
      <c r="B396" t="s">
        <v>64</v>
      </c>
      <c r="C396" t="s">
        <v>73</v>
      </c>
      <c r="E396" s="866">
        <v>0.50900000000000001</v>
      </c>
      <c r="F396" t="s">
        <v>1025</v>
      </c>
      <c r="G396" t="s">
        <v>400</v>
      </c>
      <c r="H396" s="867">
        <v>0.4</v>
      </c>
      <c r="I396" t="s">
        <v>1023</v>
      </c>
      <c r="J396" t="s">
        <v>477</v>
      </c>
      <c r="K396" t="s">
        <v>1024</v>
      </c>
      <c r="L396" t="s">
        <v>475</v>
      </c>
      <c r="M396" t="s">
        <v>912</v>
      </c>
    </row>
    <row r="397" spans="1:13" x14ac:dyDescent="0.4">
      <c r="A397" s="375" t="s">
        <v>232</v>
      </c>
      <c r="B397" t="s">
        <v>64</v>
      </c>
      <c r="C397" t="s">
        <v>73</v>
      </c>
      <c r="E397" s="866">
        <v>0.50900000000000001</v>
      </c>
      <c r="F397" t="s">
        <v>1025</v>
      </c>
      <c r="G397" t="s">
        <v>401</v>
      </c>
      <c r="H397">
        <v>0.39852267499999999</v>
      </c>
      <c r="I397" t="s">
        <v>1023</v>
      </c>
      <c r="J397" t="s">
        <v>477</v>
      </c>
      <c r="K397" t="s">
        <v>1024</v>
      </c>
      <c r="L397" t="s">
        <v>475</v>
      </c>
      <c r="M397" t="s">
        <v>914</v>
      </c>
    </row>
    <row r="398" spans="1:13" x14ac:dyDescent="0.4">
      <c r="A398" s="375" t="s">
        <v>232</v>
      </c>
      <c r="B398" t="s">
        <v>64</v>
      </c>
      <c r="C398" t="s">
        <v>55</v>
      </c>
      <c r="E398" s="866">
        <v>0.33100000000000002</v>
      </c>
      <c r="F398" t="s">
        <v>1025</v>
      </c>
      <c r="G398" t="s">
        <v>400</v>
      </c>
      <c r="H398" s="867">
        <v>0.6</v>
      </c>
      <c r="I398" t="s">
        <v>1023</v>
      </c>
      <c r="J398" t="s">
        <v>477</v>
      </c>
      <c r="K398" t="s">
        <v>1024</v>
      </c>
      <c r="L398" t="s">
        <v>475</v>
      </c>
      <c r="M398" t="s">
        <v>917</v>
      </c>
    </row>
    <row r="399" spans="1:13" x14ac:dyDescent="0.4">
      <c r="A399" s="375" t="s">
        <v>232</v>
      </c>
      <c r="B399" t="s">
        <v>64</v>
      </c>
      <c r="C399" t="s">
        <v>55</v>
      </c>
      <c r="E399" s="866">
        <v>0.33100000000000002</v>
      </c>
      <c r="F399" t="s">
        <v>1025</v>
      </c>
      <c r="G399" t="s">
        <v>401</v>
      </c>
      <c r="H399">
        <v>0.602992046</v>
      </c>
      <c r="I399" t="s">
        <v>1023</v>
      </c>
      <c r="J399" t="s">
        <v>477</v>
      </c>
      <c r="K399" t="s">
        <v>1024</v>
      </c>
      <c r="L399" t="s">
        <v>475</v>
      </c>
      <c r="M399" t="s">
        <v>918</v>
      </c>
    </row>
    <row r="400" spans="1:13" x14ac:dyDescent="0.4">
      <c r="A400" s="375" t="s">
        <v>232</v>
      </c>
      <c r="B400" t="s">
        <v>64</v>
      </c>
      <c r="C400" t="s">
        <v>406</v>
      </c>
      <c r="D400" t="s">
        <v>919</v>
      </c>
      <c r="E400" s="866">
        <v>0.44500000000000001</v>
      </c>
      <c r="F400" t="s">
        <v>1025</v>
      </c>
      <c r="G400" t="s">
        <v>400</v>
      </c>
      <c r="H400" s="867">
        <v>0.46</v>
      </c>
      <c r="I400" t="s">
        <v>1023</v>
      </c>
      <c r="J400" t="s">
        <v>477</v>
      </c>
      <c r="K400" t="s">
        <v>1024</v>
      </c>
      <c r="L400" t="s">
        <v>475</v>
      </c>
      <c r="M400" t="s">
        <v>921</v>
      </c>
    </row>
    <row r="401" spans="1:13" x14ac:dyDescent="0.4">
      <c r="A401" s="375" t="s">
        <v>232</v>
      </c>
      <c r="B401" t="s">
        <v>64</v>
      </c>
      <c r="C401" t="s">
        <v>406</v>
      </c>
      <c r="D401" t="s">
        <v>919</v>
      </c>
      <c r="E401" s="866">
        <v>0.44500000000000001</v>
      </c>
      <c r="F401" t="s">
        <v>1025</v>
      </c>
      <c r="G401" t="s">
        <v>401</v>
      </c>
      <c r="H401">
        <v>0.45554660800000002</v>
      </c>
      <c r="I401" t="s">
        <v>1023</v>
      </c>
      <c r="J401" t="s">
        <v>477</v>
      </c>
      <c r="K401" t="s">
        <v>1024</v>
      </c>
      <c r="L401" t="s">
        <v>475</v>
      </c>
      <c r="M401" t="s">
        <v>922</v>
      </c>
    </row>
    <row r="402" spans="1:13" x14ac:dyDescent="0.4">
      <c r="A402" s="375" t="s">
        <v>232</v>
      </c>
      <c r="B402" t="s">
        <v>65</v>
      </c>
      <c r="C402" t="s">
        <v>52</v>
      </c>
      <c r="E402" s="866">
        <v>0.32500000000000001</v>
      </c>
      <c r="F402" t="s">
        <v>1025</v>
      </c>
      <c r="G402" t="s">
        <v>400</v>
      </c>
      <c r="H402" s="867">
        <v>0.62</v>
      </c>
      <c r="I402" t="s">
        <v>1023</v>
      </c>
      <c r="J402" t="s">
        <v>477</v>
      </c>
      <c r="K402" t="s">
        <v>1024</v>
      </c>
      <c r="L402" t="s">
        <v>475</v>
      </c>
      <c r="M402" t="s">
        <v>928</v>
      </c>
    </row>
    <row r="403" spans="1:13" x14ac:dyDescent="0.4">
      <c r="A403" s="375" t="s">
        <v>232</v>
      </c>
      <c r="B403" t="s">
        <v>65</v>
      </c>
      <c r="C403" t="s">
        <v>52</v>
      </c>
      <c r="E403" s="866">
        <v>0.32500000000000001</v>
      </c>
      <c r="F403" t="s">
        <v>1025</v>
      </c>
      <c r="G403" t="s">
        <v>401</v>
      </c>
      <c r="H403">
        <v>0.62369244899999998</v>
      </c>
      <c r="I403" t="s">
        <v>1023</v>
      </c>
      <c r="J403" t="s">
        <v>477</v>
      </c>
      <c r="K403" t="s">
        <v>1024</v>
      </c>
      <c r="L403" t="s">
        <v>475</v>
      </c>
      <c r="M403" t="s">
        <v>932</v>
      </c>
    </row>
    <row r="404" spans="1:13" x14ac:dyDescent="0.4">
      <c r="A404" s="375" t="s">
        <v>232</v>
      </c>
      <c r="B404" t="s">
        <v>65</v>
      </c>
      <c r="C404" t="s">
        <v>54</v>
      </c>
      <c r="E404" s="866">
        <v>0.311</v>
      </c>
      <c r="F404" t="s">
        <v>1025</v>
      </c>
      <c r="G404" t="s">
        <v>400</v>
      </c>
      <c r="H404" s="867">
        <v>0.65</v>
      </c>
      <c r="I404" t="s">
        <v>1023</v>
      </c>
      <c r="J404" t="s">
        <v>477</v>
      </c>
      <c r="K404" t="s">
        <v>1024</v>
      </c>
      <c r="L404" t="s">
        <v>475</v>
      </c>
      <c r="M404" t="s">
        <v>938</v>
      </c>
    </row>
    <row r="405" spans="1:13" x14ac:dyDescent="0.4">
      <c r="A405" s="375" t="s">
        <v>232</v>
      </c>
      <c r="B405" t="s">
        <v>65</v>
      </c>
      <c r="C405" t="s">
        <v>54</v>
      </c>
      <c r="E405" s="866">
        <v>0.311</v>
      </c>
      <c r="F405" t="s">
        <v>1025</v>
      </c>
      <c r="G405" t="s">
        <v>401</v>
      </c>
      <c r="H405">
        <v>0.65148843000000001</v>
      </c>
      <c r="I405" t="s">
        <v>1023</v>
      </c>
      <c r="J405" t="s">
        <v>477</v>
      </c>
      <c r="K405" t="s">
        <v>1024</v>
      </c>
      <c r="L405" t="s">
        <v>475</v>
      </c>
      <c r="M405" t="s">
        <v>940</v>
      </c>
    </row>
    <row r="406" spans="1:13" x14ac:dyDescent="0.4">
      <c r="A406" s="375" t="s">
        <v>232</v>
      </c>
      <c r="B406" t="s">
        <v>65</v>
      </c>
      <c r="C406" t="s">
        <v>73</v>
      </c>
      <c r="E406" s="866">
        <v>0.495</v>
      </c>
      <c r="F406" t="s">
        <v>1025</v>
      </c>
      <c r="G406" t="s">
        <v>400</v>
      </c>
      <c r="H406" s="867">
        <v>0.41</v>
      </c>
      <c r="I406" t="s">
        <v>1023</v>
      </c>
      <c r="J406" t="s">
        <v>477</v>
      </c>
      <c r="K406" t="s">
        <v>1024</v>
      </c>
      <c r="L406" t="s">
        <v>475</v>
      </c>
      <c r="M406" t="s">
        <v>944</v>
      </c>
    </row>
    <row r="407" spans="1:13" x14ac:dyDescent="0.4">
      <c r="A407" s="375" t="s">
        <v>232</v>
      </c>
      <c r="B407" t="s">
        <v>65</v>
      </c>
      <c r="C407" t="s">
        <v>73</v>
      </c>
      <c r="E407" s="866">
        <v>0.495</v>
      </c>
      <c r="F407" t="s">
        <v>1025</v>
      </c>
      <c r="G407" t="s">
        <v>401</v>
      </c>
      <c r="H407">
        <v>0.40977773299999998</v>
      </c>
      <c r="I407" t="s">
        <v>1023</v>
      </c>
      <c r="J407" t="s">
        <v>477</v>
      </c>
      <c r="K407" t="s">
        <v>1024</v>
      </c>
      <c r="L407" t="s">
        <v>475</v>
      </c>
      <c r="M407" t="s">
        <v>946</v>
      </c>
    </row>
    <row r="408" spans="1:13" x14ac:dyDescent="0.4">
      <c r="A408" s="375" t="s">
        <v>232</v>
      </c>
      <c r="B408" t="s">
        <v>65</v>
      </c>
      <c r="C408" t="s">
        <v>55</v>
      </c>
      <c r="E408" s="866">
        <v>0.35499999999999998</v>
      </c>
      <c r="F408" t="s">
        <v>1025</v>
      </c>
      <c r="G408" t="s">
        <v>400</v>
      </c>
      <c r="H408" s="867">
        <v>0.56000000000000005</v>
      </c>
      <c r="I408" t="s">
        <v>1023</v>
      </c>
      <c r="J408" t="s">
        <v>477</v>
      </c>
      <c r="K408" t="s">
        <v>1024</v>
      </c>
      <c r="L408" t="s">
        <v>475</v>
      </c>
      <c r="M408" t="s">
        <v>949</v>
      </c>
    </row>
    <row r="409" spans="1:13" x14ac:dyDescent="0.4">
      <c r="A409" s="375" t="s">
        <v>232</v>
      </c>
      <c r="B409" t="s">
        <v>65</v>
      </c>
      <c r="C409" t="s">
        <v>55</v>
      </c>
      <c r="E409" s="866">
        <v>0.35499999999999998</v>
      </c>
      <c r="F409" t="s">
        <v>1025</v>
      </c>
      <c r="G409" t="s">
        <v>401</v>
      </c>
      <c r="H409">
        <v>0.56428671799999996</v>
      </c>
      <c r="I409" t="s">
        <v>1023</v>
      </c>
      <c r="J409" t="s">
        <v>477</v>
      </c>
      <c r="K409" t="s">
        <v>1024</v>
      </c>
      <c r="L409" t="s">
        <v>475</v>
      </c>
      <c r="M409" t="s">
        <v>950</v>
      </c>
    </row>
    <row r="410" spans="1:13" x14ac:dyDescent="0.4">
      <c r="A410" s="375" t="s">
        <v>232</v>
      </c>
      <c r="B410" t="s">
        <v>65</v>
      </c>
      <c r="C410" t="s">
        <v>406</v>
      </c>
      <c r="D410" t="s">
        <v>951</v>
      </c>
      <c r="E410" s="866">
        <v>0.41499999999999998</v>
      </c>
      <c r="F410" t="s">
        <v>1025</v>
      </c>
      <c r="G410" t="s">
        <v>400</v>
      </c>
      <c r="H410" s="867">
        <v>0.49</v>
      </c>
      <c r="I410" t="s">
        <v>1023</v>
      </c>
      <c r="J410" t="s">
        <v>477</v>
      </c>
      <c r="K410" t="s">
        <v>1024</v>
      </c>
      <c r="L410" t="s">
        <v>475</v>
      </c>
      <c r="M410" t="s">
        <v>953</v>
      </c>
    </row>
    <row r="411" spans="1:13" x14ac:dyDescent="0.4">
      <c r="A411" s="375" t="s">
        <v>232</v>
      </c>
      <c r="B411" t="s">
        <v>65</v>
      </c>
      <c r="C411" t="s">
        <v>406</v>
      </c>
      <c r="D411" t="s">
        <v>951</v>
      </c>
      <c r="E411" s="866">
        <v>0.41499999999999998</v>
      </c>
      <c r="F411" t="s">
        <v>1025</v>
      </c>
      <c r="G411" t="s">
        <v>401</v>
      </c>
      <c r="H411">
        <v>0.488952363</v>
      </c>
      <c r="I411" t="s">
        <v>1023</v>
      </c>
      <c r="J411" t="s">
        <v>477</v>
      </c>
      <c r="K411" t="s">
        <v>1024</v>
      </c>
      <c r="L411" t="s">
        <v>475</v>
      </c>
      <c r="M411" t="s">
        <v>954</v>
      </c>
    </row>
    <row r="412" spans="1:13" x14ac:dyDescent="0.4">
      <c r="A412" s="375" t="s">
        <v>232</v>
      </c>
      <c r="B412" t="s">
        <v>66</v>
      </c>
      <c r="C412" t="s">
        <v>52</v>
      </c>
      <c r="E412" s="866">
        <v>0.31900000000000001</v>
      </c>
      <c r="F412" t="s">
        <v>1025</v>
      </c>
      <c r="G412" t="s">
        <v>400</v>
      </c>
      <c r="H412" s="867">
        <v>0.63</v>
      </c>
      <c r="I412" t="s">
        <v>1023</v>
      </c>
      <c r="J412" t="s">
        <v>477</v>
      </c>
      <c r="K412" t="s">
        <v>1024</v>
      </c>
      <c r="L412" t="s">
        <v>475</v>
      </c>
      <c r="M412" t="s">
        <v>960</v>
      </c>
    </row>
    <row r="413" spans="1:13" x14ac:dyDescent="0.4">
      <c r="A413" s="375" t="s">
        <v>232</v>
      </c>
      <c r="B413" t="s">
        <v>66</v>
      </c>
      <c r="C413" t="s">
        <v>52</v>
      </c>
      <c r="E413" s="866">
        <v>0.31900000000000001</v>
      </c>
      <c r="F413" t="s">
        <v>1025</v>
      </c>
      <c r="G413" t="s">
        <v>401</v>
      </c>
      <c r="H413">
        <v>0.63547499200000002</v>
      </c>
      <c r="I413" t="s">
        <v>1023</v>
      </c>
      <c r="J413" t="s">
        <v>477</v>
      </c>
      <c r="K413" t="s">
        <v>1024</v>
      </c>
      <c r="L413" t="s">
        <v>475</v>
      </c>
      <c r="M413" t="s">
        <v>964</v>
      </c>
    </row>
    <row r="414" spans="1:13" x14ac:dyDescent="0.4">
      <c r="A414" s="375" t="s">
        <v>232</v>
      </c>
      <c r="B414" t="s">
        <v>66</v>
      </c>
      <c r="C414" t="s">
        <v>54</v>
      </c>
      <c r="E414" s="866">
        <v>0.29099999999999998</v>
      </c>
      <c r="F414" t="s">
        <v>1025</v>
      </c>
      <c r="G414" t="s">
        <v>400</v>
      </c>
      <c r="H414" s="867">
        <v>0.7</v>
      </c>
      <c r="I414" t="s">
        <v>1023</v>
      </c>
      <c r="J414" t="s">
        <v>477</v>
      </c>
      <c r="K414" t="s">
        <v>1024</v>
      </c>
      <c r="L414" t="s">
        <v>475</v>
      </c>
      <c r="M414" t="s">
        <v>970</v>
      </c>
    </row>
    <row r="415" spans="1:13" x14ac:dyDescent="0.4">
      <c r="A415" s="375" t="s">
        <v>232</v>
      </c>
      <c r="B415" t="s">
        <v>66</v>
      </c>
      <c r="C415" t="s">
        <v>54</v>
      </c>
      <c r="E415" s="866">
        <v>0.29099999999999998</v>
      </c>
      <c r="F415" t="s">
        <v>1025</v>
      </c>
      <c r="G415" t="s">
        <v>401</v>
      </c>
      <c r="H415">
        <v>0.69624022299999999</v>
      </c>
      <c r="I415" t="s">
        <v>1023</v>
      </c>
      <c r="J415" t="s">
        <v>477</v>
      </c>
      <c r="K415" t="s">
        <v>1024</v>
      </c>
      <c r="L415" t="s">
        <v>475</v>
      </c>
      <c r="M415" t="s">
        <v>972</v>
      </c>
    </row>
    <row r="416" spans="1:13" x14ac:dyDescent="0.4">
      <c r="A416" s="375" t="s">
        <v>232</v>
      </c>
      <c r="B416" t="s">
        <v>66</v>
      </c>
      <c r="C416" t="s">
        <v>73</v>
      </c>
      <c r="E416" s="866">
        <v>0.503</v>
      </c>
      <c r="F416" t="s">
        <v>1025</v>
      </c>
      <c r="G416" t="s">
        <v>400</v>
      </c>
      <c r="H416" s="867">
        <v>0.4</v>
      </c>
      <c r="I416" t="s">
        <v>1023</v>
      </c>
      <c r="J416" t="s">
        <v>477</v>
      </c>
      <c r="K416" t="s">
        <v>1024</v>
      </c>
      <c r="L416" t="s">
        <v>475</v>
      </c>
      <c r="M416" t="s">
        <v>976</v>
      </c>
    </row>
    <row r="417" spans="1:13" x14ac:dyDescent="0.4">
      <c r="A417" s="375" t="s">
        <v>232</v>
      </c>
      <c r="B417" t="s">
        <v>66</v>
      </c>
      <c r="C417" t="s">
        <v>73</v>
      </c>
      <c r="E417" s="866">
        <v>0.503</v>
      </c>
      <c r="F417" t="s">
        <v>1025</v>
      </c>
      <c r="G417" t="s">
        <v>401</v>
      </c>
      <c r="H417">
        <v>0.40326881599999997</v>
      </c>
      <c r="I417" t="s">
        <v>1023</v>
      </c>
      <c r="J417" t="s">
        <v>477</v>
      </c>
      <c r="K417" t="s">
        <v>1024</v>
      </c>
      <c r="L417" t="s">
        <v>475</v>
      </c>
      <c r="M417" t="s">
        <v>978</v>
      </c>
    </row>
    <row r="418" spans="1:13" x14ac:dyDescent="0.4">
      <c r="A418" s="375" t="s">
        <v>232</v>
      </c>
      <c r="B418" t="s">
        <v>66</v>
      </c>
      <c r="C418" t="s">
        <v>55</v>
      </c>
      <c r="E418" s="866">
        <v>0.35399999999999998</v>
      </c>
      <c r="F418" t="s">
        <v>1025</v>
      </c>
      <c r="G418" t="s">
        <v>400</v>
      </c>
      <c r="H418" s="867">
        <v>0.56000000000000005</v>
      </c>
      <c r="I418" t="s">
        <v>1023</v>
      </c>
      <c r="J418" t="s">
        <v>477</v>
      </c>
      <c r="K418" t="s">
        <v>1024</v>
      </c>
      <c r="L418" t="s">
        <v>475</v>
      </c>
      <c r="M418" t="s">
        <v>981</v>
      </c>
    </row>
    <row r="419" spans="1:13" x14ac:dyDescent="0.4">
      <c r="A419" s="375" t="s">
        <v>232</v>
      </c>
      <c r="B419" t="s">
        <v>66</v>
      </c>
      <c r="C419" t="s">
        <v>55</v>
      </c>
      <c r="E419" s="866">
        <v>0.35399999999999998</v>
      </c>
      <c r="F419" t="s">
        <v>1025</v>
      </c>
      <c r="G419" t="s">
        <v>401</v>
      </c>
      <c r="H419">
        <v>0.56509775799999995</v>
      </c>
      <c r="I419" t="s">
        <v>1023</v>
      </c>
      <c r="J419" t="s">
        <v>477</v>
      </c>
      <c r="K419" t="s">
        <v>1024</v>
      </c>
      <c r="L419" t="s">
        <v>475</v>
      </c>
      <c r="M419" t="s">
        <v>982</v>
      </c>
    </row>
    <row r="420" spans="1:13" x14ac:dyDescent="0.4">
      <c r="A420" s="375" t="s">
        <v>232</v>
      </c>
      <c r="B420" t="s">
        <v>66</v>
      </c>
      <c r="C420" t="s">
        <v>406</v>
      </c>
      <c r="D420" t="s">
        <v>983</v>
      </c>
      <c r="E420" s="866">
        <v>0.46400000000000002</v>
      </c>
      <c r="F420" t="s">
        <v>1025</v>
      </c>
      <c r="G420" t="s">
        <v>400</v>
      </c>
      <c r="H420" s="867">
        <v>0.44</v>
      </c>
      <c r="I420" t="s">
        <v>1023</v>
      </c>
      <c r="J420" t="s">
        <v>477</v>
      </c>
      <c r="K420" t="s">
        <v>1024</v>
      </c>
      <c r="L420" t="s">
        <v>475</v>
      </c>
      <c r="M420" t="s">
        <v>985</v>
      </c>
    </row>
    <row r="421" spans="1:13" x14ac:dyDescent="0.4">
      <c r="A421" s="375" t="s">
        <v>232</v>
      </c>
      <c r="B421" t="s">
        <v>66</v>
      </c>
      <c r="C421" t="s">
        <v>406</v>
      </c>
      <c r="D421" t="s">
        <v>983</v>
      </c>
      <c r="E421" s="866">
        <v>0.46400000000000002</v>
      </c>
      <c r="F421" t="s">
        <v>1025</v>
      </c>
      <c r="G421" t="s">
        <v>401</v>
      </c>
      <c r="H421">
        <v>0.43708628799999999</v>
      </c>
      <c r="I421" t="s">
        <v>1023</v>
      </c>
      <c r="J421" t="s">
        <v>477</v>
      </c>
      <c r="K421" t="s">
        <v>1024</v>
      </c>
      <c r="L421" t="s">
        <v>475</v>
      </c>
      <c r="M421" t="s">
        <v>986</v>
      </c>
    </row>
    <row r="422" spans="1:13" x14ac:dyDescent="0.4">
      <c r="A422" s="375" t="s">
        <v>232</v>
      </c>
      <c r="B422" t="s">
        <v>384</v>
      </c>
      <c r="C422" t="s">
        <v>52</v>
      </c>
      <c r="E422" s="866">
        <v>0.34</v>
      </c>
      <c r="F422" t="s">
        <v>1025</v>
      </c>
      <c r="G422" t="s">
        <v>400</v>
      </c>
      <c r="H422" s="867">
        <v>0.6</v>
      </c>
      <c r="I422" t="s">
        <v>1023</v>
      </c>
      <c r="J422" t="s">
        <v>477</v>
      </c>
      <c r="K422" t="s">
        <v>1024</v>
      </c>
      <c r="L422" t="s">
        <v>475</v>
      </c>
      <c r="M422" t="s">
        <v>663</v>
      </c>
    </row>
    <row r="423" spans="1:13" x14ac:dyDescent="0.4">
      <c r="A423" s="375" t="s">
        <v>232</v>
      </c>
      <c r="B423" t="s">
        <v>384</v>
      </c>
      <c r="C423" t="s">
        <v>52</v>
      </c>
      <c r="E423" s="866">
        <v>0.34</v>
      </c>
      <c r="F423" t="s">
        <v>1025</v>
      </c>
      <c r="G423" t="s">
        <v>401</v>
      </c>
      <c r="H423">
        <v>0.59620166900000005</v>
      </c>
      <c r="I423" t="s">
        <v>1023</v>
      </c>
      <c r="J423" t="s">
        <v>477</v>
      </c>
      <c r="K423" t="s">
        <v>1024</v>
      </c>
      <c r="L423" t="s">
        <v>475</v>
      </c>
      <c r="M423" t="s">
        <v>667</v>
      </c>
    </row>
    <row r="424" spans="1:13" x14ac:dyDescent="0.4">
      <c r="A424" s="375" t="s">
        <v>232</v>
      </c>
      <c r="B424" t="s">
        <v>384</v>
      </c>
      <c r="C424" t="s">
        <v>54</v>
      </c>
      <c r="E424" s="866">
        <v>0.34</v>
      </c>
      <c r="F424" t="s">
        <v>1025</v>
      </c>
      <c r="G424" t="s">
        <v>400</v>
      </c>
      <c r="H424" s="867">
        <v>0.6</v>
      </c>
      <c r="I424" t="s">
        <v>1023</v>
      </c>
      <c r="J424" t="s">
        <v>477</v>
      </c>
      <c r="K424" t="s">
        <v>1024</v>
      </c>
      <c r="L424" t="s">
        <v>475</v>
      </c>
      <c r="M424" t="s">
        <v>673</v>
      </c>
    </row>
    <row r="425" spans="1:13" x14ac:dyDescent="0.4">
      <c r="A425" s="375" t="s">
        <v>232</v>
      </c>
      <c r="B425" t="s">
        <v>384</v>
      </c>
      <c r="C425" t="s">
        <v>54</v>
      </c>
      <c r="E425" s="866">
        <v>0.34</v>
      </c>
      <c r="F425" t="s">
        <v>1025</v>
      </c>
      <c r="G425" t="s">
        <v>401</v>
      </c>
      <c r="H425">
        <v>0.59595871099999997</v>
      </c>
      <c r="I425" t="s">
        <v>1023</v>
      </c>
      <c r="J425" t="s">
        <v>477</v>
      </c>
      <c r="K425" t="s">
        <v>1024</v>
      </c>
      <c r="L425" t="s">
        <v>475</v>
      </c>
      <c r="M425" t="s">
        <v>675</v>
      </c>
    </row>
    <row r="426" spans="1:13" x14ac:dyDescent="0.4">
      <c r="A426" s="375" t="s">
        <v>232</v>
      </c>
      <c r="B426" t="s">
        <v>384</v>
      </c>
      <c r="C426" t="s">
        <v>73</v>
      </c>
      <c r="E426" s="866">
        <v>0.55000000000000004</v>
      </c>
      <c r="F426" t="s">
        <v>1025</v>
      </c>
      <c r="G426" t="s">
        <v>400</v>
      </c>
      <c r="H426" s="867">
        <v>0.37</v>
      </c>
      <c r="I426" t="s">
        <v>1023</v>
      </c>
      <c r="J426" t="s">
        <v>477</v>
      </c>
      <c r="K426" t="s">
        <v>1024</v>
      </c>
      <c r="L426" t="s">
        <v>475</v>
      </c>
      <c r="M426" t="s">
        <v>680</v>
      </c>
    </row>
    <row r="427" spans="1:13" x14ac:dyDescent="0.4">
      <c r="A427" s="375" t="s">
        <v>232</v>
      </c>
      <c r="B427" t="s">
        <v>384</v>
      </c>
      <c r="C427" t="s">
        <v>73</v>
      </c>
      <c r="E427" s="866">
        <v>0.55000000000000004</v>
      </c>
      <c r="F427" t="s">
        <v>1025</v>
      </c>
      <c r="G427" t="s">
        <v>401</v>
      </c>
      <c r="H427">
        <v>0.368846805</v>
      </c>
      <c r="I427" t="s">
        <v>1023</v>
      </c>
      <c r="J427" t="s">
        <v>477</v>
      </c>
      <c r="K427" t="s">
        <v>1024</v>
      </c>
      <c r="L427" t="s">
        <v>475</v>
      </c>
      <c r="M427" t="s">
        <v>682</v>
      </c>
    </row>
    <row r="428" spans="1:13" x14ac:dyDescent="0.4">
      <c r="A428" s="375" t="s">
        <v>232</v>
      </c>
      <c r="B428" t="s">
        <v>384</v>
      </c>
      <c r="C428" t="s">
        <v>55</v>
      </c>
      <c r="E428" s="866">
        <v>0.34</v>
      </c>
      <c r="F428" t="s">
        <v>1025</v>
      </c>
      <c r="G428" t="s">
        <v>400</v>
      </c>
      <c r="H428" s="867">
        <v>0.59</v>
      </c>
      <c r="I428" t="s">
        <v>1023</v>
      </c>
      <c r="J428" t="s">
        <v>477</v>
      </c>
      <c r="K428" t="s">
        <v>1024</v>
      </c>
      <c r="L428" t="s">
        <v>475</v>
      </c>
      <c r="M428" t="s">
        <v>685</v>
      </c>
    </row>
    <row r="429" spans="1:13" x14ac:dyDescent="0.4">
      <c r="A429" s="375" t="s">
        <v>232</v>
      </c>
      <c r="B429" t="s">
        <v>384</v>
      </c>
      <c r="C429" t="s">
        <v>55</v>
      </c>
      <c r="E429" s="866">
        <v>0.34</v>
      </c>
      <c r="F429" t="s">
        <v>1025</v>
      </c>
      <c r="G429" t="s">
        <v>401</v>
      </c>
      <c r="H429">
        <v>0.58751585299999998</v>
      </c>
      <c r="I429" t="s">
        <v>1023</v>
      </c>
      <c r="J429" t="s">
        <v>477</v>
      </c>
      <c r="K429" t="s">
        <v>1024</v>
      </c>
      <c r="L429" t="s">
        <v>475</v>
      </c>
      <c r="M429" t="s">
        <v>686</v>
      </c>
    </row>
    <row r="430" spans="1:13" x14ac:dyDescent="0.4">
      <c r="A430" s="375" t="s">
        <v>232</v>
      </c>
      <c r="B430" t="s">
        <v>384</v>
      </c>
      <c r="C430" t="s">
        <v>406</v>
      </c>
      <c r="D430" t="s">
        <v>687</v>
      </c>
      <c r="E430" s="866">
        <v>0.501</v>
      </c>
      <c r="F430" t="s">
        <v>1025</v>
      </c>
      <c r="G430" t="s">
        <v>400</v>
      </c>
      <c r="H430" s="867">
        <v>0.4</v>
      </c>
      <c r="I430" t="s">
        <v>1023</v>
      </c>
      <c r="J430" t="s">
        <v>477</v>
      </c>
      <c r="K430" t="s">
        <v>1024</v>
      </c>
      <c r="L430" t="s">
        <v>475</v>
      </c>
      <c r="M430" t="s">
        <v>689</v>
      </c>
    </row>
    <row r="431" spans="1:13" x14ac:dyDescent="0.4">
      <c r="A431" s="375" t="s">
        <v>232</v>
      </c>
      <c r="B431" t="s">
        <v>384</v>
      </c>
      <c r="C431" t="s">
        <v>406</v>
      </c>
      <c r="D431" t="s">
        <v>687</v>
      </c>
      <c r="E431" s="866">
        <v>0.501</v>
      </c>
      <c r="F431" t="s">
        <v>1025</v>
      </c>
      <c r="G431" t="s">
        <v>401</v>
      </c>
      <c r="H431">
        <v>0.40467588100000002</v>
      </c>
      <c r="I431" t="s">
        <v>1023</v>
      </c>
      <c r="J431" t="s">
        <v>477</v>
      </c>
      <c r="K431" t="s">
        <v>1024</v>
      </c>
      <c r="L431" t="s">
        <v>475</v>
      </c>
      <c r="M431" t="s">
        <v>690</v>
      </c>
    </row>
    <row r="432" spans="1:13" x14ac:dyDescent="0.4">
      <c r="A432" s="375" t="s">
        <v>232</v>
      </c>
      <c r="B432" t="s">
        <v>67</v>
      </c>
      <c r="C432" t="s">
        <v>52</v>
      </c>
      <c r="E432" s="866">
        <v>0.32</v>
      </c>
      <c r="F432" t="s">
        <v>1025</v>
      </c>
      <c r="G432" t="s">
        <v>400</v>
      </c>
      <c r="H432" s="867">
        <v>0.63</v>
      </c>
      <c r="I432" t="s">
        <v>1023</v>
      </c>
      <c r="J432" t="s">
        <v>477</v>
      </c>
      <c r="K432" t="s">
        <v>1024</v>
      </c>
      <c r="L432" t="s">
        <v>475</v>
      </c>
      <c r="M432" t="s">
        <v>992</v>
      </c>
    </row>
    <row r="433" spans="1:13" x14ac:dyDescent="0.4">
      <c r="A433" s="375" t="s">
        <v>232</v>
      </c>
      <c r="B433" t="s">
        <v>67</v>
      </c>
      <c r="C433" t="s">
        <v>52</v>
      </c>
      <c r="E433" s="866">
        <v>0.32</v>
      </c>
      <c r="F433" t="s">
        <v>1025</v>
      </c>
      <c r="G433" t="s">
        <v>401</v>
      </c>
      <c r="H433">
        <v>0.63339958799999996</v>
      </c>
      <c r="I433" t="s">
        <v>1023</v>
      </c>
      <c r="J433" t="s">
        <v>477</v>
      </c>
      <c r="K433" t="s">
        <v>1024</v>
      </c>
      <c r="L433" t="s">
        <v>475</v>
      </c>
      <c r="M433" t="s">
        <v>996</v>
      </c>
    </row>
    <row r="434" spans="1:13" x14ac:dyDescent="0.4">
      <c r="A434" s="375" t="s">
        <v>232</v>
      </c>
      <c r="B434" t="s">
        <v>67</v>
      </c>
      <c r="C434" t="s">
        <v>54</v>
      </c>
      <c r="E434" s="866">
        <v>0.32800000000000001</v>
      </c>
      <c r="F434" t="s">
        <v>1025</v>
      </c>
      <c r="G434" t="s">
        <v>400</v>
      </c>
      <c r="H434" s="867">
        <v>0.62</v>
      </c>
      <c r="I434" t="s">
        <v>1023</v>
      </c>
      <c r="J434" t="s">
        <v>477</v>
      </c>
      <c r="K434" t="s">
        <v>1024</v>
      </c>
      <c r="L434" t="s">
        <v>475</v>
      </c>
      <c r="M434" t="s">
        <v>1002</v>
      </c>
    </row>
    <row r="435" spans="1:13" x14ac:dyDescent="0.4">
      <c r="A435" s="375" t="s">
        <v>232</v>
      </c>
      <c r="B435" t="s">
        <v>67</v>
      </c>
      <c r="C435" t="s">
        <v>54</v>
      </c>
      <c r="E435" s="866">
        <v>0.32800000000000001</v>
      </c>
      <c r="F435" t="s">
        <v>1025</v>
      </c>
      <c r="G435" t="s">
        <v>401</v>
      </c>
      <c r="H435">
        <v>0.61774723799999998</v>
      </c>
      <c r="I435" t="s">
        <v>1023</v>
      </c>
      <c r="J435" t="s">
        <v>477</v>
      </c>
      <c r="K435" t="s">
        <v>1024</v>
      </c>
      <c r="L435" t="s">
        <v>475</v>
      </c>
      <c r="M435" t="s">
        <v>1004</v>
      </c>
    </row>
    <row r="436" spans="1:13" x14ac:dyDescent="0.4">
      <c r="A436" s="375" t="s">
        <v>232</v>
      </c>
      <c r="B436" t="s">
        <v>67</v>
      </c>
      <c r="C436" t="s">
        <v>73</v>
      </c>
      <c r="E436" s="866">
        <v>0.51100000000000001</v>
      </c>
      <c r="F436" t="s">
        <v>1025</v>
      </c>
      <c r="G436" t="s">
        <v>400</v>
      </c>
      <c r="H436" s="867">
        <v>0.4</v>
      </c>
      <c r="I436" t="s">
        <v>1023</v>
      </c>
      <c r="J436" t="s">
        <v>477</v>
      </c>
      <c r="K436" t="s">
        <v>1024</v>
      </c>
      <c r="L436" t="s">
        <v>475</v>
      </c>
      <c r="M436" t="s">
        <v>1008</v>
      </c>
    </row>
    <row r="437" spans="1:13" x14ac:dyDescent="0.4">
      <c r="A437" s="375" t="s">
        <v>232</v>
      </c>
      <c r="B437" t="s">
        <v>67</v>
      </c>
      <c r="C437" t="s">
        <v>73</v>
      </c>
      <c r="E437" s="866">
        <v>0.51100000000000001</v>
      </c>
      <c r="F437" t="s">
        <v>1025</v>
      </c>
      <c r="G437" t="s">
        <v>401</v>
      </c>
      <c r="H437">
        <v>0.396972885</v>
      </c>
      <c r="I437" t="s">
        <v>1023</v>
      </c>
      <c r="J437" t="s">
        <v>477</v>
      </c>
      <c r="K437" t="s">
        <v>1024</v>
      </c>
      <c r="L437" t="s">
        <v>475</v>
      </c>
      <c r="M437" t="s">
        <v>1010</v>
      </c>
    </row>
    <row r="438" spans="1:13" x14ac:dyDescent="0.4">
      <c r="A438" s="375" t="s">
        <v>232</v>
      </c>
      <c r="B438" t="s">
        <v>67</v>
      </c>
      <c r="C438" t="s">
        <v>55</v>
      </c>
      <c r="E438" s="866">
        <v>0.34399999999999997</v>
      </c>
      <c r="F438" t="s">
        <v>1025</v>
      </c>
      <c r="G438" t="s">
        <v>400</v>
      </c>
      <c r="H438" s="867">
        <v>0.57999999999999996</v>
      </c>
      <c r="I438" t="s">
        <v>1023</v>
      </c>
      <c r="J438" t="s">
        <v>477</v>
      </c>
      <c r="K438" t="s">
        <v>1024</v>
      </c>
      <c r="L438" t="s">
        <v>475</v>
      </c>
      <c r="M438" t="s">
        <v>1013</v>
      </c>
    </row>
    <row r="439" spans="1:13" x14ac:dyDescent="0.4">
      <c r="A439" s="375" t="s">
        <v>232</v>
      </c>
      <c r="B439" t="s">
        <v>67</v>
      </c>
      <c r="C439" t="s">
        <v>55</v>
      </c>
      <c r="E439" s="866">
        <v>0.34399999999999997</v>
      </c>
      <c r="F439" t="s">
        <v>1025</v>
      </c>
      <c r="G439" t="s">
        <v>401</v>
      </c>
      <c r="H439">
        <v>0.58141922700000004</v>
      </c>
      <c r="I439" t="s">
        <v>1023</v>
      </c>
      <c r="J439" t="s">
        <v>477</v>
      </c>
      <c r="K439" t="s">
        <v>1024</v>
      </c>
      <c r="L439" t="s">
        <v>475</v>
      </c>
      <c r="M439" t="s">
        <v>1014</v>
      </c>
    </row>
    <row r="440" spans="1:13" x14ac:dyDescent="0.4">
      <c r="A440" s="375" t="s">
        <v>232</v>
      </c>
      <c r="B440" t="s">
        <v>67</v>
      </c>
      <c r="C440" t="s">
        <v>406</v>
      </c>
      <c r="D440" t="s">
        <v>1015</v>
      </c>
      <c r="E440" s="866">
        <v>0.48099999999999998</v>
      </c>
      <c r="F440" t="s">
        <v>1025</v>
      </c>
      <c r="G440" t="s">
        <v>400</v>
      </c>
      <c r="H440" s="867">
        <v>0.42</v>
      </c>
      <c r="I440" t="s">
        <v>1023</v>
      </c>
      <c r="J440" t="s">
        <v>477</v>
      </c>
      <c r="K440" t="s">
        <v>1024</v>
      </c>
      <c r="L440" t="s">
        <v>475</v>
      </c>
      <c r="M440" t="s">
        <v>1017</v>
      </c>
    </row>
    <row r="441" spans="1:13" x14ac:dyDescent="0.4">
      <c r="A441" s="375" t="s">
        <v>232</v>
      </c>
      <c r="B441" t="s">
        <v>67</v>
      </c>
      <c r="C441" t="s">
        <v>406</v>
      </c>
      <c r="D441" t="s">
        <v>1015</v>
      </c>
      <c r="E441" s="866">
        <v>0.48099999999999998</v>
      </c>
      <c r="F441" t="s">
        <v>1025</v>
      </c>
      <c r="G441" t="s">
        <v>401</v>
      </c>
      <c r="H441">
        <v>0.421418658</v>
      </c>
      <c r="I441" t="s">
        <v>1023</v>
      </c>
      <c r="J441" t="s">
        <v>477</v>
      </c>
      <c r="K441" t="s">
        <v>1024</v>
      </c>
      <c r="L441" t="s">
        <v>475</v>
      </c>
      <c r="M441" t="s">
        <v>1018</v>
      </c>
    </row>
    <row r="442" spans="1:13" x14ac:dyDescent="0.4">
      <c r="A442" s="375" t="s">
        <v>232</v>
      </c>
      <c r="B442" t="s">
        <v>405</v>
      </c>
      <c r="C442" t="s">
        <v>52</v>
      </c>
      <c r="E442" s="866">
        <v>0.34</v>
      </c>
      <c r="F442" t="s">
        <v>396</v>
      </c>
      <c r="G442" t="s">
        <v>400</v>
      </c>
      <c r="H442" s="867">
        <v>9.9999999999999995E-7</v>
      </c>
      <c r="I442" t="s">
        <v>1023</v>
      </c>
      <c r="J442" t="s">
        <v>477</v>
      </c>
      <c r="K442" t="s">
        <v>1024</v>
      </c>
      <c r="L442" t="s">
        <v>475</v>
      </c>
      <c r="M442" t="s">
        <v>702</v>
      </c>
    </row>
    <row r="443" spans="1:13" x14ac:dyDescent="0.4">
      <c r="A443" s="375" t="s">
        <v>232</v>
      </c>
      <c r="B443" t="s">
        <v>405</v>
      </c>
      <c r="C443" t="s">
        <v>52</v>
      </c>
      <c r="E443" s="866">
        <v>0.34</v>
      </c>
      <c r="F443" t="s">
        <v>396</v>
      </c>
      <c r="G443" t="s">
        <v>401</v>
      </c>
      <c r="H443" s="867">
        <v>1.0100000000000001E-6</v>
      </c>
      <c r="I443" t="s">
        <v>1023</v>
      </c>
      <c r="J443" t="s">
        <v>477</v>
      </c>
      <c r="K443" t="s">
        <v>1024</v>
      </c>
      <c r="L443" t="s">
        <v>475</v>
      </c>
      <c r="M443" t="s">
        <v>706</v>
      </c>
    </row>
    <row r="444" spans="1:13" x14ac:dyDescent="0.4">
      <c r="A444" s="375" t="s">
        <v>232</v>
      </c>
      <c r="B444" t="s">
        <v>405</v>
      </c>
      <c r="C444" t="s">
        <v>54</v>
      </c>
      <c r="E444" s="866">
        <v>0.29899999999999999</v>
      </c>
      <c r="F444" t="s">
        <v>396</v>
      </c>
      <c r="G444" t="s">
        <v>400</v>
      </c>
      <c r="H444" s="867">
        <v>9.9999999999999995E-7</v>
      </c>
      <c r="I444" t="s">
        <v>1023</v>
      </c>
      <c r="J444" t="s">
        <v>477</v>
      </c>
      <c r="K444" t="s">
        <v>1024</v>
      </c>
      <c r="L444" t="s">
        <v>475</v>
      </c>
      <c r="M444" t="s">
        <v>712</v>
      </c>
    </row>
    <row r="445" spans="1:13" x14ac:dyDescent="0.4">
      <c r="A445" s="375" t="s">
        <v>232</v>
      </c>
      <c r="B445" t="s">
        <v>405</v>
      </c>
      <c r="C445" t="s">
        <v>54</v>
      </c>
      <c r="E445" s="866">
        <v>0.29899999999999999</v>
      </c>
      <c r="F445" t="s">
        <v>396</v>
      </c>
      <c r="G445" t="s">
        <v>401</v>
      </c>
      <c r="H445" s="867">
        <v>9.9999999999999995E-7</v>
      </c>
      <c r="I445" t="s">
        <v>1023</v>
      </c>
      <c r="J445" t="s">
        <v>477</v>
      </c>
      <c r="K445" t="s">
        <v>1024</v>
      </c>
      <c r="L445" t="s">
        <v>475</v>
      </c>
      <c r="M445" t="s">
        <v>714</v>
      </c>
    </row>
    <row r="446" spans="1:13" x14ac:dyDescent="0.4">
      <c r="A446" s="375" t="s">
        <v>232</v>
      </c>
      <c r="B446" t="s">
        <v>405</v>
      </c>
      <c r="C446" t="s">
        <v>73</v>
      </c>
      <c r="E446" s="866">
        <v>0.38300000000000001</v>
      </c>
      <c r="F446" t="s">
        <v>396</v>
      </c>
      <c r="G446" t="s">
        <v>400</v>
      </c>
      <c r="H446" s="867">
        <v>9.9999999999999995E-7</v>
      </c>
      <c r="I446" t="s">
        <v>1023</v>
      </c>
      <c r="J446" t="s">
        <v>477</v>
      </c>
      <c r="K446" t="s">
        <v>1024</v>
      </c>
      <c r="L446" t="s">
        <v>475</v>
      </c>
      <c r="M446" t="s">
        <v>719</v>
      </c>
    </row>
    <row r="447" spans="1:13" x14ac:dyDescent="0.4">
      <c r="A447" s="375" t="s">
        <v>232</v>
      </c>
      <c r="B447" t="s">
        <v>405</v>
      </c>
      <c r="C447" t="s">
        <v>73</v>
      </c>
      <c r="E447" s="866">
        <v>0.38300000000000001</v>
      </c>
      <c r="F447" t="s">
        <v>396</v>
      </c>
      <c r="G447" t="s">
        <v>401</v>
      </c>
      <c r="H447" s="867">
        <v>9.9999999999999995E-7</v>
      </c>
      <c r="I447" t="s">
        <v>1023</v>
      </c>
      <c r="J447" t="s">
        <v>477</v>
      </c>
      <c r="K447" t="s">
        <v>1024</v>
      </c>
      <c r="L447" t="s">
        <v>475</v>
      </c>
      <c r="M447" t="s">
        <v>721</v>
      </c>
    </row>
    <row r="448" spans="1:13" x14ac:dyDescent="0.4">
      <c r="A448" s="375" t="s">
        <v>232</v>
      </c>
      <c r="B448" t="s">
        <v>405</v>
      </c>
      <c r="C448" t="s">
        <v>55</v>
      </c>
      <c r="E448" s="866">
        <v>0.34</v>
      </c>
      <c r="F448" t="s">
        <v>396</v>
      </c>
      <c r="G448" t="s">
        <v>400</v>
      </c>
      <c r="H448" s="867">
        <v>1.1000000000000001E-6</v>
      </c>
      <c r="I448" t="s">
        <v>1023</v>
      </c>
      <c r="J448" t="s">
        <v>477</v>
      </c>
      <c r="K448" t="s">
        <v>1024</v>
      </c>
      <c r="L448" t="s">
        <v>475</v>
      </c>
      <c r="M448" t="s">
        <v>724</v>
      </c>
    </row>
    <row r="449" spans="1:13" x14ac:dyDescent="0.4">
      <c r="A449" s="375" t="s">
        <v>232</v>
      </c>
      <c r="B449" t="s">
        <v>405</v>
      </c>
      <c r="C449" t="s">
        <v>55</v>
      </c>
      <c r="E449" s="866">
        <v>0.34</v>
      </c>
      <c r="F449" t="s">
        <v>396</v>
      </c>
      <c r="G449" t="s">
        <v>401</v>
      </c>
      <c r="H449" s="867">
        <v>1.1000000000000001E-6</v>
      </c>
      <c r="I449" t="s">
        <v>1023</v>
      </c>
      <c r="J449" t="s">
        <v>477</v>
      </c>
      <c r="K449" t="s">
        <v>1024</v>
      </c>
      <c r="L449" t="s">
        <v>475</v>
      </c>
      <c r="M449" t="s">
        <v>725</v>
      </c>
    </row>
    <row r="450" spans="1:13" x14ac:dyDescent="0.4">
      <c r="A450" s="375" t="s">
        <v>232</v>
      </c>
      <c r="B450" t="s">
        <v>405</v>
      </c>
      <c r="C450" t="s">
        <v>406</v>
      </c>
      <c r="D450" t="s">
        <v>726</v>
      </c>
      <c r="E450" s="866">
        <v>0.34899999999999998</v>
      </c>
      <c r="F450" t="s">
        <v>396</v>
      </c>
      <c r="G450" t="s">
        <v>400</v>
      </c>
      <c r="H450" s="867">
        <v>9.9999999999999995E-7</v>
      </c>
      <c r="I450" t="s">
        <v>1023</v>
      </c>
      <c r="J450" t="s">
        <v>477</v>
      </c>
      <c r="K450" t="s">
        <v>1024</v>
      </c>
      <c r="L450" t="s">
        <v>475</v>
      </c>
      <c r="M450" t="s">
        <v>728</v>
      </c>
    </row>
    <row r="451" spans="1:13" x14ac:dyDescent="0.4">
      <c r="A451" s="375" t="s">
        <v>232</v>
      </c>
      <c r="B451" t="s">
        <v>405</v>
      </c>
      <c r="C451" t="s">
        <v>406</v>
      </c>
      <c r="D451" t="s">
        <v>726</v>
      </c>
      <c r="E451" s="866">
        <v>0.34899999999999998</v>
      </c>
      <c r="F451" t="s">
        <v>396</v>
      </c>
      <c r="G451" t="s">
        <v>401</v>
      </c>
      <c r="H451" s="867">
        <v>9.9999999999999995E-7</v>
      </c>
      <c r="I451" t="s">
        <v>1023</v>
      </c>
      <c r="J451" t="s">
        <v>477</v>
      </c>
      <c r="K451" t="s">
        <v>1024</v>
      </c>
      <c r="L451" t="s">
        <v>475</v>
      </c>
      <c r="M451" t="s">
        <v>729</v>
      </c>
    </row>
    <row r="452" spans="1:13" x14ac:dyDescent="0.4">
      <c r="A452" s="375" t="s">
        <v>232</v>
      </c>
      <c r="B452" t="s">
        <v>59</v>
      </c>
      <c r="C452" t="s">
        <v>52</v>
      </c>
      <c r="E452" s="866">
        <v>0.33</v>
      </c>
      <c r="F452" t="s">
        <v>396</v>
      </c>
      <c r="G452" t="s">
        <v>400</v>
      </c>
      <c r="H452" s="867">
        <v>9.9999999999999995E-7</v>
      </c>
      <c r="I452" t="s">
        <v>1023</v>
      </c>
      <c r="J452" t="s">
        <v>477</v>
      </c>
      <c r="K452" t="s">
        <v>1024</v>
      </c>
      <c r="L452" t="s">
        <v>475</v>
      </c>
      <c r="M452" t="s">
        <v>735</v>
      </c>
    </row>
    <row r="453" spans="1:13" x14ac:dyDescent="0.4">
      <c r="A453" s="375" t="s">
        <v>232</v>
      </c>
      <c r="B453" t="s">
        <v>59</v>
      </c>
      <c r="C453" t="s">
        <v>52</v>
      </c>
      <c r="E453" s="866">
        <v>0.33</v>
      </c>
      <c r="F453" t="s">
        <v>396</v>
      </c>
      <c r="G453" t="s">
        <v>401</v>
      </c>
      <c r="H453" s="867">
        <v>1.0100000000000001E-6</v>
      </c>
      <c r="I453" t="s">
        <v>1023</v>
      </c>
      <c r="J453" t="s">
        <v>477</v>
      </c>
      <c r="K453" t="s">
        <v>1024</v>
      </c>
      <c r="L453" t="s">
        <v>475</v>
      </c>
      <c r="M453" t="s">
        <v>739</v>
      </c>
    </row>
    <row r="454" spans="1:13" x14ac:dyDescent="0.4">
      <c r="A454" s="375" t="s">
        <v>232</v>
      </c>
      <c r="B454" t="s">
        <v>59</v>
      </c>
      <c r="C454" t="s">
        <v>54</v>
      </c>
      <c r="E454" s="866">
        <v>0.318</v>
      </c>
      <c r="F454" t="s">
        <v>396</v>
      </c>
      <c r="G454" t="s">
        <v>400</v>
      </c>
      <c r="H454" s="867">
        <v>9.9999999999999995E-7</v>
      </c>
      <c r="I454" t="s">
        <v>1023</v>
      </c>
      <c r="J454" t="s">
        <v>477</v>
      </c>
      <c r="K454" t="s">
        <v>1024</v>
      </c>
      <c r="L454" t="s">
        <v>475</v>
      </c>
      <c r="M454" t="s">
        <v>745</v>
      </c>
    </row>
    <row r="455" spans="1:13" x14ac:dyDescent="0.4">
      <c r="A455" s="375" t="s">
        <v>232</v>
      </c>
      <c r="B455" t="s">
        <v>59</v>
      </c>
      <c r="C455" t="s">
        <v>54</v>
      </c>
      <c r="E455" s="866">
        <v>0.318</v>
      </c>
      <c r="F455" t="s">
        <v>396</v>
      </c>
      <c r="G455" t="s">
        <v>401</v>
      </c>
      <c r="H455" s="867">
        <v>9.9999999999999995E-7</v>
      </c>
      <c r="I455" t="s">
        <v>1023</v>
      </c>
      <c r="J455" t="s">
        <v>477</v>
      </c>
      <c r="K455" t="s">
        <v>1024</v>
      </c>
      <c r="L455" t="s">
        <v>475</v>
      </c>
      <c r="M455" t="s">
        <v>747</v>
      </c>
    </row>
    <row r="456" spans="1:13" x14ac:dyDescent="0.4">
      <c r="A456" s="375" t="s">
        <v>232</v>
      </c>
      <c r="B456" t="s">
        <v>59</v>
      </c>
      <c r="C456" t="s">
        <v>73</v>
      </c>
      <c r="E456" s="866">
        <v>0.50900000000000001</v>
      </c>
      <c r="F456" t="s">
        <v>396</v>
      </c>
      <c r="G456" t="s">
        <v>400</v>
      </c>
      <c r="H456" s="867">
        <v>9.9999999999999995E-7</v>
      </c>
      <c r="I456" t="s">
        <v>1023</v>
      </c>
      <c r="J456" t="s">
        <v>477</v>
      </c>
      <c r="K456" t="s">
        <v>1024</v>
      </c>
      <c r="L456" t="s">
        <v>475</v>
      </c>
      <c r="M456" t="s">
        <v>752</v>
      </c>
    </row>
    <row r="457" spans="1:13" x14ac:dyDescent="0.4">
      <c r="A457" s="375" t="s">
        <v>232</v>
      </c>
      <c r="B457" t="s">
        <v>59</v>
      </c>
      <c r="C457" t="s">
        <v>73</v>
      </c>
      <c r="E457" s="866">
        <v>0.50900000000000001</v>
      </c>
      <c r="F457" t="s">
        <v>396</v>
      </c>
      <c r="G457" t="s">
        <v>401</v>
      </c>
      <c r="H457" s="867">
        <v>9.9999999999999995E-7</v>
      </c>
      <c r="I457" t="s">
        <v>1023</v>
      </c>
      <c r="J457" t="s">
        <v>477</v>
      </c>
      <c r="K457" t="s">
        <v>1024</v>
      </c>
      <c r="L457" t="s">
        <v>475</v>
      </c>
      <c r="M457" t="s">
        <v>754</v>
      </c>
    </row>
    <row r="458" spans="1:13" x14ac:dyDescent="0.4">
      <c r="A458" s="375" t="s">
        <v>232</v>
      </c>
      <c r="B458" t="s">
        <v>59</v>
      </c>
      <c r="C458" t="s">
        <v>55</v>
      </c>
      <c r="E458" s="866">
        <v>0.33900000000000002</v>
      </c>
      <c r="F458" t="s">
        <v>396</v>
      </c>
      <c r="G458" t="s">
        <v>400</v>
      </c>
      <c r="H458" s="867">
        <v>9.9999999999999995E-7</v>
      </c>
      <c r="I458" t="s">
        <v>1023</v>
      </c>
      <c r="J458" t="s">
        <v>477</v>
      </c>
      <c r="K458" t="s">
        <v>1024</v>
      </c>
      <c r="L458" t="s">
        <v>475</v>
      </c>
      <c r="M458" t="s">
        <v>757</v>
      </c>
    </row>
    <row r="459" spans="1:13" x14ac:dyDescent="0.4">
      <c r="A459" s="375" t="s">
        <v>232</v>
      </c>
      <c r="B459" t="s">
        <v>59</v>
      </c>
      <c r="C459" t="s">
        <v>55</v>
      </c>
      <c r="E459" s="866">
        <v>0.33900000000000002</v>
      </c>
      <c r="F459" t="s">
        <v>396</v>
      </c>
      <c r="G459" t="s">
        <v>401</v>
      </c>
      <c r="H459" s="867">
        <v>9.9999999999999995E-7</v>
      </c>
      <c r="I459" t="s">
        <v>1023</v>
      </c>
      <c r="J459" t="s">
        <v>477</v>
      </c>
      <c r="K459" t="s">
        <v>1024</v>
      </c>
      <c r="L459" t="s">
        <v>475</v>
      </c>
      <c r="M459" t="s">
        <v>758</v>
      </c>
    </row>
    <row r="460" spans="1:13" x14ac:dyDescent="0.4">
      <c r="A460" s="375" t="s">
        <v>232</v>
      </c>
      <c r="B460" t="s">
        <v>59</v>
      </c>
      <c r="C460" t="s">
        <v>406</v>
      </c>
      <c r="D460" t="s">
        <v>759</v>
      </c>
      <c r="E460" s="866">
        <v>0.48099999999999998</v>
      </c>
      <c r="F460" t="s">
        <v>396</v>
      </c>
      <c r="G460" t="s">
        <v>400</v>
      </c>
      <c r="H460" s="867">
        <v>9.9999999999999995E-7</v>
      </c>
      <c r="I460" t="s">
        <v>1023</v>
      </c>
      <c r="J460" t="s">
        <v>477</v>
      </c>
      <c r="K460" t="s">
        <v>1024</v>
      </c>
      <c r="L460" t="s">
        <v>475</v>
      </c>
      <c r="M460" t="s">
        <v>761</v>
      </c>
    </row>
    <row r="461" spans="1:13" x14ac:dyDescent="0.4">
      <c r="A461" s="375" t="s">
        <v>232</v>
      </c>
      <c r="B461" t="s">
        <v>59</v>
      </c>
      <c r="C461" t="s">
        <v>406</v>
      </c>
      <c r="D461" t="s">
        <v>759</v>
      </c>
      <c r="E461" s="866">
        <v>0.48099999999999998</v>
      </c>
      <c r="F461" t="s">
        <v>396</v>
      </c>
      <c r="G461" t="s">
        <v>401</v>
      </c>
      <c r="H461" s="867">
        <v>9.9999999999999995E-7</v>
      </c>
      <c r="I461" t="s">
        <v>1023</v>
      </c>
      <c r="J461" t="s">
        <v>477</v>
      </c>
      <c r="K461" t="s">
        <v>1024</v>
      </c>
      <c r="L461" t="s">
        <v>475</v>
      </c>
      <c r="M461" t="s">
        <v>762</v>
      </c>
    </row>
    <row r="462" spans="1:13" x14ac:dyDescent="0.4">
      <c r="A462" s="375" t="s">
        <v>232</v>
      </c>
      <c r="B462" t="s">
        <v>60</v>
      </c>
      <c r="C462" t="s">
        <v>52</v>
      </c>
      <c r="E462" s="866">
        <v>0.34</v>
      </c>
      <c r="F462" t="s">
        <v>396</v>
      </c>
      <c r="G462" t="s">
        <v>400</v>
      </c>
      <c r="H462" s="867">
        <v>9.9999999999999995E-7</v>
      </c>
      <c r="I462" t="s">
        <v>1023</v>
      </c>
      <c r="J462" t="s">
        <v>477</v>
      </c>
      <c r="K462" t="s">
        <v>1024</v>
      </c>
      <c r="L462" t="s">
        <v>475</v>
      </c>
      <c r="M462" t="s">
        <v>768</v>
      </c>
    </row>
    <row r="463" spans="1:13" x14ac:dyDescent="0.4">
      <c r="A463" s="375" t="s">
        <v>232</v>
      </c>
      <c r="B463" t="s">
        <v>60</v>
      </c>
      <c r="C463" t="s">
        <v>52</v>
      </c>
      <c r="E463" s="866">
        <v>0.34</v>
      </c>
      <c r="F463" t="s">
        <v>396</v>
      </c>
      <c r="G463" t="s">
        <v>401</v>
      </c>
      <c r="H463" s="867">
        <v>1.0100000000000001E-6</v>
      </c>
      <c r="I463" t="s">
        <v>1023</v>
      </c>
      <c r="J463" t="s">
        <v>477</v>
      </c>
      <c r="K463" t="s">
        <v>1024</v>
      </c>
      <c r="L463" t="s">
        <v>475</v>
      </c>
      <c r="M463" t="s">
        <v>772</v>
      </c>
    </row>
    <row r="464" spans="1:13" x14ac:dyDescent="0.4">
      <c r="A464" s="375" t="s">
        <v>232</v>
      </c>
      <c r="B464" t="s">
        <v>60</v>
      </c>
      <c r="C464" t="s">
        <v>54</v>
      </c>
      <c r="E464" s="866">
        <v>0.432</v>
      </c>
      <c r="F464" t="s">
        <v>396</v>
      </c>
      <c r="G464" t="s">
        <v>400</v>
      </c>
      <c r="H464" s="867">
        <v>9.9999999999999995E-7</v>
      </c>
      <c r="I464" t="s">
        <v>1023</v>
      </c>
      <c r="J464" t="s">
        <v>477</v>
      </c>
      <c r="K464" t="s">
        <v>1024</v>
      </c>
      <c r="L464" t="s">
        <v>475</v>
      </c>
      <c r="M464" t="s">
        <v>778</v>
      </c>
    </row>
    <row r="465" spans="1:13" x14ac:dyDescent="0.4">
      <c r="A465" s="375" t="s">
        <v>232</v>
      </c>
      <c r="B465" t="s">
        <v>60</v>
      </c>
      <c r="C465" t="s">
        <v>54</v>
      </c>
      <c r="E465" s="866">
        <v>0.432</v>
      </c>
      <c r="F465" t="s">
        <v>396</v>
      </c>
      <c r="G465" t="s">
        <v>401</v>
      </c>
      <c r="H465" s="867">
        <v>9.9999999999999995E-7</v>
      </c>
      <c r="I465" t="s">
        <v>1023</v>
      </c>
      <c r="J465" t="s">
        <v>477</v>
      </c>
      <c r="K465" t="s">
        <v>1024</v>
      </c>
      <c r="L465" t="s">
        <v>475</v>
      </c>
      <c r="M465" t="s">
        <v>780</v>
      </c>
    </row>
    <row r="466" spans="1:13" x14ac:dyDescent="0.4">
      <c r="A466" s="375" t="s">
        <v>232</v>
      </c>
      <c r="B466" t="s">
        <v>60</v>
      </c>
      <c r="C466" t="s">
        <v>73</v>
      </c>
      <c r="E466" s="866">
        <v>0.55000000000000004</v>
      </c>
      <c r="F466" t="s">
        <v>396</v>
      </c>
      <c r="G466" t="s">
        <v>400</v>
      </c>
      <c r="H466" s="867">
        <v>6.9999999999999997E-7</v>
      </c>
      <c r="I466" t="s">
        <v>1023</v>
      </c>
      <c r="J466" t="s">
        <v>477</v>
      </c>
      <c r="K466" t="s">
        <v>1024</v>
      </c>
      <c r="L466" t="s">
        <v>475</v>
      </c>
      <c r="M466" t="s">
        <v>784</v>
      </c>
    </row>
    <row r="467" spans="1:13" x14ac:dyDescent="0.4">
      <c r="A467" s="375" t="s">
        <v>232</v>
      </c>
      <c r="B467" t="s">
        <v>60</v>
      </c>
      <c r="C467" t="s">
        <v>73</v>
      </c>
      <c r="E467" s="866">
        <v>0.55000000000000004</v>
      </c>
      <c r="F467" t="s">
        <v>396</v>
      </c>
      <c r="G467" t="s">
        <v>401</v>
      </c>
      <c r="H467" s="867">
        <v>7.0399999999999995E-7</v>
      </c>
      <c r="I467" t="s">
        <v>1023</v>
      </c>
      <c r="J467" t="s">
        <v>477</v>
      </c>
      <c r="K467" t="s">
        <v>1024</v>
      </c>
      <c r="L467" t="s">
        <v>475</v>
      </c>
      <c r="M467" t="s">
        <v>786</v>
      </c>
    </row>
    <row r="468" spans="1:13" x14ac:dyDescent="0.4">
      <c r="A468" s="375" t="s">
        <v>232</v>
      </c>
      <c r="B468" t="s">
        <v>60</v>
      </c>
      <c r="C468" t="s">
        <v>55</v>
      </c>
      <c r="E468" s="866">
        <v>0.34</v>
      </c>
      <c r="F468" t="s">
        <v>396</v>
      </c>
      <c r="G468" t="s">
        <v>400</v>
      </c>
      <c r="H468" s="867">
        <v>1.1000000000000001E-6</v>
      </c>
      <c r="I468" t="s">
        <v>1023</v>
      </c>
      <c r="J468" t="s">
        <v>477</v>
      </c>
      <c r="K468" t="s">
        <v>1024</v>
      </c>
      <c r="L468" t="s">
        <v>475</v>
      </c>
      <c r="M468" t="s">
        <v>789</v>
      </c>
    </row>
    <row r="469" spans="1:13" x14ac:dyDescent="0.4">
      <c r="A469" s="375" t="s">
        <v>232</v>
      </c>
      <c r="B469" t="s">
        <v>60</v>
      </c>
      <c r="C469" t="s">
        <v>55</v>
      </c>
      <c r="E469" s="866">
        <v>0.34</v>
      </c>
      <c r="F469" t="s">
        <v>396</v>
      </c>
      <c r="G469" t="s">
        <v>401</v>
      </c>
      <c r="H469" s="867">
        <v>1.1000000000000001E-6</v>
      </c>
      <c r="I469" t="s">
        <v>1023</v>
      </c>
      <c r="J469" t="s">
        <v>477</v>
      </c>
      <c r="K469" t="s">
        <v>1024</v>
      </c>
      <c r="L469" t="s">
        <v>475</v>
      </c>
      <c r="M469" t="s">
        <v>790</v>
      </c>
    </row>
    <row r="470" spans="1:13" x14ac:dyDescent="0.4">
      <c r="A470" s="375" t="s">
        <v>232</v>
      </c>
      <c r="B470" t="s">
        <v>60</v>
      </c>
      <c r="C470" t="s">
        <v>406</v>
      </c>
      <c r="D470" t="s">
        <v>791</v>
      </c>
      <c r="E470" s="866">
        <v>0.432</v>
      </c>
      <c r="F470" t="s">
        <v>396</v>
      </c>
      <c r="G470" t="s">
        <v>400</v>
      </c>
      <c r="H470" s="867">
        <v>9.9999999999999995E-7</v>
      </c>
      <c r="I470" t="s">
        <v>1023</v>
      </c>
      <c r="J470" t="s">
        <v>477</v>
      </c>
      <c r="K470" t="s">
        <v>1024</v>
      </c>
      <c r="L470" t="s">
        <v>475</v>
      </c>
      <c r="M470" t="s">
        <v>793</v>
      </c>
    </row>
    <row r="471" spans="1:13" x14ac:dyDescent="0.4">
      <c r="A471" s="375" t="s">
        <v>232</v>
      </c>
      <c r="B471" t="s">
        <v>60</v>
      </c>
      <c r="C471" t="s">
        <v>406</v>
      </c>
      <c r="D471" t="s">
        <v>791</v>
      </c>
      <c r="E471" s="866">
        <v>0.432</v>
      </c>
      <c r="F471" t="s">
        <v>396</v>
      </c>
      <c r="G471" t="s">
        <v>401</v>
      </c>
      <c r="H471" s="867">
        <v>9.9999999999999995E-7</v>
      </c>
      <c r="I471" t="s">
        <v>1023</v>
      </c>
      <c r="J471" t="s">
        <v>477</v>
      </c>
      <c r="K471" t="s">
        <v>1024</v>
      </c>
      <c r="L471" t="s">
        <v>475</v>
      </c>
      <c r="M471" t="s">
        <v>794</v>
      </c>
    </row>
    <row r="472" spans="1:13" x14ac:dyDescent="0.4">
      <c r="A472" s="375" t="s">
        <v>232</v>
      </c>
      <c r="B472" t="s">
        <v>61</v>
      </c>
      <c r="C472" t="s">
        <v>52</v>
      </c>
      <c r="E472" s="866">
        <v>0.28599999999999998</v>
      </c>
      <c r="F472" t="s">
        <v>396</v>
      </c>
      <c r="G472" t="s">
        <v>400</v>
      </c>
      <c r="H472" s="867">
        <v>9.9999999999999995E-7</v>
      </c>
      <c r="I472" t="s">
        <v>1023</v>
      </c>
      <c r="J472" t="s">
        <v>477</v>
      </c>
      <c r="K472" t="s">
        <v>1024</v>
      </c>
      <c r="L472" t="s">
        <v>475</v>
      </c>
      <c r="M472" t="s">
        <v>800</v>
      </c>
    </row>
    <row r="473" spans="1:13" x14ac:dyDescent="0.4">
      <c r="A473" s="375" t="s">
        <v>232</v>
      </c>
      <c r="B473" t="s">
        <v>61</v>
      </c>
      <c r="C473" t="s">
        <v>52</v>
      </c>
      <c r="E473" s="866">
        <v>0.28599999999999998</v>
      </c>
      <c r="F473" t="s">
        <v>396</v>
      </c>
      <c r="G473" t="s">
        <v>401</v>
      </c>
      <c r="H473" s="867">
        <v>1.0100000000000001E-6</v>
      </c>
      <c r="I473" t="s">
        <v>1023</v>
      </c>
      <c r="J473" t="s">
        <v>477</v>
      </c>
      <c r="K473" t="s">
        <v>1024</v>
      </c>
      <c r="L473" t="s">
        <v>475</v>
      </c>
      <c r="M473" t="s">
        <v>804</v>
      </c>
    </row>
    <row r="474" spans="1:13" x14ac:dyDescent="0.4">
      <c r="A474" s="375" t="s">
        <v>232</v>
      </c>
      <c r="B474" t="s">
        <v>61</v>
      </c>
      <c r="C474" t="s">
        <v>54</v>
      </c>
      <c r="E474" s="866">
        <v>0.28199999999999997</v>
      </c>
      <c r="F474" t="s">
        <v>396</v>
      </c>
      <c r="G474" t="s">
        <v>400</v>
      </c>
      <c r="H474" s="867">
        <v>9.9999999999999995E-7</v>
      </c>
      <c r="I474" t="s">
        <v>1023</v>
      </c>
      <c r="J474" t="s">
        <v>477</v>
      </c>
      <c r="K474" t="s">
        <v>1024</v>
      </c>
      <c r="L474" t="s">
        <v>475</v>
      </c>
      <c r="M474" t="s">
        <v>810</v>
      </c>
    </row>
    <row r="475" spans="1:13" x14ac:dyDescent="0.4">
      <c r="A475" s="375" t="s">
        <v>232</v>
      </c>
      <c r="B475" t="s">
        <v>61</v>
      </c>
      <c r="C475" t="s">
        <v>54</v>
      </c>
      <c r="E475" s="866">
        <v>0.28199999999999997</v>
      </c>
      <c r="F475" t="s">
        <v>396</v>
      </c>
      <c r="G475" t="s">
        <v>401</v>
      </c>
      <c r="H475" s="867">
        <v>9.9999999999999995E-7</v>
      </c>
      <c r="I475" t="s">
        <v>1023</v>
      </c>
      <c r="J475" t="s">
        <v>477</v>
      </c>
      <c r="K475" t="s">
        <v>1024</v>
      </c>
      <c r="L475" t="s">
        <v>475</v>
      </c>
      <c r="M475" t="s">
        <v>812</v>
      </c>
    </row>
    <row r="476" spans="1:13" x14ac:dyDescent="0.4">
      <c r="A476" s="375" t="s">
        <v>232</v>
      </c>
      <c r="B476" t="s">
        <v>61</v>
      </c>
      <c r="C476" t="s">
        <v>73</v>
      </c>
      <c r="E476" s="866">
        <v>0.48499999999999999</v>
      </c>
      <c r="F476" t="s">
        <v>396</v>
      </c>
      <c r="G476" t="s">
        <v>400</v>
      </c>
      <c r="H476" s="867">
        <v>9.9999999999999995E-7</v>
      </c>
      <c r="I476" t="s">
        <v>1023</v>
      </c>
      <c r="J476" t="s">
        <v>477</v>
      </c>
      <c r="K476" t="s">
        <v>1024</v>
      </c>
      <c r="L476" t="s">
        <v>475</v>
      </c>
      <c r="M476" t="s">
        <v>816</v>
      </c>
    </row>
    <row r="477" spans="1:13" x14ac:dyDescent="0.4">
      <c r="A477" s="375" t="s">
        <v>232</v>
      </c>
      <c r="B477" t="s">
        <v>61</v>
      </c>
      <c r="C477" t="s">
        <v>73</v>
      </c>
      <c r="E477" s="866">
        <v>0.48499999999999999</v>
      </c>
      <c r="F477" t="s">
        <v>396</v>
      </c>
      <c r="G477" t="s">
        <v>401</v>
      </c>
      <c r="H477" s="867">
        <v>9.9999999999999995E-7</v>
      </c>
      <c r="I477" t="s">
        <v>1023</v>
      </c>
      <c r="J477" t="s">
        <v>477</v>
      </c>
      <c r="K477" t="s">
        <v>1024</v>
      </c>
      <c r="L477" t="s">
        <v>475</v>
      </c>
      <c r="M477" t="s">
        <v>818</v>
      </c>
    </row>
    <row r="478" spans="1:13" x14ac:dyDescent="0.4">
      <c r="A478" s="375" t="s">
        <v>232</v>
      </c>
      <c r="B478" t="s">
        <v>61</v>
      </c>
      <c r="C478" t="s">
        <v>55</v>
      </c>
      <c r="E478" s="866">
        <v>0.30599999999999999</v>
      </c>
      <c r="F478" t="s">
        <v>396</v>
      </c>
      <c r="G478" t="s">
        <v>400</v>
      </c>
      <c r="H478" s="867">
        <v>9.9999999999999995E-7</v>
      </c>
      <c r="I478" t="s">
        <v>1023</v>
      </c>
      <c r="J478" t="s">
        <v>477</v>
      </c>
      <c r="K478" t="s">
        <v>1024</v>
      </c>
      <c r="L478" t="s">
        <v>475</v>
      </c>
      <c r="M478" t="s">
        <v>821</v>
      </c>
    </row>
    <row r="479" spans="1:13" x14ac:dyDescent="0.4">
      <c r="A479" s="375" t="s">
        <v>232</v>
      </c>
      <c r="B479" t="s">
        <v>61</v>
      </c>
      <c r="C479" t="s">
        <v>55</v>
      </c>
      <c r="E479" s="866">
        <v>0.30599999999999999</v>
      </c>
      <c r="F479" t="s">
        <v>396</v>
      </c>
      <c r="G479" t="s">
        <v>401</v>
      </c>
      <c r="H479" s="867">
        <v>9.9999999999999995E-7</v>
      </c>
      <c r="I479" t="s">
        <v>1023</v>
      </c>
      <c r="J479" t="s">
        <v>477</v>
      </c>
      <c r="K479" t="s">
        <v>1024</v>
      </c>
      <c r="L479" t="s">
        <v>475</v>
      </c>
      <c r="M479" t="s">
        <v>822</v>
      </c>
    </row>
    <row r="480" spans="1:13" x14ac:dyDescent="0.4">
      <c r="A480" s="375" t="s">
        <v>232</v>
      </c>
      <c r="B480" t="s">
        <v>61</v>
      </c>
      <c r="C480" t="s">
        <v>406</v>
      </c>
      <c r="D480" t="s">
        <v>823</v>
      </c>
      <c r="E480" s="866">
        <v>0.40300000000000002</v>
      </c>
      <c r="F480" t="s">
        <v>396</v>
      </c>
      <c r="G480" t="s">
        <v>400</v>
      </c>
      <c r="H480" s="867">
        <v>9.9999999999999995E-7</v>
      </c>
      <c r="I480" t="s">
        <v>1023</v>
      </c>
      <c r="J480" t="s">
        <v>477</v>
      </c>
      <c r="K480" t="s">
        <v>1024</v>
      </c>
      <c r="L480" t="s">
        <v>475</v>
      </c>
      <c r="M480" t="s">
        <v>825</v>
      </c>
    </row>
    <row r="481" spans="1:13" x14ac:dyDescent="0.4">
      <c r="A481" s="375" t="s">
        <v>232</v>
      </c>
      <c r="B481" t="s">
        <v>61</v>
      </c>
      <c r="C481" t="s">
        <v>406</v>
      </c>
      <c r="D481" t="s">
        <v>823</v>
      </c>
      <c r="E481" s="866">
        <v>0.40300000000000002</v>
      </c>
      <c r="F481" t="s">
        <v>396</v>
      </c>
      <c r="G481" t="s">
        <v>401</v>
      </c>
      <c r="H481" s="867">
        <v>9.9999999999999995E-7</v>
      </c>
      <c r="I481" t="s">
        <v>1023</v>
      </c>
      <c r="J481" t="s">
        <v>477</v>
      </c>
      <c r="K481" t="s">
        <v>1024</v>
      </c>
      <c r="L481" t="s">
        <v>475</v>
      </c>
      <c r="M481" t="s">
        <v>826</v>
      </c>
    </row>
    <row r="482" spans="1:13" x14ac:dyDescent="0.4">
      <c r="A482" s="375" t="s">
        <v>232</v>
      </c>
      <c r="B482" t="s">
        <v>62</v>
      </c>
      <c r="C482" t="s">
        <v>52</v>
      </c>
      <c r="E482" s="866">
        <v>0.33100000000000002</v>
      </c>
      <c r="F482" t="s">
        <v>396</v>
      </c>
      <c r="G482" t="s">
        <v>400</v>
      </c>
      <c r="H482" s="867">
        <v>9.9999999999999995E-7</v>
      </c>
      <c r="I482" t="s">
        <v>1023</v>
      </c>
      <c r="J482" t="s">
        <v>477</v>
      </c>
      <c r="K482" t="s">
        <v>1024</v>
      </c>
      <c r="L482" t="s">
        <v>475</v>
      </c>
      <c r="M482" t="s">
        <v>832</v>
      </c>
    </row>
    <row r="483" spans="1:13" x14ac:dyDescent="0.4">
      <c r="A483" s="375" t="s">
        <v>232</v>
      </c>
      <c r="B483" t="s">
        <v>62</v>
      </c>
      <c r="C483" t="s">
        <v>52</v>
      </c>
      <c r="E483" s="866">
        <v>0.33100000000000002</v>
      </c>
      <c r="F483" t="s">
        <v>396</v>
      </c>
      <c r="G483" t="s">
        <v>401</v>
      </c>
      <c r="H483" s="867">
        <v>1.0100000000000001E-6</v>
      </c>
      <c r="I483" t="s">
        <v>1023</v>
      </c>
      <c r="J483" t="s">
        <v>477</v>
      </c>
      <c r="K483" t="s">
        <v>1024</v>
      </c>
      <c r="L483" t="s">
        <v>475</v>
      </c>
      <c r="M483" t="s">
        <v>836</v>
      </c>
    </row>
    <row r="484" spans="1:13" x14ac:dyDescent="0.4">
      <c r="A484" s="375" t="s">
        <v>232</v>
      </c>
      <c r="B484" t="s">
        <v>62</v>
      </c>
      <c r="C484" t="s">
        <v>54</v>
      </c>
      <c r="E484" s="866">
        <v>0.33200000000000002</v>
      </c>
      <c r="F484" t="s">
        <v>396</v>
      </c>
      <c r="G484" t="s">
        <v>400</v>
      </c>
      <c r="H484" s="867">
        <v>9.9999999999999995E-7</v>
      </c>
      <c r="I484" t="s">
        <v>1023</v>
      </c>
      <c r="J484" t="s">
        <v>477</v>
      </c>
      <c r="K484" t="s">
        <v>1024</v>
      </c>
      <c r="L484" t="s">
        <v>475</v>
      </c>
      <c r="M484" t="s">
        <v>842</v>
      </c>
    </row>
    <row r="485" spans="1:13" x14ac:dyDescent="0.4">
      <c r="A485" s="375" t="s">
        <v>232</v>
      </c>
      <c r="B485" t="s">
        <v>62</v>
      </c>
      <c r="C485" t="s">
        <v>54</v>
      </c>
      <c r="E485" s="866">
        <v>0.33200000000000002</v>
      </c>
      <c r="F485" t="s">
        <v>396</v>
      </c>
      <c r="G485" t="s">
        <v>401</v>
      </c>
      <c r="H485" s="867">
        <v>9.9999999999999995E-7</v>
      </c>
      <c r="I485" t="s">
        <v>1023</v>
      </c>
      <c r="J485" t="s">
        <v>477</v>
      </c>
      <c r="K485" t="s">
        <v>1024</v>
      </c>
      <c r="L485" t="s">
        <v>475</v>
      </c>
      <c r="M485" t="s">
        <v>844</v>
      </c>
    </row>
    <row r="486" spans="1:13" x14ac:dyDescent="0.4">
      <c r="A486" s="375" t="s">
        <v>232</v>
      </c>
      <c r="B486" t="s">
        <v>62</v>
      </c>
      <c r="C486" t="s">
        <v>73</v>
      </c>
      <c r="E486" s="866">
        <v>0.50900000000000001</v>
      </c>
      <c r="F486" t="s">
        <v>396</v>
      </c>
      <c r="G486" t="s">
        <v>400</v>
      </c>
      <c r="H486" s="867">
        <v>9.9999999999999995E-7</v>
      </c>
      <c r="I486" t="s">
        <v>1023</v>
      </c>
      <c r="J486" t="s">
        <v>477</v>
      </c>
      <c r="K486" t="s">
        <v>1024</v>
      </c>
      <c r="L486" t="s">
        <v>475</v>
      </c>
      <c r="M486" t="s">
        <v>848</v>
      </c>
    </row>
    <row r="487" spans="1:13" x14ac:dyDescent="0.4">
      <c r="A487" s="375" t="s">
        <v>232</v>
      </c>
      <c r="B487" t="s">
        <v>62</v>
      </c>
      <c r="C487" t="s">
        <v>73</v>
      </c>
      <c r="E487" s="866">
        <v>0.50900000000000001</v>
      </c>
      <c r="F487" t="s">
        <v>396</v>
      </c>
      <c r="G487" t="s">
        <v>401</v>
      </c>
      <c r="H487" s="867">
        <v>9.9999999999999995E-7</v>
      </c>
      <c r="I487" t="s">
        <v>1023</v>
      </c>
      <c r="J487" t="s">
        <v>477</v>
      </c>
      <c r="K487" t="s">
        <v>1024</v>
      </c>
      <c r="L487" t="s">
        <v>475</v>
      </c>
      <c r="M487" t="s">
        <v>850</v>
      </c>
    </row>
    <row r="488" spans="1:13" x14ac:dyDescent="0.4">
      <c r="A488" s="375" t="s">
        <v>232</v>
      </c>
      <c r="B488" t="s">
        <v>62</v>
      </c>
      <c r="C488" t="s">
        <v>55</v>
      </c>
      <c r="E488" s="866">
        <v>0.314</v>
      </c>
      <c r="F488" t="s">
        <v>396</v>
      </c>
      <c r="G488" t="s">
        <v>400</v>
      </c>
      <c r="H488" s="867">
        <v>9.9999999999999995E-7</v>
      </c>
      <c r="I488" t="s">
        <v>1023</v>
      </c>
      <c r="J488" t="s">
        <v>477</v>
      </c>
      <c r="K488" t="s">
        <v>1024</v>
      </c>
      <c r="L488" t="s">
        <v>475</v>
      </c>
      <c r="M488" t="s">
        <v>853</v>
      </c>
    </row>
    <row r="489" spans="1:13" x14ac:dyDescent="0.4">
      <c r="A489" s="375" t="s">
        <v>232</v>
      </c>
      <c r="B489" t="s">
        <v>62</v>
      </c>
      <c r="C489" t="s">
        <v>55</v>
      </c>
      <c r="E489" s="866">
        <v>0.314</v>
      </c>
      <c r="F489" t="s">
        <v>396</v>
      </c>
      <c r="G489" t="s">
        <v>401</v>
      </c>
      <c r="H489" s="867">
        <v>9.9999999999999995E-7</v>
      </c>
      <c r="I489" t="s">
        <v>1023</v>
      </c>
      <c r="J489" t="s">
        <v>477</v>
      </c>
      <c r="K489" t="s">
        <v>1024</v>
      </c>
      <c r="L489" t="s">
        <v>475</v>
      </c>
      <c r="M489" t="s">
        <v>854</v>
      </c>
    </row>
    <row r="490" spans="1:13" x14ac:dyDescent="0.4">
      <c r="A490" s="375" t="s">
        <v>232</v>
      </c>
      <c r="B490" t="s">
        <v>62</v>
      </c>
      <c r="C490" t="s">
        <v>406</v>
      </c>
      <c r="D490" t="s">
        <v>855</v>
      </c>
      <c r="E490" s="866">
        <v>0.46</v>
      </c>
      <c r="F490" t="s">
        <v>396</v>
      </c>
      <c r="G490" t="s">
        <v>400</v>
      </c>
      <c r="H490" s="867">
        <v>9.9999999999999995E-7</v>
      </c>
      <c r="I490" t="s">
        <v>1023</v>
      </c>
      <c r="J490" t="s">
        <v>477</v>
      </c>
      <c r="K490" t="s">
        <v>1024</v>
      </c>
      <c r="L490" t="s">
        <v>475</v>
      </c>
      <c r="M490" t="s">
        <v>857</v>
      </c>
    </row>
    <row r="491" spans="1:13" x14ac:dyDescent="0.4">
      <c r="A491" s="375" t="s">
        <v>232</v>
      </c>
      <c r="B491" t="s">
        <v>62</v>
      </c>
      <c r="C491" t="s">
        <v>406</v>
      </c>
      <c r="D491" t="s">
        <v>855</v>
      </c>
      <c r="E491" s="866">
        <v>0.46</v>
      </c>
      <c r="F491" t="s">
        <v>396</v>
      </c>
      <c r="G491" t="s">
        <v>401</v>
      </c>
      <c r="H491" s="867">
        <v>9.9999999999999995E-7</v>
      </c>
      <c r="I491" t="s">
        <v>1023</v>
      </c>
      <c r="J491" t="s">
        <v>477</v>
      </c>
      <c r="K491" t="s">
        <v>1024</v>
      </c>
      <c r="L491" t="s">
        <v>475</v>
      </c>
      <c r="M491" t="s">
        <v>858</v>
      </c>
    </row>
    <row r="492" spans="1:13" x14ac:dyDescent="0.4">
      <c r="A492" s="375" t="s">
        <v>232</v>
      </c>
      <c r="B492" t="s">
        <v>63</v>
      </c>
      <c r="C492" t="s">
        <v>52</v>
      </c>
      <c r="E492" s="866">
        <v>0.31900000000000001</v>
      </c>
      <c r="F492" t="s">
        <v>396</v>
      </c>
      <c r="G492" t="s">
        <v>400</v>
      </c>
      <c r="H492" s="867">
        <v>9.9999999999999995E-7</v>
      </c>
      <c r="I492" t="s">
        <v>1023</v>
      </c>
      <c r="J492" t="s">
        <v>477</v>
      </c>
      <c r="K492" t="s">
        <v>1024</v>
      </c>
      <c r="L492" t="s">
        <v>475</v>
      </c>
      <c r="M492" t="s">
        <v>864</v>
      </c>
    </row>
    <row r="493" spans="1:13" x14ac:dyDescent="0.4">
      <c r="A493" s="375" t="s">
        <v>232</v>
      </c>
      <c r="B493" t="s">
        <v>63</v>
      </c>
      <c r="C493" t="s">
        <v>52</v>
      </c>
      <c r="E493" s="866">
        <v>0.31900000000000001</v>
      </c>
      <c r="F493" t="s">
        <v>396</v>
      </c>
      <c r="G493" t="s">
        <v>401</v>
      </c>
      <c r="H493" s="867">
        <v>1.0100000000000001E-6</v>
      </c>
      <c r="I493" t="s">
        <v>1023</v>
      </c>
      <c r="J493" t="s">
        <v>477</v>
      </c>
      <c r="K493" t="s">
        <v>1024</v>
      </c>
      <c r="L493" t="s">
        <v>475</v>
      </c>
      <c r="M493" t="s">
        <v>868</v>
      </c>
    </row>
    <row r="494" spans="1:13" x14ac:dyDescent="0.4">
      <c r="A494" s="375" t="s">
        <v>232</v>
      </c>
      <c r="B494" t="s">
        <v>63</v>
      </c>
      <c r="C494" t="s">
        <v>54</v>
      </c>
      <c r="E494" s="866">
        <v>0.29899999999999999</v>
      </c>
      <c r="F494" t="s">
        <v>396</v>
      </c>
      <c r="G494" t="s">
        <v>400</v>
      </c>
      <c r="H494" s="867">
        <v>9.9999999999999995E-7</v>
      </c>
      <c r="I494" t="s">
        <v>1023</v>
      </c>
      <c r="J494" t="s">
        <v>477</v>
      </c>
      <c r="K494" t="s">
        <v>1024</v>
      </c>
      <c r="L494" t="s">
        <v>475</v>
      </c>
      <c r="M494" t="s">
        <v>874</v>
      </c>
    </row>
    <row r="495" spans="1:13" x14ac:dyDescent="0.4">
      <c r="A495" s="375" t="s">
        <v>232</v>
      </c>
      <c r="B495" t="s">
        <v>63</v>
      </c>
      <c r="C495" t="s">
        <v>54</v>
      </c>
      <c r="E495" s="866">
        <v>0.29899999999999999</v>
      </c>
      <c r="F495" t="s">
        <v>396</v>
      </c>
      <c r="G495" t="s">
        <v>401</v>
      </c>
      <c r="H495" s="867">
        <v>9.9999999999999995E-7</v>
      </c>
      <c r="I495" t="s">
        <v>1023</v>
      </c>
      <c r="J495" t="s">
        <v>477</v>
      </c>
      <c r="K495" t="s">
        <v>1024</v>
      </c>
      <c r="L495" t="s">
        <v>475</v>
      </c>
      <c r="M495" t="s">
        <v>876</v>
      </c>
    </row>
    <row r="496" spans="1:13" x14ac:dyDescent="0.4">
      <c r="A496" s="375" t="s">
        <v>232</v>
      </c>
      <c r="B496" t="s">
        <v>63</v>
      </c>
      <c r="C496" t="s">
        <v>73</v>
      </c>
      <c r="E496" s="866">
        <v>0.501</v>
      </c>
      <c r="F496" t="s">
        <v>396</v>
      </c>
      <c r="G496" t="s">
        <v>400</v>
      </c>
      <c r="H496" s="867">
        <v>9.9999999999999995E-7</v>
      </c>
      <c r="I496" t="s">
        <v>1023</v>
      </c>
      <c r="J496" t="s">
        <v>477</v>
      </c>
      <c r="K496" t="s">
        <v>1024</v>
      </c>
      <c r="L496" t="s">
        <v>475</v>
      </c>
      <c r="M496" t="s">
        <v>880</v>
      </c>
    </row>
    <row r="497" spans="1:13" x14ac:dyDescent="0.4">
      <c r="A497" s="375" t="s">
        <v>232</v>
      </c>
      <c r="B497" t="s">
        <v>63</v>
      </c>
      <c r="C497" t="s">
        <v>73</v>
      </c>
      <c r="E497" s="866">
        <v>0.501</v>
      </c>
      <c r="F497" t="s">
        <v>396</v>
      </c>
      <c r="G497" t="s">
        <v>401</v>
      </c>
      <c r="H497" s="867">
        <v>9.9999999999999995E-7</v>
      </c>
      <c r="I497" t="s">
        <v>1023</v>
      </c>
      <c r="J497" t="s">
        <v>477</v>
      </c>
      <c r="K497" t="s">
        <v>1024</v>
      </c>
      <c r="L497" t="s">
        <v>475</v>
      </c>
      <c r="M497" t="s">
        <v>882</v>
      </c>
    </row>
    <row r="498" spans="1:13" x14ac:dyDescent="0.4">
      <c r="A498" s="375" t="s">
        <v>232</v>
      </c>
      <c r="B498" t="s">
        <v>63</v>
      </c>
      <c r="C498" t="s">
        <v>55</v>
      </c>
      <c r="E498" s="866">
        <v>0.316</v>
      </c>
      <c r="F498" t="s">
        <v>396</v>
      </c>
      <c r="G498" t="s">
        <v>400</v>
      </c>
      <c r="H498" s="867">
        <v>9.9999999999999995E-7</v>
      </c>
      <c r="I498" t="s">
        <v>1023</v>
      </c>
      <c r="J498" t="s">
        <v>477</v>
      </c>
      <c r="K498" t="s">
        <v>1024</v>
      </c>
      <c r="L498" t="s">
        <v>475</v>
      </c>
      <c r="M498" t="s">
        <v>885</v>
      </c>
    </row>
    <row r="499" spans="1:13" x14ac:dyDescent="0.4">
      <c r="A499" s="375" t="s">
        <v>232</v>
      </c>
      <c r="B499" t="s">
        <v>63</v>
      </c>
      <c r="C499" t="s">
        <v>55</v>
      </c>
      <c r="E499" s="866">
        <v>0.316</v>
      </c>
      <c r="F499" t="s">
        <v>396</v>
      </c>
      <c r="G499" t="s">
        <v>401</v>
      </c>
      <c r="H499" s="867">
        <v>9.9999999999999995E-7</v>
      </c>
      <c r="I499" t="s">
        <v>1023</v>
      </c>
      <c r="J499" t="s">
        <v>477</v>
      </c>
      <c r="K499" t="s">
        <v>1024</v>
      </c>
      <c r="L499" t="s">
        <v>475</v>
      </c>
      <c r="M499" t="s">
        <v>886</v>
      </c>
    </row>
    <row r="500" spans="1:13" x14ac:dyDescent="0.4">
      <c r="A500" s="375" t="s">
        <v>232</v>
      </c>
      <c r="B500" t="s">
        <v>63</v>
      </c>
      <c r="C500" t="s">
        <v>406</v>
      </c>
      <c r="D500" t="s">
        <v>887</v>
      </c>
      <c r="E500" s="866">
        <v>0.45400000000000001</v>
      </c>
      <c r="F500" t="s">
        <v>396</v>
      </c>
      <c r="G500" t="s">
        <v>400</v>
      </c>
      <c r="H500" s="867">
        <v>9.9999999999999995E-7</v>
      </c>
      <c r="I500" t="s">
        <v>1023</v>
      </c>
      <c r="J500" t="s">
        <v>477</v>
      </c>
      <c r="K500" t="s">
        <v>1024</v>
      </c>
      <c r="L500" t="s">
        <v>475</v>
      </c>
      <c r="M500" t="s">
        <v>889</v>
      </c>
    </row>
    <row r="501" spans="1:13" x14ac:dyDescent="0.4">
      <c r="A501" s="375" t="s">
        <v>232</v>
      </c>
      <c r="B501" t="s">
        <v>63</v>
      </c>
      <c r="C501" t="s">
        <v>406</v>
      </c>
      <c r="D501" t="s">
        <v>887</v>
      </c>
      <c r="E501" s="866">
        <v>0.45400000000000001</v>
      </c>
      <c r="F501" t="s">
        <v>396</v>
      </c>
      <c r="G501" t="s">
        <v>401</v>
      </c>
      <c r="H501" s="867">
        <v>9.9999999999999995E-7</v>
      </c>
      <c r="I501" t="s">
        <v>1023</v>
      </c>
      <c r="J501" t="s">
        <v>477</v>
      </c>
      <c r="K501" t="s">
        <v>1024</v>
      </c>
      <c r="L501" t="s">
        <v>475</v>
      </c>
      <c r="M501" t="s">
        <v>890</v>
      </c>
    </row>
    <row r="502" spans="1:13" x14ac:dyDescent="0.4">
      <c r="A502" s="375" t="s">
        <v>232</v>
      </c>
      <c r="B502" t="s">
        <v>64</v>
      </c>
      <c r="C502" t="s">
        <v>52</v>
      </c>
      <c r="E502" s="866">
        <v>0.31900000000000001</v>
      </c>
      <c r="F502" t="s">
        <v>396</v>
      </c>
      <c r="G502" t="s">
        <v>400</v>
      </c>
      <c r="H502" s="867">
        <v>9.9999999999999995E-7</v>
      </c>
      <c r="I502" t="s">
        <v>1023</v>
      </c>
      <c r="J502" t="s">
        <v>477</v>
      </c>
      <c r="K502" t="s">
        <v>1024</v>
      </c>
      <c r="L502" t="s">
        <v>475</v>
      </c>
      <c r="M502" t="s">
        <v>896</v>
      </c>
    </row>
    <row r="503" spans="1:13" x14ac:dyDescent="0.4">
      <c r="A503" s="375" t="s">
        <v>232</v>
      </c>
      <c r="B503" t="s">
        <v>64</v>
      </c>
      <c r="C503" t="s">
        <v>52</v>
      </c>
      <c r="E503" s="866">
        <v>0.31900000000000001</v>
      </c>
      <c r="F503" t="s">
        <v>396</v>
      </c>
      <c r="G503" t="s">
        <v>401</v>
      </c>
      <c r="H503" s="867">
        <v>1.0100000000000001E-6</v>
      </c>
      <c r="I503" t="s">
        <v>1023</v>
      </c>
      <c r="J503" t="s">
        <v>477</v>
      </c>
      <c r="K503" t="s">
        <v>1024</v>
      </c>
      <c r="L503" t="s">
        <v>475</v>
      </c>
      <c r="M503" t="s">
        <v>900</v>
      </c>
    </row>
    <row r="504" spans="1:13" x14ac:dyDescent="0.4">
      <c r="A504" s="375" t="s">
        <v>232</v>
      </c>
      <c r="B504" t="s">
        <v>64</v>
      </c>
      <c r="C504" t="s">
        <v>54</v>
      </c>
      <c r="E504" s="866">
        <v>0.32200000000000001</v>
      </c>
      <c r="F504" t="s">
        <v>396</v>
      </c>
      <c r="G504" t="s">
        <v>400</v>
      </c>
      <c r="H504" s="867">
        <v>9.9999999999999995E-7</v>
      </c>
      <c r="I504" t="s">
        <v>1023</v>
      </c>
      <c r="J504" t="s">
        <v>477</v>
      </c>
      <c r="K504" t="s">
        <v>1024</v>
      </c>
      <c r="L504" t="s">
        <v>475</v>
      </c>
      <c r="M504" t="s">
        <v>906</v>
      </c>
    </row>
    <row r="505" spans="1:13" x14ac:dyDescent="0.4">
      <c r="A505" s="375" t="s">
        <v>232</v>
      </c>
      <c r="B505" t="s">
        <v>64</v>
      </c>
      <c r="C505" t="s">
        <v>54</v>
      </c>
      <c r="E505" s="866">
        <v>0.32200000000000001</v>
      </c>
      <c r="F505" t="s">
        <v>396</v>
      </c>
      <c r="G505" t="s">
        <v>401</v>
      </c>
      <c r="H505" s="867">
        <v>9.9999999999999995E-7</v>
      </c>
      <c r="I505" t="s">
        <v>1023</v>
      </c>
      <c r="J505" t="s">
        <v>477</v>
      </c>
      <c r="K505" t="s">
        <v>1024</v>
      </c>
      <c r="L505" t="s">
        <v>475</v>
      </c>
      <c r="M505" t="s">
        <v>908</v>
      </c>
    </row>
    <row r="506" spans="1:13" x14ac:dyDescent="0.4">
      <c r="A506" s="375" t="s">
        <v>232</v>
      </c>
      <c r="B506" t="s">
        <v>64</v>
      </c>
      <c r="C506" t="s">
        <v>73</v>
      </c>
      <c r="E506" s="866">
        <v>0.50900000000000001</v>
      </c>
      <c r="F506" t="s">
        <v>396</v>
      </c>
      <c r="G506" t="s">
        <v>400</v>
      </c>
      <c r="H506" s="867">
        <v>9.9999999999999995E-7</v>
      </c>
      <c r="I506" t="s">
        <v>1023</v>
      </c>
      <c r="J506" t="s">
        <v>477</v>
      </c>
      <c r="K506" t="s">
        <v>1024</v>
      </c>
      <c r="L506" t="s">
        <v>475</v>
      </c>
      <c r="M506" t="s">
        <v>912</v>
      </c>
    </row>
    <row r="507" spans="1:13" x14ac:dyDescent="0.4">
      <c r="A507" s="375" t="s">
        <v>232</v>
      </c>
      <c r="B507" t="s">
        <v>64</v>
      </c>
      <c r="C507" t="s">
        <v>73</v>
      </c>
      <c r="E507" s="866">
        <v>0.50900000000000001</v>
      </c>
      <c r="F507" t="s">
        <v>396</v>
      </c>
      <c r="G507" t="s">
        <v>401</v>
      </c>
      <c r="H507" s="867">
        <v>9.9999999999999995E-7</v>
      </c>
      <c r="I507" t="s">
        <v>1023</v>
      </c>
      <c r="J507" t="s">
        <v>477</v>
      </c>
      <c r="K507" t="s">
        <v>1024</v>
      </c>
      <c r="L507" t="s">
        <v>475</v>
      </c>
      <c r="M507" t="s">
        <v>914</v>
      </c>
    </row>
    <row r="508" spans="1:13" x14ac:dyDescent="0.4">
      <c r="A508" s="375" t="s">
        <v>232</v>
      </c>
      <c r="B508" t="s">
        <v>64</v>
      </c>
      <c r="C508" t="s">
        <v>55</v>
      </c>
      <c r="E508" s="866">
        <v>0.33100000000000002</v>
      </c>
      <c r="F508" t="s">
        <v>396</v>
      </c>
      <c r="G508" t="s">
        <v>400</v>
      </c>
      <c r="H508" s="867">
        <v>9.9999999999999995E-7</v>
      </c>
      <c r="I508" t="s">
        <v>1023</v>
      </c>
      <c r="J508" t="s">
        <v>477</v>
      </c>
      <c r="K508" t="s">
        <v>1024</v>
      </c>
      <c r="L508" t="s">
        <v>475</v>
      </c>
      <c r="M508" t="s">
        <v>917</v>
      </c>
    </row>
    <row r="509" spans="1:13" x14ac:dyDescent="0.4">
      <c r="A509" s="375" t="s">
        <v>232</v>
      </c>
      <c r="B509" t="s">
        <v>64</v>
      </c>
      <c r="C509" t="s">
        <v>55</v>
      </c>
      <c r="E509" s="866">
        <v>0.33100000000000002</v>
      </c>
      <c r="F509" t="s">
        <v>396</v>
      </c>
      <c r="G509" t="s">
        <v>401</v>
      </c>
      <c r="H509" s="867">
        <v>9.9999999999999995E-7</v>
      </c>
      <c r="I509" t="s">
        <v>1023</v>
      </c>
      <c r="J509" t="s">
        <v>477</v>
      </c>
      <c r="K509" t="s">
        <v>1024</v>
      </c>
      <c r="L509" t="s">
        <v>475</v>
      </c>
      <c r="M509" t="s">
        <v>918</v>
      </c>
    </row>
    <row r="510" spans="1:13" x14ac:dyDescent="0.4">
      <c r="A510" s="375" t="s">
        <v>232</v>
      </c>
      <c r="B510" t="s">
        <v>64</v>
      </c>
      <c r="C510" t="s">
        <v>406</v>
      </c>
      <c r="D510" t="s">
        <v>919</v>
      </c>
      <c r="E510" s="866">
        <v>0.44500000000000001</v>
      </c>
      <c r="F510" t="s">
        <v>396</v>
      </c>
      <c r="G510" t="s">
        <v>400</v>
      </c>
      <c r="H510" s="867">
        <v>9.9999999999999995E-7</v>
      </c>
      <c r="I510" t="s">
        <v>1023</v>
      </c>
      <c r="J510" t="s">
        <v>477</v>
      </c>
      <c r="K510" t="s">
        <v>1024</v>
      </c>
      <c r="L510" t="s">
        <v>475</v>
      </c>
      <c r="M510" t="s">
        <v>921</v>
      </c>
    </row>
    <row r="511" spans="1:13" x14ac:dyDescent="0.4">
      <c r="A511" s="375" t="s">
        <v>232</v>
      </c>
      <c r="B511" t="s">
        <v>64</v>
      </c>
      <c r="C511" t="s">
        <v>406</v>
      </c>
      <c r="D511" t="s">
        <v>919</v>
      </c>
      <c r="E511" s="866">
        <v>0.44500000000000001</v>
      </c>
      <c r="F511" t="s">
        <v>396</v>
      </c>
      <c r="G511" t="s">
        <v>401</v>
      </c>
      <c r="H511" s="867">
        <v>9.9999999999999995E-7</v>
      </c>
      <c r="I511" t="s">
        <v>1023</v>
      </c>
      <c r="J511" t="s">
        <v>477</v>
      </c>
      <c r="K511" t="s">
        <v>1024</v>
      </c>
      <c r="L511" t="s">
        <v>475</v>
      </c>
      <c r="M511" t="s">
        <v>922</v>
      </c>
    </row>
    <row r="512" spans="1:13" x14ac:dyDescent="0.4">
      <c r="A512" s="375" t="s">
        <v>232</v>
      </c>
      <c r="B512" t="s">
        <v>65</v>
      </c>
      <c r="C512" t="s">
        <v>52</v>
      </c>
      <c r="E512" s="866">
        <v>0.32500000000000001</v>
      </c>
      <c r="F512" t="s">
        <v>396</v>
      </c>
      <c r="G512" t="s">
        <v>400</v>
      </c>
      <c r="H512" s="867">
        <v>9.9999999999999995E-7</v>
      </c>
      <c r="I512" t="s">
        <v>1023</v>
      </c>
      <c r="J512" t="s">
        <v>477</v>
      </c>
      <c r="K512" t="s">
        <v>1024</v>
      </c>
      <c r="L512" t="s">
        <v>475</v>
      </c>
      <c r="M512" t="s">
        <v>928</v>
      </c>
    </row>
    <row r="513" spans="1:13" x14ac:dyDescent="0.4">
      <c r="A513" s="375" t="s">
        <v>232</v>
      </c>
      <c r="B513" t="s">
        <v>65</v>
      </c>
      <c r="C513" t="s">
        <v>52</v>
      </c>
      <c r="E513" s="866">
        <v>0.32500000000000001</v>
      </c>
      <c r="F513" t="s">
        <v>396</v>
      </c>
      <c r="G513" t="s">
        <v>401</v>
      </c>
      <c r="H513" s="867">
        <v>1.0100000000000001E-6</v>
      </c>
      <c r="I513" t="s">
        <v>1023</v>
      </c>
      <c r="J513" t="s">
        <v>477</v>
      </c>
      <c r="K513" t="s">
        <v>1024</v>
      </c>
      <c r="L513" t="s">
        <v>475</v>
      </c>
      <c r="M513" t="s">
        <v>932</v>
      </c>
    </row>
    <row r="514" spans="1:13" x14ac:dyDescent="0.4">
      <c r="A514" s="375" t="s">
        <v>232</v>
      </c>
      <c r="B514" t="s">
        <v>65</v>
      </c>
      <c r="C514" t="s">
        <v>54</v>
      </c>
      <c r="E514" s="866">
        <v>0.311</v>
      </c>
      <c r="F514" t="s">
        <v>396</v>
      </c>
      <c r="G514" t="s">
        <v>400</v>
      </c>
      <c r="H514" s="867">
        <v>9.9999999999999995E-7</v>
      </c>
      <c r="I514" t="s">
        <v>1023</v>
      </c>
      <c r="J514" t="s">
        <v>477</v>
      </c>
      <c r="K514" t="s">
        <v>1024</v>
      </c>
      <c r="L514" t="s">
        <v>475</v>
      </c>
      <c r="M514" t="s">
        <v>938</v>
      </c>
    </row>
    <row r="515" spans="1:13" x14ac:dyDescent="0.4">
      <c r="A515" s="375" t="s">
        <v>232</v>
      </c>
      <c r="B515" t="s">
        <v>65</v>
      </c>
      <c r="C515" t="s">
        <v>54</v>
      </c>
      <c r="E515" s="866">
        <v>0.311</v>
      </c>
      <c r="F515" t="s">
        <v>396</v>
      </c>
      <c r="G515" t="s">
        <v>401</v>
      </c>
      <c r="H515" s="867">
        <v>9.9999999999999995E-7</v>
      </c>
      <c r="I515" t="s">
        <v>1023</v>
      </c>
      <c r="J515" t="s">
        <v>477</v>
      </c>
      <c r="K515" t="s">
        <v>1024</v>
      </c>
      <c r="L515" t="s">
        <v>475</v>
      </c>
      <c r="M515" t="s">
        <v>940</v>
      </c>
    </row>
    <row r="516" spans="1:13" x14ac:dyDescent="0.4">
      <c r="A516" s="375" t="s">
        <v>232</v>
      </c>
      <c r="B516" t="s">
        <v>65</v>
      </c>
      <c r="C516" t="s">
        <v>73</v>
      </c>
      <c r="E516" s="866">
        <v>0.495</v>
      </c>
      <c r="F516" t="s">
        <v>396</v>
      </c>
      <c r="G516" t="s">
        <v>400</v>
      </c>
      <c r="H516" s="867">
        <v>9.9999999999999995E-7</v>
      </c>
      <c r="I516" t="s">
        <v>1023</v>
      </c>
      <c r="J516" t="s">
        <v>477</v>
      </c>
      <c r="K516" t="s">
        <v>1024</v>
      </c>
      <c r="L516" t="s">
        <v>475</v>
      </c>
      <c r="M516" t="s">
        <v>944</v>
      </c>
    </row>
    <row r="517" spans="1:13" x14ac:dyDescent="0.4">
      <c r="A517" s="375" t="s">
        <v>232</v>
      </c>
      <c r="B517" t="s">
        <v>65</v>
      </c>
      <c r="C517" t="s">
        <v>73</v>
      </c>
      <c r="E517" s="866">
        <v>0.495</v>
      </c>
      <c r="F517" t="s">
        <v>396</v>
      </c>
      <c r="G517" t="s">
        <v>401</v>
      </c>
      <c r="H517" s="867">
        <v>9.9999999999999995E-7</v>
      </c>
      <c r="I517" t="s">
        <v>1023</v>
      </c>
      <c r="J517" t="s">
        <v>477</v>
      </c>
      <c r="K517" t="s">
        <v>1024</v>
      </c>
      <c r="L517" t="s">
        <v>475</v>
      </c>
      <c r="M517" t="s">
        <v>946</v>
      </c>
    </row>
    <row r="518" spans="1:13" x14ac:dyDescent="0.4">
      <c r="A518" s="375" t="s">
        <v>232</v>
      </c>
      <c r="B518" t="s">
        <v>65</v>
      </c>
      <c r="C518" t="s">
        <v>55</v>
      </c>
      <c r="E518" s="866">
        <v>0.35499999999999998</v>
      </c>
      <c r="F518" t="s">
        <v>396</v>
      </c>
      <c r="G518" t="s">
        <v>400</v>
      </c>
      <c r="H518" s="867">
        <v>9.9999999999999995E-7</v>
      </c>
      <c r="I518" t="s">
        <v>1023</v>
      </c>
      <c r="J518" t="s">
        <v>477</v>
      </c>
      <c r="K518" t="s">
        <v>1024</v>
      </c>
      <c r="L518" t="s">
        <v>475</v>
      </c>
      <c r="M518" t="s">
        <v>949</v>
      </c>
    </row>
    <row r="519" spans="1:13" x14ac:dyDescent="0.4">
      <c r="A519" s="375" t="s">
        <v>232</v>
      </c>
      <c r="B519" t="s">
        <v>65</v>
      </c>
      <c r="C519" t="s">
        <v>55</v>
      </c>
      <c r="E519" s="866">
        <v>0.35499999999999998</v>
      </c>
      <c r="F519" t="s">
        <v>396</v>
      </c>
      <c r="G519" t="s">
        <v>401</v>
      </c>
      <c r="H519" s="867">
        <v>9.9999999999999995E-7</v>
      </c>
      <c r="I519" t="s">
        <v>1023</v>
      </c>
      <c r="J519" t="s">
        <v>477</v>
      </c>
      <c r="K519" t="s">
        <v>1024</v>
      </c>
      <c r="L519" t="s">
        <v>475</v>
      </c>
      <c r="M519" t="s">
        <v>950</v>
      </c>
    </row>
    <row r="520" spans="1:13" x14ac:dyDescent="0.4">
      <c r="A520" s="375" t="s">
        <v>232</v>
      </c>
      <c r="B520" t="s">
        <v>65</v>
      </c>
      <c r="C520" t="s">
        <v>406</v>
      </c>
      <c r="D520" t="s">
        <v>951</v>
      </c>
      <c r="E520" s="866">
        <v>0.41499999999999998</v>
      </c>
      <c r="F520" t="s">
        <v>396</v>
      </c>
      <c r="G520" t="s">
        <v>400</v>
      </c>
      <c r="H520" s="867">
        <v>9.9999999999999995E-7</v>
      </c>
      <c r="I520" t="s">
        <v>1023</v>
      </c>
      <c r="J520" t="s">
        <v>477</v>
      </c>
      <c r="K520" t="s">
        <v>1024</v>
      </c>
      <c r="L520" t="s">
        <v>475</v>
      </c>
      <c r="M520" t="s">
        <v>953</v>
      </c>
    </row>
    <row r="521" spans="1:13" x14ac:dyDescent="0.4">
      <c r="A521" s="375" t="s">
        <v>232</v>
      </c>
      <c r="B521" t="s">
        <v>65</v>
      </c>
      <c r="C521" t="s">
        <v>406</v>
      </c>
      <c r="D521" t="s">
        <v>951</v>
      </c>
      <c r="E521" s="866">
        <v>0.41499999999999998</v>
      </c>
      <c r="F521" t="s">
        <v>396</v>
      </c>
      <c r="G521" t="s">
        <v>401</v>
      </c>
      <c r="H521" s="867">
        <v>1.0100000000000001E-6</v>
      </c>
      <c r="I521" t="s">
        <v>1023</v>
      </c>
      <c r="J521" t="s">
        <v>477</v>
      </c>
      <c r="K521" t="s">
        <v>1024</v>
      </c>
      <c r="L521" t="s">
        <v>475</v>
      </c>
      <c r="M521" t="s">
        <v>954</v>
      </c>
    </row>
    <row r="522" spans="1:13" x14ac:dyDescent="0.4">
      <c r="A522" s="375" t="s">
        <v>232</v>
      </c>
      <c r="B522" t="s">
        <v>66</v>
      </c>
      <c r="C522" t="s">
        <v>52</v>
      </c>
      <c r="E522" s="866">
        <v>0.31900000000000001</v>
      </c>
      <c r="F522" t="s">
        <v>396</v>
      </c>
      <c r="G522" t="s">
        <v>400</v>
      </c>
      <c r="H522" s="867">
        <v>9.9999999999999995E-7</v>
      </c>
      <c r="I522" t="s">
        <v>1023</v>
      </c>
      <c r="J522" t="s">
        <v>477</v>
      </c>
      <c r="K522" t="s">
        <v>1024</v>
      </c>
      <c r="L522" t="s">
        <v>475</v>
      </c>
      <c r="M522" t="s">
        <v>960</v>
      </c>
    </row>
    <row r="523" spans="1:13" x14ac:dyDescent="0.4">
      <c r="A523" s="375" t="s">
        <v>232</v>
      </c>
      <c r="B523" t="s">
        <v>66</v>
      </c>
      <c r="C523" t="s">
        <v>52</v>
      </c>
      <c r="E523" s="866">
        <v>0.31900000000000001</v>
      </c>
      <c r="F523" t="s">
        <v>396</v>
      </c>
      <c r="G523" t="s">
        <v>401</v>
      </c>
      <c r="H523" s="867">
        <v>1.0100000000000001E-6</v>
      </c>
      <c r="I523" t="s">
        <v>1023</v>
      </c>
      <c r="J523" t="s">
        <v>477</v>
      </c>
      <c r="K523" t="s">
        <v>1024</v>
      </c>
      <c r="L523" t="s">
        <v>475</v>
      </c>
      <c r="M523" t="s">
        <v>964</v>
      </c>
    </row>
    <row r="524" spans="1:13" x14ac:dyDescent="0.4">
      <c r="A524" s="375" t="s">
        <v>232</v>
      </c>
      <c r="B524" t="s">
        <v>66</v>
      </c>
      <c r="C524" t="s">
        <v>54</v>
      </c>
      <c r="E524" s="866">
        <v>0.29099999999999998</v>
      </c>
      <c r="F524" t="s">
        <v>396</v>
      </c>
      <c r="G524" t="s">
        <v>400</v>
      </c>
      <c r="H524" s="867">
        <v>9.9999999999999995E-7</v>
      </c>
      <c r="I524" t="s">
        <v>1023</v>
      </c>
      <c r="J524" t="s">
        <v>477</v>
      </c>
      <c r="K524" t="s">
        <v>1024</v>
      </c>
      <c r="L524" t="s">
        <v>475</v>
      </c>
      <c r="M524" t="s">
        <v>970</v>
      </c>
    </row>
    <row r="525" spans="1:13" x14ac:dyDescent="0.4">
      <c r="A525" s="375" t="s">
        <v>232</v>
      </c>
      <c r="B525" t="s">
        <v>66</v>
      </c>
      <c r="C525" t="s">
        <v>54</v>
      </c>
      <c r="E525" s="866">
        <v>0.29099999999999998</v>
      </c>
      <c r="F525" t="s">
        <v>396</v>
      </c>
      <c r="G525" t="s">
        <v>401</v>
      </c>
      <c r="H525" s="867">
        <v>9.9999999999999995E-7</v>
      </c>
      <c r="I525" t="s">
        <v>1023</v>
      </c>
      <c r="J525" t="s">
        <v>477</v>
      </c>
      <c r="K525" t="s">
        <v>1024</v>
      </c>
      <c r="L525" t="s">
        <v>475</v>
      </c>
      <c r="M525" t="s">
        <v>972</v>
      </c>
    </row>
    <row r="526" spans="1:13" x14ac:dyDescent="0.4">
      <c r="A526" s="375" t="s">
        <v>232</v>
      </c>
      <c r="B526" t="s">
        <v>66</v>
      </c>
      <c r="C526" t="s">
        <v>73</v>
      </c>
      <c r="E526" s="866">
        <v>0.503</v>
      </c>
      <c r="F526" t="s">
        <v>396</v>
      </c>
      <c r="G526" t="s">
        <v>400</v>
      </c>
      <c r="H526" s="867">
        <v>9.9999999999999995E-7</v>
      </c>
      <c r="I526" t="s">
        <v>1023</v>
      </c>
      <c r="J526" t="s">
        <v>477</v>
      </c>
      <c r="K526" t="s">
        <v>1024</v>
      </c>
      <c r="L526" t="s">
        <v>475</v>
      </c>
      <c r="M526" t="s">
        <v>976</v>
      </c>
    </row>
    <row r="527" spans="1:13" x14ac:dyDescent="0.4">
      <c r="A527" s="375" t="s">
        <v>232</v>
      </c>
      <c r="B527" t="s">
        <v>66</v>
      </c>
      <c r="C527" t="s">
        <v>73</v>
      </c>
      <c r="E527" s="866">
        <v>0.503</v>
      </c>
      <c r="F527" t="s">
        <v>396</v>
      </c>
      <c r="G527" t="s">
        <v>401</v>
      </c>
      <c r="H527" s="867">
        <v>9.9999999999999995E-7</v>
      </c>
      <c r="I527" t="s">
        <v>1023</v>
      </c>
      <c r="J527" t="s">
        <v>477</v>
      </c>
      <c r="K527" t="s">
        <v>1024</v>
      </c>
      <c r="L527" t="s">
        <v>475</v>
      </c>
      <c r="M527" t="s">
        <v>978</v>
      </c>
    </row>
    <row r="528" spans="1:13" x14ac:dyDescent="0.4">
      <c r="A528" s="375" t="s">
        <v>232</v>
      </c>
      <c r="B528" t="s">
        <v>66</v>
      </c>
      <c r="C528" t="s">
        <v>55</v>
      </c>
      <c r="E528" s="866">
        <v>0.35399999999999998</v>
      </c>
      <c r="F528" t="s">
        <v>396</v>
      </c>
      <c r="G528" t="s">
        <v>400</v>
      </c>
      <c r="H528" s="867">
        <v>9.9999999999999995E-7</v>
      </c>
      <c r="I528" t="s">
        <v>1023</v>
      </c>
      <c r="J528" t="s">
        <v>477</v>
      </c>
      <c r="K528" t="s">
        <v>1024</v>
      </c>
      <c r="L528" t="s">
        <v>475</v>
      </c>
      <c r="M528" t="s">
        <v>981</v>
      </c>
    </row>
    <row r="529" spans="1:13" x14ac:dyDescent="0.4">
      <c r="A529" s="375" t="s">
        <v>232</v>
      </c>
      <c r="B529" t="s">
        <v>66</v>
      </c>
      <c r="C529" t="s">
        <v>55</v>
      </c>
      <c r="E529" s="866">
        <v>0.35399999999999998</v>
      </c>
      <c r="F529" t="s">
        <v>396</v>
      </c>
      <c r="G529" t="s">
        <v>401</v>
      </c>
      <c r="H529" s="867">
        <v>9.9999999999999995E-7</v>
      </c>
      <c r="I529" t="s">
        <v>1023</v>
      </c>
      <c r="J529" t="s">
        <v>477</v>
      </c>
      <c r="K529" t="s">
        <v>1024</v>
      </c>
      <c r="L529" t="s">
        <v>475</v>
      </c>
      <c r="M529" t="s">
        <v>982</v>
      </c>
    </row>
    <row r="530" spans="1:13" x14ac:dyDescent="0.4">
      <c r="A530" s="375" t="s">
        <v>232</v>
      </c>
      <c r="B530" t="s">
        <v>66</v>
      </c>
      <c r="C530" t="s">
        <v>406</v>
      </c>
      <c r="D530" t="s">
        <v>983</v>
      </c>
      <c r="E530" s="866">
        <v>0.46400000000000002</v>
      </c>
      <c r="F530" t="s">
        <v>396</v>
      </c>
      <c r="G530" t="s">
        <v>400</v>
      </c>
      <c r="H530" s="867">
        <v>9.9999999999999995E-7</v>
      </c>
      <c r="I530" t="s">
        <v>1023</v>
      </c>
      <c r="J530" t="s">
        <v>477</v>
      </c>
      <c r="K530" t="s">
        <v>1024</v>
      </c>
      <c r="L530" t="s">
        <v>475</v>
      </c>
      <c r="M530" t="s">
        <v>985</v>
      </c>
    </row>
    <row r="531" spans="1:13" x14ac:dyDescent="0.4">
      <c r="A531" s="375" t="s">
        <v>232</v>
      </c>
      <c r="B531" t="s">
        <v>66</v>
      </c>
      <c r="C531" t="s">
        <v>406</v>
      </c>
      <c r="D531" t="s">
        <v>983</v>
      </c>
      <c r="E531" s="866">
        <v>0.46400000000000002</v>
      </c>
      <c r="F531" t="s">
        <v>396</v>
      </c>
      <c r="G531" t="s">
        <v>401</v>
      </c>
      <c r="H531" s="867">
        <v>9.9999999999999995E-7</v>
      </c>
      <c r="I531" t="s">
        <v>1023</v>
      </c>
      <c r="J531" t="s">
        <v>477</v>
      </c>
      <c r="K531" t="s">
        <v>1024</v>
      </c>
      <c r="L531" t="s">
        <v>475</v>
      </c>
      <c r="M531" t="s">
        <v>986</v>
      </c>
    </row>
    <row r="532" spans="1:13" x14ac:dyDescent="0.4">
      <c r="A532" s="375" t="s">
        <v>232</v>
      </c>
      <c r="B532" t="s">
        <v>384</v>
      </c>
      <c r="C532" t="s">
        <v>52</v>
      </c>
      <c r="E532" s="866">
        <v>0.34</v>
      </c>
      <c r="F532" t="s">
        <v>396</v>
      </c>
      <c r="G532" t="s">
        <v>400</v>
      </c>
      <c r="H532" s="867">
        <v>9.9999999999999995E-7</v>
      </c>
      <c r="I532" t="s">
        <v>1023</v>
      </c>
      <c r="J532" t="s">
        <v>477</v>
      </c>
      <c r="K532" t="s">
        <v>1024</v>
      </c>
      <c r="L532" t="s">
        <v>475</v>
      </c>
      <c r="M532" t="s">
        <v>663</v>
      </c>
    </row>
    <row r="533" spans="1:13" x14ac:dyDescent="0.4">
      <c r="A533" s="375" t="s">
        <v>232</v>
      </c>
      <c r="B533" t="s">
        <v>384</v>
      </c>
      <c r="C533" t="s">
        <v>52</v>
      </c>
      <c r="E533" s="866">
        <v>0.34</v>
      </c>
      <c r="F533" t="s">
        <v>396</v>
      </c>
      <c r="G533" t="s">
        <v>401</v>
      </c>
      <c r="H533" s="867">
        <v>1.0100000000000001E-6</v>
      </c>
      <c r="I533" t="s">
        <v>1023</v>
      </c>
      <c r="J533" t="s">
        <v>477</v>
      </c>
      <c r="K533" t="s">
        <v>1024</v>
      </c>
      <c r="L533" t="s">
        <v>475</v>
      </c>
      <c r="M533" t="s">
        <v>667</v>
      </c>
    </row>
    <row r="534" spans="1:13" x14ac:dyDescent="0.4">
      <c r="A534" s="375" t="s">
        <v>232</v>
      </c>
      <c r="B534" t="s">
        <v>384</v>
      </c>
      <c r="C534" t="s">
        <v>54</v>
      </c>
      <c r="E534" s="866">
        <v>0.34</v>
      </c>
      <c r="F534" t="s">
        <v>396</v>
      </c>
      <c r="G534" t="s">
        <v>400</v>
      </c>
      <c r="H534" s="867">
        <v>9.9999999999999995E-7</v>
      </c>
      <c r="I534" t="s">
        <v>1023</v>
      </c>
      <c r="J534" t="s">
        <v>477</v>
      </c>
      <c r="K534" t="s">
        <v>1024</v>
      </c>
      <c r="L534" t="s">
        <v>475</v>
      </c>
      <c r="M534" t="s">
        <v>673</v>
      </c>
    </row>
    <row r="535" spans="1:13" x14ac:dyDescent="0.4">
      <c r="A535" s="375" t="s">
        <v>232</v>
      </c>
      <c r="B535" t="s">
        <v>384</v>
      </c>
      <c r="C535" t="s">
        <v>54</v>
      </c>
      <c r="E535" s="866">
        <v>0.34</v>
      </c>
      <c r="F535" t="s">
        <v>396</v>
      </c>
      <c r="G535" t="s">
        <v>401</v>
      </c>
      <c r="H535" s="867">
        <v>9.9999999999999995E-7</v>
      </c>
      <c r="I535" t="s">
        <v>1023</v>
      </c>
      <c r="J535" t="s">
        <v>477</v>
      </c>
      <c r="K535" t="s">
        <v>1024</v>
      </c>
      <c r="L535" t="s">
        <v>475</v>
      </c>
      <c r="M535" t="s">
        <v>675</v>
      </c>
    </row>
    <row r="536" spans="1:13" x14ac:dyDescent="0.4">
      <c r="A536" s="375" t="s">
        <v>232</v>
      </c>
      <c r="B536" t="s">
        <v>384</v>
      </c>
      <c r="C536" t="s">
        <v>73</v>
      </c>
      <c r="E536" s="866">
        <v>0.55000000000000004</v>
      </c>
      <c r="F536" t="s">
        <v>396</v>
      </c>
      <c r="G536" t="s">
        <v>400</v>
      </c>
      <c r="H536" s="867">
        <v>6.9999999999999997E-7</v>
      </c>
      <c r="I536" t="s">
        <v>1023</v>
      </c>
      <c r="J536" t="s">
        <v>477</v>
      </c>
      <c r="K536" t="s">
        <v>1024</v>
      </c>
      <c r="L536" t="s">
        <v>475</v>
      </c>
      <c r="M536" t="s">
        <v>680</v>
      </c>
    </row>
    <row r="537" spans="1:13" x14ac:dyDescent="0.4">
      <c r="A537" s="375" t="s">
        <v>232</v>
      </c>
      <c r="B537" t="s">
        <v>384</v>
      </c>
      <c r="C537" t="s">
        <v>73</v>
      </c>
      <c r="E537" s="866">
        <v>0.55000000000000004</v>
      </c>
      <c r="F537" t="s">
        <v>396</v>
      </c>
      <c r="G537" t="s">
        <v>401</v>
      </c>
      <c r="H537" s="867">
        <v>7.0399999999999995E-7</v>
      </c>
      <c r="I537" t="s">
        <v>1023</v>
      </c>
      <c r="J537" t="s">
        <v>477</v>
      </c>
      <c r="K537" t="s">
        <v>1024</v>
      </c>
      <c r="L537" t="s">
        <v>475</v>
      </c>
      <c r="M537" t="s">
        <v>682</v>
      </c>
    </row>
    <row r="538" spans="1:13" x14ac:dyDescent="0.4">
      <c r="A538" s="375" t="s">
        <v>232</v>
      </c>
      <c r="B538" t="s">
        <v>384</v>
      </c>
      <c r="C538" t="s">
        <v>55</v>
      </c>
      <c r="E538" s="866">
        <v>0.34</v>
      </c>
      <c r="F538" t="s">
        <v>396</v>
      </c>
      <c r="G538" t="s">
        <v>400</v>
      </c>
      <c r="H538" s="867">
        <v>1.1000000000000001E-6</v>
      </c>
      <c r="I538" t="s">
        <v>1023</v>
      </c>
      <c r="J538" t="s">
        <v>477</v>
      </c>
      <c r="K538" t="s">
        <v>1024</v>
      </c>
      <c r="L538" t="s">
        <v>475</v>
      </c>
      <c r="M538" t="s">
        <v>685</v>
      </c>
    </row>
    <row r="539" spans="1:13" x14ac:dyDescent="0.4">
      <c r="A539" s="375" t="s">
        <v>232</v>
      </c>
      <c r="B539" t="s">
        <v>384</v>
      </c>
      <c r="C539" t="s">
        <v>55</v>
      </c>
      <c r="E539" s="866">
        <v>0.34</v>
      </c>
      <c r="F539" t="s">
        <v>396</v>
      </c>
      <c r="G539" t="s">
        <v>401</v>
      </c>
      <c r="H539" s="867">
        <v>1.1000000000000001E-6</v>
      </c>
      <c r="I539" t="s">
        <v>1023</v>
      </c>
      <c r="J539" t="s">
        <v>477</v>
      </c>
      <c r="K539" t="s">
        <v>1024</v>
      </c>
      <c r="L539" t="s">
        <v>475</v>
      </c>
      <c r="M539" t="s">
        <v>686</v>
      </c>
    </row>
    <row r="540" spans="1:13" x14ac:dyDescent="0.4">
      <c r="A540" s="375" t="s">
        <v>232</v>
      </c>
      <c r="B540" t="s">
        <v>384</v>
      </c>
      <c r="C540" t="s">
        <v>406</v>
      </c>
      <c r="D540" t="s">
        <v>687</v>
      </c>
      <c r="E540" s="866">
        <v>0.501</v>
      </c>
      <c r="F540" t="s">
        <v>396</v>
      </c>
      <c r="G540" t="s">
        <v>400</v>
      </c>
      <c r="H540" s="867">
        <v>7.5000000000000002E-7</v>
      </c>
      <c r="I540" t="s">
        <v>1023</v>
      </c>
      <c r="J540" t="s">
        <v>477</v>
      </c>
      <c r="K540" t="s">
        <v>1024</v>
      </c>
      <c r="L540" t="s">
        <v>475</v>
      </c>
      <c r="M540" t="s">
        <v>689</v>
      </c>
    </row>
    <row r="541" spans="1:13" x14ac:dyDescent="0.4">
      <c r="A541" s="375" t="s">
        <v>232</v>
      </c>
      <c r="B541" t="s">
        <v>384</v>
      </c>
      <c r="C541" t="s">
        <v>406</v>
      </c>
      <c r="D541" t="s">
        <v>687</v>
      </c>
      <c r="E541" s="866">
        <v>0.501</v>
      </c>
      <c r="F541" t="s">
        <v>396</v>
      </c>
      <c r="G541" t="s">
        <v>401</v>
      </c>
      <c r="H541" s="867">
        <v>7.5300000000000003E-7</v>
      </c>
      <c r="I541" t="s">
        <v>1023</v>
      </c>
      <c r="J541" t="s">
        <v>477</v>
      </c>
      <c r="K541" t="s">
        <v>1024</v>
      </c>
      <c r="L541" t="s">
        <v>475</v>
      </c>
      <c r="M541" t="s">
        <v>690</v>
      </c>
    </row>
    <row r="542" spans="1:13" x14ac:dyDescent="0.4">
      <c r="A542" s="375" t="s">
        <v>232</v>
      </c>
      <c r="B542" t="s">
        <v>67</v>
      </c>
      <c r="C542" t="s">
        <v>52</v>
      </c>
      <c r="E542" s="866">
        <v>0.32</v>
      </c>
      <c r="F542" t="s">
        <v>396</v>
      </c>
      <c r="G542" t="s">
        <v>400</v>
      </c>
      <c r="H542" s="867">
        <v>9.9999999999999995E-7</v>
      </c>
      <c r="I542" t="s">
        <v>1023</v>
      </c>
      <c r="J542" t="s">
        <v>477</v>
      </c>
      <c r="K542" t="s">
        <v>1024</v>
      </c>
      <c r="L542" t="s">
        <v>475</v>
      </c>
      <c r="M542" t="s">
        <v>992</v>
      </c>
    </row>
    <row r="543" spans="1:13" x14ac:dyDescent="0.4">
      <c r="A543" s="375" t="s">
        <v>232</v>
      </c>
      <c r="B543" t="s">
        <v>67</v>
      </c>
      <c r="C543" t="s">
        <v>52</v>
      </c>
      <c r="E543" s="866">
        <v>0.32</v>
      </c>
      <c r="F543" t="s">
        <v>396</v>
      </c>
      <c r="G543" t="s">
        <v>401</v>
      </c>
      <c r="H543" s="867">
        <v>1.0100000000000001E-6</v>
      </c>
      <c r="I543" t="s">
        <v>1023</v>
      </c>
      <c r="J543" t="s">
        <v>477</v>
      </c>
      <c r="K543" t="s">
        <v>1024</v>
      </c>
      <c r="L543" t="s">
        <v>475</v>
      </c>
      <c r="M543" t="s">
        <v>996</v>
      </c>
    </row>
    <row r="544" spans="1:13" x14ac:dyDescent="0.4">
      <c r="A544" s="375" t="s">
        <v>232</v>
      </c>
      <c r="B544" t="s">
        <v>67</v>
      </c>
      <c r="C544" t="s">
        <v>54</v>
      </c>
      <c r="E544" s="866">
        <v>0.32800000000000001</v>
      </c>
      <c r="F544" t="s">
        <v>396</v>
      </c>
      <c r="G544" t="s">
        <v>400</v>
      </c>
      <c r="H544" s="867">
        <v>9.9999999999999995E-7</v>
      </c>
      <c r="I544" t="s">
        <v>1023</v>
      </c>
      <c r="J544" t="s">
        <v>477</v>
      </c>
      <c r="K544" t="s">
        <v>1024</v>
      </c>
      <c r="L544" t="s">
        <v>475</v>
      </c>
      <c r="M544" t="s">
        <v>1002</v>
      </c>
    </row>
    <row r="545" spans="1:13" x14ac:dyDescent="0.4">
      <c r="A545" s="375" t="s">
        <v>232</v>
      </c>
      <c r="B545" t="s">
        <v>67</v>
      </c>
      <c r="C545" t="s">
        <v>54</v>
      </c>
      <c r="E545" s="866">
        <v>0.32800000000000001</v>
      </c>
      <c r="F545" t="s">
        <v>396</v>
      </c>
      <c r="G545" t="s">
        <v>401</v>
      </c>
      <c r="H545" s="867">
        <v>9.9999999999999995E-7</v>
      </c>
      <c r="I545" t="s">
        <v>1023</v>
      </c>
      <c r="J545" t="s">
        <v>477</v>
      </c>
      <c r="K545" t="s">
        <v>1024</v>
      </c>
      <c r="L545" t="s">
        <v>475</v>
      </c>
      <c r="M545" t="s">
        <v>1004</v>
      </c>
    </row>
    <row r="546" spans="1:13" x14ac:dyDescent="0.4">
      <c r="A546" s="410" t="s">
        <v>232</v>
      </c>
      <c r="B546" t="s">
        <v>67</v>
      </c>
      <c r="C546" t="s">
        <v>73</v>
      </c>
      <c r="E546" s="866">
        <v>0.51100000000000001</v>
      </c>
      <c r="F546" t="s">
        <v>396</v>
      </c>
      <c r="G546" t="s">
        <v>400</v>
      </c>
      <c r="H546" s="867">
        <v>9.9999999999999995E-7</v>
      </c>
      <c r="I546" t="s">
        <v>1023</v>
      </c>
      <c r="J546" t="s">
        <v>477</v>
      </c>
      <c r="K546" t="s">
        <v>1024</v>
      </c>
      <c r="L546" t="s">
        <v>475</v>
      </c>
      <c r="M546" t="s">
        <v>1008</v>
      </c>
    </row>
    <row r="547" spans="1:13" x14ac:dyDescent="0.4">
      <c r="A547" s="428" t="s">
        <v>232</v>
      </c>
      <c r="B547" t="s">
        <v>67</v>
      </c>
      <c r="C547" t="s">
        <v>73</v>
      </c>
      <c r="E547" s="866">
        <v>0.51100000000000001</v>
      </c>
      <c r="F547" t="s">
        <v>396</v>
      </c>
      <c r="G547" t="s">
        <v>401</v>
      </c>
      <c r="H547" s="867">
        <v>9.9999999999999995E-7</v>
      </c>
      <c r="I547" t="s">
        <v>1023</v>
      </c>
      <c r="J547" t="s">
        <v>477</v>
      </c>
      <c r="K547" t="s">
        <v>1024</v>
      </c>
      <c r="L547" t="s">
        <v>475</v>
      </c>
      <c r="M547" t="s">
        <v>1010</v>
      </c>
    </row>
    <row r="548" spans="1:13" x14ac:dyDescent="0.4">
      <c r="A548" s="428" t="s">
        <v>232</v>
      </c>
      <c r="B548" t="s">
        <v>67</v>
      </c>
      <c r="C548" t="s">
        <v>55</v>
      </c>
      <c r="E548" s="866">
        <v>0.34399999999999997</v>
      </c>
      <c r="F548" t="s">
        <v>396</v>
      </c>
      <c r="G548" t="s">
        <v>400</v>
      </c>
      <c r="H548" s="867">
        <v>9.9999999999999995E-7</v>
      </c>
      <c r="I548" t="s">
        <v>1023</v>
      </c>
      <c r="J548" t="s">
        <v>477</v>
      </c>
      <c r="K548" t="s">
        <v>1024</v>
      </c>
      <c r="L548" t="s">
        <v>475</v>
      </c>
      <c r="M548" t="s">
        <v>1013</v>
      </c>
    </row>
    <row r="549" spans="1:13" x14ac:dyDescent="0.4">
      <c r="A549" s="428" t="s">
        <v>232</v>
      </c>
      <c r="B549" t="s">
        <v>67</v>
      </c>
      <c r="C549" t="s">
        <v>55</v>
      </c>
      <c r="E549" s="866">
        <v>0.34399999999999997</v>
      </c>
      <c r="F549" t="s">
        <v>396</v>
      </c>
      <c r="G549" t="s">
        <v>401</v>
      </c>
      <c r="H549" s="867">
        <v>9.9999999999999995E-7</v>
      </c>
      <c r="I549" t="s">
        <v>1023</v>
      </c>
      <c r="J549" t="s">
        <v>477</v>
      </c>
      <c r="K549" t="s">
        <v>1024</v>
      </c>
      <c r="L549" t="s">
        <v>475</v>
      </c>
      <c r="M549" t="s">
        <v>1014</v>
      </c>
    </row>
    <row r="550" spans="1:13" x14ac:dyDescent="0.4">
      <c r="A550" s="428" t="s">
        <v>232</v>
      </c>
      <c r="B550" t="s">
        <v>67</v>
      </c>
      <c r="C550" t="s">
        <v>406</v>
      </c>
      <c r="D550" t="s">
        <v>1015</v>
      </c>
      <c r="E550" s="866">
        <v>0.48099999999999998</v>
      </c>
      <c r="F550" t="s">
        <v>396</v>
      </c>
      <c r="G550" t="s">
        <v>400</v>
      </c>
      <c r="H550" s="867">
        <v>9.9999999999999995E-7</v>
      </c>
      <c r="I550" t="s">
        <v>1023</v>
      </c>
      <c r="J550" t="s">
        <v>477</v>
      </c>
      <c r="K550" t="s">
        <v>1024</v>
      </c>
      <c r="L550" t="s">
        <v>475</v>
      </c>
      <c r="M550" t="s">
        <v>1017</v>
      </c>
    </row>
    <row r="551" spans="1:13" x14ac:dyDescent="0.4">
      <c r="A551" s="428" t="s">
        <v>232</v>
      </c>
      <c r="B551" t="s">
        <v>67</v>
      </c>
      <c r="C551" t="s">
        <v>406</v>
      </c>
      <c r="D551" t="s">
        <v>1015</v>
      </c>
      <c r="E551" s="866">
        <v>0.48099999999999998</v>
      </c>
      <c r="F551" t="s">
        <v>396</v>
      </c>
      <c r="G551" t="s">
        <v>401</v>
      </c>
      <c r="H551" s="867">
        <v>9.9999999999999995E-7</v>
      </c>
      <c r="I551" t="s">
        <v>1023</v>
      </c>
      <c r="J551" t="s">
        <v>477</v>
      </c>
      <c r="K551" t="s">
        <v>1024</v>
      </c>
      <c r="L551" t="s">
        <v>475</v>
      </c>
      <c r="M551" t="s">
        <v>1018</v>
      </c>
    </row>
    <row r="552" spans="1:13" x14ac:dyDescent="0.4">
      <c r="A552" s="428" t="s">
        <v>232</v>
      </c>
      <c r="B552" t="s">
        <v>405</v>
      </c>
      <c r="C552" t="s">
        <v>52</v>
      </c>
      <c r="E552" s="866">
        <v>0.34</v>
      </c>
      <c r="F552" t="s">
        <v>385</v>
      </c>
      <c r="G552" t="s">
        <v>400</v>
      </c>
      <c r="H552">
        <v>10.43999165</v>
      </c>
      <c r="I552" t="s">
        <v>1026</v>
      </c>
      <c r="J552" t="s">
        <v>1019</v>
      </c>
      <c r="K552" t="s">
        <v>1027</v>
      </c>
      <c r="L552" t="s">
        <v>475</v>
      </c>
      <c r="M552" t="s">
        <v>698</v>
      </c>
    </row>
    <row r="553" spans="1:13" x14ac:dyDescent="0.4">
      <c r="A553" s="428" t="s">
        <v>232</v>
      </c>
      <c r="B553" t="s">
        <v>405</v>
      </c>
      <c r="C553" t="s">
        <v>54</v>
      </c>
      <c r="E553" s="866">
        <v>0.29899999999999999</v>
      </c>
      <c r="F553" t="s">
        <v>385</v>
      </c>
      <c r="G553" t="s">
        <v>400</v>
      </c>
      <c r="H553">
        <v>11.8799905</v>
      </c>
      <c r="I553" t="s">
        <v>1026</v>
      </c>
      <c r="J553" t="s">
        <v>1019</v>
      </c>
      <c r="K553" t="s">
        <v>1027</v>
      </c>
      <c r="L553" t="s">
        <v>475</v>
      </c>
      <c r="M553" t="s">
        <v>710</v>
      </c>
    </row>
    <row r="554" spans="1:13" x14ac:dyDescent="0.4">
      <c r="A554" s="428" t="s">
        <v>232</v>
      </c>
      <c r="B554" t="s">
        <v>405</v>
      </c>
      <c r="C554" t="s">
        <v>73</v>
      </c>
      <c r="E554" s="866">
        <v>0.38300000000000001</v>
      </c>
      <c r="F554" t="s">
        <v>385</v>
      </c>
      <c r="G554" t="s">
        <v>400</v>
      </c>
      <c r="H554">
        <v>9.3599925119999998</v>
      </c>
      <c r="I554" t="s">
        <v>1026</v>
      </c>
      <c r="J554" t="s">
        <v>1019</v>
      </c>
      <c r="K554" t="s">
        <v>1027</v>
      </c>
      <c r="L554" t="s">
        <v>475</v>
      </c>
      <c r="M554" t="s">
        <v>716</v>
      </c>
    </row>
    <row r="555" spans="1:13" x14ac:dyDescent="0.4">
      <c r="A555" s="428" t="s">
        <v>232</v>
      </c>
      <c r="B555" t="s">
        <v>405</v>
      </c>
      <c r="C555" t="s">
        <v>55</v>
      </c>
      <c r="E555" s="866">
        <v>0.34</v>
      </c>
      <c r="F555" t="s">
        <v>385</v>
      </c>
      <c r="G555" t="s">
        <v>400</v>
      </c>
      <c r="H555">
        <v>10.43999165</v>
      </c>
      <c r="I555" t="s">
        <v>1026</v>
      </c>
      <c r="J555" t="s">
        <v>1019</v>
      </c>
      <c r="K555" t="s">
        <v>1027</v>
      </c>
      <c r="L555" t="s">
        <v>475</v>
      </c>
      <c r="M555" t="s">
        <v>723</v>
      </c>
    </row>
    <row r="556" spans="1:13" x14ac:dyDescent="0.4">
      <c r="A556" s="428" t="s">
        <v>232</v>
      </c>
      <c r="B556" t="s">
        <v>405</v>
      </c>
      <c r="C556" t="s">
        <v>406</v>
      </c>
      <c r="D556" t="s">
        <v>726</v>
      </c>
      <c r="E556" s="866">
        <v>0.34899999999999998</v>
      </c>
      <c r="F556" t="s">
        <v>385</v>
      </c>
      <c r="G556" t="s">
        <v>400</v>
      </c>
      <c r="H556">
        <v>10.43999165</v>
      </c>
      <c r="I556" t="s">
        <v>1026</v>
      </c>
      <c r="J556" t="s">
        <v>1019</v>
      </c>
      <c r="K556" t="s">
        <v>1027</v>
      </c>
      <c r="L556" t="s">
        <v>475</v>
      </c>
      <c r="M556" t="s">
        <v>727</v>
      </c>
    </row>
    <row r="557" spans="1:13" x14ac:dyDescent="0.4">
      <c r="A557" s="428" t="s">
        <v>232</v>
      </c>
      <c r="B557" t="s">
        <v>59</v>
      </c>
      <c r="C557" t="s">
        <v>52</v>
      </c>
      <c r="E557" s="866">
        <v>0.33</v>
      </c>
      <c r="F557" t="s">
        <v>385</v>
      </c>
      <c r="G557" t="s">
        <v>400</v>
      </c>
      <c r="H557">
        <v>10.79999136</v>
      </c>
      <c r="I557" t="s">
        <v>1026</v>
      </c>
      <c r="J557" t="s">
        <v>1019</v>
      </c>
      <c r="K557" t="s">
        <v>1027</v>
      </c>
      <c r="L557" t="s">
        <v>475</v>
      </c>
      <c r="M557" t="s">
        <v>731</v>
      </c>
    </row>
    <row r="558" spans="1:13" x14ac:dyDescent="0.4">
      <c r="A558" s="428" t="s">
        <v>232</v>
      </c>
      <c r="B558" t="s">
        <v>59</v>
      </c>
      <c r="C558" t="s">
        <v>54</v>
      </c>
      <c r="E558" s="866">
        <v>0.318</v>
      </c>
      <c r="F558" t="s">
        <v>385</v>
      </c>
      <c r="G558" t="s">
        <v>400</v>
      </c>
      <c r="H558">
        <v>11.15999107</v>
      </c>
      <c r="I558" t="s">
        <v>1026</v>
      </c>
      <c r="J558" t="s">
        <v>1019</v>
      </c>
      <c r="K558" t="s">
        <v>1027</v>
      </c>
      <c r="L558" t="s">
        <v>475</v>
      </c>
      <c r="M558" t="s">
        <v>743</v>
      </c>
    </row>
    <row r="559" spans="1:13" x14ac:dyDescent="0.4">
      <c r="A559" s="428" t="s">
        <v>232</v>
      </c>
      <c r="B559" t="s">
        <v>59</v>
      </c>
      <c r="C559" t="s">
        <v>73</v>
      </c>
      <c r="E559" s="866">
        <v>0.50900000000000001</v>
      </c>
      <c r="F559" t="s">
        <v>385</v>
      </c>
      <c r="G559" t="s">
        <v>400</v>
      </c>
      <c r="H559">
        <v>7.1999942399999997</v>
      </c>
      <c r="I559" t="s">
        <v>1026</v>
      </c>
      <c r="J559" t="s">
        <v>1019</v>
      </c>
      <c r="K559" t="s">
        <v>1027</v>
      </c>
      <c r="L559" t="s">
        <v>475</v>
      </c>
      <c r="M559" t="s">
        <v>749</v>
      </c>
    </row>
    <row r="560" spans="1:13" x14ac:dyDescent="0.4">
      <c r="A560" s="428" t="s">
        <v>232</v>
      </c>
      <c r="B560" t="s">
        <v>59</v>
      </c>
      <c r="C560" t="s">
        <v>55</v>
      </c>
      <c r="E560" s="866">
        <v>0.33900000000000002</v>
      </c>
      <c r="F560" t="s">
        <v>385</v>
      </c>
      <c r="G560" t="s">
        <v>400</v>
      </c>
      <c r="H560">
        <v>10.43999165</v>
      </c>
      <c r="I560" t="s">
        <v>1026</v>
      </c>
      <c r="J560" t="s">
        <v>1019</v>
      </c>
      <c r="K560" t="s">
        <v>1027</v>
      </c>
      <c r="L560" t="s">
        <v>475</v>
      </c>
      <c r="M560" t="s">
        <v>756</v>
      </c>
    </row>
    <row r="561" spans="1:13" x14ac:dyDescent="0.4">
      <c r="A561" s="428" t="s">
        <v>232</v>
      </c>
      <c r="B561" t="s">
        <v>59</v>
      </c>
      <c r="C561" t="s">
        <v>406</v>
      </c>
      <c r="D561" t="s">
        <v>759</v>
      </c>
      <c r="E561" s="866">
        <v>0.48099999999999998</v>
      </c>
      <c r="F561" t="s">
        <v>385</v>
      </c>
      <c r="G561" t="s">
        <v>400</v>
      </c>
      <c r="H561">
        <v>7.5599939520000001</v>
      </c>
      <c r="I561" t="s">
        <v>1026</v>
      </c>
      <c r="J561" t="s">
        <v>1019</v>
      </c>
      <c r="K561" t="s">
        <v>1027</v>
      </c>
      <c r="L561" t="s">
        <v>475</v>
      </c>
      <c r="M561" t="s">
        <v>760</v>
      </c>
    </row>
    <row r="562" spans="1:13" x14ac:dyDescent="0.4">
      <c r="A562" s="428" t="s">
        <v>232</v>
      </c>
      <c r="B562" t="s">
        <v>60</v>
      </c>
      <c r="C562" t="s">
        <v>52</v>
      </c>
      <c r="E562" s="866">
        <v>0.34</v>
      </c>
      <c r="F562" t="s">
        <v>385</v>
      </c>
      <c r="G562" t="s">
        <v>400</v>
      </c>
      <c r="H562">
        <v>10.43999165</v>
      </c>
      <c r="I562" t="s">
        <v>1026</v>
      </c>
      <c r="J562" t="s">
        <v>1019</v>
      </c>
      <c r="K562" t="s">
        <v>1027</v>
      </c>
      <c r="L562" t="s">
        <v>475</v>
      </c>
      <c r="M562" t="s">
        <v>764</v>
      </c>
    </row>
    <row r="563" spans="1:13" x14ac:dyDescent="0.4">
      <c r="A563" s="428" t="s">
        <v>232</v>
      </c>
      <c r="B563" t="s">
        <v>60</v>
      </c>
      <c r="C563" t="s">
        <v>54</v>
      </c>
      <c r="E563" s="866">
        <v>0.432</v>
      </c>
      <c r="F563" t="s">
        <v>385</v>
      </c>
      <c r="G563" t="s">
        <v>400</v>
      </c>
      <c r="H563">
        <v>8.2799933760000002</v>
      </c>
      <c r="I563" t="s">
        <v>1026</v>
      </c>
      <c r="J563" t="s">
        <v>1019</v>
      </c>
      <c r="K563" t="s">
        <v>1027</v>
      </c>
      <c r="L563" t="s">
        <v>475</v>
      </c>
      <c r="M563" t="s">
        <v>776</v>
      </c>
    </row>
    <row r="564" spans="1:13" x14ac:dyDescent="0.4">
      <c r="A564" s="428" t="s">
        <v>232</v>
      </c>
      <c r="B564" t="s">
        <v>60</v>
      </c>
      <c r="C564" t="s">
        <v>73</v>
      </c>
      <c r="E564" s="866">
        <v>0.55000000000000004</v>
      </c>
      <c r="F564" t="s">
        <v>385</v>
      </c>
      <c r="G564" t="s">
        <v>400</v>
      </c>
      <c r="H564">
        <v>6.4799948159999996</v>
      </c>
      <c r="I564" t="s">
        <v>1026</v>
      </c>
      <c r="J564" t="s">
        <v>1019</v>
      </c>
      <c r="K564" t="s">
        <v>1027</v>
      </c>
      <c r="L564" t="s">
        <v>475</v>
      </c>
      <c r="M564" t="s">
        <v>782</v>
      </c>
    </row>
    <row r="565" spans="1:13" x14ac:dyDescent="0.4">
      <c r="A565" s="428" t="s">
        <v>232</v>
      </c>
      <c r="B565" t="s">
        <v>60</v>
      </c>
      <c r="C565" t="s">
        <v>55</v>
      </c>
      <c r="E565" s="866">
        <v>0.34</v>
      </c>
      <c r="F565" t="s">
        <v>385</v>
      </c>
      <c r="G565" t="s">
        <v>400</v>
      </c>
      <c r="H565">
        <v>10.43999165</v>
      </c>
      <c r="I565" t="s">
        <v>1026</v>
      </c>
      <c r="J565" t="s">
        <v>1019</v>
      </c>
      <c r="K565" t="s">
        <v>1027</v>
      </c>
      <c r="L565" t="s">
        <v>475</v>
      </c>
      <c r="M565" t="s">
        <v>788</v>
      </c>
    </row>
    <row r="566" spans="1:13" x14ac:dyDescent="0.4">
      <c r="A566" s="428" t="s">
        <v>232</v>
      </c>
      <c r="B566" t="s">
        <v>60</v>
      </c>
      <c r="C566" t="s">
        <v>406</v>
      </c>
      <c r="D566" t="s">
        <v>791</v>
      </c>
      <c r="E566" s="866">
        <v>0.432</v>
      </c>
      <c r="F566" t="s">
        <v>385</v>
      </c>
      <c r="G566" t="s">
        <v>400</v>
      </c>
      <c r="H566">
        <v>8.2799933760000002</v>
      </c>
      <c r="I566" t="s">
        <v>1026</v>
      </c>
      <c r="J566" t="s">
        <v>1019</v>
      </c>
      <c r="K566" t="s">
        <v>1027</v>
      </c>
      <c r="L566" t="s">
        <v>475</v>
      </c>
      <c r="M566" t="s">
        <v>792</v>
      </c>
    </row>
    <row r="567" spans="1:13" x14ac:dyDescent="0.4">
      <c r="A567" s="428" t="s">
        <v>232</v>
      </c>
      <c r="B567" t="s">
        <v>61</v>
      </c>
      <c r="C567" t="s">
        <v>52</v>
      </c>
      <c r="E567" s="866">
        <v>0.28599999999999998</v>
      </c>
      <c r="F567" t="s">
        <v>385</v>
      </c>
      <c r="G567" t="s">
        <v>400</v>
      </c>
      <c r="H567">
        <v>12.599989920000001</v>
      </c>
      <c r="I567" t="s">
        <v>1026</v>
      </c>
      <c r="J567" t="s">
        <v>1019</v>
      </c>
      <c r="K567" t="s">
        <v>1027</v>
      </c>
      <c r="L567" t="s">
        <v>475</v>
      </c>
      <c r="M567" t="s">
        <v>796</v>
      </c>
    </row>
    <row r="568" spans="1:13" x14ac:dyDescent="0.4">
      <c r="A568" s="428" t="s">
        <v>232</v>
      </c>
      <c r="B568" t="s">
        <v>61</v>
      </c>
      <c r="C568" t="s">
        <v>54</v>
      </c>
      <c r="E568" s="866">
        <v>0.28199999999999997</v>
      </c>
      <c r="F568" t="s">
        <v>385</v>
      </c>
      <c r="G568" t="s">
        <v>400</v>
      </c>
      <c r="H568">
        <v>12.599989920000001</v>
      </c>
      <c r="I568" t="s">
        <v>1026</v>
      </c>
      <c r="J568" t="s">
        <v>1019</v>
      </c>
      <c r="K568" t="s">
        <v>1027</v>
      </c>
      <c r="L568" t="s">
        <v>475</v>
      </c>
      <c r="M568" t="s">
        <v>808</v>
      </c>
    </row>
    <row r="569" spans="1:13" x14ac:dyDescent="0.4">
      <c r="A569" s="428" t="s">
        <v>232</v>
      </c>
      <c r="B569" t="s">
        <v>61</v>
      </c>
      <c r="C569" t="s">
        <v>73</v>
      </c>
      <c r="E569" s="866">
        <v>0.48499999999999999</v>
      </c>
      <c r="F569" t="s">
        <v>385</v>
      </c>
      <c r="G569" t="s">
        <v>400</v>
      </c>
      <c r="H569">
        <v>7.5599939520000001</v>
      </c>
      <c r="I569" t="s">
        <v>1026</v>
      </c>
      <c r="J569" t="s">
        <v>1019</v>
      </c>
      <c r="K569" t="s">
        <v>1027</v>
      </c>
      <c r="L569" t="s">
        <v>475</v>
      </c>
      <c r="M569" t="s">
        <v>814</v>
      </c>
    </row>
    <row r="570" spans="1:13" x14ac:dyDescent="0.4">
      <c r="A570" s="428" t="s">
        <v>232</v>
      </c>
      <c r="B570" t="s">
        <v>61</v>
      </c>
      <c r="C570" t="s">
        <v>55</v>
      </c>
      <c r="E570" s="866">
        <v>0.30599999999999999</v>
      </c>
      <c r="F570" t="s">
        <v>385</v>
      </c>
      <c r="G570" t="s">
        <v>400</v>
      </c>
      <c r="H570">
        <v>11.8799905</v>
      </c>
      <c r="I570" t="s">
        <v>1026</v>
      </c>
      <c r="J570" t="s">
        <v>1019</v>
      </c>
      <c r="K570" t="s">
        <v>1027</v>
      </c>
      <c r="L570" t="s">
        <v>475</v>
      </c>
      <c r="M570" t="s">
        <v>820</v>
      </c>
    </row>
    <row r="571" spans="1:13" x14ac:dyDescent="0.4">
      <c r="A571" s="428" t="s">
        <v>232</v>
      </c>
      <c r="B571" t="s">
        <v>61</v>
      </c>
      <c r="C571" t="s">
        <v>406</v>
      </c>
      <c r="D571" t="s">
        <v>823</v>
      </c>
      <c r="E571" s="866">
        <v>0.40300000000000002</v>
      </c>
      <c r="F571" t="s">
        <v>385</v>
      </c>
      <c r="G571" t="s">
        <v>400</v>
      </c>
      <c r="H571">
        <v>8.9999927999999993</v>
      </c>
      <c r="I571" t="s">
        <v>1026</v>
      </c>
      <c r="J571" t="s">
        <v>1019</v>
      </c>
      <c r="K571" t="s">
        <v>1027</v>
      </c>
      <c r="L571" t="s">
        <v>475</v>
      </c>
      <c r="M571" t="s">
        <v>824</v>
      </c>
    </row>
    <row r="572" spans="1:13" x14ac:dyDescent="0.4">
      <c r="A572" s="428" t="s">
        <v>232</v>
      </c>
      <c r="B572" t="s">
        <v>62</v>
      </c>
      <c r="C572" t="s">
        <v>52</v>
      </c>
      <c r="E572" s="866">
        <v>0.33100000000000002</v>
      </c>
      <c r="F572" t="s">
        <v>385</v>
      </c>
      <c r="G572" t="s">
        <v>400</v>
      </c>
      <c r="H572">
        <v>10.79999136</v>
      </c>
      <c r="I572" t="s">
        <v>1026</v>
      </c>
      <c r="J572" t="s">
        <v>1019</v>
      </c>
      <c r="K572" t="s">
        <v>1027</v>
      </c>
      <c r="L572" t="s">
        <v>475</v>
      </c>
      <c r="M572" t="s">
        <v>828</v>
      </c>
    </row>
    <row r="573" spans="1:13" x14ac:dyDescent="0.4">
      <c r="A573" s="428" t="s">
        <v>232</v>
      </c>
      <c r="B573" t="s">
        <v>62</v>
      </c>
      <c r="C573" t="s">
        <v>54</v>
      </c>
      <c r="E573" s="866">
        <v>0.33200000000000002</v>
      </c>
      <c r="F573" t="s">
        <v>385</v>
      </c>
      <c r="G573" t="s">
        <v>400</v>
      </c>
      <c r="H573">
        <v>10.79999136</v>
      </c>
      <c r="I573" t="s">
        <v>1026</v>
      </c>
      <c r="J573" t="s">
        <v>1019</v>
      </c>
      <c r="K573" t="s">
        <v>1027</v>
      </c>
      <c r="L573" t="s">
        <v>475</v>
      </c>
      <c r="M573" t="s">
        <v>840</v>
      </c>
    </row>
    <row r="574" spans="1:13" x14ac:dyDescent="0.4">
      <c r="A574" s="428" t="s">
        <v>232</v>
      </c>
      <c r="B574" t="s">
        <v>62</v>
      </c>
      <c r="C574" t="s">
        <v>73</v>
      </c>
      <c r="E574" s="866">
        <v>0.50900000000000001</v>
      </c>
      <c r="F574" t="s">
        <v>385</v>
      </c>
      <c r="G574" t="s">
        <v>400</v>
      </c>
      <c r="H574">
        <v>7.1999942399999997</v>
      </c>
      <c r="I574" t="s">
        <v>1026</v>
      </c>
      <c r="J574" t="s">
        <v>1019</v>
      </c>
      <c r="K574" t="s">
        <v>1027</v>
      </c>
      <c r="L574" t="s">
        <v>475</v>
      </c>
      <c r="M574" t="s">
        <v>846</v>
      </c>
    </row>
    <row r="575" spans="1:13" x14ac:dyDescent="0.4">
      <c r="A575" s="428" t="s">
        <v>232</v>
      </c>
      <c r="B575" t="s">
        <v>62</v>
      </c>
      <c r="C575" t="s">
        <v>55</v>
      </c>
      <c r="E575" s="866">
        <v>0.314</v>
      </c>
      <c r="F575" t="s">
        <v>385</v>
      </c>
      <c r="G575" t="s">
        <v>400</v>
      </c>
      <c r="H575">
        <v>11.519990780000001</v>
      </c>
      <c r="I575" t="s">
        <v>1026</v>
      </c>
      <c r="J575" t="s">
        <v>1019</v>
      </c>
      <c r="K575" t="s">
        <v>1027</v>
      </c>
      <c r="L575" t="s">
        <v>475</v>
      </c>
      <c r="M575" t="s">
        <v>852</v>
      </c>
    </row>
    <row r="576" spans="1:13" x14ac:dyDescent="0.4">
      <c r="A576" s="428" t="s">
        <v>232</v>
      </c>
      <c r="B576" t="s">
        <v>62</v>
      </c>
      <c r="C576" t="s">
        <v>406</v>
      </c>
      <c r="D576" t="s">
        <v>855</v>
      </c>
      <c r="E576" s="866">
        <v>0.46</v>
      </c>
      <c r="F576" t="s">
        <v>385</v>
      </c>
      <c r="G576" t="s">
        <v>400</v>
      </c>
      <c r="H576">
        <v>7.9199936639999997</v>
      </c>
      <c r="I576" t="s">
        <v>1026</v>
      </c>
      <c r="J576" t="s">
        <v>1019</v>
      </c>
      <c r="K576" t="s">
        <v>1027</v>
      </c>
      <c r="L576" t="s">
        <v>475</v>
      </c>
      <c r="M576" t="s">
        <v>856</v>
      </c>
    </row>
    <row r="577" spans="1:13" x14ac:dyDescent="0.4">
      <c r="A577" s="428" t="s">
        <v>232</v>
      </c>
      <c r="B577" t="s">
        <v>63</v>
      </c>
      <c r="C577" t="s">
        <v>52</v>
      </c>
      <c r="E577" s="866">
        <v>0.31900000000000001</v>
      </c>
      <c r="F577" t="s">
        <v>385</v>
      </c>
      <c r="G577" t="s">
        <v>400</v>
      </c>
      <c r="H577">
        <v>11.15999107</v>
      </c>
      <c r="I577" t="s">
        <v>1026</v>
      </c>
      <c r="J577" t="s">
        <v>1019</v>
      </c>
      <c r="K577" t="s">
        <v>1027</v>
      </c>
      <c r="L577" t="s">
        <v>475</v>
      </c>
      <c r="M577" t="s">
        <v>860</v>
      </c>
    </row>
    <row r="578" spans="1:13" x14ac:dyDescent="0.4">
      <c r="A578" s="428" t="s">
        <v>232</v>
      </c>
      <c r="B578" t="s">
        <v>63</v>
      </c>
      <c r="C578" t="s">
        <v>54</v>
      </c>
      <c r="E578" s="866">
        <v>0.29899999999999999</v>
      </c>
      <c r="F578" t="s">
        <v>385</v>
      </c>
      <c r="G578" t="s">
        <v>400</v>
      </c>
      <c r="H578">
        <v>11.8799905</v>
      </c>
      <c r="I578" t="s">
        <v>1026</v>
      </c>
      <c r="J578" t="s">
        <v>1019</v>
      </c>
      <c r="K578" t="s">
        <v>1027</v>
      </c>
      <c r="L578" t="s">
        <v>475</v>
      </c>
      <c r="M578" t="s">
        <v>872</v>
      </c>
    </row>
    <row r="579" spans="1:13" x14ac:dyDescent="0.4">
      <c r="A579" s="428" t="s">
        <v>232</v>
      </c>
      <c r="B579" t="s">
        <v>63</v>
      </c>
      <c r="C579" t="s">
        <v>73</v>
      </c>
      <c r="E579" s="866">
        <v>0.501</v>
      </c>
      <c r="F579" t="s">
        <v>385</v>
      </c>
      <c r="G579" t="s">
        <v>400</v>
      </c>
      <c r="H579">
        <v>7.1999942399999997</v>
      </c>
      <c r="I579" t="s">
        <v>1026</v>
      </c>
      <c r="J579" t="s">
        <v>1019</v>
      </c>
      <c r="K579" t="s">
        <v>1027</v>
      </c>
      <c r="L579" t="s">
        <v>475</v>
      </c>
      <c r="M579" t="s">
        <v>878</v>
      </c>
    </row>
    <row r="580" spans="1:13" x14ac:dyDescent="0.4">
      <c r="A580" s="428" t="s">
        <v>232</v>
      </c>
      <c r="B580" t="s">
        <v>63</v>
      </c>
      <c r="C580" t="s">
        <v>55</v>
      </c>
      <c r="E580" s="866">
        <v>0.316</v>
      </c>
      <c r="F580" t="s">
        <v>385</v>
      </c>
      <c r="G580" t="s">
        <v>400</v>
      </c>
      <c r="H580">
        <v>11.519990780000001</v>
      </c>
      <c r="I580" t="s">
        <v>1026</v>
      </c>
      <c r="J580" t="s">
        <v>1019</v>
      </c>
      <c r="K580" t="s">
        <v>1027</v>
      </c>
      <c r="L580" t="s">
        <v>475</v>
      </c>
      <c r="M580" t="s">
        <v>884</v>
      </c>
    </row>
    <row r="581" spans="1:13" x14ac:dyDescent="0.4">
      <c r="A581" s="428" t="s">
        <v>232</v>
      </c>
      <c r="B581" t="s">
        <v>63</v>
      </c>
      <c r="C581" t="s">
        <v>406</v>
      </c>
      <c r="D581" t="s">
        <v>887</v>
      </c>
      <c r="E581" s="866">
        <v>0.45400000000000001</v>
      </c>
      <c r="F581" t="s">
        <v>385</v>
      </c>
      <c r="G581" t="s">
        <v>400</v>
      </c>
      <c r="H581">
        <v>7.9199936639999997</v>
      </c>
      <c r="I581" t="s">
        <v>1026</v>
      </c>
      <c r="J581" t="s">
        <v>1019</v>
      </c>
      <c r="K581" t="s">
        <v>1027</v>
      </c>
      <c r="L581" t="s">
        <v>475</v>
      </c>
      <c r="M581" t="s">
        <v>888</v>
      </c>
    </row>
    <row r="582" spans="1:13" x14ac:dyDescent="0.4">
      <c r="A582" s="428" t="s">
        <v>232</v>
      </c>
      <c r="B582" t="s">
        <v>64</v>
      </c>
      <c r="C582" t="s">
        <v>52</v>
      </c>
      <c r="E582" s="866">
        <v>0.31900000000000001</v>
      </c>
      <c r="F582" t="s">
        <v>385</v>
      </c>
      <c r="G582" t="s">
        <v>400</v>
      </c>
      <c r="H582">
        <v>11.15999107</v>
      </c>
      <c r="I582" t="s">
        <v>1026</v>
      </c>
      <c r="J582" t="s">
        <v>1019</v>
      </c>
      <c r="K582" t="s">
        <v>1027</v>
      </c>
      <c r="L582" t="s">
        <v>475</v>
      </c>
      <c r="M582" t="s">
        <v>892</v>
      </c>
    </row>
    <row r="583" spans="1:13" x14ac:dyDescent="0.4">
      <c r="A583" s="428" t="s">
        <v>232</v>
      </c>
      <c r="B583" t="s">
        <v>64</v>
      </c>
      <c r="C583" t="s">
        <v>54</v>
      </c>
      <c r="E583" s="866">
        <v>0.32200000000000001</v>
      </c>
      <c r="F583" t="s">
        <v>385</v>
      </c>
      <c r="G583" t="s">
        <v>400</v>
      </c>
      <c r="H583">
        <v>11.15999107</v>
      </c>
      <c r="I583" t="s">
        <v>1026</v>
      </c>
      <c r="J583" t="s">
        <v>1019</v>
      </c>
      <c r="K583" t="s">
        <v>1027</v>
      </c>
      <c r="L583" t="s">
        <v>475</v>
      </c>
      <c r="M583" t="s">
        <v>904</v>
      </c>
    </row>
    <row r="584" spans="1:13" x14ac:dyDescent="0.4">
      <c r="A584" s="428" t="s">
        <v>232</v>
      </c>
      <c r="B584" t="s">
        <v>64</v>
      </c>
      <c r="C584" t="s">
        <v>73</v>
      </c>
      <c r="E584" s="866">
        <v>0.50900000000000001</v>
      </c>
      <c r="F584" t="s">
        <v>385</v>
      </c>
      <c r="G584" t="s">
        <v>400</v>
      </c>
      <c r="H584">
        <v>7.1999942399999997</v>
      </c>
      <c r="I584" t="s">
        <v>1026</v>
      </c>
      <c r="J584" t="s">
        <v>1019</v>
      </c>
      <c r="K584" t="s">
        <v>1027</v>
      </c>
      <c r="L584" t="s">
        <v>475</v>
      </c>
      <c r="M584" t="s">
        <v>910</v>
      </c>
    </row>
    <row r="585" spans="1:13" x14ac:dyDescent="0.4">
      <c r="A585" s="428" t="s">
        <v>232</v>
      </c>
      <c r="B585" t="s">
        <v>64</v>
      </c>
      <c r="C585" t="s">
        <v>55</v>
      </c>
      <c r="E585" s="866">
        <v>0.33100000000000002</v>
      </c>
      <c r="F585" t="s">
        <v>385</v>
      </c>
      <c r="G585" t="s">
        <v>400</v>
      </c>
      <c r="H585">
        <v>10.79999136</v>
      </c>
      <c r="I585" t="s">
        <v>1026</v>
      </c>
      <c r="J585" t="s">
        <v>1019</v>
      </c>
      <c r="K585" t="s">
        <v>1027</v>
      </c>
      <c r="L585" t="s">
        <v>475</v>
      </c>
      <c r="M585" t="s">
        <v>916</v>
      </c>
    </row>
    <row r="586" spans="1:13" x14ac:dyDescent="0.4">
      <c r="A586" s="428" t="s">
        <v>232</v>
      </c>
      <c r="B586" t="s">
        <v>64</v>
      </c>
      <c r="C586" t="s">
        <v>406</v>
      </c>
      <c r="D586" t="s">
        <v>919</v>
      </c>
      <c r="E586" s="866">
        <v>0.44500000000000001</v>
      </c>
      <c r="F586" t="s">
        <v>385</v>
      </c>
      <c r="G586" t="s">
        <v>400</v>
      </c>
      <c r="H586">
        <v>7.9199936639999997</v>
      </c>
      <c r="I586" t="s">
        <v>1026</v>
      </c>
      <c r="J586" t="s">
        <v>1019</v>
      </c>
      <c r="K586" t="s">
        <v>1027</v>
      </c>
      <c r="L586" t="s">
        <v>475</v>
      </c>
      <c r="M586" t="s">
        <v>920</v>
      </c>
    </row>
    <row r="587" spans="1:13" x14ac:dyDescent="0.4">
      <c r="A587" s="428" t="s">
        <v>232</v>
      </c>
      <c r="B587" t="s">
        <v>65</v>
      </c>
      <c r="C587" t="s">
        <v>52</v>
      </c>
      <c r="E587" s="866">
        <v>0.32500000000000001</v>
      </c>
      <c r="F587" t="s">
        <v>385</v>
      </c>
      <c r="G587" t="s">
        <v>400</v>
      </c>
      <c r="H587">
        <v>11.15999107</v>
      </c>
      <c r="I587" t="s">
        <v>1026</v>
      </c>
      <c r="J587" t="s">
        <v>1019</v>
      </c>
      <c r="K587" t="s">
        <v>1027</v>
      </c>
      <c r="L587" t="s">
        <v>475</v>
      </c>
      <c r="M587" t="s">
        <v>924</v>
      </c>
    </row>
    <row r="588" spans="1:13" x14ac:dyDescent="0.4">
      <c r="A588" s="428" t="s">
        <v>232</v>
      </c>
      <c r="B588" t="s">
        <v>65</v>
      </c>
      <c r="C588" t="s">
        <v>54</v>
      </c>
      <c r="E588" s="866">
        <v>0.311</v>
      </c>
      <c r="F588" t="s">
        <v>385</v>
      </c>
      <c r="G588" t="s">
        <v>400</v>
      </c>
      <c r="H588">
        <v>11.519990780000001</v>
      </c>
      <c r="I588" t="s">
        <v>1026</v>
      </c>
      <c r="J588" t="s">
        <v>1019</v>
      </c>
      <c r="K588" t="s">
        <v>1027</v>
      </c>
      <c r="L588" t="s">
        <v>475</v>
      </c>
      <c r="M588" t="s">
        <v>936</v>
      </c>
    </row>
    <row r="589" spans="1:13" x14ac:dyDescent="0.4">
      <c r="A589" s="428" t="s">
        <v>232</v>
      </c>
      <c r="B589" t="s">
        <v>65</v>
      </c>
      <c r="C589" t="s">
        <v>73</v>
      </c>
      <c r="E589" s="866">
        <v>0.495</v>
      </c>
      <c r="F589" t="s">
        <v>385</v>
      </c>
      <c r="G589" t="s">
        <v>400</v>
      </c>
      <c r="H589">
        <v>7.1999942399999997</v>
      </c>
      <c r="I589" t="s">
        <v>1026</v>
      </c>
      <c r="J589" t="s">
        <v>1019</v>
      </c>
      <c r="K589" t="s">
        <v>1027</v>
      </c>
      <c r="L589" t="s">
        <v>475</v>
      </c>
      <c r="M589" t="s">
        <v>942</v>
      </c>
    </row>
    <row r="590" spans="1:13" x14ac:dyDescent="0.4">
      <c r="A590" s="428" t="s">
        <v>232</v>
      </c>
      <c r="B590" t="s">
        <v>65</v>
      </c>
      <c r="C590" t="s">
        <v>55</v>
      </c>
      <c r="E590" s="866">
        <v>0.35499999999999998</v>
      </c>
      <c r="F590" t="s">
        <v>385</v>
      </c>
      <c r="G590" t="s">
        <v>400</v>
      </c>
      <c r="H590">
        <v>10.079991939999999</v>
      </c>
      <c r="I590" t="s">
        <v>1026</v>
      </c>
      <c r="J590" t="s">
        <v>1019</v>
      </c>
      <c r="K590" t="s">
        <v>1027</v>
      </c>
      <c r="L590" t="s">
        <v>475</v>
      </c>
      <c r="M590" t="s">
        <v>948</v>
      </c>
    </row>
    <row r="591" spans="1:13" x14ac:dyDescent="0.4">
      <c r="A591" s="428" t="s">
        <v>232</v>
      </c>
      <c r="B591" t="s">
        <v>65</v>
      </c>
      <c r="C591" t="s">
        <v>406</v>
      </c>
      <c r="D591" t="s">
        <v>951</v>
      </c>
      <c r="E591" s="866">
        <v>0.41499999999999998</v>
      </c>
      <c r="F591" t="s">
        <v>385</v>
      </c>
      <c r="G591" t="s">
        <v>400</v>
      </c>
      <c r="H591">
        <v>8.6399930880000007</v>
      </c>
      <c r="I591" t="s">
        <v>1026</v>
      </c>
      <c r="J591" t="s">
        <v>1019</v>
      </c>
      <c r="K591" t="s">
        <v>1027</v>
      </c>
      <c r="L591" t="s">
        <v>475</v>
      </c>
      <c r="M591" t="s">
        <v>952</v>
      </c>
    </row>
    <row r="592" spans="1:13" x14ac:dyDescent="0.4">
      <c r="A592" s="428" t="s">
        <v>232</v>
      </c>
      <c r="B592" t="s">
        <v>66</v>
      </c>
      <c r="C592" t="s">
        <v>52</v>
      </c>
      <c r="E592" s="866">
        <v>0.31900000000000001</v>
      </c>
      <c r="F592" t="s">
        <v>385</v>
      </c>
      <c r="G592" t="s">
        <v>400</v>
      </c>
      <c r="H592">
        <v>11.15999107</v>
      </c>
      <c r="I592" t="s">
        <v>1026</v>
      </c>
      <c r="J592" t="s">
        <v>1019</v>
      </c>
      <c r="K592" t="s">
        <v>1027</v>
      </c>
      <c r="L592" t="s">
        <v>475</v>
      </c>
      <c r="M592" t="s">
        <v>956</v>
      </c>
    </row>
    <row r="593" spans="1:13" x14ac:dyDescent="0.4">
      <c r="A593" s="428" t="s">
        <v>232</v>
      </c>
      <c r="B593" t="s">
        <v>66</v>
      </c>
      <c r="C593" t="s">
        <v>54</v>
      </c>
      <c r="E593" s="866">
        <v>0.29099999999999998</v>
      </c>
      <c r="F593" t="s">
        <v>385</v>
      </c>
      <c r="G593" t="s">
        <v>400</v>
      </c>
      <c r="H593">
        <v>12.23999021</v>
      </c>
      <c r="I593" t="s">
        <v>1026</v>
      </c>
      <c r="J593" t="s">
        <v>1019</v>
      </c>
      <c r="K593" t="s">
        <v>1027</v>
      </c>
      <c r="L593" t="s">
        <v>475</v>
      </c>
      <c r="M593" t="s">
        <v>968</v>
      </c>
    </row>
    <row r="594" spans="1:13" x14ac:dyDescent="0.4">
      <c r="A594" s="428" t="s">
        <v>232</v>
      </c>
      <c r="B594" t="s">
        <v>66</v>
      </c>
      <c r="C594" t="s">
        <v>73</v>
      </c>
      <c r="E594" s="866">
        <v>0.503</v>
      </c>
      <c r="F594" t="s">
        <v>385</v>
      </c>
      <c r="G594" t="s">
        <v>400</v>
      </c>
      <c r="H594">
        <v>7.1999942399999997</v>
      </c>
      <c r="I594" t="s">
        <v>1026</v>
      </c>
      <c r="J594" t="s">
        <v>1019</v>
      </c>
      <c r="K594" t="s">
        <v>1027</v>
      </c>
      <c r="L594" t="s">
        <v>475</v>
      </c>
      <c r="M594" t="s">
        <v>974</v>
      </c>
    </row>
    <row r="595" spans="1:13" x14ac:dyDescent="0.4">
      <c r="A595" s="428" t="s">
        <v>232</v>
      </c>
      <c r="B595" t="s">
        <v>66</v>
      </c>
      <c r="C595" t="s">
        <v>55</v>
      </c>
      <c r="E595" s="866">
        <v>0.35399999999999998</v>
      </c>
      <c r="F595" t="s">
        <v>385</v>
      </c>
      <c r="G595" t="s">
        <v>400</v>
      </c>
      <c r="H595">
        <v>10.079991939999999</v>
      </c>
      <c r="I595" t="s">
        <v>1026</v>
      </c>
      <c r="J595" t="s">
        <v>1019</v>
      </c>
      <c r="K595" t="s">
        <v>1027</v>
      </c>
      <c r="L595" t="s">
        <v>475</v>
      </c>
      <c r="M595" t="s">
        <v>980</v>
      </c>
    </row>
    <row r="596" spans="1:13" x14ac:dyDescent="0.4">
      <c r="A596" s="428" t="s">
        <v>232</v>
      </c>
      <c r="B596" t="s">
        <v>66</v>
      </c>
      <c r="C596" t="s">
        <v>406</v>
      </c>
      <c r="D596" t="s">
        <v>983</v>
      </c>
      <c r="E596" s="866">
        <v>0.46400000000000002</v>
      </c>
      <c r="F596" t="s">
        <v>385</v>
      </c>
      <c r="G596" t="s">
        <v>400</v>
      </c>
      <c r="H596">
        <v>7.9199936639999997</v>
      </c>
      <c r="I596" t="s">
        <v>1026</v>
      </c>
      <c r="J596" t="s">
        <v>1019</v>
      </c>
      <c r="K596" t="s">
        <v>1027</v>
      </c>
      <c r="L596" t="s">
        <v>475</v>
      </c>
      <c r="M596" t="s">
        <v>984</v>
      </c>
    </row>
    <row r="597" spans="1:13" x14ac:dyDescent="0.4">
      <c r="A597" s="428" t="s">
        <v>232</v>
      </c>
      <c r="B597" t="s">
        <v>384</v>
      </c>
      <c r="C597" t="s">
        <v>52</v>
      </c>
      <c r="E597" s="866">
        <v>0.34</v>
      </c>
      <c r="F597" t="s">
        <v>385</v>
      </c>
      <c r="G597" t="s">
        <v>400</v>
      </c>
      <c r="H597">
        <v>10.43999165</v>
      </c>
      <c r="I597" t="s">
        <v>1026</v>
      </c>
      <c r="J597" t="s">
        <v>1019</v>
      </c>
      <c r="K597" t="s">
        <v>1027</v>
      </c>
      <c r="L597" t="s">
        <v>475</v>
      </c>
      <c r="M597" t="s">
        <v>659</v>
      </c>
    </row>
    <row r="598" spans="1:13" x14ac:dyDescent="0.4">
      <c r="A598" s="428" t="s">
        <v>232</v>
      </c>
      <c r="B598" t="s">
        <v>384</v>
      </c>
      <c r="C598" t="s">
        <v>54</v>
      </c>
      <c r="E598" s="866">
        <v>0.34</v>
      </c>
      <c r="F598" t="s">
        <v>385</v>
      </c>
      <c r="G598" t="s">
        <v>400</v>
      </c>
      <c r="H598">
        <v>10.43999165</v>
      </c>
      <c r="I598" t="s">
        <v>1026</v>
      </c>
      <c r="J598" t="s">
        <v>1019</v>
      </c>
      <c r="K598" t="s">
        <v>1027</v>
      </c>
      <c r="L598" t="s">
        <v>475</v>
      </c>
      <c r="M598" t="s">
        <v>671</v>
      </c>
    </row>
    <row r="599" spans="1:13" x14ac:dyDescent="0.4">
      <c r="A599" s="428" t="s">
        <v>232</v>
      </c>
      <c r="B599" t="s">
        <v>384</v>
      </c>
      <c r="C599" t="s">
        <v>73</v>
      </c>
      <c r="E599" s="866">
        <v>0.55000000000000004</v>
      </c>
      <c r="F599" t="s">
        <v>385</v>
      </c>
      <c r="G599" t="s">
        <v>400</v>
      </c>
      <c r="H599">
        <v>6.4799948159999996</v>
      </c>
      <c r="I599" t="s">
        <v>1026</v>
      </c>
      <c r="J599" t="s">
        <v>1019</v>
      </c>
      <c r="K599" t="s">
        <v>1027</v>
      </c>
      <c r="L599" t="s">
        <v>475</v>
      </c>
      <c r="M599" t="s">
        <v>677</v>
      </c>
    </row>
    <row r="600" spans="1:13" x14ac:dyDescent="0.4">
      <c r="A600" s="428" t="s">
        <v>232</v>
      </c>
      <c r="B600" t="s">
        <v>384</v>
      </c>
      <c r="C600" t="s">
        <v>55</v>
      </c>
      <c r="E600" s="866">
        <v>0.34</v>
      </c>
      <c r="F600" t="s">
        <v>385</v>
      </c>
      <c r="G600" t="s">
        <v>400</v>
      </c>
      <c r="H600">
        <v>10.43999165</v>
      </c>
      <c r="I600" t="s">
        <v>1026</v>
      </c>
      <c r="J600" t="s">
        <v>1019</v>
      </c>
      <c r="K600" t="s">
        <v>1027</v>
      </c>
      <c r="L600" t="s">
        <v>475</v>
      </c>
      <c r="M600" t="s">
        <v>684</v>
      </c>
    </row>
    <row r="601" spans="1:13" x14ac:dyDescent="0.4">
      <c r="A601" s="428" t="s">
        <v>232</v>
      </c>
      <c r="B601" t="s">
        <v>384</v>
      </c>
      <c r="C601" t="s">
        <v>406</v>
      </c>
      <c r="D601" t="s">
        <v>687</v>
      </c>
      <c r="E601" s="866">
        <v>0.501</v>
      </c>
      <c r="F601" t="s">
        <v>385</v>
      </c>
      <c r="G601" t="s">
        <v>400</v>
      </c>
      <c r="H601">
        <v>7.1999942399999997</v>
      </c>
      <c r="I601" t="s">
        <v>1026</v>
      </c>
      <c r="J601" t="s">
        <v>1019</v>
      </c>
      <c r="K601" t="s">
        <v>1027</v>
      </c>
      <c r="L601" t="s">
        <v>475</v>
      </c>
      <c r="M601" t="s">
        <v>688</v>
      </c>
    </row>
    <row r="602" spans="1:13" x14ac:dyDescent="0.4">
      <c r="A602" s="428" t="s">
        <v>232</v>
      </c>
      <c r="B602" t="s">
        <v>67</v>
      </c>
      <c r="C602" t="s">
        <v>52</v>
      </c>
      <c r="E602" s="866">
        <v>0.32</v>
      </c>
      <c r="F602" t="s">
        <v>385</v>
      </c>
      <c r="G602" t="s">
        <v>400</v>
      </c>
      <c r="H602">
        <v>11.15999107</v>
      </c>
      <c r="I602" t="s">
        <v>1026</v>
      </c>
      <c r="J602" t="s">
        <v>1019</v>
      </c>
      <c r="K602" t="s">
        <v>1027</v>
      </c>
      <c r="L602" t="s">
        <v>475</v>
      </c>
      <c r="M602" t="s">
        <v>988</v>
      </c>
    </row>
    <row r="603" spans="1:13" x14ac:dyDescent="0.4">
      <c r="A603" s="428" t="s">
        <v>232</v>
      </c>
      <c r="B603" t="s">
        <v>67</v>
      </c>
      <c r="C603" t="s">
        <v>54</v>
      </c>
      <c r="E603" s="866">
        <v>0.32800000000000001</v>
      </c>
      <c r="F603" t="s">
        <v>385</v>
      </c>
      <c r="G603" t="s">
        <v>400</v>
      </c>
      <c r="H603">
        <v>10.79999136</v>
      </c>
      <c r="I603" t="s">
        <v>1026</v>
      </c>
      <c r="J603" t="s">
        <v>1019</v>
      </c>
      <c r="K603" t="s">
        <v>1027</v>
      </c>
      <c r="L603" t="s">
        <v>475</v>
      </c>
      <c r="M603" t="s">
        <v>1000</v>
      </c>
    </row>
    <row r="604" spans="1:13" x14ac:dyDescent="0.4">
      <c r="A604" s="428" t="s">
        <v>232</v>
      </c>
      <c r="B604" t="s">
        <v>67</v>
      </c>
      <c r="C604" t="s">
        <v>73</v>
      </c>
      <c r="E604" s="866">
        <v>0.51100000000000001</v>
      </c>
      <c r="F604" t="s">
        <v>385</v>
      </c>
      <c r="G604" t="s">
        <v>400</v>
      </c>
      <c r="H604">
        <v>7.1999942399999997</v>
      </c>
      <c r="I604" t="s">
        <v>1026</v>
      </c>
      <c r="J604" t="s">
        <v>1019</v>
      </c>
      <c r="K604" t="s">
        <v>1027</v>
      </c>
      <c r="L604" t="s">
        <v>475</v>
      </c>
      <c r="M604" t="s">
        <v>1006</v>
      </c>
    </row>
    <row r="605" spans="1:13" x14ac:dyDescent="0.4">
      <c r="A605" s="428" t="s">
        <v>232</v>
      </c>
      <c r="B605" t="s">
        <v>67</v>
      </c>
      <c r="C605" t="s">
        <v>55</v>
      </c>
      <c r="E605" s="866">
        <v>0.34399999999999997</v>
      </c>
      <c r="F605" t="s">
        <v>385</v>
      </c>
      <c r="G605" t="s">
        <v>400</v>
      </c>
      <c r="H605">
        <v>10.43999165</v>
      </c>
      <c r="I605" t="s">
        <v>1026</v>
      </c>
      <c r="J605" t="s">
        <v>1019</v>
      </c>
      <c r="K605" t="s">
        <v>1027</v>
      </c>
      <c r="L605" t="s">
        <v>475</v>
      </c>
      <c r="M605" t="s">
        <v>1012</v>
      </c>
    </row>
    <row r="606" spans="1:13" x14ac:dyDescent="0.4">
      <c r="A606" s="428" t="s">
        <v>232</v>
      </c>
      <c r="B606" t="s">
        <v>67</v>
      </c>
      <c r="C606" t="s">
        <v>406</v>
      </c>
      <c r="D606" t="s">
        <v>1015</v>
      </c>
      <c r="E606" s="866">
        <v>0.48099999999999998</v>
      </c>
      <c r="F606" t="s">
        <v>385</v>
      </c>
      <c r="G606" t="s">
        <v>400</v>
      </c>
      <c r="H606">
        <v>7.5599939520000001</v>
      </c>
      <c r="I606" t="s">
        <v>1026</v>
      </c>
      <c r="J606" t="s">
        <v>1019</v>
      </c>
      <c r="K606" t="s">
        <v>1027</v>
      </c>
      <c r="L606" t="s">
        <v>475</v>
      </c>
      <c r="M606" t="s">
        <v>1016</v>
      </c>
    </row>
    <row r="607" spans="1:13" x14ac:dyDescent="0.4">
      <c r="A607" s="428" t="s">
        <v>232</v>
      </c>
      <c r="B607" t="s">
        <v>405</v>
      </c>
      <c r="C607" t="s">
        <v>52</v>
      </c>
      <c r="E607" s="866">
        <v>0.34</v>
      </c>
      <c r="F607" t="s">
        <v>389</v>
      </c>
      <c r="G607" t="s">
        <v>400</v>
      </c>
      <c r="H607" s="867">
        <v>8.1999999999999998E-4</v>
      </c>
      <c r="I607" t="s">
        <v>1023</v>
      </c>
      <c r="J607" t="s">
        <v>477</v>
      </c>
      <c r="K607" t="s">
        <v>1024</v>
      </c>
      <c r="L607" t="s">
        <v>475</v>
      </c>
      <c r="M607" t="s">
        <v>702</v>
      </c>
    </row>
    <row r="608" spans="1:13" x14ac:dyDescent="0.4">
      <c r="A608" s="428" t="s">
        <v>232</v>
      </c>
      <c r="B608" t="s">
        <v>405</v>
      </c>
      <c r="C608" t="s">
        <v>52</v>
      </c>
      <c r="E608" s="866">
        <v>0.34</v>
      </c>
      <c r="F608" t="s">
        <v>389</v>
      </c>
      <c r="G608" t="s">
        <v>401</v>
      </c>
      <c r="H608">
        <v>8.2282899999999996E-4</v>
      </c>
      <c r="I608" t="s">
        <v>1023</v>
      </c>
      <c r="J608" t="s">
        <v>477</v>
      </c>
      <c r="K608" t="s">
        <v>1024</v>
      </c>
      <c r="L608" t="s">
        <v>475</v>
      </c>
      <c r="M608" t="s">
        <v>706</v>
      </c>
    </row>
    <row r="609" spans="1:13" x14ac:dyDescent="0.4">
      <c r="A609" s="428" t="s">
        <v>232</v>
      </c>
      <c r="B609" t="s">
        <v>405</v>
      </c>
      <c r="C609" t="s">
        <v>54</v>
      </c>
      <c r="E609" s="866">
        <v>0.29899999999999999</v>
      </c>
      <c r="F609" t="s">
        <v>389</v>
      </c>
      <c r="G609" t="s">
        <v>400</v>
      </c>
      <c r="H609" s="867">
        <v>2E-3</v>
      </c>
      <c r="I609" t="s">
        <v>1023</v>
      </c>
      <c r="J609" t="s">
        <v>477</v>
      </c>
      <c r="K609" t="s">
        <v>1024</v>
      </c>
      <c r="L609" t="s">
        <v>475</v>
      </c>
      <c r="M609" t="s">
        <v>712</v>
      </c>
    </row>
    <row r="610" spans="1:13" x14ac:dyDescent="0.4">
      <c r="A610" s="428" t="s">
        <v>232</v>
      </c>
      <c r="B610" t="s">
        <v>405</v>
      </c>
      <c r="C610" t="s">
        <v>54</v>
      </c>
      <c r="E610" s="866">
        <v>0.29899999999999999</v>
      </c>
      <c r="F610" t="s">
        <v>389</v>
      </c>
      <c r="G610" t="s">
        <v>401</v>
      </c>
      <c r="H610">
        <v>1.9864359999999998E-3</v>
      </c>
      <c r="I610" t="s">
        <v>1023</v>
      </c>
      <c r="J610" t="s">
        <v>477</v>
      </c>
      <c r="K610" t="s">
        <v>1024</v>
      </c>
      <c r="L610" t="s">
        <v>475</v>
      </c>
      <c r="M610" t="s">
        <v>714</v>
      </c>
    </row>
    <row r="611" spans="1:13" x14ac:dyDescent="0.4">
      <c r="A611" s="428" t="s">
        <v>232</v>
      </c>
      <c r="B611" t="s">
        <v>405</v>
      </c>
      <c r="C611" t="s">
        <v>73</v>
      </c>
      <c r="E611" s="866">
        <v>0.38300000000000001</v>
      </c>
      <c r="F611" t="s">
        <v>389</v>
      </c>
      <c r="G611" t="s">
        <v>400</v>
      </c>
      <c r="H611" s="867">
        <v>8.9999999999999998E-4</v>
      </c>
      <c r="I611" t="s">
        <v>1023</v>
      </c>
      <c r="J611" t="s">
        <v>477</v>
      </c>
      <c r="K611" t="s">
        <v>1024</v>
      </c>
      <c r="L611" t="s">
        <v>475</v>
      </c>
      <c r="M611" t="s">
        <v>719</v>
      </c>
    </row>
    <row r="612" spans="1:13" x14ac:dyDescent="0.4">
      <c r="A612" s="428" t="s">
        <v>232</v>
      </c>
      <c r="B612" t="s">
        <v>405</v>
      </c>
      <c r="C612" t="s">
        <v>73</v>
      </c>
      <c r="E612" s="866">
        <v>0.38300000000000001</v>
      </c>
      <c r="F612" t="s">
        <v>389</v>
      </c>
      <c r="G612" t="s">
        <v>401</v>
      </c>
      <c r="H612">
        <v>9.0043600000000001E-4</v>
      </c>
      <c r="I612" t="s">
        <v>1023</v>
      </c>
      <c r="J612" t="s">
        <v>477</v>
      </c>
      <c r="K612" t="s">
        <v>1024</v>
      </c>
      <c r="L612" t="s">
        <v>475</v>
      </c>
      <c r="M612" t="s">
        <v>721</v>
      </c>
    </row>
    <row r="613" spans="1:13" x14ac:dyDescent="0.4">
      <c r="A613" s="428" t="s">
        <v>232</v>
      </c>
      <c r="B613" t="s">
        <v>405</v>
      </c>
      <c r="C613" t="s">
        <v>55</v>
      </c>
      <c r="E613" s="866">
        <v>0.34</v>
      </c>
      <c r="F613" t="s">
        <v>389</v>
      </c>
      <c r="G613" t="s">
        <v>400</v>
      </c>
      <c r="H613" s="867">
        <v>3.0000000000000001E-3</v>
      </c>
      <c r="I613" t="s">
        <v>1023</v>
      </c>
      <c r="J613" t="s">
        <v>477</v>
      </c>
      <c r="K613" t="s">
        <v>1024</v>
      </c>
      <c r="L613" t="s">
        <v>475</v>
      </c>
      <c r="M613" t="s">
        <v>724</v>
      </c>
    </row>
    <row r="614" spans="1:13" x14ac:dyDescent="0.4">
      <c r="A614" s="428" t="s">
        <v>232</v>
      </c>
      <c r="B614" t="s">
        <v>405</v>
      </c>
      <c r="C614" t="s">
        <v>55</v>
      </c>
      <c r="E614" s="866">
        <v>0.34</v>
      </c>
      <c r="F614" t="s">
        <v>389</v>
      </c>
      <c r="G614" t="s">
        <v>401</v>
      </c>
      <c r="H614">
        <v>2.9745359999999998E-3</v>
      </c>
      <c r="I614" t="s">
        <v>1023</v>
      </c>
      <c r="J614" t="s">
        <v>477</v>
      </c>
      <c r="K614" t="s">
        <v>1024</v>
      </c>
      <c r="L614" t="s">
        <v>475</v>
      </c>
      <c r="M614" t="s">
        <v>725</v>
      </c>
    </row>
    <row r="615" spans="1:13" x14ac:dyDescent="0.4">
      <c r="A615" s="428" t="s">
        <v>232</v>
      </c>
      <c r="B615" t="s">
        <v>405</v>
      </c>
      <c r="C615" t="s">
        <v>406</v>
      </c>
      <c r="D615" t="s">
        <v>726</v>
      </c>
      <c r="E615" s="866">
        <v>0.34899999999999998</v>
      </c>
      <c r="F615" t="s">
        <v>389</v>
      </c>
      <c r="G615" t="s">
        <v>400</v>
      </c>
      <c r="H615" s="867">
        <v>1.2999999999999999E-3</v>
      </c>
      <c r="I615" t="s">
        <v>1023</v>
      </c>
      <c r="J615" t="s">
        <v>477</v>
      </c>
      <c r="K615" t="s">
        <v>1024</v>
      </c>
      <c r="L615" t="s">
        <v>475</v>
      </c>
      <c r="M615" t="s">
        <v>728</v>
      </c>
    </row>
    <row r="616" spans="1:13" x14ac:dyDescent="0.4">
      <c r="A616" s="428" t="s">
        <v>232</v>
      </c>
      <c r="B616" t="s">
        <v>405</v>
      </c>
      <c r="C616" t="s">
        <v>406</v>
      </c>
      <c r="D616" t="s">
        <v>726</v>
      </c>
      <c r="E616" s="866">
        <v>0.34899999999999998</v>
      </c>
      <c r="F616" t="s">
        <v>389</v>
      </c>
      <c r="G616" t="s">
        <v>401</v>
      </c>
      <c r="H616">
        <v>1.277278E-3</v>
      </c>
      <c r="I616" t="s">
        <v>1023</v>
      </c>
      <c r="J616" t="s">
        <v>477</v>
      </c>
      <c r="K616" t="s">
        <v>1024</v>
      </c>
      <c r="L616" t="s">
        <v>475</v>
      </c>
      <c r="M616" t="s">
        <v>729</v>
      </c>
    </row>
    <row r="617" spans="1:13" x14ac:dyDescent="0.4">
      <c r="A617" s="428" t="s">
        <v>232</v>
      </c>
      <c r="B617" t="s">
        <v>59</v>
      </c>
      <c r="C617" t="s">
        <v>52</v>
      </c>
      <c r="E617" s="866">
        <v>0.33</v>
      </c>
      <c r="F617" t="s">
        <v>389</v>
      </c>
      <c r="G617" t="s">
        <v>400</v>
      </c>
      <c r="H617" s="867">
        <v>2E-3</v>
      </c>
      <c r="I617" t="s">
        <v>1023</v>
      </c>
      <c r="J617" t="s">
        <v>477</v>
      </c>
      <c r="K617" t="s">
        <v>1024</v>
      </c>
      <c r="L617" t="s">
        <v>475</v>
      </c>
      <c r="M617" t="s">
        <v>735</v>
      </c>
    </row>
    <row r="618" spans="1:13" x14ac:dyDescent="0.4">
      <c r="A618" s="428" t="s">
        <v>232</v>
      </c>
      <c r="B618" t="s">
        <v>59</v>
      </c>
      <c r="C618" t="s">
        <v>52</v>
      </c>
      <c r="E618" s="866">
        <v>0.33</v>
      </c>
      <c r="F618" t="s">
        <v>389</v>
      </c>
      <c r="G618" t="s">
        <v>401</v>
      </c>
      <c r="H618">
        <v>1.951829E-3</v>
      </c>
      <c r="I618" t="s">
        <v>1023</v>
      </c>
      <c r="J618" t="s">
        <v>477</v>
      </c>
      <c r="K618" t="s">
        <v>1024</v>
      </c>
      <c r="L618" t="s">
        <v>475</v>
      </c>
      <c r="M618" t="s">
        <v>739</v>
      </c>
    </row>
    <row r="619" spans="1:13" x14ac:dyDescent="0.4">
      <c r="A619" s="428" t="s">
        <v>232</v>
      </c>
      <c r="B619" t="s">
        <v>59</v>
      </c>
      <c r="C619" t="s">
        <v>54</v>
      </c>
      <c r="E619" s="866">
        <v>0.318</v>
      </c>
      <c r="F619" t="s">
        <v>389</v>
      </c>
      <c r="G619" t="s">
        <v>400</v>
      </c>
      <c r="H619" s="867">
        <v>2.5999999999999998E-4</v>
      </c>
      <c r="I619" t="s">
        <v>1023</v>
      </c>
      <c r="J619" t="s">
        <v>477</v>
      </c>
      <c r="K619" t="s">
        <v>1024</v>
      </c>
      <c r="L619" t="s">
        <v>475</v>
      </c>
      <c r="M619" t="s">
        <v>745</v>
      </c>
    </row>
    <row r="620" spans="1:13" x14ac:dyDescent="0.4">
      <c r="A620" s="428" t="s">
        <v>232</v>
      </c>
      <c r="B620" t="s">
        <v>59</v>
      </c>
      <c r="C620" t="s">
        <v>54</v>
      </c>
      <c r="E620" s="866">
        <v>0.318</v>
      </c>
      <c r="F620" t="s">
        <v>389</v>
      </c>
      <c r="G620" t="s">
        <v>401</v>
      </c>
      <c r="H620">
        <v>2.5843600000000002E-4</v>
      </c>
      <c r="I620" t="s">
        <v>1023</v>
      </c>
      <c r="J620" t="s">
        <v>477</v>
      </c>
      <c r="K620" t="s">
        <v>1024</v>
      </c>
      <c r="L620" t="s">
        <v>475</v>
      </c>
      <c r="M620" t="s">
        <v>747</v>
      </c>
    </row>
    <row r="621" spans="1:13" x14ac:dyDescent="0.4">
      <c r="A621" s="428" t="s">
        <v>232</v>
      </c>
      <c r="B621" t="s">
        <v>59</v>
      </c>
      <c r="C621" t="s">
        <v>73</v>
      </c>
      <c r="E621" s="866">
        <v>0.50900000000000001</v>
      </c>
      <c r="F621" t="s">
        <v>389</v>
      </c>
      <c r="G621" t="s">
        <v>400</v>
      </c>
      <c r="H621" s="867">
        <v>1.2E-4</v>
      </c>
      <c r="I621" t="s">
        <v>1023</v>
      </c>
      <c r="J621" t="s">
        <v>477</v>
      </c>
      <c r="K621" t="s">
        <v>1024</v>
      </c>
      <c r="L621" t="s">
        <v>475</v>
      </c>
      <c r="M621" t="s">
        <v>752</v>
      </c>
    </row>
    <row r="622" spans="1:13" x14ac:dyDescent="0.4">
      <c r="A622" s="428" t="s">
        <v>232</v>
      </c>
      <c r="B622" t="s">
        <v>59</v>
      </c>
      <c r="C622" t="s">
        <v>73</v>
      </c>
      <c r="E622" s="866">
        <v>0.50900000000000001</v>
      </c>
      <c r="F622" t="s">
        <v>389</v>
      </c>
      <c r="G622" t="s">
        <v>401</v>
      </c>
      <c r="H622">
        <v>1.19436E-4</v>
      </c>
      <c r="I622" t="s">
        <v>1023</v>
      </c>
      <c r="J622" t="s">
        <v>477</v>
      </c>
      <c r="K622" t="s">
        <v>1024</v>
      </c>
      <c r="L622" t="s">
        <v>475</v>
      </c>
      <c r="M622" t="s">
        <v>754</v>
      </c>
    </row>
    <row r="623" spans="1:13" x14ac:dyDescent="0.4">
      <c r="A623" s="428" t="s">
        <v>232</v>
      </c>
      <c r="B623" t="s">
        <v>59</v>
      </c>
      <c r="C623" t="s">
        <v>55</v>
      </c>
      <c r="E623" s="866">
        <v>0.33900000000000002</v>
      </c>
      <c r="F623" t="s">
        <v>389</v>
      </c>
      <c r="G623" t="s">
        <v>400</v>
      </c>
      <c r="H623" s="867">
        <v>7.7000000000000002E-3</v>
      </c>
      <c r="I623" t="s">
        <v>1023</v>
      </c>
      <c r="J623" t="s">
        <v>477</v>
      </c>
      <c r="K623" t="s">
        <v>1024</v>
      </c>
      <c r="L623" t="s">
        <v>475</v>
      </c>
      <c r="M623" t="s">
        <v>757</v>
      </c>
    </row>
    <row r="624" spans="1:13" x14ac:dyDescent="0.4">
      <c r="A624" s="428" t="s">
        <v>232</v>
      </c>
      <c r="B624" t="s">
        <v>59</v>
      </c>
      <c r="C624" t="s">
        <v>55</v>
      </c>
      <c r="E624" s="866">
        <v>0.33900000000000002</v>
      </c>
      <c r="F624" t="s">
        <v>389</v>
      </c>
      <c r="G624" t="s">
        <v>401</v>
      </c>
      <c r="H624">
        <v>7.7424379999999999E-3</v>
      </c>
      <c r="I624" t="s">
        <v>1023</v>
      </c>
      <c r="J624" t="s">
        <v>477</v>
      </c>
      <c r="K624" t="s">
        <v>1024</v>
      </c>
      <c r="L624" t="s">
        <v>475</v>
      </c>
      <c r="M624" t="s">
        <v>758</v>
      </c>
    </row>
    <row r="625" spans="1:13" x14ac:dyDescent="0.4">
      <c r="A625" s="428" t="s">
        <v>232</v>
      </c>
      <c r="B625" t="s">
        <v>59</v>
      </c>
      <c r="C625" t="s">
        <v>406</v>
      </c>
      <c r="D625" t="s">
        <v>759</v>
      </c>
      <c r="E625" s="866">
        <v>0.48099999999999998</v>
      </c>
      <c r="F625" t="s">
        <v>389</v>
      </c>
      <c r="G625" t="s">
        <v>400</v>
      </c>
      <c r="H625" s="867">
        <v>2.5999999999999998E-4</v>
      </c>
      <c r="I625" t="s">
        <v>1023</v>
      </c>
      <c r="J625" t="s">
        <v>477</v>
      </c>
      <c r="K625" t="s">
        <v>1024</v>
      </c>
      <c r="L625" t="s">
        <v>475</v>
      </c>
      <c r="M625" t="s">
        <v>761</v>
      </c>
    </row>
    <row r="626" spans="1:13" x14ac:dyDescent="0.4">
      <c r="A626" s="428" t="s">
        <v>232</v>
      </c>
      <c r="B626" t="s">
        <v>59</v>
      </c>
      <c r="C626" t="s">
        <v>406</v>
      </c>
      <c r="D626" t="s">
        <v>759</v>
      </c>
      <c r="E626" s="866">
        <v>0.48099999999999998</v>
      </c>
      <c r="F626" t="s">
        <v>389</v>
      </c>
      <c r="G626" t="s">
        <v>401</v>
      </c>
      <c r="H626">
        <v>2.6217800000000001E-4</v>
      </c>
      <c r="I626" t="s">
        <v>1023</v>
      </c>
      <c r="J626" t="s">
        <v>477</v>
      </c>
      <c r="K626" t="s">
        <v>1024</v>
      </c>
      <c r="L626" t="s">
        <v>475</v>
      </c>
      <c r="M626" t="s">
        <v>762</v>
      </c>
    </row>
    <row r="627" spans="1:13" x14ac:dyDescent="0.4">
      <c r="A627" s="428" t="s">
        <v>232</v>
      </c>
      <c r="B627" t="s">
        <v>60</v>
      </c>
      <c r="C627" t="s">
        <v>52</v>
      </c>
      <c r="E627" s="866">
        <v>0.34</v>
      </c>
      <c r="F627" t="s">
        <v>389</v>
      </c>
      <c r="G627" t="s">
        <v>400</v>
      </c>
      <c r="H627" s="867">
        <v>8.1999999999999998E-4</v>
      </c>
      <c r="I627" t="s">
        <v>1023</v>
      </c>
      <c r="J627" t="s">
        <v>477</v>
      </c>
      <c r="K627" t="s">
        <v>1024</v>
      </c>
      <c r="L627" t="s">
        <v>475</v>
      </c>
      <c r="M627" t="s">
        <v>768</v>
      </c>
    </row>
    <row r="628" spans="1:13" x14ac:dyDescent="0.4">
      <c r="A628" s="428" t="s">
        <v>232</v>
      </c>
      <c r="B628" t="s">
        <v>60</v>
      </c>
      <c r="C628" t="s">
        <v>52</v>
      </c>
      <c r="E628" s="866">
        <v>0.34</v>
      </c>
      <c r="F628" t="s">
        <v>389</v>
      </c>
      <c r="G628" t="s">
        <v>401</v>
      </c>
      <c r="H628">
        <v>8.2282899999999996E-4</v>
      </c>
      <c r="I628" t="s">
        <v>1023</v>
      </c>
      <c r="J628" t="s">
        <v>477</v>
      </c>
      <c r="K628" t="s">
        <v>1024</v>
      </c>
      <c r="L628" t="s">
        <v>475</v>
      </c>
      <c r="M628" t="s">
        <v>772</v>
      </c>
    </row>
    <row r="629" spans="1:13" x14ac:dyDescent="0.4">
      <c r="A629" s="428" t="s">
        <v>232</v>
      </c>
      <c r="B629" t="s">
        <v>60</v>
      </c>
      <c r="C629" t="s">
        <v>54</v>
      </c>
      <c r="E629" s="866">
        <v>0.432</v>
      </c>
      <c r="F629" t="s">
        <v>389</v>
      </c>
      <c r="G629" t="s">
        <v>400</v>
      </c>
      <c r="H629" s="867">
        <v>2.9999999999999997E-4</v>
      </c>
      <c r="I629" t="s">
        <v>1023</v>
      </c>
      <c r="J629" t="s">
        <v>477</v>
      </c>
      <c r="K629" t="s">
        <v>1024</v>
      </c>
      <c r="L629" t="s">
        <v>475</v>
      </c>
      <c r="M629" t="s">
        <v>778</v>
      </c>
    </row>
    <row r="630" spans="1:13" x14ac:dyDescent="0.4">
      <c r="A630" s="428" t="s">
        <v>232</v>
      </c>
      <c r="B630" t="s">
        <v>60</v>
      </c>
      <c r="C630" t="s">
        <v>54</v>
      </c>
      <c r="E630" s="866">
        <v>0.432</v>
      </c>
      <c r="F630" t="s">
        <v>389</v>
      </c>
      <c r="G630" t="s">
        <v>401</v>
      </c>
      <c r="H630">
        <v>2.95436E-4</v>
      </c>
      <c r="I630" t="s">
        <v>1023</v>
      </c>
      <c r="J630" t="s">
        <v>477</v>
      </c>
      <c r="K630" t="s">
        <v>1024</v>
      </c>
      <c r="L630" t="s">
        <v>475</v>
      </c>
      <c r="M630" t="s">
        <v>780</v>
      </c>
    </row>
    <row r="631" spans="1:13" x14ac:dyDescent="0.4">
      <c r="A631" s="428" t="s">
        <v>232</v>
      </c>
      <c r="B631" t="s">
        <v>60</v>
      </c>
      <c r="C631" t="s">
        <v>73</v>
      </c>
      <c r="E631" s="866">
        <v>0.55000000000000004</v>
      </c>
      <c r="F631" t="s">
        <v>389</v>
      </c>
      <c r="G631" t="s">
        <v>400</v>
      </c>
      <c r="H631" s="867">
        <v>1.1E-4</v>
      </c>
      <c r="I631" t="s">
        <v>1023</v>
      </c>
      <c r="J631" t="s">
        <v>477</v>
      </c>
      <c r="K631" t="s">
        <v>1024</v>
      </c>
      <c r="L631" t="s">
        <v>475</v>
      </c>
      <c r="M631" t="s">
        <v>784</v>
      </c>
    </row>
    <row r="632" spans="1:13" x14ac:dyDescent="0.4">
      <c r="A632" s="428" t="s">
        <v>232</v>
      </c>
      <c r="B632" t="s">
        <v>60</v>
      </c>
      <c r="C632" t="s">
        <v>73</v>
      </c>
      <c r="E632" s="866">
        <v>0.55000000000000004</v>
      </c>
      <c r="F632" t="s">
        <v>389</v>
      </c>
      <c r="G632" t="s">
        <v>401</v>
      </c>
      <c r="H632">
        <v>1.0853600000000001E-4</v>
      </c>
      <c r="I632" t="s">
        <v>1023</v>
      </c>
      <c r="J632" t="s">
        <v>477</v>
      </c>
      <c r="K632" t="s">
        <v>1024</v>
      </c>
      <c r="L632" t="s">
        <v>475</v>
      </c>
      <c r="M632" t="s">
        <v>786</v>
      </c>
    </row>
    <row r="633" spans="1:13" x14ac:dyDescent="0.4">
      <c r="A633" s="428" t="s">
        <v>232</v>
      </c>
      <c r="B633" t="s">
        <v>60</v>
      </c>
      <c r="C633" t="s">
        <v>55</v>
      </c>
      <c r="E633" s="866">
        <v>0.34</v>
      </c>
      <c r="F633" t="s">
        <v>389</v>
      </c>
      <c r="G633" t="s">
        <v>400</v>
      </c>
      <c r="H633" s="867">
        <v>3.0000000000000001E-3</v>
      </c>
      <c r="I633" t="s">
        <v>1023</v>
      </c>
      <c r="J633" t="s">
        <v>477</v>
      </c>
      <c r="K633" t="s">
        <v>1024</v>
      </c>
      <c r="L633" t="s">
        <v>475</v>
      </c>
      <c r="M633" t="s">
        <v>789</v>
      </c>
    </row>
    <row r="634" spans="1:13" x14ac:dyDescent="0.4">
      <c r="A634" s="428" t="s">
        <v>232</v>
      </c>
      <c r="B634" t="s">
        <v>60</v>
      </c>
      <c r="C634" t="s">
        <v>55</v>
      </c>
      <c r="E634" s="866">
        <v>0.34</v>
      </c>
      <c r="F634" t="s">
        <v>389</v>
      </c>
      <c r="G634" t="s">
        <v>401</v>
      </c>
      <c r="H634">
        <v>2.9745359999999998E-3</v>
      </c>
      <c r="I634" t="s">
        <v>1023</v>
      </c>
      <c r="J634" t="s">
        <v>477</v>
      </c>
      <c r="K634" t="s">
        <v>1024</v>
      </c>
      <c r="L634" t="s">
        <v>475</v>
      </c>
      <c r="M634" t="s">
        <v>790</v>
      </c>
    </row>
    <row r="635" spans="1:13" x14ac:dyDescent="0.4">
      <c r="A635" s="428" t="s">
        <v>232</v>
      </c>
      <c r="B635" t="s">
        <v>60</v>
      </c>
      <c r="C635" t="s">
        <v>406</v>
      </c>
      <c r="D635" t="s">
        <v>791</v>
      </c>
      <c r="E635" s="866">
        <v>0.432</v>
      </c>
      <c r="F635" t="s">
        <v>389</v>
      </c>
      <c r="G635" t="s">
        <v>400</v>
      </c>
      <c r="H635" s="867">
        <v>2.9999999999999997E-4</v>
      </c>
      <c r="I635" t="s">
        <v>1023</v>
      </c>
      <c r="J635" t="s">
        <v>477</v>
      </c>
      <c r="K635" t="s">
        <v>1024</v>
      </c>
      <c r="L635" t="s">
        <v>475</v>
      </c>
      <c r="M635" t="s">
        <v>793</v>
      </c>
    </row>
    <row r="636" spans="1:13" x14ac:dyDescent="0.4">
      <c r="A636" s="428" t="s">
        <v>232</v>
      </c>
      <c r="B636" t="s">
        <v>60</v>
      </c>
      <c r="C636" t="s">
        <v>406</v>
      </c>
      <c r="D636" t="s">
        <v>791</v>
      </c>
      <c r="E636" s="866">
        <v>0.432</v>
      </c>
      <c r="F636" t="s">
        <v>389</v>
      </c>
      <c r="G636" t="s">
        <v>401</v>
      </c>
      <c r="H636">
        <v>2.95436E-4</v>
      </c>
      <c r="I636" t="s">
        <v>1023</v>
      </c>
      <c r="J636" t="s">
        <v>477</v>
      </c>
      <c r="K636" t="s">
        <v>1024</v>
      </c>
      <c r="L636" t="s">
        <v>475</v>
      </c>
      <c r="M636" t="s">
        <v>794</v>
      </c>
    </row>
    <row r="637" spans="1:13" x14ac:dyDescent="0.4">
      <c r="A637" s="428" t="s">
        <v>232</v>
      </c>
      <c r="B637" t="s">
        <v>61</v>
      </c>
      <c r="C637" t="s">
        <v>52</v>
      </c>
      <c r="E637" s="866">
        <v>0.28599999999999998</v>
      </c>
      <c r="F637" t="s">
        <v>389</v>
      </c>
      <c r="G637" t="s">
        <v>400</v>
      </c>
      <c r="H637" s="867">
        <v>2.3E-3</v>
      </c>
      <c r="I637" t="s">
        <v>1023</v>
      </c>
      <c r="J637" t="s">
        <v>477</v>
      </c>
      <c r="K637" t="s">
        <v>1024</v>
      </c>
      <c r="L637" t="s">
        <v>475</v>
      </c>
      <c r="M637" t="s">
        <v>800</v>
      </c>
    </row>
    <row r="638" spans="1:13" x14ac:dyDescent="0.4">
      <c r="A638" s="428" t="s">
        <v>232</v>
      </c>
      <c r="B638" t="s">
        <v>61</v>
      </c>
      <c r="C638" t="s">
        <v>52</v>
      </c>
      <c r="E638" s="866">
        <v>0.28599999999999998</v>
      </c>
      <c r="F638" t="s">
        <v>389</v>
      </c>
      <c r="G638" t="s">
        <v>401</v>
      </c>
      <c r="H638">
        <v>2.2928290000000001E-3</v>
      </c>
      <c r="I638" t="s">
        <v>1023</v>
      </c>
      <c r="J638" t="s">
        <v>477</v>
      </c>
      <c r="K638" t="s">
        <v>1024</v>
      </c>
      <c r="L638" t="s">
        <v>475</v>
      </c>
      <c r="M638" t="s">
        <v>804</v>
      </c>
    </row>
    <row r="639" spans="1:13" x14ac:dyDescent="0.4">
      <c r="A639" s="428" t="s">
        <v>232</v>
      </c>
      <c r="B639" t="s">
        <v>61</v>
      </c>
      <c r="C639" t="s">
        <v>54</v>
      </c>
      <c r="E639" s="866">
        <v>0.28199999999999997</v>
      </c>
      <c r="F639" t="s">
        <v>389</v>
      </c>
      <c r="G639" t="s">
        <v>400</v>
      </c>
      <c r="H639" s="867">
        <v>6.8999999999999997E-4</v>
      </c>
      <c r="I639" t="s">
        <v>1023</v>
      </c>
      <c r="J639" t="s">
        <v>477</v>
      </c>
      <c r="K639" t="s">
        <v>1024</v>
      </c>
      <c r="L639" t="s">
        <v>475</v>
      </c>
      <c r="M639" t="s">
        <v>810</v>
      </c>
    </row>
    <row r="640" spans="1:13" x14ac:dyDescent="0.4">
      <c r="A640" s="428" t="s">
        <v>232</v>
      </c>
      <c r="B640" t="s">
        <v>61</v>
      </c>
      <c r="C640" t="s">
        <v>54</v>
      </c>
      <c r="E640" s="866">
        <v>0.28199999999999997</v>
      </c>
      <c r="F640" t="s">
        <v>389</v>
      </c>
      <c r="G640" t="s">
        <v>401</v>
      </c>
      <c r="H640">
        <v>6.8543599999999999E-4</v>
      </c>
      <c r="I640" t="s">
        <v>1023</v>
      </c>
      <c r="J640" t="s">
        <v>477</v>
      </c>
      <c r="K640" t="s">
        <v>1024</v>
      </c>
      <c r="L640" t="s">
        <v>475</v>
      </c>
      <c r="M640" t="s">
        <v>812</v>
      </c>
    </row>
    <row r="641" spans="1:13" x14ac:dyDescent="0.4">
      <c r="A641" s="428" t="s">
        <v>232</v>
      </c>
      <c r="B641" t="s">
        <v>61</v>
      </c>
      <c r="C641" t="s">
        <v>73</v>
      </c>
      <c r="E641" s="866">
        <v>0.48499999999999999</v>
      </c>
      <c r="F641" t="s">
        <v>389</v>
      </c>
      <c r="G641" t="s">
        <v>400</v>
      </c>
      <c r="H641" s="867">
        <v>1.1E-4</v>
      </c>
      <c r="I641" t="s">
        <v>1023</v>
      </c>
      <c r="J641" t="s">
        <v>477</v>
      </c>
      <c r="K641" t="s">
        <v>1024</v>
      </c>
      <c r="L641" t="s">
        <v>475</v>
      </c>
      <c r="M641" t="s">
        <v>816</v>
      </c>
    </row>
    <row r="642" spans="1:13" x14ac:dyDescent="0.4">
      <c r="A642" s="428" t="s">
        <v>232</v>
      </c>
      <c r="B642" t="s">
        <v>61</v>
      </c>
      <c r="C642" t="s">
        <v>73</v>
      </c>
      <c r="E642" s="866">
        <v>0.48499999999999999</v>
      </c>
      <c r="F642" t="s">
        <v>389</v>
      </c>
      <c r="G642" t="s">
        <v>401</v>
      </c>
      <c r="H642">
        <v>1.08436E-4</v>
      </c>
      <c r="I642" t="s">
        <v>1023</v>
      </c>
      <c r="J642" t="s">
        <v>477</v>
      </c>
      <c r="K642" t="s">
        <v>1024</v>
      </c>
      <c r="L642" t="s">
        <v>475</v>
      </c>
      <c r="M642" t="s">
        <v>818</v>
      </c>
    </row>
    <row r="643" spans="1:13" x14ac:dyDescent="0.4">
      <c r="A643" s="428" t="s">
        <v>232</v>
      </c>
      <c r="B643" t="s">
        <v>61</v>
      </c>
      <c r="C643" t="s">
        <v>55</v>
      </c>
      <c r="E643" s="866">
        <v>0.30599999999999999</v>
      </c>
      <c r="F643" t="s">
        <v>389</v>
      </c>
      <c r="G643" t="s">
        <v>400</v>
      </c>
      <c r="H643" s="867">
        <v>6.1999999999999998E-3</v>
      </c>
      <c r="I643" t="s">
        <v>1023</v>
      </c>
      <c r="J643" t="s">
        <v>477</v>
      </c>
      <c r="K643" t="s">
        <v>1024</v>
      </c>
      <c r="L643" t="s">
        <v>475</v>
      </c>
      <c r="M643" t="s">
        <v>821</v>
      </c>
    </row>
    <row r="644" spans="1:13" x14ac:dyDescent="0.4">
      <c r="A644" s="428" t="s">
        <v>232</v>
      </c>
      <c r="B644" t="s">
        <v>61</v>
      </c>
      <c r="C644" t="s">
        <v>55</v>
      </c>
      <c r="E644" s="866">
        <v>0.30599999999999999</v>
      </c>
      <c r="F644" t="s">
        <v>389</v>
      </c>
      <c r="G644" t="s">
        <v>401</v>
      </c>
      <c r="H644">
        <v>6.2324370000000004E-3</v>
      </c>
      <c r="I644" t="s">
        <v>1023</v>
      </c>
      <c r="J644" t="s">
        <v>477</v>
      </c>
      <c r="K644" t="s">
        <v>1024</v>
      </c>
      <c r="L644" t="s">
        <v>475</v>
      </c>
      <c r="M644" t="s">
        <v>822</v>
      </c>
    </row>
    <row r="645" spans="1:13" x14ac:dyDescent="0.4">
      <c r="A645" s="428" t="s">
        <v>232</v>
      </c>
      <c r="B645" t="s">
        <v>61</v>
      </c>
      <c r="C645" t="s">
        <v>406</v>
      </c>
      <c r="D645" t="s">
        <v>823</v>
      </c>
      <c r="E645" s="866">
        <v>0.40300000000000002</v>
      </c>
      <c r="F645" t="s">
        <v>389</v>
      </c>
      <c r="G645" t="s">
        <v>400</v>
      </c>
      <c r="H645" s="867">
        <v>6.8999999999999997E-4</v>
      </c>
      <c r="I645" t="s">
        <v>1023</v>
      </c>
      <c r="J645" t="s">
        <v>477</v>
      </c>
      <c r="K645" t="s">
        <v>1024</v>
      </c>
      <c r="L645" t="s">
        <v>475</v>
      </c>
      <c r="M645" t="s">
        <v>825</v>
      </c>
    </row>
    <row r="646" spans="1:13" x14ac:dyDescent="0.4">
      <c r="A646" s="428" t="s">
        <v>232</v>
      </c>
      <c r="B646" t="s">
        <v>61</v>
      </c>
      <c r="C646" t="s">
        <v>406</v>
      </c>
      <c r="D646" t="s">
        <v>823</v>
      </c>
      <c r="E646" s="866">
        <v>0.40300000000000002</v>
      </c>
      <c r="F646" t="s">
        <v>389</v>
      </c>
      <c r="G646" t="s">
        <v>401</v>
      </c>
      <c r="H646">
        <v>6.90539E-4</v>
      </c>
      <c r="I646" t="s">
        <v>1023</v>
      </c>
      <c r="J646" t="s">
        <v>477</v>
      </c>
      <c r="K646" t="s">
        <v>1024</v>
      </c>
      <c r="L646" t="s">
        <v>475</v>
      </c>
      <c r="M646" t="s">
        <v>826</v>
      </c>
    </row>
    <row r="647" spans="1:13" x14ac:dyDescent="0.4">
      <c r="A647" s="428" t="s">
        <v>232</v>
      </c>
      <c r="B647" t="s">
        <v>62</v>
      </c>
      <c r="C647" t="s">
        <v>52</v>
      </c>
      <c r="E647" s="866">
        <v>0.33100000000000002</v>
      </c>
      <c r="F647" t="s">
        <v>389</v>
      </c>
      <c r="G647" t="s">
        <v>400</v>
      </c>
      <c r="H647" s="867">
        <v>2.3000000000000001E-4</v>
      </c>
      <c r="I647" t="s">
        <v>1023</v>
      </c>
      <c r="J647" t="s">
        <v>477</v>
      </c>
      <c r="K647" t="s">
        <v>1024</v>
      </c>
      <c r="L647" t="s">
        <v>475</v>
      </c>
      <c r="M647" t="s">
        <v>832</v>
      </c>
    </row>
    <row r="648" spans="1:13" x14ac:dyDescent="0.4">
      <c r="A648" s="428" t="s">
        <v>232</v>
      </c>
      <c r="B648" t="s">
        <v>62</v>
      </c>
      <c r="C648" t="s">
        <v>52</v>
      </c>
      <c r="E648" s="866">
        <v>0.33100000000000002</v>
      </c>
      <c r="F648" t="s">
        <v>389</v>
      </c>
      <c r="G648" t="s">
        <v>401</v>
      </c>
      <c r="H648">
        <v>2.2582799999999999E-4</v>
      </c>
      <c r="I648" t="s">
        <v>1023</v>
      </c>
      <c r="J648" t="s">
        <v>477</v>
      </c>
      <c r="K648" t="s">
        <v>1024</v>
      </c>
      <c r="L648" t="s">
        <v>475</v>
      </c>
      <c r="M648" t="s">
        <v>836</v>
      </c>
    </row>
    <row r="649" spans="1:13" x14ac:dyDescent="0.4">
      <c r="A649" s="428" t="s">
        <v>232</v>
      </c>
      <c r="B649" t="s">
        <v>62</v>
      </c>
      <c r="C649" t="s">
        <v>54</v>
      </c>
      <c r="E649" s="866">
        <v>0.33200000000000002</v>
      </c>
      <c r="F649" t="s">
        <v>389</v>
      </c>
      <c r="G649" t="s">
        <v>400</v>
      </c>
      <c r="H649" s="867">
        <v>5.2999999999999998E-4</v>
      </c>
      <c r="I649" t="s">
        <v>1023</v>
      </c>
      <c r="J649" t="s">
        <v>477</v>
      </c>
      <c r="K649" t="s">
        <v>1024</v>
      </c>
      <c r="L649" t="s">
        <v>475</v>
      </c>
      <c r="M649" t="s">
        <v>842</v>
      </c>
    </row>
    <row r="650" spans="1:13" x14ac:dyDescent="0.4">
      <c r="A650" s="428" t="s">
        <v>232</v>
      </c>
      <c r="B650" t="s">
        <v>62</v>
      </c>
      <c r="C650" t="s">
        <v>54</v>
      </c>
      <c r="E650" s="866">
        <v>0.33200000000000002</v>
      </c>
      <c r="F650" t="s">
        <v>389</v>
      </c>
      <c r="G650" t="s">
        <v>401</v>
      </c>
      <c r="H650">
        <v>5.34436E-4</v>
      </c>
      <c r="I650" t="s">
        <v>1023</v>
      </c>
      <c r="J650" t="s">
        <v>477</v>
      </c>
      <c r="K650" t="s">
        <v>1024</v>
      </c>
      <c r="L650" t="s">
        <v>475</v>
      </c>
      <c r="M650" t="s">
        <v>844</v>
      </c>
    </row>
    <row r="651" spans="1:13" x14ac:dyDescent="0.4">
      <c r="A651" s="428" t="s">
        <v>232</v>
      </c>
      <c r="B651" t="s">
        <v>62</v>
      </c>
      <c r="C651" t="s">
        <v>73</v>
      </c>
      <c r="E651" s="866">
        <v>0.50900000000000001</v>
      </c>
      <c r="F651" t="s">
        <v>389</v>
      </c>
      <c r="G651" t="s">
        <v>400</v>
      </c>
      <c r="H651" s="867">
        <v>6.7000000000000002E-5</v>
      </c>
      <c r="I651" t="s">
        <v>1023</v>
      </c>
      <c r="J651" t="s">
        <v>477</v>
      </c>
      <c r="K651" t="s">
        <v>1024</v>
      </c>
      <c r="L651" t="s">
        <v>475</v>
      </c>
      <c r="M651" t="s">
        <v>848</v>
      </c>
    </row>
    <row r="652" spans="1:13" x14ac:dyDescent="0.4">
      <c r="A652" s="428" t="s">
        <v>232</v>
      </c>
      <c r="B652" t="s">
        <v>62</v>
      </c>
      <c r="C652" t="s">
        <v>73</v>
      </c>
      <c r="E652" s="866">
        <v>0.50900000000000001</v>
      </c>
      <c r="F652" t="s">
        <v>389</v>
      </c>
      <c r="G652" t="s">
        <v>401</v>
      </c>
      <c r="H652" s="867">
        <v>6.7399999999999998E-5</v>
      </c>
      <c r="I652" t="s">
        <v>1023</v>
      </c>
      <c r="J652" t="s">
        <v>477</v>
      </c>
      <c r="K652" t="s">
        <v>1024</v>
      </c>
      <c r="L652" t="s">
        <v>475</v>
      </c>
      <c r="M652" t="s">
        <v>850</v>
      </c>
    </row>
    <row r="653" spans="1:13" x14ac:dyDescent="0.4">
      <c r="A653" s="428" t="s">
        <v>232</v>
      </c>
      <c r="B653" t="s">
        <v>62</v>
      </c>
      <c r="C653" t="s">
        <v>55</v>
      </c>
      <c r="E653" s="866">
        <v>0.314</v>
      </c>
      <c r="F653" t="s">
        <v>389</v>
      </c>
      <c r="G653" t="s">
        <v>400</v>
      </c>
      <c r="H653" s="867">
        <v>1.2999999999999999E-3</v>
      </c>
      <c r="I653" t="s">
        <v>1023</v>
      </c>
      <c r="J653" t="s">
        <v>477</v>
      </c>
      <c r="K653" t="s">
        <v>1024</v>
      </c>
      <c r="L653" t="s">
        <v>475</v>
      </c>
      <c r="M653" t="s">
        <v>853</v>
      </c>
    </row>
    <row r="654" spans="1:13" x14ac:dyDescent="0.4">
      <c r="A654" s="428" t="s">
        <v>232</v>
      </c>
      <c r="B654" t="s">
        <v>62</v>
      </c>
      <c r="C654" t="s">
        <v>55</v>
      </c>
      <c r="E654" s="866">
        <v>0.314</v>
      </c>
      <c r="F654" t="s">
        <v>389</v>
      </c>
      <c r="G654" t="s">
        <v>401</v>
      </c>
      <c r="H654">
        <v>1.299436E-3</v>
      </c>
      <c r="I654" t="s">
        <v>1023</v>
      </c>
      <c r="J654" t="s">
        <v>477</v>
      </c>
      <c r="K654" t="s">
        <v>1024</v>
      </c>
      <c r="L654" t="s">
        <v>475</v>
      </c>
      <c r="M654" t="s">
        <v>854</v>
      </c>
    </row>
    <row r="655" spans="1:13" x14ac:dyDescent="0.4">
      <c r="A655" s="428" t="s">
        <v>232</v>
      </c>
      <c r="B655" t="s">
        <v>62</v>
      </c>
      <c r="C655" t="s">
        <v>406</v>
      </c>
      <c r="D655" t="s">
        <v>855</v>
      </c>
      <c r="E655" s="866">
        <v>0.46</v>
      </c>
      <c r="F655" t="s">
        <v>389</v>
      </c>
      <c r="G655" t="s">
        <v>400</v>
      </c>
      <c r="H655" s="867">
        <v>1.2E-4</v>
      </c>
      <c r="I655" t="s">
        <v>1023</v>
      </c>
      <c r="J655" t="s">
        <v>477</v>
      </c>
      <c r="K655" t="s">
        <v>1024</v>
      </c>
      <c r="L655" t="s">
        <v>475</v>
      </c>
      <c r="M655" t="s">
        <v>857</v>
      </c>
    </row>
    <row r="656" spans="1:13" x14ac:dyDescent="0.4">
      <c r="A656" s="428" t="s">
        <v>232</v>
      </c>
      <c r="B656" t="s">
        <v>62</v>
      </c>
      <c r="C656" t="s">
        <v>406</v>
      </c>
      <c r="D656" t="s">
        <v>855</v>
      </c>
      <c r="E656" s="866">
        <v>0.46</v>
      </c>
      <c r="F656" t="s">
        <v>389</v>
      </c>
      <c r="G656" t="s">
        <v>401</v>
      </c>
      <c r="H656">
        <v>1.24645E-4</v>
      </c>
      <c r="I656" t="s">
        <v>1023</v>
      </c>
      <c r="J656" t="s">
        <v>477</v>
      </c>
      <c r="K656" t="s">
        <v>1024</v>
      </c>
      <c r="L656" t="s">
        <v>475</v>
      </c>
      <c r="M656" t="s">
        <v>858</v>
      </c>
    </row>
    <row r="657" spans="1:13" x14ac:dyDescent="0.4">
      <c r="A657" s="428" t="s">
        <v>232</v>
      </c>
      <c r="B657" t="s">
        <v>63</v>
      </c>
      <c r="C657" t="s">
        <v>52</v>
      </c>
      <c r="E657" s="866">
        <v>0.31900000000000001</v>
      </c>
      <c r="F657" t="s">
        <v>389</v>
      </c>
      <c r="G657" t="s">
        <v>400</v>
      </c>
      <c r="H657" s="867">
        <v>5.0000000000000001E-4</v>
      </c>
      <c r="I657" t="s">
        <v>1023</v>
      </c>
      <c r="J657" t="s">
        <v>477</v>
      </c>
      <c r="K657" t="s">
        <v>1024</v>
      </c>
      <c r="L657" t="s">
        <v>475</v>
      </c>
      <c r="M657" t="s">
        <v>864</v>
      </c>
    </row>
    <row r="658" spans="1:13" x14ac:dyDescent="0.4">
      <c r="A658" s="428" t="s">
        <v>232</v>
      </c>
      <c r="B658" t="s">
        <v>63</v>
      </c>
      <c r="C658" t="s">
        <v>52</v>
      </c>
      <c r="E658" s="866">
        <v>0.31900000000000001</v>
      </c>
      <c r="F658" t="s">
        <v>389</v>
      </c>
      <c r="G658" t="s">
        <v>401</v>
      </c>
      <c r="H658">
        <v>5.0482800000000003E-4</v>
      </c>
      <c r="I658" t="s">
        <v>1023</v>
      </c>
      <c r="J658" t="s">
        <v>477</v>
      </c>
      <c r="K658" t="s">
        <v>1024</v>
      </c>
      <c r="L658" t="s">
        <v>475</v>
      </c>
      <c r="M658" t="s">
        <v>868</v>
      </c>
    </row>
    <row r="659" spans="1:13" x14ac:dyDescent="0.4">
      <c r="A659" s="428" t="s">
        <v>232</v>
      </c>
      <c r="B659" t="s">
        <v>63</v>
      </c>
      <c r="C659" t="s">
        <v>54</v>
      </c>
      <c r="E659" s="866">
        <v>0.29899999999999999</v>
      </c>
      <c r="F659" t="s">
        <v>389</v>
      </c>
      <c r="G659" t="s">
        <v>400</v>
      </c>
      <c r="H659" s="867">
        <v>4.2999999999999999E-4</v>
      </c>
      <c r="I659" t="s">
        <v>1023</v>
      </c>
      <c r="J659" t="s">
        <v>477</v>
      </c>
      <c r="K659" t="s">
        <v>1024</v>
      </c>
      <c r="L659" t="s">
        <v>475</v>
      </c>
      <c r="M659" t="s">
        <v>874</v>
      </c>
    </row>
    <row r="660" spans="1:13" x14ac:dyDescent="0.4">
      <c r="A660" s="428" t="s">
        <v>232</v>
      </c>
      <c r="B660" t="s">
        <v>63</v>
      </c>
      <c r="C660" t="s">
        <v>54</v>
      </c>
      <c r="E660" s="866">
        <v>0.29899999999999999</v>
      </c>
      <c r="F660" t="s">
        <v>389</v>
      </c>
      <c r="G660" t="s">
        <v>401</v>
      </c>
      <c r="H660">
        <v>4.2843599999999998E-4</v>
      </c>
      <c r="I660" t="s">
        <v>1023</v>
      </c>
      <c r="J660" t="s">
        <v>477</v>
      </c>
      <c r="K660" t="s">
        <v>1024</v>
      </c>
      <c r="L660" t="s">
        <v>475</v>
      </c>
      <c r="M660" t="s">
        <v>876</v>
      </c>
    </row>
    <row r="661" spans="1:13" x14ac:dyDescent="0.4">
      <c r="A661" s="428" t="s">
        <v>232</v>
      </c>
      <c r="B661" t="s">
        <v>63</v>
      </c>
      <c r="C661" t="s">
        <v>73</v>
      </c>
      <c r="E661" s="866">
        <v>0.501</v>
      </c>
      <c r="F661" t="s">
        <v>389</v>
      </c>
      <c r="G661" t="s">
        <v>400</v>
      </c>
      <c r="H661" s="867">
        <v>1E-4</v>
      </c>
      <c r="I661" t="s">
        <v>1023</v>
      </c>
      <c r="J661" t="s">
        <v>477</v>
      </c>
      <c r="K661" t="s">
        <v>1024</v>
      </c>
      <c r="L661" t="s">
        <v>475</v>
      </c>
      <c r="M661" t="s">
        <v>880</v>
      </c>
    </row>
    <row r="662" spans="1:13" x14ac:dyDescent="0.4">
      <c r="A662" s="430" t="s">
        <v>232</v>
      </c>
      <c r="B662" t="s">
        <v>63</v>
      </c>
      <c r="C662" t="s">
        <v>73</v>
      </c>
      <c r="E662" s="866">
        <v>0.501</v>
      </c>
      <c r="F662" t="s">
        <v>389</v>
      </c>
      <c r="G662" t="s">
        <v>401</v>
      </c>
      <c r="H662">
        <v>1.01436E-4</v>
      </c>
      <c r="I662" t="s">
        <v>1023</v>
      </c>
      <c r="J662" t="s">
        <v>477</v>
      </c>
      <c r="K662" t="s">
        <v>1024</v>
      </c>
      <c r="L662" t="s">
        <v>475</v>
      </c>
      <c r="M662" t="s">
        <v>882</v>
      </c>
    </row>
    <row r="663" spans="1:13" x14ac:dyDescent="0.4">
      <c r="A663" s="375" t="s">
        <v>232</v>
      </c>
      <c r="B663" t="s">
        <v>63</v>
      </c>
      <c r="C663" t="s">
        <v>55</v>
      </c>
      <c r="E663" s="866">
        <v>0.316</v>
      </c>
      <c r="F663" t="s">
        <v>389</v>
      </c>
      <c r="G663" t="s">
        <v>400</v>
      </c>
      <c r="H663" s="867">
        <v>2.7000000000000001E-3</v>
      </c>
      <c r="I663" t="s">
        <v>1023</v>
      </c>
      <c r="J663" t="s">
        <v>477</v>
      </c>
      <c r="K663" t="s">
        <v>1024</v>
      </c>
      <c r="L663" t="s">
        <v>475</v>
      </c>
      <c r="M663" t="s">
        <v>885</v>
      </c>
    </row>
    <row r="664" spans="1:13" x14ac:dyDescent="0.4">
      <c r="A664" s="375" t="s">
        <v>232</v>
      </c>
      <c r="B664" t="s">
        <v>63</v>
      </c>
      <c r="C664" t="s">
        <v>55</v>
      </c>
      <c r="E664" s="866">
        <v>0.316</v>
      </c>
      <c r="F664" t="s">
        <v>389</v>
      </c>
      <c r="G664" t="s">
        <v>401</v>
      </c>
      <c r="H664">
        <v>2.7084359999999998E-3</v>
      </c>
      <c r="I664" t="s">
        <v>1023</v>
      </c>
      <c r="J664" t="s">
        <v>477</v>
      </c>
      <c r="K664" t="s">
        <v>1024</v>
      </c>
      <c r="L664" t="s">
        <v>475</v>
      </c>
      <c r="M664" t="s">
        <v>886</v>
      </c>
    </row>
    <row r="665" spans="1:13" x14ac:dyDescent="0.4">
      <c r="A665" s="375" t="s">
        <v>232</v>
      </c>
      <c r="B665" t="s">
        <v>63</v>
      </c>
      <c r="C665" t="s">
        <v>406</v>
      </c>
      <c r="D665" t="s">
        <v>887</v>
      </c>
      <c r="E665" s="866">
        <v>0.45400000000000001</v>
      </c>
      <c r="F665" t="s">
        <v>389</v>
      </c>
      <c r="G665" t="s">
        <v>400</v>
      </c>
      <c r="H665" s="867">
        <v>2.2000000000000001E-4</v>
      </c>
      <c r="I665" t="s">
        <v>1023</v>
      </c>
      <c r="J665" t="s">
        <v>477</v>
      </c>
      <c r="K665" t="s">
        <v>1024</v>
      </c>
      <c r="L665" t="s">
        <v>475</v>
      </c>
      <c r="M665" t="s">
        <v>889</v>
      </c>
    </row>
    <row r="666" spans="1:13" x14ac:dyDescent="0.4">
      <c r="A666" s="375" t="s">
        <v>232</v>
      </c>
      <c r="B666" t="s">
        <v>63</v>
      </c>
      <c r="C666" t="s">
        <v>406</v>
      </c>
      <c r="D666" t="s">
        <v>887</v>
      </c>
      <c r="E666" s="866">
        <v>0.45400000000000001</v>
      </c>
      <c r="F666" t="s">
        <v>389</v>
      </c>
      <c r="G666" t="s">
        <v>401</v>
      </c>
      <c r="H666">
        <v>2.1659199999999999E-4</v>
      </c>
      <c r="I666" t="s">
        <v>1023</v>
      </c>
      <c r="J666" t="s">
        <v>477</v>
      </c>
      <c r="K666" t="s">
        <v>1024</v>
      </c>
      <c r="L666" t="s">
        <v>475</v>
      </c>
      <c r="M666" t="s">
        <v>890</v>
      </c>
    </row>
    <row r="667" spans="1:13" x14ac:dyDescent="0.4">
      <c r="A667" s="375" t="s">
        <v>232</v>
      </c>
      <c r="B667" t="s">
        <v>64</v>
      </c>
      <c r="C667" t="s">
        <v>52</v>
      </c>
      <c r="E667" s="866">
        <v>0.31900000000000001</v>
      </c>
      <c r="F667" t="s">
        <v>389</v>
      </c>
      <c r="G667" t="s">
        <v>400</v>
      </c>
      <c r="H667" s="867">
        <v>1E-3</v>
      </c>
      <c r="I667" t="s">
        <v>1023</v>
      </c>
      <c r="J667" t="s">
        <v>477</v>
      </c>
      <c r="K667" t="s">
        <v>1024</v>
      </c>
      <c r="L667" t="s">
        <v>475</v>
      </c>
      <c r="M667" t="s">
        <v>896</v>
      </c>
    </row>
    <row r="668" spans="1:13" x14ac:dyDescent="0.4">
      <c r="A668" s="375" t="s">
        <v>232</v>
      </c>
      <c r="B668" t="s">
        <v>64</v>
      </c>
      <c r="C668" t="s">
        <v>52</v>
      </c>
      <c r="E668" s="866">
        <v>0.31900000000000001</v>
      </c>
      <c r="F668" t="s">
        <v>389</v>
      </c>
      <c r="G668" t="s">
        <v>401</v>
      </c>
      <c r="H668">
        <v>9.9782899999999999E-4</v>
      </c>
      <c r="I668" t="s">
        <v>1023</v>
      </c>
      <c r="J668" t="s">
        <v>477</v>
      </c>
      <c r="K668" t="s">
        <v>1024</v>
      </c>
      <c r="L668" t="s">
        <v>475</v>
      </c>
      <c r="M668" t="s">
        <v>900</v>
      </c>
    </row>
    <row r="669" spans="1:13" x14ac:dyDescent="0.4">
      <c r="A669" s="375" t="s">
        <v>232</v>
      </c>
      <c r="B669" t="s">
        <v>64</v>
      </c>
      <c r="C669" t="s">
        <v>54</v>
      </c>
      <c r="E669" s="866">
        <v>0.32200000000000001</v>
      </c>
      <c r="F669" t="s">
        <v>389</v>
      </c>
      <c r="G669" t="s">
        <v>400</v>
      </c>
      <c r="H669" s="867">
        <v>2.9E-4</v>
      </c>
      <c r="I669" t="s">
        <v>1023</v>
      </c>
      <c r="J669" t="s">
        <v>477</v>
      </c>
      <c r="K669" t="s">
        <v>1024</v>
      </c>
      <c r="L669" t="s">
        <v>475</v>
      </c>
      <c r="M669" t="s">
        <v>906</v>
      </c>
    </row>
    <row r="670" spans="1:13" x14ac:dyDescent="0.4">
      <c r="A670" s="375" t="s">
        <v>232</v>
      </c>
      <c r="B670" t="s">
        <v>64</v>
      </c>
      <c r="C670" t="s">
        <v>54</v>
      </c>
      <c r="E670" s="866">
        <v>0.32200000000000001</v>
      </c>
      <c r="F670" t="s">
        <v>389</v>
      </c>
      <c r="G670" t="s">
        <v>401</v>
      </c>
      <c r="H670">
        <v>2.9043599999999998E-4</v>
      </c>
      <c r="I670" t="s">
        <v>1023</v>
      </c>
      <c r="J670" t="s">
        <v>477</v>
      </c>
      <c r="K670" t="s">
        <v>1024</v>
      </c>
      <c r="L670" t="s">
        <v>475</v>
      </c>
      <c r="M670" t="s">
        <v>908</v>
      </c>
    </row>
    <row r="671" spans="1:13" x14ac:dyDescent="0.4">
      <c r="A671" s="375" t="s">
        <v>232</v>
      </c>
      <c r="B671" t="s">
        <v>64</v>
      </c>
      <c r="C671" t="s">
        <v>73</v>
      </c>
      <c r="E671" s="866">
        <v>0.50900000000000001</v>
      </c>
      <c r="F671" t="s">
        <v>389</v>
      </c>
      <c r="G671" t="s">
        <v>400</v>
      </c>
      <c r="H671" s="867">
        <v>9.8999999999999994E-5</v>
      </c>
      <c r="I671" t="s">
        <v>1023</v>
      </c>
      <c r="J671" t="s">
        <v>477</v>
      </c>
      <c r="K671" t="s">
        <v>1024</v>
      </c>
      <c r="L671" t="s">
        <v>475</v>
      </c>
      <c r="M671" t="s">
        <v>912</v>
      </c>
    </row>
    <row r="672" spans="1:13" x14ac:dyDescent="0.4">
      <c r="A672" s="375" t="s">
        <v>232</v>
      </c>
      <c r="B672" t="s">
        <v>64</v>
      </c>
      <c r="C672" t="s">
        <v>73</v>
      </c>
      <c r="E672" s="866">
        <v>0.50900000000000001</v>
      </c>
      <c r="F672" t="s">
        <v>389</v>
      </c>
      <c r="G672" t="s">
        <v>401</v>
      </c>
      <c r="H672" s="867">
        <v>9.9400000000000004E-5</v>
      </c>
      <c r="I672" t="s">
        <v>1023</v>
      </c>
      <c r="J672" t="s">
        <v>477</v>
      </c>
      <c r="K672" t="s">
        <v>1024</v>
      </c>
      <c r="L672" t="s">
        <v>475</v>
      </c>
      <c r="M672" t="s">
        <v>914</v>
      </c>
    </row>
    <row r="673" spans="1:13" x14ac:dyDescent="0.4">
      <c r="A673" s="375" t="s">
        <v>232</v>
      </c>
      <c r="B673" t="s">
        <v>64</v>
      </c>
      <c r="C673" t="s">
        <v>55</v>
      </c>
      <c r="E673" s="866">
        <v>0.33100000000000002</v>
      </c>
      <c r="F673" t="s">
        <v>389</v>
      </c>
      <c r="G673" t="s">
        <v>400</v>
      </c>
      <c r="H673" s="867">
        <v>2.5999999999999999E-3</v>
      </c>
      <c r="I673" t="s">
        <v>1023</v>
      </c>
      <c r="J673" t="s">
        <v>477</v>
      </c>
      <c r="K673" t="s">
        <v>1024</v>
      </c>
      <c r="L673" t="s">
        <v>475</v>
      </c>
      <c r="M673" t="s">
        <v>917</v>
      </c>
    </row>
    <row r="674" spans="1:13" x14ac:dyDescent="0.4">
      <c r="A674" s="375" t="s">
        <v>232</v>
      </c>
      <c r="B674" t="s">
        <v>64</v>
      </c>
      <c r="C674" t="s">
        <v>55</v>
      </c>
      <c r="E674" s="866">
        <v>0.33100000000000002</v>
      </c>
      <c r="F674" t="s">
        <v>389</v>
      </c>
      <c r="G674" t="s">
        <v>401</v>
      </c>
      <c r="H674">
        <v>2.595436E-3</v>
      </c>
      <c r="I674" t="s">
        <v>1023</v>
      </c>
      <c r="J674" t="s">
        <v>477</v>
      </c>
      <c r="K674" t="s">
        <v>1024</v>
      </c>
      <c r="L674" t="s">
        <v>475</v>
      </c>
      <c r="M674" t="s">
        <v>918</v>
      </c>
    </row>
    <row r="675" spans="1:13" x14ac:dyDescent="0.4">
      <c r="A675" s="375" t="s">
        <v>232</v>
      </c>
      <c r="B675" t="s">
        <v>64</v>
      </c>
      <c r="C675" t="s">
        <v>406</v>
      </c>
      <c r="D675" t="s">
        <v>919</v>
      </c>
      <c r="E675" s="866">
        <v>0.44500000000000001</v>
      </c>
      <c r="F675" t="s">
        <v>389</v>
      </c>
      <c r="G675" t="s">
        <v>400</v>
      </c>
      <c r="H675" s="867">
        <v>2.5999999999999998E-4</v>
      </c>
      <c r="I675" t="s">
        <v>1023</v>
      </c>
      <c r="J675" t="s">
        <v>477</v>
      </c>
      <c r="K675" t="s">
        <v>1024</v>
      </c>
      <c r="L675" t="s">
        <v>475</v>
      </c>
      <c r="M675" t="s">
        <v>921</v>
      </c>
    </row>
    <row r="676" spans="1:13" x14ac:dyDescent="0.4">
      <c r="A676" s="375" t="s">
        <v>232</v>
      </c>
      <c r="B676" t="s">
        <v>64</v>
      </c>
      <c r="C676" t="s">
        <v>406</v>
      </c>
      <c r="D676" t="s">
        <v>919</v>
      </c>
      <c r="E676" s="866">
        <v>0.44500000000000001</v>
      </c>
      <c r="F676" t="s">
        <v>389</v>
      </c>
      <c r="G676" t="s">
        <v>401</v>
      </c>
      <c r="H676">
        <v>2.5872200000000002E-4</v>
      </c>
      <c r="I676" t="s">
        <v>1023</v>
      </c>
      <c r="J676" t="s">
        <v>477</v>
      </c>
      <c r="K676" t="s">
        <v>1024</v>
      </c>
      <c r="L676" t="s">
        <v>475</v>
      </c>
      <c r="M676" t="s">
        <v>922</v>
      </c>
    </row>
    <row r="677" spans="1:13" x14ac:dyDescent="0.4">
      <c r="A677" s="375" t="s">
        <v>232</v>
      </c>
      <c r="B677" t="s">
        <v>65</v>
      </c>
      <c r="C677" t="s">
        <v>52</v>
      </c>
      <c r="E677" s="866">
        <v>0.32500000000000001</v>
      </c>
      <c r="F677" t="s">
        <v>389</v>
      </c>
      <c r="G677" t="s">
        <v>400</v>
      </c>
      <c r="H677" s="867">
        <v>1.1000000000000001E-3</v>
      </c>
      <c r="I677" t="s">
        <v>1023</v>
      </c>
      <c r="J677" t="s">
        <v>477</v>
      </c>
      <c r="K677" t="s">
        <v>1024</v>
      </c>
      <c r="L677" t="s">
        <v>475</v>
      </c>
      <c r="M677" t="s">
        <v>928</v>
      </c>
    </row>
    <row r="678" spans="1:13" x14ac:dyDescent="0.4">
      <c r="A678" s="375" t="s">
        <v>232</v>
      </c>
      <c r="B678" t="s">
        <v>65</v>
      </c>
      <c r="C678" t="s">
        <v>52</v>
      </c>
      <c r="E678" s="866">
        <v>0.32500000000000001</v>
      </c>
      <c r="F678" t="s">
        <v>389</v>
      </c>
      <c r="G678" t="s">
        <v>401</v>
      </c>
      <c r="H678">
        <v>1.0528289999999999E-3</v>
      </c>
      <c r="I678" t="s">
        <v>1023</v>
      </c>
      <c r="J678" t="s">
        <v>477</v>
      </c>
      <c r="K678" t="s">
        <v>1024</v>
      </c>
      <c r="L678" t="s">
        <v>475</v>
      </c>
      <c r="M678" t="s">
        <v>932</v>
      </c>
    </row>
    <row r="679" spans="1:13" x14ac:dyDescent="0.4">
      <c r="A679" s="375" t="s">
        <v>232</v>
      </c>
      <c r="B679" t="s">
        <v>65</v>
      </c>
      <c r="C679" t="s">
        <v>54</v>
      </c>
      <c r="E679" s="866">
        <v>0.311</v>
      </c>
      <c r="F679" t="s">
        <v>389</v>
      </c>
      <c r="G679" t="s">
        <v>400</v>
      </c>
      <c r="H679" s="867">
        <v>3.6999999999999999E-4</v>
      </c>
      <c r="I679" t="s">
        <v>1023</v>
      </c>
      <c r="J679" t="s">
        <v>477</v>
      </c>
      <c r="K679" t="s">
        <v>1024</v>
      </c>
      <c r="L679" t="s">
        <v>475</v>
      </c>
      <c r="M679" t="s">
        <v>938</v>
      </c>
    </row>
    <row r="680" spans="1:13" x14ac:dyDescent="0.4">
      <c r="A680" s="375" t="s">
        <v>232</v>
      </c>
      <c r="B680" t="s">
        <v>65</v>
      </c>
      <c r="C680" t="s">
        <v>54</v>
      </c>
      <c r="E680" s="866">
        <v>0.311</v>
      </c>
      <c r="F680" t="s">
        <v>389</v>
      </c>
      <c r="G680" t="s">
        <v>401</v>
      </c>
      <c r="H680">
        <v>3.6543600000000002E-4</v>
      </c>
      <c r="I680" t="s">
        <v>1023</v>
      </c>
      <c r="J680" t="s">
        <v>477</v>
      </c>
      <c r="K680" t="s">
        <v>1024</v>
      </c>
      <c r="L680" t="s">
        <v>475</v>
      </c>
      <c r="M680" t="s">
        <v>940</v>
      </c>
    </row>
    <row r="681" spans="1:13" x14ac:dyDescent="0.4">
      <c r="A681" s="375" t="s">
        <v>232</v>
      </c>
      <c r="B681" t="s">
        <v>65</v>
      </c>
      <c r="C681" t="s">
        <v>73</v>
      </c>
      <c r="E681" s="866">
        <v>0.495</v>
      </c>
      <c r="F681" t="s">
        <v>389</v>
      </c>
      <c r="G681" t="s">
        <v>400</v>
      </c>
      <c r="H681" s="867">
        <v>2.9E-4</v>
      </c>
      <c r="I681" t="s">
        <v>1023</v>
      </c>
      <c r="J681" t="s">
        <v>477</v>
      </c>
      <c r="K681" t="s">
        <v>1024</v>
      </c>
      <c r="L681" t="s">
        <v>475</v>
      </c>
      <c r="M681" t="s">
        <v>944</v>
      </c>
    </row>
    <row r="682" spans="1:13" x14ac:dyDescent="0.4">
      <c r="A682" s="375" t="s">
        <v>232</v>
      </c>
      <c r="B682" t="s">
        <v>65</v>
      </c>
      <c r="C682" t="s">
        <v>73</v>
      </c>
      <c r="E682" s="866">
        <v>0.495</v>
      </c>
      <c r="F682" t="s">
        <v>389</v>
      </c>
      <c r="G682" t="s">
        <v>401</v>
      </c>
      <c r="H682">
        <v>2.8543600000000002E-4</v>
      </c>
      <c r="I682" t="s">
        <v>1023</v>
      </c>
      <c r="J682" t="s">
        <v>477</v>
      </c>
      <c r="K682" t="s">
        <v>1024</v>
      </c>
      <c r="L682" t="s">
        <v>475</v>
      </c>
      <c r="M682" t="s">
        <v>946</v>
      </c>
    </row>
    <row r="683" spans="1:13" x14ac:dyDescent="0.4">
      <c r="A683" s="375" t="s">
        <v>232</v>
      </c>
      <c r="B683" t="s">
        <v>65</v>
      </c>
      <c r="C683" t="s">
        <v>55</v>
      </c>
      <c r="E683" s="866">
        <v>0.35499999999999998</v>
      </c>
      <c r="F683" t="s">
        <v>389</v>
      </c>
      <c r="G683" t="s">
        <v>400</v>
      </c>
      <c r="H683" s="867">
        <v>8.0999999999999996E-3</v>
      </c>
      <c r="I683" t="s">
        <v>1023</v>
      </c>
      <c r="J683" t="s">
        <v>477</v>
      </c>
      <c r="K683" t="s">
        <v>1024</v>
      </c>
      <c r="L683" t="s">
        <v>475</v>
      </c>
      <c r="M683" t="s">
        <v>949</v>
      </c>
    </row>
    <row r="684" spans="1:13" x14ac:dyDescent="0.4">
      <c r="A684" s="375" t="s">
        <v>232</v>
      </c>
      <c r="B684" t="s">
        <v>65</v>
      </c>
      <c r="C684" t="s">
        <v>55</v>
      </c>
      <c r="E684" s="866">
        <v>0.35499999999999998</v>
      </c>
      <c r="F684" t="s">
        <v>389</v>
      </c>
      <c r="G684" t="s">
        <v>401</v>
      </c>
      <c r="H684">
        <v>8.0904380000000001E-3</v>
      </c>
      <c r="I684" t="s">
        <v>1023</v>
      </c>
      <c r="J684" t="s">
        <v>477</v>
      </c>
      <c r="K684" t="s">
        <v>1024</v>
      </c>
      <c r="L684" t="s">
        <v>475</v>
      </c>
      <c r="M684" t="s">
        <v>950</v>
      </c>
    </row>
    <row r="685" spans="1:13" x14ac:dyDescent="0.4">
      <c r="A685" s="375" t="s">
        <v>232</v>
      </c>
      <c r="B685" t="s">
        <v>65</v>
      </c>
      <c r="C685" t="s">
        <v>406</v>
      </c>
      <c r="D685" t="s">
        <v>951</v>
      </c>
      <c r="E685" s="866">
        <v>0.41499999999999998</v>
      </c>
      <c r="F685" t="s">
        <v>389</v>
      </c>
      <c r="G685" t="s">
        <v>400</v>
      </c>
      <c r="H685" s="867">
        <v>5.5999999999999995E-4</v>
      </c>
      <c r="I685" t="s">
        <v>1023</v>
      </c>
      <c r="J685" t="s">
        <v>477</v>
      </c>
      <c r="K685" t="s">
        <v>1024</v>
      </c>
      <c r="L685" t="s">
        <v>475</v>
      </c>
      <c r="M685" t="s">
        <v>953</v>
      </c>
    </row>
    <row r="686" spans="1:13" x14ac:dyDescent="0.4">
      <c r="A686" s="375" t="s">
        <v>232</v>
      </c>
      <c r="B686" t="s">
        <v>65</v>
      </c>
      <c r="C686" t="s">
        <v>406</v>
      </c>
      <c r="D686" t="s">
        <v>951</v>
      </c>
      <c r="E686" s="866">
        <v>0.41499999999999998</v>
      </c>
      <c r="F686" t="s">
        <v>389</v>
      </c>
      <c r="G686" t="s">
        <v>401</v>
      </c>
      <c r="H686">
        <v>5.5563100000000001E-4</v>
      </c>
      <c r="I686" t="s">
        <v>1023</v>
      </c>
      <c r="J686" t="s">
        <v>477</v>
      </c>
      <c r="K686" t="s">
        <v>1024</v>
      </c>
      <c r="L686" t="s">
        <v>475</v>
      </c>
      <c r="M686" t="s">
        <v>954</v>
      </c>
    </row>
    <row r="687" spans="1:13" x14ac:dyDescent="0.4">
      <c r="A687" s="375" t="s">
        <v>232</v>
      </c>
      <c r="B687" t="s">
        <v>66</v>
      </c>
      <c r="C687" t="s">
        <v>52</v>
      </c>
      <c r="E687" s="866">
        <v>0.31900000000000001</v>
      </c>
      <c r="F687" t="s">
        <v>389</v>
      </c>
      <c r="G687" t="s">
        <v>400</v>
      </c>
      <c r="H687" s="867">
        <v>5.2999999999999998E-4</v>
      </c>
      <c r="I687" t="s">
        <v>1023</v>
      </c>
      <c r="J687" t="s">
        <v>477</v>
      </c>
      <c r="K687" t="s">
        <v>1024</v>
      </c>
      <c r="L687" t="s">
        <v>475</v>
      </c>
      <c r="M687" t="s">
        <v>960</v>
      </c>
    </row>
    <row r="688" spans="1:13" x14ac:dyDescent="0.4">
      <c r="A688" s="375" t="s">
        <v>232</v>
      </c>
      <c r="B688" t="s">
        <v>66</v>
      </c>
      <c r="C688" t="s">
        <v>52</v>
      </c>
      <c r="E688" s="866">
        <v>0.31900000000000001</v>
      </c>
      <c r="F688" t="s">
        <v>389</v>
      </c>
      <c r="G688" t="s">
        <v>401</v>
      </c>
      <c r="H688">
        <v>5.2882799999999996E-4</v>
      </c>
      <c r="I688" t="s">
        <v>1023</v>
      </c>
      <c r="J688" t="s">
        <v>477</v>
      </c>
      <c r="K688" t="s">
        <v>1024</v>
      </c>
      <c r="L688" t="s">
        <v>475</v>
      </c>
      <c r="M688" t="s">
        <v>964</v>
      </c>
    </row>
    <row r="689" spans="1:13" x14ac:dyDescent="0.4">
      <c r="A689" s="375" t="s">
        <v>232</v>
      </c>
      <c r="B689" t="s">
        <v>66</v>
      </c>
      <c r="C689" t="s">
        <v>54</v>
      </c>
      <c r="E689" s="866">
        <v>0.29099999999999998</v>
      </c>
      <c r="F689" t="s">
        <v>389</v>
      </c>
      <c r="G689" t="s">
        <v>400</v>
      </c>
      <c r="H689" s="867">
        <v>8.1999999999999998E-4</v>
      </c>
      <c r="I689" t="s">
        <v>1023</v>
      </c>
      <c r="J689" t="s">
        <v>477</v>
      </c>
      <c r="K689" t="s">
        <v>1024</v>
      </c>
      <c r="L689" t="s">
        <v>475</v>
      </c>
      <c r="M689" t="s">
        <v>970</v>
      </c>
    </row>
    <row r="690" spans="1:13" x14ac:dyDescent="0.4">
      <c r="A690" s="375" t="s">
        <v>232</v>
      </c>
      <c r="B690" t="s">
        <v>66</v>
      </c>
      <c r="C690" t="s">
        <v>54</v>
      </c>
      <c r="E690" s="866">
        <v>0.29099999999999998</v>
      </c>
      <c r="F690" t="s">
        <v>389</v>
      </c>
      <c r="G690" t="s">
        <v>401</v>
      </c>
      <c r="H690">
        <v>8.1843599999999997E-4</v>
      </c>
      <c r="I690" t="s">
        <v>1023</v>
      </c>
      <c r="J690" t="s">
        <v>477</v>
      </c>
      <c r="K690" t="s">
        <v>1024</v>
      </c>
      <c r="L690" t="s">
        <v>475</v>
      </c>
      <c r="M690" t="s">
        <v>972</v>
      </c>
    </row>
    <row r="691" spans="1:13" x14ac:dyDescent="0.4">
      <c r="A691" s="375" t="s">
        <v>232</v>
      </c>
      <c r="B691" t="s">
        <v>66</v>
      </c>
      <c r="C691" t="s">
        <v>73</v>
      </c>
      <c r="E691" s="866">
        <v>0.503</v>
      </c>
      <c r="F691" t="s">
        <v>389</v>
      </c>
      <c r="G691" t="s">
        <v>400</v>
      </c>
      <c r="H691" s="867">
        <v>1.9000000000000001E-4</v>
      </c>
      <c r="I691" t="s">
        <v>1023</v>
      </c>
      <c r="J691" t="s">
        <v>477</v>
      </c>
      <c r="K691" t="s">
        <v>1024</v>
      </c>
      <c r="L691" t="s">
        <v>475</v>
      </c>
      <c r="M691" t="s">
        <v>976</v>
      </c>
    </row>
    <row r="692" spans="1:13" x14ac:dyDescent="0.4">
      <c r="A692" s="375" t="s">
        <v>232</v>
      </c>
      <c r="B692" t="s">
        <v>66</v>
      </c>
      <c r="C692" t="s">
        <v>73</v>
      </c>
      <c r="E692" s="866">
        <v>0.503</v>
      </c>
      <c r="F692" t="s">
        <v>389</v>
      </c>
      <c r="G692" t="s">
        <v>401</v>
      </c>
      <c r="H692">
        <v>1.9143599999999999E-4</v>
      </c>
      <c r="I692" t="s">
        <v>1023</v>
      </c>
      <c r="J692" t="s">
        <v>477</v>
      </c>
      <c r="K692" t="s">
        <v>1024</v>
      </c>
      <c r="L692" t="s">
        <v>475</v>
      </c>
      <c r="M692" t="s">
        <v>978</v>
      </c>
    </row>
    <row r="693" spans="1:13" x14ac:dyDescent="0.4">
      <c r="A693" s="375" t="s">
        <v>232</v>
      </c>
      <c r="B693" t="s">
        <v>66</v>
      </c>
      <c r="C693" t="s">
        <v>55</v>
      </c>
      <c r="E693" s="866">
        <v>0.35399999999999998</v>
      </c>
      <c r="F693" t="s">
        <v>389</v>
      </c>
      <c r="G693" t="s">
        <v>400</v>
      </c>
      <c r="H693" s="867">
        <v>1.2999999999999999E-3</v>
      </c>
      <c r="I693" t="s">
        <v>1023</v>
      </c>
      <c r="J693" t="s">
        <v>477</v>
      </c>
      <c r="K693" t="s">
        <v>1024</v>
      </c>
      <c r="L693" t="s">
        <v>475</v>
      </c>
      <c r="M693" t="s">
        <v>981</v>
      </c>
    </row>
    <row r="694" spans="1:13" x14ac:dyDescent="0.4">
      <c r="A694" s="375" t="s">
        <v>232</v>
      </c>
      <c r="B694" t="s">
        <v>66</v>
      </c>
      <c r="C694" t="s">
        <v>55</v>
      </c>
      <c r="E694" s="866">
        <v>0.35399999999999998</v>
      </c>
      <c r="F694" t="s">
        <v>389</v>
      </c>
      <c r="G694" t="s">
        <v>401</v>
      </c>
      <c r="H694">
        <v>1.270436E-3</v>
      </c>
      <c r="I694" t="s">
        <v>1023</v>
      </c>
      <c r="J694" t="s">
        <v>477</v>
      </c>
      <c r="K694" t="s">
        <v>1024</v>
      </c>
      <c r="L694" t="s">
        <v>475</v>
      </c>
      <c r="M694" t="s">
        <v>982</v>
      </c>
    </row>
    <row r="695" spans="1:13" x14ac:dyDescent="0.4">
      <c r="A695" s="375" t="s">
        <v>232</v>
      </c>
      <c r="B695" t="s">
        <v>66</v>
      </c>
      <c r="C695" t="s">
        <v>406</v>
      </c>
      <c r="D695" t="s">
        <v>983</v>
      </c>
      <c r="E695" s="866">
        <v>0.46400000000000002</v>
      </c>
      <c r="F695" t="s">
        <v>389</v>
      </c>
      <c r="G695" t="s">
        <v>400</v>
      </c>
      <c r="H695" s="867">
        <v>2.5000000000000001E-4</v>
      </c>
      <c r="I695" t="s">
        <v>1023</v>
      </c>
      <c r="J695" t="s">
        <v>477</v>
      </c>
      <c r="K695" t="s">
        <v>1024</v>
      </c>
      <c r="L695" t="s">
        <v>475</v>
      </c>
      <c r="M695" t="s">
        <v>985</v>
      </c>
    </row>
    <row r="696" spans="1:13" x14ac:dyDescent="0.4">
      <c r="A696" s="375" t="s">
        <v>232</v>
      </c>
      <c r="B696" t="s">
        <v>66</v>
      </c>
      <c r="C696" t="s">
        <v>406</v>
      </c>
      <c r="D696" t="s">
        <v>983</v>
      </c>
      <c r="E696" s="866">
        <v>0.46400000000000002</v>
      </c>
      <c r="F696" t="s">
        <v>389</v>
      </c>
      <c r="G696" t="s">
        <v>401</v>
      </c>
      <c r="H696">
        <v>2.5090799999999999E-4</v>
      </c>
      <c r="I696" t="s">
        <v>1023</v>
      </c>
      <c r="J696" t="s">
        <v>477</v>
      </c>
      <c r="K696" t="s">
        <v>1024</v>
      </c>
      <c r="L696" t="s">
        <v>475</v>
      </c>
      <c r="M696" t="s">
        <v>986</v>
      </c>
    </row>
    <row r="697" spans="1:13" x14ac:dyDescent="0.4">
      <c r="A697" s="375" t="s">
        <v>232</v>
      </c>
      <c r="B697" t="s">
        <v>384</v>
      </c>
      <c r="C697" t="s">
        <v>52</v>
      </c>
      <c r="E697" s="866">
        <v>0.34</v>
      </c>
      <c r="F697" t="s">
        <v>389</v>
      </c>
      <c r="G697" t="s">
        <v>400</v>
      </c>
      <c r="H697" s="867">
        <v>8.1999999999999998E-4</v>
      </c>
      <c r="I697" t="s">
        <v>1023</v>
      </c>
      <c r="J697" t="s">
        <v>477</v>
      </c>
      <c r="K697" t="s">
        <v>1024</v>
      </c>
      <c r="L697" t="s">
        <v>475</v>
      </c>
      <c r="M697" t="s">
        <v>663</v>
      </c>
    </row>
    <row r="698" spans="1:13" x14ac:dyDescent="0.4">
      <c r="A698" s="375" t="s">
        <v>232</v>
      </c>
      <c r="B698" t="s">
        <v>384</v>
      </c>
      <c r="C698" t="s">
        <v>52</v>
      </c>
      <c r="E698" s="866">
        <v>0.34</v>
      </c>
      <c r="F698" t="s">
        <v>389</v>
      </c>
      <c r="G698" t="s">
        <v>401</v>
      </c>
      <c r="H698">
        <v>8.2282899999999996E-4</v>
      </c>
      <c r="I698" t="s">
        <v>1023</v>
      </c>
      <c r="J698" t="s">
        <v>477</v>
      </c>
      <c r="K698" t="s">
        <v>1024</v>
      </c>
      <c r="L698" t="s">
        <v>475</v>
      </c>
      <c r="M698" t="s">
        <v>667</v>
      </c>
    </row>
    <row r="699" spans="1:13" x14ac:dyDescent="0.4">
      <c r="A699" s="375" t="s">
        <v>232</v>
      </c>
      <c r="B699" t="s">
        <v>384</v>
      </c>
      <c r="C699" t="s">
        <v>54</v>
      </c>
      <c r="E699" s="866">
        <v>0.34</v>
      </c>
      <c r="F699" t="s">
        <v>389</v>
      </c>
      <c r="G699" t="s">
        <v>400</v>
      </c>
      <c r="H699" s="867">
        <v>3.2000000000000003E-4</v>
      </c>
      <c r="I699" t="s">
        <v>1023</v>
      </c>
      <c r="J699" t="s">
        <v>477</v>
      </c>
      <c r="K699" t="s">
        <v>1024</v>
      </c>
      <c r="L699" t="s">
        <v>475</v>
      </c>
      <c r="M699" t="s">
        <v>673</v>
      </c>
    </row>
    <row r="700" spans="1:13" x14ac:dyDescent="0.4">
      <c r="A700" s="375" t="s">
        <v>232</v>
      </c>
      <c r="B700" t="s">
        <v>384</v>
      </c>
      <c r="C700" t="s">
        <v>54</v>
      </c>
      <c r="E700" s="866">
        <v>0.34</v>
      </c>
      <c r="F700" t="s">
        <v>389</v>
      </c>
      <c r="G700" t="s">
        <v>401</v>
      </c>
      <c r="H700">
        <v>3.2123600000000003E-4</v>
      </c>
      <c r="I700" t="s">
        <v>1023</v>
      </c>
      <c r="J700" t="s">
        <v>477</v>
      </c>
      <c r="K700" t="s">
        <v>1024</v>
      </c>
      <c r="L700" t="s">
        <v>475</v>
      </c>
      <c r="M700" t="s">
        <v>675</v>
      </c>
    </row>
    <row r="701" spans="1:13" x14ac:dyDescent="0.4">
      <c r="A701" s="375" t="s">
        <v>232</v>
      </c>
      <c r="B701" t="s">
        <v>384</v>
      </c>
      <c r="C701" t="s">
        <v>73</v>
      </c>
      <c r="E701" s="866">
        <v>0.55000000000000004</v>
      </c>
      <c r="F701" t="s">
        <v>389</v>
      </c>
      <c r="G701" t="s">
        <v>400</v>
      </c>
      <c r="H701" s="867">
        <v>1.1E-4</v>
      </c>
      <c r="I701" t="s">
        <v>1023</v>
      </c>
      <c r="J701" t="s">
        <v>477</v>
      </c>
      <c r="K701" t="s">
        <v>1024</v>
      </c>
      <c r="L701" t="s">
        <v>475</v>
      </c>
      <c r="M701" t="s">
        <v>680</v>
      </c>
    </row>
    <row r="702" spans="1:13" x14ac:dyDescent="0.4">
      <c r="A702" s="375" t="s">
        <v>232</v>
      </c>
      <c r="B702" t="s">
        <v>384</v>
      </c>
      <c r="C702" t="s">
        <v>73</v>
      </c>
      <c r="E702" s="866">
        <v>0.55000000000000004</v>
      </c>
      <c r="F702" t="s">
        <v>389</v>
      </c>
      <c r="G702" t="s">
        <v>401</v>
      </c>
      <c r="H702">
        <v>1.0853600000000001E-4</v>
      </c>
      <c r="I702" t="s">
        <v>1023</v>
      </c>
      <c r="J702" t="s">
        <v>477</v>
      </c>
      <c r="K702" t="s">
        <v>1024</v>
      </c>
      <c r="L702" t="s">
        <v>475</v>
      </c>
      <c r="M702" t="s">
        <v>682</v>
      </c>
    </row>
    <row r="703" spans="1:13" x14ac:dyDescent="0.4">
      <c r="A703" s="375" t="s">
        <v>232</v>
      </c>
      <c r="B703" t="s">
        <v>384</v>
      </c>
      <c r="C703" t="s">
        <v>55</v>
      </c>
      <c r="E703" s="866">
        <v>0.34</v>
      </c>
      <c r="F703" t="s">
        <v>389</v>
      </c>
      <c r="G703" t="s">
        <v>400</v>
      </c>
      <c r="H703" s="867">
        <v>3.0000000000000001E-3</v>
      </c>
      <c r="I703" t="s">
        <v>1023</v>
      </c>
      <c r="J703" t="s">
        <v>477</v>
      </c>
      <c r="K703" t="s">
        <v>1024</v>
      </c>
      <c r="L703" t="s">
        <v>475</v>
      </c>
      <c r="M703" t="s">
        <v>685</v>
      </c>
    </row>
    <row r="704" spans="1:13" x14ac:dyDescent="0.4">
      <c r="A704" s="375" t="s">
        <v>232</v>
      </c>
      <c r="B704" t="s">
        <v>384</v>
      </c>
      <c r="C704" t="s">
        <v>55</v>
      </c>
      <c r="E704" s="866">
        <v>0.34</v>
      </c>
      <c r="F704" t="s">
        <v>389</v>
      </c>
      <c r="G704" t="s">
        <v>401</v>
      </c>
      <c r="H704">
        <v>2.9745359999999998E-3</v>
      </c>
      <c r="I704" t="s">
        <v>1023</v>
      </c>
      <c r="J704" t="s">
        <v>477</v>
      </c>
      <c r="K704" t="s">
        <v>1024</v>
      </c>
      <c r="L704" t="s">
        <v>475</v>
      </c>
      <c r="M704" t="s">
        <v>686</v>
      </c>
    </row>
    <row r="705" spans="1:13" x14ac:dyDescent="0.4">
      <c r="A705" s="375" t="s">
        <v>232</v>
      </c>
      <c r="B705" t="s">
        <v>384</v>
      </c>
      <c r="C705" t="s">
        <v>406</v>
      </c>
      <c r="D705" t="s">
        <v>687</v>
      </c>
      <c r="E705" s="866">
        <v>0.501</v>
      </c>
      <c r="F705" t="s">
        <v>389</v>
      </c>
      <c r="G705" t="s">
        <v>400</v>
      </c>
      <c r="H705" s="867">
        <v>2.1000000000000001E-4</v>
      </c>
      <c r="I705" t="s">
        <v>1023</v>
      </c>
      <c r="J705" t="s">
        <v>477</v>
      </c>
      <c r="K705" t="s">
        <v>1024</v>
      </c>
      <c r="L705" t="s">
        <v>475</v>
      </c>
      <c r="M705" t="s">
        <v>689</v>
      </c>
    </row>
    <row r="706" spans="1:13" x14ac:dyDescent="0.4">
      <c r="A706" s="375" t="s">
        <v>232</v>
      </c>
      <c r="B706" t="s">
        <v>384</v>
      </c>
      <c r="C706" t="s">
        <v>406</v>
      </c>
      <c r="D706" t="s">
        <v>687</v>
      </c>
      <c r="E706" s="866">
        <v>0.501</v>
      </c>
      <c r="F706" t="s">
        <v>389</v>
      </c>
      <c r="G706" t="s">
        <v>401</v>
      </c>
      <c r="H706">
        <v>2.1016200000000001E-4</v>
      </c>
      <c r="I706" t="s">
        <v>1023</v>
      </c>
      <c r="J706" t="s">
        <v>477</v>
      </c>
      <c r="K706" t="s">
        <v>1024</v>
      </c>
      <c r="L706" t="s">
        <v>475</v>
      </c>
      <c r="M706" t="s">
        <v>690</v>
      </c>
    </row>
    <row r="707" spans="1:13" x14ac:dyDescent="0.4">
      <c r="A707" s="375" t="s">
        <v>232</v>
      </c>
      <c r="B707" t="s">
        <v>67</v>
      </c>
      <c r="C707" t="s">
        <v>52</v>
      </c>
      <c r="E707" s="866">
        <v>0.32</v>
      </c>
      <c r="F707" t="s">
        <v>389</v>
      </c>
      <c r="G707" t="s">
        <v>400</v>
      </c>
      <c r="H707" s="867">
        <v>4.2999999999999999E-4</v>
      </c>
      <c r="I707" t="s">
        <v>1023</v>
      </c>
      <c r="J707" t="s">
        <v>477</v>
      </c>
      <c r="K707" t="s">
        <v>1024</v>
      </c>
      <c r="L707" t="s">
        <v>475</v>
      </c>
      <c r="M707" t="s">
        <v>992</v>
      </c>
    </row>
    <row r="708" spans="1:13" x14ac:dyDescent="0.4">
      <c r="A708" s="375" t="s">
        <v>232</v>
      </c>
      <c r="B708" t="s">
        <v>67</v>
      </c>
      <c r="C708" t="s">
        <v>52</v>
      </c>
      <c r="E708" s="866">
        <v>0.32</v>
      </c>
      <c r="F708" t="s">
        <v>389</v>
      </c>
      <c r="G708" t="s">
        <v>401</v>
      </c>
      <c r="H708">
        <v>4.27828E-4</v>
      </c>
      <c r="I708" t="s">
        <v>1023</v>
      </c>
      <c r="J708" t="s">
        <v>477</v>
      </c>
      <c r="K708" t="s">
        <v>1024</v>
      </c>
      <c r="L708" t="s">
        <v>475</v>
      </c>
      <c r="M708" t="s">
        <v>996</v>
      </c>
    </row>
    <row r="709" spans="1:13" x14ac:dyDescent="0.4">
      <c r="A709" s="375" t="s">
        <v>232</v>
      </c>
      <c r="B709" t="s">
        <v>67</v>
      </c>
      <c r="C709" t="s">
        <v>54</v>
      </c>
      <c r="E709" s="866">
        <v>0.32800000000000001</v>
      </c>
      <c r="F709" t="s">
        <v>389</v>
      </c>
      <c r="G709" t="s">
        <v>400</v>
      </c>
      <c r="H709" s="867">
        <v>1.9000000000000001E-4</v>
      </c>
      <c r="I709" t="s">
        <v>1023</v>
      </c>
      <c r="J709" t="s">
        <v>477</v>
      </c>
      <c r="K709" t="s">
        <v>1024</v>
      </c>
      <c r="L709" t="s">
        <v>475</v>
      </c>
      <c r="M709" t="s">
        <v>1002</v>
      </c>
    </row>
    <row r="710" spans="1:13" x14ac:dyDescent="0.4">
      <c r="A710" s="375" t="s">
        <v>232</v>
      </c>
      <c r="B710" t="s">
        <v>67</v>
      </c>
      <c r="C710" t="s">
        <v>54</v>
      </c>
      <c r="E710" s="866">
        <v>0.32800000000000001</v>
      </c>
      <c r="F710" t="s">
        <v>389</v>
      </c>
      <c r="G710" t="s">
        <v>401</v>
      </c>
      <c r="H710">
        <v>1.86436E-4</v>
      </c>
      <c r="I710" t="s">
        <v>1023</v>
      </c>
      <c r="J710" t="s">
        <v>477</v>
      </c>
      <c r="K710" t="s">
        <v>1024</v>
      </c>
      <c r="L710" t="s">
        <v>475</v>
      </c>
      <c r="M710" t="s">
        <v>1004</v>
      </c>
    </row>
    <row r="711" spans="1:13" x14ac:dyDescent="0.4">
      <c r="A711" s="375" t="s">
        <v>232</v>
      </c>
      <c r="B711" t="s">
        <v>67</v>
      </c>
      <c r="C711" t="s">
        <v>73</v>
      </c>
      <c r="E711" s="866">
        <v>0.51100000000000001</v>
      </c>
      <c r="F711" t="s">
        <v>389</v>
      </c>
      <c r="G711" t="s">
        <v>400</v>
      </c>
      <c r="H711" s="867">
        <v>8.3999999999999995E-5</v>
      </c>
      <c r="I711" t="s">
        <v>1023</v>
      </c>
      <c r="J711" t="s">
        <v>477</v>
      </c>
      <c r="K711" t="s">
        <v>1024</v>
      </c>
      <c r="L711" t="s">
        <v>475</v>
      </c>
      <c r="M711" t="s">
        <v>1008</v>
      </c>
    </row>
    <row r="712" spans="1:13" x14ac:dyDescent="0.4">
      <c r="A712" s="375" t="s">
        <v>232</v>
      </c>
      <c r="B712" t="s">
        <v>67</v>
      </c>
      <c r="C712" t="s">
        <v>73</v>
      </c>
      <c r="E712" s="866">
        <v>0.51100000000000001</v>
      </c>
      <c r="F712" t="s">
        <v>389</v>
      </c>
      <c r="G712" t="s">
        <v>401</v>
      </c>
      <c r="H712" s="867">
        <v>8.4400000000000005E-5</v>
      </c>
      <c r="I712" t="s">
        <v>1023</v>
      </c>
      <c r="J712" t="s">
        <v>477</v>
      </c>
      <c r="K712" t="s">
        <v>1024</v>
      </c>
      <c r="L712" t="s">
        <v>475</v>
      </c>
      <c r="M712" t="s">
        <v>1010</v>
      </c>
    </row>
    <row r="713" spans="1:13" x14ac:dyDescent="0.4">
      <c r="A713" s="375" t="s">
        <v>232</v>
      </c>
      <c r="B713" t="s">
        <v>67</v>
      </c>
      <c r="C713" t="s">
        <v>55</v>
      </c>
      <c r="E713" s="866">
        <v>0.34399999999999997</v>
      </c>
      <c r="F713" t="s">
        <v>389</v>
      </c>
      <c r="G713" t="s">
        <v>400</v>
      </c>
      <c r="H713" s="867">
        <v>3.7000000000000002E-3</v>
      </c>
      <c r="I713" t="s">
        <v>1023</v>
      </c>
      <c r="J713" t="s">
        <v>477</v>
      </c>
      <c r="K713" t="s">
        <v>1024</v>
      </c>
      <c r="L713" t="s">
        <v>475</v>
      </c>
      <c r="M713" t="s">
        <v>1013</v>
      </c>
    </row>
    <row r="714" spans="1:13" x14ac:dyDescent="0.4">
      <c r="A714" s="375" t="s">
        <v>232</v>
      </c>
      <c r="B714" t="s">
        <v>67</v>
      </c>
      <c r="C714" t="s">
        <v>55</v>
      </c>
      <c r="E714" s="866">
        <v>0.34399999999999997</v>
      </c>
      <c r="F714" t="s">
        <v>389</v>
      </c>
      <c r="G714" t="s">
        <v>401</v>
      </c>
      <c r="H714">
        <v>3.7054369999999998E-3</v>
      </c>
      <c r="I714" t="s">
        <v>1023</v>
      </c>
      <c r="J714" t="s">
        <v>477</v>
      </c>
      <c r="K714" t="s">
        <v>1024</v>
      </c>
      <c r="L714" t="s">
        <v>475</v>
      </c>
      <c r="M714" t="s">
        <v>1014</v>
      </c>
    </row>
    <row r="715" spans="1:13" x14ac:dyDescent="0.4">
      <c r="A715" s="375" t="s">
        <v>232</v>
      </c>
      <c r="B715" t="s">
        <v>67</v>
      </c>
      <c r="C715" t="s">
        <v>406</v>
      </c>
      <c r="D715" t="s">
        <v>1015</v>
      </c>
      <c r="E715" s="866">
        <v>0.48099999999999998</v>
      </c>
      <c r="F715" t="s">
        <v>389</v>
      </c>
      <c r="G715" t="s">
        <v>400</v>
      </c>
      <c r="H715" s="867">
        <v>1.4999999999999999E-4</v>
      </c>
      <c r="I715" t="s">
        <v>1023</v>
      </c>
      <c r="J715" t="s">
        <v>477</v>
      </c>
      <c r="K715" t="s">
        <v>1024</v>
      </c>
      <c r="L715" t="s">
        <v>475</v>
      </c>
      <c r="M715" t="s">
        <v>1017</v>
      </c>
    </row>
    <row r="716" spans="1:13" x14ac:dyDescent="0.4">
      <c r="A716" s="375" t="s">
        <v>232</v>
      </c>
      <c r="B716" t="s">
        <v>67</v>
      </c>
      <c r="C716" t="s">
        <v>406</v>
      </c>
      <c r="D716" t="s">
        <v>1015</v>
      </c>
      <c r="E716" s="866">
        <v>0.48099999999999998</v>
      </c>
      <c r="F716" t="s">
        <v>389</v>
      </c>
      <c r="G716" t="s">
        <v>401</v>
      </c>
      <c r="H716">
        <v>1.4961E-4</v>
      </c>
      <c r="I716" t="s">
        <v>1023</v>
      </c>
      <c r="J716" t="s">
        <v>477</v>
      </c>
      <c r="K716" t="s">
        <v>1024</v>
      </c>
      <c r="L716" t="s">
        <v>475</v>
      </c>
      <c r="M716" t="s">
        <v>1018</v>
      </c>
    </row>
    <row r="717" spans="1:13" x14ac:dyDescent="0.4">
      <c r="A717" s="375" t="s">
        <v>232</v>
      </c>
      <c r="B717" t="s">
        <v>405</v>
      </c>
      <c r="C717" t="s">
        <v>52</v>
      </c>
      <c r="E717" s="866">
        <v>0.34</v>
      </c>
      <c r="F717" t="s">
        <v>394</v>
      </c>
      <c r="G717" t="s">
        <v>400</v>
      </c>
      <c r="H717" s="867">
        <v>1.7E-5</v>
      </c>
      <c r="I717" t="s">
        <v>1023</v>
      </c>
      <c r="J717" t="s">
        <v>477</v>
      </c>
      <c r="K717" t="s">
        <v>1024</v>
      </c>
      <c r="L717" t="s">
        <v>475</v>
      </c>
      <c r="M717" t="s">
        <v>702</v>
      </c>
    </row>
    <row r="718" spans="1:13" x14ac:dyDescent="0.4">
      <c r="A718" s="375" t="s">
        <v>232</v>
      </c>
      <c r="B718" t="s">
        <v>405</v>
      </c>
      <c r="C718" t="s">
        <v>52</v>
      </c>
      <c r="E718" s="866">
        <v>0.34</v>
      </c>
      <c r="F718" t="s">
        <v>394</v>
      </c>
      <c r="G718" t="s">
        <v>401</v>
      </c>
      <c r="H718" s="867">
        <v>1.73E-5</v>
      </c>
      <c r="I718" t="s">
        <v>1023</v>
      </c>
      <c r="J718" t="s">
        <v>477</v>
      </c>
      <c r="K718" t="s">
        <v>1024</v>
      </c>
      <c r="L718" t="s">
        <v>475</v>
      </c>
      <c r="M718" t="s">
        <v>706</v>
      </c>
    </row>
    <row r="719" spans="1:13" x14ac:dyDescent="0.4">
      <c r="A719" s="375" t="s">
        <v>232</v>
      </c>
      <c r="B719" t="s">
        <v>405</v>
      </c>
      <c r="C719" t="s">
        <v>54</v>
      </c>
      <c r="E719" s="866">
        <v>0.29899999999999999</v>
      </c>
      <c r="F719" t="s">
        <v>394</v>
      </c>
      <c r="G719" t="s">
        <v>400</v>
      </c>
      <c r="H719" s="867">
        <v>2.5999999999999998E-5</v>
      </c>
      <c r="I719" t="s">
        <v>1023</v>
      </c>
      <c r="J719" t="s">
        <v>477</v>
      </c>
      <c r="K719" t="s">
        <v>1024</v>
      </c>
      <c r="L719" t="s">
        <v>475</v>
      </c>
      <c r="M719" t="s">
        <v>712</v>
      </c>
    </row>
    <row r="720" spans="1:13" x14ac:dyDescent="0.4">
      <c r="A720" s="375" t="s">
        <v>232</v>
      </c>
      <c r="B720" t="s">
        <v>405</v>
      </c>
      <c r="C720" t="s">
        <v>54</v>
      </c>
      <c r="E720" s="866">
        <v>0.29899999999999999</v>
      </c>
      <c r="F720" t="s">
        <v>394</v>
      </c>
      <c r="G720" t="s">
        <v>401</v>
      </c>
      <c r="H720" s="867">
        <v>2.58E-5</v>
      </c>
      <c r="I720" t="s">
        <v>1023</v>
      </c>
      <c r="J720" t="s">
        <v>477</v>
      </c>
      <c r="K720" t="s">
        <v>1024</v>
      </c>
      <c r="L720" t="s">
        <v>475</v>
      </c>
      <c r="M720" t="s">
        <v>714</v>
      </c>
    </row>
    <row r="721" spans="1:13" x14ac:dyDescent="0.4">
      <c r="A721" s="375" t="s">
        <v>232</v>
      </c>
      <c r="B721" t="s">
        <v>405</v>
      </c>
      <c r="C721" t="s">
        <v>73</v>
      </c>
      <c r="E721" s="866">
        <v>0.38300000000000001</v>
      </c>
      <c r="F721" t="s">
        <v>394</v>
      </c>
      <c r="G721" t="s">
        <v>400</v>
      </c>
      <c r="H721" s="867">
        <v>6.7999999999999995E-7</v>
      </c>
      <c r="I721" t="s">
        <v>1023</v>
      </c>
      <c r="J721" t="s">
        <v>477</v>
      </c>
      <c r="K721" t="s">
        <v>1024</v>
      </c>
      <c r="L721" t="s">
        <v>475</v>
      </c>
      <c r="M721" t="s">
        <v>719</v>
      </c>
    </row>
    <row r="722" spans="1:13" x14ac:dyDescent="0.4">
      <c r="A722" s="375" t="s">
        <v>232</v>
      </c>
      <c r="B722" t="s">
        <v>405</v>
      </c>
      <c r="C722" t="s">
        <v>73</v>
      </c>
      <c r="E722" s="866">
        <v>0.38300000000000001</v>
      </c>
      <c r="F722" t="s">
        <v>394</v>
      </c>
      <c r="G722" t="s">
        <v>401</v>
      </c>
      <c r="H722" s="867">
        <v>6.8500000000000001E-7</v>
      </c>
      <c r="I722" t="s">
        <v>1023</v>
      </c>
      <c r="J722" t="s">
        <v>477</v>
      </c>
      <c r="K722" t="s">
        <v>1024</v>
      </c>
      <c r="L722" t="s">
        <v>475</v>
      </c>
      <c r="M722" t="s">
        <v>721</v>
      </c>
    </row>
    <row r="723" spans="1:13" x14ac:dyDescent="0.4">
      <c r="A723" s="375" t="s">
        <v>232</v>
      </c>
      <c r="B723" t="s">
        <v>405</v>
      </c>
      <c r="C723" t="s">
        <v>55</v>
      </c>
      <c r="E723" s="866">
        <v>0.34</v>
      </c>
      <c r="F723" t="s">
        <v>394</v>
      </c>
      <c r="G723" t="s">
        <v>400</v>
      </c>
      <c r="H723" s="867">
        <v>1.9000000000000001E-4</v>
      </c>
      <c r="I723" t="s">
        <v>1023</v>
      </c>
      <c r="J723" t="s">
        <v>477</v>
      </c>
      <c r="K723" t="s">
        <v>1024</v>
      </c>
      <c r="L723" t="s">
        <v>475</v>
      </c>
      <c r="M723" t="s">
        <v>724</v>
      </c>
    </row>
    <row r="724" spans="1:13" x14ac:dyDescent="0.4">
      <c r="A724" s="375" t="s">
        <v>232</v>
      </c>
      <c r="B724" t="s">
        <v>405</v>
      </c>
      <c r="C724" t="s">
        <v>55</v>
      </c>
      <c r="E724" s="866">
        <v>0.34</v>
      </c>
      <c r="F724" t="s">
        <v>394</v>
      </c>
      <c r="G724" t="s">
        <v>401</v>
      </c>
      <c r="H724">
        <v>1.9478799999999999E-4</v>
      </c>
      <c r="I724" t="s">
        <v>1023</v>
      </c>
      <c r="J724" t="s">
        <v>477</v>
      </c>
      <c r="K724" t="s">
        <v>1024</v>
      </c>
      <c r="L724" t="s">
        <v>475</v>
      </c>
      <c r="M724" t="s">
        <v>725</v>
      </c>
    </row>
    <row r="725" spans="1:13" x14ac:dyDescent="0.4">
      <c r="A725" s="375" t="s">
        <v>232</v>
      </c>
      <c r="B725" t="s">
        <v>405</v>
      </c>
      <c r="C725" t="s">
        <v>406</v>
      </c>
      <c r="D725" t="s">
        <v>726</v>
      </c>
      <c r="E725" s="866">
        <v>0.34899999999999998</v>
      </c>
      <c r="F725" t="s">
        <v>394</v>
      </c>
      <c r="G725" t="s">
        <v>400</v>
      </c>
      <c r="H725" s="867">
        <v>9.3999999999999998E-6</v>
      </c>
      <c r="I725" t="s">
        <v>1023</v>
      </c>
      <c r="J725" t="s">
        <v>477</v>
      </c>
      <c r="K725" t="s">
        <v>1024</v>
      </c>
      <c r="L725" t="s">
        <v>475</v>
      </c>
      <c r="M725" t="s">
        <v>728</v>
      </c>
    </row>
    <row r="726" spans="1:13" x14ac:dyDescent="0.4">
      <c r="A726" s="375" t="s">
        <v>232</v>
      </c>
      <c r="B726" t="s">
        <v>405</v>
      </c>
      <c r="C726" t="s">
        <v>406</v>
      </c>
      <c r="D726" t="s">
        <v>726</v>
      </c>
      <c r="E726" s="866">
        <v>0.34899999999999998</v>
      </c>
      <c r="F726" t="s">
        <v>394</v>
      </c>
      <c r="G726" t="s">
        <v>401</v>
      </c>
      <c r="H726" s="867">
        <v>9.4199999999999996E-6</v>
      </c>
      <c r="I726" t="s">
        <v>1023</v>
      </c>
      <c r="J726" t="s">
        <v>477</v>
      </c>
      <c r="K726" t="s">
        <v>1024</v>
      </c>
      <c r="L726" t="s">
        <v>475</v>
      </c>
      <c r="M726" t="s">
        <v>729</v>
      </c>
    </row>
    <row r="727" spans="1:13" x14ac:dyDescent="0.4">
      <c r="A727" s="375" t="s">
        <v>232</v>
      </c>
      <c r="B727" t="s">
        <v>59</v>
      </c>
      <c r="C727" t="s">
        <v>52</v>
      </c>
      <c r="E727" s="866">
        <v>0.33</v>
      </c>
      <c r="F727" t="s">
        <v>394</v>
      </c>
      <c r="G727" t="s">
        <v>400</v>
      </c>
      <c r="H727" s="867">
        <v>9.7999999999999993E-6</v>
      </c>
      <c r="I727" t="s">
        <v>1023</v>
      </c>
      <c r="J727" t="s">
        <v>477</v>
      </c>
      <c r="K727" t="s">
        <v>1024</v>
      </c>
      <c r="L727" t="s">
        <v>475</v>
      </c>
      <c r="M727" t="s">
        <v>735</v>
      </c>
    </row>
    <row r="728" spans="1:13" x14ac:dyDescent="0.4">
      <c r="A728" s="375" t="s">
        <v>232</v>
      </c>
      <c r="B728" t="s">
        <v>59</v>
      </c>
      <c r="C728" t="s">
        <v>52</v>
      </c>
      <c r="E728" s="866">
        <v>0.33</v>
      </c>
      <c r="F728" t="s">
        <v>394</v>
      </c>
      <c r="G728" t="s">
        <v>401</v>
      </c>
      <c r="H728" s="867">
        <v>9.8500000000000006E-6</v>
      </c>
      <c r="I728" t="s">
        <v>1023</v>
      </c>
      <c r="J728" t="s">
        <v>477</v>
      </c>
      <c r="K728" t="s">
        <v>1024</v>
      </c>
      <c r="L728" t="s">
        <v>475</v>
      </c>
      <c r="M728" t="s">
        <v>739</v>
      </c>
    </row>
    <row r="729" spans="1:13" x14ac:dyDescent="0.4">
      <c r="A729" s="375" t="s">
        <v>232</v>
      </c>
      <c r="B729" t="s">
        <v>59</v>
      </c>
      <c r="C729" t="s">
        <v>54</v>
      </c>
      <c r="E729" s="866">
        <v>0.318</v>
      </c>
      <c r="F729" t="s">
        <v>394</v>
      </c>
      <c r="G729" t="s">
        <v>400</v>
      </c>
      <c r="H729" s="867">
        <v>2.4000000000000001E-5</v>
      </c>
      <c r="I729" t="s">
        <v>1023</v>
      </c>
      <c r="J729" t="s">
        <v>477</v>
      </c>
      <c r="K729" t="s">
        <v>1024</v>
      </c>
      <c r="L729" t="s">
        <v>475</v>
      </c>
      <c r="M729" t="s">
        <v>745</v>
      </c>
    </row>
    <row r="730" spans="1:13" x14ac:dyDescent="0.4">
      <c r="A730" s="375" t="s">
        <v>232</v>
      </c>
      <c r="B730" t="s">
        <v>59</v>
      </c>
      <c r="C730" t="s">
        <v>54</v>
      </c>
      <c r="E730" s="866">
        <v>0.318</v>
      </c>
      <c r="F730" t="s">
        <v>394</v>
      </c>
      <c r="G730" t="s">
        <v>401</v>
      </c>
      <c r="H730" s="867">
        <v>2.4499999999999999E-5</v>
      </c>
      <c r="I730" t="s">
        <v>1023</v>
      </c>
      <c r="J730" t="s">
        <v>477</v>
      </c>
      <c r="K730" t="s">
        <v>1024</v>
      </c>
      <c r="L730" t="s">
        <v>475</v>
      </c>
      <c r="M730" t="s">
        <v>747</v>
      </c>
    </row>
    <row r="731" spans="1:13" x14ac:dyDescent="0.4">
      <c r="A731" s="375" t="s">
        <v>232</v>
      </c>
      <c r="B731" t="s">
        <v>59</v>
      </c>
      <c r="C731" t="s">
        <v>73</v>
      </c>
      <c r="E731" s="866">
        <v>0.50900000000000001</v>
      </c>
      <c r="F731" t="s">
        <v>394</v>
      </c>
      <c r="G731" t="s">
        <v>400</v>
      </c>
      <c r="H731" s="867">
        <v>6.7999999999999995E-7</v>
      </c>
      <c r="I731" t="s">
        <v>1023</v>
      </c>
      <c r="J731" t="s">
        <v>477</v>
      </c>
      <c r="K731" t="s">
        <v>1024</v>
      </c>
      <c r="L731" t="s">
        <v>475</v>
      </c>
      <c r="M731" t="s">
        <v>752</v>
      </c>
    </row>
    <row r="732" spans="1:13" x14ac:dyDescent="0.4">
      <c r="A732" s="375" t="s">
        <v>232</v>
      </c>
      <c r="B732" t="s">
        <v>59</v>
      </c>
      <c r="C732" t="s">
        <v>73</v>
      </c>
      <c r="E732" s="866">
        <v>0.50900000000000001</v>
      </c>
      <c r="F732" t="s">
        <v>394</v>
      </c>
      <c r="G732" t="s">
        <v>401</v>
      </c>
      <c r="H732" s="867">
        <v>6.8500000000000001E-7</v>
      </c>
      <c r="I732" t="s">
        <v>1023</v>
      </c>
      <c r="J732" t="s">
        <v>477</v>
      </c>
      <c r="K732" t="s">
        <v>1024</v>
      </c>
      <c r="L732" t="s">
        <v>475</v>
      </c>
      <c r="M732" t="s">
        <v>754</v>
      </c>
    </row>
    <row r="733" spans="1:13" x14ac:dyDescent="0.4">
      <c r="A733" s="375" t="s">
        <v>232</v>
      </c>
      <c r="B733" t="s">
        <v>59</v>
      </c>
      <c r="C733" t="s">
        <v>55</v>
      </c>
      <c r="E733" s="866">
        <v>0.33900000000000002</v>
      </c>
      <c r="F733" t="s">
        <v>394</v>
      </c>
      <c r="G733" t="s">
        <v>400</v>
      </c>
      <c r="H733" s="867">
        <v>2.1000000000000001E-4</v>
      </c>
      <c r="I733" t="s">
        <v>1023</v>
      </c>
      <c r="J733" t="s">
        <v>477</v>
      </c>
      <c r="K733" t="s">
        <v>1024</v>
      </c>
      <c r="L733" t="s">
        <v>475</v>
      </c>
      <c r="M733" t="s">
        <v>757</v>
      </c>
    </row>
    <row r="734" spans="1:13" x14ac:dyDescent="0.4">
      <c r="A734" s="375" t="s">
        <v>232</v>
      </c>
      <c r="B734" t="s">
        <v>59</v>
      </c>
      <c r="C734" t="s">
        <v>55</v>
      </c>
      <c r="E734" s="866">
        <v>0.33900000000000002</v>
      </c>
      <c r="F734" t="s">
        <v>394</v>
      </c>
      <c r="G734" t="s">
        <v>401</v>
      </c>
      <c r="H734">
        <v>2.0672900000000001E-4</v>
      </c>
      <c r="I734" t="s">
        <v>1023</v>
      </c>
      <c r="J734" t="s">
        <v>477</v>
      </c>
      <c r="K734" t="s">
        <v>1024</v>
      </c>
      <c r="L734" t="s">
        <v>475</v>
      </c>
      <c r="M734" t="s">
        <v>758</v>
      </c>
    </row>
    <row r="735" spans="1:13" x14ac:dyDescent="0.4">
      <c r="A735" s="375" t="s">
        <v>232</v>
      </c>
      <c r="B735" t="s">
        <v>59</v>
      </c>
      <c r="C735" t="s">
        <v>406</v>
      </c>
      <c r="D735" t="s">
        <v>759</v>
      </c>
      <c r="E735" s="866">
        <v>0.48099999999999998</v>
      </c>
      <c r="F735" t="s">
        <v>394</v>
      </c>
      <c r="G735" t="s">
        <v>400</v>
      </c>
      <c r="H735" s="867">
        <v>2.5000000000000002E-6</v>
      </c>
      <c r="I735" t="s">
        <v>1023</v>
      </c>
      <c r="J735" t="s">
        <v>477</v>
      </c>
      <c r="K735" t="s">
        <v>1024</v>
      </c>
      <c r="L735" t="s">
        <v>475</v>
      </c>
      <c r="M735" t="s">
        <v>761</v>
      </c>
    </row>
    <row r="736" spans="1:13" x14ac:dyDescent="0.4">
      <c r="A736" s="375" t="s">
        <v>232</v>
      </c>
      <c r="B736" t="s">
        <v>59</v>
      </c>
      <c r="C736" t="s">
        <v>406</v>
      </c>
      <c r="D736" t="s">
        <v>759</v>
      </c>
      <c r="E736" s="866">
        <v>0.48099999999999998</v>
      </c>
      <c r="F736" t="s">
        <v>394</v>
      </c>
      <c r="G736" t="s">
        <v>401</v>
      </c>
      <c r="H736" s="867">
        <v>2.52E-6</v>
      </c>
      <c r="I736" t="s">
        <v>1023</v>
      </c>
      <c r="J736" t="s">
        <v>477</v>
      </c>
      <c r="K736" t="s">
        <v>1024</v>
      </c>
      <c r="L736" t="s">
        <v>475</v>
      </c>
      <c r="M736" t="s">
        <v>762</v>
      </c>
    </row>
    <row r="737" spans="1:13" x14ac:dyDescent="0.4">
      <c r="A737" s="375" t="s">
        <v>232</v>
      </c>
      <c r="B737" t="s">
        <v>60</v>
      </c>
      <c r="C737" t="s">
        <v>52</v>
      </c>
      <c r="E737" s="866">
        <v>0.34</v>
      </c>
      <c r="F737" t="s">
        <v>394</v>
      </c>
      <c r="G737" t="s">
        <v>400</v>
      </c>
      <c r="H737" s="867">
        <v>1.7E-5</v>
      </c>
      <c r="I737" t="s">
        <v>1023</v>
      </c>
      <c r="J737" t="s">
        <v>477</v>
      </c>
      <c r="K737" t="s">
        <v>1024</v>
      </c>
      <c r="L737" t="s">
        <v>475</v>
      </c>
      <c r="M737" t="s">
        <v>768</v>
      </c>
    </row>
    <row r="738" spans="1:13" x14ac:dyDescent="0.4">
      <c r="A738" s="375" t="s">
        <v>232</v>
      </c>
      <c r="B738" t="s">
        <v>60</v>
      </c>
      <c r="C738" t="s">
        <v>52</v>
      </c>
      <c r="E738" s="866">
        <v>0.34</v>
      </c>
      <c r="F738" t="s">
        <v>394</v>
      </c>
      <c r="G738" t="s">
        <v>401</v>
      </c>
      <c r="H738" s="867">
        <v>1.73E-5</v>
      </c>
      <c r="I738" t="s">
        <v>1023</v>
      </c>
      <c r="J738" t="s">
        <v>477</v>
      </c>
      <c r="K738" t="s">
        <v>1024</v>
      </c>
      <c r="L738" t="s">
        <v>475</v>
      </c>
      <c r="M738" t="s">
        <v>772</v>
      </c>
    </row>
    <row r="739" spans="1:13" x14ac:dyDescent="0.4">
      <c r="A739" s="375" t="s">
        <v>232</v>
      </c>
      <c r="B739" t="s">
        <v>60</v>
      </c>
      <c r="C739" t="s">
        <v>54</v>
      </c>
      <c r="E739" s="866">
        <v>0.432</v>
      </c>
      <c r="F739" t="s">
        <v>394</v>
      </c>
      <c r="G739" t="s">
        <v>400</v>
      </c>
      <c r="H739" s="867">
        <v>1.8E-5</v>
      </c>
      <c r="I739" t="s">
        <v>1023</v>
      </c>
      <c r="J739" t="s">
        <v>477</v>
      </c>
      <c r="K739" t="s">
        <v>1024</v>
      </c>
      <c r="L739" t="s">
        <v>475</v>
      </c>
      <c r="M739" t="s">
        <v>778</v>
      </c>
    </row>
    <row r="740" spans="1:13" x14ac:dyDescent="0.4">
      <c r="A740" s="375" t="s">
        <v>232</v>
      </c>
      <c r="B740" t="s">
        <v>60</v>
      </c>
      <c r="C740" t="s">
        <v>54</v>
      </c>
      <c r="E740" s="866">
        <v>0.432</v>
      </c>
      <c r="F740" t="s">
        <v>394</v>
      </c>
      <c r="G740" t="s">
        <v>401</v>
      </c>
      <c r="H740" s="867">
        <v>1.77E-5</v>
      </c>
      <c r="I740" t="s">
        <v>1023</v>
      </c>
      <c r="J740" t="s">
        <v>477</v>
      </c>
      <c r="K740" t="s">
        <v>1024</v>
      </c>
      <c r="L740" t="s">
        <v>475</v>
      </c>
      <c r="M740" t="s">
        <v>780</v>
      </c>
    </row>
    <row r="741" spans="1:13" x14ac:dyDescent="0.4">
      <c r="A741" s="375" t="s">
        <v>232</v>
      </c>
      <c r="B741" t="s">
        <v>60</v>
      </c>
      <c r="C741" t="s">
        <v>73</v>
      </c>
      <c r="E741" s="866">
        <v>0.55000000000000004</v>
      </c>
      <c r="F741" t="s">
        <v>394</v>
      </c>
      <c r="G741" t="s">
        <v>400</v>
      </c>
      <c r="H741" s="867">
        <v>5.4000000000000002E-7</v>
      </c>
      <c r="I741" t="s">
        <v>1023</v>
      </c>
      <c r="J741" t="s">
        <v>477</v>
      </c>
      <c r="K741" t="s">
        <v>1024</v>
      </c>
      <c r="L741" t="s">
        <v>475</v>
      </c>
      <c r="M741" t="s">
        <v>784</v>
      </c>
    </row>
    <row r="742" spans="1:13" x14ac:dyDescent="0.4">
      <c r="A742" s="375" t="s">
        <v>232</v>
      </c>
      <c r="B742" t="s">
        <v>60</v>
      </c>
      <c r="C742" t="s">
        <v>73</v>
      </c>
      <c r="E742" s="866">
        <v>0.55000000000000004</v>
      </c>
      <c r="F742" t="s">
        <v>394</v>
      </c>
      <c r="G742" t="s">
        <v>401</v>
      </c>
      <c r="H742" s="867">
        <v>5.4899999999999995E-7</v>
      </c>
      <c r="I742" t="s">
        <v>1023</v>
      </c>
      <c r="J742" t="s">
        <v>477</v>
      </c>
      <c r="K742" t="s">
        <v>1024</v>
      </c>
      <c r="L742" t="s">
        <v>475</v>
      </c>
      <c r="M742" t="s">
        <v>786</v>
      </c>
    </row>
    <row r="743" spans="1:13" x14ac:dyDescent="0.4">
      <c r="A743" s="375" t="s">
        <v>232</v>
      </c>
      <c r="B743" t="s">
        <v>60</v>
      </c>
      <c r="C743" t="s">
        <v>55</v>
      </c>
      <c r="E743" s="866">
        <v>0.34</v>
      </c>
      <c r="F743" t="s">
        <v>394</v>
      </c>
      <c r="G743" t="s">
        <v>400</v>
      </c>
      <c r="H743" s="867">
        <v>1.9000000000000001E-4</v>
      </c>
      <c r="I743" t="s">
        <v>1023</v>
      </c>
      <c r="J743" t="s">
        <v>477</v>
      </c>
      <c r="K743" t="s">
        <v>1024</v>
      </c>
      <c r="L743" t="s">
        <v>475</v>
      </c>
      <c r="M743" t="s">
        <v>789</v>
      </c>
    </row>
    <row r="744" spans="1:13" x14ac:dyDescent="0.4">
      <c r="A744" s="375" t="s">
        <v>232</v>
      </c>
      <c r="B744" t="s">
        <v>60</v>
      </c>
      <c r="C744" t="s">
        <v>55</v>
      </c>
      <c r="E744" s="866">
        <v>0.34</v>
      </c>
      <c r="F744" t="s">
        <v>394</v>
      </c>
      <c r="G744" t="s">
        <v>401</v>
      </c>
      <c r="H744">
        <v>1.9478799999999999E-4</v>
      </c>
      <c r="I744" t="s">
        <v>1023</v>
      </c>
      <c r="J744" t="s">
        <v>477</v>
      </c>
      <c r="K744" t="s">
        <v>1024</v>
      </c>
      <c r="L744" t="s">
        <v>475</v>
      </c>
      <c r="M744" t="s">
        <v>790</v>
      </c>
    </row>
    <row r="745" spans="1:13" x14ac:dyDescent="0.4">
      <c r="A745" s="375" t="s">
        <v>232</v>
      </c>
      <c r="B745" t="s">
        <v>60</v>
      </c>
      <c r="C745" t="s">
        <v>406</v>
      </c>
      <c r="D745" t="s">
        <v>791</v>
      </c>
      <c r="E745" s="866">
        <v>0.432</v>
      </c>
      <c r="F745" t="s">
        <v>394</v>
      </c>
      <c r="G745" t="s">
        <v>400</v>
      </c>
      <c r="H745" s="867">
        <v>1.8E-5</v>
      </c>
      <c r="I745" t="s">
        <v>1023</v>
      </c>
      <c r="J745" t="s">
        <v>477</v>
      </c>
      <c r="K745" t="s">
        <v>1024</v>
      </c>
      <c r="L745" t="s">
        <v>475</v>
      </c>
      <c r="M745" t="s">
        <v>793</v>
      </c>
    </row>
    <row r="746" spans="1:13" x14ac:dyDescent="0.4">
      <c r="A746" s="375" t="s">
        <v>232</v>
      </c>
      <c r="B746" t="s">
        <v>60</v>
      </c>
      <c r="C746" t="s">
        <v>406</v>
      </c>
      <c r="D746" t="s">
        <v>791</v>
      </c>
      <c r="E746" s="866">
        <v>0.432</v>
      </c>
      <c r="F746" t="s">
        <v>394</v>
      </c>
      <c r="G746" t="s">
        <v>401</v>
      </c>
      <c r="H746" s="867">
        <v>1.77E-5</v>
      </c>
      <c r="I746" t="s">
        <v>1023</v>
      </c>
      <c r="J746" t="s">
        <v>477</v>
      </c>
      <c r="K746" t="s">
        <v>1024</v>
      </c>
      <c r="L746" t="s">
        <v>475</v>
      </c>
      <c r="M746" t="s">
        <v>794</v>
      </c>
    </row>
    <row r="747" spans="1:13" x14ac:dyDescent="0.4">
      <c r="A747" s="375" t="s">
        <v>232</v>
      </c>
      <c r="B747" t="s">
        <v>61</v>
      </c>
      <c r="C747" t="s">
        <v>52</v>
      </c>
      <c r="E747" s="866">
        <v>0.28599999999999998</v>
      </c>
      <c r="F747" t="s">
        <v>394</v>
      </c>
      <c r="G747" t="s">
        <v>400</v>
      </c>
      <c r="H747" s="867">
        <v>1.8E-5</v>
      </c>
      <c r="I747" t="s">
        <v>1023</v>
      </c>
      <c r="J747" t="s">
        <v>477</v>
      </c>
      <c r="K747" t="s">
        <v>1024</v>
      </c>
      <c r="L747" t="s">
        <v>475</v>
      </c>
      <c r="M747" t="s">
        <v>800</v>
      </c>
    </row>
    <row r="748" spans="1:13" x14ac:dyDescent="0.4">
      <c r="A748" s="375" t="s">
        <v>232</v>
      </c>
      <c r="B748" t="s">
        <v>61</v>
      </c>
      <c r="C748" t="s">
        <v>52</v>
      </c>
      <c r="E748" s="866">
        <v>0.28599999999999998</v>
      </c>
      <c r="F748" t="s">
        <v>394</v>
      </c>
      <c r="G748" t="s">
        <v>401</v>
      </c>
      <c r="H748" s="867">
        <v>1.7600000000000001E-5</v>
      </c>
      <c r="I748" t="s">
        <v>1023</v>
      </c>
      <c r="J748" t="s">
        <v>477</v>
      </c>
      <c r="K748" t="s">
        <v>1024</v>
      </c>
      <c r="L748" t="s">
        <v>475</v>
      </c>
      <c r="M748" t="s">
        <v>804</v>
      </c>
    </row>
    <row r="749" spans="1:13" x14ac:dyDescent="0.4">
      <c r="A749" s="375" t="s">
        <v>232</v>
      </c>
      <c r="B749" t="s">
        <v>61</v>
      </c>
      <c r="C749" t="s">
        <v>54</v>
      </c>
      <c r="E749" s="866">
        <v>0.28199999999999997</v>
      </c>
      <c r="F749" t="s">
        <v>394</v>
      </c>
      <c r="G749" t="s">
        <v>400</v>
      </c>
      <c r="H749" s="867">
        <v>2.6999999999999999E-5</v>
      </c>
      <c r="I749" t="s">
        <v>1023</v>
      </c>
      <c r="J749" t="s">
        <v>477</v>
      </c>
      <c r="K749" t="s">
        <v>1024</v>
      </c>
      <c r="L749" t="s">
        <v>475</v>
      </c>
      <c r="M749" t="s">
        <v>810</v>
      </c>
    </row>
    <row r="750" spans="1:13" x14ac:dyDescent="0.4">
      <c r="A750" s="375" t="s">
        <v>232</v>
      </c>
      <c r="B750" t="s">
        <v>61</v>
      </c>
      <c r="C750" t="s">
        <v>54</v>
      </c>
      <c r="E750" s="866">
        <v>0.28199999999999997</v>
      </c>
      <c r="F750" t="s">
        <v>394</v>
      </c>
      <c r="G750" t="s">
        <v>401</v>
      </c>
      <c r="H750" s="867">
        <v>2.72E-5</v>
      </c>
      <c r="I750" t="s">
        <v>1023</v>
      </c>
      <c r="J750" t="s">
        <v>477</v>
      </c>
      <c r="K750" t="s">
        <v>1024</v>
      </c>
      <c r="L750" t="s">
        <v>475</v>
      </c>
      <c r="M750" t="s">
        <v>812</v>
      </c>
    </row>
    <row r="751" spans="1:13" x14ac:dyDescent="0.4">
      <c r="A751" s="375" t="s">
        <v>232</v>
      </c>
      <c r="B751" t="s">
        <v>61</v>
      </c>
      <c r="C751" t="s">
        <v>73</v>
      </c>
      <c r="E751" s="866">
        <v>0.48499999999999999</v>
      </c>
      <c r="F751" t="s">
        <v>394</v>
      </c>
      <c r="G751" t="s">
        <v>400</v>
      </c>
      <c r="H751" s="867">
        <v>6.7999999999999995E-7</v>
      </c>
      <c r="I751" t="s">
        <v>1023</v>
      </c>
      <c r="J751" t="s">
        <v>477</v>
      </c>
      <c r="K751" t="s">
        <v>1024</v>
      </c>
      <c r="L751" t="s">
        <v>475</v>
      </c>
      <c r="M751" t="s">
        <v>816</v>
      </c>
    </row>
    <row r="752" spans="1:13" x14ac:dyDescent="0.4">
      <c r="A752" s="375" t="s">
        <v>232</v>
      </c>
      <c r="B752" t="s">
        <v>61</v>
      </c>
      <c r="C752" t="s">
        <v>73</v>
      </c>
      <c r="E752" s="866">
        <v>0.48499999999999999</v>
      </c>
      <c r="F752" t="s">
        <v>394</v>
      </c>
      <c r="G752" t="s">
        <v>401</v>
      </c>
      <c r="H752" s="867">
        <v>6.8500000000000001E-7</v>
      </c>
      <c r="I752" t="s">
        <v>1023</v>
      </c>
      <c r="J752" t="s">
        <v>477</v>
      </c>
      <c r="K752" t="s">
        <v>1024</v>
      </c>
      <c r="L752" t="s">
        <v>475</v>
      </c>
      <c r="M752" t="s">
        <v>818</v>
      </c>
    </row>
    <row r="753" spans="1:13" x14ac:dyDescent="0.4">
      <c r="A753" s="375" t="s">
        <v>232</v>
      </c>
      <c r="B753" t="s">
        <v>61</v>
      </c>
      <c r="C753" t="s">
        <v>55</v>
      </c>
      <c r="E753" s="866">
        <v>0.30599999999999999</v>
      </c>
      <c r="F753" t="s">
        <v>394</v>
      </c>
      <c r="G753" t="s">
        <v>400</v>
      </c>
      <c r="H753" s="867">
        <v>2.3000000000000001E-4</v>
      </c>
      <c r="I753" t="s">
        <v>1023</v>
      </c>
      <c r="J753" t="s">
        <v>477</v>
      </c>
      <c r="K753" t="s">
        <v>1024</v>
      </c>
      <c r="L753" t="s">
        <v>475</v>
      </c>
      <c r="M753" t="s">
        <v>821</v>
      </c>
    </row>
    <row r="754" spans="1:13" x14ac:dyDescent="0.4">
      <c r="A754" s="375" t="s">
        <v>232</v>
      </c>
      <c r="B754" t="s">
        <v>61</v>
      </c>
      <c r="C754" t="s">
        <v>55</v>
      </c>
      <c r="E754" s="866">
        <v>0.30599999999999999</v>
      </c>
      <c r="F754" t="s">
        <v>394</v>
      </c>
      <c r="G754" t="s">
        <v>401</v>
      </c>
      <c r="H754">
        <v>2.2598900000000001E-4</v>
      </c>
      <c r="I754" t="s">
        <v>1023</v>
      </c>
      <c r="J754" t="s">
        <v>477</v>
      </c>
      <c r="K754" t="s">
        <v>1024</v>
      </c>
      <c r="L754" t="s">
        <v>475</v>
      </c>
      <c r="M754" t="s">
        <v>822</v>
      </c>
    </row>
    <row r="755" spans="1:13" x14ac:dyDescent="0.4">
      <c r="A755" s="375" t="s">
        <v>232</v>
      </c>
      <c r="B755" t="s">
        <v>61</v>
      </c>
      <c r="C755" t="s">
        <v>406</v>
      </c>
      <c r="D755" t="s">
        <v>823</v>
      </c>
      <c r="E755" s="866">
        <v>0.40300000000000002</v>
      </c>
      <c r="F755" t="s">
        <v>394</v>
      </c>
      <c r="G755" t="s">
        <v>400</v>
      </c>
      <c r="H755" s="867">
        <v>2.0000000000000002E-5</v>
      </c>
      <c r="I755" t="s">
        <v>1023</v>
      </c>
      <c r="J755" t="s">
        <v>477</v>
      </c>
      <c r="K755" t="s">
        <v>1024</v>
      </c>
      <c r="L755" t="s">
        <v>475</v>
      </c>
      <c r="M755" t="s">
        <v>825</v>
      </c>
    </row>
    <row r="756" spans="1:13" x14ac:dyDescent="0.4">
      <c r="A756" s="375" t="s">
        <v>232</v>
      </c>
      <c r="B756" t="s">
        <v>61</v>
      </c>
      <c r="C756" t="s">
        <v>406</v>
      </c>
      <c r="D756" t="s">
        <v>823</v>
      </c>
      <c r="E756" s="866">
        <v>0.40300000000000002</v>
      </c>
      <c r="F756" t="s">
        <v>394</v>
      </c>
      <c r="G756" t="s">
        <v>401</v>
      </c>
      <c r="H756" s="867">
        <v>1.9700000000000001E-5</v>
      </c>
      <c r="I756" t="s">
        <v>1023</v>
      </c>
      <c r="J756" t="s">
        <v>477</v>
      </c>
      <c r="K756" t="s">
        <v>1024</v>
      </c>
      <c r="L756" t="s">
        <v>475</v>
      </c>
      <c r="M756" t="s">
        <v>826</v>
      </c>
    </row>
    <row r="757" spans="1:13" x14ac:dyDescent="0.4">
      <c r="A757" s="375" t="s">
        <v>232</v>
      </c>
      <c r="B757" t="s">
        <v>62</v>
      </c>
      <c r="C757" t="s">
        <v>52</v>
      </c>
      <c r="E757" s="866">
        <v>0.33100000000000002</v>
      </c>
      <c r="F757" t="s">
        <v>394</v>
      </c>
      <c r="G757" t="s">
        <v>400</v>
      </c>
      <c r="H757" s="867">
        <v>1.5999999999999999E-5</v>
      </c>
      <c r="I757" t="s">
        <v>1023</v>
      </c>
      <c r="J757" t="s">
        <v>477</v>
      </c>
      <c r="K757" t="s">
        <v>1024</v>
      </c>
      <c r="L757" t="s">
        <v>475</v>
      </c>
      <c r="M757" t="s">
        <v>832</v>
      </c>
    </row>
    <row r="758" spans="1:13" x14ac:dyDescent="0.4">
      <c r="A758" s="375" t="s">
        <v>232</v>
      </c>
      <c r="B758" t="s">
        <v>62</v>
      </c>
      <c r="C758" t="s">
        <v>52</v>
      </c>
      <c r="E758" s="866">
        <v>0.33100000000000002</v>
      </c>
      <c r="F758" t="s">
        <v>394</v>
      </c>
      <c r="G758" t="s">
        <v>401</v>
      </c>
      <c r="H758" s="867">
        <v>1.63E-5</v>
      </c>
      <c r="I758" t="s">
        <v>1023</v>
      </c>
      <c r="J758" t="s">
        <v>477</v>
      </c>
      <c r="K758" t="s">
        <v>1024</v>
      </c>
      <c r="L758" t="s">
        <v>475</v>
      </c>
      <c r="M758" t="s">
        <v>836</v>
      </c>
    </row>
    <row r="759" spans="1:13" x14ac:dyDescent="0.4">
      <c r="A759" s="375" t="s">
        <v>232</v>
      </c>
      <c r="B759" t="s">
        <v>62</v>
      </c>
      <c r="C759" t="s">
        <v>54</v>
      </c>
      <c r="E759" s="866">
        <v>0.33200000000000002</v>
      </c>
      <c r="F759" t="s">
        <v>394</v>
      </c>
      <c r="G759" t="s">
        <v>400</v>
      </c>
      <c r="H759" s="867">
        <v>2.4000000000000001E-5</v>
      </c>
      <c r="I759" t="s">
        <v>1023</v>
      </c>
      <c r="J759" t="s">
        <v>477</v>
      </c>
      <c r="K759" t="s">
        <v>1024</v>
      </c>
      <c r="L759" t="s">
        <v>475</v>
      </c>
      <c r="M759" t="s">
        <v>842</v>
      </c>
    </row>
    <row r="760" spans="1:13" x14ac:dyDescent="0.4">
      <c r="A760" s="375" t="s">
        <v>232</v>
      </c>
      <c r="B760" t="s">
        <v>62</v>
      </c>
      <c r="C760" t="s">
        <v>54</v>
      </c>
      <c r="E760" s="866">
        <v>0.33200000000000002</v>
      </c>
      <c r="F760" t="s">
        <v>394</v>
      </c>
      <c r="G760" t="s">
        <v>401</v>
      </c>
      <c r="H760" s="867">
        <v>2.4499999999999999E-5</v>
      </c>
      <c r="I760" t="s">
        <v>1023</v>
      </c>
      <c r="J760" t="s">
        <v>477</v>
      </c>
      <c r="K760" t="s">
        <v>1024</v>
      </c>
      <c r="L760" t="s">
        <v>475</v>
      </c>
      <c r="M760" t="s">
        <v>844</v>
      </c>
    </row>
    <row r="761" spans="1:13" x14ac:dyDescent="0.4">
      <c r="A761" s="375" t="s">
        <v>232</v>
      </c>
      <c r="B761" t="s">
        <v>62</v>
      </c>
      <c r="C761" t="s">
        <v>73</v>
      </c>
      <c r="E761" s="866">
        <v>0.50900000000000001</v>
      </c>
      <c r="F761" t="s">
        <v>394</v>
      </c>
      <c r="G761" t="s">
        <v>400</v>
      </c>
      <c r="H761" s="867">
        <v>6.7999999999999995E-7</v>
      </c>
      <c r="I761" t="s">
        <v>1023</v>
      </c>
      <c r="J761" t="s">
        <v>477</v>
      </c>
      <c r="K761" t="s">
        <v>1024</v>
      </c>
      <c r="L761" t="s">
        <v>475</v>
      </c>
      <c r="M761" t="s">
        <v>848</v>
      </c>
    </row>
    <row r="762" spans="1:13" x14ac:dyDescent="0.4">
      <c r="A762" s="375" t="s">
        <v>232</v>
      </c>
      <c r="B762" t="s">
        <v>62</v>
      </c>
      <c r="C762" t="s">
        <v>73</v>
      </c>
      <c r="E762" s="866">
        <v>0.50900000000000001</v>
      </c>
      <c r="F762" t="s">
        <v>394</v>
      </c>
      <c r="G762" t="s">
        <v>401</v>
      </c>
      <c r="H762" s="867">
        <v>6.8500000000000001E-7</v>
      </c>
      <c r="I762" t="s">
        <v>1023</v>
      </c>
      <c r="J762" t="s">
        <v>477</v>
      </c>
      <c r="K762" t="s">
        <v>1024</v>
      </c>
      <c r="L762" t="s">
        <v>475</v>
      </c>
      <c r="M762" t="s">
        <v>850</v>
      </c>
    </row>
    <row r="763" spans="1:13" x14ac:dyDescent="0.4">
      <c r="A763" s="375" t="s">
        <v>232</v>
      </c>
      <c r="B763" t="s">
        <v>62</v>
      </c>
      <c r="C763" t="s">
        <v>55</v>
      </c>
      <c r="E763" s="866">
        <v>0.314</v>
      </c>
      <c r="F763" t="s">
        <v>394</v>
      </c>
      <c r="G763" t="s">
        <v>400</v>
      </c>
      <c r="H763" s="867">
        <v>2.2000000000000001E-4</v>
      </c>
      <c r="I763" t="s">
        <v>1023</v>
      </c>
      <c r="J763" t="s">
        <v>477</v>
      </c>
      <c r="K763" t="s">
        <v>1024</v>
      </c>
      <c r="L763" t="s">
        <v>475</v>
      </c>
      <c r="M763" t="s">
        <v>853</v>
      </c>
    </row>
    <row r="764" spans="1:13" x14ac:dyDescent="0.4">
      <c r="A764" s="375" t="s">
        <v>232</v>
      </c>
      <c r="B764" t="s">
        <v>62</v>
      </c>
      <c r="C764" t="s">
        <v>55</v>
      </c>
      <c r="E764" s="866">
        <v>0.314</v>
      </c>
      <c r="F764" t="s">
        <v>394</v>
      </c>
      <c r="G764" t="s">
        <v>401</v>
      </c>
      <c r="H764">
        <v>2.2427699999999999E-4</v>
      </c>
      <c r="I764" t="s">
        <v>1023</v>
      </c>
      <c r="J764" t="s">
        <v>477</v>
      </c>
      <c r="K764" t="s">
        <v>1024</v>
      </c>
      <c r="L764" t="s">
        <v>475</v>
      </c>
      <c r="M764" t="s">
        <v>854</v>
      </c>
    </row>
    <row r="765" spans="1:13" x14ac:dyDescent="0.4">
      <c r="A765" s="375" t="s">
        <v>232</v>
      </c>
      <c r="B765" t="s">
        <v>62</v>
      </c>
      <c r="C765" t="s">
        <v>406</v>
      </c>
      <c r="D765" t="s">
        <v>855</v>
      </c>
      <c r="E765" s="866">
        <v>0.46</v>
      </c>
      <c r="F765" t="s">
        <v>394</v>
      </c>
      <c r="G765" t="s">
        <v>400</v>
      </c>
      <c r="H765" s="867">
        <v>6.3999999999999997E-6</v>
      </c>
      <c r="I765" t="s">
        <v>1023</v>
      </c>
      <c r="J765" t="s">
        <v>477</v>
      </c>
      <c r="K765" t="s">
        <v>1024</v>
      </c>
      <c r="L765" t="s">
        <v>475</v>
      </c>
      <c r="M765" t="s">
        <v>857</v>
      </c>
    </row>
    <row r="766" spans="1:13" x14ac:dyDescent="0.4">
      <c r="A766" s="375" t="s">
        <v>232</v>
      </c>
      <c r="B766" t="s">
        <v>62</v>
      </c>
      <c r="C766" t="s">
        <v>406</v>
      </c>
      <c r="D766" t="s">
        <v>855</v>
      </c>
      <c r="E766" s="866">
        <v>0.46</v>
      </c>
      <c r="F766" t="s">
        <v>394</v>
      </c>
      <c r="G766" t="s">
        <v>401</v>
      </c>
      <c r="H766" s="867">
        <v>6.4200000000000004E-6</v>
      </c>
      <c r="I766" t="s">
        <v>1023</v>
      </c>
      <c r="J766" t="s">
        <v>477</v>
      </c>
      <c r="K766" t="s">
        <v>1024</v>
      </c>
      <c r="L766" t="s">
        <v>475</v>
      </c>
      <c r="M766" t="s">
        <v>858</v>
      </c>
    </row>
    <row r="767" spans="1:13" x14ac:dyDescent="0.4">
      <c r="A767" s="375" t="s">
        <v>232</v>
      </c>
      <c r="B767" t="s">
        <v>63</v>
      </c>
      <c r="C767" t="s">
        <v>52</v>
      </c>
      <c r="E767" s="866">
        <v>0.31900000000000001</v>
      </c>
      <c r="F767" t="s">
        <v>394</v>
      </c>
      <c r="G767" t="s">
        <v>400</v>
      </c>
      <c r="H767" s="867">
        <v>1.7E-5</v>
      </c>
      <c r="I767" t="s">
        <v>1023</v>
      </c>
      <c r="J767" t="s">
        <v>477</v>
      </c>
      <c r="K767" t="s">
        <v>1024</v>
      </c>
      <c r="L767" t="s">
        <v>475</v>
      </c>
      <c r="M767" t="s">
        <v>864</v>
      </c>
    </row>
    <row r="768" spans="1:13" x14ac:dyDescent="0.4">
      <c r="A768" s="375" t="s">
        <v>232</v>
      </c>
      <c r="B768" t="s">
        <v>63</v>
      </c>
      <c r="C768" t="s">
        <v>52</v>
      </c>
      <c r="E768" s="866">
        <v>0.31900000000000001</v>
      </c>
      <c r="F768" t="s">
        <v>394</v>
      </c>
      <c r="G768" t="s">
        <v>401</v>
      </c>
      <c r="H768" s="867">
        <v>1.7099999999999999E-5</v>
      </c>
      <c r="I768" t="s">
        <v>1023</v>
      </c>
      <c r="J768" t="s">
        <v>477</v>
      </c>
      <c r="K768" t="s">
        <v>1024</v>
      </c>
      <c r="L768" t="s">
        <v>475</v>
      </c>
      <c r="M768" t="s">
        <v>868</v>
      </c>
    </row>
    <row r="769" spans="1:13" x14ac:dyDescent="0.4">
      <c r="A769" s="375" t="s">
        <v>232</v>
      </c>
      <c r="B769" t="s">
        <v>63</v>
      </c>
      <c r="C769" t="s">
        <v>54</v>
      </c>
      <c r="E769" s="866">
        <v>0.29899999999999999</v>
      </c>
      <c r="F769" t="s">
        <v>394</v>
      </c>
      <c r="G769" t="s">
        <v>400</v>
      </c>
      <c r="H769" s="867">
        <v>3.3000000000000003E-5</v>
      </c>
      <c r="I769" t="s">
        <v>1023</v>
      </c>
      <c r="J769" t="s">
        <v>477</v>
      </c>
      <c r="K769" t="s">
        <v>1024</v>
      </c>
      <c r="L769" t="s">
        <v>475</v>
      </c>
      <c r="M769" t="s">
        <v>874</v>
      </c>
    </row>
    <row r="770" spans="1:13" x14ac:dyDescent="0.4">
      <c r="A770" s="375" t="s">
        <v>232</v>
      </c>
      <c r="B770" t="s">
        <v>63</v>
      </c>
      <c r="C770" t="s">
        <v>54</v>
      </c>
      <c r="E770" s="866">
        <v>0.29899999999999999</v>
      </c>
      <c r="F770" t="s">
        <v>394</v>
      </c>
      <c r="G770" t="s">
        <v>401</v>
      </c>
      <c r="H770" s="867">
        <v>3.3300000000000003E-5</v>
      </c>
      <c r="I770" t="s">
        <v>1023</v>
      </c>
      <c r="J770" t="s">
        <v>477</v>
      </c>
      <c r="K770" t="s">
        <v>1024</v>
      </c>
      <c r="L770" t="s">
        <v>475</v>
      </c>
      <c r="M770" t="s">
        <v>876</v>
      </c>
    </row>
    <row r="771" spans="1:13" x14ac:dyDescent="0.4">
      <c r="A771" s="375" t="s">
        <v>232</v>
      </c>
      <c r="B771" t="s">
        <v>63</v>
      </c>
      <c r="C771" t="s">
        <v>73</v>
      </c>
      <c r="E771" s="866">
        <v>0.501</v>
      </c>
      <c r="F771" t="s">
        <v>394</v>
      </c>
      <c r="G771" t="s">
        <v>400</v>
      </c>
      <c r="H771" s="867">
        <v>6.7999999999999995E-7</v>
      </c>
      <c r="I771" t="s">
        <v>1023</v>
      </c>
      <c r="J771" t="s">
        <v>477</v>
      </c>
      <c r="K771" t="s">
        <v>1024</v>
      </c>
      <c r="L771" t="s">
        <v>475</v>
      </c>
      <c r="M771" t="s">
        <v>880</v>
      </c>
    </row>
    <row r="772" spans="1:13" x14ac:dyDescent="0.4">
      <c r="A772" s="375" t="s">
        <v>232</v>
      </c>
      <c r="B772" t="s">
        <v>63</v>
      </c>
      <c r="C772" t="s">
        <v>73</v>
      </c>
      <c r="E772" s="866">
        <v>0.501</v>
      </c>
      <c r="F772" t="s">
        <v>394</v>
      </c>
      <c r="G772" t="s">
        <v>401</v>
      </c>
      <c r="H772" s="867">
        <v>6.8500000000000001E-7</v>
      </c>
      <c r="I772" t="s">
        <v>1023</v>
      </c>
      <c r="J772" t="s">
        <v>477</v>
      </c>
      <c r="K772" t="s">
        <v>1024</v>
      </c>
      <c r="L772" t="s">
        <v>475</v>
      </c>
      <c r="M772" t="s">
        <v>882</v>
      </c>
    </row>
    <row r="773" spans="1:13" x14ac:dyDescent="0.4">
      <c r="A773" s="375" t="s">
        <v>232</v>
      </c>
      <c r="B773" t="s">
        <v>63</v>
      </c>
      <c r="C773" t="s">
        <v>55</v>
      </c>
      <c r="E773" s="866">
        <v>0.316</v>
      </c>
      <c r="F773" t="s">
        <v>394</v>
      </c>
      <c r="G773" t="s">
        <v>400</v>
      </c>
      <c r="H773" s="867">
        <v>2.2000000000000001E-4</v>
      </c>
      <c r="I773" t="s">
        <v>1023</v>
      </c>
      <c r="J773" t="s">
        <v>477</v>
      </c>
      <c r="K773" t="s">
        <v>1024</v>
      </c>
      <c r="L773" t="s">
        <v>475</v>
      </c>
      <c r="M773" t="s">
        <v>885</v>
      </c>
    </row>
    <row r="774" spans="1:13" x14ac:dyDescent="0.4">
      <c r="A774" s="375" t="s">
        <v>232</v>
      </c>
      <c r="B774" t="s">
        <v>63</v>
      </c>
      <c r="C774" t="s">
        <v>55</v>
      </c>
      <c r="E774" s="866">
        <v>0.316</v>
      </c>
      <c r="F774" t="s">
        <v>394</v>
      </c>
      <c r="G774" t="s">
        <v>401</v>
      </c>
      <c r="H774">
        <v>2.18285E-4</v>
      </c>
      <c r="I774" t="s">
        <v>1023</v>
      </c>
      <c r="J774" t="s">
        <v>477</v>
      </c>
      <c r="K774" t="s">
        <v>1024</v>
      </c>
      <c r="L774" t="s">
        <v>475</v>
      </c>
      <c r="M774" t="s">
        <v>886</v>
      </c>
    </row>
    <row r="775" spans="1:13" x14ac:dyDescent="0.4">
      <c r="A775" s="375" t="s">
        <v>232</v>
      </c>
      <c r="B775" t="s">
        <v>63</v>
      </c>
      <c r="C775" t="s">
        <v>406</v>
      </c>
      <c r="D775" t="s">
        <v>887</v>
      </c>
      <c r="E775" s="866">
        <v>0.45400000000000001</v>
      </c>
      <c r="F775" t="s">
        <v>394</v>
      </c>
      <c r="G775" t="s">
        <v>400</v>
      </c>
      <c r="H775" s="867">
        <v>9.7999999999999993E-6</v>
      </c>
      <c r="I775" t="s">
        <v>1023</v>
      </c>
      <c r="J775" t="s">
        <v>477</v>
      </c>
      <c r="K775" t="s">
        <v>1024</v>
      </c>
      <c r="L775" t="s">
        <v>475</v>
      </c>
      <c r="M775" t="s">
        <v>889</v>
      </c>
    </row>
    <row r="776" spans="1:13" x14ac:dyDescent="0.4">
      <c r="A776" s="375" t="s">
        <v>232</v>
      </c>
      <c r="B776" t="s">
        <v>63</v>
      </c>
      <c r="C776" t="s">
        <v>406</v>
      </c>
      <c r="D776" t="s">
        <v>887</v>
      </c>
      <c r="E776" s="866">
        <v>0.45400000000000001</v>
      </c>
      <c r="F776" t="s">
        <v>394</v>
      </c>
      <c r="G776" t="s">
        <v>401</v>
      </c>
      <c r="H776" s="867">
        <v>9.7999999999999993E-6</v>
      </c>
      <c r="I776" t="s">
        <v>1023</v>
      </c>
      <c r="J776" t="s">
        <v>477</v>
      </c>
      <c r="K776" t="s">
        <v>1024</v>
      </c>
      <c r="L776" t="s">
        <v>475</v>
      </c>
      <c r="M776" t="s">
        <v>890</v>
      </c>
    </row>
    <row r="777" spans="1:13" x14ac:dyDescent="0.4">
      <c r="A777" s="375" t="s">
        <v>232</v>
      </c>
      <c r="B777" t="s">
        <v>64</v>
      </c>
      <c r="C777" t="s">
        <v>52</v>
      </c>
      <c r="E777" s="866">
        <v>0.31900000000000001</v>
      </c>
      <c r="F777" t="s">
        <v>394</v>
      </c>
      <c r="G777" t="s">
        <v>400</v>
      </c>
      <c r="H777" s="867">
        <v>2.3E-5</v>
      </c>
      <c r="I777" t="s">
        <v>1023</v>
      </c>
      <c r="J777" t="s">
        <v>477</v>
      </c>
      <c r="K777" t="s">
        <v>1024</v>
      </c>
      <c r="L777" t="s">
        <v>475</v>
      </c>
      <c r="M777" t="s">
        <v>896</v>
      </c>
    </row>
    <row r="778" spans="1:13" x14ac:dyDescent="0.4">
      <c r="A778" s="375" t="s">
        <v>232</v>
      </c>
      <c r="B778" t="s">
        <v>64</v>
      </c>
      <c r="C778" t="s">
        <v>52</v>
      </c>
      <c r="E778" s="866">
        <v>0.31900000000000001</v>
      </c>
      <c r="F778" t="s">
        <v>394</v>
      </c>
      <c r="G778" t="s">
        <v>401</v>
      </c>
      <c r="H778" s="867">
        <v>2.27E-5</v>
      </c>
      <c r="I778" t="s">
        <v>1023</v>
      </c>
      <c r="J778" t="s">
        <v>477</v>
      </c>
      <c r="K778" t="s">
        <v>1024</v>
      </c>
      <c r="L778" t="s">
        <v>475</v>
      </c>
      <c r="M778" t="s">
        <v>900</v>
      </c>
    </row>
    <row r="779" spans="1:13" x14ac:dyDescent="0.4">
      <c r="A779" s="375" t="s">
        <v>232</v>
      </c>
      <c r="B779" t="s">
        <v>64</v>
      </c>
      <c r="C779" t="s">
        <v>54</v>
      </c>
      <c r="E779" s="866">
        <v>0.32200000000000001</v>
      </c>
      <c r="F779" t="s">
        <v>394</v>
      </c>
      <c r="G779" t="s">
        <v>400</v>
      </c>
      <c r="H779" s="867">
        <v>2.4000000000000001E-5</v>
      </c>
      <c r="I779" t="s">
        <v>1023</v>
      </c>
      <c r="J779" t="s">
        <v>477</v>
      </c>
      <c r="K779" t="s">
        <v>1024</v>
      </c>
      <c r="L779" t="s">
        <v>475</v>
      </c>
      <c r="M779" t="s">
        <v>906</v>
      </c>
    </row>
    <row r="780" spans="1:13" x14ac:dyDescent="0.4">
      <c r="A780" s="375" t="s">
        <v>232</v>
      </c>
      <c r="B780" t="s">
        <v>64</v>
      </c>
      <c r="C780" t="s">
        <v>54</v>
      </c>
      <c r="E780" s="866">
        <v>0.32200000000000001</v>
      </c>
      <c r="F780" t="s">
        <v>394</v>
      </c>
      <c r="G780" t="s">
        <v>401</v>
      </c>
      <c r="H780" s="867">
        <v>2.4499999999999999E-5</v>
      </c>
      <c r="I780" t="s">
        <v>1023</v>
      </c>
      <c r="J780" t="s">
        <v>477</v>
      </c>
      <c r="K780" t="s">
        <v>1024</v>
      </c>
      <c r="L780" t="s">
        <v>475</v>
      </c>
      <c r="M780" t="s">
        <v>908</v>
      </c>
    </row>
    <row r="781" spans="1:13" x14ac:dyDescent="0.4">
      <c r="A781" s="375" t="s">
        <v>232</v>
      </c>
      <c r="B781" t="s">
        <v>64</v>
      </c>
      <c r="C781" t="s">
        <v>73</v>
      </c>
      <c r="E781" s="866">
        <v>0.50900000000000001</v>
      </c>
      <c r="F781" t="s">
        <v>394</v>
      </c>
      <c r="G781" t="s">
        <v>400</v>
      </c>
      <c r="H781" s="867">
        <v>6.7999999999999995E-7</v>
      </c>
      <c r="I781" t="s">
        <v>1023</v>
      </c>
      <c r="J781" t="s">
        <v>477</v>
      </c>
      <c r="K781" t="s">
        <v>1024</v>
      </c>
      <c r="L781" t="s">
        <v>475</v>
      </c>
      <c r="M781" t="s">
        <v>912</v>
      </c>
    </row>
    <row r="782" spans="1:13" x14ac:dyDescent="0.4">
      <c r="A782" s="375" t="s">
        <v>232</v>
      </c>
      <c r="B782" t="s">
        <v>64</v>
      </c>
      <c r="C782" t="s">
        <v>73</v>
      </c>
      <c r="E782" s="866">
        <v>0.50900000000000001</v>
      </c>
      <c r="F782" t="s">
        <v>394</v>
      </c>
      <c r="G782" t="s">
        <v>401</v>
      </c>
      <c r="H782" s="867">
        <v>6.8500000000000001E-7</v>
      </c>
      <c r="I782" t="s">
        <v>1023</v>
      </c>
      <c r="J782" t="s">
        <v>477</v>
      </c>
      <c r="K782" t="s">
        <v>1024</v>
      </c>
      <c r="L782" t="s">
        <v>475</v>
      </c>
      <c r="M782" t="s">
        <v>914</v>
      </c>
    </row>
    <row r="783" spans="1:13" x14ac:dyDescent="0.4">
      <c r="A783" s="375" t="s">
        <v>232</v>
      </c>
      <c r="B783" t="s">
        <v>64</v>
      </c>
      <c r="C783" t="s">
        <v>55</v>
      </c>
      <c r="E783" s="866">
        <v>0.33100000000000002</v>
      </c>
      <c r="F783" t="s">
        <v>394</v>
      </c>
      <c r="G783" t="s">
        <v>400</v>
      </c>
      <c r="H783" s="867">
        <v>2.1000000000000001E-4</v>
      </c>
      <c r="I783" t="s">
        <v>1023</v>
      </c>
      <c r="J783" t="s">
        <v>477</v>
      </c>
      <c r="K783" t="s">
        <v>1024</v>
      </c>
      <c r="L783" t="s">
        <v>475</v>
      </c>
      <c r="M783" t="s">
        <v>917</v>
      </c>
    </row>
    <row r="784" spans="1:13" x14ac:dyDescent="0.4">
      <c r="A784" s="375" t="s">
        <v>232</v>
      </c>
      <c r="B784" t="s">
        <v>64</v>
      </c>
      <c r="C784" t="s">
        <v>55</v>
      </c>
      <c r="E784" s="866">
        <v>0.33100000000000002</v>
      </c>
      <c r="F784" t="s">
        <v>394</v>
      </c>
      <c r="G784" t="s">
        <v>401</v>
      </c>
      <c r="H784">
        <v>2.10581E-4</v>
      </c>
      <c r="I784" t="s">
        <v>1023</v>
      </c>
      <c r="J784" t="s">
        <v>477</v>
      </c>
      <c r="K784" t="s">
        <v>1024</v>
      </c>
      <c r="L784" t="s">
        <v>475</v>
      </c>
      <c r="M784" t="s">
        <v>918</v>
      </c>
    </row>
    <row r="785" spans="1:13" x14ac:dyDescent="0.4">
      <c r="A785" s="375" t="s">
        <v>232</v>
      </c>
      <c r="B785" t="s">
        <v>64</v>
      </c>
      <c r="C785" t="s">
        <v>406</v>
      </c>
      <c r="D785" t="s">
        <v>919</v>
      </c>
      <c r="E785" s="866">
        <v>0.44500000000000001</v>
      </c>
      <c r="F785" t="s">
        <v>394</v>
      </c>
      <c r="G785" t="s">
        <v>400</v>
      </c>
      <c r="H785" s="867">
        <v>7.1999999999999997E-6</v>
      </c>
      <c r="I785" t="s">
        <v>1023</v>
      </c>
      <c r="J785" t="s">
        <v>477</v>
      </c>
      <c r="K785" t="s">
        <v>1024</v>
      </c>
      <c r="L785" t="s">
        <v>475</v>
      </c>
      <c r="M785" t="s">
        <v>921</v>
      </c>
    </row>
    <row r="786" spans="1:13" x14ac:dyDescent="0.4">
      <c r="A786" s="375" t="s">
        <v>232</v>
      </c>
      <c r="B786" t="s">
        <v>64</v>
      </c>
      <c r="C786" t="s">
        <v>406</v>
      </c>
      <c r="D786" t="s">
        <v>919</v>
      </c>
      <c r="E786" s="866">
        <v>0.44500000000000001</v>
      </c>
      <c r="F786" t="s">
        <v>394</v>
      </c>
      <c r="G786" t="s">
        <v>401</v>
      </c>
      <c r="H786" s="867">
        <v>7.17E-6</v>
      </c>
      <c r="I786" t="s">
        <v>1023</v>
      </c>
      <c r="J786" t="s">
        <v>477</v>
      </c>
      <c r="K786" t="s">
        <v>1024</v>
      </c>
      <c r="L786" t="s">
        <v>475</v>
      </c>
      <c r="M786" t="s">
        <v>922</v>
      </c>
    </row>
    <row r="787" spans="1:13" x14ac:dyDescent="0.4">
      <c r="A787" s="375" t="s">
        <v>232</v>
      </c>
      <c r="B787" t="s">
        <v>65</v>
      </c>
      <c r="C787" t="s">
        <v>52</v>
      </c>
      <c r="E787" s="866">
        <v>0.32500000000000001</v>
      </c>
      <c r="F787" t="s">
        <v>394</v>
      </c>
      <c r="G787" t="s">
        <v>400</v>
      </c>
      <c r="H787" s="867">
        <v>1.8E-5</v>
      </c>
      <c r="I787" t="s">
        <v>1023</v>
      </c>
      <c r="J787" t="s">
        <v>477</v>
      </c>
      <c r="K787" t="s">
        <v>1024</v>
      </c>
      <c r="L787" t="s">
        <v>475</v>
      </c>
      <c r="M787" t="s">
        <v>928</v>
      </c>
    </row>
    <row r="788" spans="1:13" x14ac:dyDescent="0.4">
      <c r="A788" s="375" t="s">
        <v>232</v>
      </c>
      <c r="B788" t="s">
        <v>65</v>
      </c>
      <c r="C788" t="s">
        <v>52</v>
      </c>
      <c r="E788" s="866">
        <v>0.32500000000000001</v>
      </c>
      <c r="F788" t="s">
        <v>394</v>
      </c>
      <c r="G788" t="s">
        <v>401</v>
      </c>
      <c r="H788" s="867">
        <v>1.7600000000000001E-5</v>
      </c>
      <c r="I788" t="s">
        <v>1023</v>
      </c>
      <c r="J788" t="s">
        <v>477</v>
      </c>
      <c r="K788" t="s">
        <v>1024</v>
      </c>
      <c r="L788" t="s">
        <v>475</v>
      </c>
      <c r="M788" t="s">
        <v>932</v>
      </c>
    </row>
    <row r="789" spans="1:13" x14ac:dyDescent="0.4">
      <c r="A789" s="375" t="s">
        <v>232</v>
      </c>
      <c r="B789" t="s">
        <v>65</v>
      </c>
      <c r="C789" t="s">
        <v>54</v>
      </c>
      <c r="E789" s="866">
        <v>0.311</v>
      </c>
      <c r="F789" t="s">
        <v>394</v>
      </c>
      <c r="G789" t="s">
        <v>400</v>
      </c>
      <c r="H789" s="867">
        <v>2.4000000000000001E-5</v>
      </c>
      <c r="I789" t="s">
        <v>1023</v>
      </c>
      <c r="J789" t="s">
        <v>477</v>
      </c>
      <c r="K789" t="s">
        <v>1024</v>
      </c>
      <c r="L789" t="s">
        <v>475</v>
      </c>
      <c r="M789" t="s">
        <v>938</v>
      </c>
    </row>
    <row r="790" spans="1:13" x14ac:dyDescent="0.4">
      <c r="A790" s="375" t="s">
        <v>232</v>
      </c>
      <c r="B790" t="s">
        <v>65</v>
      </c>
      <c r="C790" t="s">
        <v>54</v>
      </c>
      <c r="E790" s="866">
        <v>0.311</v>
      </c>
      <c r="F790" t="s">
        <v>394</v>
      </c>
      <c r="G790" t="s">
        <v>401</v>
      </c>
      <c r="H790" s="867">
        <v>2.4499999999999999E-5</v>
      </c>
      <c r="I790" t="s">
        <v>1023</v>
      </c>
      <c r="J790" t="s">
        <v>477</v>
      </c>
      <c r="K790" t="s">
        <v>1024</v>
      </c>
      <c r="L790" t="s">
        <v>475</v>
      </c>
      <c r="M790" t="s">
        <v>940</v>
      </c>
    </row>
    <row r="791" spans="1:13" x14ac:dyDescent="0.4">
      <c r="A791" s="375" t="s">
        <v>232</v>
      </c>
      <c r="B791" t="s">
        <v>65</v>
      </c>
      <c r="C791" t="s">
        <v>73</v>
      </c>
      <c r="E791" s="866">
        <v>0.495</v>
      </c>
      <c r="F791" t="s">
        <v>394</v>
      </c>
      <c r="G791" t="s">
        <v>400</v>
      </c>
      <c r="H791" s="867">
        <v>6.7999999999999995E-7</v>
      </c>
      <c r="I791" t="s">
        <v>1023</v>
      </c>
      <c r="J791" t="s">
        <v>477</v>
      </c>
      <c r="K791" t="s">
        <v>1024</v>
      </c>
      <c r="L791" t="s">
        <v>475</v>
      </c>
      <c r="M791" t="s">
        <v>944</v>
      </c>
    </row>
    <row r="792" spans="1:13" x14ac:dyDescent="0.4">
      <c r="A792" s="375" t="s">
        <v>232</v>
      </c>
      <c r="B792" t="s">
        <v>65</v>
      </c>
      <c r="C792" t="s">
        <v>73</v>
      </c>
      <c r="E792" s="866">
        <v>0.495</v>
      </c>
      <c r="F792" t="s">
        <v>394</v>
      </c>
      <c r="G792" t="s">
        <v>401</v>
      </c>
      <c r="H792" s="867">
        <v>6.8500000000000001E-7</v>
      </c>
      <c r="I792" t="s">
        <v>1023</v>
      </c>
      <c r="J792" t="s">
        <v>477</v>
      </c>
      <c r="K792" t="s">
        <v>1024</v>
      </c>
      <c r="L792" t="s">
        <v>475</v>
      </c>
      <c r="M792" t="s">
        <v>946</v>
      </c>
    </row>
    <row r="793" spans="1:13" x14ac:dyDescent="0.4">
      <c r="A793" s="375" t="s">
        <v>232</v>
      </c>
      <c r="B793" t="s">
        <v>65</v>
      </c>
      <c r="C793" t="s">
        <v>55</v>
      </c>
      <c r="E793" s="866">
        <v>0.35499999999999998</v>
      </c>
      <c r="F793" t="s">
        <v>394</v>
      </c>
      <c r="G793" t="s">
        <v>400</v>
      </c>
      <c r="H793" s="867">
        <v>1.4999999999999999E-4</v>
      </c>
      <c r="I793" t="s">
        <v>1023</v>
      </c>
      <c r="J793" t="s">
        <v>477</v>
      </c>
      <c r="K793" t="s">
        <v>1024</v>
      </c>
      <c r="L793" t="s">
        <v>475</v>
      </c>
      <c r="M793" t="s">
        <v>949</v>
      </c>
    </row>
    <row r="794" spans="1:13" x14ac:dyDescent="0.4">
      <c r="A794" s="375" t="s">
        <v>232</v>
      </c>
      <c r="B794" t="s">
        <v>65</v>
      </c>
      <c r="C794" t="s">
        <v>55</v>
      </c>
      <c r="E794" s="866">
        <v>0.35499999999999998</v>
      </c>
      <c r="F794" t="s">
        <v>394</v>
      </c>
      <c r="G794" t="s">
        <v>401</v>
      </c>
      <c r="H794">
        <v>1.5280099999999999E-4</v>
      </c>
      <c r="I794" t="s">
        <v>1023</v>
      </c>
      <c r="J794" t="s">
        <v>477</v>
      </c>
      <c r="K794" t="s">
        <v>1024</v>
      </c>
      <c r="L794" t="s">
        <v>475</v>
      </c>
      <c r="M794" t="s">
        <v>950</v>
      </c>
    </row>
    <row r="795" spans="1:13" x14ac:dyDescent="0.4">
      <c r="A795" s="375" t="s">
        <v>232</v>
      </c>
      <c r="B795" t="s">
        <v>65</v>
      </c>
      <c r="C795" t="s">
        <v>406</v>
      </c>
      <c r="D795" t="s">
        <v>951</v>
      </c>
      <c r="E795" s="866">
        <v>0.41499999999999998</v>
      </c>
      <c r="F795" t="s">
        <v>394</v>
      </c>
      <c r="G795" t="s">
        <v>400</v>
      </c>
      <c r="H795" s="867">
        <v>7.4000000000000003E-6</v>
      </c>
      <c r="I795" t="s">
        <v>1023</v>
      </c>
      <c r="J795" t="s">
        <v>477</v>
      </c>
      <c r="K795" t="s">
        <v>1024</v>
      </c>
      <c r="L795" t="s">
        <v>475</v>
      </c>
      <c r="M795" t="s">
        <v>953</v>
      </c>
    </row>
    <row r="796" spans="1:13" x14ac:dyDescent="0.4">
      <c r="A796" s="375" t="s">
        <v>232</v>
      </c>
      <c r="B796" t="s">
        <v>65</v>
      </c>
      <c r="C796" t="s">
        <v>406</v>
      </c>
      <c r="D796" t="s">
        <v>951</v>
      </c>
      <c r="E796" s="866">
        <v>0.41499999999999998</v>
      </c>
      <c r="F796" t="s">
        <v>394</v>
      </c>
      <c r="G796" t="s">
        <v>401</v>
      </c>
      <c r="H796" s="867">
        <v>7.3799999999999996E-6</v>
      </c>
      <c r="I796" t="s">
        <v>1023</v>
      </c>
      <c r="J796" t="s">
        <v>477</v>
      </c>
      <c r="K796" t="s">
        <v>1024</v>
      </c>
      <c r="L796" t="s">
        <v>475</v>
      </c>
      <c r="M796" t="s">
        <v>954</v>
      </c>
    </row>
    <row r="797" spans="1:13" x14ac:dyDescent="0.4">
      <c r="A797" s="375" t="s">
        <v>232</v>
      </c>
      <c r="B797" t="s">
        <v>66</v>
      </c>
      <c r="C797" t="s">
        <v>52</v>
      </c>
      <c r="E797" s="866">
        <v>0.31900000000000001</v>
      </c>
      <c r="F797" t="s">
        <v>394</v>
      </c>
      <c r="G797" t="s">
        <v>400</v>
      </c>
      <c r="H797" s="867">
        <v>1.7E-5</v>
      </c>
      <c r="I797" t="s">
        <v>1023</v>
      </c>
      <c r="J797" t="s">
        <v>477</v>
      </c>
      <c r="K797" t="s">
        <v>1024</v>
      </c>
      <c r="L797" t="s">
        <v>475</v>
      </c>
      <c r="M797" t="s">
        <v>960</v>
      </c>
    </row>
    <row r="798" spans="1:13" x14ac:dyDescent="0.4">
      <c r="A798" s="375" t="s">
        <v>232</v>
      </c>
      <c r="B798" t="s">
        <v>66</v>
      </c>
      <c r="C798" t="s">
        <v>52</v>
      </c>
      <c r="E798" s="866">
        <v>0.31900000000000001</v>
      </c>
      <c r="F798" t="s">
        <v>394</v>
      </c>
      <c r="G798" t="s">
        <v>401</v>
      </c>
      <c r="H798" s="867">
        <v>1.7099999999999999E-5</v>
      </c>
      <c r="I798" t="s">
        <v>1023</v>
      </c>
      <c r="J798" t="s">
        <v>477</v>
      </c>
      <c r="K798" t="s">
        <v>1024</v>
      </c>
      <c r="L798" t="s">
        <v>475</v>
      </c>
      <c r="M798" t="s">
        <v>964</v>
      </c>
    </row>
    <row r="799" spans="1:13" x14ac:dyDescent="0.4">
      <c r="A799" s="375" t="s">
        <v>232</v>
      </c>
      <c r="B799" t="s">
        <v>66</v>
      </c>
      <c r="C799" t="s">
        <v>54</v>
      </c>
      <c r="E799" s="866">
        <v>0.29099999999999998</v>
      </c>
      <c r="F799" t="s">
        <v>394</v>
      </c>
      <c r="G799" t="s">
        <v>400</v>
      </c>
      <c r="H799" s="867">
        <v>2.9E-5</v>
      </c>
      <c r="I799" t="s">
        <v>1023</v>
      </c>
      <c r="J799" t="s">
        <v>477</v>
      </c>
      <c r="K799" t="s">
        <v>1024</v>
      </c>
      <c r="L799" t="s">
        <v>475</v>
      </c>
      <c r="M799" t="s">
        <v>970</v>
      </c>
    </row>
    <row r="800" spans="1:13" x14ac:dyDescent="0.4">
      <c r="A800" s="375" t="s">
        <v>232</v>
      </c>
      <c r="B800" t="s">
        <v>66</v>
      </c>
      <c r="C800" t="s">
        <v>54</v>
      </c>
      <c r="E800" s="866">
        <v>0.29099999999999998</v>
      </c>
      <c r="F800" t="s">
        <v>394</v>
      </c>
      <c r="G800" t="s">
        <v>401</v>
      </c>
      <c r="H800" s="867">
        <v>2.9200000000000002E-5</v>
      </c>
      <c r="I800" t="s">
        <v>1023</v>
      </c>
      <c r="J800" t="s">
        <v>477</v>
      </c>
      <c r="K800" t="s">
        <v>1024</v>
      </c>
      <c r="L800" t="s">
        <v>475</v>
      </c>
      <c r="M800" t="s">
        <v>972</v>
      </c>
    </row>
    <row r="801" spans="1:13" x14ac:dyDescent="0.4">
      <c r="A801" s="375" t="s">
        <v>232</v>
      </c>
      <c r="B801" t="s">
        <v>66</v>
      </c>
      <c r="C801" t="s">
        <v>73</v>
      </c>
      <c r="E801" s="866">
        <v>0.503</v>
      </c>
      <c r="F801" t="s">
        <v>394</v>
      </c>
      <c r="G801" t="s">
        <v>400</v>
      </c>
      <c r="H801" s="867">
        <v>6.7999999999999995E-7</v>
      </c>
      <c r="I801" t="s">
        <v>1023</v>
      </c>
      <c r="J801" t="s">
        <v>477</v>
      </c>
      <c r="K801" t="s">
        <v>1024</v>
      </c>
      <c r="L801" t="s">
        <v>475</v>
      </c>
      <c r="M801" t="s">
        <v>976</v>
      </c>
    </row>
    <row r="802" spans="1:13" x14ac:dyDescent="0.4">
      <c r="A802" s="375" t="s">
        <v>232</v>
      </c>
      <c r="B802" t="s">
        <v>66</v>
      </c>
      <c r="C802" t="s">
        <v>73</v>
      </c>
      <c r="E802" s="866">
        <v>0.503</v>
      </c>
      <c r="F802" t="s">
        <v>394</v>
      </c>
      <c r="G802" t="s">
        <v>401</v>
      </c>
      <c r="H802" s="867">
        <v>6.8500000000000001E-7</v>
      </c>
      <c r="I802" t="s">
        <v>1023</v>
      </c>
      <c r="J802" t="s">
        <v>477</v>
      </c>
      <c r="K802" t="s">
        <v>1024</v>
      </c>
      <c r="L802" t="s">
        <v>475</v>
      </c>
      <c r="M802" t="s">
        <v>978</v>
      </c>
    </row>
    <row r="803" spans="1:13" x14ac:dyDescent="0.4">
      <c r="A803" s="375" t="s">
        <v>232</v>
      </c>
      <c r="B803" t="s">
        <v>66</v>
      </c>
      <c r="C803" t="s">
        <v>55</v>
      </c>
      <c r="E803" s="866">
        <v>0.35399999999999998</v>
      </c>
      <c r="F803" t="s">
        <v>394</v>
      </c>
      <c r="G803" t="s">
        <v>400</v>
      </c>
      <c r="H803" s="867">
        <v>1.7000000000000001E-4</v>
      </c>
      <c r="I803" t="s">
        <v>1023</v>
      </c>
      <c r="J803" t="s">
        <v>477</v>
      </c>
      <c r="K803" t="s">
        <v>1024</v>
      </c>
      <c r="L803" t="s">
        <v>475</v>
      </c>
      <c r="M803" t="s">
        <v>981</v>
      </c>
    </row>
    <row r="804" spans="1:13" x14ac:dyDescent="0.4">
      <c r="A804" s="375" t="s">
        <v>232</v>
      </c>
      <c r="B804" t="s">
        <v>66</v>
      </c>
      <c r="C804" t="s">
        <v>55</v>
      </c>
      <c r="E804" s="866">
        <v>0.35399999999999998</v>
      </c>
      <c r="F804" t="s">
        <v>394</v>
      </c>
      <c r="G804" t="s">
        <v>401</v>
      </c>
      <c r="H804">
        <v>1.6992099999999999E-4</v>
      </c>
      <c r="I804" t="s">
        <v>1023</v>
      </c>
      <c r="J804" t="s">
        <v>477</v>
      </c>
      <c r="K804" t="s">
        <v>1024</v>
      </c>
      <c r="L804" t="s">
        <v>475</v>
      </c>
      <c r="M804" t="s">
        <v>982</v>
      </c>
    </row>
    <row r="805" spans="1:13" x14ac:dyDescent="0.4">
      <c r="A805" s="375" t="s">
        <v>232</v>
      </c>
      <c r="B805" t="s">
        <v>66</v>
      </c>
      <c r="C805" t="s">
        <v>406</v>
      </c>
      <c r="D805" t="s">
        <v>983</v>
      </c>
      <c r="E805" s="866">
        <v>0.46400000000000002</v>
      </c>
      <c r="F805" t="s">
        <v>394</v>
      </c>
      <c r="G805" t="s">
        <v>400</v>
      </c>
      <c r="H805" s="867">
        <v>4.4000000000000002E-6</v>
      </c>
      <c r="I805" t="s">
        <v>1023</v>
      </c>
      <c r="J805" t="s">
        <v>477</v>
      </c>
      <c r="K805" t="s">
        <v>1024</v>
      </c>
      <c r="L805" t="s">
        <v>475</v>
      </c>
      <c r="M805" t="s">
        <v>985</v>
      </c>
    </row>
    <row r="806" spans="1:13" x14ac:dyDescent="0.4">
      <c r="A806" s="375" t="s">
        <v>232</v>
      </c>
      <c r="B806" t="s">
        <v>66</v>
      </c>
      <c r="C806" t="s">
        <v>406</v>
      </c>
      <c r="D806" t="s">
        <v>983</v>
      </c>
      <c r="E806" s="866">
        <v>0.46400000000000002</v>
      </c>
      <c r="F806" t="s">
        <v>394</v>
      </c>
      <c r="G806" t="s">
        <v>401</v>
      </c>
      <c r="H806" s="867">
        <v>4.3599999999999998E-6</v>
      </c>
      <c r="I806" t="s">
        <v>1023</v>
      </c>
      <c r="J806" t="s">
        <v>477</v>
      </c>
      <c r="K806" t="s">
        <v>1024</v>
      </c>
      <c r="L806" t="s">
        <v>475</v>
      </c>
      <c r="M806" t="s">
        <v>986</v>
      </c>
    </row>
    <row r="807" spans="1:13" x14ac:dyDescent="0.4">
      <c r="A807" s="375" t="s">
        <v>232</v>
      </c>
      <c r="B807" t="s">
        <v>384</v>
      </c>
      <c r="C807" t="s">
        <v>52</v>
      </c>
      <c r="E807" s="866">
        <v>0.34</v>
      </c>
      <c r="F807" t="s">
        <v>394</v>
      </c>
      <c r="G807" t="s">
        <v>400</v>
      </c>
      <c r="H807" s="867">
        <v>1.7E-5</v>
      </c>
      <c r="I807" t="s">
        <v>1023</v>
      </c>
      <c r="J807" t="s">
        <v>477</v>
      </c>
      <c r="K807" t="s">
        <v>1024</v>
      </c>
      <c r="L807" t="s">
        <v>475</v>
      </c>
      <c r="M807" t="s">
        <v>663</v>
      </c>
    </row>
    <row r="808" spans="1:13" x14ac:dyDescent="0.4">
      <c r="A808" s="375" t="s">
        <v>232</v>
      </c>
      <c r="B808" t="s">
        <v>384</v>
      </c>
      <c r="C808" t="s">
        <v>52</v>
      </c>
      <c r="E808" s="866">
        <v>0.34</v>
      </c>
      <c r="F808" t="s">
        <v>394</v>
      </c>
      <c r="G808" t="s">
        <v>401</v>
      </c>
      <c r="H808" s="867">
        <v>1.73E-5</v>
      </c>
      <c r="I808" t="s">
        <v>1023</v>
      </c>
      <c r="J808" t="s">
        <v>477</v>
      </c>
      <c r="K808" t="s">
        <v>1024</v>
      </c>
      <c r="L808" t="s">
        <v>475</v>
      </c>
      <c r="M808" t="s">
        <v>667</v>
      </c>
    </row>
    <row r="809" spans="1:13" x14ac:dyDescent="0.4">
      <c r="A809" s="375" t="s">
        <v>232</v>
      </c>
      <c r="B809" t="s">
        <v>384</v>
      </c>
      <c r="C809" t="s">
        <v>54</v>
      </c>
      <c r="E809" s="866">
        <v>0.34</v>
      </c>
      <c r="F809" t="s">
        <v>394</v>
      </c>
      <c r="G809" t="s">
        <v>400</v>
      </c>
      <c r="H809" s="867">
        <v>2.4000000000000001E-5</v>
      </c>
      <c r="I809" t="s">
        <v>1023</v>
      </c>
      <c r="J809" t="s">
        <v>477</v>
      </c>
      <c r="K809" t="s">
        <v>1024</v>
      </c>
      <c r="L809" t="s">
        <v>475</v>
      </c>
      <c r="M809" t="s">
        <v>673</v>
      </c>
    </row>
    <row r="810" spans="1:13" x14ac:dyDescent="0.4">
      <c r="A810" s="375" t="s">
        <v>232</v>
      </c>
      <c r="B810" t="s">
        <v>384</v>
      </c>
      <c r="C810" t="s">
        <v>54</v>
      </c>
      <c r="E810" s="866">
        <v>0.34</v>
      </c>
      <c r="F810" t="s">
        <v>394</v>
      </c>
      <c r="G810" t="s">
        <v>401</v>
      </c>
      <c r="H810" s="867">
        <v>2.44E-5</v>
      </c>
      <c r="I810" t="s">
        <v>1023</v>
      </c>
      <c r="J810" t="s">
        <v>477</v>
      </c>
      <c r="K810" t="s">
        <v>1024</v>
      </c>
      <c r="L810" t="s">
        <v>475</v>
      </c>
      <c r="M810" t="s">
        <v>675</v>
      </c>
    </row>
    <row r="811" spans="1:13" x14ac:dyDescent="0.4">
      <c r="A811" s="375" t="s">
        <v>232</v>
      </c>
      <c r="B811" t="s">
        <v>384</v>
      </c>
      <c r="C811" t="s">
        <v>73</v>
      </c>
      <c r="E811" s="866">
        <v>0.55000000000000004</v>
      </c>
      <c r="F811" t="s">
        <v>394</v>
      </c>
      <c r="G811" t="s">
        <v>400</v>
      </c>
      <c r="H811" s="867">
        <v>5.4000000000000002E-7</v>
      </c>
      <c r="I811" t="s">
        <v>1023</v>
      </c>
      <c r="J811" t="s">
        <v>477</v>
      </c>
      <c r="K811" t="s">
        <v>1024</v>
      </c>
      <c r="L811" t="s">
        <v>475</v>
      </c>
      <c r="M811" t="s">
        <v>680</v>
      </c>
    </row>
    <row r="812" spans="1:13" x14ac:dyDescent="0.4">
      <c r="A812" s="375" t="s">
        <v>232</v>
      </c>
      <c r="B812" t="s">
        <v>384</v>
      </c>
      <c r="C812" t="s">
        <v>73</v>
      </c>
      <c r="E812" s="866">
        <v>0.55000000000000004</v>
      </c>
      <c r="F812" t="s">
        <v>394</v>
      </c>
      <c r="G812" t="s">
        <v>401</v>
      </c>
      <c r="H812" s="867">
        <v>5.4899999999999995E-7</v>
      </c>
      <c r="I812" t="s">
        <v>1023</v>
      </c>
      <c r="J812" t="s">
        <v>477</v>
      </c>
      <c r="K812" t="s">
        <v>1024</v>
      </c>
      <c r="L812" t="s">
        <v>475</v>
      </c>
      <c r="M812" t="s">
        <v>682</v>
      </c>
    </row>
    <row r="813" spans="1:13" x14ac:dyDescent="0.4">
      <c r="A813" s="375" t="s">
        <v>232</v>
      </c>
      <c r="B813" t="s">
        <v>384</v>
      </c>
      <c r="C813" t="s">
        <v>55</v>
      </c>
      <c r="E813" s="866">
        <v>0.34</v>
      </c>
      <c r="F813" t="s">
        <v>394</v>
      </c>
      <c r="G813" t="s">
        <v>400</v>
      </c>
      <c r="H813" s="867">
        <v>1.9000000000000001E-4</v>
      </c>
      <c r="I813" t="s">
        <v>1023</v>
      </c>
      <c r="J813" t="s">
        <v>477</v>
      </c>
      <c r="K813" t="s">
        <v>1024</v>
      </c>
      <c r="L813" t="s">
        <v>475</v>
      </c>
      <c r="M813" t="s">
        <v>685</v>
      </c>
    </row>
    <row r="814" spans="1:13" x14ac:dyDescent="0.4">
      <c r="A814" s="375" t="s">
        <v>232</v>
      </c>
      <c r="B814" t="s">
        <v>384</v>
      </c>
      <c r="C814" t="s">
        <v>55</v>
      </c>
      <c r="E814" s="866">
        <v>0.34</v>
      </c>
      <c r="F814" t="s">
        <v>394</v>
      </c>
      <c r="G814" t="s">
        <v>401</v>
      </c>
      <c r="H814">
        <v>1.9478799999999999E-4</v>
      </c>
      <c r="I814" t="s">
        <v>1023</v>
      </c>
      <c r="J814" t="s">
        <v>477</v>
      </c>
      <c r="K814" t="s">
        <v>1024</v>
      </c>
      <c r="L814" t="s">
        <v>475</v>
      </c>
      <c r="M814" t="s">
        <v>686</v>
      </c>
    </row>
    <row r="815" spans="1:13" x14ac:dyDescent="0.4">
      <c r="A815" s="375" t="s">
        <v>232</v>
      </c>
      <c r="B815" t="s">
        <v>384</v>
      </c>
      <c r="C815" t="s">
        <v>406</v>
      </c>
      <c r="D815" t="s">
        <v>687</v>
      </c>
      <c r="E815" s="866">
        <v>0.501</v>
      </c>
      <c r="F815" t="s">
        <v>394</v>
      </c>
      <c r="G815" t="s">
        <v>400</v>
      </c>
      <c r="H815" s="867">
        <v>5.2000000000000002E-6</v>
      </c>
      <c r="I815" t="s">
        <v>1023</v>
      </c>
      <c r="J815" t="s">
        <v>477</v>
      </c>
      <c r="K815" t="s">
        <v>1024</v>
      </c>
      <c r="L815" t="s">
        <v>475</v>
      </c>
      <c r="M815" t="s">
        <v>689</v>
      </c>
    </row>
    <row r="816" spans="1:13" x14ac:dyDescent="0.4">
      <c r="A816" s="375" t="s">
        <v>232</v>
      </c>
      <c r="B816" t="s">
        <v>384</v>
      </c>
      <c r="C816" t="s">
        <v>406</v>
      </c>
      <c r="D816" t="s">
        <v>687</v>
      </c>
      <c r="E816" s="866">
        <v>0.501</v>
      </c>
      <c r="F816" t="s">
        <v>394</v>
      </c>
      <c r="G816" t="s">
        <v>401</v>
      </c>
      <c r="H816" s="867">
        <v>5.2299999999999999E-6</v>
      </c>
      <c r="I816" t="s">
        <v>1023</v>
      </c>
      <c r="J816" t="s">
        <v>477</v>
      </c>
      <c r="K816" t="s">
        <v>1024</v>
      </c>
      <c r="L816" t="s">
        <v>475</v>
      </c>
      <c r="M816" t="s">
        <v>690</v>
      </c>
    </row>
    <row r="817" spans="1:13" x14ac:dyDescent="0.4">
      <c r="A817" s="375" t="s">
        <v>232</v>
      </c>
      <c r="B817" t="s">
        <v>67</v>
      </c>
      <c r="C817" t="s">
        <v>52</v>
      </c>
      <c r="E817" s="866">
        <v>0.32</v>
      </c>
      <c r="F817" t="s">
        <v>394</v>
      </c>
      <c r="G817" t="s">
        <v>400</v>
      </c>
      <c r="H817" s="867">
        <v>1.9000000000000001E-5</v>
      </c>
      <c r="I817" t="s">
        <v>1023</v>
      </c>
      <c r="J817" t="s">
        <v>477</v>
      </c>
      <c r="K817" t="s">
        <v>1024</v>
      </c>
      <c r="L817" t="s">
        <v>475</v>
      </c>
      <c r="M817" t="s">
        <v>992</v>
      </c>
    </row>
    <row r="818" spans="1:13" x14ac:dyDescent="0.4">
      <c r="A818" s="375" t="s">
        <v>232</v>
      </c>
      <c r="B818" t="s">
        <v>67</v>
      </c>
      <c r="C818" t="s">
        <v>52</v>
      </c>
      <c r="E818" s="866">
        <v>0.32</v>
      </c>
      <c r="F818" t="s">
        <v>394</v>
      </c>
      <c r="G818" t="s">
        <v>401</v>
      </c>
      <c r="H818" s="867">
        <v>1.9300000000000002E-5</v>
      </c>
      <c r="I818" t="s">
        <v>1023</v>
      </c>
      <c r="J818" t="s">
        <v>477</v>
      </c>
      <c r="K818" t="s">
        <v>1024</v>
      </c>
      <c r="L818" t="s">
        <v>475</v>
      </c>
      <c r="M818" t="s">
        <v>996</v>
      </c>
    </row>
    <row r="819" spans="1:13" x14ac:dyDescent="0.4">
      <c r="A819" s="375" t="s">
        <v>232</v>
      </c>
      <c r="B819" t="s">
        <v>67</v>
      </c>
      <c r="C819" t="s">
        <v>54</v>
      </c>
      <c r="E819" s="866">
        <v>0.32800000000000001</v>
      </c>
      <c r="F819" t="s">
        <v>394</v>
      </c>
      <c r="G819" t="s">
        <v>400</v>
      </c>
      <c r="H819" s="867">
        <v>2.5000000000000001E-5</v>
      </c>
      <c r="I819" t="s">
        <v>1023</v>
      </c>
      <c r="J819" t="s">
        <v>477</v>
      </c>
      <c r="K819" t="s">
        <v>1024</v>
      </c>
      <c r="L819" t="s">
        <v>475</v>
      </c>
      <c r="M819" t="s">
        <v>1002</v>
      </c>
    </row>
    <row r="820" spans="1:13" x14ac:dyDescent="0.4">
      <c r="A820" s="375" t="s">
        <v>232</v>
      </c>
      <c r="B820" t="s">
        <v>67</v>
      </c>
      <c r="C820" t="s">
        <v>54</v>
      </c>
      <c r="E820" s="866">
        <v>0.32800000000000001</v>
      </c>
      <c r="F820" t="s">
        <v>394</v>
      </c>
      <c r="G820" t="s">
        <v>401</v>
      </c>
      <c r="H820" s="867">
        <v>2.5199999999999999E-5</v>
      </c>
      <c r="I820" t="s">
        <v>1023</v>
      </c>
      <c r="J820" t="s">
        <v>477</v>
      </c>
      <c r="K820" t="s">
        <v>1024</v>
      </c>
      <c r="L820" t="s">
        <v>475</v>
      </c>
      <c r="M820" t="s">
        <v>1004</v>
      </c>
    </row>
    <row r="821" spans="1:13" x14ac:dyDescent="0.4">
      <c r="A821" s="375" t="s">
        <v>232</v>
      </c>
      <c r="B821" t="s">
        <v>67</v>
      </c>
      <c r="C821" t="s">
        <v>73</v>
      </c>
      <c r="E821" s="866">
        <v>0.51100000000000001</v>
      </c>
      <c r="F821" t="s">
        <v>394</v>
      </c>
      <c r="G821" t="s">
        <v>400</v>
      </c>
      <c r="H821" s="867">
        <v>6.7999999999999995E-7</v>
      </c>
      <c r="I821" t="s">
        <v>1023</v>
      </c>
      <c r="J821" t="s">
        <v>477</v>
      </c>
      <c r="K821" t="s">
        <v>1024</v>
      </c>
      <c r="L821" t="s">
        <v>475</v>
      </c>
      <c r="M821" t="s">
        <v>1008</v>
      </c>
    </row>
    <row r="822" spans="1:13" x14ac:dyDescent="0.4">
      <c r="A822" s="375" t="s">
        <v>232</v>
      </c>
      <c r="B822" t="s">
        <v>67</v>
      </c>
      <c r="C822" t="s">
        <v>73</v>
      </c>
      <c r="E822" s="866">
        <v>0.51100000000000001</v>
      </c>
      <c r="F822" t="s">
        <v>394</v>
      </c>
      <c r="G822" t="s">
        <v>401</v>
      </c>
      <c r="H822" s="867">
        <v>6.8500000000000001E-7</v>
      </c>
      <c r="I822" t="s">
        <v>1023</v>
      </c>
      <c r="J822" t="s">
        <v>477</v>
      </c>
      <c r="K822" t="s">
        <v>1024</v>
      </c>
      <c r="L822" t="s">
        <v>475</v>
      </c>
      <c r="M822" t="s">
        <v>1010</v>
      </c>
    </row>
    <row r="823" spans="1:13" x14ac:dyDescent="0.4">
      <c r="A823" s="375" t="s">
        <v>232</v>
      </c>
      <c r="B823" t="s">
        <v>67</v>
      </c>
      <c r="C823" t="s">
        <v>55</v>
      </c>
      <c r="E823" s="866">
        <v>0.34399999999999997</v>
      </c>
      <c r="F823" t="s">
        <v>394</v>
      </c>
      <c r="G823" t="s">
        <v>400</v>
      </c>
      <c r="H823" s="867">
        <v>1.8000000000000001E-4</v>
      </c>
      <c r="I823" t="s">
        <v>1023</v>
      </c>
      <c r="J823" t="s">
        <v>477</v>
      </c>
      <c r="K823" t="s">
        <v>1024</v>
      </c>
      <c r="L823" t="s">
        <v>475</v>
      </c>
      <c r="M823" t="s">
        <v>1013</v>
      </c>
    </row>
    <row r="824" spans="1:13" x14ac:dyDescent="0.4">
      <c r="A824" s="410" t="s">
        <v>232</v>
      </c>
      <c r="B824" t="s">
        <v>67</v>
      </c>
      <c r="C824" t="s">
        <v>55</v>
      </c>
      <c r="E824" s="866">
        <v>0.34399999999999997</v>
      </c>
      <c r="F824" t="s">
        <v>394</v>
      </c>
      <c r="G824" t="s">
        <v>401</v>
      </c>
      <c r="H824">
        <v>1.77197E-4</v>
      </c>
      <c r="I824" t="s">
        <v>1023</v>
      </c>
      <c r="J824" t="s">
        <v>477</v>
      </c>
      <c r="K824" t="s">
        <v>1024</v>
      </c>
      <c r="L824" t="s">
        <v>475</v>
      </c>
      <c r="M824" t="s">
        <v>1014</v>
      </c>
    </row>
    <row r="825" spans="1:13" x14ac:dyDescent="0.4">
      <c r="A825" s="428" t="s">
        <v>232</v>
      </c>
      <c r="B825" t="s">
        <v>67</v>
      </c>
      <c r="C825" t="s">
        <v>406</v>
      </c>
      <c r="D825" t="s">
        <v>1015</v>
      </c>
      <c r="E825" s="866">
        <v>0.48099999999999998</v>
      </c>
      <c r="F825" t="s">
        <v>394</v>
      </c>
      <c r="G825" t="s">
        <v>400</v>
      </c>
      <c r="H825" s="867">
        <v>4.6E-6</v>
      </c>
      <c r="I825" t="s">
        <v>1023</v>
      </c>
      <c r="J825" t="s">
        <v>477</v>
      </c>
      <c r="K825" t="s">
        <v>1024</v>
      </c>
      <c r="L825" t="s">
        <v>475</v>
      </c>
      <c r="M825" t="s">
        <v>1017</v>
      </c>
    </row>
    <row r="826" spans="1:13" x14ac:dyDescent="0.4">
      <c r="A826" s="428" t="s">
        <v>232</v>
      </c>
      <c r="B826" t="s">
        <v>67</v>
      </c>
      <c r="C826" t="s">
        <v>406</v>
      </c>
      <c r="D826" t="s">
        <v>1015</v>
      </c>
      <c r="E826" s="866">
        <v>0.48099999999999998</v>
      </c>
      <c r="F826" t="s">
        <v>394</v>
      </c>
      <c r="G826" t="s">
        <v>401</v>
      </c>
      <c r="H826" s="867">
        <v>4.6199999999999998E-6</v>
      </c>
      <c r="I826" t="s">
        <v>1023</v>
      </c>
      <c r="J826" t="s">
        <v>477</v>
      </c>
      <c r="K826" t="s">
        <v>1024</v>
      </c>
      <c r="L826" t="s">
        <v>475</v>
      </c>
      <c r="M826" t="s">
        <v>1018</v>
      </c>
    </row>
    <row r="827" spans="1:13" x14ac:dyDescent="0.4">
      <c r="A827" s="428" t="s">
        <v>232</v>
      </c>
      <c r="B827" t="s">
        <v>405</v>
      </c>
      <c r="C827" t="s">
        <v>52</v>
      </c>
      <c r="E827" s="866">
        <v>0.34</v>
      </c>
      <c r="F827" t="s">
        <v>390</v>
      </c>
      <c r="G827" t="s">
        <v>400</v>
      </c>
      <c r="H827" s="867">
        <v>4.1E-5</v>
      </c>
      <c r="I827" t="s">
        <v>1023</v>
      </c>
      <c r="J827" t="s">
        <v>477</v>
      </c>
      <c r="K827" t="s">
        <v>1024</v>
      </c>
      <c r="L827" t="s">
        <v>475</v>
      </c>
      <c r="M827" t="s">
        <v>702</v>
      </c>
    </row>
    <row r="828" spans="1:13" x14ac:dyDescent="0.4">
      <c r="A828" s="428" t="s">
        <v>232</v>
      </c>
      <c r="B828" t="s">
        <v>405</v>
      </c>
      <c r="C828" t="s">
        <v>52</v>
      </c>
      <c r="E828" s="866">
        <v>0.34</v>
      </c>
      <c r="F828" t="s">
        <v>390</v>
      </c>
      <c r="G828" t="s">
        <v>401</v>
      </c>
      <c r="H828" s="867">
        <v>4.1E-5</v>
      </c>
      <c r="I828" t="s">
        <v>1023</v>
      </c>
      <c r="J828" t="s">
        <v>477</v>
      </c>
      <c r="K828" t="s">
        <v>1024</v>
      </c>
      <c r="L828" t="s">
        <v>475</v>
      </c>
      <c r="M828" t="s">
        <v>706</v>
      </c>
    </row>
    <row r="829" spans="1:13" x14ac:dyDescent="0.4">
      <c r="A829" s="428" t="s">
        <v>232</v>
      </c>
      <c r="B829" t="s">
        <v>405</v>
      </c>
      <c r="C829" t="s">
        <v>54</v>
      </c>
      <c r="E829" s="866">
        <v>0.29899999999999999</v>
      </c>
      <c r="F829" t="s">
        <v>390</v>
      </c>
      <c r="G829" t="s">
        <v>400</v>
      </c>
      <c r="H829" s="867">
        <v>3.8000000000000002E-5</v>
      </c>
      <c r="I829" t="s">
        <v>1023</v>
      </c>
      <c r="J829" t="s">
        <v>477</v>
      </c>
      <c r="K829" t="s">
        <v>1024</v>
      </c>
      <c r="L829" t="s">
        <v>475</v>
      </c>
      <c r="M829" t="s">
        <v>712</v>
      </c>
    </row>
    <row r="830" spans="1:13" x14ac:dyDescent="0.4">
      <c r="A830" s="428" t="s">
        <v>232</v>
      </c>
      <c r="B830" t="s">
        <v>405</v>
      </c>
      <c r="C830" t="s">
        <v>54</v>
      </c>
      <c r="E830" s="866">
        <v>0.29899999999999999</v>
      </c>
      <c r="F830" t="s">
        <v>390</v>
      </c>
      <c r="G830" t="s">
        <v>401</v>
      </c>
      <c r="H830" s="867">
        <v>3.8300000000000003E-5</v>
      </c>
      <c r="I830" t="s">
        <v>1023</v>
      </c>
      <c r="J830" t="s">
        <v>477</v>
      </c>
      <c r="K830" t="s">
        <v>1024</v>
      </c>
      <c r="L830" t="s">
        <v>475</v>
      </c>
      <c r="M830" t="s">
        <v>714</v>
      </c>
    </row>
    <row r="831" spans="1:13" x14ac:dyDescent="0.4">
      <c r="A831" s="428" t="s">
        <v>232</v>
      </c>
      <c r="B831" t="s">
        <v>405</v>
      </c>
      <c r="C831" t="s">
        <v>73</v>
      </c>
      <c r="E831" s="866">
        <v>0.38300000000000001</v>
      </c>
      <c r="F831" t="s">
        <v>390</v>
      </c>
      <c r="G831" t="s">
        <v>400</v>
      </c>
      <c r="H831" s="867">
        <v>9.9999999999999995E-7</v>
      </c>
      <c r="I831" t="s">
        <v>1023</v>
      </c>
      <c r="J831" t="s">
        <v>477</v>
      </c>
      <c r="K831" t="s">
        <v>1024</v>
      </c>
      <c r="L831" t="s">
        <v>475</v>
      </c>
      <c r="M831" t="s">
        <v>719</v>
      </c>
    </row>
    <row r="832" spans="1:13" x14ac:dyDescent="0.4">
      <c r="A832" s="428" t="s">
        <v>232</v>
      </c>
      <c r="B832" t="s">
        <v>405</v>
      </c>
      <c r="C832" t="s">
        <v>73</v>
      </c>
      <c r="E832" s="866">
        <v>0.38300000000000001</v>
      </c>
      <c r="F832" t="s">
        <v>390</v>
      </c>
      <c r="G832" t="s">
        <v>401</v>
      </c>
      <c r="H832" s="867">
        <v>1.2699999999999999E-6</v>
      </c>
      <c r="I832" t="s">
        <v>1023</v>
      </c>
      <c r="J832" t="s">
        <v>477</v>
      </c>
      <c r="K832" t="s">
        <v>1024</v>
      </c>
      <c r="L832" t="s">
        <v>475</v>
      </c>
      <c r="M832" t="s">
        <v>721</v>
      </c>
    </row>
    <row r="833" spans="1:13" x14ac:dyDescent="0.4">
      <c r="A833" s="428" t="s">
        <v>232</v>
      </c>
      <c r="B833" t="s">
        <v>405</v>
      </c>
      <c r="C833" t="s">
        <v>55</v>
      </c>
      <c r="E833" s="866">
        <v>0.34</v>
      </c>
      <c r="F833" t="s">
        <v>390</v>
      </c>
      <c r="G833" t="s">
        <v>400</v>
      </c>
      <c r="H833" s="867">
        <v>4.6000000000000001E-4</v>
      </c>
      <c r="I833" t="s">
        <v>1023</v>
      </c>
      <c r="J833" t="s">
        <v>477</v>
      </c>
      <c r="K833" t="s">
        <v>1024</v>
      </c>
      <c r="L833" t="s">
        <v>475</v>
      </c>
      <c r="M833" t="s">
        <v>724</v>
      </c>
    </row>
    <row r="834" spans="1:13" x14ac:dyDescent="0.4">
      <c r="A834" s="428" t="s">
        <v>232</v>
      </c>
      <c r="B834" t="s">
        <v>405</v>
      </c>
      <c r="C834" t="s">
        <v>55</v>
      </c>
      <c r="E834" s="866">
        <v>0.34</v>
      </c>
      <c r="F834" t="s">
        <v>390</v>
      </c>
      <c r="G834" t="s">
        <v>401</v>
      </c>
      <c r="H834">
        <v>4.5536600000000002E-4</v>
      </c>
      <c r="I834" t="s">
        <v>1023</v>
      </c>
      <c r="J834" t="s">
        <v>477</v>
      </c>
      <c r="K834" t="s">
        <v>1024</v>
      </c>
      <c r="L834" t="s">
        <v>475</v>
      </c>
      <c r="M834" t="s">
        <v>725</v>
      </c>
    </row>
    <row r="835" spans="1:13" x14ac:dyDescent="0.4">
      <c r="A835" s="428" t="s">
        <v>232</v>
      </c>
      <c r="B835" t="s">
        <v>405</v>
      </c>
      <c r="C835" t="s">
        <v>406</v>
      </c>
      <c r="D835" t="s">
        <v>726</v>
      </c>
      <c r="E835" s="866">
        <v>0.34899999999999998</v>
      </c>
      <c r="F835" t="s">
        <v>390</v>
      </c>
      <c r="G835" t="s">
        <v>400</v>
      </c>
      <c r="H835" s="867">
        <v>1.4E-5</v>
      </c>
      <c r="I835" t="s">
        <v>1023</v>
      </c>
      <c r="J835" t="s">
        <v>477</v>
      </c>
      <c r="K835" t="s">
        <v>1024</v>
      </c>
      <c r="L835" t="s">
        <v>475</v>
      </c>
      <c r="M835" t="s">
        <v>728</v>
      </c>
    </row>
    <row r="836" spans="1:13" x14ac:dyDescent="0.4">
      <c r="A836" s="428" t="s">
        <v>232</v>
      </c>
      <c r="B836" t="s">
        <v>405</v>
      </c>
      <c r="C836" t="s">
        <v>406</v>
      </c>
      <c r="D836" t="s">
        <v>726</v>
      </c>
      <c r="E836" s="866">
        <v>0.34899999999999998</v>
      </c>
      <c r="F836" t="s">
        <v>390</v>
      </c>
      <c r="G836" t="s">
        <v>401</v>
      </c>
      <c r="H836" s="867">
        <v>1.4100000000000001E-5</v>
      </c>
      <c r="I836" t="s">
        <v>1023</v>
      </c>
      <c r="J836" t="s">
        <v>477</v>
      </c>
      <c r="K836" t="s">
        <v>1024</v>
      </c>
      <c r="L836" t="s">
        <v>475</v>
      </c>
      <c r="M836" t="s">
        <v>729</v>
      </c>
    </row>
    <row r="837" spans="1:13" x14ac:dyDescent="0.4">
      <c r="A837" s="428" t="s">
        <v>232</v>
      </c>
      <c r="B837" t="s">
        <v>59</v>
      </c>
      <c r="C837" t="s">
        <v>52</v>
      </c>
      <c r="E837" s="866">
        <v>0.33</v>
      </c>
      <c r="F837" t="s">
        <v>390</v>
      </c>
      <c r="G837" t="s">
        <v>400</v>
      </c>
      <c r="H837" s="867">
        <v>2.3E-5</v>
      </c>
      <c r="I837" t="s">
        <v>1023</v>
      </c>
      <c r="J837" t="s">
        <v>477</v>
      </c>
      <c r="K837" t="s">
        <v>1024</v>
      </c>
      <c r="L837" t="s">
        <v>475</v>
      </c>
      <c r="M837" t="s">
        <v>735</v>
      </c>
    </row>
    <row r="838" spans="1:13" x14ac:dyDescent="0.4">
      <c r="A838" s="428" t="s">
        <v>232</v>
      </c>
      <c r="B838" t="s">
        <v>59</v>
      </c>
      <c r="C838" t="s">
        <v>52</v>
      </c>
      <c r="E838" s="866">
        <v>0.33</v>
      </c>
      <c r="F838" t="s">
        <v>390</v>
      </c>
      <c r="G838" t="s">
        <v>401</v>
      </c>
      <c r="H838" s="867">
        <v>2.3499999999999999E-5</v>
      </c>
      <c r="I838" t="s">
        <v>1023</v>
      </c>
      <c r="J838" t="s">
        <v>477</v>
      </c>
      <c r="K838" t="s">
        <v>1024</v>
      </c>
      <c r="L838" t="s">
        <v>475</v>
      </c>
      <c r="M838" t="s">
        <v>739</v>
      </c>
    </row>
    <row r="839" spans="1:13" x14ac:dyDescent="0.4">
      <c r="A839" s="428" t="s">
        <v>232</v>
      </c>
      <c r="B839" t="s">
        <v>59</v>
      </c>
      <c r="C839" t="s">
        <v>54</v>
      </c>
      <c r="E839" s="866">
        <v>0.318</v>
      </c>
      <c r="F839" t="s">
        <v>390</v>
      </c>
      <c r="G839" t="s">
        <v>400</v>
      </c>
      <c r="H839" s="867">
        <v>3.6000000000000001E-5</v>
      </c>
      <c r="I839" t="s">
        <v>1023</v>
      </c>
      <c r="J839" t="s">
        <v>477</v>
      </c>
      <c r="K839" t="s">
        <v>1024</v>
      </c>
      <c r="L839" t="s">
        <v>475</v>
      </c>
      <c r="M839" t="s">
        <v>745</v>
      </c>
    </row>
    <row r="840" spans="1:13" x14ac:dyDescent="0.4">
      <c r="A840" s="428" t="s">
        <v>232</v>
      </c>
      <c r="B840" t="s">
        <v>59</v>
      </c>
      <c r="C840" t="s">
        <v>54</v>
      </c>
      <c r="E840" s="866">
        <v>0.318</v>
      </c>
      <c r="F840" t="s">
        <v>390</v>
      </c>
      <c r="G840" t="s">
        <v>401</v>
      </c>
      <c r="H840" s="867">
        <v>3.6300000000000001E-5</v>
      </c>
      <c r="I840" t="s">
        <v>1023</v>
      </c>
      <c r="J840" t="s">
        <v>477</v>
      </c>
      <c r="K840" t="s">
        <v>1024</v>
      </c>
      <c r="L840" t="s">
        <v>475</v>
      </c>
      <c r="M840" t="s">
        <v>747</v>
      </c>
    </row>
    <row r="841" spans="1:13" x14ac:dyDescent="0.4">
      <c r="A841" s="428" t="s">
        <v>232</v>
      </c>
      <c r="B841" t="s">
        <v>59</v>
      </c>
      <c r="C841" t="s">
        <v>73</v>
      </c>
      <c r="E841" s="866">
        <v>0.50900000000000001</v>
      </c>
      <c r="F841" t="s">
        <v>390</v>
      </c>
      <c r="G841" t="s">
        <v>400</v>
      </c>
      <c r="H841" s="867">
        <v>9.9999999999999995E-7</v>
      </c>
      <c r="I841" t="s">
        <v>1023</v>
      </c>
      <c r="J841" t="s">
        <v>477</v>
      </c>
      <c r="K841" t="s">
        <v>1024</v>
      </c>
      <c r="L841" t="s">
        <v>475</v>
      </c>
      <c r="M841" t="s">
        <v>752</v>
      </c>
    </row>
    <row r="842" spans="1:13" x14ac:dyDescent="0.4">
      <c r="A842" s="428" t="s">
        <v>232</v>
      </c>
      <c r="B842" t="s">
        <v>59</v>
      </c>
      <c r="C842" t="s">
        <v>73</v>
      </c>
      <c r="E842" s="866">
        <v>0.50900000000000001</v>
      </c>
      <c r="F842" t="s">
        <v>390</v>
      </c>
      <c r="G842" t="s">
        <v>401</v>
      </c>
      <c r="H842" s="867">
        <v>1.2699999999999999E-6</v>
      </c>
      <c r="I842" t="s">
        <v>1023</v>
      </c>
      <c r="J842" t="s">
        <v>477</v>
      </c>
      <c r="K842" t="s">
        <v>1024</v>
      </c>
      <c r="L842" t="s">
        <v>475</v>
      </c>
      <c r="M842" t="s">
        <v>754</v>
      </c>
    </row>
    <row r="843" spans="1:13" x14ac:dyDescent="0.4">
      <c r="A843" s="428" t="s">
        <v>232</v>
      </c>
      <c r="B843" t="s">
        <v>59</v>
      </c>
      <c r="C843" t="s">
        <v>55</v>
      </c>
      <c r="E843" s="866">
        <v>0.33900000000000002</v>
      </c>
      <c r="F843" t="s">
        <v>390</v>
      </c>
      <c r="G843" t="s">
        <v>400</v>
      </c>
      <c r="H843" s="867">
        <v>4.8000000000000001E-4</v>
      </c>
      <c r="I843" t="s">
        <v>1023</v>
      </c>
      <c r="J843" t="s">
        <v>477</v>
      </c>
      <c r="K843" t="s">
        <v>1024</v>
      </c>
      <c r="L843" t="s">
        <v>475</v>
      </c>
      <c r="M843" t="s">
        <v>757</v>
      </c>
    </row>
    <row r="844" spans="1:13" x14ac:dyDescent="0.4">
      <c r="A844" s="428" t="s">
        <v>232</v>
      </c>
      <c r="B844" t="s">
        <v>59</v>
      </c>
      <c r="C844" t="s">
        <v>55</v>
      </c>
      <c r="E844" s="866">
        <v>0.33900000000000002</v>
      </c>
      <c r="F844" t="s">
        <v>390</v>
      </c>
      <c r="G844" t="s">
        <v>401</v>
      </c>
      <c r="H844">
        <v>4.8326599999999999E-4</v>
      </c>
      <c r="I844" t="s">
        <v>1023</v>
      </c>
      <c r="J844" t="s">
        <v>477</v>
      </c>
      <c r="K844" t="s">
        <v>1024</v>
      </c>
      <c r="L844" t="s">
        <v>475</v>
      </c>
      <c r="M844" t="s">
        <v>758</v>
      </c>
    </row>
    <row r="845" spans="1:13" x14ac:dyDescent="0.4">
      <c r="A845" s="428" t="s">
        <v>232</v>
      </c>
      <c r="B845" t="s">
        <v>59</v>
      </c>
      <c r="C845" t="s">
        <v>406</v>
      </c>
      <c r="D845" t="s">
        <v>759</v>
      </c>
      <c r="E845" s="866">
        <v>0.48099999999999998</v>
      </c>
      <c r="F845" t="s">
        <v>390</v>
      </c>
      <c r="G845" t="s">
        <v>400</v>
      </c>
      <c r="H845" s="867">
        <v>4.6E-6</v>
      </c>
      <c r="I845" t="s">
        <v>1023</v>
      </c>
      <c r="J845" t="s">
        <v>477</v>
      </c>
      <c r="K845" t="s">
        <v>1024</v>
      </c>
      <c r="L845" t="s">
        <v>475</v>
      </c>
      <c r="M845" t="s">
        <v>761</v>
      </c>
    </row>
    <row r="846" spans="1:13" x14ac:dyDescent="0.4">
      <c r="A846" s="428" t="s">
        <v>232</v>
      </c>
      <c r="B846" t="s">
        <v>59</v>
      </c>
      <c r="C846" t="s">
        <v>406</v>
      </c>
      <c r="D846" t="s">
        <v>759</v>
      </c>
      <c r="E846" s="866">
        <v>0.48099999999999998</v>
      </c>
      <c r="F846" t="s">
        <v>390</v>
      </c>
      <c r="G846" t="s">
        <v>401</v>
      </c>
      <c r="H846" s="867">
        <v>4.9100000000000004E-6</v>
      </c>
      <c r="I846" t="s">
        <v>1023</v>
      </c>
      <c r="J846" t="s">
        <v>477</v>
      </c>
      <c r="K846" t="s">
        <v>1024</v>
      </c>
      <c r="L846" t="s">
        <v>475</v>
      </c>
      <c r="M846" t="s">
        <v>762</v>
      </c>
    </row>
    <row r="847" spans="1:13" x14ac:dyDescent="0.4">
      <c r="A847" s="428" t="s">
        <v>232</v>
      </c>
      <c r="B847" t="s">
        <v>60</v>
      </c>
      <c r="C847" t="s">
        <v>52</v>
      </c>
      <c r="E847" s="866">
        <v>0.34</v>
      </c>
      <c r="F847" t="s">
        <v>390</v>
      </c>
      <c r="G847" t="s">
        <v>400</v>
      </c>
      <c r="H847" s="867">
        <v>4.1E-5</v>
      </c>
      <c r="I847" t="s">
        <v>1023</v>
      </c>
      <c r="J847" t="s">
        <v>477</v>
      </c>
      <c r="K847" t="s">
        <v>1024</v>
      </c>
      <c r="L847" t="s">
        <v>475</v>
      </c>
      <c r="M847" t="s">
        <v>768</v>
      </c>
    </row>
    <row r="848" spans="1:13" x14ac:dyDescent="0.4">
      <c r="A848" s="428" t="s">
        <v>232</v>
      </c>
      <c r="B848" t="s">
        <v>60</v>
      </c>
      <c r="C848" t="s">
        <v>52</v>
      </c>
      <c r="E848" s="866">
        <v>0.34</v>
      </c>
      <c r="F848" t="s">
        <v>390</v>
      </c>
      <c r="G848" t="s">
        <v>401</v>
      </c>
      <c r="H848" s="867">
        <v>4.1E-5</v>
      </c>
      <c r="I848" t="s">
        <v>1023</v>
      </c>
      <c r="J848" t="s">
        <v>477</v>
      </c>
      <c r="K848" t="s">
        <v>1024</v>
      </c>
      <c r="L848" t="s">
        <v>475</v>
      </c>
      <c r="M848" t="s">
        <v>772</v>
      </c>
    </row>
    <row r="849" spans="1:13" x14ac:dyDescent="0.4">
      <c r="A849" s="428" t="s">
        <v>232</v>
      </c>
      <c r="B849" t="s">
        <v>60</v>
      </c>
      <c r="C849" t="s">
        <v>54</v>
      </c>
      <c r="E849" s="866">
        <v>0.432</v>
      </c>
      <c r="F849" t="s">
        <v>390</v>
      </c>
      <c r="G849" t="s">
        <v>400</v>
      </c>
      <c r="H849" s="867">
        <v>2.5999999999999998E-5</v>
      </c>
      <c r="I849" t="s">
        <v>1023</v>
      </c>
      <c r="J849" t="s">
        <v>477</v>
      </c>
      <c r="K849" t="s">
        <v>1024</v>
      </c>
      <c r="L849" t="s">
        <v>475</v>
      </c>
      <c r="M849" t="s">
        <v>778</v>
      </c>
    </row>
    <row r="850" spans="1:13" x14ac:dyDescent="0.4">
      <c r="A850" s="428" t="s">
        <v>232</v>
      </c>
      <c r="B850" t="s">
        <v>60</v>
      </c>
      <c r="C850" t="s">
        <v>54</v>
      </c>
      <c r="E850" s="866">
        <v>0.432</v>
      </c>
      <c r="F850" t="s">
        <v>390</v>
      </c>
      <c r="G850" t="s">
        <v>401</v>
      </c>
      <c r="H850" s="867">
        <v>2.6299999999999999E-5</v>
      </c>
      <c r="I850" t="s">
        <v>1023</v>
      </c>
      <c r="J850" t="s">
        <v>477</v>
      </c>
      <c r="K850" t="s">
        <v>1024</v>
      </c>
      <c r="L850" t="s">
        <v>475</v>
      </c>
      <c r="M850" t="s">
        <v>780</v>
      </c>
    </row>
    <row r="851" spans="1:13" x14ac:dyDescent="0.4">
      <c r="A851" s="428" t="s">
        <v>232</v>
      </c>
      <c r="B851" t="s">
        <v>60</v>
      </c>
      <c r="C851" t="s">
        <v>73</v>
      </c>
      <c r="E851" s="866">
        <v>0.55000000000000004</v>
      </c>
      <c r="F851" t="s">
        <v>390</v>
      </c>
      <c r="G851" t="s">
        <v>400</v>
      </c>
      <c r="H851" s="867">
        <v>7.9999999999999996E-7</v>
      </c>
      <c r="I851" t="s">
        <v>1023</v>
      </c>
      <c r="J851" t="s">
        <v>477</v>
      </c>
      <c r="K851" t="s">
        <v>1024</v>
      </c>
      <c r="L851" t="s">
        <v>475</v>
      </c>
      <c r="M851" t="s">
        <v>784</v>
      </c>
    </row>
    <row r="852" spans="1:13" x14ac:dyDescent="0.4">
      <c r="A852" s="428" t="s">
        <v>232</v>
      </c>
      <c r="B852" t="s">
        <v>60</v>
      </c>
      <c r="C852" t="s">
        <v>73</v>
      </c>
      <c r="E852" s="866">
        <v>0.55000000000000004</v>
      </c>
      <c r="F852" t="s">
        <v>390</v>
      </c>
      <c r="G852" t="s">
        <v>401</v>
      </c>
      <c r="H852" s="867">
        <v>1.0699999999999999E-6</v>
      </c>
      <c r="I852" t="s">
        <v>1023</v>
      </c>
      <c r="J852" t="s">
        <v>477</v>
      </c>
      <c r="K852" t="s">
        <v>1024</v>
      </c>
      <c r="L852" t="s">
        <v>475</v>
      </c>
      <c r="M852" t="s">
        <v>786</v>
      </c>
    </row>
    <row r="853" spans="1:13" x14ac:dyDescent="0.4">
      <c r="A853" s="428" t="s">
        <v>232</v>
      </c>
      <c r="B853" t="s">
        <v>60</v>
      </c>
      <c r="C853" t="s">
        <v>55</v>
      </c>
      <c r="E853" s="866">
        <v>0.34</v>
      </c>
      <c r="F853" t="s">
        <v>390</v>
      </c>
      <c r="G853" t="s">
        <v>400</v>
      </c>
      <c r="H853" s="867">
        <v>4.6000000000000001E-4</v>
      </c>
      <c r="I853" t="s">
        <v>1023</v>
      </c>
      <c r="J853" t="s">
        <v>477</v>
      </c>
      <c r="K853" t="s">
        <v>1024</v>
      </c>
      <c r="L853" t="s">
        <v>475</v>
      </c>
      <c r="M853" t="s">
        <v>789</v>
      </c>
    </row>
    <row r="854" spans="1:13" x14ac:dyDescent="0.4">
      <c r="A854" s="428" t="s">
        <v>232</v>
      </c>
      <c r="B854" t="s">
        <v>60</v>
      </c>
      <c r="C854" t="s">
        <v>55</v>
      </c>
      <c r="E854" s="866">
        <v>0.34</v>
      </c>
      <c r="F854" t="s">
        <v>390</v>
      </c>
      <c r="G854" t="s">
        <v>401</v>
      </c>
      <c r="H854">
        <v>4.5536600000000002E-4</v>
      </c>
      <c r="I854" t="s">
        <v>1023</v>
      </c>
      <c r="J854" t="s">
        <v>477</v>
      </c>
      <c r="K854" t="s">
        <v>1024</v>
      </c>
      <c r="L854" t="s">
        <v>475</v>
      </c>
      <c r="M854" t="s">
        <v>790</v>
      </c>
    </row>
    <row r="855" spans="1:13" x14ac:dyDescent="0.4">
      <c r="A855" s="428" t="s">
        <v>232</v>
      </c>
      <c r="B855" t="s">
        <v>60</v>
      </c>
      <c r="C855" t="s">
        <v>406</v>
      </c>
      <c r="D855" t="s">
        <v>791</v>
      </c>
      <c r="E855" s="866">
        <v>0.432</v>
      </c>
      <c r="F855" t="s">
        <v>390</v>
      </c>
      <c r="G855" t="s">
        <v>400</v>
      </c>
      <c r="H855" s="867">
        <v>2.5999999999999998E-5</v>
      </c>
      <c r="I855" t="s">
        <v>1023</v>
      </c>
      <c r="J855" t="s">
        <v>477</v>
      </c>
      <c r="K855" t="s">
        <v>1024</v>
      </c>
      <c r="L855" t="s">
        <v>475</v>
      </c>
      <c r="M855" t="s">
        <v>793</v>
      </c>
    </row>
    <row r="856" spans="1:13" x14ac:dyDescent="0.4">
      <c r="A856" s="428" t="s">
        <v>232</v>
      </c>
      <c r="B856" t="s">
        <v>60</v>
      </c>
      <c r="C856" t="s">
        <v>406</v>
      </c>
      <c r="D856" t="s">
        <v>791</v>
      </c>
      <c r="E856" s="866">
        <v>0.432</v>
      </c>
      <c r="F856" t="s">
        <v>390</v>
      </c>
      <c r="G856" t="s">
        <v>401</v>
      </c>
      <c r="H856" s="867">
        <v>2.6299999999999999E-5</v>
      </c>
      <c r="I856" t="s">
        <v>1023</v>
      </c>
      <c r="J856" t="s">
        <v>477</v>
      </c>
      <c r="K856" t="s">
        <v>1024</v>
      </c>
      <c r="L856" t="s">
        <v>475</v>
      </c>
      <c r="M856" t="s">
        <v>794</v>
      </c>
    </row>
    <row r="857" spans="1:13" x14ac:dyDescent="0.4">
      <c r="A857" s="428" t="s">
        <v>232</v>
      </c>
      <c r="B857" t="s">
        <v>61</v>
      </c>
      <c r="C857" t="s">
        <v>52</v>
      </c>
      <c r="E857" s="866">
        <v>0.28599999999999998</v>
      </c>
      <c r="F857" t="s">
        <v>390</v>
      </c>
      <c r="G857" t="s">
        <v>400</v>
      </c>
      <c r="H857" s="867">
        <v>4.1E-5</v>
      </c>
      <c r="I857" t="s">
        <v>1023</v>
      </c>
      <c r="J857" t="s">
        <v>477</v>
      </c>
      <c r="K857" t="s">
        <v>1024</v>
      </c>
      <c r="L857" t="s">
        <v>475</v>
      </c>
      <c r="M857" t="s">
        <v>800</v>
      </c>
    </row>
    <row r="858" spans="1:13" x14ac:dyDescent="0.4">
      <c r="A858" s="428" t="s">
        <v>232</v>
      </c>
      <c r="B858" t="s">
        <v>61</v>
      </c>
      <c r="C858" t="s">
        <v>52</v>
      </c>
      <c r="E858" s="866">
        <v>0.28599999999999998</v>
      </c>
      <c r="F858" t="s">
        <v>390</v>
      </c>
      <c r="G858" t="s">
        <v>401</v>
      </c>
      <c r="H858" s="867">
        <v>4.1499999999999999E-5</v>
      </c>
      <c r="I858" t="s">
        <v>1023</v>
      </c>
      <c r="J858" t="s">
        <v>477</v>
      </c>
      <c r="K858" t="s">
        <v>1024</v>
      </c>
      <c r="L858" t="s">
        <v>475</v>
      </c>
      <c r="M858" t="s">
        <v>804</v>
      </c>
    </row>
    <row r="859" spans="1:13" x14ac:dyDescent="0.4">
      <c r="A859" s="428" t="s">
        <v>232</v>
      </c>
      <c r="B859" t="s">
        <v>61</v>
      </c>
      <c r="C859" t="s">
        <v>54</v>
      </c>
      <c r="E859" s="866">
        <v>0.28199999999999997</v>
      </c>
      <c r="F859" t="s">
        <v>390</v>
      </c>
      <c r="G859" t="s">
        <v>400</v>
      </c>
      <c r="H859" s="867">
        <v>4.0000000000000003E-5</v>
      </c>
      <c r="I859" t="s">
        <v>1023</v>
      </c>
      <c r="J859" t="s">
        <v>477</v>
      </c>
      <c r="K859" t="s">
        <v>1024</v>
      </c>
      <c r="L859" t="s">
        <v>475</v>
      </c>
      <c r="M859" t="s">
        <v>810</v>
      </c>
    </row>
    <row r="860" spans="1:13" x14ac:dyDescent="0.4">
      <c r="A860" s="428" t="s">
        <v>232</v>
      </c>
      <c r="B860" t="s">
        <v>61</v>
      </c>
      <c r="C860" t="s">
        <v>54</v>
      </c>
      <c r="E860" s="866">
        <v>0.28199999999999997</v>
      </c>
      <c r="F860" t="s">
        <v>390</v>
      </c>
      <c r="G860" t="s">
        <v>401</v>
      </c>
      <c r="H860" s="867">
        <v>4.0299999999999997E-5</v>
      </c>
      <c r="I860" t="s">
        <v>1023</v>
      </c>
      <c r="J860" t="s">
        <v>477</v>
      </c>
      <c r="K860" t="s">
        <v>1024</v>
      </c>
      <c r="L860" t="s">
        <v>475</v>
      </c>
      <c r="M860" t="s">
        <v>812</v>
      </c>
    </row>
    <row r="861" spans="1:13" x14ac:dyDescent="0.4">
      <c r="A861" s="428" t="s">
        <v>232</v>
      </c>
      <c r="B861" t="s">
        <v>61</v>
      </c>
      <c r="C861" t="s">
        <v>73</v>
      </c>
      <c r="E861" s="866">
        <v>0.48499999999999999</v>
      </c>
      <c r="F861" t="s">
        <v>390</v>
      </c>
      <c r="G861" t="s">
        <v>400</v>
      </c>
      <c r="H861" s="867">
        <v>9.9999999999999995E-7</v>
      </c>
      <c r="I861" t="s">
        <v>1023</v>
      </c>
      <c r="J861" t="s">
        <v>477</v>
      </c>
      <c r="K861" t="s">
        <v>1024</v>
      </c>
      <c r="L861" t="s">
        <v>475</v>
      </c>
      <c r="M861" t="s">
        <v>816</v>
      </c>
    </row>
    <row r="862" spans="1:13" x14ac:dyDescent="0.4">
      <c r="A862" s="428" t="s">
        <v>232</v>
      </c>
      <c r="B862" t="s">
        <v>61</v>
      </c>
      <c r="C862" t="s">
        <v>73</v>
      </c>
      <c r="E862" s="866">
        <v>0.48499999999999999</v>
      </c>
      <c r="F862" t="s">
        <v>390</v>
      </c>
      <c r="G862" t="s">
        <v>401</v>
      </c>
      <c r="H862" s="867">
        <v>1.2699999999999999E-6</v>
      </c>
      <c r="I862" t="s">
        <v>1023</v>
      </c>
      <c r="J862" t="s">
        <v>477</v>
      </c>
      <c r="K862" t="s">
        <v>1024</v>
      </c>
      <c r="L862" t="s">
        <v>475</v>
      </c>
      <c r="M862" t="s">
        <v>818</v>
      </c>
    </row>
    <row r="863" spans="1:13" x14ac:dyDescent="0.4">
      <c r="A863" s="428" t="s">
        <v>232</v>
      </c>
      <c r="B863" t="s">
        <v>61</v>
      </c>
      <c r="C863" t="s">
        <v>55</v>
      </c>
      <c r="E863" s="866">
        <v>0.30599999999999999</v>
      </c>
      <c r="F863" t="s">
        <v>390</v>
      </c>
      <c r="G863" t="s">
        <v>400</v>
      </c>
      <c r="H863" s="867">
        <v>5.2999999999999998E-4</v>
      </c>
      <c r="I863" t="s">
        <v>1023</v>
      </c>
      <c r="J863" t="s">
        <v>477</v>
      </c>
      <c r="K863" t="s">
        <v>1024</v>
      </c>
      <c r="L863" t="s">
        <v>475</v>
      </c>
      <c r="M863" t="s">
        <v>821</v>
      </c>
    </row>
    <row r="864" spans="1:13" x14ac:dyDescent="0.4">
      <c r="A864" s="428" t="s">
        <v>232</v>
      </c>
      <c r="B864" t="s">
        <v>61</v>
      </c>
      <c r="C864" t="s">
        <v>55</v>
      </c>
      <c r="E864" s="866">
        <v>0.30599999999999999</v>
      </c>
      <c r="F864" t="s">
        <v>390</v>
      </c>
      <c r="G864" t="s">
        <v>401</v>
      </c>
      <c r="H864">
        <v>5.28266E-4</v>
      </c>
      <c r="I864" t="s">
        <v>1023</v>
      </c>
      <c r="J864" t="s">
        <v>477</v>
      </c>
      <c r="K864" t="s">
        <v>1024</v>
      </c>
      <c r="L864" t="s">
        <v>475</v>
      </c>
      <c r="M864" t="s">
        <v>822</v>
      </c>
    </row>
    <row r="865" spans="1:13" x14ac:dyDescent="0.4">
      <c r="A865" s="428" t="s">
        <v>232</v>
      </c>
      <c r="B865" t="s">
        <v>61</v>
      </c>
      <c r="C865" t="s">
        <v>406</v>
      </c>
      <c r="D865" t="s">
        <v>823</v>
      </c>
      <c r="E865" s="866">
        <v>0.40300000000000002</v>
      </c>
      <c r="F865" t="s">
        <v>390</v>
      </c>
      <c r="G865" t="s">
        <v>400</v>
      </c>
      <c r="H865" s="867">
        <v>4.1E-5</v>
      </c>
      <c r="I865" t="s">
        <v>1023</v>
      </c>
      <c r="J865" t="s">
        <v>477</v>
      </c>
      <c r="K865" t="s">
        <v>1024</v>
      </c>
      <c r="L865" t="s">
        <v>475</v>
      </c>
      <c r="M865" t="s">
        <v>825</v>
      </c>
    </row>
    <row r="866" spans="1:13" x14ac:dyDescent="0.4">
      <c r="A866" s="428" t="s">
        <v>232</v>
      </c>
      <c r="B866" t="s">
        <v>61</v>
      </c>
      <c r="C866" t="s">
        <v>406</v>
      </c>
      <c r="D866" t="s">
        <v>823</v>
      </c>
      <c r="E866" s="866">
        <v>0.40300000000000002</v>
      </c>
      <c r="F866" t="s">
        <v>390</v>
      </c>
      <c r="G866" t="s">
        <v>401</v>
      </c>
      <c r="H866" s="867">
        <v>4.1600000000000002E-5</v>
      </c>
      <c r="I866" t="s">
        <v>1023</v>
      </c>
      <c r="J866" t="s">
        <v>477</v>
      </c>
      <c r="K866" t="s">
        <v>1024</v>
      </c>
      <c r="L866" t="s">
        <v>475</v>
      </c>
      <c r="M866" t="s">
        <v>826</v>
      </c>
    </row>
    <row r="867" spans="1:13" x14ac:dyDescent="0.4">
      <c r="A867" s="428" t="s">
        <v>232</v>
      </c>
      <c r="B867" t="s">
        <v>62</v>
      </c>
      <c r="C867" t="s">
        <v>52</v>
      </c>
      <c r="E867" s="866">
        <v>0.33100000000000002</v>
      </c>
      <c r="F867" t="s">
        <v>390</v>
      </c>
      <c r="G867" t="s">
        <v>400</v>
      </c>
      <c r="H867" s="867">
        <v>3.8000000000000002E-5</v>
      </c>
      <c r="I867" t="s">
        <v>1023</v>
      </c>
      <c r="J867" t="s">
        <v>477</v>
      </c>
      <c r="K867" t="s">
        <v>1024</v>
      </c>
      <c r="L867" t="s">
        <v>475</v>
      </c>
      <c r="M867" t="s">
        <v>832</v>
      </c>
    </row>
    <row r="868" spans="1:13" x14ac:dyDescent="0.4">
      <c r="A868" s="428" t="s">
        <v>232</v>
      </c>
      <c r="B868" t="s">
        <v>62</v>
      </c>
      <c r="C868" t="s">
        <v>52</v>
      </c>
      <c r="E868" s="866">
        <v>0.33100000000000002</v>
      </c>
      <c r="F868" t="s">
        <v>390</v>
      </c>
      <c r="G868" t="s">
        <v>401</v>
      </c>
      <c r="H868" s="867">
        <v>3.8500000000000001E-5</v>
      </c>
      <c r="I868" t="s">
        <v>1023</v>
      </c>
      <c r="J868" t="s">
        <v>477</v>
      </c>
      <c r="K868" t="s">
        <v>1024</v>
      </c>
      <c r="L868" t="s">
        <v>475</v>
      </c>
      <c r="M868" t="s">
        <v>836</v>
      </c>
    </row>
    <row r="869" spans="1:13" x14ac:dyDescent="0.4">
      <c r="A869" s="428" t="s">
        <v>232</v>
      </c>
      <c r="B869" t="s">
        <v>62</v>
      </c>
      <c r="C869" t="s">
        <v>54</v>
      </c>
      <c r="E869" s="866">
        <v>0.33200000000000002</v>
      </c>
      <c r="F869" t="s">
        <v>390</v>
      </c>
      <c r="G869" t="s">
        <v>400</v>
      </c>
      <c r="H869" s="867">
        <v>3.6000000000000001E-5</v>
      </c>
      <c r="I869" t="s">
        <v>1023</v>
      </c>
      <c r="J869" t="s">
        <v>477</v>
      </c>
      <c r="K869" t="s">
        <v>1024</v>
      </c>
      <c r="L869" t="s">
        <v>475</v>
      </c>
      <c r="M869" t="s">
        <v>842</v>
      </c>
    </row>
    <row r="870" spans="1:13" x14ac:dyDescent="0.4">
      <c r="A870" s="428" t="s">
        <v>232</v>
      </c>
      <c r="B870" t="s">
        <v>62</v>
      </c>
      <c r="C870" t="s">
        <v>54</v>
      </c>
      <c r="E870" s="866">
        <v>0.33200000000000002</v>
      </c>
      <c r="F870" t="s">
        <v>390</v>
      </c>
      <c r="G870" t="s">
        <v>401</v>
      </c>
      <c r="H870" s="867">
        <v>3.6300000000000001E-5</v>
      </c>
      <c r="I870" t="s">
        <v>1023</v>
      </c>
      <c r="J870" t="s">
        <v>477</v>
      </c>
      <c r="K870" t="s">
        <v>1024</v>
      </c>
      <c r="L870" t="s">
        <v>475</v>
      </c>
      <c r="M870" t="s">
        <v>844</v>
      </c>
    </row>
    <row r="871" spans="1:13" x14ac:dyDescent="0.4">
      <c r="A871" s="428" t="s">
        <v>232</v>
      </c>
      <c r="B871" t="s">
        <v>62</v>
      </c>
      <c r="C871" t="s">
        <v>73</v>
      </c>
      <c r="E871" s="866">
        <v>0.50900000000000001</v>
      </c>
      <c r="F871" t="s">
        <v>390</v>
      </c>
      <c r="G871" t="s">
        <v>400</v>
      </c>
      <c r="H871" s="867">
        <v>9.9999999999999995E-7</v>
      </c>
      <c r="I871" t="s">
        <v>1023</v>
      </c>
      <c r="J871" t="s">
        <v>477</v>
      </c>
      <c r="K871" t="s">
        <v>1024</v>
      </c>
      <c r="L871" t="s">
        <v>475</v>
      </c>
      <c r="M871" t="s">
        <v>848</v>
      </c>
    </row>
    <row r="872" spans="1:13" x14ac:dyDescent="0.4">
      <c r="A872" s="428" t="s">
        <v>232</v>
      </c>
      <c r="B872" t="s">
        <v>62</v>
      </c>
      <c r="C872" t="s">
        <v>73</v>
      </c>
      <c r="E872" s="866">
        <v>0.50900000000000001</v>
      </c>
      <c r="F872" t="s">
        <v>390</v>
      </c>
      <c r="G872" t="s">
        <v>401</v>
      </c>
      <c r="H872" s="867">
        <v>1.2699999999999999E-6</v>
      </c>
      <c r="I872" t="s">
        <v>1023</v>
      </c>
      <c r="J872" t="s">
        <v>477</v>
      </c>
      <c r="K872" t="s">
        <v>1024</v>
      </c>
      <c r="L872" t="s">
        <v>475</v>
      </c>
      <c r="M872" t="s">
        <v>850</v>
      </c>
    </row>
    <row r="873" spans="1:13" x14ac:dyDescent="0.4">
      <c r="A873" s="428" t="s">
        <v>232</v>
      </c>
      <c r="B873" t="s">
        <v>62</v>
      </c>
      <c r="C873" t="s">
        <v>55</v>
      </c>
      <c r="E873" s="866">
        <v>0.314</v>
      </c>
      <c r="F873" t="s">
        <v>390</v>
      </c>
      <c r="G873" t="s">
        <v>400</v>
      </c>
      <c r="H873" s="867">
        <v>5.1999999999999995E-4</v>
      </c>
      <c r="I873" t="s">
        <v>1023</v>
      </c>
      <c r="J873" t="s">
        <v>477</v>
      </c>
      <c r="K873" t="s">
        <v>1024</v>
      </c>
      <c r="L873" t="s">
        <v>475</v>
      </c>
      <c r="M873" t="s">
        <v>853</v>
      </c>
    </row>
    <row r="874" spans="1:13" x14ac:dyDescent="0.4">
      <c r="A874" s="428" t="s">
        <v>232</v>
      </c>
      <c r="B874" t="s">
        <v>62</v>
      </c>
      <c r="C874" t="s">
        <v>55</v>
      </c>
      <c r="E874" s="866">
        <v>0.314</v>
      </c>
      <c r="F874" t="s">
        <v>390</v>
      </c>
      <c r="G874" t="s">
        <v>401</v>
      </c>
      <c r="H874">
        <v>5.2426600000000001E-4</v>
      </c>
      <c r="I874" t="s">
        <v>1023</v>
      </c>
      <c r="J874" t="s">
        <v>477</v>
      </c>
      <c r="K874" t="s">
        <v>1024</v>
      </c>
      <c r="L874" t="s">
        <v>475</v>
      </c>
      <c r="M874" t="s">
        <v>854</v>
      </c>
    </row>
    <row r="875" spans="1:13" x14ac:dyDescent="0.4">
      <c r="A875" s="428" t="s">
        <v>232</v>
      </c>
      <c r="B875" t="s">
        <v>62</v>
      </c>
      <c r="C875" t="s">
        <v>406</v>
      </c>
      <c r="D875" t="s">
        <v>855</v>
      </c>
      <c r="E875" s="866">
        <v>0.46</v>
      </c>
      <c r="F875" t="s">
        <v>390</v>
      </c>
      <c r="G875" t="s">
        <v>400</v>
      </c>
      <c r="H875" s="867">
        <v>1.4E-5</v>
      </c>
      <c r="I875" t="s">
        <v>1023</v>
      </c>
      <c r="J875" t="s">
        <v>477</v>
      </c>
      <c r="K875" t="s">
        <v>1024</v>
      </c>
      <c r="L875" t="s">
        <v>475</v>
      </c>
      <c r="M875" t="s">
        <v>857</v>
      </c>
    </row>
    <row r="876" spans="1:13" x14ac:dyDescent="0.4">
      <c r="A876" s="428" t="s">
        <v>232</v>
      </c>
      <c r="B876" t="s">
        <v>62</v>
      </c>
      <c r="C876" t="s">
        <v>406</v>
      </c>
      <c r="D876" t="s">
        <v>855</v>
      </c>
      <c r="E876" s="866">
        <v>0.46</v>
      </c>
      <c r="F876" t="s">
        <v>390</v>
      </c>
      <c r="G876" t="s">
        <v>401</v>
      </c>
      <c r="H876" s="867">
        <v>1.38E-5</v>
      </c>
      <c r="I876" t="s">
        <v>1023</v>
      </c>
      <c r="J876" t="s">
        <v>477</v>
      </c>
      <c r="K876" t="s">
        <v>1024</v>
      </c>
      <c r="L876" t="s">
        <v>475</v>
      </c>
      <c r="M876" t="s">
        <v>858</v>
      </c>
    </row>
    <row r="877" spans="1:13" x14ac:dyDescent="0.4">
      <c r="A877" s="428" t="s">
        <v>232</v>
      </c>
      <c r="B877" t="s">
        <v>63</v>
      </c>
      <c r="C877" t="s">
        <v>52</v>
      </c>
      <c r="E877" s="866">
        <v>0.31900000000000001</v>
      </c>
      <c r="F877" t="s">
        <v>390</v>
      </c>
      <c r="G877" t="s">
        <v>400</v>
      </c>
      <c r="H877" s="867">
        <v>4.0000000000000003E-5</v>
      </c>
      <c r="I877" t="s">
        <v>1023</v>
      </c>
      <c r="J877" t="s">
        <v>477</v>
      </c>
      <c r="K877" t="s">
        <v>1024</v>
      </c>
      <c r="L877" t="s">
        <v>475</v>
      </c>
      <c r="M877" t="s">
        <v>864</v>
      </c>
    </row>
    <row r="878" spans="1:13" x14ac:dyDescent="0.4">
      <c r="A878" s="428" t="s">
        <v>232</v>
      </c>
      <c r="B878" t="s">
        <v>63</v>
      </c>
      <c r="C878" t="s">
        <v>52</v>
      </c>
      <c r="E878" s="866">
        <v>0.31900000000000001</v>
      </c>
      <c r="F878" t="s">
        <v>390</v>
      </c>
      <c r="G878" t="s">
        <v>401</v>
      </c>
      <c r="H878" s="867">
        <v>4.0500000000000002E-5</v>
      </c>
      <c r="I878" t="s">
        <v>1023</v>
      </c>
      <c r="J878" t="s">
        <v>477</v>
      </c>
      <c r="K878" t="s">
        <v>1024</v>
      </c>
      <c r="L878" t="s">
        <v>475</v>
      </c>
      <c r="M878" t="s">
        <v>868</v>
      </c>
    </row>
    <row r="879" spans="1:13" x14ac:dyDescent="0.4">
      <c r="A879" s="428" t="s">
        <v>232</v>
      </c>
      <c r="B879" t="s">
        <v>63</v>
      </c>
      <c r="C879" t="s">
        <v>54</v>
      </c>
      <c r="E879" s="866">
        <v>0.29899999999999999</v>
      </c>
      <c r="F879" t="s">
        <v>390</v>
      </c>
      <c r="G879" t="s">
        <v>400</v>
      </c>
      <c r="H879" s="867">
        <v>4.8999999999999998E-5</v>
      </c>
      <c r="I879" t="s">
        <v>1023</v>
      </c>
      <c r="J879" t="s">
        <v>477</v>
      </c>
      <c r="K879" t="s">
        <v>1024</v>
      </c>
      <c r="L879" t="s">
        <v>475</v>
      </c>
      <c r="M879" t="s">
        <v>874</v>
      </c>
    </row>
    <row r="880" spans="1:13" x14ac:dyDescent="0.4">
      <c r="A880" s="428" t="s">
        <v>232</v>
      </c>
      <c r="B880" t="s">
        <v>63</v>
      </c>
      <c r="C880" t="s">
        <v>54</v>
      </c>
      <c r="E880" s="866">
        <v>0.29899999999999999</v>
      </c>
      <c r="F880" t="s">
        <v>390</v>
      </c>
      <c r="G880" t="s">
        <v>401</v>
      </c>
      <c r="H880" s="867">
        <v>4.9299999999999999E-5</v>
      </c>
      <c r="I880" t="s">
        <v>1023</v>
      </c>
      <c r="J880" t="s">
        <v>477</v>
      </c>
      <c r="K880" t="s">
        <v>1024</v>
      </c>
      <c r="L880" t="s">
        <v>475</v>
      </c>
      <c r="M880" t="s">
        <v>876</v>
      </c>
    </row>
    <row r="881" spans="1:13" x14ac:dyDescent="0.4">
      <c r="A881" s="428" t="s">
        <v>232</v>
      </c>
      <c r="B881" t="s">
        <v>63</v>
      </c>
      <c r="C881" t="s">
        <v>73</v>
      </c>
      <c r="E881" s="866">
        <v>0.501</v>
      </c>
      <c r="F881" t="s">
        <v>390</v>
      </c>
      <c r="G881" t="s">
        <v>400</v>
      </c>
      <c r="H881" s="867">
        <v>9.9999999999999995E-7</v>
      </c>
      <c r="I881" t="s">
        <v>1023</v>
      </c>
      <c r="J881" t="s">
        <v>477</v>
      </c>
      <c r="K881" t="s">
        <v>1024</v>
      </c>
      <c r="L881" t="s">
        <v>475</v>
      </c>
      <c r="M881" t="s">
        <v>880</v>
      </c>
    </row>
    <row r="882" spans="1:13" x14ac:dyDescent="0.4">
      <c r="A882" s="428" t="s">
        <v>232</v>
      </c>
      <c r="B882" t="s">
        <v>63</v>
      </c>
      <c r="C882" t="s">
        <v>73</v>
      </c>
      <c r="E882" s="866">
        <v>0.501</v>
      </c>
      <c r="F882" t="s">
        <v>390</v>
      </c>
      <c r="G882" t="s">
        <v>401</v>
      </c>
      <c r="H882" s="867">
        <v>1.2699999999999999E-6</v>
      </c>
      <c r="I882" t="s">
        <v>1023</v>
      </c>
      <c r="J882" t="s">
        <v>477</v>
      </c>
      <c r="K882" t="s">
        <v>1024</v>
      </c>
      <c r="L882" t="s">
        <v>475</v>
      </c>
      <c r="M882" t="s">
        <v>882</v>
      </c>
    </row>
    <row r="883" spans="1:13" x14ac:dyDescent="0.4">
      <c r="A883" s="428" t="s">
        <v>232</v>
      </c>
      <c r="B883" t="s">
        <v>63</v>
      </c>
      <c r="C883" t="s">
        <v>55</v>
      </c>
      <c r="E883" s="866">
        <v>0.316</v>
      </c>
      <c r="F883" t="s">
        <v>390</v>
      </c>
      <c r="G883" t="s">
        <v>400</v>
      </c>
      <c r="H883" s="867">
        <v>5.1000000000000004E-4</v>
      </c>
      <c r="I883" t="s">
        <v>1023</v>
      </c>
      <c r="J883" t="s">
        <v>477</v>
      </c>
      <c r="K883" t="s">
        <v>1024</v>
      </c>
      <c r="L883" t="s">
        <v>475</v>
      </c>
      <c r="M883" t="s">
        <v>885</v>
      </c>
    </row>
    <row r="884" spans="1:13" x14ac:dyDescent="0.4">
      <c r="A884" s="428" t="s">
        <v>232</v>
      </c>
      <c r="B884" t="s">
        <v>63</v>
      </c>
      <c r="C884" t="s">
        <v>55</v>
      </c>
      <c r="E884" s="866">
        <v>0.316</v>
      </c>
      <c r="F884" t="s">
        <v>390</v>
      </c>
      <c r="G884" t="s">
        <v>401</v>
      </c>
      <c r="H884">
        <v>5.10266E-4</v>
      </c>
      <c r="I884" t="s">
        <v>1023</v>
      </c>
      <c r="J884" t="s">
        <v>477</v>
      </c>
      <c r="K884" t="s">
        <v>1024</v>
      </c>
      <c r="L884" t="s">
        <v>475</v>
      </c>
      <c r="M884" t="s">
        <v>886</v>
      </c>
    </row>
    <row r="885" spans="1:13" x14ac:dyDescent="0.4">
      <c r="A885" s="428" t="s">
        <v>232</v>
      </c>
      <c r="B885" t="s">
        <v>63</v>
      </c>
      <c r="C885" t="s">
        <v>406</v>
      </c>
      <c r="D885" t="s">
        <v>887</v>
      </c>
      <c r="E885" s="866">
        <v>0.45400000000000001</v>
      </c>
      <c r="F885" t="s">
        <v>390</v>
      </c>
      <c r="G885" t="s">
        <v>400</v>
      </c>
      <c r="H885" s="867">
        <v>2.0000000000000002E-5</v>
      </c>
      <c r="I885" t="s">
        <v>1023</v>
      </c>
      <c r="J885" t="s">
        <v>477</v>
      </c>
      <c r="K885" t="s">
        <v>1024</v>
      </c>
      <c r="L885" t="s">
        <v>475</v>
      </c>
      <c r="M885" t="s">
        <v>889</v>
      </c>
    </row>
    <row r="886" spans="1:13" x14ac:dyDescent="0.4">
      <c r="A886" s="428" t="s">
        <v>232</v>
      </c>
      <c r="B886" t="s">
        <v>63</v>
      </c>
      <c r="C886" t="s">
        <v>406</v>
      </c>
      <c r="D886" t="s">
        <v>887</v>
      </c>
      <c r="E886" s="866">
        <v>0.45400000000000001</v>
      </c>
      <c r="F886" t="s">
        <v>390</v>
      </c>
      <c r="G886" t="s">
        <v>401</v>
      </c>
      <c r="H886" s="867">
        <v>2.02E-5</v>
      </c>
      <c r="I886" t="s">
        <v>1023</v>
      </c>
      <c r="J886" t="s">
        <v>477</v>
      </c>
      <c r="K886" t="s">
        <v>1024</v>
      </c>
      <c r="L886" t="s">
        <v>475</v>
      </c>
      <c r="M886" t="s">
        <v>890</v>
      </c>
    </row>
    <row r="887" spans="1:13" x14ac:dyDescent="0.4">
      <c r="A887" s="428" t="s">
        <v>232</v>
      </c>
      <c r="B887" t="s">
        <v>64</v>
      </c>
      <c r="C887" t="s">
        <v>52</v>
      </c>
      <c r="E887" s="866">
        <v>0.31900000000000001</v>
      </c>
      <c r="F887" t="s">
        <v>390</v>
      </c>
      <c r="G887" t="s">
        <v>400</v>
      </c>
      <c r="H887" s="867">
        <v>5.3000000000000001E-5</v>
      </c>
      <c r="I887" t="s">
        <v>1023</v>
      </c>
      <c r="J887" t="s">
        <v>477</v>
      </c>
      <c r="K887" t="s">
        <v>1024</v>
      </c>
      <c r="L887" t="s">
        <v>475</v>
      </c>
      <c r="M887" t="s">
        <v>896</v>
      </c>
    </row>
    <row r="888" spans="1:13" x14ac:dyDescent="0.4">
      <c r="A888" s="428" t="s">
        <v>232</v>
      </c>
      <c r="B888" t="s">
        <v>64</v>
      </c>
      <c r="C888" t="s">
        <v>52</v>
      </c>
      <c r="E888" s="866">
        <v>0.31900000000000001</v>
      </c>
      <c r="F888" t="s">
        <v>390</v>
      </c>
      <c r="G888" t="s">
        <v>401</v>
      </c>
      <c r="H888" s="867">
        <v>5.3499999999999999E-5</v>
      </c>
      <c r="I888" t="s">
        <v>1023</v>
      </c>
      <c r="J888" t="s">
        <v>477</v>
      </c>
      <c r="K888" t="s">
        <v>1024</v>
      </c>
      <c r="L888" t="s">
        <v>475</v>
      </c>
      <c r="M888" t="s">
        <v>900</v>
      </c>
    </row>
    <row r="889" spans="1:13" x14ac:dyDescent="0.4">
      <c r="A889" s="428" t="s">
        <v>232</v>
      </c>
      <c r="B889" t="s">
        <v>64</v>
      </c>
      <c r="C889" t="s">
        <v>54</v>
      </c>
      <c r="E889" s="866">
        <v>0.32200000000000001</v>
      </c>
      <c r="F889" t="s">
        <v>390</v>
      </c>
      <c r="G889" t="s">
        <v>400</v>
      </c>
      <c r="H889" s="867">
        <v>3.6000000000000001E-5</v>
      </c>
      <c r="I889" t="s">
        <v>1023</v>
      </c>
      <c r="J889" t="s">
        <v>477</v>
      </c>
      <c r="K889" t="s">
        <v>1024</v>
      </c>
      <c r="L889" t="s">
        <v>475</v>
      </c>
      <c r="M889" t="s">
        <v>906</v>
      </c>
    </row>
    <row r="890" spans="1:13" x14ac:dyDescent="0.4">
      <c r="A890" s="428" t="s">
        <v>232</v>
      </c>
      <c r="B890" t="s">
        <v>64</v>
      </c>
      <c r="C890" t="s">
        <v>54</v>
      </c>
      <c r="E890" s="866">
        <v>0.32200000000000001</v>
      </c>
      <c r="F890" t="s">
        <v>390</v>
      </c>
      <c r="G890" t="s">
        <v>401</v>
      </c>
      <c r="H890" s="867">
        <v>3.6300000000000001E-5</v>
      </c>
      <c r="I890" t="s">
        <v>1023</v>
      </c>
      <c r="J890" t="s">
        <v>477</v>
      </c>
      <c r="K890" t="s">
        <v>1024</v>
      </c>
      <c r="L890" t="s">
        <v>475</v>
      </c>
      <c r="M890" t="s">
        <v>908</v>
      </c>
    </row>
    <row r="891" spans="1:13" x14ac:dyDescent="0.4">
      <c r="A891" s="428" t="s">
        <v>232</v>
      </c>
      <c r="B891" t="s">
        <v>64</v>
      </c>
      <c r="C891" t="s">
        <v>73</v>
      </c>
      <c r="E891" s="866">
        <v>0.50900000000000001</v>
      </c>
      <c r="F891" t="s">
        <v>390</v>
      </c>
      <c r="G891" t="s">
        <v>400</v>
      </c>
      <c r="H891" s="867">
        <v>9.9999999999999995E-7</v>
      </c>
      <c r="I891" t="s">
        <v>1023</v>
      </c>
      <c r="J891" t="s">
        <v>477</v>
      </c>
      <c r="K891" t="s">
        <v>1024</v>
      </c>
      <c r="L891" t="s">
        <v>475</v>
      </c>
      <c r="M891" t="s">
        <v>912</v>
      </c>
    </row>
    <row r="892" spans="1:13" x14ac:dyDescent="0.4">
      <c r="A892" s="428" t="s">
        <v>232</v>
      </c>
      <c r="B892" t="s">
        <v>64</v>
      </c>
      <c r="C892" t="s">
        <v>73</v>
      </c>
      <c r="E892" s="866">
        <v>0.50900000000000001</v>
      </c>
      <c r="F892" t="s">
        <v>390</v>
      </c>
      <c r="G892" t="s">
        <v>401</v>
      </c>
      <c r="H892" s="867">
        <v>1.2699999999999999E-6</v>
      </c>
      <c r="I892" t="s">
        <v>1023</v>
      </c>
      <c r="J892" t="s">
        <v>477</v>
      </c>
      <c r="K892" t="s">
        <v>1024</v>
      </c>
      <c r="L892" t="s">
        <v>475</v>
      </c>
      <c r="M892" t="s">
        <v>914</v>
      </c>
    </row>
    <row r="893" spans="1:13" x14ac:dyDescent="0.4">
      <c r="A893" s="428" t="s">
        <v>232</v>
      </c>
      <c r="B893" t="s">
        <v>64</v>
      </c>
      <c r="C893" t="s">
        <v>55</v>
      </c>
      <c r="E893" s="866">
        <v>0.33100000000000002</v>
      </c>
      <c r="F893" t="s">
        <v>390</v>
      </c>
      <c r="G893" t="s">
        <v>400</v>
      </c>
      <c r="H893" s="867">
        <v>4.8999999999999998E-4</v>
      </c>
      <c r="I893" t="s">
        <v>1023</v>
      </c>
      <c r="J893" t="s">
        <v>477</v>
      </c>
      <c r="K893" t="s">
        <v>1024</v>
      </c>
      <c r="L893" t="s">
        <v>475</v>
      </c>
      <c r="M893" t="s">
        <v>917</v>
      </c>
    </row>
    <row r="894" spans="1:13" x14ac:dyDescent="0.4">
      <c r="A894" s="428" t="s">
        <v>232</v>
      </c>
      <c r="B894" t="s">
        <v>64</v>
      </c>
      <c r="C894" t="s">
        <v>55</v>
      </c>
      <c r="E894" s="866">
        <v>0.33100000000000002</v>
      </c>
      <c r="F894" t="s">
        <v>390</v>
      </c>
      <c r="G894" t="s">
        <v>401</v>
      </c>
      <c r="H894">
        <v>4.9226599999999999E-4</v>
      </c>
      <c r="I894" t="s">
        <v>1023</v>
      </c>
      <c r="J894" t="s">
        <v>477</v>
      </c>
      <c r="K894" t="s">
        <v>1024</v>
      </c>
      <c r="L894" t="s">
        <v>475</v>
      </c>
      <c r="M894" t="s">
        <v>918</v>
      </c>
    </row>
    <row r="895" spans="1:13" x14ac:dyDescent="0.4">
      <c r="A895" s="428" t="s">
        <v>232</v>
      </c>
      <c r="B895" t="s">
        <v>64</v>
      </c>
      <c r="C895" t="s">
        <v>406</v>
      </c>
      <c r="D895" t="s">
        <v>919</v>
      </c>
      <c r="E895" s="866">
        <v>0.44500000000000001</v>
      </c>
      <c r="F895" t="s">
        <v>390</v>
      </c>
      <c r="G895" t="s">
        <v>400</v>
      </c>
      <c r="H895" s="867">
        <v>1.4E-5</v>
      </c>
      <c r="I895" t="s">
        <v>1023</v>
      </c>
      <c r="J895" t="s">
        <v>477</v>
      </c>
      <c r="K895" t="s">
        <v>1024</v>
      </c>
      <c r="L895" t="s">
        <v>475</v>
      </c>
      <c r="M895" t="s">
        <v>921</v>
      </c>
    </row>
    <row r="896" spans="1:13" x14ac:dyDescent="0.4">
      <c r="A896" s="428" t="s">
        <v>232</v>
      </c>
      <c r="B896" t="s">
        <v>64</v>
      </c>
      <c r="C896" t="s">
        <v>406</v>
      </c>
      <c r="D896" t="s">
        <v>919</v>
      </c>
      <c r="E896" s="866">
        <v>0.44500000000000001</v>
      </c>
      <c r="F896" t="s">
        <v>390</v>
      </c>
      <c r="G896" t="s">
        <v>401</v>
      </c>
      <c r="H896" s="867">
        <v>1.4600000000000001E-5</v>
      </c>
      <c r="I896" t="s">
        <v>1023</v>
      </c>
      <c r="J896" t="s">
        <v>477</v>
      </c>
      <c r="K896" t="s">
        <v>1024</v>
      </c>
      <c r="L896" t="s">
        <v>475</v>
      </c>
      <c r="M896" t="s">
        <v>922</v>
      </c>
    </row>
    <row r="897" spans="1:13" x14ac:dyDescent="0.4">
      <c r="A897" s="428" t="s">
        <v>232</v>
      </c>
      <c r="B897" t="s">
        <v>65</v>
      </c>
      <c r="C897" t="s">
        <v>52</v>
      </c>
      <c r="E897" s="866">
        <v>0.32500000000000001</v>
      </c>
      <c r="F897" t="s">
        <v>390</v>
      </c>
      <c r="G897" t="s">
        <v>400</v>
      </c>
      <c r="H897" s="867">
        <v>4.1E-5</v>
      </c>
      <c r="I897" t="s">
        <v>1023</v>
      </c>
      <c r="J897" t="s">
        <v>477</v>
      </c>
      <c r="K897" t="s">
        <v>1024</v>
      </c>
      <c r="L897" t="s">
        <v>475</v>
      </c>
      <c r="M897" t="s">
        <v>928</v>
      </c>
    </row>
    <row r="898" spans="1:13" x14ac:dyDescent="0.4">
      <c r="A898" s="428" t="s">
        <v>232</v>
      </c>
      <c r="B898" t="s">
        <v>65</v>
      </c>
      <c r="C898" t="s">
        <v>52</v>
      </c>
      <c r="E898" s="866">
        <v>0.32500000000000001</v>
      </c>
      <c r="F898" t="s">
        <v>390</v>
      </c>
      <c r="G898" t="s">
        <v>401</v>
      </c>
      <c r="H898" s="867">
        <v>4.1499999999999999E-5</v>
      </c>
      <c r="I898" t="s">
        <v>1023</v>
      </c>
      <c r="J898" t="s">
        <v>477</v>
      </c>
      <c r="K898" t="s">
        <v>1024</v>
      </c>
      <c r="L898" t="s">
        <v>475</v>
      </c>
      <c r="M898" t="s">
        <v>932</v>
      </c>
    </row>
    <row r="899" spans="1:13" x14ac:dyDescent="0.4">
      <c r="A899" s="428" t="s">
        <v>232</v>
      </c>
      <c r="B899" t="s">
        <v>65</v>
      </c>
      <c r="C899" t="s">
        <v>54</v>
      </c>
      <c r="E899" s="866">
        <v>0.311</v>
      </c>
      <c r="F899" t="s">
        <v>390</v>
      </c>
      <c r="G899" t="s">
        <v>400</v>
      </c>
      <c r="H899" s="867">
        <v>3.6000000000000001E-5</v>
      </c>
      <c r="I899" t="s">
        <v>1023</v>
      </c>
      <c r="J899" t="s">
        <v>477</v>
      </c>
      <c r="K899" t="s">
        <v>1024</v>
      </c>
      <c r="L899" t="s">
        <v>475</v>
      </c>
      <c r="M899" t="s">
        <v>938</v>
      </c>
    </row>
    <row r="900" spans="1:13" x14ac:dyDescent="0.4">
      <c r="A900" s="428" t="s">
        <v>232</v>
      </c>
      <c r="B900" t="s">
        <v>65</v>
      </c>
      <c r="C900" t="s">
        <v>54</v>
      </c>
      <c r="E900" s="866">
        <v>0.311</v>
      </c>
      <c r="F900" t="s">
        <v>390</v>
      </c>
      <c r="G900" t="s">
        <v>401</v>
      </c>
      <c r="H900" s="867">
        <v>3.6300000000000001E-5</v>
      </c>
      <c r="I900" t="s">
        <v>1023</v>
      </c>
      <c r="J900" t="s">
        <v>477</v>
      </c>
      <c r="K900" t="s">
        <v>1024</v>
      </c>
      <c r="L900" t="s">
        <v>475</v>
      </c>
      <c r="M900" t="s">
        <v>940</v>
      </c>
    </row>
    <row r="901" spans="1:13" x14ac:dyDescent="0.4">
      <c r="A901" s="428" t="s">
        <v>232</v>
      </c>
      <c r="B901" t="s">
        <v>65</v>
      </c>
      <c r="C901" t="s">
        <v>73</v>
      </c>
      <c r="E901" s="866">
        <v>0.495</v>
      </c>
      <c r="F901" t="s">
        <v>390</v>
      </c>
      <c r="G901" t="s">
        <v>400</v>
      </c>
      <c r="H901" s="867">
        <v>9.9999999999999995E-7</v>
      </c>
      <c r="I901" t="s">
        <v>1023</v>
      </c>
      <c r="J901" t="s">
        <v>477</v>
      </c>
      <c r="K901" t="s">
        <v>1024</v>
      </c>
      <c r="L901" t="s">
        <v>475</v>
      </c>
      <c r="M901" t="s">
        <v>944</v>
      </c>
    </row>
    <row r="902" spans="1:13" x14ac:dyDescent="0.4">
      <c r="A902" s="428" t="s">
        <v>232</v>
      </c>
      <c r="B902" t="s">
        <v>65</v>
      </c>
      <c r="C902" t="s">
        <v>73</v>
      </c>
      <c r="E902" s="866">
        <v>0.495</v>
      </c>
      <c r="F902" t="s">
        <v>390</v>
      </c>
      <c r="G902" t="s">
        <v>401</v>
      </c>
      <c r="H902" s="867">
        <v>1.2699999999999999E-6</v>
      </c>
      <c r="I902" t="s">
        <v>1023</v>
      </c>
      <c r="J902" t="s">
        <v>477</v>
      </c>
      <c r="K902" t="s">
        <v>1024</v>
      </c>
      <c r="L902" t="s">
        <v>475</v>
      </c>
      <c r="M902" t="s">
        <v>946</v>
      </c>
    </row>
    <row r="903" spans="1:13" x14ac:dyDescent="0.4">
      <c r="A903" s="428" t="s">
        <v>232</v>
      </c>
      <c r="B903" t="s">
        <v>65</v>
      </c>
      <c r="C903" t="s">
        <v>55</v>
      </c>
      <c r="E903" s="866">
        <v>0.35499999999999998</v>
      </c>
      <c r="F903" t="s">
        <v>390</v>
      </c>
      <c r="G903" t="s">
        <v>400</v>
      </c>
      <c r="H903" s="867">
        <v>3.6000000000000002E-4</v>
      </c>
      <c r="I903" t="s">
        <v>1023</v>
      </c>
      <c r="J903" t="s">
        <v>477</v>
      </c>
      <c r="K903" t="s">
        <v>1024</v>
      </c>
      <c r="L903" t="s">
        <v>475</v>
      </c>
      <c r="M903" t="s">
        <v>949</v>
      </c>
    </row>
    <row r="904" spans="1:13" x14ac:dyDescent="0.4">
      <c r="A904" s="428" t="s">
        <v>232</v>
      </c>
      <c r="B904" t="s">
        <v>65</v>
      </c>
      <c r="C904" t="s">
        <v>55</v>
      </c>
      <c r="E904" s="866">
        <v>0.35499999999999998</v>
      </c>
      <c r="F904" t="s">
        <v>390</v>
      </c>
      <c r="G904" t="s">
        <v>401</v>
      </c>
      <c r="H904">
        <v>3.5726600000000002E-4</v>
      </c>
      <c r="I904" t="s">
        <v>1023</v>
      </c>
      <c r="J904" t="s">
        <v>477</v>
      </c>
      <c r="K904" t="s">
        <v>1024</v>
      </c>
      <c r="L904" t="s">
        <v>475</v>
      </c>
      <c r="M904" t="s">
        <v>950</v>
      </c>
    </row>
    <row r="905" spans="1:13" x14ac:dyDescent="0.4">
      <c r="A905" s="428" t="s">
        <v>232</v>
      </c>
      <c r="B905" t="s">
        <v>65</v>
      </c>
      <c r="C905" t="s">
        <v>406</v>
      </c>
      <c r="D905" t="s">
        <v>951</v>
      </c>
      <c r="E905" s="866">
        <v>0.41499999999999998</v>
      </c>
      <c r="F905" t="s">
        <v>390</v>
      </c>
      <c r="G905" t="s">
        <v>400</v>
      </c>
      <c r="H905" s="867">
        <v>1.5999999999999999E-5</v>
      </c>
      <c r="I905" t="s">
        <v>1023</v>
      </c>
      <c r="J905" t="s">
        <v>477</v>
      </c>
      <c r="K905" t="s">
        <v>1024</v>
      </c>
      <c r="L905" t="s">
        <v>475</v>
      </c>
      <c r="M905" t="s">
        <v>953</v>
      </c>
    </row>
    <row r="906" spans="1:13" x14ac:dyDescent="0.4">
      <c r="A906" s="428" t="s">
        <v>232</v>
      </c>
      <c r="B906" t="s">
        <v>65</v>
      </c>
      <c r="C906" t="s">
        <v>406</v>
      </c>
      <c r="D906" t="s">
        <v>951</v>
      </c>
      <c r="E906" s="866">
        <v>0.41499999999999998</v>
      </c>
      <c r="F906" t="s">
        <v>390</v>
      </c>
      <c r="G906" t="s">
        <v>401</v>
      </c>
      <c r="H906" s="867">
        <v>1.6399999999999999E-5</v>
      </c>
      <c r="I906" t="s">
        <v>1023</v>
      </c>
      <c r="J906" t="s">
        <v>477</v>
      </c>
      <c r="K906" t="s">
        <v>1024</v>
      </c>
      <c r="L906" t="s">
        <v>475</v>
      </c>
      <c r="M906" t="s">
        <v>954</v>
      </c>
    </row>
    <row r="907" spans="1:13" x14ac:dyDescent="0.4">
      <c r="A907" s="428" t="s">
        <v>232</v>
      </c>
      <c r="B907" t="s">
        <v>66</v>
      </c>
      <c r="C907" t="s">
        <v>52</v>
      </c>
      <c r="E907" s="866">
        <v>0.31900000000000001</v>
      </c>
      <c r="F907" t="s">
        <v>390</v>
      </c>
      <c r="G907" t="s">
        <v>400</v>
      </c>
      <c r="H907" s="867">
        <v>4.0000000000000003E-5</v>
      </c>
      <c r="I907" t="s">
        <v>1023</v>
      </c>
      <c r="J907" t="s">
        <v>477</v>
      </c>
      <c r="K907" t="s">
        <v>1024</v>
      </c>
      <c r="L907" t="s">
        <v>475</v>
      </c>
      <c r="M907" t="s">
        <v>960</v>
      </c>
    </row>
    <row r="908" spans="1:13" x14ac:dyDescent="0.4">
      <c r="A908" s="428" t="s">
        <v>232</v>
      </c>
      <c r="B908" t="s">
        <v>66</v>
      </c>
      <c r="C908" t="s">
        <v>52</v>
      </c>
      <c r="E908" s="866">
        <v>0.31900000000000001</v>
      </c>
      <c r="F908" t="s">
        <v>390</v>
      </c>
      <c r="G908" t="s">
        <v>401</v>
      </c>
      <c r="H908" s="867">
        <v>4.0500000000000002E-5</v>
      </c>
      <c r="I908" t="s">
        <v>1023</v>
      </c>
      <c r="J908" t="s">
        <v>477</v>
      </c>
      <c r="K908" t="s">
        <v>1024</v>
      </c>
      <c r="L908" t="s">
        <v>475</v>
      </c>
      <c r="M908" t="s">
        <v>964</v>
      </c>
    </row>
    <row r="909" spans="1:13" x14ac:dyDescent="0.4">
      <c r="A909" s="428" t="s">
        <v>232</v>
      </c>
      <c r="B909" t="s">
        <v>66</v>
      </c>
      <c r="C909" t="s">
        <v>54</v>
      </c>
      <c r="E909" s="866">
        <v>0.29099999999999998</v>
      </c>
      <c r="F909" t="s">
        <v>390</v>
      </c>
      <c r="G909" t="s">
        <v>400</v>
      </c>
      <c r="H909" s="867">
        <v>4.3000000000000002E-5</v>
      </c>
      <c r="I909" t="s">
        <v>1023</v>
      </c>
      <c r="J909" t="s">
        <v>477</v>
      </c>
      <c r="K909" t="s">
        <v>1024</v>
      </c>
      <c r="L909" t="s">
        <v>475</v>
      </c>
      <c r="M909" t="s">
        <v>970</v>
      </c>
    </row>
    <row r="910" spans="1:13" x14ac:dyDescent="0.4">
      <c r="A910" s="428" t="s">
        <v>232</v>
      </c>
      <c r="B910" t="s">
        <v>66</v>
      </c>
      <c r="C910" t="s">
        <v>54</v>
      </c>
      <c r="E910" s="866">
        <v>0.29099999999999998</v>
      </c>
      <c r="F910" t="s">
        <v>390</v>
      </c>
      <c r="G910" t="s">
        <v>401</v>
      </c>
      <c r="H910" s="867">
        <v>4.3300000000000002E-5</v>
      </c>
      <c r="I910" t="s">
        <v>1023</v>
      </c>
      <c r="J910" t="s">
        <v>477</v>
      </c>
      <c r="K910" t="s">
        <v>1024</v>
      </c>
      <c r="L910" t="s">
        <v>475</v>
      </c>
      <c r="M910" t="s">
        <v>972</v>
      </c>
    </row>
    <row r="911" spans="1:13" x14ac:dyDescent="0.4">
      <c r="A911" s="428" t="s">
        <v>232</v>
      </c>
      <c r="B911" t="s">
        <v>66</v>
      </c>
      <c r="C911" t="s">
        <v>73</v>
      </c>
      <c r="E911" s="866">
        <v>0.503</v>
      </c>
      <c r="F911" t="s">
        <v>390</v>
      </c>
      <c r="G911" t="s">
        <v>400</v>
      </c>
      <c r="H911" s="867">
        <v>9.9999999999999995E-7</v>
      </c>
      <c r="I911" t="s">
        <v>1023</v>
      </c>
      <c r="J911" t="s">
        <v>477</v>
      </c>
      <c r="K911" t="s">
        <v>1024</v>
      </c>
      <c r="L911" t="s">
        <v>475</v>
      </c>
      <c r="M911" t="s">
        <v>976</v>
      </c>
    </row>
    <row r="912" spans="1:13" x14ac:dyDescent="0.4">
      <c r="A912" s="428" t="s">
        <v>232</v>
      </c>
      <c r="B912" t="s">
        <v>66</v>
      </c>
      <c r="C912" t="s">
        <v>73</v>
      </c>
      <c r="E912" s="866">
        <v>0.503</v>
      </c>
      <c r="F912" t="s">
        <v>390</v>
      </c>
      <c r="G912" t="s">
        <v>401</v>
      </c>
      <c r="H912" s="867">
        <v>1.2699999999999999E-6</v>
      </c>
      <c r="I912" t="s">
        <v>1023</v>
      </c>
      <c r="J912" t="s">
        <v>477</v>
      </c>
      <c r="K912" t="s">
        <v>1024</v>
      </c>
      <c r="L912" t="s">
        <v>475</v>
      </c>
      <c r="M912" t="s">
        <v>978</v>
      </c>
    </row>
    <row r="913" spans="1:13" x14ac:dyDescent="0.4">
      <c r="A913" s="428" t="s">
        <v>232</v>
      </c>
      <c r="B913" t="s">
        <v>66</v>
      </c>
      <c r="C913" t="s">
        <v>55</v>
      </c>
      <c r="E913" s="866">
        <v>0.35399999999999998</v>
      </c>
      <c r="F913" t="s">
        <v>390</v>
      </c>
      <c r="G913" t="s">
        <v>400</v>
      </c>
      <c r="H913" s="867">
        <v>4.0000000000000002E-4</v>
      </c>
      <c r="I913" t="s">
        <v>1023</v>
      </c>
      <c r="J913" t="s">
        <v>477</v>
      </c>
      <c r="K913" t="s">
        <v>1024</v>
      </c>
      <c r="L913" t="s">
        <v>475</v>
      </c>
      <c r="M913" t="s">
        <v>981</v>
      </c>
    </row>
    <row r="914" spans="1:13" x14ac:dyDescent="0.4">
      <c r="A914" s="428" t="s">
        <v>232</v>
      </c>
      <c r="B914" t="s">
        <v>66</v>
      </c>
      <c r="C914" t="s">
        <v>55</v>
      </c>
      <c r="E914" s="866">
        <v>0.35399999999999998</v>
      </c>
      <c r="F914" t="s">
        <v>390</v>
      </c>
      <c r="G914" t="s">
        <v>401</v>
      </c>
      <c r="H914">
        <v>3.9726600000000001E-4</v>
      </c>
      <c r="I914" t="s">
        <v>1023</v>
      </c>
      <c r="J914" t="s">
        <v>477</v>
      </c>
      <c r="K914" t="s">
        <v>1024</v>
      </c>
      <c r="L914" t="s">
        <v>475</v>
      </c>
      <c r="M914" t="s">
        <v>982</v>
      </c>
    </row>
    <row r="915" spans="1:13" x14ac:dyDescent="0.4">
      <c r="A915" s="428" t="s">
        <v>232</v>
      </c>
      <c r="B915" t="s">
        <v>66</v>
      </c>
      <c r="C915" t="s">
        <v>406</v>
      </c>
      <c r="D915" t="s">
        <v>983</v>
      </c>
      <c r="E915" s="866">
        <v>0.46400000000000002</v>
      </c>
      <c r="F915" t="s">
        <v>390</v>
      </c>
      <c r="G915" t="s">
        <v>400</v>
      </c>
      <c r="H915" s="867">
        <v>9.0999999999999993E-6</v>
      </c>
      <c r="I915" t="s">
        <v>1023</v>
      </c>
      <c r="J915" t="s">
        <v>477</v>
      </c>
      <c r="K915" t="s">
        <v>1024</v>
      </c>
      <c r="L915" t="s">
        <v>475</v>
      </c>
      <c r="M915" t="s">
        <v>985</v>
      </c>
    </row>
    <row r="916" spans="1:13" x14ac:dyDescent="0.4">
      <c r="A916" s="428" t="s">
        <v>232</v>
      </c>
      <c r="B916" t="s">
        <v>66</v>
      </c>
      <c r="C916" t="s">
        <v>406</v>
      </c>
      <c r="D916" t="s">
        <v>983</v>
      </c>
      <c r="E916" s="866">
        <v>0.46400000000000002</v>
      </c>
      <c r="F916" t="s">
        <v>390</v>
      </c>
      <c r="G916" t="s">
        <v>401</v>
      </c>
      <c r="H916" s="867">
        <v>9.3999999999999998E-6</v>
      </c>
      <c r="I916" t="s">
        <v>1023</v>
      </c>
      <c r="J916" t="s">
        <v>477</v>
      </c>
      <c r="K916" t="s">
        <v>1024</v>
      </c>
      <c r="L916" t="s">
        <v>475</v>
      </c>
      <c r="M916" t="s">
        <v>986</v>
      </c>
    </row>
    <row r="917" spans="1:13" x14ac:dyDescent="0.4">
      <c r="A917" s="428" t="s">
        <v>232</v>
      </c>
      <c r="B917" t="s">
        <v>384</v>
      </c>
      <c r="C917" t="s">
        <v>52</v>
      </c>
      <c r="E917" s="866">
        <v>0.34</v>
      </c>
      <c r="F917" t="s">
        <v>390</v>
      </c>
      <c r="G917" t="s">
        <v>400</v>
      </c>
      <c r="H917" s="867">
        <v>4.1E-5</v>
      </c>
      <c r="I917" t="s">
        <v>1023</v>
      </c>
      <c r="J917" t="s">
        <v>477</v>
      </c>
      <c r="K917" t="s">
        <v>1024</v>
      </c>
      <c r="L917" t="s">
        <v>475</v>
      </c>
      <c r="M917" t="s">
        <v>663</v>
      </c>
    </row>
    <row r="918" spans="1:13" x14ac:dyDescent="0.4">
      <c r="A918" s="428" t="s">
        <v>232</v>
      </c>
      <c r="B918" t="s">
        <v>384</v>
      </c>
      <c r="C918" t="s">
        <v>52</v>
      </c>
      <c r="E918" s="866">
        <v>0.34</v>
      </c>
      <c r="F918" t="s">
        <v>390</v>
      </c>
      <c r="G918" t="s">
        <v>401</v>
      </c>
      <c r="H918" s="867">
        <v>4.1E-5</v>
      </c>
      <c r="I918" t="s">
        <v>1023</v>
      </c>
      <c r="J918" t="s">
        <v>477</v>
      </c>
      <c r="K918" t="s">
        <v>1024</v>
      </c>
      <c r="L918" t="s">
        <v>475</v>
      </c>
      <c r="M918" t="s">
        <v>667</v>
      </c>
    </row>
    <row r="919" spans="1:13" x14ac:dyDescent="0.4">
      <c r="A919" s="428" t="s">
        <v>232</v>
      </c>
      <c r="B919" t="s">
        <v>384</v>
      </c>
      <c r="C919" t="s">
        <v>54</v>
      </c>
      <c r="E919" s="866">
        <v>0.34</v>
      </c>
      <c r="F919" t="s">
        <v>390</v>
      </c>
      <c r="G919" t="s">
        <v>400</v>
      </c>
      <c r="H919" s="867">
        <v>3.6000000000000001E-5</v>
      </c>
      <c r="I919" t="s">
        <v>1023</v>
      </c>
      <c r="J919" t="s">
        <v>477</v>
      </c>
      <c r="K919" t="s">
        <v>1024</v>
      </c>
      <c r="L919" t="s">
        <v>475</v>
      </c>
      <c r="M919" t="s">
        <v>673</v>
      </c>
    </row>
    <row r="920" spans="1:13" x14ac:dyDescent="0.4">
      <c r="A920" s="428" t="s">
        <v>232</v>
      </c>
      <c r="B920" t="s">
        <v>384</v>
      </c>
      <c r="C920" t="s">
        <v>54</v>
      </c>
      <c r="E920" s="866">
        <v>0.34</v>
      </c>
      <c r="F920" t="s">
        <v>390</v>
      </c>
      <c r="G920" t="s">
        <v>401</v>
      </c>
      <c r="H920" s="867">
        <v>3.6199999999999999E-5</v>
      </c>
      <c r="I920" t="s">
        <v>1023</v>
      </c>
      <c r="J920" t="s">
        <v>477</v>
      </c>
      <c r="K920" t="s">
        <v>1024</v>
      </c>
      <c r="L920" t="s">
        <v>475</v>
      </c>
      <c r="M920" t="s">
        <v>675</v>
      </c>
    </row>
    <row r="921" spans="1:13" x14ac:dyDescent="0.4">
      <c r="A921" s="428" t="s">
        <v>232</v>
      </c>
      <c r="B921" t="s">
        <v>384</v>
      </c>
      <c r="C921" t="s">
        <v>73</v>
      </c>
      <c r="E921" s="866">
        <v>0.55000000000000004</v>
      </c>
      <c r="F921" t="s">
        <v>390</v>
      </c>
      <c r="G921" t="s">
        <v>400</v>
      </c>
      <c r="H921" s="867">
        <v>7.9999999999999996E-7</v>
      </c>
      <c r="I921" t="s">
        <v>1023</v>
      </c>
      <c r="J921" t="s">
        <v>477</v>
      </c>
      <c r="K921" t="s">
        <v>1024</v>
      </c>
      <c r="L921" t="s">
        <v>475</v>
      </c>
      <c r="M921" t="s">
        <v>680</v>
      </c>
    </row>
    <row r="922" spans="1:13" x14ac:dyDescent="0.4">
      <c r="A922" s="428" t="s">
        <v>232</v>
      </c>
      <c r="B922" t="s">
        <v>384</v>
      </c>
      <c r="C922" t="s">
        <v>73</v>
      </c>
      <c r="E922" s="866">
        <v>0.55000000000000004</v>
      </c>
      <c r="F922" t="s">
        <v>390</v>
      </c>
      <c r="G922" t="s">
        <v>401</v>
      </c>
      <c r="H922" s="867">
        <v>1.0699999999999999E-6</v>
      </c>
      <c r="I922" t="s">
        <v>1023</v>
      </c>
      <c r="J922" t="s">
        <v>477</v>
      </c>
      <c r="K922" t="s">
        <v>1024</v>
      </c>
      <c r="L922" t="s">
        <v>475</v>
      </c>
      <c r="M922" t="s">
        <v>682</v>
      </c>
    </row>
    <row r="923" spans="1:13" x14ac:dyDescent="0.4">
      <c r="A923" s="428" t="s">
        <v>232</v>
      </c>
      <c r="B923" t="s">
        <v>384</v>
      </c>
      <c r="C923" t="s">
        <v>55</v>
      </c>
      <c r="E923" s="866">
        <v>0.34</v>
      </c>
      <c r="F923" t="s">
        <v>390</v>
      </c>
      <c r="G923" t="s">
        <v>400</v>
      </c>
      <c r="H923" s="867">
        <v>4.6000000000000001E-4</v>
      </c>
      <c r="I923" t="s">
        <v>1023</v>
      </c>
      <c r="J923" t="s">
        <v>477</v>
      </c>
      <c r="K923" t="s">
        <v>1024</v>
      </c>
      <c r="L923" t="s">
        <v>475</v>
      </c>
      <c r="M923" t="s">
        <v>685</v>
      </c>
    </row>
    <row r="924" spans="1:13" x14ac:dyDescent="0.4">
      <c r="A924" s="428" t="s">
        <v>232</v>
      </c>
      <c r="B924" t="s">
        <v>384</v>
      </c>
      <c r="C924" t="s">
        <v>55</v>
      </c>
      <c r="E924" s="866">
        <v>0.34</v>
      </c>
      <c r="F924" t="s">
        <v>390</v>
      </c>
      <c r="G924" t="s">
        <v>401</v>
      </c>
      <c r="H924">
        <v>4.5536600000000002E-4</v>
      </c>
      <c r="I924" t="s">
        <v>1023</v>
      </c>
      <c r="J924" t="s">
        <v>477</v>
      </c>
      <c r="K924" t="s">
        <v>1024</v>
      </c>
      <c r="L924" t="s">
        <v>475</v>
      </c>
      <c r="M924" t="s">
        <v>686</v>
      </c>
    </row>
    <row r="925" spans="1:13" x14ac:dyDescent="0.4">
      <c r="A925" s="428" t="s">
        <v>232</v>
      </c>
      <c r="B925" t="s">
        <v>384</v>
      </c>
      <c r="C925" t="s">
        <v>406</v>
      </c>
      <c r="D925" t="s">
        <v>687</v>
      </c>
      <c r="E925" s="866">
        <v>0.501</v>
      </c>
      <c r="F925" t="s">
        <v>390</v>
      </c>
      <c r="G925" t="s">
        <v>400</v>
      </c>
      <c r="H925" s="867">
        <v>1.1E-5</v>
      </c>
      <c r="I925" t="s">
        <v>1023</v>
      </c>
      <c r="J925" t="s">
        <v>477</v>
      </c>
      <c r="K925" t="s">
        <v>1024</v>
      </c>
      <c r="L925" t="s">
        <v>475</v>
      </c>
      <c r="M925" t="s">
        <v>689</v>
      </c>
    </row>
    <row r="926" spans="1:13" x14ac:dyDescent="0.4">
      <c r="A926" s="428" t="s">
        <v>232</v>
      </c>
      <c r="B926" t="s">
        <v>384</v>
      </c>
      <c r="C926" t="s">
        <v>406</v>
      </c>
      <c r="D926" t="s">
        <v>687</v>
      </c>
      <c r="E926" s="866">
        <v>0.501</v>
      </c>
      <c r="F926" t="s">
        <v>390</v>
      </c>
      <c r="G926" t="s">
        <v>401</v>
      </c>
      <c r="H926" s="867">
        <v>1.08E-5</v>
      </c>
      <c r="I926" t="s">
        <v>1023</v>
      </c>
      <c r="J926" t="s">
        <v>477</v>
      </c>
      <c r="K926" t="s">
        <v>1024</v>
      </c>
      <c r="L926" t="s">
        <v>475</v>
      </c>
      <c r="M926" t="s">
        <v>690</v>
      </c>
    </row>
    <row r="927" spans="1:13" x14ac:dyDescent="0.4">
      <c r="A927" s="428" t="s">
        <v>232</v>
      </c>
      <c r="B927" t="s">
        <v>67</v>
      </c>
      <c r="C927" t="s">
        <v>52</v>
      </c>
      <c r="E927" s="866">
        <v>0.32</v>
      </c>
      <c r="F927" t="s">
        <v>390</v>
      </c>
      <c r="G927" t="s">
        <v>400</v>
      </c>
      <c r="H927" s="867">
        <v>4.5000000000000003E-5</v>
      </c>
      <c r="I927" t="s">
        <v>1023</v>
      </c>
      <c r="J927" t="s">
        <v>477</v>
      </c>
      <c r="K927" t="s">
        <v>1024</v>
      </c>
      <c r="L927" t="s">
        <v>475</v>
      </c>
      <c r="M927" t="s">
        <v>992</v>
      </c>
    </row>
    <row r="928" spans="1:13" x14ac:dyDescent="0.4">
      <c r="A928" s="428" t="s">
        <v>232</v>
      </c>
      <c r="B928" t="s">
        <v>67</v>
      </c>
      <c r="C928" t="s">
        <v>52</v>
      </c>
      <c r="E928" s="866">
        <v>0.32</v>
      </c>
      <c r="F928" t="s">
        <v>390</v>
      </c>
      <c r="G928" t="s">
        <v>401</v>
      </c>
      <c r="H928" s="867">
        <v>4.5500000000000001E-5</v>
      </c>
      <c r="I928" t="s">
        <v>1023</v>
      </c>
      <c r="J928" t="s">
        <v>477</v>
      </c>
      <c r="K928" t="s">
        <v>1024</v>
      </c>
      <c r="L928" t="s">
        <v>475</v>
      </c>
      <c r="M928" t="s">
        <v>996</v>
      </c>
    </row>
    <row r="929" spans="1:13" x14ac:dyDescent="0.4">
      <c r="A929" s="428" t="s">
        <v>232</v>
      </c>
      <c r="B929" t="s">
        <v>67</v>
      </c>
      <c r="C929" t="s">
        <v>54</v>
      </c>
      <c r="E929" s="866">
        <v>0.32800000000000001</v>
      </c>
      <c r="F929" t="s">
        <v>390</v>
      </c>
      <c r="G929" t="s">
        <v>400</v>
      </c>
      <c r="H929" s="867">
        <v>3.6999999999999998E-5</v>
      </c>
      <c r="I929" t="s">
        <v>1023</v>
      </c>
      <c r="J929" t="s">
        <v>477</v>
      </c>
      <c r="K929" t="s">
        <v>1024</v>
      </c>
      <c r="L929" t="s">
        <v>475</v>
      </c>
      <c r="M929" t="s">
        <v>1002</v>
      </c>
    </row>
    <row r="930" spans="1:13" x14ac:dyDescent="0.4">
      <c r="A930" s="428" t="s">
        <v>232</v>
      </c>
      <c r="B930" t="s">
        <v>67</v>
      </c>
      <c r="C930" t="s">
        <v>54</v>
      </c>
      <c r="E930" s="866">
        <v>0.32800000000000001</v>
      </c>
      <c r="F930" t="s">
        <v>390</v>
      </c>
      <c r="G930" t="s">
        <v>401</v>
      </c>
      <c r="H930" s="867">
        <v>3.7299999999999999E-5</v>
      </c>
      <c r="I930" t="s">
        <v>1023</v>
      </c>
      <c r="J930" t="s">
        <v>477</v>
      </c>
      <c r="K930" t="s">
        <v>1024</v>
      </c>
      <c r="L930" t="s">
        <v>475</v>
      </c>
      <c r="M930" t="s">
        <v>1004</v>
      </c>
    </row>
    <row r="931" spans="1:13" x14ac:dyDescent="0.4">
      <c r="A931" s="428" t="s">
        <v>232</v>
      </c>
      <c r="B931" t="s">
        <v>67</v>
      </c>
      <c r="C931" t="s">
        <v>73</v>
      </c>
      <c r="E931" s="866">
        <v>0.51100000000000001</v>
      </c>
      <c r="F931" t="s">
        <v>390</v>
      </c>
      <c r="G931" t="s">
        <v>400</v>
      </c>
      <c r="H931" s="867">
        <v>9.9999999999999995E-7</v>
      </c>
      <c r="I931" t="s">
        <v>1023</v>
      </c>
      <c r="J931" t="s">
        <v>477</v>
      </c>
      <c r="K931" t="s">
        <v>1024</v>
      </c>
      <c r="L931" t="s">
        <v>475</v>
      </c>
      <c r="M931" t="s">
        <v>1008</v>
      </c>
    </row>
    <row r="932" spans="1:13" x14ac:dyDescent="0.4">
      <c r="A932" s="428" t="s">
        <v>232</v>
      </c>
      <c r="B932" t="s">
        <v>67</v>
      </c>
      <c r="C932" t="s">
        <v>73</v>
      </c>
      <c r="E932" s="866">
        <v>0.51100000000000001</v>
      </c>
      <c r="F932" t="s">
        <v>390</v>
      </c>
      <c r="G932" t="s">
        <v>401</v>
      </c>
      <c r="H932" s="867">
        <v>1.2699999999999999E-6</v>
      </c>
      <c r="I932" t="s">
        <v>1023</v>
      </c>
      <c r="J932" t="s">
        <v>477</v>
      </c>
      <c r="K932" t="s">
        <v>1024</v>
      </c>
      <c r="L932" t="s">
        <v>475</v>
      </c>
      <c r="M932" t="s">
        <v>1010</v>
      </c>
    </row>
    <row r="933" spans="1:13" x14ac:dyDescent="0.4">
      <c r="A933" s="428" t="s">
        <v>232</v>
      </c>
      <c r="B933" t="s">
        <v>67</v>
      </c>
      <c r="C933" t="s">
        <v>55</v>
      </c>
      <c r="E933" s="866">
        <v>0.34399999999999997</v>
      </c>
      <c r="F933" t="s">
        <v>390</v>
      </c>
      <c r="G933" t="s">
        <v>400</v>
      </c>
      <c r="H933" s="867">
        <v>4.0999999999999999E-4</v>
      </c>
      <c r="I933" t="s">
        <v>1023</v>
      </c>
      <c r="J933" t="s">
        <v>477</v>
      </c>
      <c r="K933" t="s">
        <v>1024</v>
      </c>
      <c r="L933" t="s">
        <v>475</v>
      </c>
      <c r="M933" t="s">
        <v>1013</v>
      </c>
    </row>
    <row r="934" spans="1:13" x14ac:dyDescent="0.4">
      <c r="A934" s="428" t="s">
        <v>232</v>
      </c>
      <c r="B934" t="s">
        <v>67</v>
      </c>
      <c r="C934" t="s">
        <v>55</v>
      </c>
      <c r="E934" s="866">
        <v>0.34399999999999997</v>
      </c>
      <c r="F934" t="s">
        <v>390</v>
      </c>
      <c r="G934" t="s">
        <v>401</v>
      </c>
      <c r="H934">
        <v>4.1426599999999999E-4</v>
      </c>
      <c r="I934" t="s">
        <v>1023</v>
      </c>
      <c r="J934" t="s">
        <v>477</v>
      </c>
      <c r="K934" t="s">
        <v>1024</v>
      </c>
      <c r="L934" t="s">
        <v>475</v>
      </c>
      <c r="M934" t="s">
        <v>1014</v>
      </c>
    </row>
    <row r="935" spans="1:13" x14ac:dyDescent="0.4">
      <c r="A935" s="428" t="s">
        <v>232</v>
      </c>
      <c r="B935" t="s">
        <v>67</v>
      </c>
      <c r="C935" t="s">
        <v>406</v>
      </c>
      <c r="D935" t="s">
        <v>1015</v>
      </c>
      <c r="E935" s="866">
        <v>0.48099999999999998</v>
      </c>
      <c r="F935" t="s">
        <v>390</v>
      </c>
      <c r="G935" t="s">
        <v>400</v>
      </c>
      <c r="H935" s="867">
        <v>9.5000000000000005E-6</v>
      </c>
      <c r="I935" t="s">
        <v>1023</v>
      </c>
      <c r="J935" t="s">
        <v>477</v>
      </c>
      <c r="K935" t="s">
        <v>1024</v>
      </c>
      <c r="L935" t="s">
        <v>475</v>
      </c>
      <c r="M935" t="s">
        <v>1017</v>
      </c>
    </row>
    <row r="936" spans="1:13" x14ac:dyDescent="0.4">
      <c r="A936" s="428" t="s">
        <v>232</v>
      </c>
      <c r="B936" t="s">
        <v>67</v>
      </c>
      <c r="C936" t="s">
        <v>406</v>
      </c>
      <c r="D936" t="s">
        <v>1015</v>
      </c>
      <c r="E936" s="866">
        <v>0.48099999999999998</v>
      </c>
      <c r="F936" t="s">
        <v>390</v>
      </c>
      <c r="G936" t="s">
        <v>401</v>
      </c>
      <c r="H936" s="867">
        <v>9.8300000000000008E-6</v>
      </c>
      <c r="I936" t="s">
        <v>1023</v>
      </c>
      <c r="J936" t="s">
        <v>477</v>
      </c>
      <c r="K936" t="s">
        <v>1024</v>
      </c>
      <c r="L936" t="s">
        <v>475</v>
      </c>
      <c r="M936" t="s">
        <v>1018</v>
      </c>
    </row>
    <row r="937" spans="1:13" x14ac:dyDescent="0.4">
      <c r="A937" s="428" t="s">
        <v>232</v>
      </c>
      <c r="B937" t="s">
        <v>405</v>
      </c>
      <c r="C937" t="s">
        <v>52</v>
      </c>
      <c r="E937" s="866">
        <v>0.34</v>
      </c>
      <c r="F937" t="s">
        <v>391</v>
      </c>
      <c r="G937" t="s">
        <v>400</v>
      </c>
      <c r="H937" s="867">
        <v>4.1E-5</v>
      </c>
      <c r="I937" t="s">
        <v>1023</v>
      </c>
      <c r="J937" t="s">
        <v>477</v>
      </c>
      <c r="K937" t="s">
        <v>1024</v>
      </c>
      <c r="L937" t="s">
        <v>475</v>
      </c>
      <c r="M937" t="s">
        <v>702</v>
      </c>
    </row>
    <row r="938" spans="1:13" x14ac:dyDescent="0.4">
      <c r="A938" s="428" t="s">
        <v>232</v>
      </c>
      <c r="B938" t="s">
        <v>405</v>
      </c>
      <c r="C938" t="s">
        <v>52</v>
      </c>
      <c r="E938" s="866">
        <v>0.34</v>
      </c>
      <c r="F938" t="s">
        <v>391</v>
      </c>
      <c r="G938" t="s">
        <v>401</v>
      </c>
      <c r="H938" s="867">
        <v>4.07E-5</v>
      </c>
      <c r="I938" t="s">
        <v>1023</v>
      </c>
      <c r="J938" t="s">
        <v>477</v>
      </c>
      <c r="K938" t="s">
        <v>1024</v>
      </c>
      <c r="L938" t="s">
        <v>475</v>
      </c>
      <c r="M938" t="s">
        <v>706</v>
      </c>
    </row>
    <row r="939" spans="1:13" x14ac:dyDescent="0.4">
      <c r="A939" s="428" t="s">
        <v>232</v>
      </c>
      <c r="B939" t="s">
        <v>405</v>
      </c>
      <c r="C939" t="s">
        <v>54</v>
      </c>
      <c r="E939" s="866">
        <v>0.29899999999999999</v>
      </c>
      <c r="F939" t="s">
        <v>391</v>
      </c>
      <c r="G939" t="s">
        <v>400</v>
      </c>
      <c r="H939" s="867">
        <v>3.8000000000000002E-5</v>
      </c>
      <c r="I939" t="s">
        <v>1023</v>
      </c>
      <c r="J939" t="s">
        <v>477</v>
      </c>
      <c r="K939" t="s">
        <v>1024</v>
      </c>
      <c r="L939" t="s">
        <v>475</v>
      </c>
      <c r="M939" t="s">
        <v>712</v>
      </c>
    </row>
    <row r="940" spans="1:13" x14ac:dyDescent="0.4">
      <c r="A940" s="430" t="s">
        <v>232</v>
      </c>
      <c r="B940" t="s">
        <v>405</v>
      </c>
      <c r="C940" t="s">
        <v>54</v>
      </c>
      <c r="E940" s="866">
        <v>0.29899999999999999</v>
      </c>
      <c r="F940" t="s">
        <v>391</v>
      </c>
      <c r="G940" t="s">
        <v>401</v>
      </c>
      <c r="H940" s="867">
        <v>3.8099999999999998E-5</v>
      </c>
      <c r="I940" t="s">
        <v>1023</v>
      </c>
      <c r="J940" t="s">
        <v>477</v>
      </c>
      <c r="K940" t="s">
        <v>1024</v>
      </c>
      <c r="L940" t="s">
        <v>475</v>
      </c>
      <c r="M940" t="s">
        <v>714</v>
      </c>
    </row>
    <row r="941" spans="1:13" x14ac:dyDescent="0.4">
      <c r="A941" s="375" t="s">
        <v>232</v>
      </c>
      <c r="B941" t="s">
        <v>405</v>
      </c>
      <c r="C941" t="s">
        <v>73</v>
      </c>
      <c r="E941" s="866">
        <v>0.38300000000000001</v>
      </c>
      <c r="F941" t="s">
        <v>391</v>
      </c>
      <c r="G941" t="s">
        <v>400</v>
      </c>
      <c r="H941" s="867">
        <v>9.9999999999999995E-7</v>
      </c>
      <c r="I941" t="s">
        <v>1023</v>
      </c>
      <c r="J941" t="s">
        <v>477</v>
      </c>
      <c r="K941" t="s">
        <v>1024</v>
      </c>
      <c r="L941" t="s">
        <v>475</v>
      </c>
      <c r="M941" t="s">
        <v>719</v>
      </c>
    </row>
    <row r="942" spans="1:13" x14ac:dyDescent="0.4">
      <c r="A942" s="375" t="s">
        <v>232</v>
      </c>
      <c r="B942" t="s">
        <v>405</v>
      </c>
      <c r="C942" t="s">
        <v>73</v>
      </c>
      <c r="E942" s="866">
        <v>0.38300000000000001</v>
      </c>
      <c r="F942" t="s">
        <v>391</v>
      </c>
      <c r="G942" t="s">
        <v>401</v>
      </c>
      <c r="H942" s="867">
        <v>1.1200000000000001E-6</v>
      </c>
      <c r="I942" t="s">
        <v>1023</v>
      </c>
      <c r="J942" t="s">
        <v>477</v>
      </c>
      <c r="K942" t="s">
        <v>1024</v>
      </c>
      <c r="L942" t="s">
        <v>475</v>
      </c>
      <c r="M942" t="s">
        <v>721</v>
      </c>
    </row>
    <row r="943" spans="1:13" x14ac:dyDescent="0.4">
      <c r="A943" s="375" t="s">
        <v>232</v>
      </c>
      <c r="B943" t="s">
        <v>405</v>
      </c>
      <c r="C943" t="s">
        <v>55</v>
      </c>
      <c r="E943" s="866">
        <v>0.34</v>
      </c>
      <c r="F943" t="s">
        <v>391</v>
      </c>
      <c r="G943" t="s">
        <v>400</v>
      </c>
      <c r="H943" s="867">
        <v>4.6000000000000001E-4</v>
      </c>
      <c r="I943" t="s">
        <v>1023</v>
      </c>
      <c r="J943" t="s">
        <v>477</v>
      </c>
      <c r="K943" t="s">
        <v>1024</v>
      </c>
      <c r="L943" t="s">
        <v>475</v>
      </c>
      <c r="M943" t="s">
        <v>724</v>
      </c>
    </row>
    <row r="944" spans="1:13" x14ac:dyDescent="0.4">
      <c r="A944" s="375" t="s">
        <v>232</v>
      </c>
      <c r="B944" t="s">
        <v>405</v>
      </c>
      <c r="C944" t="s">
        <v>55</v>
      </c>
      <c r="E944" s="866">
        <v>0.34</v>
      </c>
      <c r="F944" t="s">
        <v>391</v>
      </c>
      <c r="G944" t="s">
        <v>401</v>
      </c>
      <c r="H944">
        <v>4.5522299999999999E-4</v>
      </c>
      <c r="I944" t="s">
        <v>1023</v>
      </c>
      <c r="J944" t="s">
        <v>477</v>
      </c>
      <c r="K944" t="s">
        <v>1024</v>
      </c>
      <c r="L944" t="s">
        <v>475</v>
      </c>
      <c r="M944" t="s">
        <v>725</v>
      </c>
    </row>
    <row r="945" spans="1:13" x14ac:dyDescent="0.4">
      <c r="A945" s="375" t="s">
        <v>232</v>
      </c>
      <c r="B945" t="s">
        <v>405</v>
      </c>
      <c r="C945" t="s">
        <v>406</v>
      </c>
      <c r="D945" t="s">
        <v>726</v>
      </c>
      <c r="E945" s="866">
        <v>0.34899999999999998</v>
      </c>
      <c r="F945" t="s">
        <v>391</v>
      </c>
      <c r="G945" t="s">
        <v>400</v>
      </c>
      <c r="H945" s="867">
        <v>1.4E-5</v>
      </c>
      <c r="I945" t="s">
        <v>1023</v>
      </c>
      <c r="J945" t="s">
        <v>477</v>
      </c>
      <c r="K945" t="s">
        <v>1024</v>
      </c>
      <c r="L945" t="s">
        <v>475</v>
      </c>
      <c r="M945" t="s">
        <v>728</v>
      </c>
    </row>
    <row r="946" spans="1:13" x14ac:dyDescent="0.4">
      <c r="A946" s="375" t="s">
        <v>232</v>
      </c>
      <c r="B946" t="s">
        <v>405</v>
      </c>
      <c r="C946" t="s">
        <v>406</v>
      </c>
      <c r="D946" t="s">
        <v>726</v>
      </c>
      <c r="E946" s="866">
        <v>0.34899999999999998</v>
      </c>
      <c r="F946" t="s">
        <v>391</v>
      </c>
      <c r="G946" t="s">
        <v>401</v>
      </c>
      <c r="H946" s="867">
        <v>1.4E-5</v>
      </c>
      <c r="I946" t="s">
        <v>1023</v>
      </c>
      <c r="J946" t="s">
        <v>477</v>
      </c>
      <c r="K946" t="s">
        <v>1024</v>
      </c>
      <c r="L946" t="s">
        <v>475</v>
      </c>
      <c r="M946" t="s">
        <v>729</v>
      </c>
    </row>
    <row r="947" spans="1:13" x14ac:dyDescent="0.4">
      <c r="A947" s="375" t="s">
        <v>232</v>
      </c>
      <c r="B947" t="s">
        <v>59</v>
      </c>
      <c r="C947" t="s">
        <v>52</v>
      </c>
      <c r="E947" s="866">
        <v>0.33</v>
      </c>
      <c r="F947" t="s">
        <v>391</v>
      </c>
      <c r="G947" t="s">
        <v>400</v>
      </c>
      <c r="H947" s="867">
        <v>2.3E-5</v>
      </c>
      <c r="I947" t="s">
        <v>1023</v>
      </c>
      <c r="J947" t="s">
        <v>477</v>
      </c>
      <c r="K947" t="s">
        <v>1024</v>
      </c>
      <c r="L947" t="s">
        <v>475</v>
      </c>
      <c r="M947" t="s">
        <v>735</v>
      </c>
    </row>
    <row r="948" spans="1:13" x14ac:dyDescent="0.4">
      <c r="A948" s="375" t="s">
        <v>232</v>
      </c>
      <c r="B948" t="s">
        <v>59</v>
      </c>
      <c r="C948" t="s">
        <v>52</v>
      </c>
      <c r="E948" s="866">
        <v>0.33</v>
      </c>
      <c r="F948" t="s">
        <v>391</v>
      </c>
      <c r="G948" t="s">
        <v>401</v>
      </c>
      <c r="H948" s="867">
        <v>2.3200000000000001E-5</v>
      </c>
      <c r="I948" t="s">
        <v>1023</v>
      </c>
      <c r="J948" t="s">
        <v>477</v>
      </c>
      <c r="K948" t="s">
        <v>1024</v>
      </c>
      <c r="L948" t="s">
        <v>475</v>
      </c>
      <c r="M948" t="s">
        <v>739</v>
      </c>
    </row>
    <row r="949" spans="1:13" x14ac:dyDescent="0.4">
      <c r="A949" s="375" t="s">
        <v>232</v>
      </c>
      <c r="B949" t="s">
        <v>59</v>
      </c>
      <c r="C949" t="s">
        <v>54</v>
      </c>
      <c r="E949" s="866">
        <v>0.318</v>
      </c>
      <c r="F949" t="s">
        <v>391</v>
      </c>
      <c r="G949" t="s">
        <v>400</v>
      </c>
      <c r="H949" s="867">
        <v>3.6000000000000001E-5</v>
      </c>
      <c r="I949" t="s">
        <v>1023</v>
      </c>
      <c r="J949" t="s">
        <v>477</v>
      </c>
      <c r="K949" t="s">
        <v>1024</v>
      </c>
      <c r="L949" t="s">
        <v>475</v>
      </c>
      <c r="M949" t="s">
        <v>745</v>
      </c>
    </row>
    <row r="950" spans="1:13" x14ac:dyDescent="0.4">
      <c r="A950" s="375" t="s">
        <v>232</v>
      </c>
      <c r="B950" t="s">
        <v>59</v>
      </c>
      <c r="C950" t="s">
        <v>54</v>
      </c>
      <c r="E950" s="866">
        <v>0.318</v>
      </c>
      <c r="F950" t="s">
        <v>391</v>
      </c>
      <c r="G950" t="s">
        <v>401</v>
      </c>
      <c r="H950" s="867">
        <v>3.6100000000000003E-5</v>
      </c>
      <c r="I950" t="s">
        <v>1023</v>
      </c>
      <c r="J950" t="s">
        <v>477</v>
      </c>
      <c r="K950" t="s">
        <v>1024</v>
      </c>
      <c r="L950" t="s">
        <v>475</v>
      </c>
      <c r="M950" t="s">
        <v>747</v>
      </c>
    </row>
    <row r="951" spans="1:13" x14ac:dyDescent="0.4">
      <c r="A951" s="375" t="s">
        <v>232</v>
      </c>
      <c r="B951" t="s">
        <v>59</v>
      </c>
      <c r="C951" t="s">
        <v>73</v>
      </c>
      <c r="E951" s="866">
        <v>0.50900000000000001</v>
      </c>
      <c r="F951" t="s">
        <v>391</v>
      </c>
      <c r="G951" t="s">
        <v>400</v>
      </c>
      <c r="H951" s="867">
        <v>9.9999999999999995E-7</v>
      </c>
      <c r="I951" t="s">
        <v>1023</v>
      </c>
      <c r="J951" t="s">
        <v>477</v>
      </c>
      <c r="K951" t="s">
        <v>1024</v>
      </c>
      <c r="L951" t="s">
        <v>475</v>
      </c>
      <c r="M951" t="s">
        <v>752</v>
      </c>
    </row>
    <row r="952" spans="1:13" x14ac:dyDescent="0.4">
      <c r="A952" s="375" t="s">
        <v>232</v>
      </c>
      <c r="B952" t="s">
        <v>59</v>
      </c>
      <c r="C952" t="s">
        <v>73</v>
      </c>
      <c r="E952" s="866">
        <v>0.50900000000000001</v>
      </c>
      <c r="F952" t="s">
        <v>391</v>
      </c>
      <c r="G952" t="s">
        <v>401</v>
      </c>
      <c r="H952" s="867">
        <v>1.1200000000000001E-6</v>
      </c>
      <c r="I952" t="s">
        <v>1023</v>
      </c>
      <c r="J952" t="s">
        <v>477</v>
      </c>
      <c r="K952" t="s">
        <v>1024</v>
      </c>
      <c r="L952" t="s">
        <v>475</v>
      </c>
      <c r="M952" t="s">
        <v>754</v>
      </c>
    </row>
    <row r="953" spans="1:13" x14ac:dyDescent="0.4">
      <c r="A953" s="375" t="s">
        <v>232</v>
      </c>
      <c r="B953" t="s">
        <v>59</v>
      </c>
      <c r="C953" t="s">
        <v>55</v>
      </c>
      <c r="E953" s="866">
        <v>0.33900000000000002</v>
      </c>
      <c r="F953" t="s">
        <v>391</v>
      </c>
      <c r="G953" t="s">
        <v>400</v>
      </c>
      <c r="H953" s="867">
        <v>4.8000000000000001E-4</v>
      </c>
      <c r="I953" t="s">
        <v>1023</v>
      </c>
      <c r="J953" t="s">
        <v>477</v>
      </c>
      <c r="K953" t="s">
        <v>1024</v>
      </c>
      <c r="L953" t="s">
        <v>475</v>
      </c>
      <c r="M953" t="s">
        <v>757</v>
      </c>
    </row>
    <row r="954" spans="1:13" x14ac:dyDescent="0.4">
      <c r="A954" s="375" t="s">
        <v>232</v>
      </c>
      <c r="B954" t="s">
        <v>59</v>
      </c>
      <c r="C954" t="s">
        <v>55</v>
      </c>
      <c r="E954" s="866">
        <v>0.33900000000000002</v>
      </c>
      <c r="F954" t="s">
        <v>391</v>
      </c>
      <c r="G954" t="s">
        <v>401</v>
      </c>
      <c r="H954">
        <v>4.8312300000000002E-4</v>
      </c>
      <c r="I954" t="s">
        <v>1023</v>
      </c>
      <c r="J954" t="s">
        <v>477</v>
      </c>
      <c r="K954" t="s">
        <v>1024</v>
      </c>
      <c r="L954" t="s">
        <v>475</v>
      </c>
      <c r="M954" t="s">
        <v>758</v>
      </c>
    </row>
    <row r="955" spans="1:13" x14ac:dyDescent="0.4">
      <c r="A955" s="375" t="s">
        <v>232</v>
      </c>
      <c r="B955" t="s">
        <v>59</v>
      </c>
      <c r="C955" t="s">
        <v>406</v>
      </c>
      <c r="D955" t="s">
        <v>759</v>
      </c>
      <c r="E955" s="866">
        <v>0.48099999999999998</v>
      </c>
      <c r="F955" t="s">
        <v>391</v>
      </c>
      <c r="G955" t="s">
        <v>400</v>
      </c>
      <c r="H955" s="867">
        <v>4.6E-6</v>
      </c>
      <c r="I955" t="s">
        <v>1023</v>
      </c>
      <c r="J955" t="s">
        <v>477</v>
      </c>
      <c r="K955" t="s">
        <v>1024</v>
      </c>
      <c r="L955" t="s">
        <v>475</v>
      </c>
      <c r="M955" t="s">
        <v>761</v>
      </c>
    </row>
    <row r="956" spans="1:13" x14ac:dyDescent="0.4">
      <c r="A956" s="375" t="s">
        <v>232</v>
      </c>
      <c r="B956" t="s">
        <v>59</v>
      </c>
      <c r="C956" t="s">
        <v>406</v>
      </c>
      <c r="D956" t="s">
        <v>759</v>
      </c>
      <c r="E956" s="866">
        <v>0.48099999999999998</v>
      </c>
      <c r="F956" t="s">
        <v>391</v>
      </c>
      <c r="G956" t="s">
        <v>401</v>
      </c>
      <c r="H956" s="867">
        <v>4.7600000000000002E-6</v>
      </c>
      <c r="I956" t="s">
        <v>1023</v>
      </c>
      <c r="J956" t="s">
        <v>477</v>
      </c>
      <c r="K956" t="s">
        <v>1024</v>
      </c>
      <c r="L956" t="s">
        <v>475</v>
      </c>
      <c r="M956" t="s">
        <v>762</v>
      </c>
    </row>
    <row r="957" spans="1:13" x14ac:dyDescent="0.4">
      <c r="A957" s="375" t="s">
        <v>232</v>
      </c>
      <c r="B957" t="s">
        <v>60</v>
      </c>
      <c r="C957" t="s">
        <v>52</v>
      </c>
      <c r="E957" s="866">
        <v>0.34</v>
      </c>
      <c r="F957" t="s">
        <v>391</v>
      </c>
      <c r="G957" t="s">
        <v>400</v>
      </c>
      <c r="H957" s="867">
        <v>4.1E-5</v>
      </c>
      <c r="I957" t="s">
        <v>1023</v>
      </c>
      <c r="J957" t="s">
        <v>477</v>
      </c>
      <c r="K957" t="s">
        <v>1024</v>
      </c>
      <c r="L957" t="s">
        <v>475</v>
      </c>
      <c r="M957" t="s">
        <v>768</v>
      </c>
    </row>
    <row r="958" spans="1:13" x14ac:dyDescent="0.4">
      <c r="A958" s="375" t="s">
        <v>232</v>
      </c>
      <c r="B958" t="s">
        <v>60</v>
      </c>
      <c r="C958" t="s">
        <v>52</v>
      </c>
      <c r="E958" s="866">
        <v>0.34</v>
      </c>
      <c r="F958" t="s">
        <v>391</v>
      </c>
      <c r="G958" t="s">
        <v>401</v>
      </c>
      <c r="H958" s="867">
        <v>4.07E-5</v>
      </c>
      <c r="I958" t="s">
        <v>1023</v>
      </c>
      <c r="J958" t="s">
        <v>477</v>
      </c>
      <c r="K958" t="s">
        <v>1024</v>
      </c>
      <c r="L958" t="s">
        <v>475</v>
      </c>
      <c r="M958" t="s">
        <v>772</v>
      </c>
    </row>
    <row r="959" spans="1:13" x14ac:dyDescent="0.4">
      <c r="A959" s="375" t="s">
        <v>232</v>
      </c>
      <c r="B959" t="s">
        <v>60</v>
      </c>
      <c r="C959" t="s">
        <v>54</v>
      </c>
      <c r="E959" s="866">
        <v>0.432</v>
      </c>
      <c r="F959" t="s">
        <v>391</v>
      </c>
      <c r="G959" t="s">
        <v>400</v>
      </c>
      <c r="H959" s="867">
        <v>2.5999999999999998E-5</v>
      </c>
      <c r="I959" t="s">
        <v>1023</v>
      </c>
      <c r="J959" t="s">
        <v>477</v>
      </c>
      <c r="K959" t="s">
        <v>1024</v>
      </c>
      <c r="L959" t="s">
        <v>475</v>
      </c>
      <c r="M959" t="s">
        <v>778</v>
      </c>
    </row>
    <row r="960" spans="1:13" x14ac:dyDescent="0.4">
      <c r="A960" s="375" t="s">
        <v>232</v>
      </c>
      <c r="B960" t="s">
        <v>60</v>
      </c>
      <c r="C960" t="s">
        <v>54</v>
      </c>
      <c r="E960" s="866">
        <v>0.432</v>
      </c>
      <c r="F960" t="s">
        <v>391</v>
      </c>
      <c r="G960" t="s">
        <v>401</v>
      </c>
      <c r="H960" s="867">
        <v>2.6100000000000001E-5</v>
      </c>
      <c r="I960" t="s">
        <v>1023</v>
      </c>
      <c r="J960" t="s">
        <v>477</v>
      </c>
      <c r="K960" t="s">
        <v>1024</v>
      </c>
      <c r="L960" t="s">
        <v>475</v>
      </c>
      <c r="M960" t="s">
        <v>780</v>
      </c>
    </row>
    <row r="961" spans="1:13" x14ac:dyDescent="0.4">
      <c r="A961" s="375" t="s">
        <v>232</v>
      </c>
      <c r="B961" t="s">
        <v>60</v>
      </c>
      <c r="C961" t="s">
        <v>73</v>
      </c>
      <c r="E961" s="866">
        <v>0.55000000000000004</v>
      </c>
      <c r="F961" t="s">
        <v>391</v>
      </c>
      <c r="G961" t="s">
        <v>400</v>
      </c>
      <c r="H961" s="867">
        <v>7.9999999999999996E-7</v>
      </c>
      <c r="I961" t="s">
        <v>1023</v>
      </c>
      <c r="J961" t="s">
        <v>477</v>
      </c>
      <c r="K961" t="s">
        <v>1024</v>
      </c>
      <c r="L961" t="s">
        <v>475</v>
      </c>
      <c r="M961" t="s">
        <v>784</v>
      </c>
    </row>
    <row r="962" spans="1:13" x14ac:dyDescent="0.4">
      <c r="A962" s="375" t="s">
        <v>232</v>
      </c>
      <c r="B962" t="s">
        <v>60</v>
      </c>
      <c r="C962" t="s">
        <v>73</v>
      </c>
      <c r="E962" s="866">
        <v>0.55000000000000004</v>
      </c>
      <c r="F962" t="s">
        <v>391</v>
      </c>
      <c r="G962" t="s">
        <v>401</v>
      </c>
      <c r="H962" s="867">
        <v>9.2299999999999999E-7</v>
      </c>
      <c r="I962" t="s">
        <v>1023</v>
      </c>
      <c r="J962" t="s">
        <v>477</v>
      </c>
      <c r="K962" t="s">
        <v>1024</v>
      </c>
      <c r="L962" t="s">
        <v>475</v>
      </c>
      <c r="M962" t="s">
        <v>786</v>
      </c>
    </row>
    <row r="963" spans="1:13" x14ac:dyDescent="0.4">
      <c r="A963" s="375" t="s">
        <v>232</v>
      </c>
      <c r="B963" t="s">
        <v>60</v>
      </c>
      <c r="C963" t="s">
        <v>55</v>
      </c>
      <c r="E963" s="866">
        <v>0.34</v>
      </c>
      <c r="F963" t="s">
        <v>391</v>
      </c>
      <c r="G963" t="s">
        <v>400</v>
      </c>
      <c r="H963" s="867">
        <v>4.6000000000000001E-4</v>
      </c>
      <c r="I963" t="s">
        <v>1023</v>
      </c>
      <c r="J963" t="s">
        <v>477</v>
      </c>
      <c r="K963" t="s">
        <v>1024</v>
      </c>
      <c r="L963" t="s">
        <v>475</v>
      </c>
      <c r="M963" t="s">
        <v>789</v>
      </c>
    </row>
    <row r="964" spans="1:13" x14ac:dyDescent="0.4">
      <c r="A964" s="375" t="s">
        <v>232</v>
      </c>
      <c r="B964" t="s">
        <v>60</v>
      </c>
      <c r="C964" t="s">
        <v>55</v>
      </c>
      <c r="E964" s="866">
        <v>0.34</v>
      </c>
      <c r="F964" t="s">
        <v>391</v>
      </c>
      <c r="G964" t="s">
        <v>401</v>
      </c>
      <c r="H964">
        <v>4.5522299999999999E-4</v>
      </c>
      <c r="I964" t="s">
        <v>1023</v>
      </c>
      <c r="J964" t="s">
        <v>477</v>
      </c>
      <c r="K964" t="s">
        <v>1024</v>
      </c>
      <c r="L964" t="s">
        <v>475</v>
      </c>
      <c r="M964" t="s">
        <v>790</v>
      </c>
    </row>
    <row r="965" spans="1:13" x14ac:dyDescent="0.4">
      <c r="A965" s="375" t="s">
        <v>232</v>
      </c>
      <c r="B965" t="s">
        <v>60</v>
      </c>
      <c r="C965" t="s">
        <v>406</v>
      </c>
      <c r="D965" t="s">
        <v>791</v>
      </c>
      <c r="E965" s="866">
        <v>0.432</v>
      </c>
      <c r="F965" t="s">
        <v>391</v>
      </c>
      <c r="G965" t="s">
        <v>400</v>
      </c>
      <c r="H965" s="867">
        <v>2.5999999999999998E-5</v>
      </c>
      <c r="I965" t="s">
        <v>1023</v>
      </c>
      <c r="J965" t="s">
        <v>477</v>
      </c>
      <c r="K965" t="s">
        <v>1024</v>
      </c>
      <c r="L965" t="s">
        <v>475</v>
      </c>
      <c r="M965" t="s">
        <v>793</v>
      </c>
    </row>
    <row r="966" spans="1:13" x14ac:dyDescent="0.4">
      <c r="A966" s="375" t="s">
        <v>232</v>
      </c>
      <c r="B966" t="s">
        <v>60</v>
      </c>
      <c r="C966" t="s">
        <v>406</v>
      </c>
      <c r="D966" t="s">
        <v>791</v>
      </c>
      <c r="E966" s="866">
        <v>0.432</v>
      </c>
      <c r="F966" t="s">
        <v>391</v>
      </c>
      <c r="G966" t="s">
        <v>401</v>
      </c>
      <c r="H966" s="867">
        <v>2.6100000000000001E-5</v>
      </c>
      <c r="I966" t="s">
        <v>1023</v>
      </c>
      <c r="J966" t="s">
        <v>477</v>
      </c>
      <c r="K966" t="s">
        <v>1024</v>
      </c>
      <c r="L966" t="s">
        <v>475</v>
      </c>
      <c r="M966" t="s">
        <v>794</v>
      </c>
    </row>
    <row r="967" spans="1:13" x14ac:dyDescent="0.4">
      <c r="A967" s="375" t="s">
        <v>232</v>
      </c>
      <c r="B967" t="s">
        <v>61</v>
      </c>
      <c r="C967" t="s">
        <v>52</v>
      </c>
      <c r="E967" s="866">
        <v>0.28599999999999998</v>
      </c>
      <c r="F967" t="s">
        <v>391</v>
      </c>
      <c r="G967" t="s">
        <v>400</v>
      </c>
      <c r="H967" s="867">
        <v>4.1E-5</v>
      </c>
      <c r="I967" t="s">
        <v>1023</v>
      </c>
      <c r="J967" t="s">
        <v>477</v>
      </c>
      <c r="K967" t="s">
        <v>1024</v>
      </c>
      <c r="L967" t="s">
        <v>475</v>
      </c>
      <c r="M967" t="s">
        <v>800</v>
      </c>
    </row>
    <row r="968" spans="1:13" x14ac:dyDescent="0.4">
      <c r="A968" s="375" t="s">
        <v>232</v>
      </c>
      <c r="B968" t="s">
        <v>61</v>
      </c>
      <c r="C968" t="s">
        <v>52</v>
      </c>
      <c r="E968" s="866">
        <v>0.28599999999999998</v>
      </c>
      <c r="F968" t="s">
        <v>391</v>
      </c>
      <c r="G968" t="s">
        <v>401</v>
      </c>
      <c r="H968" s="867">
        <v>4.1199999999999999E-5</v>
      </c>
      <c r="I968" t="s">
        <v>1023</v>
      </c>
      <c r="J968" t="s">
        <v>477</v>
      </c>
      <c r="K968" t="s">
        <v>1024</v>
      </c>
      <c r="L968" t="s">
        <v>475</v>
      </c>
      <c r="M968" t="s">
        <v>804</v>
      </c>
    </row>
    <row r="969" spans="1:13" x14ac:dyDescent="0.4">
      <c r="A969" s="375" t="s">
        <v>232</v>
      </c>
      <c r="B969" t="s">
        <v>61</v>
      </c>
      <c r="C969" t="s">
        <v>54</v>
      </c>
      <c r="E969" s="866">
        <v>0.28199999999999997</v>
      </c>
      <c r="F969" t="s">
        <v>391</v>
      </c>
      <c r="G969" t="s">
        <v>400</v>
      </c>
      <c r="H969" s="867">
        <v>4.0000000000000003E-5</v>
      </c>
      <c r="I969" t="s">
        <v>1023</v>
      </c>
      <c r="J969" t="s">
        <v>477</v>
      </c>
      <c r="K969" t="s">
        <v>1024</v>
      </c>
      <c r="L969" t="s">
        <v>475</v>
      </c>
      <c r="M969" t="s">
        <v>810</v>
      </c>
    </row>
    <row r="970" spans="1:13" x14ac:dyDescent="0.4">
      <c r="A970" s="375" t="s">
        <v>232</v>
      </c>
      <c r="B970" t="s">
        <v>61</v>
      </c>
      <c r="C970" t="s">
        <v>54</v>
      </c>
      <c r="E970" s="866">
        <v>0.28199999999999997</v>
      </c>
      <c r="F970" t="s">
        <v>391</v>
      </c>
      <c r="G970" t="s">
        <v>401</v>
      </c>
      <c r="H970" s="867">
        <v>4.0099999999999999E-5</v>
      </c>
      <c r="I970" t="s">
        <v>1023</v>
      </c>
      <c r="J970" t="s">
        <v>477</v>
      </c>
      <c r="K970" t="s">
        <v>1024</v>
      </c>
      <c r="L970" t="s">
        <v>475</v>
      </c>
      <c r="M970" t="s">
        <v>812</v>
      </c>
    </row>
    <row r="971" spans="1:13" x14ac:dyDescent="0.4">
      <c r="A971" s="375" t="s">
        <v>232</v>
      </c>
      <c r="B971" t="s">
        <v>61</v>
      </c>
      <c r="C971" t="s">
        <v>73</v>
      </c>
      <c r="E971" s="866">
        <v>0.48499999999999999</v>
      </c>
      <c r="F971" t="s">
        <v>391</v>
      </c>
      <c r="G971" t="s">
        <v>400</v>
      </c>
      <c r="H971" s="867">
        <v>9.9999999999999995E-7</v>
      </c>
      <c r="I971" t="s">
        <v>1023</v>
      </c>
      <c r="J971" t="s">
        <v>477</v>
      </c>
      <c r="K971" t="s">
        <v>1024</v>
      </c>
      <c r="L971" t="s">
        <v>475</v>
      </c>
      <c r="M971" t="s">
        <v>816</v>
      </c>
    </row>
    <row r="972" spans="1:13" x14ac:dyDescent="0.4">
      <c r="A972" s="375" t="s">
        <v>232</v>
      </c>
      <c r="B972" t="s">
        <v>61</v>
      </c>
      <c r="C972" t="s">
        <v>73</v>
      </c>
      <c r="E972" s="866">
        <v>0.48499999999999999</v>
      </c>
      <c r="F972" t="s">
        <v>391</v>
      </c>
      <c r="G972" t="s">
        <v>401</v>
      </c>
      <c r="H972" s="867">
        <v>1.1200000000000001E-6</v>
      </c>
      <c r="I972" t="s">
        <v>1023</v>
      </c>
      <c r="J972" t="s">
        <v>477</v>
      </c>
      <c r="K972" t="s">
        <v>1024</v>
      </c>
      <c r="L972" t="s">
        <v>475</v>
      </c>
      <c r="M972" t="s">
        <v>818</v>
      </c>
    </row>
    <row r="973" spans="1:13" x14ac:dyDescent="0.4">
      <c r="A973" s="375" t="s">
        <v>232</v>
      </c>
      <c r="B973" t="s">
        <v>61</v>
      </c>
      <c r="C973" t="s">
        <v>55</v>
      </c>
      <c r="E973" s="866">
        <v>0.30599999999999999</v>
      </c>
      <c r="F973" t="s">
        <v>391</v>
      </c>
      <c r="G973" t="s">
        <v>400</v>
      </c>
      <c r="H973" s="867">
        <v>5.2999999999999998E-4</v>
      </c>
      <c r="I973" t="s">
        <v>1023</v>
      </c>
      <c r="J973" t="s">
        <v>477</v>
      </c>
      <c r="K973" t="s">
        <v>1024</v>
      </c>
      <c r="L973" t="s">
        <v>475</v>
      </c>
      <c r="M973" t="s">
        <v>821</v>
      </c>
    </row>
    <row r="974" spans="1:13" x14ac:dyDescent="0.4">
      <c r="A974" s="375" t="s">
        <v>232</v>
      </c>
      <c r="B974" t="s">
        <v>61</v>
      </c>
      <c r="C974" t="s">
        <v>55</v>
      </c>
      <c r="E974" s="866">
        <v>0.30599999999999999</v>
      </c>
      <c r="F974" t="s">
        <v>391</v>
      </c>
      <c r="G974" t="s">
        <v>401</v>
      </c>
      <c r="H974">
        <v>5.2812300000000003E-4</v>
      </c>
      <c r="I974" t="s">
        <v>1023</v>
      </c>
      <c r="J974" t="s">
        <v>477</v>
      </c>
      <c r="K974" t="s">
        <v>1024</v>
      </c>
      <c r="L974" t="s">
        <v>475</v>
      </c>
      <c r="M974" t="s">
        <v>822</v>
      </c>
    </row>
    <row r="975" spans="1:13" x14ac:dyDescent="0.4">
      <c r="A975" s="375" t="s">
        <v>232</v>
      </c>
      <c r="B975" t="s">
        <v>61</v>
      </c>
      <c r="C975" t="s">
        <v>406</v>
      </c>
      <c r="D975" t="s">
        <v>823</v>
      </c>
      <c r="E975" s="866">
        <v>0.40300000000000002</v>
      </c>
      <c r="F975" t="s">
        <v>391</v>
      </c>
      <c r="G975" t="s">
        <v>400</v>
      </c>
      <c r="H975" s="867">
        <v>4.1E-5</v>
      </c>
      <c r="I975" t="s">
        <v>1023</v>
      </c>
      <c r="J975" t="s">
        <v>477</v>
      </c>
      <c r="K975" t="s">
        <v>1024</v>
      </c>
      <c r="L975" t="s">
        <v>475</v>
      </c>
      <c r="M975" t="s">
        <v>825</v>
      </c>
    </row>
    <row r="976" spans="1:13" x14ac:dyDescent="0.4">
      <c r="A976" s="375" t="s">
        <v>232</v>
      </c>
      <c r="B976" t="s">
        <v>61</v>
      </c>
      <c r="C976" t="s">
        <v>406</v>
      </c>
      <c r="D976" t="s">
        <v>823</v>
      </c>
      <c r="E976" s="866">
        <v>0.40300000000000002</v>
      </c>
      <c r="F976" t="s">
        <v>391</v>
      </c>
      <c r="G976" t="s">
        <v>401</v>
      </c>
      <c r="H976" s="867">
        <v>4.1399999999999997E-5</v>
      </c>
      <c r="I976" t="s">
        <v>1023</v>
      </c>
      <c r="J976" t="s">
        <v>477</v>
      </c>
      <c r="K976" t="s">
        <v>1024</v>
      </c>
      <c r="L976" t="s">
        <v>475</v>
      </c>
      <c r="M976" t="s">
        <v>826</v>
      </c>
    </row>
    <row r="977" spans="1:13" x14ac:dyDescent="0.4">
      <c r="A977" s="375" t="s">
        <v>232</v>
      </c>
      <c r="B977" t="s">
        <v>62</v>
      </c>
      <c r="C977" t="s">
        <v>52</v>
      </c>
      <c r="E977" s="866">
        <v>0.33100000000000002</v>
      </c>
      <c r="F977" t="s">
        <v>391</v>
      </c>
      <c r="G977" t="s">
        <v>400</v>
      </c>
      <c r="H977" s="867">
        <v>3.8000000000000002E-5</v>
      </c>
      <c r="I977" t="s">
        <v>1023</v>
      </c>
      <c r="J977" t="s">
        <v>477</v>
      </c>
      <c r="K977" t="s">
        <v>1024</v>
      </c>
      <c r="L977" t="s">
        <v>475</v>
      </c>
      <c r="M977" t="s">
        <v>832</v>
      </c>
    </row>
    <row r="978" spans="1:13" x14ac:dyDescent="0.4">
      <c r="A978" s="375" t="s">
        <v>232</v>
      </c>
      <c r="B978" t="s">
        <v>62</v>
      </c>
      <c r="C978" t="s">
        <v>52</v>
      </c>
      <c r="E978" s="866">
        <v>0.33100000000000002</v>
      </c>
      <c r="F978" t="s">
        <v>391</v>
      </c>
      <c r="G978" t="s">
        <v>401</v>
      </c>
      <c r="H978" s="867">
        <v>3.82E-5</v>
      </c>
      <c r="I978" t="s">
        <v>1023</v>
      </c>
      <c r="J978" t="s">
        <v>477</v>
      </c>
      <c r="K978" t="s">
        <v>1024</v>
      </c>
      <c r="L978" t="s">
        <v>475</v>
      </c>
      <c r="M978" t="s">
        <v>836</v>
      </c>
    </row>
    <row r="979" spans="1:13" x14ac:dyDescent="0.4">
      <c r="A979" s="375" t="s">
        <v>232</v>
      </c>
      <c r="B979" t="s">
        <v>62</v>
      </c>
      <c r="C979" t="s">
        <v>54</v>
      </c>
      <c r="E979" s="866">
        <v>0.33200000000000002</v>
      </c>
      <c r="F979" t="s">
        <v>391</v>
      </c>
      <c r="G979" t="s">
        <v>400</v>
      </c>
      <c r="H979" s="867">
        <v>3.6000000000000001E-5</v>
      </c>
      <c r="I979" t="s">
        <v>1023</v>
      </c>
      <c r="J979" t="s">
        <v>477</v>
      </c>
      <c r="K979" t="s">
        <v>1024</v>
      </c>
      <c r="L979" t="s">
        <v>475</v>
      </c>
      <c r="M979" t="s">
        <v>842</v>
      </c>
    </row>
    <row r="980" spans="1:13" x14ac:dyDescent="0.4">
      <c r="A980" s="375" t="s">
        <v>232</v>
      </c>
      <c r="B980" t="s">
        <v>62</v>
      </c>
      <c r="C980" t="s">
        <v>54</v>
      </c>
      <c r="E980" s="866">
        <v>0.33200000000000002</v>
      </c>
      <c r="F980" t="s">
        <v>391</v>
      </c>
      <c r="G980" t="s">
        <v>401</v>
      </c>
      <c r="H980" s="867">
        <v>3.6100000000000003E-5</v>
      </c>
      <c r="I980" t="s">
        <v>1023</v>
      </c>
      <c r="J980" t="s">
        <v>477</v>
      </c>
      <c r="K980" t="s">
        <v>1024</v>
      </c>
      <c r="L980" t="s">
        <v>475</v>
      </c>
      <c r="M980" t="s">
        <v>844</v>
      </c>
    </row>
    <row r="981" spans="1:13" x14ac:dyDescent="0.4">
      <c r="A981" s="375" t="s">
        <v>232</v>
      </c>
      <c r="B981" t="s">
        <v>62</v>
      </c>
      <c r="C981" t="s">
        <v>73</v>
      </c>
      <c r="E981" s="866">
        <v>0.50900000000000001</v>
      </c>
      <c r="F981" t="s">
        <v>391</v>
      </c>
      <c r="G981" t="s">
        <v>400</v>
      </c>
      <c r="H981" s="867">
        <v>9.9999999999999995E-7</v>
      </c>
      <c r="I981" t="s">
        <v>1023</v>
      </c>
      <c r="J981" t="s">
        <v>477</v>
      </c>
      <c r="K981" t="s">
        <v>1024</v>
      </c>
      <c r="L981" t="s">
        <v>475</v>
      </c>
      <c r="M981" t="s">
        <v>848</v>
      </c>
    </row>
    <row r="982" spans="1:13" x14ac:dyDescent="0.4">
      <c r="A982" s="375" t="s">
        <v>232</v>
      </c>
      <c r="B982" t="s">
        <v>62</v>
      </c>
      <c r="C982" t="s">
        <v>73</v>
      </c>
      <c r="E982" s="866">
        <v>0.50900000000000001</v>
      </c>
      <c r="F982" t="s">
        <v>391</v>
      </c>
      <c r="G982" t="s">
        <v>401</v>
      </c>
      <c r="H982" s="867">
        <v>1.1200000000000001E-6</v>
      </c>
      <c r="I982" t="s">
        <v>1023</v>
      </c>
      <c r="J982" t="s">
        <v>477</v>
      </c>
      <c r="K982" t="s">
        <v>1024</v>
      </c>
      <c r="L982" t="s">
        <v>475</v>
      </c>
      <c r="M982" t="s">
        <v>850</v>
      </c>
    </row>
    <row r="983" spans="1:13" x14ac:dyDescent="0.4">
      <c r="A983" s="375" t="s">
        <v>232</v>
      </c>
      <c r="B983" t="s">
        <v>62</v>
      </c>
      <c r="C983" t="s">
        <v>55</v>
      </c>
      <c r="E983" s="866">
        <v>0.314</v>
      </c>
      <c r="F983" t="s">
        <v>391</v>
      </c>
      <c r="G983" t="s">
        <v>400</v>
      </c>
      <c r="H983" s="867">
        <v>5.1999999999999995E-4</v>
      </c>
      <c r="I983" t="s">
        <v>1023</v>
      </c>
      <c r="J983" t="s">
        <v>477</v>
      </c>
      <c r="K983" t="s">
        <v>1024</v>
      </c>
      <c r="L983" t="s">
        <v>475</v>
      </c>
      <c r="M983" t="s">
        <v>853</v>
      </c>
    </row>
    <row r="984" spans="1:13" x14ac:dyDescent="0.4">
      <c r="A984" s="375" t="s">
        <v>232</v>
      </c>
      <c r="B984" t="s">
        <v>62</v>
      </c>
      <c r="C984" t="s">
        <v>55</v>
      </c>
      <c r="E984" s="866">
        <v>0.314</v>
      </c>
      <c r="F984" t="s">
        <v>391</v>
      </c>
      <c r="G984" t="s">
        <v>401</v>
      </c>
      <c r="H984">
        <v>5.2412300000000004E-4</v>
      </c>
      <c r="I984" t="s">
        <v>1023</v>
      </c>
      <c r="J984" t="s">
        <v>477</v>
      </c>
      <c r="K984" t="s">
        <v>1024</v>
      </c>
      <c r="L984" t="s">
        <v>475</v>
      </c>
      <c r="M984" t="s">
        <v>854</v>
      </c>
    </row>
    <row r="985" spans="1:13" x14ac:dyDescent="0.4">
      <c r="A985" s="375" t="s">
        <v>232</v>
      </c>
      <c r="B985" t="s">
        <v>62</v>
      </c>
      <c r="C985" t="s">
        <v>406</v>
      </c>
      <c r="D985" t="s">
        <v>855</v>
      </c>
      <c r="E985" s="866">
        <v>0.46</v>
      </c>
      <c r="F985" t="s">
        <v>391</v>
      </c>
      <c r="G985" t="s">
        <v>400</v>
      </c>
      <c r="H985" s="867">
        <v>1.4E-5</v>
      </c>
      <c r="I985" t="s">
        <v>1023</v>
      </c>
      <c r="J985" t="s">
        <v>477</v>
      </c>
      <c r="K985" t="s">
        <v>1024</v>
      </c>
      <c r="L985" t="s">
        <v>475</v>
      </c>
      <c r="M985" t="s">
        <v>857</v>
      </c>
    </row>
    <row r="986" spans="1:13" x14ac:dyDescent="0.4">
      <c r="A986" s="375" t="s">
        <v>232</v>
      </c>
      <c r="B986" t="s">
        <v>62</v>
      </c>
      <c r="C986" t="s">
        <v>406</v>
      </c>
      <c r="D986" t="s">
        <v>855</v>
      </c>
      <c r="E986" s="866">
        <v>0.46</v>
      </c>
      <c r="F986" t="s">
        <v>391</v>
      </c>
      <c r="G986" t="s">
        <v>401</v>
      </c>
      <c r="H986" s="867">
        <v>1.3699999999999999E-5</v>
      </c>
      <c r="I986" t="s">
        <v>1023</v>
      </c>
      <c r="J986" t="s">
        <v>477</v>
      </c>
      <c r="K986" t="s">
        <v>1024</v>
      </c>
      <c r="L986" t="s">
        <v>475</v>
      </c>
      <c r="M986" t="s">
        <v>858</v>
      </c>
    </row>
    <row r="987" spans="1:13" x14ac:dyDescent="0.4">
      <c r="A987" s="375" t="s">
        <v>232</v>
      </c>
      <c r="B987" t="s">
        <v>63</v>
      </c>
      <c r="C987" t="s">
        <v>52</v>
      </c>
      <c r="E987" s="866">
        <v>0.31900000000000001</v>
      </c>
      <c r="F987" t="s">
        <v>391</v>
      </c>
      <c r="G987" t="s">
        <v>400</v>
      </c>
      <c r="H987" s="867">
        <v>4.0000000000000003E-5</v>
      </c>
      <c r="I987" t="s">
        <v>1023</v>
      </c>
      <c r="J987" t="s">
        <v>477</v>
      </c>
      <c r="K987" t="s">
        <v>1024</v>
      </c>
      <c r="L987" t="s">
        <v>475</v>
      </c>
      <c r="M987" t="s">
        <v>864</v>
      </c>
    </row>
    <row r="988" spans="1:13" x14ac:dyDescent="0.4">
      <c r="A988" s="375" t="s">
        <v>232</v>
      </c>
      <c r="B988" t="s">
        <v>63</v>
      </c>
      <c r="C988" t="s">
        <v>52</v>
      </c>
      <c r="E988" s="866">
        <v>0.31900000000000001</v>
      </c>
      <c r="F988" t="s">
        <v>391</v>
      </c>
      <c r="G988" t="s">
        <v>401</v>
      </c>
      <c r="H988" s="867">
        <v>4.0200000000000001E-5</v>
      </c>
      <c r="I988" t="s">
        <v>1023</v>
      </c>
      <c r="J988" t="s">
        <v>477</v>
      </c>
      <c r="K988" t="s">
        <v>1024</v>
      </c>
      <c r="L988" t="s">
        <v>475</v>
      </c>
      <c r="M988" t="s">
        <v>868</v>
      </c>
    </row>
    <row r="989" spans="1:13" x14ac:dyDescent="0.4">
      <c r="A989" s="375" t="s">
        <v>232</v>
      </c>
      <c r="B989" t="s">
        <v>63</v>
      </c>
      <c r="C989" t="s">
        <v>54</v>
      </c>
      <c r="E989" s="866">
        <v>0.29899999999999999</v>
      </c>
      <c r="F989" t="s">
        <v>391</v>
      </c>
      <c r="G989" t="s">
        <v>400</v>
      </c>
      <c r="H989" s="867">
        <v>4.8999999999999998E-5</v>
      </c>
      <c r="I989" t="s">
        <v>1023</v>
      </c>
      <c r="J989" t="s">
        <v>477</v>
      </c>
      <c r="K989" t="s">
        <v>1024</v>
      </c>
      <c r="L989" t="s">
        <v>475</v>
      </c>
      <c r="M989" t="s">
        <v>874</v>
      </c>
    </row>
    <row r="990" spans="1:13" x14ac:dyDescent="0.4">
      <c r="A990" s="375" t="s">
        <v>232</v>
      </c>
      <c r="B990" t="s">
        <v>63</v>
      </c>
      <c r="C990" t="s">
        <v>54</v>
      </c>
      <c r="E990" s="866">
        <v>0.29899999999999999</v>
      </c>
      <c r="F990" t="s">
        <v>391</v>
      </c>
      <c r="G990" t="s">
        <v>401</v>
      </c>
      <c r="H990" s="867">
        <v>4.9100000000000001E-5</v>
      </c>
      <c r="I990" t="s">
        <v>1023</v>
      </c>
      <c r="J990" t="s">
        <v>477</v>
      </c>
      <c r="K990" t="s">
        <v>1024</v>
      </c>
      <c r="L990" t="s">
        <v>475</v>
      </c>
      <c r="M990" t="s">
        <v>876</v>
      </c>
    </row>
    <row r="991" spans="1:13" x14ac:dyDescent="0.4">
      <c r="A991" s="375" t="s">
        <v>232</v>
      </c>
      <c r="B991" t="s">
        <v>63</v>
      </c>
      <c r="C991" t="s">
        <v>73</v>
      </c>
      <c r="E991" s="866">
        <v>0.501</v>
      </c>
      <c r="F991" t="s">
        <v>391</v>
      </c>
      <c r="G991" t="s">
        <v>400</v>
      </c>
      <c r="H991" s="867">
        <v>9.9999999999999995E-7</v>
      </c>
      <c r="I991" t="s">
        <v>1023</v>
      </c>
      <c r="J991" t="s">
        <v>477</v>
      </c>
      <c r="K991" t="s">
        <v>1024</v>
      </c>
      <c r="L991" t="s">
        <v>475</v>
      </c>
      <c r="M991" t="s">
        <v>880</v>
      </c>
    </row>
    <row r="992" spans="1:13" x14ac:dyDescent="0.4">
      <c r="A992" s="375" t="s">
        <v>232</v>
      </c>
      <c r="B992" t="s">
        <v>63</v>
      </c>
      <c r="C992" t="s">
        <v>73</v>
      </c>
      <c r="E992" s="866">
        <v>0.501</v>
      </c>
      <c r="F992" t="s">
        <v>391</v>
      </c>
      <c r="G992" t="s">
        <v>401</v>
      </c>
      <c r="H992" s="867">
        <v>1.1200000000000001E-6</v>
      </c>
      <c r="I992" t="s">
        <v>1023</v>
      </c>
      <c r="J992" t="s">
        <v>477</v>
      </c>
      <c r="K992" t="s">
        <v>1024</v>
      </c>
      <c r="L992" t="s">
        <v>475</v>
      </c>
      <c r="M992" t="s">
        <v>882</v>
      </c>
    </row>
    <row r="993" spans="1:13" x14ac:dyDescent="0.4">
      <c r="A993" s="375" t="s">
        <v>232</v>
      </c>
      <c r="B993" t="s">
        <v>63</v>
      </c>
      <c r="C993" t="s">
        <v>55</v>
      </c>
      <c r="E993" s="866">
        <v>0.316</v>
      </c>
      <c r="F993" t="s">
        <v>391</v>
      </c>
      <c r="G993" t="s">
        <v>400</v>
      </c>
      <c r="H993" s="867">
        <v>5.1000000000000004E-4</v>
      </c>
      <c r="I993" t="s">
        <v>1023</v>
      </c>
      <c r="J993" t="s">
        <v>477</v>
      </c>
      <c r="K993" t="s">
        <v>1024</v>
      </c>
      <c r="L993" t="s">
        <v>475</v>
      </c>
      <c r="M993" t="s">
        <v>885</v>
      </c>
    </row>
    <row r="994" spans="1:13" x14ac:dyDescent="0.4">
      <c r="A994" s="375" t="s">
        <v>232</v>
      </c>
      <c r="B994" t="s">
        <v>63</v>
      </c>
      <c r="C994" t="s">
        <v>55</v>
      </c>
      <c r="E994" s="866">
        <v>0.316</v>
      </c>
      <c r="F994" t="s">
        <v>391</v>
      </c>
      <c r="G994" t="s">
        <v>401</v>
      </c>
      <c r="H994">
        <v>5.1012300000000002E-4</v>
      </c>
      <c r="I994" t="s">
        <v>1023</v>
      </c>
      <c r="J994" t="s">
        <v>477</v>
      </c>
      <c r="K994" t="s">
        <v>1024</v>
      </c>
      <c r="L994" t="s">
        <v>475</v>
      </c>
      <c r="M994" t="s">
        <v>886</v>
      </c>
    </row>
    <row r="995" spans="1:13" x14ac:dyDescent="0.4">
      <c r="A995" s="375" t="s">
        <v>232</v>
      </c>
      <c r="B995" t="s">
        <v>63</v>
      </c>
      <c r="C995" t="s">
        <v>406</v>
      </c>
      <c r="D995" t="s">
        <v>887</v>
      </c>
      <c r="E995" s="866">
        <v>0.45400000000000001</v>
      </c>
      <c r="F995" t="s">
        <v>391</v>
      </c>
      <c r="G995" t="s">
        <v>400</v>
      </c>
      <c r="H995" s="867">
        <v>2.0000000000000002E-5</v>
      </c>
      <c r="I995" t="s">
        <v>1023</v>
      </c>
      <c r="J995" t="s">
        <v>477</v>
      </c>
      <c r="K995" t="s">
        <v>1024</v>
      </c>
      <c r="L995" t="s">
        <v>475</v>
      </c>
      <c r="M995" t="s">
        <v>889</v>
      </c>
    </row>
    <row r="996" spans="1:13" x14ac:dyDescent="0.4">
      <c r="A996" s="375" t="s">
        <v>232</v>
      </c>
      <c r="B996" t="s">
        <v>63</v>
      </c>
      <c r="C996" t="s">
        <v>406</v>
      </c>
      <c r="D996" t="s">
        <v>887</v>
      </c>
      <c r="E996" s="866">
        <v>0.45400000000000001</v>
      </c>
      <c r="F996" t="s">
        <v>391</v>
      </c>
      <c r="G996" t="s">
        <v>401</v>
      </c>
      <c r="H996" s="867">
        <v>2.0100000000000001E-5</v>
      </c>
      <c r="I996" t="s">
        <v>1023</v>
      </c>
      <c r="J996" t="s">
        <v>477</v>
      </c>
      <c r="K996" t="s">
        <v>1024</v>
      </c>
      <c r="L996" t="s">
        <v>475</v>
      </c>
      <c r="M996" t="s">
        <v>890</v>
      </c>
    </row>
    <row r="997" spans="1:13" x14ac:dyDescent="0.4">
      <c r="A997" s="375" t="s">
        <v>232</v>
      </c>
      <c r="B997" t="s">
        <v>64</v>
      </c>
      <c r="C997" t="s">
        <v>52</v>
      </c>
      <c r="E997" s="866">
        <v>0.31900000000000001</v>
      </c>
      <c r="F997" t="s">
        <v>391</v>
      </c>
      <c r="G997" t="s">
        <v>400</v>
      </c>
      <c r="H997" s="867">
        <v>5.3000000000000001E-5</v>
      </c>
      <c r="I997" t="s">
        <v>1023</v>
      </c>
      <c r="J997" t="s">
        <v>477</v>
      </c>
      <c r="K997" t="s">
        <v>1024</v>
      </c>
      <c r="L997" t="s">
        <v>475</v>
      </c>
      <c r="M997" t="s">
        <v>896</v>
      </c>
    </row>
    <row r="998" spans="1:13" x14ac:dyDescent="0.4">
      <c r="A998" s="375" t="s">
        <v>232</v>
      </c>
      <c r="B998" t="s">
        <v>64</v>
      </c>
      <c r="C998" t="s">
        <v>52</v>
      </c>
      <c r="E998" s="866">
        <v>0.31900000000000001</v>
      </c>
      <c r="F998" t="s">
        <v>391</v>
      </c>
      <c r="G998" t="s">
        <v>401</v>
      </c>
      <c r="H998" s="867">
        <v>5.3199999999999999E-5</v>
      </c>
      <c r="I998" t="s">
        <v>1023</v>
      </c>
      <c r="J998" t="s">
        <v>477</v>
      </c>
      <c r="K998" t="s">
        <v>1024</v>
      </c>
      <c r="L998" t="s">
        <v>475</v>
      </c>
      <c r="M998" t="s">
        <v>900</v>
      </c>
    </row>
    <row r="999" spans="1:13" x14ac:dyDescent="0.4">
      <c r="A999" s="375" t="s">
        <v>232</v>
      </c>
      <c r="B999" t="s">
        <v>64</v>
      </c>
      <c r="C999" t="s">
        <v>54</v>
      </c>
      <c r="E999" s="866">
        <v>0.32200000000000001</v>
      </c>
      <c r="F999" t="s">
        <v>391</v>
      </c>
      <c r="G999" t="s">
        <v>400</v>
      </c>
      <c r="H999" s="867">
        <v>3.6000000000000001E-5</v>
      </c>
      <c r="I999" t="s">
        <v>1023</v>
      </c>
      <c r="J999" t="s">
        <v>477</v>
      </c>
      <c r="K999" t="s">
        <v>1024</v>
      </c>
      <c r="L999" t="s">
        <v>475</v>
      </c>
      <c r="M999" t="s">
        <v>906</v>
      </c>
    </row>
    <row r="1000" spans="1:13" x14ac:dyDescent="0.4">
      <c r="A1000" s="375" t="s">
        <v>232</v>
      </c>
      <c r="B1000" t="s">
        <v>64</v>
      </c>
      <c r="C1000" t="s">
        <v>54</v>
      </c>
      <c r="E1000" s="866">
        <v>0.32200000000000001</v>
      </c>
      <c r="F1000" t="s">
        <v>391</v>
      </c>
      <c r="G1000" t="s">
        <v>401</v>
      </c>
      <c r="H1000" s="867">
        <v>3.6100000000000003E-5</v>
      </c>
      <c r="I1000" t="s">
        <v>1023</v>
      </c>
      <c r="J1000" t="s">
        <v>477</v>
      </c>
      <c r="K1000" t="s">
        <v>1024</v>
      </c>
      <c r="L1000" t="s">
        <v>475</v>
      </c>
      <c r="M1000" t="s">
        <v>908</v>
      </c>
    </row>
    <row r="1001" spans="1:13" x14ac:dyDescent="0.4">
      <c r="A1001" s="375" t="s">
        <v>232</v>
      </c>
      <c r="B1001" t="s">
        <v>64</v>
      </c>
      <c r="C1001" t="s">
        <v>73</v>
      </c>
      <c r="E1001" s="866">
        <v>0.50900000000000001</v>
      </c>
      <c r="F1001" t="s">
        <v>391</v>
      </c>
      <c r="G1001" t="s">
        <v>400</v>
      </c>
      <c r="H1001" s="867">
        <v>9.9999999999999995E-7</v>
      </c>
      <c r="I1001" t="s">
        <v>1023</v>
      </c>
      <c r="J1001" t="s">
        <v>477</v>
      </c>
      <c r="K1001" t="s">
        <v>1024</v>
      </c>
      <c r="L1001" t="s">
        <v>475</v>
      </c>
      <c r="M1001" t="s">
        <v>912</v>
      </c>
    </row>
    <row r="1002" spans="1:13" x14ac:dyDescent="0.4">
      <c r="A1002" s="375" t="s">
        <v>232</v>
      </c>
      <c r="B1002" t="s">
        <v>64</v>
      </c>
      <c r="C1002" t="s">
        <v>73</v>
      </c>
      <c r="E1002" s="866">
        <v>0.50900000000000001</v>
      </c>
      <c r="F1002" t="s">
        <v>391</v>
      </c>
      <c r="G1002" t="s">
        <v>401</v>
      </c>
      <c r="H1002" s="867">
        <v>1.1200000000000001E-6</v>
      </c>
      <c r="I1002" t="s">
        <v>1023</v>
      </c>
      <c r="J1002" t="s">
        <v>477</v>
      </c>
      <c r="K1002" t="s">
        <v>1024</v>
      </c>
      <c r="L1002" t="s">
        <v>475</v>
      </c>
      <c r="M1002" t="s">
        <v>914</v>
      </c>
    </row>
    <row r="1003" spans="1:13" x14ac:dyDescent="0.4">
      <c r="A1003" s="375" t="s">
        <v>232</v>
      </c>
      <c r="B1003" t="s">
        <v>64</v>
      </c>
      <c r="C1003" t="s">
        <v>55</v>
      </c>
      <c r="E1003" s="866">
        <v>0.33100000000000002</v>
      </c>
      <c r="F1003" t="s">
        <v>391</v>
      </c>
      <c r="G1003" t="s">
        <v>400</v>
      </c>
      <c r="H1003" s="867">
        <v>4.8999999999999998E-4</v>
      </c>
      <c r="I1003" t="s">
        <v>1023</v>
      </c>
      <c r="J1003" t="s">
        <v>477</v>
      </c>
      <c r="K1003" t="s">
        <v>1024</v>
      </c>
      <c r="L1003" t="s">
        <v>475</v>
      </c>
      <c r="M1003" t="s">
        <v>917</v>
      </c>
    </row>
    <row r="1004" spans="1:13" x14ac:dyDescent="0.4">
      <c r="A1004" s="375" t="s">
        <v>232</v>
      </c>
      <c r="B1004" t="s">
        <v>64</v>
      </c>
      <c r="C1004" t="s">
        <v>55</v>
      </c>
      <c r="E1004" s="866">
        <v>0.33100000000000002</v>
      </c>
      <c r="F1004" t="s">
        <v>391</v>
      </c>
      <c r="G1004" t="s">
        <v>401</v>
      </c>
      <c r="H1004">
        <v>4.9212300000000002E-4</v>
      </c>
      <c r="I1004" t="s">
        <v>1023</v>
      </c>
      <c r="J1004" t="s">
        <v>477</v>
      </c>
      <c r="K1004" t="s">
        <v>1024</v>
      </c>
      <c r="L1004" t="s">
        <v>475</v>
      </c>
      <c r="M1004" t="s">
        <v>918</v>
      </c>
    </row>
    <row r="1005" spans="1:13" x14ac:dyDescent="0.4">
      <c r="A1005" s="375" t="s">
        <v>232</v>
      </c>
      <c r="B1005" t="s">
        <v>64</v>
      </c>
      <c r="C1005" t="s">
        <v>406</v>
      </c>
      <c r="D1005" t="s">
        <v>919</v>
      </c>
      <c r="E1005" s="866">
        <v>0.44500000000000001</v>
      </c>
      <c r="F1005" t="s">
        <v>391</v>
      </c>
      <c r="G1005" t="s">
        <v>400</v>
      </c>
      <c r="H1005" s="867">
        <v>1.4E-5</v>
      </c>
      <c r="I1005" t="s">
        <v>1023</v>
      </c>
      <c r="J1005" t="s">
        <v>477</v>
      </c>
      <c r="K1005" t="s">
        <v>1024</v>
      </c>
      <c r="L1005" t="s">
        <v>475</v>
      </c>
      <c r="M1005" t="s">
        <v>921</v>
      </c>
    </row>
    <row r="1006" spans="1:13" x14ac:dyDescent="0.4">
      <c r="A1006" s="375" t="s">
        <v>232</v>
      </c>
      <c r="B1006" t="s">
        <v>64</v>
      </c>
      <c r="C1006" t="s">
        <v>406</v>
      </c>
      <c r="D1006" t="s">
        <v>919</v>
      </c>
      <c r="E1006" s="866">
        <v>0.44500000000000001</v>
      </c>
      <c r="F1006" t="s">
        <v>391</v>
      </c>
      <c r="G1006" t="s">
        <v>401</v>
      </c>
      <c r="H1006" s="867">
        <v>1.4399999999999999E-5</v>
      </c>
      <c r="I1006" t="s">
        <v>1023</v>
      </c>
      <c r="J1006" t="s">
        <v>477</v>
      </c>
      <c r="K1006" t="s">
        <v>1024</v>
      </c>
      <c r="L1006" t="s">
        <v>475</v>
      </c>
      <c r="M1006" t="s">
        <v>922</v>
      </c>
    </row>
    <row r="1007" spans="1:13" x14ac:dyDescent="0.4">
      <c r="A1007" s="375" t="s">
        <v>232</v>
      </c>
      <c r="B1007" t="s">
        <v>65</v>
      </c>
      <c r="C1007" t="s">
        <v>52</v>
      </c>
      <c r="E1007" s="866">
        <v>0.32500000000000001</v>
      </c>
      <c r="F1007" t="s">
        <v>391</v>
      </c>
      <c r="G1007" t="s">
        <v>400</v>
      </c>
      <c r="H1007" s="867">
        <v>4.1E-5</v>
      </c>
      <c r="I1007" t="s">
        <v>1023</v>
      </c>
      <c r="J1007" t="s">
        <v>477</v>
      </c>
      <c r="K1007" t="s">
        <v>1024</v>
      </c>
      <c r="L1007" t="s">
        <v>475</v>
      </c>
      <c r="M1007" t="s">
        <v>928</v>
      </c>
    </row>
    <row r="1008" spans="1:13" x14ac:dyDescent="0.4">
      <c r="A1008" s="375" t="s">
        <v>232</v>
      </c>
      <c r="B1008" t="s">
        <v>65</v>
      </c>
      <c r="C1008" t="s">
        <v>52</v>
      </c>
      <c r="E1008" s="866">
        <v>0.32500000000000001</v>
      </c>
      <c r="F1008" t="s">
        <v>391</v>
      </c>
      <c r="G1008" t="s">
        <v>401</v>
      </c>
      <c r="H1008" s="867">
        <v>4.1199999999999999E-5</v>
      </c>
      <c r="I1008" t="s">
        <v>1023</v>
      </c>
      <c r="J1008" t="s">
        <v>477</v>
      </c>
      <c r="K1008" t="s">
        <v>1024</v>
      </c>
      <c r="L1008" t="s">
        <v>475</v>
      </c>
      <c r="M1008" t="s">
        <v>932</v>
      </c>
    </row>
    <row r="1009" spans="1:13" x14ac:dyDescent="0.4">
      <c r="A1009" s="375" t="s">
        <v>232</v>
      </c>
      <c r="B1009" t="s">
        <v>65</v>
      </c>
      <c r="C1009" t="s">
        <v>54</v>
      </c>
      <c r="E1009" s="866">
        <v>0.311</v>
      </c>
      <c r="F1009" t="s">
        <v>391</v>
      </c>
      <c r="G1009" t="s">
        <v>400</v>
      </c>
      <c r="H1009" s="867">
        <v>3.6000000000000001E-5</v>
      </c>
      <c r="I1009" t="s">
        <v>1023</v>
      </c>
      <c r="J1009" t="s">
        <v>477</v>
      </c>
      <c r="K1009" t="s">
        <v>1024</v>
      </c>
      <c r="L1009" t="s">
        <v>475</v>
      </c>
      <c r="M1009" t="s">
        <v>938</v>
      </c>
    </row>
    <row r="1010" spans="1:13" x14ac:dyDescent="0.4">
      <c r="A1010" s="375" t="s">
        <v>232</v>
      </c>
      <c r="B1010" t="s">
        <v>65</v>
      </c>
      <c r="C1010" t="s">
        <v>54</v>
      </c>
      <c r="E1010" s="866">
        <v>0.311</v>
      </c>
      <c r="F1010" t="s">
        <v>391</v>
      </c>
      <c r="G1010" t="s">
        <v>401</v>
      </c>
      <c r="H1010" s="867">
        <v>3.6100000000000003E-5</v>
      </c>
      <c r="I1010" t="s">
        <v>1023</v>
      </c>
      <c r="J1010" t="s">
        <v>477</v>
      </c>
      <c r="K1010" t="s">
        <v>1024</v>
      </c>
      <c r="L1010" t="s">
        <v>475</v>
      </c>
      <c r="M1010" t="s">
        <v>940</v>
      </c>
    </row>
    <row r="1011" spans="1:13" x14ac:dyDescent="0.4">
      <c r="A1011" s="375" t="s">
        <v>232</v>
      </c>
      <c r="B1011" t="s">
        <v>65</v>
      </c>
      <c r="C1011" t="s">
        <v>73</v>
      </c>
      <c r="E1011" s="866">
        <v>0.495</v>
      </c>
      <c r="F1011" t="s">
        <v>391</v>
      </c>
      <c r="G1011" t="s">
        <v>400</v>
      </c>
      <c r="H1011" s="867">
        <v>9.9999999999999995E-7</v>
      </c>
      <c r="I1011" t="s">
        <v>1023</v>
      </c>
      <c r="J1011" t="s">
        <v>477</v>
      </c>
      <c r="K1011" t="s">
        <v>1024</v>
      </c>
      <c r="L1011" t="s">
        <v>475</v>
      </c>
      <c r="M1011" t="s">
        <v>944</v>
      </c>
    </row>
    <row r="1012" spans="1:13" x14ac:dyDescent="0.4">
      <c r="A1012" s="375" t="s">
        <v>232</v>
      </c>
      <c r="B1012" t="s">
        <v>65</v>
      </c>
      <c r="C1012" t="s">
        <v>73</v>
      </c>
      <c r="E1012" s="866">
        <v>0.495</v>
      </c>
      <c r="F1012" t="s">
        <v>391</v>
      </c>
      <c r="G1012" t="s">
        <v>401</v>
      </c>
      <c r="H1012" s="867">
        <v>1.1200000000000001E-6</v>
      </c>
      <c r="I1012" t="s">
        <v>1023</v>
      </c>
      <c r="J1012" t="s">
        <v>477</v>
      </c>
      <c r="K1012" t="s">
        <v>1024</v>
      </c>
      <c r="L1012" t="s">
        <v>475</v>
      </c>
      <c r="M1012" t="s">
        <v>946</v>
      </c>
    </row>
    <row r="1013" spans="1:13" x14ac:dyDescent="0.4">
      <c r="A1013" s="375" t="s">
        <v>232</v>
      </c>
      <c r="B1013" t="s">
        <v>65</v>
      </c>
      <c r="C1013" t="s">
        <v>55</v>
      </c>
      <c r="E1013" s="866">
        <v>0.35499999999999998</v>
      </c>
      <c r="F1013" t="s">
        <v>391</v>
      </c>
      <c r="G1013" t="s">
        <v>400</v>
      </c>
      <c r="H1013" s="867">
        <v>3.6000000000000002E-4</v>
      </c>
      <c r="I1013" t="s">
        <v>1023</v>
      </c>
      <c r="J1013" t="s">
        <v>477</v>
      </c>
      <c r="K1013" t="s">
        <v>1024</v>
      </c>
      <c r="L1013" t="s">
        <v>475</v>
      </c>
      <c r="M1013" t="s">
        <v>949</v>
      </c>
    </row>
    <row r="1014" spans="1:13" x14ac:dyDescent="0.4">
      <c r="A1014" s="375" t="s">
        <v>232</v>
      </c>
      <c r="B1014" t="s">
        <v>65</v>
      </c>
      <c r="C1014" t="s">
        <v>55</v>
      </c>
      <c r="E1014" s="866">
        <v>0.35499999999999998</v>
      </c>
      <c r="F1014" t="s">
        <v>391</v>
      </c>
      <c r="G1014" t="s">
        <v>401</v>
      </c>
      <c r="H1014">
        <v>3.5712299999999999E-4</v>
      </c>
      <c r="I1014" t="s">
        <v>1023</v>
      </c>
      <c r="J1014" t="s">
        <v>477</v>
      </c>
      <c r="K1014" t="s">
        <v>1024</v>
      </c>
      <c r="L1014" t="s">
        <v>475</v>
      </c>
      <c r="M1014" t="s">
        <v>950</v>
      </c>
    </row>
    <row r="1015" spans="1:13" x14ac:dyDescent="0.4">
      <c r="A1015" s="375" t="s">
        <v>232</v>
      </c>
      <c r="B1015" t="s">
        <v>65</v>
      </c>
      <c r="C1015" t="s">
        <v>406</v>
      </c>
      <c r="D1015" t="s">
        <v>951</v>
      </c>
      <c r="E1015" s="866">
        <v>0.41499999999999998</v>
      </c>
      <c r="F1015" t="s">
        <v>391</v>
      </c>
      <c r="G1015" t="s">
        <v>400</v>
      </c>
      <c r="H1015" s="867">
        <v>1.5999999999999999E-5</v>
      </c>
      <c r="I1015" t="s">
        <v>1023</v>
      </c>
      <c r="J1015" t="s">
        <v>477</v>
      </c>
      <c r="K1015" t="s">
        <v>1024</v>
      </c>
      <c r="L1015" t="s">
        <v>475</v>
      </c>
      <c r="M1015" t="s">
        <v>953</v>
      </c>
    </row>
    <row r="1016" spans="1:13" x14ac:dyDescent="0.4">
      <c r="A1016" s="375" t="s">
        <v>232</v>
      </c>
      <c r="B1016" t="s">
        <v>65</v>
      </c>
      <c r="C1016" t="s">
        <v>406</v>
      </c>
      <c r="D1016" t="s">
        <v>951</v>
      </c>
      <c r="E1016" s="866">
        <v>0.41499999999999998</v>
      </c>
      <c r="F1016" t="s">
        <v>391</v>
      </c>
      <c r="G1016" t="s">
        <v>401</v>
      </c>
      <c r="H1016" s="867">
        <v>1.63E-5</v>
      </c>
      <c r="I1016" t="s">
        <v>1023</v>
      </c>
      <c r="J1016" t="s">
        <v>477</v>
      </c>
      <c r="K1016" t="s">
        <v>1024</v>
      </c>
      <c r="L1016" t="s">
        <v>475</v>
      </c>
      <c r="M1016" t="s">
        <v>954</v>
      </c>
    </row>
    <row r="1017" spans="1:13" x14ac:dyDescent="0.4">
      <c r="A1017" s="375" t="s">
        <v>232</v>
      </c>
      <c r="B1017" t="s">
        <v>66</v>
      </c>
      <c r="C1017" t="s">
        <v>52</v>
      </c>
      <c r="E1017" s="866">
        <v>0.31900000000000001</v>
      </c>
      <c r="F1017" t="s">
        <v>391</v>
      </c>
      <c r="G1017" t="s">
        <v>400</v>
      </c>
      <c r="H1017" s="867">
        <v>4.0000000000000003E-5</v>
      </c>
      <c r="I1017" t="s">
        <v>1023</v>
      </c>
      <c r="J1017" t="s">
        <v>477</v>
      </c>
      <c r="K1017" t="s">
        <v>1024</v>
      </c>
      <c r="L1017" t="s">
        <v>475</v>
      </c>
      <c r="M1017" t="s">
        <v>960</v>
      </c>
    </row>
    <row r="1018" spans="1:13" x14ac:dyDescent="0.4">
      <c r="A1018" s="375" t="s">
        <v>232</v>
      </c>
      <c r="B1018" t="s">
        <v>66</v>
      </c>
      <c r="C1018" t="s">
        <v>52</v>
      </c>
      <c r="E1018" s="866">
        <v>0.31900000000000001</v>
      </c>
      <c r="F1018" t="s">
        <v>391</v>
      </c>
      <c r="G1018" t="s">
        <v>401</v>
      </c>
      <c r="H1018" s="867">
        <v>4.0200000000000001E-5</v>
      </c>
      <c r="I1018" t="s">
        <v>1023</v>
      </c>
      <c r="J1018" t="s">
        <v>477</v>
      </c>
      <c r="K1018" t="s">
        <v>1024</v>
      </c>
      <c r="L1018" t="s">
        <v>475</v>
      </c>
      <c r="M1018" t="s">
        <v>964</v>
      </c>
    </row>
    <row r="1019" spans="1:13" x14ac:dyDescent="0.4">
      <c r="A1019" s="375" t="s">
        <v>232</v>
      </c>
      <c r="B1019" t="s">
        <v>66</v>
      </c>
      <c r="C1019" t="s">
        <v>54</v>
      </c>
      <c r="E1019" s="866">
        <v>0.29099999999999998</v>
      </c>
      <c r="F1019" t="s">
        <v>391</v>
      </c>
      <c r="G1019" t="s">
        <v>400</v>
      </c>
      <c r="H1019" s="867">
        <v>4.3000000000000002E-5</v>
      </c>
      <c r="I1019" t="s">
        <v>1023</v>
      </c>
      <c r="J1019" t="s">
        <v>477</v>
      </c>
      <c r="K1019" t="s">
        <v>1024</v>
      </c>
      <c r="L1019" t="s">
        <v>475</v>
      </c>
      <c r="M1019" t="s">
        <v>970</v>
      </c>
    </row>
    <row r="1020" spans="1:13" x14ac:dyDescent="0.4">
      <c r="A1020" s="375" t="s">
        <v>232</v>
      </c>
      <c r="B1020" t="s">
        <v>66</v>
      </c>
      <c r="C1020" t="s">
        <v>54</v>
      </c>
      <c r="E1020" s="866">
        <v>0.29099999999999998</v>
      </c>
      <c r="F1020" t="s">
        <v>391</v>
      </c>
      <c r="G1020" t="s">
        <v>401</v>
      </c>
      <c r="H1020" s="867">
        <v>4.3099999999999997E-5</v>
      </c>
      <c r="I1020" t="s">
        <v>1023</v>
      </c>
      <c r="J1020" t="s">
        <v>477</v>
      </c>
      <c r="K1020" t="s">
        <v>1024</v>
      </c>
      <c r="L1020" t="s">
        <v>475</v>
      </c>
      <c r="M1020" t="s">
        <v>972</v>
      </c>
    </row>
    <row r="1021" spans="1:13" x14ac:dyDescent="0.4">
      <c r="A1021" s="375" t="s">
        <v>232</v>
      </c>
      <c r="B1021" t="s">
        <v>66</v>
      </c>
      <c r="C1021" t="s">
        <v>73</v>
      </c>
      <c r="E1021" s="866">
        <v>0.503</v>
      </c>
      <c r="F1021" t="s">
        <v>391</v>
      </c>
      <c r="G1021" t="s">
        <v>400</v>
      </c>
      <c r="H1021" s="867">
        <v>9.9999999999999995E-7</v>
      </c>
      <c r="I1021" t="s">
        <v>1023</v>
      </c>
      <c r="J1021" t="s">
        <v>477</v>
      </c>
      <c r="K1021" t="s">
        <v>1024</v>
      </c>
      <c r="L1021" t="s">
        <v>475</v>
      </c>
      <c r="M1021" t="s">
        <v>976</v>
      </c>
    </row>
    <row r="1022" spans="1:13" x14ac:dyDescent="0.4">
      <c r="A1022" s="375" t="s">
        <v>232</v>
      </c>
      <c r="B1022" t="s">
        <v>66</v>
      </c>
      <c r="C1022" t="s">
        <v>73</v>
      </c>
      <c r="E1022" s="866">
        <v>0.503</v>
      </c>
      <c r="F1022" t="s">
        <v>391</v>
      </c>
      <c r="G1022" t="s">
        <v>401</v>
      </c>
      <c r="H1022" s="867">
        <v>1.1200000000000001E-6</v>
      </c>
      <c r="I1022" t="s">
        <v>1023</v>
      </c>
      <c r="J1022" t="s">
        <v>477</v>
      </c>
      <c r="K1022" t="s">
        <v>1024</v>
      </c>
      <c r="L1022" t="s">
        <v>475</v>
      </c>
      <c r="M1022" t="s">
        <v>978</v>
      </c>
    </row>
    <row r="1023" spans="1:13" x14ac:dyDescent="0.4">
      <c r="A1023" s="375" t="s">
        <v>232</v>
      </c>
      <c r="B1023" t="s">
        <v>66</v>
      </c>
      <c r="C1023" t="s">
        <v>55</v>
      </c>
      <c r="E1023" s="866">
        <v>0.35399999999999998</v>
      </c>
      <c r="F1023" t="s">
        <v>391</v>
      </c>
      <c r="G1023" t="s">
        <v>400</v>
      </c>
      <c r="H1023" s="867">
        <v>4.0000000000000002E-4</v>
      </c>
      <c r="I1023" t="s">
        <v>1023</v>
      </c>
      <c r="J1023" t="s">
        <v>477</v>
      </c>
      <c r="K1023" t="s">
        <v>1024</v>
      </c>
      <c r="L1023" t="s">
        <v>475</v>
      </c>
      <c r="M1023" t="s">
        <v>981</v>
      </c>
    </row>
    <row r="1024" spans="1:13" x14ac:dyDescent="0.4">
      <c r="A1024" s="375" t="s">
        <v>232</v>
      </c>
      <c r="B1024" t="s">
        <v>66</v>
      </c>
      <c r="C1024" t="s">
        <v>55</v>
      </c>
      <c r="E1024" s="866">
        <v>0.35399999999999998</v>
      </c>
      <c r="F1024" t="s">
        <v>391</v>
      </c>
      <c r="G1024" t="s">
        <v>401</v>
      </c>
      <c r="H1024">
        <v>3.9712299999999999E-4</v>
      </c>
      <c r="I1024" t="s">
        <v>1023</v>
      </c>
      <c r="J1024" t="s">
        <v>477</v>
      </c>
      <c r="K1024" t="s">
        <v>1024</v>
      </c>
      <c r="L1024" t="s">
        <v>475</v>
      </c>
      <c r="M1024" t="s">
        <v>982</v>
      </c>
    </row>
    <row r="1025" spans="1:13" x14ac:dyDescent="0.4">
      <c r="A1025" s="375" t="s">
        <v>232</v>
      </c>
      <c r="B1025" t="s">
        <v>66</v>
      </c>
      <c r="C1025" t="s">
        <v>406</v>
      </c>
      <c r="D1025" t="s">
        <v>983</v>
      </c>
      <c r="E1025" s="866">
        <v>0.46400000000000002</v>
      </c>
      <c r="F1025" t="s">
        <v>391</v>
      </c>
      <c r="G1025" t="s">
        <v>400</v>
      </c>
      <c r="H1025" s="867">
        <v>9.0999999999999993E-6</v>
      </c>
      <c r="I1025" t="s">
        <v>1023</v>
      </c>
      <c r="J1025" t="s">
        <v>477</v>
      </c>
      <c r="K1025" t="s">
        <v>1024</v>
      </c>
      <c r="L1025" t="s">
        <v>475</v>
      </c>
      <c r="M1025" t="s">
        <v>985</v>
      </c>
    </row>
    <row r="1026" spans="1:13" x14ac:dyDescent="0.4">
      <c r="A1026" s="375" t="s">
        <v>232</v>
      </c>
      <c r="B1026" t="s">
        <v>66</v>
      </c>
      <c r="C1026" t="s">
        <v>406</v>
      </c>
      <c r="D1026" t="s">
        <v>983</v>
      </c>
      <c r="E1026" s="866">
        <v>0.46400000000000002</v>
      </c>
      <c r="F1026" t="s">
        <v>391</v>
      </c>
      <c r="G1026" t="s">
        <v>401</v>
      </c>
      <c r="H1026" s="867">
        <v>9.2399999999999996E-6</v>
      </c>
      <c r="I1026" t="s">
        <v>1023</v>
      </c>
      <c r="J1026" t="s">
        <v>477</v>
      </c>
      <c r="K1026" t="s">
        <v>1024</v>
      </c>
      <c r="L1026" t="s">
        <v>475</v>
      </c>
      <c r="M1026" t="s">
        <v>986</v>
      </c>
    </row>
    <row r="1027" spans="1:13" x14ac:dyDescent="0.4">
      <c r="A1027" s="375" t="s">
        <v>232</v>
      </c>
      <c r="B1027" t="s">
        <v>384</v>
      </c>
      <c r="C1027" t="s">
        <v>52</v>
      </c>
      <c r="E1027" s="866">
        <v>0.34</v>
      </c>
      <c r="F1027" t="s">
        <v>391</v>
      </c>
      <c r="G1027" t="s">
        <v>400</v>
      </c>
      <c r="H1027" s="867">
        <v>4.1E-5</v>
      </c>
      <c r="I1027" t="s">
        <v>1023</v>
      </c>
      <c r="J1027" t="s">
        <v>477</v>
      </c>
      <c r="K1027" t="s">
        <v>1024</v>
      </c>
      <c r="L1027" t="s">
        <v>475</v>
      </c>
      <c r="M1027" t="s">
        <v>663</v>
      </c>
    </row>
    <row r="1028" spans="1:13" x14ac:dyDescent="0.4">
      <c r="A1028" s="375" t="s">
        <v>232</v>
      </c>
      <c r="B1028" t="s">
        <v>384</v>
      </c>
      <c r="C1028" t="s">
        <v>52</v>
      </c>
      <c r="E1028" s="866">
        <v>0.34</v>
      </c>
      <c r="F1028" t="s">
        <v>391</v>
      </c>
      <c r="G1028" t="s">
        <v>401</v>
      </c>
      <c r="H1028" s="867">
        <v>4.07E-5</v>
      </c>
      <c r="I1028" t="s">
        <v>1023</v>
      </c>
      <c r="J1028" t="s">
        <v>477</v>
      </c>
      <c r="K1028" t="s">
        <v>1024</v>
      </c>
      <c r="L1028" t="s">
        <v>475</v>
      </c>
      <c r="M1028" t="s">
        <v>667</v>
      </c>
    </row>
    <row r="1029" spans="1:13" x14ac:dyDescent="0.4">
      <c r="A1029" s="375" t="s">
        <v>232</v>
      </c>
      <c r="B1029" t="s">
        <v>384</v>
      </c>
      <c r="C1029" t="s">
        <v>54</v>
      </c>
      <c r="E1029" s="866">
        <v>0.34</v>
      </c>
      <c r="F1029" t="s">
        <v>391</v>
      </c>
      <c r="G1029" t="s">
        <v>400</v>
      </c>
      <c r="H1029" s="867">
        <v>3.6000000000000001E-5</v>
      </c>
      <c r="I1029" t="s">
        <v>1023</v>
      </c>
      <c r="J1029" t="s">
        <v>477</v>
      </c>
      <c r="K1029" t="s">
        <v>1024</v>
      </c>
      <c r="L1029" t="s">
        <v>475</v>
      </c>
      <c r="M1029" t="s">
        <v>673</v>
      </c>
    </row>
    <row r="1030" spans="1:13" x14ac:dyDescent="0.4">
      <c r="A1030" s="375" t="s">
        <v>232</v>
      </c>
      <c r="B1030" t="s">
        <v>384</v>
      </c>
      <c r="C1030" t="s">
        <v>54</v>
      </c>
      <c r="E1030" s="866">
        <v>0.34</v>
      </c>
      <c r="F1030" t="s">
        <v>391</v>
      </c>
      <c r="G1030" t="s">
        <v>401</v>
      </c>
      <c r="H1030" s="867">
        <v>3.6000000000000001E-5</v>
      </c>
      <c r="I1030" t="s">
        <v>1023</v>
      </c>
      <c r="J1030" t="s">
        <v>477</v>
      </c>
      <c r="K1030" t="s">
        <v>1024</v>
      </c>
      <c r="L1030" t="s">
        <v>475</v>
      </c>
      <c r="M1030" t="s">
        <v>675</v>
      </c>
    </row>
    <row r="1031" spans="1:13" x14ac:dyDescent="0.4">
      <c r="A1031" s="375" t="s">
        <v>232</v>
      </c>
      <c r="B1031" t="s">
        <v>384</v>
      </c>
      <c r="C1031" t="s">
        <v>73</v>
      </c>
      <c r="E1031" s="866">
        <v>0.55000000000000004</v>
      </c>
      <c r="F1031" t="s">
        <v>391</v>
      </c>
      <c r="G1031" t="s">
        <v>400</v>
      </c>
      <c r="H1031" s="867">
        <v>7.9999999999999996E-7</v>
      </c>
      <c r="I1031" t="s">
        <v>1023</v>
      </c>
      <c r="J1031" t="s">
        <v>477</v>
      </c>
      <c r="K1031" t="s">
        <v>1024</v>
      </c>
      <c r="L1031" t="s">
        <v>475</v>
      </c>
      <c r="M1031" t="s">
        <v>680</v>
      </c>
    </row>
    <row r="1032" spans="1:13" x14ac:dyDescent="0.4">
      <c r="A1032" s="375" t="s">
        <v>232</v>
      </c>
      <c r="B1032" t="s">
        <v>384</v>
      </c>
      <c r="C1032" t="s">
        <v>73</v>
      </c>
      <c r="E1032" s="866">
        <v>0.55000000000000004</v>
      </c>
      <c r="F1032" t="s">
        <v>391</v>
      </c>
      <c r="G1032" t="s">
        <v>401</v>
      </c>
      <c r="H1032" s="867">
        <v>9.2299999999999999E-7</v>
      </c>
      <c r="I1032" t="s">
        <v>1023</v>
      </c>
      <c r="J1032" t="s">
        <v>477</v>
      </c>
      <c r="K1032" t="s">
        <v>1024</v>
      </c>
      <c r="L1032" t="s">
        <v>475</v>
      </c>
      <c r="M1032" t="s">
        <v>682</v>
      </c>
    </row>
    <row r="1033" spans="1:13" x14ac:dyDescent="0.4">
      <c r="A1033" s="375" t="s">
        <v>232</v>
      </c>
      <c r="B1033" t="s">
        <v>384</v>
      </c>
      <c r="C1033" t="s">
        <v>55</v>
      </c>
      <c r="E1033" s="866">
        <v>0.34</v>
      </c>
      <c r="F1033" t="s">
        <v>391</v>
      </c>
      <c r="G1033" t="s">
        <v>400</v>
      </c>
      <c r="H1033" s="867">
        <v>4.6000000000000001E-4</v>
      </c>
      <c r="I1033" t="s">
        <v>1023</v>
      </c>
      <c r="J1033" t="s">
        <v>477</v>
      </c>
      <c r="K1033" t="s">
        <v>1024</v>
      </c>
      <c r="L1033" t="s">
        <v>475</v>
      </c>
      <c r="M1033" t="s">
        <v>685</v>
      </c>
    </row>
    <row r="1034" spans="1:13" x14ac:dyDescent="0.4">
      <c r="A1034" s="375" t="s">
        <v>232</v>
      </c>
      <c r="B1034" t="s">
        <v>384</v>
      </c>
      <c r="C1034" t="s">
        <v>55</v>
      </c>
      <c r="E1034" s="866">
        <v>0.34</v>
      </c>
      <c r="F1034" t="s">
        <v>391</v>
      </c>
      <c r="G1034" t="s">
        <v>401</v>
      </c>
      <c r="H1034">
        <v>4.5522299999999999E-4</v>
      </c>
      <c r="I1034" t="s">
        <v>1023</v>
      </c>
      <c r="J1034" t="s">
        <v>477</v>
      </c>
      <c r="K1034" t="s">
        <v>1024</v>
      </c>
      <c r="L1034" t="s">
        <v>475</v>
      </c>
      <c r="M1034" t="s">
        <v>686</v>
      </c>
    </row>
    <row r="1035" spans="1:13" x14ac:dyDescent="0.4">
      <c r="A1035" s="375" t="s">
        <v>232</v>
      </c>
      <c r="B1035" t="s">
        <v>384</v>
      </c>
      <c r="C1035" t="s">
        <v>406</v>
      </c>
      <c r="D1035" t="s">
        <v>687</v>
      </c>
      <c r="E1035" s="866">
        <v>0.501</v>
      </c>
      <c r="F1035" t="s">
        <v>391</v>
      </c>
      <c r="G1035" t="s">
        <v>400</v>
      </c>
      <c r="H1035" s="867">
        <v>1.1E-5</v>
      </c>
      <c r="I1035" t="s">
        <v>1023</v>
      </c>
      <c r="J1035" t="s">
        <v>477</v>
      </c>
      <c r="K1035" t="s">
        <v>1024</v>
      </c>
      <c r="L1035" t="s">
        <v>475</v>
      </c>
      <c r="M1035" t="s">
        <v>689</v>
      </c>
    </row>
    <row r="1036" spans="1:13" x14ac:dyDescent="0.4">
      <c r="A1036" s="375" t="s">
        <v>232</v>
      </c>
      <c r="B1036" t="s">
        <v>384</v>
      </c>
      <c r="C1036" t="s">
        <v>406</v>
      </c>
      <c r="D1036" t="s">
        <v>687</v>
      </c>
      <c r="E1036" s="866">
        <v>0.501</v>
      </c>
      <c r="F1036" t="s">
        <v>391</v>
      </c>
      <c r="G1036" t="s">
        <v>401</v>
      </c>
      <c r="H1036" s="867">
        <v>1.0699999999999999E-5</v>
      </c>
      <c r="I1036" t="s">
        <v>1023</v>
      </c>
      <c r="J1036" t="s">
        <v>477</v>
      </c>
      <c r="K1036" t="s">
        <v>1024</v>
      </c>
      <c r="L1036" t="s">
        <v>475</v>
      </c>
      <c r="M1036" t="s">
        <v>690</v>
      </c>
    </row>
    <row r="1037" spans="1:13" x14ac:dyDescent="0.4">
      <c r="A1037" s="375" t="s">
        <v>232</v>
      </c>
      <c r="B1037" t="s">
        <v>67</v>
      </c>
      <c r="C1037" t="s">
        <v>52</v>
      </c>
      <c r="E1037" s="866">
        <v>0.32</v>
      </c>
      <c r="F1037" t="s">
        <v>391</v>
      </c>
      <c r="G1037" t="s">
        <v>400</v>
      </c>
      <c r="H1037" s="867">
        <v>4.5000000000000003E-5</v>
      </c>
      <c r="I1037" t="s">
        <v>1023</v>
      </c>
      <c r="J1037" t="s">
        <v>477</v>
      </c>
      <c r="K1037" t="s">
        <v>1024</v>
      </c>
      <c r="L1037" t="s">
        <v>475</v>
      </c>
      <c r="M1037" t="s">
        <v>992</v>
      </c>
    </row>
    <row r="1038" spans="1:13" x14ac:dyDescent="0.4">
      <c r="A1038" s="375" t="s">
        <v>232</v>
      </c>
      <c r="B1038" t="s">
        <v>67</v>
      </c>
      <c r="C1038" t="s">
        <v>52</v>
      </c>
      <c r="E1038" s="866">
        <v>0.32</v>
      </c>
      <c r="F1038" t="s">
        <v>391</v>
      </c>
      <c r="G1038" t="s">
        <v>401</v>
      </c>
      <c r="H1038" s="867">
        <v>4.5200000000000001E-5</v>
      </c>
      <c r="I1038" t="s">
        <v>1023</v>
      </c>
      <c r="J1038" t="s">
        <v>477</v>
      </c>
      <c r="K1038" t="s">
        <v>1024</v>
      </c>
      <c r="L1038" t="s">
        <v>475</v>
      </c>
      <c r="M1038" t="s">
        <v>996</v>
      </c>
    </row>
    <row r="1039" spans="1:13" x14ac:dyDescent="0.4">
      <c r="A1039" s="375" t="s">
        <v>232</v>
      </c>
      <c r="B1039" t="s">
        <v>67</v>
      </c>
      <c r="C1039" t="s">
        <v>54</v>
      </c>
      <c r="E1039" s="866">
        <v>0.32800000000000001</v>
      </c>
      <c r="F1039" t="s">
        <v>391</v>
      </c>
      <c r="G1039" t="s">
        <v>400</v>
      </c>
      <c r="H1039" s="867">
        <v>3.6999999999999998E-5</v>
      </c>
      <c r="I1039" t="s">
        <v>1023</v>
      </c>
      <c r="J1039" t="s">
        <v>477</v>
      </c>
      <c r="K1039" t="s">
        <v>1024</v>
      </c>
      <c r="L1039" t="s">
        <v>475</v>
      </c>
      <c r="M1039" t="s">
        <v>1002</v>
      </c>
    </row>
    <row r="1040" spans="1:13" x14ac:dyDescent="0.4">
      <c r="A1040" s="375" t="s">
        <v>232</v>
      </c>
      <c r="B1040" t="s">
        <v>67</v>
      </c>
      <c r="C1040" t="s">
        <v>54</v>
      </c>
      <c r="E1040" s="866">
        <v>0.32800000000000001</v>
      </c>
      <c r="F1040" t="s">
        <v>391</v>
      </c>
      <c r="G1040" t="s">
        <v>401</v>
      </c>
      <c r="H1040" s="867">
        <v>3.7100000000000001E-5</v>
      </c>
      <c r="I1040" t="s">
        <v>1023</v>
      </c>
      <c r="J1040" t="s">
        <v>477</v>
      </c>
      <c r="K1040" t="s">
        <v>1024</v>
      </c>
      <c r="L1040" t="s">
        <v>475</v>
      </c>
      <c r="M1040" t="s">
        <v>1004</v>
      </c>
    </row>
    <row r="1041" spans="1:13" x14ac:dyDescent="0.4">
      <c r="A1041" s="375" t="s">
        <v>232</v>
      </c>
      <c r="B1041" t="s">
        <v>67</v>
      </c>
      <c r="C1041" t="s">
        <v>73</v>
      </c>
      <c r="E1041" s="866">
        <v>0.51100000000000001</v>
      </c>
      <c r="F1041" t="s">
        <v>391</v>
      </c>
      <c r="G1041" t="s">
        <v>400</v>
      </c>
      <c r="H1041" s="867">
        <v>9.9999999999999995E-7</v>
      </c>
      <c r="I1041" t="s">
        <v>1023</v>
      </c>
      <c r="J1041" t="s">
        <v>477</v>
      </c>
      <c r="K1041" t="s">
        <v>1024</v>
      </c>
      <c r="L1041" t="s">
        <v>475</v>
      </c>
      <c r="M1041" t="s">
        <v>1008</v>
      </c>
    </row>
    <row r="1042" spans="1:13" x14ac:dyDescent="0.4">
      <c r="A1042" s="375" t="s">
        <v>232</v>
      </c>
      <c r="B1042" t="s">
        <v>67</v>
      </c>
      <c r="C1042" t="s">
        <v>73</v>
      </c>
      <c r="E1042" s="866">
        <v>0.51100000000000001</v>
      </c>
      <c r="F1042" t="s">
        <v>391</v>
      </c>
      <c r="G1042" t="s">
        <v>401</v>
      </c>
      <c r="H1042" s="867">
        <v>1.1200000000000001E-6</v>
      </c>
      <c r="I1042" t="s">
        <v>1023</v>
      </c>
      <c r="J1042" t="s">
        <v>477</v>
      </c>
      <c r="K1042" t="s">
        <v>1024</v>
      </c>
      <c r="L1042" t="s">
        <v>475</v>
      </c>
      <c r="M1042" t="s">
        <v>1010</v>
      </c>
    </row>
    <row r="1043" spans="1:13" x14ac:dyDescent="0.4">
      <c r="A1043" s="375" t="s">
        <v>232</v>
      </c>
      <c r="B1043" t="s">
        <v>67</v>
      </c>
      <c r="C1043" t="s">
        <v>55</v>
      </c>
      <c r="E1043" s="866">
        <v>0.34399999999999997</v>
      </c>
      <c r="F1043" t="s">
        <v>391</v>
      </c>
      <c r="G1043" t="s">
        <v>400</v>
      </c>
      <c r="H1043" s="867">
        <v>4.0999999999999999E-4</v>
      </c>
      <c r="I1043" t="s">
        <v>1023</v>
      </c>
      <c r="J1043" t="s">
        <v>477</v>
      </c>
      <c r="K1043" t="s">
        <v>1024</v>
      </c>
      <c r="L1043" t="s">
        <v>475</v>
      </c>
      <c r="M1043" t="s">
        <v>1013</v>
      </c>
    </row>
    <row r="1044" spans="1:13" x14ac:dyDescent="0.4">
      <c r="A1044" s="375" t="s">
        <v>232</v>
      </c>
      <c r="B1044" t="s">
        <v>67</v>
      </c>
      <c r="C1044" t="s">
        <v>55</v>
      </c>
      <c r="E1044" s="866">
        <v>0.34399999999999997</v>
      </c>
      <c r="F1044" t="s">
        <v>391</v>
      </c>
      <c r="G1044" t="s">
        <v>401</v>
      </c>
      <c r="H1044">
        <v>4.1412300000000002E-4</v>
      </c>
      <c r="I1044" t="s">
        <v>1023</v>
      </c>
      <c r="J1044" t="s">
        <v>477</v>
      </c>
      <c r="K1044" t="s">
        <v>1024</v>
      </c>
      <c r="L1044" t="s">
        <v>475</v>
      </c>
      <c r="M1044" t="s">
        <v>1014</v>
      </c>
    </row>
    <row r="1045" spans="1:13" x14ac:dyDescent="0.4">
      <c r="A1045" s="375" t="s">
        <v>232</v>
      </c>
      <c r="B1045" t="s">
        <v>67</v>
      </c>
      <c r="C1045" t="s">
        <v>406</v>
      </c>
      <c r="D1045" t="s">
        <v>1015</v>
      </c>
      <c r="E1045" s="866">
        <v>0.48099999999999998</v>
      </c>
      <c r="F1045" t="s">
        <v>391</v>
      </c>
      <c r="G1045" t="s">
        <v>400</v>
      </c>
      <c r="H1045" s="867">
        <v>9.5000000000000005E-6</v>
      </c>
      <c r="I1045" t="s">
        <v>1023</v>
      </c>
      <c r="J1045" t="s">
        <v>477</v>
      </c>
      <c r="K1045" t="s">
        <v>1024</v>
      </c>
      <c r="L1045" t="s">
        <v>475</v>
      </c>
      <c r="M1045" t="s">
        <v>1017</v>
      </c>
    </row>
    <row r="1046" spans="1:13" x14ac:dyDescent="0.4">
      <c r="A1046" s="375" t="s">
        <v>232</v>
      </c>
      <c r="B1046" t="s">
        <v>67</v>
      </c>
      <c r="C1046" t="s">
        <v>406</v>
      </c>
      <c r="D1046" t="s">
        <v>1015</v>
      </c>
      <c r="E1046" s="866">
        <v>0.48099999999999998</v>
      </c>
      <c r="F1046" t="s">
        <v>391</v>
      </c>
      <c r="G1046" t="s">
        <v>401</v>
      </c>
      <c r="H1046" s="867">
        <v>9.6800000000000005E-6</v>
      </c>
      <c r="I1046" t="s">
        <v>1023</v>
      </c>
      <c r="J1046" t="s">
        <v>477</v>
      </c>
      <c r="K1046" t="s">
        <v>1024</v>
      </c>
      <c r="L1046" t="s">
        <v>475</v>
      </c>
      <c r="M1046" t="s">
        <v>1018</v>
      </c>
    </row>
    <row r="1047" spans="1:13" x14ac:dyDescent="0.4">
      <c r="A1047" s="375" t="s">
        <v>232</v>
      </c>
      <c r="B1047" t="s">
        <v>405</v>
      </c>
      <c r="C1047" t="s">
        <v>52</v>
      </c>
      <c r="E1047" s="866">
        <v>0.34</v>
      </c>
      <c r="F1047" t="s">
        <v>392</v>
      </c>
      <c r="G1047" t="s">
        <v>400</v>
      </c>
      <c r="H1047" s="867">
        <v>1.7000000000000001E-4</v>
      </c>
      <c r="I1047" t="s">
        <v>1023</v>
      </c>
      <c r="J1047" t="s">
        <v>477</v>
      </c>
      <c r="K1047" t="s">
        <v>1024</v>
      </c>
      <c r="L1047" t="s">
        <v>475</v>
      </c>
      <c r="M1047" t="s">
        <v>702</v>
      </c>
    </row>
    <row r="1048" spans="1:13" x14ac:dyDescent="0.4">
      <c r="A1048" s="375" t="s">
        <v>232</v>
      </c>
      <c r="B1048" t="s">
        <v>405</v>
      </c>
      <c r="C1048" t="s">
        <v>52</v>
      </c>
      <c r="E1048" s="866">
        <v>0.34</v>
      </c>
      <c r="F1048" t="s">
        <v>392</v>
      </c>
      <c r="G1048" t="s">
        <v>401</v>
      </c>
      <c r="H1048">
        <v>1.68629E-4</v>
      </c>
      <c r="I1048" t="s">
        <v>1023</v>
      </c>
      <c r="J1048" t="s">
        <v>477</v>
      </c>
      <c r="K1048" t="s">
        <v>1024</v>
      </c>
      <c r="L1048" t="s">
        <v>475</v>
      </c>
      <c r="M1048" t="s">
        <v>706</v>
      </c>
    </row>
    <row r="1049" spans="1:13" x14ac:dyDescent="0.4">
      <c r="A1049" s="375" t="s">
        <v>232</v>
      </c>
      <c r="B1049" t="s">
        <v>405</v>
      </c>
      <c r="C1049" t="s">
        <v>54</v>
      </c>
      <c r="E1049" s="866">
        <v>0.29899999999999999</v>
      </c>
      <c r="F1049" t="s">
        <v>392</v>
      </c>
      <c r="G1049" t="s">
        <v>400</v>
      </c>
      <c r="H1049" s="867">
        <v>1.2999999999999999E-5</v>
      </c>
      <c r="I1049" t="s">
        <v>1023</v>
      </c>
      <c r="J1049" t="s">
        <v>477</v>
      </c>
      <c r="K1049" t="s">
        <v>1024</v>
      </c>
      <c r="L1049" t="s">
        <v>475</v>
      </c>
      <c r="M1049" t="s">
        <v>712</v>
      </c>
    </row>
    <row r="1050" spans="1:13" x14ac:dyDescent="0.4">
      <c r="A1050" s="375" t="s">
        <v>232</v>
      </c>
      <c r="B1050" t="s">
        <v>405</v>
      </c>
      <c r="C1050" t="s">
        <v>54</v>
      </c>
      <c r="E1050" s="866">
        <v>0.29899999999999999</v>
      </c>
      <c r="F1050" t="s">
        <v>392</v>
      </c>
      <c r="G1050" t="s">
        <v>401</v>
      </c>
      <c r="H1050" s="867">
        <v>1.45E-5</v>
      </c>
      <c r="I1050" t="s">
        <v>1023</v>
      </c>
      <c r="J1050" t="s">
        <v>477</v>
      </c>
      <c r="K1050" t="s">
        <v>1024</v>
      </c>
      <c r="L1050" t="s">
        <v>475</v>
      </c>
      <c r="M1050" t="s">
        <v>714</v>
      </c>
    </row>
    <row r="1051" spans="1:13" x14ac:dyDescent="0.4">
      <c r="A1051" s="375" t="s">
        <v>232</v>
      </c>
      <c r="B1051" t="s">
        <v>405</v>
      </c>
      <c r="C1051" t="s">
        <v>73</v>
      </c>
      <c r="E1051" s="866">
        <v>0.38300000000000001</v>
      </c>
      <c r="F1051" t="s">
        <v>392</v>
      </c>
      <c r="G1051" t="s">
        <v>400</v>
      </c>
      <c r="H1051" s="867">
        <v>7.9999999999999996E-6</v>
      </c>
      <c r="I1051" t="s">
        <v>1023</v>
      </c>
      <c r="J1051" t="s">
        <v>477</v>
      </c>
      <c r="K1051" t="s">
        <v>1024</v>
      </c>
      <c r="L1051" t="s">
        <v>475</v>
      </c>
      <c r="M1051" t="s">
        <v>719</v>
      </c>
    </row>
    <row r="1052" spans="1:13" x14ac:dyDescent="0.4">
      <c r="A1052" s="375" t="s">
        <v>232</v>
      </c>
      <c r="B1052" t="s">
        <v>405</v>
      </c>
      <c r="C1052" t="s">
        <v>73</v>
      </c>
      <c r="E1052" s="866">
        <v>0.38300000000000001</v>
      </c>
      <c r="F1052" t="s">
        <v>392</v>
      </c>
      <c r="G1052" t="s">
        <v>401</v>
      </c>
      <c r="H1052" s="867">
        <v>9.4800000000000007E-6</v>
      </c>
      <c r="I1052" t="s">
        <v>1023</v>
      </c>
      <c r="J1052" t="s">
        <v>477</v>
      </c>
      <c r="K1052" t="s">
        <v>1024</v>
      </c>
      <c r="L1052" t="s">
        <v>475</v>
      </c>
      <c r="M1052" t="s">
        <v>721</v>
      </c>
    </row>
    <row r="1053" spans="1:13" x14ac:dyDescent="0.4">
      <c r="A1053" s="375" t="s">
        <v>232</v>
      </c>
      <c r="B1053" t="s">
        <v>405</v>
      </c>
      <c r="C1053" t="s">
        <v>55</v>
      </c>
      <c r="E1053" s="866">
        <v>0.34</v>
      </c>
      <c r="F1053" t="s">
        <v>392</v>
      </c>
      <c r="G1053" t="s">
        <v>400</v>
      </c>
      <c r="H1053" s="867">
        <v>5.9000000000000003E-6</v>
      </c>
      <c r="I1053" t="s">
        <v>1023</v>
      </c>
      <c r="J1053" t="s">
        <v>477</v>
      </c>
      <c r="K1053" t="s">
        <v>1024</v>
      </c>
      <c r="L1053" t="s">
        <v>475</v>
      </c>
      <c r="M1053" t="s">
        <v>724</v>
      </c>
    </row>
    <row r="1054" spans="1:13" x14ac:dyDescent="0.4">
      <c r="A1054" s="375" t="s">
        <v>232</v>
      </c>
      <c r="B1054" t="s">
        <v>405</v>
      </c>
      <c r="C1054" t="s">
        <v>55</v>
      </c>
      <c r="E1054" s="866">
        <v>0.34</v>
      </c>
      <c r="F1054" t="s">
        <v>392</v>
      </c>
      <c r="G1054" t="s">
        <v>401</v>
      </c>
      <c r="H1054" s="867">
        <v>7.3799999999999996E-6</v>
      </c>
      <c r="I1054" t="s">
        <v>1023</v>
      </c>
      <c r="J1054" t="s">
        <v>477</v>
      </c>
      <c r="K1054" t="s">
        <v>1024</v>
      </c>
      <c r="L1054" t="s">
        <v>475</v>
      </c>
      <c r="M1054" t="s">
        <v>725</v>
      </c>
    </row>
    <row r="1055" spans="1:13" x14ac:dyDescent="0.4">
      <c r="A1055" s="375" t="s">
        <v>232</v>
      </c>
      <c r="B1055" t="s">
        <v>405</v>
      </c>
      <c r="C1055" t="s">
        <v>406</v>
      </c>
      <c r="D1055" t="s">
        <v>726</v>
      </c>
      <c r="E1055" s="866">
        <v>0.34899999999999998</v>
      </c>
      <c r="F1055" t="s">
        <v>392</v>
      </c>
      <c r="G1055" t="s">
        <v>400</v>
      </c>
      <c r="H1055" s="867">
        <v>9.7000000000000003E-6</v>
      </c>
      <c r="I1055" t="s">
        <v>1023</v>
      </c>
      <c r="J1055" t="s">
        <v>477</v>
      </c>
      <c r="K1055" t="s">
        <v>1024</v>
      </c>
      <c r="L1055" t="s">
        <v>475</v>
      </c>
      <c r="M1055" t="s">
        <v>728</v>
      </c>
    </row>
    <row r="1056" spans="1:13" x14ac:dyDescent="0.4">
      <c r="A1056" s="375" t="s">
        <v>232</v>
      </c>
      <c r="B1056" t="s">
        <v>405</v>
      </c>
      <c r="C1056" t="s">
        <v>406</v>
      </c>
      <c r="D1056" t="s">
        <v>726</v>
      </c>
      <c r="E1056" s="866">
        <v>0.34899999999999998</v>
      </c>
      <c r="F1056" t="s">
        <v>392</v>
      </c>
      <c r="G1056" t="s">
        <v>401</v>
      </c>
      <c r="H1056" s="867">
        <v>1.1199999999999999E-5</v>
      </c>
      <c r="I1056" t="s">
        <v>1023</v>
      </c>
      <c r="J1056" t="s">
        <v>477</v>
      </c>
      <c r="K1056" t="s">
        <v>1024</v>
      </c>
      <c r="L1056" t="s">
        <v>475</v>
      </c>
      <c r="M1056" t="s">
        <v>729</v>
      </c>
    </row>
    <row r="1057" spans="1:13" x14ac:dyDescent="0.4">
      <c r="A1057" s="375" t="s">
        <v>232</v>
      </c>
      <c r="B1057" t="s">
        <v>59</v>
      </c>
      <c r="C1057" t="s">
        <v>52</v>
      </c>
      <c r="E1057" s="866">
        <v>0.33</v>
      </c>
      <c r="F1057" t="s">
        <v>392</v>
      </c>
      <c r="G1057" t="s">
        <v>400</v>
      </c>
      <c r="H1057" s="867">
        <v>2.8999999999999998E-3</v>
      </c>
      <c r="I1057" t="s">
        <v>1023</v>
      </c>
      <c r="J1057" t="s">
        <v>477</v>
      </c>
      <c r="K1057" t="s">
        <v>1024</v>
      </c>
      <c r="L1057" t="s">
        <v>475</v>
      </c>
      <c r="M1057" t="s">
        <v>735</v>
      </c>
    </row>
    <row r="1058" spans="1:13" x14ac:dyDescent="0.4">
      <c r="A1058" s="375" t="s">
        <v>232</v>
      </c>
      <c r="B1058" t="s">
        <v>59</v>
      </c>
      <c r="C1058" t="s">
        <v>52</v>
      </c>
      <c r="E1058" s="866">
        <v>0.33</v>
      </c>
      <c r="F1058" t="s">
        <v>392</v>
      </c>
      <c r="G1058" t="s">
        <v>401</v>
      </c>
      <c r="H1058">
        <v>2.8648290000000002E-3</v>
      </c>
      <c r="I1058" t="s">
        <v>1023</v>
      </c>
      <c r="J1058" t="s">
        <v>477</v>
      </c>
      <c r="K1058" t="s">
        <v>1024</v>
      </c>
      <c r="L1058" t="s">
        <v>475</v>
      </c>
      <c r="M1058" t="s">
        <v>739</v>
      </c>
    </row>
    <row r="1059" spans="1:13" x14ac:dyDescent="0.4">
      <c r="A1059" s="375" t="s">
        <v>232</v>
      </c>
      <c r="B1059" t="s">
        <v>59</v>
      </c>
      <c r="C1059" t="s">
        <v>54</v>
      </c>
      <c r="E1059" s="866">
        <v>0.318</v>
      </c>
      <c r="F1059" t="s">
        <v>392</v>
      </c>
      <c r="G1059" t="s">
        <v>400</v>
      </c>
      <c r="H1059" s="867">
        <v>6.2000000000000003E-5</v>
      </c>
      <c r="I1059" t="s">
        <v>1023</v>
      </c>
      <c r="J1059" t="s">
        <v>477</v>
      </c>
      <c r="K1059" t="s">
        <v>1024</v>
      </c>
      <c r="L1059" t="s">
        <v>475</v>
      </c>
      <c r="M1059" t="s">
        <v>745</v>
      </c>
    </row>
    <row r="1060" spans="1:13" x14ac:dyDescent="0.4">
      <c r="A1060" s="375" t="s">
        <v>232</v>
      </c>
      <c r="B1060" t="s">
        <v>59</v>
      </c>
      <c r="C1060" t="s">
        <v>54</v>
      </c>
      <c r="E1060" s="866">
        <v>0.318</v>
      </c>
      <c r="F1060" t="s">
        <v>392</v>
      </c>
      <c r="G1060" t="s">
        <v>401</v>
      </c>
      <c r="H1060" s="867">
        <v>6.3499999999999999E-5</v>
      </c>
      <c r="I1060" t="s">
        <v>1023</v>
      </c>
      <c r="J1060" t="s">
        <v>477</v>
      </c>
      <c r="K1060" t="s">
        <v>1024</v>
      </c>
      <c r="L1060" t="s">
        <v>475</v>
      </c>
      <c r="M1060" t="s">
        <v>747</v>
      </c>
    </row>
    <row r="1061" spans="1:13" x14ac:dyDescent="0.4">
      <c r="A1061" s="375" t="s">
        <v>232</v>
      </c>
      <c r="B1061" t="s">
        <v>59</v>
      </c>
      <c r="C1061" t="s">
        <v>73</v>
      </c>
      <c r="E1061" s="866">
        <v>0.50900000000000001</v>
      </c>
      <c r="F1061" t="s">
        <v>392</v>
      </c>
      <c r="G1061" t="s">
        <v>400</v>
      </c>
      <c r="H1061" s="867">
        <v>3.0000000000000001E-6</v>
      </c>
      <c r="I1061" t="s">
        <v>1023</v>
      </c>
      <c r="J1061" t="s">
        <v>477</v>
      </c>
      <c r="K1061" t="s">
        <v>1024</v>
      </c>
      <c r="L1061" t="s">
        <v>475</v>
      </c>
      <c r="M1061" t="s">
        <v>752</v>
      </c>
    </row>
    <row r="1062" spans="1:13" x14ac:dyDescent="0.4">
      <c r="A1062" s="375" t="s">
        <v>232</v>
      </c>
      <c r="B1062" t="s">
        <v>59</v>
      </c>
      <c r="C1062" t="s">
        <v>73</v>
      </c>
      <c r="E1062" s="866">
        <v>0.50900000000000001</v>
      </c>
      <c r="F1062" t="s">
        <v>392</v>
      </c>
      <c r="G1062" t="s">
        <v>401</v>
      </c>
      <c r="H1062" s="867">
        <v>4.4800000000000003E-6</v>
      </c>
      <c r="I1062" t="s">
        <v>1023</v>
      </c>
      <c r="J1062" t="s">
        <v>477</v>
      </c>
      <c r="K1062" t="s">
        <v>1024</v>
      </c>
      <c r="L1062" t="s">
        <v>475</v>
      </c>
      <c r="M1062" t="s">
        <v>754</v>
      </c>
    </row>
    <row r="1063" spans="1:13" x14ac:dyDescent="0.4">
      <c r="A1063" s="375" t="s">
        <v>232</v>
      </c>
      <c r="B1063" t="s">
        <v>59</v>
      </c>
      <c r="C1063" t="s">
        <v>55</v>
      </c>
      <c r="E1063" s="866">
        <v>0.33900000000000002</v>
      </c>
      <c r="F1063" t="s">
        <v>392</v>
      </c>
      <c r="G1063" t="s">
        <v>400</v>
      </c>
      <c r="H1063" s="867">
        <v>2.5000000000000001E-5</v>
      </c>
      <c r="I1063" t="s">
        <v>1023</v>
      </c>
      <c r="J1063" t="s">
        <v>477</v>
      </c>
      <c r="K1063" t="s">
        <v>1024</v>
      </c>
      <c r="L1063" t="s">
        <v>475</v>
      </c>
      <c r="M1063" t="s">
        <v>757</v>
      </c>
    </row>
    <row r="1064" spans="1:13" x14ac:dyDescent="0.4">
      <c r="A1064" s="375" t="s">
        <v>232</v>
      </c>
      <c r="B1064" t="s">
        <v>59</v>
      </c>
      <c r="C1064" t="s">
        <v>55</v>
      </c>
      <c r="E1064" s="866">
        <v>0.33900000000000002</v>
      </c>
      <c r="F1064" t="s">
        <v>392</v>
      </c>
      <c r="G1064" t="s">
        <v>401</v>
      </c>
      <c r="H1064" s="867">
        <v>2.65E-5</v>
      </c>
      <c r="I1064" t="s">
        <v>1023</v>
      </c>
      <c r="J1064" t="s">
        <v>477</v>
      </c>
      <c r="K1064" t="s">
        <v>1024</v>
      </c>
      <c r="L1064" t="s">
        <v>475</v>
      </c>
      <c r="M1064" t="s">
        <v>758</v>
      </c>
    </row>
    <row r="1065" spans="1:13" x14ac:dyDescent="0.4">
      <c r="A1065" s="375" t="s">
        <v>232</v>
      </c>
      <c r="B1065" t="s">
        <v>59</v>
      </c>
      <c r="C1065" t="s">
        <v>406</v>
      </c>
      <c r="D1065" t="s">
        <v>759</v>
      </c>
      <c r="E1065" s="866">
        <v>0.48099999999999998</v>
      </c>
      <c r="F1065" t="s">
        <v>392</v>
      </c>
      <c r="G1065" t="s">
        <v>400</v>
      </c>
      <c r="H1065" s="867">
        <v>2.0000000000000001E-4</v>
      </c>
      <c r="I1065" t="s">
        <v>1023</v>
      </c>
      <c r="J1065" t="s">
        <v>477</v>
      </c>
      <c r="K1065" t="s">
        <v>1024</v>
      </c>
      <c r="L1065" t="s">
        <v>475</v>
      </c>
      <c r="M1065" t="s">
        <v>761</v>
      </c>
    </row>
    <row r="1066" spans="1:13" x14ac:dyDescent="0.4">
      <c r="A1066" s="375" t="s">
        <v>232</v>
      </c>
      <c r="B1066" t="s">
        <v>59</v>
      </c>
      <c r="C1066" t="s">
        <v>406</v>
      </c>
      <c r="D1066" t="s">
        <v>759</v>
      </c>
      <c r="E1066" s="866">
        <v>0.48099999999999998</v>
      </c>
      <c r="F1066" t="s">
        <v>392</v>
      </c>
      <c r="G1066" t="s">
        <v>401</v>
      </c>
      <c r="H1066">
        <v>1.9817599999999999E-4</v>
      </c>
      <c r="I1066" t="s">
        <v>1023</v>
      </c>
      <c r="J1066" t="s">
        <v>477</v>
      </c>
      <c r="K1066" t="s">
        <v>1024</v>
      </c>
      <c r="L1066" t="s">
        <v>475</v>
      </c>
      <c r="M1066" t="s">
        <v>762</v>
      </c>
    </row>
    <row r="1067" spans="1:13" x14ac:dyDescent="0.4">
      <c r="A1067" s="375" t="s">
        <v>232</v>
      </c>
      <c r="B1067" t="s">
        <v>60</v>
      </c>
      <c r="C1067" t="s">
        <v>52</v>
      </c>
      <c r="E1067" s="866">
        <v>0.34</v>
      </c>
      <c r="F1067" t="s">
        <v>392</v>
      </c>
      <c r="G1067" t="s">
        <v>400</v>
      </c>
      <c r="H1067" s="867">
        <v>1.7000000000000001E-4</v>
      </c>
      <c r="I1067" t="s">
        <v>1023</v>
      </c>
      <c r="J1067" t="s">
        <v>477</v>
      </c>
      <c r="K1067" t="s">
        <v>1024</v>
      </c>
      <c r="L1067" t="s">
        <v>475</v>
      </c>
      <c r="M1067" t="s">
        <v>768</v>
      </c>
    </row>
    <row r="1068" spans="1:13" x14ac:dyDescent="0.4">
      <c r="A1068" s="375" t="s">
        <v>232</v>
      </c>
      <c r="B1068" t="s">
        <v>60</v>
      </c>
      <c r="C1068" t="s">
        <v>52</v>
      </c>
      <c r="E1068" s="866">
        <v>0.34</v>
      </c>
      <c r="F1068" t="s">
        <v>392</v>
      </c>
      <c r="G1068" t="s">
        <v>401</v>
      </c>
      <c r="H1068">
        <v>1.68629E-4</v>
      </c>
      <c r="I1068" t="s">
        <v>1023</v>
      </c>
      <c r="J1068" t="s">
        <v>477</v>
      </c>
      <c r="K1068" t="s">
        <v>1024</v>
      </c>
      <c r="L1068" t="s">
        <v>475</v>
      </c>
      <c r="M1068" t="s">
        <v>772</v>
      </c>
    </row>
    <row r="1069" spans="1:13" x14ac:dyDescent="0.4">
      <c r="A1069" s="375" t="s">
        <v>232</v>
      </c>
      <c r="B1069" t="s">
        <v>60</v>
      </c>
      <c r="C1069" t="s">
        <v>54</v>
      </c>
      <c r="E1069" s="866">
        <v>0.432</v>
      </c>
      <c r="F1069" t="s">
        <v>392</v>
      </c>
      <c r="G1069" t="s">
        <v>400</v>
      </c>
      <c r="H1069" s="867">
        <v>1.2999999999999999E-5</v>
      </c>
      <c r="I1069" t="s">
        <v>1023</v>
      </c>
      <c r="J1069" t="s">
        <v>477</v>
      </c>
      <c r="K1069" t="s">
        <v>1024</v>
      </c>
      <c r="L1069" t="s">
        <v>475</v>
      </c>
      <c r="M1069" t="s">
        <v>778</v>
      </c>
    </row>
    <row r="1070" spans="1:13" x14ac:dyDescent="0.4">
      <c r="A1070" s="375" t="s">
        <v>232</v>
      </c>
      <c r="B1070" t="s">
        <v>60</v>
      </c>
      <c r="C1070" t="s">
        <v>54</v>
      </c>
      <c r="E1070" s="866">
        <v>0.432</v>
      </c>
      <c r="F1070" t="s">
        <v>392</v>
      </c>
      <c r="G1070" t="s">
        <v>401</v>
      </c>
      <c r="H1070" s="867">
        <v>1.45E-5</v>
      </c>
      <c r="I1070" t="s">
        <v>1023</v>
      </c>
      <c r="J1070" t="s">
        <v>477</v>
      </c>
      <c r="K1070" t="s">
        <v>1024</v>
      </c>
      <c r="L1070" t="s">
        <v>475</v>
      </c>
      <c r="M1070" t="s">
        <v>780</v>
      </c>
    </row>
    <row r="1071" spans="1:13" x14ac:dyDescent="0.4">
      <c r="A1071" s="375" t="s">
        <v>232</v>
      </c>
      <c r="B1071" t="s">
        <v>60</v>
      </c>
      <c r="C1071" t="s">
        <v>73</v>
      </c>
      <c r="E1071" s="866">
        <v>0.55000000000000004</v>
      </c>
      <c r="F1071" t="s">
        <v>392</v>
      </c>
      <c r="G1071" t="s">
        <v>400</v>
      </c>
      <c r="H1071" s="867">
        <v>3.8E-6</v>
      </c>
      <c r="I1071" t="s">
        <v>1023</v>
      </c>
      <c r="J1071" t="s">
        <v>477</v>
      </c>
      <c r="K1071" t="s">
        <v>1024</v>
      </c>
      <c r="L1071" t="s">
        <v>475</v>
      </c>
      <c r="M1071" t="s">
        <v>784</v>
      </c>
    </row>
    <row r="1072" spans="1:13" x14ac:dyDescent="0.4">
      <c r="A1072" s="375" t="s">
        <v>232</v>
      </c>
      <c r="B1072" t="s">
        <v>60</v>
      </c>
      <c r="C1072" t="s">
        <v>73</v>
      </c>
      <c r="E1072" s="866">
        <v>0.55000000000000004</v>
      </c>
      <c r="F1072" t="s">
        <v>392</v>
      </c>
      <c r="G1072" t="s">
        <v>401</v>
      </c>
      <c r="H1072" s="867">
        <v>5.2800000000000003E-6</v>
      </c>
      <c r="I1072" t="s">
        <v>1023</v>
      </c>
      <c r="J1072" t="s">
        <v>477</v>
      </c>
      <c r="K1072" t="s">
        <v>1024</v>
      </c>
      <c r="L1072" t="s">
        <v>475</v>
      </c>
      <c r="M1072" t="s">
        <v>786</v>
      </c>
    </row>
    <row r="1073" spans="1:13" x14ac:dyDescent="0.4">
      <c r="A1073" s="375" t="s">
        <v>232</v>
      </c>
      <c r="B1073" t="s">
        <v>60</v>
      </c>
      <c r="C1073" t="s">
        <v>55</v>
      </c>
      <c r="E1073" s="866">
        <v>0.34</v>
      </c>
      <c r="F1073" t="s">
        <v>392</v>
      </c>
      <c r="G1073" t="s">
        <v>400</v>
      </c>
      <c r="H1073" s="867">
        <v>5.9000000000000003E-6</v>
      </c>
      <c r="I1073" t="s">
        <v>1023</v>
      </c>
      <c r="J1073" t="s">
        <v>477</v>
      </c>
      <c r="K1073" t="s">
        <v>1024</v>
      </c>
      <c r="L1073" t="s">
        <v>475</v>
      </c>
      <c r="M1073" t="s">
        <v>789</v>
      </c>
    </row>
    <row r="1074" spans="1:13" x14ac:dyDescent="0.4">
      <c r="A1074" s="375" t="s">
        <v>232</v>
      </c>
      <c r="B1074" t="s">
        <v>60</v>
      </c>
      <c r="C1074" t="s">
        <v>55</v>
      </c>
      <c r="E1074" s="866">
        <v>0.34</v>
      </c>
      <c r="F1074" t="s">
        <v>392</v>
      </c>
      <c r="G1074" t="s">
        <v>401</v>
      </c>
      <c r="H1074" s="867">
        <v>7.3799999999999996E-6</v>
      </c>
      <c r="I1074" t="s">
        <v>1023</v>
      </c>
      <c r="J1074" t="s">
        <v>477</v>
      </c>
      <c r="K1074" t="s">
        <v>1024</v>
      </c>
      <c r="L1074" t="s">
        <v>475</v>
      </c>
      <c r="M1074" t="s">
        <v>790</v>
      </c>
    </row>
    <row r="1075" spans="1:13" x14ac:dyDescent="0.4">
      <c r="A1075" s="375" t="s">
        <v>232</v>
      </c>
      <c r="B1075" t="s">
        <v>60</v>
      </c>
      <c r="C1075" t="s">
        <v>406</v>
      </c>
      <c r="D1075" t="s">
        <v>791</v>
      </c>
      <c r="E1075" s="866">
        <v>0.432</v>
      </c>
      <c r="F1075" t="s">
        <v>392</v>
      </c>
      <c r="G1075" t="s">
        <v>400</v>
      </c>
      <c r="H1075" s="867">
        <v>1.2999999999999999E-5</v>
      </c>
      <c r="I1075" t="s">
        <v>1023</v>
      </c>
      <c r="J1075" t="s">
        <v>477</v>
      </c>
      <c r="K1075" t="s">
        <v>1024</v>
      </c>
      <c r="L1075" t="s">
        <v>475</v>
      </c>
      <c r="M1075" t="s">
        <v>793</v>
      </c>
    </row>
    <row r="1076" spans="1:13" x14ac:dyDescent="0.4">
      <c r="A1076" s="375" t="s">
        <v>232</v>
      </c>
      <c r="B1076" t="s">
        <v>60</v>
      </c>
      <c r="C1076" t="s">
        <v>406</v>
      </c>
      <c r="D1076" t="s">
        <v>791</v>
      </c>
      <c r="E1076" s="866">
        <v>0.432</v>
      </c>
      <c r="F1076" t="s">
        <v>392</v>
      </c>
      <c r="G1076" t="s">
        <v>401</v>
      </c>
      <c r="H1076" s="867">
        <v>1.45E-5</v>
      </c>
      <c r="I1076" t="s">
        <v>1023</v>
      </c>
      <c r="J1076" t="s">
        <v>477</v>
      </c>
      <c r="K1076" t="s">
        <v>1024</v>
      </c>
      <c r="L1076" t="s">
        <v>475</v>
      </c>
      <c r="M1076" t="s">
        <v>794</v>
      </c>
    </row>
    <row r="1077" spans="1:13" x14ac:dyDescent="0.4">
      <c r="A1077" s="375" t="s">
        <v>232</v>
      </c>
      <c r="B1077" t="s">
        <v>61</v>
      </c>
      <c r="C1077" t="s">
        <v>52</v>
      </c>
      <c r="E1077" s="866">
        <v>0.28599999999999998</v>
      </c>
      <c r="F1077" t="s">
        <v>392</v>
      </c>
      <c r="G1077" t="s">
        <v>400</v>
      </c>
      <c r="H1077" s="867">
        <v>4.8999999999999998E-3</v>
      </c>
      <c r="I1077" t="s">
        <v>1023</v>
      </c>
      <c r="J1077" t="s">
        <v>477</v>
      </c>
      <c r="K1077" t="s">
        <v>1024</v>
      </c>
      <c r="L1077" t="s">
        <v>475</v>
      </c>
      <c r="M1077" t="s">
        <v>800</v>
      </c>
    </row>
    <row r="1078" spans="1:13" x14ac:dyDescent="0.4">
      <c r="A1078" s="375" t="s">
        <v>232</v>
      </c>
      <c r="B1078" t="s">
        <v>61</v>
      </c>
      <c r="C1078" t="s">
        <v>52</v>
      </c>
      <c r="E1078" s="866">
        <v>0.28599999999999998</v>
      </c>
      <c r="F1078" t="s">
        <v>392</v>
      </c>
      <c r="G1078" t="s">
        <v>401</v>
      </c>
      <c r="H1078">
        <v>4.9008300000000001E-3</v>
      </c>
      <c r="I1078" t="s">
        <v>1023</v>
      </c>
      <c r="J1078" t="s">
        <v>477</v>
      </c>
      <c r="K1078" t="s">
        <v>1024</v>
      </c>
      <c r="L1078" t="s">
        <v>475</v>
      </c>
      <c r="M1078" t="s">
        <v>804</v>
      </c>
    </row>
    <row r="1079" spans="1:13" x14ac:dyDescent="0.4">
      <c r="A1079" s="375" t="s">
        <v>232</v>
      </c>
      <c r="B1079" t="s">
        <v>61</v>
      </c>
      <c r="C1079" t="s">
        <v>54</v>
      </c>
      <c r="E1079" s="866">
        <v>0.28199999999999997</v>
      </c>
      <c r="F1079" t="s">
        <v>392</v>
      </c>
      <c r="G1079" t="s">
        <v>400</v>
      </c>
      <c r="H1079" s="867">
        <v>9.0000000000000002E-6</v>
      </c>
      <c r="I1079" t="s">
        <v>1023</v>
      </c>
      <c r="J1079" t="s">
        <v>477</v>
      </c>
      <c r="K1079" t="s">
        <v>1024</v>
      </c>
      <c r="L1079" t="s">
        <v>475</v>
      </c>
      <c r="M1079" t="s">
        <v>810</v>
      </c>
    </row>
    <row r="1080" spans="1:13" x14ac:dyDescent="0.4">
      <c r="A1080" s="375" t="s">
        <v>232</v>
      </c>
      <c r="B1080" t="s">
        <v>61</v>
      </c>
      <c r="C1080" t="s">
        <v>54</v>
      </c>
      <c r="E1080" s="866">
        <v>0.28199999999999997</v>
      </c>
      <c r="F1080" t="s">
        <v>392</v>
      </c>
      <c r="G1080" t="s">
        <v>401</v>
      </c>
      <c r="H1080" s="867">
        <v>1.0499999999999999E-5</v>
      </c>
      <c r="I1080" t="s">
        <v>1023</v>
      </c>
      <c r="J1080" t="s">
        <v>477</v>
      </c>
      <c r="K1080" t="s">
        <v>1024</v>
      </c>
      <c r="L1080" t="s">
        <v>475</v>
      </c>
      <c r="M1080" t="s">
        <v>812</v>
      </c>
    </row>
    <row r="1081" spans="1:13" x14ac:dyDescent="0.4">
      <c r="A1081" s="375" t="s">
        <v>232</v>
      </c>
      <c r="B1081" t="s">
        <v>61</v>
      </c>
      <c r="C1081" t="s">
        <v>73</v>
      </c>
      <c r="E1081" s="866">
        <v>0.48499999999999999</v>
      </c>
      <c r="F1081" t="s">
        <v>392</v>
      </c>
      <c r="G1081" t="s">
        <v>400</v>
      </c>
      <c r="H1081" s="867">
        <v>3.9999999999999998E-6</v>
      </c>
      <c r="I1081" t="s">
        <v>1023</v>
      </c>
      <c r="J1081" t="s">
        <v>477</v>
      </c>
      <c r="K1081" t="s">
        <v>1024</v>
      </c>
      <c r="L1081" t="s">
        <v>475</v>
      </c>
      <c r="M1081" t="s">
        <v>816</v>
      </c>
    </row>
    <row r="1082" spans="1:13" x14ac:dyDescent="0.4">
      <c r="A1082" s="375" t="s">
        <v>232</v>
      </c>
      <c r="B1082" t="s">
        <v>61</v>
      </c>
      <c r="C1082" t="s">
        <v>73</v>
      </c>
      <c r="E1082" s="866">
        <v>0.48499999999999999</v>
      </c>
      <c r="F1082" t="s">
        <v>392</v>
      </c>
      <c r="G1082" t="s">
        <v>401</v>
      </c>
      <c r="H1082" s="867">
        <v>5.48E-6</v>
      </c>
      <c r="I1082" t="s">
        <v>1023</v>
      </c>
      <c r="J1082" t="s">
        <v>477</v>
      </c>
      <c r="K1082" t="s">
        <v>1024</v>
      </c>
      <c r="L1082" t="s">
        <v>475</v>
      </c>
      <c r="M1082" t="s">
        <v>818</v>
      </c>
    </row>
    <row r="1083" spans="1:13" x14ac:dyDescent="0.4">
      <c r="A1083" s="375" t="s">
        <v>232</v>
      </c>
      <c r="B1083" t="s">
        <v>61</v>
      </c>
      <c r="C1083" t="s">
        <v>55</v>
      </c>
      <c r="E1083" s="866">
        <v>0.30599999999999999</v>
      </c>
      <c r="F1083" t="s">
        <v>392</v>
      </c>
      <c r="G1083" t="s">
        <v>400</v>
      </c>
      <c r="H1083" s="867">
        <v>9.0000000000000002E-6</v>
      </c>
      <c r="I1083" t="s">
        <v>1023</v>
      </c>
      <c r="J1083" t="s">
        <v>477</v>
      </c>
      <c r="K1083" t="s">
        <v>1024</v>
      </c>
      <c r="L1083" t="s">
        <v>475</v>
      </c>
      <c r="M1083" t="s">
        <v>821</v>
      </c>
    </row>
    <row r="1084" spans="1:13" x14ac:dyDescent="0.4">
      <c r="A1084" s="375" t="s">
        <v>232</v>
      </c>
      <c r="B1084" t="s">
        <v>61</v>
      </c>
      <c r="C1084" t="s">
        <v>55</v>
      </c>
      <c r="E1084" s="866">
        <v>0.30599999999999999</v>
      </c>
      <c r="F1084" t="s">
        <v>392</v>
      </c>
      <c r="G1084" t="s">
        <v>401</v>
      </c>
      <c r="H1084" s="867">
        <v>1.0499999999999999E-5</v>
      </c>
      <c r="I1084" t="s">
        <v>1023</v>
      </c>
      <c r="J1084" t="s">
        <v>477</v>
      </c>
      <c r="K1084" t="s">
        <v>1024</v>
      </c>
      <c r="L1084" t="s">
        <v>475</v>
      </c>
      <c r="M1084" t="s">
        <v>822</v>
      </c>
    </row>
    <row r="1085" spans="1:13" x14ac:dyDescent="0.4">
      <c r="A1085" s="375" t="s">
        <v>232</v>
      </c>
      <c r="B1085" t="s">
        <v>61</v>
      </c>
      <c r="C1085" t="s">
        <v>406</v>
      </c>
      <c r="D1085" t="s">
        <v>823</v>
      </c>
      <c r="E1085" s="866">
        <v>0.40300000000000002</v>
      </c>
      <c r="F1085" t="s">
        <v>392</v>
      </c>
      <c r="G1085" t="s">
        <v>400</v>
      </c>
      <c r="H1085" s="867">
        <v>2.5999999999999998E-4</v>
      </c>
      <c r="I1085" t="s">
        <v>1023</v>
      </c>
      <c r="J1085" t="s">
        <v>477</v>
      </c>
      <c r="K1085" t="s">
        <v>1024</v>
      </c>
      <c r="L1085" t="s">
        <v>475</v>
      </c>
      <c r="M1085" t="s">
        <v>825</v>
      </c>
    </row>
    <row r="1086" spans="1:13" x14ac:dyDescent="0.4">
      <c r="A1086" s="375" t="s">
        <v>232</v>
      </c>
      <c r="B1086" t="s">
        <v>61</v>
      </c>
      <c r="C1086" t="s">
        <v>406</v>
      </c>
      <c r="D1086" t="s">
        <v>823</v>
      </c>
      <c r="E1086" s="866">
        <v>0.40300000000000002</v>
      </c>
      <c r="F1086" t="s">
        <v>392</v>
      </c>
      <c r="G1086" t="s">
        <v>401</v>
      </c>
      <c r="H1086">
        <v>2.6614100000000001E-4</v>
      </c>
      <c r="I1086" t="s">
        <v>1023</v>
      </c>
      <c r="J1086" t="s">
        <v>477</v>
      </c>
      <c r="K1086" t="s">
        <v>1024</v>
      </c>
      <c r="L1086" t="s">
        <v>475</v>
      </c>
      <c r="M1086" t="s">
        <v>826</v>
      </c>
    </row>
    <row r="1087" spans="1:13" x14ac:dyDescent="0.4">
      <c r="A1087" s="375" t="s">
        <v>232</v>
      </c>
      <c r="B1087" t="s">
        <v>62</v>
      </c>
      <c r="C1087" t="s">
        <v>52</v>
      </c>
      <c r="E1087" s="866">
        <v>0.33100000000000002</v>
      </c>
      <c r="F1087" t="s">
        <v>392</v>
      </c>
      <c r="G1087" t="s">
        <v>400</v>
      </c>
      <c r="H1087" s="867">
        <v>7.9999999999999996E-6</v>
      </c>
      <c r="I1087" t="s">
        <v>1023</v>
      </c>
      <c r="J1087" t="s">
        <v>477</v>
      </c>
      <c r="K1087" t="s">
        <v>1024</v>
      </c>
      <c r="L1087" t="s">
        <v>475</v>
      </c>
      <c r="M1087" t="s">
        <v>832</v>
      </c>
    </row>
    <row r="1088" spans="1:13" x14ac:dyDescent="0.4">
      <c r="A1088" s="375" t="s">
        <v>232</v>
      </c>
      <c r="B1088" t="s">
        <v>62</v>
      </c>
      <c r="C1088" t="s">
        <v>52</v>
      </c>
      <c r="E1088" s="866">
        <v>0.33100000000000002</v>
      </c>
      <c r="F1088" t="s">
        <v>392</v>
      </c>
      <c r="G1088" t="s">
        <v>401</v>
      </c>
      <c r="H1088" s="867">
        <v>1.08E-5</v>
      </c>
      <c r="I1088" t="s">
        <v>1023</v>
      </c>
      <c r="J1088" t="s">
        <v>477</v>
      </c>
      <c r="K1088" t="s">
        <v>1024</v>
      </c>
      <c r="L1088" t="s">
        <v>475</v>
      </c>
      <c r="M1088" t="s">
        <v>836</v>
      </c>
    </row>
    <row r="1089" spans="1:13" x14ac:dyDescent="0.4">
      <c r="A1089" s="375" t="s">
        <v>232</v>
      </c>
      <c r="B1089" t="s">
        <v>62</v>
      </c>
      <c r="C1089" t="s">
        <v>54</v>
      </c>
      <c r="E1089" s="866">
        <v>0.33200000000000002</v>
      </c>
      <c r="F1089" t="s">
        <v>392</v>
      </c>
      <c r="G1089" t="s">
        <v>400</v>
      </c>
      <c r="H1089" s="867">
        <v>1.4E-5</v>
      </c>
      <c r="I1089" t="s">
        <v>1023</v>
      </c>
      <c r="J1089" t="s">
        <v>477</v>
      </c>
      <c r="K1089" t="s">
        <v>1024</v>
      </c>
      <c r="L1089" t="s">
        <v>475</v>
      </c>
      <c r="M1089" t="s">
        <v>842</v>
      </c>
    </row>
    <row r="1090" spans="1:13" x14ac:dyDescent="0.4">
      <c r="A1090" s="375" t="s">
        <v>232</v>
      </c>
      <c r="B1090" t="s">
        <v>62</v>
      </c>
      <c r="C1090" t="s">
        <v>54</v>
      </c>
      <c r="E1090" s="866">
        <v>0.33200000000000002</v>
      </c>
      <c r="F1090" t="s">
        <v>392</v>
      </c>
      <c r="G1090" t="s">
        <v>401</v>
      </c>
      <c r="H1090" s="867">
        <v>1.5500000000000001E-5</v>
      </c>
      <c r="I1090" t="s">
        <v>1023</v>
      </c>
      <c r="J1090" t="s">
        <v>477</v>
      </c>
      <c r="K1090" t="s">
        <v>1024</v>
      </c>
      <c r="L1090" t="s">
        <v>475</v>
      </c>
      <c r="M1090" t="s">
        <v>844</v>
      </c>
    </row>
    <row r="1091" spans="1:13" x14ac:dyDescent="0.4">
      <c r="A1091" s="375" t="s">
        <v>232</v>
      </c>
      <c r="B1091" t="s">
        <v>62</v>
      </c>
      <c r="C1091" t="s">
        <v>73</v>
      </c>
      <c r="E1091" s="866">
        <v>0.50900000000000001</v>
      </c>
      <c r="F1091" t="s">
        <v>392</v>
      </c>
      <c r="G1091" t="s">
        <v>400</v>
      </c>
      <c r="H1091" s="867">
        <v>3.9999999999999998E-6</v>
      </c>
      <c r="I1091" t="s">
        <v>1023</v>
      </c>
      <c r="J1091" t="s">
        <v>477</v>
      </c>
      <c r="K1091" t="s">
        <v>1024</v>
      </c>
      <c r="L1091" t="s">
        <v>475</v>
      </c>
      <c r="M1091" t="s">
        <v>848</v>
      </c>
    </row>
    <row r="1092" spans="1:13" x14ac:dyDescent="0.4">
      <c r="A1092" s="375" t="s">
        <v>232</v>
      </c>
      <c r="B1092" t="s">
        <v>62</v>
      </c>
      <c r="C1092" t="s">
        <v>73</v>
      </c>
      <c r="E1092" s="866">
        <v>0.50900000000000001</v>
      </c>
      <c r="F1092" t="s">
        <v>392</v>
      </c>
      <c r="G1092" t="s">
        <v>401</v>
      </c>
      <c r="H1092" s="867">
        <v>5.48E-6</v>
      </c>
      <c r="I1092" t="s">
        <v>1023</v>
      </c>
      <c r="J1092" t="s">
        <v>477</v>
      </c>
      <c r="K1092" t="s">
        <v>1024</v>
      </c>
      <c r="L1092" t="s">
        <v>475</v>
      </c>
      <c r="M1092" t="s">
        <v>850</v>
      </c>
    </row>
    <row r="1093" spans="1:13" x14ac:dyDescent="0.4">
      <c r="A1093" s="375" t="s">
        <v>232</v>
      </c>
      <c r="B1093" t="s">
        <v>62</v>
      </c>
      <c r="C1093" t="s">
        <v>55</v>
      </c>
      <c r="E1093" s="866">
        <v>0.314</v>
      </c>
      <c r="F1093" t="s">
        <v>392</v>
      </c>
      <c r="G1093" t="s">
        <v>400</v>
      </c>
      <c r="H1093" s="867">
        <v>9.9999999999999995E-7</v>
      </c>
      <c r="I1093" t="s">
        <v>1023</v>
      </c>
      <c r="J1093" t="s">
        <v>477</v>
      </c>
      <c r="K1093" t="s">
        <v>1024</v>
      </c>
      <c r="L1093" t="s">
        <v>475</v>
      </c>
      <c r="M1093" t="s">
        <v>853</v>
      </c>
    </row>
    <row r="1094" spans="1:13" x14ac:dyDescent="0.4">
      <c r="A1094" s="375" t="s">
        <v>232</v>
      </c>
      <c r="B1094" t="s">
        <v>62</v>
      </c>
      <c r="C1094" t="s">
        <v>55</v>
      </c>
      <c r="E1094" s="866">
        <v>0.314</v>
      </c>
      <c r="F1094" t="s">
        <v>392</v>
      </c>
      <c r="G1094" t="s">
        <v>401</v>
      </c>
      <c r="H1094" s="867">
        <v>2.48E-6</v>
      </c>
      <c r="I1094" t="s">
        <v>1023</v>
      </c>
      <c r="J1094" t="s">
        <v>477</v>
      </c>
      <c r="K1094" t="s">
        <v>1024</v>
      </c>
      <c r="L1094" t="s">
        <v>475</v>
      </c>
      <c r="M1094" t="s">
        <v>854</v>
      </c>
    </row>
    <row r="1095" spans="1:13" x14ac:dyDescent="0.4">
      <c r="A1095" s="375" t="s">
        <v>232</v>
      </c>
      <c r="B1095" t="s">
        <v>62</v>
      </c>
      <c r="C1095" t="s">
        <v>406</v>
      </c>
      <c r="D1095" t="s">
        <v>855</v>
      </c>
      <c r="E1095" s="866">
        <v>0.46</v>
      </c>
      <c r="F1095" t="s">
        <v>392</v>
      </c>
      <c r="G1095" t="s">
        <v>400</v>
      </c>
      <c r="H1095" s="867">
        <v>5.0000000000000004E-6</v>
      </c>
      <c r="I1095" t="s">
        <v>1023</v>
      </c>
      <c r="J1095" t="s">
        <v>477</v>
      </c>
      <c r="K1095" t="s">
        <v>1024</v>
      </c>
      <c r="L1095" t="s">
        <v>475</v>
      </c>
      <c r="M1095" t="s">
        <v>857</v>
      </c>
    </row>
    <row r="1096" spans="1:13" x14ac:dyDescent="0.4">
      <c r="A1096" s="375" t="s">
        <v>232</v>
      </c>
      <c r="B1096" t="s">
        <v>62</v>
      </c>
      <c r="C1096" t="s">
        <v>406</v>
      </c>
      <c r="D1096" t="s">
        <v>855</v>
      </c>
      <c r="E1096" s="866">
        <v>0.46</v>
      </c>
      <c r="F1096" t="s">
        <v>392</v>
      </c>
      <c r="G1096" t="s">
        <v>401</v>
      </c>
      <c r="H1096" s="867">
        <v>6.6599999999999998E-6</v>
      </c>
      <c r="I1096" t="s">
        <v>1023</v>
      </c>
      <c r="J1096" t="s">
        <v>477</v>
      </c>
      <c r="K1096" t="s">
        <v>1024</v>
      </c>
      <c r="L1096" t="s">
        <v>475</v>
      </c>
      <c r="M1096" t="s">
        <v>858</v>
      </c>
    </row>
    <row r="1097" spans="1:13" x14ac:dyDescent="0.4">
      <c r="A1097" s="375" t="s">
        <v>232</v>
      </c>
      <c r="B1097" t="s">
        <v>63</v>
      </c>
      <c r="C1097" t="s">
        <v>52</v>
      </c>
      <c r="E1097" s="866">
        <v>0.31900000000000001</v>
      </c>
      <c r="F1097" t="s">
        <v>392</v>
      </c>
      <c r="G1097" t="s">
        <v>400</v>
      </c>
      <c r="H1097" s="867">
        <v>3.6000000000000001E-5</v>
      </c>
      <c r="I1097" t="s">
        <v>1023</v>
      </c>
      <c r="J1097" t="s">
        <v>477</v>
      </c>
      <c r="K1097" t="s">
        <v>1024</v>
      </c>
      <c r="L1097" t="s">
        <v>475</v>
      </c>
      <c r="M1097" t="s">
        <v>864</v>
      </c>
    </row>
    <row r="1098" spans="1:13" x14ac:dyDescent="0.4">
      <c r="A1098" s="375" t="s">
        <v>232</v>
      </c>
      <c r="B1098" t="s">
        <v>63</v>
      </c>
      <c r="C1098" t="s">
        <v>52</v>
      </c>
      <c r="E1098" s="866">
        <v>0.31900000000000001</v>
      </c>
      <c r="F1098" t="s">
        <v>392</v>
      </c>
      <c r="G1098" t="s">
        <v>401</v>
      </c>
      <c r="H1098" s="867">
        <v>3.8800000000000001E-5</v>
      </c>
      <c r="I1098" t="s">
        <v>1023</v>
      </c>
      <c r="J1098" t="s">
        <v>477</v>
      </c>
      <c r="K1098" t="s">
        <v>1024</v>
      </c>
      <c r="L1098" t="s">
        <v>475</v>
      </c>
      <c r="M1098" t="s">
        <v>868</v>
      </c>
    </row>
    <row r="1099" spans="1:13" x14ac:dyDescent="0.4">
      <c r="A1099" s="375" t="s">
        <v>232</v>
      </c>
      <c r="B1099" t="s">
        <v>63</v>
      </c>
      <c r="C1099" t="s">
        <v>54</v>
      </c>
      <c r="E1099" s="866">
        <v>0.29899999999999999</v>
      </c>
      <c r="F1099" t="s">
        <v>392</v>
      </c>
      <c r="G1099" t="s">
        <v>400</v>
      </c>
      <c r="H1099" s="867">
        <v>1.2999999999999999E-5</v>
      </c>
      <c r="I1099" t="s">
        <v>1023</v>
      </c>
      <c r="J1099" t="s">
        <v>477</v>
      </c>
      <c r="K1099" t="s">
        <v>1024</v>
      </c>
      <c r="L1099" t="s">
        <v>475</v>
      </c>
      <c r="M1099" t="s">
        <v>874</v>
      </c>
    </row>
    <row r="1100" spans="1:13" x14ac:dyDescent="0.4">
      <c r="A1100" s="375" t="s">
        <v>232</v>
      </c>
      <c r="B1100" t="s">
        <v>63</v>
      </c>
      <c r="C1100" t="s">
        <v>54</v>
      </c>
      <c r="E1100" s="866">
        <v>0.29899999999999999</v>
      </c>
      <c r="F1100" t="s">
        <v>392</v>
      </c>
      <c r="G1100" t="s">
        <v>401</v>
      </c>
      <c r="H1100" s="867">
        <v>1.45E-5</v>
      </c>
      <c r="I1100" t="s">
        <v>1023</v>
      </c>
      <c r="J1100" t="s">
        <v>477</v>
      </c>
      <c r="K1100" t="s">
        <v>1024</v>
      </c>
      <c r="L1100" t="s">
        <v>475</v>
      </c>
      <c r="M1100" t="s">
        <v>876</v>
      </c>
    </row>
    <row r="1101" spans="1:13" x14ac:dyDescent="0.4">
      <c r="A1101" s="375" t="s">
        <v>232</v>
      </c>
      <c r="B1101" t="s">
        <v>63</v>
      </c>
      <c r="C1101" t="s">
        <v>73</v>
      </c>
      <c r="E1101" s="866">
        <v>0.501</v>
      </c>
      <c r="F1101" t="s">
        <v>392</v>
      </c>
      <c r="G1101" t="s">
        <v>400</v>
      </c>
      <c r="H1101" s="867">
        <v>5.0000000000000004E-6</v>
      </c>
      <c r="I1101" t="s">
        <v>1023</v>
      </c>
      <c r="J1101" t="s">
        <v>477</v>
      </c>
      <c r="K1101" t="s">
        <v>1024</v>
      </c>
      <c r="L1101" t="s">
        <v>475</v>
      </c>
      <c r="M1101" t="s">
        <v>880</v>
      </c>
    </row>
    <row r="1102" spans="1:13" x14ac:dyDescent="0.4">
      <c r="A1102" s="410" t="s">
        <v>232</v>
      </c>
      <c r="B1102" t="s">
        <v>63</v>
      </c>
      <c r="C1102" t="s">
        <v>73</v>
      </c>
      <c r="E1102" s="866">
        <v>0.501</v>
      </c>
      <c r="F1102" t="s">
        <v>392</v>
      </c>
      <c r="G1102" t="s">
        <v>401</v>
      </c>
      <c r="H1102" s="867">
        <v>6.4799999999999998E-6</v>
      </c>
      <c r="I1102" t="s">
        <v>1023</v>
      </c>
      <c r="J1102" t="s">
        <v>477</v>
      </c>
      <c r="K1102" t="s">
        <v>1024</v>
      </c>
      <c r="L1102" t="s">
        <v>475</v>
      </c>
      <c r="M1102" t="s">
        <v>882</v>
      </c>
    </row>
    <row r="1103" spans="1:13" x14ac:dyDescent="0.4">
      <c r="A1103" s="428" t="s">
        <v>232</v>
      </c>
      <c r="B1103" t="s">
        <v>63</v>
      </c>
      <c r="C1103" t="s">
        <v>55</v>
      </c>
      <c r="E1103" s="866">
        <v>0.316</v>
      </c>
      <c r="F1103" t="s">
        <v>392</v>
      </c>
      <c r="G1103" t="s">
        <v>400</v>
      </c>
      <c r="H1103" s="867">
        <v>3.0000000000000001E-6</v>
      </c>
      <c r="I1103" t="s">
        <v>1023</v>
      </c>
      <c r="J1103" t="s">
        <v>477</v>
      </c>
      <c r="K1103" t="s">
        <v>1024</v>
      </c>
      <c r="L1103" t="s">
        <v>475</v>
      </c>
      <c r="M1103" t="s">
        <v>885</v>
      </c>
    </row>
    <row r="1104" spans="1:13" x14ac:dyDescent="0.4">
      <c r="A1104" s="428" t="s">
        <v>232</v>
      </c>
      <c r="B1104" t="s">
        <v>63</v>
      </c>
      <c r="C1104" t="s">
        <v>55</v>
      </c>
      <c r="E1104" s="866">
        <v>0.316</v>
      </c>
      <c r="F1104" t="s">
        <v>392</v>
      </c>
      <c r="G1104" t="s">
        <v>401</v>
      </c>
      <c r="H1104" s="867">
        <v>4.4800000000000003E-6</v>
      </c>
      <c r="I1104" t="s">
        <v>1023</v>
      </c>
      <c r="J1104" t="s">
        <v>477</v>
      </c>
      <c r="K1104" t="s">
        <v>1024</v>
      </c>
      <c r="L1104" t="s">
        <v>475</v>
      </c>
      <c r="M1104" t="s">
        <v>886</v>
      </c>
    </row>
    <row r="1105" spans="1:13" x14ac:dyDescent="0.4">
      <c r="A1105" s="428" t="s">
        <v>232</v>
      </c>
      <c r="B1105" t="s">
        <v>63</v>
      </c>
      <c r="C1105" t="s">
        <v>406</v>
      </c>
      <c r="D1105" t="s">
        <v>887</v>
      </c>
      <c r="E1105" s="866">
        <v>0.45400000000000001</v>
      </c>
      <c r="F1105" t="s">
        <v>392</v>
      </c>
      <c r="G1105" t="s">
        <v>400</v>
      </c>
      <c r="H1105" s="867">
        <v>7.3000000000000004E-6</v>
      </c>
      <c r="I1105" t="s">
        <v>1023</v>
      </c>
      <c r="J1105" t="s">
        <v>477</v>
      </c>
      <c r="K1105" t="s">
        <v>1024</v>
      </c>
      <c r="L1105" t="s">
        <v>475</v>
      </c>
      <c r="M1105" t="s">
        <v>889</v>
      </c>
    </row>
    <row r="1106" spans="1:13" x14ac:dyDescent="0.4">
      <c r="A1106" s="428" t="s">
        <v>232</v>
      </c>
      <c r="B1106" t="s">
        <v>63</v>
      </c>
      <c r="C1106" t="s">
        <v>406</v>
      </c>
      <c r="D1106" t="s">
        <v>887</v>
      </c>
      <c r="E1106" s="866">
        <v>0.45400000000000001</v>
      </c>
      <c r="F1106" t="s">
        <v>392</v>
      </c>
      <c r="G1106" t="s">
        <v>401</v>
      </c>
      <c r="H1106" s="867">
        <v>8.8899999999999996E-6</v>
      </c>
      <c r="I1106" t="s">
        <v>1023</v>
      </c>
      <c r="J1106" t="s">
        <v>477</v>
      </c>
      <c r="K1106" t="s">
        <v>1024</v>
      </c>
      <c r="L1106" t="s">
        <v>475</v>
      </c>
      <c r="M1106" t="s">
        <v>890</v>
      </c>
    </row>
    <row r="1107" spans="1:13" x14ac:dyDescent="0.4">
      <c r="A1107" s="428" t="s">
        <v>232</v>
      </c>
      <c r="B1107" t="s">
        <v>64</v>
      </c>
      <c r="C1107" t="s">
        <v>52</v>
      </c>
      <c r="E1107" s="866">
        <v>0.31900000000000001</v>
      </c>
      <c r="F1107" t="s">
        <v>392</v>
      </c>
      <c r="G1107" t="s">
        <v>400</v>
      </c>
      <c r="H1107" s="867">
        <v>4.5000000000000003E-5</v>
      </c>
      <c r="I1107" t="s">
        <v>1023</v>
      </c>
      <c r="J1107" t="s">
        <v>477</v>
      </c>
      <c r="K1107" t="s">
        <v>1024</v>
      </c>
      <c r="L1107" t="s">
        <v>475</v>
      </c>
      <c r="M1107" t="s">
        <v>896</v>
      </c>
    </row>
    <row r="1108" spans="1:13" x14ac:dyDescent="0.4">
      <c r="A1108" s="428" t="s">
        <v>232</v>
      </c>
      <c r="B1108" t="s">
        <v>64</v>
      </c>
      <c r="C1108" t="s">
        <v>52</v>
      </c>
      <c r="E1108" s="866">
        <v>0.31900000000000001</v>
      </c>
      <c r="F1108" t="s">
        <v>392</v>
      </c>
      <c r="G1108" t="s">
        <v>401</v>
      </c>
      <c r="H1108" s="867">
        <v>4.7800000000000003E-5</v>
      </c>
      <c r="I1108" t="s">
        <v>1023</v>
      </c>
      <c r="J1108" t="s">
        <v>477</v>
      </c>
      <c r="K1108" t="s">
        <v>1024</v>
      </c>
      <c r="L1108" t="s">
        <v>475</v>
      </c>
      <c r="M1108" t="s">
        <v>900</v>
      </c>
    </row>
    <row r="1109" spans="1:13" x14ac:dyDescent="0.4">
      <c r="A1109" s="428" t="s">
        <v>232</v>
      </c>
      <c r="B1109" t="s">
        <v>64</v>
      </c>
      <c r="C1109" t="s">
        <v>54</v>
      </c>
      <c r="E1109" s="866">
        <v>0.32200000000000001</v>
      </c>
      <c r="F1109" t="s">
        <v>392</v>
      </c>
      <c r="G1109" t="s">
        <v>400</v>
      </c>
      <c r="H1109" s="867">
        <v>1.5E-5</v>
      </c>
      <c r="I1109" t="s">
        <v>1023</v>
      </c>
      <c r="J1109" t="s">
        <v>477</v>
      </c>
      <c r="K1109" t="s">
        <v>1024</v>
      </c>
      <c r="L1109" t="s">
        <v>475</v>
      </c>
      <c r="M1109" t="s">
        <v>906</v>
      </c>
    </row>
    <row r="1110" spans="1:13" x14ac:dyDescent="0.4">
      <c r="A1110" s="428" t="s">
        <v>232</v>
      </c>
      <c r="B1110" t="s">
        <v>64</v>
      </c>
      <c r="C1110" t="s">
        <v>54</v>
      </c>
      <c r="E1110" s="866">
        <v>0.32200000000000001</v>
      </c>
      <c r="F1110" t="s">
        <v>392</v>
      </c>
      <c r="G1110" t="s">
        <v>401</v>
      </c>
      <c r="H1110" s="867">
        <v>1.6500000000000001E-5</v>
      </c>
      <c r="I1110" t="s">
        <v>1023</v>
      </c>
      <c r="J1110" t="s">
        <v>477</v>
      </c>
      <c r="K1110" t="s">
        <v>1024</v>
      </c>
      <c r="L1110" t="s">
        <v>475</v>
      </c>
      <c r="M1110" t="s">
        <v>908</v>
      </c>
    </row>
    <row r="1111" spans="1:13" x14ac:dyDescent="0.4">
      <c r="A1111" s="428" t="s">
        <v>232</v>
      </c>
      <c r="B1111" t="s">
        <v>64</v>
      </c>
      <c r="C1111" t="s">
        <v>73</v>
      </c>
      <c r="E1111" s="866">
        <v>0.50900000000000001</v>
      </c>
      <c r="F1111" t="s">
        <v>392</v>
      </c>
      <c r="G1111" t="s">
        <v>400</v>
      </c>
      <c r="H1111" s="867">
        <v>3.9999999999999998E-6</v>
      </c>
      <c r="I1111" t="s">
        <v>1023</v>
      </c>
      <c r="J1111" t="s">
        <v>477</v>
      </c>
      <c r="K1111" t="s">
        <v>1024</v>
      </c>
      <c r="L1111" t="s">
        <v>475</v>
      </c>
      <c r="M1111" t="s">
        <v>912</v>
      </c>
    </row>
    <row r="1112" spans="1:13" x14ac:dyDescent="0.4">
      <c r="A1112" s="428" t="s">
        <v>232</v>
      </c>
      <c r="B1112" t="s">
        <v>64</v>
      </c>
      <c r="C1112" t="s">
        <v>73</v>
      </c>
      <c r="E1112" s="866">
        <v>0.50900000000000001</v>
      </c>
      <c r="F1112" t="s">
        <v>392</v>
      </c>
      <c r="G1112" t="s">
        <v>401</v>
      </c>
      <c r="H1112" s="867">
        <v>5.48E-6</v>
      </c>
      <c r="I1112" t="s">
        <v>1023</v>
      </c>
      <c r="J1112" t="s">
        <v>477</v>
      </c>
      <c r="K1112" t="s">
        <v>1024</v>
      </c>
      <c r="L1112" t="s">
        <v>475</v>
      </c>
      <c r="M1112" t="s">
        <v>914</v>
      </c>
    </row>
    <row r="1113" spans="1:13" x14ac:dyDescent="0.4">
      <c r="A1113" s="428" t="s">
        <v>232</v>
      </c>
      <c r="B1113" t="s">
        <v>64</v>
      </c>
      <c r="C1113" t="s">
        <v>55</v>
      </c>
      <c r="E1113" s="866">
        <v>0.33100000000000002</v>
      </c>
      <c r="F1113" t="s">
        <v>392</v>
      </c>
      <c r="G1113" t="s">
        <v>400</v>
      </c>
      <c r="H1113" s="867">
        <v>1.1E-5</v>
      </c>
      <c r="I1113" t="s">
        <v>1023</v>
      </c>
      <c r="J1113" t="s">
        <v>477</v>
      </c>
      <c r="K1113" t="s">
        <v>1024</v>
      </c>
      <c r="L1113" t="s">
        <v>475</v>
      </c>
      <c r="M1113" t="s">
        <v>917</v>
      </c>
    </row>
    <row r="1114" spans="1:13" x14ac:dyDescent="0.4">
      <c r="A1114" s="428" t="s">
        <v>232</v>
      </c>
      <c r="B1114" t="s">
        <v>64</v>
      </c>
      <c r="C1114" t="s">
        <v>55</v>
      </c>
      <c r="E1114" s="866">
        <v>0.33100000000000002</v>
      </c>
      <c r="F1114" t="s">
        <v>392</v>
      </c>
      <c r="G1114" t="s">
        <v>401</v>
      </c>
      <c r="H1114" s="867">
        <v>1.2500000000000001E-5</v>
      </c>
      <c r="I1114" t="s">
        <v>1023</v>
      </c>
      <c r="J1114" t="s">
        <v>477</v>
      </c>
      <c r="K1114" t="s">
        <v>1024</v>
      </c>
      <c r="L1114" t="s">
        <v>475</v>
      </c>
      <c r="M1114" t="s">
        <v>918</v>
      </c>
    </row>
    <row r="1115" spans="1:13" x14ac:dyDescent="0.4">
      <c r="A1115" s="428" t="s">
        <v>232</v>
      </c>
      <c r="B1115" t="s">
        <v>64</v>
      </c>
      <c r="C1115" t="s">
        <v>406</v>
      </c>
      <c r="D1115" t="s">
        <v>919</v>
      </c>
      <c r="E1115" s="866">
        <v>0.44500000000000001</v>
      </c>
      <c r="F1115" t="s">
        <v>392</v>
      </c>
      <c r="G1115" t="s">
        <v>400</v>
      </c>
      <c r="H1115" s="867">
        <v>1.1E-5</v>
      </c>
      <c r="I1115" t="s">
        <v>1023</v>
      </c>
      <c r="J1115" t="s">
        <v>477</v>
      </c>
      <c r="K1115" t="s">
        <v>1024</v>
      </c>
      <c r="L1115" t="s">
        <v>475</v>
      </c>
      <c r="M1115" t="s">
        <v>921</v>
      </c>
    </row>
    <row r="1116" spans="1:13" x14ac:dyDescent="0.4">
      <c r="A1116" s="428" t="s">
        <v>232</v>
      </c>
      <c r="B1116" t="s">
        <v>64</v>
      </c>
      <c r="C1116" t="s">
        <v>406</v>
      </c>
      <c r="D1116" t="s">
        <v>919</v>
      </c>
      <c r="E1116" s="866">
        <v>0.44500000000000001</v>
      </c>
      <c r="F1116" t="s">
        <v>392</v>
      </c>
      <c r="G1116" t="s">
        <v>401</v>
      </c>
      <c r="H1116" s="867">
        <v>1.26E-5</v>
      </c>
      <c r="I1116" t="s">
        <v>1023</v>
      </c>
      <c r="J1116" t="s">
        <v>477</v>
      </c>
      <c r="K1116" t="s">
        <v>1024</v>
      </c>
      <c r="L1116" t="s">
        <v>475</v>
      </c>
      <c r="M1116" t="s">
        <v>922</v>
      </c>
    </row>
    <row r="1117" spans="1:13" x14ac:dyDescent="0.4">
      <c r="A1117" s="428" t="s">
        <v>232</v>
      </c>
      <c r="B1117" t="s">
        <v>65</v>
      </c>
      <c r="C1117" t="s">
        <v>52</v>
      </c>
      <c r="E1117" s="866">
        <v>0.32500000000000001</v>
      </c>
      <c r="F1117" t="s">
        <v>392</v>
      </c>
      <c r="G1117" t="s">
        <v>400</v>
      </c>
      <c r="H1117" s="867">
        <v>3.0000000000000001E-6</v>
      </c>
      <c r="I1117" t="s">
        <v>1023</v>
      </c>
      <c r="J1117" t="s">
        <v>477</v>
      </c>
      <c r="K1117" t="s">
        <v>1024</v>
      </c>
      <c r="L1117" t="s">
        <v>475</v>
      </c>
      <c r="M1117" t="s">
        <v>928</v>
      </c>
    </row>
    <row r="1118" spans="1:13" x14ac:dyDescent="0.4">
      <c r="A1118" s="428" t="s">
        <v>232</v>
      </c>
      <c r="B1118" t="s">
        <v>65</v>
      </c>
      <c r="C1118" t="s">
        <v>52</v>
      </c>
      <c r="E1118" s="866">
        <v>0.32500000000000001</v>
      </c>
      <c r="F1118" t="s">
        <v>392</v>
      </c>
      <c r="G1118" t="s">
        <v>401</v>
      </c>
      <c r="H1118" s="867">
        <v>5.8300000000000001E-6</v>
      </c>
      <c r="I1118" t="s">
        <v>1023</v>
      </c>
      <c r="J1118" t="s">
        <v>477</v>
      </c>
      <c r="K1118" t="s">
        <v>1024</v>
      </c>
      <c r="L1118" t="s">
        <v>475</v>
      </c>
      <c r="M1118" t="s">
        <v>932</v>
      </c>
    </row>
    <row r="1119" spans="1:13" x14ac:dyDescent="0.4">
      <c r="A1119" s="428" t="s">
        <v>232</v>
      </c>
      <c r="B1119" t="s">
        <v>65</v>
      </c>
      <c r="C1119" t="s">
        <v>54</v>
      </c>
      <c r="E1119" s="866">
        <v>0.311</v>
      </c>
      <c r="F1119" t="s">
        <v>392</v>
      </c>
      <c r="G1119" t="s">
        <v>400</v>
      </c>
      <c r="H1119" s="867">
        <v>6.0000000000000002E-6</v>
      </c>
      <c r="I1119" t="s">
        <v>1023</v>
      </c>
      <c r="J1119" t="s">
        <v>477</v>
      </c>
      <c r="K1119" t="s">
        <v>1024</v>
      </c>
      <c r="L1119" t="s">
        <v>475</v>
      </c>
      <c r="M1119" t="s">
        <v>938</v>
      </c>
    </row>
    <row r="1120" spans="1:13" x14ac:dyDescent="0.4">
      <c r="A1120" s="428" t="s">
        <v>232</v>
      </c>
      <c r="B1120" t="s">
        <v>65</v>
      </c>
      <c r="C1120" t="s">
        <v>54</v>
      </c>
      <c r="E1120" s="866">
        <v>0.311</v>
      </c>
      <c r="F1120" t="s">
        <v>392</v>
      </c>
      <c r="G1120" t="s">
        <v>401</v>
      </c>
      <c r="H1120" s="867">
        <v>7.4800000000000004E-6</v>
      </c>
      <c r="I1120" t="s">
        <v>1023</v>
      </c>
      <c r="J1120" t="s">
        <v>477</v>
      </c>
      <c r="K1120" t="s">
        <v>1024</v>
      </c>
      <c r="L1120" t="s">
        <v>475</v>
      </c>
      <c r="M1120" t="s">
        <v>940</v>
      </c>
    </row>
    <row r="1121" spans="1:13" x14ac:dyDescent="0.4">
      <c r="A1121" s="428" t="s">
        <v>232</v>
      </c>
      <c r="B1121" t="s">
        <v>65</v>
      </c>
      <c r="C1121" t="s">
        <v>73</v>
      </c>
      <c r="E1121" s="866">
        <v>0.495</v>
      </c>
      <c r="F1121" t="s">
        <v>392</v>
      </c>
      <c r="G1121" t="s">
        <v>400</v>
      </c>
      <c r="H1121" s="867">
        <v>3.9999999999999998E-6</v>
      </c>
      <c r="I1121" t="s">
        <v>1023</v>
      </c>
      <c r="J1121" t="s">
        <v>477</v>
      </c>
      <c r="K1121" t="s">
        <v>1024</v>
      </c>
      <c r="L1121" t="s">
        <v>475</v>
      </c>
      <c r="M1121" t="s">
        <v>944</v>
      </c>
    </row>
    <row r="1122" spans="1:13" x14ac:dyDescent="0.4">
      <c r="A1122" s="428" t="s">
        <v>232</v>
      </c>
      <c r="B1122" t="s">
        <v>65</v>
      </c>
      <c r="C1122" t="s">
        <v>73</v>
      </c>
      <c r="E1122" s="866">
        <v>0.495</v>
      </c>
      <c r="F1122" t="s">
        <v>392</v>
      </c>
      <c r="G1122" t="s">
        <v>401</v>
      </c>
      <c r="H1122" s="867">
        <v>5.48E-6</v>
      </c>
      <c r="I1122" t="s">
        <v>1023</v>
      </c>
      <c r="J1122" t="s">
        <v>477</v>
      </c>
      <c r="K1122" t="s">
        <v>1024</v>
      </c>
      <c r="L1122" t="s">
        <v>475</v>
      </c>
      <c r="M1122" t="s">
        <v>946</v>
      </c>
    </row>
    <row r="1123" spans="1:13" x14ac:dyDescent="0.4">
      <c r="A1123" s="428" t="s">
        <v>232</v>
      </c>
      <c r="B1123" t="s">
        <v>65</v>
      </c>
      <c r="C1123" t="s">
        <v>55</v>
      </c>
      <c r="E1123" s="866">
        <v>0.35499999999999998</v>
      </c>
      <c r="F1123" t="s">
        <v>392</v>
      </c>
      <c r="G1123" t="s">
        <v>400</v>
      </c>
      <c r="H1123" s="867">
        <v>5.5999999999999999E-5</v>
      </c>
      <c r="I1123" t="s">
        <v>1023</v>
      </c>
      <c r="J1123" t="s">
        <v>477</v>
      </c>
      <c r="K1123" t="s">
        <v>1024</v>
      </c>
      <c r="L1123" t="s">
        <v>475</v>
      </c>
      <c r="M1123" t="s">
        <v>949</v>
      </c>
    </row>
    <row r="1124" spans="1:13" x14ac:dyDescent="0.4">
      <c r="A1124" s="428" t="s">
        <v>232</v>
      </c>
      <c r="B1124" t="s">
        <v>65</v>
      </c>
      <c r="C1124" t="s">
        <v>55</v>
      </c>
      <c r="E1124" s="866">
        <v>0.35499999999999998</v>
      </c>
      <c r="F1124" t="s">
        <v>392</v>
      </c>
      <c r="G1124" t="s">
        <v>401</v>
      </c>
      <c r="H1124" s="867">
        <v>5.7500000000000002E-5</v>
      </c>
      <c r="I1124" t="s">
        <v>1023</v>
      </c>
      <c r="J1124" t="s">
        <v>477</v>
      </c>
      <c r="K1124" t="s">
        <v>1024</v>
      </c>
      <c r="L1124" t="s">
        <v>475</v>
      </c>
      <c r="M1124" t="s">
        <v>950</v>
      </c>
    </row>
    <row r="1125" spans="1:13" x14ac:dyDescent="0.4">
      <c r="A1125" s="428" t="s">
        <v>232</v>
      </c>
      <c r="B1125" t="s">
        <v>65</v>
      </c>
      <c r="C1125" t="s">
        <v>406</v>
      </c>
      <c r="D1125" t="s">
        <v>951</v>
      </c>
      <c r="E1125" s="866">
        <v>0.41499999999999998</v>
      </c>
      <c r="F1125" t="s">
        <v>392</v>
      </c>
      <c r="G1125" t="s">
        <v>400</v>
      </c>
      <c r="H1125" s="867">
        <v>3.8E-6</v>
      </c>
      <c r="I1125" t="s">
        <v>1023</v>
      </c>
      <c r="J1125" t="s">
        <v>477</v>
      </c>
      <c r="K1125" t="s">
        <v>1024</v>
      </c>
      <c r="L1125" t="s">
        <v>475</v>
      </c>
      <c r="M1125" t="s">
        <v>953</v>
      </c>
    </row>
    <row r="1126" spans="1:13" x14ac:dyDescent="0.4">
      <c r="A1126" s="428" t="s">
        <v>232</v>
      </c>
      <c r="B1126" t="s">
        <v>65</v>
      </c>
      <c r="C1126" t="s">
        <v>406</v>
      </c>
      <c r="D1126" t="s">
        <v>951</v>
      </c>
      <c r="E1126" s="866">
        <v>0.41499999999999998</v>
      </c>
      <c r="F1126" t="s">
        <v>392</v>
      </c>
      <c r="G1126" t="s">
        <v>401</v>
      </c>
      <c r="H1126" s="867">
        <v>5.7699999999999998E-6</v>
      </c>
      <c r="I1126" t="s">
        <v>1023</v>
      </c>
      <c r="J1126" t="s">
        <v>477</v>
      </c>
      <c r="K1126" t="s">
        <v>1024</v>
      </c>
      <c r="L1126" t="s">
        <v>475</v>
      </c>
      <c r="M1126" t="s">
        <v>954</v>
      </c>
    </row>
    <row r="1127" spans="1:13" x14ac:dyDescent="0.4">
      <c r="A1127" s="428" t="s">
        <v>232</v>
      </c>
      <c r="B1127" t="s">
        <v>66</v>
      </c>
      <c r="C1127" t="s">
        <v>52</v>
      </c>
      <c r="E1127" s="866">
        <v>0.31900000000000001</v>
      </c>
      <c r="F1127" t="s">
        <v>392</v>
      </c>
      <c r="G1127" t="s">
        <v>400</v>
      </c>
      <c r="H1127" s="867">
        <v>3.9999999999999998E-6</v>
      </c>
      <c r="I1127" t="s">
        <v>1023</v>
      </c>
      <c r="J1127" t="s">
        <v>477</v>
      </c>
      <c r="K1127" t="s">
        <v>1024</v>
      </c>
      <c r="L1127" t="s">
        <v>475</v>
      </c>
      <c r="M1127" t="s">
        <v>960</v>
      </c>
    </row>
    <row r="1128" spans="1:13" x14ac:dyDescent="0.4">
      <c r="A1128" s="428" t="s">
        <v>232</v>
      </c>
      <c r="B1128" t="s">
        <v>66</v>
      </c>
      <c r="C1128" t="s">
        <v>52</v>
      </c>
      <c r="E1128" s="866">
        <v>0.31900000000000001</v>
      </c>
      <c r="F1128" t="s">
        <v>392</v>
      </c>
      <c r="G1128" t="s">
        <v>401</v>
      </c>
      <c r="H1128" s="867">
        <v>6.8299999999999998E-6</v>
      </c>
      <c r="I1128" t="s">
        <v>1023</v>
      </c>
      <c r="J1128" t="s">
        <v>477</v>
      </c>
      <c r="K1128" t="s">
        <v>1024</v>
      </c>
      <c r="L1128" t="s">
        <v>475</v>
      </c>
      <c r="M1128" t="s">
        <v>964</v>
      </c>
    </row>
    <row r="1129" spans="1:13" x14ac:dyDescent="0.4">
      <c r="A1129" s="428" t="s">
        <v>232</v>
      </c>
      <c r="B1129" t="s">
        <v>66</v>
      </c>
      <c r="C1129" t="s">
        <v>54</v>
      </c>
      <c r="E1129" s="866">
        <v>0.29099999999999998</v>
      </c>
      <c r="F1129" t="s">
        <v>392</v>
      </c>
      <c r="G1129" t="s">
        <v>400</v>
      </c>
      <c r="H1129" s="867">
        <v>1.0000000000000001E-5</v>
      </c>
      <c r="I1129" t="s">
        <v>1023</v>
      </c>
      <c r="J1129" t="s">
        <v>477</v>
      </c>
      <c r="K1129" t="s">
        <v>1024</v>
      </c>
      <c r="L1129" t="s">
        <v>475</v>
      </c>
      <c r="M1129" t="s">
        <v>970</v>
      </c>
    </row>
    <row r="1130" spans="1:13" x14ac:dyDescent="0.4">
      <c r="A1130" s="428" t="s">
        <v>232</v>
      </c>
      <c r="B1130" t="s">
        <v>66</v>
      </c>
      <c r="C1130" t="s">
        <v>54</v>
      </c>
      <c r="E1130" s="866">
        <v>0.29099999999999998</v>
      </c>
      <c r="F1130" t="s">
        <v>392</v>
      </c>
      <c r="G1130" t="s">
        <v>401</v>
      </c>
      <c r="H1130" s="867">
        <v>1.15E-5</v>
      </c>
      <c r="I1130" t="s">
        <v>1023</v>
      </c>
      <c r="J1130" t="s">
        <v>477</v>
      </c>
      <c r="K1130" t="s">
        <v>1024</v>
      </c>
      <c r="L1130" t="s">
        <v>475</v>
      </c>
      <c r="M1130" t="s">
        <v>972</v>
      </c>
    </row>
    <row r="1131" spans="1:13" x14ac:dyDescent="0.4">
      <c r="A1131" s="428" t="s">
        <v>232</v>
      </c>
      <c r="B1131" t="s">
        <v>66</v>
      </c>
      <c r="C1131" t="s">
        <v>73</v>
      </c>
      <c r="E1131" s="866">
        <v>0.503</v>
      </c>
      <c r="F1131" t="s">
        <v>392</v>
      </c>
      <c r="G1131" t="s">
        <v>400</v>
      </c>
      <c r="H1131" s="867">
        <v>3.9999999999999998E-6</v>
      </c>
      <c r="I1131" t="s">
        <v>1023</v>
      </c>
      <c r="J1131" t="s">
        <v>477</v>
      </c>
      <c r="K1131" t="s">
        <v>1024</v>
      </c>
      <c r="L1131" t="s">
        <v>475</v>
      </c>
      <c r="M1131" t="s">
        <v>976</v>
      </c>
    </row>
    <row r="1132" spans="1:13" x14ac:dyDescent="0.4">
      <c r="A1132" s="428" t="s">
        <v>232</v>
      </c>
      <c r="B1132" t="s">
        <v>66</v>
      </c>
      <c r="C1132" t="s">
        <v>73</v>
      </c>
      <c r="E1132" s="866">
        <v>0.503</v>
      </c>
      <c r="F1132" t="s">
        <v>392</v>
      </c>
      <c r="G1132" t="s">
        <v>401</v>
      </c>
      <c r="H1132" s="867">
        <v>5.48E-6</v>
      </c>
      <c r="I1132" t="s">
        <v>1023</v>
      </c>
      <c r="J1132" t="s">
        <v>477</v>
      </c>
      <c r="K1132" t="s">
        <v>1024</v>
      </c>
      <c r="L1132" t="s">
        <v>475</v>
      </c>
      <c r="M1132" t="s">
        <v>978</v>
      </c>
    </row>
    <row r="1133" spans="1:13" x14ac:dyDescent="0.4">
      <c r="A1133" s="428" t="s">
        <v>232</v>
      </c>
      <c r="B1133" t="s">
        <v>66</v>
      </c>
      <c r="C1133" t="s">
        <v>55</v>
      </c>
      <c r="E1133" s="866">
        <v>0.35399999999999998</v>
      </c>
      <c r="F1133" t="s">
        <v>392</v>
      </c>
      <c r="G1133" t="s">
        <v>400</v>
      </c>
      <c r="H1133" s="867">
        <v>1.9999999999999999E-6</v>
      </c>
      <c r="I1133" t="s">
        <v>1023</v>
      </c>
      <c r="J1133" t="s">
        <v>477</v>
      </c>
      <c r="K1133" t="s">
        <v>1024</v>
      </c>
      <c r="L1133" t="s">
        <v>475</v>
      </c>
      <c r="M1133" t="s">
        <v>981</v>
      </c>
    </row>
    <row r="1134" spans="1:13" x14ac:dyDescent="0.4">
      <c r="A1134" s="428" t="s">
        <v>232</v>
      </c>
      <c r="B1134" t="s">
        <v>66</v>
      </c>
      <c r="C1134" t="s">
        <v>55</v>
      </c>
      <c r="E1134" s="866">
        <v>0.35399999999999998</v>
      </c>
      <c r="F1134" t="s">
        <v>392</v>
      </c>
      <c r="G1134" t="s">
        <v>401</v>
      </c>
      <c r="H1134" s="867">
        <v>3.4800000000000001E-6</v>
      </c>
      <c r="I1134" t="s">
        <v>1023</v>
      </c>
      <c r="J1134" t="s">
        <v>477</v>
      </c>
      <c r="K1134" t="s">
        <v>1024</v>
      </c>
      <c r="L1134" t="s">
        <v>475</v>
      </c>
      <c r="M1134" t="s">
        <v>982</v>
      </c>
    </row>
    <row r="1135" spans="1:13" x14ac:dyDescent="0.4">
      <c r="A1135" s="428" t="s">
        <v>232</v>
      </c>
      <c r="B1135" t="s">
        <v>66</v>
      </c>
      <c r="C1135" t="s">
        <v>406</v>
      </c>
      <c r="D1135" t="s">
        <v>983</v>
      </c>
      <c r="E1135" s="866">
        <v>0.46400000000000002</v>
      </c>
      <c r="F1135" t="s">
        <v>392</v>
      </c>
      <c r="G1135" t="s">
        <v>400</v>
      </c>
      <c r="H1135" s="867">
        <v>4.0999999999999997E-6</v>
      </c>
      <c r="I1135" t="s">
        <v>1023</v>
      </c>
      <c r="J1135" t="s">
        <v>477</v>
      </c>
      <c r="K1135" t="s">
        <v>1024</v>
      </c>
      <c r="L1135" t="s">
        <v>475</v>
      </c>
      <c r="M1135" t="s">
        <v>985</v>
      </c>
    </row>
    <row r="1136" spans="1:13" x14ac:dyDescent="0.4">
      <c r="A1136" s="428" t="s">
        <v>232</v>
      </c>
      <c r="B1136" t="s">
        <v>66</v>
      </c>
      <c r="C1136" t="s">
        <v>406</v>
      </c>
      <c r="D1136" t="s">
        <v>983</v>
      </c>
      <c r="E1136" s="866">
        <v>0.46400000000000002</v>
      </c>
      <c r="F1136" t="s">
        <v>392</v>
      </c>
      <c r="G1136" t="s">
        <v>401</v>
      </c>
      <c r="H1136" s="867">
        <v>5.75E-6</v>
      </c>
      <c r="I1136" t="s">
        <v>1023</v>
      </c>
      <c r="J1136" t="s">
        <v>477</v>
      </c>
      <c r="K1136" t="s">
        <v>1024</v>
      </c>
      <c r="L1136" t="s">
        <v>475</v>
      </c>
      <c r="M1136" t="s">
        <v>986</v>
      </c>
    </row>
    <row r="1137" spans="1:13" x14ac:dyDescent="0.4">
      <c r="A1137" s="428" t="s">
        <v>232</v>
      </c>
      <c r="B1137" t="s">
        <v>384</v>
      </c>
      <c r="C1137" t="s">
        <v>52</v>
      </c>
      <c r="E1137" s="866">
        <v>0.34</v>
      </c>
      <c r="F1137" t="s">
        <v>392</v>
      </c>
      <c r="G1137" t="s">
        <v>400</v>
      </c>
      <c r="H1137" s="867">
        <v>1.7000000000000001E-4</v>
      </c>
      <c r="I1137" t="s">
        <v>1023</v>
      </c>
      <c r="J1137" t="s">
        <v>477</v>
      </c>
      <c r="K1137" t="s">
        <v>1024</v>
      </c>
      <c r="L1137" t="s">
        <v>475</v>
      </c>
      <c r="M1137" t="s">
        <v>663</v>
      </c>
    </row>
    <row r="1138" spans="1:13" x14ac:dyDescent="0.4">
      <c r="A1138" s="428" t="s">
        <v>232</v>
      </c>
      <c r="B1138" t="s">
        <v>384</v>
      </c>
      <c r="C1138" t="s">
        <v>52</v>
      </c>
      <c r="E1138" s="866">
        <v>0.34</v>
      </c>
      <c r="F1138" t="s">
        <v>392</v>
      </c>
      <c r="G1138" t="s">
        <v>401</v>
      </c>
      <c r="H1138">
        <v>1.68629E-4</v>
      </c>
      <c r="I1138" t="s">
        <v>1023</v>
      </c>
      <c r="J1138" t="s">
        <v>477</v>
      </c>
      <c r="K1138" t="s">
        <v>1024</v>
      </c>
      <c r="L1138" t="s">
        <v>475</v>
      </c>
      <c r="M1138" t="s">
        <v>667</v>
      </c>
    </row>
    <row r="1139" spans="1:13" x14ac:dyDescent="0.4">
      <c r="A1139" s="428" t="s">
        <v>232</v>
      </c>
      <c r="B1139" t="s">
        <v>384</v>
      </c>
      <c r="C1139" t="s">
        <v>54</v>
      </c>
      <c r="E1139" s="866">
        <v>0.34</v>
      </c>
      <c r="F1139" t="s">
        <v>392</v>
      </c>
      <c r="G1139" t="s">
        <v>400</v>
      </c>
      <c r="H1139" s="867">
        <v>1.5999999999999999E-5</v>
      </c>
      <c r="I1139" t="s">
        <v>1023</v>
      </c>
      <c r="J1139" t="s">
        <v>477</v>
      </c>
      <c r="K1139" t="s">
        <v>1024</v>
      </c>
      <c r="L1139" t="s">
        <v>475</v>
      </c>
      <c r="M1139" t="s">
        <v>673</v>
      </c>
    </row>
    <row r="1140" spans="1:13" x14ac:dyDescent="0.4">
      <c r="A1140" s="428" t="s">
        <v>232</v>
      </c>
      <c r="B1140" t="s">
        <v>384</v>
      </c>
      <c r="C1140" t="s">
        <v>54</v>
      </c>
      <c r="E1140" s="866">
        <v>0.34</v>
      </c>
      <c r="F1140" t="s">
        <v>392</v>
      </c>
      <c r="G1140" t="s">
        <v>401</v>
      </c>
      <c r="H1140" s="867">
        <v>1.7499999999999998E-5</v>
      </c>
      <c r="I1140" t="s">
        <v>1023</v>
      </c>
      <c r="J1140" t="s">
        <v>477</v>
      </c>
      <c r="K1140" t="s">
        <v>1024</v>
      </c>
      <c r="L1140" t="s">
        <v>475</v>
      </c>
      <c r="M1140" t="s">
        <v>675</v>
      </c>
    </row>
    <row r="1141" spans="1:13" x14ac:dyDescent="0.4">
      <c r="A1141" s="428" t="s">
        <v>232</v>
      </c>
      <c r="B1141" t="s">
        <v>384</v>
      </c>
      <c r="C1141" t="s">
        <v>73</v>
      </c>
      <c r="E1141" s="866">
        <v>0.55000000000000004</v>
      </c>
      <c r="F1141" t="s">
        <v>392</v>
      </c>
      <c r="G1141" t="s">
        <v>400</v>
      </c>
      <c r="H1141" s="867">
        <v>3.8E-6</v>
      </c>
      <c r="I1141" t="s">
        <v>1023</v>
      </c>
      <c r="J1141" t="s">
        <v>477</v>
      </c>
      <c r="K1141" t="s">
        <v>1024</v>
      </c>
      <c r="L1141" t="s">
        <v>475</v>
      </c>
      <c r="M1141" t="s">
        <v>680</v>
      </c>
    </row>
    <row r="1142" spans="1:13" x14ac:dyDescent="0.4">
      <c r="A1142" s="428" t="s">
        <v>232</v>
      </c>
      <c r="B1142" t="s">
        <v>384</v>
      </c>
      <c r="C1142" t="s">
        <v>73</v>
      </c>
      <c r="E1142" s="866">
        <v>0.55000000000000004</v>
      </c>
      <c r="F1142" t="s">
        <v>392</v>
      </c>
      <c r="G1142" t="s">
        <v>401</v>
      </c>
      <c r="H1142" s="867">
        <v>5.2800000000000003E-6</v>
      </c>
      <c r="I1142" t="s">
        <v>1023</v>
      </c>
      <c r="J1142" t="s">
        <v>477</v>
      </c>
      <c r="K1142" t="s">
        <v>1024</v>
      </c>
      <c r="L1142" t="s">
        <v>475</v>
      </c>
      <c r="M1142" t="s">
        <v>682</v>
      </c>
    </row>
    <row r="1143" spans="1:13" x14ac:dyDescent="0.4">
      <c r="A1143" s="428" t="s">
        <v>232</v>
      </c>
      <c r="B1143" t="s">
        <v>384</v>
      </c>
      <c r="C1143" t="s">
        <v>55</v>
      </c>
      <c r="E1143" s="866">
        <v>0.34</v>
      </c>
      <c r="F1143" t="s">
        <v>392</v>
      </c>
      <c r="G1143" t="s">
        <v>400</v>
      </c>
      <c r="H1143" s="867">
        <v>5.9000000000000003E-6</v>
      </c>
      <c r="I1143" t="s">
        <v>1023</v>
      </c>
      <c r="J1143" t="s">
        <v>477</v>
      </c>
      <c r="K1143" t="s">
        <v>1024</v>
      </c>
      <c r="L1143" t="s">
        <v>475</v>
      </c>
      <c r="M1143" t="s">
        <v>685</v>
      </c>
    </row>
    <row r="1144" spans="1:13" x14ac:dyDescent="0.4">
      <c r="A1144" s="428" t="s">
        <v>232</v>
      </c>
      <c r="B1144" t="s">
        <v>384</v>
      </c>
      <c r="C1144" t="s">
        <v>55</v>
      </c>
      <c r="E1144" s="866">
        <v>0.34</v>
      </c>
      <c r="F1144" t="s">
        <v>392</v>
      </c>
      <c r="G1144" t="s">
        <v>401</v>
      </c>
      <c r="H1144" s="867">
        <v>7.3799999999999996E-6</v>
      </c>
      <c r="I1144" t="s">
        <v>1023</v>
      </c>
      <c r="J1144" t="s">
        <v>477</v>
      </c>
      <c r="K1144" t="s">
        <v>1024</v>
      </c>
      <c r="L1144" t="s">
        <v>475</v>
      </c>
      <c r="M1144" t="s">
        <v>686</v>
      </c>
    </row>
    <row r="1145" spans="1:13" x14ac:dyDescent="0.4">
      <c r="A1145" s="428" t="s">
        <v>232</v>
      </c>
      <c r="B1145" t="s">
        <v>384</v>
      </c>
      <c r="C1145" t="s">
        <v>406</v>
      </c>
      <c r="D1145" t="s">
        <v>687</v>
      </c>
      <c r="E1145" s="866">
        <v>0.501</v>
      </c>
      <c r="F1145" t="s">
        <v>392</v>
      </c>
      <c r="G1145" t="s">
        <v>400</v>
      </c>
      <c r="H1145" s="867">
        <v>1.9000000000000001E-5</v>
      </c>
      <c r="I1145" t="s">
        <v>1023</v>
      </c>
      <c r="J1145" t="s">
        <v>477</v>
      </c>
      <c r="K1145" t="s">
        <v>1024</v>
      </c>
      <c r="L1145" t="s">
        <v>475</v>
      </c>
      <c r="M1145" t="s">
        <v>689</v>
      </c>
    </row>
    <row r="1146" spans="1:13" x14ac:dyDescent="0.4">
      <c r="A1146" s="428" t="s">
        <v>232</v>
      </c>
      <c r="B1146" t="s">
        <v>384</v>
      </c>
      <c r="C1146" t="s">
        <v>406</v>
      </c>
      <c r="D1146" t="s">
        <v>687</v>
      </c>
      <c r="E1146" s="866">
        <v>0.501</v>
      </c>
      <c r="F1146" t="s">
        <v>392</v>
      </c>
      <c r="G1146" t="s">
        <v>401</v>
      </c>
      <c r="H1146" s="867">
        <v>2.0400000000000001E-5</v>
      </c>
      <c r="I1146" t="s">
        <v>1023</v>
      </c>
      <c r="J1146" t="s">
        <v>477</v>
      </c>
      <c r="K1146" t="s">
        <v>1024</v>
      </c>
      <c r="L1146" t="s">
        <v>475</v>
      </c>
      <c r="M1146" t="s">
        <v>690</v>
      </c>
    </row>
    <row r="1147" spans="1:13" x14ac:dyDescent="0.4">
      <c r="A1147" s="428" t="s">
        <v>232</v>
      </c>
      <c r="B1147" t="s">
        <v>67</v>
      </c>
      <c r="C1147" t="s">
        <v>52</v>
      </c>
      <c r="E1147" s="866">
        <v>0.32</v>
      </c>
      <c r="F1147" t="s">
        <v>392</v>
      </c>
      <c r="G1147" t="s">
        <v>400</v>
      </c>
      <c r="H1147" s="867">
        <v>7.9999999999999996E-6</v>
      </c>
      <c r="I1147" t="s">
        <v>1023</v>
      </c>
      <c r="J1147" t="s">
        <v>477</v>
      </c>
      <c r="K1147" t="s">
        <v>1024</v>
      </c>
      <c r="L1147" t="s">
        <v>475</v>
      </c>
      <c r="M1147" t="s">
        <v>992</v>
      </c>
    </row>
    <row r="1148" spans="1:13" x14ac:dyDescent="0.4">
      <c r="A1148" s="428" t="s">
        <v>232</v>
      </c>
      <c r="B1148" t="s">
        <v>67</v>
      </c>
      <c r="C1148" t="s">
        <v>52</v>
      </c>
      <c r="E1148" s="866">
        <v>0.32</v>
      </c>
      <c r="F1148" t="s">
        <v>392</v>
      </c>
      <c r="G1148" t="s">
        <v>401</v>
      </c>
      <c r="H1148" s="867">
        <v>1.08E-5</v>
      </c>
      <c r="I1148" t="s">
        <v>1023</v>
      </c>
      <c r="J1148" t="s">
        <v>477</v>
      </c>
      <c r="K1148" t="s">
        <v>1024</v>
      </c>
      <c r="L1148" t="s">
        <v>475</v>
      </c>
      <c r="M1148" t="s">
        <v>996</v>
      </c>
    </row>
    <row r="1149" spans="1:13" x14ac:dyDescent="0.4">
      <c r="A1149" s="428" t="s">
        <v>232</v>
      </c>
      <c r="B1149" t="s">
        <v>67</v>
      </c>
      <c r="C1149" t="s">
        <v>54</v>
      </c>
      <c r="E1149" s="866">
        <v>0.32800000000000001</v>
      </c>
      <c r="F1149" t="s">
        <v>392</v>
      </c>
      <c r="G1149" t="s">
        <v>400</v>
      </c>
      <c r="H1149" s="867">
        <v>3.9999999999999998E-6</v>
      </c>
      <c r="I1149" t="s">
        <v>1023</v>
      </c>
      <c r="J1149" t="s">
        <v>477</v>
      </c>
      <c r="K1149" t="s">
        <v>1024</v>
      </c>
      <c r="L1149" t="s">
        <v>475</v>
      </c>
      <c r="M1149" t="s">
        <v>1002</v>
      </c>
    </row>
    <row r="1150" spans="1:13" x14ac:dyDescent="0.4">
      <c r="A1150" s="428" t="s">
        <v>232</v>
      </c>
      <c r="B1150" t="s">
        <v>67</v>
      </c>
      <c r="C1150" t="s">
        <v>54</v>
      </c>
      <c r="E1150" s="866">
        <v>0.32800000000000001</v>
      </c>
      <c r="F1150" t="s">
        <v>392</v>
      </c>
      <c r="G1150" t="s">
        <v>401</v>
      </c>
      <c r="H1150" s="867">
        <v>5.48E-6</v>
      </c>
      <c r="I1150" t="s">
        <v>1023</v>
      </c>
      <c r="J1150" t="s">
        <v>477</v>
      </c>
      <c r="K1150" t="s">
        <v>1024</v>
      </c>
      <c r="L1150" t="s">
        <v>475</v>
      </c>
      <c r="M1150" t="s">
        <v>1004</v>
      </c>
    </row>
    <row r="1151" spans="1:13" x14ac:dyDescent="0.4">
      <c r="A1151" s="428" t="s">
        <v>232</v>
      </c>
      <c r="B1151" t="s">
        <v>67</v>
      </c>
      <c r="C1151" t="s">
        <v>73</v>
      </c>
      <c r="E1151" s="866">
        <v>0.51100000000000001</v>
      </c>
      <c r="F1151" t="s">
        <v>392</v>
      </c>
      <c r="G1151" t="s">
        <v>400</v>
      </c>
      <c r="H1151" s="867">
        <v>3.9999999999999998E-6</v>
      </c>
      <c r="I1151" t="s">
        <v>1023</v>
      </c>
      <c r="J1151" t="s">
        <v>477</v>
      </c>
      <c r="K1151" t="s">
        <v>1024</v>
      </c>
      <c r="L1151" t="s">
        <v>475</v>
      </c>
      <c r="M1151" t="s">
        <v>1008</v>
      </c>
    </row>
    <row r="1152" spans="1:13" x14ac:dyDescent="0.4">
      <c r="A1152" s="428" t="s">
        <v>232</v>
      </c>
      <c r="B1152" t="s">
        <v>67</v>
      </c>
      <c r="C1152" t="s">
        <v>73</v>
      </c>
      <c r="E1152" s="866">
        <v>0.51100000000000001</v>
      </c>
      <c r="F1152" t="s">
        <v>392</v>
      </c>
      <c r="G1152" t="s">
        <v>401</v>
      </c>
      <c r="H1152" s="867">
        <v>5.48E-6</v>
      </c>
      <c r="I1152" t="s">
        <v>1023</v>
      </c>
      <c r="J1152" t="s">
        <v>477</v>
      </c>
      <c r="K1152" t="s">
        <v>1024</v>
      </c>
      <c r="L1152" t="s">
        <v>475</v>
      </c>
      <c r="M1152" t="s">
        <v>1010</v>
      </c>
    </row>
    <row r="1153" spans="1:13" x14ac:dyDescent="0.4">
      <c r="A1153" s="428" t="s">
        <v>232</v>
      </c>
      <c r="B1153" t="s">
        <v>67</v>
      </c>
      <c r="C1153" t="s">
        <v>55</v>
      </c>
      <c r="E1153" s="866">
        <v>0.34399999999999997</v>
      </c>
      <c r="F1153" t="s">
        <v>392</v>
      </c>
      <c r="G1153" t="s">
        <v>400</v>
      </c>
      <c r="H1153" s="867">
        <v>9.0000000000000002E-6</v>
      </c>
      <c r="I1153" t="s">
        <v>1023</v>
      </c>
      <c r="J1153" t="s">
        <v>477</v>
      </c>
      <c r="K1153" t="s">
        <v>1024</v>
      </c>
      <c r="L1153" t="s">
        <v>475</v>
      </c>
      <c r="M1153" t="s">
        <v>1013</v>
      </c>
    </row>
    <row r="1154" spans="1:13" x14ac:dyDescent="0.4">
      <c r="A1154" s="428" t="s">
        <v>232</v>
      </c>
      <c r="B1154" t="s">
        <v>67</v>
      </c>
      <c r="C1154" t="s">
        <v>55</v>
      </c>
      <c r="E1154" s="866">
        <v>0.34399999999999997</v>
      </c>
      <c r="F1154" t="s">
        <v>392</v>
      </c>
      <c r="G1154" t="s">
        <v>401</v>
      </c>
      <c r="H1154" s="867">
        <v>1.0499999999999999E-5</v>
      </c>
      <c r="I1154" t="s">
        <v>1023</v>
      </c>
      <c r="J1154" t="s">
        <v>477</v>
      </c>
      <c r="K1154" t="s">
        <v>1024</v>
      </c>
      <c r="L1154" t="s">
        <v>475</v>
      </c>
      <c r="M1154" t="s">
        <v>1014</v>
      </c>
    </row>
    <row r="1155" spans="1:13" x14ac:dyDescent="0.4">
      <c r="A1155" s="428" t="s">
        <v>232</v>
      </c>
      <c r="B1155" t="s">
        <v>67</v>
      </c>
      <c r="C1155" t="s">
        <v>406</v>
      </c>
      <c r="D1155" t="s">
        <v>1015</v>
      </c>
      <c r="E1155" s="866">
        <v>0.48099999999999998</v>
      </c>
      <c r="F1155" t="s">
        <v>392</v>
      </c>
      <c r="G1155" t="s">
        <v>400</v>
      </c>
      <c r="H1155" s="867">
        <v>4.3000000000000003E-6</v>
      </c>
      <c r="I1155" t="s">
        <v>1023</v>
      </c>
      <c r="J1155" t="s">
        <v>477</v>
      </c>
      <c r="K1155" t="s">
        <v>1024</v>
      </c>
      <c r="L1155" t="s">
        <v>475</v>
      </c>
      <c r="M1155" t="s">
        <v>1017</v>
      </c>
    </row>
    <row r="1156" spans="1:13" x14ac:dyDescent="0.4">
      <c r="A1156" s="428" t="s">
        <v>232</v>
      </c>
      <c r="B1156" t="s">
        <v>67</v>
      </c>
      <c r="C1156" t="s">
        <v>406</v>
      </c>
      <c r="D1156" t="s">
        <v>1015</v>
      </c>
      <c r="E1156" s="866">
        <v>0.48099999999999998</v>
      </c>
      <c r="F1156" t="s">
        <v>392</v>
      </c>
      <c r="G1156" t="s">
        <v>401</v>
      </c>
      <c r="H1156" s="867">
        <v>5.8799999999999996E-6</v>
      </c>
      <c r="I1156" t="s">
        <v>1023</v>
      </c>
      <c r="J1156" t="s">
        <v>477</v>
      </c>
      <c r="K1156" t="s">
        <v>1024</v>
      </c>
      <c r="L1156" t="s">
        <v>475</v>
      </c>
      <c r="M1156" t="s">
        <v>1018</v>
      </c>
    </row>
    <row r="1157" spans="1:13" x14ac:dyDescent="0.4">
      <c r="A1157" s="428" t="s">
        <v>232</v>
      </c>
      <c r="B1157" t="s">
        <v>405</v>
      </c>
      <c r="C1157" t="s">
        <v>52</v>
      </c>
      <c r="E1157" s="866">
        <v>0.34</v>
      </c>
      <c r="F1157" t="s">
        <v>387</v>
      </c>
      <c r="G1157" t="s">
        <v>400</v>
      </c>
      <c r="H1157" s="867">
        <v>3.0000000000000001E-5</v>
      </c>
      <c r="I1157" t="s">
        <v>1023</v>
      </c>
      <c r="J1157" t="s">
        <v>477</v>
      </c>
      <c r="K1157" t="s">
        <v>1024</v>
      </c>
      <c r="L1157" t="s">
        <v>475</v>
      </c>
      <c r="M1157" t="s">
        <v>702</v>
      </c>
    </row>
    <row r="1158" spans="1:13" x14ac:dyDescent="0.4">
      <c r="A1158" s="428" t="s">
        <v>232</v>
      </c>
      <c r="B1158" t="s">
        <v>405</v>
      </c>
      <c r="C1158" t="s">
        <v>52</v>
      </c>
      <c r="E1158" s="866">
        <v>0.34</v>
      </c>
      <c r="F1158" t="s">
        <v>387</v>
      </c>
      <c r="G1158" t="s">
        <v>401</v>
      </c>
      <c r="H1158" s="867">
        <v>3.1199999999999999E-5</v>
      </c>
      <c r="I1158" t="s">
        <v>1023</v>
      </c>
      <c r="J1158" t="s">
        <v>477</v>
      </c>
      <c r="K1158" t="s">
        <v>1024</v>
      </c>
      <c r="L1158" t="s">
        <v>475</v>
      </c>
      <c r="M1158" t="s">
        <v>706</v>
      </c>
    </row>
    <row r="1159" spans="1:13" x14ac:dyDescent="0.4">
      <c r="A1159" s="428" t="s">
        <v>232</v>
      </c>
      <c r="B1159" t="s">
        <v>405</v>
      </c>
      <c r="C1159" t="s">
        <v>54</v>
      </c>
      <c r="E1159" s="866">
        <v>0.29899999999999999</v>
      </c>
      <c r="F1159" t="s">
        <v>387</v>
      </c>
      <c r="G1159" t="s">
        <v>400</v>
      </c>
      <c r="H1159" s="867">
        <v>1.2E-5</v>
      </c>
      <c r="I1159" t="s">
        <v>1023</v>
      </c>
      <c r="J1159" t="s">
        <v>477</v>
      </c>
      <c r="K1159" t="s">
        <v>1024</v>
      </c>
      <c r="L1159" t="s">
        <v>475</v>
      </c>
      <c r="M1159" t="s">
        <v>712</v>
      </c>
    </row>
    <row r="1160" spans="1:13" x14ac:dyDescent="0.4">
      <c r="A1160" s="428" t="s">
        <v>232</v>
      </c>
      <c r="B1160" t="s">
        <v>405</v>
      </c>
      <c r="C1160" t="s">
        <v>54</v>
      </c>
      <c r="E1160" s="866">
        <v>0.29899999999999999</v>
      </c>
      <c r="F1160" t="s">
        <v>387</v>
      </c>
      <c r="G1160" t="s">
        <v>401</v>
      </c>
      <c r="H1160" s="867">
        <v>1.24E-5</v>
      </c>
      <c r="I1160" t="s">
        <v>1023</v>
      </c>
      <c r="J1160" t="s">
        <v>477</v>
      </c>
      <c r="K1160" t="s">
        <v>1024</v>
      </c>
      <c r="L1160" t="s">
        <v>475</v>
      </c>
      <c r="M1160" t="s">
        <v>714</v>
      </c>
    </row>
    <row r="1161" spans="1:13" x14ac:dyDescent="0.4">
      <c r="A1161" s="428" t="s">
        <v>232</v>
      </c>
      <c r="B1161" t="s">
        <v>405</v>
      </c>
      <c r="C1161" t="s">
        <v>73</v>
      </c>
      <c r="E1161" s="866">
        <v>0.38300000000000001</v>
      </c>
      <c r="F1161" t="s">
        <v>387</v>
      </c>
      <c r="G1161" t="s">
        <v>400</v>
      </c>
      <c r="H1161" s="867">
        <v>3.0000000000000001E-6</v>
      </c>
      <c r="I1161" t="s">
        <v>1023</v>
      </c>
      <c r="J1161" t="s">
        <v>477</v>
      </c>
      <c r="K1161" t="s">
        <v>1024</v>
      </c>
      <c r="L1161" t="s">
        <v>475</v>
      </c>
      <c r="M1161" t="s">
        <v>719</v>
      </c>
    </row>
    <row r="1162" spans="1:13" x14ac:dyDescent="0.4">
      <c r="A1162" s="428" t="s">
        <v>232</v>
      </c>
      <c r="B1162" t="s">
        <v>405</v>
      </c>
      <c r="C1162" t="s">
        <v>73</v>
      </c>
      <c r="E1162" s="866">
        <v>0.38300000000000001</v>
      </c>
      <c r="F1162" t="s">
        <v>387</v>
      </c>
      <c r="G1162" t="s">
        <v>401</v>
      </c>
      <c r="H1162" s="867">
        <v>3.4400000000000001E-6</v>
      </c>
      <c r="I1162" t="s">
        <v>1023</v>
      </c>
      <c r="J1162" t="s">
        <v>477</v>
      </c>
      <c r="K1162" t="s">
        <v>1024</v>
      </c>
      <c r="L1162" t="s">
        <v>475</v>
      </c>
      <c r="M1162" t="s">
        <v>721</v>
      </c>
    </row>
    <row r="1163" spans="1:13" x14ac:dyDescent="0.4">
      <c r="A1163" s="428" t="s">
        <v>232</v>
      </c>
      <c r="B1163" t="s">
        <v>405</v>
      </c>
      <c r="C1163" t="s">
        <v>55</v>
      </c>
      <c r="E1163" s="866">
        <v>0.34</v>
      </c>
      <c r="F1163" t="s">
        <v>387</v>
      </c>
      <c r="G1163" t="s">
        <v>400</v>
      </c>
      <c r="H1163" s="867">
        <v>1.1000000000000001E-3</v>
      </c>
      <c r="I1163" t="s">
        <v>1023</v>
      </c>
      <c r="J1163" t="s">
        <v>477</v>
      </c>
      <c r="K1163" t="s">
        <v>1024</v>
      </c>
      <c r="L1163" t="s">
        <v>475</v>
      </c>
      <c r="M1163" t="s">
        <v>724</v>
      </c>
    </row>
    <row r="1164" spans="1:13" x14ac:dyDescent="0.4">
      <c r="A1164" s="428" t="s">
        <v>232</v>
      </c>
      <c r="B1164" t="s">
        <v>405</v>
      </c>
      <c r="C1164" t="s">
        <v>55</v>
      </c>
      <c r="E1164" s="866">
        <v>0.34</v>
      </c>
      <c r="F1164" t="s">
        <v>387</v>
      </c>
      <c r="G1164" t="s">
        <v>401</v>
      </c>
      <c r="H1164">
        <v>1.0714380000000001E-3</v>
      </c>
      <c r="I1164" t="s">
        <v>1023</v>
      </c>
      <c r="J1164" t="s">
        <v>477</v>
      </c>
      <c r="K1164" t="s">
        <v>1024</v>
      </c>
      <c r="L1164" t="s">
        <v>475</v>
      </c>
      <c r="M1164" t="s">
        <v>725</v>
      </c>
    </row>
    <row r="1165" spans="1:13" x14ac:dyDescent="0.4">
      <c r="A1165" s="428" t="s">
        <v>232</v>
      </c>
      <c r="B1165" t="s">
        <v>405</v>
      </c>
      <c r="C1165" t="s">
        <v>406</v>
      </c>
      <c r="D1165" t="s">
        <v>726</v>
      </c>
      <c r="E1165" s="866">
        <v>0.34899999999999998</v>
      </c>
      <c r="F1165" t="s">
        <v>387</v>
      </c>
      <c r="G1165" t="s">
        <v>400</v>
      </c>
      <c r="H1165" s="867">
        <v>6.1E-6</v>
      </c>
      <c r="I1165" t="s">
        <v>1023</v>
      </c>
      <c r="J1165" t="s">
        <v>477</v>
      </c>
      <c r="K1165" t="s">
        <v>1024</v>
      </c>
      <c r="L1165" t="s">
        <v>475</v>
      </c>
      <c r="M1165" t="s">
        <v>728</v>
      </c>
    </row>
    <row r="1166" spans="1:13" x14ac:dyDescent="0.4">
      <c r="A1166" s="428" t="s">
        <v>232</v>
      </c>
      <c r="B1166" t="s">
        <v>405</v>
      </c>
      <c r="C1166" t="s">
        <v>406</v>
      </c>
      <c r="D1166" t="s">
        <v>726</v>
      </c>
      <c r="E1166" s="866">
        <v>0.34899999999999998</v>
      </c>
      <c r="F1166" t="s">
        <v>387</v>
      </c>
      <c r="G1166" t="s">
        <v>401</v>
      </c>
      <c r="H1166" s="867">
        <v>6.5599999999999999E-6</v>
      </c>
      <c r="I1166" t="s">
        <v>1023</v>
      </c>
      <c r="J1166" t="s">
        <v>477</v>
      </c>
      <c r="K1166" t="s">
        <v>1024</v>
      </c>
      <c r="L1166" t="s">
        <v>475</v>
      </c>
      <c r="M1166" t="s">
        <v>729</v>
      </c>
    </row>
    <row r="1167" spans="1:13" x14ac:dyDescent="0.4">
      <c r="A1167" s="428" t="s">
        <v>232</v>
      </c>
      <c r="B1167" t="s">
        <v>59</v>
      </c>
      <c r="C1167" t="s">
        <v>52</v>
      </c>
      <c r="E1167" s="866">
        <v>0.33</v>
      </c>
      <c r="F1167" t="s">
        <v>387</v>
      </c>
      <c r="G1167" t="s">
        <v>400</v>
      </c>
      <c r="H1167" s="867">
        <v>2.8E-5</v>
      </c>
      <c r="I1167" t="s">
        <v>1023</v>
      </c>
      <c r="J1167" t="s">
        <v>477</v>
      </c>
      <c r="K1167" t="s">
        <v>1024</v>
      </c>
      <c r="L1167" t="s">
        <v>475</v>
      </c>
      <c r="M1167" t="s">
        <v>735</v>
      </c>
    </row>
    <row r="1168" spans="1:13" x14ac:dyDescent="0.4">
      <c r="A1168" s="428" t="s">
        <v>232</v>
      </c>
      <c r="B1168" t="s">
        <v>59</v>
      </c>
      <c r="C1168" t="s">
        <v>52</v>
      </c>
      <c r="E1168" s="866">
        <v>0.33</v>
      </c>
      <c r="F1168" t="s">
        <v>387</v>
      </c>
      <c r="G1168" t="s">
        <v>401</v>
      </c>
      <c r="H1168" s="867">
        <v>2.8799999999999999E-5</v>
      </c>
      <c r="I1168" t="s">
        <v>1023</v>
      </c>
      <c r="J1168" t="s">
        <v>477</v>
      </c>
      <c r="K1168" t="s">
        <v>1024</v>
      </c>
      <c r="L1168" t="s">
        <v>475</v>
      </c>
      <c r="M1168" t="s">
        <v>739</v>
      </c>
    </row>
    <row r="1169" spans="1:13" x14ac:dyDescent="0.4">
      <c r="A1169" s="428" t="s">
        <v>232</v>
      </c>
      <c r="B1169" t="s">
        <v>59</v>
      </c>
      <c r="C1169" t="s">
        <v>54</v>
      </c>
      <c r="E1169" s="866">
        <v>0.318</v>
      </c>
      <c r="F1169" t="s">
        <v>387</v>
      </c>
      <c r="G1169" t="s">
        <v>400</v>
      </c>
      <c r="H1169" s="867">
        <v>1.1E-5</v>
      </c>
      <c r="I1169" t="s">
        <v>1023</v>
      </c>
      <c r="J1169" t="s">
        <v>477</v>
      </c>
      <c r="K1169" t="s">
        <v>1024</v>
      </c>
      <c r="L1169" t="s">
        <v>475</v>
      </c>
      <c r="M1169" t="s">
        <v>745</v>
      </c>
    </row>
    <row r="1170" spans="1:13" x14ac:dyDescent="0.4">
      <c r="A1170" s="428" t="s">
        <v>232</v>
      </c>
      <c r="B1170" t="s">
        <v>59</v>
      </c>
      <c r="C1170" t="s">
        <v>54</v>
      </c>
      <c r="E1170" s="866">
        <v>0.318</v>
      </c>
      <c r="F1170" t="s">
        <v>387</v>
      </c>
      <c r="G1170" t="s">
        <v>401</v>
      </c>
      <c r="H1170" s="867">
        <v>1.1399999999999999E-5</v>
      </c>
      <c r="I1170" t="s">
        <v>1023</v>
      </c>
      <c r="J1170" t="s">
        <v>477</v>
      </c>
      <c r="K1170" t="s">
        <v>1024</v>
      </c>
      <c r="L1170" t="s">
        <v>475</v>
      </c>
      <c r="M1170" t="s">
        <v>747</v>
      </c>
    </row>
    <row r="1171" spans="1:13" x14ac:dyDescent="0.4">
      <c r="A1171" s="428" t="s">
        <v>232</v>
      </c>
      <c r="B1171" t="s">
        <v>59</v>
      </c>
      <c r="C1171" t="s">
        <v>73</v>
      </c>
      <c r="E1171" s="866">
        <v>0.50900000000000001</v>
      </c>
      <c r="F1171" t="s">
        <v>387</v>
      </c>
      <c r="G1171" t="s">
        <v>400</v>
      </c>
      <c r="H1171" s="867">
        <v>1.9999999999999999E-6</v>
      </c>
      <c r="I1171" t="s">
        <v>1023</v>
      </c>
      <c r="J1171" t="s">
        <v>477</v>
      </c>
      <c r="K1171" t="s">
        <v>1024</v>
      </c>
      <c r="L1171" t="s">
        <v>475</v>
      </c>
      <c r="M1171" t="s">
        <v>752</v>
      </c>
    </row>
    <row r="1172" spans="1:13" x14ac:dyDescent="0.4">
      <c r="A1172" s="428" t="s">
        <v>232</v>
      </c>
      <c r="B1172" t="s">
        <v>59</v>
      </c>
      <c r="C1172" t="s">
        <v>73</v>
      </c>
      <c r="E1172" s="866">
        <v>0.50900000000000001</v>
      </c>
      <c r="F1172" t="s">
        <v>387</v>
      </c>
      <c r="G1172" t="s">
        <v>401</v>
      </c>
      <c r="H1172" s="867">
        <v>2.4399999999999999E-6</v>
      </c>
      <c r="I1172" t="s">
        <v>1023</v>
      </c>
      <c r="J1172" t="s">
        <v>477</v>
      </c>
      <c r="K1172" t="s">
        <v>1024</v>
      </c>
      <c r="L1172" t="s">
        <v>475</v>
      </c>
      <c r="M1172" t="s">
        <v>754</v>
      </c>
    </row>
    <row r="1173" spans="1:13" x14ac:dyDescent="0.4">
      <c r="A1173" s="428" t="s">
        <v>232</v>
      </c>
      <c r="B1173" t="s">
        <v>59</v>
      </c>
      <c r="C1173" t="s">
        <v>55</v>
      </c>
      <c r="E1173" s="866">
        <v>0.33900000000000002</v>
      </c>
      <c r="F1173" t="s">
        <v>387</v>
      </c>
      <c r="G1173" t="s">
        <v>400</v>
      </c>
      <c r="H1173" s="867">
        <v>1.1000000000000001E-3</v>
      </c>
      <c r="I1173" t="s">
        <v>1023</v>
      </c>
      <c r="J1173" t="s">
        <v>477</v>
      </c>
      <c r="K1173" t="s">
        <v>1024</v>
      </c>
      <c r="L1173" t="s">
        <v>475</v>
      </c>
      <c r="M1173" t="s">
        <v>757</v>
      </c>
    </row>
    <row r="1174" spans="1:13" x14ac:dyDescent="0.4">
      <c r="A1174" s="428" t="s">
        <v>232</v>
      </c>
      <c r="B1174" t="s">
        <v>59</v>
      </c>
      <c r="C1174" t="s">
        <v>55</v>
      </c>
      <c r="E1174" s="866">
        <v>0.33900000000000002</v>
      </c>
      <c r="F1174" t="s">
        <v>387</v>
      </c>
      <c r="G1174" t="s">
        <v>401</v>
      </c>
      <c r="H1174">
        <v>1.136438E-3</v>
      </c>
      <c r="I1174" t="s">
        <v>1023</v>
      </c>
      <c r="J1174" t="s">
        <v>477</v>
      </c>
      <c r="K1174" t="s">
        <v>1024</v>
      </c>
      <c r="L1174" t="s">
        <v>475</v>
      </c>
      <c r="M1174" t="s">
        <v>758</v>
      </c>
    </row>
    <row r="1175" spans="1:13" x14ac:dyDescent="0.4">
      <c r="A1175" s="428" t="s">
        <v>232</v>
      </c>
      <c r="B1175" t="s">
        <v>59</v>
      </c>
      <c r="C1175" t="s">
        <v>406</v>
      </c>
      <c r="D1175" t="s">
        <v>759</v>
      </c>
      <c r="E1175" s="866">
        <v>0.48099999999999998</v>
      </c>
      <c r="F1175" t="s">
        <v>387</v>
      </c>
      <c r="G1175" t="s">
        <v>400</v>
      </c>
      <c r="H1175" s="867">
        <v>6.2999999999999998E-6</v>
      </c>
      <c r="I1175" t="s">
        <v>1023</v>
      </c>
      <c r="J1175" t="s">
        <v>477</v>
      </c>
      <c r="K1175" t="s">
        <v>1024</v>
      </c>
      <c r="L1175" t="s">
        <v>475</v>
      </c>
      <c r="M1175" t="s">
        <v>761</v>
      </c>
    </row>
    <row r="1176" spans="1:13" x14ac:dyDescent="0.4">
      <c r="A1176" s="428" t="s">
        <v>232</v>
      </c>
      <c r="B1176" t="s">
        <v>59</v>
      </c>
      <c r="C1176" t="s">
        <v>406</v>
      </c>
      <c r="D1176" t="s">
        <v>759</v>
      </c>
      <c r="E1176" s="866">
        <v>0.48099999999999998</v>
      </c>
      <c r="F1176" t="s">
        <v>387</v>
      </c>
      <c r="G1176" t="s">
        <v>401</v>
      </c>
      <c r="H1176" s="867">
        <v>6.7800000000000003E-6</v>
      </c>
      <c r="I1176" t="s">
        <v>1023</v>
      </c>
      <c r="J1176" t="s">
        <v>477</v>
      </c>
      <c r="K1176" t="s">
        <v>1024</v>
      </c>
      <c r="L1176" t="s">
        <v>475</v>
      </c>
      <c r="M1176" t="s">
        <v>762</v>
      </c>
    </row>
    <row r="1177" spans="1:13" x14ac:dyDescent="0.4">
      <c r="A1177" s="428" t="s">
        <v>232</v>
      </c>
      <c r="B1177" t="s">
        <v>60</v>
      </c>
      <c r="C1177" t="s">
        <v>52</v>
      </c>
      <c r="E1177" s="866">
        <v>0.34</v>
      </c>
      <c r="F1177" t="s">
        <v>387</v>
      </c>
      <c r="G1177" t="s">
        <v>400</v>
      </c>
      <c r="H1177" s="867">
        <v>3.0000000000000001E-5</v>
      </c>
      <c r="I1177" t="s">
        <v>1023</v>
      </c>
      <c r="J1177" t="s">
        <v>477</v>
      </c>
      <c r="K1177" t="s">
        <v>1024</v>
      </c>
      <c r="L1177" t="s">
        <v>475</v>
      </c>
      <c r="M1177" t="s">
        <v>768</v>
      </c>
    </row>
    <row r="1178" spans="1:13" x14ac:dyDescent="0.4">
      <c r="A1178" s="428" t="s">
        <v>232</v>
      </c>
      <c r="B1178" t="s">
        <v>60</v>
      </c>
      <c r="C1178" t="s">
        <v>52</v>
      </c>
      <c r="E1178" s="866">
        <v>0.34</v>
      </c>
      <c r="F1178" t="s">
        <v>387</v>
      </c>
      <c r="G1178" t="s">
        <v>401</v>
      </c>
      <c r="H1178" s="867">
        <v>3.1199999999999999E-5</v>
      </c>
      <c r="I1178" t="s">
        <v>1023</v>
      </c>
      <c r="J1178" t="s">
        <v>477</v>
      </c>
      <c r="K1178" t="s">
        <v>1024</v>
      </c>
      <c r="L1178" t="s">
        <v>475</v>
      </c>
      <c r="M1178" t="s">
        <v>772</v>
      </c>
    </row>
    <row r="1179" spans="1:13" x14ac:dyDescent="0.4">
      <c r="A1179" s="428" t="s">
        <v>232</v>
      </c>
      <c r="B1179" t="s">
        <v>60</v>
      </c>
      <c r="C1179" t="s">
        <v>54</v>
      </c>
      <c r="E1179" s="866">
        <v>0.432</v>
      </c>
      <c r="F1179" t="s">
        <v>387</v>
      </c>
      <c r="G1179" t="s">
        <v>400</v>
      </c>
      <c r="H1179" s="867">
        <v>7.9999999999999996E-6</v>
      </c>
      <c r="I1179" t="s">
        <v>1023</v>
      </c>
      <c r="J1179" t="s">
        <v>477</v>
      </c>
      <c r="K1179" t="s">
        <v>1024</v>
      </c>
      <c r="L1179" t="s">
        <v>475</v>
      </c>
      <c r="M1179" t="s">
        <v>778</v>
      </c>
    </row>
    <row r="1180" spans="1:13" x14ac:dyDescent="0.4">
      <c r="A1180" s="428" t="s">
        <v>232</v>
      </c>
      <c r="B1180" t="s">
        <v>60</v>
      </c>
      <c r="C1180" t="s">
        <v>54</v>
      </c>
      <c r="E1180" s="866">
        <v>0.432</v>
      </c>
      <c r="F1180" t="s">
        <v>387</v>
      </c>
      <c r="G1180" t="s">
        <v>401</v>
      </c>
      <c r="H1180" s="867">
        <v>8.4400000000000005E-6</v>
      </c>
      <c r="I1180" t="s">
        <v>1023</v>
      </c>
      <c r="J1180" t="s">
        <v>477</v>
      </c>
      <c r="K1180" t="s">
        <v>1024</v>
      </c>
      <c r="L1180" t="s">
        <v>475</v>
      </c>
      <c r="M1180" t="s">
        <v>780</v>
      </c>
    </row>
    <row r="1181" spans="1:13" x14ac:dyDescent="0.4">
      <c r="A1181" s="428" t="s">
        <v>232</v>
      </c>
      <c r="B1181" t="s">
        <v>60</v>
      </c>
      <c r="C1181" t="s">
        <v>73</v>
      </c>
      <c r="E1181" s="866">
        <v>0.55000000000000004</v>
      </c>
      <c r="F1181" t="s">
        <v>387</v>
      </c>
      <c r="G1181" t="s">
        <v>400</v>
      </c>
      <c r="H1181" s="867">
        <v>1.7E-6</v>
      </c>
      <c r="I1181" t="s">
        <v>1023</v>
      </c>
      <c r="J1181" t="s">
        <v>477</v>
      </c>
      <c r="K1181" t="s">
        <v>1024</v>
      </c>
      <c r="L1181" t="s">
        <v>475</v>
      </c>
      <c r="M1181" t="s">
        <v>784</v>
      </c>
    </row>
    <row r="1182" spans="1:13" x14ac:dyDescent="0.4">
      <c r="A1182" s="428" t="s">
        <v>232</v>
      </c>
      <c r="B1182" t="s">
        <v>60</v>
      </c>
      <c r="C1182" t="s">
        <v>73</v>
      </c>
      <c r="E1182" s="866">
        <v>0.55000000000000004</v>
      </c>
      <c r="F1182" t="s">
        <v>387</v>
      </c>
      <c r="G1182" t="s">
        <v>401</v>
      </c>
      <c r="H1182" s="867">
        <v>2.1399999999999998E-6</v>
      </c>
      <c r="I1182" t="s">
        <v>1023</v>
      </c>
      <c r="J1182" t="s">
        <v>477</v>
      </c>
      <c r="K1182" t="s">
        <v>1024</v>
      </c>
      <c r="L1182" t="s">
        <v>475</v>
      </c>
      <c r="M1182" t="s">
        <v>786</v>
      </c>
    </row>
    <row r="1183" spans="1:13" x14ac:dyDescent="0.4">
      <c r="A1183" s="428" t="s">
        <v>232</v>
      </c>
      <c r="B1183" t="s">
        <v>60</v>
      </c>
      <c r="C1183" t="s">
        <v>55</v>
      </c>
      <c r="E1183" s="866">
        <v>0.34</v>
      </c>
      <c r="F1183" t="s">
        <v>387</v>
      </c>
      <c r="G1183" t="s">
        <v>400</v>
      </c>
      <c r="H1183" s="867">
        <v>1.1000000000000001E-3</v>
      </c>
      <c r="I1183" t="s">
        <v>1023</v>
      </c>
      <c r="J1183" t="s">
        <v>477</v>
      </c>
      <c r="K1183" t="s">
        <v>1024</v>
      </c>
      <c r="L1183" t="s">
        <v>475</v>
      </c>
      <c r="M1183" t="s">
        <v>789</v>
      </c>
    </row>
    <row r="1184" spans="1:13" x14ac:dyDescent="0.4">
      <c r="A1184" s="428" t="s">
        <v>232</v>
      </c>
      <c r="B1184" t="s">
        <v>60</v>
      </c>
      <c r="C1184" t="s">
        <v>55</v>
      </c>
      <c r="E1184" s="866">
        <v>0.34</v>
      </c>
      <c r="F1184" t="s">
        <v>387</v>
      </c>
      <c r="G1184" t="s">
        <v>401</v>
      </c>
      <c r="H1184">
        <v>1.0714380000000001E-3</v>
      </c>
      <c r="I1184" t="s">
        <v>1023</v>
      </c>
      <c r="J1184" t="s">
        <v>477</v>
      </c>
      <c r="K1184" t="s">
        <v>1024</v>
      </c>
      <c r="L1184" t="s">
        <v>475</v>
      </c>
      <c r="M1184" t="s">
        <v>790</v>
      </c>
    </row>
    <row r="1185" spans="1:13" x14ac:dyDescent="0.4">
      <c r="A1185" s="428" t="s">
        <v>232</v>
      </c>
      <c r="B1185" t="s">
        <v>60</v>
      </c>
      <c r="C1185" t="s">
        <v>406</v>
      </c>
      <c r="D1185" t="s">
        <v>791</v>
      </c>
      <c r="E1185" s="866">
        <v>0.432</v>
      </c>
      <c r="F1185" t="s">
        <v>387</v>
      </c>
      <c r="G1185" t="s">
        <v>400</v>
      </c>
      <c r="H1185" s="867">
        <v>7.9999999999999996E-6</v>
      </c>
      <c r="I1185" t="s">
        <v>1023</v>
      </c>
      <c r="J1185" t="s">
        <v>477</v>
      </c>
      <c r="K1185" t="s">
        <v>1024</v>
      </c>
      <c r="L1185" t="s">
        <v>475</v>
      </c>
      <c r="M1185" t="s">
        <v>793</v>
      </c>
    </row>
    <row r="1186" spans="1:13" x14ac:dyDescent="0.4">
      <c r="A1186" s="428" t="s">
        <v>232</v>
      </c>
      <c r="B1186" t="s">
        <v>60</v>
      </c>
      <c r="C1186" t="s">
        <v>406</v>
      </c>
      <c r="D1186" t="s">
        <v>791</v>
      </c>
      <c r="E1186" s="866">
        <v>0.432</v>
      </c>
      <c r="F1186" t="s">
        <v>387</v>
      </c>
      <c r="G1186" t="s">
        <v>401</v>
      </c>
      <c r="H1186" s="867">
        <v>8.4400000000000005E-6</v>
      </c>
      <c r="I1186" t="s">
        <v>1023</v>
      </c>
      <c r="J1186" t="s">
        <v>477</v>
      </c>
      <c r="K1186" t="s">
        <v>1024</v>
      </c>
      <c r="L1186" t="s">
        <v>475</v>
      </c>
      <c r="M1186" t="s">
        <v>794</v>
      </c>
    </row>
    <row r="1187" spans="1:13" x14ac:dyDescent="0.4">
      <c r="A1187" s="428" t="s">
        <v>232</v>
      </c>
      <c r="B1187" t="s">
        <v>61</v>
      </c>
      <c r="C1187" t="s">
        <v>52</v>
      </c>
      <c r="E1187" s="866">
        <v>0.28599999999999998</v>
      </c>
      <c r="F1187" t="s">
        <v>387</v>
      </c>
      <c r="G1187" t="s">
        <v>400</v>
      </c>
      <c r="H1187" s="867">
        <v>3.3000000000000003E-5</v>
      </c>
      <c r="I1187" t="s">
        <v>1023</v>
      </c>
      <c r="J1187" t="s">
        <v>477</v>
      </c>
      <c r="K1187" t="s">
        <v>1024</v>
      </c>
      <c r="L1187" t="s">
        <v>475</v>
      </c>
      <c r="M1187" t="s">
        <v>800</v>
      </c>
    </row>
    <row r="1188" spans="1:13" x14ac:dyDescent="0.4">
      <c r="A1188" s="428" t="s">
        <v>232</v>
      </c>
      <c r="B1188" t="s">
        <v>61</v>
      </c>
      <c r="C1188" t="s">
        <v>52</v>
      </c>
      <c r="E1188" s="866">
        <v>0.28599999999999998</v>
      </c>
      <c r="F1188" t="s">
        <v>387</v>
      </c>
      <c r="G1188" t="s">
        <v>401</v>
      </c>
      <c r="H1188" s="867">
        <v>3.3800000000000002E-5</v>
      </c>
      <c r="I1188" t="s">
        <v>1023</v>
      </c>
      <c r="J1188" t="s">
        <v>477</v>
      </c>
      <c r="K1188" t="s">
        <v>1024</v>
      </c>
      <c r="L1188" t="s">
        <v>475</v>
      </c>
      <c r="M1188" t="s">
        <v>804</v>
      </c>
    </row>
    <row r="1189" spans="1:13" x14ac:dyDescent="0.4">
      <c r="A1189" s="428" t="s">
        <v>232</v>
      </c>
      <c r="B1189" t="s">
        <v>61</v>
      </c>
      <c r="C1189" t="s">
        <v>54</v>
      </c>
      <c r="E1189" s="866">
        <v>0.28199999999999997</v>
      </c>
      <c r="F1189" t="s">
        <v>387</v>
      </c>
      <c r="G1189" t="s">
        <v>400</v>
      </c>
      <c r="H1189" s="867">
        <v>1.2999999999999999E-5</v>
      </c>
      <c r="I1189" t="s">
        <v>1023</v>
      </c>
      <c r="J1189" t="s">
        <v>477</v>
      </c>
      <c r="K1189" t="s">
        <v>1024</v>
      </c>
      <c r="L1189" t="s">
        <v>475</v>
      </c>
      <c r="M1189" t="s">
        <v>810</v>
      </c>
    </row>
    <row r="1190" spans="1:13" x14ac:dyDescent="0.4">
      <c r="A1190" s="428" t="s">
        <v>232</v>
      </c>
      <c r="B1190" t="s">
        <v>61</v>
      </c>
      <c r="C1190" t="s">
        <v>54</v>
      </c>
      <c r="E1190" s="866">
        <v>0.28199999999999997</v>
      </c>
      <c r="F1190" t="s">
        <v>387</v>
      </c>
      <c r="G1190" t="s">
        <v>401</v>
      </c>
      <c r="H1190" s="867">
        <v>1.34E-5</v>
      </c>
      <c r="I1190" t="s">
        <v>1023</v>
      </c>
      <c r="J1190" t="s">
        <v>477</v>
      </c>
      <c r="K1190" t="s">
        <v>1024</v>
      </c>
      <c r="L1190" t="s">
        <v>475</v>
      </c>
      <c r="M1190" t="s">
        <v>812</v>
      </c>
    </row>
    <row r="1191" spans="1:13" x14ac:dyDescent="0.4">
      <c r="A1191" s="428" t="s">
        <v>232</v>
      </c>
      <c r="B1191" t="s">
        <v>61</v>
      </c>
      <c r="C1191" t="s">
        <v>73</v>
      </c>
      <c r="E1191" s="866">
        <v>0.48499999999999999</v>
      </c>
      <c r="F1191" t="s">
        <v>387</v>
      </c>
      <c r="G1191" t="s">
        <v>400</v>
      </c>
      <c r="H1191" s="867">
        <v>1.9999999999999999E-6</v>
      </c>
      <c r="I1191" t="s">
        <v>1023</v>
      </c>
      <c r="J1191" t="s">
        <v>477</v>
      </c>
      <c r="K1191" t="s">
        <v>1024</v>
      </c>
      <c r="L1191" t="s">
        <v>475</v>
      </c>
      <c r="M1191" t="s">
        <v>816</v>
      </c>
    </row>
    <row r="1192" spans="1:13" x14ac:dyDescent="0.4">
      <c r="A1192" s="428" t="s">
        <v>232</v>
      </c>
      <c r="B1192" t="s">
        <v>61</v>
      </c>
      <c r="C1192" t="s">
        <v>73</v>
      </c>
      <c r="E1192" s="866">
        <v>0.48499999999999999</v>
      </c>
      <c r="F1192" t="s">
        <v>387</v>
      </c>
      <c r="G1192" t="s">
        <v>401</v>
      </c>
      <c r="H1192" s="867">
        <v>2.4399999999999999E-6</v>
      </c>
      <c r="I1192" t="s">
        <v>1023</v>
      </c>
      <c r="J1192" t="s">
        <v>477</v>
      </c>
      <c r="K1192" t="s">
        <v>1024</v>
      </c>
      <c r="L1192" t="s">
        <v>475</v>
      </c>
      <c r="M1192" t="s">
        <v>818</v>
      </c>
    </row>
    <row r="1193" spans="1:13" x14ac:dyDescent="0.4">
      <c r="A1193" s="428" t="s">
        <v>232</v>
      </c>
      <c r="B1193" t="s">
        <v>61</v>
      </c>
      <c r="C1193" t="s">
        <v>55</v>
      </c>
      <c r="E1193" s="866">
        <v>0.30599999999999999</v>
      </c>
      <c r="F1193" t="s">
        <v>387</v>
      </c>
      <c r="G1193" t="s">
        <v>400</v>
      </c>
      <c r="H1193" s="867">
        <v>1.1999999999999999E-3</v>
      </c>
      <c r="I1193" t="s">
        <v>1023</v>
      </c>
      <c r="J1193" t="s">
        <v>477</v>
      </c>
      <c r="K1193" t="s">
        <v>1024</v>
      </c>
      <c r="L1193" t="s">
        <v>475</v>
      </c>
      <c r="M1193" t="s">
        <v>821</v>
      </c>
    </row>
    <row r="1194" spans="1:13" x14ac:dyDescent="0.4">
      <c r="A1194" s="428" t="s">
        <v>232</v>
      </c>
      <c r="B1194" t="s">
        <v>61</v>
      </c>
      <c r="C1194" t="s">
        <v>55</v>
      </c>
      <c r="E1194" s="866">
        <v>0.30599999999999999</v>
      </c>
      <c r="F1194" t="s">
        <v>387</v>
      </c>
      <c r="G1194" t="s">
        <v>401</v>
      </c>
      <c r="H1194">
        <v>1.2434379999999999E-3</v>
      </c>
      <c r="I1194" t="s">
        <v>1023</v>
      </c>
      <c r="J1194" t="s">
        <v>477</v>
      </c>
      <c r="K1194" t="s">
        <v>1024</v>
      </c>
      <c r="L1194" t="s">
        <v>475</v>
      </c>
      <c r="M1194" t="s">
        <v>822</v>
      </c>
    </row>
    <row r="1195" spans="1:13" x14ac:dyDescent="0.4">
      <c r="A1195" s="428" t="s">
        <v>232</v>
      </c>
      <c r="B1195" t="s">
        <v>61</v>
      </c>
      <c r="C1195" t="s">
        <v>406</v>
      </c>
      <c r="D1195" t="s">
        <v>823</v>
      </c>
      <c r="E1195" s="866">
        <v>0.40300000000000002</v>
      </c>
      <c r="F1195" t="s">
        <v>387</v>
      </c>
      <c r="G1195" t="s">
        <v>400</v>
      </c>
      <c r="H1195" s="867">
        <v>7.8999999999999996E-5</v>
      </c>
      <c r="I1195" t="s">
        <v>1023</v>
      </c>
      <c r="J1195" t="s">
        <v>477</v>
      </c>
      <c r="K1195" t="s">
        <v>1024</v>
      </c>
      <c r="L1195" t="s">
        <v>475</v>
      </c>
      <c r="M1195" t="s">
        <v>825</v>
      </c>
    </row>
    <row r="1196" spans="1:13" x14ac:dyDescent="0.4">
      <c r="A1196" s="428" t="s">
        <v>232</v>
      </c>
      <c r="B1196" t="s">
        <v>61</v>
      </c>
      <c r="C1196" t="s">
        <v>406</v>
      </c>
      <c r="D1196" t="s">
        <v>823</v>
      </c>
      <c r="E1196" s="866">
        <v>0.40300000000000002</v>
      </c>
      <c r="F1196" t="s">
        <v>387</v>
      </c>
      <c r="G1196" t="s">
        <v>401</v>
      </c>
      <c r="H1196" s="867">
        <v>7.9300000000000003E-5</v>
      </c>
      <c r="I1196" t="s">
        <v>1023</v>
      </c>
      <c r="J1196" t="s">
        <v>477</v>
      </c>
      <c r="K1196" t="s">
        <v>1024</v>
      </c>
      <c r="L1196" t="s">
        <v>475</v>
      </c>
      <c r="M1196" t="s">
        <v>826</v>
      </c>
    </row>
    <row r="1197" spans="1:13" x14ac:dyDescent="0.4">
      <c r="A1197" s="428" t="s">
        <v>232</v>
      </c>
      <c r="B1197" t="s">
        <v>62</v>
      </c>
      <c r="C1197" t="s">
        <v>52</v>
      </c>
      <c r="E1197" s="866">
        <v>0.33100000000000002</v>
      </c>
      <c r="F1197" t="s">
        <v>387</v>
      </c>
      <c r="G1197" t="s">
        <v>400</v>
      </c>
      <c r="H1197" s="867">
        <v>2.8E-5</v>
      </c>
      <c r="I1197" t="s">
        <v>1023</v>
      </c>
      <c r="J1197" t="s">
        <v>477</v>
      </c>
      <c r="K1197" t="s">
        <v>1024</v>
      </c>
      <c r="L1197" t="s">
        <v>475</v>
      </c>
      <c r="M1197" t="s">
        <v>832</v>
      </c>
    </row>
    <row r="1198" spans="1:13" x14ac:dyDescent="0.4">
      <c r="A1198" s="428" t="s">
        <v>232</v>
      </c>
      <c r="B1198" t="s">
        <v>62</v>
      </c>
      <c r="C1198" t="s">
        <v>52</v>
      </c>
      <c r="E1198" s="866">
        <v>0.33100000000000002</v>
      </c>
      <c r="F1198" t="s">
        <v>387</v>
      </c>
      <c r="G1198" t="s">
        <v>401</v>
      </c>
      <c r="H1198" s="867">
        <v>2.8799999999999999E-5</v>
      </c>
      <c r="I1198" t="s">
        <v>1023</v>
      </c>
      <c r="J1198" t="s">
        <v>477</v>
      </c>
      <c r="K1198" t="s">
        <v>1024</v>
      </c>
      <c r="L1198" t="s">
        <v>475</v>
      </c>
      <c r="M1198" t="s">
        <v>836</v>
      </c>
    </row>
    <row r="1199" spans="1:13" x14ac:dyDescent="0.4">
      <c r="A1199" s="428" t="s">
        <v>232</v>
      </c>
      <c r="B1199" t="s">
        <v>62</v>
      </c>
      <c r="C1199" t="s">
        <v>54</v>
      </c>
      <c r="E1199" s="866">
        <v>0.33200000000000002</v>
      </c>
      <c r="F1199" t="s">
        <v>387</v>
      </c>
      <c r="G1199" t="s">
        <v>400</v>
      </c>
      <c r="H1199" s="867">
        <v>1.1E-5</v>
      </c>
      <c r="I1199" t="s">
        <v>1023</v>
      </c>
      <c r="J1199" t="s">
        <v>477</v>
      </c>
      <c r="K1199" t="s">
        <v>1024</v>
      </c>
      <c r="L1199" t="s">
        <v>475</v>
      </c>
      <c r="M1199" t="s">
        <v>842</v>
      </c>
    </row>
    <row r="1200" spans="1:13" x14ac:dyDescent="0.4">
      <c r="A1200" s="428" t="s">
        <v>232</v>
      </c>
      <c r="B1200" t="s">
        <v>62</v>
      </c>
      <c r="C1200" t="s">
        <v>54</v>
      </c>
      <c r="E1200" s="866">
        <v>0.33200000000000002</v>
      </c>
      <c r="F1200" t="s">
        <v>387</v>
      </c>
      <c r="G1200" t="s">
        <v>401</v>
      </c>
      <c r="H1200" s="867">
        <v>1.1399999999999999E-5</v>
      </c>
      <c r="I1200" t="s">
        <v>1023</v>
      </c>
      <c r="J1200" t="s">
        <v>477</v>
      </c>
      <c r="K1200" t="s">
        <v>1024</v>
      </c>
      <c r="L1200" t="s">
        <v>475</v>
      </c>
      <c r="M1200" t="s">
        <v>844</v>
      </c>
    </row>
    <row r="1201" spans="1:13" x14ac:dyDescent="0.4">
      <c r="A1201" s="428" t="s">
        <v>232</v>
      </c>
      <c r="B1201" t="s">
        <v>62</v>
      </c>
      <c r="C1201" t="s">
        <v>73</v>
      </c>
      <c r="E1201" s="866">
        <v>0.50900000000000001</v>
      </c>
      <c r="F1201" t="s">
        <v>387</v>
      </c>
      <c r="G1201" t="s">
        <v>400</v>
      </c>
      <c r="H1201" s="867">
        <v>1.9999999999999999E-6</v>
      </c>
      <c r="I1201" t="s">
        <v>1023</v>
      </c>
      <c r="J1201" t="s">
        <v>477</v>
      </c>
      <c r="K1201" t="s">
        <v>1024</v>
      </c>
      <c r="L1201" t="s">
        <v>475</v>
      </c>
      <c r="M1201" t="s">
        <v>848</v>
      </c>
    </row>
    <row r="1202" spans="1:13" x14ac:dyDescent="0.4">
      <c r="A1202" s="428" t="s">
        <v>232</v>
      </c>
      <c r="B1202" t="s">
        <v>62</v>
      </c>
      <c r="C1202" t="s">
        <v>73</v>
      </c>
      <c r="E1202" s="866">
        <v>0.50900000000000001</v>
      </c>
      <c r="F1202" t="s">
        <v>387</v>
      </c>
      <c r="G1202" t="s">
        <v>401</v>
      </c>
      <c r="H1202" s="867">
        <v>2.4399999999999999E-6</v>
      </c>
      <c r="I1202" t="s">
        <v>1023</v>
      </c>
      <c r="J1202" t="s">
        <v>477</v>
      </c>
      <c r="K1202" t="s">
        <v>1024</v>
      </c>
      <c r="L1202" t="s">
        <v>475</v>
      </c>
      <c r="M1202" t="s">
        <v>850</v>
      </c>
    </row>
    <row r="1203" spans="1:13" x14ac:dyDescent="0.4">
      <c r="A1203" s="428" t="s">
        <v>232</v>
      </c>
      <c r="B1203" t="s">
        <v>62</v>
      </c>
      <c r="C1203" t="s">
        <v>55</v>
      </c>
      <c r="E1203" s="866">
        <v>0.314</v>
      </c>
      <c r="F1203" t="s">
        <v>387</v>
      </c>
      <c r="G1203" t="s">
        <v>400</v>
      </c>
      <c r="H1203" s="867">
        <v>1.1999999999999999E-3</v>
      </c>
      <c r="I1203" t="s">
        <v>1023</v>
      </c>
      <c r="J1203" t="s">
        <v>477</v>
      </c>
      <c r="K1203" t="s">
        <v>1024</v>
      </c>
      <c r="L1203" t="s">
        <v>475</v>
      </c>
      <c r="M1203" t="s">
        <v>853</v>
      </c>
    </row>
    <row r="1204" spans="1:13" x14ac:dyDescent="0.4">
      <c r="A1204" s="428" t="s">
        <v>232</v>
      </c>
      <c r="B1204" t="s">
        <v>62</v>
      </c>
      <c r="C1204" t="s">
        <v>55</v>
      </c>
      <c r="E1204" s="866">
        <v>0.314</v>
      </c>
      <c r="F1204" t="s">
        <v>387</v>
      </c>
      <c r="G1204" t="s">
        <v>401</v>
      </c>
      <c r="H1204">
        <v>1.232438E-3</v>
      </c>
      <c r="I1204" t="s">
        <v>1023</v>
      </c>
      <c r="J1204" t="s">
        <v>477</v>
      </c>
      <c r="K1204" t="s">
        <v>1024</v>
      </c>
      <c r="L1204" t="s">
        <v>475</v>
      </c>
      <c r="M1204" t="s">
        <v>854</v>
      </c>
    </row>
    <row r="1205" spans="1:13" x14ac:dyDescent="0.4">
      <c r="A1205" s="428" t="s">
        <v>232</v>
      </c>
      <c r="B1205" t="s">
        <v>62</v>
      </c>
      <c r="C1205" t="s">
        <v>406</v>
      </c>
      <c r="D1205" t="s">
        <v>855</v>
      </c>
      <c r="E1205" s="866">
        <v>0.46</v>
      </c>
      <c r="F1205" t="s">
        <v>387</v>
      </c>
      <c r="G1205" t="s">
        <v>400</v>
      </c>
      <c r="H1205" s="867">
        <v>2.0000000000000002E-5</v>
      </c>
      <c r="I1205" t="s">
        <v>1023</v>
      </c>
      <c r="J1205" t="s">
        <v>477</v>
      </c>
      <c r="K1205" t="s">
        <v>1024</v>
      </c>
      <c r="L1205" t="s">
        <v>475</v>
      </c>
      <c r="M1205" t="s">
        <v>857</v>
      </c>
    </row>
    <row r="1206" spans="1:13" x14ac:dyDescent="0.4">
      <c r="A1206" s="428" t="s">
        <v>232</v>
      </c>
      <c r="B1206" t="s">
        <v>62</v>
      </c>
      <c r="C1206" t="s">
        <v>406</v>
      </c>
      <c r="D1206" t="s">
        <v>855</v>
      </c>
      <c r="E1206" s="866">
        <v>0.46</v>
      </c>
      <c r="F1206" t="s">
        <v>387</v>
      </c>
      <c r="G1206" t="s">
        <v>401</v>
      </c>
      <c r="H1206" s="867">
        <v>2.0100000000000001E-5</v>
      </c>
      <c r="I1206" t="s">
        <v>1023</v>
      </c>
      <c r="J1206" t="s">
        <v>477</v>
      </c>
      <c r="K1206" t="s">
        <v>1024</v>
      </c>
      <c r="L1206" t="s">
        <v>475</v>
      </c>
      <c r="M1206" t="s">
        <v>858</v>
      </c>
    </row>
    <row r="1207" spans="1:13" x14ac:dyDescent="0.4">
      <c r="A1207" s="428" t="s">
        <v>232</v>
      </c>
      <c r="B1207" t="s">
        <v>63</v>
      </c>
      <c r="C1207" t="s">
        <v>52</v>
      </c>
      <c r="E1207" s="866">
        <v>0.31900000000000001</v>
      </c>
      <c r="F1207" t="s">
        <v>387</v>
      </c>
      <c r="G1207" t="s">
        <v>400</v>
      </c>
      <c r="H1207" s="867">
        <v>2.9E-5</v>
      </c>
      <c r="I1207" t="s">
        <v>1023</v>
      </c>
      <c r="J1207" t="s">
        <v>477</v>
      </c>
      <c r="K1207" t="s">
        <v>1024</v>
      </c>
      <c r="L1207" t="s">
        <v>475</v>
      </c>
      <c r="M1207" t="s">
        <v>864</v>
      </c>
    </row>
    <row r="1208" spans="1:13" x14ac:dyDescent="0.4">
      <c r="A1208" s="428" t="s">
        <v>232</v>
      </c>
      <c r="B1208" t="s">
        <v>63</v>
      </c>
      <c r="C1208" t="s">
        <v>52</v>
      </c>
      <c r="E1208" s="866">
        <v>0.31900000000000001</v>
      </c>
      <c r="F1208" t="s">
        <v>387</v>
      </c>
      <c r="G1208" t="s">
        <v>401</v>
      </c>
      <c r="H1208" s="867">
        <v>2.9799999999999999E-5</v>
      </c>
      <c r="I1208" t="s">
        <v>1023</v>
      </c>
      <c r="J1208" t="s">
        <v>477</v>
      </c>
      <c r="K1208" t="s">
        <v>1024</v>
      </c>
      <c r="L1208" t="s">
        <v>475</v>
      </c>
      <c r="M1208" t="s">
        <v>868</v>
      </c>
    </row>
    <row r="1209" spans="1:13" x14ac:dyDescent="0.4">
      <c r="A1209" s="428" t="s">
        <v>232</v>
      </c>
      <c r="B1209" t="s">
        <v>63</v>
      </c>
      <c r="C1209" t="s">
        <v>54</v>
      </c>
      <c r="E1209" s="866">
        <v>0.29899999999999999</v>
      </c>
      <c r="F1209" t="s">
        <v>387</v>
      </c>
      <c r="G1209" t="s">
        <v>400</v>
      </c>
      <c r="H1209" s="867">
        <v>1.2E-5</v>
      </c>
      <c r="I1209" t="s">
        <v>1023</v>
      </c>
      <c r="J1209" t="s">
        <v>477</v>
      </c>
      <c r="K1209" t="s">
        <v>1024</v>
      </c>
      <c r="L1209" t="s">
        <v>475</v>
      </c>
      <c r="M1209" t="s">
        <v>874</v>
      </c>
    </row>
    <row r="1210" spans="1:13" x14ac:dyDescent="0.4">
      <c r="A1210" s="428" t="s">
        <v>232</v>
      </c>
      <c r="B1210" t="s">
        <v>63</v>
      </c>
      <c r="C1210" t="s">
        <v>54</v>
      </c>
      <c r="E1210" s="866">
        <v>0.29899999999999999</v>
      </c>
      <c r="F1210" t="s">
        <v>387</v>
      </c>
      <c r="G1210" t="s">
        <v>401</v>
      </c>
      <c r="H1210" s="867">
        <v>1.24E-5</v>
      </c>
      <c r="I1210" t="s">
        <v>1023</v>
      </c>
      <c r="J1210" t="s">
        <v>477</v>
      </c>
      <c r="K1210" t="s">
        <v>1024</v>
      </c>
      <c r="L1210" t="s">
        <v>475</v>
      </c>
      <c r="M1210" t="s">
        <v>876</v>
      </c>
    </row>
    <row r="1211" spans="1:13" x14ac:dyDescent="0.4">
      <c r="A1211" s="428" t="s">
        <v>232</v>
      </c>
      <c r="B1211" t="s">
        <v>63</v>
      </c>
      <c r="C1211" t="s">
        <v>73</v>
      </c>
      <c r="E1211" s="866">
        <v>0.501</v>
      </c>
      <c r="F1211" t="s">
        <v>387</v>
      </c>
      <c r="G1211" t="s">
        <v>400</v>
      </c>
      <c r="H1211" s="867">
        <v>1.9999999999999999E-6</v>
      </c>
      <c r="I1211" t="s">
        <v>1023</v>
      </c>
      <c r="J1211" t="s">
        <v>477</v>
      </c>
      <c r="K1211" t="s">
        <v>1024</v>
      </c>
      <c r="L1211" t="s">
        <v>475</v>
      </c>
      <c r="M1211" t="s">
        <v>880</v>
      </c>
    </row>
    <row r="1212" spans="1:13" x14ac:dyDescent="0.4">
      <c r="A1212" s="428" t="s">
        <v>232</v>
      </c>
      <c r="B1212" t="s">
        <v>63</v>
      </c>
      <c r="C1212" t="s">
        <v>73</v>
      </c>
      <c r="E1212" s="866">
        <v>0.501</v>
      </c>
      <c r="F1212" t="s">
        <v>387</v>
      </c>
      <c r="G1212" t="s">
        <v>401</v>
      </c>
      <c r="H1212" s="867">
        <v>2.4399999999999999E-6</v>
      </c>
      <c r="I1212" t="s">
        <v>1023</v>
      </c>
      <c r="J1212" t="s">
        <v>477</v>
      </c>
      <c r="K1212" t="s">
        <v>1024</v>
      </c>
      <c r="L1212" t="s">
        <v>475</v>
      </c>
      <c r="M1212" t="s">
        <v>882</v>
      </c>
    </row>
    <row r="1213" spans="1:13" x14ac:dyDescent="0.4">
      <c r="A1213" s="428" t="s">
        <v>232</v>
      </c>
      <c r="B1213" t="s">
        <v>63</v>
      </c>
      <c r="C1213" t="s">
        <v>55</v>
      </c>
      <c r="E1213" s="866">
        <v>0.316</v>
      </c>
      <c r="F1213" t="s">
        <v>387</v>
      </c>
      <c r="G1213" t="s">
        <v>400</v>
      </c>
      <c r="H1213" s="867">
        <v>1.1999999999999999E-3</v>
      </c>
      <c r="I1213" t="s">
        <v>1023</v>
      </c>
      <c r="J1213" t="s">
        <v>477</v>
      </c>
      <c r="K1213" t="s">
        <v>1024</v>
      </c>
      <c r="L1213" t="s">
        <v>475</v>
      </c>
      <c r="M1213" t="s">
        <v>885</v>
      </c>
    </row>
    <row r="1214" spans="1:13" x14ac:dyDescent="0.4">
      <c r="A1214" s="428" t="s">
        <v>232</v>
      </c>
      <c r="B1214" t="s">
        <v>63</v>
      </c>
      <c r="C1214" t="s">
        <v>55</v>
      </c>
      <c r="E1214" s="866">
        <v>0.316</v>
      </c>
      <c r="F1214" t="s">
        <v>387</v>
      </c>
      <c r="G1214" t="s">
        <v>401</v>
      </c>
      <c r="H1214">
        <v>1.2004380000000001E-3</v>
      </c>
      <c r="I1214" t="s">
        <v>1023</v>
      </c>
      <c r="J1214" t="s">
        <v>477</v>
      </c>
      <c r="K1214" t="s">
        <v>1024</v>
      </c>
      <c r="L1214" t="s">
        <v>475</v>
      </c>
      <c r="M1214" t="s">
        <v>886</v>
      </c>
    </row>
    <row r="1215" spans="1:13" x14ac:dyDescent="0.4">
      <c r="A1215" s="428" t="s">
        <v>232</v>
      </c>
      <c r="B1215" t="s">
        <v>63</v>
      </c>
      <c r="C1215" t="s">
        <v>406</v>
      </c>
      <c r="D1215" t="s">
        <v>887</v>
      </c>
      <c r="E1215" s="866">
        <v>0.45400000000000001</v>
      </c>
      <c r="F1215" t="s">
        <v>387</v>
      </c>
      <c r="G1215" t="s">
        <v>400</v>
      </c>
      <c r="H1215" s="867">
        <v>3.4E-5</v>
      </c>
      <c r="I1215" t="s">
        <v>1023</v>
      </c>
      <c r="J1215" t="s">
        <v>477</v>
      </c>
      <c r="K1215" t="s">
        <v>1024</v>
      </c>
      <c r="L1215" t="s">
        <v>475</v>
      </c>
      <c r="M1215" t="s">
        <v>889</v>
      </c>
    </row>
    <row r="1216" spans="1:13" x14ac:dyDescent="0.4">
      <c r="A1216" s="428" t="s">
        <v>232</v>
      </c>
      <c r="B1216" t="s">
        <v>63</v>
      </c>
      <c r="C1216" t="s">
        <v>406</v>
      </c>
      <c r="D1216" t="s">
        <v>887</v>
      </c>
      <c r="E1216" s="866">
        <v>0.45400000000000001</v>
      </c>
      <c r="F1216" t="s">
        <v>387</v>
      </c>
      <c r="G1216" t="s">
        <v>401</v>
      </c>
      <c r="H1216" s="867">
        <v>3.4700000000000003E-5</v>
      </c>
      <c r="I1216" t="s">
        <v>1023</v>
      </c>
      <c r="J1216" t="s">
        <v>477</v>
      </c>
      <c r="K1216" t="s">
        <v>1024</v>
      </c>
      <c r="L1216" t="s">
        <v>475</v>
      </c>
      <c r="M1216" t="s">
        <v>890</v>
      </c>
    </row>
    <row r="1217" spans="1:13" x14ac:dyDescent="0.4">
      <c r="A1217" s="428" t="s">
        <v>232</v>
      </c>
      <c r="B1217" t="s">
        <v>64</v>
      </c>
      <c r="C1217" t="s">
        <v>52</v>
      </c>
      <c r="E1217" s="866">
        <v>0.31900000000000001</v>
      </c>
      <c r="F1217" t="s">
        <v>387</v>
      </c>
      <c r="G1217" t="s">
        <v>400</v>
      </c>
      <c r="H1217" s="867">
        <v>3.8000000000000002E-5</v>
      </c>
      <c r="I1217" t="s">
        <v>1023</v>
      </c>
      <c r="J1217" t="s">
        <v>477</v>
      </c>
      <c r="K1217" t="s">
        <v>1024</v>
      </c>
      <c r="L1217" t="s">
        <v>475</v>
      </c>
      <c r="M1217" t="s">
        <v>896</v>
      </c>
    </row>
    <row r="1218" spans="1:13" x14ac:dyDescent="0.4">
      <c r="A1218" s="430" t="s">
        <v>232</v>
      </c>
      <c r="B1218" t="s">
        <v>64</v>
      </c>
      <c r="C1218" t="s">
        <v>52</v>
      </c>
      <c r="E1218" s="866">
        <v>0.31900000000000001</v>
      </c>
      <c r="F1218" t="s">
        <v>387</v>
      </c>
      <c r="G1218" t="s">
        <v>401</v>
      </c>
      <c r="H1218" s="867">
        <v>3.8800000000000001E-5</v>
      </c>
      <c r="I1218" t="s">
        <v>1023</v>
      </c>
      <c r="J1218" t="s">
        <v>477</v>
      </c>
      <c r="K1218" t="s">
        <v>1024</v>
      </c>
      <c r="L1218" t="s">
        <v>475</v>
      </c>
      <c r="M1218" t="s">
        <v>900</v>
      </c>
    </row>
    <row r="1219" spans="1:13" x14ac:dyDescent="0.4">
      <c r="A1219" s="375" t="s">
        <v>232</v>
      </c>
      <c r="B1219" t="s">
        <v>64</v>
      </c>
      <c r="C1219" t="s">
        <v>54</v>
      </c>
      <c r="E1219" s="866">
        <v>0.32200000000000001</v>
      </c>
      <c r="F1219" t="s">
        <v>387</v>
      </c>
      <c r="G1219" t="s">
        <v>400</v>
      </c>
      <c r="H1219" s="867">
        <v>1.1E-5</v>
      </c>
      <c r="I1219" t="s">
        <v>1023</v>
      </c>
      <c r="J1219" t="s">
        <v>477</v>
      </c>
      <c r="K1219" t="s">
        <v>1024</v>
      </c>
      <c r="L1219" t="s">
        <v>475</v>
      </c>
      <c r="M1219" t="s">
        <v>906</v>
      </c>
    </row>
    <row r="1220" spans="1:13" x14ac:dyDescent="0.4">
      <c r="A1220" s="375" t="s">
        <v>232</v>
      </c>
      <c r="B1220" t="s">
        <v>64</v>
      </c>
      <c r="C1220" t="s">
        <v>54</v>
      </c>
      <c r="E1220" s="866">
        <v>0.32200000000000001</v>
      </c>
      <c r="F1220" t="s">
        <v>387</v>
      </c>
      <c r="G1220" t="s">
        <v>401</v>
      </c>
      <c r="H1220" s="867">
        <v>1.1399999999999999E-5</v>
      </c>
      <c r="I1220" t="s">
        <v>1023</v>
      </c>
      <c r="J1220" t="s">
        <v>477</v>
      </c>
      <c r="K1220" t="s">
        <v>1024</v>
      </c>
      <c r="L1220" t="s">
        <v>475</v>
      </c>
      <c r="M1220" t="s">
        <v>908</v>
      </c>
    </row>
    <row r="1221" spans="1:13" x14ac:dyDescent="0.4">
      <c r="A1221" s="375" t="s">
        <v>232</v>
      </c>
      <c r="B1221" t="s">
        <v>64</v>
      </c>
      <c r="C1221" t="s">
        <v>73</v>
      </c>
      <c r="E1221" s="866">
        <v>0.50900000000000001</v>
      </c>
      <c r="F1221" t="s">
        <v>387</v>
      </c>
      <c r="G1221" t="s">
        <v>400</v>
      </c>
      <c r="H1221" s="867">
        <v>1.9999999999999999E-6</v>
      </c>
      <c r="I1221" t="s">
        <v>1023</v>
      </c>
      <c r="J1221" t="s">
        <v>477</v>
      </c>
      <c r="K1221" t="s">
        <v>1024</v>
      </c>
      <c r="L1221" t="s">
        <v>475</v>
      </c>
      <c r="M1221" t="s">
        <v>912</v>
      </c>
    </row>
    <row r="1222" spans="1:13" x14ac:dyDescent="0.4">
      <c r="A1222" s="375" t="s">
        <v>232</v>
      </c>
      <c r="B1222" t="s">
        <v>64</v>
      </c>
      <c r="C1222" t="s">
        <v>73</v>
      </c>
      <c r="E1222" s="866">
        <v>0.50900000000000001</v>
      </c>
      <c r="F1222" t="s">
        <v>387</v>
      </c>
      <c r="G1222" t="s">
        <v>401</v>
      </c>
      <c r="H1222" s="867">
        <v>2.4399999999999999E-6</v>
      </c>
      <c r="I1222" t="s">
        <v>1023</v>
      </c>
      <c r="J1222" t="s">
        <v>477</v>
      </c>
      <c r="K1222" t="s">
        <v>1024</v>
      </c>
      <c r="L1222" t="s">
        <v>475</v>
      </c>
      <c r="M1222" t="s">
        <v>914</v>
      </c>
    </row>
    <row r="1223" spans="1:13" x14ac:dyDescent="0.4">
      <c r="A1223" s="375" t="s">
        <v>232</v>
      </c>
      <c r="B1223" t="s">
        <v>64</v>
      </c>
      <c r="C1223" t="s">
        <v>55</v>
      </c>
      <c r="E1223" s="866">
        <v>0.33100000000000002</v>
      </c>
      <c r="F1223" t="s">
        <v>387</v>
      </c>
      <c r="G1223" t="s">
        <v>400</v>
      </c>
      <c r="H1223" s="867">
        <v>1.1999999999999999E-3</v>
      </c>
      <c r="I1223" t="s">
        <v>1023</v>
      </c>
      <c r="J1223" t="s">
        <v>477</v>
      </c>
      <c r="K1223" t="s">
        <v>1024</v>
      </c>
      <c r="L1223" t="s">
        <v>475</v>
      </c>
      <c r="M1223" t="s">
        <v>917</v>
      </c>
    </row>
    <row r="1224" spans="1:13" x14ac:dyDescent="0.4">
      <c r="A1224" s="375" t="s">
        <v>232</v>
      </c>
      <c r="B1224" t="s">
        <v>64</v>
      </c>
      <c r="C1224" t="s">
        <v>55</v>
      </c>
      <c r="E1224" s="866">
        <v>0.33100000000000002</v>
      </c>
      <c r="F1224" t="s">
        <v>387</v>
      </c>
      <c r="G1224" t="s">
        <v>401</v>
      </c>
      <c r="H1224">
        <v>1.157438E-3</v>
      </c>
      <c r="I1224" t="s">
        <v>1023</v>
      </c>
      <c r="J1224" t="s">
        <v>477</v>
      </c>
      <c r="K1224" t="s">
        <v>1024</v>
      </c>
      <c r="L1224" t="s">
        <v>475</v>
      </c>
      <c r="M1224" t="s">
        <v>918</v>
      </c>
    </row>
    <row r="1225" spans="1:13" x14ac:dyDescent="0.4">
      <c r="A1225" s="375" t="s">
        <v>232</v>
      </c>
      <c r="B1225" t="s">
        <v>64</v>
      </c>
      <c r="C1225" t="s">
        <v>406</v>
      </c>
      <c r="D1225" t="s">
        <v>919</v>
      </c>
      <c r="E1225" s="866">
        <v>0.44500000000000001</v>
      </c>
      <c r="F1225" t="s">
        <v>387</v>
      </c>
      <c r="G1225" t="s">
        <v>400</v>
      </c>
      <c r="H1225" s="867">
        <v>1.4E-5</v>
      </c>
      <c r="I1225" t="s">
        <v>1023</v>
      </c>
      <c r="J1225" t="s">
        <v>477</v>
      </c>
      <c r="K1225" t="s">
        <v>1024</v>
      </c>
      <c r="L1225" t="s">
        <v>475</v>
      </c>
      <c r="M1225" t="s">
        <v>921</v>
      </c>
    </row>
    <row r="1226" spans="1:13" x14ac:dyDescent="0.4">
      <c r="A1226" s="375" t="s">
        <v>232</v>
      </c>
      <c r="B1226" t="s">
        <v>64</v>
      </c>
      <c r="C1226" t="s">
        <v>406</v>
      </c>
      <c r="D1226" t="s">
        <v>919</v>
      </c>
      <c r="E1226" s="866">
        <v>0.44500000000000001</v>
      </c>
      <c r="F1226" t="s">
        <v>387</v>
      </c>
      <c r="G1226" t="s">
        <v>401</v>
      </c>
      <c r="H1226" s="867">
        <v>1.43E-5</v>
      </c>
      <c r="I1226" t="s">
        <v>1023</v>
      </c>
      <c r="J1226" t="s">
        <v>477</v>
      </c>
      <c r="K1226" t="s">
        <v>1024</v>
      </c>
      <c r="L1226" t="s">
        <v>475</v>
      </c>
      <c r="M1226" t="s">
        <v>922</v>
      </c>
    </row>
    <row r="1227" spans="1:13" x14ac:dyDescent="0.4">
      <c r="A1227" s="375" t="s">
        <v>232</v>
      </c>
      <c r="B1227" t="s">
        <v>65</v>
      </c>
      <c r="C1227" t="s">
        <v>52</v>
      </c>
      <c r="E1227" s="866">
        <v>0.32500000000000001</v>
      </c>
      <c r="F1227" t="s">
        <v>387</v>
      </c>
      <c r="G1227" t="s">
        <v>400</v>
      </c>
      <c r="H1227" s="867">
        <v>3.1000000000000001E-5</v>
      </c>
      <c r="I1227" t="s">
        <v>1023</v>
      </c>
      <c r="J1227" t="s">
        <v>477</v>
      </c>
      <c r="K1227" t="s">
        <v>1024</v>
      </c>
      <c r="L1227" t="s">
        <v>475</v>
      </c>
      <c r="M1227" t="s">
        <v>928</v>
      </c>
    </row>
    <row r="1228" spans="1:13" x14ac:dyDescent="0.4">
      <c r="A1228" s="375" t="s">
        <v>232</v>
      </c>
      <c r="B1228" t="s">
        <v>65</v>
      </c>
      <c r="C1228" t="s">
        <v>52</v>
      </c>
      <c r="E1228" s="866">
        <v>0.32500000000000001</v>
      </c>
      <c r="F1228" t="s">
        <v>387</v>
      </c>
      <c r="G1228" t="s">
        <v>401</v>
      </c>
      <c r="H1228" s="867">
        <v>3.18E-5</v>
      </c>
      <c r="I1228" t="s">
        <v>1023</v>
      </c>
      <c r="J1228" t="s">
        <v>477</v>
      </c>
      <c r="K1228" t="s">
        <v>1024</v>
      </c>
      <c r="L1228" t="s">
        <v>475</v>
      </c>
      <c r="M1228" t="s">
        <v>932</v>
      </c>
    </row>
    <row r="1229" spans="1:13" x14ac:dyDescent="0.4">
      <c r="A1229" s="375" t="s">
        <v>232</v>
      </c>
      <c r="B1229" t="s">
        <v>65</v>
      </c>
      <c r="C1229" t="s">
        <v>54</v>
      </c>
      <c r="E1229" s="866">
        <v>0.311</v>
      </c>
      <c r="F1229" t="s">
        <v>387</v>
      </c>
      <c r="G1229" t="s">
        <v>400</v>
      </c>
      <c r="H1229" s="867">
        <v>1.2E-5</v>
      </c>
      <c r="I1229" t="s">
        <v>1023</v>
      </c>
      <c r="J1229" t="s">
        <v>477</v>
      </c>
      <c r="K1229" t="s">
        <v>1024</v>
      </c>
      <c r="L1229" t="s">
        <v>475</v>
      </c>
      <c r="M1229" t="s">
        <v>938</v>
      </c>
    </row>
    <row r="1230" spans="1:13" x14ac:dyDescent="0.4">
      <c r="A1230" s="375" t="s">
        <v>232</v>
      </c>
      <c r="B1230" t="s">
        <v>65</v>
      </c>
      <c r="C1230" t="s">
        <v>54</v>
      </c>
      <c r="E1230" s="866">
        <v>0.311</v>
      </c>
      <c r="F1230" t="s">
        <v>387</v>
      </c>
      <c r="G1230" t="s">
        <v>401</v>
      </c>
      <c r="H1230" s="867">
        <v>1.24E-5</v>
      </c>
      <c r="I1230" t="s">
        <v>1023</v>
      </c>
      <c r="J1230" t="s">
        <v>477</v>
      </c>
      <c r="K1230" t="s">
        <v>1024</v>
      </c>
      <c r="L1230" t="s">
        <v>475</v>
      </c>
      <c r="M1230" t="s">
        <v>940</v>
      </c>
    </row>
    <row r="1231" spans="1:13" x14ac:dyDescent="0.4">
      <c r="A1231" s="375" t="s">
        <v>232</v>
      </c>
      <c r="B1231" t="s">
        <v>65</v>
      </c>
      <c r="C1231" t="s">
        <v>73</v>
      </c>
      <c r="E1231" s="866">
        <v>0.495</v>
      </c>
      <c r="F1231" t="s">
        <v>387</v>
      </c>
      <c r="G1231" t="s">
        <v>400</v>
      </c>
      <c r="H1231" s="867">
        <v>1.9999999999999999E-6</v>
      </c>
      <c r="I1231" t="s">
        <v>1023</v>
      </c>
      <c r="J1231" t="s">
        <v>477</v>
      </c>
      <c r="K1231" t="s">
        <v>1024</v>
      </c>
      <c r="L1231" t="s">
        <v>475</v>
      </c>
      <c r="M1231" t="s">
        <v>944</v>
      </c>
    </row>
    <row r="1232" spans="1:13" x14ac:dyDescent="0.4">
      <c r="A1232" s="375" t="s">
        <v>232</v>
      </c>
      <c r="B1232" t="s">
        <v>65</v>
      </c>
      <c r="C1232" t="s">
        <v>73</v>
      </c>
      <c r="E1232" s="866">
        <v>0.495</v>
      </c>
      <c r="F1232" t="s">
        <v>387</v>
      </c>
      <c r="G1232" t="s">
        <v>401</v>
      </c>
      <c r="H1232" s="867">
        <v>2.4399999999999999E-6</v>
      </c>
      <c r="I1232" t="s">
        <v>1023</v>
      </c>
      <c r="J1232" t="s">
        <v>477</v>
      </c>
      <c r="K1232" t="s">
        <v>1024</v>
      </c>
      <c r="L1232" t="s">
        <v>475</v>
      </c>
      <c r="M1232" t="s">
        <v>946</v>
      </c>
    </row>
    <row r="1233" spans="1:13" x14ac:dyDescent="0.4">
      <c r="A1233" s="375" t="s">
        <v>232</v>
      </c>
      <c r="B1233" t="s">
        <v>65</v>
      </c>
      <c r="C1233" t="s">
        <v>55</v>
      </c>
      <c r="E1233" s="866">
        <v>0.35499999999999998</v>
      </c>
      <c r="F1233" t="s">
        <v>387</v>
      </c>
      <c r="G1233" t="s">
        <v>400</v>
      </c>
      <c r="H1233" s="867">
        <v>8.4000000000000003E-4</v>
      </c>
      <c r="I1233" t="s">
        <v>1023</v>
      </c>
      <c r="J1233" t="s">
        <v>477</v>
      </c>
      <c r="K1233" t="s">
        <v>1024</v>
      </c>
      <c r="L1233" t="s">
        <v>475</v>
      </c>
      <c r="M1233" t="s">
        <v>949</v>
      </c>
    </row>
    <row r="1234" spans="1:13" x14ac:dyDescent="0.4">
      <c r="A1234" s="375" t="s">
        <v>232</v>
      </c>
      <c r="B1234" t="s">
        <v>65</v>
      </c>
      <c r="C1234" t="s">
        <v>55</v>
      </c>
      <c r="E1234" s="866">
        <v>0.35499999999999998</v>
      </c>
      <c r="F1234" t="s">
        <v>387</v>
      </c>
      <c r="G1234" t="s">
        <v>401</v>
      </c>
      <c r="H1234">
        <v>8.4143800000000002E-4</v>
      </c>
      <c r="I1234" t="s">
        <v>1023</v>
      </c>
      <c r="J1234" t="s">
        <v>477</v>
      </c>
      <c r="K1234" t="s">
        <v>1024</v>
      </c>
      <c r="L1234" t="s">
        <v>475</v>
      </c>
      <c r="M1234" t="s">
        <v>950</v>
      </c>
    </row>
    <row r="1235" spans="1:13" x14ac:dyDescent="0.4">
      <c r="A1235" s="375" t="s">
        <v>232</v>
      </c>
      <c r="B1235" t="s">
        <v>65</v>
      </c>
      <c r="C1235" t="s">
        <v>406</v>
      </c>
      <c r="D1235" t="s">
        <v>951</v>
      </c>
      <c r="E1235" s="866">
        <v>0.41499999999999998</v>
      </c>
      <c r="F1235" t="s">
        <v>387</v>
      </c>
      <c r="G1235" t="s">
        <v>400</v>
      </c>
      <c r="H1235" s="867">
        <v>1.4E-5</v>
      </c>
      <c r="I1235" t="s">
        <v>1023</v>
      </c>
      <c r="J1235" t="s">
        <v>477</v>
      </c>
      <c r="K1235" t="s">
        <v>1024</v>
      </c>
      <c r="L1235" t="s">
        <v>475</v>
      </c>
      <c r="M1235" t="s">
        <v>953</v>
      </c>
    </row>
    <row r="1236" spans="1:13" x14ac:dyDescent="0.4">
      <c r="A1236" s="375" t="s">
        <v>232</v>
      </c>
      <c r="B1236" t="s">
        <v>65</v>
      </c>
      <c r="C1236" t="s">
        <v>406</v>
      </c>
      <c r="D1236" t="s">
        <v>951</v>
      </c>
      <c r="E1236" s="866">
        <v>0.41499999999999998</v>
      </c>
      <c r="F1236" t="s">
        <v>387</v>
      </c>
      <c r="G1236" t="s">
        <v>401</v>
      </c>
      <c r="H1236" s="867">
        <v>1.4100000000000001E-5</v>
      </c>
      <c r="I1236" t="s">
        <v>1023</v>
      </c>
      <c r="J1236" t="s">
        <v>477</v>
      </c>
      <c r="K1236" t="s">
        <v>1024</v>
      </c>
      <c r="L1236" t="s">
        <v>475</v>
      </c>
      <c r="M1236" t="s">
        <v>954</v>
      </c>
    </row>
    <row r="1237" spans="1:13" x14ac:dyDescent="0.4">
      <c r="A1237" s="375" t="s">
        <v>232</v>
      </c>
      <c r="B1237" t="s">
        <v>66</v>
      </c>
      <c r="C1237" t="s">
        <v>52</v>
      </c>
      <c r="E1237" s="866">
        <v>0.31900000000000001</v>
      </c>
      <c r="F1237" t="s">
        <v>387</v>
      </c>
      <c r="G1237" t="s">
        <v>400</v>
      </c>
      <c r="H1237" s="867">
        <v>2.9E-5</v>
      </c>
      <c r="I1237" t="s">
        <v>1023</v>
      </c>
      <c r="J1237" t="s">
        <v>477</v>
      </c>
      <c r="K1237" t="s">
        <v>1024</v>
      </c>
      <c r="L1237" t="s">
        <v>475</v>
      </c>
      <c r="M1237" t="s">
        <v>960</v>
      </c>
    </row>
    <row r="1238" spans="1:13" x14ac:dyDescent="0.4">
      <c r="A1238" s="375" t="s">
        <v>232</v>
      </c>
      <c r="B1238" t="s">
        <v>66</v>
      </c>
      <c r="C1238" t="s">
        <v>52</v>
      </c>
      <c r="E1238" s="866">
        <v>0.31900000000000001</v>
      </c>
      <c r="F1238" t="s">
        <v>387</v>
      </c>
      <c r="G1238" t="s">
        <v>401</v>
      </c>
      <c r="H1238" s="867">
        <v>2.9799999999999999E-5</v>
      </c>
      <c r="I1238" t="s">
        <v>1023</v>
      </c>
      <c r="J1238" t="s">
        <v>477</v>
      </c>
      <c r="K1238" t="s">
        <v>1024</v>
      </c>
      <c r="L1238" t="s">
        <v>475</v>
      </c>
      <c r="M1238" t="s">
        <v>964</v>
      </c>
    </row>
    <row r="1239" spans="1:13" x14ac:dyDescent="0.4">
      <c r="A1239" s="375" t="s">
        <v>232</v>
      </c>
      <c r="B1239" t="s">
        <v>66</v>
      </c>
      <c r="C1239" t="s">
        <v>54</v>
      </c>
      <c r="E1239" s="866">
        <v>0.29099999999999998</v>
      </c>
      <c r="F1239" t="s">
        <v>387</v>
      </c>
      <c r="G1239" t="s">
        <v>400</v>
      </c>
      <c r="H1239" s="867">
        <v>1.2E-5</v>
      </c>
      <c r="I1239" t="s">
        <v>1023</v>
      </c>
      <c r="J1239" t="s">
        <v>477</v>
      </c>
      <c r="K1239" t="s">
        <v>1024</v>
      </c>
      <c r="L1239" t="s">
        <v>475</v>
      </c>
      <c r="M1239" t="s">
        <v>970</v>
      </c>
    </row>
    <row r="1240" spans="1:13" x14ac:dyDescent="0.4">
      <c r="A1240" s="375" t="s">
        <v>232</v>
      </c>
      <c r="B1240" t="s">
        <v>66</v>
      </c>
      <c r="C1240" t="s">
        <v>54</v>
      </c>
      <c r="E1240" s="866">
        <v>0.29099999999999998</v>
      </c>
      <c r="F1240" t="s">
        <v>387</v>
      </c>
      <c r="G1240" t="s">
        <v>401</v>
      </c>
      <c r="H1240" s="867">
        <v>1.24E-5</v>
      </c>
      <c r="I1240" t="s">
        <v>1023</v>
      </c>
      <c r="J1240" t="s">
        <v>477</v>
      </c>
      <c r="K1240" t="s">
        <v>1024</v>
      </c>
      <c r="L1240" t="s">
        <v>475</v>
      </c>
      <c r="M1240" t="s">
        <v>972</v>
      </c>
    </row>
    <row r="1241" spans="1:13" x14ac:dyDescent="0.4">
      <c r="A1241" s="375" t="s">
        <v>232</v>
      </c>
      <c r="B1241" t="s">
        <v>66</v>
      </c>
      <c r="C1241" t="s">
        <v>73</v>
      </c>
      <c r="E1241" s="866">
        <v>0.503</v>
      </c>
      <c r="F1241" t="s">
        <v>387</v>
      </c>
      <c r="G1241" t="s">
        <v>400</v>
      </c>
      <c r="H1241" s="867">
        <v>1.9999999999999999E-6</v>
      </c>
      <c r="I1241" t="s">
        <v>1023</v>
      </c>
      <c r="J1241" t="s">
        <v>477</v>
      </c>
      <c r="K1241" t="s">
        <v>1024</v>
      </c>
      <c r="L1241" t="s">
        <v>475</v>
      </c>
      <c r="M1241" t="s">
        <v>976</v>
      </c>
    </row>
    <row r="1242" spans="1:13" x14ac:dyDescent="0.4">
      <c r="A1242" s="375" t="s">
        <v>232</v>
      </c>
      <c r="B1242" t="s">
        <v>66</v>
      </c>
      <c r="C1242" t="s">
        <v>73</v>
      </c>
      <c r="E1242" s="866">
        <v>0.503</v>
      </c>
      <c r="F1242" t="s">
        <v>387</v>
      </c>
      <c r="G1242" t="s">
        <v>401</v>
      </c>
      <c r="H1242" s="867">
        <v>2.4399999999999999E-6</v>
      </c>
      <c r="I1242" t="s">
        <v>1023</v>
      </c>
      <c r="J1242" t="s">
        <v>477</v>
      </c>
      <c r="K1242" t="s">
        <v>1024</v>
      </c>
      <c r="L1242" t="s">
        <v>475</v>
      </c>
      <c r="M1242" t="s">
        <v>978</v>
      </c>
    </row>
    <row r="1243" spans="1:13" x14ac:dyDescent="0.4">
      <c r="A1243" s="375" t="s">
        <v>232</v>
      </c>
      <c r="B1243" t="s">
        <v>66</v>
      </c>
      <c r="C1243" t="s">
        <v>55</v>
      </c>
      <c r="E1243" s="866">
        <v>0.35399999999999998</v>
      </c>
      <c r="F1243" t="s">
        <v>387</v>
      </c>
      <c r="G1243" t="s">
        <v>400</v>
      </c>
      <c r="H1243" s="867">
        <v>9.3999999999999997E-4</v>
      </c>
      <c r="I1243" t="s">
        <v>1023</v>
      </c>
      <c r="J1243" t="s">
        <v>477</v>
      </c>
      <c r="K1243" t="s">
        <v>1024</v>
      </c>
      <c r="L1243" t="s">
        <v>475</v>
      </c>
      <c r="M1243" t="s">
        <v>981</v>
      </c>
    </row>
    <row r="1244" spans="1:13" x14ac:dyDescent="0.4">
      <c r="A1244" s="375" t="s">
        <v>232</v>
      </c>
      <c r="B1244" t="s">
        <v>66</v>
      </c>
      <c r="C1244" t="s">
        <v>55</v>
      </c>
      <c r="E1244" s="866">
        <v>0.35399999999999998</v>
      </c>
      <c r="F1244" t="s">
        <v>387</v>
      </c>
      <c r="G1244" t="s">
        <v>401</v>
      </c>
      <c r="H1244">
        <v>9.3543800000000002E-4</v>
      </c>
      <c r="I1244" t="s">
        <v>1023</v>
      </c>
      <c r="J1244" t="s">
        <v>477</v>
      </c>
      <c r="K1244" t="s">
        <v>1024</v>
      </c>
      <c r="L1244" t="s">
        <v>475</v>
      </c>
      <c r="M1244" t="s">
        <v>982</v>
      </c>
    </row>
    <row r="1245" spans="1:13" x14ac:dyDescent="0.4">
      <c r="A1245" s="375" t="s">
        <v>232</v>
      </c>
      <c r="B1245" t="s">
        <v>66</v>
      </c>
      <c r="C1245" t="s">
        <v>406</v>
      </c>
      <c r="D1245" t="s">
        <v>983</v>
      </c>
      <c r="E1245" s="866">
        <v>0.46400000000000002</v>
      </c>
      <c r="F1245" t="s">
        <v>387</v>
      </c>
      <c r="G1245" t="s">
        <v>400</v>
      </c>
      <c r="H1245" s="867">
        <v>1.2E-5</v>
      </c>
      <c r="I1245" t="s">
        <v>1023</v>
      </c>
      <c r="J1245" t="s">
        <v>477</v>
      </c>
      <c r="K1245" t="s">
        <v>1024</v>
      </c>
      <c r="L1245" t="s">
        <v>475</v>
      </c>
      <c r="M1245" t="s">
        <v>985</v>
      </c>
    </row>
    <row r="1246" spans="1:13" x14ac:dyDescent="0.4">
      <c r="A1246" s="375" t="s">
        <v>232</v>
      </c>
      <c r="B1246" t="s">
        <v>66</v>
      </c>
      <c r="C1246" t="s">
        <v>406</v>
      </c>
      <c r="D1246" t="s">
        <v>983</v>
      </c>
      <c r="E1246" s="866">
        <v>0.46400000000000002</v>
      </c>
      <c r="F1246" t="s">
        <v>387</v>
      </c>
      <c r="G1246" t="s">
        <v>401</v>
      </c>
      <c r="H1246" s="867">
        <v>1.2300000000000001E-5</v>
      </c>
      <c r="I1246" t="s">
        <v>1023</v>
      </c>
      <c r="J1246" t="s">
        <v>477</v>
      </c>
      <c r="K1246" t="s">
        <v>1024</v>
      </c>
      <c r="L1246" t="s">
        <v>475</v>
      </c>
      <c r="M1246" t="s">
        <v>986</v>
      </c>
    </row>
    <row r="1247" spans="1:13" x14ac:dyDescent="0.4">
      <c r="A1247" s="375" t="s">
        <v>232</v>
      </c>
      <c r="B1247" t="s">
        <v>384</v>
      </c>
      <c r="C1247" t="s">
        <v>52</v>
      </c>
      <c r="E1247" s="866">
        <v>0.34</v>
      </c>
      <c r="F1247" t="s">
        <v>387</v>
      </c>
      <c r="G1247" t="s">
        <v>400</v>
      </c>
      <c r="H1247" s="867">
        <v>3.0000000000000001E-5</v>
      </c>
      <c r="I1247" t="s">
        <v>1023</v>
      </c>
      <c r="J1247" t="s">
        <v>477</v>
      </c>
      <c r="K1247" t="s">
        <v>1024</v>
      </c>
      <c r="L1247" t="s">
        <v>475</v>
      </c>
      <c r="M1247" t="s">
        <v>663</v>
      </c>
    </row>
    <row r="1248" spans="1:13" x14ac:dyDescent="0.4">
      <c r="A1248" s="375" t="s">
        <v>232</v>
      </c>
      <c r="B1248" t="s">
        <v>384</v>
      </c>
      <c r="C1248" t="s">
        <v>52</v>
      </c>
      <c r="E1248" s="866">
        <v>0.34</v>
      </c>
      <c r="F1248" t="s">
        <v>387</v>
      </c>
      <c r="G1248" t="s">
        <v>401</v>
      </c>
      <c r="H1248" s="867">
        <v>3.1199999999999999E-5</v>
      </c>
      <c r="I1248" t="s">
        <v>1023</v>
      </c>
      <c r="J1248" t="s">
        <v>477</v>
      </c>
      <c r="K1248" t="s">
        <v>1024</v>
      </c>
      <c r="L1248" t="s">
        <v>475</v>
      </c>
      <c r="M1248" t="s">
        <v>667</v>
      </c>
    </row>
    <row r="1249" spans="1:13" x14ac:dyDescent="0.4">
      <c r="A1249" s="375" t="s">
        <v>232</v>
      </c>
      <c r="B1249" t="s">
        <v>384</v>
      </c>
      <c r="C1249" t="s">
        <v>54</v>
      </c>
      <c r="E1249" s="866">
        <v>0.34</v>
      </c>
      <c r="F1249" t="s">
        <v>387</v>
      </c>
      <c r="G1249" t="s">
        <v>400</v>
      </c>
      <c r="H1249" s="867">
        <v>1.1E-5</v>
      </c>
      <c r="I1249" t="s">
        <v>1023</v>
      </c>
      <c r="J1249" t="s">
        <v>477</v>
      </c>
      <c r="K1249" t="s">
        <v>1024</v>
      </c>
      <c r="L1249" t="s">
        <v>475</v>
      </c>
      <c r="M1249" t="s">
        <v>673</v>
      </c>
    </row>
    <row r="1250" spans="1:13" x14ac:dyDescent="0.4">
      <c r="A1250" s="375" t="s">
        <v>232</v>
      </c>
      <c r="B1250" t="s">
        <v>384</v>
      </c>
      <c r="C1250" t="s">
        <v>54</v>
      </c>
      <c r="E1250" s="866">
        <v>0.34</v>
      </c>
      <c r="F1250" t="s">
        <v>387</v>
      </c>
      <c r="G1250" t="s">
        <v>401</v>
      </c>
      <c r="H1250" s="867">
        <v>1.1E-5</v>
      </c>
      <c r="I1250" t="s">
        <v>1023</v>
      </c>
      <c r="J1250" t="s">
        <v>477</v>
      </c>
      <c r="K1250" t="s">
        <v>1024</v>
      </c>
      <c r="L1250" t="s">
        <v>475</v>
      </c>
      <c r="M1250" t="s">
        <v>675</v>
      </c>
    </row>
    <row r="1251" spans="1:13" x14ac:dyDescent="0.4">
      <c r="A1251" s="375" t="s">
        <v>232</v>
      </c>
      <c r="B1251" t="s">
        <v>384</v>
      </c>
      <c r="C1251" t="s">
        <v>73</v>
      </c>
      <c r="E1251" s="866">
        <v>0.55000000000000004</v>
      </c>
      <c r="F1251" t="s">
        <v>387</v>
      </c>
      <c r="G1251" t="s">
        <v>400</v>
      </c>
      <c r="H1251" s="867">
        <v>1.7E-6</v>
      </c>
      <c r="I1251" t="s">
        <v>1023</v>
      </c>
      <c r="J1251" t="s">
        <v>477</v>
      </c>
      <c r="K1251" t="s">
        <v>1024</v>
      </c>
      <c r="L1251" t="s">
        <v>475</v>
      </c>
      <c r="M1251" t="s">
        <v>680</v>
      </c>
    </row>
    <row r="1252" spans="1:13" x14ac:dyDescent="0.4">
      <c r="A1252" s="375" t="s">
        <v>232</v>
      </c>
      <c r="B1252" t="s">
        <v>384</v>
      </c>
      <c r="C1252" t="s">
        <v>73</v>
      </c>
      <c r="E1252" s="866">
        <v>0.55000000000000004</v>
      </c>
      <c r="F1252" t="s">
        <v>387</v>
      </c>
      <c r="G1252" t="s">
        <v>401</v>
      </c>
      <c r="H1252" s="867">
        <v>2.1399999999999998E-6</v>
      </c>
      <c r="I1252" t="s">
        <v>1023</v>
      </c>
      <c r="J1252" t="s">
        <v>477</v>
      </c>
      <c r="K1252" t="s">
        <v>1024</v>
      </c>
      <c r="L1252" t="s">
        <v>475</v>
      </c>
      <c r="M1252" t="s">
        <v>682</v>
      </c>
    </row>
    <row r="1253" spans="1:13" x14ac:dyDescent="0.4">
      <c r="A1253" s="375" t="s">
        <v>232</v>
      </c>
      <c r="B1253" t="s">
        <v>384</v>
      </c>
      <c r="C1253" t="s">
        <v>55</v>
      </c>
      <c r="E1253" s="866">
        <v>0.34</v>
      </c>
      <c r="F1253" t="s">
        <v>387</v>
      </c>
      <c r="G1253" t="s">
        <v>400</v>
      </c>
      <c r="H1253" s="867">
        <v>1.1000000000000001E-3</v>
      </c>
      <c r="I1253" t="s">
        <v>1023</v>
      </c>
      <c r="J1253" t="s">
        <v>477</v>
      </c>
      <c r="K1253" t="s">
        <v>1024</v>
      </c>
      <c r="L1253" t="s">
        <v>475</v>
      </c>
      <c r="M1253" t="s">
        <v>685</v>
      </c>
    </row>
    <row r="1254" spans="1:13" x14ac:dyDescent="0.4">
      <c r="A1254" s="375" t="s">
        <v>232</v>
      </c>
      <c r="B1254" t="s">
        <v>384</v>
      </c>
      <c r="C1254" t="s">
        <v>55</v>
      </c>
      <c r="E1254" s="866">
        <v>0.34</v>
      </c>
      <c r="F1254" t="s">
        <v>387</v>
      </c>
      <c r="G1254" t="s">
        <v>401</v>
      </c>
      <c r="H1254">
        <v>1.0714380000000001E-3</v>
      </c>
      <c r="I1254" t="s">
        <v>1023</v>
      </c>
      <c r="J1254" t="s">
        <v>477</v>
      </c>
      <c r="K1254" t="s">
        <v>1024</v>
      </c>
      <c r="L1254" t="s">
        <v>475</v>
      </c>
      <c r="M1254" t="s">
        <v>686</v>
      </c>
    </row>
    <row r="1255" spans="1:13" x14ac:dyDescent="0.4">
      <c r="A1255" s="375" t="s">
        <v>232</v>
      </c>
      <c r="B1255" t="s">
        <v>384</v>
      </c>
      <c r="C1255" t="s">
        <v>406</v>
      </c>
      <c r="D1255" t="s">
        <v>687</v>
      </c>
      <c r="E1255" s="866">
        <v>0.501</v>
      </c>
      <c r="F1255" t="s">
        <v>387</v>
      </c>
      <c r="G1255" t="s">
        <v>400</v>
      </c>
      <c r="H1255" s="867">
        <v>1.4E-5</v>
      </c>
      <c r="I1255" t="s">
        <v>1023</v>
      </c>
      <c r="J1255" t="s">
        <v>477</v>
      </c>
      <c r="K1255" t="s">
        <v>1024</v>
      </c>
      <c r="L1255" t="s">
        <v>475</v>
      </c>
      <c r="M1255" t="s">
        <v>689</v>
      </c>
    </row>
    <row r="1256" spans="1:13" x14ac:dyDescent="0.4">
      <c r="A1256" s="375" t="s">
        <v>232</v>
      </c>
      <c r="B1256" t="s">
        <v>384</v>
      </c>
      <c r="C1256" t="s">
        <v>406</v>
      </c>
      <c r="D1256" t="s">
        <v>687</v>
      </c>
      <c r="E1256" s="866">
        <v>0.501</v>
      </c>
      <c r="F1256" t="s">
        <v>387</v>
      </c>
      <c r="G1256" t="s">
        <v>401</v>
      </c>
      <c r="H1256" s="867">
        <v>1.49E-5</v>
      </c>
      <c r="I1256" t="s">
        <v>1023</v>
      </c>
      <c r="J1256" t="s">
        <v>477</v>
      </c>
      <c r="K1256" t="s">
        <v>1024</v>
      </c>
      <c r="L1256" t="s">
        <v>475</v>
      </c>
      <c r="M1256" t="s">
        <v>690</v>
      </c>
    </row>
    <row r="1257" spans="1:13" x14ac:dyDescent="0.4">
      <c r="A1257" s="375" t="s">
        <v>232</v>
      </c>
      <c r="B1257" t="s">
        <v>67</v>
      </c>
      <c r="C1257" t="s">
        <v>52</v>
      </c>
      <c r="E1257" s="866">
        <v>0.32</v>
      </c>
      <c r="F1257" t="s">
        <v>387</v>
      </c>
      <c r="G1257" t="s">
        <v>400</v>
      </c>
      <c r="H1257" s="867">
        <v>3.3000000000000003E-5</v>
      </c>
      <c r="I1257" t="s">
        <v>1023</v>
      </c>
      <c r="J1257" t="s">
        <v>477</v>
      </c>
      <c r="K1257" t="s">
        <v>1024</v>
      </c>
      <c r="L1257" t="s">
        <v>475</v>
      </c>
      <c r="M1257" t="s">
        <v>992</v>
      </c>
    </row>
    <row r="1258" spans="1:13" x14ac:dyDescent="0.4">
      <c r="A1258" s="375" t="s">
        <v>232</v>
      </c>
      <c r="B1258" t="s">
        <v>67</v>
      </c>
      <c r="C1258" t="s">
        <v>52</v>
      </c>
      <c r="E1258" s="866">
        <v>0.32</v>
      </c>
      <c r="F1258" t="s">
        <v>387</v>
      </c>
      <c r="G1258" t="s">
        <v>401</v>
      </c>
      <c r="H1258" s="867">
        <v>3.3800000000000002E-5</v>
      </c>
      <c r="I1258" t="s">
        <v>1023</v>
      </c>
      <c r="J1258" t="s">
        <v>477</v>
      </c>
      <c r="K1258" t="s">
        <v>1024</v>
      </c>
      <c r="L1258" t="s">
        <v>475</v>
      </c>
      <c r="M1258" t="s">
        <v>996</v>
      </c>
    </row>
    <row r="1259" spans="1:13" x14ac:dyDescent="0.4">
      <c r="A1259" s="375" t="s">
        <v>232</v>
      </c>
      <c r="B1259" t="s">
        <v>67</v>
      </c>
      <c r="C1259" t="s">
        <v>54</v>
      </c>
      <c r="E1259" s="866">
        <v>0.32800000000000001</v>
      </c>
      <c r="F1259" t="s">
        <v>387</v>
      </c>
      <c r="G1259" t="s">
        <v>400</v>
      </c>
      <c r="H1259" s="867">
        <v>1.1E-5</v>
      </c>
      <c r="I1259" t="s">
        <v>1023</v>
      </c>
      <c r="J1259" t="s">
        <v>477</v>
      </c>
      <c r="K1259" t="s">
        <v>1024</v>
      </c>
      <c r="L1259" t="s">
        <v>475</v>
      </c>
      <c r="M1259" t="s">
        <v>1002</v>
      </c>
    </row>
    <row r="1260" spans="1:13" x14ac:dyDescent="0.4">
      <c r="A1260" s="375" t="s">
        <v>232</v>
      </c>
      <c r="B1260" t="s">
        <v>67</v>
      </c>
      <c r="C1260" t="s">
        <v>54</v>
      </c>
      <c r="E1260" s="866">
        <v>0.32800000000000001</v>
      </c>
      <c r="F1260" t="s">
        <v>387</v>
      </c>
      <c r="G1260" t="s">
        <v>401</v>
      </c>
      <c r="H1260" s="867">
        <v>1.1399999999999999E-5</v>
      </c>
      <c r="I1260" t="s">
        <v>1023</v>
      </c>
      <c r="J1260" t="s">
        <v>477</v>
      </c>
      <c r="K1260" t="s">
        <v>1024</v>
      </c>
      <c r="L1260" t="s">
        <v>475</v>
      </c>
      <c r="M1260" t="s">
        <v>1004</v>
      </c>
    </row>
    <row r="1261" spans="1:13" x14ac:dyDescent="0.4">
      <c r="A1261" s="375" t="s">
        <v>232</v>
      </c>
      <c r="B1261" t="s">
        <v>67</v>
      </c>
      <c r="C1261" t="s">
        <v>73</v>
      </c>
      <c r="E1261" s="866">
        <v>0.51100000000000001</v>
      </c>
      <c r="F1261" t="s">
        <v>387</v>
      </c>
      <c r="G1261" t="s">
        <v>400</v>
      </c>
      <c r="H1261" s="867">
        <v>1.9999999999999999E-6</v>
      </c>
      <c r="I1261" t="s">
        <v>1023</v>
      </c>
      <c r="J1261" t="s">
        <v>477</v>
      </c>
      <c r="K1261" t="s">
        <v>1024</v>
      </c>
      <c r="L1261" t="s">
        <v>475</v>
      </c>
      <c r="M1261" t="s">
        <v>1008</v>
      </c>
    </row>
    <row r="1262" spans="1:13" x14ac:dyDescent="0.4">
      <c r="A1262" s="375" t="s">
        <v>232</v>
      </c>
      <c r="B1262" t="s">
        <v>67</v>
      </c>
      <c r="C1262" t="s">
        <v>73</v>
      </c>
      <c r="E1262" s="866">
        <v>0.51100000000000001</v>
      </c>
      <c r="F1262" t="s">
        <v>387</v>
      </c>
      <c r="G1262" t="s">
        <v>401</v>
      </c>
      <c r="H1262" s="867">
        <v>2.4399999999999999E-6</v>
      </c>
      <c r="I1262" t="s">
        <v>1023</v>
      </c>
      <c r="J1262" t="s">
        <v>477</v>
      </c>
      <c r="K1262" t="s">
        <v>1024</v>
      </c>
      <c r="L1262" t="s">
        <v>475</v>
      </c>
      <c r="M1262" t="s">
        <v>1010</v>
      </c>
    </row>
    <row r="1263" spans="1:13" x14ac:dyDescent="0.4">
      <c r="A1263" s="375" t="s">
        <v>232</v>
      </c>
      <c r="B1263" t="s">
        <v>67</v>
      </c>
      <c r="C1263" t="s">
        <v>55</v>
      </c>
      <c r="E1263" s="866">
        <v>0.34399999999999997</v>
      </c>
      <c r="F1263" t="s">
        <v>387</v>
      </c>
      <c r="G1263" t="s">
        <v>400</v>
      </c>
      <c r="H1263" s="867">
        <v>9.7000000000000005E-4</v>
      </c>
      <c r="I1263" t="s">
        <v>1023</v>
      </c>
      <c r="J1263" t="s">
        <v>477</v>
      </c>
      <c r="K1263" t="s">
        <v>1024</v>
      </c>
      <c r="L1263" t="s">
        <v>475</v>
      </c>
      <c r="M1263" t="s">
        <v>1013</v>
      </c>
    </row>
    <row r="1264" spans="1:13" x14ac:dyDescent="0.4">
      <c r="A1264" s="375" t="s">
        <v>232</v>
      </c>
      <c r="B1264" t="s">
        <v>67</v>
      </c>
      <c r="C1264" t="s">
        <v>55</v>
      </c>
      <c r="E1264" s="866">
        <v>0.34399999999999997</v>
      </c>
      <c r="F1264" t="s">
        <v>387</v>
      </c>
      <c r="G1264" t="s">
        <v>401</v>
      </c>
      <c r="H1264">
        <v>9.7343799999999997E-4</v>
      </c>
      <c r="I1264" t="s">
        <v>1023</v>
      </c>
      <c r="J1264" t="s">
        <v>477</v>
      </c>
      <c r="K1264" t="s">
        <v>1024</v>
      </c>
      <c r="L1264" t="s">
        <v>475</v>
      </c>
      <c r="M1264" t="s">
        <v>1014</v>
      </c>
    </row>
    <row r="1265" spans="1:13" x14ac:dyDescent="0.4">
      <c r="A1265" s="375" t="s">
        <v>232</v>
      </c>
      <c r="B1265" t="s">
        <v>67</v>
      </c>
      <c r="C1265" t="s">
        <v>406</v>
      </c>
      <c r="D1265" t="s">
        <v>1015</v>
      </c>
      <c r="E1265" s="866">
        <v>0.48099999999999998</v>
      </c>
      <c r="F1265" t="s">
        <v>387</v>
      </c>
      <c r="G1265" t="s">
        <v>400</v>
      </c>
      <c r="H1265" s="867">
        <v>1.5E-5</v>
      </c>
      <c r="I1265" t="s">
        <v>1023</v>
      </c>
      <c r="J1265" t="s">
        <v>477</v>
      </c>
      <c r="K1265" t="s">
        <v>1024</v>
      </c>
      <c r="L1265" t="s">
        <v>475</v>
      </c>
      <c r="M1265" t="s">
        <v>1017</v>
      </c>
    </row>
    <row r="1266" spans="1:13" x14ac:dyDescent="0.4">
      <c r="A1266" s="375" t="s">
        <v>232</v>
      </c>
      <c r="B1266" t="s">
        <v>67</v>
      </c>
      <c r="C1266" t="s">
        <v>406</v>
      </c>
      <c r="D1266" t="s">
        <v>1015</v>
      </c>
      <c r="E1266" s="866">
        <v>0.48099999999999998</v>
      </c>
      <c r="F1266" t="s">
        <v>387</v>
      </c>
      <c r="G1266" t="s">
        <v>401</v>
      </c>
      <c r="H1266" s="867">
        <v>1.5400000000000002E-5</v>
      </c>
      <c r="I1266" t="s">
        <v>1023</v>
      </c>
      <c r="J1266" t="s">
        <v>477</v>
      </c>
      <c r="K1266" t="s">
        <v>1024</v>
      </c>
      <c r="L1266" t="s">
        <v>475</v>
      </c>
      <c r="M1266" t="s">
        <v>1018</v>
      </c>
    </row>
  </sheetData>
  <sortState ref="A2:J3065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51"/>
  <sheetViews>
    <sheetView zoomScale="70" zoomScaleNormal="70" workbookViewId="0">
      <selection activeCell="H1" sqref="H1"/>
    </sheetView>
  </sheetViews>
  <sheetFormatPr defaultRowHeight="14.6" x14ac:dyDescent="0.4"/>
  <cols>
    <col min="2" max="2" width="12.23046875" customWidth="1"/>
    <col min="17" max="17" width="11.84375" bestFit="1" customWidth="1"/>
    <col min="18" max="18" width="8.84375" bestFit="1" customWidth="1"/>
  </cols>
  <sheetData>
    <row r="1" spans="1:21" x14ac:dyDescent="0.4">
      <c r="A1" s="805" t="s">
        <v>1020</v>
      </c>
      <c r="B1" s="757" t="s">
        <v>413</v>
      </c>
      <c r="C1" s="757" t="s">
        <v>417</v>
      </c>
      <c r="D1" s="757" t="s">
        <v>374</v>
      </c>
      <c r="E1" s="757" t="s">
        <v>376</v>
      </c>
      <c r="F1" s="757" t="s">
        <v>375</v>
      </c>
      <c r="G1" s="757" t="s">
        <v>1021</v>
      </c>
      <c r="H1" s="757" t="s">
        <v>383</v>
      </c>
      <c r="I1" s="757" t="s">
        <v>386</v>
      </c>
      <c r="J1" s="757" t="s">
        <v>380</v>
      </c>
      <c r="K1" s="757" t="s">
        <v>476</v>
      </c>
      <c r="L1" s="757" t="s">
        <v>1022</v>
      </c>
      <c r="M1" s="757" t="s">
        <v>377</v>
      </c>
      <c r="N1" s="830" t="s">
        <v>378</v>
      </c>
    </row>
    <row r="2" spans="1:21" x14ac:dyDescent="0.4">
      <c r="A2" s="428" t="s">
        <v>49</v>
      </c>
      <c r="B2" s="375" t="s">
        <v>414</v>
      </c>
      <c r="C2" s="375" t="s">
        <v>384</v>
      </c>
      <c r="D2" s="375" t="s">
        <v>52</v>
      </c>
      <c r="E2" s="375"/>
      <c r="F2" s="824">
        <v>0.36</v>
      </c>
      <c r="G2" s="375" t="s">
        <v>387</v>
      </c>
      <c r="H2" s="375" t="s">
        <v>400</v>
      </c>
      <c r="I2" s="763">
        <v>8.6000020378072964E-6</v>
      </c>
      <c r="J2" s="375" t="s">
        <v>1023</v>
      </c>
      <c r="K2" s="375" t="s">
        <v>477</v>
      </c>
      <c r="L2" s="375" t="s">
        <v>1024</v>
      </c>
      <c r="M2" s="375" t="s">
        <v>475</v>
      </c>
      <c r="N2" s="831" t="s">
        <v>664</v>
      </c>
      <c r="U2" s="862"/>
    </row>
    <row r="3" spans="1:21" x14ac:dyDescent="0.4">
      <c r="A3" s="428" t="s">
        <v>49</v>
      </c>
      <c r="B3" s="375" t="s">
        <v>414</v>
      </c>
      <c r="C3" s="375" t="s">
        <v>384</v>
      </c>
      <c r="D3" s="375" t="s">
        <v>52</v>
      </c>
      <c r="E3" s="375"/>
      <c r="F3" s="824">
        <v>0.36</v>
      </c>
      <c r="G3" s="375" t="s">
        <v>388</v>
      </c>
      <c r="H3" s="375" t="s">
        <v>400</v>
      </c>
      <c r="I3" s="763">
        <v>5.6000013269442862E-5</v>
      </c>
      <c r="J3" s="375" t="s">
        <v>1023</v>
      </c>
      <c r="K3" s="375" t="s">
        <v>477</v>
      </c>
      <c r="L3" s="375" t="s">
        <v>1024</v>
      </c>
      <c r="M3" s="375" t="s">
        <v>475</v>
      </c>
      <c r="N3" s="831" t="s">
        <v>664</v>
      </c>
      <c r="U3" s="862"/>
    </row>
    <row r="4" spans="1:21" x14ac:dyDescent="0.4">
      <c r="A4" s="428" t="s">
        <v>49</v>
      </c>
      <c r="B4" s="375" t="s">
        <v>414</v>
      </c>
      <c r="C4" s="375" t="s">
        <v>384</v>
      </c>
      <c r="D4" s="375" t="s">
        <v>52</v>
      </c>
      <c r="E4" s="375"/>
      <c r="F4" s="824">
        <v>0.36</v>
      </c>
      <c r="G4" s="375" t="s">
        <v>389</v>
      </c>
      <c r="H4" s="375" t="s">
        <v>400</v>
      </c>
      <c r="I4" s="763">
        <v>3.6190008575377443E-4</v>
      </c>
      <c r="J4" s="375" t="s">
        <v>1023</v>
      </c>
      <c r="K4" s="375" t="s">
        <v>477</v>
      </c>
      <c r="L4" s="375" t="s">
        <v>1024</v>
      </c>
      <c r="M4" s="375" t="s">
        <v>475</v>
      </c>
      <c r="N4" s="831" t="s">
        <v>664</v>
      </c>
      <c r="U4" s="862"/>
    </row>
    <row r="5" spans="1:21" x14ac:dyDescent="0.4">
      <c r="A5" s="428" t="s">
        <v>49</v>
      </c>
      <c r="B5" s="375" t="s">
        <v>414</v>
      </c>
      <c r="C5" s="375" t="s">
        <v>384</v>
      </c>
      <c r="D5" s="375" t="s">
        <v>52</v>
      </c>
      <c r="E5" s="378"/>
      <c r="F5" s="824">
        <v>0.36</v>
      </c>
      <c r="G5" s="375" t="s">
        <v>390</v>
      </c>
      <c r="H5" s="375" t="s">
        <v>400</v>
      </c>
      <c r="I5" s="763">
        <v>6.1400014548996287E-5</v>
      </c>
      <c r="J5" s="375" t="s">
        <v>1023</v>
      </c>
      <c r="K5" s="375" t="s">
        <v>477</v>
      </c>
      <c r="L5" s="375" t="s">
        <v>1024</v>
      </c>
      <c r="M5" s="375" t="s">
        <v>475</v>
      </c>
      <c r="N5" s="831" t="s">
        <v>664</v>
      </c>
      <c r="U5" s="862"/>
    </row>
    <row r="6" spans="1:21" x14ac:dyDescent="0.4">
      <c r="A6" s="428" t="s">
        <v>49</v>
      </c>
      <c r="B6" s="375" t="s">
        <v>414</v>
      </c>
      <c r="C6" s="375" t="s">
        <v>384</v>
      </c>
      <c r="D6" s="375" t="s">
        <v>52</v>
      </c>
      <c r="E6" s="378"/>
      <c r="F6" s="824">
        <v>0.36</v>
      </c>
      <c r="G6" s="375" t="s">
        <v>391</v>
      </c>
      <c r="H6" s="375" t="s">
        <v>400</v>
      </c>
      <c r="I6" s="763">
        <v>4.3200010236427347E-5</v>
      </c>
      <c r="J6" s="375" t="s">
        <v>1023</v>
      </c>
      <c r="K6" s="375" t="s">
        <v>477</v>
      </c>
      <c r="L6" s="375" t="s">
        <v>1024</v>
      </c>
      <c r="M6" s="375" t="s">
        <v>475</v>
      </c>
      <c r="N6" s="831" t="s">
        <v>664</v>
      </c>
      <c r="U6" s="862"/>
    </row>
    <row r="7" spans="1:21" x14ac:dyDescent="0.4">
      <c r="A7" s="428" t="s">
        <v>49</v>
      </c>
      <c r="B7" s="375" t="s">
        <v>414</v>
      </c>
      <c r="C7" s="375" t="s">
        <v>384</v>
      </c>
      <c r="D7" s="375" t="s">
        <v>52</v>
      </c>
      <c r="E7" s="378"/>
      <c r="F7" s="824">
        <v>0.36</v>
      </c>
      <c r="G7" s="375" t="s">
        <v>392</v>
      </c>
      <c r="H7" s="375" t="s">
        <v>400</v>
      </c>
      <c r="I7" s="763">
        <v>2.3641005601837475E-3</v>
      </c>
      <c r="J7" s="375" t="s">
        <v>1023</v>
      </c>
      <c r="K7" s="375" t="s">
        <v>477</v>
      </c>
      <c r="L7" s="375" t="s">
        <v>1024</v>
      </c>
      <c r="M7" s="375" t="s">
        <v>475</v>
      </c>
      <c r="N7" s="831" t="s">
        <v>664</v>
      </c>
      <c r="U7" s="862"/>
    </row>
    <row r="8" spans="1:21" x14ac:dyDescent="0.4">
      <c r="A8" s="428" t="s">
        <v>49</v>
      </c>
      <c r="B8" s="375" t="s">
        <v>414</v>
      </c>
      <c r="C8" s="375" t="s">
        <v>384</v>
      </c>
      <c r="D8" s="375" t="s">
        <v>52</v>
      </c>
      <c r="E8" s="378"/>
      <c r="F8" s="824">
        <v>0.36</v>
      </c>
      <c r="G8" s="375" t="s">
        <v>393</v>
      </c>
      <c r="H8" s="375" t="s">
        <v>400</v>
      </c>
      <c r="I8" s="763">
        <v>1.857600440166376E-6</v>
      </c>
      <c r="J8" s="375" t="s">
        <v>1023</v>
      </c>
      <c r="K8" s="375" t="s">
        <v>477</v>
      </c>
      <c r="L8" s="375" t="s">
        <v>1024</v>
      </c>
      <c r="M8" s="375" t="s">
        <v>475</v>
      </c>
      <c r="N8" s="831" t="s">
        <v>664</v>
      </c>
      <c r="U8" s="862"/>
    </row>
    <row r="9" spans="1:21" x14ac:dyDescent="0.4">
      <c r="A9" s="428" t="s">
        <v>49</v>
      </c>
      <c r="B9" s="375" t="s">
        <v>414</v>
      </c>
      <c r="C9" s="375" t="s">
        <v>384</v>
      </c>
      <c r="D9" s="375" t="s">
        <v>52</v>
      </c>
      <c r="E9" s="378"/>
      <c r="F9" s="824">
        <v>0.36</v>
      </c>
      <c r="G9" s="375" t="s">
        <v>394</v>
      </c>
      <c r="H9" s="375" t="s">
        <v>400</v>
      </c>
      <c r="I9" s="763">
        <v>3.4992008291506158E-6</v>
      </c>
      <c r="J9" s="375" t="s">
        <v>1023</v>
      </c>
      <c r="K9" s="375" t="s">
        <v>477</v>
      </c>
      <c r="L9" s="375" t="s">
        <v>1024</v>
      </c>
      <c r="M9" s="375" t="s">
        <v>475</v>
      </c>
      <c r="N9" s="831" t="s">
        <v>664</v>
      </c>
      <c r="U9" s="862"/>
    </row>
    <row r="10" spans="1:21" x14ac:dyDescent="0.4">
      <c r="A10" s="428" t="s">
        <v>49</v>
      </c>
      <c r="B10" s="375" t="s">
        <v>414</v>
      </c>
      <c r="C10" s="375" t="s">
        <v>384</v>
      </c>
      <c r="D10" s="375" t="s">
        <v>52</v>
      </c>
      <c r="E10" s="378"/>
      <c r="F10" s="824">
        <v>0.36</v>
      </c>
      <c r="G10" s="375" t="s">
        <v>395</v>
      </c>
      <c r="H10" s="375" t="s">
        <v>400</v>
      </c>
      <c r="I10" s="763">
        <v>1.000000236954337E-5</v>
      </c>
      <c r="J10" s="375" t="s">
        <v>1023</v>
      </c>
      <c r="K10" s="375" t="s">
        <v>477</v>
      </c>
      <c r="L10" s="375" t="s">
        <v>1024</v>
      </c>
      <c r="M10" s="375" t="s">
        <v>475</v>
      </c>
      <c r="N10" s="831" t="s">
        <v>664</v>
      </c>
      <c r="U10" s="862"/>
    </row>
    <row r="11" spans="1:21" x14ac:dyDescent="0.4">
      <c r="A11" s="428" t="s">
        <v>49</v>
      </c>
      <c r="B11" s="375" t="s">
        <v>414</v>
      </c>
      <c r="C11" s="375" t="s">
        <v>384</v>
      </c>
      <c r="D11" s="375" t="s">
        <v>52</v>
      </c>
      <c r="E11" s="378"/>
      <c r="F11" s="824">
        <v>0.36</v>
      </c>
      <c r="G11" s="375" t="s">
        <v>396</v>
      </c>
      <c r="H11" s="375" t="s">
        <v>400</v>
      </c>
      <c r="I11" s="763">
        <v>1.5000003554315054E-5</v>
      </c>
      <c r="J11" s="375" t="s">
        <v>1023</v>
      </c>
      <c r="K11" s="375" t="s">
        <v>477</v>
      </c>
      <c r="L11" s="375" t="s">
        <v>1024</v>
      </c>
      <c r="M11" s="375" t="s">
        <v>475</v>
      </c>
      <c r="N11" s="831" t="s">
        <v>664</v>
      </c>
      <c r="U11" s="862"/>
    </row>
    <row r="12" spans="1:21" x14ac:dyDescent="0.4">
      <c r="A12" s="428" t="s">
        <v>49</v>
      </c>
      <c r="B12" s="375" t="s">
        <v>414</v>
      </c>
      <c r="C12" s="375" t="s">
        <v>384</v>
      </c>
      <c r="D12" s="375" t="s">
        <v>52</v>
      </c>
      <c r="E12" s="378"/>
      <c r="F12" s="824">
        <v>0.36</v>
      </c>
      <c r="G12" s="375" t="s">
        <v>1025</v>
      </c>
      <c r="H12" s="375" t="s">
        <v>400</v>
      </c>
      <c r="I12" s="763">
        <v>0.780510494625278</v>
      </c>
      <c r="J12" s="375" t="s">
        <v>1023</v>
      </c>
      <c r="K12" s="375" t="s">
        <v>477</v>
      </c>
      <c r="L12" s="375" t="s">
        <v>1024</v>
      </c>
      <c r="M12" s="375" t="s">
        <v>475</v>
      </c>
      <c r="N12" s="831" t="s">
        <v>664</v>
      </c>
      <c r="U12" s="862"/>
    </row>
    <row r="13" spans="1:21" x14ac:dyDescent="0.4">
      <c r="A13" s="428" t="s">
        <v>49</v>
      </c>
      <c r="B13" s="375" t="s">
        <v>414</v>
      </c>
      <c r="C13" s="375" t="s">
        <v>384</v>
      </c>
      <c r="D13" s="375" t="s">
        <v>52</v>
      </c>
      <c r="E13" s="378"/>
      <c r="F13" s="824">
        <v>0.36</v>
      </c>
      <c r="G13" s="375" t="s">
        <v>387</v>
      </c>
      <c r="H13" s="375" t="s">
        <v>401</v>
      </c>
      <c r="I13" s="378">
        <v>9.4118105959647017E-6</v>
      </c>
      <c r="J13" s="375" t="s">
        <v>1023</v>
      </c>
      <c r="K13" s="375" t="s">
        <v>477</v>
      </c>
      <c r="L13" s="375" t="s">
        <v>1024</v>
      </c>
      <c r="M13" s="375" t="s">
        <v>475</v>
      </c>
      <c r="N13" s="831" t="s">
        <v>668</v>
      </c>
      <c r="U13" s="862"/>
    </row>
    <row r="14" spans="1:21" x14ac:dyDescent="0.4">
      <c r="A14" s="428" t="s">
        <v>49</v>
      </c>
      <c r="B14" s="375" t="s">
        <v>414</v>
      </c>
      <c r="C14" s="375" t="s">
        <v>384</v>
      </c>
      <c r="D14" s="375" t="s">
        <v>52</v>
      </c>
      <c r="E14" s="378"/>
      <c r="F14" s="824">
        <v>0.36</v>
      </c>
      <c r="G14" s="375" t="s">
        <v>388</v>
      </c>
      <c r="H14" s="375" t="s">
        <v>401</v>
      </c>
      <c r="I14" s="378">
        <v>6.1461738957671515E-5</v>
      </c>
      <c r="J14" s="375" t="s">
        <v>1023</v>
      </c>
      <c r="K14" s="375" t="s">
        <v>477</v>
      </c>
      <c r="L14" s="375" t="s">
        <v>1024</v>
      </c>
      <c r="M14" s="375" t="s">
        <v>475</v>
      </c>
      <c r="N14" s="831" t="s">
        <v>668</v>
      </c>
      <c r="U14" s="862"/>
    </row>
    <row r="15" spans="1:21" x14ac:dyDescent="0.4">
      <c r="A15" s="428" t="s">
        <v>49</v>
      </c>
      <c r="B15" s="375" t="s">
        <v>414</v>
      </c>
      <c r="C15" s="375" t="s">
        <v>384</v>
      </c>
      <c r="D15" s="375" t="s">
        <v>52</v>
      </c>
      <c r="E15" s="378"/>
      <c r="F15" s="824">
        <v>0.36</v>
      </c>
      <c r="G15" s="375" t="s">
        <v>389</v>
      </c>
      <c r="H15" s="375" t="s">
        <v>401</v>
      </c>
      <c r="I15" s="378">
        <v>3.6272845855143639E-4</v>
      </c>
      <c r="J15" s="375" t="s">
        <v>1023</v>
      </c>
      <c r="K15" s="375" t="s">
        <v>477</v>
      </c>
      <c r="L15" s="375" t="s">
        <v>1024</v>
      </c>
      <c r="M15" s="375" t="s">
        <v>475</v>
      </c>
      <c r="N15" s="831" t="s">
        <v>668</v>
      </c>
      <c r="U15" s="862"/>
    </row>
    <row r="16" spans="1:21" x14ac:dyDescent="0.4">
      <c r="A16" s="428" t="s">
        <v>49</v>
      </c>
      <c r="B16" s="375" t="s">
        <v>414</v>
      </c>
      <c r="C16" s="375" t="s">
        <v>384</v>
      </c>
      <c r="D16" s="375" t="s">
        <v>52</v>
      </c>
      <c r="E16" s="378"/>
      <c r="F16" s="824">
        <v>0.36</v>
      </c>
      <c r="G16" s="375" t="s">
        <v>390</v>
      </c>
      <c r="H16" s="375" t="s">
        <v>401</v>
      </c>
      <c r="I16" s="378">
        <v>6.1902193403024909E-5</v>
      </c>
      <c r="J16" s="375" t="s">
        <v>1023</v>
      </c>
      <c r="K16" s="375" t="s">
        <v>477</v>
      </c>
      <c r="L16" s="375" t="s">
        <v>1024</v>
      </c>
      <c r="M16" s="375" t="s">
        <v>475</v>
      </c>
      <c r="N16" s="831" t="s">
        <v>668</v>
      </c>
      <c r="U16" s="862"/>
    </row>
    <row r="17" spans="1:21" x14ac:dyDescent="0.4">
      <c r="A17" s="428" t="s">
        <v>49</v>
      </c>
      <c r="B17" s="375" t="s">
        <v>414</v>
      </c>
      <c r="C17" s="375" t="s">
        <v>384</v>
      </c>
      <c r="D17" s="375" t="s">
        <v>52</v>
      </c>
      <c r="E17" s="378"/>
      <c r="F17" s="824">
        <v>0.36</v>
      </c>
      <c r="G17" s="375" t="s">
        <v>391</v>
      </c>
      <c r="H17" s="375" t="s">
        <v>401</v>
      </c>
      <c r="I17" s="378">
        <v>4.343183051078628E-5</v>
      </c>
      <c r="J17" s="375" t="s">
        <v>1023</v>
      </c>
      <c r="K17" s="375" t="s">
        <v>477</v>
      </c>
      <c r="L17" s="375" t="s">
        <v>1024</v>
      </c>
      <c r="M17" s="375" t="s">
        <v>475</v>
      </c>
      <c r="N17" s="831" t="s">
        <v>668</v>
      </c>
      <c r="U17" s="862"/>
    </row>
    <row r="18" spans="1:21" x14ac:dyDescent="0.4">
      <c r="A18" s="428" t="s">
        <v>49</v>
      </c>
      <c r="B18" s="375" t="s">
        <v>414</v>
      </c>
      <c r="C18" s="375" t="s">
        <v>384</v>
      </c>
      <c r="D18" s="375" t="s">
        <v>52</v>
      </c>
      <c r="E18" s="378"/>
      <c r="F18" s="824">
        <v>0.36</v>
      </c>
      <c r="G18" s="375" t="s">
        <v>392</v>
      </c>
      <c r="H18" s="375" t="s">
        <v>401</v>
      </c>
      <c r="I18" s="378">
        <v>2.3669291641036515E-3</v>
      </c>
      <c r="J18" s="375" t="s">
        <v>1023</v>
      </c>
      <c r="K18" s="375" t="s">
        <v>477</v>
      </c>
      <c r="L18" s="375" t="s">
        <v>1024</v>
      </c>
      <c r="M18" s="375" t="s">
        <v>475</v>
      </c>
      <c r="N18" s="831" t="s">
        <v>668</v>
      </c>
      <c r="U18" s="862"/>
    </row>
    <row r="19" spans="1:21" x14ac:dyDescent="0.4">
      <c r="A19" s="428" t="s">
        <v>49</v>
      </c>
      <c r="B19" s="375" t="s">
        <v>414</v>
      </c>
      <c r="C19" s="375" t="s">
        <v>384</v>
      </c>
      <c r="D19" s="375" t="s">
        <v>52</v>
      </c>
      <c r="E19" s="378"/>
      <c r="F19" s="824">
        <v>0.36</v>
      </c>
      <c r="G19" s="375" t="s">
        <v>393</v>
      </c>
      <c r="H19" s="375" t="s">
        <v>401</v>
      </c>
      <c r="I19" s="378">
        <v>1.8619241353940195E-6</v>
      </c>
      <c r="J19" s="375" t="s">
        <v>1023</v>
      </c>
      <c r="K19" s="375" t="s">
        <v>477</v>
      </c>
      <c r="L19" s="375" t="s">
        <v>1024</v>
      </c>
      <c r="M19" s="375" t="s">
        <v>475</v>
      </c>
      <c r="N19" s="831" t="s">
        <v>668</v>
      </c>
      <c r="U19" s="862"/>
    </row>
    <row r="20" spans="1:21" x14ac:dyDescent="0.4">
      <c r="A20" s="428" t="s">
        <v>49</v>
      </c>
      <c r="B20" s="375" t="s">
        <v>414</v>
      </c>
      <c r="C20" s="375" t="s">
        <v>384</v>
      </c>
      <c r="D20" s="375" t="s">
        <v>52</v>
      </c>
      <c r="E20" s="378"/>
      <c r="F20" s="824">
        <v>0.36</v>
      </c>
      <c r="G20" s="375" t="s">
        <v>394</v>
      </c>
      <c r="H20" s="375" t="s">
        <v>401</v>
      </c>
      <c r="I20" s="378">
        <v>3.5086712001103795E-6</v>
      </c>
      <c r="J20" s="375" t="s">
        <v>1023</v>
      </c>
      <c r="K20" s="375" t="s">
        <v>477</v>
      </c>
      <c r="L20" s="375" t="s">
        <v>1024</v>
      </c>
      <c r="M20" s="375" t="s">
        <v>475</v>
      </c>
      <c r="N20" s="831" t="s">
        <v>668</v>
      </c>
      <c r="U20" s="862"/>
    </row>
    <row r="21" spans="1:21" x14ac:dyDescent="0.4">
      <c r="A21" s="428" t="s">
        <v>49</v>
      </c>
      <c r="B21" s="375" t="s">
        <v>414</v>
      </c>
      <c r="C21" s="375" t="s">
        <v>384</v>
      </c>
      <c r="D21" s="375" t="s">
        <v>52</v>
      </c>
      <c r="E21" s="375"/>
      <c r="F21" s="824">
        <v>0.36</v>
      </c>
      <c r="G21" s="375" t="s">
        <v>395</v>
      </c>
      <c r="H21" s="375" t="s">
        <v>401</v>
      </c>
      <c r="I21" s="378">
        <v>1.1288505074025222E-5</v>
      </c>
      <c r="J21" s="375" t="s">
        <v>1023</v>
      </c>
      <c r="K21" s="375" t="s">
        <v>477</v>
      </c>
      <c r="L21" s="375" t="s">
        <v>1024</v>
      </c>
      <c r="M21" s="375" t="s">
        <v>475</v>
      </c>
      <c r="N21" s="831" t="s">
        <v>668</v>
      </c>
      <c r="U21" s="862"/>
    </row>
    <row r="22" spans="1:21" x14ac:dyDescent="0.4">
      <c r="A22" s="428" t="s">
        <v>49</v>
      </c>
      <c r="B22" s="375" t="s">
        <v>414</v>
      </c>
      <c r="C22" s="375" t="s">
        <v>384</v>
      </c>
      <c r="D22" s="375" t="s">
        <v>52</v>
      </c>
      <c r="E22" s="375"/>
      <c r="F22" s="824">
        <v>0.36</v>
      </c>
      <c r="G22" s="375" t="s">
        <v>396</v>
      </c>
      <c r="H22" s="375" t="s">
        <v>401</v>
      </c>
      <c r="I22" s="378">
        <v>1.5007889999503837E-5</v>
      </c>
      <c r="J22" s="375" t="s">
        <v>1023</v>
      </c>
      <c r="K22" s="375" t="s">
        <v>477</v>
      </c>
      <c r="L22" s="375" t="s">
        <v>1024</v>
      </c>
      <c r="M22" s="375" t="s">
        <v>475</v>
      </c>
      <c r="N22" s="831" t="s">
        <v>668</v>
      </c>
      <c r="U22" s="862"/>
    </row>
    <row r="23" spans="1:21" x14ac:dyDescent="0.4">
      <c r="A23" s="428" t="s">
        <v>49</v>
      </c>
      <c r="B23" s="375" t="s">
        <v>414</v>
      </c>
      <c r="C23" s="375" t="s">
        <v>384</v>
      </c>
      <c r="D23" s="375" t="s">
        <v>52</v>
      </c>
      <c r="E23" s="375"/>
      <c r="F23" s="824">
        <v>0.36</v>
      </c>
      <c r="G23" s="375" t="s">
        <v>1025</v>
      </c>
      <c r="H23" s="375" t="s">
        <v>401</v>
      </c>
      <c r="I23" s="378">
        <v>0.7811661020543651</v>
      </c>
      <c r="J23" s="375" t="s">
        <v>1023</v>
      </c>
      <c r="K23" s="375" t="s">
        <v>477</v>
      </c>
      <c r="L23" s="375" t="s">
        <v>1024</v>
      </c>
      <c r="M23" s="375" t="s">
        <v>475</v>
      </c>
      <c r="N23" s="831" t="s">
        <v>668</v>
      </c>
      <c r="U23" s="862"/>
    </row>
    <row r="24" spans="1:21" x14ac:dyDescent="0.4">
      <c r="A24" s="428" t="s">
        <v>49</v>
      </c>
      <c r="B24" s="375" t="s">
        <v>414</v>
      </c>
      <c r="C24" s="375" t="s">
        <v>384</v>
      </c>
      <c r="D24" s="375" t="s">
        <v>53</v>
      </c>
      <c r="E24" s="375"/>
      <c r="F24" s="824">
        <v>0.39</v>
      </c>
      <c r="G24" s="375" t="s">
        <v>387</v>
      </c>
      <c r="H24" s="375" t="s">
        <v>400</v>
      </c>
      <c r="I24" s="763">
        <v>9.0000021325890313E-7</v>
      </c>
      <c r="J24" s="375" t="s">
        <v>1023</v>
      </c>
      <c r="K24" s="375" t="s">
        <v>477</v>
      </c>
      <c r="L24" s="375" t="s">
        <v>1024</v>
      </c>
      <c r="M24" s="375" t="s">
        <v>475</v>
      </c>
      <c r="N24" s="831" t="s">
        <v>674</v>
      </c>
      <c r="U24" s="862"/>
    </row>
    <row r="25" spans="1:21" x14ac:dyDescent="0.4">
      <c r="A25" s="428" t="s">
        <v>49</v>
      </c>
      <c r="B25" s="375" t="s">
        <v>414</v>
      </c>
      <c r="C25" s="375" t="s">
        <v>384</v>
      </c>
      <c r="D25" s="375" t="s">
        <v>53</v>
      </c>
      <c r="E25" s="375"/>
      <c r="F25" s="824">
        <v>0.39</v>
      </c>
      <c r="G25" s="375" t="s">
        <v>388</v>
      </c>
      <c r="H25" s="375" t="s">
        <v>400</v>
      </c>
      <c r="I25" s="763">
        <v>1.5100003578010487E-5</v>
      </c>
      <c r="J25" s="375" t="s">
        <v>1023</v>
      </c>
      <c r="K25" s="375" t="s">
        <v>477</v>
      </c>
      <c r="L25" s="375" t="s">
        <v>1024</v>
      </c>
      <c r="M25" s="375" t="s">
        <v>475</v>
      </c>
      <c r="N25" s="831" t="s">
        <v>674</v>
      </c>
      <c r="U25" s="862"/>
    </row>
    <row r="26" spans="1:21" x14ac:dyDescent="0.4">
      <c r="A26" s="428" t="s">
        <v>49</v>
      </c>
      <c r="B26" s="375" t="s">
        <v>414</v>
      </c>
      <c r="C26" s="375" t="s">
        <v>384</v>
      </c>
      <c r="D26" s="375" t="s">
        <v>53</v>
      </c>
      <c r="E26" s="375"/>
      <c r="F26" s="824">
        <v>0.39</v>
      </c>
      <c r="G26" s="375" t="s">
        <v>389</v>
      </c>
      <c r="H26" s="375" t="s">
        <v>400</v>
      </c>
      <c r="I26" s="763">
        <v>2.3500005568426909E-4</v>
      </c>
      <c r="J26" s="375" t="s">
        <v>1023</v>
      </c>
      <c r="K26" s="375" t="s">
        <v>477</v>
      </c>
      <c r="L26" s="375" t="s">
        <v>1024</v>
      </c>
      <c r="M26" s="375" t="s">
        <v>475</v>
      </c>
      <c r="N26" s="831" t="s">
        <v>674</v>
      </c>
      <c r="U26" s="862"/>
    </row>
    <row r="27" spans="1:21" x14ac:dyDescent="0.4">
      <c r="A27" s="428" t="s">
        <v>49</v>
      </c>
      <c r="B27" s="375" t="s">
        <v>414</v>
      </c>
      <c r="C27" s="375" t="s">
        <v>384</v>
      </c>
      <c r="D27" s="375" t="s">
        <v>53</v>
      </c>
      <c r="E27" s="378"/>
      <c r="F27" s="824">
        <v>0.39</v>
      </c>
      <c r="G27" s="375" t="s">
        <v>390</v>
      </c>
      <c r="H27" s="375" t="s">
        <v>400</v>
      </c>
      <c r="I27" s="763">
        <v>2.8400006729503167E-5</v>
      </c>
      <c r="J27" s="375" t="s">
        <v>1023</v>
      </c>
      <c r="K27" s="375" t="s">
        <v>477</v>
      </c>
      <c r="L27" s="375" t="s">
        <v>1024</v>
      </c>
      <c r="M27" s="375" t="s">
        <v>475</v>
      </c>
      <c r="N27" s="831" t="s">
        <v>674</v>
      </c>
      <c r="U27" s="862"/>
    </row>
    <row r="28" spans="1:21" x14ac:dyDescent="0.4">
      <c r="A28" s="428" t="s">
        <v>49</v>
      </c>
      <c r="B28" s="375" t="s">
        <v>414</v>
      </c>
      <c r="C28" s="375" t="s">
        <v>384</v>
      </c>
      <c r="D28" s="375" t="s">
        <v>53</v>
      </c>
      <c r="E28" s="378"/>
      <c r="F28" s="824">
        <v>0.39</v>
      </c>
      <c r="G28" s="375" t="s">
        <v>391</v>
      </c>
      <c r="H28" s="375" t="s">
        <v>400</v>
      </c>
      <c r="I28" s="763">
        <v>8.2700019596123672E-6</v>
      </c>
      <c r="J28" s="375" t="s">
        <v>1023</v>
      </c>
      <c r="K28" s="375" t="s">
        <v>477</v>
      </c>
      <c r="L28" s="375" t="s">
        <v>1024</v>
      </c>
      <c r="M28" s="375" t="s">
        <v>475</v>
      </c>
      <c r="N28" s="831" t="s">
        <v>674</v>
      </c>
      <c r="U28" s="862"/>
    </row>
    <row r="29" spans="1:21" x14ac:dyDescent="0.4">
      <c r="A29" s="428" t="s">
        <v>49</v>
      </c>
      <c r="B29" s="375" t="s">
        <v>414</v>
      </c>
      <c r="C29" s="375" t="s">
        <v>384</v>
      </c>
      <c r="D29" s="375" t="s">
        <v>53</v>
      </c>
      <c r="E29" s="378"/>
      <c r="F29" s="824">
        <v>0.39</v>
      </c>
      <c r="G29" s="375" t="s">
        <v>392</v>
      </c>
      <c r="H29" s="375" t="s">
        <v>400</v>
      </c>
      <c r="I29" s="763">
        <v>4.910001163445794E-6</v>
      </c>
      <c r="J29" s="375" t="s">
        <v>1023</v>
      </c>
      <c r="K29" s="375" t="s">
        <v>477</v>
      </c>
      <c r="L29" s="375" t="s">
        <v>1024</v>
      </c>
      <c r="M29" s="375" t="s">
        <v>475</v>
      </c>
      <c r="N29" s="831" t="s">
        <v>674</v>
      </c>
      <c r="U29" s="862"/>
    </row>
    <row r="30" spans="1:21" x14ac:dyDescent="0.4">
      <c r="A30" s="428" t="s">
        <v>49</v>
      </c>
      <c r="B30" s="375" t="s">
        <v>414</v>
      </c>
      <c r="C30" s="375" t="s">
        <v>384</v>
      </c>
      <c r="D30" s="375" t="s">
        <v>53</v>
      </c>
      <c r="E30" s="378"/>
      <c r="F30" s="824">
        <v>0.39</v>
      </c>
      <c r="G30" s="375" t="s">
        <v>393</v>
      </c>
      <c r="H30" s="375" t="s">
        <v>400</v>
      </c>
      <c r="I30" s="763">
        <v>3.5561008426333167E-7</v>
      </c>
      <c r="J30" s="375" t="s">
        <v>1023</v>
      </c>
      <c r="K30" s="375" t="s">
        <v>477</v>
      </c>
      <c r="L30" s="375" t="s">
        <v>1024</v>
      </c>
      <c r="M30" s="375" t="s">
        <v>475</v>
      </c>
      <c r="N30" s="831" t="s">
        <v>674</v>
      </c>
      <c r="U30" s="862"/>
    </row>
    <row r="31" spans="1:21" x14ac:dyDescent="0.4">
      <c r="A31" s="428" t="s">
        <v>49</v>
      </c>
      <c r="B31" s="375" t="s">
        <v>414</v>
      </c>
      <c r="C31" s="375" t="s">
        <v>384</v>
      </c>
      <c r="D31" s="375" t="s">
        <v>53</v>
      </c>
      <c r="E31" s="378"/>
      <c r="F31" s="824">
        <v>0.39</v>
      </c>
      <c r="G31" s="375" t="s">
        <v>394</v>
      </c>
      <c r="H31" s="375" t="s">
        <v>400</v>
      </c>
      <c r="I31" s="763">
        <v>6.6987015872860153E-7</v>
      </c>
      <c r="J31" s="375" t="s">
        <v>1023</v>
      </c>
      <c r="K31" s="375" t="s">
        <v>477</v>
      </c>
      <c r="L31" s="375" t="s">
        <v>1024</v>
      </c>
      <c r="M31" s="375" t="s">
        <v>475</v>
      </c>
      <c r="N31" s="831" t="s">
        <v>674</v>
      </c>
      <c r="U31" s="862"/>
    </row>
    <row r="32" spans="1:21" x14ac:dyDescent="0.4">
      <c r="A32" s="428" t="s">
        <v>49</v>
      </c>
      <c r="B32" s="375" t="s">
        <v>414</v>
      </c>
      <c r="C32" s="375" t="s">
        <v>384</v>
      </c>
      <c r="D32" s="375" t="s">
        <v>53</v>
      </c>
      <c r="E32" s="378"/>
      <c r="F32" s="824">
        <v>0.39</v>
      </c>
      <c r="G32" s="375" t="s">
        <v>395</v>
      </c>
      <c r="H32" s="375" t="s">
        <v>400</v>
      </c>
      <c r="I32" s="763">
        <v>9.0000021325890309E-6</v>
      </c>
      <c r="J32" s="375" t="s">
        <v>1023</v>
      </c>
      <c r="K32" s="375" t="s">
        <v>477</v>
      </c>
      <c r="L32" s="375" t="s">
        <v>1024</v>
      </c>
      <c r="M32" s="375" t="s">
        <v>475</v>
      </c>
      <c r="N32" s="831" t="s">
        <v>674</v>
      </c>
      <c r="U32" s="862"/>
    </row>
    <row r="33" spans="1:21" x14ac:dyDescent="0.4">
      <c r="A33" s="428" t="s">
        <v>49</v>
      </c>
      <c r="B33" s="375" t="s">
        <v>414</v>
      </c>
      <c r="C33" s="375" t="s">
        <v>384</v>
      </c>
      <c r="D33" s="375" t="s">
        <v>53</v>
      </c>
      <c r="E33" s="378"/>
      <c r="F33" s="824">
        <v>0.39</v>
      </c>
      <c r="G33" s="375" t="s">
        <v>396</v>
      </c>
      <c r="H33" s="375" t="s">
        <v>400</v>
      </c>
      <c r="I33" s="763">
        <v>1.3500003198883547E-5</v>
      </c>
      <c r="J33" s="375" t="s">
        <v>1023</v>
      </c>
      <c r="K33" s="375" t="s">
        <v>477</v>
      </c>
      <c r="L33" s="375" t="s">
        <v>1024</v>
      </c>
      <c r="M33" s="375" t="s">
        <v>475</v>
      </c>
      <c r="N33" s="831" t="s">
        <v>674</v>
      </c>
      <c r="U33" s="862"/>
    </row>
    <row r="34" spans="1:21" x14ac:dyDescent="0.4">
      <c r="A34" s="428" t="s">
        <v>49</v>
      </c>
      <c r="B34" s="375" t="s">
        <v>414</v>
      </c>
      <c r="C34" s="375" t="s">
        <v>384</v>
      </c>
      <c r="D34" s="375" t="s">
        <v>53</v>
      </c>
      <c r="E34" s="378"/>
      <c r="F34" s="824">
        <v>0.39</v>
      </c>
      <c r="G34" s="375" t="s">
        <v>1025</v>
      </c>
      <c r="H34" s="375" t="s">
        <v>400</v>
      </c>
      <c r="I34" s="763">
        <v>0.7205371455809807</v>
      </c>
      <c r="J34" s="375" t="s">
        <v>1023</v>
      </c>
      <c r="K34" s="375" t="s">
        <v>477</v>
      </c>
      <c r="L34" s="375" t="s">
        <v>1024</v>
      </c>
      <c r="M34" s="375" t="s">
        <v>475</v>
      </c>
      <c r="N34" s="831" t="s">
        <v>674</v>
      </c>
      <c r="U34" s="862"/>
    </row>
    <row r="35" spans="1:21" x14ac:dyDescent="0.4">
      <c r="A35" s="428" t="s">
        <v>49</v>
      </c>
      <c r="B35" s="375" t="s">
        <v>414</v>
      </c>
      <c r="C35" s="375" t="s">
        <v>384</v>
      </c>
      <c r="D35" s="375" t="s">
        <v>53</v>
      </c>
      <c r="E35" s="378"/>
      <c r="F35" s="824">
        <v>0.39</v>
      </c>
      <c r="G35" s="375" t="s">
        <v>387</v>
      </c>
      <c r="H35" s="375" t="s">
        <v>401</v>
      </c>
      <c r="I35" s="378">
        <v>1.7118087714163085E-6</v>
      </c>
      <c r="J35" s="375" t="s">
        <v>1023</v>
      </c>
      <c r="K35" s="375" t="s">
        <v>477</v>
      </c>
      <c r="L35" s="375" t="s">
        <v>1024</v>
      </c>
      <c r="M35" s="375" t="s">
        <v>475</v>
      </c>
      <c r="N35" s="831" t="s">
        <v>676</v>
      </c>
      <c r="U35" s="862"/>
    </row>
    <row r="36" spans="1:21" x14ac:dyDescent="0.4">
      <c r="A36" s="428" t="s">
        <v>49</v>
      </c>
      <c r="B36" s="375" t="s">
        <v>414</v>
      </c>
      <c r="C36" s="375" t="s">
        <v>384</v>
      </c>
      <c r="D36" s="375" t="s">
        <v>53</v>
      </c>
      <c r="E36" s="378"/>
      <c r="F36" s="824">
        <v>0.39</v>
      </c>
      <c r="G36" s="375" t="s">
        <v>388</v>
      </c>
      <c r="H36" s="375" t="s">
        <v>401</v>
      </c>
      <c r="I36" s="378">
        <v>2.0561729266239141E-5</v>
      </c>
      <c r="J36" s="375" t="s">
        <v>1023</v>
      </c>
      <c r="K36" s="375" t="s">
        <v>477</v>
      </c>
      <c r="L36" s="375" t="s">
        <v>1024</v>
      </c>
      <c r="M36" s="375" t="s">
        <v>475</v>
      </c>
      <c r="N36" s="831" t="s">
        <v>676</v>
      </c>
      <c r="U36" s="862"/>
    </row>
    <row r="37" spans="1:21" x14ac:dyDescent="0.4">
      <c r="A37" s="428" t="s">
        <v>49</v>
      </c>
      <c r="B37" s="375" t="s">
        <v>414</v>
      </c>
      <c r="C37" s="375" t="s">
        <v>384</v>
      </c>
      <c r="D37" s="375" t="s">
        <v>53</v>
      </c>
      <c r="E37" s="378"/>
      <c r="F37" s="824">
        <v>0.39</v>
      </c>
      <c r="G37" s="375" t="s">
        <v>389</v>
      </c>
      <c r="H37" s="375" t="s">
        <v>401</v>
      </c>
      <c r="I37" s="378">
        <v>2.3582842848193105E-4</v>
      </c>
      <c r="J37" s="375" t="s">
        <v>1023</v>
      </c>
      <c r="K37" s="375" t="s">
        <v>477</v>
      </c>
      <c r="L37" s="375" t="s">
        <v>1024</v>
      </c>
      <c r="M37" s="375" t="s">
        <v>475</v>
      </c>
      <c r="N37" s="831" t="s">
        <v>676</v>
      </c>
      <c r="U37" s="862"/>
    </row>
    <row r="38" spans="1:21" x14ac:dyDescent="0.4">
      <c r="A38" s="428" t="s">
        <v>49</v>
      </c>
      <c r="B38" s="375" t="s">
        <v>414</v>
      </c>
      <c r="C38" s="375" t="s">
        <v>384</v>
      </c>
      <c r="D38" s="375" t="s">
        <v>53</v>
      </c>
      <c r="E38" s="378"/>
      <c r="F38" s="824">
        <v>0.39</v>
      </c>
      <c r="G38" s="375" t="s">
        <v>390</v>
      </c>
      <c r="H38" s="375" t="s">
        <v>401</v>
      </c>
      <c r="I38" s="378">
        <v>2.8902185583531793E-5</v>
      </c>
      <c r="J38" s="375" t="s">
        <v>1023</v>
      </c>
      <c r="K38" s="375" t="s">
        <v>477</v>
      </c>
      <c r="L38" s="375" t="s">
        <v>1024</v>
      </c>
      <c r="M38" s="375" t="s">
        <v>475</v>
      </c>
      <c r="N38" s="831" t="s">
        <v>676</v>
      </c>
      <c r="U38" s="862"/>
    </row>
    <row r="39" spans="1:21" x14ac:dyDescent="0.4">
      <c r="A39" s="428" t="s">
        <v>49</v>
      </c>
      <c r="B39" s="375" t="s">
        <v>414</v>
      </c>
      <c r="C39" s="375" t="s">
        <v>384</v>
      </c>
      <c r="D39" s="375" t="s">
        <v>53</v>
      </c>
      <c r="E39" s="378"/>
      <c r="F39" s="824">
        <v>0.39</v>
      </c>
      <c r="G39" s="375" t="s">
        <v>391</v>
      </c>
      <c r="H39" s="375" t="s">
        <v>401</v>
      </c>
      <c r="I39" s="378">
        <v>8.501822233971292E-6</v>
      </c>
      <c r="J39" s="375" t="s">
        <v>1023</v>
      </c>
      <c r="K39" s="375" t="s">
        <v>477</v>
      </c>
      <c r="L39" s="375" t="s">
        <v>1024</v>
      </c>
      <c r="M39" s="375" t="s">
        <v>475</v>
      </c>
      <c r="N39" s="831" t="s">
        <v>676</v>
      </c>
      <c r="U39" s="862"/>
    </row>
    <row r="40" spans="1:21" x14ac:dyDescent="0.4">
      <c r="A40" s="428" t="s">
        <v>49</v>
      </c>
      <c r="B40" s="375" t="s">
        <v>414</v>
      </c>
      <c r="C40" s="375" t="s">
        <v>384</v>
      </c>
      <c r="D40" s="375" t="s">
        <v>53</v>
      </c>
      <c r="E40" s="378"/>
      <c r="F40" s="824">
        <v>0.39</v>
      </c>
      <c r="G40" s="375" t="s">
        <v>392</v>
      </c>
      <c r="H40" s="375" t="s">
        <v>401</v>
      </c>
      <c r="I40" s="378">
        <v>7.738605083349976E-6</v>
      </c>
      <c r="J40" s="375" t="s">
        <v>1023</v>
      </c>
      <c r="K40" s="375" t="s">
        <v>477</v>
      </c>
      <c r="L40" s="375" t="s">
        <v>1024</v>
      </c>
      <c r="M40" s="375" t="s">
        <v>475</v>
      </c>
      <c r="N40" s="831" t="s">
        <v>676</v>
      </c>
      <c r="U40" s="862"/>
    </row>
    <row r="41" spans="1:21" x14ac:dyDescent="0.4">
      <c r="A41" s="428" t="s">
        <v>49</v>
      </c>
      <c r="B41" s="375" t="s">
        <v>414</v>
      </c>
      <c r="C41" s="375" t="s">
        <v>384</v>
      </c>
      <c r="D41" s="375" t="s">
        <v>53</v>
      </c>
      <c r="E41" s="378"/>
      <c r="F41" s="824">
        <v>0.39</v>
      </c>
      <c r="G41" s="375" t="s">
        <v>393</v>
      </c>
      <c r="H41" s="375" t="s">
        <v>401</v>
      </c>
      <c r="I41" s="378">
        <v>3.5993377949097536E-7</v>
      </c>
      <c r="J41" s="375" t="s">
        <v>1023</v>
      </c>
      <c r="K41" s="375" t="s">
        <v>477</v>
      </c>
      <c r="L41" s="375" t="s">
        <v>1024</v>
      </c>
      <c r="M41" s="375" t="s">
        <v>475</v>
      </c>
      <c r="N41" s="831" t="s">
        <v>676</v>
      </c>
      <c r="U41" s="862"/>
    </row>
    <row r="42" spans="1:21" x14ac:dyDescent="0.4">
      <c r="A42" s="428" t="s">
        <v>49</v>
      </c>
      <c r="B42" s="375" t="s">
        <v>414</v>
      </c>
      <c r="C42" s="375" t="s">
        <v>384</v>
      </c>
      <c r="D42" s="375" t="s">
        <v>53</v>
      </c>
      <c r="E42" s="378"/>
      <c r="F42" s="824">
        <v>0.39</v>
      </c>
      <c r="G42" s="375" t="s">
        <v>394</v>
      </c>
      <c r="H42" s="375" t="s">
        <v>401</v>
      </c>
      <c r="I42" s="378">
        <v>6.7934052968836616E-7</v>
      </c>
      <c r="J42" s="375" t="s">
        <v>1023</v>
      </c>
      <c r="K42" s="375" t="s">
        <v>477</v>
      </c>
      <c r="L42" s="375" t="s">
        <v>1024</v>
      </c>
      <c r="M42" s="375" t="s">
        <v>475</v>
      </c>
      <c r="N42" s="831" t="s">
        <v>676</v>
      </c>
      <c r="U42" s="862"/>
    </row>
    <row r="43" spans="1:21" x14ac:dyDescent="0.4">
      <c r="A43" s="428" t="s">
        <v>49</v>
      </c>
      <c r="B43" s="375" t="s">
        <v>414</v>
      </c>
      <c r="C43" s="375" t="s">
        <v>384</v>
      </c>
      <c r="D43" s="375" t="s">
        <v>53</v>
      </c>
      <c r="E43" s="375"/>
      <c r="F43" s="824">
        <v>0.39</v>
      </c>
      <c r="G43" s="375" t="s">
        <v>395</v>
      </c>
      <c r="H43" s="375" t="s">
        <v>401</v>
      </c>
      <c r="I43" s="378">
        <v>1.0288504837070885E-5</v>
      </c>
      <c r="J43" s="375" t="s">
        <v>1023</v>
      </c>
      <c r="K43" s="375" t="s">
        <v>477</v>
      </c>
      <c r="L43" s="375" t="s">
        <v>1024</v>
      </c>
      <c r="M43" s="375" t="s">
        <v>475</v>
      </c>
      <c r="N43" s="831" t="s">
        <v>676</v>
      </c>
      <c r="U43" s="862"/>
    </row>
    <row r="44" spans="1:21" x14ac:dyDescent="0.4">
      <c r="A44" s="428" t="s">
        <v>49</v>
      </c>
      <c r="B44" s="375" t="s">
        <v>414</v>
      </c>
      <c r="C44" s="375" t="s">
        <v>384</v>
      </c>
      <c r="D44" s="375" t="s">
        <v>53</v>
      </c>
      <c r="E44" s="375"/>
      <c r="F44" s="824">
        <v>0.39</v>
      </c>
      <c r="G44" s="375" t="s">
        <v>396</v>
      </c>
      <c r="H44" s="375" t="s">
        <v>401</v>
      </c>
      <c r="I44" s="378">
        <v>1.3507889644072333E-5</v>
      </c>
      <c r="J44" s="375" t="s">
        <v>1023</v>
      </c>
      <c r="K44" s="375" t="s">
        <v>477</v>
      </c>
      <c r="L44" s="375" t="s">
        <v>1024</v>
      </c>
      <c r="M44" s="375" t="s">
        <v>475</v>
      </c>
      <c r="N44" s="831" t="s">
        <v>676</v>
      </c>
      <c r="U44" s="862"/>
    </row>
    <row r="45" spans="1:21" x14ac:dyDescent="0.4">
      <c r="A45" s="428" t="s">
        <v>49</v>
      </c>
      <c r="B45" s="375" t="s">
        <v>414</v>
      </c>
      <c r="C45" s="375" t="s">
        <v>384</v>
      </c>
      <c r="D45" s="375" t="s">
        <v>53</v>
      </c>
      <c r="E45" s="375"/>
      <c r="F45" s="824">
        <v>0.39</v>
      </c>
      <c r="G45" s="375" t="s">
        <v>1025</v>
      </c>
      <c r="H45" s="375" t="s">
        <v>401</v>
      </c>
      <c r="I45" s="378">
        <v>0.7211927530100678</v>
      </c>
      <c r="J45" s="375" t="s">
        <v>1023</v>
      </c>
      <c r="K45" s="375" t="s">
        <v>477</v>
      </c>
      <c r="L45" s="375" t="s">
        <v>1024</v>
      </c>
      <c r="M45" s="375" t="s">
        <v>475</v>
      </c>
      <c r="N45" s="831" t="s">
        <v>676</v>
      </c>
      <c r="U45" s="862"/>
    </row>
    <row r="46" spans="1:21" x14ac:dyDescent="0.4">
      <c r="A46" s="428" t="s">
        <v>49</v>
      </c>
      <c r="B46" s="375" t="s">
        <v>414</v>
      </c>
      <c r="C46" s="375" t="s">
        <v>384</v>
      </c>
      <c r="D46" s="375" t="s">
        <v>406</v>
      </c>
      <c r="E46" s="375" t="s">
        <v>678</v>
      </c>
      <c r="F46" s="824">
        <v>0.36027713625866054</v>
      </c>
      <c r="G46" s="375" t="s">
        <v>387</v>
      </c>
      <c r="H46" s="375" t="s">
        <v>400</v>
      </c>
      <c r="I46" s="763">
        <v>8.5230020195618143E-6</v>
      </c>
      <c r="J46" s="375" t="s">
        <v>1023</v>
      </c>
      <c r="K46" s="375" t="s">
        <v>477</v>
      </c>
      <c r="L46" s="375" t="s">
        <v>1024</v>
      </c>
      <c r="M46" s="375" t="s">
        <v>475</v>
      </c>
      <c r="N46" s="831" t="s">
        <v>681</v>
      </c>
      <c r="U46" s="862"/>
    </row>
    <row r="47" spans="1:21" x14ac:dyDescent="0.4">
      <c r="A47" s="428" t="s">
        <v>49</v>
      </c>
      <c r="B47" s="375" t="s">
        <v>414</v>
      </c>
      <c r="C47" s="375" t="s">
        <v>384</v>
      </c>
      <c r="D47" s="375" t="s">
        <v>406</v>
      </c>
      <c r="E47" s="375" t="s">
        <v>678</v>
      </c>
      <c r="F47" s="824">
        <v>0.36027713625866054</v>
      </c>
      <c r="G47" s="375" t="s">
        <v>388</v>
      </c>
      <c r="H47" s="375" t="s">
        <v>400</v>
      </c>
      <c r="I47" s="763">
        <v>5.5591013172528549E-5</v>
      </c>
      <c r="J47" s="375" t="s">
        <v>1023</v>
      </c>
      <c r="K47" s="375" t="s">
        <v>477</v>
      </c>
      <c r="L47" s="375" t="s">
        <v>1024</v>
      </c>
      <c r="M47" s="375" t="s">
        <v>475</v>
      </c>
      <c r="N47" s="831" t="s">
        <v>681</v>
      </c>
      <c r="U47" s="862"/>
    </row>
    <row r="48" spans="1:21" x14ac:dyDescent="0.4">
      <c r="A48" s="428" t="s">
        <v>49</v>
      </c>
      <c r="B48" s="375" t="s">
        <v>414</v>
      </c>
      <c r="C48" s="375" t="s">
        <v>384</v>
      </c>
      <c r="D48" s="375" t="s">
        <v>406</v>
      </c>
      <c r="E48" s="375" t="s">
        <v>678</v>
      </c>
      <c r="F48" s="824">
        <v>0.36027713625866054</v>
      </c>
      <c r="G48" s="375" t="s">
        <v>389</v>
      </c>
      <c r="H48" s="375" t="s">
        <v>400</v>
      </c>
      <c r="I48" s="763">
        <v>3.6063108545307949E-4</v>
      </c>
      <c r="J48" s="375" t="s">
        <v>1023</v>
      </c>
      <c r="K48" s="375" t="s">
        <v>477</v>
      </c>
      <c r="L48" s="375" t="s">
        <v>1024</v>
      </c>
      <c r="M48" s="375" t="s">
        <v>475</v>
      </c>
      <c r="N48" s="831" t="s">
        <v>681</v>
      </c>
      <c r="U48" s="862"/>
    </row>
    <row r="49" spans="1:21" x14ac:dyDescent="0.4">
      <c r="A49" s="428" t="s">
        <v>49</v>
      </c>
      <c r="B49" s="375" t="s">
        <v>414</v>
      </c>
      <c r="C49" s="375" t="s">
        <v>384</v>
      </c>
      <c r="D49" s="375" t="s">
        <v>406</v>
      </c>
      <c r="E49" s="375" t="s">
        <v>678</v>
      </c>
      <c r="F49" s="824">
        <v>0.36027713625866054</v>
      </c>
      <c r="G49" s="375" t="s">
        <v>390</v>
      </c>
      <c r="H49" s="375" t="s">
        <v>400</v>
      </c>
      <c r="I49" s="763">
        <v>6.1070014470801344E-5</v>
      </c>
      <c r="J49" s="375" t="s">
        <v>1023</v>
      </c>
      <c r="K49" s="375" t="s">
        <v>477</v>
      </c>
      <c r="L49" s="375" t="s">
        <v>1024</v>
      </c>
      <c r="M49" s="375" t="s">
        <v>475</v>
      </c>
      <c r="N49" s="831" t="s">
        <v>681</v>
      </c>
      <c r="U49" s="862"/>
    </row>
    <row r="50" spans="1:21" x14ac:dyDescent="0.4">
      <c r="A50" s="428" t="s">
        <v>49</v>
      </c>
      <c r="B50" s="375" t="s">
        <v>414</v>
      </c>
      <c r="C50" s="375" t="s">
        <v>384</v>
      </c>
      <c r="D50" s="375" t="s">
        <v>406</v>
      </c>
      <c r="E50" s="375" t="s">
        <v>678</v>
      </c>
      <c r="F50" s="824">
        <v>0.36027713625866054</v>
      </c>
      <c r="G50" s="375" t="s">
        <v>391</v>
      </c>
      <c r="H50" s="375" t="s">
        <v>400</v>
      </c>
      <c r="I50" s="763">
        <v>4.2850710153659197E-5</v>
      </c>
      <c r="J50" s="375" t="s">
        <v>1023</v>
      </c>
      <c r="K50" s="375" t="s">
        <v>477</v>
      </c>
      <c r="L50" s="375" t="s">
        <v>1024</v>
      </c>
      <c r="M50" s="375" t="s">
        <v>475</v>
      </c>
      <c r="N50" s="831" t="s">
        <v>681</v>
      </c>
      <c r="U50" s="862"/>
    </row>
    <row r="51" spans="1:21" x14ac:dyDescent="0.4">
      <c r="A51" s="428" t="s">
        <v>49</v>
      </c>
      <c r="B51" s="375" t="s">
        <v>414</v>
      </c>
      <c r="C51" s="375" t="s">
        <v>384</v>
      </c>
      <c r="D51" s="375" t="s">
        <v>406</v>
      </c>
      <c r="E51" s="375" t="s">
        <v>678</v>
      </c>
      <c r="F51" s="824">
        <v>0.36027713625866054</v>
      </c>
      <c r="G51" s="375" t="s">
        <v>392</v>
      </c>
      <c r="H51" s="375" t="s">
        <v>400</v>
      </c>
      <c r="I51" s="763">
        <v>2.340508654593545E-3</v>
      </c>
      <c r="J51" s="375" t="s">
        <v>1023</v>
      </c>
      <c r="K51" s="375" t="s">
        <v>477</v>
      </c>
      <c r="L51" s="375" t="s">
        <v>1024</v>
      </c>
      <c r="M51" s="375" t="s">
        <v>475</v>
      </c>
      <c r="N51" s="831" t="s">
        <v>681</v>
      </c>
      <c r="U51" s="862"/>
    </row>
    <row r="52" spans="1:21" x14ac:dyDescent="0.4">
      <c r="A52" s="428" t="s">
        <v>49</v>
      </c>
      <c r="B52" s="375" t="s">
        <v>414</v>
      </c>
      <c r="C52" s="375" t="s">
        <v>384</v>
      </c>
      <c r="D52" s="375" t="s">
        <v>406</v>
      </c>
      <c r="E52" s="375" t="s">
        <v>678</v>
      </c>
      <c r="F52" s="824">
        <v>0.36027713625866054</v>
      </c>
      <c r="G52" s="375" t="s">
        <v>393</v>
      </c>
      <c r="H52" s="375" t="s">
        <v>400</v>
      </c>
      <c r="I52" s="763">
        <v>1.8425805366073456E-6</v>
      </c>
      <c r="J52" s="375" t="s">
        <v>1023</v>
      </c>
      <c r="K52" s="375" t="s">
        <v>477</v>
      </c>
      <c r="L52" s="375" t="s">
        <v>1024</v>
      </c>
      <c r="M52" s="375" t="s">
        <v>475</v>
      </c>
      <c r="N52" s="831" t="s">
        <v>681</v>
      </c>
      <c r="U52" s="862"/>
    </row>
    <row r="53" spans="1:21" x14ac:dyDescent="0.4">
      <c r="A53" s="428" t="s">
        <v>49</v>
      </c>
      <c r="B53" s="375" t="s">
        <v>414</v>
      </c>
      <c r="C53" s="375" t="s">
        <v>384</v>
      </c>
      <c r="D53" s="375" t="s">
        <v>406</v>
      </c>
      <c r="E53" s="375" t="s">
        <v>678</v>
      </c>
      <c r="F53" s="824">
        <v>0.36027713625866054</v>
      </c>
      <c r="G53" s="375" t="s">
        <v>394</v>
      </c>
      <c r="H53" s="375" t="s">
        <v>400</v>
      </c>
      <c r="I53" s="763">
        <v>3.4709075224463949E-6</v>
      </c>
      <c r="J53" s="375" t="s">
        <v>1023</v>
      </c>
      <c r="K53" s="375" t="s">
        <v>477</v>
      </c>
      <c r="L53" s="375" t="s">
        <v>1024</v>
      </c>
      <c r="M53" s="375" t="s">
        <v>475</v>
      </c>
      <c r="N53" s="831" t="s">
        <v>681</v>
      </c>
      <c r="U53" s="862"/>
    </row>
    <row r="54" spans="1:21" x14ac:dyDescent="0.4">
      <c r="A54" s="428" t="s">
        <v>49</v>
      </c>
      <c r="B54" s="375" t="s">
        <v>414</v>
      </c>
      <c r="C54" s="375" t="s">
        <v>384</v>
      </c>
      <c r="D54" s="375" t="s">
        <v>406</v>
      </c>
      <c r="E54" s="375" t="s">
        <v>678</v>
      </c>
      <c r="F54" s="824">
        <v>0.36027713625866054</v>
      </c>
      <c r="G54" s="375" t="s">
        <v>395</v>
      </c>
      <c r="H54" s="375" t="s">
        <v>400</v>
      </c>
      <c r="I54" s="763">
        <v>9.9900023671738254E-6</v>
      </c>
      <c r="J54" s="375" t="s">
        <v>1023</v>
      </c>
      <c r="K54" s="375" t="s">
        <v>477</v>
      </c>
      <c r="L54" s="375" t="s">
        <v>1024</v>
      </c>
      <c r="M54" s="375" t="s">
        <v>475</v>
      </c>
      <c r="N54" s="831" t="s">
        <v>681</v>
      </c>
      <c r="U54" s="862"/>
    </row>
    <row r="55" spans="1:21" x14ac:dyDescent="0.4">
      <c r="A55" s="428" t="s">
        <v>49</v>
      </c>
      <c r="B55" s="375" t="s">
        <v>414</v>
      </c>
      <c r="C55" s="375" t="s">
        <v>384</v>
      </c>
      <c r="D55" s="375" t="s">
        <v>406</v>
      </c>
      <c r="E55" s="375" t="s">
        <v>678</v>
      </c>
      <c r="F55" s="824">
        <v>0.36027713625866054</v>
      </c>
      <c r="G55" s="375" t="s">
        <v>396</v>
      </c>
      <c r="H55" s="375" t="s">
        <v>400</v>
      </c>
      <c r="I55" s="763">
        <v>1.4985003550760739E-5</v>
      </c>
      <c r="J55" s="375" t="s">
        <v>1023</v>
      </c>
      <c r="K55" s="375" t="s">
        <v>477</v>
      </c>
      <c r="L55" s="375" t="s">
        <v>1024</v>
      </c>
      <c r="M55" s="375" t="s">
        <v>475</v>
      </c>
      <c r="N55" s="831" t="s">
        <v>681</v>
      </c>
      <c r="U55" s="862"/>
    </row>
    <row r="56" spans="1:21" x14ac:dyDescent="0.4">
      <c r="A56" s="428" t="s">
        <v>49</v>
      </c>
      <c r="B56" s="375" t="s">
        <v>414</v>
      </c>
      <c r="C56" s="375" t="s">
        <v>384</v>
      </c>
      <c r="D56" s="375" t="s">
        <v>406</v>
      </c>
      <c r="E56" s="375" t="s">
        <v>678</v>
      </c>
      <c r="F56" s="824">
        <v>0.36027713625866054</v>
      </c>
      <c r="G56" s="375" t="s">
        <v>1025</v>
      </c>
      <c r="H56" s="375" t="s">
        <v>400</v>
      </c>
      <c r="I56" s="763">
        <v>0.77991076113483482</v>
      </c>
      <c r="J56" s="375" t="s">
        <v>1023</v>
      </c>
      <c r="K56" s="375" t="s">
        <v>477</v>
      </c>
      <c r="L56" s="375" t="s">
        <v>1024</v>
      </c>
      <c r="M56" s="375" t="s">
        <v>475</v>
      </c>
      <c r="N56" s="831" t="s">
        <v>681</v>
      </c>
      <c r="U56" s="862"/>
    </row>
    <row r="57" spans="1:21" x14ac:dyDescent="0.4">
      <c r="A57" s="428" t="s">
        <v>49</v>
      </c>
      <c r="B57" s="375" t="s">
        <v>414</v>
      </c>
      <c r="C57" s="375" t="s">
        <v>384</v>
      </c>
      <c r="D57" s="375" t="s">
        <v>406</v>
      </c>
      <c r="E57" s="375" t="s">
        <v>678</v>
      </c>
      <c r="F57" s="824">
        <v>0.36027713625866054</v>
      </c>
      <c r="G57" s="375" t="s">
        <v>387</v>
      </c>
      <c r="H57" s="375" t="s">
        <v>401</v>
      </c>
      <c r="I57" s="378">
        <v>9.3348105777192196E-6</v>
      </c>
      <c r="J57" s="375" t="s">
        <v>1023</v>
      </c>
      <c r="K57" s="375" t="s">
        <v>477</v>
      </c>
      <c r="L57" s="375" t="s">
        <v>1024</v>
      </c>
      <c r="M57" s="375" t="s">
        <v>475</v>
      </c>
      <c r="N57" s="831" t="s">
        <v>683</v>
      </c>
      <c r="U57" s="862"/>
    </row>
    <row r="58" spans="1:21" x14ac:dyDescent="0.4">
      <c r="A58" s="428" t="s">
        <v>49</v>
      </c>
      <c r="B58" s="375" t="s">
        <v>414</v>
      </c>
      <c r="C58" s="375" t="s">
        <v>384</v>
      </c>
      <c r="D58" s="375" t="s">
        <v>406</v>
      </c>
      <c r="E58" s="375" t="s">
        <v>678</v>
      </c>
      <c r="F58" s="824">
        <v>0.36027713625866054</v>
      </c>
      <c r="G58" s="375" t="s">
        <v>388</v>
      </c>
      <c r="H58" s="375" t="s">
        <v>401</v>
      </c>
      <c r="I58" s="378">
        <v>6.1052738860757188E-5</v>
      </c>
      <c r="J58" s="375" t="s">
        <v>1023</v>
      </c>
      <c r="K58" s="375" t="s">
        <v>477</v>
      </c>
      <c r="L58" s="375" t="s">
        <v>1024</v>
      </c>
      <c r="M58" s="375" t="s">
        <v>475</v>
      </c>
      <c r="N58" s="831" t="s">
        <v>683</v>
      </c>
      <c r="U58" s="862"/>
    </row>
    <row r="59" spans="1:21" x14ac:dyDescent="0.4">
      <c r="A59" s="428" t="s">
        <v>49</v>
      </c>
      <c r="B59" s="375" t="s">
        <v>414</v>
      </c>
      <c r="C59" s="375" t="s">
        <v>384</v>
      </c>
      <c r="D59" s="375" t="s">
        <v>406</v>
      </c>
      <c r="E59" s="375" t="s">
        <v>678</v>
      </c>
      <c r="F59" s="824">
        <v>0.36027713625866054</v>
      </c>
      <c r="G59" s="375" t="s">
        <v>389</v>
      </c>
      <c r="H59" s="375" t="s">
        <v>401</v>
      </c>
      <c r="I59" s="378">
        <v>3.614594582507414E-4</v>
      </c>
      <c r="J59" s="375" t="s">
        <v>1023</v>
      </c>
      <c r="K59" s="375" t="s">
        <v>477</v>
      </c>
      <c r="L59" s="375" t="s">
        <v>1024</v>
      </c>
      <c r="M59" s="375" t="s">
        <v>475</v>
      </c>
      <c r="N59" s="831" t="s">
        <v>683</v>
      </c>
      <c r="U59" s="862"/>
    </row>
    <row r="60" spans="1:21" x14ac:dyDescent="0.4">
      <c r="A60" s="428" t="s">
        <v>49</v>
      </c>
      <c r="B60" s="375" t="s">
        <v>414</v>
      </c>
      <c r="C60" s="375" t="s">
        <v>384</v>
      </c>
      <c r="D60" s="375" t="s">
        <v>406</v>
      </c>
      <c r="E60" s="375" t="s">
        <v>678</v>
      </c>
      <c r="F60" s="824">
        <v>0.36027713625866054</v>
      </c>
      <c r="G60" s="375" t="s">
        <v>390</v>
      </c>
      <c r="H60" s="375" t="s">
        <v>401</v>
      </c>
      <c r="I60" s="378">
        <v>6.157219332482998E-5</v>
      </c>
      <c r="J60" s="375" t="s">
        <v>1023</v>
      </c>
      <c r="K60" s="375" t="s">
        <v>477</v>
      </c>
      <c r="L60" s="375" t="s">
        <v>1024</v>
      </c>
      <c r="M60" s="375" t="s">
        <v>475</v>
      </c>
      <c r="N60" s="831" t="s">
        <v>683</v>
      </c>
      <c r="U60" s="862"/>
    </row>
    <row r="61" spans="1:21" x14ac:dyDescent="0.4">
      <c r="A61" s="428" t="s">
        <v>49</v>
      </c>
      <c r="B61" s="375" t="s">
        <v>414</v>
      </c>
      <c r="C61" s="375" t="s">
        <v>384</v>
      </c>
      <c r="D61" s="375" t="s">
        <v>406</v>
      </c>
      <c r="E61" s="375" t="s">
        <v>678</v>
      </c>
      <c r="F61" s="824">
        <v>0.36027713625866054</v>
      </c>
      <c r="G61" s="375" t="s">
        <v>391</v>
      </c>
      <c r="H61" s="375" t="s">
        <v>401</v>
      </c>
      <c r="I61" s="378">
        <v>4.3082530428018123E-5</v>
      </c>
      <c r="J61" s="375" t="s">
        <v>1023</v>
      </c>
      <c r="K61" s="375" t="s">
        <v>477</v>
      </c>
      <c r="L61" s="375" t="s">
        <v>1024</v>
      </c>
      <c r="M61" s="375" t="s">
        <v>475</v>
      </c>
      <c r="N61" s="831" t="s">
        <v>683</v>
      </c>
      <c r="U61" s="862"/>
    </row>
    <row r="62" spans="1:21" x14ac:dyDescent="0.4">
      <c r="A62" s="428" t="s">
        <v>49</v>
      </c>
      <c r="B62" s="375" t="s">
        <v>414</v>
      </c>
      <c r="C62" s="375" t="s">
        <v>384</v>
      </c>
      <c r="D62" s="375" t="s">
        <v>406</v>
      </c>
      <c r="E62" s="375" t="s">
        <v>678</v>
      </c>
      <c r="F62" s="824">
        <v>0.36027713625866054</v>
      </c>
      <c r="G62" s="375" t="s">
        <v>392</v>
      </c>
      <c r="H62" s="375" t="s">
        <v>401</v>
      </c>
      <c r="I62" s="378">
        <v>2.343337258513449E-3</v>
      </c>
      <c r="J62" s="375" t="s">
        <v>1023</v>
      </c>
      <c r="K62" s="375" t="s">
        <v>477</v>
      </c>
      <c r="L62" s="375" t="s">
        <v>1024</v>
      </c>
      <c r="M62" s="375" t="s">
        <v>475</v>
      </c>
      <c r="N62" s="831" t="s">
        <v>683</v>
      </c>
      <c r="U62" s="862"/>
    </row>
    <row r="63" spans="1:21" x14ac:dyDescent="0.4">
      <c r="A63" s="428" t="s">
        <v>49</v>
      </c>
      <c r="B63" s="375" t="s">
        <v>414</v>
      </c>
      <c r="C63" s="375" t="s">
        <v>384</v>
      </c>
      <c r="D63" s="375" t="s">
        <v>406</v>
      </c>
      <c r="E63" s="375" t="s">
        <v>678</v>
      </c>
      <c r="F63" s="824">
        <v>0.36027713625866054</v>
      </c>
      <c r="G63" s="375" t="s">
        <v>393</v>
      </c>
      <c r="H63" s="375" t="s">
        <v>401</v>
      </c>
      <c r="I63" s="378">
        <v>1.846904231834989E-6</v>
      </c>
      <c r="J63" s="375" t="s">
        <v>1023</v>
      </c>
      <c r="K63" s="375" t="s">
        <v>477</v>
      </c>
      <c r="L63" s="375" t="s">
        <v>1024</v>
      </c>
      <c r="M63" s="375" t="s">
        <v>475</v>
      </c>
      <c r="N63" s="831" t="s">
        <v>683</v>
      </c>
      <c r="U63" s="862"/>
    </row>
    <row r="64" spans="1:21" x14ac:dyDescent="0.4">
      <c r="A64" s="428" t="s">
        <v>49</v>
      </c>
      <c r="B64" s="375" t="s">
        <v>414</v>
      </c>
      <c r="C64" s="375" t="s">
        <v>384</v>
      </c>
      <c r="D64" s="375" t="s">
        <v>406</v>
      </c>
      <c r="E64" s="375" t="s">
        <v>678</v>
      </c>
      <c r="F64" s="824">
        <v>0.36027713625866054</v>
      </c>
      <c r="G64" s="375" t="s">
        <v>394</v>
      </c>
      <c r="H64" s="375" t="s">
        <v>401</v>
      </c>
      <c r="I64" s="378">
        <v>3.4803778934061603E-6</v>
      </c>
      <c r="J64" s="375" t="s">
        <v>1023</v>
      </c>
      <c r="K64" s="375" t="s">
        <v>477</v>
      </c>
      <c r="L64" s="375" t="s">
        <v>1024</v>
      </c>
      <c r="M64" s="375" t="s">
        <v>475</v>
      </c>
      <c r="N64" s="831" t="s">
        <v>683</v>
      </c>
      <c r="U64" s="862"/>
    </row>
    <row r="65" spans="1:21" x14ac:dyDescent="0.4">
      <c r="A65" s="428" t="s">
        <v>49</v>
      </c>
      <c r="B65" s="375" t="s">
        <v>414</v>
      </c>
      <c r="C65" s="375" t="s">
        <v>384</v>
      </c>
      <c r="D65" s="375" t="s">
        <v>406</v>
      </c>
      <c r="E65" s="375" t="s">
        <v>678</v>
      </c>
      <c r="F65" s="824">
        <v>0.36027713625866054</v>
      </c>
      <c r="G65" s="375" t="s">
        <v>395</v>
      </c>
      <c r="H65" s="375" t="s">
        <v>401</v>
      </c>
      <c r="I65" s="378">
        <v>1.1278505071655678E-5</v>
      </c>
      <c r="J65" s="375" t="s">
        <v>1023</v>
      </c>
      <c r="K65" s="375" t="s">
        <v>477</v>
      </c>
      <c r="L65" s="375" t="s">
        <v>1024</v>
      </c>
      <c r="M65" s="375" t="s">
        <v>475</v>
      </c>
      <c r="N65" s="831" t="s">
        <v>683</v>
      </c>
      <c r="U65" s="862"/>
    </row>
    <row r="66" spans="1:21" x14ac:dyDescent="0.4">
      <c r="A66" s="428" t="s">
        <v>49</v>
      </c>
      <c r="B66" s="375" t="s">
        <v>414</v>
      </c>
      <c r="C66" s="375" t="s">
        <v>384</v>
      </c>
      <c r="D66" s="375" t="s">
        <v>406</v>
      </c>
      <c r="E66" s="375" t="s">
        <v>678</v>
      </c>
      <c r="F66" s="824">
        <v>0.36027713625866054</v>
      </c>
      <c r="G66" s="375" t="s">
        <v>396</v>
      </c>
      <c r="H66" s="375" t="s">
        <v>401</v>
      </c>
      <c r="I66" s="378">
        <v>1.4992889995949522E-5</v>
      </c>
      <c r="J66" s="375" t="s">
        <v>1023</v>
      </c>
      <c r="K66" s="375" t="s">
        <v>477</v>
      </c>
      <c r="L66" s="375" t="s">
        <v>1024</v>
      </c>
      <c r="M66" s="375" t="s">
        <v>475</v>
      </c>
      <c r="N66" s="831" t="s">
        <v>683</v>
      </c>
      <c r="U66" s="862"/>
    </row>
    <row r="67" spans="1:21" x14ac:dyDescent="0.4">
      <c r="A67" s="428" t="s">
        <v>49</v>
      </c>
      <c r="B67" s="375" t="s">
        <v>414</v>
      </c>
      <c r="C67" s="375" t="s">
        <v>384</v>
      </c>
      <c r="D67" s="375" t="s">
        <v>406</v>
      </c>
      <c r="E67" s="375" t="s">
        <v>678</v>
      </c>
      <c r="F67" s="824">
        <v>0.36027713625866054</v>
      </c>
      <c r="G67" s="375" t="s">
        <v>1025</v>
      </c>
      <c r="H67" s="375" t="s">
        <v>401</v>
      </c>
      <c r="I67" s="378">
        <v>0.78056636856392192</v>
      </c>
      <c r="J67" s="375" t="s">
        <v>1023</v>
      </c>
      <c r="K67" s="375" t="s">
        <v>477</v>
      </c>
      <c r="L67" s="375" t="s">
        <v>1024</v>
      </c>
      <c r="M67" s="375" t="s">
        <v>475</v>
      </c>
      <c r="N67" s="831" t="s">
        <v>683</v>
      </c>
      <c r="U67" s="862"/>
    </row>
    <row r="68" spans="1:21" x14ac:dyDescent="0.4">
      <c r="A68" s="428" t="s">
        <v>49</v>
      </c>
      <c r="B68" s="375" t="s">
        <v>414</v>
      </c>
      <c r="C68" s="375" t="s">
        <v>405</v>
      </c>
      <c r="D68" s="375" t="s">
        <v>52</v>
      </c>
      <c r="E68" s="375"/>
      <c r="F68" s="824">
        <v>0.26</v>
      </c>
      <c r="G68" s="375" t="s">
        <v>387</v>
      </c>
      <c r="H68" s="375" t="s">
        <v>400</v>
      </c>
      <c r="I68" s="763">
        <v>3.2000007582538776E-5</v>
      </c>
      <c r="J68" s="375" t="s">
        <v>1023</v>
      </c>
      <c r="K68" s="375" t="s">
        <v>477</v>
      </c>
      <c r="L68" s="375" t="s">
        <v>1024</v>
      </c>
      <c r="M68" s="375" t="s">
        <v>475</v>
      </c>
      <c r="N68" s="831" t="s">
        <v>703</v>
      </c>
      <c r="U68" s="862"/>
    </row>
    <row r="69" spans="1:21" x14ac:dyDescent="0.4">
      <c r="A69" s="428" t="s">
        <v>49</v>
      </c>
      <c r="B69" s="375" t="s">
        <v>414</v>
      </c>
      <c r="C69" s="375" t="s">
        <v>405</v>
      </c>
      <c r="D69" s="375" t="s">
        <v>52</v>
      </c>
      <c r="E69" s="375"/>
      <c r="F69" s="824">
        <v>0.26</v>
      </c>
      <c r="G69" s="375" t="s">
        <v>388</v>
      </c>
      <c r="H69" s="375" t="s">
        <v>400</v>
      </c>
      <c r="I69" s="763">
        <v>1.1300002677584006E-4</v>
      </c>
      <c r="J69" s="375" t="s">
        <v>1023</v>
      </c>
      <c r="K69" s="375" t="s">
        <v>477</v>
      </c>
      <c r="L69" s="375" t="s">
        <v>1024</v>
      </c>
      <c r="M69" s="375" t="s">
        <v>475</v>
      </c>
      <c r="N69" s="831" t="s">
        <v>703</v>
      </c>
      <c r="U69" s="862"/>
    </row>
    <row r="70" spans="1:21" x14ac:dyDescent="0.4">
      <c r="A70" s="428" t="s">
        <v>49</v>
      </c>
      <c r="B70" s="375" t="s">
        <v>414</v>
      </c>
      <c r="C70" s="375" t="s">
        <v>405</v>
      </c>
      <c r="D70" s="375" t="s">
        <v>52</v>
      </c>
      <c r="E70" s="375"/>
      <c r="F70" s="824">
        <v>0.26</v>
      </c>
      <c r="G70" s="375" t="s">
        <v>389</v>
      </c>
      <c r="H70" s="375" t="s">
        <v>400</v>
      </c>
      <c r="I70" s="763">
        <v>1.3380003170449027E-3</v>
      </c>
      <c r="J70" s="375" t="s">
        <v>1023</v>
      </c>
      <c r="K70" s="375" t="s">
        <v>477</v>
      </c>
      <c r="L70" s="375" t="s">
        <v>1024</v>
      </c>
      <c r="M70" s="375" t="s">
        <v>475</v>
      </c>
      <c r="N70" s="831" t="s">
        <v>703</v>
      </c>
      <c r="U70" s="862"/>
    </row>
    <row r="71" spans="1:21" x14ac:dyDescent="0.4">
      <c r="A71" s="428" t="s">
        <v>49</v>
      </c>
      <c r="B71" s="375" t="s">
        <v>414</v>
      </c>
      <c r="C71" s="375" t="s">
        <v>405</v>
      </c>
      <c r="D71" s="375" t="s">
        <v>52</v>
      </c>
      <c r="E71" s="378"/>
      <c r="F71" s="824">
        <v>0.26</v>
      </c>
      <c r="G71" s="375" t="s">
        <v>390</v>
      </c>
      <c r="H71" s="375" t="s">
        <v>400</v>
      </c>
      <c r="I71" s="763">
        <v>1.1887002816676201E-2</v>
      </c>
      <c r="J71" s="375" t="s">
        <v>1023</v>
      </c>
      <c r="K71" s="375" t="s">
        <v>477</v>
      </c>
      <c r="L71" s="375" t="s">
        <v>1024</v>
      </c>
      <c r="M71" s="375" t="s">
        <v>475</v>
      </c>
      <c r="N71" s="831" t="s">
        <v>703</v>
      </c>
      <c r="U71" s="862"/>
    </row>
    <row r="72" spans="1:21" x14ac:dyDescent="0.4">
      <c r="A72" s="428" t="s">
        <v>49</v>
      </c>
      <c r="B72" s="375" t="s">
        <v>414</v>
      </c>
      <c r="C72" s="375" t="s">
        <v>405</v>
      </c>
      <c r="D72" s="375" t="s">
        <v>52</v>
      </c>
      <c r="E72" s="378"/>
      <c r="F72" s="824">
        <v>0.26</v>
      </c>
      <c r="G72" s="375" t="s">
        <v>391</v>
      </c>
      <c r="H72" s="375" t="s">
        <v>400</v>
      </c>
      <c r="I72" s="763">
        <v>3.5040008302879961E-3</v>
      </c>
      <c r="J72" s="375" t="s">
        <v>1023</v>
      </c>
      <c r="K72" s="375" t="s">
        <v>477</v>
      </c>
      <c r="L72" s="375" t="s">
        <v>1024</v>
      </c>
      <c r="M72" s="375" t="s">
        <v>475</v>
      </c>
      <c r="N72" s="831" t="s">
        <v>703</v>
      </c>
      <c r="U72" s="862"/>
    </row>
    <row r="73" spans="1:21" x14ac:dyDescent="0.4">
      <c r="A73" s="428" t="s">
        <v>49</v>
      </c>
      <c r="B73" s="375" t="s">
        <v>414</v>
      </c>
      <c r="C73" s="375" t="s">
        <v>405</v>
      </c>
      <c r="D73" s="375" t="s">
        <v>52</v>
      </c>
      <c r="E73" s="378"/>
      <c r="F73" s="824">
        <v>0.26</v>
      </c>
      <c r="G73" s="375" t="s">
        <v>392</v>
      </c>
      <c r="H73" s="375" t="s">
        <v>400</v>
      </c>
      <c r="I73" s="763">
        <v>4.2710010120319726E-3</v>
      </c>
      <c r="J73" s="375" t="s">
        <v>1023</v>
      </c>
      <c r="K73" s="375" t="s">
        <v>477</v>
      </c>
      <c r="L73" s="375" t="s">
        <v>1024</v>
      </c>
      <c r="M73" s="375" t="s">
        <v>475</v>
      </c>
      <c r="N73" s="831" t="s">
        <v>703</v>
      </c>
      <c r="U73" s="862"/>
    </row>
    <row r="74" spans="1:21" x14ac:dyDescent="0.4">
      <c r="A74" s="428" t="s">
        <v>49</v>
      </c>
      <c r="B74" s="375" t="s">
        <v>414</v>
      </c>
      <c r="C74" s="375" t="s">
        <v>405</v>
      </c>
      <c r="D74" s="375" t="s">
        <v>52</v>
      </c>
      <c r="E74" s="378"/>
      <c r="F74" s="824">
        <v>0.26</v>
      </c>
      <c r="G74" s="375" t="s">
        <v>393</v>
      </c>
      <c r="H74" s="375" t="s">
        <v>400</v>
      </c>
      <c r="I74" s="763">
        <v>1.5067203570238384E-4</v>
      </c>
      <c r="J74" s="375" t="s">
        <v>1023</v>
      </c>
      <c r="K74" s="375" t="s">
        <v>477</v>
      </c>
      <c r="L74" s="375" t="s">
        <v>1024</v>
      </c>
      <c r="M74" s="375" t="s">
        <v>475</v>
      </c>
      <c r="N74" s="831" t="s">
        <v>703</v>
      </c>
      <c r="U74" s="862"/>
    </row>
    <row r="75" spans="1:21" x14ac:dyDescent="0.4">
      <c r="A75" s="428" t="s">
        <v>49</v>
      </c>
      <c r="B75" s="375" t="s">
        <v>414</v>
      </c>
      <c r="C75" s="375" t="s">
        <v>405</v>
      </c>
      <c r="D75" s="375" t="s">
        <v>52</v>
      </c>
      <c r="E75" s="378"/>
      <c r="F75" s="824">
        <v>0.26</v>
      </c>
      <c r="G75" s="375" t="s">
        <v>394</v>
      </c>
      <c r="H75" s="375" t="s">
        <v>400</v>
      </c>
      <c r="I75" s="763">
        <v>2.838240672533277E-4</v>
      </c>
      <c r="J75" s="375" t="s">
        <v>1023</v>
      </c>
      <c r="K75" s="375" t="s">
        <v>477</v>
      </c>
      <c r="L75" s="375" t="s">
        <v>1024</v>
      </c>
      <c r="M75" s="375" t="s">
        <v>475</v>
      </c>
      <c r="N75" s="831" t="s">
        <v>703</v>
      </c>
      <c r="U75" s="862"/>
    </row>
    <row r="76" spans="1:21" x14ac:dyDescent="0.4">
      <c r="A76" s="428" t="s">
        <v>49</v>
      </c>
      <c r="B76" s="375" t="s">
        <v>414</v>
      </c>
      <c r="C76" s="375" t="s">
        <v>405</v>
      </c>
      <c r="D76" s="375" t="s">
        <v>52</v>
      </c>
      <c r="E76" s="378"/>
      <c r="F76" s="824">
        <v>0.26</v>
      </c>
      <c r="G76" s="375" t="s">
        <v>395</v>
      </c>
      <c r="H76" s="375" t="s">
        <v>400</v>
      </c>
      <c r="I76" s="763">
        <v>1.4000003317360716E-5</v>
      </c>
      <c r="J76" s="375" t="s">
        <v>1023</v>
      </c>
      <c r="K76" s="375" t="s">
        <v>477</v>
      </c>
      <c r="L76" s="375" t="s">
        <v>1024</v>
      </c>
      <c r="M76" s="375" t="s">
        <v>475</v>
      </c>
      <c r="N76" s="831" t="s">
        <v>703</v>
      </c>
      <c r="U76" s="862"/>
    </row>
    <row r="77" spans="1:21" x14ac:dyDescent="0.4">
      <c r="A77" s="428" t="s">
        <v>49</v>
      </c>
      <c r="B77" s="375" t="s">
        <v>414</v>
      </c>
      <c r="C77" s="375" t="s">
        <v>405</v>
      </c>
      <c r="D77" s="375" t="s">
        <v>52</v>
      </c>
      <c r="E77" s="378"/>
      <c r="F77" s="824">
        <v>0.26</v>
      </c>
      <c r="G77" s="375" t="s">
        <v>396</v>
      </c>
      <c r="H77" s="375" t="s">
        <v>400</v>
      </c>
      <c r="I77" s="763">
        <v>2.1000004976041073E-5</v>
      </c>
      <c r="J77" s="375" t="s">
        <v>1023</v>
      </c>
      <c r="K77" s="375" t="s">
        <v>477</v>
      </c>
      <c r="L77" s="375" t="s">
        <v>1024</v>
      </c>
      <c r="M77" s="375" t="s">
        <v>475</v>
      </c>
      <c r="N77" s="831" t="s">
        <v>703</v>
      </c>
      <c r="U77" s="862"/>
    </row>
    <row r="78" spans="1:21" x14ac:dyDescent="0.4">
      <c r="A78" s="428" t="s">
        <v>49</v>
      </c>
      <c r="B78" s="375" t="s">
        <v>414</v>
      </c>
      <c r="C78" s="375" t="s">
        <v>405</v>
      </c>
      <c r="D78" s="375" t="s">
        <v>52</v>
      </c>
      <c r="E78" s="378"/>
      <c r="F78" s="824">
        <v>0.26</v>
      </c>
      <c r="G78" s="375" t="s">
        <v>1025</v>
      </c>
      <c r="H78" s="375" t="s">
        <v>400</v>
      </c>
      <c r="I78" s="763">
        <v>1.0806090627323635</v>
      </c>
      <c r="J78" s="375" t="s">
        <v>1023</v>
      </c>
      <c r="K78" s="375" t="s">
        <v>477</v>
      </c>
      <c r="L78" s="375" t="s">
        <v>1024</v>
      </c>
      <c r="M78" s="375" t="s">
        <v>475</v>
      </c>
      <c r="N78" s="831" t="s">
        <v>703</v>
      </c>
      <c r="U78" s="862"/>
    </row>
    <row r="79" spans="1:21" x14ac:dyDescent="0.4">
      <c r="A79" s="428" t="s">
        <v>49</v>
      </c>
      <c r="B79" s="375" t="s">
        <v>414</v>
      </c>
      <c r="C79" s="375" t="s">
        <v>405</v>
      </c>
      <c r="D79" s="375" t="s">
        <v>52</v>
      </c>
      <c r="E79" s="378"/>
      <c r="F79" s="824">
        <v>0.26</v>
      </c>
      <c r="G79" s="375" t="s">
        <v>387</v>
      </c>
      <c r="H79" s="375" t="s">
        <v>401</v>
      </c>
      <c r="I79" s="378">
        <v>3.2811816140696184E-5</v>
      </c>
      <c r="J79" s="375" t="s">
        <v>1023</v>
      </c>
      <c r="K79" s="375" t="s">
        <v>477</v>
      </c>
      <c r="L79" s="375" t="s">
        <v>1024</v>
      </c>
      <c r="M79" s="375" t="s">
        <v>475</v>
      </c>
      <c r="N79" s="831" t="s">
        <v>707</v>
      </c>
      <c r="U79" s="862"/>
    </row>
    <row r="80" spans="1:21" x14ac:dyDescent="0.4">
      <c r="A80" s="428" t="s">
        <v>49</v>
      </c>
      <c r="B80" s="375" t="s">
        <v>414</v>
      </c>
      <c r="C80" s="375" t="s">
        <v>405</v>
      </c>
      <c r="D80" s="375" t="s">
        <v>52</v>
      </c>
      <c r="E80" s="378"/>
      <c r="F80" s="824">
        <v>0.26</v>
      </c>
      <c r="G80" s="375" t="s">
        <v>388</v>
      </c>
      <c r="H80" s="375" t="s">
        <v>401</v>
      </c>
      <c r="I80" s="378">
        <v>1.1846175246406872E-4</v>
      </c>
      <c r="J80" s="375" t="s">
        <v>1023</v>
      </c>
      <c r="K80" s="375" t="s">
        <v>477</v>
      </c>
      <c r="L80" s="375" t="s">
        <v>1024</v>
      </c>
      <c r="M80" s="375" t="s">
        <v>475</v>
      </c>
      <c r="N80" s="831" t="s">
        <v>707</v>
      </c>
      <c r="U80" s="862"/>
    </row>
    <row r="81" spans="1:21" x14ac:dyDescent="0.4">
      <c r="A81" s="428" t="s">
        <v>49</v>
      </c>
      <c r="B81" s="375" t="s">
        <v>414</v>
      </c>
      <c r="C81" s="375" t="s">
        <v>405</v>
      </c>
      <c r="D81" s="375" t="s">
        <v>52</v>
      </c>
      <c r="E81" s="378"/>
      <c r="F81" s="824">
        <v>0.26</v>
      </c>
      <c r="G81" s="375" t="s">
        <v>389</v>
      </c>
      <c r="H81" s="375" t="s">
        <v>401</v>
      </c>
      <c r="I81" s="378">
        <v>1.3388286898425646E-3</v>
      </c>
      <c r="J81" s="375" t="s">
        <v>1023</v>
      </c>
      <c r="K81" s="375" t="s">
        <v>477</v>
      </c>
      <c r="L81" s="375" t="s">
        <v>1024</v>
      </c>
      <c r="M81" s="375" t="s">
        <v>475</v>
      </c>
      <c r="N81" s="831" t="s">
        <v>707</v>
      </c>
      <c r="U81" s="862"/>
    </row>
    <row r="82" spans="1:21" x14ac:dyDescent="0.4">
      <c r="A82" s="428" t="s">
        <v>49</v>
      </c>
      <c r="B82" s="375" t="s">
        <v>414</v>
      </c>
      <c r="C82" s="375" t="s">
        <v>405</v>
      </c>
      <c r="D82" s="375" t="s">
        <v>52</v>
      </c>
      <c r="E82" s="378"/>
      <c r="F82" s="824">
        <v>0.26</v>
      </c>
      <c r="G82" s="375" t="s">
        <v>390</v>
      </c>
      <c r="H82" s="375" t="s">
        <v>401</v>
      </c>
      <c r="I82" s="378">
        <v>1.188750499553023E-2</v>
      </c>
      <c r="J82" s="375" t="s">
        <v>1023</v>
      </c>
      <c r="K82" s="375" t="s">
        <v>477</v>
      </c>
      <c r="L82" s="375" t="s">
        <v>1024</v>
      </c>
      <c r="M82" s="375" t="s">
        <v>475</v>
      </c>
      <c r="N82" s="831" t="s">
        <v>707</v>
      </c>
      <c r="U82" s="862"/>
    </row>
    <row r="83" spans="1:21" x14ac:dyDescent="0.4">
      <c r="A83" s="428" t="s">
        <v>49</v>
      </c>
      <c r="B83" s="375" t="s">
        <v>414</v>
      </c>
      <c r="C83" s="375" t="s">
        <v>405</v>
      </c>
      <c r="D83" s="375" t="s">
        <v>52</v>
      </c>
      <c r="E83" s="378"/>
      <c r="F83" s="824">
        <v>0.26</v>
      </c>
      <c r="G83" s="375" t="s">
        <v>391</v>
      </c>
      <c r="H83" s="375" t="s">
        <v>401</v>
      </c>
      <c r="I83" s="378">
        <v>3.5042326505623552E-3</v>
      </c>
      <c r="J83" s="375" t="s">
        <v>1023</v>
      </c>
      <c r="K83" s="375" t="s">
        <v>477</v>
      </c>
      <c r="L83" s="375" t="s">
        <v>1024</v>
      </c>
      <c r="M83" s="375" t="s">
        <v>475</v>
      </c>
      <c r="N83" s="831" t="s">
        <v>707</v>
      </c>
      <c r="U83" s="862"/>
    </row>
    <row r="84" spans="1:21" x14ac:dyDescent="0.4">
      <c r="A84" s="428" t="s">
        <v>49</v>
      </c>
      <c r="B84" s="375" t="s">
        <v>414</v>
      </c>
      <c r="C84" s="375" t="s">
        <v>405</v>
      </c>
      <c r="D84" s="375" t="s">
        <v>52</v>
      </c>
      <c r="E84" s="378"/>
      <c r="F84" s="824">
        <v>0.26</v>
      </c>
      <c r="G84" s="375" t="s">
        <v>392</v>
      </c>
      <c r="H84" s="375" t="s">
        <v>401</v>
      </c>
      <c r="I84" s="378">
        <v>4.273829615951877E-3</v>
      </c>
      <c r="J84" s="375" t="s">
        <v>1023</v>
      </c>
      <c r="K84" s="375" t="s">
        <v>477</v>
      </c>
      <c r="L84" s="375" t="s">
        <v>1024</v>
      </c>
      <c r="M84" s="375" t="s">
        <v>475</v>
      </c>
      <c r="N84" s="831" t="s">
        <v>707</v>
      </c>
      <c r="U84" s="862"/>
    </row>
    <row r="85" spans="1:21" x14ac:dyDescent="0.4">
      <c r="A85" s="428" t="s">
        <v>49</v>
      </c>
      <c r="B85" s="375" t="s">
        <v>414</v>
      </c>
      <c r="C85" s="375" t="s">
        <v>405</v>
      </c>
      <c r="D85" s="375" t="s">
        <v>52</v>
      </c>
      <c r="E85" s="378"/>
      <c r="F85" s="824">
        <v>0.26</v>
      </c>
      <c r="G85" s="375" t="s">
        <v>393</v>
      </c>
      <c r="H85" s="375" t="s">
        <v>401</v>
      </c>
      <c r="I85" s="378">
        <v>1.5067635939761148E-4</v>
      </c>
      <c r="J85" s="375" t="s">
        <v>1023</v>
      </c>
      <c r="K85" s="375" t="s">
        <v>477</v>
      </c>
      <c r="L85" s="375" t="s">
        <v>1024</v>
      </c>
      <c r="M85" s="375" t="s">
        <v>475</v>
      </c>
      <c r="N85" s="831" t="s">
        <v>707</v>
      </c>
      <c r="U85" s="862"/>
    </row>
    <row r="86" spans="1:21" x14ac:dyDescent="0.4">
      <c r="A86" s="428" t="s">
        <v>49</v>
      </c>
      <c r="B86" s="375" t="s">
        <v>414</v>
      </c>
      <c r="C86" s="375" t="s">
        <v>405</v>
      </c>
      <c r="D86" s="375" t="s">
        <v>52</v>
      </c>
      <c r="E86" s="378"/>
      <c r="F86" s="824">
        <v>0.26</v>
      </c>
      <c r="G86" s="375" t="s">
        <v>394</v>
      </c>
      <c r="H86" s="375" t="s">
        <v>401</v>
      </c>
      <c r="I86" s="378">
        <v>2.8383353762428742E-4</v>
      </c>
      <c r="J86" s="375" t="s">
        <v>1023</v>
      </c>
      <c r="K86" s="375" t="s">
        <v>477</v>
      </c>
      <c r="L86" s="375" t="s">
        <v>1024</v>
      </c>
      <c r="M86" s="375" t="s">
        <v>475</v>
      </c>
      <c r="N86" s="831" t="s">
        <v>707</v>
      </c>
      <c r="U86" s="862"/>
    </row>
    <row r="87" spans="1:21" x14ac:dyDescent="0.4">
      <c r="A87" s="428" t="s">
        <v>49</v>
      </c>
      <c r="B87" s="375" t="s">
        <v>414</v>
      </c>
      <c r="C87" s="375" t="s">
        <v>405</v>
      </c>
      <c r="D87" s="375" t="s">
        <v>52</v>
      </c>
      <c r="E87" s="375"/>
      <c r="F87" s="824">
        <v>0.26</v>
      </c>
      <c r="G87" s="375" t="s">
        <v>395</v>
      </c>
      <c r="H87" s="375" t="s">
        <v>401</v>
      </c>
      <c r="I87" s="378">
        <v>1.5288506021842568E-5</v>
      </c>
      <c r="J87" s="375" t="s">
        <v>1023</v>
      </c>
      <c r="K87" s="375" t="s">
        <v>477</v>
      </c>
      <c r="L87" s="375" t="s">
        <v>1024</v>
      </c>
      <c r="M87" s="375" t="s">
        <v>475</v>
      </c>
      <c r="N87" s="831" t="s">
        <v>707</v>
      </c>
      <c r="U87" s="862"/>
    </row>
    <row r="88" spans="1:21" x14ac:dyDescent="0.4">
      <c r="A88" s="428" t="s">
        <v>49</v>
      </c>
      <c r="B88" s="375" t="s">
        <v>414</v>
      </c>
      <c r="C88" s="375" t="s">
        <v>405</v>
      </c>
      <c r="D88" s="375" t="s">
        <v>52</v>
      </c>
      <c r="E88" s="375"/>
      <c r="F88" s="824">
        <v>0.26</v>
      </c>
      <c r="G88" s="375" t="s">
        <v>396</v>
      </c>
      <c r="H88" s="375" t="s">
        <v>401</v>
      </c>
      <c r="I88" s="378">
        <v>2.1007891421229859E-5</v>
      </c>
      <c r="J88" s="375" t="s">
        <v>1023</v>
      </c>
      <c r="K88" s="375" t="s">
        <v>477</v>
      </c>
      <c r="L88" s="375" t="s">
        <v>1024</v>
      </c>
      <c r="M88" s="375" t="s">
        <v>475</v>
      </c>
      <c r="N88" s="831" t="s">
        <v>707</v>
      </c>
      <c r="U88" s="862"/>
    </row>
    <row r="89" spans="1:21" x14ac:dyDescent="0.4">
      <c r="A89" s="428" t="s">
        <v>49</v>
      </c>
      <c r="B89" s="375" t="s">
        <v>414</v>
      </c>
      <c r="C89" s="375" t="s">
        <v>405</v>
      </c>
      <c r="D89" s="375" t="s">
        <v>52</v>
      </c>
      <c r="E89" s="375"/>
      <c r="F89" s="824">
        <v>0.26</v>
      </c>
      <c r="G89" s="375" t="s">
        <v>1025</v>
      </c>
      <c r="H89" s="375" t="s">
        <v>401</v>
      </c>
      <c r="I89" s="378">
        <v>1.0812646701614503</v>
      </c>
      <c r="J89" s="375" t="s">
        <v>1023</v>
      </c>
      <c r="K89" s="375" t="s">
        <v>477</v>
      </c>
      <c r="L89" s="375" t="s">
        <v>1024</v>
      </c>
      <c r="M89" s="375" t="s">
        <v>475</v>
      </c>
      <c r="N89" s="831" t="s">
        <v>707</v>
      </c>
      <c r="U89" s="862"/>
    </row>
    <row r="90" spans="1:21" x14ac:dyDescent="0.4">
      <c r="A90" s="428" t="s">
        <v>49</v>
      </c>
      <c r="B90" s="375" t="s">
        <v>414</v>
      </c>
      <c r="C90" s="375" t="s">
        <v>405</v>
      </c>
      <c r="D90" s="375" t="s">
        <v>53</v>
      </c>
      <c r="E90" s="375"/>
      <c r="F90" s="824">
        <v>0.39</v>
      </c>
      <c r="G90" s="375" t="s">
        <v>387</v>
      </c>
      <c r="H90" s="375" t="s">
        <v>400</v>
      </c>
      <c r="I90" s="763">
        <v>9.0000021325890313E-7</v>
      </c>
      <c r="J90" s="375" t="s">
        <v>1023</v>
      </c>
      <c r="K90" s="375" t="s">
        <v>477</v>
      </c>
      <c r="L90" s="375" t="s">
        <v>1024</v>
      </c>
      <c r="M90" s="375" t="s">
        <v>475</v>
      </c>
      <c r="N90" s="831" t="s">
        <v>713</v>
      </c>
      <c r="U90" s="862"/>
    </row>
    <row r="91" spans="1:21" x14ac:dyDescent="0.4">
      <c r="A91" s="428" t="s">
        <v>49</v>
      </c>
      <c r="B91" s="375" t="s">
        <v>414</v>
      </c>
      <c r="C91" s="375" t="s">
        <v>405</v>
      </c>
      <c r="D91" s="375" t="s">
        <v>53</v>
      </c>
      <c r="E91" s="375"/>
      <c r="F91" s="824">
        <v>0.39</v>
      </c>
      <c r="G91" s="375" t="s">
        <v>388</v>
      </c>
      <c r="H91" s="375" t="s">
        <v>400</v>
      </c>
      <c r="I91" s="763">
        <v>1.5100003578010487E-5</v>
      </c>
      <c r="J91" s="375" t="s">
        <v>1023</v>
      </c>
      <c r="K91" s="375" t="s">
        <v>477</v>
      </c>
      <c r="L91" s="375" t="s">
        <v>1024</v>
      </c>
      <c r="M91" s="375" t="s">
        <v>475</v>
      </c>
      <c r="N91" s="831" t="s">
        <v>713</v>
      </c>
      <c r="U91" s="862"/>
    </row>
    <row r="92" spans="1:21" x14ac:dyDescent="0.4">
      <c r="A92" s="428" t="s">
        <v>49</v>
      </c>
      <c r="B92" s="375" t="s">
        <v>414</v>
      </c>
      <c r="C92" s="375" t="s">
        <v>405</v>
      </c>
      <c r="D92" s="375" t="s">
        <v>53</v>
      </c>
      <c r="E92" s="375"/>
      <c r="F92" s="824">
        <v>0.39</v>
      </c>
      <c r="G92" s="375" t="s">
        <v>389</v>
      </c>
      <c r="H92" s="375" t="s">
        <v>400</v>
      </c>
      <c r="I92" s="763">
        <v>2.3500005568426909E-4</v>
      </c>
      <c r="J92" s="375" t="s">
        <v>1023</v>
      </c>
      <c r="K92" s="375" t="s">
        <v>477</v>
      </c>
      <c r="L92" s="375" t="s">
        <v>1024</v>
      </c>
      <c r="M92" s="375" t="s">
        <v>475</v>
      </c>
      <c r="N92" s="831" t="s">
        <v>713</v>
      </c>
      <c r="U92" s="862"/>
    </row>
    <row r="93" spans="1:21" x14ac:dyDescent="0.4">
      <c r="A93" s="428" t="s">
        <v>49</v>
      </c>
      <c r="B93" s="375" t="s">
        <v>414</v>
      </c>
      <c r="C93" s="375" t="s">
        <v>405</v>
      </c>
      <c r="D93" s="375" t="s">
        <v>53</v>
      </c>
      <c r="E93" s="378"/>
      <c r="F93" s="824">
        <v>0.39</v>
      </c>
      <c r="G93" s="375" t="s">
        <v>390</v>
      </c>
      <c r="H93" s="375" t="s">
        <v>400</v>
      </c>
      <c r="I93" s="763">
        <v>2.8400006729503167E-5</v>
      </c>
      <c r="J93" s="375" t="s">
        <v>1023</v>
      </c>
      <c r="K93" s="375" t="s">
        <v>477</v>
      </c>
      <c r="L93" s="375" t="s">
        <v>1024</v>
      </c>
      <c r="M93" s="375" t="s">
        <v>475</v>
      </c>
      <c r="N93" s="831" t="s">
        <v>713</v>
      </c>
      <c r="U93" s="862"/>
    </row>
    <row r="94" spans="1:21" x14ac:dyDescent="0.4">
      <c r="A94" s="428" t="s">
        <v>49</v>
      </c>
      <c r="B94" s="375" t="s">
        <v>414</v>
      </c>
      <c r="C94" s="375" t="s">
        <v>405</v>
      </c>
      <c r="D94" s="375" t="s">
        <v>53</v>
      </c>
      <c r="E94" s="378"/>
      <c r="F94" s="824">
        <v>0.39</v>
      </c>
      <c r="G94" s="375" t="s">
        <v>391</v>
      </c>
      <c r="H94" s="375" t="s">
        <v>400</v>
      </c>
      <c r="I94" s="763">
        <v>8.2700019596123672E-6</v>
      </c>
      <c r="J94" s="375" t="s">
        <v>1023</v>
      </c>
      <c r="K94" s="375" t="s">
        <v>477</v>
      </c>
      <c r="L94" s="375" t="s">
        <v>1024</v>
      </c>
      <c r="M94" s="375" t="s">
        <v>475</v>
      </c>
      <c r="N94" s="831" t="s">
        <v>713</v>
      </c>
      <c r="U94" s="862"/>
    </row>
    <row r="95" spans="1:21" x14ac:dyDescent="0.4">
      <c r="A95" s="428" t="s">
        <v>49</v>
      </c>
      <c r="B95" s="375" t="s">
        <v>414</v>
      </c>
      <c r="C95" s="375" t="s">
        <v>405</v>
      </c>
      <c r="D95" s="375" t="s">
        <v>53</v>
      </c>
      <c r="E95" s="378"/>
      <c r="F95" s="824">
        <v>0.39</v>
      </c>
      <c r="G95" s="375" t="s">
        <v>392</v>
      </c>
      <c r="H95" s="375" t="s">
        <v>400</v>
      </c>
      <c r="I95" s="763">
        <v>4.910001163445794E-6</v>
      </c>
      <c r="J95" s="375" t="s">
        <v>1023</v>
      </c>
      <c r="K95" s="375" t="s">
        <v>477</v>
      </c>
      <c r="L95" s="375" t="s">
        <v>1024</v>
      </c>
      <c r="M95" s="375" t="s">
        <v>475</v>
      </c>
      <c r="N95" s="831" t="s">
        <v>713</v>
      </c>
      <c r="U95" s="862"/>
    </row>
    <row r="96" spans="1:21" x14ac:dyDescent="0.4">
      <c r="A96" s="428" t="s">
        <v>49</v>
      </c>
      <c r="B96" s="375" t="s">
        <v>414</v>
      </c>
      <c r="C96" s="375" t="s">
        <v>405</v>
      </c>
      <c r="D96" s="375" t="s">
        <v>53</v>
      </c>
      <c r="E96" s="378"/>
      <c r="F96" s="824">
        <v>0.39</v>
      </c>
      <c r="G96" s="375" t="s">
        <v>393</v>
      </c>
      <c r="H96" s="375" t="s">
        <v>400</v>
      </c>
      <c r="I96" s="763">
        <v>3.5561008426333167E-7</v>
      </c>
      <c r="J96" s="375" t="s">
        <v>1023</v>
      </c>
      <c r="K96" s="375" t="s">
        <v>477</v>
      </c>
      <c r="L96" s="375" t="s">
        <v>1024</v>
      </c>
      <c r="M96" s="375" t="s">
        <v>475</v>
      </c>
      <c r="N96" s="831" t="s">
        <v>713</v>
      </c>
      <c r="U96" s="862"/>
    </row>
    <row r="97" spans="1:21" x14ac:dyDescent="0.4">
      <c r="A97" s="428" t="s">
        <v>49</v>
      </c>
      <c r="B97" s="375" t="s">
        <v>414</v>
      </c>
      <c r="C97" s="375" t="s">
        <v>405</v>
      </c>
      <c r="D97" s="375" t="s">
        <v>53</v>
      </c>
      <c r="E97" s="378"/>
      <c r="F97" s="824">
        <v>0.39</v>
      </c>
      <c r="G97" s="375" t="s">
        <v>394</v>
      </c>
      <c r="H97" s="375" t="s">
        <v>400</v>
      </c>
      <c r="I97" s="763">
        <v>6.6987015872860153E-7</v>
      </c>
      <c r="J97" s="375" t="s">
        <v>1023</v>
      </c>
      <c r="K97" s="375" t="s">
        <v>477</v>
      </c>
      <c r="L97" s="375" t="s">
        <v>1024</v>
      </c>
      <c r="M97" s="375" t="s">
        <v>475</v>
      </c>
      <c r="N97" s="831" t="s">
        <v>713</v>
      </c>
      <c r="U97" s="862"/>
    </row>
    <row r="98" spans="1:21" x14ac:dyDescent="0.4">
      <c r="A98" s="428" t="s">
        <v>49</v>
      </c>
      <c r="B98" s="375" t="s">
        <v>414</v>
      </c>
      <c r="C98" s="375" t="s">
        <v>405</v>
      </c>
      <c r="D98" s="375" t="s">
        <v>53</v>
      </c>
      <c r="E98" s="378"/>
      <c r="F98" s="824">
        <v>0.39</v>
      </c>
      <c r="G98" s="375" t="s">
        <v>395</v>
      </c>
      <c r="H98" s="375" t="s">
        <v>400</v>
      </c>
      <c r="I98" s="763">
        <v>9.0000021325890309E-6</v>
      </c>
      <c r="J98" s="375" t="s">
        <v>1023</v>
      </c>
      <c r="K98" s="375" t="s">
        <v>477</v>
      </c>
      <c r="L98" s="375" t="s">
        <v>1024</v>
      </c>
      <c r="M98" s="375" t="s">
        <v>475</v>
      </c>
      <c r="N98" s="831" t="s">
        <v>713</v>
      </c>
      <c r="U98" s="862"/>
    </row>
    <row r="99" spans="1:21" x14ac:dyDescent="0.4">
      <c r="A99" s="428" t="s">
        <v>49</v>
      </c>
      <c r="B99" s="375" t="s">
        <v>414</v>
      </c>
      <c r="C99" s="375" t="s">
        <v>405</v>
      </c>
      <c r="D99" s="375" t="s">
        <v>53</v>
      </c>
      <c r="E99" s="378"/>
      <c r="F99" s="824">
        <v>0.39</v>
      </c>
      <c r="G99" s="375" t="s">
        <v>396</v>
      </c>
      <c r="H99" s="375" t="s">
        <v>400</v>
      </c>
      <c r="I99" s="763">
        <v>1.3500003198883547E-5</v>
      </c>
      <c r="J99" s="375" t="s">
        <v>1023</v>
      </c>
      <c r="K99" s="375" t="s">
        <v>477</v>
      </c>
      <c r="L99" s="375" t="s">
        <v>1024</v>
      </c>
      <c r="M99" s="375" t="s">
        <v>475</v>
      </c>
      <c r="N99" s="831" t="s">
        <v>713</v>
      </c>
      <c r="U99" s="862"/>
    </row>
    <row r="100" spans="1:21" x14ac:dyDescent="0.4">
      <c r="A100" s="428" t="s">
        <v>49</v>
      </c>
      <c r="B100" s="375" t="s">
        <v>414</v>
      </c>
      <c r="C100" s="375" t="s">
        <v>405</v>
      </c>
      <c r="D100" s="375" t="s">
        <v>53</v>
      </c>
      <c r="E100" s="378"/>
      <c r="F100" s="824">
        <v>0.39</v>
      </c>
      <c r="G100" s="375" t="s">
        <v>1025</v>
      </c>
      <c r="H100" s="375" t="s">
        <v>400</v>
      </c>
      <c r="I100" s="763">
        <v>0.7205371455809807</v>
      </c>
      <c r="J100" s="375" t="s">
        <v>1023</v>
      </c>
      <c r="K100" s="375" t="s">
        <v>477</v>
      </c>
      <c r="L100" s="375" t="s">
        <v>1024</v>
      </c>
      <c r="M100" s="375" t="s">
        <v>475</v>
      </c>
      <c r="N100" s="831" t="s">
        <v>713</v>
      </c>
      <c r="U100" s="862"/>
    </row>
    <row r="101" spans="1:21" x14ac:dyDescent="0.4">
      <c r="A101" s="428" t="s">
        <v>49</v>
      </c>
      <c r="B101" s="375" t="s">
        <v>414</v>
      </c>
      <c r="C101" s="375" t="s">
        <v>405</v>
      </c>
      <c r="D101" s="375" t="s">
        <v>53</v>
      </c>
      <c r="E101" s="378"/>
      <c r="F101" s="824">
        <v>0.39</v>
      </c>
      <c r="G101" s="375" t="s">
        <v>387</v>
      </c>
      <c r="H101" s="375" t="s">
        <v>401</v>
      </c>
      <c r="I101" s="378">
        <v>1.7118087714163085E-6</v>
      </c>
      <c r="J101" s="375" t="s">
        <v>1023</v>
      </c>
      <c r="K101" s="375" t="s">
        <v>477</v>
      </c>
      <c r="L101" s="375" t="s">
        <v>1024</v>
      </c>
      <c r="M101" s="375" t="s">
        <v>475</v>
      </c>
      <c r="N101" s="831" t="s">
        <v>715</v>
      </c>
      <c r="U101" s="862"/>
    </row>
    <row r="102" spans="1:21" x14ac:dyDescent="0.4">
      <c r="A102" s="428" t="s">
        <v>49</v>
      </c>
      <c r="B102" s="375" t="s">
        <v>414</v>
      </c>
      <c r="C102" s="375" t="s">
        <v>405</v>
      </c>
      <c r="D102" s="375" t="s">
        <v>53</v>
      </c>
      <c r="E102" s="378"/>
      <c r="F102" s="824">
        <v>0.39</v>
      </c>
      <c r="G102" s="375" t="s">
        <v>388</v>
      </c>
      <c r="H102" s="375" t="s">
        <v>401</v>
      </c>
      <c r="I102" s="378">
        <v>2.0561729266239141E-5</v>
      </c>
      <c r="J102" s="375" t="s">
        <v>1023</v>
      </c>
      <c r="K102" s="375" t="s">
        <v>477</v>
      </c>
      <c r="L102" s="375" t="s">
        <v>1024</v>
      </c>
      <c r="M102" s="375" t="s">
        <v>475</v>
      </c>
      <c r="N102" s="831" t="s">
        <v>715</v>
      </c>
      <c r="U102" s="862"/>
    </row>
    <row r="103" spans="1:21" x14ac:dyDescent="0.4">
      <c r="A103" s="428" t="s">
        <v>49</v>
      </c>
      <c r="B103" s="375" t="s">
        <v>414</v>
      </c>
      <c r="C103" s="375" t="s">
        <v>405</v>
      </c>
      <c r="D103" s="375" t="s">
        <v>53</v>
      </c>
      <c r="E103" s="378"/>
      <c r="F103" s="824">
        <v>0.39</v>
      </c>
      <c r="G103" s="375" t="s">
        <v>389</v>
      </c>
      <c r="H103" s="375" t="s">
        <v>401</v>
      </c>
      <c r="I103" s="378">
        <v>2.3582842848193105E-4</v>
      </c>
      <c r="J103" s="375" t="s">
        <v>1023</v>
      </c>
      <c r="K103" s="375" t="s">
        <v>477</v>
      </c>
      <c r="L103" s="375" t="s">
        <v>1024</v>
      </c>
      <c r="M103" s="375" t="s">
        <v>475</v>
      </c>
      <c r="N103" s="831" t="s">
        <v>715</v>
      </c>
      <c r="U103" s="862"/>
    </row>
    <row r="104" spans="1:21" x14ac:dyDescent="0.4">
      <c r="A104" s="428" t="s">
        <v>49</v>
      </c>
      <c r="B104" s="375" t="s">
        <v>414</v>
      </c>
      <c r="C104" s="375" t="s">
        <v>405</v>
      </c>
      <c r="D104" s="375" t="s">
        <v>53</v>
      </c>
      <c r="E104" s="378"/>
      <c r="F104" s="824">
        <v>0.39</v>
      </c>
      <c r="G104" s="375" t="s">
        <v>390</v>
      </c>
      <c r="H104" s="375" t="s">
        <v>401</v>
      </c>
      <c r="I104" s="378">
        <v>2.8902185583531793E-5</v>
      </c>
      <c r="J104" s="375" t="s">
        <v>1023</v>
      </c>
      <c r="K104" s="375" t="s">
        <v>477</v>
      </c>
      <c r="L104" s="375" t="s">
        <v>1024</v>
      </c>
      <c r="M104" s="375" t="s">
        <v>475</v>
      </c>
      <c r="N104" s="831" t="s">
        <v>715</v>
      </c>
      <c r="U104" s="862"/>
    </row>
    <row r="105" spans="1:21" x14ac:dyDescent="0.4">
      <c r="A105" s="428" t="s">
        <v>49</v>
      </c>
      <c r="B105" s="375" t="s">
        <v>414</v>
      </c>
      <c r="C105" s="375" t="s">
        <v>405</v>
      </c>
      <c r="D105" s="375" t="s">
        <v>53</v>
      </c>
      <c r="E105" s="378"/>
      <c r="F105" s="824">
        <v>0.39</v>
      </c>
      <c r="G105" s="375" t="s">
        <v>391</v>
      </c>
      <c r="H105" s="375" t="s">
        <v>401</v>
      </c>
      <c r="I105" s="378">
        <v>8.501822233971292E-6</v>
      </c>
      <c r="J105" s="375" t="s">
        <v>1023</v>
      </c>
      <c r="K105" s="375" t="s">
        <v>477</v>
      </c>
      <c r="L105" s="375" t="s">
        <v>1024</v>
      </c>
      <c r="M105" s="375" t="s">
        <v>475</v>
      </c>
      <c r="N105" s="831" t="s">
        <v>715</v>
      </c>
      <c r="U105" s="862"/>
    </row>
    <row r="106" spans="1:21" x14ac:dyDescent="0.4">
      <c r="A106" s="428" t="s">
        <v>49</v>
      </c>
      <c r="B106" s="375" t="s">
        <v>414</v>
      </c>
      <c r="C106" s="375" t="s">
        <v>405</v>
      </c>
      <c r="D106" s="375" t="s">
        <v>53</v>
      </c>
      <c r="E106" s="378"/>
      <c r="F106" s="824">
        <v>0.39</v>
      </c>
      <c r="G106" s="375" t="s">
        <v>392</v>
      </c>
      <c r="H106" s="375" t="s">
        <v>401</v>
      </c>
      <c r="I106" s="378">
        <v>7.738605083349976E-6</v>
      </c>
      <c r="J106" s="375" t="s">
        <v>1023</v>
      </c>
      <c r="K106" s="375" t="s">
        <v>477</v>
      </c>
      <c r="L106" s="375" t="s">
        <v>1024</v>
      </c>
      <c r="M106" s="375" t="s">
        <v>475</v>
      </c>
      <c r="N106" s="831" t="s">
        <v>715</v>
      </c>
      <c r="U106" s="862"/>
    </row>
    <row r="107" spans="1:21" x14ac:dyDescent="0.4">
      <c r="A107" s="428" t="s">
        <v>49</v>
      </c>
      <c r="B107" s="375" t="s">
        <v>414</v>
      </c>
      <c r="C107" s="375" t="s">
        <v>405</v>
      </c>
      <c r="D107" s="375" t="s">
        <v>53</v>
      </c>
      <c r="E107" s="378"/>
      <c r="F107" s="824">
        <v>0.39</v>
      </c>
      <c r="G107" s="375" t="s">
        <v>393</v>
      </c>
      <c r="H107" s="375" t="s">
        <v>401</v>
      </c>
      <c r="I107" s="378">
        <v>3.5993377949097536E-7</v>
      </c>
      <c r="J107" s="375" t="s">
        <v>1023</v>
      </c>
      <c r="K107" s="375" t="s">
        <v>477</v>
      </c>
      <c r="L107" s="375" t="s">
        <v>1024</v>
      </c>
      <c r="M107" s="375" t="s">
        <v>475</v>
      </c>
      <c r="N107" s="831" t="s">
        <v>715</v>
      </c>
      <c r="U107" s="862"/>
    </row>
    <row r="108" spans="1:21" x14ac:dyDescent="0.4">
      <c r="A108" s="428" t="s">
        <v>49</v>
      </c>
      <c r="B108" s="375" t="s">
        <v>414</v>
      </c>
      <c r="C108" s="375" t="s">
        <v>405</v>
      </c>
      <c r="D108" s="375" t="s">
        <v>53</v>
      </c>
      <c r="E108" s="378"/>
      <c r="F108" s="824">
        <v>0.39</v>
      </c>
      <c r="G108" s="375" t="s">
        <v>394</v>
      </c>
      <c r="H108" s="375" t="s">
        <v>401</v>
      </c>
      <c r="I108" s="378">
        <v>6.7934052968836616E-7</v>
      </c>
      <c r="J108" s="375" t="s">
        <v>1023</v>
      </c>
      <c r="K108" s="375" t="s">
        <v>477</v>
      </c>
      <c r="L108" s="375" t="s">
        <v>1024</v>
      </c>
      <c r="M108" s="375" t="s">
        <v>475</v>
      </c>
      <c r="N108" s="831" t="s">
        <v>715</v>
      </c>
      <c r="U108" s="862"/>
    </row>
    <row r="109" spans="1:21" x14ac:dyDescent="0.4">
      <c r="A109" s="428" t="s">
        <v>49</v>
      </c>
      <c r="B109" s="375" t="s">
        <v>414</v>
      </c>
      <c r="C109" s="375" t="s">
        <v>405</v>
      </c>
      <c r="D109" s="375" t="s">
        <v>53</v>
      </c>
      <c r="E109" s="375"/>
      <c r="F109" s="824">
        <v>0.39</v>
      </c>
      <c r="G109" s="375" t="s">
        <v>395</v>
      </c>
      <c r="H109" s="375" t="s">
        <v>401</v>
      </c>
      <c r="I109" s="378">
        <v>1.0288504837070885E-5</v>
      </c>
      <c r="J109" s="375" t="s">
        <v>1023</v>
      </c>
      <c r="K109" s="375" t="s">
        <v>477</v>
      </c>
      <c r="L109" s="375" t="s">
        <v>1024</v>
      </c>
      <c r="M109" s="375" t="s">
        <v>475</v>
      </c>
      <c r="N109" s="831" t="s">
        <v>715</v>
      </c>
      <c r="U109" s="862"/>
    </row>
    <row r="110" spans="1:21" x14ac:dyDescent="0.4">
      <c r="A110" s="428" t="s">
        <v>49</v>
      </c>
      <c r="B110" s="375" t="s">
        <v>414</v>
      </c>
      <c r="C110" s="375" t="s">
        <v>405</v>
      </c>
      <c r="D110" s="375" t="s">
        <v>53</v>
      </c>
      <c r="E110" s="375"/>
      <c r="F110" s="824">
        <v>0.39</v>
      </c>
      <c r="G110" s="375" t="s">
        <v>396</v>
      </c>
      <c r="H110" s="375" t="s">
        <v>401</v>
      </c>
      <c r="I110" s="378">
        <v>1.3507889644072333E-5</v>
      </c>
      <c r="J110" s="375" t="s">
        <v>1023</v>
      </c>
      <c r="K110" s="375" t="s">
        <v>477</v>
      </c>
      <c r="L110" s="375" t="s">
        <v>1024</v>
      </c>
      <c r="M110" s="375" t="s">
        <v>475</v>
      </c>
      <c r="N110" s="831" t="s">
        <v>715</v>
      </c>
      <c r="U110" s="862"/>
    </row>
    <row r="111" spans="1:21" x14ac:dyDescent="0.4">
      <c r="A111" s="428" t="s">
        <v>49</v>
      </c>
      <c r="B111" s="375" t="s">
        <v>414</v>
      </c>
      <c r="C111" s="375" t="s">
        <v>405</v>
      </c>
      <c r="D111" s="375" t="s">
        <v>53</v>
      </c>
      <c r="E111" s="375"/>
      <c r="F111" s="824">
        <v>0.39</v>
      </c>
      <c r="G111" s="375" t="s">
        <v>1025</v>
      </c>
      <c r="H111" s="375" t="s">
        <v>401</v>
      </c>
      <c r="I111" s="378">
        <v>0.7211927530100678</v>
      </c>
      <c r="J111" s="375" t="s">
        <v>1023</v>
      </c>
      <c r="K111" s="375" t="s">
        <v>477</v>
      </c>
      <c r="L111" s="375" t="s">
        <v>1024</v>
      </c>
      <c r="M111" s="375" t="s">
        <v>475</v>
      </c>
      <c r="N111" s="831" t="s">
        <v>715</v>
      </c>
      <c r="U111" s="862"/>
    </row>
    <row r="112" spans="1:21" x14ac:dyDescent="0.4">
      <c r="A112" s="428" t="s">
        <v>49</v>
      </c>
      <c r="B112" s="375" t="s">
        <v>414</v>
      </c>
      <c r="C112" s="375" t="s">
        <v>405</v>
      </c>
      <c r="D112" s="375" t="s">
        <v>406</v>
      </c>
      <c r="E112" s="375" t="s">
        <v>717</v>
      </c>
      <c r="F112" s="824">
        <v>0.26</v>
      </c>
      <c r="G112" s="375" t="s">
        <v>387</v>
      </c>
      <c r="H112" s="375" t="s">
        <v>400</v>
      </c>
      <c r="I112" s="763">
        <v>3.2000007582538776E-5</v>
      </c>
      <c r="J112" s="375" t="s">
        <v>1023</v>
      </c>
      <c r="K112" s="375" t="s">
        <v>477</v>
      </c>
      <c r="L112" s="375" t="s">
        <v>1024</v>
      </c>
      <c r="M112" s="375" t="s">
        <v>475</v>
      </c>
      <c r="N112" s="831" t="s">
        <v>720</v>
      </c>
      <c r="U112" s="862"/>
    </row>
    <row r="113" spans="1:21" x14ac:dyDescent="0.4">
      <c r="A113" s="428" t="s">
        <v>49</v>
      </c>
      <c r="B113" s="375" t="s">
        <v>414</v>
      </c>
      <c r="C113" s="375" t="s">
        <v>405</v>
      </c>
      <c r="D113" s="375" t="s">
        <v>406</v>
      </c>
      <c r="E113" s="375" t="s">
        <v>717</v>
      </c>
      <c r="F113" s="824">
        <v>0.26</v>
      </c>
      <c r="G113" s="375" t="s">
        <v>388</v>
      </c>
      <c r="H113" s="375" t="s">
        <v>400</v>
      </c>
      <c r="I113" s="763">
        <v>1.1300002677584006E-4</v>
      </c>
      <c r="J113" s="375" t="s">
        <v>1023</v>
      </c>
      <c r="K113" s="375" t="s">
        <v>477</v>
      </c>
      <c r="L113" s="375" t="s">
        <v>1024</v>
      </c>
      <c r="M113" s="375" t="s">
        <v>475</v>
      </c>
      <c r="N113" s="831" t="s">
        <v>720</v>
      </c>
      <c r="U113" s="862"/>
    </row>
    <row r="114" spans="1:21" x14ac:dyDescent="0.4">
      <c r="A114" s="428" t="s">
        <v>49</v>
      </c>
      <c r="B114" s="375" t="s">
        <v>414</v>
      </c>
      <c r="C114" s="375" t="s">
        <v>405</v>
      </c>
      <c r="D114" s="375" t="s">
        <v>406</v>
      </c>
      <c r="E114" s="375" t="s">
        <v>717</v>
      </c>
      <c r="F114" s="824">
        <v>0.26</v>
      </c>
      <c r="G114" s="375" t="s">
        <v>389</v>
      </c>
      <c r="H114" s="375" t="s">
        <v>400</v>
      </c>
      <c r="I114" s="763">
        <v>1.3380003170449027E-3</v>
      </c>
      <c r="J114" s="375" t="s">
        <v>1023</v>
      </c>
      <c r="K114" s="375" t="s">
        <v>477</v>
      </c>
      <c r="L114" s="375" t="s">
        <v>1024</v>
      </c>
      <c r="M114" s="375" t="s">
        <v>475</v>
      </c>
      <c r="N114" s="831" t="s">
        <v>720</v>
      </c>
      <c r="U114" s="862"/>
    </row>
    <row r="115" spans="1:21" x14ac:dyDescent="0.4">
      <c r="A115" s="428" t="s">
        <v>49</v>
      </c>
      <c r="B115" s="375" t="s">
        <v>414</v>
      </c>
      <c r="C115" s="375" t="s">
        <v>405</v>
      </c>
      <c r="D115" s="375" t="s">
        <v>406</v>
      </c>
      <c r="E115" s="375" t="s">
        <v>717</v>
      </c>
      <c r="F115" s="824">
        <v>0.26</v>
      </c>
      <c r="G115" s="375" t="s">
        <v>390</v>
      </c>
      <c r="H115" s="375" t="s">
        <v>400</v>
      </c>
      <c r="I115" s="763">
        <v>1.1887002816676201E-2</v>
      </c>
      <c r="J115" s="375" t="s">
        <v>1023</v>
      </c>
      <c r="K115" s="375" t="s">
        <v>477</v>
      </c>
      <c r="L115" s="375" t="s">
        <v>1024</v>
      </c>
      <c r="M115" s="375" t="s">
        <v>475</v>
      </c>
      <c r="N115" s="831" t="s">
        <v>720</v>
      </c>
      <c r="U115" s="862"/>
    </row>
    <row r="116" spans="1:21" x14ac:dyDescent="0.4">
      <c r="A116" s="428" t="s">
        <v>49</v>
      </c>
      <c r="B116" s="375" t="s">
        <v>414</v>
      </c>
      <c r="C116" s="375" t="s">
        <v>405</v>
      </c>
      <c r="D116" s="375" t="s">
        <v>406</v>
      </c>
      <c r="E116" s="375" t="s">
        <v>717</v>
      </c>
      <c r="F116" s="824">
        <v>0.26</v>
      </c>
      <c r="G116" s="375" t="s">
        <v>391</v>
      </c>
      <c r="H116" s="375" t="s">
        <v>400</v>
      </c>
      <c r="I116" s="763">
        <v>3.5040008302879961E-3</v>
      </c>
      <c r="J116" s="375" t="s">
        <v>1023</v>
      </c>
      <c r="K116" s="375" t="s">
        <v>477</v>
      </c>
      <c r="L116" s="375" t="s">
        <v>1024</v>
      </c>
      <c r="M116" s="375" t="s">
        <v>475</v>
      </c>
      <c r="N116" s="831" t="s">
        <v>720</v>
      </c>
      <c r="U116" s="862"/>
    </row>
    <row r="117" spans="1:21" x14ac:dyDescent="0.4">
      <c r="A117" s="428" t="s">
        <v>49</v>
      </c>
      <c r="B117" s="375" t="s">
        <v>414</v>
      </c>
      <c r="C117" s="375" t="s">
        <v>405</v>
      </c>
      <c r="D117" s="375" t="s">
        <v>406</v>
      </c>
      <c r="E117" s="375" t="s">
        <v>717</v>
      </c>
      <c r="F117" s="824">
        <v>0.26</v>
      </c>
      <c r="G117" s="375" t="s">
        <v>392</v>
      </c>
      <c r="H117" s="375" t="s">
        <v>400</v>
      </c>
      <c r="I117" s="763">
        <v>4.2710010120319726E-3</v>
      </c>
      <c r="J117" s="375" t="s">
        <v>1023</v>
      </c>
      <c r="K117" s="375" t="s">
        <v>477</v>
      </c>
      <c r="L117" s="375" t="s">
        <v>1024</v>
      </c>
      <c r="M117" s="375" t="s">
        <v>475</v>
      </c>
      <c r="N117" s="831" t="s">
        <v>720</v>
      </c>
      <c r="U117" s="862"/>
    </row>
    <row r="118" spans="1:21" x14ac:dyDescent="0.4">
      <c r="A118" s="428" t="s">
        <v>49</v>
      </c>
      <c r="B118" s="375" t="s">
        <v>414</v>
      </c>
      <c r="C118" s="375" t="s">
        <v>405</v>
      </c>
      <c r="D118" s="375" t="s">
        <v>406</v>
      </c>
      <c r="E118" s="375" t="s">
        <v>717</v>
      </c>
      <c r="F118" s="824">
        <v>0.26</v>
      </c>
      <c r="G118" s="375" t="s">
        <v>393</v>
      </c>
      <c r="H118" s="375" t="s">
        <v>400</v>
      </c>
      <c r="I118" s="763">
        <v>1.5067203570238384E-4</v>
      </c>
      <c r="J118" s="375" t="s">
        <v>1023</v>
      </c>
      <c r="K118" s="375" t="s">
        <v>477</v>
      </c>
      <c r="L118" s="375" t="s">
        <v>1024</v>
      </c>
      <c r="M118" s="375" t="s">
        <v>475</v>
      </c>
      <c r="N118" s="831" t="s">
        <v>720</v>
      </c>
      <c r="U118" s="862"/>
    </row>
    <row r="119" spans="1:21" x14ac:dyDescent="0.4">
      <c r="A119" s="428" t="s">
        <v>49</v>
      </c>
      <c r="B119" s="375" t="s">
        <v>414</v>
      </c>
      <c r="C119" s="375" t="s">
        <v>405</v>
      </c>
      <c r="D119" s="375" t="s">
        <v>406</v>
      </c>
      <c r="E119" s="375" t="s">
        <v>717</v>
      </c>
      <c r="F119" s="824">
        <v>0.26</v>
      </c>
      <c r="G119" s="375" t="s">
        <v>394</v>
      </c>
      <c r="H119" s="375" t="s">
        <v>400</v>
      </c>
      <c r="I119" s="763">
        <v>2.838240672533277E-4</v>
      </c>
      <c r="J119" s="375" t="s">
        <v>1023</v>
      </c>
      <c r="K119" s="375" t="s">
        <v>477</v>
      </c>
      <c r="L119" s="375" t="s">
        <v>1024</v>
      </c>
      <c r="M119" s="375" t="s">
        <v>475</v>
      </c>
      <c r="N119" s="831" t="s">
        <v>720</v>
      </c>
      <c r="U119" s="862"/>
    </row>
    <row r="120" spans="1:21" x14ac:dyDescent="0.4">
      <c r="A120" s="428" t="s">
        <v>49</v>
      </c>
      <c r="B120" s="375" t="s">
        <v>414</v>
      </c>
      <c r="C120" s="375" t="s">
        <v>405</v>
      </c>
      <c r="D120" s="375" t="s">
        <v>406</v>
      </c>
      <c r="E120" s="375" t="s">
        <v>717</v>
      </c>
      <c r="F120" s="824">
        <v>0.26</v>
      </c>
      <c r="G120" s="375" t="s">
        <v>395</v>
      </c>
      <c r="H120" s="375" t="s">
        <v>400</v>
      </c>
      <c r="I120" s="763">
        <v>1.4000003317360716E-5</v>
      </c>
      <c r="J120" s="375" t="s">
        <v>1023</v>
      </c>
      <c r="K120" s="375" t="s">
        <v>477</v>
      </c>
      <c r="L120" s="375" t="s">
        <v>1024</v>
      </c>
      <c r="M120" s="375" t="s">
        <v>475</v>
      </c>
      <c r="N120" s="831" t="s">
        <v>720</v>
      </c>
      <c r="U120" s="862"/>
    </row>
    <row r="121" spans="1:21" x14ac:dyDescent="0.4">
      <c r="A121" s="428" t="s">
        <v>49</v>
      </c>
      <c r="B121" s="375" t="s">
        <v>414</v>
      </c>
      <c r="C121" s="375" t="s">
        <v>405</v>
      </c>
      <c r="D121" s="375" t="s">
        <v>406</v>
      </c>
      <c r="E121" s="375" t="s">
        <v>717</v>
      </c>
      <c r="F121" s="824">
        <v>0.26</v>
      </c>
      <c r="G121" s="375" t="s">
        <v>396</v>
      </c>
      <c r="H121" s="375" t="s">
        <v>400</v>
      </c>
      <c r="I121" s="763">
        <v>2.1000004976041073E-5</v>
      </c>
      <c r="J121" s="375" t="s">
        <v>1023</v>
      </c>
      <c r="K121" s="375" t="s">
        <v>477</v>
      </c>
      <c r="L121" s="375" t="s">
        <v>1024</v>
      </c>
      <c r="M121" s="375" t="s">
        <v>475</v>
      </c>
      <c r="N121" s="831" t="s">
        <v>720</v>
      </c>
      <c r="U121" s="862"/>
    </row>
    <row r="122" spans="1:21" x14ac:dyDescent="0.4">
      <c r="A122" s="428" t="s">
        <v>49</v>
      </c>
      <c r="B122" s="375" t="s">
        <v>414</v>
      </c>
      <c r="C122" s="375" t="s">
        <v>405</v>
      </c>
      <c r="D122" s="375" t="s">
        <v>406</v>
      </c>
      <c r="E122" s="375" t="s">
        <v>717</v>
      </c>
      <c r="F122" s="824">
        <v>0.26</v>
      </c>
      <c r="G122" s="375" t="s">
        <v>1025</v>
      </c>
      <c r="H122" s="375" t="s">
        <v>400</v>
      </c>
      <c r="I122" s="763">
        <v>1.0806090627323635</v>
      </c>
      <c r="J122" s="375" t="s">
        <v>1023</v>
      </c>
      <c r="K122" s="375" t="s">
        <v>477</v>
      </c>
      <c r="L122" s="375" t="s">
        <v>1024</v>
      </c>
      <c r="M122" s="375" t="s">
        <v>475</v>
      </c>
      <c r="N122" s="831" t="s">
        <v>720</v>
      </c>
      <c r="U122" s="862"/>
    </row>
    <row r="123" spans="1:21" x14ac:dyDescent="0.4">
      <c r="A123" s="428" t="s">
        <v>49</v>
      </c>
      <c r="B123" s="375" t="s">
        <v>414</v>
      </c>
      <c r="C123" s="375" t="s">
        <v>405</v>
      </c>
      <c r="D123" s="375" t="s">
        <v>406</v>
      </c>
      <c r="E123" s="375" t="s">
        <v>717</v>
      </c>
      <c r="F123" s="824">
        <v>0.26</v>
      </c>
      <c r="G123" s="375" t="s">
        <v>387</v>
      </c>
      <c r="H123" s="375" t="s">
        <v>401</v>
      </c>
      <c r="I123" s="378">
        <v>3.2811816140696184E-5</v>
      </c>
      <c r="J123" s="375" t="s">
        <v>1023</v>
      </c>
      <c r="K123" s="375" t="s">
        <v>477</v>
      </c>
      <c r="L123" s="375" t="s">
        <v>1024</v>
      </c>
      <c r="M123" s="375" t="s">
        <v>475</v>
      </c>
      <c r="N123" s="831" t="s">
        <v>722</v>
      </c>
      <c r="U123" s="862"/>
    </row>
    <row r="124" spans="1:21" x14ac:dyDescent="0.4">
      <c r="A124" s="428" t="s">
        <v>49</v>
      </c>
      <c r="B124" s="375" t="s">
        <v>414</v>
      </c>
      <c r="C124" s="375" t="s">
        <v>405</v>
      </c>
      <c r="D124" s="375" t="s">
        <v>406</v>
      </c>
      <c r="E124" s="375" t="s">
        <v>717</v>
      </c>
      <c r="F124" s="824">
        <v>0.26</v>
      </c>
      <c r="G124" s="375" t="s">
        <v>388</v>
      </c>
      <c r="H124" s="375" t="s">
        <v>401</v>
      </c>
      <c r="I124" s="378">
        <v>1.1846175246406872E-4</v>
      </c>
      <c r="J124" s="375" t="s">
        <v>1023</v>
      </c>
      <c r="K124" s="375" t="s">
        <v>477</v>
      </c>
      <c r="L124" s="375" t="s">
        <v>1024</v>
      </c>
      <c r="M124" s="375" t="s">
        <v>475</v>
      </c>
      <c r="N124" s="831" t="s">
        <v>722</v>
      </c>
      <c r="U124" s="862"/>
    </row>
    <row r="125" spans="1:21" x14ac:dyDescent="0.4">
      <c r="A125" s="428" t="s">
        <v>49</v>
      </c>
      <c r="B125" s="375" t="s">
        <v>414</v>
      </c>
      <c r="C125" s="375" t="s">
        <v>405</v>
      </c>
      <c r="D125" s="375" t="s">
        <v>406</v>
      </c>
      <c r="E125" s="375" t="s">
        <v>717</v>
      </c>
      <c r="F125" s="824">
        <v>0.26</v>
      </c>
      <c r="G125" s="375" t="s">
        <v>389</v>
      </c>
      <c r="H125" s="375" t="s">
        <v>401</v>
      </c>
      <c r="I125" s="378">
        <v>1.3388286898425646E-3</v>
      </c>
      <c r="J125" s="375" t="s">
        <v>1023</v>
      </c>
      <c r="K125" s="375" t="s">
        <v>477</v>
      </c>
      <c r="L125" s="375" t="s">
        <v>1024</v>
      </c>
      <c r="M125" s="375" t="s">
        <v>475</v>
      </c>
      <c r="N125" s="831" t="s">
        <v>722</v>
      </c>
      <c r="U125" s="862"/>
    </row>
    <row r="126" spans="1:21" x14ac:dyDescent="0.4">
      <c r="A126" s="428" t="s">
        <v>49</v>
      </c>
      <c r="B126" s="375" t="s">
        <v>414</v>
      </c>
      <c r="C126" s="375" t="s">
        <v>405</v>
      </c>
      <c r="D126" s="375" t="s">
        <v>406</v>
      </c>
      <c r="E126" s="375" t="s">
        <v>717</v>
      </c>
      <c r="F126" s="824">
        <v>0.26</v>
      </c>
      <c r="G126" s="375" t="s">
        <v>390</v>
      </c>
      <c r="H126" s="375" t="s">
        <v>401</v>
      </c>
      <c r="I126" s="378">
        <v>1.188750499553023E-2</v>
      </c>
      <c r="J126" s="375" t="s">
        <v>1023</v>
      </c>
      <c r="K126" s="375" t="s">
        <v>477</v>
      </c>
      <c r="L126" s="375" t="s">
        <v>1024</v>
      </c>
      <c r="M126" s="375" t="s">
        <v>475</v>
      </c>
      <c r="N126" s="831" t="s">
        <v>722</v>
      </c>
      <c r="U126" s="862"/>
    </row>
    <row r="127" spans="1:21" x14ac:dyDescent="0.4">
      <c r="A127" s="428" t="s">
        <v>49</v>
      </c>
      <c r="B127" s="375" t="s">
        <v>414</v>
      </c>
      <c r="C127" s="375" t="s">
        <v>405</v>
      </c>
      <c r="D127" s="375" t="s">
        <v>406</v>
      </c>
      <c r="E127" s="375" t="s">
        <v>717</v>
      </c>
      <c r="F127" s="824">
        <v>0.26</v>
      </c>
      <c r="G127" s="375" t="s">
        <v>391</v>
      </c>
      <c r="H127" s="375" t="s">
        <v>401</v>
      </c>
      <c r="I127" s="378">
        <v>3.5042326505623552E-3</v>
      </c>
      <c r="J127" s="375" t="s">
        <v>1023</v>
      </c>
      <c r="K127" s="375" t="s">
        <v>477</v>
      </c>
      <c r="L127" s="375" t="s">
        <v>1024</v>
      </c>
      <c r="M127" s="375" t="s">
        <v>475</v>
      </c>
      <c r="N127" s="831" t="s">
        <v>722</v>
      </c>
      <c r="U127" s="862"/>
    </row>
    <row r="128" spans="1:21" x14ac:dyDescent="0.4">
      <c r="A128" s="428" t="s">
        <v>49</v>
      </c>
      <c r="B128" s="375" t="s">
        <v>414</v>
      </c>
      <c r="C128" s="375" t="s">
        <v>405</v>
      </c>
      <c r="D128" s="375" t="s">
        <v>406</v>
      </c>
      <c r="E128" s="375" t="s">
        <v>717</v>
      </c>
      <c r="F128" s="824">
        <v>0.26</v>
      </c>
      <c r="G128" s="375" t="s">
        <v>392</v>
      </c>
      <c r="H128" s="375" t="s">
        <v>401</v>
      </c>
      <c r="I128" s="378">
        <v>4.273829615951877E-3</v>
      </c>
      <c r="J128" s="375" t="s">
        <v>1023</v>
      </c>
      <c r="K128" s="375" t="s">
        <v>477</v>
      </c>
      <c r="L128" s="375" t="s">
        <v>1024</v>
      </c>
      <c r="M128" s="375" t="s">
        <v>475</v>
      </c>
      <c r="N128" s="831" t="s">
        <v>722</v>
      </c>
      <c r="U128" s="862"/>
    </row>
    <row r="129" spans="1:21" x14ac:dyDescent="0.4">
      <c r="A129" s="428" t="s">
        <v>49</v>
      </c>
      <c r="B129" s="375" t="s">
        <v>414</v>
      </c>
      <c r="C129" s="375" t="s">
        <v>405</v>
      </c>
      <c r="D129" s="375" t="s">
        <v>406</v>
      </c>
      <c r="E129" s="375" t="s">
        <v>717</v>
      </c>
      <c r="F129" s="824">
        <v>0.26</v>
      </c>
      <c r="G129" s="375" t="s">
        <v>393</v>
      </c>
      <c r="H129" s="375" t="s">
        <v>401</v>
      </c>
      <c r="I129" s="378">
        <v>1.5067635939761148E-4</v>
      </c>
      <c r="J129" s="375" t="s">
        <v>1023</v>
      </c>
      <c r="K129" s="375" t="s">
        <v>477</v>
      </c>
      <c r="L129" s="375" t="s">
        <v>1024</v>
      </c>
      <c r="M129" s="375" t="s">
        <v>475</v>
      </c>
      <c r="N129" s="831" t="s">
        <v>722</v>
      </c>
      <c r="U129" s="862"/>
    </row>
    <row r="130" spans="1:21" x14ac:dyDescent="0.4">
      <c r="A130" s="428" t="s">
        <v>49</v>
      </c>
      <c r="B130" s="375" t="s">
        <v>414</v>
      </c>
      <c r="C130" s="375" t="s">
        <v>405</v>
      </c>
      <c r="D130" s="375" t="s">
        <v>406</v>
      </c>
      <c r="E130" s="375" t="s">
        <v>717</v>
      </c>
      <c r="F130" s="824">
        <v>0.26</v>
      </c>
      <c r="G130" s="375" t="s">
        <v>394</v>
      </c>
      <c r="H130" s="375" t="s">
        <v>401</v>
      </c>
      <c r="I130" s="378">
        <v>2.8383353762428742E-4</v>
      </c>
      <c r="J130" s="375" t="s">
        <v>1023</v>
      </c>
      <c r="K130" s="375" t="s">
        <v>477</v>
      </c>
      <c r="L130" s="375" t="s">
        <v>1024</v>
      </c>
      <c r="M130" s="375" t="s">
        <v>475</v>
      </c>
      <c r="N130" s="831" t="s">
        <v>722</v>
      </c>
      <c r="U130" s="862"/>
    </row>
    <row r="131" spans="1:21" x14ac:dyDescent="0.4">
      <c r="A131" s="428" t="s">
        <v>49</v>
      </c>
      <c r="B131" s="375" t="s">
        <v>414</v>
      </c>
      <c r="C131" s="375" t="s">
        <v>405</v>
      </c>
      <c r="D131" s="375" t="s">
        <v>406</v>
      </c>
      <c r="E131" s="375" t="s">
        <v>717</v>
      </c>
      <c r="F131" s="824">
        <v>0.26</v>
      </c>
      <c r="G131" s="375" t="s">
        <v>395</v>
      </c>
      <c r="H131" s="375" t="s">
        <v>401</v>
      </c>
      <c r="I131" s="378">
        <v>1.5288506021842568E-5</v>
      </c>
      <c r="J131" s="375" t="s">
        <v>1023</v>
      </c>
      <c r="K131" s="375" t="s">
        <v>477</v>
      </c>
      <c r="L131" s="375" t="s">
        <v>1024</v>
      </c>
      <c r="M131" s="375" t="s">
        <v>475</v>
      </c>
      <c r="N131" s="831" t="s">
        <v>722</v>
      </c>
      <c r="U131" s="862"/>
    </row>
    <row r="132" spans="1:21" x14ac:dyDescent="0.4">
      <c r="A132" s="428" t="s">
        <v>49</v>
      </c>
      <c r="B132" s="375" t="s">
        <v>414</v>
      </c>
      <c r="C132" s="375" t="s">
        <v>405</v>
      </c>
      <c r="D132" s="375" t="s">
        <v>406</v>
      </c>
      <c r="E132" s="375" t="s">
        <v>717</v>
      </c>
      <c r="F132" s="824">
        <v>0.26</v>
      </c>
      <c r="G132" s="375" t="s">
        <v>396</v>
      </c>
      <c r="H132" s="375" t="s">
        <v>401</v>
      </c>
      <c r="I132" s="378">
        <v>2.1007891421229859E-5</v>
      </c>
      <c r="J132" s="375" t="s">
        <v>1023</v>
      </c>
      <c r="K132" s="375" t="s">
        <v>477</v>
      </c>
      <c r="L132" s="375" t="s">
        <v>1024</v>
      </c>
      <c r="M132" s="375" t="s">
        <v>475</v>
      </c>
      <c r="N132" s="831" t="s">
        <v>722</v>
      </c>
      <c r="U132" s="862"/>
    </row>
    <row r="133" spans="1:21" x14ac:dyDescent="0.4">
      <c r="A133" s="428" t="s">
        <v>49</v>
      </c>
      <c r="B133" s="375" t="s">
        <v>414</v>
      </c>
      <c r="C133" s="375" t="s">
        <v>405</v>
      </c>
      <c r="D133" s="375" t="s">
        <v>406</v>
      </c>
      <c r="E133" s="375" t="s">
        <v>717</v>
      </c>
      <c r="F133" s="824">
        <v>0.26</v>
      </c>
      <c r="G133" s="375" t="s">
        <v>1025</v>
      </c>
      <c r="H133" s="375" t="s">
        <v>401</v>
      </c>
      <c r="I133" s="378">
        <v>1.0812646701614503</v>
      </c>
      <c r="J133" s="375" t="s">
        <v>1023</v>
      </c>
      <c r="K133" s="375" t="s">
        <v>477</v>
      </c>
      <c r="L133" s="375" t="s">
        <v>1024</v>
      </c>
      <c r="M133" s="375" t="s">
        <v>475</v>
      </c>
      <c r="N133" s="831" t="s">
        <v>722</v>
      </c>
      <c r="U133" s="862"/>
    </row>
    <row r="134" spans="1:21" x14ac:dyDescent="0.4">
      <c r="A134" s="428" t="s">
        <v>49</v>
      </c>
      <c r="B134" s="375" t="s">
        <v>414</v>
      </c>
      <c r="C134" s="375" t="s">
        <v>59</v>
      </c>
      <c r="D134" s="375" t="s">
        <v>52</v>
      </c>
      <c r="E134" s="375"/>
      <c r="F134" s="824">
        <v>0.34799999999999998</v>
      </c>
      <c r="G134" s="375" t="s">
        <v>387</v>
      </c>
      <c r="H134" s="375" t="s">
        <v>400</v>
      </c>
      <c r="I134" s="763">
        <v>1.200000284345204E-5</v>
      </c>
      <c r="J134" s="375" t="s">
        <v>1023</v>
      </c>
      <c r="K134" s="375" t="s">
        <v>477</v>
      </c>
      <c r="L134" s="375" t="s">
        <v>1024</v>
      </c>
      <c r="M134" s="375" t="s">
        <v>475</v>
      </c>
      <c r="N134" s="831" t="s">
        <v>736</v>
      </c>
      <c r="U134" s="862"/>
    </row>
    <row r="135" spans="1:21" x14ac:dyDescent="0.4">
      <c r="A135" s="428" t="s">
        <v>49</v>
      </c>
      <c r="B135" s="375" t="s">
        <v>414</v>
      </c>
      <c r="C135" s="375" t="s">
        <v>59</v>
      </c>
      <c r="D135" s="375" t="s">
        <v>52</v>
      </c>
      <c r="E135" s="375"/>
      <c r="F135" s="824">
        <v>0.34799999999999998</v>
      </c>
      <c r="G135" s="375" t="s">
        <v>388</v>
      </c>
      <c r="H135" s="375" t="s">
        <v>400</v>
      </c>
      <c r="I135" s="763">
        <v>9.9000023458479334E-5</v>
      </c>
      <c r="J135" s="375" t="s">
        <v>1023</v>
      </c>
      <c r="K135" s="375" t="s">
        <v>477</v>
      </c>
      <c r="L135" s="375" t="s">
        <v>1024</v>
      </c>
      <c r="M135" s="375" t="s">
        <v>475</v>
      </c>
      <c r="N135" s="831" t="s">
        <v>736</v>
      </c>
      <c r="U135" s="862"/>
    </row>
    <row r="136" spans="1:21" x14ac:dyDescent="0.4">
      <c r="A136" s="428" t="s">
        <v>49</v>
      </c>
      <c r="B136" s="375" t="s">
        <v>414</v>
      </c>
      <c r="C136" s="375" t="s">
        <v>59</v>
      </c>
      <c r="D136" s="375" t="s">
        <v>52</v>
      </c>
      <c r="E136" s="375"/>
      <c r="F136" s="824">
        <v>0.34799999999999998</v>
      </c>
      <c r="G136" s="375" t="s">
        <v>389</v>
      </c>
      <c r="H136" s="375" t="s">
        <v>400</v>
      </c>
      <c r="I136" s="763">
        <v>6.4300015236163851E-4</v>
      </c>
      <c r="J136" s="375" t="s">
        <v>1023</v>
      </c>
      <c r="K136" s="375" t="s">
        <v>477</v>
      </c>
      <c r="L136" s="375" t="s">
        <v>1024</v>
      </c>
      <c r="M136" s="375" t="s">
        <v>475</v>
      </c>
      <c r="N136" s="831" t="s">
        <v>736</v>
      </c>
      <c r="U136" s="862"/>
    </row>
    <row r="137" spans="1:21" x14ac:dyDescent="0.4">
      <c r="A137" s="428" t="s">
        <v>49</v>
      </c>
      <c r="B137" s="375" t="s">
        <v>414</v>
      </c>
      <c r="C137" s="375" t="s">
        <v>59</v>
      </c>
      <c r="D137" s="375" t="s">
        <v>52</v>
      </c>
      <c r="E137" s="378"/>
      <c r="F137" s="824">
        <v>0.34799999999999998</v>
      </c>
      <c r="G137" s="375" t="s">
        <v>390</v>
      </c>
      <c r="H137" s="375" t="s">
        <v>400</v>
      </c>
      <c r="I137" s="763">
        <v>1.8700004431046097E-4</v>
      </c>
      <c r="J137" s="375" t="s">
        <v>1023</v>
      </c>
      <c r="K137" s="375" t="s">
        <v>477</v>
      </c>
      <c r="L137" s="375" t="s">
        <v>1024</v>
      </c>
      <c r="M137" s="375" t="s">
        <v>475</v>
      </c>
      <c r="N137" s="831" t="s">
        <v>736</v>
      </c>
      <c r="U137" s="862"/>
    </row>
    <row r="138" spans="1:21" x14ac:dyDescent="0.4">
      <c r="A138" s="428" t="s">
        <v>49</v>
      </c>
      <c r="B138" s="375" t="s">
        <v>414</v>
      </c>
      <c r="C138" s="375" t="s">
        <v>59</v>
      </c>
      <c r="D138" s="375" t="s">
        <v>52</v>
      </c>
      <c r="E138" s="378"/>
      <c r="F138" s="824">
        <v>0.34799999999999998</v>
      </c>
      <c r="G138" s="375" t="s">
        <v>391</v>
      </c>
      <c r="H138" s="375" t="s">
        <v>400</v>
      </c>
      <c r="I138" s="763">
        <v>1.310000310410181E-4</v>
      </c>
      <c r="J138" s="375" t="s">
        <v>1023</v>
      </c>
      <c r="K138" s="375" t="s">
        <v>477</v>
      </c>
      <c r="L138" s="375" t="s">
        <v>1024</v>
      </c>
      <c r="M138" s="375" t="s">
        <v>475</v>
      </c>
      <c r="N138" s="831" t="s">
        <v>736</v>
      </c>
      <c r="U138" s="862"/>
    </row>
    <row r="139" spans="1:21" x14ac:dyDescent="0.4">
      <c r="A139" s="428" t="s">
        <v>49</v>
      </c>
      <c r="B139" s="375" t="s">
        <v>414</v>
      </c>
      <c r="C139" s="375" t="s">
        <v>59</v>
      </c>
      <c r="D139" s="375" t="s">
        <v>52</v>
      </c>
      <c r="E139" s="378"/>
      <c r="F139" s="824">
        <v>0.34799999999999998</v>
      </c>
      <c r="G139" s="375" t="s">
        <v>392</v>
      </c>
      <c r="H139" s="375" t="s">
        <v>400</v>
      </c>
      <c r="I139" s="763">
        <v>1.6670003950028794E-3</v>
      </c>
      <c r="J139" s="375" t="s">
        <v>1023</v>
      </c>
      <c r="K139" s="375" t="s">
        <v>477</v>
      </c>
      <c r="L139" s="375" t="s">
        <v>1024</v>
      </c>
      <c r="M139" s="375" t="s">
        <v>475</v>
      </c>
      <c r="N139" s="831" t="s">
        <v>736</v>
      </c>
      <c r="U139" s="862"/>
    </row>
    <row r="140" spans="1:21" x14ac:dyDescent="0.4">
      <c r="A140" s="428" t="s">
        <v>49</v>
      </c>
      <c r="B140" s="375" t="s">
        <v>414</v>
      </c>
      <c r="C140" s="375" t="s">
        <v>59</v>
      </c>
      <c r="D140" s="375" t="s">
        <v>52</v>
      </c>
      <c r="E140" s="378"/>
      <c r="F140" s="824">
        <v>0.34799999999999998</v>
      </c>
      <c r="G140" s="375" t="s">
        <v>393</v>
      </c>
      <c r="H140" s="375" t="s">
        <v>400</v>
      </c>
      <c r="I140" s="763">
        <v>5.633001334763779E-6</v>
      </c>
      <c r="J140" s="375" t="s">
        <v>1023</v>
      </c>
      <c r="K140" s="375" t="s">
        <v>477</v>
      </c>
      <c r="L140" s="375" t="s">
        <v>1024</v>
      </c>
      <c r="M140" s="375" t="s">
        <v>475</v>
      </c>
      <c r="N140" s="831" t="s">
        <v>736</v>
      </c>
      <c r="U140" s="862"/>
    </row>
    <row r="141" spans="1:21" x14ac:dyDescent="0.4">
      <c r="A141" s="428" t="s">
        <v>49</v>
      </c>
      <c r="B141" s="375" t="s">
        <v>414</v>
      </c>
      <c r="C141" s="375" t="s">
        <v>59</v>
      </c>
      <c r="D141" s="375" t="s">
        <v>52</v>
      </c>
      <c r="E141" s="378"/>
      <c r="F141" s="824">
        <v>0.34799999999999998</v>
      </c>
      <c r="G141" s="375" t="s">
        <v>394</v>
      </c>
      <c r="H141" s="375" t="s">
        <v>400</v>
      </c>
      <c r="I141" s="763">
        <v>1.0611002514322466E-5</v>
      </c>
      <c r="J141" s="375" t="s">
        <v>1023</v>
      </c>
      <c r="K141" s="375" t="s">
        <v>477</v>
      </c>
      <c r="L141" s="375" t="s">
        <v>1024</v>
      </c>
      <c r="M141" s="375" t="s">
        <v>475</v>
      </c>
      <c r="N141" s="831" t="s">
        <v>736</v>
      </c>
      <c r="U141" s="862"/>
    </row>
    <row r="142" spans="1:21" x14ac:dyDescent="0.4">
      <c r="A142" s="428" t="s">
        <v>49</v>
      </c>
      <c r="B142" s="375" t="s">
        <v>414</v>
      </c>
      <c r="C142" s="375" t="s">
        <v>59</v>
      </c>
      <c r="D142" s="375" t="s">
        <v>52</v>
      </c>
      <c r="E142" s="378"/>
      <c r="F142" s="824">
        <v>0.34799999999999998</v>
      </c>
      <c r="G142" s="375" t="s">
        <v>395</v>
      </c>
      <c r="H142" s="375" t="s">
        <v>400</v>
      </c>
      <c r="I142" s="763">
        <v>1.000000236954337E-5</v>
      </c>
      <c r="J142" s="375" t="s">
        <v>1023</v>
      </c>
      <c r="K142" s="375" t="s">
        <v>477</v>
      </c>
      <c r="L142" s="375" t="s">
        <v>1024</v>
      </c>
      <c r="M142" s="375" t="s">
        <v>475</v>
      </c>
      <c r="N142" s="831" t="s">
        <v>736</v>
      </c>
      <c r="U142" s="862"/>
    </row>
    <row r="143" spans="1:21" x14ac:dyDescent="0.4">
      <c r="A143" s="428" t="s">
        <v>49</v>
      </c>
      <c r="B143" s="375" t="s">
        <v>414</v>
      </c>
      <c r="C143" s="375" t="s">
        <v>59</v>
      </c>
      <c r="D143" s="375" t="s">
        <v>52</v>
      </c>
      <c r="E143" s="378"/>
      <c r="F143" s="824">
        <v>0.34799999999999998</v>
      </c>
      <c r="G143" s="375" t="s">
        <v>396</v>
      </c>
      <c r="H143" s="375" t="s">
        <v>400</v>
      </c>
      <c r="I143" s="763">
        <v>1.6000003791269388E-5</v>
      </c>
      <c r="J143" s="375" t="s">
        <v>1023</v>
      </c>
      <c r="K143" s="375" t="s">
        <v>477</v>
      </c>
      <c r="L143" s="375" t="s">
        <v>1024</v>
      </c>
      <c r="M143" s="375" t="s">
        <v>475</v>
      </c>
      <c r="N143" s="831" t="s">
        <v>736</v>
      </c>
      <c r="U143" s="862"/>
    </row>
    <row r="144" spans="1:21" x14ac:dyDescent="0.4">
      <c r="A144" s="428" t="s">
        <v>49</v>
      </c>
      <c r="B144" s="375" t="s">
        <v>414</v>
      </c>
      <c r="C144" s="375" t="s">
        <v>59</v>
      </c>
      <c r="D144" s="375" t="s">
        <v>52</v>
      </c>
      <c r="E144" s="378"/>
      <c r="F144" s="824">
        <v>0.34799999999999998</v>
      </c>
      <c r="G144" s="375" t="s">
        <v>1025</v>
      </c>
      <c r="H144" s="375" t="s">
        <v>400</v>
      </c>
      <c r="I144" s="763">
        <v>0.80736433798666518</v>
      </c>
      <c r="J144" s="375" t="s">
        <v>1023</v>
      </c>
      <c r="K144" s="375" t="s">
        <v>477</v>
      </c>
      <c r="L144" s="375" t="s">
        <v>1024</v>
      </c>
      <c r="M144" s="375" t="s">
        <v>475</v>
      </c>
      <c r="N144" s="831" t="s">
        <v>736</v>
      </c>
      <c r="U144" s="862"/>
    </row>
    <row r="145" spans="1:21" x14ac:dyDescent="0.4">
      <c r="A145" s="428" t="s">
        <v>49</v>
      </c>
      <c r="B145" s="375" t="s">
        <v>414</v>
      </c>
      <c r="C145" s="375" t="s">
        <v>59</v>
      </c>
      <c r="D145" s="375" t="s">
        <v>52</v>
      </c>
      <c r="E145" s="378"/>
      <c r="F145" s="824">
        <v>0.34799999999999998</v>
      </c>
      <c r="G145" s="375" t="s">
        <v>387</v>
      </c>
      <c r="H145" s="375" t="s">
        <v>401</v>
      </c>
      <c r="I145" s="378">
        <v>1.2811811401609445E-5</v>
      </c>
      <c r="J145" s="375" t="s">
        <v>1023</v>
      </c>
      <c r="K145" s="375" t="s">
        <v>477</v>
      </c>
      <c r="L145" s="375" t="s">
        <v>1024</v>
      </c>
      <c r="M145" s="375" t="s">
        <v>475</v>
      </c>
      <c r="N145" s="831" t="s">
        <v>740</v>
      </c>
      <c r="U145" s="862"/>
    </row>
    <row r="146" spans="1:21" x14ac:dyDescent="0.4">
      <c r="A146" s="428" t="s">
        <v>49</v>
      </c>
      <c r="B146" s="375" t="s">
        <v>414</v>
      </c>
      <c r="C146" s="375" t="s">
        <v>59</v>
      </c>
      <c r="D146" s="375" t="s">
        <v>52</v>
      </c>
      <c r="E146" s="378"/>
      <c r="F146" s="824">
        <v>0.34799999999999998</v>
      </c>
      <c r="G146" s="375" t="s">
        <v>388</v>
      </c>
      <c r="H146" s="375" t="s">
        <v>401</v>
      </c>
      <c r="I146" s="378">
        <v>1.0446174914670799E-4</v>
      </c>
      <c r="J146" s="375" t="s">
        <v>1023</v>
      </c>
      <c r="K146" s="375" t="s">
        <v>477</v>
      </c>
      <c r="L146" s="375" t="s">
        <v>1024</v>
      </c>
      <c r="M146" s="375" t="s">
        <v>475</v>
      </c>
      <c r="N146" s="831" t="s">
        <v>740</v>
      </c>
      <c r="U146" s="862"/>
    </row>
    <row r="147" spans="1:21" x14ac:dyDescent="0.4">
      <c r="A147" s="428" t="s">
        <v>49</v>
      </c>
      <c r="B147" s="375" t="s">
        <v>414</v>
      </c>
      <c r="C147" s="375" t="s">
        <v>59</v>
      </c>
      <c r="D147" s="375" t="s">
        <v>52</v>
      </c>
      <c r="E147" s="378"/>
      <c r="F147" s="824">
        <v>0.34799999999999998</v>
      </c>
      <c r="G147" s="375" t="s">
        <v>389</v>
      </c>
      <c r="H147" s="375" t="s">
        <v>401</v>
      </c>
      <c r="I147" s="378">
        <v>6.4382852515930042E-4</v>
      </c>
      <c r="J147" s="375" t="s">
        <v>1023</v>
      </c>
      <c r="K147" s="375" t="s">
        <v>477</v>
      </c>
      <c r="L147" s="375" t="s">
        <v>1024</v>
      </c>
      <c r="M147" s="375" t="s">
        <v>475</v>
      </c>
      <c r="N147" s="831" t="s">
        <v>740</v>
      </c>
      <c r="U147" s="862"/>
    </row>
    <row r="148" spans="1:21" x14ac:dyDescent="0.4">
      <c r="A148" s="428" t="s">
        <v>49</v>
      </c>
      <c r="B148" s="375" t="s">
        <v>414</v>
      </c>
      <c r="C148" s="375" t="s">
        <v>59</v>
      </c>
      <c r="D148" s="375" t="s">
        <v>52</v>
      </c>
      <c r="E148" s="378"/>
      <c r="F148" s="824">
        <v>0.34799999999999998</v>
      </c>
      <c r="G148" s="375" t="s">
        <v>390</v>
      </c>
      <c r="H148" s="375" t="s">
        <v>401</v>
      </c>
      <c r="I148" s="378">
        <v>1.8750222316448961E-4</v>
      </c>
      <c r="J148" s="375" t="s">
        <v>1023</v>
      </c>
      <c r="K148" s="375" t="s">
        <v>477</v>
      </c>
      <c r="L148" s="375" t="s">
        <v>1024</v>
      </c>
      <c r="M148" s="375" t="s">
        <v>475</v>
      </c>
      <c r="N148" s="831" t="s">
        <v>740</v>
      </c>
      <c r="U148" s="862"/>
    </row>
    <row r="149" spans="1:21" x14ac:dyDescent="0.4">
      <c r="A149" s="428" t="s">
        <v>49</v>
      </c>
      <c r="B149" s="375" t="s">
        <v>414</v>
      </c>
      <c r="C149" s="375" t="s">
        <v>59</v>
      </c>
      <c r="D149" s="375" t="s">
        <v>52</v>
      </c>
      <c r="E149" s="378"/>
      <c r="F149" s="824">
        <v>0.34799999999999998</v>
      </c>
      <c r="G149" s="375" t="s">
        <v>391</v>
      </c>
      <c r="H149" s="375" t="s">
        <v>401</v>
      </c>
      <c r="I149" s="378">
        <v>1.3123185131537704E-4</v>
      </c>
      <c r="J149" s="375" t="s">
        <v>1023</v>
      </c>
      <c r="K149" s="375" t="s">
        <v>477</v>
      </c>
      <c r="L149" s="375" t="s">
        <v>1024</v>
      </c>
      <c r="M149" s="375" t="s">
        <v>475</v>
      </c>
      <c r="N149" s="831" t="s">
        <v>740</v>
      </c>
      <c r="U149" s="862"/>
    </row>
    <row r="150" spans="1:21" x14ac:dyDescent="0.4">
      <c r="A150" s="428" t="s">
        <v>49</v>
      </c>
      <c r="B150" s="375" t="s">
        <v>414</v>
      </c>
      <c r="C150" s="375" t="s">
        <v>59</v>
      </c>
      <c r="D150" s="375" t="s">
        <v>52</v>
      </c>
      <c r="E150" s="378"/>
      <c r="F150" s="824">
        <v>0.34799999999999998</v>
      </c>
      <c r="G150" s="375" t="s">
        <v>392</v>
      </c>
      <c r="H150" s="375" t="s">
        <v>401</v>
      </c>
      <c r="I150" s="378">
        <v>1.6698289989227836E-3</v>
      </c>
      <c r="J150" s="375" t="s">
        <v>1023</v>
      </c>
      <c r="K150" s="375" t="s">
        <v>477</v>
      </c>
      <c r="L150" s="375" t="s">
        <v>1024</v>
      </c>
      <c r="M150" s="375" t="s">
        <v>475</v>
      </c>
      <c r="N150" s="831" t="s">
        <v>740</v>
      </c>
      <c r="U150" s="862"/>
    </row>
    <row r="151" spans="1:21" x14ac:dyDescent="0.4">
      <c r="A151" s="428" t="s">
        <v>49</v>
      </c>
      <c r="B151" s="375" t="s">
        <v>414</v>
      </c>
      <c r="C151" s="375" t="s">
        <v>59</v>
      </c>
      <c r="D151" s="375" t="s">
        <v>52</v>
      </c>
      <c r="E151" s="378"/>
      <c r="F151" s="824">
        <v>0.34799999999999998</v>
      </c>
      <c r="G151" s="375" t="s">
        <v>393</v>
      </c>
      <c r="H151" s="375" t="s">
        <v>401</v>
      </c>
      <c r="I151" s="378">
        <v>5.6373250299914235E-6</v>
      </c>
      <c r="J151" s="375" t="s">
        <v>1023</v>
      </c>
      <c r="K151" s="375" t="s">
        <v>477</v>
      </c>
      <c r="L151" s="375" t="s">
        <v>1024</v>
      </c>
      <c r="M151" s="375" t="s">
        <v>475</v>
      </c>
      <c r="N151" s="831" t="s">
        <v>740</v>
      </c>
      <c r="U151" s="862"/>
    </row>
    <row r="152" spans="1:21" x14ac:dyDescent="0.4">
      <c r="A152" s="428" t="s">
        <v>49</v>
      </c>
      <c r="B152" s="375" t="s">
        <v>414</v>
      </c>
      <c r="C152" s="375" t="s">
        <v>59</v>
      </c>
      <c r="D152" s="375" t="s">
        <v>52</v>
      </c>
      <c r="E152" s="378"/>
      <c r="F152" s="824">
        <v>0.34799999999999998</v>
      </c>
      <c r="G152" s="375" t="s">
        <v>394</v>
      </c>
      <c r="H152" s="375" t="s">
        <v>401</v>
      </c>
      <c r="I152" s="378">
        <v>1.0620472885282231E-5</v>
      </c>
      <c r="J152" s="375" t="s">
        <v>1023</v>
      </c>
      <c r="K152" s="375" t="s">
        <v>477</v>
      </c>
      <c r="L152" s="375" t="s">
        <v>1024</v>
      </c>
      <c r="M152" s="375" t="s">
        <v>475</v>
      </c>
      <c r="N152" s="831" t="s">
        <v>740</v>
      </c>
      <c r="U152" s="862"/>
    </row>
    <row r="153" spans="1:21" x14ac:dyDescent="0.4">
      <c r="A153" s="428" t="s">
        <v>49</v>
      </c>
      <c r="B153" s="375" t="s">
        <v>414</v>
      </c>
      <c r="C153" s="375" t="s">
        <v>59</v>
      </c>
      <c r="D153" s="375" t="s">
        <v>52</v>
      </c>
      <c r="E153" s="375"/>
      <c r="F153" s="824">
        <v>0.34799999999999998</v>
      </c>
      <c r="G153" s="375" t="s">
        <v>395</v>
      </c>
      <c r="H153" s="375" t="s">
        <v>401</v>
      </c>
      <c r="I153" s="378">
        <v>1.1288505074025222E-5</v>
      </c>
      <c r="J153" s="375" t="s">
        <v>1023</v>
      </c>
      <c r="K153" s="375" t="s">
        <v>477</v>
      </c>
      <c r="L153" s="375" t="s">
        <v>1024</v>
      </c>
      <c r="M153" s="375" t="s">
        <v>475</v>
      </c>
      <c r="N153" s="831" t="s">
        <v>740</v>
      </c>
      <c r="U153" s="862"/>
    </row>
    <row r="154" spans="1:21" x14ac:dyDescent="0.4">
      <c r="A154" s="428" t="s">
        <v>49</v>
      </c>
      <c r="B154" s="375" t="s">
        <v>414</v>
      </c>
      <c r="C154" s="375" t="s">
        <v>59</v>
      </c>
      <c r="D154" s="375" t="s">
        <v>52</v>
      </c>
      <c r="E154" s="375"/>
      <c r="F154" s="824">
        <v>0.34799999999999998</v>
      </c>
      <c r="G154" s="375" t="s">
        <v>396</v>
      </c>
      <c r="H154" s="375" t="s">
        <v>401</v>
      </c>
      <c r="I154" s="378">
        <v>1.6007890236458171E-5</v>
      </c>
      <c r="J154" s="375" t="s">
        <v>1023</v>
      </c>
      <c r="K154" s="375" t="s">
        <v>477</v>
      </c>
      <c r="L154" s="375" t="s">
        <v>1024</v>
      </c>
      <c r="M154" s="375" t="s">
        <v>475</v>
      </c>
      <c r="N154" s="831" t="s">
        <v>740</v>
      </c>
      <c r="U154" s="862"/>
    </row>
    <row r="155" spans="1:21" x14ac:dyDescent="0.4">
      <c r="A155" s="428" t="s">
        <v>49</v>
      </c>
      <c r="B155" s="375" t="s">
        <v>414</v>
      </c>
      <c r="C155" s="375" t="s">
        <v>59</v>
      </c>
      <c r="D155" s="375" t="s">
        <v>52</v>
      </c>
      <c r="E155" s="375"/>
      <c r="F155" s="824">
        <v>0.34799999999999998</v>
      </c>
      <c r="G155" s="375" t="s">
        <v>1025</v>
      </c>
      <c r="H155" s="375" t="s">
        <v>401</v>
      </c>
      <c r="I155" s="378">
        <v>0.80801994541575217</v>
      </c>
      <c r="J155" s="375" t="s">
        <v>1023</v>
      </c>
      <c r="K155" s="375" t="s">
        <v>477</v>
      </c>
      <c r="L155" s="375" t="s">
        <v>1024</v>
      </c>
      <c r="M155" s="375" t="s">
        <v>475</v>
      </c>
      <c r="N155" s="831" t="s">
        <v>740</v>
      </c>
      <c r="U155" s="862"/>
    </row>
    <row r="156" spans="1:21" x14ac:dyDescent="0.4">
      <c r="A156" s="428" t="s">
        <v>49</v>
      </c>
      <c r="B156" s="375" t="s">
        <v>414</v>
      </c>
      <c r="C156" s="375" t="s">
        <v>59</v>
      </c>
      <c r="D156" s="375" t="s">
        <v>53</v>
      </c>
      <c r="E156" s="375"/>
      <c r="F156" s="824">
        <v>0.34799999999999998</v>
      </c>
      <c r="G156" s="375" t="s">
        <v>387</v>
      </c>
      <c r="H156" s="375" t="s">
        <v>400</v>
      </c>
      <c r="I156" s="763">
        <v>1.0000002369543367E-6</v>
      </c>
      <c r="J156" s="375" t="s">
        <v>1023</v>
      </c>
      <c r="K156" s="375" t="s">
        <v>477</v>
      </c>
      <c r="L156" s="375" t="s">
        <v>1024</v>
      </c>
      <c r="M156" s="375" t="s">
        <v>475</v>
      </c>
      <c r="N156" s="831" t="s">
        <v>746</v>
      </c>
      <c r="U156" s="862"/>
    </row>
    <row r="157" spans="1:21" x14ac:dyDescent="0.4">
      <c r="A157" s="428" t="s">
        <v>49</v>
      </c>
      <c r="B157" s="375" t="s">
        <v>414</v>
      </c>
      <c r="C157" s="375" t="s">
        <v>59</v>
      </c>
      <c r="D157" s="375" t="s">
        <v>53</v>
      </c>
      <c r="E157" s="375"/>
      <c r="F157" s="824">
        <v>0.34799999999999998</v>
      </c>
      <c r="G157" s="375" t="s">
        <v>388</v>
      </c>
      <c r="H157" s="375" t="s">
        <v>400</v>
      </c>
      <c r="I157" s="763">
        <v>1.7000004028223725E-5</v>
      </c>
      <c r="J157" s="375" t="s">
        <v>1023</v>
      </c>
      <c r="K157" s="375" t="s">
        <v>477</v>
      </c>
      <c r="L157" s="375" t="s">
        <v>1024</v>
      </c>
      <c r="M157" s="375" t="s">
        <v>475</v>
      </c>
      <c r="N157" s="831" t="s">
        <v>746</v>
      </c>
      <c r="U157" s="862"/>
    </row>
    <row r="158" spans="1:21" x14ac:dyDescent="0.4">
      <c r="A158" s="428" t="s">
        <v>49</v>
      </c>
      <c r="B158" s="375" t="s">
        <v>414</v>
      </c>
      <c r="C158" s="375" t="s">
        <v>59</v>
      </c>
      <c r="D158" s="375" t="s">
        <v>53</v>
      </c>
      <c r="E158" s="375"/>
      <c r="F158" s="824">
        <v>0.34799999999999998</v>
      </c>
      <c r="G158" s="375" t="s">
        <v>389</v>
      </c>
      <c r="H158" s="375" t="s">
        <v>400</v>
      </c>
      <c r="I158" s="763">
        <v>1.1700002772365742E-4</v>
      </c>
      <c r="J158" s="375" t="s">
        <v>1023</v>
      </c>
      <c r="K158" s="375" t="s">
        <v>477</v>
      </c>
      <c r="L158" s="375" t="s">
        <v>1024</v>
      </c>
      <c r="M158" s="375" t="s">
        <v>475</v>
      </c>
      <c r="N158" s="831" t="s">
        <v>746</v>
      </c>
      <c r="U158" s="862"/>
    </row>
    <row r="159" spans="1:21" x14ac:dyDescent="0.4">
      <c r="A159" s="428" t="s">
        <v>49</v>
      </c>
      <c r="B159" s="375" t="s">
        <v>414</v>
      </c>
      <c r="C159" s="375" t="s">
        <v>59</v>
      </c>
      <c r="D159" s="375" t="s">
        <v>53</v>
      </c>
      <c r="E159" s="378"/>
      <c r="F159" s="824">
        <v>0.34799999999999998</v>
      </c>
      <c r="G159" s="375" t="s">
        <v>390</v>
      </c>
      <c r="H159" s="375" t="s">
        <v>400</v>
      </c>
      <c r="I159" s="763">
        <v>1.9500004620609565E-3</v>
      </c>
      <c r="J159" s="375" t="s">
        <v>1023</v>
      </c>
      <c r="K159" s="375" t="s">
        <v>477</v>
      </c>
      <c r="L159" s="375" t="s">
        <v>1024</v>
      </c>
      <c r="M159" s="375" t="s">
        <v>475</v>
      </c>
      <c r="N159" s="831" t="s">
        <v>746</v>
      </c>
      <c r="U159" s="862"/>
    </row>
    <row r="160" spans="1:21" x14ac:dyDescent="0.4">
      <c r="A160" s="428" t="s">
        <v>49</v>
      </c>
      <c r="B160" s="375" t="s">
        <v>414</v>
      </c>
      <c r="C160" s="375" t="s">
        <v>59</v>
      </c>
      <c r="D160" s="375" t="s">
        <v>53</v>
      </c>
      <c r="E160" s="378"/>
      <c r="F160" s="824">
        <v>0.34799999999999998</v>
      </c>
      <c r="G160" s="375" t="s">
        <v>391</v>
      </c>
      <c r="H160" s="375" t="s">
        <v>400</v>
      </c>
      <c r="I160" s="763">
        <v>5.680001345900632E-4</v>
      </c>
      <c r="J160" s="375" t="s">
        <v>1023</v>
      </c>
      <c r="K160" s="375" t="s">
        <v>477</v>
      </c>
      <c r="L160" s="375" t="s">
        <v>1024</v>
      </c>
      <c r="M160" s="375" t="s">
        <v>475</v>
      </c>
      <c r="N160" s="831" t="s">
        <v>746</v>
      </c>
      <c r="U160" s="862"/>
    </row>
    <row r="161" spans="1:21" x14ac:dyDescent="0.4">
      <c r="A161" s="428" t="s">
        <v>49</v>
      </c>
      <c r="B161" s="375" t="s">
        <v>414</v>
      </c>
      <c r="C161" s="375" t="s">
        <v>59</v>
      </c>
      <c r="D161" s="375" t="s">
        <v>53</v>
      </c>
      <c r="E161" s="378"/>
      <c r="F161" s="824">
        <v>0.34799999999999998</v>
      </c>
      <c r="G161" s="375" t="s">
        <v>392</v>
      </c>
      <c r="H161" s="375" t="s">
        <v>400</v>
      </c>
      <c r="I161" s="763">
        <v>4.0000009478173478E-5</v>
      </c>
      <c r="J161" s="375" t="s">
        <v>1023</v>
      </c>
      <c r="K161" s="375" t="s">
        <v>477</v>
      </c>
      <c r="L161" s="375" t="s">
        <v>1024</v>
      </c>
      <c r="M161" s="375" t="s">
        <v>475</v>
      </c>
      <c r="N161" s="831" t="s">
        <v>746</v>
      </c>
      <c r="U161" s="862"/>
    </row>
    <row r="162" spans="1:21" x14ac:dyDescent="0.4">
      <c r="A162" s="428" t="s">
        <v>49</v>
      </c>
      <c r="B162" s="375" t="s">
        <v>414</v>
      </c>
      <c r="C162" s="832" t="s">
        <v>59</v>
      </c>
      <c r="D162" s="375" t="s">
        <v>53</v>
      </c>
      <c r="E162" s="404"/>
      <c r="F162" s="824">
        <v>0.34799999999999998</v>
      </c>
      <c r="G162" s="375" t="s">
        <v>393</v>
      </c>
      <c r="H162" s="375" t="s">
        <v>400</v>
      </c>
      <c r="I162" s="763">
        <v>2.4424005787372716E-5</v>
      </c>
      <c r="J162" s="375" t="s">
        <v>1023</v>
      </c>
      <c r="K162" s="375" t="s">
        <v>477</v>
      </c>
      <c r="L162" s="375" t="s">
        <v>1024</v>
      </c>
      <c r="M162" s="375" t="s">
        <v>475</v>
      </c>
      <c r="N162" s="834" t="s">
        <v>746</v>
      </c>
      <c r="U162" s="862"/>
    </row>
    <row r="163" spans="1:21" x14ac:dyDescent="0.4">
      <c r="A163" s="428" t="s">
        <v>49</v>
      </c>
      <c r="B163" s="375" t="s">
        <v>414</v>
      </c>
      <c r="C163" s="832" t="s">
        <v>59</v>
      </c>
      <c r="D163" s="375" t="s">
        <v>53</v>
      </c>
      <c r="E163" s="378"/>
      <c r="F163" s="824">
        <v>0.34799999999999998</v>
      </c>
      <c r="G163" s="375" t="s">
        <v>394</v>
      </c>
      <c r="H163" s="375" t="s">
        <v>400</v>
      </c>
      <c r="I163" s="763">
        <v>4.6008010901795116E-5</v>
      </c>
      <c r="J163" s="375" t="s">
        <v>1023</v>
      </c>
      <c r="K163" s="375" t="s">
        <v>477</v>
      </c>
      <c r="L163" s="375" t="s">
        <v>1024</v>
      </c>
      <c r="M163" s="375" t="s">
        <v>475</v>
      </c>
      <c r="N163" s="831" t="s">
        <v>746</v>
      </c>
      <c r="U163" s="862"/>
    </row>
    <row r="164" spans="1:21" x14ac:dyDescent="0.4">
      <c r="A164" s="428" t="s">
        <v>49</v>
      </c>
      <c r="B164" s="375" t="s">
        <v>414</v>
      </c>
      <c r="C164" s="832" t="s">
        <v>59</v>
      </c>
      <c r="D164" s="375" t="s">
        <v>53</v>
      </c>
      <c r="E164" s="378"/>
      <c r="F164" s="824">
        <v>0.34799999999999998</v>
      </c>
      <c r="G164" s="375" t="s">
        <v>395</v>
      </c>
      <c r="H164" s="375" t="s">
        <v>400</v>
      </c>
      <c r="I164" s="763">
        <v>1.000000236954337E-5</v>
      </c>
      <c r="J164" s="375" t="s">
        <v>1023</v>
      </c>
      <c r="K164" s="375" t="s">
        <v>477</v>
      </c>
      <c r="L164" s="375" t="s">
        <v>1024</v>
      </c>
      <c r="M164" s="375" t="s">
        <v>475</v>
      </c>
      <c r="N164" s="831" t="s">
        <v>746</v>
      </c>
      <c r="U164" s="862"/>
    </row>
    <row r="165" spans="1:21" x14ac:dyDescent="0.4">
      <c r="A165" s="428" t="s">
        <v>49</v>
      </c>
      <c r="B165" s="375" t="s">
        <v>414</v>
      </c>
      <c r="C165" s="832" t="s">
        <v>59</v>
      </c>
      <c r="D165" s="375" t="s">
        <v>53</v>
      </c>
      <c r="E165" s="378"/>
      <c r="F165" s="824">
        <v>0.34799999999999998</v>
      </c>
      <c r="G165" s="375" t="s">
        <v>396</v>
      </c>
      <c r="H165" s="375" t="s">
        <v>400</v>
      </c>
      <c r="I165" s="763">
        <v>1.6000003791269388E-5</v>
      </c>
      <c r="J165" s="375" t="s">
        <v>1023</v>
      </c>
      <c r="K165" s="375" t="s">
        <v>477</v>
      </c>
      <c r="L165" s="375" t="s">
        <v>1024</v>
      </c>
      <c r="M165" s="375" t="s">
        <v>475</v>
      </c>
      <c r="N165" s="831" t="s">
        <v>746</v>
      </c>
      <c r="U165" s="862"/>
    </row>
    <row r="166" spans="1:21" x14ac:dyDescent="0.4">
      <c r="A166" s="428" t="s">
        <v>49</v>
      </c>
      <c r="B166" s="375" t="s">
        <v>414</v>
      </c>
      <c r="C166" s="832" t="s">
        <v>59</v>
      </c>
      <c r="D166" s="375" t="s">
        <v>53</v>
      </c>
      <c r="E166" s="378"/>
      <c r="F166" s="824">
        <v>0.34799999999999998</v>
      </c>
      <c r="G166" s="375" t="s">
        <v>1025</v>
      </c>
      <c r="H166" s="375" t="s">
        <v>400</v>
      </c>
      <c r="I166" s="763">
        <v>0.80749864213331823</v>
      </c>
      <c r="J166" s="375" t="s">
        <v>1023</v>
      </c>
      <c r="K166" s="375" t="s">
        <v>477</v>
      </c>
      <c r="L166" s="375" t="s">
        <v>1024</v>
      </c>
      <c r="M166" s="375" t="s">
        <v>475</v>
      </c>
      <c r="N166" s="831" t="s">
        <v>746</v>
      </c>
      <c r="U166" s="862"/>
    </row>
    <row r="167" spans="1:21" x14ac:dyDescent="0.4">
      <c r="A167" s="428" t="s">
        <v>49</v>
      </c>
      <c r="B167" s="375" t="s">
        <v>414</v>
      </c>
      <c r="C167" s="832" t="s">
        <v>59</v>
      </c>
      <c r="D167" s="375" t="s">
        <v>53</v>
      </c>
      <c r="E167" s="378"/>
      <c r="F167" s="824">
        <v>0.34799999999999998</v>
      </c>
      <c r="G167" s="375" t="s">
        <v>387</v>
      </c>
      <c r="H167" s="375" t="s">
        <v>401</v>
      </c>
      <c r="I167" s="378">
        <v>1.8118087951117418E-6</v>
      </c>
      <c r="J167" s="375" t="s">
        <v>1023</v>
      </c>
      <c r="K167" s="375" t="s">
        <v>477</v>
      </c>
      <c r="L167" s="375" t="s">
        <v>1024</v>
      </c>
      <c r="M167" s="375" t="s">
        <v>475</v>
      </c>
      <c r="N167" s="831" t="s">
        <v>748</v>
      </c>
      <c r="U167" s="862"/>
    </row>
    <row r="168" spans="1:21" x14ac:dyDescent="0.4">
      <c r="A168" s="428" t="s">
        <v>49</v>
      </c>
      <c r="B168" s="375" t="s">
        <v>414</v>
      </c>
      <c r="C168" s="832" t="s">
        <v>59</v>
      </c>
      <c r="D168" s="375" t="s">
        <v>53</v>
      </c>
      <c r="E168" s="378"/>
      <c r="F168" s="824">
        <v>0.34799999999999998</v>
      </c>
      <c r="G168" s="375" t="s">
        <v>388</v>
      </c>
      <c r="H168" s="375" t="s">
        <v>401</v>
      </c>
      <c r="I168" s="378">
        <v>2.2461729716452378E-5</v>
      </c>
      <c r="J168" s="375" t="s">
        <v>1023</v>
      </c>
      <c r="K168" s="375" t="s">
        <v>477</v>
      </c>
      <c r="L168" s="375" t="s">
        <v>1024</v>
      </c>
      <c r="M168" s="375" t="s">
        <v>475</v>
      </c>
      <c r="N168" s="831" t="s">
        <v>748</v>
      </c>
      <c r="U168" s="862"/>
    </row>
    <row r="169" spans="1:21" x14ac:dyDescent="0.4">
      <c r="A169" s="428" t="s">
        <v>49</v>
      </c>
      <c r="B169" s="375" t="s">
        <v>414</v>
      </c>
      <c r="C169" s="832" t="s">
        <v>59</v>
      </c>
      <c r="D169" s="375" t="s">
        <v>53</v>
      </c>
      <c r="E169" s="378"/>
      <c r="F169" s="824">
        <v>0.34799999999999998</v>
      </c>
      <c r="G169" s="375" t="s">
        <v>389</v>
      </c>
      <c r="H169" s="375" t="s">
        <v>401</v>
      </c>
      <c r="I169" s="378">
        <v>1.1782840052131931E-4</v>
      </c>
      <c r="J169" s="375" t="s">
        <v>1023</v>
      </c>
      <c r="K169" s="375" t="s">
        <v>477</v>
      </c>
      <c r="L169" s="375" t="s">
        <v>1024</v>
      </c>
      <c r="M169" s="375" t="s">
        <v>475</v>
      </c>
      <c r="N169" s="831" t="s">
        <v>748</v>
      </c>
      <c r="U169" s="862"/>
    </row>
    <row r="170" spans="1:21" x14ac:dyDescent="0.4">
      <c r="A170" s="428" t="s">
        <v>49</v>
      </c>
      <c r="B170" s="375" t="s">
        <v>414</v>
      </c>
      <c r="C170" s="832" t="s">
        <v>59</v>
      </c>
      <c r="D170" s="375" t="s">
        <v>53</v>
      </c>
      <c r="E170" s="378"/>
      <c r="F170" s="824">
        <v>0.34799999999999998</v>
      </c>
      <c r="G170" s="375" t="s">
        <v>390</v>
      </c>
      <c r="H170" s="375" t="s">
        <v>401</v>
      </c>
      <c r="I170" s="378">
        <v>1.9505026409149856E-3</v>
      </c>
      <c r="J170" s="375" t="s">
        <v>1023</v>
      </c>
      <c r="K170" s="375" t="s">
        <v>477</v>
      </c>
      <c r="L170" s="375" t="s">
        <v>1024</v>
      </c>
      <c r="M170" s="375" t="s">
        <v>475</v>
      </c>
      <c r="N170" s="831" t="s">
        <v>748</v>
      </c>
      <c r="U170" s="862"/>
    </row>
    <row r="171" spans="1:21" x14ac:dyDescent="0.4">
      <c r="A171" s="428" t="s">
        <v>49</v>
      </c>
      <c r="B171" s="375" t="s">
        <v>414</v>
      </c>
      <c r="C171" s="832" t="s">
        <v>59</v>
      </c>
      <c r="D171" s="375" t="s">
        <v>53</v>
      </c>
      <c r="E171" s="378"/>
      <c r="F171" s="824">
        <v>0.34799999999999998</v>
      </c>
      <c r="G171" s="375" t="s">
        <v>391</v>
      </c>
      <c r="H171" s="375" t="s">
        <v>401</v>
      </c>
      <c r="I171" s="378">
        <v>5.6823195486442222E-4</v>
      </c>
      <c r="J171" s="375" t="s">
        <v>1023</v>
      </c>
      <c r="K171" s="375" t="s">
        <v>477</v>
      </c>
      <c r="L171" s="375" t="s">
        <v>1024</v>
      </c>
      <c r="M171" s="375" t="s">
        <v>475</v>
      </c>
      <c r="N171" s="831" t="s">
        <v>748</v>
      </c>
      <c r="U171" s="862"/>
    </row>
    <row r="172" spans="1:21" x14ac:dyDescent="0.4">
      <c r="A172" s="428" t="s">
        <v>49</v>
      </c>
      <c r="B172" s="375" t="s">
        <v>414</v>
      </c>
      <c r="C172" s="832" t="s">
        <v>59</v>
      </c>
      <c r="D172" s="375" t="s">
        <v>53</v>
      </c>
      <c r="E172" s="378"/>
      <c r="F172" s="824">
        <v>0.34799999999999998</v>
      </c>
      <c r="G172" s="375" t="s">
        <v>392</v>
      </c>
      <c r="H172" s="375" t="s">
        <v>401</v>
      </c>
      <c r="I172" s="378">
        <v>4.2828613398077656E-5</v>
      </c>
      <c r="J172" s="375" t="s">
        <v>1023</v>
      </c>
      <c r="K172" s="375" t="s">
        <v>477</v>
      </c>
      <c r="L172" s="375" t="s">
        <v>1024</v>
      </c>
      <c r="M172" s="375" t="s">
        <v>475</v>
      </c>
      <c r="N172" s="831" t="s">
        <v>748</v>
      </c>
      <c r="U172" s="862"/>
    </row>
    <row r="173" spans="1:21" x14ac:dyDescent="0.4">
      <c r="A173" s="428" t="s">
        <v>49</v>
      </c>
      <c r="B173" s="375" t="s">
        <v>414</v>
      </c>
      <c r="C173" s="832" t="s">
        <v>59</v>
      </c>
      <c r="D173" s="375" t="s">
        <v>53</v>
      </c>
      <c r="E173" s="378"/>
      <c r="F173" s="824">
        <v>0.34799999999999998</v>
      </c>
      <c r="G173" s="375" t="s">
        <v>393</v>
      </c>
      <c r="H173" s="375" t="s">
        <v>401</v>
      </c>
      <c r="I173" s="378">
        <v>2.4428329482600363E-5</v>
      </c>
      <c r="J173" s="375" t="s">
        <v>1023</v>
      </c>
      <c r="K173" s="375" t="s">
        <v>477</v>
      </c>
      <c r="L173" s="375" t="s">
        <v>1024</v>
      </c>
      <c r="M173" s="375" t="s">
        <v>475</v>
      </c>
      <c r="N173" s="831" t="s">
        <v>748</v>
      </c>
      <c r="U173" s="862"/>
    </row>
    <row r="174" spans="1:21" x14ac:dyDescent="0.4">
      <c r="A174" s="428" t="s">
        <v>49</v>
      </c>
      <c r="B174" s="375" t="s">
        <v>414</v>
      </c>
      <c r="C174" s="832" t="s">
        <v>59</v>
      </c>
      <c r="D174" s="375" t="s">
        <v>53</v>
      </c>
      <c r="E174" s="378"/>
      <c r="F174" s="824">
        <v>0.34799999999999998</v>
      </c>
      <c r="G174" s="375" t="s">
        <v>394</v>
      </c>
      <c r="H174" s="375" t="s">
        <v>401</v>
      </c>
      <c r="I174" s="378">
        <v>4.6017481272754881E-5</v>
      </c>
      <c r="J174" s="375" t="s">
        <v>1023</v>
      </c>
      <c r="K174" s="375" t="s">
        <v>477</v>
      </c>
      <c r="L174" s="375" t="s">
        <v>1024</v>
      </c>
      <c r="M174" s="375" t="s">
        <v>475</v>
      </c>
      <c r="N174" s="831" t="s">
        <v>748</v>
      </c>
      <c r="U174" s="862"/>
    </row>
    <row r="175" spans="1:21" x14ac:dyDescent="0.4">
      <c r="A175" s="428" t="s">
        <v>49</v>
      </c>
      <c r="B175" s="375" t="s">
        <v>414</v>
      </c>
      <c r="C175" s="832" t="s">
        <v>59</v>
      </c>
      <c r="D175" s="375" t="s">
        <v>53</v>
      </c>
      <c r="E175" s="375"/>
      <c r="F175" s="824">
        <v>0.34799999999999998</v>
      </c>
      <c r="G175" s="375" t="s">
        <v>395</v>
      </c>
      <c r="H175" s="375" t="s">
        <v>401</v>
      </c>
      <c r="I175" s="378">
        <v>1.1288505074025222E-5</v>
      </c>
      <c r="J175" s="375" t="s">
        <v>1023</v>
      </c>
      <c r="K175" s="375" t="s">
        <v>477</v>
      </c>
      <c r="L175" s="375" t="s">
        <v>1024</v>
      </c>
      <c r="M175" s="375" t="s">
        <v>475</v>
      </c>
      <c r="N175" s="831" t="s">
        <v>748</v>
      </c>
      <c r="U175" s="862"/>
    </row>
    <row r="176" spans="1:21" x14ac:dyDescent="0.4">
      <c r="A176" s="428" t="s">
        <v>49</v>
      </c>
      <c r="B176" s="375" t="s">
        <v>414</v>
      </c>
      <c r="C176" s="832" t="s">
        <v>59</v>
      </c>
      <c r="D176" s="375" t="s">
        <v>53</v>
      </c>
      <c r="E176" s="375"/>
      <c r="F176" s="824">
        <v>0.34799999999999998</v>
      </c>
      <c r="G176" s="375" t="s">
        <v>396</v>
      </c>
      <c r="H176" s="375" t="s">
        <v>401</v>
      </c>
      <c r="I176" s="378">
        <v>1.6007890236458171E-5</v>
      </c>
      <c r="J176" s="375" t="s">
        <v>1023</v>
      </c>
      <c r="K176" s="375" t="s">
        <v>477</v>
      </c>
      <c r="L176" s="375" t="s">
        <v>1024</v>
      </c>
      <c r="M176" s="375" t="s">
        <v>475</v>
      </c>
      <c r="N176" s="831" t="s">
        <v>748</v>
      </c>
      <c r="U176" s="862"/>
    </row>
    <row r="177" spans="1:21" x14ac:dyDescent="0.4">
      <c r="A177" s="428" t="s">
        <v>49</v>
      </c>
      <c r="B177" s="375" t="s">
        <v>414</v>
      </c>
      <c r="C177" s="832" t="s">
        <v>59</v>
      </c>
      <c r="D177" s="375" t="s">
        <v>53</v>
      </c>
      <c r="E177" s="375"/>
      <c r="F177" s="824">
        <v>0.34799999999999998</v>
      </c>
      <c r="G177" s="375" t="s">
        <v>1025</v>
      </c>
      <c r="H177" s="375" t="s">
        <v>401</v>
      </c>
      <c r="I177" s="378">
        <v>0.80815424956240534</v>
      </c>
      <c r="J177" s="375" t="s">
        <v>1023</v>
      </c>
      <c r="K177" s="375" t="s">
        <v>477</v>
      </c>
      <c r="L177" s="375" t="s">
        <v>1024</v>
      </c>
      <c r="M177" s="375" t="s">
        <v>475</v>
      </c>
      <c r="N177" s="831" t="s">
        <v>748</v>
      </c>
      <c r="U177" s="862"/>
    </row>
    <row r="178" spans="1:21" x14ac:dyDescent="0.4">
      <c r="A178" s="428" t="s">
        <v>49</v>
      </c>
      <c r="B178" s="375" t="s">
        <v>414</v>
      </c>
      <c r="C178" s="832" t="s">
        <v>59</v>
      </c>
      <c r="D178" s="375" t="s">
        <v>406</v>
      </c>
      <c r="E178" s="375" t="s">
        <v>750</v>
      </c>
      <c r="F178" s="824">
        <v>0.34799999999999998</v>
      </c>
      <c r="G178" s="375" t="s">
        <v>387</v>
      </c>
      <c r="H178" s="375" t="s">
        <v>400</v>
      </c>
      <c r="I178" s="763">
        <v>1.1670002765257109E-5</v>
      </c>
      <c r="J178" s="375" t="s">
        <v>1023</v>
      </c>
      <c r="K178" s="375" t="s">
        <v>477</v>
      </c>
      <c r="L178" s="375" t="s">
        <v>1024</v>
      </c>
      <c r="M178" s="375" t="s">
        <v>475</v>
      </c>
      <c r="N178" s="831" t="s">
        <v>753</v>
      </c>
      <c r="U178" s="862"/>
    </row>
    <row r="179" spans="1:21" x14ac:dyDescent="0.4">
      <c r="A179" s="428" t="s">
        <v>49</v>
      </c>
      <c r="B179" s="375" t="s">
        <v>414</v>
      </c>
      <c r="C179" s="832" t="s">
        <v>59</v>
      </c>
      <c r="D179" s="375" t="s">
        <v>406</v>
      </c>
      <c r="E179" s="375" t="s">
        <v>750</v>
      </c>
      <c r="F179" s="824">
        <v>0.34799999999999998</v>
      </c>
      <c r="G179" s="375" t="s">
        <v>388</v>
      </c>
      <c r="H179" s="375" t="s">
        <v>400</v>
      </c>
      <c r="I179" s="763">
        <v>9.654002287557167E-5</v>
      </c>
      <c r="J179" s="375" t="s">
        <v>1023</v>
      </c>
      <c r="K179" s="375" t="s">
        <v>477</v>
      </c>
      <c r="L179" s="375" t="s">
        <v>1024</v>
      </c>
      <c r="M179" s="375" t="s">
        <v>475</v>
      </c>
      <c r="N179" s="831" t="s">
        <v>753</v>
      </c>
      <c r="U179" s="862"/>
    </row>
    <row r="180" spans="1:21" x14ac:dyDescent="0.4">
      <c r="A180" s="428" t="s">
        <v>49</v>
      </c>
      <c r="B180" s="375" t="s">
        <v>414</v>
      </c>
      <c r="C180" s="832" t="s">
        <v>59</v>
      </c>
      <c r="D180" s="375" t="s">
        <v>406</v>
      </c>
      <c r="E180" s="375" t="s">
        <v>750</v>
      </c>
      <c r="F180" s="824">
        <v>0.34799999999999998</v>
      </c>
      <c r="G180" s="375" t="s">
        <v>389</v>
      </c>
      <c r="H180" s="375" t="s">
        <v>400</v>
      </c>
      <c r="I180" s="763">
        <v>6.2722014862249913E-4</v>
      </c>
      <c r="J180" s="375" t="s">
        <v>1023</v>
      </c>
      <c r="K180" s="375" t="s">
        <v>477</v>
      </c>
      <c r="L180" s="375" t="s">
        <v>1024</v>
      </c>
      <c r="M180" s="375" t="s">
        <v>475</v>
      </c>
      <c r="N180" s="831" t="s">
        <v>753</v>
      </c>
      <c r="U180" s="862"/>
    </row>
    <row r="181" spans="1:21" x14ac:dyDescent="0.4">
      <c r="A181" s="428" t="s">
        <v>49</v>
      </c>
      <c r="B181" s="375" t="s">
        <v>414</v>
      </c>
      <c r="C181" s="832" t="s">
        <v>59</v>
      </c>
      <c r="D181" s="375" t="s">
        <v>406</v>
      </c>
      <c r="E181" s="375" t="s">
        <v>750</v>
      </c>
      <c r="F181" s="824">
        <v>0.34799999999999998</v>
      </c>
      <c r="G181" s="375" t="s">
        <v>390</v>
      </c>
      <c r="H181" s="375" t="s">
        <v>400</v>
      </c>
      <c r="I181" s="763">
        <v>2.3989005684297589E-4</v>
      </c>
      <c r="J181" s="375" t="s">
        <v>1023</v>
      </c>
      <c r="K181" s="375" t="s">
        <v>477</v>
      </c>
      <c r="L181" s="375" t="s">
        <v>1024</v>
      </c>
      <c r="M181" s="375" t="s">
        <v>475</v>
      </c>
      <c r="N181" s="831" t="s">
        <v>753</v>
      </c>
      <c r="U181" s="862"/>
    </row>
    <row r="182" spans="1:21" x14ac:dyDescent="0.4">
      <c r="A182" s="428" t="s">
        <v>49</v>
      </c>
      <c r="B182" s="375" t="s">
        <v>414</v>
      </c>
      <c r="C182" s="832" t="s">
        <v>59</v>
      </c>
      <c r="D182" s="375" t="s">
        <v>406</v>
      </c>
      <c r="E182" s="375" t="s">
        <v>750</v>
      </c>
      <c r="F182" s="824">
        <v>0.34799999999999998</v>
      </c>
      <c r="G182" s="375" t="s">
        <v>391</v>
      </c>
      <c r="H182" s="375" t="s">
        <v>400</v>
      </c>
      <c r="I182" s="763">
        <v>1.4411003414748947E-4</v>
      </c>
      <c r="J182" s="375" t="s">
        <v>1023</v>
      </c>
      <c r="K182" s="375" t="s">
        <v>477</v>
      </c>
      <c r="L182" s="375" t="s">
        <v>1024</v>
      </c>
      <c r="M182" s="375" t="s">
        <v>475</v>
      </c>
      <c r="N182" s="831" t="s">
        <v>753</v>
      </c>
      <c r="U182" s="862"/>
    </row>
    <row r="183" spans="1:21" x14ac:dyDescent="0.4">
      <c r="A183" s="428" t="s">
        <v>49</v>
      </c>
      <c r="B183" s="375" t="s">
        <v>414</v>
      </c>
      <c r="C183" s="832" t="s">
        <v>59</v>
      </c>
      <c r="D183" s="375" t="s">
        <v>406</v>
      </c>
      <c r="E183" s="375" t="s">
        <v>750</v>
      </c>
      <c r="F183" s="824">
        <v>0.34799999999999998</v>
      </c>
      <c r="G183" s="375" t="s">
        <v>392</v>
      </c>
      <c r="H183" s="375" t="s">
        <v>400</v>
      </c>
      <c r="I183" s="763">
        <v>1.6181903834371382E-3</v>
      </c>
      <c r="J183" s="375" t="s">
        <v>1023</v>
      </c>
      <c r="K183" s="375" t="s">
        <v>477</v>
      </c>
      <c r="L183" s="375" t="s">
        <v>1024</v>
      </c>
      <c r="M183" s="375" t="s">
        <v>475</v>
      </c>
      <c r="N183" s="831" t="s">
        <v>753</v>
      </c>
      <c r="U183" s="862"/>
    </row>
    <row r="184" spans="1:21" x14ac:dyDescent="0.4">
      <c r="A184" s="428" t="s">
        <v>49</v>
      </c>
      <c r="B184" s="375" t="s">
        <v>414</v>
      </c>
      <c r="C184" s="832" t="s">
        <v>59</v>
      </c>
      <c r="D184" s="375" t="s">
        <v>406</v>
      </c>
      <c r="E184" s="375" t="s">
        <v>750</v>
      </c>
      <c r="F184" s="824">
        <v>0.34799999999999998</v>
      </c>
      <c r="G184" s="375" t="s">
        <v>393</v>
      </c>
      <c r="H184" s="375" t="s">
        <v>400</v>
      </c>
      <c r="I184" s="763">
        <v>6.1967314683420485E-6</v>
      </c>
      <c r="J184" s="375" t="s">
        <v>1023</v>
      </c>
      <c r="K184" s="375" t="s">
        <v>477</v>
      </c>
      <c r="L184" s="375" t="s">
        <v>1024</v>
      </c>
      <c r="M184" s="375" t="s">
        <v>475</v>
      </c>
      <c r="N184" s="831" t="s">
        <v>753</v>
      </c>
      <c r="U184" s="862"/>
    </row>
    <row r="185" spans="1:21" x14ac:dyDescent="0.4">
      <c r="A185" s="428" t="s">
        <v>49</v>
      </c>
      <c r="B185" s="375" t="s">
        <v>414</v>
      </c>
      <c r="C185" s="832" t="s">
        <v>59</v>
      </c>
      <c r="D185" s="375" t="s">
        <v>406</v>
      </c>
      <c r="E185" s="375" t="s">
        <v>750</v>
      </c>
      <c r="F185" s="824">
        <v>0.34799999999999998</v>
      </c>
      <c r="G185" s="375" t="s">
        <v>394</v>
      </c>
      <c r="H185" s="375" t="s">
        <v>400</v>
      </c>
      <c r="I185" s="763">
        <v>1.1672912765946645E-5</v>
      </c>
      <c r="J185" s="375" t="s">
        <v>1023</v>
      </c>
      <c r="K185" s="375" t="s">
        <v>477</v>
      </c>
      <c r="L185" s="375" t="s">
        <v>1024</v>
      </c>
      <c r="M185" s="375" t="s">
        <v>475</v>
      </c>
      <c r="N185" s="831" t="s">
        <v>753</v>
      </c>
      <c r="U185" s="862"/>
    </row>
    <row r="186" spans="1:21" x14ac:dyDescent="0.4">
      <c r="A186" s="428" t="s">
        <v>49</v>
      </c>
      <c r="B186" s="375" t="s">
        <v>414</v>
      </c>
      <c r="C186" s="832" t="s">
        <v>59</v>
      </c>
      <c r="D186" s="375" t="s">
        <v>406</v>
      </c>
      <c r="E186" s="375" t="s">
        <v>750</v>
      </c>
      <c r="F186" s="824">
        <v>0.34799999999999998</v>
      </c>
      <c r="G186" s="375" t="s">
        <v>395</v>
      </c>
      <c r="H186" s="375" t="s">
        <v>400</v>
      </c>
      <c r="I186" s="763">
        <v>1.000000236954337E-5</v>
      </c>
      <c r="J186" s="375" t="s">
        <v>1023</v>
      </c>
      <c r="K186" s="375" t="s">
        <v>477</v>
      </c>
      <c r="L186" s="375" t="s">
        <v>1024</v>
      </c>
      <c r="M186" s="375" t="s">
        <v>475</v>
      </c>
      <c r="N186" s="831" t="s">
        <v>753</v>
      </c>
      <c r="U186" s="862"/>
    </row>
    <row r="187" spans="1:21" x14ac:dyDescent="0.4">
      <c r="A187" s="428" t="s">
        <v>49</v>
      </c>
      <c r="B187" s="375" t="s">
        <v>414</v>
      </c>
      <c r="C187" s="832" t="s">
        <v>59</v>
      </c>
      <c r="D187" s="375" t="s">
        <v>406</v>
      </c>
      <c r="E187" s="375" t="s">
        <v>750</v>
      </c>
      <c r="F187" s="824">
        <v>0.34799999999999998</v>
      </c>
      <c r="G187" s="375" t="s">
        <v>396</v>
      </c>
      <c r="H187" s="375" t="s">
        <v>400</v>
      </c>
      <c r="I187" s="763">
        <v>1.6000003791269388E-5</v>
      </c>
      <c r="J187" s="375" t="s">
        <v>1023</v>
      </c>
      <c r="K187" s="375" t="s">
        <v>477</v>
      </c>
      <c r="L187" s="375" t="s">
        <v>1024</v>
      </c>
      <c r="M187" s="375" t="s">
        <v>475</v>
      </c>
      <c r="N187" s="831" t="s">
        <v>753</v>
      </c>
      <c r="U187" s="862"/>
    </row>
    <row r="188" spans="1:21" x14ac:dyDescent="0.4">
      <c r="A188" s="428" t="s">
        <v>49</v>
      </c>
      <c r="B188" s="375" t="s">
        <v>414</v>
      </c>
      <c r="C188" s="832" t="s">
        <v>59</v>
      </c>
      <c r="D188" s="375" t="s">
        <v>406</v>
      </c>
      <c r="E188" s="375" t="s">
        <v>750</v>
      </c>
      <c r="F188" s="824">
        <v>0.34799999999999998</v>
      </c>
      <c r="G188" s="375" t="s">
        <v>1025</v>
      </c>
      <c r="H188" s="375" t="s">
        <v>400</v>
      </c>
      <c r="I188" s="763">
        <v>0.80736836711106452</v>
      </c>
      <c r="J188" s="375" t="s">
        <v>1023</v>
      </c>
      <c r="K188" s="375" t="s">
        <v>477</v>
      </c>
      <c r="L188" s="375" t="s">
        <v>1024</v>
      </c>
      <c r="M188" s="375" t="s">
        <v>475</v>
      </c>
      <c r="N188" s="831" t="s">
        <v>753</v>
      </c>
      <c r="U188" s="862"/>
    </row>
    <row r="189" spans="1:21" x14ac:dyDescent="0.4">
      <c r="A189" s="428" t="s">
        <v>49</v>
      </c>
      <c r="B189" s="375" t="s">
        <v>414</v>
      </c>
      <c r="C189" s="832" t="s">
        <v>59</v>
      </c>
      <c r="D189" s="375" t="s">
        <v>406</v>
      </c>
      <c r="E189" s="375" t="s">
        <v>750</v>
      </c>
      <c r="F189" s="824">
        <v>0.34799999999999998</v>
      </c>
      <c r="G189" s="375" t="s">
        <v>387</v>
      </c>
      <c r="H189" s="375" t="s">
        <v>401</v>
      </c>
      <c r="I189" s="378">
        <v>1.2481811323414514E-5</v>
      </c>
      <c r="J189" s="375" t="s">
        <v>1023</v>
      </c>
      <c r="K189" s="375" t="s">
        <v>477</v>
      </c>
      <c r="L189" s="375" t="s">
        <v>1024</v>
      </c>
      <c r="M189" s="375" t="s">
        <v>475</v>
      </c>
      <c r="N189" s="831" t="s">
        <v>755</v>
      </c>
      <c r="U189" s="862"/>
    </row>
    <row r="190" spans="1:21" x14ac:dyDescent="0.4">
      <c r="A190" s="428" t="s">
        <v>49</v>
      </c>
      <c r="B190" s="375" t="s">
        <v>414</v>
      </c>
      <c r="C190" s="832" t="s">
        <v>59</v>
      </c>
      <c r="D190" s="375" t="s">
        <v>406</v>
      </c>
      <c r="E190" s="375" t="s">
        <v>750</v>
      </c>
      <c r="F190" s="824">
        <v>0.34799999999999998</v>
      </c>
      <c r="G190" s="375" t="s">
        <v>388</v>
      </c>
      <c r="H190" s="375" t="s">
        <v>401</v>
      </c>
      <c r="I190" s="378">
        <v>1.0200174856380033E-4</v>
      </c>
      <c r="J190" s="375" t="s">
        <v>1023</v>
      </c>
      <c r="K190" s="375" t="s">
        <v>477</v>
      </c>
      <c r="L190" s="375" t="s">
        <v>1024</v>
      </c>
      <c r="M190" s="375" t="s">
        <v>475</v>
      </c>
      <c r="N190" s="831" t="s">
        <v>755</v>
      </c>
      <c r="U190" s="862"/>
    </row>
    <row r="191" spans="1:21" x14ac:dyDescent="0.4">
      <c r="A191" s="428" t="s">
        <v>49</v>
      </c>
      <c r="B191" s="375" t="s">
        <v>414</v>
      </c>
      <c r="C191" s="832" t="s">
        <v>59</v>
      </c>
      <c r="D191" s="375" t="s">
        <v>406</v>
      </c>
      <c r="E191" s="375" t="s">
        <v>750</v>
      </c>
      <c r="F191" s="824">
        <v>0.34799999999999998</v>
      </c>
      <c r="G191" s="375" t="s">
        <v>389</v>
      </c>
      <c r="H191" s="375" t="s">
        <v>401</v>
      </c>
      <c r="I191" s="378">
        <v>6.2804852142016104E-4</v>
      </c>
      <c r="J191" s="375" t="s">
        <v>1023</v>
      </c>
      <c r="K191" s="375" t="s">
        <v>477</v>
      </c>
      <c r="L191" s="375" t="s">
        <v>1024</v>
      </c>
      <c r="M191" s="375" t="s">
        <v>475</v>
      </c>
      <c r="N191" s="831" t="s">
        <v>755</v>
      </c>
      <c r="U191" s="862"/>
    </row>
    <row r="192" spans="1:21" x14ac:dyDescent="0.4">
      <c r="A192" s="428" t="s">
        <v>49</v>
      </c>
      <c r="B192" s="375" t="s">
        <v>414</v>
      </c>
      <c r="C192" s="832" t="s">
        <v>59</v>
      </c>
      <c r="D192" s="375" t="s">
        <v>406</v>
      </c>
      <c r="E192" s="375" t="s">
        <v>750</v>
      </c>
      <c r="F192" s="824">
        <v>0.34799999999999998</v>
      </c>
      <c r="G192" s="375" t="s">
        <v>390</v>
      </c>
      <c r="H192" s="375" t="s">
        <v>401</v>
      </c>
      <c r="I192" s="378">
        <v>2.403922356970045E-4</v>
      </c>
      <c r="J192" s="375" t="s">
        <v>1023</v>
      </c>
      <c r="K192" s="375" t="s">
        <v>477</v>
      </c>
      <c r="L192" s="375" t="s">
        <v>1024</v>
      </c>
      <c r="M192" s="375" t="s">
        <v>475</v>
      </c>
      <c r="N192" s="831" t="s">
        <v>755</v>
      </c>
      <c r="U192" s="862"/>
    </row>
    <row r="193" spans="1:21" x14ac:dyDescent="0.4">
      <c r="A193" s="428" t="s">
        <v>49</v>
      </c>
      <c r="B193" s="375" t="s">
        <v>414</v>
      </c>
      <c r="C193" s="832" t="s">
        <v>59</v>
      </c>
      <c r="D193" s="375" t="s">
        <v>406</v>
      </c>
      <c r="E193" s="375" t="s">
        <v>750</v>
      </c>
      <c r="F193" s="824">
        <v>0.34799999999999998</v>
      </c>
      <c r="G193" s="375" t="s">
        <v>391</v>
      </c>
      <c r="H193" s="375" t="s">
        <v>401</v>
      </c>
      <c r="I193" s="378">
        <v>1.4434185442184841E-4</v>
      </c>
      <c r="J193" s="375" t="s">
        <v>1023</v>
      </c>
      <c r="K193" s="375" t="s">
        <v>477</v>
      </c>
      <c r="L193" s="375" t="s">
        <v>1024</v>
      </c>
      <c r="M193" s="375" t="s">
        <v>475</v>
      </c>
      <c r="N193" s="831" t="s">
        <v>755</v>
      </c>
      <c r="U193" s="862"/>
    </row>
    <row r="194" spans="1:21" x14ac:dyDescent="0.4">
      <c r="A194" s="428" t="s">
        <v>49</v>
      </c>
      <c r="B194" s="375" t="s">
        <v>414</v>
      </c>
      <c r="C194" s="832" t="s">
        <v>59</v>
      </c>
      <c r="D194" s="375" t="s">
        <v>406</v>
      </c>
      <c r="E194" s="375" t="s">
        <v>750</v>
      </c>
      <c r="F194" s="824">
        <v>0.34799999999999998</v>
      </c>
      <c r="G194" s="375" t="s">
        <v>392</v>
      </c>
      <c r="H194" s="375" t="s">
        <v>401</v>
      </c>
      <c r="I194" s="378">
        <v>1.6210189873570424E-3</v>
      </c>
      <c r="J194" s="375" t="s">
        <v>1023</v>
      </c>
      <c r="K194" s="375" t="s">
        <v>477</v>
      </c>
      <c r="L194" s="375" t="s">
        <v>1024</v>
      </c>
      <c r="M194" s="375" t="s">
        <v>475</v>
      </c>
      <c r="N194" s="831" t="s">
        <v>755</v>
      </c>
      <c r="U194" s="862"/>
    </row>
    <row r="195" spans="1:21" x14ac:dyDescent="0.4">
      <c r="A195" s="428" t="s">
        <v>49</v>
      </c>
      <c r="B195" s="375" t="s">
        <v>414</v>
      </c>
      <c r="C195" s="832" t="s">
        <v>59</v>
      </c>
      <c r="D195" s="375" t="s">
        <v>406</v>
      </c>
      <c r="E195" s="375" t="s">
        <v>750</v>
      </c>
      <c r="F195" s="824">
        <v>0.34799999999999998</v>
      </c>
      <c r="G195" s="375" t="s">
        <v>393</v>
      </c>
      <c r="H195" s="375" t="s">
        <v>401</v>
      </c>
      <c r="I195" s="378">
        <v>6.2010551635696922E-6</v>
      </c>
      <c r="J195" s="375" t="s">
        <v>1023</v>
      </c>
      <c r="K195" s="375" t="s">
        <v>477</v>
      </c>
      <c r="L195" s="375" t="s">
        <v>1024</v>
      </c>
      <c r="M195" s="375" t="s">
        <v>475</v>
      </c>
      <c r="N195" s="831" t="s">
        <v>755</v>
      </c>
      <c r="U195" s="862"/>
    </row>
    <row r="196" spans="1:21" x14ac:dyDescent="0.4">
      <c r="A196" s="428" t="s">
        <v>49</v>
      </c>
      <c r="B196" s="375" t="s">
        <v>414</v>
      </c>
      <c r="C196" s="832" t="s">
        <v>59</v>
      </c>
      <c r="D196" s="375" t="s">
        <v>406</v>
      </c>
      <c r="E196" s="375" t="s">
        <v>750</v>
      </c>
      <c r="F196" s="824">
        <v>0.34799999999999998</v>
      </c>
      <c r="G196" s="375" t="s">
        <v>394</v>
      </c>
      <c r="H196" s="375" t="s">
        <v>401</v>
      </c>
      <c r="I196" s="378">
        <v>1.168238313690641E-5</v>
      </c>
      <c r="J196" s="375" t="s">
        <v>1023</v>
      </c>
      <c r="K196" s="375" t="s">
        <v>477</v>
      </c>
      <c r="L196" s="375" t="s">
        <v>1024</v>
      </c>
      <c r="M196" s="375" t="s">
        <v>475</v>
      </c>
      <c r="N196" s="831" t="s">
        <v>755</v>
      </c>
      <c r="U196" s="862"/>
    </row>
    <row r="197" spans="1:21" x14ac:dyDescent="0.4">
      <c r="A197" s="428" t="s">
        <v>49</v>
      </c>
      <c r="B197" s="375" t="s">
        <v>414</v>
      </c>
      <c r="C197" s="832" t="s">
        <v>59</v>
      </c>
      <c r="D197" s="375" t="s">
        <v>406</v>
      </c>
      <c r="E197" s="375" t="s">
        <v>750</v>
      </c>
      <c r="F197" s="824">
        <v>0.34799999999999998</v>
      </c>
      <c r="G197" s="375" t="s">
        <v>395</v>
      </c>
      <c r="H197" s="375" t="s">
        <v>401</v>
      </c>
      <c r="I197" s="378">
        <v>1.1288505074025222E-5</v>
      </c>
      <c r="J197" s="375" t="s">
        <v>1023</v>
      </c>
      <c r="K197" s="375" t="s">
        <v>477</v>
      </c>
      <c r="L197" s="375" t="s">
        <v>1024</v>
      </c>
      <c r="M197" s="375" t="s">
        <v>475</v>
      </c>
      <c r="N197" s="831" t="s">
        <v>755</v>
      </c>
      <c r="U197" s="862"/>
    </row>
    <row r="198" spans="1:21" x14ac:dyDescent="0.4">
      <c r="A198" s="428" t="s">
        <v>49</v>
      </c>
      <c r="B198" s="375" t="s">
        <v>414</v>
      </c>
      <c r="C198" s="832" t="s">
        <v>59</v>
      </c>
      <c r="D198" s="375" t="s">
        <v>406</v>
      </c>
      <c r="E198" s="375" t="s">
        <v>750</v>
      </c>
      <c r="F198" s="824">
        <v>0.34799999999999998</v>
      </c>
      <c r="G198" s="375" t="s">
        <v>396</v>
      </c>
      <c r="H198" s="375" t="s">
        <v>401</v>
      </c>
      <c r="I198" s="378">
        <v>1.6007890236458171E-5</v>
      </c>
      <c r="J198" s="375" t="s">
        <v>1023</v>
      </c>
      <c r="K198" s="375" t="s">
        <v>477</v>
      </c>
      <c r="L198" s="375" t="s">
        <v>1024</v>
      </c>
      <c r="M198" s="375" t="s">
        <v>475</v>
      </c>
      <c r="N198" s="831" t="s">
        <v>755</v>
      </c>
      <c r="U198" s="862"/>
    </row>
    <row r="199" spans="1:21" x14ac:dyDescent="0.4">
      <c r="A199" s="428" t="s">
        <v>49</v>
      </c>
      <c r="B199" s="375" t="s">
        <v>414</v>
      </c>
      <c r="C199" s="832" t="s">
        <v>59</v>
      </c>
      <c r="D199" s="375" t="s">
        <v>406</v>
      </c>
      <c r="E199" s="375" t="s">
        <v>750</v>
      </c>
      <c r="F199" s="824">
        <v>0.34799999999999998</v>
      </c>
      <c r="G199" s="375" t="s">
        <v>1025</v>
      </c>
      <c r="H199" s="375" t="s">
        <v>401</v>
      </c>
      <c r="I199" s="378">
        <v>0.80802397454015173</v>
      </c>
      <c r="J199" s="375" t="s">
        <v>1023</v>
      </c>
      <c r="K199" s="375" t="s">
        <v>477</v>
      </c>
      <c r="L199" s="375" t="s">
        <v>1024</v>
      </c>
      <c r="M199" s="375" t="s">
        <v>475</v>
      </c>
      <c r="N199" s="831" t="s">
        <v>755</v>
      </c>
      <c r="U199" s="862"/>
    </row>
    <row r="200" spans="1:21" x14ac:dyDescent="0.4">
      <c r="A200" s="428" t="s">
        <v>49</v>
      </c>
      <c r="B200" s="375" t="s">
        <v>414</v>
      </c>
      <c r="C200" s="832" t="s">
        <v>60</v>
      </c>
      <c r="D200" s="375" t="s">
        <v>52</v>
      </c>
      <c r="E200" s="375"/>
      <c r="F200" s="824">
        <v>0.22500000000000001</v>
      </c>
      <c r="G200" s="375" t="s">
        <v>387</v>
      </c>
      <c r="H200" s="375" t="s">
        <v>400</v>
      </c>
      <c r="I200" s="763">
        <v>2.400000568690408E-5</v>
      </c>
      <c r="J200" s="375" t="s">
        <v>1023</v>
      </c>
      <c r="K200" s="375" t="s">
        <v>477</v>
      </c>
      <c r="L200" s="375" t="s">
        <v>1024</v>
      </c>
      <c r="M200" s="375" t="s">
        <v>475</v>
      </c>
      <c r="N200" s="831" t="s">
        <v>769</v>
      </c>
      <c r="U200" s="862"/>
    </row>
    <row r="201" spans="1:21" x14ac:dyDescent="0.4">
      <c r="A201" s="428" t="s">
        <v>49</v>
      </c>
      <c r="B201" s="375" t="s">
        <v>414</v>
      </c>
      <c r="C201" s="832" t="s">
        <v>60</v>
      </c>
      <c r="D201" s="375" t="s">
        <v>52</v>
      </c>
      <c r="E201" s="375"/>
      <c r="F201" s="824">
        <v>0.22500000000000001</v>
      </c>
      <c r="G201" s="375" t="s">
        <v>388</v>
      </c>
      <c r="H201" s="375" t="s">
        <v>400</v>
      </c>
      <c r="I201" s="763">
        <v>2.0400004833868472E-4</v>
      </c>
      <c r="J201" s="375" t="s">
        <v>1023</v>
      </c>
      <c r="K201" s="375" t="s">
        <v>477</v>
      </c>
      <c r="L201" s="375" t="s">
        <v>1024</v>
      </c>
      <c r="M201" s="375" t="s">
        <v>475</v>
      </c>
      <c r="N201" s="831" t="s">
        <v>769</v>
      </c>
      <c r="U201" s="862"/>
    </row>
    <row r="202" spans="1:21" x14ac:dyDescent="0.4">
      <c r="A202" s="428" t="s">
        <v>49</v>
      </c>
      <c r="B202" s="375" t="s">
        <v>414</v>
      </c>
      <c r="C202" s="832" t="s">
        <v>60</v>
      </c>
      <c r="D202" s="375" t="s">
        <v>52</v>
      </c>
      <c r="E202" s="375"/>
      <c r="F202" s="824">
        <v>0.22500000000000001</v>
      </c>
      <c r="G202" s="375" t="s">
        <v>389</v>
      </c>
      <c r="H202" s="375" t="s">
        <v>400</v>
      </c>
      <c r="I202" s="763">
        <v>2.8480006748459511E-3</v>
      </c>
      <c r="J202" s="375" t="s">
        <v>1023</v>
      </c>
      <c r="K202" s="375" t="s">
        <v>477</v>
      </c>
      <c r="L202" s="375" t="s">
        <v>1024</v>
      </c>
      <c r="M202" s="375" t="s">
        <v>475</v>
      </c>
      <c r="N202" s="831" t="s">
        <v>769</v>
      </c>
      <c r="U202" s="862"/>
    </row>
    <row r="203" spans="1:21" x14ac:dyDescent="0.4">
      <c r="A203" s="428" t="s">
        <v>49</v>
      </c>
      <c r="B203" s="375" t="s">
        <v>414</v>
      </c>
      <c r="C203" s="832" t="s">
        <v>60</v>
      </c>
      <c r="D203" s="375" t="s">
        <v>52</v>
      </c>
      <c r="E203" s="378"/>
      <c r="F203" s="824">
        <v>0.22500000000000001</v>
      </c>
      <c r="G203" s="375" t="s">
        <v>390</v>
      </c>
      <c r="H203" s="375" t="s">
        <v>400</v>
      </c>
      <c r="I203" s="763">
        <v>1.1800002796061175E-4</v>
      </c>
      <c r="J203" s="375" t="s">
        <v>1023</v>
      </c>
      <c r="K203" s="375" t="s">
        <v>477</v>
      </c>
      <c r="L203" s="375" t="s">
        <v>1024</v>
      </c>
      <c r="M203" s="375" t="s">
        <v>475</v>
      </c>
      <c r="N203" s="831" t="s">
        <v>769</v>
      </c>
      <c r="U203" s="862"/>
    </row>
    <row r="204" spans="1:21" x14ac:dyDescent="0.4">
      <c r="A204" s="428" t="s">
        <v>49</v>
      </c>
      <c r="B204" s="375" t="s">
        <v>414</v>
      </c>
      <c r="C204" s="832" t="s">
        <v>60</v>
      </c>
      <c r="D204" s="375" t="s">
        <v>52</v>
      </c>
      <c r="E204" s="378"/>
      <c r="F204" s="824">
        <v>0.22500000000000001</v>
      </c>
      <c r="G204" s="375" t="s">
        <v>391</v>
      </c>
      <c r="H204" s="375" t="s">
        <v>400</v>
      </c>
      <c r="I204" s="763">
        <v>1.1800002796061175E-4</v>
      </c>
      <c r="J204" s="375" t="s">
        <v>1023</v>
      </c>
      <c r="K204" s="375" t="s">
        <v>477</v>
      </c>
      <c r="L204" s="375" t="s">
        <v>1024</v>
      </c>
      <c r="M204" s="375" t="s">
        <v>475</v>
      </c>
      <c r="N204" s="831" t="s">
        <v>769</v>
      </c>
      <c r="U204" s="862"/>
    </row>
    <row r="205" spans="1:21" x14ac:dyDescent="0.4">
      <c r="A205" s="428" t="s">
        <v>49</v>
      </c>
      <c r="B205" s="375" t="s">
        <v>414</v>
      </c>
      <c r="C205" s="832" t="s">
        <v>60</v>
      </c>
      <c r="D205" s="375" t="s">
        <v>52</v>
      </c>
      <c r="E205" s="378"/>
      <c r="F205" s="824">
        <v>0.22500000000000001</v>
      </c>
      <c r="G205" s="375" t="s">
        <v>392</v>
      </c>
      <c r="H205" s="375" t="s">
        <v>400</v>
      </c>
      <c r="I205" s="763">
        <v>8.9630021238217214E-3</v>
      </c>
      <c r="J205" s="375" t="s">
        <v>1023</v>
      </c>
      <c r="K205" s="375" t="s">
        <v>477</v>
      </c>
      <c r="L205" s="375" t="s">
        <v>1024</v>
      </c>
      <c r="M205" s="375" t="s">
        <v>475</v>
      </c>
      <c r="N205" s="831" t="s">
        <v>769</v>
      </c>
      <c r="U205" s="862"/>
    </row>
    <row r="206" spans="1:21" x14ac:dyDescent="0.4">
      <c r="A206" s="428" t="s">
        <v>49</v>
      </c>
      <c r="B206" s="375" t="s">
        <v>414</v>
      </c>
      <c r="C206" s="832" t="s">
        <v>60</v>
      </c>
      <c r="D206" s="375" t="s">
        <v>52</v>
      </c>
      <c r="E206" s="378"/>
      <c r="F206" s="824">
        <v>0.22500000000000001</v>
      </c>
      <c r="G206" s="375" t="s">
        <v>393</v>
      </c>
      <c r="H206" s="375" t="s">
        <v>400</v>
      </c>
      <c r="I206" s="763">
        <v>5.074001202306304E-6</v>
      </c>
      <c r="J206" s="375" t="s">
        <v>1023</v>
      </c>
      <c r="K206" s="375" t="s">
        <v>477</v>
      </c>
      <c r="L206" s="375" t="s">
        <v>1024</v>
      </c>
      <c r="M206" s="375" t="s">
        <v>475</v>
      </c>
      <c r="N206" s="831" t="s">
        <v>769</v>
      </c>
      <c r="U206" s="862"/>
    </row>
    <row r="207" spans="1:21" x14ac:dyDescent="0.4">
      <c r="A207" s="428" t="s">
        <v>49</v>
      </c>
      <c r="B207" s="375" t="s">
        <v>414</v>
      </c>
      <c r="C207" s="832" t="s">
        <v>60</v>
      </c>
      <c r="D207" s="375" t="s">
        <v>52</v>
      </c>
      <c r="E207" s="378"/>
      <c r="F207" s="824">
        <v>0.22500000000000001</v>
      </c>
      <c r="G207" s="375" t="s">
        <v>394</v>
      </c>
      <c r="H207" s="375" t="s">
        <v>400</v>
      </c>
      <c r="I207" s="763">
        <v>9.5580022648095496E-6</v>
      </c>
      <c r="J207" s="375" t="s">
        <v>1023</v>
      </c>
      <c r="K207" s="375" t="s">
        <v>477</v>
      </c>
      <c r="L207" s="375" t="s">
        <v>1024</v>
      </c>
      <c r="M207" s="375" t="s">
        <v>475</v>
      </c>
      <c r="N207" s="831" t="s">
        <v>769</v>
      </c>
      <c r="U207" s="862"/>
    </row>
    <row r="208" spans="1:21" x14ac:dyDescent="0.4">
      <c r="A208" s="428" t="s">
        <v>49</v>
      </c>
      <c r="B208" s="375" t="s">
        <v>414</v>
      </c>
      <c r="C208" s="832" t="s">
        <v>60</v>
      </c>
      <c r="D208" s="375" t="s">
        <v>52</v>
      </c>
      <c r="E208" s="378"/>
      <c r="F208" s="824">
        <v>0.22500000000000001</v>
      </c>
      <c r="G208" s="375" t="s">
        <v>395</v>
      </c>
      <c r="H208" s="375" t="s">
        <v>400</v>
      </c>
      <c r="I208" s="763">
        <v>1.6000003791269388E-5</v>
      </c>
      <c r="J208" s="375" t="s">
        <v>1023</v>
      </c>
      <c r="K208" s="375" t="s">
        <v>477</v>
      </c>
      <c r="L208" s="375" t="s">
        <v>1024</v>
      </c>
      <c r="M208" s="375" t="s">
        <v>475</v>
      </c>
      <c r="N208" s="831" t="s">
        <v>769</v>
      </c>
      <c r="U208" s="862"/>
    </row>
    <row r="209" spans="1:21" x14ac:dyDescent="0.4">
      <c r="A209" s="428" t="s">
        <v>49</v>
      </c>
      <c r="B209" s="375" t="s">
        <v>414</v>
      </c>
      <c r="C209" s="375" t="s">
        <v>60</v>
      </c>
      <c r="D209" s="375" t="s">
        <v>52</v>
      </c>
      <c r="E209" s="378"/>
      <c r="F209" s="824">
        <v>0.22500000000000001</v>
      </c>
      <c r="G209" s="375" t="s">
        <v>396</v>
      </c>
      <c r="H209" s="375" t="s">
        <v>400</v>
      </c>
      <c r="I209" s="763">
        <v>2.400000568690408E-5</v>
      </c>
      <c r="J209" s="375" t="s">
        <v>1023</v>
      </c>
      <c r="K209" s="375" t="s">
        <v>477</v>
      </c>
      <c r="L209" s="375" t="s">
        <v>1024</v>
      </c>
      <c r="M209" s="375" t="s">
        <v>475</v>
      </c>
      <c r="N209" s="831" t="s">
        <v>769</v>
      </c>
      <c r="U209" s="862"/>
    </row>
    <row r="210" spans="1:21" x14ac:dyDescent="0.4">
      <c r="A210" s="428" t="s">
        <v>49</v>
      </c>
      <c r="B210" s="375" t="s">
        <v>414</v>
      </c>
      <c r="C210" s="375" t="s">
        <v>60</v>
      </c>
      <c r="D210" s="375" t="s">
        <v>52</v>
      </c>
      <c r="E210" s="378"/>
      <c r="F210" s="824">
        <v>0.22500000000000001</v>
      </c>
      <c r="G210" s="375" t="s">
        <v>1025</v>
      </c>
      <c r="H210" s="375" t="s">
        <v>400</v>
      </c>
      <c r="I210" s="763">
        <v>1.2486425224449822</v>
      </c>
      <c r="J210" s="375" t="s">
        <v>1023</v>
      </c>
      <c r="K210" s="375" t="s">
        <v>477</v>
      </c>
      <c r="L210" s="375" t="s">
        <v>1024</v>
      </c>
      <c r="M210" s="375" t="s">
        <v>475</v>
      </c>
      <c r="N210" s="831" t="s">
        <v>769</v>
      </c>
      <c r="U210" s="862"/>
    </row>
    <row r="211" spans="1:21" x14ac:dyDescent="0.4">
      <c r="A211" s="428" t="s">
        <v>49</v>
      </c>
      <c r="B211" s="375" t="s">
        <v>414</v>
      </c>
      <c r="C211" s="375" t="s">
        <v>60</v>
      </c>
      <c r="D211" s="375" t="s">
        <v>52</v>
      </c>
      <c r="E211" s="378"/>
      <c r="F211" s="824">
        <v>0.22500000000000001</v>
      </c>
      <c r="G211" s="375" t="s">
        <v>387</v>
      </c>
      <c r="H211" s="375" t="s">
        <v>401</v>
      </c>
      <c r="I211" s="378">
        <v>2.4811814245061489E-5</v>
      </c>
      <c r="J211" s="375" t="s">
        <v>1023</v>
      </c>
      <c r="K211" s="375" t="s">
        <v>477</v>
      </c>
      <c r="L211" s="375" t="s">
        <v>1024</v>
      </c>
      <c r="M211" s="375" t="s">
        <v>475</v>
      </c>
      <c r="N211" s="831" t="s">
        <v>773</v>
      </c>
      <c r="U211" s="862"/>
    </row>
    <row r="212" spans="1:21" x14ac:dyDescent="0.4">
      <c r="A212" s="428" t="s">
        <v>49</v>
      </c>
      <c r="B212" s="375" t="s">
        <v>414</v>
      </c>
      <c r="C212" s="375" t="s">
        <v>60</v>
      </c>
      <c r="D212" s="375" t="s">
        <v>52</v>
      </c>
      <c r="E212" s="378"/>
      <c r="F212" s="824">
        <v>0.22500000000000001</v>
      </c>
      <c r="G212" s="375" t="s">
        <v>388</v>
      </c>
      <c r="H212" s="375" t="s">
        <v>401</v>
      </c>
      <c r="I212" s="378">
        <v>2.0946177402691334E-4</v>
      </c>
      <c r="J212" s="375" t="s">
        <v>1023</v>
      </c>
      <c r="K212" s="375" t="s">
        <v>477</v>
      </c>
      <c r="L212" s="375" t="s">
        <v>1024</v>
      </c>
      <c r="M212" s="375" t="s">
        <v>475</v>
      </c>
      <c r="N212" s="831" t="s">
        <v>773</v>
      </c>
      <c r="U212" s="862"/>
    </row>
    <row r="213" spans="1:21" x14ac:dyDescent="0.4">
      <c r="A213" s="428" t="s">
        <v>49</v>
      </c>
      <c r="B213" s="375" t="s">
        <v>414</v>
      </c>
      <c r="C213" s="375" t="s">
        <v>60</v>
      </c>
      <c r="D213" s="375" t="s">
        <v>52</v>
      </c>
      <c r="E213" s="378"/>
      <c r="F213" s="824">
        <v>0.22500000000000001</v>
      </c>
      <c r="G213" s="375" t="s">
        <v>389</v>
      </c>
      <c r="H213" s="375" t="s">
        <v>401</v>
      </c>
      <c r="I213" s="378">
        <v>2.8488290476436128E-3</v>
      </c>
      <c r="J213" s="375" t="s">
        <v>1023</v>
      </c>
      <c r="K213" s="375" t="s">
        <v>477</v>
      </c>
      <c r="L213" s="375" t="s">
        <v>1024</v>
      </c>
      <c r="M213" s="375" t="s">
        <v>475</v>
      </c>
      <c r="N213" s="831" t="s">
        <v>773</v>
      </c>
      <c r="U213" s="862"/>
    </row>
    <row r="214" spans="1:21" x14ac:dyDescent="0.4">
      <c r="A214" s="428" t="s">
        <v>49</v>
      </c>
      <c r="B214" s="375" t="s">
        <v>414</v>
      </c>
      <c r="C214" s="375" t="s">
        <v>60</v>
      </c>
      <c r="D214" s="375" t="s">
        <v>52</v>
      </c>
      <c r="E214" s="378"/>
      <c r="F214" s="824">
        <v>0.22500000000000001</v>
      </c>
      <c r="G214" s="375" t="s">
        <v>390</v>
      </c>
      <c r="H214" s="375" t="s">
        <v>401</v>
      </c>
      <c r="I214" s="378">
        <v>1.1850220681464038E-4</v>
      </c>
      <c r="J214" s="375" t="s">
        <v>1023</v>
      </c>
      <c r="K214" s="375" t="s">
        <v>477</v>
      </c>
      <c r="L214" s="375" t="s">
        <v>1024</v>
      </c>
      <c r="M214" s="375" t="s">
        <v>475</v>
      </c>
      <c r="N214" s="831" t="s">
        <v>773</v>
      </c>
      <c r="U214" s="862"/>
    </row>
    <row r="215" spans="1:21" x14ac:dyDescent="0.4">
      <c r="A215" s="428" t="s">
        <v>49</v>
      </c>
      <c r="B215" s="375" t="s">
        <v>414</v>
      </c>
      <c r="C215" s="375" t="s">
        <v>60</v>
      </c>
      <c r="D215" s="375" t="s">
        <v>52</v>
      </c>
      <c r="E215" s="378"/>
      <c r="F215" s="824">
        <v>0.22500000000000001</v>
      </c>
      <c r="G215" s="375" t="s">
        <v>391</v>
      </c>
      <c r="H215" s="375" t="s">
        <v>401</v>
      </c>
      <c r="I215" s="378">
        <v>1.1823184823497069E-4</v>
      </c>
      <c r="J215" s="375" t="s">
        <v>1023</v>
      </c>
      <c r="K215" s="375" t="s">
        <v>477</v>
      </c>
      <c r="L215" s="375" t="s">
        <v>1024</v>
      </c>
      <c r="M215" s="375" t="s">
        <v>475</v>
      </c>
      <c r="N215" s="831" t="s">
        <v>773</v>
      </c>
      <c r="U215" s="862"/>
    </row>
    <row r="216" spans="1:21" x14ac:dyDescent="0.4">
      <c r="A216" s="428" t="s">
        <v>49</v>
      </c>
      <c r="B216" s="375" t="s">
        <v>414</v>
      </c>
      <c r="C216" s="375" t="s">
        <v>60</v>
      </c>
      <c r="D216" s="375" t="s">
        <v>52</v>
      </c>
      <c r="E216" s="378"/>
      <c r="F216" s="824">
        <v>0.22500000000000001</v>
      </c>
      <c r="G216" s="375" t="s">
        <v>392</v>
      </c>
      <c r="H216" s="375" t="s">
        <v>401</v>
      </c>
      <c r="I216" s="378">
        <v>8.9658307277416249E-3</v>
      </c>
      <c r="J216" s="375" t="s">
        <v>1023</v>
      </c>
      <c r="K216" s="375" t="s">
        <v>477</v>
      </c>
      <c r="L216" s="375" t="s">
        <v>1024</v>
      </c>
      <c r="M216" s="375" t="s">
        <v>475</v>
      </c>
      <c r="N216" s="831" t="s">
        <v>773</v>
      </c>
      <c r="U216" s="862"/>
    </row>
    <row r="217" spans="1:21" x14ac:dyDescent="0.4">
      <c r="A217" s="428" t="s">
        <v>49</v>
      </c>
      <c r="B217" s="375" t="s">
        <v>414</v>
      </c>
      <c r="C217" s="375" t="s">
        <v>60</v>
      </c>
      <c r="D217" s="375" t="s">
        <v>52</v>
      </c>
      <c r="E217" s="378"/>
      <c r="F217" s="824">
        <v>0.22500000000000001</v>
      </c>
      <c r="G217" s="375" t="s">
        <v>393</v>
      </c>
      <c r="H217" s="375" t="s">
        <v>401</v>
      </c>
      <c r="I217" s="378">
        <v>5.0783248975339477E-6</v>
      </c>
      <c r="J217" s="375" t="s">
        <v>1023</v>
      </c>
      <c r="K217" s="375" t="s">
        <v>477</v>
      </c>
      <c r="L217" s="375" t="s">
        <v>1024</v>
      </c>
      <c r="M217" s="375" t="s">
        <v>475</v>
      </c>
      <c r="N217" s="831" t="s">
        <v>773</v>
      </c>
      <c r="U217" s="862"/>
    </row>
    <row r="218" spans="1:21" x14ac:dyDescent="0.4">
      <c r="A218" s="428" t="s">
        <v>49</v>
      </c>
      <c r="B218" s="375" t="s">
        <v>414</v>
      </c>
      <c r="C218" s="375" t="s">
        <v>60</v>
      </c>
      <c r="D218" s="375" t="s">
        <v>52</v>
      </c>
      <c r="E218" s="378"/>
      <c r="F218" s="824">
        <v>0.22500000000000001</v>
      </c>
      <c r="G218" s="375" t="s">
        <v>394</v>
      </c>
      <c r="H218" s="375" t="s">
        <v>401</v>
      </c>
      <c r="I218" s="378">
        <v>9.5674726357693128E-6</v>
      </c>
      <c r="J218" s="375" t="s">
        <v>1023</v>
      </c>
      <c r="K218" s="375" t="s">
        <v>477</v>
      </c>
      <c r="L218" s="375" t="s">
        <v>1024</v>
      </c>
      <c r="M218" s="375" t="s">
        <v>475</v>
      </c>
      <c r="N218" s="831" t="s">
        <v>773</v>
      </c>
      <c r="U218" s="862"/>
    </row>
    <row r="219" spans="1:21" x14ac:dyDescent="0.4">
      <c r="A219" s="428" t="s">
        <v>49</v>
      </c>
      <c r="B219" s="375" t="s">
        <v>414</v>
      </c>
      <c r="C219" s="375" t="s">
        <v>60</v>
      </c>
      <c r="D219" s="375" t="s">
        <v>52</v>
      </c>
      <c r="E219" s="375"/>
      <c r="F219" s="824">
        <v>0.22500000000000001</v>
      </c>
      <c r="G219" s="375" t="s">
        <v>395</v>
      </c>
      <c r="H219" s="375" t="s">
        <v>401</v>
      </c>
      <c r="I219" s="378">
        <v>1.7288506495751242E-5</v>
      </c>
      <c r="J219" s="375" t="s">
        <v>1023</v>
      </c>
      <c r="K219" s="375" t="s">
        <v>477</v>
      </c>
      <c r="L219" s="375" t="s">
        <v>1024</v>
      </c>
      <c r="M219" s="375" t="s">
        <v>475</v>
      </c>
      <c r="N219" s="831" t="s">
        <v>773</v>
      </c>
      <c r="U219" s="862"/>
    </row>
    <row r="220" spans="1:21" x14ac:dyDescent="0.4">
      <c r="A220" s="428" t="s">
        <v>49</v>
      </c>
      <c r="B220" s="375" t="s">
        <v>414</v>
      </c>
      <c r="C220" s="375" t="s">
        <v>60</v>
      </c>
      <c r="D220" s="375" t="s">
        <v>52</v>
      </c>
      <c r="E220" s="375"/>
      <c r="F220" s="824">
        <v>0.22500000000000001</v>
      </c>
      <c r="G220" s="375" t="s">
        <v>396</v>
      </c>
      <c r="H220" s="375" t="s">
        <v>401</v>
      </c>
      <c r="I220" s="378">
        <v>2.4007892132092866E-5</v>
      </c>
      <c r="J220" s="375" t="s">
        <v>1023</v>
      </c>
      <c r="K220" s="375" t="s">
        <v>477</v>
      </c>
      <c r="L220" s="375" t="s">
        <v>1024</v>
      </c>
      <c r="M220" s="375" t="s">
        <v>475</v>
      </c>
      <c r="N220" s="831" t="s">
        <v>773</v>
      </c>
      <c r="U220" s="862"/>
    </row>
    <row r="221" spans="1:21" x14ac:dyDescent="0.4">
      <c r="A221" s="428" t="s">
        <v>49</v>
      </c>
      <c r="B221" s="375" t="s">
        <v>414</v>
      </c>
      <c r="C221" s="375" t="s">
        <v>60</v>
      </c>
      <c r="D221" s="375" t="s">
        <v>52</v>
      </c>
      <c r="E221" s="375"/>
      <c r="F221" s="824">
        <v>0.22500000000000001</v>
      </c>
      <c r="G221" s="375" t="s">
        <v>1025</v>
      </c>
      <c r="H221" s="375" t="s">
        <v>401</v>
      </c>
      <c r="I221" s="378">
        <v>1.2492981298740693</v>
      </c>
      <c r="J221" s="375" t="s">
        <v>1023</v>
      </c>
      <c r="K221" s="375" t="s">
        <v>477</v>
      </c>
      <c r="L221" s="375" t="s">
        <v>1024</v>
      </c>
      <c r="M221" s="375" t="s">
        <v>475</v>
      </c>
      <c r="N221" s="831" t="s">
        <v>773</v>
      </c>
      <c r="U221" s="862"/>
    </row>
    <row r="222" spans="1:21" x14ac:dyDescent="0.4">
      <c r="A222" s="428" t="s">
        <v>49</v>
      </c>
      <c r="B222" s="375" t="s">
        <v>414</v>
      </c>
      <c r="C222" s="375" t="s">
        <v>60</v>
      </c>
      <c r="D222" s="375" t="s">
        <v>53</v>
      </c>
      <c r="E222" s="375"/>
      <c r="F222" s="824">
        <v>0.39</v>
      </c>
      <c r="G222" s="375" t="s">
        <v>387</v>
      </c>
      <c r="H222" s="375" t="s">
        <v>400</v>
      </c>
      <c r="I222" s="763">
        <v>9.0000021325890313E-7</v>
      </c>
      <c r="J222" s="375" t="s">
        <v>1023</v>
      </c>
      <c r="K222" s="375" t="s">
        <v>477</v>
      </c>
      <c r="L222" s="375" t="s">
        <v>1024</v>
      </c>
      <c r="M222" s="375" t="s">
        <v>475</v>
      </c>
      <c r="N222" s="831" t="s">
        <v>779</v>
      </c>
      <c r="U222" s="862"/>
    </row>
    <row r="223" spans="1:21" x14ac:dyDescent="0.4">
      <c r="A223" s="428" t="s">
        <v>49</v>
      </c>
      <c r="B223" s="375" t="s">
        <v>414</v>
      </c>
      <c r="C223" s="375" t="s">
        <v>60</v>
      </c>
      <c r="D223" s="375" t="s">
        <v>53</v>
      </c>
      <c r="E223" s="375"/>
      <c r="F223" s="824">
        <v>0.39</v>
      </c>
      <c r="G223" s="375" t="s">
        <v>388</v>
      </c>
      <c r="H223" s="375" t="s">
        <v>400</v>
      </c>
      <c r="I223" s="763">
        <v>1.5100003578010487E-5</v>
      </c>
      <c r="J223" s="375" t="s">
        <v>1023</v>
      </c>
      <c r="K223" s="375" t="s">
        <v>477</v>
      </c>
      <c r="L223" s="375" t="s">
        <v>1024</v>
      </c>
      <c r="M223" s="375" t="s">
        <v>475</v>
      </c>
      <c r="N223" s="831" t="s">
        <v>779</v>
      </c>
      <c r="U223" s="862"/>
    </row>
    <row r="224" spans="1:21" x14ac:dyDescent="0.4">
      <c r="A224" s="428" t="s">
        <v>49</v>
      </c>
      <c r="B224" s="375" t="s">
        <v>414</v>
      </c>
      <c r="C224" s="375" t="s">
        <v>60</v>
      </c>
      <c r="D224" s="375" t="s">
        <v>53</v>
      </c>
      <c r="E224" s="375"/>
      <c r="F224" s="824">
        <v>0.39</v>
      </c>
      <c r="G224" s="375" t="s">
        <v>389</v>
      </c>
      <c r="H224" s="375" t="s">
        <v>400</v>
      </c>
      <c r="I224" s="763">
        <v>2.3500005568426909E-4</v>
      </c>
      <c r="J224" s="375" t="s">
        <v>1023</v>
      </c>
      <c r="K224" s="375" t="s">
        <v>477</v>
      </c>
      <c r="L224" s="375" t="s">
        <v>1024</v>
      </c>
      <c r="M224" s="375" t="s">
        <v>475</v>
      </c>
      <c r="N224" s="831" t="s">
        <v>779</v>
      </c>
      <c r="U224" s="862"/>
    </row>
    <row r="225" spans="1:21" x14ac:dyDescent="0.4">
      <c r="A225" s="428" t="s">
        <v>49</v>
      </c>
      <c r="B225" s="375" t="s">
        <v>414</v>
      </c>
      <c r="C225" s="375" t="s">
        <v>60</v>
      </c>
      <c r="D225" s="375" t="s">
        <v>53</v>
      </c>
      <c r="E225" s="378"/>
      <c r="F225" s="824">
        <v>0.39</v>
      </c>
      <c r="G225" s="375" t="s">
        <v>390</v>
      </c>
      <c r="H225" s="375" t="s">
        <v>400</v>
      </c>
      <c r="I225" s="763">
        <v>2.8400006729503167E-5</v>
      </c>
      <c r="J225" s="375" t="s">
        <v>1023</v>
      </c>
      <c r="K225" s="375" t="s">
        <v>477</v>
      </c>
      <c r="L225" s="375" t="s">
        <v>1024</v>
      </c>
      <c r="M225" s="375" t="s">
        <v>475</v>
      </c>
      <c r="N225" s="831" t="s">
        <v>779</v>
      </c>
      <c r="U225" s="862"/>
    </row>
    <row r="226" spans="1:21" x14ac:dyDescent="0.4">
      <c r="A226" s="428" t="s">
        <v>49</v>
      </c>
      <c r="B226" s="375" t="s">
        <v>414</v>
      </c>
      <c r="C226" s="375" t="s">
        <v>60</v>
      </c>
      <c r="D226" s="375" t="s">
        <v>53</v>
      </c>
      <c r="E226" s="378"/>
      <c r="F226" s="824">
        <v>0.39</v>
      </c>
      <c r="G226" s="375" t="s">
        <v>391</v>
      </c>
      <c r="H226" s="375" t="s">
        <v>400</v>
      </c>
      <c r="I226" s="763">
        <v>8.2700019596123672E-6</v>
      </c>
      <c r="J226" s="375" t="s">
        <v>1023</v>
      </c>
      <c r="K226" s="375" t="s">
        <v>477</v>
      </c>
      <c r="L226" s="375" t="s">
        <v>1024</v>
      </c>
      <c r="M226" s="375" t="s">
        <v>475</v>
      </c>
      <c r="N226" s="831" t="s">
        <v>779</v>
      </c>
      <c r="U226" s="862"/>
    </row>
    <row r="227" spans="1:21" x14ac:dyDescent="0.4">
      <c r="A227" s="428" t="s">
        <v>49</v>
      </c>
      <c r="B227" s="375" t="s">
        <v>414</v>
      </c>
      <c r="C227" s="375" t="s">
        <v>60</v>
      </c>
      <c r="D227" s="375" t="s">
        <v>53</v>
      </c>
      <c r="E227" s="378"/>
      <c r="F227" s="824">
        <v>0.39</v>
      </c>
      <c r="G227" s="375" t="s">
        <v>392</v>
      </c>
      <c r="H227" s="375" t="s">
        <v>400</v>
      </c>
      <c r="I227" s="763">
        <v>4.910001163445794E-6</v>
      </c>
      <c r="J227" s="375" t="s">
        <v>1023</v>
      </c>
      <c r="K227" s="375" t="s">
        <v>477</v>
      </c>
      <c r="L227" s="375" t="s">
        <v>1024</v>
      </c>
      <c r="M227" s="375" t="s">
        <v>475</v>
      </c>
      <c r="N227" s="831" t="s">
        <v>779</v>
      </c>
      <c r="U227" s="862"/>
    </row>
    <row r="228" spans="1:21" x14ac:dyDescent="0.4">
      <c r="A228" s="428" t="s">
        <v>49</v>
      </c>
      <c r="B228" s="375" t="s">
        <v>414</v>
      </c>
      <c r="C228" s="375" t="s">
        <v>60</v>
      </c>
      <c r="D228" s="375" t="s">
        <v>53</v>
      </c>
      <c r="E228" s="378"/>
      <c r="F228" s="824">
        <v>0.39</v>
      </c>
      <c r="G228" s="375" t="s">
        <v>393</v>
      </c>
      <c r="H228" s="375" t="s">
        <v>400</v>
      </c>
      <c r="I228" s="763">
        <v>3.5561008426333167E-7</v>
      </c>
      <c r="J228" s="375" t="s">
        <v>1023</v>
      </c>
      <c r="K228" s="375" t="s">
        <v>477</v>
      </c>
      <c r="L228" s="375" t="s">
        <v>1024</v>
      </c>
      <c r="M228" s="375" t="s">
        <v>475</v>
      </c>
      <c r="N228" s="831" t="s">
        <v>779</v>
      </c>
      <c r="U228" s="862"/>
    </row>
    <row r="229" spans="1:21" x14ac:dyDescent="0.4">
      <c r="A229" s="428" t="s">
        <v>49</v>
      </c>
      <c r="B229" s="375" t="s">
        <v>414</v>
      </c>
      <c r="C229" s="375" t="s">
        <v>60</v>
      </c>
      <c r="D229" s="375" t="s">
        <v>53</v>
      </c>
      <c r="E229" s="378"/>
      <c r="F229" s="824">
        <v>0.39</v>
      </c>
      <c r="G229" s="375" t="s">
        <v>394</v>
      </c>
      <c r="H229" s="375" t="s">
        <v>400</v>
      </c>
      <c r="I229" s="763">
        <v>6.6987015872860153E-7</v>
      </c>
      <c r="J229" s="375" t="s">
        <v>1023</v>
      </c>
      <c r="K229" s="375" t="s">
        <v>477</v>
      </c>
      <c r="L229" s="375" t="s">
        <v>1024</v>
      </c>
      <c r="M229" s="375" t="s">
        <v>475</v>
      </c>
      <c r="N229" s="831" t="s">
        <v>779</v>
      </c>
      <c r="U229" s="862"/>
    </row>
    <row r="230" spans="1:21" x14ac:dyDescent="0.4">
      <c r="A230" s="428" t="s">
        <v>49</v>
      </c>
      <c r="B230" s="375" t="s">
        <v>414</v>
      </c>
      <c r="C230" s="375" t="s">
        <v>60</v>
      </c>
      <c r="D230" s="375" t="s">
        <v>53</v>
      </c>
      <c r="E230" s="378"/>
      <c r="F230" s="824">
        <v>0.39</v>
      </c>
      <c r="G230" s="375" t="s">
        <v>395</v>
      </c>
      <c r="H230" s="375" t="s">
        <v>400</v>
      </c>
      <c r="I230" s="763">
        <v>9.0000021325890309E-6</v>
      </c>
      <c r="J230" s="375" t="s">
        <v>1023</v>
      </c>
      <c r="K230" s="375" t="s">
        <v>477</v>
      </c>
      <c r="L230" s="375" t="s">
        <v>1024</v>
      </c>
      <c r="M230" s="375" t="s">
        <v>475</v>
      </c>
      <c r="N230" s="831" t="s">
        <v>779</v>
      </c>
      <c r="U230" s="862"/>
    </row>
    <row r="231" spans="1:21" x14ac:dyDescent="0.4">
      <c r="A231" s="428" t="s">
        <v>49</v>
      </c>
      <c r="B231" s="375" t="s">
        <v>414</v>
      </c>
      <c r="C231" s="375" t="s">
        <v>60</v>
      </c>
      <c r="D231" s="375" t="s">
        <v>53</v>
      </c>
      <c r="E231" s="378"/>
      <c r="F231" s="824">
        <v>0.39</v>
      </c>
      <c r="G231" s="375" t="s">
        <v>396</v>
      </c>
      <c r="H231" s="375" t="s">
        <v>400</v>
      </c>
      <c r="I231" s="763">
        <v>1.3500003198883547E-5</v>
      </c>
      <c r="J231" s="375" t="s">
        <v>1023</v>
      </c>
      <c r="K231" s="375" t="s">
        <v>477</v>
      </c>
      <c r="L231" s="375" t="s">
        <v>1024</v>
      </c>
      <c r="M231" s="375" t="s">
        <v>475</v>
      </c>
      <c r="N231" s="831" t="s">
        <v>779</v>
      </c>
      <c r="U231" s="862"/>
    </row>
    <row r="232" spans="1:21" x14ac:dyDescent="0.4">
      <c r="A232" s="428" t="s">
        <v>49</v>
      </c>
      <c r="B232" s="375" t="s">
        <v>414</v>
      </c>
      <c r="C232" s="375" t="s">
        <v>60</v>
      </c>
      <c r="D232" s="375" t="s">
        <v>53</v>
      </c>
      <c r="E232" s="378"/>
      <c r="F232" s="824">
        <v>0.39</v>
      </c>
      <c r="G232" s="375" t="s">
        <v>1025</v>
      </c>
      <c r="H232" s="375" t="s">
        <v>400</v>
      </c>
      <c r="I232" s="763">
        <v>0.7205371455809807</v>
      </c>
      <c r="J232" s="375" t="s">
        <v>1023</v>
      </c>
      <c r="K232" s="375" t="s">
        <v>477</v>
      </c>
      <c r="L232" s="375" t="s">
        <v>1024</v>
      </c>
      <c r="M232" s="375" t="s">
        <v>475</v>
      </c>
      <c r="N232" s="831" t="s">
        <v>779</v>
      </c>
      <c r="U232" s="862"/>
    </row>
    <row r="233" spans="1:21" x14ac:dyDescent="0.4">
      <c r="A233" s="428" t="s">
        <v>49</v>
      </c>
      <c r="B233" s="375" t="s">
        <v>414</v>
      </c>
      <c r="C233" s="375" t="s">
        <v>60</v>
      </c>
      <c r="D233" s="375" t="s">
        <v>53</v>
      </c>
      <c r="E233" s="378"/>
      <c r="F233" s="824">
        <v>0.39</v>
      </c>
      <c r="G233" s="375" t="s">
        <v>387</v>
      </c>
      <c r="H233" s="375" t="s">
        <v>401</v>
      </c>
      <c r="I233" s="378">
        <v>1.7118087714163085E-6</v>
      </c>
      <c r="J233" s="375" t="s">
        <v>1023</v>
      </c>
      <c r="K233" s="375" t="s">
        <v>477</v>
      </c>
      <c r="L233" s="375" t="s">
        <v>1024</v>
      </c>
      <c r="M233" s="375" t="s">
        <v>475</v>
      </c>
      <c r="N233" s="831" t="s">
        <v>781</v>
      </c>
      <c r="U233" s="862"/>
    </row>
    <row r="234" spans="1:21" x14ac:dyDescent="0.4">
      <c r="A234" s="428" t="s">
        <v>49</v>
      </c>
      <c r="B234" s="375" t="s">
        <v>414</v>
      </c>
      <c r="C234" s="375" t="s">
        <v>60</v>
      </c>
      <c r="D234" s="375" t="s">
        <v>53</v>
      </c>
      <c r="E234" s="378"/>
      <c r="F234" s="824">
        <v>0.39</v>
      </c>
      <c r="G234" s="375" t="s">
        <v>388</v>
      </c>
      <c r="H234" s="375" t="s">
        <v>401</v>
      </c>
      <c r="I234" s="378">
        <v>2.0561729266239141E-5</v>
      </c>
      <c r="J234" s="375" t="s">
        <v>1023</v>
      </c>
      <c r="K234" s="375" t="s">
        <v>477</v>
      </c>
      <c r="L234" s="375" t="s">
        <v>1024</v>
      </c>
      <c r="M234" s="375" t="s">
        <v>475</v>
      </c>
      <c r="N234" s="831" t="s">
        <v>781</v>
      </c>
      <c r="U234" s="862"/>
    </row>
    <row r="235" spans="1:21" x14ac:dyDescent="0.4">
      <c r="A235" s="428" t="s">
        <v>49</v>
      </c>
      <c r="B235" s="375" t="s">
        <v>414</v>
      </c>
      <c r="C235" s="375" t="s">
        <v>60</v>
      </c>
      <c r="D235" s="375" t="s">
        <v>53</v>
      </c>
      <c r="E235" s="378"/>
      <c r="F235" s="824">
        <v>0.39</v>
      </c>
      <c r="G235" s="375" t="s">
        <v>389</v>
      </c>
      <c r="H235" s="375" t="s">
        <v>401</v>
      </c>
      <c r="I235" s="378">
        <v>2.3582842848193105E-4</v>
      </c>
      <c r="J235" s="375" t="s">
        <v>1023</v>
      </c>
      <c r="K235" s="375" t="s">
        <v>477</v>
      </c>
      <c r="L235" s="375" t="s">
        <v>1024</v>
      </c>
      <c r="M235" s="375" t="s">
        <v>475</v>
      </c>
      <c r="N235" s="831" t="s">
        <v>781</v>
      </c>
      <c r="U235" s="862"/>
    </row>
    <row r="236" spans="1:21" x14ac:dyDescent="0.4">
      <c r="A236" s="428" t="s">
        <v>49</v>
      </c>
      <c r="B236" s="375" t="s">
        <v>414</v>
      </c>
      <c r="C236" s="375" t="s">
        <v>60</v>
      </c>
      <c r="D236" s="375" t="s">
        <v>53</v>
      </c>
      <c r="E236" s="378"/>
      <c r="F236" s="824">
        <v>0.39</v>
      </c>
      <c r="G236" s="375" t="s">
        <v>390</v>
      </c>
      <c r="H236" s="375" t="s">
        <v>401</v>
      </c>
      <c r="I236" s="378">
        <v>2.8902185583531793E-5</v>
      </c>
      <c r="J236" s="375" t="s">
        <v>1023</v>
      </c>
      <c r="K236" s="375" t="s">
        <v>477</v>
      </c>
      <c r="L236" s="375" t="s">
        <v>1024</v>
      </c>
      <c r="M236" s="375" t="s">
        <v>475</v>
      </c>
      <c r="N236" s="831" t="s">
        <v>781</v>
      </c>
      <c r="U236" s="862"/>
    </row>
    <row r="237" spans="1:21" x14ac:dyDescent="0.4">
      <c r="A237" s="428" t="s">
        <v>49</v>
      </c>
      <c r="B237" s="375" t="s">
        <v>414</v>
      </c>
      <c r="C237" s="375" t="s">
        <v>60</v>
      </c>
      <c r="D237" s="375" t="s">
        <v>53</v>
      </c>
      <c r="E237" s="378"/>
      <c r="F237" s="824">
        <v>0.39</v>
      </c>
      <c r="G237" s="375" t="s">
        <v>391</v>
      </c>
      <c r="H237" s="375" t="s">
        <v>401</v>
      </c>
      <c r="I237" s="378">
        <v>8.501822233971292E-6</v>
      </c>
      <c r="J237" s="375" t="s">
        <v>1023</v>
      </c>
      <c r="K237" s="375" t="s">
        <v>477</v>
      </c>
      <c r="L237" s="375" t="s">
        <v>1024</v>
      </c>
      <c r="M237" s="375" t="s">
        <v>475</v>
      </c>
      <c r="N237" s="831" t="s">
        <v>781</v>
      </c>
      <c r="U237" s="862"/>
    </row>
    <row r="238" spans="1:21" x14ac:dyDescent="0.4">
      <c r="A238" s="428" t="s">
        <v>49</v>
      </c>
      <c r="B238" s="375" t="s">
        <v>414</v>
      </c>
      <c r="C238" s="375" t="s">
        <v>60</v>
      </c>
      <c r="D238" s="375" t="s">
        <v>53</v>
      </c>
      <c r="E238" s="378"/>
      <c r="F238" s="824">
        <v>0.39</v>
      </c>
      <c r="G238" s="375" t="s">
        <v>392</v>
      </c>
      <c r="H238" s="375" t="s">
        <v>401</v>
      </c>
      <c r="I238" s="378">
        <v>7.738605083349976E-6</v>
      </c>
      <c r="J238" s="375" t="s">
        <v>1023</v>
      </c>
      <c r="K238" s="375" t="s">
        <v>477</v>
      </c>
      <c r="L238" s="375" t="s">
        <v>1024</v>
      </c>
      <c r="M238" s="375" t="s">
        <v>475</v>
      </c>
      <c r="N238" s="831" t="s">
        <v>781</v>
      </c>
      <c r="U238" s="862"/>
    </row>
    <row r="239" spans="1:21" x14ac:dyDescent="0.4">
      <c r="A239" s="428" t="s">
        <v>49</v>
      </c>
      <c r="B239" s="375" t="s">
        <v>414</v>
      </c>
      <c r="C239" s="375" t="s">
        <v>60</v>
      </c>
      <c r="D239" s="375" t="s">
        <v>53</v>
      </c>
      <c r="E239" s="378"/>
      <c r="F239" s="824">
        <v>0.39</v>
      </c>
      <c r="G239" s="375" t="s">
        <v>393</v>
      </c>
      <c r="H239" s="375" t="s">
        <v>401</v>
      </c>
      <c r="I239" s="378">
        <v>3.5993377949097536E-7</v>
      </c>
      <c r="J239" s="375" t="s">
        <v>1023</v>
      </c>
      <c r="K239" s="375" t="s">
        <v>477</v>
      </c>
      <c r="L239" s="375" t="s">
        <v>1024</v>
      </c>
      <c r="M239" s="375" t="s">
        <v>475</v>
      </c>
      <c r="N239" s="831" t="s">
        <v>781</v>
      </c>
      <c r="U239" s="862"/>
    </row>
    <row r="240" spans="1:21" x14ac:dyDescent="0.4">
      <c r="A240" s="428" t="s">
        <v>49</v>
      </c>
      <c r="B240" s="375" t="s">
        <v>414</v>
      </c>
      <c r="C240" s="375" t="s">
        <v>60</v>
      </c>
      <c r="D240" s="375" t="s">
        <v>53</v>
      </c>
      <c r="E240" s="378"/>
      <c r="F240" s="824">
        <v>0.39</v>
      </c>
      <c r="G240" s="375" t="s">
        <v>394</v>
      </c>
      <c r="H240" s="375" t="s">
        <v>401</v>
      </c>
      <c r="I240" s="378">
        <v>6.7934052968836616E-7</v>
      </c>
      <c r="J240" s="375" t="s">
        <v>1023</v>
      </c>
      <c r="K240" s="375" t="s">
        <v>477</v>
      </c>
      <c r="L240" s="375" t="s">
        <v>1024</v>
      </c>
      <c r="M240" s="375" t="s">
        <v>475</v>
      </c>
      <c r="N240" s="831" t="s">
        <v>781</v>
      </c>
      <c r="U240" s="862"/>
    </row>
    <row r="241" spans="1:21" x14ac:dyDescent="0.4">
      <c r="A241" s="428" t="s">
        <v>49</v>
      </c>
      <c r="B241" s="375" t="s">
        <v>414</v>
      </c>
      <c r="C241" s="375" t="s">
        <v>60</v>
      </c>
      <c r="D241" s="375" t="s">
        <v>53</v>
      </c>
      <c r="E241" s="375"/>
      <c r="F241" s="824">
        <v>0.39</v>
      </c>
      <c r="G241" s="375" t="s">
        <v>395</v>
      </c>
      <c r="H241" s="375" t="s">
        <v>401</v>
      </c>
      <c r="I241" s="378">
        <v>1.0288504837070885E-5</v>
      </c>
      <c r="J241" s="375" t="s">
        <v>1023</v>
      </c>
      <c r="K241" s="375" t="s">
        <v>477</v>
      </c>
      <c r="L241" s="375" t="s">
        <v>1024</v>
      </c>
      <c r="M241" s="375" t="s">
        <v>475</v>
      </c>
      <c r="N241" s="831" t="s">
        <v>781</v>
      </c>
      <c r="U241" s="862"/>
    </row>
    <row r="242" spans="1:21" x14ac:dyDescent="0.4">
      <c r="A242" s="428" t="s">
        <v>49</v>
      </c>
      <c r="B242" s="375" t="s">
        <v>414</v>
      </c>
      <c r="C242" s="375" t="s">
        <v>60</v>
      </c>
      <c r="D242" s="375" t="s">
        <v>53</v>
      </c>
      <c r="E242" s="375"/>
      <c r="F242" s="824">
        <v>0.39</v>
      </c>
      <c r="G242" s="375" t="s">
        <v>396</v>
      </c>
      <c r="H242" s="375" t="s">
        <v>401</v>
      </c>
      <c r="I242" s="378">
        <v>1.3507889644072333E-5</v>
      </c>
      <c r="J242" s="375" t="s">
        <v>1023</v>
      </c>
      <c r="K242" s="375" t="s">
        <v>477</v>
      </c>
      <c r="L242" s="375" t="s">
        <v>1024</v>
      </c>
      <c r="M242" s="375" t="s">
        <v>475</v>
      </c>
      <c r="N242" s="831" t="s">
        <v>781</v>
      </c>
      <c r="U242" s="862"/>
    </row>
    <row r="243" spans="1:21" x14ac:dyDescent="0.4">
      <c r="A243" s="428" t="s">
        <v>49</v>
      </c>
      <c r="B243" s="375" t="s">
        <v>414</v>
      </c>
      <c r="C243" s="375" t="s">
        <v>60</v>
      </c>
      <c r="D243" s="375" t="s">
        <v>53</v>
      </c>
      <c r="E243" s="375"/>
      <c r="F243" s="824">
        <v>0.39</v>
      </c>
      <c r="G243" s="375" t="s">
        <v>1025</v>
      </c>
      <c r="H243" s="375" t="s">
        <v>401</v>
      </c>
      <c r="I243" s="378">
        <v>0.7211927530100678</v>
      </c>
      <c r="J243" s="375" t="s">
        <v>1023</v>
      </c>
      <c r="K243" s="375" t="s">
        <v>477</v>
      </c>
      <c r="L243" s="375" t="s">
        <v>1024</v>
      </c>
      <c r="M243" s="375" t="s">
        <v>475</v>
      </c>
      <c r="N243" s="831" t="s">
        <v>781</v>
      </c>
      <c r="U243" s="862"/>
    </row>
    <row r="244" spans="1:21" x14ac:dyDescent="0.4">
      <c r="A244" s="428" t="s">
        <v>49</v>
      </c>
      <c r="B244" s="375" t="s">
        <v>414</v>
      </c>
      <c r="C244" s="375" t="s">
        <v>60</v>
      </c>
      <c r="D244" s="375" t="s">
        <v>406</v>
      </c>
      <c r="E244" s="375" t="s">
        <v>717</v>
      </c>
      <c r="F244" s="824">
        <v>0.22499999999999998</v>
      </c>
      <c r="G244" s="375" t="s">
        <v>387</v>
      </c>
      <c r="H244" s="375" t="s">
        <v>400</v>
      </c>
      <c r="I244" s="763">
        <v>2.400000568690408E-5</v>
      </c>
      <c r="J244" s="375" t="s">
        <v>1023</v>
      </c>
      <c r="K244" s="375" t="s">
        <v>477</v>
      </c>
      <c r="L244" s="375" t="s">
        <v>1024</v>
      </c>
      <c r="M244" s="375" t="s">
        <v>475</v>
      </c>
      <c r="N244" s="831" t="s">
        <v>785</v>
      </c>
      <c r="U244" s="862"/>
    </row>
    <row r="245" spans="1:21" x14ac:dyDescent="0.4">
      <c r="A245" s="428" t="s">
        <v>49</v>
      </c>
      <c r="B245" s="375" t="s">
        <v>414</v>
      </c>
      <c r="C245" s="375" t="s">
        <v>60</v>
      </c>
      <c r="D245" s="375" t="s">
        <v>406</v>
      </c>
      <c r="E245" s="375" t="s">
        <v>717</v>
      </c>
      <c r="F245" s="824">
        <v>0.22499999999999998</v>
      </c>
      <c r="G245" s="375" t="s">
        <v>388</v>
      </c>
      <c r="H245" s="375" t="s">
        <v>400</v>
      </c>
      <c r="I245" s="763">
        <v>2.0400004833868472E-4</v>
      </c>
      <c r="J245" s="375" t="s">
        <v>1023</v>
      </c>
      <c r="K245" s="375" t="s">
        <v>477</v>
      </c>
      <c r="L245" s="375" t="s">
        <v>1024</v>
      </c>
      <c r="M245" s="375" t="s">
        <v>475</v>
      </c>
      <c r="N245" s="831" t="s">
        <v>785</v>
      </c>
      <c r="U245" s="862"/>
    </row>
    <row r="246" spans="1:21" x14ac:dyDescent="0.4">
      <c r="A246" s="428" t="s">
        <v>49</v>
      </c>
      <c r="B246" s="375" t="s">
        <v>414</v>
      </c>
      <c r="C246" s="375" t="s">
        <v>60</v>
      </c>
      <c r="D246" s="375" t="s">
        <v>406</v>
      </c>
      <c r="E246" s="375" t="s">
        <v>717</v>
      </c>
      <c r="F246" s="824">
        <v>0.22499999999999998</v>
      </c>
      <c r="G246" s="375" t="s">
        <v>389</v>
      </c>
      <c r="H246" s="375" t="s">
        <v>400</v>
      </c>
      <c r="I246" s="763">
        <v>2.8480006748459511E-3</v>
      </c>
      <c r="J246" s="375" t="s">
        <v>1023</v>
      </c>
      <c r="K246" s="375" t="s">
        <v>477</v>
      </c>
      <c r="L246" s="375" t="s">
        <v>1024</v>
      </c>
      <c r="M246" s="375" t="s">
        <v>475</v>
      </c>
      <c r="N246" s="831" t="s">
        <v>785</v>
      </c>
      <c r="U246" s="862"/>
    </row>
    <row r="247" spans="1:21" x14ac:dyDescent="0.4">
      <c r="A247" s="428" t="s">
        <v>49</v>
      </c>
      <c r="B247" s="375" t="s">
        <v>414</v>
      </c>
      <c r="C247" s="375" t="s">
        <v>60</v>
      </c>
      <c r="D247" s="375" t="s">
        <v>406</v>
      </c>
      <c r="E247" s="375" t="s">
        <v>717</v>
      </c>
      <c r="F247" s="824">
        <v>0.22499999999999998</v>
      </c>
      <c r="G247" s="375" t="s">
        <v>390</v>
      </c>
      <c r="H247" s="375" t="s">
        <v>400</v>
      </c>
      <c r="I247" s="763">
        <v>1.1800002796061175E-4</v>
      </c>
      <c r="J247" s="375" t="s">
        <v>1023</v>
      </c>
      <c r="K247" s="375" t="s">
        <v>477</v>
      </c>
      <c r="L247" s="375" t="s">
        <v>1024</v>
      </c>
      <c r="M247" s="375" t="s">
        <v>475</v>
      </c>
      <c r="N247" s="831" t="s">
        <v>785</v>
      </c>
      <c r="U247" s="862"/>
    </row>
    <row r="248" spans="1:21" x14ac:dyDescent="0.4">
      <c r="A248" s="428" t="s">
        <v>49</v>
      </c>
      <c r="B248" s="375" t="s">
        <v>414</v>
      </c>
      <c r="C248" s="375" t="s">
        <v>60</v>
      </c>
      <c r="D248" s="375" t="s">
        <v>406</v>
      </c>
      <c r="E248" s="375" t="s">
        <v>717</v>
      </c>
      <c r="F248" s="824">
        <v>0.22499999999999998</v>
      </c>
      <c r="G248" s="375" t="s">
        <v>391</v>
      </c>
      <c r="H248" s="375" t="s">
        <v>400</v>
      </c>
      <c r="I248" s="763">
        <v>1.1800002796061175E-4</v>
      </c>
      <c r="J248" s="375" t="s">
        <v>1023</v>
      </c>
      <c r="K248" s="375" t="s">
        <v>477</v>
      </c>
      <c r="L248" s="375" t="s">
        <v>1024</v>
      </c>
      <c r="M248" s="375" t="s">
        <v>475</v>
      </c>
      <c r="N248" s="831" t="s">
        <v>785</v>
      </c>
      <c r="U248" s="862"/>
    </row>
    <row r="249" spans="1:21" x14ac:dyDescent="0.4">
      <c r="A249" s="428" t="s">
        <v>49</v>
      </c>
      <c r="B249" s="375" t="s">
        <v>414</v>
      </c>
      <c r="C249" s="375" t="s">
        <v>60</v>
      </c>
      <c r="D249" s="375" t="s">
        <v>406</v>
      </c>
      <c r="E249" s="375" t="s">
        <v>717</v>
      </c>
      <c r="F249" s="824">
        <v>0.22499999999999998</v>
      </c>
      <c r="G249" s="375" t="s">
        <v>392</v>
      </c>
      <c r="H249" s="375" t="s">
        <v>400</v>
      </c>
      <c r="I249" s="763">
        <v>8.9630021238217214E-3</v>
      </c>
      <c r="J249" s="375" t="s">
        <v>1023</v>
      </c>
      <c r="K249" s="375" t="s">
        <v>477</v>
      </c>
      <c r="L249" s="375" t="s">
        <v>1024</v>
      </c>
      <c r="M249" s="375" t="s">
        <v>475</v>
      </c>
      <c r="N249" s="831" t="s">
        <v>785</v>
      </c>
      <c r="U249" s="862"/>
    </row>
    <row r="250" spans="1:21" x14ac:dyDescent="0.4">
      <c r="A250" s="428" t="s">
        <v>49</v>
      </c>
      <c r="B250" s="375" t="s">
        <v>414</v>
      </c>
      <c r="C250" s="375" t="s">
        <v>60</v>
      </c>
      <c r="D250" s="375" t="s">
        <v>406</v>
      </c>
      <c r="E250" s="375" t="s">
        <v>717</v>
      </c>
      <c r="F250" s="824">
        <v>0.22499999999999998</v>
      </c>
      <c r="G250" s="375" t="s">
        <v>393</v>
      </c>
      <c r="H250" s="375" t="s">
        <v>400</v>
      </c>
      <c r="I250" s="763">
        <v>5.074001202306304E-6</v>
      </c>
      <c r="J250" s="375" t="s">
        <v>1023</v>
      </c>
      <c r="K250" s="375" t="s">
        <v>477</v>
      </c>
      <c r="L250" s="375" t="s">
        <v>1024</v>
      </c>
      <c r="M250" s="375" t="s">
        <v>475</v>
      </c>
      <c r="N250" s="831" t="s">
        <v>785</v>
      </c>
      <c r="U250" s="862"/>
    </row>
    <row r="251" spans="1:21" x14ac:dyDescent="0.4">
      <c r="A251" s="428" t="s">
        <v>49</v>
      </c>
      <c r="B251" s="375" t="s">
        <v>414</v>
      </c>
      <c r="C251" s="375" t="s">
        <v>60</v>
      </c>
      <c r="D251" s="375" t="s">
        <v>406</v>
      </c>
      <c r="E251" s="375" t="s">
        <v>717</v>
      </c>
      <c r="F251" s="824">
        <v>0.22499999999999998</v>
      </c>
      <c r="G251" s="375" t="s">
        <v>394</v>
      </c>
      <c r="H251" s="375" t="s">
        <v>400</v>
      </c>
      <c r="I251" s="763">
        <v>9.5580022648095496E-6</v>
      </c>
      <c r="J251" s="375" t="s">
        <v>1023</v>
      </c>
      <c r="K251" s="375" t="s">
        <v>477</v>
      </c>
      <c r="L251" s="375" t="s">
        <v>1024</v>
      </c>
      <c r="M251" s="375" t="s">
        <v>475</v>
      </c>
      <c r="N251" s="831" t="s">
        <v>785</v>
      </c>
      <c r="U251" s="862"/>
    </row>
    <row r="252" spans="1:21" x14ac:dyDescent="0.4">
      <c r="A252" s="428" t="s">
        <v>49</v>
      </c>
      <c r="B252" s="375" t="s">
        <v>414</v>
      </c>
      <c r="C252" s="375" t="s">
        <v>60</v>
      </c>
      <c r="D252" s="375" t="s">
        <v>406</v>
      </c>
      <c r="E252" s="375" t="s">
        <v>717</v>
      </c>
      <c r="F252" s="824">
        <v>0.22499999999999998</v>
      </c>
      <c r="G252" s="375" t="s">
        <v>395</v>
      </c>
      <c r="H252" s="375" t="s">
        <v>400</v>
      </c>
      <c r="I252" s="763">
        <v>1.6000003791269388E-5</v>
      </c>
      <c r="J252" s="375" t="s">
        <v>1023</v>
      </c>
      <c r="K252" s="375" t="s">
        <v>477</v>
      </c>
      <c r="L252" s="375" t="s">
        <v>1024</v>
      </c>
      <c r="M252" s="375" t="s">
        <v>475</v>
      </c>
      <c r="N252" s="831" t="s">
        <v>785</v>
      </c>
      <c r="U252" s="862"/>
    </row>
    <row r="253" spans="1:21" x14ac:dyDescent="0.4">
      <c r="A253" s="428" t="s">
        <v>49</v>
      </c>
      <c r="B253" s="375" t="s">
        <v>414</v>
      </c>
      <c r="C253" s="375" t="s">
        <v>60</v>
      </c>
      <c r="D253" s="375" t="s">
        <v>406</v>
      </c>
      <c r="E253" s="375" t="s">
        <v>717</v>
      </c>
      <c r="F253" s="824">
        <v>0.22499999999999998</v>
      </c>
      <c r="G253" s="375" t="s">
        <v>396</v>
      </c>
      <c r="H253" s="375" t="s">
        <v>400</v>
      </c>
      <c r="I253" s="763">
        <v>2.400000568690408E-5</v>
      </c>
      <c r="J253" s="375" t="s">
        <v>1023</v>
      </c>
      <c r="K253" s="375" t="s">
        <v>477</v>
      </c>
      <c r="L253" s="375" t="s">
        <v>1024</v>
      </c>
      <c r="M253" s="375" t="s">
        <v>475</v>
      </c>
      <c r="N253" s="831" t="s">
        <v>785</v>
      </c>
      <c r="U253" s="862"/>
    </row>
    <row r="254" spans="1:21" x14ac:dyDescent="0.4">
      <c r="A254" s="428" t="s">
        <v>49</v>
      </c>
      <c r="B254" s="375" t="s">
        <v>414</v>
      </c>
      <c r="C254" s="375" t="s">
        <v>60</v>
      </c>
      <c r="D254" s="375" t="s">
        <v>406</v>
      </c>
      <c r="E254" s="375" t="s">
        <v>717</v>
      </c>
      <c r="F254" s="824">
        <v>0.22499999999999998</v>
      </c>
      <c r="G254" s="375" t="s">
        <v>1025</v>
      </c>
      <c r="H254" s="375" t="s">
        <v>400</v>
      </c>
      <c r="I254" s="763">
        <v>1.2486425224449822</v>
      </c>
      <c r="J254" s="375" t="s">
        <v>1023</v>
      </c>
      <c r="K254" s="375" t="s">
        <v>477</v>
      </c>
      <c r="L254" s="375" t="s">
        <v>1024</v>
      </c>
      <c r="M254" s="375" t="s">
        <v>475</v>
      </c>
      <c r="N254" s="831" t="s">
        <v>785</v>
      </c>
      <c r="U254" s="862"/>
    </row>
    <row r="255" spans="1:21" x14ac:dyDescent="0.4">
      <c r="A255" s="428" t="s">
        <v>49</v>
      </c>
      <c r="B255" s="375" t="s">
        <v>414</v>
      </c>
      <c r="C255" s="375" t="s">
        <v>60</v>
      </c>
      <c r="D255" s="375" t="s">
        <v>406</v>
      </c>
      <c r="E255" s="375" t="s">
        <v>717</v>
      </c>
      <c r="F255" s="824">
        <v>0.22499999999999998</v>
      </c>
      <c r="G255" s="375" t="s">
        <v>387</v>
      </c>
      <c r="H255" s="375" t="s">
        <v>401</v>
      </c>
      <c r="I255" s="378">
        <v>2.4811814245061489E-5</v>
      </c>
      <c r="J255" s="375" t="s">
        <v>1023</v>
      </c>
      <c r="K255" s="375" t="s">
        <v>477</v>
      </c>
      <c r="L255" s="375" t="s">
        <v>1024</v>
      </c>
      <c r="M255" s="375" t="s">
        <v>475</v>
      </c>
      <c r="N255" s="831" t="s">
        <v>787</v>
      </c>
      <c r="U255" s="862"/>
    </row>
    <row r="256" spans="1:21" x14ac:dyDescent="0.4">
      <c r="A256" s="428" t="s">
        <v>49</v>
      </c>
      <c r="B256" s="375" t="s">
        <v>414</v>
      </c>
      <c r="C256" s="375" t="s">
        <v>60</v>
      </c>
      <c r="D256" s="375" t="s">
        <v>406</v>
      </c>
      <c r="E256" s="375" t="s">
        <v>717</v>
      </c>
      <c r="F256" s="824">
        <v>0.22499999999999998</v>
      </c>
      <c r="G256" s="375" t="s">
        <v>388</v>
      </c>
      <c r="H256" s="375" t="s">
        <v>401</v>
      </c>
      <c r="I256" s="378">
        <v>2.0946177402691334E-4</v>
      </c>
      <c r="J256" s="375" t="s">
        <v>1023</v>
      </c>
      <c r="K256" s="375" t="s">
        <v>477</v>
      </c>
      <c r="L256" s="375" t="s">
        <v>1024</v>
      </c>
      <c r="M256" s="375" t="s">
        <v>475</v>
      </c>
      <c r="N256" s="831" t="s">
        <v>787</v>
      </c>
      <c r="U256" s="862"/>
    </row>
    <row r="257" spans="1:21" x14ac:dyDescent="0.4">
      <c r="A257" s="428" t="s">
        <v>49</v>
      </c>
      <c r="B257" s="375" t="s">
        <v>414</v>
      </c>
      <c r="C257" s="375" t="s">
        <v>60</v>
      </c>
      <c r="D257" s="375" t="s">
        <v>406</v>
      </c>
      <c r="E257" s="375" t="s">
        <v>717</v>
      </c>
      <c r="F257" s="824">
        <v>0.22499999999999998</v>
      </c>
      <c r="G257" s="375" t="s">
        <v>389</v>
      </c>
      <c r="H257" s="375" t="s">
        <v>401</v>
      </c>
      <c r="I257" s="378">
        <v>2.8488290476436128E-3</v>
      </c>
      <c r="J257" s="375" t="s">
        <v>1023</v>
      </c>
      <c r="K257" s="375" t="s">
        <v>477</v>
      </c>
      <c r="L257" s="375" t="s">
        <v>1024</v>
      </c>
      <c r="M257" s="375" t="s">
        <v>475</v>
      </c>
      <c r="N257" s="831" t="s">
        <v>787</v>
      </c>
      <c r="U257" s="862"/>
    </row>
    <row r="258" spans="1:21" x14ac:dyDescent="0.4">
      <c r="A258" s="428" t="s">
        <v>49</v>
      </c>
      <c r="B258" s="375" t="s">
        <v>414</v>
      </c>
      <c r="C258" s="375" t="s">
        <v>60</v>
      </c>
      <c r="D258" s="375" t="s">
        <v>406</v>
      </c>
      <c r="E258" s="375" t="s">
        <v>717</v>
      </c>
      <c r="F258" s="824">
        <v>0.22499999999999998</v>
      </c>
      <c r="G258" s="375" t="s">
        <v>390</v>
      </c>
      <c r="H258" s="375" t="s">
        <v>401</v>
      </c>
      <c r="I258" s="378">
        <v>1.1850220681464038E-4</v>
      </c>
      <c r="J258" s="375" t="s">
        <v>1023</v>
      </c>
      <c r="K258" s="375" t="s">
        <v>477</v>
      </c>
      <c r="L258" s="375" t="s">
        <v>1024</v>
      </c>
      <c r="M258" s="375" t="s">
        <v>475</v>
      </c>
      <c r="N258" s="831" t="s">
        <v>787</v>
      </c>
      <c r="U258" s="862"/>
    </row>
    <row r="259" spans="1:21" x14ac:dyDescent="0.4">
      <c r="A259" s="428" t="s">
        <v>49</v>
      </c>
      <c r="B259" s="375" t="s">
        <v>414</v>
      </c>
      <c r="C259" s="375" t="s">
        <v>60</v>
      </c>
      <c r="D259" s="375" t="s">
        <v>406</v>
      </c>
      <c r="E259" s="375" t="s">
        <v>717</v>
      </c>
      <c r="F259" s="824">
        <v>0.22499999999999998</v>
      </c>
      <c r="G259" s="375" t="s">
        <v>391</v>
      </c>
      <c r="H259" s="375" t="s">
        <v>401</v>
      </c>
      <c r="I259" s="378">
        <v>1.1823184823497069E-4</v>
      </c>
      <c r="J259" s="375" t="s">
        <v>1023</v>
      </c>
      <c r="K259" s="375" t="s">
        <v>477</v>
      </c>
      <c r="L259" s="375" t="s">
        <v>1024</v>
      </c>
      <c r="M259" s="375" t="s">
        <v>475</v>
      </c>
      <c r="N259" s="831" t="s">
        <v>787</v>
      </c>
      <c r="U259" s="862"/>
    </row>
    <row r="260" spans="1:21" x14ac:dyDescent="0.4">
      <c r="A260" s="428" t="s">
        <v>49</v>
      </c>
      <c r="B260" s="375" t="s">
        <v>414</v>
      </c>
      <c r="C260" s="375" t="s">
        <v>60</v>
      </c>
      <c r="D260" s="375" t="s">
        <v>406</v>
      </c>
      <c r="E260" s="375" t="s">
        <v>717</v>
      </c>
      <c r="F260" s="824">
        <v>0.22499999999999998</v>
      </c>
      <c r="G260" s="375" t="s">
        <v>392</v>
      </c>
      <c r="H260" s="375" t="s">
        <v>401</v>
      </c>
      <c r="I260" s="378">
        <v>8.9658307277416249E-3</v>
      </c>
      <c r="J260" s="375" t="s">
        <v>1023</v>
      </c>
      <c r="K260" s="375" t="s">
        <v>477</v>
      </c>
      <c r="L260" s="375" t="s">
        <v>1024</v>
      </c>
      <c r="M260" s="375" t="s">
        <v>475</v>
      </c>
      <c r="N260" s="831" t="s">
        <v>787</v>
      </c>
      <c r="U260" s="862"/>
    </row>
    <row r="261" spans="1:21" x14ac:dyDescent="0.4">
      <c r="A261" s="428" t="s">
        <v>49</v>
      </c>
      <c r="B261" s="375" t="s">
        <v>414</v>
      </c>
      <c r="C261" s="375" t="s">
        <v>60</v>
      </c>
      <c r="D261" s="375" t="s">
        <v>406</v>
      </c>
      <c r="E261" s="375" t="s">
        <v>717</v>
      </c>
      <c r="F261" s="824">
        <v>0.22499999999999998</v>
      </c>
      <c r="G261" s="375" t="s">
        <v>393</v>
      </c>
      <c r="H261" s="375" t="s">
        <v>401</v>
      </c>
      <c r="I261" s="378">
        <v>5.0783248975339477E-6</v>
      </c>
      <c r="J261" s="375" t="s">
        <v>1023</v>
      </c>
      <c r="K261" s="375" t="s">
        <v>477</v>
      </c>
      <c r="L261" s="375" t="s">
        <v>1024</v>
      </c>
      <c r="M261" s="375" t="s">
        <v>475</v>
      </c>
      <c r="N261" s="831" t="s">
        <v>787</v>
      </c>
      <c r="U261" s="862"/>
    </row>
    <row r="262" spans="1:21" x14ac:dyDescent="0.4">
      <c r="A262" s="428" t="s">
        <v>49</v>
      </c>
      <c r="B262" s="375" t="s">
        <v>414</v>
      </c>
      <c r="C262" s="375" t="s">
        <v>60</v>
      </c>
      <c r="D262" s="375" t="s">
        <v>406</v>
      </c>
      <c r="E262" s="375" t="s">
        <v>717</v>
      </c>
      <c r="F262" s="824">
        <v>0.22499999999999998</v>
      </c>
      <c r="G262" s="375" t="s">
        <v>394</v>
      </c>
      <c r="H262" s="375" t="s">
        <v>401</v>
      </c>
      <c r="I262" s="378">
        <v>9.5674726357693128E-6</v>
      </c>
      <c r="J262" s="375" t="s">
        <v>1023</v>
      </c>
      <c r="K262" s="375" t="s">
        <v>477</v>
      </c>
      <c r="L262" s="375" t="s">
        <v>1024</v>
      </c>
      <c r="M262" s="375" t="s">
        <v>475</v>
      </c>
      <c r="N262" s="831" t="s">
        <v>787</v>
      </c>
      <c r="U262" s="862"/>
    </row>
    <row r="263" spans="1:21" x14ac:dyDescent="0.4">
      <c r="A263" s="428" t="s">
        <v>49</v>
      </c>
      <c r="B263" s="375" t="s">
        <v>414</v>
      </c>
      <c r="C263" s="375" t="s">
        <v>60</v>
      </c>
      <c r="D263" s="375" t="s">
        <v>406</v>
      </c>
      <c r="E263" s="375" t="s">
        <v>717</v>
      </c>
      <c r="F263" s="824">
        <v>0.22499999999999998</v>
      </c>
      <c r="G263" s="375" t="s">
        <v>395</v>
      </c>
      <c r="H263" s="375" t="s">
        <v>401</v>
      </c>
      <c r="I263" s="378">
        <v>1.7288506495751242E-5</v>
      </c>
      <c r="J263" s="375" t="s">
        <v>1023</v>
      </c>
      <c r="K263" s="375" t="s">
        <v>477</v>
      </c>
      <c r="L263" s="375" t="s">
        <v>1024</v>
      </c>
      <c r="M263" s="375" t="s">
        <v>475</v>
      </c>
      <c r="N263" s="831" t="s">
        <v>787</v>
      </c>
      <c r="U263" s="862"/>
    </row>
    <row r="264" spans="1:21" x14ac:dyDescent="0.4">
      <c r="A264" s="428" t="s">
        <v>49</v>
      </c>
      <c r="B264" s="375" t="s">
        <v>414</v>
      </c>
      <c r="C264" s="375" t="s">
        <v>60</v>
      </c>
      <c r="D264" s="375" t="s">
        <v>406</v>
      </c>
      <c r="E264" s="375" t="s">
        <v>717</v>
      </c>
      <c r="F264" s="824">
        <v>0.22499999999999998</v>
      </c>
      <c r="G264" s="375" t="s">
        <v>396</v>
      </c>
      <c r="H264" s="375" t="s">
        <v>401</v>
      </c>
      <c r="I264" s="378">
        <v>2.4007892132092866E-5</v>
      </c>
      <c r="J264" s="375" t="s">
        <v>1023</v>
      </c>
      <c r="K264" s="375" t="s">
        <v>477</v>
      </c>
      <c r="L264" s="375" t="s">
        <v>1024</v>
      </c>
      <c r="M264" s="375" t="s">
        <v>475</v>
      </c>
      <c r="N264" s="831" t="s">
        <v>787</v>
      </c>
      <c r="U264" s="862"/>
    </row>
    <row r="265" spans="1:21" x14ac:dyDescent="0.4">
      <c r="A265" s="428" t="s">
        <v>49</v>
      </c>
      <c r="B265" s="375" t="s">
        <v>414</v>
      </c>
      <c r="C265" s="375" t="s">
        <v>60</v>
      </c>
      <c r="D265" s="375" t="s">
        <v>406</v>
      </c>
      <c r="E265" s="375" t="s">
        <v>717</v>
      </c>
      <c r="F265" s="824">
        <v>0.22499999999999998</v>
      </c>
      <c r="G265" s="375" t="s">
        <v>1025</v>
      </c>
      <c r="H265" s="375" t="s">
        <v>401</v>
      </c>
      <c r="I265" s="378">
        <v>1.2492981298740693</v>
      </c>
      <c r="J265" s="375" t="s">
        <v>1023</v>
      </c>
      <c r="K265" s="375" t="s">
        <v>477</v>
      </c>
      <c r="L265" s="375" t="s">
        <v>1024</v>
      </c>
      <c r="M265" s="375" t="s">
        <v>475</v>
      </c>
      <c r="N265" s="831" t="s">
        <v>787</v>
      </c>
      <c r="U265" s="862"/>
    </row>
    <row r="266" spans="1:21" x14ac:dyDescent="0.4">
      <c r="A266" s="428" t="s">
        <v>49</v>
      </c>
      <c r="B266" s="375" t="s">
        <v>414</v>
      </c>
      <c r="C266" s="375" t="s">
        <v>61</v>
      </c>
      <c r="D266" s="375" t="s">
        <v>52</v>
      </c>
      <c r="E266" s="375"/>
      <c r="F266" s="824">
        <v>0.34399999999999997</v>
      </c>
      <c r="G266" s="375" t="s">
        <v>387</v>
      </c>
      <c r="H266" s="375" t="s">
        <v>400</v>
      </c>
      <c r="I266" s="763">
        <v>1.9000004502132395E-5</v>
      </c>
      <c r="J266" s="375" t="s">
        <v>1023</v>
      </c>
      <c r="K266" s="375" t="s">
        <v>477</v>
      </c>
      <c r="L266" s="375" t="s">
        <v>1024</v>
      </c>
      <c r="M266" s="375" t="s">
        <v>475</v>
      </c>
      <c r="N266" s="831" t="s">
        <v>801</v>
      </c>
      <c r="U266" s="862"/>
    </row>
    <row r="267" spans="1:21" x14ac:dyDescent="0.4">
      <c r="A267" s="428" t="s">
        <v>49</v>
      </c>
      <c r="B267" s="375" t="s">
        <v>414</v>
      </c>
      <c r="C267" s="375" t="s">
        <v>61</v>
      </c>
      <c r="D267" s="375" t="s">
        <v>52</v>
      </c>
      <c r="E267" s="375"/>
      <c r="F267" s="824">
        <v>0.34399999999999997</v>
      </c>
      <c r="G267" s="375" t="s">
        <v>388</v>
      </c>
      <c r="H267" s="375" t="s">
        <v>400</v>
      </c>
      <c r="I267" s="763">
        <v>1.5600003696487655E-4</v>
      </c>
      <c r="J267" s="375" t="s">
        <v>1023</v>
      </c>
      <c r="K267" s="375" t="s">
        <v>477</v>
      </c>
      <c r="L267" s="375" t="s">
        <v>1024</v>
      </c>
      <c r="M267" s="375" t="s">
        <v>475</v>
      </c>
      <c r="N267" s="831" t="s">
        <v>801</v>
      </c>
      <c r="U267" s="862"/>
    </row>
    <row r="268" spans="1:21" x14ac:dyDescent="0.4">
      <c r="A268" s="428" t="s">
        <v>49</v>
      </c>
      <c r="B268" s="375" t="s">
        <v>414</v>
      </c>
      <c r="C268" s="375" t="s">
        <v>61</v>
      </c>
      <c r="D268" s="375" t="s">
        <v>52</v>
      </c>
      <c r="E268" s="375"/>
      <c r="F268" s="824">
        <v>0.34399999999999997</v>
      </c>
      <c r="G268" s="375" t="s">
        <v>389</v>
      </c>
      <c r="H268" s="375" t="s">
        <v>400</v>
      </c>
      <c r="I268" s="763">
        <v>1.3850003281817565E-3</v>
      </c>
      <c r="J268" s="375" t="s">
        <v>1023</v>
      </c>
      <c r="K268" s="375" t="s">
        <v>477</v>
      </c>
      <c r="L268" s="375" t="s">
        <v>1024</v>
      </c>
      <c r="M268" s="375" t="s">
        <v>475</v>
      </c>
      <c r="N268" s="831" t="s">
        <v>801</v>
      </c>
      <c r="U268" s="862"/>
    </row>
    <row r="269" spans="1:21" x14ac:dyDescent="0.4">
      <c r="A269" s="428" t="s">
        <v>49</v>
      </c>
      <c r="B269" s="375" t="s">
        <v>414</v>
      </c>
      <c r="C269" s="375" t="s">
        <v>61</v>
      </c>
      <c r="D269" s="375" t="s">
        <v>52</v>
      </c>
      <c r="E269" s="378"/>
      <c r="F269" s="824">
        <v>0.34399999999999997</v>
      </c>
      <c r="G269" s="375" t="s">
        <v>390</v>
      </c>
      <c r="H269" s="375" t="s">
        <v>400</v>
      </c>
      <c r="I269" s="763">
        <v>1.390000329366528E-4</v>
      </c>
      <c r="J269" s="375" t="s">
        <v>1023</v>
      </c>
      <c r="K269" s="375" t="s">
        <v>477</v>
      </c>
      <c r="L269" s="375" t="s">
        <v>1024</v>
      </c>
      <c r="M269" s="375" t="s">
        <v>475</v>
      </c>
      <c r="N269" s="831" t="s">
        <v>801</v>
      </c>
      <c r="U269" s="862"/>
    </row>
    <row r="270" spans="1:21" x14ac:dyDescent="0.4">
      <c r="A270" s="428" t="s">
        <v>49</v>
      </c>
      <c r="B270" s="375" t="s">
        <v>414</v>
      </c>
      <c r="C270" s="375" t="s">
        <v>61</v>
      </c>
      <c r="D270" s="375" t="s">
        <v>52</v>
      </c>
      <c r="E270" s="378"/>
      <c r="F270" s="824">
        <v>0.34399999999999997</v>
      </c>
      <c r="G270" s="375" t="s">
        <v>391</v>
      </c>
      <c r="H270" s="375" t="s">
        <v>400</v>
      </c>
      <c r="I270" s="763">
        <v>1.1000002606497702E-4</v>
      </c>
      <c r="J270" s="375" t="s">
        <v>1023</v>
      </c>
      <c r="K270" s="375" t="s">
        <v>477</v>
      </c>
      <c r="L270" s="375" t="s">
        <v>1024</v>
      </c>
      <c r="M270" s="375" t="s">
        <v>475</v>
      </c>
      <c r="N270" s="831" t="s">
        <v>801</v>
      </c>
      <c r="U270" s="862"/>
    </row>
    <row r="271" spans="1:21" x14ac:dyDescent="0.4">
      <c r="A271" s="428" t="s">
        <v>49</v>
      </c>
      <c r="B271" s="375" t="s">
        <v>414</v>
      </c>
      <c r="C271" s="375" t="s">
        <v>61</v>
      </c>
      <c r="D271" s="375" t="s">
        <v>52</v>
      </c>
      <c r="E271" s="378"/>
      <c r="F271" s="824">
        <v>0.34399999999999997</v>
      </c>
      <c r="G271" s="375" t="s">
        <v>392</v>
      </c>
      <c r="H271" s="375" t="s">
        <v>400</v>
      </c>
      <c r="I271" s="763">
        <v>3.3160007857405806E-3</v>
      </c>
      <c r="J271" s="375" t="s">
        <v>1023</v>
      </c>
      <c r="K271" s="375" t="s">
        <v>477</v>
      </c>
      <c r="L271" s="375" t="s">
        <v>1024</v>
      </c>
      <c r="M271" s="375" t="s">
        <v>475</v>
      </c>
      <c r="N271" s="831" t="s">
        <v>801</v>
      </c>
      <c r="U271" s="862"/>
    </row>
    <row r="272" spans="1:21" x14ac:dyDescent="0.4">
      <c r="A272" s="428" t="s">
        <v>49</v>
      </c>
      <c r="B272" s="375" t="s">
        <v>414</v>
      </c>
      <c r="C272" s="375" t="s">
        <v>61</v>
      </c>
      <c r="D272" s="375" t="s">
        <v>52</v>
      </c>
      <c r="E272" s="378"/>
      <c r="F272" s="824">
        <v>0.34399999999999997</v>
      </c>
      <c r="G272" s="375" t="s">
        <v>393</v>
      </c>
      <c r="H272" s="375" t="s">
        <v>400</v>
      </c>
      <c r="I272" s="763">
        <v>4.7300011207940132E-6</v>
      </c>
      <c r="J272" s="375" t="s">
        <v>1023</v>
      </c>
      <c r="K272" s="375" t="s">
        <v>477</v>
      </c>
      <c r="L272" s="375" t="s">
        <v>1024</v>
      </c>
      <c r="M272" s="375" t="s">
        <v>475</v>
      </c>
      <c r="N272" s="831" t="s">
        <v>801</v>
      </c>
      <c r="U272" s="862"/>
    </row>
    <row r="273" spans="1:21" x14ac:dyDescent="0.4">
      <c r="A273" s="428" t="s">
        <v>49</v>
      </c>
      <c r="B273" s="375" t="s">
        <v>414</v>
      </c>
      <c r="C273" s="375" t="s">
        <v>61</v>
      </c>
      <c r="D273" s="375" t="s">
        <v>52</v>
      </c>
      <c r="E273" s="378"/>
      <c r="F273" s="824">
        <v>0.34399999999999997</v>
      </c>
      <c r="G273" s="375" t="s">
        <v>394</v>
      </c>
      <c r="H273" s="375" t="s">
        <v>400</v>
      </c>
      <c r="I273" s="763">
        <v>8.9100021112631409E-6</v>
      </c>
      <c r="J273" s="375" t="s">
        <v>1023</v>
      </c>
      <c r="K273" s="375" t="s">
        <v>477</v>
      </c>
      <c r="L273" s="375" t="s">
        <v>1024</v>
      </c>
      <c r="M273" s="375" t="s">
        <v>475</v>
      </c>
      <c r="N273" s="831" t="s">
        <v>801</v>
      </c>
      <c r="U273" s="862"/>
    </row>
    <row r="274" spans="1:21" x14ac:dyDescent="0.4">
      <c r="A274" s="428" t="s">
        <v>49</v>
      </c>
      <c r="B274" s="375" t="s">
        <v>414</v>
      </c>
      <c r="C274" s="375" t="s">
        <v>61</v>
      </c>
      <c r="D274" s="375" t="s">
        <v>52</v>
      </c>
      <c r="E274" s="378"/>
      <c r="F274" s="824">
        <v>0.34399999999999997</v>
      </c>
      <c r="G274" s="375" t="s">
        <v>395</v>
      </c>
      <c r="H274" s="375" t="s">
        <v>400</v>
      </c>
      <c r="I274" s="763">
        <v>1.000000236954337E-5</v>
      </c>
      <c r="J274" s="375" t="s">
        <v>1023</v>
      </c>
      <c r="K274" s="375" t="s">
        <v>477</v>
      </c>
      <c r="L274" s="375" t="s">
        <v>1024</v>
      </c>
      <c r="M274" s="375" t="s">
        <v>475</v>
      </c>
      <c r="N274" s="831" t="s">
        <v>801</v>
      </c>
      <c r="U274" s="862"/>
    </row>
    <row r="275" spans="1:21" x14ac:dyDescent="0.4">
      <c r="A275" s="428" t="s">
        <v>49</v>
      </c>
      <c r="B275" s="375" t="s">
        <v>414</v>
      </c>
      <c r="C275" s="375" t="s">
        <v>61</v>
      </c>
      <c r="D275" s="375" t="s">
        <v>52</v>
      </c>
      <c r="E275" s="378"/>
      <c r="F275" s="824">
        <v>0.34399999999999997</v>
      </c>
      <c r="G275" s="375" t="s">
        <v>396</v>
      </c>
      <c r="H275" s="375" t="s">
        <v>400</v>
      </c>
      <c r="I275" s="763">
        <v>1.6000003791269388E-5</v>
      </c>
      <c r="J275" s="375" t="s">
        <v>1023</v>
      </c>
      <c r="K275" s="375" t="s">
        <v>477</v>
      </c>
      <c r="L275" s="375" t="s">
        <v>1024</v>
      </c>
      <c r="M275" s="375" t="s">
        <v>475</v>
      </c>
      <c r="N275" s="831" t="s">
        <v>801</v>
      </c>
      <c r="U275" s="862"/>
    </row>
    <row r="276" spans="1:21" x14ac:dyDescent="0.4">
      <c r="A276" s="428" t="s">
        <v>49</v>
      </c>
      <c r="B276" s="375" t="s">
        <v>414</v>
      </c>
      <c r="C276" s="375" t="s">
        <v>61</v>
      </c>
      <c r="D276" s="375" t="s">
        <v>52</v>
      </c>
      <c r="E276" s="378"/>
      <c r="F276" s="824">
        <v>0.34399999999999997</v>
      </c>
      <c r="G276" s="375" t="s">
        <v>1025</v>
      </c>
      <c r="H276" s="375" t="s">
        <v>400</v>
      </c>
      <c r="I276" s="763">
        <v>0.8166627064909866</v>
      </c>
      <c r="J276" s="375" t="s">
        <v>1023</v>
      </c>
      <c r="K276" s="375" t="s">
        <v>477</v>
      </c>
      <c r="L276" s="375" t="s">
        <v>1024</v>
      </c>
      <c r="M276" s="375" t="s">
        <v>475</v>
      </c>
      <c r="N276" s="831" t="s">
        <v>801</v>
      </c>
      <c r="U276" s="862"/>
    </row>
    <row r="277" spans="1:21" x14ac:dyDescent="0.4">
      <c r="A277" s="428" t="s">
        <v>49</v>
      </c>
      <c r="B277" s="375" t="s">
        <v>414</v>
      </c>
      <c r="C277" s="375" t="s">
        <v>61</v>
      </c>
      <c r="D277" s="375" t="s">
        <v>52</v>
      </c>
      <c r="E277" s="378"/>
      <c r="F277" s="824">
        <v>0.34399999999999997</v>
      </c>
      <c r="G277" s="375" t="s">
        <v>387</v>
      </c>
      <c r="H277" s="375" t="s">
        <v>401</v>
      </c>
      <c r="I277" s="378">
        <v>1.9811813060289801E-5</v>
      </c>
      <c r="J277" s="375" t="s">
        <v>1023</v>
      </c>
      <c r="K277" s="375" t="s">
        <v>477</v>
      </c>
      <c r="L277" s="375" t="s">
        <v>1024</v>
      </c>
      <c r="M277" s="375" t="s">
        <v>475</v>
      </c>
      <c r="N277" s="831" t="s">
        <v>805</v>
      </c>
      <c r="U277" s="862"/>
    </row>
    <row r="278" spans="1:21" x14ac:dyDescent="0.4">
      <c r="A278" s="410" t="s">
        <v>49</v>
      </c>
      <c r="B278" s="381" t="s">
        <v>414</v>
      </c>
      <c r="C278" s="381" t="s">
        <v>61</v>
      </c>
      <c r="D278" s="381" t="s">
        <v>52</v>
      </c>
      <c r="E278" s="425"/>
      <c r="F278" s="863">
        <v>0.34399999999999997</v>
      </c>
      <c r="G278" s="381" t="s">
        <v>388</v>
      </c>
      <c r="H278" s="381" t="s">
        <v>401</v>
      </c>
      <c r="I278" s="425">
        <v>1.6146176265310522E-4</v>
      </c>
      <c r="J278" s="375" t="s">
        <v>1023</v>
      </c>
      <c r="K278" s="375" t="s">
        <v>477</v>
      </c>
      <c r="L278" s="375" t="s">
        <v>1024</v>
      </c>
      <c r="M278" s="375" t="s">
        <v>475</v>
      </c>
      <c r="N278" s="382" t="s">
        <v>805</v>
      </c>
      <c r="U278" s="862"/>
    </row>
    <row r="279" spans="1:21" x14ac:dyDescent="0.4">
      <c r="A279" s="428" t="s">
        <v>49</v>
      </c>
      <c r="B279" s="375" t="s">
        <v>414</v>
      </c>
      <c r="C279" s="375" t="s">
        <v>61</v>
      </c>
      <c r="D279" s="375" t="s">
        <v>52</v>
      </c>
      <c r="E279" s="378"/>
      <c r="F279" s="824">
        <v>0.34399999999999997</v>
      </c>
      <c r="G279" s="375" t="s">
        <v>389</v>
      </c>
      <c r="H279" s="375" t="s">
        <v>401</v>
      </c>
      <c r="I279" s="378">
        <v>1.3858287009794184E-3</v>
      </c>
      <c r="J279" s="375" t="s">
        <v>1023</v>
      </c>
      <c r="K279" s="375" t="s">
        <v>477</v>
      </c>
      <c r="L279" s="375" t="s">
        <v>1024</v>
      </c>
      <c r="M279" s="375" t="s">
        <v>475</v>
      </c>
      <c r="N279" s="831" t="s">
        <v>805</v>
      </c>
      <c r="U279" s="862"/>
    </row>
    <row r="280" spans="1:21" x14ac:dyDescent="0.4">
      <c r="A280" s="428" t="s">
        <v>49</v>
      </c>
      <c r="B280" s="375" t="s">
        <v>414</v>
      </c>
      <c r="C280" s="375" t="s">
        <v>61</v>
      </c>
      <c r="D280" s="375" t="s">
        <v>52</v>
      </c>
      <c r="E280" s="378"/>
      <c r="F280" s="824">
        <v>0.34399999999999997</v>
      </c>
      <c r="G280" s="375" t="s">
        <v>390</v>
      </c>
      <c r="H280" s="375" t="s">
        <v>401</v>
      </c>
      <c r="I280" s="378">
        <v>1.3950221179068144E-4</v>
      </c>
      <c r="J280" s="375" t="s">
        <v>1023</v>
      </c>
      <c r="K280" s="375" t="s">
        <v>477</v>
      </c>
      <c r="L280" s="375" t="s">
        <v>1024</v>
      </c>
      <c r="M280" s="375" t="s">
        <v>475</v>
      </c>
      <c r="N280" s="831" t="s">
        <v>805</v>
      </c>
      <c r="U280" s="862"/>
    </row>
    <row r="281" spans="1:21" x14ac:dyDescent="0.4">
      <c r="A281" s="428" t="s">
        <v>49</v>
      </c>
      <c r="B281" s="375" t="s">
        <v>414</v>
      </c>
      <c r="C281" s="375" t="s">
        <v>61</v>
      </c>
      <c r="D281" s="375" t="s">
        <v>52</v>
      </c>
      <c r="E281" s="378"/>
      <c r="F281" s="824">
        <v>0.34399999999999997</v>
      </c>
      <c r="G281" s="375" t="s">
        <v>391</v>
      </c>
      <c r="H281" s="375" t="s">
        <v>401</v>
      </c>
      <c r="I281" s="378">
        <v>1.1023184633933594E-4</v>
      </c>
      <c r="J281" s="375" t="s">
        <v>1023</v>
      </c>
      <c r="K281" s="375" t="s">
        <v>477</v>
      </c>
      <c r="L281" s="375" t="s">
        <v>1024</v>
      </c>
      <c r="M281" s="375" t="s">
        <v>475</v>
      </c>
      <c r="N281" s="831" t="s">
        <v>805</v>
      </c>
      <c r="U281" s="862"/>
    </row>
    <row r="282" spans="1:21" x14ac:dyDescent="0.4">
      <c r="A282" s="428" t="s">
        <v>49</v>
      </c>
      <c r="B282" s="375" t="s">
        <v>414</v>
      </c>
      <c r="C282" s="375" t="s">
        <v>61</v>
      </c>
      <c r="D282" s="375" t="s">
        <v>52</v>
      </c>
      <c r="E282" s="378"/>
      <c r="F282" s="824">
        <v>0.34399999999999997</v>
      </c>
      <c r="G282" s="375" t="s">
        <v>392</v>
      </c>
      <c r="H282" s="375" t="s">
        <v>401</v>
      </c>
      <c r="I282" s="378">
        <v>3.318829389660485E-3</v>
      </c>
      <c r="J282" s="375" t="s">
        <v>1023</v>
      </c>
      <c r="K282" s="375" t="s">
        <v>477</v>
      </c>
      <c r="L282" s="375" t="s">
        <v>1024</v>
      </c>
      <c r="M282" s="375" t="s">
        <v>475</v>
      </c>
      <c r="N282" s="831" t="s">
        <v>805</v>
      </c>
      <c r="U282" s="862"/>
    </row>
    <row r="283" spans="1:21" x14ac:dyDescent="0.4">
      <c r="A283" s="428" t="s">
        <v>49</v>
      </c>
      <c r="B283" s="375" t="s">
        <v>414</v>
      </c>
      <c r="C283" s="375" t="s">
        <v>61</v>
      </c>
      <c r="D283" s="375" t="s">
        <v>52</v>
      </c>
      <c r="E283" s="378"/>
      <c r="F283" s="824">
        <v>0.34399999999999997</v>
      </c>
      <c r="G283" s="375" t="s">
        <v>393</v>
      </c>
      <c r="H283" s="375" t="s">
        <v>401</v>
      </c>
      <c r="I283" s="378">
        <v>4.7343248160216569E-6</v>
      </c>
      <c r="J283" s="375" t="s">
        <v>1023</v>
      </c>
      <c r="K283" s="375" t="s">
        <v>477</v>
      </c>
      <c r="L283" s="375" t="s">
        <v>1024</v>
      </c>
      <c r="M283" s="375" t="s">
        <v>475</v>
      </c>
      <c r="N283" s="831" t="s">
        <v>805</v>
      </c>
      <c r="U283" s="862"/>
    </row>
    <row r="284" spans="1:21" x14ac:dyDescent="0.4">
      <c r="A284" s="428" t="s">
        <v>49</v>
      </c>
      <c r="B284" s="375" t="s">
        <v>414</v>
      </c>
      <c r="C284" s="375" t="s">
        <v>61</v>
      </c>
      <c r="D284" s="375" t="s">
        <v>52</v>
      </c>
      <c r="E284" s="378"/>
      <c r="F284" s="824">
        <v>0.34399999999999997</v>
      </c>
      <c r="G284" s="375" t="s">
        <v>394</v>
      </c>
      <c r="H284" s="375" t="s">
        <v>401</v>
      </c>
      <c r="I284" s="378">
        <v>8.9194724822229059E-6</v>
      </c>
      <c r="J284" s="375" t="s">
        <v>1023</v>
      </c>
      <c r="K284" s="375" t="s">
        <v>477</v>
      </c>
      <c r="L284" s="375" t="s">
        <v>1024</v>
      </c>
      <c r="M284" s="375" t="s">
        <v>475</v>
      </c>
      <c r="N284" s="831" t="s">
        <v>805</v>
      </c>
      <c r="U284" s="862"/>
    </row>
    <row r="285" spans="1:21" x14ac:dyDescent="0.4">
      <c r="A285" s="428" t="s">
        <v>49</v>
      </c>
      <c r="B285" s="375" t="s">
        <v>414</v>
      </c>
      <c r="C285" s="375" t="s">
        <v>61</v>
      </c>
      <c r="D285" s="375" t="s">
        <v>52</v>
      </c>
      <c r="E285" s="375"/>
      <c r="F285" s="824">
        <v>0.34399999999999997</v>
      </c>
      <c r="G285" s="375" t="s">
        <v>395</v>
      </c>
      <c r="H285" s="375" t="s">
        <v>401</v>
      </c>
      <c r="I285" s="378">
        <v>1.1288505074025222E-5</v>
      </c>
      <c r="J285" s="375" t="s">
        <v>1023</v>
      </c>
      <c r="K285" s="375" t="s">
        <v>477</v>
      </c>
      <c r="L285" s="375" t="s">
        <v>1024</v>
      </c>
      <c r="M285" s="375" t="s">
        <v>475</v>
      </c>
      <c r="N285" s="831" t="s">
        <v>805</v>
      </c>
      <c r="U285" s="862"/>
    </row>
    <row r="286" spans="1:21" x14ac:dyDescent="0.4">
      <c r="A286" s="428" t="s">
        <v>49</v>
      </c>
      <c r="B286" s="375" t="s">
        <v>414</v>
      </c>
      <c r="C286" s="375" t="s">
        <v>61</v>
      </c>
      <c r="D286" s="375" t="s">
        <v>52</v>
      </c>
      <c r="E286" s="375"/>
      <c r="F286" s="824">
        <v>0.34399999999999997</v>
      </c>
      <c r="G286" s="375" t="s">
        <v>396</v>
      </c>
      <c r="H286" s="375" t="s">
        <v>401</v>
      </c>
      <c r="I286" s="378">
        <v>1.6007890236458171E-5</v>
      </c>
      <c r="J286" s="375" t="s">
        <v>1023</v>
      </c>
      <c r="K286" s="375" t="s">
        <v>477</v>
      </c>
      <c r="L286" s="375" t="s">
        <v>1024</v>
      </c>
      <c r="M286" s="375" t="s">
        <v>475</v>
      </c>
      <c r="N286" s="831" t="s">
        <v>805</v>
      </c>
      <c r="U286" s="862"/>
    </row>
    <row r="287" spans="1:21" x14ac:dyDescent="0.4">
      <c r="A287" s="428" t="s">
        <v>49</v>
      </c>
      <c r="B287" s="375" t="s">
        <v>414</v>
      </c>
      <c r="C287" s="375" t="s">
        <v>61</v>
      </c>
      <c r="D287" s="375" t="s">
        <v>52</v>
      </c>
      <c r="E287" s="375"/>
      <c r="F287" s="824">
        <v>0.34399999999999997</v>
      </c>
      <c r="G287" s="375" t="s">
        <v>1025</v>
      </c>
      <c r="H287" s="375" t="s">
        <v>401</v>
      </c>
      <c r="I287" s="378">
        <v>0.81731831392007359</v>
      </c>
      <c r="J287" s="375" t="s">
        <v>1023</v>
      </c>
      <c r="K287" s="375" t="s">
        <v>477</v>
      </c>
      <c r="L287" s="375" t="s">
        <v>1024</v>
      </c>
      <c r="M287" s="375" t="s">
        <v>475</v>
      </c>
      <c r="N287" s="831" t="s">
        <v>805</v>
      </c>
      <c r="U287" s="862"/>
    </row>
    <row r="288" spans="1:21" x14ac:dyDescent="0.4">
      <c r="A288" s="428" t="s">
        <v>49</v>
      </c>
      <c r="B288" s="375" t="s">
        <v>414</v>
      </c>
      <c r="C288" s="375" t="s">
        <v>61</v>
      </c>
      <c r="D288" s="375" t="s">
        <v>53</v>
      </c>
      <c r="E288" s="375"/>
      <c r="F288" s="824">
        <v>0.39</v>
      </c>
      <c r="G288" s="375" t="s">
        <v>387</v>
      </c>
      <c r="H288" s="375" t="s">
        <v>400</v>
      </c>
      <c r="I288" s="763">
        <v>9.0000021325890313E-7</v>
      </c>
      <c r="J288" s="375" t="s">
        <v>1023</v>
      </c>
      <c r="K288" s="375" t="s">
        <v>477</v>
      </c>
      <c r="L288" s="375" t="s">
        <v>1024</v>
      </c>
      <c r="M288" s="375" t="s">
        <v>475</v>
      </c>
      <c r="N288" s="831" t="s">
        <v>811</v>
      </c>
      <c r="U288" s="862"/>
    </row>
    <row r="289" spans="1:21" x14ac:dyDescent="0.4">
      <c r="A289" s="428" t="s">
        <v>49</v>
      </c>
      <c r="B289" s="375" t="s">
        <v>414</v>
      </c>
      <c r="C289" s="375" t="s">
        <v>61</v>
      </c>
      <c r="D289" s="375" t="s">
        <v>53</v>
      </c>
      <c r="E289" s="375"/>
      <c r="F289" s="824">
        <v>0.39</v>
      </c>
      <c r="G289" s="375" t="s">
        <v>388</v>
      </c>
      <c r="H289" s="375" t="s">
        <v>400</v>
      </c>
      <c r="I289" s="763">
        <v>1.5100003578010487E-5</v>
      </c>
      <c r="J289" s="375" t="s">
        <v>1023</v>
      </c>
      <c r="K289" s="375" t="s">
        <v>477</v>
      </c>
      <c r="L289" s="375" t="s">
        <v>1024</v>
      </c>
      <c r="M289" s="375" t="s">
        <v>475</v>
      </c>
      <c r="N289" s="831" t="s">
        <v>811</v>
      </c>
      <c r="U289" s="862"/>
    </row>
    <row r="290" spans="1:21" x14ac:dyDescent="0.4">
      <c r="A290" s="428" t="s">
        <v>49</v>
      </c>
      <c r="B290" s="375" t="s">
        <v>414</v>
      </c>
      <c r="C290" s="375" t="s">
        <v>61</v>
      </c>
      <c r="D290" s="375" t="s">
        <v>53</v>
      </c>
      <c r="E290" s="375"/>
      <c r="F290" s="824">
        <v>0.39</v>
      </c>
      <c r="G290" s="375" t="s">
        <v>389</v>
      </c>
      <c r="H290" s="375" t="s">
        <v>400</v>
      </c>
      <c r="I290" s="763">
        <v>2.3500005568426909E-4</v>
      </c>
      <c r="J290" s="375" t="s">
        <v>1023</v>
      </c>
      <c r="K290" s="375" t="s">
        <v>477</v>
      </c>
      <c r="L290" s="375" t="s">
        <v>1024</v>
      </c>
      <c r="M290" s="375" t="s">
        <v>475</v>
      </c>
      <c r="N290" s="831" t="s">
        <v>811</v>
      </c>
      <c r="U290" s="862"/>
    </row>
    <row r="291" spans="1:21" x14ac:dyDescent="0.4">
      <c r="A291" s="428" t="s">
        <v>49</v>
      </c>
      <c r="B291" s="375" t="s">
        <v>414</v>
      </c>
      <c r="C291" s="375" t="s">
        <v>61</v>
      </c>
      <c r="D291" s="375" t="s">
        <v>53</v>
      </c>
      <c r="E291" s="378"/>
      <c r="F291" s="824">
        <v>0.39</v>
      </c>
      <c r="G291" s="375" t="s">
        <v>390</v>
      </c>
      <c r="H291" s="375" t="s">
        <v>400</v>
      </c>
      <c r="I291" s="763">
        <v>2.8400006729503167E-5</v>
      </c>
      <c r="J291" s="375" t="s">
        <v>1023</v>
      </c>
      <c r="K291" s="375" t="s">
        <v>477</v>
      </c>
      <c r="L291" s="375" t="s">
        <v>1024</v>
      </c>
      <c r="M291" s="375" t="s">
        <v>475</v>
      </c>
      <c r="N291" s="831" t="s">
        <v>811</v>
      </c>
      <c r="U291" s="862"/>
    </row>
    <row r="292" spans="1:21" x14ac:dyDescent="0.4">
      <c r="A292" s="428" t="s">
        <v>49</v>
      </c>
      <c r="B292" s="375" t="s">
        <v>414</v>
      </c>
      <c r="C292" s="375" t="s">
        <v>61</v>
      </c>
      <c r="D292" s="375" t="s">
        <v>53</v>
      </c>
      <c r="E292" s="378"/>
      <c r="F292" s="824">
        <v>0.39</v>
      </c>
      <c r="G292" s="375" t="s">
        <v>391</v>
      </c>
      <c r="H292" s="375" t="s">
        <v>400</v>
      </c>
      <c r="I292" s="763">
        <v>8.2700019596123672E-6</v>
      </c>
      <c r="J292" s="375" t="s">
        <v>1023</v>
      </c>
      <c r="K292" s="375" t="s">
        <v>477</v>
      </c>
      <c r="L292" s="375" t="s">
        <v>1024</v>
      </c>
      <c r="M292" s="375" t="s">
        <v>475</v>
      </c>
      <c r="N292" s="831" t="s">
        <v>811</v>
      </c>
      <c r="U292" s="862"/>
    </row>
    <row r="293" spans="1:21" x14ac:dyDescent="0.4">
      <c r="A293" s="428" t="s">
        <v>49</v>
      </c>
      <c r="B293" s="375" t="s">
        <v>414</v>
      </c>
      <c r="C293" s="375" t="s">
        <v>61</v>
      </c>
      <c r="D293" s="375" t="s">
        <v>53</v>
      </c>
      <c r="E293" s="378"/>
      <c r="F293" s="824">
        <v>0.39</v>
      </c>
      <c r="G293" s="375" t="s">
        <v>392</v>
      </c>
      <c r="H293" s="375" t="s">
        <v>400</v>
      </c>
      <c r="I293" s="763">
        <v>4.910001163445794E-6</v>
      </c>
      <c r="J293" s="375" t="s">
        <v>1023</v>
      </c>
      <c r="K293" s="375" t="s">
        <v>477</v>
      </c>
      <c r="L293" s="375" t="s">
        <v>1024</v>
      </c>
      <c r="M293" s="375" t="s">
        <v>475</v>
      </c>
      <c r="N293" s="831" t="s">
        <v>811</v>
      </c>
      <c r="U293" s="862"/>
    </row>
    <row r="294" spans="1:21" x14ac:dyDescent="0.4">
      <c r="A294" s="428" t="s">
        <v>49</v>
      </c>
      <c r="B294" s="375" t="s">
        <v>414</v>
      </c>
      <c r="C294" s="375" t="s">
        <v>61</v>
      </c>
      <c r="D294" s="375" t="s">
        <v>53</v>
      </c>
      <c r="E294" s="378"/>
      <c r="F294" s="824">
        <v>0.39</v>
      </c>
      <c r="G294" s="375" t="s">
        <v>393</v>
      </c>
      <c r="H294" s="375" t="s">
        <v>400</v>
      </c>
      <c r="I294" s="763">
        <v>3.5561008426333167E-7</v>
      </c>
      <c r="J294" s="375" t="s">
        <v>1023</v>
      </c>
      <c r="K294" s="375" t="s">
        <v>477</v>
      </c>
      <c r="L294" s="375" t="s">
        <v>1024</v>
      </c>
      <c r="M294" s="375" t="s">
        <v>475</v>
      </c>
      <c r="N294" s="831" t="s">
        <v>811</v>
      </c>
      <c r="U294" s="862"/>
    </row>
    <row r="295" spans="1:21" x14ac:dyDescent="0.4">
      <c r="A295" s="428" t="s">
        <v>49</v>
      </c>
      <c r="B295" s="375" t="s">
        <v>414</v>
      </c>
      <c r="C295" s="375" t="s">
        <v>61</v>
      </c>
      <c r="D295" s="375" t="s">
        <v>53</v>
      </c>
      <c r="E295" s="378"/>
      <c r="F295" s="824">
        <v>0.39</v>
      </c>
      <c r="G295" s="375" t="s">
        <v>394</v>
      </c>
      <c r="H295" s="375" t="s">
        <v>400</v>
      </c>
      <c r="I295" s="763">
        <v>6.6987015872860153E-7</v>
      </c>
      <c r="J295" s="375" t="s">
        <v>1023</v>
      </c>
      <c r="K295" s="375" t="s">
        <v>477</v>
      </c>
      <c r="L295" s="375" t="s">
        <v>1024</v>
      </c>
      <c r="M295" s="375" t="s">
        <v>475</v>
      </c>
      <c r="N295" s="831" t="s">
        <v>811</v>
      </c>
      <c r="U295" s="862"/>
    </row>
    <row r="296" spans="1:21" x14ac:dyDescent="0.4">
      <c r="A296" s="428" t="s">
        <v>49</v>
      </c>
      <c r="B296" s="375" t="s">
        <v>414</v>
      </c>
      <c r="C296" s="375" t="s">
        <v>61</v>
      </c>
      <c r="D296" s="375" t="s">
        <v>53</v>
      </c>
      <c r="E296" s="378"/>
      <c r="F296" s="824">
        <v>0.39</v>
      </c>
      <c r="G296" s="375" t="s">
        <v>395</v>
      </c>
      <c r="H296" s="375" t="s">
        <v>400</v>
      </c>
      <c r="I296" s="763">
        <v>9.0000021325890309E-6</v>
      </c>
      <c r="J296" s="375" t="s">
        <v>1023</v>
      </c>
      <c r="K296" s="375" t="s">
        <v>477</v>
      </c>
      <c r="L296" s="375" t="s">
        <v>1024</v>
      </c>
      <c r="M296" s="375" t="s">
        <v>475</v>
      </c>
      <c r="N296" s="831" t="s">
        <v>811</v>
      </c>
      <c r="U296" s="862"/>
    </row>
    <row r="297" spans="1:21" x14ac:dyDescent="0.4">
      <c r="A297" s="428" t="s">
        <v>49</v>
      </c>
      <c r="B297" s="375" t="s">
        <v>414</v>
      </c>
      <c r="C297" s="375" t="s">
        <v>61</v>
      </c>
      <c r="D297" s="375" t="s">
        <v>53</v>
      </c>
      <c r="E297" s="378"/>
      <c r="F297" s="824">
        <v>0.39</v>
      </c>
      <c r="G297" s="375" t="s">
        <v>396</v>
      </c>
      <c r="H297" s="375" t="s">
        <v>400</v>
      </c>
      <c r="I297" s="763">
        <v>1.3500003198883547E-5</v>
      </c>
      <c r="J297" s="375" t="s">
        <v>1023</v>
      </c>
      <c r="K297" s="375" t="s">
        <v>477</v>
      </c>
      <c r="L297" s="375" t="s">
        <v>1024</v>
      </c>
      <c r="M297" s="375" t="s">
        <v>475</v>
      </c>
      <c r="N297" s="831" t="s">
        <v>811</v>
      </c>
      <c r="U297" s="862"/>
    </row>
    <row r="298" spans="1:21" x14ac:dyDescent="0.4">
      <c r="A298" s="428" t="s">
        <v>49</v>
      </c>
      <c r="B298" s="375" t="s">
        <v>414</v>
      </c>
      <c r="C298" s="375" t="s">
        <v>61</v>
      </c>
      <c r="D298" s="375" t="s">
        <v>53</v>
      </c>
      <c r="E298" s="378"/>
      <c r="F298" s="824">
        <v>0.39</v>
      </c>
      <c r="G298" s="375" t="s">
        <v>1025</v>
      </c>
      <c r="H298" s="375" t="s">
        <v>400</v>
      </c>
      <c r="I298" s="763">
        <v>0.7205371455809807</v>
      </c>
      <c r="J298" s="375" t="s">
        <v>1023</v>
      </c>
      <c r="K298" s="375" t="s">
        <v>477</v>
      </c>
      <c r="L298" s="375" t="s">
        <v>1024</v>
      </c>
      <c r="M298" s="375" t="s">
        <v>475</v>
      </c>
      <c r="N298" s="831" t="s">
        <v>811</v>
      </c>
      <c r="U298" s="862"/>
    </row>
    <row r="299" spans="1:21" x14ac:dyDescent="0.4">
      <c r="A299" s="428" t="s">
        <v>49</v>
      </c>
      <c r="B299" s="375" t="s">
        <v>414</v>
      </c>
      <c r="C299" s="375" t="s">
        <v>61</v>
      </c>
      <c r="D299" s="375" t="s">
        <v>53</v>
      </c>
      <c r="E299" s="378"/>
      <c r="F299" s="824">
        <v>0.39</v>
      </c>
      <c r="G299" s="375" t="s">
        <v>387</v>
      </c>
      <c r="H299" s="375" t="s">
        <v>401</v>
      </c>
      <c r="I299" s="378">
        <v>1.7118087714163085E-6</v>
      </c>
      <c r="J299" s="375" t="s">
        <v>1023</v>
      </c>
      <c r="K299" s="375" t="s">
        <v>477</v>
      </c>
      <c r="L299" s="375" t="s">
        <v>1024</v>
      </c>
      <c r="M299" s="375" t="s">
        <v>475</v>
      </c>
      <c r="N299" s="831" t="s">
        <v>813</v>
      </c>
      <c r="U299" s="862"/>
    </row>
    <row r="300" spans="1:21" x14ac:dyDescent="0.4">
      <c r="A300" s="428" t="s">
        <v>49</v>
      </c>
      <c r="B300" s="375" t="s">
        <v>414</v>
      </c>
      <c r="C300" s="375" t="s">
        <v>61</v>
      </c>
      <c r="D300" s="375" t="s">
        <v>53</v>
      </c>
      <c r="E300" s="378"/>
      <c r="F300" s="824">
        <v>0.39</v>
      </c>
      <c r="G300" s="375" t="s">
        <v>388</v>
      </c>
      <c r="H300" s="375" t="s">
        <v>401</v>
      </c>
      <c r="I300" s="378">
        <v>2.0561729266239141E-5</v>
      </c>
      <c r="J300" s="375" t="s">
        <v>1023</v>
      </c>
      <c r="K300" s="375" t="s">
        <v>477</v>
      </c>
      <c r="L300" s="375" t="s">
        <v>1024</v>
      </c>
      <c r="M300" s="375" t="s">
        <v>475</v>
      </c>
      <c r="N300" s="831" t="s">
        <v>813</v>
      </c>
      <c r="U300" s="862"/>
    </row>
    <row r="301" spans="1:21" x14ac:dyDescent="0.4">
      <c r="A301" s="428" t="s">
        <v>49</v>
      </c>
      <c r="B301" s="375" t="s">
        <v>414</v>
      </c>
      <c r="C301" s="375" t="s">
        <v>61</v>
      </c>
      <c r="D301" s="375" t="s">
        <v>53</v>
      </c>
      <c r="E301" s="378"/>
      <c r="F301" s="824">
        <v>0.39</v>
      </c>
      <c r="G301" s="375" t="s">
        <v>389</v>
      </c>
      <c r="H301" s="375" t="s">
        <v>401</v>
      </c>
      <c r="I301" s="378">
        <v>2.3582842848193105E-4</v>
      </c>
      <c r="J301" s="375" t="s">
        <v>1023</v>
      </c>
      <c r="K301" s="375" t="s">
        <v>477</v>
      </c>
      <c r="L301" s="375" t="s">
        <v>1024</v>
      </c>
      <c r="M301" s="375" t="s">
        <v>475</v>
      </c>
      <c r="N301" s="831" t="s">
        <v>813</v>
      </c>
      <c r="U301" s="862"/>
    </row>
    <row r="302" spans="1:21" x14ac:dyDescent="0.4">
      <c r="A302" s="428" t="s">
        <v>49</v>
      </c>
      <c r="B302" s="375" t="s">
        <v>414</v>
      </c>
      <c r="C302" s="375" t="s">
        <v>61</v>
      </c>
      <c r="D302" s="375" t="s">
        <v>53</v>
      </c>
      <c r="E302" s="378"/>
      <c r="F302" s="824">
        <v>0.39</v>
      </c>
      <c r="G302" s="375" t="s">
        <v>390</v>
      </c>
      <c r="H302" s="375" t="s">
        <v>401</v>
      </c>
      <c r="I302" s="378">
        <v>2.8902185583531793E-5</v>
      </c>
      <c r="J302" s="375" t="s">
        <v>1023</v>
      </c>
      <c r="K302" s="375" t="s">
        <v>477</v>
      </c>
      <c r="L302" s="375" t="s">
        <v>1024</v>
      </c>
      <c r="M302" s="375" t="s">
        <v>475</v>
      </c>
      <c r="N302" s="831" t="s">
        <v>813</v>
      </c>
      <c r="U302" s="862"/>
    </row>
    <row r="303" spans="1:21" x14ac:dyDescent="0.4">
      <c r="A303" s="428" t="s">
        <v>49</v>
      </c>
      <c r="B303" s="375" t="s">
        <v>414</v>
      </c>
      <c r="C303" s="375" t="s">
        <v>61</v>
      </c>
      <c r="D303" s="375" t="s">
        <v>53</v>
      </c>
      <c r="E303" s="378"/>
      <c r="F303" s="824">
        <v>0.39</v>
      </c>
      <c r="G303" s="375" t="s">
        <v>391</v>
      </c>
      <c r="H303" s="375" t="s">
        <v>401</v>
      </c>
      <c r="I303" s="378">
        <v>8.501822233971292E-6</v>
      </c>
      <c r="J303" s="375" t="s">
        <v>1023</v>
      </c>
      <c r="K303" s="375" t="s">
        <v>477</v>
      </c>
      <c r="L303" s="375" t="s">
        <v>1024</v>
      </c>
      <c r="M303" s="375" t="s">
        <v>475</v>
      </c>
      <c r="N303" s="831" t="s">
        <v>813</v>
      </c>
      <c r="U303" s="862"/>
    </row>
    <row r="304" spans="1:21" x14ac:dyDescent="0.4">
      <c r="A304" s="428" t="s">
        <v>49</v>
      </c>
      <c r="B304" s="375" t="s">
        <v>414</v>
      </c>
      <c r="C304" s="375" t="s">
        <v>61</v>
      </c>
      <c r="D304" s="375" t="s">
        <v>53</v>
      </c>
      <c r="E304" s="378"/>
      <c r="F304" s="824">
        <v>0.39</v>
      </c>
      <c r="G304" s="375" t="s">
        <v>392</v>
      </c>
      <c r="H304" s="375" t="s">
        <v>401</v>
      </c>
      <c r="I304" s="378">
        <v>7.738605083349976E-6</v>
      </c>
      <c r="J304" s="375" t="s">
        <v>1023</v>
      </c>
      <c r="K304" s="375" t="s">
        <v>477</v>
      </c>
      <c r="L304" s="375" t="s">
        <v>1024</v>
      </c>
      <c r="M304" s="375" t="s">
        <v>475</v>
      </c>
      <c r="N304" s="831" t="s">
        <v>813</v>
      </c>
      <c r="U304" s="862"/>
    </row>
    <row r="305" spans="1:21" x14ac:dyDescent="0.4">
      <c r="A305" s="428" t="s">
        <v>49</v>
      </c>
      <c r="B305" s="375" t="s">
        <v>414</v>
      </c>
      <c r="C305" s="375" t="s">
        <v>61</v>
      </c>
      <c r="D305" s="375" t="s">
        <v>53</v>
      </c>
      <c r="E305" s="378"/>
      <c r="F305" s="824">
        <v>0.39</v>
      </c>
      <c r="G305" s="375" t="s">
        <v>393</v>
      </c>
      <c r="H305" s="375" t="s">
        <v>401</v>
      </c>
      <c r="I305" s="378">
        <v>3.5993377949097536E-7</v>
      </c>
      <c r="J305" s="375" t="s">
        <v>1023</v>
      </c>
      <c r="K305" s="375" t="s">
        <v>477</v>
      </c>
      <c r="L305" s="375" t="s">
        <v>1024</v>
      </c>
      <c r="M305" s="375" t="s">
        <v>475</v>
      </c>
      <c r="N305" s="831" t="s">
        <v>813</v>
      </c>
      <c r="U305" s="862"/>
    </row>
    <row r="306" spans="1:21" x14ac:dyDescent="0.4">
      <c r="A306" s="428" t="s">
        <v>49</v>
      </c>
      <c r="B306" s="375" t="s">
        <v>414</v>
      </c>
      <c r="C306" s="375" t="s">
        <v>61</v>
      </c>
      <c r="D306" s="375" t="s">
        <v>53</v>
      </c>
      <c r="E306" s="378"/>
      <c r="F306" s="824">
        <v>0.39</v>
      </c>
      <c r="G306" s="375" t="s">
        <v>394</v>
      </c>
      <c r="H306" s="375" t="s">
        <v>401</v>
      </c>
      <c r="I306" s="378">
        <v>6.7934052968836616E-7</v>
      </c>
      <c r="J306" s="375" t="s">
        <v>1023</v>
      </c>
      <c r="K306" s="375" t="s">
        <v>477</v>
      </c>
      <c r="L306" s="375" t="s">
        <v>1024</v>
      </c>
      <c r="M306" s="375" t="s">
        <v>475</v>
      </c>
      <c r="N306" s="831" t="s">
        <v>813</v>
      </c>
      <c r="U306" s="862"/>
    </row>
    <row r="307" spans="1:21" x14ac:dyDescent="0.4">
      <c r="A307" s="428" t="s">
        <v>49</v>
      </c>
      <c r="B307" s="375" t="s">
        <v>414</v>
      </c>
      <c r="C307" s="375" t="s">
        <v>61</v>
      </c>
      <c r="D307" s="375" t="s">
        <v>53</v>
      </c>
      <c r="E307" s="375"/>
      <c r="F307" s="824">
        <v>0.39</v>
      </c>
      <c r="G307" s="375" t="s">
        <v>395</v>
      </c>
      <c r="H307" s="375" t="s">
        <v>401</v>
      </c>
      <c r="I307" s="378">
        <v>1.0288504837070885E-5</v>
      </c>
      <c r="J307" s="375" t="s">
        <v>1023</v>
      </c>
      <c r="K307" s="375" t="s">
        <v>477</v>
      </c>
      <c r="L307" s="375" t="s">
        <v>1024</v>
      </c>
      <c r="M307" s="375" t="s">
        <v>475</v>
      </c>
      <c r="N307" s="831" t="s">
        <v>813</v>
      </c>
      <c r="U307" s="862"/>
    </row>
    <row r="308" spans="1:21" x14ac:dyDescent="0.4">
      <c r="A308" s="428" t="s">
        <v>49</v>
      </c>
      <c r="B308" s="375" t="s">
        <v>414</v>
      </c>
      <c r="C308" s="375" t="s">
        <v>61</v>
      </c>
      <c r="D308" s="375" t="s">
        <v>53</v>
      </c>
      <c r="E308" s="375"/>
      <c r="F308" s="824">
        <v>0.39</v>
      </c>
      <c r="G308" s="375" t="s">
        <v>396</v>
      </c>
      <c r="H308" s="375" t="s">
        <v>401</v>
      </c>
      <c r="I308" s="378">
        <v>1.3507889644072333E-5</v>
      </c>
      <c r="J308" s="375" t="s">
        <v>1023</v>
      </c>
      <c r="K308" s="375" t="s">
        <v>477</v>
      </c>
      <c r="L308" s="375" t="s">
        <v>1024</v>
      </c>
      <c r="M308" s="375" t="s">
        <v>475</v>
      </c>
      <c r="N308" s="831" t="s">
        <v>813</v>
      </c>
      <c r="U308" s="862"/>
    </row>
    <row r="309" spans="1:21" x14ac:dyDescent="0.4">
      <c r="A309" s="428" t="s">
        <v>49</v>
      </c>
      <c r="B309" s="375" t="s">
        <v>414</v>
      </c>
      <c r="C309" s="375" t="s">
        <v>61</v>
      </c>
      <c r="D309" s="375" t="s">
        <v>53</v>
      </c>
      <c r="E309" s="375"/>
      <c r="F309" s="824">
        <v>0.39</v>
      </c>
      <c r="G309" s="375" t="s">
        <v>1025</v>
      </c>
      <c r="H309" s="375" t="s">
        <v>401</v>
      </c>
      <c r="I309" s="378">
        <v>0.7211927530100678</v>
      </c>
      <c r="J309" s="375" t="s">
        <v>1023</v>
      </c>
      <c r="K309" s="375" t="s">
        <v>477</v>
      </c>
      <c r="L309" s="375" t="s">
        <v>1024</v>
      </c>
      <c r="M309" s="375" t="s">
        <v>475</v>
      </c>
      <c r="N309" s="831" t="s">
        <v>813</v>
      </c>
      <c r="U309" s="862"/>
    </row>
    <row r="310" spans="1:21" x14ac:dyDescent="0.4">
      <c r="A310" s="428" t="s">
        <v>49</v>
      </c>
      <c r="B310" s="375" t="s">
        <v>414</v>
      </c>
      <c r="C310" s="375" t="s">
        <v>61</v>
      </c>
      <c r="D310" s="375" t="s">
        <v>406</v>
      </c>
      <c r="E310" s="375" t="s">
        <v>717</v>
      </c>
      <c r="F310" s="824">
        <v>0.34399999999999997</v>
      </c>
      <c r="G310" s="375" t="s">
        <v>387</v>
      </c>
      <c r="H310" s="375" t="s">
        <v>400</v>
      </c>
      <c r="I310" s="763">
        <v>1.9000004502132395E-5</v>
      </c>
      <c r="J310" s="375" t="s">
        <v>1023</v>
      </c>
      <c r="K310" s="375" t="s">
        <v>477</v>
      </c>
      <c r="L310" s="375" t="s">
        <v>1024</v>
      </c>
      <c r="M310" s="375" t="s">
        <v>475</v>
      </c>
      <c r="N310" s="831" t="s">
        <v>817</v>
      </c>
      <c r="U310" s="862"/>
    </row>
    <row r="311" spans="1:21" x14ac:dyDescent="0.4">
      <c r="A311" s="428" t="s">
        <v>49</v>
      </c>
      <c r="B311" s="375" t="s">
        <v>414</v>
      </c>
      <c r="C311" s="375" t="s">
        <v>61</v>
      </c>
      <c r="D311" s="375" t="s">
        <v>406</v>
      </c>
      <c r="E311" s="375" t="s">
        <v>717</v>
      </c>
      <c r="F311" s="824">
        <v>0.34399999999999997</v>
      </c>
      <c r="G311" s="375" t="s">
        <v>388</v>
      </c>
      <c r="H311" s="375" t="s">
        <v>400</v>
      </c>
      <c r="I311" s="763">
        <v>1.5600003696487655E-4</v>
      </c>
      <c r="J311" s="375" t="s">
        <v>1023</v>
      </c>
      <c r="K311" s="375" t="s">
        <v>477</v>
      </c>
      <c r="L311" s="375" t="s">
        <v>1024</v>
      </c>
      <c r="M311" s="375" t="s">
        <v>475</v>
      </c>
      <c r="N311" s="831" t="s">
        <v>817</v>
      </c>
      <c r="U311" s="862"/>
    </row>
    <row r="312" spans="1:21" x14ac:dyDescent="0.4">
      <c r="A312" s="428" t="s">
        <v>49</v>
      </c>
      <c r="B312" s="375" t="s">
        <v>414</v>
      </c>
      <c r="C312" s="375" t="s">
        <v>61</v>
      </c>
      <c r="D312" s="375" t="s">
        <v>406</v>
      </c>
      <c r="E312" s="375" t="s">
        <v>717</v>
      </c>
      <c r="F312" s="824">
        <v>0.34399999999999997</v>
      </c>
      <c r="G312" s="375" t="s">
        <v>389</v>
      </c>
      <c r="H312" s="375" t="s">
        <v>400</v>
      </c>
      <c r="I312" s="763">
        <v>1.3850003281817565E-3</v>
      </c>
      <c r="J312" s="375" t="s">
        <v>1023</v>
      </c>
      <c r="K312" s="375" t="s">
        <v>477</v>
      </c>
      <c r="L312" s="375" t="s">
        <v>1024</v>
      </c>
      <c r="M312" s="375" t="s">
        <v>475</v>
      </c>
      <c r="N312" s="831" t="s">
        <v>817</v>
      </c>
      <c r="U312" s="862"/>
    </row>
    <row r="313" spans="1:21" x14ac:dyDescent="0.4">
      <c r="A313" s="428" t="s">
        <v>49</v>
      </c>
      <c r="B313" s="375" t="s">
        <v>414</v>
      </c>
      <c r="C313" s="375" t="s">
        <v>61</v>
      </c>
      <c r="D313" s="375" t="s">
        <v>406</v>
      </c>
      <c r="E313" s="375" t="s">
        <v>717</v>
      </c>
      <c r="F313" s="824">
        <v>0.34399999999999997</v>
      </c>
      <c r="G313" s="375" t="s">
        <v>390</v>
      </c>
      <c r="H313" s="375" t="s">
        <v>400</v>
      </c>
      <c r="I313" s="763">
        <v>1.390000329366528E-4</v>
      </c>
      <c r="J313" s="375" t="s">
        <v>1023</v>
      </c>
      <c r="K313" s="375" t="s">
        <v>477</v>
      </c>
      <c r="L313" s="375" t="s">
        <v>1024</v>
      </c>
      <c r="M313" s="375" t="s">
        <v>475</v>
      </c>
      <c r="N313" s="831" t="s">
        <v>817</v>
      </c>
      <c r="U313" s="862"/>
    </row>
    <row r="314" spans="1:21" x14ac:dyDescent="0.4">
      <c r="A314" s="428" t="s">
        <v>49</v>
      </c>
      <c r="B314" s="375" t="s">
        <v>414</v>
      </c>
      <c r="C314" s="375" t="s">
        <v>61</v>
      </c>
      <c r="D314" s="375" t="s">
        <v>406</v>
      </c>
      <c r="E314" s="375" t="s">
        <v>717</v>
      </c>
      <c r="F314" s="824">
        <v>0.34399999999999997</v>
      </c>
      <c r="G314" s="375" t="s">
        <v>391</v>
      </c>
      <c r="H314" s="375" t="s">
        <v>400</v>
      </c>
      <c r="I314" s="763">
        <v>1.1000002606497702E-4</v>
      </c>
      <c r="J314" s="375" t="s">
        <v>1023</v>
      </c>
      <c r="K314" s="375" t="s">
        <v>477</v>
      </c>
      <c r="L314" s="375" t="s">
        <v>1024</v>
      </c>
      <c r="M314" s="375" t="s">
        <v>475</v>
      </c>
      <c r="N314" s="831" t="s">
        <v>817</v>
      </c>
      <c r="U314" s="862"/>
    </row>
    <row r="315" spans="1:21" x14ac:dyDescent="0.4">
      <c r="A315" s="428" t="s">
        <v>49</v>
      </c>
      <c r="B315" s="375" t="s">
        <v>414</v>
      </c>
      <c r="C315" s="375" t="s">
        <v>61</v>
      </c>
      <c r="D315" s="375" t="s">
        <v>406</v>
      </c>
      <c r="E315" s="375" t="s">
        <v>717</v>
      </c>
      <c r="F315" s="824">
        <v>0.34399999999999997</v>
      </c>
      <c r="G315" s="375" t="s">
        <v>392</v>
      </c>
      <c r="H315" s="375" t="s">
        <v>400</v>
      </c>
      <c r="I315" s="763">
        <v>3.3160007857405806E-3</v>
      </c>
      <c r="J315" s="375" t="s">
        <v>1023</v>
      </c>
      <c r="K315" s="375" t="s">
        <v>477</v>
      </c>
      <c r="L315" s="375" t="s">
        <v>1024</v>
      </c>
      <c r="M315" s="375" t="s">
        <v>475</v>
      </c>
      <c r="N315" s="831" t="s">
        <v>817</v>
      </c>
      <c r="U315" s="862"/>
    </row>
    <row r="316" spans="1:21" x14ac:dyDescent="0.4">
      <c r="A316" s="428" t="s">
        <v>49</v>
      </c>
      <c r="B316" s="375" t="s">
        <v>414</v>
      </c>
      <c r="C316" s="375" t="s">
        <v>61</v>
      </c>
      <c r="D316" s="375" t="s">
        <v>406</v>
      </c>
      <c r="E316" s="375" t="s">
        <v>717</v>
      </c>
      <c r="F316" s="824">
        <v>0.34399999999999997</v>
      </c>
      <c r="G316" s="375" t="s">
        <v>393</v>
      </c>
      <c r="H316" s="375" t="s">
        <v>400</v>
      </c>
      <c r="I316" s="763">
        <v>4.7300011207940132E-6</v>
      </c>
      <c r="J316" s="375" t="s">
        <v>1023</v>
      </c>
      <c r="K316" s="375" t="s">
        <v>477</v>
      </c>
      <c r="L316" s="375" t="s">
        <v>1024</v>
      </c>
      <c r="M316" s="375" t="s">
        <v>475</v>
      </c>
      <c r="N316" s="831" t="s">
        <v>817</v>
      </c>
      <c r="U316" s="862"/>
    </row>
    <row r="317" spans="1:21" x14ac:dyDescent="0.4">
      <c r="A317" s="428" t="s">
        <v>49</v>
      </c>
      <c r="B317" s="375" t="s">
        <v>414</v>
      </c>
      <c r="C317" s="375" t="s">
        <v>61</v>
      </c>
      <c r="D317" s="375" t="s">
        <v>406</v>
      </c>
      <c r="E317" s="375" t="s">
        <v>717</v>
      </c>
      <c r="F317" s="824">
        <v>0.34399999999999997</v>
      </c>
      <c r="G317" s="375" t="s">
        <v>394</v>
      </c>
      <c r="H317" s="375" t="s">
        <v>400</v>
      </c>
      <c r="I317" s="763">
        <v>8.9100021112631409E-6</v>
      </c>
      <c r="J317" s="375" t="s">
        <v>1023</v>
      </c>
      <c r="K317" s="375" t="s">
        <v>477</v>
      </c>
      <c r="L317" s="375" t="s">
        <v>1024</v>
      </c>
      <c r="M317" s="375" t="s">
        <v>475</v>
      </c>
      <c r="N317" s="831" t="s">
        <v>817</v>
      </c>
      <c r="U317" s="862"/>
    </row>
    <row r="318" spans="1:21" x14ac:dyDescent="0.4">
      <c r="A318" s="428" t="s">
        <v>49</v>
      </c>
      <c r="B318" s="375" t="s">
        <v>414</v>
      </c>
      <c r="C318" s="375" t="s">
        <v>61</v>
      </c>
      <c r="D318" s="375" t="s">
        <v>406</v>
      </c>
      <c r="E318" s="375" t="s">
        <v>717</v>
      </c>
      <c r="F318" s="824">
        <v>0.34399999999999997</v>
      </c>
      <c r="G318" s="375" t="s">
        <v>395</v>
      </c>
      <c r="H318" s="375" t="s">
        <v>400</v>
      </c>
      <c r="I318" s="763">
        <v>1.000000236954337E-5</v>
      </c>
      <c r="J318" s="375" t="s">
        <v>1023</v>
      </c>
      <c r="K318" s="375" t="s">
        <v>477</v>
      </c>
      <c r="L318" s="375" t="s">
        <v>1024</v>
      </c>
      <c r="M318" s="375" t="s">
        <v>475</v>
      </c>
      <c r="N318" s="831" t="s">
        <v>817</v>
      </c>
      <c r="U318" s="862"/>
    </row>
    <row r="319" spans="1:21" x14ac:dyDescent="0.4">
      <c r="A319" s="428" t="s">
        <v>49</v>
      </c>
      <c r="B319" s="375" t="s">
        <v>414</v>
      </c>
      <c r="C319" s="375" t="s">
        <v>61</v>
      </c>
      <c r="D319" s="375" t="s">
        <v>406</v>
      </c>
      <c r="E319" s="375" t="s">
        <v>717</v>
      </c>
      <c r="F319" s="824">
        <v>0.34399999999999997</v>
      </c>
      <c r="G319" s="375" t="s">
        <v>396</v>
      </c>
      <c r="H319" s="375" t="s">
        <v>400</v>
      </c>
      <c r="I319" s="763">
        <v>1.6000003791269388E-5</v>
      </c>
      <c r="J319" s="375" t="s">
        <v>1023</v>
      </c>
      <c r="K319" s="375" t="s">
        <v>477</v>
      </c>
      <c r="L319" s="375" t="s">
        <v>1024</v>
      </c>
      <c r="M319" s="375" t="s">
        <v>475</v>
      </c>
      <c r="N319" s="831" t="s">
        <v>817</v>
      </c>
      <c r="U319" s="862"/>
    </row>
    <row r="320" spans="1:21" x14ac:dyDescent="0.4">
      <c r="A320" s="428" t="s">
        <v>49</v>
      </c>
      <c r="B320" s="375" t="s">
        <v>414</v>
      </c>
      <c r="C320" s="375" t="s">
        <v>61</v>
      </c>
      <c r="D320" s="375" t="s">
        <v>406</v>
      </c>
      <c r="E320" s="375" t="s">
        <v>717</v>
      </c>
      <c r="F320" s="824">
        <v>0.34399999999999997</v>
      </c>
      <c r="G320" s="375" t="s">
        <v>1025</v>
      </c>
      <c r="H320" s="375" t="s">
        <v>400</v>
      </c>
      <c r="I320" s="763">
        <v>0.8166627064909866</v>
      </c>
      <c r="J320" s="375" t="s">
        <v>1023</v>
      </c>
      <c r="K320" s="375" t="s">
        <v>477</v>
      </c>
      <c r="L320" s="375" t="s">
        <v>1024</v>
      </c>
      <c r="M320" s="375" t="s">
        <v>475</v>
      </c>
      <c r="N320" s="831" t="s">
        <v>817</v>
      </c>
      <c r="U320" s="862"/>
    </row>
    <row r="321" spans="1:21" x14ac:dyDescent="0.4">
      <c r="A321" s="428" t="s">
        <v>49</v>
      </c>
      <c r="B321" s="375" t="s">
        <v>414</v>
      </c>
      <c r="C321" s="375" t="s">
        <v>61</v>
      </c>
      <c r="D321" s="375" t="s">
        <v>406</v>
      </c>
      <c r="E321" s="375" t="s">
        <v>717</v>
      </c>
      <c r="F321" s="824">
        <v>0.34399999999999997</v>
      </c>
      <c r="G321" s="375" t="s">
        <v>387</v>
      </c>
      <c r="H321" s="375" t="s">
        <v>401</v>
      </c>
      <c r="I321" s="378">
        <v>1.9811813060289801E-5</v>
      </c>
      <c r="J321" s="375" t="s">
        <v>1023</v>
      </c>
      <c r="K321" s="375" t="s">
        <v>477</v>
      </c>
      <c r="L321" s="375" t="s">
        <v>1024</v>
      </c>
      <c r="M321" s="375" t="s">
        <v>475</v>
      </c>
      <c r="N321" s="831" t="s">
        <v>819</v>
      </c>
      <c r="U321" s="862"/>
    </row>
    <row r="322" spans="1:21" x14ac:dyDescent="0.4">
      <c r="A322" s="428" t="s">
        <v>49</v>
      </c>
      <c r="B322" s="375" t="s">
        <v>414</v>
      </c>
      <c r="C322" s="375" t="s">
        <v>61</v>
      </c>
      <c r="D322" s="375" t="s">
        <v>406</v>
      </c>
      <c r="E322" s="375" t="s">
        <v>717</v>
      </c>
      <c r="F322" s="824">
        <v>0.34399999999999997</v>
      </c>
      <c r="G322" s="375" t="s">
        <v>388</v>
      </c>
      <c r="H322" s="375" t="s">
        <v>401</v>
      </c>
      <c r="I322" s="378">
        <v>1.6146176265310522E-4</v>
      </c>
      <c r="J322" s="375" t="s">
        <v>1023</v>
      </c>
      <c r="K322" s="375" t="s">
        <v>477</v>
      </c>
      <c r="L322" s="375" t="s">
        <v>1024</v>
      </c>
      <c r="M322" s="375" t="s">
        <v>475</v>
      </c>
      <c r="N322" s="831" t="s">
        <v>819</v>
      </c>
      <c r="U322" s="862"/>
    </row>
    <row r="323" spans="1:21" x14ac:dyDescent="0.4">
      <c r="A323" s="428" t="s">
        <v>49</v>
      </c>
      <c r="B323" s="375" t="s">
        <v>414</v>
      </c>
      <c r="C323" s="375" t="s">
        <v>61</v>
      </c>
      <c r="D323" s="375" t="s">
        <v>406</v>
      </c>
      <c r="E323" s="375" t="s">
        <v>717</v>
      </c>
      <c r="F323" s="824">
        <v>0.34399999999999997</v>
      </c>
      <c r="G323" s="375" t="s">
        <v>389</v>
      </c>
      <c r="H323" s="375" t="s">
        <v>401</v>
      </c>
      <c r="I323" s="378">
        <v>1.3858287009794184E-3</v>
      </c>
      <c r="J323" s="375" t="s">
        <v>1023</v>
      </c>
      <c r="K323" s="375" t="s">
        <v>477</v>
      </c>
      <c r="L323" s="375" t="s">
        <v>1024</v>
      </c>
      <c r="M323" s="375" t="s">
        <v>475</v>
      </c>
      <c r="N323" s="831" t="s">
        <v>819</v>
      </c>
      <c r="U323" s="862"/>
    </row>
    <row r="324" spans="1:21" x14ac:dyDescent="0.4">
      <c r="A324" s="428" t="s">
        <v>49</v>
      </c>
      <c r="B324" s="375" t="s">
        <v>414</v>
      </c>
      <c r="C324" s="375" t="s">
        <v>61</v>
      </c>
      <c r="D324" s="375" t="s">
        <v>406</v>
      </c>
      <c r="E324" s="375" t="s">
        <v>717</v>
      </c>
      <c r="F324" s="824">
        <v>0.34399999999999997</v>
      </c>
      <c r="G324" s="375" t="s">
        <v>390</v>
      </c>
      <c r="H324" s="375" t="s">
        <v>401</v>
      </c>
      <c r="I324" s="378">
        <v>1.3950221179068144E-4</v>
      </c>
      <c r="J324" s="375" t="s">
        <v>1023</v>
      </c>
      <c r="K324" s="375" t="s">
        <v>477</v>
      </c>
      <c r="L324" s="375" t="s">
        <v>1024</v>
      </c>
      <c r="M324" s="375" t="s">
        <v>475</v>
      </c>
      <c r="N324" s="831" t="s">
        <v>819</v>
      </c>
      <c r="U324" s="862"/>
    </row>
    <row r="325" spans="1:21" x14ac:dyDescent="0.4">
      <c r="A325" s="428" t="s">
        <v>49</v>
      </c>
      <c r="B325" s="375" t="s">
        <v>414</v>
      </c>
      <c r="C325" s="375" t="s">
        <v>61</v>
      </c>
      <c r="D325" s="375" t="s">
        <v>406</v>
      </c>
      <c r="E325" s="375" t="s">
        <v>717</v>
      </c>
      <c r="F325" s="824">
        <v>0.34399999999999997</v>
      </c>
      <c r="G325" s="375" t="s">
        <v>391</v>
      </c>
      <c r="H325" s="375" t="s">
        <v>401</v>
      </c>
      <c r="I325" s="378">
        <v>1.1023184633933594E-4</v>
      </c>
      <c r="J325" s="375" t="s">
        <v>1023</v>
      </c>
      <c r="K325" s="375" t="s">
        <v>477</v>
      </c>
      <c r="L325" s="375" t="s">
        <v>1024</v>
      </c>
      <c r="M325" s="375" t="s">
        <v>475</v>
      </c>
      <c r="N325" s="831" t="s">
        <v>819</v>
      </c>
      <c r="U325" s="862"/>
    </row>
    <row r="326" spans="1:21" x14ac:dyDescent="0.4">
      <c r="A326" s="428" t="s">
        <v>49</v>
      </c>
      <c r="B326" s="375" t="s">
        <v>414</v>
      </c>
      <c r="C326" s="375" t="s">
        <v>61</v>
      </c>
      <c r="D326" s="375" t="s">
        <v>406</v>
      </c>
      <c r="E326" s="375" t="s">
        <v>717</v>
      </c>
      <c r="F326" s="824">
        <v>0.34399999999999997</v>
      </c>
      <c r="G326" s="375" t="s">
        <v>392</v>
      </c>
      <c r="H326" s="375" t="s">
        <v>401</v>
      </c>
      <c r="I326" s="378">
        <v>3.318829389660485E-3</v>
      </c>
      <c r="J326" s="375" t="s">
        <v>1023</v>
      </c>
      <c r="K326" s="375" t="s">
        <v>477</v>
      </c>
      <c r="L326" s="375" t="s">
        <v>1024</v>
      </c>
      <c r="M326" s="375" t="s">
        <v>475</v>
      </c>
      <c r="N326" s="831" t="s">
        <v>819</v>
      </c>
      <c r="U326" s="862"/>
    </row>
    <row r="327" spans="1:21" x14ac:dyDescent="0.4">
      <c r="A327" s="428" t="s">
        <v>49</v>
      </c>
      <c r="B327" s="375" t="s">
        <v>414</v>
      </c>
      <c r="C327" s="375" t="s">
        <v>61</v>
      </c>
      <c r="D327" s="375" t="s">
        <v>406</v>
      </c>
      <c r="E327" s="375" t="s">
        <v>717</v>
      </c>
      <c r="F327" s="824">
        <v>0.34399999999999997</v>
      </c>
      <c r="G327" s="375" t="s">
        <v>393</v>
      </c>
      <c r="H327" s="375" t="s">
        <v>401</v>
      </c>
      <c r="I327" s="378">
        <v>4.7343248160216569E-6</v>
      </c>
      <c r="J327" s="375" t="s">
        <v>1023</v>
      </c>
      <c r="K327" s="375" t="s">
        <v>477</v>
      </c>
      <c r="L327" s="375" t="s">
        <v>1024</v>
      </c>
      <c r="M327" s="375" t="s">
        <v>475</v>
      </c>
      <c r="N327" s="831" t="s">
        <v>819</v>
      </c>
      <c r="U327" s="862"/>
    </row>
    <row r="328" spans="1:21" x14ac:dyDescent="0.4">
      <c r="A328" s="428" t="s">
        <v>49</v>
      </c>
      <c r="B328" s="375" t="s">
        <v>414</v>
      </c>
      <c r="C328" s="375" t="s">
        <v>61</v>
      </c>
      <c r="D328" s="375" t="s">
        <v>406</v>
      </c>
      <c r="E328" s="375" t="s">
        <v>717</v>
      </c>
      <c r="F328" s="824">
        <v>0.34399999999999997</v>
      </c>
      <c r="G328" s="375" t="s">
        <v>394</v>
      </c>
      <c r="H328" s="375" t="s">
        <v>401</v>
      </c>
      <c r="I328" s="378">
        <v>8.9194724822229059E-6</v>
      </c>
      <c r="J328" s="375" t="s">
        <v>1023</v>
      </c>
      <c r="K328" s="375" t="s">
        <v>477</v>
      </c>
      <c r="L328" s="375" t="s">
        <v>1024</v>
      </c>
      <c r="M328" s="375" t="s">
        <v>475</v>
      </c>
      <c r="N328" s="831" t="s">
        <v>819</v>
      </c>
      <c r="U328" s="862"/>
    </row>
    <row r="329" spans="1:21" x14ac:dyDescent="0.4">
      <c r="A329" s="428" t="s">
        <v>49</v>
      </c>
      <c r="B329" s="375" t="s">
        <v>414</v>
      </c>
      <c r="C329" s="375" t="s">
        <v>61</v>
      </c>
      <c r="D329" s="375" t="s">
        <v>406</v>
      </c>
      <c r="E329" s="375" t="s">
        <v>717</v>
      </c>
      <c r="F329" s="824">
        <v>0.34399999999999997</v>
      </c>
      <c r="G329" s="375" t="s">
        <v>395</v>
      </c>
      <c r="H329" s="375" t="s">
        <v>401</v>
      </c>
      <c r="I329" s="378">
        <v>1.1288505074025222E-5</v>
      </c>
      <c r="J329" s="375" t="s">
        <v>1023</v>
      </c>
      <c r="K329" s="375" t="s">
        <v>477</v>
      </c>
      <c r="L329" s="375" t="s">
        <v>1024</v>
      </c>
      <c r="M329" s="375" t="s">
        <v>475</v>
      </c>
      <c r="N329" s="831" t="s">
        <v>819</v>
      </c>
      <c r="U329" s="862"/>
    </row>
    <row r="330" spans="1:21" x14ac:dyDescent="0.4">
      <c r="A330" s="428" t="s">
        <v>49</v>
      </c>
      <c r="B330" s="375" t="s">
        <v>414</v>
      </c>
      <c r="C330" s="375" t="s">
        <v>61</v>
      </c>
      <c r="D330" s="375" t="s">
        <v>406</v>
      </c>
      <c r="E330" s="375" t="s">
        <v>717</v>
      </c>
      <c r="F330" s="824">
        <v>0.34399999999999997</v>
      </c>
      <c r="G330" s="375" t="s">
        <v>396</v>
      </c>
      <c r="H330" s="375" t="s">
        <v>401</v>
      </c>
      <c r="I330" s="378">
        <v>1.6007890236458171E-5</v>
      </c>
      <c r="J330" s="375" t="s">
        <v>1023</v>
      </c>
      <c r="K330" s="375" t="s">
        <v>477</v>
      </c>
      <c r="L330" s="375" t="s">
        <v>1024</v>
      </c>
      <c r="M330" s="375" t="s">
        <v>475</v>
      </c>
      <c r="N330" s="831" t="s">
        <v>819</v>
      </c>
      <c r="U330" s="862"/>
    </row>
    <row r="331" spans="1:21" x14ac:dyDescent="0.4">
      <c r="A331" s="428" t="s">
        <v>49</v>
      </c>
      <c r="B331" s="375" t="s">
        <v>414</v>
      </c>
      <c r="C331" s="375" t="s">
        <v>61</v>
      </c>
      <c r="D331" s="375" t="s">
        <v>406</v>
      </c>
      <c r="E331" s="375" t="s">
        <v>717</v>
      </c>
      <c r="F331" s="824">
        <v>0.34399999999999997</v>
      </c>
      <c r="G331" s="375" t="s">
        <v>1025</v>
      </c>
      <c r="H331" s="375" t="s">
        <v>401</v>
      </c>
      <c r="I331" s="378">
        <v>0.81731831392007359</v>
      </c>
      <c r="J331" s="375" t="s">
        <v>1023</v>
      </c>
      <c r="K331" s="375" t="s">
        <v>477</v>
      </c>
      <c r="L331" s="375" t="s">
        <v>1024</v>
      </c>
      <c r="M331" s="375" t="s">
        <v>475</v>
      </c>
      <c r="N331" s="831" t="s">
        <v>819</v>
      </c>
      <c r="U331" s="862"/>
    </row>
    <row r="332" spans="1:21" x14ac:dyDescent="0.4">
      <c r="A332" s="428" t="s">
        <v>49</v>
      </c>
      <c r="B332" s="375" t="s">
        <v>414</v>
      </c>
      <c r="C332" s="375" t="s">
        <v>62</v>
      </c>
      <c r="D332" s="375" t="s">
        <v>52</v>
      </c>
      <c r="E332" s="375"/>
      <c r="F332" s="824">
        <v>0.32800000000000001</v>
      </c>
      <c r="G332" s="375" t="s">
        <v>387</v>
      </c>
      <c r="H332" s="375" t="s">
        <v>400</v>
      </c>
      <c r="I332" s="763">
        <v>1.4000003317360716E-5</v>
      </c>
      <c r="J332" s="375" t="s">
        <v>1023</v>
      </c>
      <c r="K332" s="375" t="s">
        <v>477</v>
      </c>
      <c r="L332" s="375" t="s">
        <v>1024</v>
      </c>
      <c r="M332" s="375" t="s">
        <v>475</v>
      </c>
      <c r="N332" s="831" t="s">
        <v>833</v>
      </c>
      <c r="U332" s="862"/>
    </row>
    <row r="333" spans="1:21" x14ac:dyDescent="0.4">
      <c r="A333" s="428" t="s">
        <v>49</v>
      </c>
      <c r="B333" s="375" t="s">
        <v>414</v>
      </c>
      <c r="C333" s="375" t="s">
        <v>62</v>
      </c>
      <c r="D333" s="375" t="s">
        <v>52</v>
      </c>
      <c r="E333" s="375"/>
      <c r="F333" s="824">
        <v>0.32800000000000001</v>
      </c>
      <c r="G333" s="375" t="s">
        <v>388</v>
      </c>
      <c r="H333" s="375" t="s">
        <v>400</v>
      </c>
      <c r="I333" s="763">
        <v>1.1200002653888572E-4</v>
      </c>
      <c r="J333" s="375" t="s">
        <v>1023</v>
      </c>
      <c r="K333" s="375" t="s">
        <v>477</v>
      </c>
      <c r="L333" s="375" t="s">
        <v>1024</v>
      </c>
      <c r="M333" s="375" t="s">
        <v>475</v>
      </c>
      <c r="N333" s="831" t="s">
        <v>833</v>
      </c>
      <c r="U333" s="862"/>
    </row>
    <row r="334" spans="1:21" x14ac:dyDescent="0.4">
      <c r="A334" s="428" t="s">
        <v>49</v>
      </c>
      <c r="B334" s="375" t="s">
        <v>414</v>
      </c>
      <c r="C334" s="375" t="s">
        <v>62</v>
      </c>
      <c r="D334" s="375" t="s">
        <v>52</v>
      </c>
      <c r="E334" s="375"/>
      <c r="F334" s="824">
        <v>0.32800000000000001</v>
      </c>
      <c r="G334" s="375" t="s">
        <v>389</v>
      </c>
      <c r="H334" s="375" t="s">
        <v>400</v>
      </c>
      <c r="I334" s="763">
        <v>1.0550002499868252E-3</v>
      </c>
      <c r="J334" s="375" t="s">
        <v>1023</v>
      </c>
      <c r="K334" s="375" t="s">
        <v>477</v>
      </c>
      <c r="L334" s="375" t="s">
        <v>1024</v>
      </c>
      <c r="M334" s="375" t="s">
        <v>475</v>
      </c>
      <c r="N334" s="831" t="s">
        <v>833</v>
      </c>
      <c r="U334" s="862"/>
    </row>
    <row r="335" spans="1:21" x14ac:dyDescent="0.4">
      <c r="A335" s="428" t="s">
        <v>49</v>
      </c>
      <c r="B335" s="375" t="s">
        <v>414</v>
      </c>
      <c r="C335" s="375" t="s">
        <v>62</v>
      </c>
      <c r="D335" s="375" t="s">
        <v>52</v>
      </c>
      <c r="E335" s="378"/>
      <c r="F335" s="824">
        <v>0.32800000000000001</v>
      </c>
      <c r="G335" s="375" t="s">
        <v>390</v>
      </c>
      <c r="H335" s="375" t="s">
        <v>400</v>
      </c>
      <c r="I335" s="763">
        <v>2.5900006137117323E-4</v>
      </c>
      <c r="J335" s="375" t="s">
        <v>1023</v>
      </c>
      <c r="K335" s="375" t="s">
        <v>477</v>
      </c>
      <c r="L335" s="375" t="s">
        <v>1024</v>
      </c>
      <c r="M335" s="375" t="s">
        <v>475</v>
      </c>
      <c r="N335" s="831" t="s">
        <v>833</v>
      </c>
      <c r="U335" s="862"/>
    </row>
    <row r="336" spans="1:21" x14ac:dyDescent="0.4">
      <c r="A336" s="428" t="s">
        <v>49</v>
      </c>
      <c r="B336" s="375" t="s">
        <v>414</v>
      </c>
      <c r="C336" s="375" t="s">
        <v>62</v>
      </c>
      <c r="D336" s="375" t="s">
        <v>52</v>
      </c>
      <c r="E336" s="378"/>
      <c r="F336" s="824">
        <v>0.32800000000000001</v>
      </c>
      <c r="G336" s="375" t="s">
        <v>391</v>
      </c>
      <c r="H336" s="375" t="s">
        <v>400</v>
      </c>
      <c r="I336" s="763">
        <v>1.8500004383655231E-4</v>
      </c>
      <c r="J336" s="375" t="s">
        <v>1023</v>
      </c>
      <c r="K336" s="375" t="s">
        <v>477</v>
      </c>
      <c r="L336" s="375" t="s">
        <v>1024</v>
      </c>
      <c r="M336" s="375" t="s">
        <v>475</v>
      </c>
      <c r="N336" s="831" t="s">
        <v>833</v>
      </c>
      <c r="U336" s="862"/>
    </row>
    <row r="337" spans="1:21" x14ac:dyDescent="0.4">
      <c r="A337" s="428" t="s">
        <v>49</v>
      </c>
      <c r="B337" s="375" t="s">
        <v>414</v>
      </c>
      <c r="C337" s="375" t="s">
        <v>62</v>
      </c>
      <c r="D337" s="375" t="s">
        <v>52</v>
      </c>
      <c r="E337" s="378"/>
      <c r="F337" s="824">
        <v>0.32800000000000001</v>
      </c>
      <c r="G337" s="375" t="s">
        <v>392</v>
      </c>
      <c r="H337" s="375" t="s">
        <v>400</v>
      </c>
      <c r="I337" s="763">
        <v>4.3200010236427349E-3</v>
      </c>
      <c r="J337" s="375" t="s">
        <v>1023</v>
      </c>
      <c r="K337" s="375" t="s">
        <v>477</v>
      </c>
      <c r="L337" s="375" t="s">
        <v>1024</v>
      </c>
      <c r="M337" s="375" t="s">
        <v>475</v>
      </c>
      <c r="N337" s="831" t="s">
        <v>833</v>
      </c>
      <c r="U337" s="862"/>
    </row>
    <row r="338" spans="1:21" x14ac:dyDescent="0.4">
      <c r="A338" s="428" t="s">
        <v>49</v>
      </c>
      <c r="B338" s="375" t="s">
        <v>414</v>
      </c>
      <c r="C338" s="375" t="s">
        <v>62</v>
      </c>
      <c r="D338" s="375" t="s">
        <v>52</v>
      </c>
      <c r="E338" s="378"/>
      <c r="F338" s="824">
        <v>0.32800000000000001</v>
      </c>
      <c r="G338" s="375" t="s">
        <v>393</v>
      </c>
      <c r="H338" s="375" t="s">
        <v>400</v>
      </c>
      <c r="I338" s="763">
        <v>7.9550018849717498E-6</v>
      </c>
      <c r="J338" s="375" t="s">
        <v>1023</v>
      </c>
      <c r="K338" s="375" t="s">
        <v>477</v>
      </c>
      <c r="L338" s="375" t="s">
        <v>1024</v>
      </c>
      <c r="M338" s="375" t="s">
        <v>475</v>
      </c>
      <c r="N338" s="831" t="s">
        <v>833</v>
      </c>
      <c r="U338" s="862"/>
    </row>
    <row r="339" spans="1:21" x14ac:dyDescent="0.4">
      <c r="A339" s="428" t="s">
        <v>49</v>
      </c>
      <c r="B339" s="375" t="s">
        <v>414</v>
      </c>
      <c r="C339" s="375" t="s">
        <v>62</v>
      </c>
      <c r="D339" s="375" t="s">
        <v>52</v>
      </c>
      <c r="E339" s="378"/>
      <c r="F339" s="824">
        <v>0.32800000000000001</v>
      </c>
      <c r="G339" s="375" t="s">
        <v>394</v>
      </c>
      <c r="H339" s="375" t="s">
        <v>400</v>
      </c>
      <c r="I339" s="763">
        <v>1.4985003550760739E-5</v>
      </c>
      <c r="J339" s="375" t="s">
        <v>1023</v>
      </c>
      <c r="K339" s="375" t="s">
        <v>477</v>
      </c>
      <c r="L339" s="375" t="s">
        <v>1024</v>
      </c>
      <c r="M339" s="375" t="s">
        <v>475</v>
      </c>
      <c r="N339" s="831" t="s">
        <v>833</v>
      </c>
      <c r="U339" s="862"/>
    </row>
    <row r="340" spans="1:21" x14ac:dyDescent="0.4">
      <c r="A340" s="428" t="s">
        <v>49</v>
      </c>
      <c r="B340" s="375" t="s">
        <v>414</v>
      </c>
      <c r="C340" s="375" t="s">
        <v>62</v>
      </c>
      <c r="D340" s="375" t="s">
        <v>52</v>
      </c>
      <c r="E340" s="378"/>
      <c r="F340" s="824">
        <v>0.32800000000000001</v>
      </c>
      <c r="G340" s="375" t="s">
        <v>395</v>
      </c>
      <c r="H340" s="375" t="s">
        <v>400</v>
      </c>
      <c r="I340" s="763">
        <v>1.1000002606497705E-5</v>
      </c>
      <c r="J340" s="375" t="s">
        <v>1023</v>
      </c>
      <c r="K340" s="375" t="s">
        <v>477</v>
      </c>
      <c r="L340" s="375" t="s">
        <v>1024</v>
      </c>
      <c r="M340" s="375" t="s">
        <v>475</v>
      </c>
      <c r="N340" s="831" t="s">
        <v>833</v>
      </c>
      <c r="U340" s="862"/>
    </row>
    <row r="341" spans="1:21" x14ac:dyDescent="0.4">
      <c r="A341" s="428" t="s">
        <v>49</v>
      </c>
      <c r="B341" s="375" t="s">
        <v>414</v>
      </c>
      <c r="C341" s="375" t="s">
        <v>62</v>
      </c>
      <c r="D341" s="375" t="s">
        <v>52</v>
      </c>
      <c r="E341" s="378"/>
      <c r="F341" s="824">
        <v>0.32800000000000001</v>
      </c>
      <c r="G341" s="375" t="s">
        <v>396</v>
      </c>
      <c r="H341" s="375" t="s">
        <v>400</v>
      </c>
      <c r="I341" s="763">
        <v>1.6000003791269388E-5</v>
      </c>
      <c r="J341" s="375" t="s">
        <v>1023</v>
      </c>
      <c r="K341" s="375" t="s">
        <v>477</v>
      </c>
      <c r="L341" s="375" t="s">
        <v>1024</v>
      </c>
      <c r="M341" s="375" t="s">
        <v>475</v>
      </c>
      <c r="N341" s="831" t="s">
        <v>833</v>
      </c>
      <c r="U341" s="862"/>
    </row>
    <row r="342" spans="1:21" x14ac:dyDescent="0.4">
      <c r="A342" s="428" t="s">
        <v>49</v>
      </c>
      <c r="B342" s="375" t="s">
        <v>414</v>
      </c>
      <c r="C342" s="375" t="s">
        <v>62</v>
      </c>
      <c r="D342" s="375" t="s">
        <v>52</v>
      </c>
      <c r="E342" s="378"/>
      <c r="F342" s="824">
        <v>0.32800000000000001</v>
      </c>
      <c r="G342" s="375" t="s">
        <v>1025</v>
      </c>
      <c r="H342" s="375" t="s">
        <v>400</v>
      </c>
      <c r="I342" s="763">
        <v>0.85658072482493652</v>
      </c>
      <c r="J342" s="375" t="s">
        <v>1023</v>
      </c>
      <c r="K342" s="375" t="s">
        <v>477</v>
      </c>
      <c r="L342" s="375" t="s">
        <v>1024</v>
      </c>
      <c r="M342" s="375" t="s">
        <v>475</v>
      </c>
      <c r="N342" s="831" t="s">
        <v>833</v>
      </c>
      <c r="U342" s="862"/>
    </row>
    <row r="343" spans="1:21" x14ac:dyDescent="0.4">
      <c r="A343" s="428" t="s">
        <v>49</v>
      </c>
      <c r="B343" s="375" t="s">
        <v>414</v>
      </c>
      <c r="C343" s="375" t="s">
        <v>62</v>
      </c>
      <c r="D343" s="375" t="s">
        <v>52</v>
      </c>
      <c r="E343" s="378"/>
      <c r="F343" s="824">
        <v>0.32800000000000001</v>
      </c>
      <c r="G343" s="375" t="s">
        <v>387</v>
      </c>
      <c r="H343" s="375" t="s">
        <v>401</v>
      </c>
      <c r="I343" s="378">
        <v>1.4811811875518119E-5</v>
      </c>
      <c r="J343" s="375" t="s">
        <v>1023</v>
      </c>
      <c r="K343" s="375" t="s">
        <v>477</v>
      </c>
      <c r="L343" s="375" t="s">
        <v>1024</v>
      </c>
      <c r="M343" s="375" t="s">
        <v>475</v>
      </c>
      <c r="N343" s="831" t="s">
        <v>837</v>
      </c>
      <c r="U343" s="862"/>
    </row>
    <row r="344" spans="1:21" x14ac:dyDescent="0.4">
      <c r="A344" s="428" t="s">
        <v>49</v>
      </c>
      <c r="B344" s="375" t="s">
        <v>414</v>
      </c>
      <c r="C344" s="375" t="s">
        <v>62</v>
      </c>
      <c r="D344" s="375" t="s">
        <v>52</v>
      </c>
      <c r="E344" s="378"/>
      <c r="F344" s="824">
        <v>0.32800000000000001</v>
      </c>
      <c r="G344" s="375" t="s">
        <v>388</v>
      </c>
      <c r="H344" s="375" t="s">
        <v>401</v>
      </c>
      <c r="I344" s="378">
        <v>1.1746175222711437E-4</v>
      </c>
      <c r="J344" s="375" t="s">
        <v>1023</v>
      </c>
      <c r="K344" s="375" t="s">
        <v>477</v>
      </c>
      <c r="L344" s="375" t="s">
        <v>1024</v>
      </c>
      <c r="M344" s="375" t="s">
        <v>475</v>
      </c>
      <c r="N344" s="831" t="s">
        <v>837</v>
      </c>
      <c r="U344" s="862"/>
    </row>
    <row r="345" spans="1:21" x14ac:dyDescent="0.4">
      <c r="A345" s="428" t="s">
        <v>49</v>
      </c>
      <c r="B345" s="375" t="s">
        <v>414</v>
      </c>
      <c r="C345" s="375" t="s">
        <v>62</v>
      </c>
      <c r="D345" s="375" t="s">
        <v>52</v>
      </c>
      <c r="E345" s="378"/>
      <c r="F345" s="824">
        <v>0.32800000000000001</v>
      </c>
      <c r="G345" s="375" t="s">
        <v>389</v>
      </c>
      <c r="H345" s="375" t="s">
        <v>401</v>
      </c>
      <c r="I345" s="378">
        <v>1.0558286227844872E-3</v>
      </c>
      <c r="J345" s="375" t="s">
        <v>1023</v>
      </c>
      <c r="K345" s="375" t="s">
        <v>477</v>
      </c>
      <c r="L345" s="375" t="s">
        <v>1024</v>
      </c>
      <c r="M345" s="375" t="s">
        <v>475</v>
      </c>
      <c r="N345" s="831" t="s">
        <v>837</v>
      </c>
      <c r="U345" s="862"/>
    </row>
    <row r="346" spans="1:21" x14ac:dyDescent="0.4">
      <c r="A346" s="428" t="s">
        <v>49</v>
      </c>
      <c r="B346" s="375" t="s">
        <v>414</v>
      </c>
      <c r="C346" s="375" t="s">
        <v>62</v>
      </c>
      <c r="D346" s="375" t="s">
        <v>52</v>
      </c>
      <c r="E346" s="378"/>
      <c r="F346" s="824">
        <v>0.32800000000000001</v>
      </c>
      <c r="G346" s="375" t="s">
        <v>390</v>
      </c>
      <c r="H346" s="375" t="s">
        <v>401</v>
      </c>
      <c r="I346" s="378">
        <v>2.5950224022520187E-4</v>
      </c>
      <c r="J346" s="375" t="s">
        <v>1023</v>
      </c>
      <c r="K346" s="375" t="s">
        <v>477</v>
      </c>
      <c r="L346" s="375" t="s">
        <v>1024</v>
      </c>
      <c r="M346" s="375" t="s">
        <v>475</v>
      </c>
      <c r="N346" s="831" t="s">
        <v>837</v>
      </c>
      <c r="U346" s="862"/>
    </row>
    <row r="347" spans="1:21" x14ac:dyDescent="0.4">
      <c r="A347" s="428" t="s">
        <v>49</v>
      </c>
      <c r="B347" s="375" t="s">
        <v>414</v>
      </c>
      <c r="C347" s="375" t="s">
        <v>62</v>
      </c>
      <c r="D347" s="375" t="s">
        <v>52</v>
      </c>
      <c r="E347" s="378"/>
      <c r="F347" s="824">
        <v>0.32800000000000001</v>
      </c>
      <c r="G347" s="375" t="s">
        <v>391</v>
      </c>
      <c r="H347" s="375" t="s">
        <v>401</v>
      </c>
      <c r="I347" s="378">
        <v>1.8523186411091122E-4</v>
      </c>
      <c r="J347" s="375" t="s">
        <v>1023</v>
      </c>
      <c r="K347" s="375" t="s">
        <v>477</v>
      </c>
      <c r="L347" s="375" t="s">
        <v>1024</v>
      </c>
      <c r="M347" s="375" t="s">
        <v>475</v>
      </c>
      <c r="N347" s="831" t="s">
        <v>837</v>
      </c>
      <c r="U347" s="862"/>
    </row>
    <row r="348" spans="1:21" x14ac:dyDescent="0.4">
      <c r="A348" s="428" t="s">
        <v>49</v>
      </c>
      <c r="B348" s="375" t="s">
        <v>414</v>
      </c>
      <c r="C348" s="375" t="s">
        <v>62</v>
      </c>
      <c r="D348" s="375" t="s">
        <v>52</v>
      </c>
      <c r="E348" s="378"/>
      <c r="F348" s="824">
        <v>0.32800000000000001</v>
      </c>
      <c r="G348" s="375" t="s">
        <v>392</v>
      </c>
      <c r="H348" s="375" t="s">
        <v>401</v>
      </c>
      <c r="I348" s="378">
        <v>4.3228296275626393E-3</v>
      </c>
      <c r="J348" s="375" t="s">
        <v>1023</v>
      </c>
      <c r="K348" s="375" t="s">
        <v>477</v>
      </c>
      <c r="L348" s="375" t="s">
        <v>1024</v>
      </c>
      <c r="M348" s="375" t="s">
        <v>475</v>
      </c>
      <c r="N348" s="831" t="s">
        <v>837</v>
      </c>
      <c r="U348" s="862"/>
    </row>
    <row r="349" spans="1:21" x14ac:dyDescent="0.4">
      <c r="A349" s="428" t="s">
        <v>49</v>
      </c>
      <c r="B349" s="375" t="s">
        <v>414</v>
      </c>
      <c r="C349" s="375" t="s">
        <v>62</v>
      </c>
      <c r="D349" s="375" t="s">
        <v>52</v>
      </c>
      <c r="E349" s="378"/>
      <c r="F349" s="824">
        <v>0.32800000000000001</v>
      </c>
      <c r="G349" s="375" t="s">
        <v>393</v>
      </c>
      <c r="H349" s="375" t="s">
        <v>401</v>
      </c>
      <c r="I349" s="378">
        <v>7.9593255801993935E-6</v>
      </c>
      <c r="J349" s="375" t="s">
        <v>1023</v>
      </c>
      <c r="K349" s="375" t="s">
        <v>477</v>
      </c>
      <c r="L349" s="375" t="s">
        <v>1024</v>
      </c>
      <c r="M349" s="375" t="s">
        <v>475</v>
      </c>
      <c r="N349" s="831" t="s">
        <v>837</v>
      </c>
      <c r="U349" s="862"/>
    </row>
    <row r="350" spans="1:21" x14ac:dyDescent="0.4">
      <c r="A350" s="428" t="s">
        <v>49</v>
      </c>
      <c r="B350" s="375" t="s">
        <v>414</v>
      </c>
      <c r="C350" s="375" t="s">
        <v>62</v>
      </c>
      <c r="D350" s="375" t="s">
        <v>52</v>
      </c>
      <c r="E350" s="378"/>
      <c r="F350" s="824">
        <v>0.32800000000000001</v>
      </c>
      <c r="G350" s="375" t="s">
        <v>394</v>
      </c>
      <c r="H350" s="375" t="s">
        <v>401</v>
      </c>
      <c r="I350" s="378">
        <v>1.4994473921720501E-5</v>
      </c>
      <c r="J350" s="375" t="s">
        <v>1023</v>
      </c>
      <c r="K350" s="375" t="s">
        <v>477</v>
      </c>
      <c r="L350" s="375" t="s">
        <v>1024</v>
      </c>
      <c r="M350" s="375" t="s">
        <v>475</v>
      </c>
      <c r="N350" s="831" t="s">
        <v>837</v>
      </c>
      <c r="U350" s="862"/>
    </row>
    <row r="351" spans="1:21" x14ac:dyDescent="0.4">
      <c r="A351" s="428" t="s">
        <v>49</v>
      </c>
      <c r="B351" s="375" t="s">
        <v>414</v>
      </c>
      <c r="C351" s="375" t="s">
        <v>62</v>
      </c>
      <c r="D351" s="375" t="s">
        <v>52</v>
      </c>
      <c r="E351" s="375"/>
      <c r="F351" s="824">
        <v>0.32800000000000001</v>
      </c>
      <c r="G351" s="375" t="s">
        <v>395</v>
      </c>
      <c r="H351" s="375" t="s">
        <v>401</v>
      </c>
      <c r="I351" s="378">
        <v>1.2288505310979559E-5</v>
      </c>
      <c r="J351" s="375" t="s">
        <v>1023</v>
      </c>
      <c r="K351" s="375" t="s">
        <v>477</v>
      </c>
      <c r="L351" s="375" t="s">
        <v>1024</v>
      </c>
      <c r="M351" s="375" t="s">
        <v>475</v>
      </c>
      <c r="N351" s="831" t="s">
        <v>837</v>
      </c>
      <c r="U351" s="862"/>
    </row>
    <row r="352" spans="1:21" x14ac:dyDescent="0.4">
      <c r="A352" s="428" t="s">
        <v>49</v>
      </c>
      <c r="B352" s="375" t="s">
        <v>414</v>
      </c>
      <c r="C352" s="375" t="s">
        <v>62</v>
      </c>
      <c r="D352" s="375" t="s">
        <v>52</v>
      </c>
      <c r="E352" s="375"/>
      <c r="F352" s="824">
        <v>0.32800000000000001</v>
      </c>
      <c r="G352" s="375" t="s">
        <v>396</v>
      </c>
      <c r="H352" s="375" t="s">
        <v>401</v>
      </c>
      <c r="I352" s="378">
        <v>1.6007890236458171E-5</v>
      </c>
      <c r="J352" s="375" t="s">
        <v>1023</v>
      </c>
      <c r="K352" s="375" t="s">
        <v>477</v>
      </c>
      <c r="L352" s="375" t="s">
        <v>1024</v>
      </c>
      <c r="M352" s="375" t="s">
        <v>475</v>
      </c>
      <c r="N352" s="831" t="s">
        <v>837</v>
      </c>
      <c r="U352" s="862"/>
    </row>
    <row r="353" spans="1:21" x14ac:dyDescent="0.4">
      <c r="A353" s="428" t="s">
        <v>49</v>
      </c>
      <c r="B353" s="375" t="s">
        <v>414</v>
      </c>
      <c r="C353" s="375" t="s">
        <v>62</v>
      </c>
      <c r="D353" s="375" t="s">
        <v>52</v>
      </c>
      <c r="E353" s="375"/>
      <c r="F353" s="824">
        <v>0.32800000000000001</v>
      </c>
      <c r="G353" s="375" t="s">
        <v>1025</v>
      </c>
      <c r="H353" s="375" t="s">
        <v>401</v>
      </c>
      <c r="I353" s="378">
        <v>0.85723633225402363</v>
      </c>
      <c r="J353" s="375" t="s">
        <v>1023</v>
      </c>
      <c r="K353" s="375" t="s">
        <v>477</v>
      </c>
      <c r="L353" s="375" t="s">
        <v>1024</v>
      </c>
      <c r="M353" s="375" t="s">
        <v>475</v>
      </c>
      <c r="N353" s="831" t="s">
        <v>837</v>
      </c>
      <c r="U353" s="862"/>
    </row>
    <row r="354" spans="1:21" x14ac:dyDescent="0.4">
      <c r="A354" s="428" t="s">
        <v>49</v>
      </c>
      <c r="B354" s="375" t="s">
        <v>414</v>
      </c>
      <c r="C354" s="375" t="s">
        <v>62</v>
      </c>
      <c r="D354" s="375" t="s">
        <v>53</v>
      </c>
      <c r="E354" s="375"/>
      <c r="F354" s="824">
        <v>0.39</v>
      </c>
      <c r="G354" s="375" t="s">
        <v>387</v>
      </c>
      <c r="H354" s="375" t="s">
        <v>400</v>
      </c>
      <c r="I354" s="763">
        <v>9.0000021325890313E-7</v>
      </c>
      <c r="J354" s="375" t="s">
        <v>1023</v>
      </c>
      <c r="K354" s="375" t="s">
        <v>477</v>
      </c>
      <c r="L354" s="375" t="s">
        <v>1024</v>
      </c>
      <c r="M354" s="375" t="s">
        <v>475</v>
      </c>
      <c r="N354" s="831" t="s">
        <v>843</v>
      </c>
      <c r="U354" s="862"/>
    </row>
    <row r="355" spans="1:21" x14ac:dyDescent="0.4">
      <c r="A355" s="428" t="s">
        <v>49</v>
      </c>
      <c r="B355" s="375" t="s">
        <v>414</v>
      </c>
      <c r="C355" s="375" t="s">
        <v>62</v>
      </c>
      <c r="D355" s="375" t="s">
        <v>53</v>
      </c>
      <c r="E355" s="375"/>
      <c r="F355" s="824">
        <v>0.39</v>
      </c>
      <c r="G355" s="375" t="s">
        <v>388</v>
      </c>
      <c r="H355" s="375" t="s">
        <v>400</v>
      </c>
      <c r="I355" s="763">
        <v>1.5100003578010487E-5</v>
      </c>
      <c r="J355" s="375" t="s">
        <v>1023</v>
      </c>
      <c r="K355" s="375" t="s">
        <v>477</v>
      </c>
      <c r="L355" s="375" t="s">
        <v>1024</v>
      </c>
      <c r="M355" s="375" t="s">
        <v>475</v>
      </c>
      <c r="N355" s="831" t="s">
        <v>843</v>
      </c>
      <c r="U355" s="862"/>
    </row>
    <row r="356" spans="1:21" x14ac:dyDescent="0.4">
      <c r="A356" s="428" t="s">
        <v>49</v>
      </c>
      <c r="B356" s="375" t="s">
        <v>414</v>
      </c>
      <c r="C356" s="375" t="s">
        <v>62</v>
      </c>
      <c r="D356" s="375" t="s">
        <v>53</v>
      </c>
      <c r="E356" s="375"/>
      <c r="F356" s="824">
        <v>0.39</v>
      </c>
      <c r="G356" s="375" t="s">
        <v>389</v>
      </c>
      <c r="H356" s="375" t="s">
        <v>400</v>
      </c>
      <c r="I356" s="763">
        <v>2.3500005568426909E-4</v>
      </c>
      <c r="J356" s="375" t="s">
        <v>1023</v>
      </c>
      <c r="K356" s="375" t="s">
        <v>477</v>
      </c>
      <c r="L356" s="375" t="s">
        <v>1024</v>
      </c>
      <c r="M356" s="375" t="s">
        <v>475</v>
      </c>
      <c r="N356" s="831" t="s">
        <v>843</v>
      </c>
      <c r="U356" s="862"/>
    </row>
    <row r="357" spans="1:21" x14ac:dyDescent="0.4">
      <c r="A357" s="428" t="s">
        <v>49</v>
      </c>
      <c r="B357" s="375" t="s">
        <v>414</v>
      </c>
      <c r="C357" s="375" t="s">
        <v>62</v>
      </c>
      <c r="D357" s="375" t="s">
        <v>53</v>
      </c>
      <c r="E357" s="378"/>
      <c r="F357" s="824">
        <v>0.39</v>
      </c>
      <c r="G357" s="375" t="s">
        <v>390</v>
      </c>
      <c r="H357" s="375" t="s">
        <v>400</v>
      </c>
      <c r="I357" s="763">
        <v>2.8400006729503167E-5</v>
      </c>
      <c r="J357" s="375" t="s">
        <v>1023</v>
      </c>
      <c r="K357" s="375" t="s">
        <v>477</v>
      </c>
      <c r="L357" s="375" t="s">
        <v>1024</v>
      </c>
      <c r="M357" s="375" t="s">
        <v>475</v>
      </c>
      <c r="N357" s="831" t="s">
        <v>843</v>
      </c>
      <c r="U357" s="862"/>
    </row>
    <row r="358" spans="1:21" x14ac:dyDescent="0.4">
      <c r="A358" s="428" t="s">
        <v>49</v>
      </c>
      <c r="B358" s="375" t="s">
        <v>414</v>
      </c>
      <c r="C358" s="375" t="s">
        <v>62</v>
      </c>
      <c r="D358" s="375" t="s">
        <v>53</v>
      </c>
      <c r="E358" s="378"/>
      <c r="F358" s="824">
        <v>0.39</v>
      </c>
      <c r="G358" s="375" t="s">
        <v>391</v>
      </c>
      <c r="H358" s="375" t="s">
        <v>400</v>
      </c>
      <c r="I358" s="763">
        <v>8.2700019596123672E-6</v>
      </c>
      <c r="J358" s="375" t="s">
        <v>1023</v>
      </c>
      <c r="K358" s="375" t="s">
        <v>477</v>
      </c>
      <c r="L358" s="375" t="s">
        <v>1024</v>
      </c>
      <c r="M358" s="375" t="s">
        <v>475</v>
      </c>
      <c r="N358" s="831" t="s">
        <v>843</v>
      </c>
      <c r="U358" s="862"/>
    </row>
    <row r="359" spans="1:21" x14ac:dyDescent="0.4">
      <c r="A359" s="428" t="s">
        <v>49</v>
      </c>
      <c r="B359" s="375" t="s">
        <v>414</v>
      </c>
      <c r="C359" s="375" t="s">
        <v>62</v>
      </c>
      <c r="D359" s="375" t="s">
        <v>53</v>
      </c>
      <c r="E359" s="378"/>
      <c r="F359" s="824">
        <v>0.39</v>
      </c>
      <c r="G359" s="375" t="s">
        <v>392</v>
      </c>
      <c r="H359" s="375" t="s">
        <v>400</v>
      </c>
      <c r="I359" s="763">
        <v>4.910001163445794E-6</v>
      </c>
      <c r="J359" s="375" t="s">
        <v>1023</v>
      </c>
      <c r="K359" s="375" t="s">
        <v>477</v>
      </c>
      <c r="L359" s="375" t="s">
        <v>1024</v>
      </c>
      <c r="M359" s="375" t="s">
        <v>475</v>
      </c>
      <c r="N359" s="831" t="s">
        <v>843</v>
      </c>
      <c r="U359" s="862"/>
    </row>
    <row r="360" spans="1:21" x14ac:dyDescent="0.4">
      <c r="A360" s="428" t="s">
        <v>49</v>
      </c>
      <c r="B360" s="375" t="s">
        <v>414</v>
      </c>
      <c r="C360" s="375" t="s">
        <v>62</v>
      </c>
      <c r="D360" s="375" t="s">
        <v>53</v>
      </c>
      <c r="E360" s="378"/>
      <c r="F360" s="824">
        <v>0.39</v>
      </c>
      <c r="G360" s="375" t="s">
        <v>393</v>
      </c>
      <c r="H360" s="375" t="s">
        <v>400</v>
      </c>
      <c r="I360" s="763">
        <v>3.5561008426333167E-7</v>
      </c>
      <c r="J360" s="375" t="s">
        <v>1023</v>
      </c>
      <c r="K360" s="375" t="s">
        <v>477</v>
      </c>
      <c r="L360" s="375" t="s">
        <v>1024</v>
      </c>
      <c r="M360" s="375" t="s">
        <v>475</v>
      </c>
      <c r="N360" s="831" t="s">
        <v>843</v>
      </c>
      <c r="U360" s="862"/>
    </row>
    <row r="361" spans="1:21" x14ac:dyDescent="0.4">
      <c r="A361" s="428" t="s">
        <v>49</v>
      </c>
      <c r="B361" s="375" t="s">
        <v>414</v>
      </c>
      <c r="C361" s="375" t="s">
        <v>62</v>
      </c>
      <c r="D361" s="375" t="s">
        <v>53</v>
      </c>
      <c r="E361" s="378"/>
      <c r="F361" s="824">
        <v>0.39</v>
      </c>
      <c r="G361" s="375" t="s">
        <v>394</v>
      </c>
      <c r="H361" s="375" t="s">
        <v>400</v>
      </c>
      <c r="I361" s="763">
        <v>6.6987015872860153E-7</v>
      </c>
      <c r="J361" s="375" t="s">
        <v>1023</v>
      </c>
      <c r="K361" s="375" t="s">
        <v>477</v>
      </c>
      <c r="L361" s="375" t="s">
        <v>1024</v>
      </c>
      <c r="M361" s="375" t="s">
        <v>475</v>
      </c>
      <c r="N361" s="831" t="s">
        <v>843</v>
      </c>
      <c r="U361" s="862"/>
    </row>
    <row r="362" spans="1:21" x14ac:dyDescent="0.4">
      <c r="A362" s="428" t="s">
        <v>49</v>
      </c>
      <c r="B362" s="375" t="s">
        <v>414</v>
      </c>
      <c r="C362" s="375" t="s">
        <v>62</v>
      </c>
      <c r="D362" s="375" t="s">
        <v>53</v>
      </c>
      <c r="E362" s="378"/>
      <c r="F362" s="824">
        <v>0.39</v>
      </c>
      <c r="G362" s="375" t="s">
        <v>395</v>
      </c>
      <c r="H362" s="375" t="s">
        <v>400</v>
      </c>
      <c r="I362" s="763">
        <v>9.0000021325890309E-6</v>
      </c>
      <c r="J362" s="375" t="s">
        <v>1023</v>
      </c>
      <c r="K362" s="375" t="s">
        <v>477</v>
      </c>
      <c r="L362" s="375" t="s">
        <v>1024</v>
      </c>
      <c r="M362" s="375" t="s">
        <v>475</v>
      </c>
      <c r="N362" s="831" t="s">
        <v>843</v>
      </c>
      <c r="U362" s="862"/>
    </row>
    <row r="363" spans="1:21" x14ac:dyDescent="0.4">
      <c r="A363" s="428" t="s">
        <v>49</v>
      </c>
      <c r="B363" s="375" t="s">
        <v>414</v>
      </c>
      <c r="C363" s="375" t="s">
        <v>62</v>
      </c>
      <c r="D363" s="375" t="s">
        <v>53</v>
      </c>
      <c r="E363" s="378"/>
      <c r="F363" s="824">
        <v>0.39</v>
      </c>
      <c r="G363" s="375" t="s">
        <v>396</v>
      </c>
      <c r="H363" s="375" t="s">
        <v>400</v>
      </c>
      <c r="I363" s="763">
        <v>1.3500003198883547E-5</v>
      </c>
      <c r="J363" s="375" t="s">
        <v>1023</v>
      </c>
      <c r="K363" s="375" t="s">
        <v>477</v>
      </c>
      <c r="L363" s="375" t="s">
        <v>1024</v>
      </c>
      <c r="M363" s="375" t="s">
        <v>475</v>
      </c>
      <c r="N363" s="831" t="s">
        <v>843</v>
      </c>
      <c r="U363" s="862"/>
    </row>
    <row r="364" spans="1:21" x14ac:dyDescent="0.4">
      <c r="A364" s="428" t="s">
        <v>49</v>
      </c>
      <c r="B364" s="375" t="s">
        <v>414</v>
      </c>
      <c r="C364" s="375" t="s">
        <v>62</v>
      </c>
      <c r="D364" s="375" t="s">
        <v>53</v>
      </c>
      <c r="E364" s="378"/>
      <c r="F364" s="824">
        <v>0.39</v>
      </c>
      <c r="G364" s="375" t="s">
        <v>1025</v>
      </c>
      <c r="H364" s="375" t="s">
        <v>400</v>
      </c>
      <c r="I364" s="763">
        <v>0.7205371455809807</v>
      </c>
      <c r="J364" s="375" t="s">
        <v>1023</v>
      </c>
      <c r="K364" s="375" t="s">
        <v>477</v>
      </c>
      <c r="L364" s="375" t="s">
        <v>1024</v>
      </c>
      <c r="M364" s="375" t="s">
        <v>475</v>
      </c>
      <c r="N364" s="831" t="s">
        <v>843</v>
      </c>
      <c r="U364" s="862"/>
    </row>
    <row r="365" spans="1:21" x14ac:dyDescent="0.4">
      <c r="A365" s="428" t="s">
        <v>49</v>
      </c>
      <c r="B365" s="375" t="s">
        <v>414</v>
      </c>
      <c r="C365" s="375" t="s">
        <v>62</v>
      </c>
      <c r="D365" s="375" t="s">
        <v>53</v>
      </c>
      <c r="E365" s="378"/>
      <c r="F365" s="824">
        <v>0.39</v>
      </c>
      <c r="G365" s="375" t="s">
        <v>387</v>
      </c>
      <c r="H365" s="375" t="s">
        <v>401</v>
      </c>
      <c r="I365" s="378">
        <v>1.7118087714163085E-6</v>
      </c>
      <c r="J365" s="375" t="s">
        <v>1023</v>
      </c>
      <c r="K365" s="375" t="s">
        <v>477</v>
      </c>
      <c r="L365" s="375" t="s">
        <v>1024</v>
      </c>
      <c r="M365" s="375" t="s">
        <v>475</v>
      </c>
      <c r="N365" s="831" t="s">
        <v>845</v>
      </c>
      <c r="U365" s="862"/>
    </row>
    <row r="366" spans="1:21" x14ac:dyDescent="0.4">
      <c r="A366" s="428" t="s">
        <v>49</v>
      </c>
      <c r="B366" s="375" t="s">
        <v>414</v>
      </c>
      <c r="C366" s="375" t="s">
        <v>62</v>
      </c>
      <c r="D366" s="375" t="s">
        <v>53</v>
      </c>
      <c r="E366" s="378"/>
      <c r="F366" s="824">
        <v>0.39</v>
      </c>
      <c r="G366" s="375" t="s">
        <v>388</v>
      </c>
      <c r="H366" s="375" t="s">
        <v>401</v>
      </c>
      <c r="I366" s="378">
        <v>2.0561729266239141E-5</v>
      </c>
      <c r="J366" s="375" t="s">
        <v>1023</v>
      </c>
      <c r="K366" s="375" t="s">
        <v>477</v>
      </c>
      <c r="L366" s="375" t="s">
        <v>1024</v>
      </c>
      <c r="M366" s="375" t="s">
        <v>475</v>
      </c>
      <c r="N366" s="831" t="s">
        <v>845</v>
      </c>
      <c r="U366" s="862"/>
    </row>
    <row r="367" spans="1:21" x14ac:dyDescent="0.4">
      <c r="A367" s="428" t="s">
        <v>49</v>
      </c>
      <c r="B367" s="375" t="s">
        <v>414</v>
      </c>
      <c r="C367" s="375" t="s">
        <v>62</v>
      </c>
      <c r="D367" s="375" t="s">
        <v>53</v>
      </c>
      <c r="E367" s="378"/>
      <c r="F367" s="824">
        <v>0.39</v>
      </c>
      <c r="G367" s="375" t="s">
        <v>389</v>
      </c>
      <c r="H367" s="375" t="s">
        <v>401</v>
      </c>
      <c r="I367" s="378">
        <v>2.3582842848193105E-4</v>
      </c>
      <c r="J367" s="375" t="s">
        <v>1023</v>
      </c>
      <c r="K367" s="375" t="s">
        <v>477</v>
      </c>
      <c r="L367" s="375" t="s">
        <v>1024</v>
      </c>
      <c r="M367" s="375" t="s">
        <v>475</v>
      </c>
      <c r="N367" s="831" t="s">
        <v>845</v>
      </c>
      <c r="U367" s="862"/>
    </row>
    <row r="368" spans="1:21" x14ac:dyDescent="0.4">
      <c r="A368" s="428" t="s">
        <v>49</v>
      </c>
      <c r="B368" s="375" t="s">
        <v>414</v>
      </c>
      <c r="C368" s="375" t="s">
        <v>62</v>
      </c>
      <c r="D368" s="375" t="s">
        <v>53</v>
      </c>
      <c r="E368" s="378"/>
      <c r="F368" s="824">
        <v>0.39</v>
      </c>
      <c r="G368" s="375" t="s">
        <v>390</v>
      </c>
      <c r="H368" s="375" t="s">
        <v>401</v>
      </c>
      <c r="I368" s="378">
        <v>2.8902185583531793E-5</v>
      </c>
      <c r="J368" s="375" t="s">
        <v>1023</v>
      </c>
      <c r="K368" s="375" t="s">
        <v>477</v>
      </c>
      <c r="L368" s="375" t="s">
        <v>1024</v>
      </c>
      <c r="M368" s="375" t="s">
        <v>475</v>
      </c>
      <c r="N368" s="831" t="s">
        <v>845</v>
      </c>
      <c r="U368" s="862"/>
    </row>
    <row r="369" spans="1:21" x14ac:dyDescent="0.4">
      <c r="A369" s="428" t="s">
        <v>49</v>
      </c>
      <c r="B369" s="375" t="s">
        <v>414</v>
      </c>
      <c r="C369" s="375" t="s">
        <v>62</v>
      </c>
      <c r="D369" s="375" t="s">
        <v>53</v>
      </c>
      <c r="E369" s="378"/>
      <c r="F369" s="824">
        <v>0.39</v>
      </c>
      <c r="G369" s="375" t="s">
        <v>391</v>
      </c>
      <c r="H369" s="375" t="s">
        <v>401</v>
      </c>
      <c r="I369" s="378">
        <v>8.501822233971292E-6</v>
      </c>
      <c r="J369" s="375" t="s">
        <v>1023</v>
      </c>
      <c r="K369" s="375" t="s">
        <v>477</v>
      </c>
      <c r="L369" s="375" t="s">
        <v>1024</v>
      </c>
      <c r="M369" s="375" t="s">
        <v>475</v>
      </c>
      <c r="N369" s="831" t="s">
        <v>845</v>
      </c>
      <c r="U369" s="862"/>
    </row>
    <row r="370" spans="1:21" x14ac:dyDescent="0.4">
      <c r="A370" s="428" t="s">
        <v>49</v>
      </c>
      <c r="B370" s="375" t="s">
        <v>414</v>
      </c>
      <c r="C370" s="375" t="s">
        <v>62</v>
      </c>
      <c r="D370" s="375" t="s">
        <v>53</v>
      </c>
      <c r="E370" s="378"/>
      <c r="F370" s="824">
        <v>0.39</v>
      </c>
      <c r="G370" s="375" t="s">
        <v>392</v>
      </c>
      <c r="H370" s="375" t="s">
        <v>401</v>
      </c>
      <c r="I370" s="378">
        <v>7.738605083349976E-6</v>
      </c>
      <c r="J370" s="375" t="s">
        <v>1023</v>
      </c>
      <c r="K370" s="375" t="s">
        <v>477</v>
      </c>
      <c r="L370" s="375" t="s">
        <v>1024</v>
      </c>
      <c r="M370" s="375" t="s">
        <v>475</v>
      </c>
      <c r="N370" s="831" t="s">
        <v>845</v>
      </c>
      <c r="U370" s="862"/>
    </row>
    <row r="371" spans="1:21" x14ac:dyDescent="0.4">
      <c r="A371" s="428" t="s">
        <v>49</v>
      </c>
      <c r="B371" s="375" t="s">
        <v>414</v>
      </c>
      <c r="C371" s="375" t="s">
        <v>62</v>
      </c>
      <c r="D371" s="375" t="s">
        <v>53</v>
      </c>
      <c r="E371" s="378"/>
      <c r="F371" s="824">
        <v>0.39</v>
      </c>
      <c r="G371" s="375" t="s">
        <v>393</v>
      </c>
      <c r="H371" s="375" t="s">
        <v>401</v>
      </c>
      <c r="I371" s="378">
        <v>3.5993377949097536E-7</v>
      </c>
      <c r="J371" s="375" t="s">
        <v>1023</v>
      </c>
      <c r="K371" s="375" t="s">
        <v>477</v>
      </c>
      <c r="L371" s="375" t="s">
        <v>1024</v>
      </c>
      <c r="M371" s="375" t="s">
        <v>475</v>
      </c>
      <c r="N371" s="831" t="s">
        <v>845</v>
      </c>
      <c r="U371" s="862"/>
    </row>
    <row r="372" spans="1:21" x14ac:dyDescent="0.4">
      <c r="A372" s="428" t="s">
        <v>49</v>
      </c>
      <c r="B372" s="375" t="s">
        <v>414</v>
      </c>
      <c r="C372" s="375" t="s">
        <v>62</v>
      </c>
      <c r="D372" s="375" t="s">
        <v>53</v>
      </c>
      <c r="E372" s="378"/>
      <c r="F372" s="824">
        <v>0.39</v>
      </c>
      <c r="G372" s="375" t="s">
        <v>394</v>
      </c>
      <c r="H372" s="375" t="s">
        <v>401</v>
      </c>
      <c r="I372" s="378">
        <v>6.7934052968836616E-7</v>
      </c>
      <c r="J372" s="375" t="s">
        <v>1023</v>
      </c>
      <c r="K372" s="375" t="s">
        <v>477</v>
      </c>
      <c r="L372" s="375" t="s">
        <v>1024</v>
      </c>
      <c r="M372" s="375" t="s">
        <v>475</v>
      </c>
      <c r="N372" s="831" t="s">
        <v>845</v>
      </c>
      <c r="U372" s="862"/>
    </row>
    <row r="373" spans="1:21" x14ac:dyDescent="0.4">
      <c r="A373" s="428" t="s">
        <v>49</v>
      </c>
      <c r="B373" s="375" t="s">
        <v>414</v>
      </c>
      <c r="C373" s="375" t="s">
        <v>62</v>
      </c>
      <c r="D373" s="375" t="s">
        <v>53</v>
      </c>
      <c r="E373" s="375"/>
      <c r="F373" s="824">
        <v>0.39</v>
      </c>
      <c r="G373" s="375" t="s">
        <v>395</v>
      </c>
      <c r="H373" s="375" t="s">
        <v>401</v>
      </c>
      <c r="I373" s="378">
        <v>1.0288504837070885E-5</v>
      </c>
      <c r="J373" s="375" t="s">
        <v>1023</v>
      </c>
      <c r="K373" s="375" t="s">
        <v>477</v>
      </c>
      <c r="L373" s="375" t="s">
        <v>1024</v>
      </c>
      <c r="M373" s="375" t="s">
        <v>475</v>
      </c>
      <c r="N373" s="831" t="s">
        <v>845</v>
      </c>
      <c r="U373" s="862"/>
    </row>
    <row r="374" spans="1:21" x14ac:dyDescent="0.4">
      <c r="A374" s="428" t="s">
        <v>49</v>
      </c>
      <c r="B374" s="375" t="s">
        <v>414</v>
      </c>
      <c r="C374" s="375" t="s">
        <v>62</v>
      </c>
      <c r="D374" s="375" t="s">
        <v>53</v>
      </c>
      <c r="E374" s="375"/>
      <c r="F374" s="824">
        <v>0.39</v>
      </c>
      <c r="G374" s="375" t="s">
        <v>396</v>
      </c>
      <c r="H374" s="375" t="s">
        <v>401</v>
      </c>
      <c r="I374" s="378">
        <v>1.3507889644072333E-5</v>
      </c>
      <c r="J374" s="375" t="s">
        <v>1023</v>
      </c>
      <c r="K374" s="375" t="s">
        <v>477</v>
      </c>
      <c r="L374" s="375" t="s">
        <v>1024</v>
      </c>
      <c r="M374" s="375" t="s">
        <v>475</v>
      </c>
      <c r="N374" s="831" t="s">
        <v>845</v>
      </c>
      <c r="U374" s="862"/>
    </row>
    <row r="375" spans="1:21" x14ac:dyDescent="0.4">
      <c r="A375" s="428" t="s">
        <v>49</v>
      </c>
      <c r="B375" s="375" t="s">
        <v>414</v>
      </c>
      <c r="C375" s="375" t="s">
        <v>62</v>
      </c>
      <c r="D375" s="375" t="s">
        <v>53</v>
      </c>
      <c r="E375" s="375"/>
      <c r="F375" s="824">
        <v>0.39</v>
      </c>
      <c r="G375" s="375" t="s">
        <v>1025</v>
      </c>
      <c r="H375" s="375" t="s">
        <v>401</v>
      </c>
      <c r="I375" s="378">
        <v>0.7211927530100678</v>
      </c>
      <c r="J375" s="375" t="s">
        <v>1023</v>
      </c>
      <c r="K375" s="375" t="s">
        <v>477</v>
      </c>
      <c r="L375" s="375" t="s">
        <v>1024</v>
      </c>
      <c r="M375" s="375" t="s">
        <v>475</v>
      </c>
      <c r="N375" s="831" t="s">
        <v>845</v>
      </c>
      <c r="U375" s="862"/>
    </row>
    <row r="376" spans="1:21" x14ac:dyDescent="0.4">
      <c r="A376" s="428" t="s">
        <v>49</v>
      </c>
      <c r="B376" s="375" t="s">
        <v>414</v>
      </c>
      <c r="C376" s="375" t="s">
        <v>62</v>
      </c>
      <c r="D376" s="375" t="s">
        <v>406</v>
      </c>
      <c r="E376" s="375" t="s">
        <v>717</v>
      </c>
      <c r="F376" s="824">
        <v>0.32800000000000001</v>
      </c>
      <c r="G376" s="375" t="s">
        <v>387</v>
      </c>
      <c r="H376" s="375" t="s">
        <v>400</v>
      </c>
      <c r="I376" s="763">
        <v>1.4000003317360716E-5</v>
      </c>
      <c r="J376" s="375" t="s">
        <v>1023</v>
      </c>
      <c r="K376" s="375" t="s">
        <v>477</v>
      </c>
      <c r="L376" s="375" t="s">
        <v>1024</v>
      </c>
      <c r="M376" s="375" t="s">
        <v>475</v>
      </c>
      <c r="N376" s="831" t="s">
        <v>849</v>
      </c>
      <c r="U376" s="862"/>
    </row>
    <row r="377" spans="1:21" x14ac:dyDescent="0.4">
      <c r="A377" s="428" t="s">
        <v>49</v>
      </c>
      <c r="B377" s="375" t="s">
        <v>414</v>
      </c>
      <c r="C377" s="375" t="s">
        <v>62</v>
      </c>
      <c r="D377" s="375" t="s">
        <v>406</v>
      </c>
      <c r="E377" s="375" t="s">
        <v>717</v>
      </c>
      <c r="F377" s="824">
        <v>0.32800000000000001</v>
      </c>
      <c r="G377" s="375" t="s">
        <v>388</v>
      </c>
      <c r="H377" s="375" t="s">
        <v>400</v>
      </c>
      <c r="I377" s="763">
        <v>1.1200002653888572E-4</v>
      </c>
      <c r="J377" s="375" t="s">
        <v>1023</v>
      </c>
      <c r="K377" s="375" t="s">
        <v>477</v>
      </c>
      <c r="L377" s="375" t="s">
        <v>1024</v>
      </c>
      <c r="M377" s="375" t="s">
        <v>475</v>
      </c>
      <c r="N377" s="831" t="s">
        <v>849</v>
      </c>
      <c r="U377" s="862"/>
    </row>
    <row r="378" spans="1:21" x14ac:dyDescent="0.4">
      <c r="A378" s="428" t="s">
        <v>49</v>
      </c>
      <c r="B378" s="375" t="s">
        <v>414</v>
      </c>
      <c r="C378" s="375" t="s">
        <v>62</v>
      </c>
      <c r="D378" s="375" t="s">
        <v>406</v>
      </c>
      <c r="E378" s="375" t="s">
        <v>717</v>
      </c>
      <c r="F378" s="824">
        <v>0.32800000000000001</v>
      </c>
      <c r="G378" s="375" t="s">
        <v>389</v>
      </c>
      <c r="H378" s="375" t="s">
        <v>400</v>
      </c>
      <c r="I378" s="763">
        <v>1.0550002499868252E-3</v>
      </c>
      <c r="J378" s="375" t="s">
        <v>1023</v>
      </c>
      <c r="K378" s="375" t="s">
        <v>477</v>
      </c>
      <c r="L378" s="375" t="s">
        <v>1024</v>
      </c>
      <c r="M378" s="375" t="s">
        <v>475</v>
      </c>
      <c r="N378" s="831" t="s">
        <v>849</v>
      </c>
      <c r="U378" s="862"/>
    </row>
    <row r="379" spans="1:21" x14ac:dyDescent="0.4">
      <c r="A379" s="428" t="s">
        <v>49</v>
      </c>
      <c r="B379" s="375" t="s">
        <v>414</v>
      </c>
      <c r="C379" s="375" t="s">
        <v>62</v>
      </c>
      <c r="D379" s="375" t="s">
        <v>406</v>
      </c>
      <c r="E379" s="375" t="s">
        <v>717</v>
      </c>
      <c r="F379" s="824">
        <v>0.32800000000000001</v>
      </c>
      <c r="G379" s="375" t="s">
        <v>390</v>
      </c>
      <c r="H379" s="375" t="s">
        <v>400</v>
      </c>
      <c r="I379" s="763">
        <v>2.5900006137117323E-4</v>
      </c>
      <c r="J379" s="375" t="s">
        <v>1023</v>
      </c>
      <c r="K379" s="375" t="s">
        <v>477</v>
      </c>
      <c r="L379" s="375" t="s">
        <v>1024</v>
      </c>
      <c r="M379" s="375" t="s">
        <v>475</v>
      </c>
      <c r="N379" s="831" t="s">
        <v>849</v>
      </c>
      <c r="U379" s="862"/>
    </row>
    <row r="380" spans="1:21" x14ac:dyDescent="0.4">
      <c r="A380" s="428" t="s">
        <v>49</v>
      </c>
      <c r="B380" s="375" t="s">
        <v>414</v>
      </c>
      <c r="C380" s="375" t="s">
        <v>62</v>
      </c>
      <c r="D380" s="375" t="s">
        <v>406</v>
      </c>
      <c r="E380" s="375" t="s">
        <v>717</v>
      </c>
      <c r="F380" s="824">
        <v>0.32800000000000001</v>
      </c>
      <c r="G380" s="375" t="s">
        <v>391</v>
      </c>
      <c r="H380" s="375" t="s">
        <v>400</v>
      </c>
      <c r="I380" s="763">
        <v>1.8500004383655231E-4</v>
      </c>
      <c r="J380" s="375" t="s">
        <v>1023</v>
      </c>
      <c r="K380" s="375" t="s">
        <v>477</v>
      </c>
      <c r="L380" s="375" t="s">
        <v>1024</v>
      </c>
      <c r="M380" s="375" t="s">
        <v>475</v>
      </c>
      <c r="N380" s="831" t="s">
        <v>849</v>
      </c>
      <c r="U380" s="862"/>
    </row>
    <row r="381" spans="1:21" x14ac:dyDescent="0.4">
      <c r="A381" s="428" t="s">
        <v>49</v>
      </c>
      <c r="B381" s="375" t="s">
        <v>414</v>
      </c>
      <c r="C381" s="375" t="s">
        <v>62</v>
      </c>
      <c r="D381" s="375" t="s">
        <v>406</v>
      </c>
      <c r="E381" s="375" t="s">
        <v>717</v>
      </c>
      <c r="F381" s="824">
        <v>0.32800000000000001</v>
      </c>
      <c r="G381" s="375" t="s">
        <v>392</v>
      </c>
      <c r="H381" s="375" t="s">
        <v>400</v>
      </c>
      <c r="I381" s="763">
        <v>4.3200010236427349E-3</v>
      </c>
      <c r="J381" s="375" t="s">
        <v>1023</v>
      </c>
      <c r="K381" s="375" t="s">
        <v>477</v>
      </c>
      <c r="L381" s="375" t="s">
        <v>1024</v>
      </c>
      <c r="M381" s="375" t="s">
        <v>475</v>
      </c>
      <c r="N381" s="831" t="s">
        <v>849</v>
      </c>
      <c r="U381" s="862"/>
    </row>
    <row r="382" spans="1:21" x14ac:dyDescent="0.4">
      <c r="A382" s="428" t="s">
        <v>49</v>
      </c>
      <c r="B382" s="375" t="s">
        <v>414</v>
      </c>
      <c r="C382" s="375" t="s">
        <v>62</v>
      </c>
      <c r="D382" s="375" t="s">
        <v>406</v>
      </c>
      <c r="E382" s="375" t="s">
        <v>717</v>
      </c>
      <c r="F382" s="824">
        <v>0.32800000000000001</v>
      </c>
      <c r="G382" s="375" t="s">
        <v>393</v>
      </c>
      <c r="H382" s="375" t="s">
        <v>400</v>
      </c>
      <c r="I382" s="763">
        <v>7.9550018849717498E-6</v>
      </c>
      <c r="J382" s="375" t="s">
        <v>1023</v>
      </c>
      <c r="K382" s="375" t="s">
        <v>477</v>
      </c>
      <c r="L382" s="375" t="s">
        <v>1024</v>
      </c>
      <c r="M382" s="375" t="s">
        <v>475</v>
      </c>
      <c r="N382" s="831" t="s">
        <v>849</v>
      </c>
      <c r="U382" s="862"/>
    </row>
    <row r="383" spans="1:21" x14ac:dyDescent="0.4">
      <c r="A383" s="428" t="s">
        <v>49</v>
      </c>
      <c r="B383" s="375" t="s">
        <v>414</v>
      </c>
      <c r="C383" s="375" t="s">
        <v>62</v>
      </c>
      <c r="D383" s="375" t="s">
        <v>406</v>
      </c>
      <c r="E383" s="375" t="s">
        <v>717</v>
      </c>
      <c r="F383" s="824">
        <v>0.32800000000000001</v>
      </c>
      <c r="G383" s="375" t="s">
        <v>394</v>
      </c>
      <c r="H383" s="375" t="s">
        <v>400</v>
      </c>
      <c r="I383" s="763">
        <v>1.4985003550760739E-5</v>
      </c>
      <c r="J383" s="375" t="s">
        <v>1023</v>
      </c>
      <c r="K383" s="375" t="s">
        <v>477</v>
      </c>
      <c r="L383" s="375" t="s">
        <v>1024</v>
      </c>
      <c r="M383" s="375" t="s">
        <v>475</v>
      </c>
      <c r="N383" s="831" t="s">
        <v>849</v>
      </c>
      <c r="U383" s="862"/>
    </row>
    <row r="384" spans="1:21" x14ac:dyDescent="0.4">
      <c r="A384" s="428" t="s">
        <v>49</v>
      </c>
      <c r="B384" s="375" t="s">
        <v>414</v>
      </c>
      <c r="C384" s="375" t="s">
        <v>62</v>
      </c>
      <c r="D384" s="375" t="s">
        <v>406</v>
      </c>
      <c r="E384" s="375" t="s">
        <v>717</v>
      </c>
      <c r="F384" s="824">
        <v>0.32800000000000001</v>
      </c>
      <c r="G384" s="375" t="s">
        <v>395</v>
      </c>
      <c r="H384" s="375" t="s">
        <v>400</v>
      </c>
      <c r="I384" s="763">
        <v>1.1000002606497705E-5</v>
      </c>
      <c r="J384" s="375" t="s">
        <v>1023</v>
      </c>
      <c r="K384" s="375" t="s">
        <v>477</v>
      </c>
      <c r="L384" s="375" t="s">
        <v>1024</v>
      </c>
      <c r="M384" s="375" t="s">
        <v>475</v>
      </c>
      <c r="N384" s="831" t="s">
        <v>849</v>
      </c>
      <c r="U384" s="862"/>
    </row>
    <row r="385" spans="1:21" x14ac:dyDescent="0.4">
      <c r="A385" s="428" t="s">
        <v>49</v>
      </c>
      <c r="B385" s="375" t="s">
        <v>414</v>
      </c>
      <c r="C385" s="375" t="s">
        <v>62</v>
      </c>
      <c r="D385" s="375" t="s">
        <v>406</v>
      </c>
      <c r="E385" s="375" t="s">
        <v>717</v>
      </c>
      <c r="F385" s="824">
        <v>0.32800000000000001</v>
      </c>
      <c r="G385" s="375" t="s">
        <v>396</v>
      </c>
      <c r="H385" s="375" t="s">
        <v>400</v>
      </c>
      <c r="I385" s="763">
        <v>1.6000003791269388E-5</v>
      </c>
      <c r="J385" s="375" t="s">
        <v>1023</v>
      </c>
      <c r="K385" s="375" t="s">
        <v>477</v>
      </c>
      <c r="L385" s="375" t="s">
        <v>1024</v>
      </c>
      <c r="M385" s="375" t="s">
        <v>475</v>
      </c>
      <c r="N385" s="831" t="s">
        <v>849</v>
      </c>
      <c r="U385" s="862"/>
    </row>
    <row r="386" spans="1:21" x14ac:dyDescent="0.4">
      <c r="A386" s="428" t="s">
        <v>49</v>
      </c>
      <c r="B386" s="375" t="s">
        <v>414</v>
      </c>
      <c r="C386" s="375" t="s">
        <v>62</v>
      </c>
      <c r="D386" s="375" t="s">
        <v>406</v>
      </c>
      <c r="E386" s="375" t="s">
        <v>717</v>
      </c>
      <c r="F386" s="824">
        <v>0.32800000000000001</v>
      </c>
      <c r="G386" s="375" t="s">
        <v>1025</v>
      </c>
      <c r="H386" s="375" t="s">
        <v>400</v>
      </c>
      <c r="I386" s="763">
        <v>0.85658072482493652</v>
      </c>
      <c r="J386" s="375" t="s">
        <v>1023</v>
      </c>
      <c r="K386" s="375" t="s">
        <v>477</v>
      </c>
      <c r="L386" s="375" t="s">
        <v>1024</v>
      </c>
      <c r="M386" s="375" t="s">
        <v>475</v>
      </c>
      <c r="N386" s="831" t="s">
        <v>849</v>
      </c>
      <c r="U386" s="862"/>
    </row>
    <row r="387" spans="1:21" x14ac:dyDescent="0.4">
      <c r="A387" s="428" t="s">
        <v>49</v>
      </c>
      <c r="B387" s="375" t="s">
        <v>414</v>
      </c>
      <c r="C387" s="375" t="s">
        <v>62</v>
      </c>
      <c r="D387" s="375" t="s">
        <v>406</v>
      </c>
      <c r="E387" s="375" t="s">
        <v>717</v>
      </c>
      <c r="F387" s="824">
        <v>0.32800000000000001</v>
      </c>
      <c r="G387" s="375" t="s">
        <v>387</v>
      </c>
      <c r="H387" s="375" t="s">
        <v>401</v>
      </c>
      <c r="I387" s="378">
        <v>1.4811811875518119E-5</v>
      </c>
      <c r="J387" s="375" t="s">
        <v>1023</v>
      </c>
      <c r="K387" s="375" t="s">
        <v>477</v>
      </c>
      <c r="L387" s="375" t="s">
        <v>1024</v>
      </c>
      <c r="M387" s="375" t="s">
        <v>475</v>
      </c>
      <c r="N387" s="831" t="s">
        <v>851</v>
      </c>
      <c r="U387" s="862"/>
    </row>
    <row r="388" spans="1:21" x14ac:dyDescent="0.4">
      <c r="A388" s="428" t="s">
        <v>49</v>
      </c>
      <c r="B388" s="375" t="s">
        <v>414</v>
      </c>
      <c r="C388" s="375" t="s">
        <v>62</v>
      </c>
      <c r="D388" s="375" t="s">
        <v>406</v>
      </c>
      <c r="E388" s="375" t="s">
        <v>717</v>
      </c>
      <c r="F388" s="824">
        <v>0.32800000000000001</v>
      </c>
      <c r="G388" s="375" t="s">
        <v>388</v>
      </c>
      <c r="H388" s="375" t="s">
        <v>401</v>
      </c>
      <c r="I388" s="378">
        <v>1.1746175222711437E-4</v>
      </c>
      <c r="J388" s="375" t="s">
        <v>1023</v>
      </c>
      <c r="K388" s="375" t="s">
        <v>477</v>
      </c>
      <c r="L388" s="375" t="s">
        <v>1024</v>
      </c>
      <c r="M388" s="375" t="s">
        <v>475</v>
      </c>
      <c r="N388" s="831" t="s">
        <v>851</v>
      </c>
      <c r="U388" s="862"/>
    </row>
    <row r="389" spans="1:21" x14ac:dyDescent="0.4">
      <c r="A389" s="428" t="s">
        <v>49</v>
      </c>
      <c r="B389" s="375" t="s">
        <v>414</v>
      </c>
      <c r="C389" s="375" t="s">
        <v>62</v>
      </c>
      <c r="D389" s="375" t="s">
        <v>406</v>
      </c>
      <c r="E389" s="375" t="s">
        <v>717</v>
      </c>
      <c r="F389" s="824">
        <v>0.32800000000000001</v>
      </c>
      <c r="G389" s="375" t="s">
        <v>389</v>
      </c>
      <c r="H389" s="375" t="s">
        <v>401</v>
      </c>
      <c r="I389" s="378">
        <v>1.0558286227844872E-3</v>
      </c>
      <c r="J389" s="375" t="s">
        <v>1023</v>
      </c>
      <c r="K389" s="375" t="s">
        <v>477</v>
      </c>
      <c r="L389" s="375" t="s">
        <v>1024</v>
      </c>
      <c r="M389" s="375" t="s">
        <v>475</v>
      </c>
      <c r="N389" s="831" t="s">
        <v>851</v>
      </c>
      <c r="U389" s="862"/>
    </row>
    <row r="390" spans="1:21" x14ac:dyDescent="0.4">
      <c r="A390" s="428" t="s">
        <v>49</v>
      </c>
      <c r="B390" s="375" t="s">
        <v>414</v>
      </c>
      <c r="C390" s="375" t="s">
        <v>62</v>
      </c>
      <c r="D390" s="375" t="s">
        <v>406</v>
      </c>
      <c r="E390" s="375" t="s">
        <v>717</v>
      </c>
      <c r="F390" s="824">
        <v>0.32800000000000001</v>
      </c>
      <c r="G390" s="375" t="s">
        <v>390</v>
      </c>
      <c r="H390" s="375" t="s">
        <v>401</v>
      </c>
      <c r="I390" s="378">
        <v>2.5950224022520187E-4</v>
      </c>
      <c r="J390" s="375" t="s">
        <v>1023</v>
      </c>
      <c r="K390" s="375" t="s">
        <v>477</v>
      </c>
      <c r="L390" s="375" t="s">
        <v>1024</v>
      </c>
      <c r="M390" s="375" t="s">
        <v>475</v>
      </c>
      <c r="N390" s="831" t="s">
        <v>851</v>
      </c>
      <c r="U390" s="862"/>
    </row>
    <row r="391" spans="1:21" x14ac:dyDescent="0.4">
      <c r="A391" s="428" t="s">
        <v>49</v>
      </c>
      <c r="B391" s="375" t="s">
        <v>414</v>
      </c>
      <c r="C391" s="375" t="s">
        <v>62</v>
      </c>
      <c r="D391" s="375" t="s">
        <v>406</v>
      </c>
      <c r="E391" s="375" t="s">
        <v>717</v>
      </c>
      <c r="F391" s="824">
        <v>0.32800000000000001</v>
      </c>
      <c r="G391" s="375" t="s">
        <v>391</v>
      </c>
      <c r="H391" s="375" t="s">
        <v>401</v>
      </c>
      <c r="I391" s="378">
        <v>1.8523186411091122E-4</v>
      </c>
      <c r="J391" s="375" t="s">
        <v>1023</v>
      </c>
      <c r="K391" s="375" t="s">
        <v>477</v>
      </c>
      <c r="L391" s="375" t="s">
        <v>1024</v>
      </c>
      <c r="M391" s="375" t="s">
        <v>475</v>
      </c>
      <c r="N391" s="831" t="s">
        <v>851</v>
      </c>
      <c r="U391" s="862"/>
    </row>
    <row r="392" spans="1:21" x14ac:dyDescent="0.4">
      <c r="A392" s="428" t="s">
        <v>49</v>
      </c>
      <c r="B392" s="375" t="s">
        <v>414</v>
      </c>
      <c r="C392" s="375" t="s">
        <v>62</v>
      </c>
      <c r="D392" s="375" t="s">
        <v>406</v>
      </c>
      <c r="E392" s="375" t="s">
        <v>717</v>
      </c>
      <c r="F392" s="824">
        <v>0.32800000000000001</v>
      </c>
      <c r="G392" s="375" t="s">
        <v>392</v>
      </c>
      <c r="H392" s="375" t="s">
        <v>401</v>
      </c>
      <c r="I392" s="378">
        <v>4.3228296275626393E-3</v>
      </c>
      <c r="J392" s="375" t="s">
        <v>1023</v>
      </c>
      <c r="K392" s="375" t="s">
        <v>477</v>
      </c>
      <c r="L392" s="375" t="s">
        <v>1024</v>
      </c>
      <c r="M392" s="375" t="s">
        <v>475</v>
      </c>
      <c r="N392" s="831" t="s">
        <v>851</v>
      </c>
      <c r="U392" s="862"/>
    </row>
    <row r="393" spans="1:21" x14ac:dyDescent="0.4">
      <c r="A393" s="428" t="s">
        <v>49</v>
      </c>
      <c r="B393" s="375" t="s">
        <v>414</v>
      </c>
      <c r="C393" s="375" t="s">
        <v>62</v>
      </c>
      <c r="D393" s="375" t="s">
        <v>406</v>
      </c>
      <c r="E393" s="375" t="s">
        <v>717</v>
      </c>
      <c r="F393" s="824">
        <v>0.32800000000000001</v>
      </c>
      <c r="G393" s="375" t="s">
        <v>393</v>
      </c>
      <c r="H393" s="375" t="s">
        <v>401</v>
      </c>
      <c r="I393" s="378">
        <v>7.9593255801993935E-6</v>
      </c>
      <c r="J393" s="375" t="s">
        <v>1023</v>
      </c>
      <c r="K393" s="375" t="s">
        <v>477</v>
      </c>
      <c r="L393" s="375" t="s">
        <v>1024</v>
      </c>
      <c r="M393" s="375" t="s">
        <v>475</v>
      </c>
      <c r="N393" s="831" t="s">
        <v>851</v>
      </c>
      <c r="U393" s="862"/>
    </row>
    <row r="394" spans="1:21" x14ac:dyDescent="0.4">
      <c r="A394" s="428" t="s">
        <v>49</v>
      </c>
      <c r="B394" s="375" t="s">
        <v>414</v>
      </c>
      <c r="C394" s="375" t="s">
        <v>62</v>
      </c>
      <c r="D394" s="375" t="s">
        <v>406</v>
      </c>
      <c r="E394" s="375" t="s">
        <v>717</v>
      </c>
      <c r="F394" s="824">
        <v>0.32800000000000001</v>
      </c>
      <c r="G394" s="375" t="s">
        <v>394</v>
      </c>
      <c r="H394" s="375" t="s">
        <v>401</v>
      </c>
      <c r="I394" s="378">
        <v>1.4994473921720501E-5</v>
      </c>
      <c r="J394" s="375" t="s">
        <v>1023</v>
      </c>
      <c r="K394" s="375" t="s">
        <v>477</v>
      </c>
      <c r="L394" s="375" t="s">
        <v>1024</v>
      </c>
      <c r="M394" s="375" t="s">
        <v>475</v>
      </c>
      <c r="N394" s="831" t="s">
        <v>851</v>
      </c>
      <c r="U394" s="862"/>
    </row>
    <row r="395" spans="1:21" x14ac:dyDescent="0.4">
      <c r="A395" s="428" t="s">
        <v>49</v>
      </c>
      <c r="B395" s="375" t="s">
        <v>414</v>
      </c>
      <c r="C395" s="375" t="s">
        <v>62</v>
      </c>
      <c r="D395" s="375" t="s">
        <v>406</v>
      </c>
      <c r="E395" s="375" t="s">
        <v>717</v>
      </c>
      <c r="F395" s="824">
        <v>0.32800000000000001</v>
      </c>
      <c r="G395" s="375" t="s">
        <v>395</v>
      </c>
      <c r="H395" s="375" t="s">
        <v>401</v>
      </c>
      <c r="I395" s="378">
        <v>1.2288505310979559E-5</v>
      </c>
      <c r="J395" s="375" t="s">
        <v>1023</v>
      </c>
      <c r="K395" s="375" t="s">
        <v>477</v>
      </c>
      <c r="L395" s="375" t="s">
        <v>1024</v>
      </c>
      <c r="M395" s="375" t="s">
        <v>475</v>
      </c>
      <c r="N395" s="831" t="s">
        <v>851</v>
      </c>
      <c r="U395" s="862"/>
    </row>
    <row r="396" spans="1:21" x14ac:dyDescent="0.4">
      <c r="A396" s="428" t="s">
        <v>49</v>
      </c>
      <c r="B396" s="375" t="s">
        <v>414</v>
      </c>
      <c r="C396" s="375" t="s">
        <v>62</v>
      </c>
      <c r="D396" s="375" t="s">
        <v>406</v>
      </c>
      <c r="E396" s="375" t="s">
        <v>717</v>
      </c>
      <c r="F396" s="824">
        <v>0.32800000000000001</v>
      </c>
      <c r="G396" s="375" t="s">
        <v>396</v>
      </c>
      <c r="H396" s="375" t="s">
        <v>401</v>
      </c>
      <c r="I396" s="378">
        <v>1.6007890236458171E-5</v>
      </c>
      <c r="J396" s="375" t="s">
        <v>1023</v>
      </c>
      <c r="K396" s="375" t="s">
        <v>477</v>
      </c>
      <c r="L396" s="375" t="s">
        <v>1024</v>
      </c>
      <c r="M396" s="375" t="s">
        <v>475</v>
      </c>
      <c r="N396" s="831" t="s">
        <v>851</v>
      </c>
      <c r="U396" s="862"/>
    </row>
    <row r="397" spans="1:21" x14ac:dyDescent="0.4">
      <c r="A397" s="428" t="s">
        <v>49</v>
      </c>
      <c r="B397" s="375" t="s">
        <v>414</v>
      </c>
      <c r="C397" s="375" t="s">
        <v>62</v>
      </c>
      <c r="D397" s="375" t="s">
        <v>406</v>
      </c>
      <c r="E397" s="375" t="s">
        <v>717</v>
      </c>
      <c r="F397" s="824">
        <v>0.32800000000000001</v>
      </c>
      <c r="G397" s="375" t="s">
        <v>1025</v>
      </c>
      <c r="H397" s="375" t="s">
        <v>401</v>
      </c>
      <c r="I397" s="378">
        <v>0.85723633225402363</v>
      </c>
      <c r="J397" s="375" t="s">
        <v>1023</v>
      </c>
      <c r="K397" s="375" t="s">
        <v>477</v>
      </c>
      <c r="L397" s="375" t="s">
        <v>1024</v>
      </c>
      <c r="M397" s="375" t="s">
        <v>475</v>
      </c>
      <c r="N397" s="831" t="s">
        <v>851</v>
      </c>
      <c r="U397" s="862"/>
    </row>
    <row r="398" spans="1:21" x14ac:dyDescent="0.4">
      <c r="A398" s="428" t="s">
        <v>49</v>
      </c>
      <c r="B398" s="375" t="s">
        <v>414</v>
      </c>
      <c r="C398" s="375" t="s">
        <v>63</v>
      </c>
      <c r="D398" s="375" t="s">
        <v>52</v>
      </c>
      <c r="E398" s="375"/>
      <c r="F398" s="824">
        <v>0.34899999999999998</v>
      </c>
      <c r="G398" s="375" t="s">
        <v>387</v>
      </c>
      <c r="H398" s="375" t="s">
        <v>400</v>
      </c>
      <c r="I398" s="763">
        <v>1.3000003080406379E-5</v>
      </c>
      <c r="J398" s="375" t="s">
        <v>1023</v>
      </c>
      <c r="K398" s="375" t="s">
        <v>477</v>
      </c>
      <c r="L398" s="375" t="s">
        <v>1024</v>
      </c>
      <c r="M398" s="375" t="s">
        <v>475</v>
      </c>
      <c r="N398" s="831" t="s">
        <v>865</v>
      </c>
      <c r="U398" s="862"/>
    </row>
    <row r="399" spans="1:21" x14ac:dyDescent="0.4">
      <c r="A399" s="428" t="s">
        <v>49</v>
      </c>
      <c r="B399" s="375" t="s">
        <v>414</v>
      </c>
      <c r="C399" s="375" t="s">
        <v>63</v>
      </c>
      <c r="D399" s="375" t="s">
        <v>52</v>
      </c>
      <c r="E399" s="375"/>
      <c r="F399" s="824">
        <v>0.34899999999999998</v>
      </c>
      <c r="G399" s="375" t="s">
        <v>388</v>
      </c>
      <c r="H399" s="375" t="s">
        <v>400</v>
      </c>
      <c r="I399" s="763">
        <v>1.0800002559106838E-4</v>
      </c>
      <c r="J399" s="375" t="s">
        <v>1023</v>
      </c>
      <c r="K399" s="375" t="s">
        <v>477</v>
      </c>
      <c r="L399" s="375" t="s">
        <v>1024</v>
      </c>
      <c r="M399" s="375" t="s">
        <v>475</v>
      </c>
      <c r="N399" s="831" t="s">
        <v>865</v>
      </c>
      <c r="U399" s="862"/>
    </row>
    <row r="400" spans="1:21" x14ac:dyDescent="0.4">
      <c r="A400" s="428" t="s">
        <v>49</v>
      </c>
      <c r="B400" s="375" t="s">
        <v>414</v>
      </c>
      <c r="C400" s="375" t="s">
        <v>63</v>
      </c>
      <c r="D400" s="375" t="s">
        <v>52</v>
      </c>
      <c r="E400" s="375"/>
      <c r="F400" s="824">
        <v>0.34899999999999998</v>
      </c>
      <c r="G400" s="375" t="s">
        <v>389</v>
      </c>
      <c r="H400" s="375" t="s">
        <v>400</v>
      </c>
      <c r="I400" s="763">
        <v>1.2130002874256105E-3</v>
      </c>
      <c r="J400" s="375" t="s">
        <v>1023</v>
      </c>
      <c r="K400" s="375" t="s">
        <v>477</v>
      </c>
      <c r="L400" s="375" t="s">
        <v>1024</v>
      </c>
      <c r="M400" s="375" t="s">
        <v>475</v>
      </c>
      <c r="N400" s="831" t="s">
        <v>865</v>
      </c>
      <c r="U400" s="862"/>
    </row>
    <row r="401" spans="1:21" x14ac:dyDescent="0.4">
      <c r="A401" s="428" t="s">
        <v>49</v>
      </c>
      <c r="B401" s="375" t="s">
        <v>414</v>
      </c>
      <c r="C401" s="375" t="s">
        <v>63</v>
      </c>
      <c r="D401" s="375" t="s">
        <v>52</v>
      </c>
      <c r="E401" s="378"/>
      <c r="F401" s="824">
        <v>0.34899999999999998</v>
      </c>
      <c r="G401" s="375" t="s">
        <v>390</v>
      </c>
      <c r="H401" s="375" t="s">
        <v>400</v>
      </c>
      <c r="I401" s="763">
        <v>3.9300009312305436E-4</v>
      </c>
      <c r="J401" s="375" t="s">
        <v>1023</v>
      </c>
      <c r="K401" s="375" t="s">
        <v>477</v>
      </c>
      <c r="L401" s="375" t="s">
        <v>1024</v>
      </c>
      <c r="M401" s="375" t="s">
        <v>475</v>
      </c>
      <c r="N401" s="831" t="s">
        <v>865</v>
      </c>
      <c r="U401" s="862"/>
    </row>
    <row r="402" spans="1:21" x14ac:dyDescent="0.4">
      <c r="A402" s="428" t="s">
        <v>49</v>
      </c>
      <c r="B402" s="375" t="s">
        <v>414</v>
      </c>
      <c r="C402" s="375" t="s">
        <v>63</v>
      </c>
      <c r="D402" s="375" t="s">
        <v>52</v>
      </c>
      <c r="E402" s="378"/>
      <c r="F402" s="824">
        <v>0.34899999999999998</v>
      </c>
      <c r="G402" s="375" t="s">
        <v>391</v>
      </c>
      <c r="H402" s="375" t="s">
        <v>400</v>
      </c>
      <c r="I402" s="763">
        <v>2.5700006089726457E-4</v>
      </c>
      <c r="J402" s="375" t="s">
        <v>1023</v>
      </c>
      <c r="K402" s="375" t="s">
        <v>477</v>
      </c>
      <c r="L402" s="375" t="s">
        <v>1024</v>
      </c>
      <c r="M402" s="375" t="s">
        <v>475</v>
      </c>
      <c r="N402" s="831" t="s">
        <v>865</v>
      </c>
      <c r="U402" s="862"/>
    </row>
    <row r="403" spans="1:21" x14ac:dyDescent="0.4">
      <c r="A403" s="428" t="s">
        <v>49</v>
      </c>
      <c r="B403" s="375" t="s">
        <v>414</v>
      </c>
      <c r="C403" s="375" t="s">
        <v>63</v>
      </c>
      <c r="D403" s="375" t="s">
        <v>52</v>
      </c>
      <c r="E403" s="378"/>
      <c r="F403" s="824">
        <v>0.34899999999999998</v>
      </c>
      <c r="G403" s="375" t="s">
        <v>392</v>
      </c>
      <c r="H403" s="375" t="s">
        <v>400</v>
      </c>
      <c r="I403" s="763">
        <v>4.2230010006581642E-3</v>
      </c>
      <c r="J403" s="375" t="s">
        <v>1023</v>
      </c>
      <c r="K403" s="375" t="s">
        <v>477</v>
      </c>
      <c r="L403" s="375" t="s">
        <v>1024</v>
      </c>
      <c r="M403" s="375" t="s">
        <v>475</v>
      </c>
      <c r="N403" s="831" t="s">
        <v>865</v>
      </c>
      <c r="U403" s="862"/>
    </row>
    <row r="404" spans="1:21" x14ac:dyDescent="0.4">
      <c r="A404" s="428" t="s">
        <v>49</v>
      </c>
      <c r="B404" s="375" t="s">
        <v>414</v>
      </c>
      <c r="C404" s="375" t="s">
        <v>63</v>
      </c>
      <c r="D404" s="375" t="s">
        <v>52</v>
      </c>
      <c r="E404" s="378"/>
      <c r="F404" s="824">
        <v>0.34899999999999998</v>
      </c>
      <c r="G404" s="375" t="s">
        <v>393</v>
      </c>
      <c r="H404" s="375" t="s">
        <v>400</v>
      </c>
      <c r="I404" s="763">
        <v>1.1051002618582375E-5</v>
      </c>
      <c r="J404" s="375" t="s">
        <v>1023</v>
      </c>
      <c r="K404" s="375" t="s">
        <v>477</v>
      </c>
      <c r="L404" s="375" t="s">
        <v>1024</v>
      </c>
      <c r="M404" s="375" t="s">
        <v>475</v>
      </c>
      <c r="N404" s="831" t="s">
        <v>865</v>
      </c>
      <c r="U404" s="862"/>
    </row>
    <row r="405" spans="1:21" x14ac:dyDescent="0.4">
      <c r="A405" s="428" t="s">
        <v>49</v>
      </c>
      <c r="B405" s="375" t="s">
        <v>414</v>
      </c>
      <c r="C405" s="375" t="s">
        <v>63</v>
      </c>
      <c r="D405" s="375" t="s">
        <v>52</v>
      </c>
      <c r="E405" s="378"/>
      <c r="F405" s="824">
        <v>0.34899999999999998</v>
      </c>
      <c r="G405" s="375" t="s">
        <v>394</v>
      </c>
      <c r="H405" s="375" t="s">
        <v>400</v>
      </c>
      <c r="I405" s="763">
        <v>2.0817004932678429E-5</v>
      </c>
      <c r="J405" s="375" t="s">
        <v>1023</v>
      </c>
      <c r="K405" s="375" t="s">
        <v>477</v>
      </c>
      <c r="L405" s="375" t="s">
        <v>1024</v>
      </c>
      <c r="M405" s="375" t="s">
        <v>475</v>
      </c>
      <c r="N405" s="831" t="s">
        <v>865</v>
      </c>
      <c r="U405" s="862"/>
    </row>
    <row r="406" spans="1:21" x14ac:dyDescent="0.4">
      <c r="A406" s="428" t="s">
        <v>49</v>
      </c>
      <c r="B406" s="375" t="s">
        <v>414</v>
      </c>
      <c r="C406" s="375" t="s">
        <v>63</v>
      </c>
      <c r="D406" s="375" t="s">
        <v>52</v>
      </c>
      <c r="E406" s="378"/>
      <c r="F406" s="824">
        <v>0.34899999999999998</v>
      </c>
      <c r="G406" s="375" t="s">
        <v>395</v>
      </c>
      <c r="H406" s="375" t="s">
        <v>400</v>
      </c>
      <c r="I406" s="763">
        <v>1.000000236954337E-5</v>
      </c>
      <c r="J406" s="375" t="s">
        <v>1023</v>
      </c>
      <c r="K406" s="375" t="s">
        <v>477</v>
      </c>
      <c r="L406" s="375" t="s">
        <v>1024</v>
      </c>
      <c r="M406" s="375" t="s">
        <v>475</v>
      </c>
      <c r="N406" s="831" t="s">
        <v>865</v>
      </c>
      <c r="U406" s="862"/>
    </row>
    <row r="407" spans="1:21" x14ac:dyDescent="0.4">
      <c r="A407" s="428" t="s">
        <v>49</v>
      </c>
      <c r="B407" s="375" t="s">
        <v>414</v>
      </c>
      <c r="C407" s="375" t="s">
        <v>63</v>
      </c>
      <c r="D407" s="375" t="s">
        <v>52</v>
      </c>
      <c r="E407" s="378"/>
      <c r="F407" s="824">
        <v>0.34899999999999998</v>
      </c>
      <c r="G407" s="375" t="s">
        <v>396</v>
      </c>
      <c r="H407" s="375" t="s">
        <v>400</v>
      </c>
      <c r="I407" s="763">
        <v>1.5000003554315054E-5</v>
      </c>
      <c r="J407" s="375" t="s">
        <v>1023</v>
      </c>
      <c r="K407" s="375" t="s">
        <v>477</v>
      </c>
      <c r="L407" s="375" t="s">
        <v>1024</v>
      </c>
      <c r="M407" s="375" t="s">
        <v>475</v>
      </c>
      <c r="N407" s="831" t="s">
        <v>865</v>
      </c>
      <c r="U407" s="862"/>
    </row>
    <row r="408" spans="1:21" x14ac:dyDescent="0.4">
      <c r="A408" s="428" t="s">
        <v>49</v>
      </c>
      <c r="B408" s="375" t="s">
        <v>414</v>
      </c>
      <c r="C408" s="375" t="s">
        <v>63</v>
      </c>
      <c r="D408" s="375" t="s">
        <v>52</v>
      </c>
      <c r="E408" s="378"/>
      <c r="F408" s="824">
        <v>0.34899999999999998</v>
      </c>
      <c r="G408" s="375" t="s">
        <v>1025</v>
      </c>
      <c r="H408" s="375" t="s">
        <v>400</v>
      </c>
      <c r="I408" s="763">
        <v>0.80503624428932363</v>
      </c>
      <c r="J408" s="375" t="s">
        <v>1023</v>
      </c>
      <c r="K408" s="375" t="s">
        <v>477</v>
      </c>
      <c r="L408" s="375" t="s">
        <v>1024</v>
      </c>
      <c r="M408" s="375" t="s">
        <v>475</v>
      </c>
      <c r="N408" s="831" t="s">
        <v>865</v>
      </c>
      <c r="U408" s="862"/>
    </row>
    <row r="409" spans="1:21" x14ac:dyDescent="0.4">
      <c r="A409" s="428" t="s">
        <v>49</v>
      </c>
      <c r="B409" s="375" t="s">
        <v>414</v>
      </c>
      <c r="C409" s="375" t="s">
        <v>63</v>
      </c>
      <c r="D409" s="375" t="s">
        <v>52</v>
      </c>
      <c r="E409" s="378"/>
      <c r="F409" s="824">
        <v>0.34899999999999998</v>
      </c>
      <c r="G409" s="375" t="s">
        <v>387</v>
      </c>
      <c r="H409" s="375" t="s">
        <v>401</v>
      </c>
      <c r="I409" s="378">
        <v>1.3811811638563786E-5</v>
      </c>
      <c r="J409" s="375" t="s">
        <v>1023</v>
      </c>
      <c r="K409" s="375" t="s">
        <v>477</v>
      </c>
      <c r="L409" s="375" t="s">
        <v>1024</v>
      </c>
      <c r="M409" s="375" t="s">
        <v>475</v>
      </c>
      <c r="N409" s="831" t="s">
        <v>869</v>
      </c>
      <c r="U409" s="862"/>
    </row>
    <row r="410" spans="1:21" x14ac:dyDescent="0.4">
      <c r="A410" s="428" t="s">
        <v>49</v>
      </c>
      <c r="B410" s="375" t="s">
        <v>414</v>
      </c>
      <c r="C410" s="375" t="s">
        <v>63</v>
      </c>
      <c r="D410" s="375" t="s">
        <v>52</v>
      </c>
      <c r="E410" s="378"/>
      <c r="F410" s="824">
        <v>0.34899999999999998</v>
      </c>
      <c r="G410" s="375" t="s">
        <v>388</v>
      </c>
      <c r="H410" s="375" t="s">
        <v>401</v>
      </c>
      <c r="I410" s="378">
        <v>1.1346175127929701E-4</v>
      </c>
      <c r="J410" s="375" t="s">
        <v>1023</v>
      </c>
      <c r="K410" s="375" t="s">
        <v>477</v>
      </c>
      <c r="L410" s="375" t="s">
        <v>1024</v>
      </c>
      <c r="M410" s="375" t="s">
        <v>475</v>
      </c>
      <c r="N410" s="831" t="s">
        <v>869</v>
      </c>
      <c r="U410" s="862"/>
    </row>
    <row r="411" spans="1:21" x14ac:dyDescent="0.4">
      <c r="A411" s="428" t="s">
        <v>49</v>
      </c>
      <c r="B411" s="375" t="s">
        <v>414</v>
      </c>
      <c r="C411" s="375" t="s">
        <v>63</v>
      </c>
      <c r="D411" s="375" t="s">
        <v>52</v>
      </c>
      <c r="E411" s="378"/>
      <c r="F411" s="824">
        <v>0.34899999999999998</v>
      </c>
      <c r="G411" s="375" t="s">
        <v>389</v>
      </c>
      <c r="H411" s="375" t="s">
        <v>401</v>
      </c>
      <c r="I411" s="378">
        <v>1.2138286602232724E-3</v>
      </c>
      <c r="J411" s="375" t="s">
        <v>1023</v>
      </c>
      <c r="K411" s="375" t="s">
        <v>477</v>
      </c>
      <c r="L411" s="375" t="s">
        <v>1024</v>
      </c>
      <c r="M411" s="375" t="s">
        <v>475</v>
      </c>
      <c r="N411" s="831" t="s">
        <v>869</v>
      </c>
      <c r="U411" s="862"/>
    </row>
    <row r="412" spans="1:21" x14ac:dyDescent="0.4">
      <c r="A412" s="428" t="s">
        <v>49</v>
      </c>
      <c r="B412" s="375" t="s">
        <v>414</v>
      </c>
      <c r="C412" s="375" t="s">
        <v>63</v>
      </c>
      <c r="D412" s="375" t="s">
        <v>52</v>
      </c>
      <c r="E412" s="378"/>
      <c r="F412" s="824">
        <v>0.34899999999999998</v>
      </c>
      <c r="G412" s="375" t="s">
        <v>390</v>
      </c>
      <c r="H412" s="375" t="s">
        <v>401</v>
      </c>
      <c r="I412" s="378">
        <v>3.93502271977083E-4</v>
      </c>
      <c r="J412" s="375" t="s">
        <v>1023</v>
      </c>
      <c r="K412" s="375" t="s">
        <v>477</v>
      </c>
      <c r="L412" s="375" t="s">
        <v>1024</v>
      </c>
      <c r="M412" s="375" t="s">
        <v>475</v>
      </c>
      <c r="N412" s="831" t="s">
        <v>869</v>
      </c>
      <c r="U412" s="862"/>
    </row>
    <row r="413" spans="1:21" x14ac:dyDescent="0.4">
      <c r="A413" s="428" t="s">
        <v>49</v>
      </c>
      <c r="B413" s="375" t="s">
        <v>414</v>
      </c>
      <c r="C413" s="375" t="s">
        <v>63</v>
      </c>
      <c r="D413" s="375" t="s">
        <v>52</v>
      </c>
      <c r="E413" s="378"/>
      <c r="F413" s="824">
        <v>0.34899999999999998</v>
      </c>
      <c r="G413" s="375" t="s">
        <v>391</v>
      </c>
      <c r="H413" s="375" t="s">
        <v>401</v>
      </c>
      <c r="I413" s="378">
        <v>2.5723188117162348E-4</v>
      </c>
      <c r="J413" s="375" t="s">
        <v>1023</v>
      </c>
      <c r="K413" s="375" t="s">
        <v>477</v>
      </c>
      <c r="L413" s="375" t="s">
        <v>1024</v>
      </c>
      <c r="M413" s="375" t="s">
        <v>475</v>
      </c>
      <c r="N413" s="831" t="s">
        <v>869</v>
      </c>
      <c r="U413" s="862"/>
    </row>
    <row r="414" spans="1:21" x14ac:dyDescent="0.4">
      <c r="A414" s="428" t="s">
        <v>49</v>
      </c>
      <c r="B414" s="375" t="s">
        <v>414</v>
      </c>
      <c r="C414" s="375" t="s">
        <v>63</v>
      </c>
      <c r="D414" s="375" t="s">
        <v>52</v>
      </c>
      <c r="E414" s="378"/>
      <c r="F414" s="824">
        <v>0.34899999999999998</v>
      </c>
      <c r="G414" s="375" t="s">
        <v>392</v>
      </c>
      <c r="H414" s="375" t="s">
        <v>401</v>
      </c>
      <c r="I414" s="378">
        <v>4.2258296045780686E-3</v>
      </c>
      <c r="J414" s="375" t="s">
        <v>1023</v>
      </c>
      <c r="K414" s="375" t="s">
        <v>477</v>
      </c>
      <c r="L414" s="375" t="s">
        <v>1024</v>
      </c>
      <c r="M414" s="375" t="s">
        <v>475</v>
      </c>
      <c r="N414" s="831" t="s">
        <v>869</v>
      </c>
      <c r="U414" s="862"/>
    </row>
    <row r="415" spans="1:21" x14ac:dyDescent="0.4">
      <c r="A415" s="428" t="s">
        <v>49</v>
      </c>
      <c r="B415" s="375" t="s">
        <v>414</v>
      </c>
      <c r="C415" s="375" t="s">
        <v>63</v>
      </c>
      <c r="D415" s="375" t="s">
        <v>52</v>
      </c>
      <c r="E415" s="378"/>
      <c r="F415" s="824">
        <v>0.34899999999999998</v>
      </c>
      <c r="G415" s="375" t="s">
        <v>393</v>
      </c>
      <c r="H415" s="375" t="s">
        <v>401</v>
      </c>
      <c r="I415" s="378">
        <v>1.105532631381002E-5</v>
      </c>
      <c r="J415" s="375" t="s">
        <v>1023</v>
      </c>
      <c r="K415" s="375" t="s">
        <v>477</v>
      </c>
      <c r="L415" s="375" t="s">
        <v>1024</v>
      </c>
      <c r="M415" s="375" t="s">
        <v>475</v>
      </c>
      <c r="N415" s="831" t="s">
        <v>869</v>
      </c>
      <c r="U415" s="862"/>
    </row>
    <row r="416" spans="1:21" x14ac:dyDescent="0.4">
      <c r="A416" s="428" t="s">
        <v>49</v>
      </c>
      <c r="B416" s="375" t="s">
        <v>414</v>
      </c>
      <c r="C416" s="375" t="s">
        <v>63</v>
      </c>
      <c r="D416" s="375" t="s">
        <v>52</v>
      </c>
      <c r="E416" s="378"/>
      <c r="F416" s="824">
        <v>0.34899999999999998</v>
      </c>
      <c r="G416" s="375" t="s">
        <v>394</v>
      </c>
      <c r="H416" s="375" t="s">
        <v>401</v>
      </c>
      <c r="I416" s="378">
        <v>2.0826475303638197E-5</v>
      </c>
      <c r="J416" s="375" t="s">
        <v>1023</v>
      </c>
      <c r="K416" s="375" t="s">
        <v>477</v>
      </c>
      <c r="L416" s="375" t="s">
        <v>1024</v>
      </c>
      <c r="M416" s="375" t="s">
        <v>475</v>
      </c>
      <c r="N416" s="831" t="s">
        <v>869</v>
      </c>
      <c r="U416" s="862"/>
    </row>
    <row r="417" spans="1:21" x14ac:dyDescent="0.4">
      <c r="A417" s="428" t="s">
        <v>49</v>
      </c>
      <c r="B417" s="375" t="s">
        <v>414</v>
      </c>
      <c r="C417" s="375" t="s">
        <v>63</v>
      </c>
      <c r="D417" s="375" t="s">
        <v>52</v>
      </c>
      <c r="E417" s="375"/>
      <c r="F417" s="824">
        <v>0.34899999999999998</v>
      </c>
      <c r="G417" s="375" t="s">
        <v>395</v>
      </c>
      <c r="H417" s="375" t="s">
        <v>401</v>
      </c>
      <c r="I417" s="378">
        <v>1.1288505074025222E-5</v>
      </c>
      <c r="J417" s="375" t="s">
        <v>1023</v>
      </c>
      <c r="K417" s="375" t="s">
        <v>477</v>
      </c>
      <c r="L417" s="375" t="s">
        <v>1024</v>
      </c>
      <c r="M417" s="375" t="s">
        <v>475</v>
      </c>
      <c r="N417" s="831" t="s">
        <v>869</v>
      </c>
      <c r="U417" s="862"/>
    </row>
    <row r="418" spans="1:21" x14ac:dyDescent="0.4">
      <c r="A418" s="428" t="s">
        <v>49</v>
      </c>
      <c r="B418" s="375" t="s">
        <v>414</v>
      </c>
      <c r="C418" s="375" t="s">
        <v>63</v>
      </c>
      <c r="D418" s="375" t="s">
        <v>52</v>
      </c>
      <c r="E418" s="375"/>
      <c r="F418" s="824">
        <v>0.34899999999999998</v>
      </c>
      <c r="G418" s="375" t="s">
        <v>396</v>
      </c>
      <c r="H418" s="375" t="s">
        <v>401</v>
      </c>
      <c r="I418" s="378">
        <v>1.5007889999503837E-5</v>
      </c>
      <c r="J418" s="375" t="s">
        <v>1023</v>
      </c>
      <c r="K418" s="375" t="s">
        <v>477</v>
      </c>
      <c r="L418" s="375" t="s">
        <v>1024</v>
      </c>
      <c r="M418" s="375" t="s">
        <v>475</v>
      </c>
      <c r="N418" s="831" t="s">
        <v>869</v>
      </c>
      <c r="U418" s="862"/>
    </row>
    <row r="419" spans="1:21" x14ac:dyDescent="0.4">
      <c r="A419" s="428" t="s">
        <v>49</v>
      </c>
      <c r="B419" s="375" t="s">
        <v>414</v>
      </c>
      <c r="C419" s="375" t="s">
        <v>63</v>
      </c>
      <c r="D419" s="375" t="s">
        <v>52</v>
      </c>
      <c r="E419" s="375"/>
      <c r="F419" s="824">
        <v>0.34899999999999998</v>
      </c>
      <c r="G419" s="375" t="s">
        <v>1025</v>
      </c>
      <c r="H419" s="375" t="s">
        <v>401</v>
      </c>
      <c r="I419" s="378">
        <v>0.80569185171841073</v>
      </c>
      <c r="J419" s="375" t="s">
        <v>1023</v>
      </c>
      <c r="K419" s="375" t="s">
        <v>477</v>
      </c>
      <c r="L419" s="375" t="s">
        <v>1024</v>
      </c>
      <c r="M419" s="375" t="s">
        <v>475</v>
      </c>
      <c r="N419" s="831" t="s">
        <v>869</v>
      </c>
      <c r="U419" s="862"/>
    </row>
    <row r="420" spans="1:21" x14ac:dyDescent="0.4">
      <c r="A420" s="428" t="s">
        <v>49</v>
      </c>
      <c r="B420" s="375" t="s">
        <v>414</v>
      </c>
      <c r="C420" s="375" t="s">
        <v>63</v>
      </c>
      <c r="D420" s="375" t="s">
        <v>53</v>
      </c>
      <c r="E420" s="375"/>
      <c r="F420" s="824">
        <v>0.39</v>
      </c>
      <c r="G420" s="375" t="s">
        <v>387</v>
      </c>
      <c r="H420" s="375" t="s">
        <v>400</v>
      </c>
      <c r="I420" s="763">
        <v>9.0000021325890313E-7</v>
      </c>
      <c r="J420" s="375" t="s">
        <v>1023</v>
      </c>
      <c r="K420" s="375" t="s">
        <v>477</v>
      </c>
      <c r="L420" s="375" t="s">
        <v>1024</v>
      </c>
      <c r="M420" s="375" t="s">
        <v>475</v>
      </c>
      <c r="N420" s="831" t="s">
        <v>875</v>
      </c>
      <c r="U420" s="862"/>
    </row>
    <row r="421" spans="1:21" x14ac:dyDescent="0.4">
      <c r="A421" s="428" t="s">
        <v>49</v>
      </c>
      <c r="B421" s="375" t="s">
        <v>414</v>
      </c>
      <c r="C421" s="375" t="s">
        <v>63</v>
      </c>
      <c r="D421" s="375" t="s">
        <v>53</v>
      </c>
      <c r="E421" s="375"/>
      <c r="F421" s="824">
        <v>0.39</v>
      </c>
      <c r="G421" s="375" t="s">
        <v>388</v>
      </c>
      <c r="H421" s="375" t="s">
        <v>400</v>
      </c>
      <c r="I421" s="763">
        <v>1.5100003578010487E-5</v>
      </c>
      <c r="J421" s="375" t="s">
        <v>1023</v>
      </c>
      <c r="K421" s="375" t="s">
        <v>477</v>
      </c>
      <c r="L421" s="375" t="s">
        <v>1024</v>
      </c>
      <c r="M421" s="375" t="s">
        <v>475</v>
      </c>
      <c r="N421" s="831" t="s">
        <v>875</v>
      </c>
      <c r="U421" s="862"/>
    </row>
    <row r="422" spans="1:21" x14ac:dyDescent="0.4">
      <c r="A422" s="428" t="s">
        <v>49</v>
      </c>
      <c r="B422" s="375" t="s">
        <v>414</v>
      </c>
      <c r="C422" s="375" t="s">
        <v>63</v>
      </c>
      <c r="D422" s="375" t="s">
        <v>53</v>
      </c>
      <c r="E422" s="375"/>
      <c r="F422" s="824">
        <v>0.39</v>
      </c>
      <c r="G422" s="375" t="s">
        <v>389</v>
      </c>
      <c r="H422" s="375" t="s">
        <v>400</v>
      </c>
      <c r="I422" s="763">
        <v>2.3500005568426909E-4</v>
      </c>
      <c r="J422" s="375" t="s">
        <v>1023</v>
      </c>
      <c r="K422" s="375" t="s">
        <v>477</v>
      </c>
      <c r="L422" s="375" t="s">
        <v>1024</v>
      </c>
      <c r="M422" s="375" t="s">
        <v>475</v>
      </c>
      <c r="N422" s="831" t="s">
        <v>875</v>
      </c>
      <c r="U422" s="862"/>
    </row>
    <row r="423" spans="1:21" x14ac:dyDescent="0.4">
      <c r="A423" s="428" t="s">
        <v>49</v>
      </c>
      <c r="B423" s="375" t="s">
        <v>414</v>
      </c>
      <c r="C423" s="375" t="s">
        <v>63</v>
      </c>
      <c r="D423" s="375" t="s">
        <v>53</v>
      </c>
      <c r="E423" s="378"/>
      <c r="F423" s="824">
        <v>0.39</v>
      </c>
      <c r="G423" s="375" t="s">
        <v>390</v>
      </c>
      <c r="H423" s="375" t="s">
        <v>400</v>
      </c>
      <c r="I423" s="763">
        <v>2.8400006729503167E-5</v>
      </c>
      <c r="J423" s="375" t="s">
        <v>1023</v>
      </c>
      <c r="K423" s="375" t="s">
        <v>477</v>
      </c>
      <c r="L423" s="375" t="s">
        <v>1024</v>
      </c>
      <c r="M423" s="375" t="s">
        <v>475</v>
      </c>
      <c r="N423" s="831" t="s">
        <v>875</v>
      </c>
      <c r="U423" s="862"/>
    </row>
    <row r="424" spans="1:21" x14ac:dyDescent="0.4">
      <c r="A424" s="428" t="s">
        <v>49</v>
      </c>
      <c r="B424" s="375" t="s">
        <v>414</v>
      </c>
      <c r="C424" s="375" t="s">
        <v>63</v>
      </c>
      <c r="D424" s="375" t="s">
        <v>53</v>
      </c>
      <c r="E424" s="378"/>
      <c r="F424" s="824">
        <v>0.39</v>
      </c>
      <c r="G424" s="375" t="s">
        <v>391</v>
      </c>
      <c r="H424" s="375" t="s">
        <v>400</v>
      </c>
      <c r="I424" s="763">
        <v>8.2700019596123672E-6</v>
      </c>
      <c r="J424" s="375" t="s">
        <v>1023</v>
      </c>
      <c r="K424" s="375" t="s">
        <v>477</v>
      </c>
      <c r="L424" s="375" t="s">
        <v>1024</v>
      </c>
      <c r="M424" s="375" t="s">
        <v>475</v>
      </c>
      <c r="N424" s="831" t="s">
        <v>875</v>
      </c>
      <c r="U424" s="862"/>
    </row>
    <row r="425" spans="1:21" x14ac:dyDescent="0.4">
      <c r="A425" s="428" t="s">
        <v>49</v>
      </c>
      <c r="B425" s="375" t="s">
        <v>414</v>
      </c>
      <c r="C425" s="375" t="s">
        <v>63</v>
      </c>
      <c r="D425" s="375" t="s">
        <v>53</v>
      </c>
      <c r="E425" s="378"/>
      <c r="F425" s="824">
        <v>0.39</v>
      </c>
      <c r="G425" s="375" t="s">
        <v>392</v>
      </c>
      <c r="H425" s="375" t="s">
        <v>400</v>
      </c>
      <c r="I425" s="763">
        <v>4.910001163445794E-6</v>
      </c>
      <c r="J425" s="375" t="s">
        <v>1023</v>
      </c>
      <c r="K425" s="375" t="s">
        <v>477</v>
      </c>
      <c r="L425" s="375" t="s">
        <v>1024</v>
      </c>
      <c r="M425" s="375" t="s">
        <v>475</v>
      </c>
      <c r="N425" s="831" t="s">
        <v>875</v>
      </c>
      <c r="U425" s="862"/>
    </row>
    <row r="426" spans="1:21" x14ac:dyDescent="0.4">
      <c r="A426" s="428" t="s">
        <v>49</v>
      </c>
      <c r="B426" s="375" t="s">
        <v>414</v>
      </c>
      <c r="C426" s="375" t="s">
        <v>63</v>
      </c>
      <c r="D426" s="375" t="s">
        <v>53</v>
      </c>
      <c r="E426" s="378"/>
      <c r="F426" s="824">
        <v>0.39</v>
      </c>
      <c r="G426" s="375" t="s">
        <v>393</v>
      </c>
      <c r="H426" s="375" t="s">
        <v>400</v>
      </c>
      <c r="I426" s="763">
        <v>3.5561008426333167E-7</v>
      </c>
      <c r="J426" s="375" t="s">
        <v>1023</v>
      </c>
      <c r="K426" s="375" t="s">
        <v>477</v>
      </c>
      <c r="L426" s="375" t="s">
        <v>1024</v>
      </c>
      <c r="M426" s="375" t="s">
        <v>475</v>
      </c>
      <c r="N426" s="831" t="s">
        <v>875</v>
      </c>
      <c r="U426" s="862"/>
    </row>
    <row r="427" spans="1:21" x14ac:dyDescent="0.4">
      <c r="A427" s="428" t="s">
        <v>49</v>
      </c>
      <c r="B427" s="375" t="s">
        <v>414</v>
      </c>
      <c r="C427" s="375" t="s">
        <v>63</v>
      </c>
      <c r="D427" s="375" t="s">
        <v>53</v>
      </c>
      <c r="E427" s="378"/>
      <c r="F427" s="824">
        <v>0.39</v>
      </c>
      <c r="G427" s="375" t="s">
        <v>394</v>
      </c>
      <c r="H427" s="375" t="s">
        <v>400</v>
      </c>
      <c r="I427" s="763">
        <v>6.6987015872860153E-7</v>
      </c>
      <c r="J427" s="375" t="s">
        <v>1023</v>
      </c>
      <c r="K427" s="375" t="s">
        <v>477</v>
      </c>
      <c r="L427" s="375" t="s">
        <v>1024</v>
      </c>
      <c r="M427" s="375" t="s">
        <v>475</v>
      </c>
      <c r="N427" s="831" t="s">
        <v>875</v>
      </c>
      <c r="U427" s="862"/>
    </row>
    <row r="428" spans="1:21" x14ac:dyDescent="0.4">
      <c r="A428" s="428" t="s">
        <v>49</v>
      </c>
      <c r="B428" s="375" t="s">
        <v>414</v>
      </c>
      <c r="C428" s="375" t="s">
        <v>63</v>
      </c>
      <c r="D428" s="375" t="s">
        <v>53</v>
      </c>
      <c r="E428" s="378"/>
      <c r="F428" s="824">
        <v>0.39</v>
      </c>
      <c r="G428" s="375" t="s">
        <v>395</v>
      </c>
      <c r="H428" s="375" t="s">
        <v>400</v>
      </c>
      <c r="I428" s="763">
        <v>9.0000021325890309E-6</v>
      </c>
      <c r="J428" s="375" t="s">
        <v>1023</v>
      </c>
      <c r="K428" s="375" t="s">
        <v>477</v>
      </c>
      <c r="L428" s="375" t="s">
        <v>1024</v>
      </c>
      <c r="M428" s="375" t="s">
        <v>475</v>
      </c>
      <c r="N428" s="831" t="s">
        <v>875</v>
      </c>
      <c r="U428" s="862"/>
    </row>
    <row r="429" spans="1:21" x14ac:dyDescent="0.4">
      <c r="A429" s="428" t="s">
        <v>49</v>
      </c>
      <c r="B429" s="375" t="s">
        <v>414</v>
      </c>
      <c r="C429" s="375" t="s">
        <v>63</v>
      </c>
      <c r="D429" s="375" t="s">
        <v>53</v>
      </c>
      <c r="E429" s="378"/>
      <c r="F429" s="824">
        <v>0.39</v>
      </c>
      <c r="G429" s="375" t="s">
        <v>396</v>
      </c>
      <c r="H429" s="375" t="s">
        <v>400</v>
      </c>
      <c r="I429" s="763">
        <v>1.3500003198883547E-5</v>
      </c>
      <c r="J429" s="375" t="s">
        <v>1023</v>
      </c>
      <c r="K429" s="375" t="s">
        <v>477</v>
      </c>
      <c r="L429" s="375" t="s">
        <v>1024</v>
      </c>
      <c r="M429" s="375" t="s">
        <v>475</v>
      </c>
      <c r="N429" s="831" t="s">
        <v>875</v>
      </c>
      <c r="U429" s="862"/>
    </row>
    <row r="430" spans="1:21" x14ac:dyDescent="0.4">
      <c r="A430" s="428" t="s">
        <v>49</v>
      </c>
      <c r="B430" s="375" t="s">
        <v>414</v>
      </c>
      <c r="C430" s="375" t="s">
        <v>63</v>
      </c>
      <c r="D430" s="375" t="s">
        <v>53</v>
      </c>
      <c r="E430" s="378"/>
      <c r="F430" s="824">
        <v>0.39</v>
      </c>
      <c r="G430" s="375" t="s">
        <v>1025</v>
      </c>
      <c r="H430" s="375" t="s">
        <v>400</v>
      </c>
      <c r="I430" s="763">
        <v>0.7205371455809807</v>
      </c>
      <c r="J430" s="375" t="s">
        <v>1023</v>
      </c>
      <c r="K430" s="375" t="s">
        <v>477</v>
      </c>
      <c r="L430" s="375" t="s">
        <v>1024</v>
      </c>
      <c r="M430" s="375" t="s">
        <v>475</v>
      </c>
      <c r="N430" s="831" t="s">
        <v>875</v>
      </c>
      <c r="U430" s="862"/>
    </row>
    <row r="431" spans="1:21" x14ac:dyDescent="0.4">
      <c r="A431" s="428" t="s">
        <v>49</v>
      </c>
      <c r="B431" s="375" t="s">
        <v>414</v>
      </c>
      <c r="C431" s="375" t="s">
        <v>63</v>
      </c>
      <c r="D431" s="375" t="s">
        <v>53</v>
      </c>
      <c r="E431" s="378"/>
      <c r="F431" s="824">
        <v>0.39</v>
      </c>
      <c r="G431" s="375" t="s">
        <v>387</v>
      </c>
      <c r="H431" s="375" t="s">
        <v>401</v>
      </c>
      <c r="I431" s="378">
        <v>1.7118087714163085E-6</v>
      </c>
      <c r="J431" s="375" t="s">
        <v>1023</v>
      </c>
      <c r="K431" s="375" t="s">
        <v>477</v>
      </c>
      <c r="L431" s="375" t="s">
        <v>1024</v>
      </c>
      <c r="M431" s="375" t="s">
        <v>475</v>
      </c>
      <c r="N431" s="831" t="s">
        <v>877</v>
      </c>
      <c r="U431" s="862"/>
    </row>
    <row r="432" spans="1:21" x14ac:dyDescent="0.4">
      <c r="A432" s="428" t="s">
        <v>49</v>
      </c>
      <c r="B432" s="375" t="s">
        <v>414</v>
      </c>
      <c r="C432" s="375" t="s">
        <v>63</v>
      </c>
      <c r="D432" s="375" t="s">
        <v>53</v>
      </c>
      <c r="E432" s="378"/>
      <c r="F432" s="824">
        <v>0.39</v>
      </c>
      <c r="G432" s="375" t="s">
        <v>388</v>
      </c>
      <c r="H432" s="375" t="s">
        <v>401</v>
      </c>
      <c r="I432" s="378">
        <v>2.0561729266239141E-5</v>
      </c>
      <c r="J432" s="375" t="s">
        <v>1023</v>
      </c>
      <c r="K432" s="375" t="s">
        <v>477</v>
      </c>
      <c r="L432" s="375" t="s">
        <v>1024</v>
      </c>
      <c r="M432" s="375" t="s">
        <v>475</v>
      </c>
      <c r="N432" s="831" t="s">
        <v>877</v>
      </c>
      <c r="U432" s="862"/>
    </row>
    <row r="433" spans="1:21" x14ac:dyDescent="0.4">
      <c r="A433" s="428" t="s">
        <v>49</v>
      </c>
      <c r="B433" s="375" t="s">
        <v>414</v>
      </c>
      <c r="C433" s="375" t="s">
        <v>63</v>
      </c>
      <c r="D433" s="375" t="s">
        <v>53</v>
      </c>
      <c r="E433" s="378"/>
      <c r="F433" s="824">
        <v>0.39</v>
      </c>
      <c r="G433" s="375" t="s">
        <v>389</v>
      </c>
      <c r="H433" s="375" t="s">
        <v>401</v>
      </c>
      <c r="I433" s="378">
        <v>2.3582842848193105E-4</v>
      </c>
      <c r="J433" s="375" t="s">
        <v>1023</v>
      </c>
      <c r="K433" s="375" t="s">
        <v>477</v>
      </c>
      <c r="L433" s="375" t="s">
        <v>1024</v>
      </c>
      <c r="M433" s="375" t="s">
        <v>475</v>
      </c>
      <c r="N433" s="831" t="s">
        <v>877</v>
      </c>
      <c r="U433" s="862"/>
    </row>
    <row r="434" spans="1:21" x14ac:dyDescent="0.4">
      <c r="A434" s="428" t="s">
        <v>49</v>
      </c>
      <c r="B434" s="375" t="s">
        <v>414</v>
      </c>
      <c r="C434" s="375" t="s">
        <v>63</v>
      </c>
      <c r="D434" s="375" t="s">
        <v>53</v>
      </c>
      <c r="E434" s="378"/>
      <c r="F434" s="824">
        <v>0.39</v>
      </c>
      <c r="G434" s="375" t="s">
        <v>390</v>
      </c>
      <c r="H434" s="375" t="s">
        <v>401</v>
      </c>
      <c r="I434" s="378">
        <v>2.8902185583531793E-5</v>
      </c>
      <c r="J434" s="375" t="s">
        <v>1023</v>
      </c>
      <c r="K434" s="375" t="s">
        <v>477</v>
      </c>
      <c r="L434" s="375" t="s">
        <v>1024</v>
      </c>
      <c r="M434" s="375" t="s">
        <v>475</v>
      </c>
      <c r="N434" s="831" t="s">
        <v>877</v>
      </c>
      <c r="U434" s="862"/>
    </row>
    <row r="435" spans="1:21" x14ac:dyDescent="0.4">
      <c r="A435" s="428" t="s">
        <v>49</v>
      </c>
      <c r="B435" s="375" t="s">
        <v>414</v>
      </c>
      <c r="C435" s="375" t="s">
        <v>63</v>
      </c>
      <c r="D435" s="375" t="s">
        <v>53</v>
      </c>
      <c r="E435" s="378"/>
      <c r="F435" s="824">
        <v>0.39</v>
      </c>
      <c r="G435" s="375" t="s">
        <v>391</v>
      </c>
      <c r="H435" s="375" t="s">
        <v>401</v>
      </c>
      <c r="I435" s="378">
        <v>8.501822233971292E-6</v>
      </c>
      <c r="J435" s="375" t="s">
        <v>1023</v>
      </c>
      <c r="K435" s="375" t="s">
        <v>477</v>
      </c>
      <c r="L435" s="375" t="s">
        <v>1024</v>
      </c>
      <c r="M435" s="375" t="s">
        <v>475</v>
      </c>
      <c r="N435" s="831" t="s">
        <v>877</v>
      </c>
      <c r="U435" s="862"/>
    </row>
    <row r="436" spans="1:21" x14ac:dyDescent="0.4">
      <c r="A436" s="428" t="s">
        <v>49</v>
      </c>
      <c r="B436" s="375" t="s">
        <v>414</v>
      </c>
      <c r="C436" s="375" t="s">
        <v>63</v>
      </c>
      <c r="D436" s="375" t="s">
        <v>53</v>
      </c>
      <c r="E436" s="378"/>
      <c r="F436" s="824">
        <v>0.39</v>
      </c>
      <c r="G436" s="375" t="s">
        <v>392</v>
      </c>
      <c r="H436" s="375" t="s">
        <v>401</v>
      </c>
      <c r="I436" s="378">
        <v>7.738605083349976E-6</v>
      </c>
      <c r="J436" s="375" t="s">
        <v>1023</v>
      </c>
      <c r="K436" s="375" t="s">
        <v>477</v>
      </c>
      <c r="L436" s="375" t="s">
        <v>1024</v>
      </c>
      <c r="M436" s="375" t="s">
        <v>475</v>
      </c>
      <c r="N436" s="831" t="s">
        <v>877</v>
      </c>
      <c r="U436" s="862"/>
    </row>
    <row r="437" spans="1:21" x14ac:dyDescent="0.4">
      <c r="A437" s="428" t="s">
        <v>49</v>
      </c>
      <c r="B437" s="375" t="s">
        <v>414</v>
      </c>
      <c r="C437" s="375" t="s">
        <v>63</v>
      </c>
      <c r="D437" s="375" t="s">
        <v>53</v>
      </c>
      <c r="E437" s="378"/>
      <c r="F437" s="824">
        <v>0.39</v>
      </c>
      <c r="G437" s="375" t="s">
        <v>393</v>
      </c>
      <c r="H437" s="375" t="s">
        <v>401</v>
      </c>
      <c r="I437" s="378">
        <v>3.5993377949097536E-7</v>
      </c>
      <c r="J437" s="375" t="s">
        <v>1023</v>
      </c>
      <c r="K437" s="375" t="s">
        <v>477</v>
      </c>
      <c r="L437" s="375" t="s">
        <v>1024</v>
      </c>
      <c r="M437" s="375" t="s">
        <v>475</v>
      </c>
      <c r="N437" s="831" t="s">
        <v>877</v>
      </c>
      <c r="U437" s="862"/>
    </row>
    <row r="438" spans="1:21" x14ac:dyDescent="0.4">
      <c r="A438" s="428" t="s">
        <v>49</v>
      </c>
      <c r="B438" s="375" t="s">
        <v>414</v>
      </c>
      <c r="C438" s="375" t="s">
        <v>63</v>
      </c>
      <c r="D438" s="375" t="s">
        <v>53</v>
      </c>
      <c r="E438" s="378"/>
      <c r="F438" s="824">
        <v>0.39</v>
      </c>
      <c r="G438" s="375" t="s">
        <v>394</v>
      </c>
      <c r="H438" s="375" t="s">
        <v>401</v>
      </c>
      <c r="I438" s="378">
        <v>6.7934052968836616E-7</v>
      </c>
      <c r="J438" s="375" t="s">
        <v>1023</v>
      </c>
      <c r="K438" s="375" t="s">
        <v>477</v>
      </c>
      <c r="L438" s="375" t="s">
        <v>1024</v>
      </c>
      <c r="M438" s="375" t="s">
        <v>475</v>
      </c>
      <c r="N438" s="831" t="s">
        <v>877</v>
      </c>
      <c r="U438" s="862"/>
    </row>
    <row r="439" spans="1:21" x14ac:dyDescent="0.4">
      <c r="A439" s="428" t="s">
        <v>49</v>
      </c>
      <c r="B439" s="375" t="s">
        <v>414</v>
      </c>
      <c r="C439" s="375" t="s">
        <v>63</v>
      </c>
      <c r="D439" s="375" t="s">
        <v>53</v>
      </c>
      <c r="E439" s="375"/>
      <c r="F439" s="824">
        <v>0.39</v>
      </c>
      <c r="G439" s="375" t="s">
        <v>395</v>
      </c>
      <c r="H439" s="375" t="s">
        <v>401</v>
      </c>
      <c r="I439" s="378">
        <v>1.0288504837070885E-5</v>
      </c>
      <c r="J439" s="375" t="s">
        <v>1023</v>
      </c>
      <c r="K439" s="375" t="s">
        <v>477</v>
      </c>
      <c r="L439" s="375" t="s">
        <v>1024</v>
      </c>
      <c r="M439" s="375" t="s">
        <v>475</v>
      </c>
      <c r="N439" s="831" t="s">
        <v>877</v>
      </c>
      <c r="U439" s="862"/>
    </row>
    <row r="440" spans="1:21" x14ac:dyDescent="0.4">
      <c r="A440" s="428" t="s">
        <v>49</v>
      </c>
      <c r="B440" s="375" t="s">
        <v>414</v>
      </c>
      <c r="C440" s="832" t="s">
        <v>63</v>
      </c>
      <c r="D440" s="375" t="s">
        <v>53</v>
      </c>
      <c r="E440" s="832"/>
      <c r="F440" s="824">
        <v>0.39</v>
      </c>
      <c r="G440" s="375" t="s">
        <v>396</v>
      </c>
      <c r="H440" s="375" t="s">
        <v>401</v>
      </c>
      <c r="I440" s="378">
        <v>1.3507889644072333E-5</v>
      </c>
      <c r="J440" s="375" t="s">
        <v>1023</v>
      </c>
      <c r="K440" s="375" t="s">
        <v>477</v>
      </c>
      <c r="L440" s="375" t="s">
        <v>1024</v>
      </c>
      <c r="M440" s="375" t="s">
        <v>475</v>
      </c>
      <c r="N440" s="834" t="s">
        <v>877</v>
      </c>
      <c r="U440" s="862"/>
    </row>
    <row r="441" spans="1:21" x14ac:dyDescent="0.4">
      <c r="A441" s="428" t="s">
        <v>49</v>
      </c>
      <c r="B441" s="375" t="s">
        <v>414</v>
      </c>
      <c r="C441" s="832" t="s">
        <v>63</v>
      </c>
      <c r="D441" s="375" t="s">
        <v>53</v>
      </c>
      <c r="E441" s="375"/>
      <c r="F441" s="824">
        <v>0.39</v>
      </c>
      <c r="G441" s="375" t="s">
        <v>1025</v>
      </c>
      <c r="H441" s="375" t="s">
        <v>401</v>
      </c>
      <c r="I441" s="378">
        <v>0.7211927530100678</v>
      </c>
      <c r="J441" s="375" t="s">
        <v>1023</v>
      </c>
      <c r="K441" s="375" t="s">
        <v>477</v>
      </c>
      <c r="L441" s="375" t="s">
        <v>1024</v>
      </c>
      <c r="M441" s="375" t="s">
        <v>475</v>
      </c>
      <c r="N441" s="831" t="s">
        <v>877</v>
      </c>
      <c r="U441" s="862"/>
    </row>
    <row r="442" spans="1:21" x14ac:dyDescent="0.4">
      <c r="A442" s="428" t="s">
        <v>49</v>
      </c>
      <c r="B442" s="375" t="s">
        <v>414</v>
      </c>
      <c r="C442" s="832" t="s">
        <v>63</v>
      </c>
      <c r="D442" s="375" t="s">
        <v>406</v>
      </c>
      <c r="E442" s="375" t="s">
        <v>717</v>
      </c>
      <c r="F442" s="824">
        <v>0.34899999999999998</v>
      </c>
      <c r="G442" s="375" t="s">
        <v>387</v>
      </c>
      <c r="H442" s="375" t="s">
        <v>400</v>
      </c>
      <c r="I442" s="763">
        <v>1.3000003080406379E-5</v>
      </c>
      <c r="J442" s="375" t="s">
        <v>1023</v>
      </c>
      <c r="K442" s="375" t="s">
        <v>477</v>
      </c>
      <c r="L442" s="375" t="s">
        <v>1024</v>
      </c>
      <c r="M442" s="375" t="s">
        <v>475</v>
      </c>
      <c r="N442" s="831" t="s">
        <v>881</v>
      </c>
      <c r="U442" s="862"/>
    </row>
    <row r="443" spans="1:21" x14ac:dyDescent="0.4">
      <c r="A443" s="428" t="s">
        <v>49</v>
      </c>
      <c r="B443" s="375" t="s">
        <v>414</v>
      </c>
      <c r="C443" s="832" t="s">
        <v>63</v>
      </c>
      <c r="D443" s="375" t="s">
        <v>406</v>
      </c>
      <c r="E443" s="375" t="s">
        <v>717</v>
      </c>
      <c r="F443" s="824">
        <v>0.34899999999999998</v>
      </c>
      <c r="G443" s="375" t="s">
        <v>388</v>
      </c>
      <c r="H443" s="375" t="s">
        <v>400</v>
      </c>
      <c r="I443" s="763">
        <v>1.0800002559106838E-4</v>
      </c>
      <c r="J443" s="375" t="s">
        <v>1023</v>
      </c>
      <c r="K443" s="375" t="s">
        <v>477</v>
      </c>
      <c r="L443" s="375" t="s">
        <v>1024</v>
      </c>
      <c r="M443" s="375" t="s">
        <v>475</v>
      </c>
      <c r="N443" s="831" t="s">
        <v>881</v>
      </c>
      <c r="U443" s="862"/>
    </row>
    <row r="444" spans="1:21" x14ac:dyDescent="0.4">
      <c r="A444" s="428" t="s">
        <v>49</v>
      </c>
      <c r="B444" s="375" t="s">
        <v>414</v>
      </c>
      <c r="C444" s="832" t="s">
        <v>63</v>
      </c>
      <c r="D444" s="375" t="s">
        <v>406</v>
      </c>
      <c r="E444" s="375" t="s">
        <v>717</v>
      </c>
      <c r="F444" s="824">
        <v>0.34899999999999998</v>
      </c>
      <c r="G444" s="375" t="s">
        <v>389</v>
      </c>
      <c r="H444" s="375" t="s">
        <v>400</v>
      </c>
      <c r="I444" s="763">
        <v>1.2130002874256105E-3</v>
      </c>
      <c r="J444" s="375" t="s">
        <v>1023</v>
      </c>
      <c r="K444" s="375" t="s">
        <v>477</v>
      </c>
      <c r="L444" s="375" t="s">
        <v>1024</v>
      </c>
      <c r="M444" s="375" t="s">
        <v>475</v>
      </c>
      <c r="N444" s="831" t="s">
        <v>881</v>
      </c>
      <c r="U444" s="862"/>
    </row>
    <row r="445" spans="1:21" x14ac:dyDescent="0.4">
      <c r="A445" s="428" t="s">
        <v>49</v>
      </c>
      <c r="B445" s="375" t="s">
        <v>414</v>
      </c>
      <c r="C445" s="832" t="s">
        <v>63</v>
      </c>
      <c r="D445" s="375" t="s">
        <v>406</v>
      </c>
      <c r="E445" s="375" t="s">
        <v>717</v>
      </c>
      <c r="F445" s="824">
        <v>0.34899999999999998</v>
      </c>
      <c r="G445" s="375" t="s">
        <v>390</v>
      </c>
      <c r="H445" s="375" t="s">
        <v>400</v>
      </c>
      <c r="I445" s="763">
        <v>3.9300009312305436E-4</v>
      </c>
      <c r="J445" s="375" t="s">
        <v>1023</v>
      </c>
      <c r="K445" s="375" t="s">
        <v>477</v>
      </c>
      <c r="L445" s="375" t="s">
        <v>1024</v>
      </c>
      <c r="M445" s="375" t="s">
        <v>475</v>
      </c>
      <c r="N445" s="831" t="s">
        <v>881</v>
      </c>
      <c r="U445" s="862"/>
    </row>
    <row r="446" spans="1:21" x14ac:dyDescent="0.4">
      <c r="A446" s="428" t="s">
        <v>49</v>
      </c>
      <c r="B446" s="375" t="s">
        <v>414</v>
      </c>
      <c r="C446" s="832" t="s">
        <v>63</v>
      </c>
      <c r="D446" s="375" t="s">
        <v>406</v>
      </c>
      <c r="E446" s="375" t="s">
        <v>717</v>
      </c>
      <c r="F446" s="824">
        <v>0.34899999999999998</v>
      </c>
      <c r="G446" s="375" t="s">
        <v>391</v>
      </c>
      <c r="H446" s="375" t="s">
        <v>400</v>
      </c>
      <c r="I446" s="763">
        <v>2.5700006089726457E-4</v>
      </c>
      <c r="J446" s="375" t="s">
        <v>1023</v>
      </c>
      <c r="K446" s="375" t="s">
        <v>477</v>
      </c>
      <c r="L446" s="375" t="s">
        <v>1024</v>
      </c>
      <c r="M446" s="375" t="s">
        <v>475</v>
      </c>
      <c r="N446" s="831" t="s">
        <v>881</v>
      </c>
      <c r="U446" s="862"/>
    </row>
    <row r="447" spans="1:21" x14ac:dyDescent="0.4">
      <c r="A447" s="428" t="s">
        <v>49</v>
      </c>
      <c r="B447" s="375" t="s">
        <v>414</v>
      </c>
      <c r="C447" s="832" t="s">
        <v>63</v>
      </c>
      <c r="D447" s="375" t="s">
        <v>406</v>
      </c>
      <c r="E447" s="375" t="s">
        <v>717</v>
      </c>
      <c r="F447" s="824">
        <v>0.34899999999999998</v>
      </c>
      <c r="G447" s="375" t="s">
        <v>392</v>
      </c>
      <c r="H447" s="375" t="s">
        <v>400</v>
      </c>
      <c r="I447" s="763">
        <v>4.2230010006581642E-3</v>
      </c>
      <c r="J447" s="375" t="s">
        <v>1023</v>
      </c>
      <c r="K447" s="375" t="s">
        <v>477</v>
      </c>
      <c r="L447" s="375" t="s">
        <v>1024</v>
      </c>
      <c r="M447" s="375" t="s">
        <v>475</v>
      </c>
      <c r="N447" s="831" t="s">
        <v>881</v>
      </c>
      <c r="U447" s="862"/>
    </row>
    <row r="448" spans="1:21" x14ac:dyDescent="0.4">
      <c r="A448" s="428" t="s">
        <v>49</v>
      </c>
      <c r="B448" s="375" t="s">
        <v>414</v>
      </c>
      <c r="C448" s="832" t="s">
        <v>63</v>
      </c>
      <c r="D448" s="375" t="s">
        <v>406</v>
      </c>
      <c r="E448" s="375" t="s">
        <v>717</v>
      </c>
      <c r="F448" s="824">
        <v>0.34899999999999998</v>
      </c>
      <c r="G448" s="375" t="s">
        <v>393</v>
      </c>
      <c r="H448" s="375" t="s">
        <v>400</v>
      </c>
      <c r="I448" s="763">
        <v>1.1051002618582375E-5</v>
      </c>
      <c r="J448" s="375" t="s">
        <v>1023</v>
      </c>
      <c r="K448" s="375" t="s">
        <v>477</v>
      </c>
      <c r="L448" s="375" t="s">
        <v>1024</v>
      </c>
      <c r="M448" s="375" t="s">
        <v>475</v>
      </c>
      <c r="N448" s="831" t="s">
        <v>881</v>
      </c>
      <c r="U448" s="862"/>
    </row>
    <row r="449" spans="1:21" x14ac:dyDescent="0.4">
      <c r="A449" s="428" t="s">
        <v>49</v>
      </c>
      <c r="B449" s="375" t="s">
        <v>414</v>
      </c>
      <c r="C449" s="832" t="s">
        <v>63</v>
      </c>
      <c r="D449" s="375" t="s">
        <v>406</v>
      </c>
      <c r="E449" s="375" t="s">
        <v>717</v>
      </c>
      <c r="F449" s="824">
        <v>0.34899999999999998</v>
      </c>
      <c r="G449" s="375" t="s">
        <v>394</v>
      </c>
      <c r="H449" s="375" t="s">
        <v>400</v>
      </c>
      <c r="I449" s="763">
        <v>2.0817004932678429E-5</v>
      </c>
      <c r="J449" s="375" t="s">
        <v>1023</v>
      </c>
      <c r="K449" s="375" t="s">
        <v>477</v>
      </c>
      <c r="L449" s="375" t="s">
        <v>1024</v>
      </c>
      <c r="M449" s="375" t="s">
        <v>475</v>
      </c>
      <c r="N449" s="831" t="s">
        <v>881</v>
      </c>
      <c r="U449" s="862"/>
    </row>
    <row r="450" spans="1:21" x14ac:dyDescent="0.4">
      <c r="A450" s="428" t="s">
        <v>49</v>
      </c>
      <c r="B450" s="375" t="s">
        <v>414</v>
      </c>
      <c r="C450" s="832" t="s">
        <v>63</v>
      </c>
      <c r="D450" s="375" t="s">
        <v>406</v>
      </c>
      <c r="E450" s="375" t="s">
        <v>717</v>
      </c>
      <c r="F450" s="824">
        <v>0.34899999999999998</v>
      </c>
      <c r="G450" s="375" t="s">
        <v>395</v>
      </c>
      <c r="H450" s="375" t="s">
        <v>400</v>
      </c>
      <c r="I450" s="763">
        <v>1.000000236954337E-5</v>
      </c>
      <c r="J450" s="375" t="s">
        <v>1023</v>
      </c>
      <c r="K450" s="375" t="s">
        <v>477</v>
      </c>
      <c r="L450" s="375" t="s">
        <v>1024</v>
      </c>
      <c r="M450" s="375" t="s">
        <v>475</v>
      </c>
      <c r="N450" s="831" t="s">
        <v>881</v>
      </c>
      <c r="U450" s="862"/>
    </row>
    <row r="451" spans="1:21" x14ac:dyDescent="0.4">
      <c r="A451" s="428" t="s">
        <v>49</v>
      </c>
      <c r="B451" s="375" t="s">
        <v>414</v>
      </c>
      <c r="C451" s="832" t="s">
        <v>63</v>
      </c>
      <c r="D451" s="375" t="s">
        <v>406</v>
      </c>
      <c r="E451" s="375" t="s">
        <v>717</v>
      </c>
      <c r="F451" s="824">
        <v>0.34899999999999998</v>
      </c>
      <c r="G451" s="375" t="s">
        <v>396</v>
      </c>
      <c r="H451" s="375" t="s">
        <v>400</v>
      </c>
      <c r="I451" s="763">
        <v>1.5000003554315054E-5</v>
      </c>
      <c r="J451" s="375" t="s">
        <v>1023</v>
      </c>
      <c r="K451" s="375" t="s">
        <v>477</v>
      </c>
      <c r="L451" s="375" t="s">
        <v>1024</v>
      </c>
      <c r="M451" s="375" t="s">
        <v>475</v>
      </c>
      <c r="N451" s="831" t="s">
        <v>881</v>
      </c>
      <c r="U451" s="862"/>
    </row>
    <row r="452" spans="1:21" x14ac:dyDescent="0.4">
      <c r="A452" s="428" t="s">
        <v>49</v>
      </c>
      <c r="B452" s="375" t="s">
        <v>414</v>
      </c>
      <c r="C452" s="832" t="s">
        <v>63</v>
      </c>
      <c r="D452" s="375" t="s">
        <v>406</v>
      </c>
      <c r="E452" s="375" t="s">
        <v>717</v>
      </c>
      <c r="F452" s="824">
        <v>0.34899999999999998</v>
      </c>
      <c r="G452" s="375" t="s">
        <v>1025</v>
      </c>
      <c r="H452" s="375" t="s">
        <v>400</v>
      </c>
      <c r="I452" s="763">
        <v>0.80503624428932363</v>
      </c>
      <c r="J452" s="375" t="s">
        <v>1023</v>
      </c>
      <c r="K452" s="375" t="s">
        <v>477</v>
      </c>
      <c r="L452" s="375" t="s">
        <v>1024</v>
      </c>
      <c r="M452" s="375" t="s">
        <v>475</v>
      </c>
      <c r="N452" s="831" t="s">
        <v>881</v>
      </c>
      <c r="U452" s="862"/>
    </row>
    <row r="453" spans="1:21" x14ac:dyDescent="0.4">
      <c r="A453" s="428" t="s">
        <v>49</v>
      </c>
      <c r="B453" s="375" t="s">
        <v>414</v>
      </c>
      <c r="C453" s="832" t="s">
        <v>63</v>
      </c>
      <c r="D453" s="375" t="s">
        <v>406</v>
      </c>
      <c r="E453" s="375" t="s">
        <v>717</v>
      </c>
      <c r="F453" s="824">
        <v>0.34899999999999998</v>
      </c>
      <c r="G453" s="375" t="s">
        <v>387</v>
      </c>
      <c r="H453" s="375" t="s">
        <v>401</v>
      </c>
      <c r="I453" s="378">
        <v>1.3811811638563786E-5</v>
      </c>
      <c r="J453" s="375" t="s">
        <v>1023</v>
      </c>
      <c r="K453" s="375" t="s">
        <v>477</v>
      </c>
      <c r="L453" s="375" t="s">
        <v>1024</v>
      </c>
      <c r="M453" s="375" t="s">
        <v>475</v>
      </c>
      <c r="N453" s="831" t="s">
        <v>883</v>
      </c>
      <c r="U453" s="862"/>
    </row>
    <row r="454" spans="1:21" x14ac:dyDescent="0.4">
      <c r="A454" s="428" t="s">
        <v>49</v>
      </c>
      <c r="B454" s="375" t="s">
        <v>414</v>
      </c>
      <c r="C454" s="832" t="s">
        <v>63</v>
      </c>
      <c r="D454" s="375" t="s">
        <v>406</v>
      </c>
      <c r="E454" s="375" t="s">
        <v>717</v>
      </c>
      <c r="F454" s="824">
        <v>0.34899999999999998</v>
      </c>
      <c r="G454" s="375" t="s">
        <v>388</v>
      </c>
      <c r="H454" s="375" t="s">
        <v>401</v>
      </c>
      <c r="I454" s="378">
        <v>1.1346175127929701E-4</v>
      </c>
      <c r="J454" s="375" t="s">
        <v>1023</v>
      </c>
      <c r="K454" s="375" t="s">
        <v>477</v>
      </c>
      <c r="L454" s="375" t="s">
        <v>1024</v>
      </c>
      <c r="M454" s="375" t="s">
        <v>475</v>
      </c>
      <c r="N454" s="831" t="s">
        <v>883</v>
      </c>
      <c r="U454" s="862"/>
    </row>
    <row r="455" spans="1:21" x14ac:dyDescent="0.4">
      <c r="A455" s="428" t="s">
        <v>49</v>
      </c>
      <c r="B455" s="375" t="s">
        <v>414</v>
      </c>
      <c r="C455" s="832" t="s">
        <v>63</v>
      </c>
      <c r="D455" s="375" t="s">
        <v>406</v>
      </c>
      <c r="E455" s="375" t="s">
        <v>717</v>
      </c>
      <c r="F455" s="824">
        <v>0.34899999999999998</v>
      </c>
      <c r="G455" s="375" t="s">
        <v>389</v>
      </c>
      <c r="H455" s="375" t="s">
        <v>401</v>
      </c>
      <c r="I455" s="378">
        <v>1.2138286602232724E-3</v>
      </c>
      <c r="J455" s="375" t="s">
        <v>1023</v>
      </c>
      <c r="K455" s="375" t="s">
        <v>477</v>
      </c>
      <c r="L455" s="375" t="s">
        <v>1024</v>
      </c>
      <c r="M455" s="375" t="s">
        <v>475</v>
      </c>
      <c r="N455" s="831" t="s">
        <v>883</v>
      </c>
      <c r="U455" s="862"/>
    </row>
    <row r="456" spans="1:21" x14ac:dyDescent="0.4">
      <c r="A456" s="428" t="s">
        <v>49</v>
      </c>
      <c r="B456" s="375" t="s">
        <v>414</v>
      </c>
      <c r="C456" s="832" t="s">
        <v>63</v>
      </c>
      <c r="D456" s="375" t="s">
        <v>406</v>
      </c>
      <c r="E456" s="375" t="s">
        <v>717</v>
      </c>
      <c r="F456" s="824">
        <v>0.34899999999999998</v>
      </c>
      <c r="G456" s="375" t="s">
        <v>390</v>
      </c>
      <c r="H456" s="375" t="s">
        <v>401</v>
      </c>
      <c r="I456" s="378">
        <v>3.93502271977083E-4</v>
      </c>
      <c r="J456" s="375" t="s">
        <v>1023</v>
      </c>
      <c r="K456" s="375" t="s">
        <v>477</v>
      </c>
      <c r="L456" s="375" t="s">
        <v>1024</v>
      </c>
      <c r="M456" s="375" t="s">
        <v>475</v>
      </c>
      <c r="N456" s="831" t="s">
        <v>883</v>
      </c>
      <c r="U456" s="862"/>
    </row>
    <row r="457" spans="1:21" x14ac:dyDescent="0.4">
      <c r="A457" s="428" t="s">
        <v>49</v>
      </c>
      <c r="B457" s="375" t="s">
        <v>414</v>
      </c>
      <c r="C457" s="832" t="s">
        <v>63</v>
      </c>
      <c r="D457" s="375" t="s">
        <v>406</v>
      </c>
      <c r="E457" s="375" t="s">
        <v>717</v>
      </c>
      <c r="F457" s="824">
        <v>0.34899999999999998</v>
      </c>
      <c r="G457" s="375" t="s">
        <v>391</v>
      </c>
      <c r="H457" s="375" t="s">
        <v>401</v>
      </c>
      <c r="I457" s="378">
        <v>2.5723188117162348E-4</v>
      </c>
      <c r="J457" s="375" t="s">
        <v>1023</v>
      </c>
      <c r="K457" s="375" t="s">
        <v>477</v>
      </c>
      <c r="L457" s="375" t="s">
        <v>1024</v>
      </c>
      <c r="M457" s="375" t="s">
        <v>475</v>
      </c>
      <c r="N457" s="831" t="s">
        <v>883</v>
      </c>
      <c r="U457" s="862"/>
    </row>
    <row r="458" spans="1:21" x14ac:dyDescent="0.4">
      <c r="A458" s="428" t="s">
        <v>49</v>
      </c>
      <c r="B458" s="375" t="s">
        <v>414</v>
      </c>
      <c r="C458" s="832" t="s">
        <v>63</v>
      </c>
      <c r="D458" s="375" t="s">
        <v>406</v>
      </c>
      <c r="E458" s="375" t="s">
        <v>717</v>
      </c>
      <c r="F458" s="824">
        <v>0.34899999999999998</v>
      </c>
      <c r="G458" s="375" t="s">
        <v>392</v>
      </c>
      <c r="H458" s="375" t="s">
        <v>401</v>
      </c>
      <c r="I458" s="378">
        <v>4.2258296045780686E-3</v>
      </c>
      <c r="J458" s="375" t="s">
        <v>1023</v>
      </c>
      <c r="K458" s="375" t="s">
        <v>477</v>
      </c>
      <c r="L458" s="375" t="s">
        <v>1024</v>
      </c>
      <c r="M458" s="375" t="s">
        <v>475</v>
      </c>
      <c r="N458" s="831" t="s">
        <v>883</v>
      </c>
      <c r="U458" s="862"/>
    </row>
    <row r="459" spans="1:21" x14ac:dyDescent="0.4">
      <c r="A459" s="428" t="s">
        <v>49</v>
      </c>
      <c r="B459" s="375" t="s">
        <v>414</v>
      </c>
      <c r="C459" s="832" t="s">
        <v>63</v>
      </c>
      <c r="D459" s="375" t="s">
        <v>406</v>
      </c>
      <c r="E459" s="375" t="s">
        <v>717</v>
      </c>
      <c r="F459" s="824">
        <v>0.34899999999999998</v>
      </c>
      <c r="G459" s="375" t="s">
        <v>393</v>
      </c>
      <c r="H459" s="375" t="s">
        <v>401</v>
      </c>
      <c r="I459" s="378">
        <v>1.105532631381002E-5</v>
      </c>
      <c r="J459" s="375" t="s">
        <v>1023</v>
      </c>
      <c r="K459" s="375" t="s">
        <v>477</v>
      </c>
      <c r="L459" s="375" t="s">
        <v>1024</v>
      </c>
      <c r="M459" s="375" t="s">
        <v>475</v>
      </c>
      <c r="N459" s="831" t="s">
        <v>883</v>
      </c>
      <c r="U459" s="862"/>
    </row>
    <row r="460" spans="1:21" x14ac:dyDescent="0.4">
      <c r="A460" s="428" t="s">
        <v>49</v>
      </c>
      <c r="B460" s="375" t="s">
        <v>414</v>
      </c>
      <c r="C460" s="832" t="s">
        <v>63</v>
      </c>
      <c r="D460" s="375" t="s">
        <v>406</v>
      </c>
      <c r="E460" s="375" t="s">
        <v>717</v>
      </c>
      <c r="F460" s="824">
        <v>0.34899999999999998</v>
      </c>
      <c r="G460" s="375" t="s">
        <v>394</v>
      </c>
      <c r="H460" s="375" t="s">
        <v>401</v>
      </c>
      <c r="I460" s="378">
        <v>2.0826475303638197E-5</v>
      </c>
      <c r="J460" s="375" t="s">
        <v>1023</v>
      </c>
      <c r="K460" s="375" t="s">
        <v>477</v>
      </c>
      <c r="L460" s="375" t="s">
        <v>1024</v>
      </c>
      <c r="M460" s="375" t="s">
        <v>475</v>
      </c>
      <c r="N460" s="831" t="s">
        <v>883</v>
      </c>
      <c r="U460" s="862"/>
    </row>
    <row r="461" spans="1:21" x14ac:dyDescent="0.4">
      <c r="A461" s="428" t="s">
        <v>49</v>
      </c>
      <c r="B461" s="375" t="s">
        <v>414</v>
      </c>
      <c r="C461" s="832" t="s">
        <v>63</v>
      </c>
      <c r="D461" s="375" t="s">
        <v>406</v>
      </c>
      <c r="E461" s="375" t="s">
        <v>717</v>
      </c>
      <c r="F461" s="824">
        <v>0.34899999999999998</v>
      </c>
      <c r="G461" s="375" t="s">
        <v>395</v>
      </c>
      <c r="H461" s="375" t="s">
        <v>401</v>
      </c>
      <c r="I461" s="378">
        <v>1.1288505074025222E-5</v>
      </c>
      <c r="J461" s="375" t="s">
        <v>1023</v>
      </c>
      <c r="K461" s="375" t="s">
        <v>477</v>
      </c>
      <c r="L461" s="375" t="s">
        <v>1024</v>
      </c>
      <c r="M461" s="375" t="s">
        <v>475</v>
      </c>
      <c r="N461" s="831" t="s">
        <v>883</v>
      </c>
      <c r="U461" s="862"/>
    </row>
    <row r="462" spans="1:21" x14ac:dyDescent="0.4">
      <c r="A462" s="428" t="s">
        <v>49</v>
      </c>
      <c r="B462" s="375" t="s">
        <v>414</v>
      </c>
      <c r="C462" s="832" t="s">
        <v>63</v>
      </c>
      <c r="D462" s="375" t="s">
        <v>406</v>
      </c>
      <c r="E462" s="375" t="s">
        <v>717</v>
      </c>
      <c r="F462" s="824">
        <v>0.34899999999999998</v>
      </c>
      <c r="G462" s="375" t="s">
        <v>396</v>
      </c>
      <c r="H462" s="375" t="s">
        <v>401</v>
      </c>
      <c r="I462" s="378">
        <v>1.5007889999503837E-5</v>
      </c>
      <c r="J462" s="375" t="s">
        <v>1023</v>
      </c>
      <c r="K462" s="375" t="s">
        <v>477</v>
      </c>
      <c r="L462" s="375" t="s">
        <v>1024</v>
      </c>
      <c r="M462" s="375" t="s">
        <v>475</v>
      </c>
      <c r="N462" s="831" t="s">
        <v>883</v>
      </c>
      <c r="U462" s="862"/>
    </row>
    <row r="463" spans="1:21" x14ac:dyDescent="0.4">
      <c r="A463" s="428" t="s">
        <v>49</v>
      </c>
      <c r="B463" s="375" t="s">
        <v>414</v>
      </c>
      <c r="C463" s="832" t="s">
        <v>63</v>
      </c>
      <c r="D463" s="375" t="s">
        <v>406</v>
      </c>
      <c r="E463" s="375" t="s">
        <v>717</v>
      </c>
      <c r="F463" s="824">
        <v>0.34899999999999998</v>
      </c>
      <c r="G463" s="375" t="s">
        <v>1025</v>
      </c>
      <c r="H463" s="375" t="s">
        <v>401</v>
      </c>
      <c r="I463" s="378">
        <v>0.80569185171841073</v>
      </c>
      <c r="J463" s="375" t="s">
        <v>1023</v>
      </c>
      <c r="K463" s="375" t="s">
        <v>477</v>
      </c>
      <c r="L463" s="375" t="s">
        <v>1024</v>
      </c>
      <c r="M463" s="375" t="s">
        <v>475</v>
      </c>
      <c r="N463" s="831" t="s">
        <v>883</v>
      </c>
      <c r="U463" s="862"/>
    </row>
    <row r="464" spans="1:21" x14ac:dyDescent="0.4">
      <c r="A464" s="428" t="s">
        <v>49</v>
      </c>
      <c r="B464" s="375" t="s">
        <v>414</v>
      </c>
      <c r="C464" s="832" t="s">
        <v>64</v>
      </c>
      <c r="D464" s="375" t="s">
        <v>52</v>
      </c>
      <c r="E464" s="375"/>
      <c r="F464" s="824">
        <v>0.34899999999999998</v>
      </c>
      <c r="G464" s="375" t="s">
        <v>387</v>
      </c>
      <c r="H464" s="375" t="s">
        <v>400</v>
      </c>
      <c r="I464" s="763">
        <v>1.4000003317360716E-5</v>
      </c>
      <c r="J464" s="375" t="s">
        <v>1023</v>
      </c>
      <c r="K464" s="375" t="s">
        <v>477</v>
      </c>
      <c r="L464" s="375" t="s">
        <v>1024</v>
      </c>
      <c r="M464" s="375" t="s">
        <v>475</v>
      </c>
      <c r="N464" s="831" t="s">
        <v>897</v>
      </c>
      <c r="U464" s="862"/>
    </row>
    <row r="465" spans="1:21" x14ac:dyDescent="0.4">
      <c r="A465" s="428" t="s">
        <v>49</v>
      </c>
      <c r="B465" s="375" t="s">
        <v>414</v>
      </c>
      <c r="C465" s="832" t="s">
        <v>64</v>
      </c>
      <c r="D465" s="375" t="s">
        <v>52</v>
      </c>
      <c r="E465" s="375"/>
      <c r="F465" s="824">
        <v>0.34899999999999998</v>
      </c>
      <c r="G465" s="375" t="s">
        <v>388</v>
      </c>
      <c r="H465" s="375" t="s">
        <v>400</v>
      </c>
      <c r="I465" s="763">
        <v>1.1300002677584006E-4</v>
      </c>
      <c r="J465" s="375" t="s">
        <v>1023</v>
      </c>
      <c r="K465" s="375" t="s">
        <v>477</v>
      </c>
      <c r="L465" s="375" t="s">
        <v>1024</v>
      </c>
      <c r="M465" s="375" t="s">
        <v>475</v>
      </c>
      <c r="N465" s="831" t="s">
        <v>897</v>
      </c>
      <c r="U465" s="862"/>
    </row>
    <row r="466" spans="1:21" x14ac:dyDescent="0.4">
      <c r="A466" s="428" t="s">
        <v>49</v>
      </c>
      <c r="B466" s="375" t="s">
        <v>414</v>
      </c>
      <c r="C466" s="832" t="s">
        <v>64</v>
      </c>
      <c r="D466" s="375" t="s">
        <v>52</v>
      </c>
      <c r="E466" s="375"/>
      <c r="F466" s="824">
        <v>0.34899999999999998</v>
      </c>
      <c r="G466" s="375" t="s">
        <v>389</v>
      </c>
      <c r="H466" s="375" t="s">
        <v>400</v>
      </c>
      <c r="I466" s="763">
        <v>8.7300020686113615E-4</v>
      </c>
      <c r="J466" s="375" t="s">
        <v>1023</v>
      </c>
      <c r="K466" s="375" t="s">
        <v>477</v>
      </c>
      <c r="L466" s="375" t="s">
        <v>1024</v>
      </c>
      <c r="M466" s="375" t="s">
        <v>475</v>
      </c>
      <c r="N466" s="831" t="s">
        <v>897</v>
      </c>
      <c r="U466" s="862"/>
    </row>
    <row r="467" spans="1:21" x14ac:dyDescent="0.4">
      <c r="A467" s="428" t="s">
        <v>49</v>
      </c>
      <c r="B467" s="375" t="s">
        <v>414</v>
      </c>
      <c r="C467" s="832" t="s">
        <v>64</v>
      </c>
      <c r="D467" s="375" t="s">
        <v>52</v>
      </c>
      <c r="E467" s="378"/>
      <c r="F467" s="824">
        <v>0.34899999999999998</v>
      </c>
      <c r="G467" s="375" t="s">
        <v>390</v>
      </c>
      <c r="H467" s="375" t="s">
        <v>400</v>
      </c>
      <c r="I467" s="763">
        <v>2.2800005402558884E-4</v>
      </c>
      <c r="J467" s="375" t="s">
        <v>1023</v>
      </c>
      <c r="K467" s="375" t="s">
        <v>477</v>
      </c>
      <c r="L467" s="375" t="s">
        <v>1024</v>
      </c>
      <c r="M467" s="375" t="s">
        <v>475</v>
      </c>
      <c r="N467" s="831" t="s">
        <v>897</v>
      </c>
      <c r="U467" s="862"/>
    </row>
    <row r="468" spans="1:21" x14ac:dyDescent="0.4">
      <c r="A468" s="428" t="s">
        <v>49</v>
      </c>
      <c r="B468" s="375" t="s">
        <v>414</v>
      </c>
      <c r="C468" s="832" t="s">
        <v>64</v>
      </c>
      <c r="D468" s="375" t="s">
        <v>52</v>
      </c>
      <c r="E468" s="378"/>
      <c r="F468" s="824">
        <v>0.34899999999999998</v>
      </c>
      <c r="G468" s="375" t="s">
        <v>391</v>
      </c>
      <c r="H468" s="375" t="s">
        <v>400</v>
      </c>
      <c r="I468" s="763">
        <v>1.8000004265178061E-4</v>
      </c>
      <c r="J468" s="375" t="s">
        <v>1023</v>
      </c>
      <c r="K468" s="375" t="s">
        <v>477</v>
      </c>
      <c r="L468" s="375" t="s">
        <v>1024</v>
      </c>
      <c r="M468" s="375" t="s">
        <v>475</v>
      </c>
      <c r="N468" s="831" t="s">
        <v>897</v>
      </c>
      <c r="U468" s="862"/>
    </row>
    <row r="469" spans="1:21" x14ac:dyDescent="0.4">
      <c r="A469" s="428" t="s">
        <v>49</v>
      </c>
      <c r="B469" s="375" t="s">
        <v>414</v>
      </c>
      <c r="C469" s="832" t="s">
        <v>64</v>
      </c>
      <c r="D469" s="375" t="s">
        <v>52</v>
      </c>
      <c r="E469" s="378"/>
      <c r="F469" s="824">
        <v>0.34899999999999998</v>
      </c>
      <c r="G469" s="375" t="s">
        <v>392</v>
      </c>
      <c r="H469" s="375" t="s">
        <v>400</v>
      </c>
      <c r="I469" s="763">
        <v>2.812000666315595E-3</v>
      </c>
      <c r="J469" s="375" t="s">
        <v>1023</v>
      </c>
      <c r="K469" s="375" t="s">
        <v>477</v>
      </c>
      <c r="L469" s="375" t="s">
        <v>1024</v>
      </c>
      <c r="M469" s="375" t="s">
        <v>475</v>
      </c>
      <c r="N469" s="831" t="s">
        <v>897</v>
      </c>
      <c r="U469" s="862"/>
    </row>
    <row r="470" spans="1:21" x14ac:dyDescent="0.4">
      <c r="A470" s="428" t="s">
        <v>49</v>
      </c>
      <c r="B470" s="375" t="s">
        <v>414</v>
      </c>
      <c r="C470" s="832" t="s">
        <v>64</v>
      </c>
      <c r="D470" s="375" t="s">
        <v>52</v>
      </c>
      <c r="E470" s="378"/>
      <c r="F470" s="824">
        <v>0.34899999999999998</v>
      </c>
      <c r="G470" s="375" t="s">
        <v>393</v>
      </c>
      <c r="H470" s="375" t="s">
        <v>400</v>
      </c>
      <c r="I470" s="763">
        <v>7.7400018340265664E-6</v>
      </c>
      <c r="J470" s="375" t="s">
        <v>1023</v>
      </c>
      <c r="K470" s="375" t="s">
        <v>477</v>
      </c>
      <c r="L470" s="375" t="s">
        <v>1024</v>
      </c>
      <c r="M470" s="375" t="s">
        <v>475</v>
      </c>
      <c r="N470" s="831" t="s">
        <v>897</v>
      </c>
      <c r="U470" s="862"/>
    </row>
    <row r="471" spans="1:21" x14ac:dyDescent="0.4">
      <c r="A471" s="428" t="s">
        <v>49</v>
      </c>
      <c r="B471" s="375" t="s">
        <v>414</v>
      </c>
      <c r="C471" s="832" t="s">
        <v>64</v>
      </c>
      <c r="D471" s="375" t="s">
        <v>52</v>
      </c>
      <c r="E471" s="378"/>
      <c r="F471" s="824">
        <v>0.34899999999999998</v>
      </c>
      <c r="G471" s="375" t="s">
        <v>394</v>
      </c>
      <c r="H471" s="375" t="s">
        <v>400</v>
      </c>
      <c r="I471" s="763">
        <v>1.458000345479423E-5</v>
      </c>
      <c r="J471" s="375" t="s">
        <v>1023</v>
      </c>
      <c r="K471" s="375" t="s">
        <v>477</v>
      </c>
      <c r="L471" s="375" t="s">
        <v>1024</v>
      </c>
      <c r="M471" s="375" t="s">
        <v>475</v>
      </c>
      <c r="N471" s="831" t="s">
        <v>897</v>
      </c>
      <c r="U471" s="862"/>
    </row>
    <row r="472" spans="1:21" x14ac:dyDescent="0.4">
      <c r="A472" s="428" t="s">
        <v>49</v>
      </c>
      <c r="B472" s="375" t="s">
        <v>414</v>
      </c>
      <c r="C472" s="832" t="s">
        <v>64</v>
      </c>
      <c r="D472" s="375" t="s">
        <v>52</v>
      </c>
      <c r="E472" s="378"/>
      <c r="F472" s="824">
        <v>0.34899999999999998</v>
      </c>
      <c r="G472" s="375" t="s">
        <v>395</v>
      </c>
      <c r="H472" s="375" t="s">
        <v>400</v>
      </c>
      <c r="I472" s="763">
        <v>1.000000236954337E-5</v>
      </c>
      <c r="J472" s="375" t="s">
        <v>1023</v>
      </c>
      <c r="K472" s="375" t="s">
        <v>477</v>
      </c>
      <c r="L472" s="375" t="s">
        <v>1024</v>
      </c>
      <c r="M472" s="375" t="s">
        <v>475</v>
      </c>
      <c r="N472" s="831" t="s">
        <v>897</v>
      </c>
      <c r="U472" s="862"/>
    </row>
    <row r="473" spans="1:21" x14ac:dyDescent="0.4">
      <c r="A473" s="428" t="s">
        <v>49</v>
      </c>
      <c r="B473" s="375" t="s">
        <v>414</v>
      </c>
      <c r="C473" s="832" t="s">
        <v>64</v>
      </c>
      <c r="D473" s="375" t="s">
        <v>52</v>
      </c>
      <c r="E473" s="378"/>
      <c r="F473" s="824">
        <v>0.34899999999999998</v>
      </c>
      <c r="G473" s="375" t="s">
        <v>396</v>
      </c>
      <c r="H473" s="375" t="s">
        <v>400</v>
      </c>
      <c r="I473" s="763">
        <v>1.5000003554315054E-5</v>
      </c>
      <c r="J473" s="375" t="s">
        <v>1023</v>
      </c>
      <c r="K473" s="375" t="s">
        <v>477</v>
      </c>
      <c r="L473" s="375" t="s">
        <v>1024</v>
      </c>
      <c r="M473" s="375" t="s">
        <v>475</v>
      </c>
      <c r="N473" s="831" t="s">
        <v>897</v>
      </c>
      <c r="U473" s="862"/>
    </row>
    <row r="474" spans="1:21" x14ac:dyDescent="0.4">
      <c r="A474" s="428" t="s">
        <v>49</v>
      </c>
      <c r="B474" s="375" t="s">
        <v>414</v>
      </c>
      <c r="C474" s="832" t="s">
        <v>64</v>
      </c>
      <c r="D474" s="375" t="s">
        <v>52</v>
      </c>
      <c r="E474" s="378"/>
      <c r="F474" s="824">
        <v>0.34899999999999998</v>
      </c>
      <c r="G474" s="375" t="s">
        <v>1025</v>
      </c>
      <c r="H474" s="375" t="s">
        <v>400</v>
      </c>
      <c r="I474" s="763">
        <v>0.80502721018474055</v>
      </c>
      <c r="J474" s="375" t="s">
        <v>1023</v>
      </c>
      <c r="K474" s="375" t="s">
        <v>477</v>
      </c>
      <c r="L474" s="375" t="s">
        <v>1024</v>
      </c>
      <c r="M474" s="375" t="s">
        <v>475</v>
      </c>
      <c r="N474" s="831" t="s">
        <v>897</v>
      </c>
      <c r="U474" s="862"/>
    </row>
    <row r="475" spans="1:21" x14ac:dyDescent="0.4">
      <c r="A475" s="428" t="s">
        <v>49</v>
      </c>
      <c r="B475" s="375" t="s">
        <v>414</v>
      </c>
      <c r="C475" s="832" t="s">
        <v>64</v>
      </c>
      <c r="D475" s="375" t="s">
        <v>52</v>
      </c>
      <c r="E475" s="378"/>
      <c r="F475" s="824">
        <v>0.34899999999999998</v>
      </c>
      <c r="G475" s="375" t="s">
        <v>387</v>
      </c>
      <c r="H475" s="375" t="s">
        <v>401</v>
      </c>
      <c r="I475" s="378">
        <v>1.4811811875518119E-5</v>
      </c>
      <c r="J475" s="375" t="s">
        <v>1023</v>
      </c>
      <c r="K475" s="375" t="s">
        <v>477</v>
      </c>
      <c r="L475" s="375" t="s">
        <v>1024</v>
      </c>
      <c r="M475" s="375" t="s">
        <v>475</v>
      </c>
      <c r="N475" s="831" t="s">
        <v>901</v>
      </c>
      <c r="U475" s="862"/>
    </row>
    <row r="476" spans="1:21" x14ac:dyDescent="0.4">
      <c r="A476" s="428" t="s">
        <v>49</v>
      </c>
      <c r="B476" s="375" t="s">
        <v>414</v>
      </c>
      <c r="C476" s="832" t="s">
        <v>64</v>
      </c>
      <c r="D476" s="375" t="s">
        <v>52</v>
      </c>
      <c r="E476" s="378"/>
      <c r="F476" s="824">
        <v>0.34899999999999998</v>
      </c>
      <c r="G476" s="375" t="s">
        <v>388</v>
      </c>
      <c r="H476" s="375" t="s">
        <v>401</v>
      </c>
      <c r="I476" s="378">
        <v>1.1846175246406872E-4</v>
      </c>
      <c r="J476" s="375" t="s">
        <v>1023</v>
      </c>
      <c r="K476" s="375" t="s">
        <v>477</v>
      </c>
      <c r="L476" s="375" t="s">
        <v>1024</v>
      </c>
      <c r="M476" s="375" t="s">
        <v>475</v>
      </c>
      <c r="N476" s="831" t="s">
        <v>901</v>
      </c>
      <c r="U476" s="862"/>
    </row>
    <row r="477" spans="1:21" x14ac:dyDescent="0.4">
      <c r="A477" s="428" t="s">
        <v>49</v>
      </c>
      <c r="B477" s="375" t="s">
        <v>414</v>
      </c>
      <c r="C477" s="832" t="s">
        <v>64</v>
      </c>
      <c r="D477" s="375" t="s">
        <v>52</v>
      </c>
      <c r="E477" s="378"/>
      <c r="F477" s="824">
        <v>0.34899999999999998</v>
      </c>
      <c r="G477" s="375" t="s">
        <v>389</v>
      </c>
      <c r="H477" s="375" t="s">
        <v>401</v>
      </c>
      <c r="I477" s="378">
        <v>8.7382857965879795E-4</v>
      </c>
      <c r="J477" s="375" t="s">
        <v>1023</v>
      </c>
      <c r="K477" s="375" t="s">
        <v>477</v>
      </c>
      <c r="L477" s="375" t="s">
        <v>1024</v>
      </c>
      <c r="M477" s="375" t="s">
        <v>475</v>
      </c>
      <c r="N477" s="831" t="s">
        <v>901</v>
      </c>
      <c r="U477" s="862"/>
    </row>
    <row r="478" spans="1:21" x14ac:dyDescent="0.4">
      <c r="A478" s="428" t="s">
        <v>49</v>
      </c>
      <c r="B478" s="375" t="s">
        <v>414</v>
      </c>
      <c r="C478" s="832" t="s">
        <v>64</v>
      </c>
      <c r="D478" s="375" t="s">
        <v>52</v>
      </c>
      <c r="E478" s="378"/>
      <c r="F478" s="824">
        <v>0.34899999999999998</v>
      </c>
      <c r="G478" s="375" t="s">
        <v>390</v>
      </c>
      <c r="H478" s="375" t="s">
        <v>401</v>
      </c>
      <c r="I478" s="378">
        <v>2.2850223287961742E-4</v>
      </c>
      <c r="J478" s="375" t="s">
        <v>1023</v>
      </c>
      <c r="K478" s="375" t="s">
        <v>477</v>
      </c>
      <c r="L478" s="375" t="s">
        <v>1024</v>
      </c>
      <c r="M478" s="375" t="s">
        <v>475</v>
      </c>
      <c r="N478" s="831" t="s">
        <v>901</v>
      </c>
      <c r="U478" s="862"/>
    </row>
    <row r="479" spans="1:21" x14ac:dyDescent="0.4">
      <c r="A479" s="428" t="s">
        <v>49</v>
      </c>
      <c r="B479" s="375" t="s">
        <v>414</v>
      </c>
      <c r="C479" s="832" t="s">
        <v>64</v>
      </c>
      <c r="D479" s="375" t="s">
        <v>52</v>
      </c>
      <c r="E479" s="378"/>
      <c r="F479" s="824">
        <v>0.34899999999999998</v>
      </c>
      <c r="G479" s="375" t="s">
        <v>391</v>
      </c>
      <c r="H479" s="375" t="s">
        <v>401</v>
      </c>
      <c r="I479" s="378">
        <v>1.8023186292613952E-4</v>
      </c>
      <c r="J479" s="375" t="s">
        <v>1023</v>
      </c>
      <c r="K479" s="375" t="s">
        <v>477</v>
      </c>
      <c r="L479" s="375" t="s">
        <v>1024</v>
      </c>
      <c r="M479" s="375" t="s">
        <v>475</v>
      </c>
      <c r="N479" s="831" t="s">
        <v>901</v>
      </c>
      <c r="U479" s="862"/>
    </row>
    <row r="480" spans="1:21" x14ac:dyDescent="0.4">
      <c r="A480" s="428" t="s">
        <v>49</v>
      </c>
      <c r="B480" s="375" t="s">
        <v>414</v>
      </c>
      <c r="C480" s="832" t="s">
        <v>64</v>
      </c>
      <c r="D480" s="375" t="s">
        <v>52</v>
      </c>
      <c r="E480" s="378"/>
      <c r="F480" s="824">
        <v>0.34899999999999998</v>
      </c>
      <c r="G480" s="375" t="s">
        <v>392</v>
      </c>
      <c r="H480" s="375" t="s">
        <v>401</v>
      </c>
      <c r="I480" s="378">
        <v>2.8148292702354994E-3</v>
      </c>
      <c r="J480" s="375" t="s">
        <v>1023</v>
      </c>
      <c r="K480" s="375" t="s">
        <v>477</v>
      </c>
      <c r="L480" s="375" t="s">
        <v>1024</v>
      </c>
      <c r="M480" s="375" t="s">
        <v>475</v>
      </c>
      <c r="N480" s="831" t="s">
        <v>901</v>
      </c>
      <c r="U480" s="862"/>
    </row>
    <row r="481" spans="1:21" x14ac:dyDescent="0.4">
      <c r="A481" s="428" t="s">
        <v>49</v>
      </c>
      <c r="B481" s="375" t="s">
        <v>414</v>
      </c>
      <c r="C481" s="832" t="s">
        <v>64</v>
      </c>
      <c r="D481" s="375" t="s">
        <v>52</v>
      </c>
      <c r="E481" s="378"/>
      <c r="F481" s="824">
        <v>0.34899999999999998</v>
      </c>
      <c r="G481" s="375" t="s">
        <v>393</v>
      </c>
      <c r="H481" s="375" t="s">
        <v>401</v>
      </c>
      <c r="I481" s="378">
        <v>7.7443255292542101E-6</v>
      </c>
      <c r="J481" s="375" t="s">
        <v>1023</v>
      </c>
      <c r="K481" s="375" t="s">
        <v>477</v>
      </c>
      <c r="L481" s="375" t="s">
        <v>1024</v>
      </c>
      <c r="M481" s="375" t="s">
        <v>475</v>
      </c>
      <c r="N481" s="831" t="s">
        <v>901</v>
      </c>
      <c r="U481" s="862"/>
    </row>
    <row r="482" spans="1:21" x14ac:dyDescent="0.4">
      <c r="A482" s="428" t="s">
        <v>49</v>
      </c>
      <c r="B482" s="375" t="s">
        <v>414</v>
      </c>
      <c r="C482" s="832" t="s">
        <v>64</v>
      </c>
      <c r="D482" s="375" t="s">
        <v>52</v>
      </c>
      <c r="E482" s="378"/>
      <c r="F482" s="824">
        <v>0.34899999999999998</v>
      </c>
      <c r="G482" s="375" t="s">
        <v>394</v>
      </c>
      <c r="H482" s="375" t="s">
        <v>401</v>
      </c>
      <c r="I482" s="378">
        <v>1.4589473825753993E-5</v>
      </c>
      <c r="J482" s="375" t="s">
        <v>1023</v>
      </c>
      <c r="K482" s="375" t="s">
        <v>477</v>
      </c>
      <c r="L482" s="375" t="s">
        <v>1024</v>
      </c>
      <c r="M482" s="375" t="s">
        <v>475</v>
      </c>
      <c r="N482" s="831" t="s">
        <v>901</v>
      </c>
      <c r="U482" s="862"/>
    </row>
    <row r="483" spans="1:21" x14ac:dyDescent="0.4">
      <c r="A483" s="428" t="s">
        <v>49</v>
      </c>
      <c r="B483" s="375" t="s">
        <v>414</v>
      </c>
      <c r="C483" s="832" t="s">
        <v>64</v>
      </c>
      <c r="D483" s="375" t="s">
        <v>52</v>
      </c>
      <c r="E483" s="375"/>
      <c r="F483" s="824">
        <v>0.34899999999999998</v>
      </c>
      <c r="G483" s="375" t="s">
        <v>395</v>
      </c>
      <c r="H483" s="375" t="s">
        <v>401</v>
      </c>
      <c r="I483" s="378">
        <v>1.1288505074025222E-5</v>
      </c>
      <c r="J483" s="375" t="s">
        <v>1023</v>
      </c>
      <c r="K483" s="375" t="s">
        <v>477</v>
      </c>
      <c r="L483" s="375" t="s">
        <v>1024</v>
      </c>
      <c r="M483" s="375" t="s">
        <v>475</v>
      </c>
      <c r="N483" s="831" t="s">
        <v>901</v>
      </c>
      <c r="U483" s="862"/>
    </row>
    <row r="484" spans="1:21" x14ac:dyDescent="0.4">
      <c r="A484" s="428" t="s">
        <v>49</v>
      </c>
      <c r="B484" s="375" t="s">
        <v>414</v>
      </c>
      <c r="C484" s="832" t="s">
        <v>64</v>
      </c>
      <c r="D484" s="375" t="s">
        <v>52</v>
      </c>
      <c r="E484" s="375"/>
      <c r="F484" s="824">
        <v>0.34899999999999998</v>
      </c>
      <c r="G484" s="375" t="s">
        <v>396</v>
      </c>
      <c r="H484" s="375" t="s">
        <v>401</v>
      </c>
      <c r="I484" s="378">
        <v>1.5007889999503837E-5</v>
      </c>
      <c r="J484" s="375" t="s">
        <v>1023</v>
      </c>
      <c r="K484" s="375" t="s">
        <v>477</v>
      </c>
      <c r="L484" s="375" t="s">
        <v>1024</v>
      </c>
      <c r="M484" s="375" t="s">
        <v>475</v>
      </c>
      <c r="N484" s="831" t="s">
        <v>901</v>
      </c>
      <c r="U484" s="862"/>
    </row>
    <row r="485" spans="1:21" x14ac:dyDescent="0.4">
      <c r="A485" s="428" t="s">
        <v>49</v>
      </c>
      <c r="B485" s="375" t="s">
        <v>414</v>
      </c>
      <c r="C485" s="832" t="s">
        <v>64</v>
      </c>
      <c r="D485" s="375" t="s">
        <v>52</v>
      </c>
      <c r="E485" s="375"/>
      <c r="F485" s="824">
        <v>0.34899999999999998</v>
      </c>
      <c r="G485" s="375" t="s">
        <v>1025</v>
      </c>
      <c r="H485" s="375" t="s">
        <v>401</v>
      </c>
      <c r="I485" s="378">
        <v>0.80568281761382754</v>
      </c>
      <c r="J485" s="375" t="s">
        <v>1023</v>
      </c>
      <c r="K485" s="375" t="s">
        <v>477</v>
      </c>
      <c r="L485" s="375" t="s">
        <v>1024</v>
      </c>
      <c r="M485" s="375" t="s">
        <v>475</v>
      </c>
      <c r="N485" s="831" t="s">
        <v>901</v>
      </c>
      <c r="U485" s="862"/>
    </row>
    <row r="486" spans="1:21" x14ac:dyDescent="0.4">
      <c r="A486" s="428" t="s">
        <v>49</v>
      </c>
      <c r="B486" s="375" t="s">
        <v>414</v>
      </c>
      <c r="C486" s="832" t="s">
        <v>64</v>
      </c>
      <c r="D486" s="375" t="s">
        <v>53</v>
      </c>
      <c r="E486" s="375"/>
      <c r="F486" s="824">
        <v>0.39</v>
      </c>
      <c r="G486" s="375" t="s">
        <v>387</v>
      </c>
      <c r="H486" s="375" t="s">
        <v>400</v>
      </c>
      <c r="I486" s="763">
        <v>9.0000021325890313E-7</v>
      </c>
      <c r="J486" s="375" t="s">
        <v>1023</v>
      </c>
      <c r="K486" s="375" t="s">
        <v>477</v>
      </c>
      <c r="L486" s="375" t="s">
        <v>1024</v>
      </c>
      <c r="M486" s="375" t="s">
        <v>475</v>
      </c>
      <c r="N486" s="831" t="s">
        <v>907</v>
      </c>
      <c r="U486" s="862"/>
    </row>
    <row r="487" spans="1:21" x14ac:dyDescent="0.4">
      <c r="A487" s="428" t="s">
        <v>49</v>
      </c>
      <c r="B487" s="375" t="s">
        <v>414</v>
      </c>
      <c r="C487" s="375" t="s">
        <v>64</v>
      </c>
      <c r="D487" s="375" t="s">
        <v>53</v>
      </c>
      <c r="E487" s="375"/>
      <c r="F487" s="824">
        <v>0.39</v>
      </c>
      <c r="G487" s="375" t="s">
        <v>388</v>
      </c>
      <c r="H487" s="375" t="s">
        <v>400</v>
      </c>
      <c r="I487" s="763">
        <v>1.5100003578010487E-5</v>
      </c>
      <c r="J487" s="375" t="s">
        <v>1023</v>
      </c>
      <c r="K487" s="375" t="s">
        <v>477</v>
      </c>
      <c r="L487" s="375" t="s">
        <v>1024</v>
      </c>
      <c r="M487" s="375" t="s">
        <v>475</v>
      </c>
      <c r="N487" s="831" t="s">
        <v>907</v>
      </c>
      <c r="U487" s="862"/>
    </row>
    <row r="488" spans="1:21" x14ac:dyDescent="0.4">
      <c r="A488" s="428" t="s">
        <v>49</v>
      </c>
      <c r="B488" s="375" t="s">
        <v>414</v>
      </c>
      <c r="C488" s="375" t="s">
        <v>64</v>
      </c>
      <c r="D488" s="375" t="s">
        <v>53</v>
      </c>
      <c r="E488" s="375"/>
      <c r="F488" s="824">
        <v>0.39</v>
      </c>
      <c r="G488" s="375" t="s">
        <v>389</v>
      </c>
      <c r="H488" s="375" t="s">
        <v>400</v>
      </c>
      <c r="I488" s="763">
        <v>2.3500005568426909E-4</v>
      </c>
      <c r="J488" s="375" t="s">
        <v>1023</v>
      </c>
      <c r="K488" s="375" t="s">
        <v>477</v>
      </c>
      <c r="L488" s="375" t="s">
        <v>1024</v>
      </c>
      <c r="M488" s="375" t="s">
        <v>475</v>
      </c>
      <c r="N488" s="831" t="s">
        <v>907</v>
      </c>
      <c r="U488" s="862"/>
    </row>
    <row r="489" spans="1:21" x14ac:dyDescent="0.4">
      <c r="A489" s="428" t="s">
        <v>49</v>
      </c>
      <c r="B489" s="375" t="s">
        <v>414</v>
      </c>
      <c r="C489" s="375" t="s">
        <v>64</v>
      </c>
      <c r="D489" s="375" t="s">
        <v>53</v>
      </c>
      <c r="E489" s="378"/>
      <c r="F489" s="824">
        <v>0.39</v>
      </c>
      <c r="G489" s="375" t="s">
        <v>390</v>
      </c>
      <c r="H489" s="375" t="s">
        <v>400</v>
      </c>
      <c r="I489" s="763">
        <v>2.8400006729503167E-5</v>
      </c>
      <c r="J489" s="375" t="s">
        <v>1023</v>
      </c>
      <c r="K489" s="375" t="s">
        <v>477</v>
      </c>
      <c r="L489" s="375" t="s">
        <v>1024</v>
      </c>
      <c r="M489" s="375" t="s">
        <v>475</v>
      </c>
      <c r="N489" s="831" t="s">
        <v>907</v>
      </c>
      <c r="U489" s="862"/>
    </row>
    <row r="490" spans="1:21" x14ac:dyDescent="0.4">
      <c r="A490" s="428" t="s">
        <v>49</v>
      </c>
      <c r="B490" s="375" t="s">
        <v>414</v>
      </c>
      <c r="C490" s="375" t="s">
        <v>64</v>
      </c>
      <c r="D490" s="375" t="s">
        <v>53</v>
      </c>
      <c r="E490" s="378"/>
      <c r="F490" s="824">
        <v>0.39</v>
      </c>
      <c r="G490" s="375" t="s">
        <v>391</v>
      </c>
      <c r="H490" s="375" t="s">
        <v>400</v>
      </c>
      <c r="I490" s="763">
        <v>8.2700019596123672E-6</v>
      </c>
      <c r="J490" s="375" t="s">
        <v>1023</v>
      </c>
      <c r="K490" s="375" t="s">
        <v>477</v>
      </c>
      <c r="L490" s="375" t="s">
        <v>1024</v>
      </c>
      <c r="M490" s="375" t="s">
        <v>475</v>
      </c>
      <c r="N490" s="831" t="s">
        <v>907</v>
      </c>
      <c r="U490" s="862"/>
    </row>
    <row r="491" spans="1:21" x14ac:dyDescent="0.4">
      <c r="A491" s="428" t="s">
        <v>49</v>
      </c>
      <c r="B491" s="375" t="s">
        <v>414</v>
      </c>
      <c r="C491" s="375" t="s">
        <v>64</v>
      </c>
      <c r="D491" s="375" t="s">
        <v>53</v>
      </c>
      <c r="E491" s="378"/>
      <c r="F491" s="824">
        <v>0.39</v>
      </c>
      <c r="G491" s="375" t="s">
        <v>392</v>
      </c>
      <c r="H491" s="375" t="s">
        <v>400</v>
      </c>
      <c r="I491" s="763">
        <v>4.910001163445794E-6</v>
      </c>
      <c r="J491" s="375" t="s">
        <v>1023</v>
      </c>
      <c r="K491" s="375" t="s">
        <v>477</v>
      </c>
      <c r="L491" s="375" t="s">
        <v>1024</v>
      </c>
      <c r="M491" s="375" t="s">
        <v>475</v>
      </c>
      <c r="N491" s="831" t="s">
        <v>907</v>
      </c>
      <c r="U491" s="862"/>
    </row>
    <row r="492" spans="1:21" x14ac:dyDescent="0.4">
      <c r="A492" s="428" t="s">
        <v>49</v>
      </c>
      <c r="B492" s="375" t="s">
        <v>414</v>
      </c>
      <c r="C492" s="375" t="s">
        <v>64</v>
      </c>
      <c r="D492" s="375" t="s">
        <v>53</v>
      </c>
      <c r="E492" s="378"/>
      <c r="F492" s="824">
        <v>0.39</v>
      </c>
      <c r="G492" s="375" t="s">
        <v>393</v>
      </c>
      <c r="H492" s="375" t="s">
        <v>400</v>
      </c>
      <c r="I492" s="763">
        <v>3.5561008426333167E-7</v>
      </c>
      <c r="J492" s="375" t="s">
        <v>1023</v>
      </c>
      <c r="K492" s="375" t="s">
        <v>477</v>
      </c>
      <c r="L492" s="375" t="s">
        <v>1024</v>
      </c>
      <c r="M492" s="375" t="s">
        <v>475</v>
      </c>
      <c r="N492" s="831" t="s">
        <v>907</v>
      </c>
      <c r="U492" s="862"/>
    </row>
    <row r="493" spans="1:21" x14ac:dyDescent="0.4">
      <c r="A493" s="428" t="s">
        <v>49</v>
      </c>
      <c r="B493" s="375" t="s">
        <v>414</v>
      </c>
      <c r="C493" s="375" t="s">
        <v>64</v>
      </c>
      <c r="D493" s="375" t="s">
        <v>53</v>
      </c>
      <c r="E493" s="378"/>
      <c r="F493" s="824">
        <v>0.39</v>
      </c>
      <c r="G493" s="375" t="s">
        <v>394</v>
      </c>
      <c r="H493" s="375" t="s">
        <v>400</v>
      </c>
      <c r="I493" s="763">
        <v>6.6987015872860153E-7</v>
      </c>
      <c r="J493" s="375" t="s">
        <v>1023</v>
      </c>
      <c r="K493" s="375" t="s">
        <v>477</v>
      </c>
      <c r="L493" s="375" t="s">
        <v>1024</v>
      </c>
      <c r="M493" s="375" t="s">
        <v>475</v>
      </c>
      <c r="N493" s="831" t="s">
        <v>907</v>
      </c>
      <c r="U493" s="862"/>
    </row>
    <row r="494" spans="1:21" x14ac:dyDescent="0.4">
      <c r="A494" s="428" t="s">
        <v>49</v>
      </c>
      <c r="B494" s="375" t="s">
        <v>414</v>
      </c>
      <c r="C494" s="375" t="s">
        <v>64</v>
      </c>
      <c r="D494" s="375" t="s">
        <v>53</v>
      </c>
      <c r="E494" s="378"/>
      <c r="F494" s="824">
        <v>0.39</v>
      </c>
      <c r="G494" s="375" t="s">
        <v>395</v>
      </c>
      <c r="H494" s="375" t="s">
        <v>400</v>
      </c>
      <c r="I494" s="763">
        <v>9.0000021325890309E-6</v>
      </c>
      <c r="J494" s="375" t="s">
        <v>1023</v>
      </c>
      <c r="K494" s="375" t="s">
        <v>477</v>
      </c>
      <c r="L494" s="375" t="s">
        <v>1024</v>
      </c>
      <c r="M494" s="375" t="s">
        <v>475</v>
      </c>
      <c r="N494" s="831" t="s">
        <v>907</v>
      </c>
      <c r="U494" s="862"/>
    </row>
    <row r="495" spans="1:21" x14ac:dyDescent="0.4">
      <c r="A495" s="428" t="s">
        <v>49</v>
      </c>
      <c r="B495" s="375" t="s">
        <v>414</v>
      </c>
      <c r="C495" s="375" t="s">
        <v>64</v>
      </c>
      <c r="D495" s="375" t="s">
        <v>53</v>
      </c>
      <c r="E495" s="378"/>
      <c r="F495" s="824">
        <v>0.39</v>
      </c>
      <c r="G495" s="375" t="s">
        <v>396</v>
      </c>
      <c r="H495" s="375" t="s">
        <v>400</v>
      </c>
      <c r="I495" s="763">
        <v>1.3500003198883547E-5</v>
      </c>
      <c r="J495" s="375" t="s">
        <v>1023</v>
      </c>
      <c r="K495" s="375" t="s">
        <v>477</v>
      </c>
      <c r="L495" s="375" t="s">
        <v>1024</v>
      </c>
      <c r="M495" s="375" t="s">
        <v>475</v>
      </c>
      <c r="N495" s="831" t="s">
        <v>907</v>
      </c>
      <c r="U495" s="862"/>
    </row>
    <row r="496" spans="1:21" x14ac:dyDescent="0.4">
      <c r="A496" s="428" t="s">
        <v>49</v>
      </c>
      <c r="B496" s="375" t="s">
        <v>414</v>
      </c>
      <c r="C496" s="375" t="s">
        <v>64</v>
      </c>
      <c r="D496" s="375" t="s">
        <v>53</v>
      </c>
      <c r="E496" s="378"/>
      <c r="F496" s="824">
        <v>0.39</v>
      </c>
      <c r="G496" s="375" t="s">
        <v>1025</v>
      </c>
      <c r="H496" s="375" t="s">
        <v>400</v>
      </c>
      <c r="I496" s="763">
        <v>0.7205371455809807</v>
      </c>
      <c r="J496" s="375" t="s">
        <v>1023</v>
      </c>
      <c r="K496" s="375" t="s">
        <v>477</v>
      </c>
      <c r="L496" s="375" t="s">
        <v>1024</v>
      </c>
      <c r="M496" s="375" t="s">
        <v>475</v>
      </c>
      <c r="N496" s="831" t="s">
        <v>907</v>
      </c>
      <c r="U496" s="862"/>
    </row>
    <row r="497" spans="1:21" x14ac:dyDescent="0.4">
      <c r="A497" s="428" t="s">
        <v>49</v>
      </c>
      <c r="B497" s="375" t="s">
        <v>414</v>
      </c>
      <c r="C497" s="375" t="s">
        <v>64</v>
      </c>
      <c r="D497" s="375" t="s">
        <v>53</v>
      </c>
      <c r="E497" s="378"/>
      <c r="F497" s="824">
        <v>0.39</v>
      </c>
      <c r="G497" s="375" t="s">
        <v>387</v>
      </c>
      <c r="H497" s="375" t="s">
        <v>401</v>
      </c>
      <c r="I497" s="378">
        <v>1.7118087714163085E-6</v>
      </c>
      <c r="J497" s="375" t="s">
        <v>1023</v>
      </c>
      <c r="K497" s="375" t="s">
        <v>477</v>
      </c>
      <c r="L497" s="375" t="s">
        <v>1024</v>
      </c>
      <c r="M497" s="375" t="s">
        <v>475</v>
      </c>
      <c r="N497" s="831" t="s">
        <v>909</v>
      </c>
      <c r="U497" s="862"/>
    </row>
    <row r="498" spans="1:21" x14ac:dyDescent="0.4">
      <c r="A498" s="428" t="s">
        <v>49</v>
      </c>
      <c r="B498" s="375" t="s">
        <v>414</v>
      </c>
      <c r="C498" s="375" t="s">
        <v>64</v>
      </c>
      <c r="D498" s="375" t="s">
        <v>53</v>
      </c>
      <c r="E498" s="378"/>
      <c r="F498" s="824">
        <v>0.39</v>
      </c>
      <c r="G498" s="375" t="s">
        <v>388</v>
      </c>
      <c r="H498" s="375" t="s">
        <v>401</v>
      </c>
      <c r="I498" s="378">
        <v>2.0561729266239141E-5</v>
      </c>
      <c r="J498" s="375" t="s">
        <v>1023</v>
      </c>
      <c r="K498" s="375" t="s">
        <v>477</v>
      </c>
      <c r="L498" s="375" t="s">
        <v>1024</v>
      </c>
      <c r="M498" s="375" t="s">
        <v>475</v>
      </c>
      <c r="N498" s="831" t="s">
        <v>909</v>
      </c>
      <c r="U498" s="862"/>
    </row>
    <row r="499" spans="1:21" x14ac:dyDescent="0.4">
      <c r="A499" s="428" t="s">
        <v>49</v>
      </c>
      <c r="B499" s="375" t="s">
        <v>414</v>
      </c>
      <c r="C499" s="375" t="s">
        <v>64</v>
      </c>
      <c r="D499" s="375" t="s">
        <v>53</v>
      </c>
      <c r="E499" s="378"/>
      <c r="F499" s="824">
        <v>0.39</v>
      </c>
      <c r="G499" s="375" t="s">
        <v>389</v>
      </c>
      <c r="H499" s="375" t="s">
        <v>401</v>
      </c>
      <c r="I499" s="378">
        <v>2.3582842848193105E-4</v>
      </c>
      <c r="J499" s="375" t="s">
        <v>1023</v>
      </c>
      <c r="K499" s="375" t="s">
        <v>477</v>
      </c>
      <c r="L499" s="375" t="s">
        <v>1024</v>
      </c>
      <c r="M499" s="375" t="s">
        <v>475</v>
      </c>
      <c r="N499" s="831" t="s">
        <v>909</v>
      </c>
      <c r="U499" s="862"/>
    </row>
    <row r="500" spans="1:21" x14ac:dyDescent="0.4">
      <c r="A500" s="428" t="s">
        <v>49</v>
      </c>
      <c r="B500" s="375" t="s">
        <v>414</v>
      </c>
      <c r="C500" s="375" t="s">
        <v>64</v>
      </c>
      <c r="D500" s="375" t="s">
        <v>53</v>
      </c>
      <c r="E500" s="378"/>
      <c r="F500" s="824">
        <v>0.39</v>
      </c>
      <c r="G500" s="375" t="s">
        <v>390</v>
      </c>
      <c r="H500" s="375" t="s">
        <v>401</v>
      </c>
      <c r="I500" s="378">
        <v>2.8902185583531793E-5</v>
      </c>
      <c r="J500" s="375" t="s">
        <v>1023</v>
      </c>
      <c r="K500" s="375" t="s">
        <v>477</v>
      </c>
      <c r="L500" s="375" t="s">
        <v>1024</v>
      </c>
      <c r="M500" s="375" t="s">
        <v>475</v>
      </c>
      <c r="N500" s="831" t="s">
        <v>909</v>
      </c>
      <c r="U500" s="862"/>
    </row>
    <row r="501" spans="1:21" x14ac:dyDescent="0.4">
      <c r="A501" s="428" t="s">
        <v>49</v>
      </c>
      <c r="B501" s="375" t="s">
        <v>414</v>
      </c>
      <c r="C501" s="375" t="s">
        <v>64</v>
      </c>
      <c r="D501" s="375" t="s">
        <v>53</v>
      </c>
      <c r="E501" s="378"/>
      <c r="F501" s="824">
        <v>0.39</v>
      </c>
      <c r="G501" s="375" t="s">
        <v>391</v>
      </c>
      <c r="H501" s="375" t="s">
        <v>401</v>
      </c>
      <c r="I501" s="378">
        <v>8.501822233971292E-6</v>
      </c>
      <c r="J501" s="375" t="s">
        <v>1023</v>
      </c>
      <c r="K501" s="375" t="s">
        <v>477</v>
      </c>
      <c r="L501" s="375" t="s">
        <v>1024</v>
      </c>
      <c r="M501" s="375" t="s">
        <v>475</v>
      </c>
      <c r="N501" s="831" t="s">
        <v>909</v>
      </c>
      <c r="U501" s="862"/>
    </row>
    <row r="502" spans="1:21" x14ac:dyDescent="0.4">
      <c r="A502" s="428" t="s">
        <v>49</v>
      </c>
      <c r="B502" s="375" t="s">
        <v>414</v>
      </c>
      <c r="C502" s="375" t="s">
        <v>64</v>
      </c>
      <c r="D502" s="375" t="s">
        <v>53</v>
      </c>
      <c r="E502" s="378"/>
      <c r="F502" s="824">
        <v>0.39</v>
      </c>
      <c r="G502" s="375" t="s">
        <v>392</v>
      </c>
      <c r="H502" s="375" t="s">
        <v>401</v>
      </c>
      <c r="I502" s="378">
        <v>7.738605083349976E-6</v>
      </c>
      <c r="J502" s="375" t="s">
        <v>1023</v>
      </c>
      <c r="K502" s="375" t="s">
        <v>477</v>
      </c>
      <c r="L502" s="375" t="s">
        <v>1024</v>
      </c>
      <c r="M502" s="375" t="s">
        <v>475</v>
      </c>
      <c r="N502" s="831" t="s">
        <v>909</v>
      </c>
      <c r="U502" s="862"/>
    </row>
    <row r="503" spans="1:21" x14ac:dyDescent="0.4">
      <c r="A503" s="428" t="s">
        <v>49</v>
      </c>
      <c r="B503" s="375" t="s">
        <v>414</v>
      </c>
      <c r="C503" s="375" t="s">
        <v>64</v>
      </c>
      <c r="D503" s="375" t="s">
        <v>53</v>
      </c>
      <c r="E503" s="378"/>
      <c r="F503" s="824">
        <v>0.39</v>
      </c>
      <c r="G503" s="375" t="s">
        <v>393</v>
      </c>
      <c r="H503" s="375" t="s">
        <v>401</v>
      </c>
      <c r="I503" s="378">
        <v>3.5993377949097536E-7</v>
      </c>
      <c r="J503" s="375" t="s">
        <v>1023</v>
      </c>
      <c r="K503" s="375" t="s">
        <v>477</v>
      </c>
      <c r="L503" s="375" t="s">
        <v>1024</v>
      </c>
      <c r="M503" s="375" t="s">
        <v>475</v>
      </c>
      <c r="N503" s="831" t="s">
        <v>909</v>
      </c>
      <c r="U503" s="862"/>
    </row>
    <row r="504" spans="1:21" x14ac:dyDescent="0.4">
      <c r="A504" s="428" t="s">
        <v>49</v>
      </c>
      <c r="B504" s="375" t="s">
        <v>414</v>
      </c>
      <c r="C504" s="375" t="s">
        <v>64</v>
      </c>
      <c r="D504" s="375" t="s">
        <v>53</v>
      </c>
      <c r="E504" s="378"/>
      <c r="F504" s="824">
        <v>0.39</v>
      </c>
      <c r="G504" s="375" t="s">
        <v>394</v>
      </c>
      <c r="H504" s="375" t="s">
        <v>401</v>
      </c>
      <c r="I504" s="378">
        <v>6.7934052968836616E-7</v>
      </c>
      <c r="J504" s="375" t="s">
        <v>1023</v>
      </c>
      <c r="K504" s="375" t="s">
        <v>477</v>
      </c>
      <c r="L504" s="375" t="s">
        <v>1024</v>
      </c>
      <c r="M504" s="375" t="s">
        <v>475</v>
      </c>
      <c r="N504" s="831" t="s">
        <v>909</v>
      </c>
      <c r="U504" s="862"/>
    </row>
    <row r="505" spans="1:21" x14ac:dyDescent="0.4">
      <c r="A505" s="428" t="s">
        <v>49</v>
      </c>
      <c r="B505" s="375" t="s">
        <v>414</v>
      </c>
      <c r="C505" s="375" t="s">
        <v>64</v>
      </c>
      <c r="D505" s="375" t="s">
        <v>53</v>
      </c>
      <c r="E505" s="375"/>
      <c r="F505" s="824">
        <v>0.39</v>
      </c>
      <c r="G505" s="375" t="s">
        <v>395</v>
      </c>
      <c r="H505" s="375" t="s">
        <v>401</v>
      </c>
      <c r="I505" s="378">
        <v>1.0288504837070885E-5</v>
      </c>
      <c r="J505" s="375" t="s">
        <v>1023</v>
      </c>
      <c r="K505" s="375" t="s">
        <v>477</v>
      </c>
      <c r="L505" s="375" t="s">
        <v>1024</v>
      </c>
      <c r="M505" s="375" t="s">
        <v>475</v>
      </c>
      <c r="N505" s="831" t="s">
        <v>909</v>
      </c>
      <c r="U505" s="862"/>
    </row>
    <row r="506" spans="1:21" x14ac:dyDescent="0.4">
      <c r="A506" s="428" t="s">
        <v>49</v>
      </c>
      <c r="B506" s="375" t="s">
        <v>414</v>
      </c>
      <c r="C506" s="375" t="s">
        <v>64</v>
      </c>
      <c r="D506" s="375" t="s">
        <v>53</v>
      </c>
      <c r="E506" s="375"/>
      <c r="F506" s="824">
        <v>0.39</v>
      </c>
      <c r="G506" s="375" t="s">
        <v>396</v>
      </c>
      <c r="H506" s="375" t="s">
        <v>401</v>
      </c>
      <c r="I506" s="378">
        <v>1.3507889644072333E-5</v>
      </c>
      <c r="J506" s="375" t="s">
        <v>1023</v>
      </c>
      <c r="K506" s="375" t="s">
        <v>477</v>
      </c>
      <c r="L506" s="375" t="s">
        <v>1024</v>
      </c>
      <c r="M506" s="375" t="s">
        <v>475</v>
      </c>
      <c r="N506" s="831" t="s">
        <v>909</v>
      </c>
      <c r="U506" s="862"/>
    </row>
    <row r="507" spans="1:21" x14ac:dyDescent="0.4">
      <c r="A507" s="428" t="s">
        <v>49</v>
      </c>
      <c r="B507" s="375" t="s">
        <v>414</v>
      </c>
      <c r="C507" s="375" t="s">
        <v>64</v>
      </c>
      <c r="D507" s="375" t="s">
        <v>53</v>
      </c>
      <c r="E507" s="375"/>
      <c r="F507" s="824">
        <v>0.39</v>
      </c>
      <c r="G507" s="375" t="s">
        <v>1025</v>
      </c>
      <c r="H507" s="375" t="s">
        <v>401</v>
      </c>
      <c r="I507" s="378">
        <v>0.7211927530100678</v>
      </c>
      <c r="J507" s="375" t="s">
        <v>1023</v>
      </c>
      <c r="K507" s="375" t="s">
        <v>477</v>
      </c>
      <c r="L507" s="375" t="s">
        <v>1024</v>
      </c>
      <c r="M507" s="375" t="s">
        <v>475</v>
      </c>
      <c r="N507" s="831" t="s">
        <v>909</v>
      </c>
      <c r="U507" s="862"/>
    </row>
    <row r="508" spans="1:21" x14ac:dyDescent="0.4">
      <c r="A508" s="428" t="s">
        <v>49</v>
      </c>
      <c r="B508" s="375" t="s">
        <v>414</v>
      </c>
      <c r="C508" s="375" t="s">
        <v>64</v>
      </c>
      <c r="D508" s="375" t="s">
        <v>406</v>
      </c>
      <c r="E508" s="375" t="s">
        <v>717</v>
      </c>
      <c r="F508" s="824">
        <v>0.34899999999999998</v>
      </c>
      <c r="G508" s="375" t="s">
        <v>387</v>
      </c>
      <c r="H508" s="375" t="s">
        <v>400</v>
      </c>
      <c r="I508" s="763">
        <v>1.4000003317360716E-5</v>
      </c>
      <c r="J508" s="375" t="s">
        <v>1023</v>
      </c>
      <c r="K508" s="375" t="s">
        <v>477</v>
      </c>
      <c r="L508" s="375" t="s">
        <v>1024</v>
      </c>
      <c r="M508" s="375" t="s">
        <v>475</v>
      </c>
      <c r="N508" s="831" t="s">
        <v>913</v>
      </c>
      <c r="U508" s="862"/>
    </row>
    <row r="509" spans="1:21" x14ac:dyDescent="0.4">
      <c r="A509" s="428" t="s">
        <v>49</v>
      </c>
      <c r="B509" s="375" t="s">
        <v>414</v>
      </c>
      <c r="C509" s="375" t="s">
        <v>64</v>
      </c>
      <c r="D509" s="375" t="s">
        <v>406</v>
      </c>
      <c r="E509" s="375" t="s">
        <v>717</v>
      </c>
      <c r="F509" s="824">
        <v>0.34899999999999998</v>
      </c>
      <c r="G509" s="375" t="s">
        <v>388</v>
      </c>
      <c r="H509" s="375" t="s">
        <v>400</v>
      </c>
      <c r="I509" s="763">
        <v>1.1300002677584006E-4</v>
      </c>
      <c r="J509" s="375" t="s">
        <v>1023</v>
      </c>
      <c r="K509" s="375" t="s">
        <v>477</v>
      </c>
      <c r="L509" s="375" t="s">
        <v>1024</v>
      </c>
      <c r="M509" s="375" t="s">
        <v>475</v>
      </c>
      <c r="N509" s="831" t="s">
        <v>913</v>
      </c>
      <c r="U509" s="862"/>
    </row>
    <row r="510" spans="1:21" x14ac:dyDescent="0.4">
      <c r="A510" s="428" t="s">
        <v>49</v>
      </c>
      <c r="B510" s="375" t="s">
        <v>414</v>
      </c>
      <c r="C510" s="375" t="s">
        <v>64</v>
      </c>
      <c r="D510" s="375" t="s">
        <v>406</v>
      </c>
      <c r="E510" s="375" t="s">
        <v>717</v>
      </c>
      <c r="F510" s="824">
        <v>0.34899999999999998</v>
      </c>
      <c r="G510" s="375" t="s">
        <v>389</v>
      </c>
      <c r="H510" s="375" t="s">
        <v>400</v>
      </c>
      <c r="I510" s="763">
        <v>8.7300020686113615E-4</v>
      </c>
      <c r="J510" s="375" t="s">
        <v>1023</v>
      </c>
      <c r="K510" s="375" t="s">
        <v>477</v>
      </c>
      <c r="L510" s="375" t="s">
        <v>1024</v>
      </c>
      <c r="M510" s="375" t="s">
        <v>475</v>
      </c>
      <c r="N510" s="831" t="s">
        <v>913</v>
      </c>
      <c r="U510" s="862"/>
    </row>
    <row r="511" spans="1:21" x14ac:dyDescent="0.4">
      <c r="A511" s="428" t="s">
        <v>49</v>
      </c>
      <c r="B511" s="375" t="s">
        <v>414</v>
      </c>
      <c r="C511" s="375" t="s">
        <v>64</v>
      </c>
      <c r="D511" s="375" t="s">
        <v>406</v>
      </c>
      <c r="E511" s="375" t="s">
        <v>717</v>
      </c>
      <c r="F511" s="824">
        <v>0.34899999999999998</v>
      </c>
      <c r="G511" s="375" t="s">
        <v>390</v>
      </c>
      <c r="H511" s="375" t="s">
        <v>400</v>
      </c>
      <c r="I511" s="763">
        <v>2.2800005402558884E-4</v>
      </c>
      <c r="J511" s="375" t="s">
        <v>1023</v>
      </c>
      <c r="K511" s="375" t="s">
        <v>477</v>
      </c>
      <c r="L511" s="375" t="s">
        <v>1024</v>
      </c>
      <c r="M511" s="375" t="s">
        <v>475</v>
      </c>
      <c r="N511" s="831" t="s">
        <v>913</v>
      </c>
      <c r="U511" s="862"/>
    </row>
    <row r="512" spans="1:21" x14ac:dyDescent="0.4">
      <c r="A512" s="428" t="s">
        <v>49</v>
      </c>
      <c r="B512" s="375" t="s">
        <v>414</v>
      </c>
      <c r="C512" s="375" t="s">
        <v>64</v>
      </c>
      <c r="D512" s="375" t="s">
        <v>406</v>
      </c>
      <c r="E512" s="375" t="s">
        <v>717</v>
      </c>
      <c r="F512" s="824">
        <v>0.34899999999999998</v>
      </c>
      <c r="G512" s="375" t="s">
        <v>391</v>
      </c>
      <c r="H512" s="375" t="s">
        <v>400</v>
      </c>
      <c r="I512" s="763">
        <v>1.8000004265178061E-4</v>
      </c>
      <c r="J512" s="375" t="s">
        <v>1023</v>
      </c>
      <c r="K512" s="375" t="s">
        <v>477</v>
      </c>
      <c r="L512" s="375" t="s">
        <v>1024</v>
      </c>
      <c r="M512" s="375" t="s">
        <v>475</v>
      </c>
      <c r="N512" s="831" t="s">
        <v>913</v>
      </c>
      <c r="U512" s="862"/>
    </row>
    <row r="513" spans="1:21" x14ac:dyDescent="0.4">
      <c r="A513" s="428" t="s">
        <v>49</v>
      </c>
      <c r="B513" s="375" t="s">
        <v>414</v>
      </c>
      <c r="C513" s="375" t="s">
        <v>64</v>
      </c>
      <c r="D513" s="375" t="s">
        <v>406</v>
      </c>
      <c r="E513" s="375" t="s">
        <v>717</v>
      </c>
      <c r="F513" s="824">
        <v>0.34899999999999998</v>
      </c>
      <c r="G513" s="375" t="s">
        <v>392</v>
      </c>
      <c r="H513" s="375" t="s">
        <v>400</v>
      </c>
      <c r="I513" s="763">
        <v>2.812000666315595E-3</v>
      </c>
      <c r="J513" s="375" t="s">
        <v>1023</v>
      </c>
      <c r="K513" s="375" t="s">
        <v>477</v>
      </c>
      <c r="L513" s="375" t="s">
        <v>1024</v>
      </c>
      <c r="M513" s="375" t="s">
        <v>475</v>
      </c>
      <c r="N513" s="831" t="s">
        <v>913</v>
      </c>
      <c r="U513" s="862"/>
    </row>
    <row r="514" spans="1:21" x14ac:dyDescent="0.4">
      <c r="A514" s="428" t="s">
        <v>49</v>
      </c>
      <c r="B514" s="375" t="s">
        <v>414</v>
      </c>
      <c r="C514" s="375" t="s">
        <v>64</v>
      </c>
      <c r="D514" s="375" t="s">
        <v>406</v>
      </c>
      <c r="E514" s="375" t="s">
        <v>717</v>
      </c>
      <c r="F514" s="824">
        <v>0.34899999999999998</v>
      </c>
      <c r="G514" s="375" t="s">
        <v>393</v>
      </c>
      <c r="H514" s="375" t="s">
        <v>400</v>
      </c>
      <c r="I514" s="763">
        <v>7.7400018340265664E-6</v>
      </c>
      <c r="J514" s="375" t="s">
        <v>1023</v>
      </c>
      <c r="K514" s="375" t="s">
        <v>477</v>
      </c>
      <c r="L514" s="375" t="s">
        <v>1024</v>
      </c>
      <c r="M514" s="375" t="s">
        <v>475</v>
      </c>
      <c r="N514" s="831" t="s">
        <v>913</v>
      </c>
      <c r="U514" s="862"/>
    </row>
    <row r="515" spans="1:21" x14ac:dyDescent="0.4">
      <c r="A515" s="428" t="s">
        <v>49</v>
      </c>
      <c r="B515" s="375" t="s">
        <v>414</v>
      </c>
      <c r="C515" s="375" t="s">
        <v>64</v>
      </c>
      <c r="D515" s="375" t="s">
        <v>406</v>
      </c>
      <c r="E515" s="375" t="s">
        <v>717</v>
      </c>
      <c r="F515" s="824">
        <v>0.34899999999999998</v>
      </c>
      <c r="G515" s="375" t="s">
        <v>394</v>
      </c>
      <c r="H515" s="375" t="s">
        <v>400</v>
      </c>
      <c r="I515" s="763">
        <v>1.458000345479423E-5</v>
      </c>
      <c r="J515" s="375" t="s">
        <v>1023</v>
      </c>
      <c r="K515" s="375" t="s">
        <v>477</v>
      </c>
      <c r="L515" s="375" t="s">
        <v>1024</v>
      </c>
      <c r="M515" s="375" t="s">
        <v>475</v>
      </c>
      <c r="N515" s="831" t="s">
        <v>913</v>
      </c>
      <c r="U515" s="862"/>
    </row>
    <row r="516" spans="1:21" x14ac:dyDescent="0.4">
      <c r="A516" s="428" t="s">
        <v>49</v>
      </c>
      <c r="B516" s="375" t="s">
        <v>414</v>
      </c>
      <c r="C516" s="375" t="s">
        <v>64</v>
      </c>
      <c r="D516" s="375" t="s">
        <v>406</v>
      </c>
      <c r="E516" s="375" t="s">
        <v>717</v>
      </c>
      <c r="F516" s="824">
        <v>0.34899999999999998</v>
      </c>
      <c r="G516" s="375" t="s">
        <v>395</v>
      </c>
      <c r="H516" s="375" t="s">
        <v>400</v>
      </c>
      <c r="I516" s="763">
        <v>1.000000236954337E-5</v>
      </c>
      <c r="J516" s="375" t="s">
        <v>1023</v>
      </c>
      <c r="K516" s="375" t="s">
        <v>477</v>
      </c>
      <c r="L516" s="375" t="s">
        <v>1024</v>
      </c>
      <c r="M516" s="375" t="s">
        <v>475</v>
      </c>
      <c r="N516" s="831" t="s">
        <v>913</v>
      </c>
      <c r="U516" s="862"/>
    </row>
    <row r="517" spans="1:21" x14ac:dyDescent="0.4">
      <c r="A517" s="428" t="s">
        <v>49</v>
      </c>
      <c r="B517" s="375" t="s">
        <v>414</v>
      </c>
      <c r="C517" s="375" t="s">
        <v>64</v>
      </c>
      <c r="D517" s="375" t="s">
        <v>406</v>
      </c>
      <c r="E517" s="375" t="s">
        <v>717</v>
      </c>
      <c r="F517" s="824">
        <v>0.34899999999999998</v>
      </c>
      <c r="G517" s="375" t="s">
        <v>396</v>
      </c>
      <c r="H517" s="375" t="s">
        <v>400</v>
      </c>
      <c r="I517" s="763">
        <v>1.5000003554315054E-5</v>
      </c>
      <c r="J517" s="375" t="s">
        <v>1023</v>
      </c>
      <c r="K517" s="375" t="s">
        <v>477</v>
      </c>
      <c r="L517" s="375" t="s">
        <v>1024</v>
      </c>
      <c r="M517" s="375" t="s">
        <v>475</v>
      </c>
      <c r="N517" s="831" t="s">
        <v>913</v>
      </c>
      <c r="U517" s="862"/>
    </row>
    <row r="518" spans="1:21" x14ac:dyDescent="0.4">
      <c r="A518" s="428" t="s">
        <v>49</v>
      </c>
      <c r="B518" s="375" t="s">
        <v>414</v>
      </c>
      <c r="C518" s="375" t="s">
        <v>64</v>
      </c>
      <c r="D518" s="375" t="s">
        <v>406</v>
      </c>
      <c r="E518" s="375" t="s">
        <v>717</v>
      </c>
      <c r="F518" s="824">
        <v>0.34899999999999998</v>
      </c>
      <c r="G518" s="375" t="s">
        <v>1025</v>
      </c>
      <c r="H518" s="375" t="s">
        <v>400</v>
      </c>
      <c r="I518" s="763">
        <v>0.80502721018474055</v>
      </c>
      <c r="J518" s="375" t="s">
        <v>1023</v>
      </c>
      <c r="K518" s="375" t="s">
        <v>477</v>
      </c>
      <c r="L518" s="375" t="s">
        <v>1024</v>
      </c>
      <c r="M518" s="375" t="s">
        <v>475</v>
      </c>
      <c r="N518" s="831" t="s">
        <v>913</v>
      </c>
      <c r="U518" s="862"/>
    </row>
    <row r="519" spans="1:21" x14ac:dyDescent="0.4">
      <c r="A519" s="428" t="s">
        <v>49</v>
      </c>
      <c r="B519" s="375" t="s">
        <v>414</v>
      </c>
      <c r="C519" s="375" t="s">
        <v>64</v>
      </c>
      <c r="D519" s="375" t="s">
        <v>406</v>
      </c>
      <c r="E519" s="375" t="s">
        <v>717</v>
      </c>
      <c r="F519" s="824">
        <v>0.34899999999999998</v>
      </c>
      <c r="G519" s="375" t="s">
        <v>387</v>
      </c>
      <c r="H519" s="375" t="s">
        <v>401</v>
      </c>
      <c r="I519" s="378">
        <v>1.4811811875518119E-5</v>
      </c>
      <c r="J519" s="375" t="s">
        <v>1023</v>
      </c>
      <c r="K519" s="375" t="s">
        <v>477</v>
      </c>
      <c r="L519" s="375" t="s">
        <v>1024</v>
      </c>
      <c r="M519" s="375" t="s">
        <v>475</v>
      </c>
      <c r="N519" s="831" t="s">
        <v>915</v>
      </c>
      <c r="U519" s="862"/>
    </row>
    <row r="520" spans="1:21" x14ac:dyDescent="0.4">
      <c r="A520" s="428" t="s">
        <v>49</v>
      </c>
      <c r="B520" s="375" t="s">
        <v>414</v>
      </c>
      <c r="C520" s="375" t="s">
        <v>64</v>
      </c>
      <c r="D520" s="375" t="s">
        <v>406</v>
      </c>
      <c r="E520" s="375" t="s">
        <v>717</v>
      </c>
      <c r="F520" s="824">
        <v>0.34899999999999998</v>
      </c>
      <c r="G520" s="375" t="s">
        <v>388</v>
      </c>
      <c r="H520" s="375" t="s">
        <v>401</v>
      </c>
      <c r="I520" s="378">
        <v>1.1846175246406872E-4</v>
      </c>
      <c r="J520" s="375" t="s">
        <v>1023</v>
      </c>
      <c r="K520" s="375" t="s">
        <v>477</v>
      </c>
      <c r="L520" s="375" t="s">
        <v>1024</v>
      </c>
      <c r="M520" s="375" t="s">
        <v>475</v>
      </c>
      <c r="N520" s="831" t="s">
        <v>915</v>
      </c>
      <c r="U520" s="862"/>
    </row>
    <row r="521" spans="1:21" x14ac:dyDescent="0.4">
      <c r="A521" s="428" t="s">
        <v>49</v>
      </c>
      <c r="B521" s="375" t="s">
        <v>414</v>
      </c>
      <c r="C521" s="375" t="s">
        <v>64</v>
      </c>
      <c r="D521" s="375" t="s">
        <v>406</v>
      </c>
      <c r="E521" s="375" t="s">
        <v>717</v>
      </c>
      <c r="F521" s="824">
        <v>0.34899999999999998</v>
      </c>
      <c r="G521" s="375" t="s">
        <v>389</v>
      </c>
      <c r="H521" s="375" t="s">
        <v>401</v>
      </c>
      <c r="I521" s="378">
        <v>8.7382857965879795E-4</v>
      </c>
      <c r="J521" s="375" t="s">
        <v>1023</v>
      </c>
      <c r="K521" s="375" t="s">
        <v>477</v>
      </c>
      <c r="L521" s="375" t="s">
        <v>1024</v>
      </c>
      <c r="M521" s="375" t="s">
        <v>475</v>
      </c>
      <c r="N521" s="831" t="s">
        <v>915</v>
      </c>
      <c r="U521" s="862"/>
    </row>
    <row r="522" spans="1:21" x14ac:dyDescent="0.4">
      <c r="A522" s="428" t="s">
        <v>49</v>
      </c>
      <c r="B522" s="375" t="s">
        <v>414</v>
      </c>
      <c r="C522" s="375" t="s">
        <v>64</v>
      </c>
      <c r="D522" s="375" t="s">
        <v>406</v>
      </c>
      <c r="E522" s="375" t="s">
        <v>717</v>
      </c>
      <c r="F522" s="824">
        <v>0.34899999999999998</v>
      </c>
      <c r="G522" s="375" t="s">
        <v>390</v>
      </c>
      <c r="H522" s="375" t="s">
        <v>401</v>
      </c>
      <c r="I522" s="378">
        <v>2.2850223287961742E-4</v>
      </c>
      <c r="J522" s="375" t="s">
        <v>1023</v>
      </c>
      <c r="K522" s="375" t="s">
        <v>477</v>
      </c>
      <c r="L522" s="375" t="s">
        <v>1024</v>
      </c>
      <c r="M522" s="375" t="s">
        <v>475</v>
      </c>
      <c r="N522" s="831" t="s">
        <v>915</v>
      </c>
      <c r="U522" s="862"/>
    </row>
    <row r="523" spans="1:21" x14ac:dyDescent="0.4">
      <c r="A523" s="428" t="s">
        <v>49</v>
      </c>
      <c r="B523" s="375" t="s">
        <v>414</v>
      </c>
      <c r="C523" s="375" t="s">
        <v>64</v>
      </c>
      <c r="D523" s="375" t="s">
        <v>406</v>
      </c>
      <c r="E523" s="375" t="s">
        <v>717</v>
      </c>
      <c r="F523" s="824">
        <v>0.34899999999999998</v>
      </c>
      <c r="G523" s="375" t="s">
        <v>391</v>
      </c>
      <c r="H523" s="375" t="s">
        <v>401</v>
      </c>
      <c r="I523" s="378">
        <v>1.8023186292613952E-4</v>
      </c>
      <c r="J523" s="375" t="s">
        <v>1023</v>
      </c>
      <c r="K523" s="375" t="s">
        <v>477</v>
      </c>
      <c r="L523" s="375" t="s">
        <v>1024</v>
      </c>
      <c r="M523" s="375" t="s">
        <v>475</v>
      </c>
      <c r="N523" s="831" t="s">
        <v>915</v>
      </c>
      <c r="U523" s="862"/>
    </row>
    <row r="524" spans="1:21" x14ac:dyDescent="0.4">
      <c r="A524" s="428" t="s">
        <v>49</v>
      </c>
      <c r="B524" s="375" t="s">
        <v>414</v>
      </c>
      <c r="C524" s="375" t="s">
        <v>64</v>
      </c>
      <c r="D524" s="375" t="s">
        <v>406</v>
      </c>
      <c r="E524" s="375" t="s">
        <v>717</v>
      </c>
      <c r="F524" s="824">
        <v>0.34899999999999998</v>
      </c>
      <c r="G524" s="375" t="s">
        <v>392</v>
      </c>
      <c r="H524" s="375" t="s">
        <v>401</v>
      </c>
      <c r="I524" s="378">
        <v>2.8148292702354994E-3</v>
      </c>
      <c r="J524" s="375" t="s">
        <v>1023</v>
      </c>
      <c r="K524" s="375" t="s">
        <v>477</v>
      </c>
      <c r="L524" s="375" t="s">
        <v>1024</v>
      </c>
      <c r="M524" s="375" t="s">
        <v>475</v>
      </c>
      <c r="N524" s="831" t="s">
        <v>915</v>
      </c>
      <c r="U524" s="862"/>
    </row>
    <row r="525" spans="1:21" x14ac:dyDescent="0.4">
      <c r="A525" s="428" t="s">
        <v>49</v>
      </c>
      <c r="B525" s="375" t="s">
        <v>414</v>
      </c>
      <c r="C525" s="375" t="s">
        <v>64</v>
      </c>
      <c r="D525" s="375" t="s">
        <v>406</v>
      </c>
      <c r="E525" s="375" t="s">
        <v>717</v>
      </c>
      <c r="F525" s="824">
        <v>0.34899999999999998</v>
      </c>
      <c r="G525" s="375" t="s">
        <v>393</v>
      </c>
      <c r="H525" s="375" t="s">
        <v>401</v>
      </c>
      <c r="I525" s="378">
        <v>7.7443255292542101E-6</v>
      </c>
      <c r="J525" s="375" t="s">
        <v>1023</v>
      </c>
      <c r="K525" s="375" t="s">
        <v>477</v>
      </c>
      <c r="L525" s="375" t="s">
        <v>1024</v>
      </c>
      <c r="M525" s="375" t="s">
        <v>475</v>
      </c>
      <c r="N525" s="831" t="s">
        <v>915</v>
      </c>
      <c r="U525" s="862"/>
    </row>
    <row r="526" spans="1:21" x14ac:dyDescent="0.4">
      <c r="A526" s="428" t="s">
        <v>49</v>
      </c>
      <c r="B526" s="375" t="s">
        <v>414</v>
      </c>
      <c r="C526" s="375" t="s">
        <v>64</v>
      </c>
      <c r="D526" s="375" t="s">
        <v>406</v>
      </c>
      <c r="E526" s="375" t="s">
        <v>717</v>
      </c>
      <c r="F526" s="824">
        <v>0.34899999999999998</v>
      </c>
      <c r="G526" s="375" t="s">
        <v>394</v>
      </c>
      <c r="H526" s="375" t="s">
        <v>401</v>
      </c>
      <c r="I526" s="378">
        <v>1.4589473825753993E-5</v>
      </c>
      <c r="J526" s="375" t="s">
        <v>1023</v>
      </c>
      <c r="K526" s="375" t="s">
        <v>477</v>
      </c>
      <c r="L526" s="375" t="s">
        <v>1024</v>
      </c>
      <c r="M526" s="375" t="s">
        <v>475</v>
      </c>
      <c r="N526" s="831" t="s">
        <v>915</v>
      </c>
      <c r="U526" s="862"/>
    </row>
    <row r="527" spans="1:21" x14ac:dyDescent="0.4">
      <c r="A527" s="428" t="s">
        <v>49</v>
      </c>
      <c r="B527" s="375" t="s">
        <v>414</v>
      </c>
      <c r="C527" s="375" t="s">
        <v>64</v>
      </c>
      <c r="D527" s="375" t="s">
        <v>406</v>
      </c>
      <c r="E527" s="375" t="s">
        <v>717</v>
      </c>
      <c r="F527" s="824">
        <v>0.34899999999999998</v>
      </c>
      <c r="G527" s="375" t="s">
        <v>395</v>
      </c>
      <c r="H527" s="375" t="s">
        <v>401</v>
      </c>
      <c r="I527" s="378">
        <v>1.1288505074025222E-5</v>
      </c>
      <c r="J527" s="375" t="s">
        <v>1023</v>
      </c>
      <c r="K527" s="375" t="s">
        <v>477</v>
      </c>
      <c r="L527" s="375" t="s">
        <v>1024</v>
      </c>
      <c r="M527" s="375" t="s">
        <v>475</v>
      </c>
      <c r="N527" s="831" t="s">
        <v>915</v>
      </c>
      <c r="U527" s="862"/>
    </row>
    <row r="528" spans="1:21" x14ac:dyDescent="0.4">
      <c r="A528" s="428" t="s">
        <v>49</v>
      </c>
      <c r="B528" s="375" t="s">
        <v>414</v>
      </c>
      <c r="C528" s="375" t="s">
        <v>64</v>
      </c>
      <c r="D528" s="375" t="s">
        <v>406</v>
      </c>
      <c r="E528" s="375" t="s">
        <v>717</v>
      </c>
      <c r="F528" s="824">
        <v>0.34899999999999998</v>
      </c>
      <c r="G528" s="375" t="s">
        <v>396</v>
      </c>
      <c r="H528" s="375" t="s">
        <v>401</v>
      </c>
      <c r="I528" s="378">
        <v>1.5007889999503837E-5</v>
      </c>
      <c r="J528" s="375" t="s">
        <v>1023</v>
      </c>
      <c r="K528" s="375" t="s">
        <v>477</v>
      </c>
      <c r="L528" s="375" t="s">
        <v>1024</v>
      </c>
      <c r="M528" s="375" t="s">
        <v>475</v>
      </c>
      <c r="N528" s="831" t="s">
        <v>915</v>
      </c>
      <c r="U528" s="862"/>
    </row>
    <row r="529" spans="1:21" x14ac:dyDescent="0.4">
      <c r="A529" s="428" t="s">
        <v>49</v>
      </c>
      <c r="B529" s="375" t="s">
        <v>414</v>
      </c>
      <c r="C529" s="375" t="s">
        <v>64</v>
      </c>
      <c r="D529" s="375" t="s">
        <v>406</v>
      </c>
      <c r="E529" s="375" t="s">
        <v>717</v>
      </c>
      <c r="F529" s="824">
        <v>0.34899999999999998</v>
      </c>
      <c r="G529" s="375" t="s">
        <v>1025</v>
      </c>
      <c r="H529" s="375" t="s">
        <v>401</v>
      </c>
      <c r="I529" s="378">
        <v>0.80568281761382754</v>
      </c>
      <c r="J529" s="375" t="s">
        <v>1023</v>
      </c>
      <c r="K529" s="375" t="s">
        <v>477</v>
      </c>
      <c r="L529" s="375" t="s">
        <v>1024</v>
      </c>
      <c r="M529" s="375" t="s">
        <v>475</v>
      </c>
      <c r="N529" s="831" t="s">
        <v>915</v>
      </c>
      <c r="U529" s="862"/>
    </row>
    <row r="530" spans="1:21" x14ac:dyDescent="0.4">
      <c r="A530" s="428" t="s">
        <v>49</v>
      </c>
      <c r="B530" s="375" t="s">
        <v>414</v>
      </c>
      <c r="C530" s="375" t="s">
        <v>65</v>
      </c>
      <c r="D530" s="375" t="s">
        <v>52</v>
      </c>
      <c r="E530" s="375"/>
      <c r="F530" s="824">
        <v>0.34300000000000003</v>
      </c>
      <c r="G530" s="375" t="s">
        <v>387</v>
      </c>
      <c r="H530" s="375" t="s">
        <v>400</v>
      </c>
      <c r="I530" s="763">
        <v>1.8000004265178062E-5</v>
      </c>
      <c r="J530" s="375" t="s">
        <v>1023</v>
      </c>
      <c r="K530" s="375" t="s">
        <v>477</v>
      </c>
      <c r="L530" s="375" t="s">
        <v>1024</v>
      </c>
      <c r="M530" s="375" t="s">
        <v>475</v>
      </c>
      <c r="N530" s="831" t="s">
        <v>929</v>
      </c>
      <c r="U530" s="862"/>
    </row>
    <row r="531" spans="1:21" x14ac:dyDescent="0.4">
      <c r="A531" s="428" t="s">
        <v>49</v>
      </c>
      <c r="B531" s="375" t="s">
        <v>414</v>
      </c>
      <c r="C531" s="375" t="s">
        <v>65</v>
      </c>
      <c r="D531" s="375" t="s">
        <v>52</v>
      </c>
      <c r="E531" s="375"/>
      <c r="F531" s="824">
        <v>0.34300000000000003</v>
      </c>
      <c r="G531" s="375" t="s">
        <v>388</v>
      </c>
      <c r="H531" s="375" t="s">
        <v>400</v>
      </c>
      <c r="I531" s="763">
        <v>1.4700003483228752E-4</v>
      </c>
      <c r="J531" s="375" t="s">
        <v>1023</v>
      </c>
      <c r="K531" s="375" t="s">
        <v>477</v>
      </c>
      <c r="L531" s="375" t="s">
        <v>1024</v>
      </c>
      <c r="M531" s="375" t="s">
        <v>475</v>
      </c>
      <c r="N531" s="831" t="s">
        <v>929</v>
      </c>
      <c r="U531" s="862"/>
    </row>
    <row r="532" spans="1:21" x14ac:dyDescent="0.4">
      <c r="A532" s="428" t="s">
        <v>49</v>
      </c>
      <c r="B532" s="375" t="s">
        <v>414</v>
      </c>
      <c r="C532" s="375" t="s">
        <v>65</v>
      </c>
      <c r="D532" s="375" t="s">
        <v>52</v>
      </c>
      <c r="E532" s="375"/>
      <c r="F532" s="824">
        <v>0.34300000000000003</v>
      </c>
      <c r="G532" s="375" t="s">
        <v>389</v>
      </c>
      <c r="H532" s="375" t="s">
        <v>400</v>
      </c>
      <c r="I532" s="763">
        <v>1.4720003487967836E-3</v>
      </c>
      <c r="J532" s="375" t="s">
        <v>1023</v>
      </c>
      <c r="K532" s="375" t="s">
        <v>477</v>
      </c>
      <c r="L532" s="375" t="s">
        <v>1024</v>
      </c>
      <c r="M532" s="375" t="s">
        <v>475</v>
      </c>
      <c r="N532" s="831" t="s">
        <v>929</v>
      </c>
      <c r="U532" s="862"/>
    </row>
    <row r="533" spans="1:21" x14ac:dyDescent="0.4">
      <c r="A533" s="428" t="s">
        <v>49</v>
      </c>
      <c r="B533" s="375" t="s">
        <v>414</v>
      </c>
      <c r="C533" s="375" t="s">
        <v>65</v>
      </c>
      <c r="D533" s="375" t="s">
        <v>52</v>
      </c>
      <c r="E533" s="378"/>
      <c r="F533" s="824">
        <v>0.34300000000000003</v>
      </c>
      <c r="G533" s="375" t="s">
        <v>390</v>
      </c>
      <c r="H533" s="375" t="s">
        <v>400</v>
      </c>
      <c r="I533" s="763">
        <v>1.8600004407350664E-4</v>
      </c>
      <c r="J533" s="375" t="s">
        <v>1023</v>
      </c>
      <c r="K533" s="375" t="s">
        <v>477</v>
      </c>
      <c r="L533" s="375" t="s">
        <v>1024</v>
      </c>
      <c r="M533" s="375" t="s">
        <v>475</v>
      </c>
      <c r="N533" s="831" t="s">
        <v>929</v>
      </c>
      <c r="U533" s="862"/>
    </row>
    <row r="534" spans="1:21" x14ac:dyDescent="0.4">
      <c r="A534" s="428" t="s">
        <v>49</v>
      </c>
      <c r="B534" s="375" t="s">
        <v>414</v>
      </c>
      <c r="C534" s="375" t="s">
        <v>65</v>
      </c>
      <c r="D534" s="375" t="s">
        <v>52</v>
      </c>
      <c r="E534" s="378"/>
      <c r="F534" s="824">
        <v>0.34300000000000003</v>
      </c>
      <c r="G534" s="375" t="s">
        <v>391</v>
      </c>
      <c r="H534" s="375" t="s">
        <v>400</v>
      </c>
      <c r="I534" s="763">
        <v>1.6100003814964825E-4</v>
      </c>
      <c r="J534" s="375" t="s">
        <v>1023</v>
      </c>
      <c r="K534" s="375" t="s">
        <v>477</v>
      </c>
      <c r="L534" s="375" t="s">
        <v>1024</v>
      </c>
      <c r="M534" s="375" t="s">
        <v>475</v>
      </c>
      <c r="N534" s="831" t="s">
        <v>929</v>
      </c>
      <c r="U534" s="862"/>
    </row>
    <row r="535" spans="1:21" x14ac:dyDescent="0.4">
      <c r="A535" s="428" t="s">
        <v>49</v>
      </c>
      <c r="B535" s="375" t="s">
        <v>414</v>
      </c>
      <c r="C535" s="375" t="s">
        <v>65</v>
      </c>
      <c r="D535" s="375" t="s">
        <v>52</v>
      </c>
      <c r="E535" s="378"/>
      <c r="F535" s="824">
        <v>0.34300000000000003</v>
      </c>
      <c r="G535" s="375" t="s">
        <v>392</v>
      </c>
      <c r="H535" s="375" t="s">
        <v>400</v>
      </c>
      <c r="I535" s="763">
        <v>3.0430007210520468E-3</v>
      </c>
      <c r="J535" s="375" t="s">
        <v>1023</v>
      </c>
      <c r="K535" s="375" t="s">
        <v>477</v>
      </c>
      <c r="L535" s="375" t="s">
        <v>1024</v>
      </c>
      <c r="M535" s="375" t="s">
        <v>475</v>
      </c>
      <c r="N535" s="831" t="s">
        <v>929</v>
      </c>
      <c r="U535" s="862"/>
    </row>
    <row r="536" spans="1:21" x14ac:dyDescent="0.4">
      <c r="A536" s="428" t="s">
        <v>49</v>
      </c>
      <c r="B536" s="375" t="s">
        <v>414</v>
      </c>
      <c r="C536" s="375" t="s">
        <v>65</v>
      </c>
      <c r="D536" s="375" t="s">
        <v>52</v>
      </c>
      <c r="E536" s="378"/>
      <c r="F536" s="824">
        <v>0.34300000000000003</v>
      </c>
      <c r="G536" s="375" t="s">
        <v>393</v>
      </c>
      <c r="H536" s="375" t="s">
        <v>400</v>
      </c>
      <c r="I536" s="763">
        <v>6.9230016404348731E-6</v>
      </c>
      <c r="J536" s="375" t="s">
        <v>1023</v>
      </c>
      <c r="K536" s="375" t="s">
        <v>477</v>
      </c>
      <c r="L536" s="375" t="s">
        <v>1024</v>
      </c>
      <c r="M536" s="375" t="s">
        <v>475</v>
      </c>
      <c r="N536" s="831" t="s">
        <v>929</v>
      </c>
      <c r="U536" s="862"/>
    </row>
    <row r="537" spans="1:21" x14ac:dyDescent="0.4">
      <c r="A537" s="428" t="s">
        <v>49</v>
      </c>
      <c r="B537" s="375" t="s">
        <v>414</v>
      </c>
      <c r="C537" s="375" t="s">
        <v>65</v>
      </c>
      <c r="D537" s="375" t="s">
        <v>52</v>
      </c>
      <c r="E537" s="378"/>
      <c r="F537" s="824">
        <v>0.34300000000000003</v>
      </c>
      <c r="G537" s="375" t="s">
        <v>394</v>
      </c>
      <c r="H537" s="375" t="s">
        <v>400</v>
      </c>
      <c r="I537" s="763">
        <v>1.3041003090121508E-5</v>
      </c>
      <c r="J537" s="375" t="s">
        <v>1023</v>
      </c>
      <c r="K537" s="375" t="s">
        <v>477</v>
      </c>
      <c r="L537" s="375" t="s">
        <v>1024</v>
      </c>
      <c r="M537" s="375" t="s">
        <v>475</v>
      </c>
      <c r="N537" s="831" t="s">
        <v>929</v>
      </c>
      <c r="U537" s="862"/>
    </row>
    <row r="538" spans="1:21" x14ac:dyDescent="0.4">
      <c r="A538" s="428" t="s">
        <v>49</v>
      </c>
      <c r="B538" s="375" t="s">
        <v>414</v>
      </c>
      <c r="C538" s="375" t="s">
        <v>65</v>
      </c>
      <c r="D538" s="375" t="s">
        <v>52</v>
      </c>
      <c r="E538" s="378"/>
      <c r="F538" s="824">
        <v>0.34300000000000003</v>
      </c>
      <c r="G538" s="375" t="s">
        <v>395</v>
      </c>
      <c r="H538" s="375" t="s">
        <v>400</v>
      </c>
      <c r="I538" s="763">
        <v>1.000000236954337E-5</v>
      </c>
      <c r="J538" s="375" t="s">
        <v>1023</v>
      </c>
      <c r="K538" s="375" t="s">
        <v>477</v>
      </c>
      <c r="L538" s="375" t="s">
        <v>1024</v>
      </c>
      <c r="M538" s="375" t="s">
        <v>475</v>
      </c>
      <c r="N538" s="831" t="s">
        <v>929</v>
      </c>
      <c r="U538" s="862"/>
    </row>
    <row r="539" spans="1:21" x14ac:dyDescent="0.4">
      <c r="A539" s="428" t="s">
        <v>49</v>
      </c>
      <c r="B539" s="375" t="s">
        <v>414</v>
      </c>
      <c r="C539" s="375" t="s">
        <v>65</v>
      </c>
      <c r="D539" s="375" t="s">
        <v>52</v>
      </c>
      <c r="E539" s="378"/>
      <c r="F539" s="824">
        <v>0.34300000000000003</v>
      </c>
      <c r="G539" s="375" t="s">
        <v>396</v>
      </c>
      <c r="H539" s="375" t="s">
        <v>400</v>
      </c>
      <c r="I539" s="763">
        <v>1.6000003791269388E-5</v>
      </c>
      <c r="J539" s="375" t="s">
        <v>1023</v>
      </c>
      <c r="K539" s="375" t="s">
        <v>477</v>
      </c>
      <c r="L539" s="375" t="s">
        <v>1024</v>
      </c>
      <c r="M539" s="375" t="s">
        <v>475</v>
      </c>
      <c r="N539" s="831" t="s">
        <v>929</v>
      </c>
      <c r="U539" s="862"/>
    </row>
    <row r="540" spans="1:21" x14ac:dyDescent="0.4">
      <c r="A540" s="428" t="s">
        <v>49</v>
      </c>
      <c r="B540" s="375" t="s">
        <v>414</v>
      </c>
      <c r="C540" s="375" t="s">
        <v>65</v>
      </c>
      <c r="D540" s="375" t="s">
        <v>52</v>
      </c>
      <c r="E540" s="378"/>
      <c r="F540" s="824">
        <v>0.34300000000000003</v>
      </c>
      <c r="G540" s="375" t="s">
        <v>1025</v>
      </c>
      <c r="H540" s="375" t="s">
        <v>400</v>
      </c>
      <c r="I540" s="763">
        <v>0.81905865260074728</v>
      </c>
      <c r="J540" s="375" t="s">
        <v>1023</v>
      </c>
      <c r="K540" s="375" t="s">
        <v>477</v>
      </c>
      <c r="L540" s="375" t="s">
        <v>1024</v>
      </c>
      <c r="M540" s="375" t="s">
        <v>475</v>
      </c>
      <c r="N540" s="831" t="s">
        <v>929</v>
      </c>
      <c r="U540" s="862"/>
    </row>
    <row r="541" spans="1:21" x14ac:dyDescent="0.4">
      <c r="A541" s="428" t="s">
        <v>49</v>
      </c>
      <c r="B541" s="375" t="s">
        <v>414</v>
      </c>
      <c r="C541" s="375" t="s">
        <v>65</v>
      </c>
      <c r="D541" s="375" t="s">
        <v>52</v>
      </c>
      <c r="E541" s="378"/>
      <c r="F541" s="824">
        <v>0.34300000000000003</v>
      </c>
      <c r="G541" s="375" t="s">
        <v>387</v>
      </c>
      <c r="H541" s="375" t="s">
        <v>401</v>
      </c>
      <c r="I541" s="378">
        <v>1.8811812823335467E-5</v>
      </c>
      <c r="J541" s="375" t="s">
        <v>1023</v>
      </c>
      <c r="K541" s="375" t="s">
        <v>477</v>
      </c>
      <c r="L541" s="375" t="s">
        <v>1024</v>
      </c>
      <c r="M541" s="375" t="s">
        <v>475</v>
      </c>
      <c r="N541" s="831" t="s">
        <v>933</v>
      </c>
      <c r="U541" s="862"/>
    </row>
    <row r="542" spans="1:21" x14ac:dyDescent="0.4">
      <c r="A542" s="428" t="s">
        <v>49</v>
      </c>
      <c r="B542" s="375" t="s">
        <v>414</v>
      </c>
      <c r="C542" s="375" t="s">
        <v>65</v>
      </c>
      <c r="D542" s="375" t="s">
        <v>52</v>
      </c>
      <c r="E542" s="378"/>
      <c r="F542" s="824">
        <v>0.34300000000000003</v>
      </c>
      <c r="G542" s="375" t="s">
        <v>388</v>
      </c>
      <c r="H542" s="375" t="s">
        <v>401</v>
      </c>
      <c r="I542" s="378">
        <v>1.5246176052051614E-4</v>
      </c>
      <c r="J542" s="375" t="s">
        <v>1023</v>
      </c>
      <c r="K542" s="375" t="s">
        <v>477</v>
      </c>
      <c r="L542" s="375" t="s">
        <v>1024</v>
      </c>
      <c r="M542" s="375" t="s">
        <v>475</v>
      </c>
      <c r="N542" s="831" t="s">
        <v>933</v>
      </c>
      <c r="U542" s="862"/>
    </row>
    <row r="543" spans="1:21" x14ac:dyDescent="0.4">
      <c r="A543" s="428" t="s">
        <v>49</v>
      </c>
      <c r="B543" s="375" t="s">
        <v>414</v>
      </c>
      <c r="C543" s="375" t="s">
        <v>65</v>
      </c>
      <c r="D543" s="375" t="s">
        <v>52</v>
      </c>
      <c r="E543" s="378"/>
      <c r="F543" s="824">
        <v>0.34300000000000003</v>
      </c>
      <c r="G543" s="375" t="s">
        <v>389</v>
      </c>
      <c r="H543" s="375" t="s">
        <v>401</v>
      </c>
      <c r="I543" s="378">
        <v>1.4728287215944457E-3</v>
      </c>
      <c r="J543" s="375" t="s">
        <v>1023</v>
      </c>
      <c r="K543" s="375" t="s">
        <v>477</v>
      </c>
      <c r="L543" s="375" t="s">
        <v>1024</v>
      </c>
      <c r="M543" s="375" t="s">
        <v>475</v>
      </c>
      <c r="N543" s="831" t="s">
        <v>933</v>
      </c>
      <c r="U543" s="862"/>
    </row>
    <row r="544" spans="1:21" x14ac:dyDescent="0.4">
      <c r="A544" s="428" t="s">
        <v>49</v>
      </c>
      <c r="B544" s="375" t="s">
        <v>414</v>
      </c>
      <c r="C544" s="375" t="s">
        <v>65</v>
      </c>
      <c r="D544" s="375" t="s">
        <v>52</v>
      </c>
      <c r="E544" s="378"/>
      <c r="F544" s="824">
        <v>0.34300000000000003</v>
      </c>
      <c r="G544" s="375" t="s">
        <v>390</v>
      </c>
      <c r="H544" s="375" t="s">
        <v>401</v>
      </c>
      <c r="I544" s="378">
        <v>1.8650222292753525E-4</v>
      </c>
      <c r="J544" s="375" t="s">
        <v>1023</v>
      </c>
      <c r="K544" s="375" t="s">
        <v>477</v>
      </c>
      <c r="L544" s="375" t="s">
        <v>1024</v>
      </c>
      <c r="M544" s="375" t="s">
        <v>475</v>
      </c>
      <c r="N544" s="831" t="s">
        <v>933</v>
      </c>
      <c r="U544" s="862"/>
    </row>
    <row r="545" spans="1:21" x14ac:dyDescent="0.4">
      <c r="A545" s="428" t="s">
        <v>49</v>
      </c>
      <c r="B545" s="375" t="s">
        <v>414</v>
      </c>
      <c r="C545" s="375" t="s">
        <v>65</v>
      </c>
      <c r="D545" s="375" t="s">
        <v>52</v>
      </c>
      <c r="E545" s="378"/>
      <c r="F545" s="824">
        <v>0.34300000000000003</v>
      </c>
      <c r="G545" s="375" t="s">
        <v>391</v>
      </c>
      <c r="H545" s="375" t="s">
        <v>401</v>
      </c>
      <c r="I545" s="378">
        <v>1.6123185842400716E-4</v>
      </c>
      <c r="J545" s="375" t="s">
        <v>1023</v>
      </c>
      <c r="K545" s="375" t="s">
        <v>477</v>
      </c>
      <c r="L545" s="375" t="s">
        <v>1024</v>
      </c>
      <c r="M545" s="375" t="s">
        <v>475</v>
      </c>
      <c r="N545" s="831" t="s">
        <v>933</v>
      </c>
      <c r="U545" s="862"/>
    </row>
    <row r="546" spans="1:21" x14ac:dyDescent="0.4">
      <c r="A546" s="428" t="s">
        <v>49</v>
      </c>
      <c r="B546" s="375" t="s">
        <v>414</v>
      </c>
      <c r="C546" s="375" t="s">
        <v>65</v>
      </c>
      <c r="D546" s="375" t="s">
        <v>52</v>
      </c>
      <c r="E546" s="378"/>
      <c r="F546" s="824">
        <v>0.34300000000000003</v>
      </c>
      <c r="G546" s="375" t="s">
        <v>392</v>
      </c>
      <c r="H546" s="375" t="s">
        <v>401</v>
      </c>
      <c r="I546" s="378">
        <v>3.0458293249719507E-3</v>
      </c>
      <c r="J546" s="375" t="s">
        <v>1023</v>
      </c>
      <c r="K546" s="375" t="s">
        <v>477</v>
      </c>
      <c r="L546" s="375" t="s">
        <v>1024</v>
      </c>
      <c r="M546" s="375" t="s">
        <v>475</v>
      </c>
      <c r="N546" s="831" t="s">
        <v>933</v>
      </c>
      <c r="U546" s="862"/>
    </row>
    <row r="547" spans="1:21" x14ac:dyDescent="0.4">
      <c r="A547" s="428" t="s">
        <v>49</v>
      </c>
      <c r="B547" s="375" t="s">
        <v>414</v>
      </c>
      <c r="C547" s="375" t="s">
        <v>65</v>
      </c>
      <c r="D547" s="375" t="s">
        <v>52</v>
      </c>
      <c r="E547" s="378"/>
      <c r="F547" s="824">
        <v>0.34300000000000003</v>
      </c>
      <c r="G547" s="375" t="s">
        <v>393</v>
      </c>
      <c r="H547" s="375" t="s">
        <v>401</v>
      </c>
      <c r="I547" s="378">
        <v>6.927325335662516E-6</v>
      </c>
      <c r="J547" s="375" t="s">
        <v>1023</v>
      </c>
      <c r="K547" s="375" t="s">
        <v>477</v>
      </c>
      <c r="L547" s="375" t="s">
        <v>1024</v>
      </c>
      <c r="M547" s="375" t="s">
        <v>475</v>
      </c>
      <c r="N547" s="831" t="s">
        <v>933</v>
      </c>
      <c r="U547" s="862"/>
    </row>
    <row r="548" spans="1:21" x14ac:dyDescent="0.4">
      <c r="A548" s="428" t="s">
        <v>49</v>
      </c>
      <c r="B548" s="375" t="s">
        <v>414</v>
      </c>
      <c r="C548" s="375" t="s">
        <v>65</v>
      </c>
      <c r="D548" s="375" t="s">
        <v>52</v>
      </c>
      <c r="E548" s="378"/>
      <c r="F548" s="824">
        <v>0.34300000000000003</v>
      </c>
      <c r="G548" s="375" t="s">
        <v>394</v>
      </c>
      <c r="H548" s="375" t="s">
        <v>401</v>
      </c>
      <c r="I548" s="378">
        <v>1.3050473461081271E-5</v>
      </c>
      <c r="J548" s="375" t="s">
        <v>1023</v>
      </c>
      <c r="K548" s="375" t="s">
        <v>477</v>
      </c>
      <c r="L548" s="375" t="s">
        <v>1024</v>
      </c>
      <c r="M548" s="375" t="s">
        <v>475</v>
      </c>
      <c r="N548" s="831" t="s">
        <v>933</v>
      </c>
      <c r="U548" s="862"/>
    </row>
    <row r="549" spans="1:21" x14ac:dyDescent="0.4">
      <c r="A549" s="428" t="s">
        <v>49</v>
      </c>
      <c r="B549" s="375" t="s">
        <v>414</v>
      </c>
      <c r="C549" s="375" t="s">
        <v>65</v>
      </c>
      <c r="D549" s="375" t="s">
        <v>52</v>
      </c>
      <c r="E549" s="375"/>
      <c r="F549" s="824">
        <v>0.34300000000000003</v>
      </c>
      <c r="G549" s="375" t="s">
        <v>395</v>
      </c>
      <c r="H549" s="375" t="s">
        <v>401</v>
      </c>
      <c r="I549" s="378">
        <v>1.1288505074025222E-5</v>
      </c>
      <c r="J549" s="375" t="s">
        <v>1023</v>
      </c>
      <c r="K549" s="375" t="s">
        <v>477</v>
      </c>
      <c r="L549" s="375" t="s">
        <v>1024</v>
      </c>
      <c r="M549" s="375" t="s">
        <v>475</v>
      </c>
      <c r="N549" s="831" t="s">
        <v>933</v>
      </c>
      <c r="U549" s="862"/>
    </row>
    <row r="550" spans="1:21" x14ac:dyDescent="0.4">
      <c r="A550" s="428" t="s">
        <v>49</v>
      </c>
      <c r="B550" s="375" t="s">
        <v>414</v>
      </c>
      <c r="C550" s="375" t="s">
        <v>65</v>
      </c>
      <c r="D550" s="375" t="s">
        <v>52</v>
      </c>
      <c r="E550" s="375"/>
      <c r="F550" s="824">
        <v>0.34300000000000003</v>
      </c>
      <c r="G550" s="375" t="s">
        <v>396</v>
      </c>
      <c r="H550" s="375" t="s">
        <v>401</v>
      </c>
      <c r="I550" s="378">
        <v>1.6007890236458171E-5</v>
      </c>
      <c r="J550" s="375" t="s">
        <v>1023</v>
      </c>
      <c r="K550" s="375" t="s">
        <v>477</v>
      </c>
      <c r="L550" s="375" t="s">
        <v>1024</v>
      </c>
      <c r="M550" s="375" t="s">
        <v>475</v>
      </c>
      <c r="N550" s="831" t="s">
        <v>933</v>
      </c>
      <c r="U550" s="862"/>
    </row>
    <row r="551" spans="1:21" x14ac:dyDescent="0.4">
      <c r="A551" s="428" t="s">
        <v>49</v>
      </c>
      <c r="B551" s="375" t="s">
        <v>414</v>
      </c>
      <c r="C551" s="375" t="s">
        <v>65</v>
      </c>
      <c r="D551" s="375" t="s">
        <v>52</v>
      </c>
      <c r="E551" s="375"/>
      <c r="F551" s="824">
        <v>0.34300000000000003</v>
      </c>
      <c r="G551" s="375" t="s">
        <v>1025</v>
      </c>
      <c r="H551" s="375" t="s">
        <v>401</v>
      </c>
      <c r="I551" s="378">
        <v>0.81971426002983439</v>
      </c>
      <c r="J551" s="375" t="s">
        <v>1023</v>
      </c>
      <c r="K551" s="375" t="s">
        <v>477</v>
      </c>
      <c r="L551" s="375" t="s">
        <v>1024</v>
      </c>
      <c r="M551" s="375" t="s">
        <v>475</v>
      </c>
      <c r="N551" s="831" t="s">
        <v>933</v>
      </c>
      <c r="U551" s="862"/>
    </row>
    <row r="552" spans="1:21" x14ac:dyDescent="0.4">
      <c r="A552" s="428" t="s">
        <v>49</v>
      </c>
      <c r="B552" s="375" t="s">
        <v>414</v>
      </c>
      <c r="C552" s="375" t="s">
        <v>65</v>
      </c>
      <c r="D552" s="375" t="s">
        <v>53</v>
      </c>
      <c r="E552" s="375"/>
      <c r="F552" s="824">
        <v>0.39</v>
      </c>
      <c r="G552" s="375" t="s">
        <v>387</v>
      </c>
      <c r="H552" s="375" t="s">
        <v>400</v>
      </c>
      <c r="I552" s="763">
        <v>9.0000021325890313E-7</v>
      </c>
      <c r="J552" s="375" t="s">
        <v>1023</v>
      </c>
      <c r="K552" s="375" t="s">
        <v>477</v>
      </c>
      <c r="L552" s="375" t="s">
        <v>1024</v>
      </c>
      <c r="M552" s="375" t="s">
        <v>475</v>
      </c>
      <c r="N552" s="831" t="s">
        <v>939</v>
      </c>
      <c r="U552" s="862"/>
    </row>
    <row r="553" spans="1:21" x14ac:dyDescent="0.4">
      <c r="A553" s="428" t="s">
        <v>49</v>
      </c>
      <c r="B553" s="375" t="s">
        <v>414</v>
      </c>
      <c r="C553" s="375" t="s">
        <v>65</v>
      </c>
      <c r="D553" s="375" t="s">
        <v>53</v>
      </c>
      <c r="E553" s="375"/>
      <c r="F553" s="824">
        <v>0.39</v>
      </c>
      <c r="G553" s="375" t="s">
        <v>388</v>
      </c>
      <c r="H553" s="375" t="s">
        <v>400</v>
      </c>
      <c r="I553" s="763">
        <v>1.5100003578010487E-5</v>
      </c>
      <c r="J553" s="375" t="s">
        <v>1023</v>
      </c>
      <c r="K553" s="375" t="s">
        <v>477</v>
      </c>
      <c r="L553" s="375" t="s">
        <v>1024</v>
      </c>
      <c r="M553" s="375" t="s">
        <v>475</v>
      </c>
      <c r="N553" s="831" t="s">
        <v>939</v>
      </c>
      <c r="U553" s="862"/>
    </row>
    <row r="554" spans="1:21" x14ac:dyDescent="0.4">
      <c r="A554" s="428" t="s">
        <v>49</v>
      </c>
      <c r="B554" s="375" t="s">
        <v>414</v>
      </c>
      <c r="C554" s="375" t="s">
        <v>65</v>
      </c>
      <c r="D554" s="375" t="s">
        <v>53</v>
      </c>
      <c r="E554" s="375"/>
      <c r="F554" s="824">
        <v>0.39</v>
      </c>
      <c r="G554" s="375" t="s">
        <v>389</v>
      </c>
      <c r="H554" s="375" t="s">
        <v>400</v>
      </c>
      <c r="I554" s="763">
        <v>2.3500005568426909E-4</v>
      </c>
      <c r="J554" s="375" t="s">
        <v>1023</v>
      </c>
      <c r="K554" s="375" t="s">
        <v>477</v>
      </c>
      <c r="L554" s="375" t="s">
        <v>1024</v>
      </c>
      <c r="M554" s="375" t="s">
        <v>475</v>
      </c>
      <c r="N554" s="831" t="s">
        <v>939</v>
      </c>
      <c r="U554" s="862"/>
    </row>
    <row r="555" spans="1:21" x14ac:dyDescent="0.4">
      <c r="A555" s="428" t="s">
        <v>49</v>
      </c>
      <c r="B555" s="375" t="s">
        <v>414</v>
      </c>
      <c r="C555" s="375" t="s">
        <v>65</v>
      </c>
      <c r="D555" s="375" t="s">
        <v>53</v>
      </c>
      <c r="E555" s="378"/>
      <c r="F555" s="824">
        <v>0.39</v>
      </c>
      <c r="G555" s="375" t="s">
        <v>390</v>
      </c>
      <c r="H555" s="375" t="s">
        <v>400</v>
      </c>
      <c r="I555" s="763">
        <v>2.8400006729503167E-5</v>
      </c>
      <c r="J555" s="375" t="s">
        <v>1023</v>
      </c>
      <c r="K555" s="375" t="s">
        <v>477</v>
      </c>
      <c r="L555" s="375" t="s">
        <v>1024</v>
      </c>
      <c r="M555" s="375" t="s">
        <v>475</v>
      </c>
      <c r="N555" s="831" t="s">
        <v>939</v>
      </c>
      <c r="U555" s="862"/>
    </row>
    <row r="556" spans="1:21" x14ac:dyDescent="0.4">
      <c r="A556" s="410" t="s">
        <v>49</v>
      </c>
      <c r="B556" s="381" t="s">
        <v>414</v>
      </c>
      <c r="C556" s="381" t="s">
        <v>65</v>
      </c>
      <c r="D556" s="381" t="s">
        <v>53</v>
      </c>
      <c r="E556" s="425"/>
      <c r="F556" s="863">
        <v>0.39</v>
      </c>
      <c r="G556" s="381" t="s">
        <v>391</v>
      </c>
      <c r="H556" s="381" t="s">
        <v>400</v>
      </c>
      <c r="I556" s="861">
        <v>8.2700019596123672E-6</v>
      </c>
      <c r="J556" s="375" t="s">
        <v>1023</v>
      </c>
      <c r="K556" s="375" t="s">
        <v>477</v>
      </c>
      <c r="L556" s="375" t="s">
        <v>1024</v>
      </c>
      <c r="M556" s="375" t="s">
        <v>475</v>
      </c>
      <c r="N556" s="382" t="s">
        <v>939</v>
      </c>
      <c r="U556" s="862"/>
    </row>
    <row r="557" spans="1:21" x14ac:dyDescent="0.4">
      <c r="A557" s="428" t="s">
        <v>49</v>
      </c>
      <c r="B557" s="375" t="s">
        <v>414</v>
      </c>
      <c r="C557" s="375" t="s">
        <v>65</v>
      </c>
      <c r="D557" s="375" t="s">
        <v>53</v>
      </c>
      <c r="E557" s="378"/>
      <c r="F557" s="824">
        <v>0.39</v>
      </c>
      <c r="G557" s="375" t="s">
        <v>392</v>
      </c>
      <c r="H557" s="375" t="s">
        <v>400</v>
      </c>
      <c r="I557" s="763">
        <v>4.910001163445794E-6</v>
      </c>
      <c r="J557" s="375" t="s">
        <v>1023</v>
      </c>
      <c r="K557" s="375" t="s">
        <v>477</v>
      </c>
      <c r="L557" s="375" t="s">
        <v>1024</v>
      </c>
      <c r="M557" s="375" t="s">
        <v>475</v>
      </c>
      <c r="N557" s="831" t="s">
        <v>939</v>
      </c>
      <c r="U557" s="862"/>
    </row>
    <row r="558" spans="1:21" x14ac:dyDescent="0.4">
      <c r="A558" s="428" t="s">
        <v>49</v>
      </c>
      <c r="B558" s="375" t="s">
        <v>414</v>
      </c>
      <c r="C558" s="375" t="s">
        <v>65</v>
      </c>
      <c r="D558" s="375" t="s">
        <v>53</v>
      </c>
      <c r="E558" s="378"/>
      <c r="F558" s="824">
        <v>0.39</v>
      </c>
      <c r="G558" s="375" t="s">
        <v>393</v>
      </c>
      <c r="H558" s="375" t="s">
        <v>400</v>
      </c>
      <c r="I558" s="763">
        <v>3.5561008426333167E-7</v>
      </c>
      <c r="J558" s="375" t="s">
        <v>1023</v>
      </c>
      <c r="K558" s="375" t="s">
        <v>477</v>
      </c>
      <c r="L558" s="375" t="s">
        <v>1024</v>
      </c>
      <c r="M558" s="375" t="s">
        <v>475</v>
      </c>
      <c r="N558" s="831" t="s">
        <v>939</v>
      </c>
      <c r="U558" s="862"/>
    </row>
    <row r="559" spans="1:21" x14ac:dyDescent="0.4">
      <c r="A559" s="428" t="s">
        <v>49</v>
      </c>
      <c r="B559" s="375" t="s">
        <v>414</v>
      </c>
      <c r="C559" s="375" t="s">
        <v>65</v>
      </c>
      <c r="D559" s="375" t="s">
        <v>53</v>
      </c>
      <c r="E559" s="378"/>
      <c r="F559" s="824">
        <v>0.39</v>
      </c>
      <c r="G559" s="375" t="s">
        <v>394</v>
      </c>
      <c r="H559" s="375" t="s">
        <v>400</v>
      </c>
      <c r="I559" s="763">
        <v>6.6987015872860153E-7</v>
      </c>
      <c r="J559" s="375" t="s">
        <v>1023</v>
      </c>
      <c r="K559" s="375" t="s">
        <v>477</v>
      </c>
      <c r="L559" s="375" t="s">
        <v>1024</v>
      </c>
      <c r="M559" s="375" t="s">
        <v>475</v>
      </c>
      <c r="N559" s="831" t="s">
        <v>939</v>
      </c>
      <c r="U559" s="862"/>
    </row>
    <row r="560" spans="1:21" x14ac:dyDescent="0.4">
      <c r="A560" s="428" t="s">
        <v>49</v>
      </c>
      <c r="B560" s="375" t="s">
        <v>414</v>
      </c>
      <c r="C560" s="375" t="s">
        <v>65</v>
      </c>
      <c r="D560" s="375" t="s">
        <v>53</v>
      </c>
      <c r="E560" s="378"/>
      <c r="F560" s="824">
        <v>0.39</v>
      </c>
      <c r="G560" s="375" t="s">
        <v>395</v>
      </c>
      <c r="H560" s="375" t="s">
        <v>400</v>
      </c>
      <c r="I560" s="763">
        <v>9.0000021325890309E-6</v>
      </c>
      <c r="J560" s="375" t="s">
        <v>1023</v>
      </c>
      <c r="K560" s="375" t="s">
        <v>477</v>
      </c>
      <c r="L560" s="375" t="s">
        <v>1024</v>
      </c>
      <c r="M560" s="375" t="s">
        <v>475</v>
      </c>
      <c r="N560" s="831" t="s">
        <v>939</v>
      </c>
      <c r="U560" s="862"/>
    </row>
    <row r="561" spans="1:21" x14ac:dyDescent="0.4">
      <c r="A561" s="428" t="s">
        <v>49</v>
      </c>
      <c r="B561" s="375" t="s">
        <v>414</v>
      </c>
      <c r="C561" s="375" t="s">
        <v>65</v>
      </c>
      <c r="D561" s="375" t="s">
        <v>53</v>
      </c>
      <c r="E561" s="378"/>
      <c r="F561" s="824">
        <v>0.39</v>
      </c>
      <c r="G561" s="375" t="s">
        <v>396</v>
      </c>
      <c r="H561" s="375" t="s">
        <v>400</v>
      </c>
      <c r="I561" s="763">
        <v>1.3500003198883547E-5</v>
      </c>
      <c r="J561" s="375" t="s">
        <v>1023</v>
      </c>
      <c r="K561" s="375" t="s">
        <v>477</v>
      </c>
      <c r="L561" s="375" t="s">
        <v>1024</v>
      </c>
      <c r="M561" s="375" t="s">
        <v>475</v>
      </c>
      <c r="N561" s="831" t="s">
        <v>939</v>
      </c>
      <c r="U561" s="862"/>
    </row>
    <row r="562" spans="1:21" x14ac:dyDescent="0.4">
      <c r="A562" s="428" t="s">
        <v>49</v>
      </c>
      <c r="B562" s="375" t="s">
        <v>414</v>
      </c>
      <c r="C562" s="375" t="s">
        <v>65</v>
      </c>
      <c r="D562" s="375" t="s">
        <v>53</v>
      </c>
      <c r="E562" s="378"/>
      <c r="F562" s="824">
        <v>0.39</v>
      </c>
      <c r="G562" s="375" t="s">
        <v>1025</v>
      </c>
      <c r="H562" s="375" t="s">
        <v>400</v>
      </c>
      <c r="I562" s="763">
        <v>0.7205371455809807</v>
      </c>
      <c r="J562" s="375" t="s">
        <v>1023</v>
      </c>
      <c r="K562" s="375" t="s">
        <v>477</v>
      </c>
      <c r="L562" s="375" t="s">
        <v>1024</v>
      </c>
      <c r="M562" s="375" t="s">
        <v>475</v>
      </c>
      <c r="N562" s="831" t="s">
        <v>939</v>
      </c>
      <c r="U562" s="862"/>
    </row>
    <row r="563" spans="1:21" x14ac:dyDescent="0.4">
      <c r="A563" s="428" t="s">
        <v>49</v>
      </c>
      <c r="B563" s="375" t="s">
        <v>414</v>
      </c>
      <c r="C563" s="375" t="s">
        <v>65</v>
      </c>
      <c r="D563" s="375" t="s">
        <v>53</v>
      </c>
      <c r="E563" s="378"/>
      <c r="F563" s="824">
        <v>0.39</v>
      </c>
      <c r="G563" s="375" t="s">
        <v>387</v>
      </c>
      <c r="H563" s="375" t="s">
        <v>401</v>
      </c>
      <c r="I563" s="378">
        <v>1.7118087714163085E-6</v>
      </c>
      <c r="J563" s="375" t="s">
        <v>1023</v>
      </c>
      <c r="K563" s="375" t="s">
        <v>477</v>
      </c>
      <c r="L563" s="375" t="s">
        <v>1024</v>
      </c>
      <c r="M563" s="375" t="s">
        <v>475</v>
      </c>
      <c r="N563" s="831" t="s">
        <v>941</v>
      </c>
      <c r="U563" s="862"/>
    </row>
    <row r="564" spans="1:21" x14ac:dyDescent="0.4">
      <c r="A564" s="428" t="s">
        <v>49</v>
      </c>
      <c r="B564" s="375" t="s">
        <v>414</v>
      </c>
      <c r="C564" s="375" t="s">
        <v>65</v>
      </c>
      <c r="D564" s="375" t="s">
        <v>53</v>
      </c>
      <c r="E564" s="378"/>
      <c r="F564" s="824">
        <v>0.39</v>
      </c>
      <c r="G564" s="375" t="s">
        <v>388</v>
      </c>
      <c r="H564" s="375" t="s">
        <v>401</v>
      </c>
      <c r="I564" s="378">
        <v>2.0561729266239141E-5</v>
      </c>
      <c r="J564" s="375" t="s">
        <v>1023</v>
      </c>
      <c r="K564" s="375" t="s">
        <v>477</v>
      </c>
      <c r="L564" s="375" t="s">
        <v>1024</v>
      </c>
      <c r="M564" s="375" t="s">
        <v>475</v>
      </c>
      <c r="N564" s="831" t="s">
        <v>941</v>
      </c>
      <c r="U564" s="862"/>
    </row>
    <row r="565" spans="1:21" x14ac:dyDescent="0.4">
      <c r="A565" s="428" t="s">
        <v>49</v>
      </c>
      <c r="B565" s="375" t="s">
        <v>414</v>
      </c>
      <c r="C565" s="375" t="s">
        <v>65</v>
      </c>
      <c r="D565" s="375" t="s">
        <v>53</v>
      </c>
      <c r="E565" s="378"/>
      <c r="F565" s="824">
        <v>0.39</v>
      </c>
      <c r="G565" s="375" t="s">
        <v>389</v>
      </c>
      <c r="H565" s="375" t="s">
        <v>401</v>
      </c>
      <c r="I565" s="378">
        <v>2.3582842848193105E-4</v>
      </c>
      <c r="J565" s="375" t="s">
        <v>1023</v>
      </c>
      <c r="K565" s="375" t="s">
        <v>477</v>
      </c>
      <c r="L565" s="375" t="s">
        <v>1024</v>
      </c>
      <c r="M565" s="375" t="s">
        <v>475</v>
      </c>
      <c r="N565" s="831" t="s">
        <v>941</v>
      </c>
      <c r="U565" s="862"/>
    </row>
    <row r="566" spans="1:21" x14ac:dyDescent="0.4">
      <c r="A566" s="428" t="s">
        <v>49</v>
      </c>
      <c r="B566" s="375" t="s">
        <v>414</v>
      </c>
      <c r="C566" s="375" t="s">
        <v>65</v>
      </c>
      <c r="D566" s="375" t="s">
        <v>53</v>
      </c>
      <c r="E566" s="378"/>
      <c r="F566" s="824">
        <v>0.39</v>
      </c>
      <c r="G566" s="375" t="s">
        <v>390</v>
      </c>
      <c r="H566" s="375" t="s">
        <v>401</v>
      </c>
      <c r="I566" s="378">
        <v>2.8902185583531793E-5</v>
      </c>
      <c r="J566" s="375" t="s">
        <v>1023</v>
      </c>
      <c r="K566" s="375" t="s">
        <v>477</v>
      </c>
      <c r="L566" s="375" t="s">
        <v>1024</v>
      </c>
      <c r="M566" s="375" t="s">
        <v>475</v>
      </c>
      <c r="N566" s="831" t="s">
        <v>941</v>
      </c>
      <c r="U566" s="862"/>
    </row>
    <row r="567" spans="1:21" x14ac:dyDescent="0.4">
      <c r="A567" s="428" t="s">
        <v>49</v>
      </c>
      <c r="B567" s="375" t="s">
        <v>414</v>
      </c>
      <c r="C567" s="375" t="s">
        <v>65</v>
      </c>
      <c r="D567" s="375" t="s">
        <v>53</v>
      </c>
      <c r="E567" s="378"/>
      <c r="F567" s="824">
        <v>0.39</v>
      </c>
      <c r="G567" s="375" t="s">
        <v>391</v>
      </c>
      <c r="H567" s="375" t="s">
        <v>401</v>
      </c>
      <c r="I567" s="378">
        <v>8.501822233971292E-6</v>
      </c>
      <c r="J567" s="375" t="s">
        <v>1023</v>
      </c>
      <c r="K567" s="375" t="s">
        <v>477</v>
      </c>
      <c r="L567" s="375" t="s">
        <v>1024</v>
      </c>
      <c r="M567" s="375" t="s">
        <v>475</v>
      </c>
      <c r="N567" s="831" t="s">
        <v>941</v>
      </c>
      <c r="U567" s="862"/>
    </row>
    <row r="568" spans="1:21" x14ac:dyDescent="0.4">
      <c r="A568" s="428" t="s">
        <v>49</v>
      </c>
      <c r="B568" s="375" t="s">
        <v>414</v>
      </c>
      <c r="C568" s="375" t="s">
        <v>65</v>
      </c>
      <c r="D568" s="375" t="s">
        <v>53</v>
      </c>
      <c r="E568" s="378"/>
      <c r="F568" s="824">
        <v>0.39</v>
      </c>
      <c r="G568" s="375" t="s">
        <v>392</v>
      </c>
      <c r="H568" s="375" t="s">
        <v>401</v>
      </c>
      <c r="I568" s="378">
        <v>7.738605083349976E-6</v>
      </c>
      <c r="J568" s="375" t="s">
        <v>1023</v>
      </c>
      <c r="K568" s="375" t="s">
        <v>477</v>
      </c>
      <c r="L568" s="375" t="s">
        <v>1024</v>
      </c>
      <c r="M568" s="375" t="s">
        <v>475</v>
      </c>
      <c r="N568" s="831" t="s">
        <v>941</v>
      </c>
      <c r="U568" s="862"/>
    </row>
    <row r="569" spans="1:21" x14ac:dyDescent="0.4">
      <c r="A569" s="428" t="s">
        <v>49</v>
      </c>
      <c r="B569" s="375" t="s">
        <v>414</v>
      </c>
      <c r="C569" s="375" t="s">
        <v>65</v>
      </c>
      <c r="D569" s="375" t="s">
        <v>53</v>
      </c>
      <c r="E569" s="378"/>
      <c r="F569" s="824">
        <v>0.39</v>
      </c>
      <c r="G569" s="375" t="s">
        <v>393</v>
      </c>
      <c r="H569" s="375" t="s">
        <v>401</v>
      </c>
      <c r="I569" s="378">
        <v>3.5993377949097536E-7</v>
      </c>
      <c r="J569" s="375" t="s">
        <v>1023</v>
      </c>
      <c r="K569" s="375" t="s">
        <v>477</v>
      </c>
      <c r="L569" s="375" t="s">
        <v>1024</v>
      </c>
      <c r="M569" s="375" t="s">
        <v>475</v>
      </c>
      <c r="N569" s="831" t="s">
        <v>941</v>
      </c>
      <c r="U569" s="862"/>
    </row>
    <row r="570" spans="1:21" x14ac:dyDescent="0.4">
      <c r="A570" s="428" t="s">
        <v>49</v>
      </c>
      <c r="B570" s="375" t="s">
        <v>414</v>
      </c>
      <c r="C570" s="375" t="s">
        <v>65</v>
      </c>
      <c r="D570" s="375" t="s">
        <v>53</v>
      </c>
      <c r="E570" s="378"/>
      <c r="F570" s="824">
        <v>0.39</v>
      </c>
      <c r="G570" s="375" t="s">
        <v>394</v>
      </c>
      <c r="H570" s="375" t="s">
        <v>401</v>
      </c>
      <c r="I570" s="378">
        <v>6.7934052968836616E-7</v>
      </c>
      <c r="J570" s="375" t="s">
        <v>1023</v>
      </c>
      <c r="K570" s="375" t="s">
        <v>477</v>
      </c>
      <c r="L570" s="375" t="s">
        <v>1024</v>
      </c>
      <c r="M570" s="375" t="s">
        <v>475</v>
      </c>
      <c r="N570" s="831" t="s">
        <v>941</v>
      </c>
      <c r="U570" s="862"/>
    </row>
    <row r="571" spans="1:21" x14ac:dyDescent="0.4">
      <c r="A571" s="428" t="s">
        <v>49</v>
      </c>
      <c r="B571" s="375" t="s">
        <v>414</v>
      </c>
      <c r="C571" s="375" t="s">
        <v>65</v>
      </c>
      <c r="D571" s="375" t="s">
        <v>53</v>
      </c>
      <c r="E571" s="375"/>
      <c r="F571" s="824">
        <v>0.39</v>
      </c>
      <c r="G571" s="375" t="s">
        <v>395</v>
      </c>
      <c r="H571" s="375" t="s">
        <v>401</v>
      </c>
      <c r="I571" s="378">
        <v>1.0288504837070885E-5</v>
      </c>
      <c r="J571" s="375" t="s">
        <v>1023</v>
      </c>
      <c r="K571" s="375" t="s">
        <v>477</v>
      </c>
      <c r="L571" s="375" t="s">
        <v>1024</v>
      </c>
      <c r="M571" s="375" t="s">
        <v>475</v>
      </c>
      <c r="N571" s="831" t="s">
        <v>941</v>
      </c>
      <c r="U571" s="862"/>
    </row>
    <row r="572" spans="1:21" x14ac:dyDescent="0.4">
      <c r="A572" s="428" t="s">
        <v>49</v>
      </c>
      <c r="B572" s="375" t="s">
        <v>414</v>
      </c>
      <c r="C572" s="375" t="s">
        <v>65</v>
      </c>
      <c r="D572" s="375" t="s">
        <v>53</v>
      </c>
      <c r="E572" s="375"/>
      <c r="F572" s="824">
        <v>0.39</v>
      </c>
      <c r="G572" s="375" t="s">
        <v>396</v>
      </c>
      <c r="H572" s="375" t="s">
        <v>401</v>
      </c>
      <c r="I572" s="378">
        <v>1.3507889644072333E-5</v>
      </c>
      <c r="J572" s="375" t="s">
        <v>1023</v>
      </c>
      <c r="K572" s="375" t="s">
        <v>477</v>
      </c>
      <c r="L572" s="375" t="s">
        <v>1024</v>
      </c>
      <c r="M572" s="375" t="s">
        <v>475</v>
      </c>
      <c r="N572" s="831" t="s">
        <v>941</v>
      </c>
      <c r="U572" s="862"/>
    </row>
    <row r="573" spans="1:21" x14ac:dyDescent="0.4">
      <c r="A573" s="428" t="s">
        <v>49</v>
      </c>
      <c r="B573" s="375" t="s">
        <v>414</v>
      </c>
      <c r="C573" s="375" t="s">
        <v>65</v>
      </c>
      <c r="D573" s="375" t="s">
        <v>53</v>
      </c>
      <c r="E573" s="375"/>
      <c r="F573" s="824">
        <v>0.39</v>
      </c>
      <c r="G573" s="375" t="s">
        <v>1025</v>
      </c>
      <c r="H573" s="375" t="s">
        <v>401</v>
      </c>
      <c r="I573" s="378">
        <v>0.7211927530100678</v>
      </c>
      <c r="J573" s="375" t="s">
        <v>1023</v>
      </c>
      <c r="K573" s="375" t="s">
        <v>477</v>
      </c>
      <c r="L573" s="375" t="s">
        <v>1024</v>
      </c>
      <c r="M573" s="375" t="s">
        <v>475</v>
      </c>
      <c r="N573" s="831" t="s">
        <v>941</v>
      </c>
      <c r="U573" s="862"/>
    </row>
    <row r="574" spans="1:21" x14ac:dyDescent="0.4">
      <c r="A574" s="428" t="s">
        <v>49</v>
      </c>
      <c r="B574" s="375" t="s">
        <v>414</v>
      </c>
      <c r="C574" s="375" t="s">
        <v>65</v>
      </c>
      <c r="D574" s="375" t="s">
        <v>406</v>
      </c>
      <c r="E574" s="375" t="s">
        <v>717</v>
      </c>
      <c r="F574" s="824">
        <v>0.34300000000000003</v>
      </c>
      <c r="G574" s="375" t="s">
        <v>387</v>
      </c>
      <c r="H574" s="375" t="s">
        <v>400</v>
      </c>
      <c r="I574" s="763">
        <v>1.8000004265178062E-5</v>
      </c>
      <c r="J574" s="375" t="s">
        <v>1023</v>
      </c>
      <c r="K574" s="375" t="s">
        <v>477</v>
      </c>
      <c r="L574" s="375" t="s">
        <v>1024</v>
      </c>
      <c r="M574" s="375" t="s">
        <v>475</v>
      </c>
      <c r="N574" s="831" t="s">
        <v>945</v>
      </c>
      <c r="U574" s="862"/>
    </row>
    <row r="575" spans="1:21" x14ac:dyDescent="0.4">
      <c r="A575" s="428" t="s">
        <v>49</v>
      </c>
      <c r="B575" s="375" t="s">
        <v>414</v>
      </c>
      <c r="C575" s="375" t="s">
        <v>65</v>
      </c>
      <c r="D575" s="375" t="s">
        <v>406</v>
      </c>
      <c r="E575" s="375" t="s">
        <v>717</v>
      </c>
      <c r="F575" s="824">
        <v>0.34300000000000003</v>
      </c>
      <c r="G575" s="375" t="s">
        <v>388</v>
      </c>
      <c r="H575" s="375" t="s">
        <v>400</v>
      </c>
      <c r="I575" s="763">
        <v>1.4700003483228752E-4</v>
      </c>
      <c r="J575" s="375" t="s">
        <v>1023</v>
      </c>
      <c r="K575" s="375" t="s">
        <v>477</v>
      </c>
      <c r="L575" s="375" t="s">
        <v>1024</v>
      </c>
      <c r="M575" s="375" t="s">
        <v>475</v>
      </c>
      <c r="N575" s="831" t="s">
        <v>945</v>
      </c>
      <c r="U575" s="862"/>
    </row>
    <row r="576" spans="1:21" x14ac:dyDescent="0.4">
      <c r="A576" s="428" t="s">
        <v>49</v>
      </c>
      <c r="B576" s="375" t="s">
        <v>414</v>
      </c>
      <c r="C576" s="375" t="s">
        <v>65</v>
      </c>
      <c r="D576" s="375" t="s">
        <v>406</v>
      </c>
      <c r="E576" s="375" t="s">
        <v>717</v>
      </c>
      <c r="F576" s="824">
        <v>0.34300000000000003</v>
      </c>
      <c r="G576" s="375" t="s">
        <v>389</v>
      </c>
      <c r="H576" s="375" t="s">
        <v>400</v>
      </c>
      <c r="I576" s="763">
        <v>1.4720003487967836E-3</v>
      </c>
      <c r="J576" s="375" t="s">
        <v>1023</v>
      </c>
      <c r="K576" s="375" t="s">
        <v>477</v>
      </c>
      <c r="L576" s="375" t="s">
        <v>1024</v>
      </c>
      <c r="M576" s="375" t="s">
        <v>475</v>
      </c>
      <c r="N576" s="831" t="s">
        <v>945</v>
      </c>
      <c r="U576" s="862"/>
    </row>
    <row r="577" spans="1:21" x14ac:dyDescent="0.4">
      <c r="A577" s="428" t="s">
        <v>49</v>
      </c>
      <c r="B577" s="375" t="s">
        <v>414</v>
      </c>
      <c r="C577" s="375" t="s">
        <v>65</v>
      </c>
      <c r="D577" s="375" t="s">
        <v>406</v>
      </c>
      <c r="E577" s="375" t="s">
        <v>717</v>
      </c>
      <c r="F577" s="824">
        <v>0.34300000000000003</v>
      </c>
      <c r="G577" s="375" t="s">
        <v>390</v>
      </c>
      <c r="H577" s="375" t="s">
        <v>400</v>
      </c>
      <c r="I577" s="763">
        <v>1.8600004407350664E-4</v>
      </c>
      <c r="J577" s="375" t="s">
        <v>1023</v>
      </c>
      <c r="K577" s="375" t="s">
        <v>477</v>
      </c>
      <c r="L577" s="375" t="s">
        <v>1024</v>
      </c>
      <c r="M577" s="375" t="s">
        <v>475</v>
      </c>
      <c r="N577" s="831" t="s">
        <v>945</v>
      </c>
      <c r="U577" s="862"/>
    </row>
    <row r="578" spans="1:21" x14ac:dyDescent="0.4">
      <c r="A578" s="428" t="s">
        <v>49</v>
      </c>
      <c r="B578" s="375" t="s">
        <v>414</v>
      </c>
      <c r="C578" s="375" t="s">
        <v>65</v>
      </c>
      <c r="D578" s="375" t="s">
        <v>406</v>
      </c>
      <c r="E578" s="375" t="s">
        <v>717</v>
      </c>
      <c r="F578" s="824">
        <v>0.34300000000000003</v>
      </c>
      <c r="G578" s="375" t="s">
        <v>391</v>
      </c>
      <c r="H578" s="375" t="s">
        <v>400</v>
      </c>
      <c r="I578" s="763">
        <v>1.6100003814964825E-4</v>
      </c>
      <c r="J578" s="375" t="s">
        <v>1023</v>
      </c>
      <c r="K578" s="375" t="s">
        <v>477</v>
      </c>
      <c r="L578" s="375" t="s">
        <v>1024</v>
      </c>
      <c r="M578" s="375" t="s">
        <v>475</v>
      </c>
      <c r="N578" s="831" t="s">
        <v>945</v>
      </c>
      <c r="U578" s="862"/>
    </row>
    <row r="579" spans="1:21" x14ac:dyDescent="0.4">
      <c r="A579" s="428" t="s">
        <v>49</v>
      </c>
      <c r="B579" s="375" t="s">
        <v>414</v>
      </c>
      <c r="C579" s="375" t="s">
        <v>65</v>
      </c>
      <c r="D579" s="375" t="s">
        <v>406</v>
      </c>
      <c r="E579" s="375" t="s">
        <v>717</v>
      </c>
      <c r="F579" s="824">
        <v>0.34300000000000003</v>
      </c>
      <c r="G579" s="375" t="s">
        <v>392</v>
      </c>
      <c r="H579" s="375" t="s">
        <v>400</v>
      </c>
      <c r="I579" s="763">
        <v>3.0430007210520468E-3</v>
      </c>
      <c r="J579" s="375" t="s">
        <v>1023</v>
      </c>
      <c r="K579" s="375" t="s">
        <v>477</v>
      </c>
      <c r="L579" s="375" t="s">
        <v>1024</v>
      </c>
      <c r="M579" s="375" t="s">
        <v>475</v>
      </c>
      <c r="N579" s="831" t="s">
        <v>945</v>
      </c>
      <c r="U579" s="862"/>
    </row>
    <row r="580" spans="1:21" x14ac:dyDescent="0.4">
      <c r="A580" s="428" t="s">
        <v>49</v>
      </c>
      <c r="B580" s="375" t="s">
        <v>414</v>
      </c>
      <c r="C580" s="375" t="s">
        <v>65</v>
      </c>
      <c r="D580" s="375" t="s">
        <v>406</v>
      </c>
      <c r="E580" s="375" t="s">
        <v>717</v>
      </c>
      <c r="F580" s="824">
        <v>0.34300000000000003</v>
      </c>
      <c r="G580" s="375" t="s">
        <v>393</v>
      </c>
      <c r="H580" s="375" t="s">
        <v>400</v>
      </c>
      <c r="I580" s="763">
        <v>6.9230016404348731E-6</v>
      </c>
      <c r="J580" s="375" t="s">
        <v>1023</v>
      </c>
      <c r="K580" s="375" t="s">
        <v>477</v>
      </c>
      <c r="L580" s="375" t="s">
        <v>1024</v>
      </c>
      <c r="M580" s="375" t="s">
        <v>475</v>
      </c>
      <c r="N580" s="831" t="s">
        <v>945</v>
      </c>
      <c r="U580" s="862"/>
    </row>
    <row r="581" spans="1:21" x14ac:dyDescent="0.4">
      <c r="A581" s="428" t="s">
        <v>49</v>
      </c>
      <c r="B581" s="375" t="s">
        <v>414</v>
      </c>
      <c r="C581" s="375" t="s">
        <v>65</v>
      </c>
      <c r="D581" s="375" t="s">
        <v>406</v>
      </c>
      <c r="E581" s="375" t="s">
        <v>717</v>
      </c>
      <c r="F581" s="824">
        <v>0.34300000000000003</v>
      </c>
      <c r="G581" s="375" t="s">
        <v>394</v>
      </c>
      <c r="H581" s="375" t="s">
        <v>400</v>
      </c>
      <c r="I581" s="763">
        <v>1.3041003090121508E-5</v>
      </c>
      <c r="J581" s="375" t="s">
        <v>1023</v>
      </c>
      <c r="K581" s="375" t="s">
        <v>477</v>
      </c>
      <c r="L581" s="375" t="s">
        <v>1024</v>
      </c>
      <c r="M581" s="375" t="s">
        <v>475</v>
      </c>
      <c r="N581" s="831" t="s">
        <v>945</v>
      </c>
      <c r="U581" s="862"/>
    </row>
    <row r="582" spans="1:21" x14ac:dyDescent="0.4">
      <c r="A582" s="428" t="s">
        <v>49</v>
      </c>
      <c r="B582" s="375" t="s">
        <v>414</v>
      </c>
      <c r="C582" s="375" t="s">
        <v>65</v>
      </c>
      <c r="D582" s="375" t="s">
        <v>406</v>
      </c>
      <c r="E582" s="375" t="s">
        <v>717</v>
      </c>
      <c r="F582" s="824">
        <v>0.34300000000000003</v>
      </c>
      <c r="G582" s="375" t="s">
        <v>395</v>
      </c>
      <c r="H582" s="375" t="s">
        <v>400</v>
      </c>
      <c r="I582" s="763">
        <v>1.000000236954337E-5</v>
      </c>
      <c r="J582" s="375" t="s">
        <v>1023</v>
      </c>
      <c r="K582" s="375" t="s">
        <v>477</v>
      </c>
      <c r="L582" s="375" t="s">
        <v>1024</v>
      </c>
      <c r="M582" s="375" t="s">
        <v>475</v>
      </c>
      <c r="N582" s="831" t="s">
        <v>945</v>
      </c>
      <c r="U582" s="862"/>
    </row>
    <row r="583" spans="1:21" x14ac:dyDescent="0.4">
      <c r="A583" s="428" t="s">
        <v>49</v>
      </c>
      <c r="B583" s="375" t="s">
        <v>414</v>
      </c>
      <c r="C583" s="375" t="s">
        <v>65</v>
      </c>
      <c r="D583" s="375" t="s">
        <v>406</v>
      </c>
      <c r="E583" s="375" t="s">
        <v>717</v>
      </c>
      <c r="F583" s="824">
        <v>0.34300000000000003</v>
      </c>
      <c r="G583" s="375" t="s">
        <v>396</v>
      </c>
      <c r="H583" s="375" t="s">
        <v>400</v>
      </c>
      <c r="I583" s="763">
        <v>1.6000003791269388E-5</v>
      </c>
      <c r="J583" s="375" t="s">
        <v>1023</v>
      </c>
      <c r="K583" s="375" t="s">
        <v>477</v>
      </c>
      <c r="L583" s="375" t="s">
        <v>1024</v>
      </c>
      <c r="M583" s="375" t="s">
        <v>475</v>
      </c>
      <c r="N583" s="831" t="s">
        <v>945</v>
      </c>
      <c r="U583" s="862"/>
    </row>
    <row r="584" spans="1:21" x14ac:dyDescent="0.4">
      <c r="A584" s="428" t="s">
        <v>49</v>
      </c>
      <c r="B584" s="375" t="s">
        <v>414</v>
      </c>
      <c r="C584" s="375" t="s">
        <v>65</v>
      </c>
      <c r="D584" s="375" t="s">
        <v>406</v>
      </c>
      <c r="E584" s="375" t="s">
        <v>717</v>
      </c>
      <c r="F584" s="824">
        <v>0.34300000000000003</v>
      </c>
      <c r="G584" s="375" t="s">
        <v>1025</v>
      </c>
      <c r="H584" s="375" t="s">
        <v>400</v>
      </c>
      <c r="I584" s="763">
        <v>0.81905865260074728</v>
      </c>
      <c r="J584" s="375" t="s">
        <v>1023</v>
      </c>
      <c r="K584" s="375" t="s">
        <v>477</v>
      </c>
      <c r="L584" s="375" t="s">
        <v>1024</v>
      </c>
      <c r="M584" s="375" t="s">
        <v>475</v>
      </c>
      <c r="N584" s="831" t="s">
        <v>945</v>
      </c>
      <c r="U584" s="862"/>
    </row>
    <row r="585" spans="1:21" x14ac:dyDescent="0.4">
      <c r="A585" s="428" t="s">
        <v>49</v>
      </c>
      <c r="B585" s="375" t="s">
        <v>414</v>
      </c>
      <c r="C585" s="375" t="s">
        <v>65</v>
      </c>
      <c r="D585" s="375" t="s">
        <v>406</v>
      </c>
      <c r="E585" s="375" t="s">
        <v>717</v>
      </c>
      <c r="F585" s="824">
        <v>0.34300000000000003</v>
      </c>
      <c r="G585" s="375" t="s">
        <v>387</v>
      </c>
      <c r="H585" s="375" t="s">
        <v>401</v>
      </c>
      <c r="I585" s="378">
        <v>1.8811812823335467E-5</v>
      </c>
      <c r="J585" s="375" t="s">
        <v>1023</v>
      </c>
      <c r="K585" s="375" t="s">
        <v>477</v>
      </c>
      <c r="L585" s="375" t="s">
        <v>1024</v>
      </c>
      <c r="M585" s="375" t="s">
        <v>475</v>
      </c>
      <c r="N585" s="831" t="s">
        <v>947</v>
      </c>
      <c r="U585" s="862"/>
    </row>
    <row r="586" spans="1:21" x14ac:dyDescent="0.4">
      <c r="A586" s="428" t="s">
        <v>49</v>
      </c>
      <c r="B586" s="375" t="s">
        <v>414</v>
      </c>
      <c r="C586" s="375" t="s">
        <v>65</v>
      </c>
      <c r="D586" s="375" t="s">
        <v>406</v>
      </c>
      <c r="E586" s="375" t="s">
        <v>717</v>
      </c>
      <c r="F586" s="824">
        <v>0.34300000000000003</v>
      </c>
      <c r="G586" s="375" t="s">
        <v>388</v>
      </c>
      <c r="H586" s="375" t="s">
        <v>401</v>
      </c>
      <c r="I586" s="378">
        <v>1.5246176052051614E-4</v>
      </c>
      <c r="J586" s="375" t="s">
        <v>1023</v>
      </c>
      <c r="K586" s="375" t="s">
        <v>477</v>
      </c>
      <c r="L586" s="375" t="s">
        <v>1024</v>
      </c>
      <c r="M586" s="375" t="s">
        <v>475</v>
      </c>
      <c r="N586" s="831" t="s">
        <v>947</v>
      </c>
      <c r="U586" s="862"/>
    </row>
    <row r="587" spans="1:21" x14ac:dyDescent="0.4">
      <c r="A587" s="428" t="s">
        <v>49</v>
      </c>
      <c r="B587" s="375" t="s">
        <v>414</v>
      </c>
      <c r="C587" s="375" t="s">
        <v>65</v>
      </c>
      <c r="D587" s="375" t="s">
        <v>406</v>
      </c>
      <c r="E587" s="375" t="s">
        <v>717</v>
      </c>
      <c r="F587" s="824">
        <v>0.34300000000000003</v>
      </c>
      <c r="G587" s="375" t="s">
        <v>389</v>
      </c>
      <c r="H587" s="375" t="s">
        <v>401</v>
      </c>
      <c r="I587" s="378">
        <v>1.4728287215944457E-3</v>
      </c>
      <c r="J587" s="375" t="s">
        <v>1023</v>
      </c>
      <c r="K587" s="375" t="s">
        <v>477</v>
      </c>
      <c r="L587" s="375" t="s">
        <v>1024</v>
      </c>
      <c r="M587" s="375" t="s">
        <v>475</v>
      </c>
      <c r="N587" s="831" t="s">
        <v>947</v>
      </c>
      <c r="U587" s="862"/>
    </row>
    <row r="588" spans="1:21" x14ac:dyDescent="0.4">
      <c r="A588" s="428" t="s">
        <v>49</v>
      </c>
      <c r="B588" s="375" t="s">
        <v>414</v>
      </c>
      <c r="C588" s="375" t="s">
        <v>65</v>
      </c>
      <c r="D588" s="375" t="s">
        <v>406</v>
      </c>
      <c r="E588" s="375" t="s">
        <v>717</v>
      </c>
      <c r="F588" s="824">
        <v>0.34300000000000003</v>
      </c>
      <c r="G588" s="375" t="s">
        <v>390</v>
      </c>
      <c r="H588" s="375" t="s">
        <v>401</v>
      </c>
      <c r="I588" s="378">
        <v>1.8650222292753525E-4</v>
      </c>
      <c r="J588" s="375" t="s">
        <v>1023</v>
      </c>
      <c r="K588" s="375" t="s">
        <v>477</v>
      </c>
      <c r="L588" s="375" t="s">
        <v>1024</v>
      </c>
      <c r="M588" s="375" t="s">
        <v>475</v>
      </c>
      <c r="N588" s="831" t="s">
        <v>947</v>
      </c>
      <c r="U588" s="862"/>
    </row>
    <row r="589" spans="1:21" x14ac:dyDescent="0.4">
      <c r="A589" s="428" t="s">
        <v>49</v>
      </c>
      <c r="B589" s="375" t="s">
        <v>414</v>
      </c>
      <c r="C589" s="375" t="s">
        <v>65</v>
      </c>
      <c r="D589" s="375" t="s">
        <v>406</v>
      </c>
      <c r="E589" s="375" t="s">
        <v>717</v>
      </c>
      <c r="F589" s="824">
        <v>0.34300000000000003</v>
      </c>
      <c r="G589" s="375" t="s">
        <v>391</v>
      </c>
      <c r="H589" s="375" t="s">
        <v>401</v>
      </c>
      <c r="I589" s="378">
        <v>1.6123185842400716E-4</v>
      </c>
      <c r="J589" s="375" t="s">
        <v>1023</v>
      </c>
      <c r="K589" s="375" t="s">
        <v>477</v>
      </c>
      <c r="L589" s="375" t="s">
        <v>1024</v>
      </c>
      <c r="M589" s="375" t="s">
        <v>475</v>
      </c>
      <c r="N589" s="831" t="s">
        <v>947</v>
      </c>
      <c r="U589" s="862"/>
    </row>
    <row r="590" spans="1:21" x14ac:dyDescent="0.4">
      <c r="A590" s="428" t="s">
        <v>49</v>
      </c>
      <c r="B590" s="375" t="s">
        <v>414</v>
      </c>
      <c r="C590" s="375" t="s">
        <v>65</v>
      </c>
      <c r="D590" s="375" t="s">
        <v>406</v>
      </c>
      <c r="E590" s="375" t="s">
        <v>717</v>
      </c>
      <c r="F590" s="824">
        <v>0.34300000000000003</v>
      </c>
      <c r="G590" s="375" t="s">
        <v>392</v>
      </c>
      <c r="H590" s="375" t="s">
        <v>401</v>
      </c>
      <c r="I590" s="378">
        <v>3.0458293249719507E-3</v>
      </c>
      <c r="J590" s="375" t="s">
        <v>1023</v>
      </c>
      <c r="K590" s="375" t="s">
        <v>477</v>
      </c>
      <c r="L590" s="375" t="s">
        <v>1024</v>
      </c>
      <c r="M590" s="375" t="s">
        <v>475</v>
      </c>
      <c r="N590" s="831" t="s">
        <v>947</v>
      </c>
      <c r="U590" s="862"/>
    </row>
    <row r="591" spans="1:21" x14ac:dyDescent="0.4">
      <c r="A591" s="428" t="s">
        <v>49</v>
      </c>
      <c r="B591" s="375" t="s">
        <v>414</v>
      </c>
      <c r="C591" s="375" t="s">
        <v>65</v>
      </c>
      <c r="D591" s="375" t="s">
        <v>406</v>
      </c>
      <c r="E591" s="375" t="s">
        <v>717</v>
      </c>
      <c r="F591" s="824">
        <v>0.34300000000000003</v>
      </c>
      <c r="G591" s="375" t="s">
        <v>393</v>
      </c>
      <c r="H591" s="375" t="s">
        <v>401</v>
      </c>
      <c r="I591" s="378">
        <v>6.927325335662516E-6</v>
      </c>
      <c r="J591" s="375" t="s">
        <v>1023</v>
      </c>
      <c r="K591" s="375" t="s">
        <v>477</v>
      </c>
      <c r="L591" s="375" t="s">
        <v>1024</v>
      </c>
      <c r="M591" s="375" t="s">
        <v>475</v>
      </c>
      <c r="N591" s="831" t="s">
        <v>947</v>
      </c>
      <c r="U591" s="862"/>
    </row>
    <row r="592" spans="1:21" x14ac:dyDescent="0.4">
      <c r="A592" s="428" t="s">
        <v>49</v>
      </c>
      <c r="B592" s="375" t="s">
        <v>414</v>
      </c>
      <c r="C592" s="375" t="s">
        <v>65</v>
      </c>
      <c r="D592" s="375" t="s">
        <v>406</v>
      </c>
      <c r="E592" s="375" t="s">
        <v>717</v>
      </c>
      <c r="F592" s="824">
        <v>0.34300000000000003</v>
      </c>
      <c r="G592" s="375" t="s">
        <v>394</v>
      </c>
      <c r="H592" s="375" t="s">
        <v>401</v>
      </c>
      <c r="I592" s="378">
        <v>1.3050473461081271E-5</v>
      </c>
      <c r="J592" s="375" t="s">
        <v>1023</v>
      </c>
      <c r="K592" s="375" t="s">
        <v>477</v>
      </c>
      <c r="L592" s="375" t="s">
        <v>1024</v>
      </c>
      <c r="M592" s="375" t="s">
        <v>475</v>
      </c>
      <c r="N592" s="831" t="s">
        <v>947</v>
      </c>
      <c r="U592" s="862"/>
    </row>
    <row r="593" spans="1:21" x14ac:dyDescent="0.4">
      <c r="A593" s="428" t="s">
        <v>49</v>
      </c>
      <c r="B593" s="375" t="s">
        <v>414</v>
      </c>
      <c r="C593" s="375" t="s">
        <v>65</v>
      </c>
      <c r="D593" s="375" t="s">
        <v>406</v>
      </c>
      <c r="E593" s="375" t="s">
        <v>717</v>
      </c>
      <c r="F593" s="824">
        <v>0.34300000000000003</v>
      </c>
      <c r="G593" s="375" t="s">
        <v>395</v>
      </c>
      <c r="H593" s="375" t="s">
        <v>401</v>
      </c>
      <c r="I593" s="378">
        <v>1.1288505074025222E-5</v>
      </c>
      <c r="J593" s="375" t="s">
        <v>1023</v>
      </c>
      <c r="K593" s="375" t="s">
        <v>477</v>
      </c>
      <c r="L593" s="375" t="s">
        <v>1024</v>
      </c>
      <c r="M593" s="375" t="s">
        <v>475</v>
      </c>
      <c r="N593" s="831" t="s">
        <v>947</v>
      </c>
      <c r="U593" s="862"/>
    </row>
    <row r="594" spans="1:21" x14ac:dyDescent="0.4">
      <c r="A594" s="428" t="s">
        <v>49</v>
      </c>
      <c r="B594" s="375" t="s">
        <v>414</v>
      </c>
      <c r="C594" s="375" t="s">
        <v>65</v>
      </c>
      <c r="D594" s="375" t="s">
        <v>406</v>
      </c>
      <c r="E594" s="375" t="s">
        <v>717</v>
      </c>
      <c r="F594" s="824">
        <v>0.34300000000000003</v>
      </c>
      <c r="G594" s="375" t="s">
        <v>396</v>
      </c>
      <c r="H594" s="375" t="s">
        <v>401</v>
      </c>
      <c r="I594" s="378">
        <v>1.6007890236458171E-5</v>
      </c>
      <c r="J594" s="375" t="s">
        <v>1023</v>
      </c>
      <c r="K594" s="375" t="s">
        <v>477</v>
      </c>
      <c r="L594" s="375" t="s">
        <v>1024</v>
      </c>
      <c r="M594" s="375" t="s">
        <v>475</v>
      </c>
      <c r="N594" s="831" t="s">
        <v>947</v>
      </c>
      <c r="U594" s="862"/>
    </row>
    <row r="595" spans="1:21" x14ac:dyDescent="0.4">
      <c r="A595" s="428" t="s">
        <v>49</v>
      </c>
      <c r="B595" s="375" t="s">
        <v>414</v>
      </c>
      <c r="C595" s="375" t="s">
        <v>65</v>
      </c>
      <c r="D595" s="375" t="s">
        <v>406</v>
      </c>
      <c r="E595" s="375" t="s">
        <v>717</v>
      </c>
      <c r="F595" s="824">
        <v>0.34300000000000003</v>
      </c>
      <c r="G595" s="375" t="s">
        <v>1025</v>
      </c>
      <c r="H595" s="375" t="s">
        <v>401</v>
      </c>
      <c r="I595" s="378">
        <v>0.81971426002983439</v>
      </c>
      <c r="J595" s="375" t="s">
        <v>1023</v>
      </c>
      <c r="K595" s="375" t="s">
        <v>477</v>
      </c>
      <c r="L595" s="375" t="s">
        <v>1024</v>
      </c>
      <c r="M595" s="375" t="s">
        <v>475</v>
      </c>
      <c r="N595" s="831" t="s">
        <v>947</v>
      </c>
      <c r="U595" s="862"/>
    </row>
    <row r="596" spans="1:21" x14ac:dyDescent="0.4">
      <c r="A596" s="428" t="s">
        <v>49</v>
      </c>
      <c r="B596" s="375" t="s">
        <v>414</v>
      </c>
      <c r="C596" s="375" t="s">
        <v>66</v>
      </c>
      <c r="D596" s="375" t="s">
        <v>52</v>
      </c>
      <c r="E596" s="375"/>
      <c r="F596" s="824">
        <v>0.34699999999999998</v>
      </c>
      <c r="G596" s="375" t="s">
        <v>387</v>
      </c>
      <c r="H596" s="375" t="s">
        <v>400</v>
      </c>
      <c r="I596" s="763">
        <v>2.0000004739086739E-5</v>
      </c>
      <c r="J596" s="375" t="s">
        <v>1023</v>
      </c>
      <c r="K596" s="375" t="s">
        <v>477</v>
      </c>
      <c r="L596" s="375" t="s">
        <v>1024</v>
      </c>
      <c r="M596" s="375" t="s">
        <v>475</v>
      </c>
      <c r="N596" s="831" t="s">
        <v>961</v>
      </c>
      <c r="U596" s="862"/>
    </row>
    <row r="597" spans="1:21" x14ac:dyDescent="0.4">
      <c r="A597" s="428" t="s">
        <v>49</v>
      </c>
      <c r="B597" s="375" t="s">
        <v>414</v>
      </c>
      <c r="C597" s="375" t="s">
        <v>66</v>
      </c>
      <c r="D597" s="375" t="s">
        <v>52</v>
      </c>
      <c r="E597" s="375"/>
      <c r="F597" s="824">
        <v>0.34699999999999998</v>
      </c>
      <c r="G597" s="375" t="s">
        <v>388</v>
      </c>
      <c r="H597" s="375" t="s">
        <v>400</v>
      </c>
      <c r="I597" s="763">
        <v>1.6800003980832858E-4</v>
      </c>
      <c r="J597" s="375" t="s">
        <v>1023</v>
      </c>
      <c r="K597" s="375" t="s">
        <v>477</v>
      </c>
      <c r="L597" s="375" t="s">
        <v>1024</v>
      </c>
      <c r="M597" s="375" t="s">
        <v>475</v>
      </c>
      <c r="N597" s="831" t="s">
        <v>961</v>
      </c>
      <c r="U597" s="862"/>
    </row>
    <row r="598" spans="1:21" x14ac:dyDescent="0.4">
      <c r="A598" s="428" t="s">
        <v>49</v>
      </c>
      <c r="B598" s="375" t="s">
        <v>414</v>
      </c>
      <c r="C598" s="375" t="s">
        <v>66</v>
      </c>
      <c r="D598" s="375" t="s">
        <v>52</v>
      </c>
      <c r="E598" s="375"/>
      <c r="F598" s="824">
        <v>0.34699999999999998</v>
      </c>
      <c r="G598" s="375" t="s">
        <v>389</v>
      </c>
      <c r="H598" s="375" t="s">
        <v>400</v>
      </c>
      <c r="I598" s="763">
        <v>1.0030002376651996E-3</v>
      </c>
      <c r="J598" s="375" t="s">
        <v>1023</v>
      </c>
      <c r="K598" s="375" t="s">
        <v>477</v>
      </c>
      <c r="L598" s="375" t="s">
        <v>1024</v>
      </c>
      <c r="M598" s="375" t="s">
        <v>475</v>
      </c>
      <c r="N598" s="831" t="s">
        <v>961</v>
      </c>
      <c r="U598" s="862"/>
    </row>
    <row r="599" spans="1:21" x14ac:dyDescent="0.4">
      <c r="A599" s="428" t="s">
        <v>49</v>
      </c>
      <c r="B599" s="375" t="s">
        <v>414</v>
      </c>
      <c r="C599" s="375" t="s">
        <v>66</v>
      </c>
      <c r="D599" s="375" t="s">
        <v>52</v>
      </c>
      <c r="E599" s="378"/>
      <c r="F599" s="824">
        <v>0.34699999999999998</v>
      </c>
      <c r="G599" s="375" t="s">
        <v>390</v>
      </c>
      <c r="H599" s="375" t="s">
        <v>400</v>
      </c>
      <c r="I599" s="763">
        <v>1.2400002938233777E-4</v>
      </c>
      <c r="J599" s="375" t="s">
        <v>1023</v>
      </c>
      <c r="K599" s="375" t="s">
        <v>477</v>
      </c>
      <c r="L599" s="375" t="s">
        <v>1024</v>
      </c>
      <c r="M599" s="375" t="s">
        <v>475</v>
      </c>
      <c r="N599" s="831" t="s">
        <v>961</v>
      </c>
      <c r="U599" s="862"/>
    </row>
    <row r="600" spans="1:21" x14ac:dyDescent="0.4">
      <c r="A600" s="428" t="s">
        <v>49</v>
      </c>
      <c r="B600" s="375" t="s">
        <v>414</v>
      </c>
      <c r="C600" s="375" t="s">
        <v>66</v>
      </c>
      <c r="D600" s="375" t="s">
        <v>52</v>
      </c>
      <c r="E600" s="378"/>
      <c r="F600" s="824">
        <v>0.34699999999999998</v>
      </c>
      <c r="G600" s="375" t="s">
        <v>391</v>
      </c>
      <c r="H600" s="375" t="s">
        <v>400</v>
      </c>
      <c r="I600" s="763">
        <v>1.1000002606497702E-4</v>
      </c>
      <c r="J600" s="375" t="s">
        <v>1023</v>
      </c>
      <c r="K600" s="375" t="s">
        <v>477</v>
      </c>
      <c r="L600" s="375" t="s">
        <v>1024</v>
      </c>
      <c r="M600" s="375" t="s">
        <v>475</v>
      </c>
      <c r="N600" s="831" t="s">
        <v>961</v>
      </c>
      <c r="U600" s="862"/>
    </row>
    <row r="601" spans="1:21" x14ac:dyDescent="0.4">
      <c r="A601" s="428" t="s">
        <v>49</v>
      </c>
      <c r="B601" s="375" t="s">
        <v>414</v>
      </c>
      <c r="C601" s="375" t="s">
        <v>66</v>
      </c>
      <c r="D601" s="375" t="s">
        <v>52</v>
      </c>
      <c r="E601" s="378"/>
      <c r="F601" s="824">
        <v>0.34699999999999998</v>
      </c>
      <c r="G601" s="375" t="s">
        <v>392</v>
      </c>
      <c r="H601" s="375" t="s">
        <v>400</v>
      </c>
      <c r="I601" s="763">
        <v>4.5420010762465971E-3</v>
      </c>
      <c r="J601" s="375" t="s">
        <v>1023</v>
      </c>
      <c r="K601" s="375" t="s">
        <v>477</v>
      </c>
      <c r="L601" s="375" t="s">
        <v>1024</v>
      </c>
      <c r="M601" s="375" t="s">
        <v>475</v>
      </c>
      <c r="N601" s="831" t="s">
        <v>961</v>
      </c>
      <c r="U601" s="862"/>
    </row>
    <row r="602" spans="1:21" x14ac:dyDescent="0.4">
      <c r="A602" s="428" t="s">
        <v>49</v>
      </c>
      <c r="B602" s="375" t="s">
        <v>414</v>
      </c>
      <c r="C602" s="375" t="s">
        <v>66</v>
      </c>
      <c r="D602" s="375" t="s">
        <v>52</v>
      </c>
      <c r="E602" s="378"/>
      <c r="F602" s="824">
        <v>0.34699999999999998</v>
      </c>
      <c r="G602" s="375" t="s">
        <v>393</v>
      </c>
      <c r="H602" s="375" t="s">
        <v>400</v>
      </c>
      <c r="I602" s="763">
        <v>4.7300011207940132E-6</v>
      </c>
      <c r="J602" s="375" t="s">
        <v>1023</v>
      </c>
      <c r="K602" s="375" t="s">
        <v>477</v>
      </c>
      <c r="L602" s="375" t="s">
        <v>1024</v>
      </c>
      <c r="M602" s="375" t="s">
        <v>475</v>
      </c>
      <c r="N602" s="831" t="s">
        <v>961</v>
      </c>
      <c r="U602" s="862"/>
    </row>
    <row r="603" spans="1:21" x14ac:dyDescent="0.4">
      <c r="A603" s="428" t="s">
        <v>49</v>
      </c>
      <c r="B603" s="375" t="s">
        <v>414</v>
      </c>
      <c r="C603" s="375" t="s">
        <v>66</v>
      </c>
      <c r="D603" s="375" t="s">
        <v>52</v>
      </c>
      <c r="E603" s="378"/>
      <c r="F603" s="824">
        <v>0.34699999999999998</v>
      </c>
      <c r="G603" s="375" t="s">
        <v>394</v>
      </c>
      <c r="H603" s="375" t="s">
        <v>400</v>
      </c>
      <c r="I603" s="763">
        <v>8.9100021112631409E-6</v>
      </c>
      <c r="J603" s="375" t="s">
        <v>1023</v>
      </c>
      <c r="K603" s="375" t="s">
        <v>477</v>
      </c>
      <c r="L603" s="375" t="s">
        <v>1024</v>
      </c>
      <c r="M603" s="375" t="s">
        <v>475</v>
      </c>
      <c r="N603" s="831" t="s">
        <v>961</v>
      </c>
      <c r="U603" s="862"/>
    </row>
    <row r="604" spans="1:21" x14ac:dyDescent="0.4">
      <c r="A604" s="428" t="s">
        <v>49</v>
      </c>
      <c r="B604" s="375" t="s">
        <v>414</v>
      </c>
      <c r="C604" s="375" t="s">
        <v>66</v>
      </c>
      <c r="D604" s="375" t="s">
        <v>52</v>
      </c>
      <c r="E604" s="378"/>
      <c r="F604" s="824">
        <v>0.34699999999999998</v>
      </c>
      <c r="G604" s="375" t="s">
        <v>395</v>
      </c>
      <c r="H604" s="375" t="s">
        <v>400</v>
      </c>
      <c r="I604" s="763">
        <v>1.000000236954337E-5</v>
      </c>
      <c r="J604" s="375" t="s">
        <v>1023</v>
      </c>
      <c r="K604" s="375" t="s">
        <v>477</v>
      </c>
      <c r="L604" s="375" t="s">
        <v>1024</v>
      </c>
      <c r="M604" s="375" t="s">
        <v>475</v>
      </c>
      <c r="N604" s="831" t="s">
        <v>961</v>
      </c>
      <c r="U604" s="862"/>
    </row>
    <row r="605" spans="1:21" x14ac:dyDescent="0.4">
      <c r="A605" s="428" t="s">
        <v>49</v>
      </c>
      <c r="B605" s="375" t="s">
        <v>414</v>
      </c>
      <c r="C605" s="375" t="s">
        <v>66</v>
      </c>
      <c r="D605" s="375" t="s">
        <v>52</v>
      </c>
      <c r="E605" s="378"/>
      <c r="F605" s="824">
        <v>0.34699999999999998</v>
      </c>
      <c r="G605" s="375" t="s">
        <v>396</v>
      </c>
      <c r="H605" s="375" t="s">
        <v>400</v>
      </c>
      <c r="I605" s="763">
        <v>1.6000003791269388E-5</v>
      </c>
      <c r="J605" s="375" t="s">
        <v>1023</v>
      </c>
      <c r="K605" s="375" t="s">
        <v>477</v>
      </c>
      <c r="L605" s="375" t="s">
        <v>1024</v>
      </c>
      <c r="M605" s="375" t="s">
        <v>475</v>
      </c>
      <c r="N605" s="831" t="s">
        <v>961</v>
      </c>
      <c r="U605" s="862"/>
    </row>
    <row r="606" spans="1:21" x14ac:dyDescent="0.4">
      <c r="A606" s="428" t="s">
        <v>49</v>
      </c>
      <c r="B606" s="375" t="s">
        <v>414</v>
      </c>
      <c r="C606" s="375" t="s">
        <v>66</v>
      </c>
      <c r="D606" s="375" t="s">
        <v>52</v>
      </c>
      <c r="E606" s="378"/>
      <c r="F606" s="824">
        <v>0.34699999999999998</v>
      </c>
      <c r="G606" s="375" t="s">
        <v>1025</v>
      </c>
      <c r="H606" s="375" t="s">
        <v>400</v>
      </c>
      <c r="I606" s="763">
        <v>0.80958177025990075</v>
      </c>
      <c r="J606" s="375" t="s">
        <v>1023</v>
      </c>
      <c r="K606" s="375" t="s">
        <v>477</v>
      </c>
      <c r="L606" s="375" t="s">
        <v>1024</v>
      </c>
      <c r="M606" s="375" t="s">
        <v>475</v>
      </c>
      <c r="N606" s="831" t="s">
        <v>961</v>
      </c>
      <c r="U606" s="862"/>
    </row>
    <row r="607" spans="1:21" x14ac:dyDescent="0.4">
      <c r="A607" s="428" t="s">
        <v>49</v>
      </c>
      <c r="B607" s="375" t="s">
        <v>414</v>
      </c>
      <c r="C607" s="375" t="s">
        <v>66</v>
      </c>
      <c r="D607" s="375" t="s">
        <v>52</v>
      </c>
      <c r="E607" s="378"/>
      <c r="F607" s="824">
        <v>0.34699999999999998</v>
      </c>
      <c r="G607" s="375" t="s">
        <v>387</v>
      </c>
      <c r="H607" s="375" t="s">
        <v>401</v>
      </c>
      <c r="I607" s="378">
        <v>2.0811813297244141E-5</v>
      </c>
      <c r="J607" s="375" t="s">
        <v>1023</v>
      </c>
      <c r="K607" s="375" t="s">
        <v>477</v>
      </c>
      <c r="L607" s="375" t="s">
        <v>1024</v>
      </c>
      <c r="M607" s="375" t="s">
        <v>475</v>
      </c>
      <c r="N607" s="831" t="s">
        <v>965</v>
      </c>
      <c r="U607" s="862"/>
    </row>
    <row r="608" spans="1:21" x14ac:dyDescent="0.4">
      <c r="A608" s="428" t="s">
        <v>49</v>
      </c>
      <c r="B608" s="375" t="s">
        <v>414</v>
      </c>
      <c r="C608" s="375" t="s">
        <v>66</v>
      </c>
      <c r="D608" s="375" t="s">
        <v>52</v>
      </c>
      <c r="E608" s="378"/>
      <c r="F608" s="824">
        <v>0.34699999999999998</v>
      </c>
      <c r="G608" s="375" t="s">
        <v>388</v>
      </c>
      <c r="H608" s="375" t="s">
        <v>401</v>
      </c>
      <c r="I608" s="378">
        <v>1.7346176549655723E-4</v>
      </c>
      <c r="J608" s="375" t="s">
        <v>1023</v>
      </c>
      <c r="K608" s="375" t="s">
        <v>477</v>
      </c>
      <c r="L608" s="375" t="s">
        <v>1024</v>
      </c>
      <c r="M608" s="375" t="s">
        <v>475</v>
      </c>
      <c r="N608" s="831" t="s">
        <v>965</v>
      </c>
      <c r="U608" s="862"/>
    </row>
    <row r="609" spans="1:21" x14ac:dyDescent="0.4">
      <c r="A609" s="428" t="s">
        <v>49</v>
      </c>
      <c r="B609" s="375" t="s">
        <v>414</v>
      </c>
      <c r="C609" s="375" t="s">
        <v>66</v>
      </c>
      <c r="D609" s="375" t="s">
        <v>52</v>
      </c>
      <c r="E609" s="378"/>
      <c r="F609" s="824">
        <v>0.34699999999999998</v>
      </c>
      <c r="G609" s="375" t="s">
        <v>389</v>
      </c>
      <c r="H609" s="375" t="s">
        <v>401</v>
      </c>
      <c r="I609" s="378">
        <v>1.0038286104628617E-3</v>
      </c>
      <c r="J609" s="375" t="s">
        <v>1023</v>
      </c>
      <c r="K609" s="375" t="s">
        <v>477</v>
      </c>
      <c r="L609" s="375" t="s">
        <v>1024</v>
      </c>
      <c r="M609" s="375" t="s">
        <v>475</v>
      </c>
      <c r="N609" s="831" t="s">
        <v>965</v>
      </c>
      <c r="U609" s="862"/>
    </row>
    <row r="610" spans="1:21" x14ac:dyDescent="0.4">
      <c r="A610" s="428" t="s">
        <v>49</v>
      </c>
      <c r="B610" s="375" t="s">
        <v>414</v>
      </c>
      <c r="C610" s="375" t="s">
        <v>66</v>
      </c>
      <c r="D610" s="375" t="s">
        <v>52</v>
      </c>
      <c r="E610" s="378"/>
      <c r="F610" s="824">
        <v>0.34699999999999998</v>
      </c>
      <c r="G610" s="375" t="s">
        <v>390</v>
      </c>
      <c r="H610" s="375" t="s">
        <v>401</v>
      </c>
      <c r="I610" s="378">
        <v>1.245022082363664E-4</v>
      </c>
      <c r="J610" s="375" t="s">
        <v>1023</v>
      </c>
      <c r="K610" s="375" t="s">
        <v>477</v>
      </c>
      <c r="L610" s="375" t="s">
        <v>1024</v>
      </c>
      <c r="M610" s="375" t="s">
        <v>475</v>
      </c>
      <c r="N610" s="831" t="s">
        <v>965</v>
      </c>
      <c r="U610" s="862"/>
    </row>
    <row r="611" spans="1:21" x14ac:dyDescent="0.4">
      <c r="A611" s="428" t="s">
        <v>49</v>
      </c>
      <c r="B611" s="375" t="s">
        <v>414</v>
      </c>
      <c r="C611" s="375" t="s">
        <v>66</v>
      </c>
      <c r="D611" s="375" t="s">
        <v>52</v>
      </c>
      <c r="E611" s="378"/>
      <c r="F611" s="824">
        <v>0.34699999999999998</v>
      </c>
      <c r="G611" s="375" t="s">
        <v>391</v>
      </c>
      <c r="H611" s="375" t="s">
        <v>401</v>
      </c>
      <c r="I611" s="378">
        <v>1.1023184633933594E-4</v>
      </c>
      <c r="J611" s="375" t="s">
        <v>1023</v>
      </c>
      <c r="K611" s="375" t="s">
        <v>477</v>
      </c>
      <c r="L611" s="375" t="s">
        <v>1024</v>
      </c>
      <c r="M611" s="375" t="s">
        <v>475</v>
      </c>
      <c r="N611" s="831" t="s">
        <v>965</v>
      </c>
      <c r="U611" s="862"/>
    </row>
    <row r="612" spans="1:21" x14ac:dyDescent="0.4">
      <c r="A612" s="428" t="s">
        <v>49</v>
      </c>
      <c r="B612" s="375" t="s">
        <v>414</v>
      </c>
      <c r="C612" s="375" t="s">
        <v>66</v>
      </c>
      <c r="D612" s="375" t="s">
        <v>52</v>
      </c>
      <c r="E612" s="378"/>
      <c r="F612" s="824">
        <v>0.34699999999999998</v>
      </c>
      <c r="G612" s="375" t="s">
        <v>392</v>
      </c>
      <c r="H612" s="375" t="s">
        <v>401</v>
      </c>
      <c r="I612" s="378">
        <v>4.5448296801665015E-3</v>
      </c>
      <c r="J612" s="375" t="s">
        <v>1023</v>
      </c>
      <c r="K612" s="375" t="s">
        <v>477</v>
      </c>
      <c r="L612" s="375" t="s">
        <v>1024</v>
      </c>
      <c r="M612" s="375" t="s">
        <v>475</v>
      </c>
      <c r="N612" s="831" t="s">
        <v>965</v>
      </c>
      <c r="U612" s="862"/>
    </row>
    <row r="613" spans="1:21" x14ac:dyDescent="0.4">
      <c r="A613" s="428" t="s">
        <v>49</v>
      </c>
      <c r="B613" s="375" t="s">
        <v>414</v>
      </c>
      <c r="C613" s="375" t="s">
        <v>66</v>
      </c>
      <c r="D613" s="375" t="s">
        <v>52</v>
      </c>
      <c r="E613" s="378"/>
      <c r="F613" s="824">
        <v>0.34699999999999998</v>
      </c>
      <c r="G613" s="375" t="s">
        <v>393</v>
      </c>
      <c r="H613" s="375" t="s">
        <v>401</v>
      </c>
      <c r="I613" s="378">
        <v>4.7343248160216569E-6</v>
      </c>
      <c r="J613" s="375" t="s">
        <v>1023</v>
      </c>
      <c r="K613" s="375" t="s">
        <v>477</v>
      </c>
      <c r="L613" s="375" t="s">
        <v>1024</v>
      </c>
      <c r="M613" s="375" t="s">
        <v>475</v>
      </c>
      <c r="N613" s="831" t="s">
        <v>965</v>
      </c>
      <c r="U613" s="862"/>
    </row>
    <row r="614" spans="1:21" x14ac:dyDescent="0.4">
      <c r="A614" s="428" t="s">
        <v>49</v>
      </c>
      <c r="B614" s="375" t="s">
        <v>414</v>
      </c>
      <c r="C614" s="375" t="s">
        <v>66</v>
      </c>
      <c r="D614" s="375" t="s">
        <v>52</v>
      </c>
      <c r="E614" s="378"/>
      <c r="F614" s="824">
        <v>0.34699999999999998</v>
      </c>
      <c r="G614" s="375" t="s">
        <v>394</v>
      </c>
      <c r="H614" s="375" t="s">
        <v>401</v>
      </c>
      <c r="I614" s="378">
        <v>8.9194724822229059E-6</v>
      </c>
      <c r="J614" s="375" t="s">
        <v>1023</v>
      </c>
      <c r="K614" s="375" t="s">
        <v>477</v>
      </c>
      <c r="L614" s="375" t="s">
        <v>1024</v>
      </c>
      <c r="M614" s="375" t="s">
        <v>475</v>
      </c>
      <c r="N614" s="831" t="s">
        <v>965</v>
      </c>
      <c r="U614" s="862"/>
    </row>
    <row r="615" spans="1:21" x14ac:dyDescent="0.4">
      <c r="A615" s="428" t="s">
        <v>49</v>
      </c>
      <c r="B615" s="375" t="s">
        <v>414</v>
      </c>
      <c r="C615" s="375" t="s">
        <v>66</v>
      </c>
      <c r="D615" s="375" t="s">
        <v>52</v>
      </c>
      <c r="E615" s="375"/>
      <c r="F615" s="824">
        <v>0.34699999999999998</v>
      </c>
      <c r="G615" s="375" t="s">
        <v>395</v>
      </c>
      <c r="H615" s="375" t="s">
        <v>401</v>
      </c>
      <c r="I615" s="378">
        <v>1.1288505074025222E-5</v>
      </c>
      <c r="J615" s="375" t="s">
        <v>1023</v>
      </c>
      <c r="K615" s="375" t="s">
        <v>477</v>
      </c>
      <c r="L615" s="375" t="s">
        <v>1024</v>
      </c>
      <c r="M615" s="375" t="s">
        <v>475</v>
      </c>
      <c r="N615" s="831" t="s">
        <v>965</v>
      </c>
      <c r="U615" s="862"/>
    </row>
    <row r="616" spans="1:21" x14ac:dyDescent="0.4">
      <c r="A616" s="428" t="s">
        <v>49</v>
      </c>
      <c r="B616" s="375" t="s">
        <v>414</v>
      </c>
      <c r="C616" s="375" t="s">
        <v>66</v>
      </c>
      <c r="D616" s="375" t="s">
        <v>52</v>
      </c>
      <c r="E616" s="375"/>
      <c r="F616" s="824">
        <v>0.34699999999999998</v>
      </c>
      <c r="G616" s="375" t="s">
        <v>396</v>
      </c>
      <c r="H616" s="375" t="s">
        <v>401</v>
      </c>
      <c r="I616" s="378">
        <v>1.6007890236458171E-5</v>
      </c>
      <c r="J616" s="375" t="s">
        <v>1023</v>
      </c>
      <c r="K616" s="375" t="s">
        <v>477</v>
      </c>
      <c r="L616" s="375" t="s">
        <v>1024</v>
      </c>
      <c r="M616" s="375" t="s">
        <v>475</v>
      </c>
      <c r="N616" s="831" t="s">
        <v>965</v>
      </c>
      <c r="U616" s="862"/>
    </row>
    <row r="617" spans="1:21" x14ac:dyDescent="0.4">
      <c r="A617" s="428" t="s">
        <v>49</v>
      </c>
      <c r="B617" s="375" t="s">
        <v>414</v>
      </c>
      <c r="C617" s="375" t="s">
        <v>66</v>
      </c>
      <c r="D617" s="375" t="s">
        <v>52</v>
      </c>
      <c r="E617" s="375"/>
      <c r="F617" s="824">
        <v>0.34699999999999998</v>
      </c>
      <c r="G617" s="375" t="s">
        <v>1025</v>
      </c>
      <c r="H617" s="375" t="s">
        <v>401</v>
      </c>
      <c r="I617" s="378">
        <v>0.81023737768898785</v>
      </c>
      <c r="J617" s="375" t="s">
        <v>1023</v>
      </c>
      <c r="K617" s="375" t="s">
        <v>477</v>
      </c>
      <c r="L617" s="375" t="s">
        <v>1024</v>
      </c>
      <c r="M617" s="375" t="s">
        <v>475</v>
      </c>
      <c r="N617" s="831" t="s">
        <v>965</v>
      </c>
      <c r="U617" s="862"/>
    </row>
    <row r="618" spans="1:21" x14ac:dyDescent="0.4">
      <c r="A618" s="428" t="s">
        <v>49</v>
      </c>
      <c r="B618" s="375" t="s">
        <v>414</v>
      </c>
      <c r="C618" s="375" t="s">
        <v>66</v>
      </c>
      <c r="D618" s="375" t="s">
        <v>53</v>
      </c>
      <c r="E618" s="375"/>
      <c r="F618" s="824">
        <v>0.39</v>
      </c>
      <c r="G618" s="375" t="s">
        <v>387</v>
      </c>
      <c r="H618" s="375" t="s">
        <v>400</v>
      </c>
      <c r="I618" s="763">
        <v>9.0000021325890313E-7</v>
      </c>
      <c r="J618" s="375" t="s">
        <v>1023</v>
      </c>
      <c r="K618" s="375" t="s">
        <v>477</v>
      </c>
      <c r="L618" s="375" t="s">
        <v>1024</v>
      </c>
      <c r="M618" s="375" t="s">
        <v>475</v>
      </c>
      <c r="N618" s="831" t="s">
        <v>971</v>
      </c>
      <c r="U618" s="862"/>
    </row>
    <row r="619" spans="1:21" x14ac:dyDescent="0.4">
      <c r="A619" s="428" t="s">
        <v>49</v>
      </c>
      <c r="B619" s="375" t="s">
        <v>414</v>
      </c>
      <c r="C619" s="375" t="s">
        <v>66</v>
      </c>
      <c r="D619" s="375" t="s">
        <v>53</v>
      </c>
      <c r="E619" s="375"/>
      <c r="F619" s="824">
        <v>0.39</v>
      </c>
      <c r="G619" s="375" t="s">
        <v>388</v>
      </c>
      <c r="H619" s="375" t="s">
        <v>400</v>
      </c>
      <c r="I619" s="763">
        <v>1.5100003578010487E-5</v>
      </c>
      <c r="J619" s="375" t="s">
        <v>1023</v>
      </c>
      <c r="K619" s="375" t="s">
        <v>477</v>
      </c>
      <c r="L619" s="375" t="s">
        <v>1024</v>
      </c>
      <c r="M619" s="375" t="s">
        <v>475</v>
      </c>
      <c r="N619" s="831" t="s">
        <v>971</v>
      </c>
      <c r="U619" s="862"/>
    </row>
    <row r="620" spans="1:21" x14ac:dyDescent="0.4">
      <c r="A620" s="428" t="s">
        <v>49</v>
      </c>
      <c r="B620" s="375" t="s">
        <v>414</v>
      </c>
      <c r="C620" s="375" t="s">
        <v>66</v>
      </c>
      <c r="D620" s="375" t="s">
        <v>53</v>
      </c>
      <c r="E620" s="375"/>
      <c r="F620" s="824">
        <v>0.39</v>
      </c>
      <c r="G620" s="375" t="s">
        <v>389</v>
      </c>
      <c r="H620" s="375" t="s">
        <v>400</v>
      </c>
      <c r="I620" s="763">
        <v>2.3500005568426909E-4</v>
      </c>
      <c r="J620" s="375" t="s">
        <v>1023</v>
      </c>
      <c r="K620" s="375" t="s">
        <v>477</v>
      </c>
      <c r="L620" s="375" t="s">
        <v>1024</v>
      </c>
      <c r="M620" s="375" t="s">
        <v>475</v>
      </c>
      <c r="N620" s="831" t="s">
        <v>971</v>
      </c>
      <c r="U620" s="862"/>
    </row>
    <row r="621" spans="1:21" x14ac:dyDescent="0.4">
      <c r="A621" s="428" t="s">
        <v>49</v>
      </c>
      <c r="B621" s="375" t="s">
        <v>414</v>
      </c>
      <c r="C621" s="375" t="s">
        <v>66</v>
      </c>
      <c r="D621" s="375" t="s">
        <v>53</v>
      </c>
      <c r="E621" s="378"/>
      <c r="F621" s="824">
        <v>0.39</v>
      </c>
      <c r="G621" s="375" t="s">
        <v>390</v>
      </c>
      <c r="H621" s="375" t="s">
        <v>400</v>
      </c>
      <c r="I621" s="763">
        <v>2.8400006729503167E-5</v>
      </c>
      <c r="J621" s="375" t="s">
        <v>1023</v>
      </c>
      <c r="K621" s="375" t="s">
        <v>477</v>
      </c>
      <c r="L621" s="375" t="s">
        <v>1024</v>
      </c>
      <c r="M621" s="375" t="s">
        <v>475</v>
      </c>
      <c r="N621" s="831" t="s">
        <v>971</v>
      </c>
      <c r="U621" s="862"/>
    </row>
    <row r="622" spans="1:21" x14ac:dyDescent="0.4">
      <c r="A622" s="428" t="s">
        <v>49</v>
      </c>
      <c r="B622" s="375" t="s">
        <v>414</v>
      </c>
      <c r="C622" s="375" t="s">
        <v>66</v>
      </c>
      <c r="D622" s="375" t="s">
        <v>53</v>
      </c>
      <c r="E622" s="378"/>
      <c r="F622" s="824">
        <v>0.39</v>
      </c>
      <c r="G622" s="375" t="s">
        <v>391</v>
      </c>
      <c r="H622" s="375" t="s">
        <v>400</v>
      </c>
      <c r="I622" s="763">
        <v>8.2700019596123672E-6</v>
      </c>
      <c r="J622" s="375" t="s">
        <v>1023</v>
      </c>
      <c r="K622" s="375" t="s">
        <v>477</v>
      </c>
      <c r="L622" s="375" t="s">
        <v>1024</v>
      </c>
      <c r="M622" s="375" t="s">
        <v>475</v>
      </c>
      <c r="N622" s="831" t="s">
        <v>971</v>
      </c>
      <c r="U622" s="862"/>
    </row>
    <row r="623" spans="1:21" x14ac:dyDescent="0.4">
      <c r="A623" s="428" t="s">
        <v>49</v>
      </c>
      <c r="B623" s="375" t="s">
        <v>414</v>
      </c>
      <c r="C623" s="375" t="s">
        <v>66</v>
      </c>
      <c r="D623" s="375" t="s">
        <v>53</v>
      </c>
      <c r="E623" s="378"/>
      <c r="F623" s="824">
        <v>0.39</v>
      </c>
      <c r="G623" s="375" t="s">
        <v>392</v>
      </c>
      <c r="H623" s="375" t="s">
        <v>400</v>
      </c>
      <c r="I623" s="763">
        <v>4.910001163445794E-6</v>
      </c>
      <c r="J623" s="375" t="s">
        <v>1023</v>
      </c>
      <c r="K623" s="375" t="s">
        <v>477</v>
      </c>
      <c r="L623" s="375" t="s">
        <v>1024</v>
      </c>
      <c r="M623" s="375" t="s">
        <v>475</v>
      </c>
      <c r="N623" s="831" t="s">
        <v>971</v>
      </c>
      <c r="U623" s="862"/>
    </row>
    <row r="624" spans="1:21" x14ac:dyDescent="0.4">
      <c r="A624" s="428" t="s">
        <v>49</v>
      </c>
      <c r="B624" s="375" t="s">
        <v>414</v>
      </c>
      <c r="C624" s="375" t="s">
        <v>66</v>
      </c>
      <c r="D624" s="375" t="s">
        <v>53</v>
      </c>
      <c r="E624" s="378"/>
      <c r="F624" s="824">
        <v>0.39</v>
      </c>
      <c r="G624" s="375" t="s">
        <v>393</v>
      </c>
      <c r="H624" s="375" t="s">
        <v>400</v>
      </c>
      <c r="I624" s="763">
        <v>3.5561008426333167E-7</v>
      </c>
      <c r="J624" s="375" t="s">
        <v>1023</v>
      </c>
      <c r="K624" s="375" t="s">
        <v>477</v>
      </c>
      <c r="L624" s="375" t="s">
        <v>1024</v>
      </c>
      <c r="M624" s="375" t="s">
        <v>475</v>
      </c>
      <c r="N624" s="831" t="s">
        <v>971</v>
      </c>
      <c r="U624" s="862"/>
    </row>
    <row r="625" spans="1:21" x14ac:dyDescent="0.4">
      <c r="A625" s="428" t="s">
        <v>49</v>
      </c>
      <c r="B625" s="375" t="s">
        <v>414</v>
      </c>
      <c r="C625" s="375" t="s">
        <v>66</v>
      </c>
      <c r="D625" s="375" t="s">
        <v>53</v>
      </c>
      <c r="E625" s="378"/>
      <c r="F625" s="824">
        <v>0.39</v>
      </c>
      <c r="G625" s="375" t="s">
        <v>394</v>
      </c>
      <c r="H625" s="375" t="s">
        <v>400</v>
      </c>
      <c r="I625" s="763">
        <v>6.6987015872860153E-7</v>
      </c>
      <c r="J625" s="375" t="s">
        <v>1023</v>
      </c>
      <c r="K625" s="375" t="s">
        <v>477</v>
      </c>
      <c r="L625" s="375" t="s">
        <v>1024</v>
      </c>
      <c r="M625" s="375" t="s">
        <v>475</v>
      </c>
      <c r="N625" s="831" t="s">
        <v>971</v>
      </c>
      <c r="U625" s="862"/>
    </row>
    <row r="626" spans="1:21" x14ac:dyDescent="0.4">
      <c r="A626" s="428" t="s">
        <v>49</v>
      </c>
      <c r="B626" s="375" t="s">
        <v>414</v>
      </c>
      <c r="C626" s="375" t="s">
        <v>66</v>
      </c>
      <c r="D626" s="375" t="s">
        <v>53</v>
      </c>
      <c r="E626" s="378"/>
      <c r="F626" s="824">
        <v>0.39</v>
      </c>
      <c r="G626" s="375" t="s">
        <v>395</v>
      </c>
      <c r="H626" s="375" t="s">
        <v>400</v>
      </c>
      <c r="I626" s="763">
        <v>9.0000021325890309E-6</v>
      </c>
      <c r="J626" s="375" t="s">
        <v>1023</v>
      </c>
      <c r="K626" s="375" t="s">
        <v>477</v>
      </c>
      <c r="L626" s="375" t="s">
        <v>1024</v>
      </c>
      <c r="M626" s="375" t="s">
        <v>475</v>
      </c>
      <c r="N626" s="831" t="s">
        <v>971</v>
      </c>
      <c r="U626" s="862"/>
    </row>
    <row r="627" spans="1:21" x14ac:dyDescent="0.4">
      <c r="A627" s="428" t="s">
        <v>49</v>
      </c>
      <c r="B627" s="375" t="s">
        <v>414</v>
      </c>
      <c r="C627" s="375" t="s">
        <v>66</v>
      </c>
      <c r="D627" s="375" t="s">
        <v>53</v>
      </c>
      <c r="E627" s="378"/>
      <c r="F627" s="824">
        <v>0.39</v>
      </c>
      <c r="G627" s="375" t="s">
        <v>396</v>
      </c>
      <c r="H627" s="375" t="s">
        <v>400</v>
      </c>
      <c r="I627" s="763">
        <v>1.3500003198883547E-5</v>
      </c>
      <c r="J627" s="375" t="s">
        <v>1023</v>
      </c>
      <c r="K627" s="375" t="s">
        <v>477</v>
      </c>
      <c r="L627" s="375" t="s">
        <v>1024</v>
      </c>
      <c r="M627" s="375" t="s">
        <v>475</v>
      </c>
      <c r="N627" s="831" t="s">
        <v>971</v>
      </c>
      <c r="U627" s="862"/>
    </row>
    <row r="628" spans="1:21" x14ac:dyDescent="0.4">
      <c r="A628" s="428" t="s">
        <v>49</v>
      </c>
      <c r="B628" s="375" t="s">
        <v>414</v>
      </c>
      <c r="C628" s="375" t="s">
        <v>66</v>
      </c>
      <c r="D628" s="375" t="s">
        <v>53</v>
      </c>
      <c r="E628" s="378"/>
      <c r="F628" s="824">
        <v>0.39</v>
      </c>
      <c r="G628" s="375" t="s">
        <v>1025</v>
      </c>
      <c r="H628" s="375" t="s">
        <v>400</v>
      </c>
      <c r="I628" s="763">
        <v>0.7205371455809807</v>
      </c>
      <c r="J628" s="375" t="s">
        <v>1023</v>
      </c>
      <c r="K628" s="375" t="s">
        <v>477</v>
      </c>
      <c r="L628" s="375" t="s">
        <v>1024</v>
      </c>
      <c r="M628" s="375" t="s">
        <v>475</v>
      </c>
      <c r="N628" s="831" t="s">
        <v>971</v>
      </c>
      <c r="U628" s="862"/>
    </row>
    <row r="629" spans="1:21" x14ac:dyDescent="0.4">
      <c r="A629" s="428" t="s">
        <v>49</v>
      </c>
      <c r="B629" s="375" t="s">
        <v>414</v>
      </c>
      <c r="C629" s="375" t="s">
        <v>66</v>
      </c>
      <c r="D629" s="375" t="s">
        <v>53</v>
      </c>
      <c r="E629" s="378"/>
      <c r="F629" s="824">
        <v>0.39</v>
      </c>
      <c r="G629" s="375" t="s">
        <v>387</v>
      </c>
      <c r="H629" s="375" t="s">
        <v>401</v>
      </c>
      <c r="I629" s="378">
        <v>1.7118087714163085E-6</v>
      </c>
      <c r="J629" s="375" t="s">
        <v>1023</v>
      </c>
      <c r="K629" s="375" t="s">
        <v>477</v>
      </c>
      <c r="L629" s="375" t="s">
        <v>1024</v>
      </c>
      <c r="M629" s="375" t="s">
        <v>475</v>
      </c>
      <c r="N629" s="831" t="s">
        <v>973</v>
      </c>
      <c r="U629" s="862"/>
    </row>
    <row r="630" spans="1:21" x14ac:dyDescent="0.4">
      <c r="A630" s="428" t="s">
        <v>49</v>
      </c>
      <c r="B630" s="375" t="s">
        <v>414</v>
      </c>
      <c r="C630" s="375" t="s">
        <v>66</v>
      </c>
      <c r="D630" s="375" t="s">
        <v>53</v>
      </c>
      <c r="E630" s="378"/>
      <c r="F630" s="824">
        <v>0.39</v>
      </c>
      <c r="G630" s="375" t="s">
        <v>388</v>
      </c>
      <c r="H630" s="375" t="s">
        <v>401</v>
      </c>
      <c r="I630" s="378">
        <v>2.0561729266239141E-5</v>
      </c>
      <c r="J630" s="375" t="s">
        <v>1023</v>
      </c>
      <c r="K630" s="375" t="s">
        <v>477</v>
      </c>
      <c r="L630" s="375" t="s">
        <v>1024</v>
      </c>
      <c r="M630" s="375" t="s">
        <v>475</v>
      </c>
      <c r="N630" s="831" t="s">
        <v>973</v>
      </c>
      <c r="U630" s="862"/>
    </row>
    <row r="631" spans="1:21" x14ac:dyDescent="0.4">
      <c r="A631" s="428" t="s">
        <v>49</v>
      </c>
      <c r="B631" s="375" t="s">
        <v>414</v>
      </c>
      <c r="C631" s="375" t="s">
        <v>66</v>
      </c>
      <c r="D631" s="375" t="s">
        <v>53</v>
      </c>
      <c r="E631" s="378"/>
      <c r="F631" s="824">
        <v>0.39</v>
      </c>
      <c r="G631" s="375" t="s">
        <v>389</v>
      </c>
      <c r="H631" s="375" t="s">
        <v>401</v>
      </c>
      <c r="I631" s="378">
        <v>2.3582842848193105E-4</v>
      </c>
      <c r="J631" s="375" t="s">
        <v>1023</v>
      </c>
      <c r="K631" s="375" t="s">
        <v>477</v>
      </c>
      <c r="L631" s="375" t="s">
        <v>1024</v>
      </c>
      <c r="M631" s="375" t="s">
        <v>475</v>
      </c>
      <c r="N631" s="831" t="s">
        <v>973</v>
      </c>
      <c r="U631" s="862"/>
    </row>
    <row r="632" spans="1:21" x14ac:dyDescent="0.4">
      <c r="A632" s="428" t="s">
        <v>49</v>
      </c>
      <c r="B632" s="375" t="s">
        <v>414</v>
      </c>
      <c r="C632" s="375" t="s">
        <v>66</v>
      </c>
      <c r="D632" s="375" t="s">
        <v>53</v>
      </c>
      <c r="E632" s="378"/>
      <c r="F632" s="824">
        <v>0.39</v>
      </c>
      <c r="G632" s="375" t="s">
        <v>390</v>
      </c>
      <c r="H632" s="375" t="s">
        <v>401</v>
      </c>
      <c r="I632" s="378">
        <v>2.8902185583531793E-5</v>
      </c>
      <c r="J632" s="375" t="s">
        <v>1023</v>
      </c>
      <c r="K632" s="375" t="s">
        <v>477</v>
      </c>
      <c r="L632" s="375" t="s">
        <v>1024</v>
      </c>
      <c r="M632" s="375" t="s">
        <v>475</v>
      </c>
      <c r="N632" s="831" t="s">
        <v>973</v>
      </c>
      <c r="U632" s="862"/>
    </row>
    <row r="633" spans="1:21" x14ac:dyDescent="0.4">
      <c r="A633" s="428" t="s">
        <v>49</v>
      </c>
      <c r="B633" s="375" t="s">
        <v>414</v>
      </c>
      <c r="C633" s="375" t="s">
        <v>66</v>
      </c>
      <c r="D633" s="375" t="s">
        <v>53</v>
      </c>
      <c r="E633" s="378"/>
      <c r="F633" s="824">
        <v>0.39</v>
      </c>
      <c r="G633" s="375" t="s">
        <v>391</v>
      </c>
      <c r="H633" s="375" t="s">
        <v>401</v>
      </c>
      <c r="I633" s="378">
        <v>8.501822233971292E-6</v>
      </c>
      <c r="J633" s="375" t="s">
        <v>1023</v>
      </c>
      <c r="K633" s="375" t="s">
        <v>477</v>
      </c>
      <c r="L633" s="375" t="s">
        <v>1024</v>
      </c>
      <c r="M633" s="375" t="s">
        <v>475</v>
      </c>
      <c r="N633" s="831" t="s">
        <v>973</v>
      </c>
      <c r="U633" s="862"/>
    </row>
    <row r="634" spans="1:21" x14ac:dyDescent="0.4">
      <c r="A634" s="428" t="s">
        <v>49</v>
      </c>
      <c r="B634" s="375" t="s">
        <v>414</v>
      </c>
      <c r="C634" s="375" t="s">
        <v>66</v>
      </c>
      <c r="D634" s="375" t="s">
        <v>53</v>
      </c>
      <c r="E634" s="378"/>
      <c r="F634" s="824">
        <v>0.39</v>
      </c>
      <c r="G634" s="375" t="s">
        <v>392</v>
      </c>
      <c r="H634" s="375" t="s">
        <v>401</v>
      </c>
      <c r="I634" s="378">
        <v>7.738605083349976E-6</v>
      </c>
      <c r="J634" s="375" t="s">
        <v>1023</v>
      </c>
      <c r="K634" s="375" t="s">
        <v>477</v>
      </c>
      <c r="L634" s="375" t="s">
        <v>1024</v>
      </c>
      <c r="M634" s="375" t="s">
        <v>475</v>
      </c>
      <c r="N634" s="831" t="s">
        <v>973</v>
      </c>
      <c r="U634" s="862"/>
    </row>
    <row r="635" spans="1:21" x14ac:dyDescent="0.4">
      <c r="A635" s="428" t="s">
        <v>49</v>
      </c>
      <c r="B635" s="375" t="s">
        <v>414</v>
      </c>
      <c r="C635" s="375" t="s">
        <v>66</v>
      </c>
      <c r="D635" s="375" t="s">
        <v>53</v>
      </c>
      <c r="E635" s="378"/>
      <c r="F635" s="824">
        <v>0.39</v>
      </c>
      <c r="G635" s="375" t="s">
        <v>393</v>
      </c>
      <c r="H635" s="375" t="s">
        <v>401</v>
      </c>
      <c r="I635" s="378">
        <v>3.5993377949097536E-7</v>
      </c>
      <c r="J635" s="375" t="s">
        <v>1023</v>
      </c>
      <c r="K635" s="375" t="s">
        <v>477</v>
      </c>
      <c r="L635" s="375" t="s">
        <v>1024</v>
      </c>
      <c r="M635" s="375" t="s">
        <v>475</v>
      </c>
      <c r="N635" s="831" t="s">
        <v>973</v>
      </c>
      <c r="U635" s="862"/>
    </row>
    <row r="636" spans="1:21" x14ac:dyDescent="0.4">
      <c r="A636" s="428" t="s">
        <v>49</v>
      </c>
      <c r="B636" s="375" t="s">
        <v>414</v>
      </c>
      <c r="C636" s="375" t="s">
        <v>66</v>
      </c>
      <c r="D636" s="375" t="s">
        <v>53</v>
      </c>
      <c r="E636" s="378"/>
      <c r="F636" s="824">
        <v>0.39</v>
      </c>
      <c r="G636" s="375" t="s">
        <v>394</v>
      </c>
      <c r="H636" s="375" t="s">
        <v>401</v>
      </c>
      <c r="I636" s="378">
        <v>6.7934052968836616E-7</v>
      </c>
      <c r="J636" s="375" t="s">
        <v>1023</v>
      </c>
      <c r="K636" s="375" t="s">
        <v>477</v>
      </c>
      <c r="L636" s="375" t="s">
        <v>1024</v>
      </c>
      <c r="M636" s="375" t="s">
        <v>475</v>
      </c>
      <c r="N636" s="831" t="s">
        <v>973</v>
      </c>
      <c r="U636" s="862"/>
    </row>
    <row r="637" spans="1:21" x14ac:dyDescent="0.4">
      <c r="A637" s="428" t="s">
        <v>49</v>
      </c>
      <c r="B637" s="375" t="s">
        <v>414</v>
      </c>
      <c r="C637" s="375" t="s">
        <v>66</v>
      </c>
      <c r="D637" s="375" t="s">
        <v>53</v>
      </c>
      <c r="E637" s="375"/>
      <c r="F637" s="824">
        <v>0.39</v>
      </c>
      <c r="G637" s="375" t="s">
        <v>395</v>
      </c>
      <c r="H637" s="375" t="s">
        <v>401</v>
      </c>
      <c r="I637" s="378">
        <v>1.0288504837070885E-5</v>
      </c>
      <c r="J637" s="375" t="s">
        <v>1023</v>
      </c>
      <c r="K637" s="375" t="s">
        <v>477</v>
      </c>
      <c r="L637" s="375" t="s">
        <v>1024</v>
      </c>
      <c r="M637" s="375" t="s">
        <v>475</v>
      </c>
      <c r="N637" s="831" t="s">
        <v>973</v>
      </c>
      <c r="U637" s="862"/>
    </row>
    <row r="638" spans="1:21" x14ac:dyDescent="0.4">
      <c r="A638" s="428" t="s">
        <v>49</v>
      </c>
      <c r="B638" s="375" t="s">
        <v>414</v>
      </c>
      <c r="C638" s="375" t="s">
        <v>66</v>
      </c>
      <c r="D638" s="375" t="s">
        <v>53</v>
      </c>
      <c r="E638" s="375"/>
      <c r="F638" s="824">
        <v>0.39</v>
      </c>
      <c r="G638" s="375" t="s">
        <v>396</v>
      </c>
      <c r="H638" s="375" t="s">
        <v>401</v>
      </c>
      <c r="I638" s="378">
        <v>1.3507889644072333E-5</v>
      </c>
      <c r="J638" s="375" t="s">
        <v>1023</v>
      </c>
      <c r="K638" s="375" t="s">
        <v>477</v>
      </c>
      <c r="L638" s="375" t="s">
        <v>1024</v>
      </c>
      <c r="M638" s="375" t="s">
        <v>475</v>
      </c>
      <c r="N638" s="831" t="s">
        <v>973</v>
      </c>
      <c r="U638" s="862"/>
    </row>
    <row r="639" spans="1:21" x14ac:dyDescent="0.4">
      <c r="A639" s="428" t="s">
        <v>49</v>
      </c>
      <c r="B639" s="375" t="s">
        <v>414</v>
      </c>
      <c r="C639" s="375" t="s">
        <v>66</v>
      </c>
      <c r="D639" s="375" t="s">
        <v>53</v>
      </c>
      <c r="E639" s="375"/>
      <c r="F639" s="824">
        <v>0.39</v>
      </c>
      <c r="G639" s="375" t="s">
        <v>1025</v>
      </c>
      <c r="H639" s="375" t="s">
        <v>401</v>
      </c>
      <c r="I639" s="378">
        <v>0.7211927530100678</v>
      </c>
      <c r="J639" s="375" t="s">
        <v>1023</v>
      </c>
      <c r="K639" s="375" t="s">
        <v>477</v>
      </c>
      <c r="L639" s="375" t="s">
        <v>1024</v>
      </c>
      <c r="M639" s="375" t="s">
        <v>475</v>
      </c>
      <c r="N639" s="831" t="s">
        <v>973</v>
      </c>
      <c r="U639" s="862"/>
    </row>
    <row r="640" spans="1:21" x14ac:dyDescent="0.4">
      <c r="A640" s="428" t="s">
        <v>49</v>
      </c>
      <c r="B640" s="375" t="s">
        <v>414</v>
      </c>
      <c r="C640" s="375" t="s">
        <v>66</v>
      </c>
      <c r="D640" s="375" t="s">
        <v>406</v>
      </c>
      <c r="E640" s="375" t="s">
        <v>717</v>
      </c>
      <c r="F640" s="824">
        <v>0.34699999999999998</v>
      </c>
      <c r="G640" s="375" t="s">
        <v>387</v>
      </c>
      <c r="H640" s="375" t="s">
        <v>400</v>
      </c>
      <c r="I640" s="763">
        <v>2.0000004739086739E-5</v>
      </c>
      <c r="J640" s="375" t="s">
        <v>1023</v>
      </c>
      <c r="K640" s="375" t="s">
        <v>477</v>
      </c>
      <c r="L640" s="375" t="s">
        <v>1024</v>
      </c>
      <c r="M640" s="375" t="s">
        <v>475</v>
      </c>
      <c r="N640" s="831" t="s">
        <v>977</v>
      </c>
      <c r="U640" s="862"/>
    </row>
    <row r="641" spans="1:21" x14ac:dyDescent="0.4">
      <c r="A641" s="428" t="s">
        <v>49</v>
      </c>
      <c r="B641" s="375" t="s">
        <v>414</v>
      </c>
      <c r="C641" s="375" t="s">
        <v>66</v>
      </c>
      <c r="D641" s="375" t="s">
        <v>406</v>
      </c>
      <c r="E641" s="375" t="s">
        <v>717</v>
      </c>
      <c r="F641" s="824">
        <v>0.34699999999999998</v>
      </c>
      <c r="G641" s="375" t="s">
        <v>388</v>
      </c>
      <c r="H641" s="375" t="s">
        <v>400</v>
      </c>
      <c r="I641" s="763">
        <v>1.6800003980832858E-4</v>
      </c>
      <c r="J641" s="375" t="s">
        <v>1023</v>
      </c>
      <c r="K641" s="375" t="s">
        <v>477</v>
      </c>
      <c r="L641" s="375" t="s">
        <v>1024</v>
      </c>
      <c r="M641" s="375" t="s">
        <v>475</v>
      </c>
      <c r="N641" s="831" t="s">
        <v>977</v>
      </c>
      <c r="U641" s="862"/>
    </row>
    <row r="642" spans="1:21" x14ac:dyDescent="0.4">
      <c r="A642" s="428" t="s">
        <v>49</v>
      </c>
      <c r="B642" s="375" t="s">
        <v>414</v>
      </c>
      <c r="C642" s="375" t="s">
        <v>66</v>
      </c>
      <c r="D642" s="375" t="s">
        <v>406</v>
      </c>
      <c r="E642" s="375" t="s">
        <v>717</v>
      </c>
      <c r="F642" s="824">
        <v>0.34699999999999998</v>
      </c>
      <c r="G642" s="375" t="s">
        <v>389</v>
      </c>
      <c r="H642" s="375" t="s">
        <v>400</v>
      </c>
      <c r="I642" s="763">
        <v>1.0030002376651996E-3</v>
      </c>
      <c r="J642" s="375" t="s">
        <v>1023</v>
      </c>
      <c r="K642" s="375" t="s">
        <v>477</v>
      </c>
      <c r="L642" s="375" t="s">
        <v>1024</v>
      </c>
      <c r="M642" s="375" t="s">
        <v>475</v>
      </c>
      <c r="N642" s="831" t="s">
        <v>977</v>
      </c>
      <c r="U642" s="862"/>
    </row>
    <row r="643" spans="1:21" x14ac:dyDescent="0.4">
      <c r="A643" s="428" t="s">
        <v>49</v>
      </c>
      <c r="B643" s="375" t="s">
        <v>414</v>
      </c>
      <c r="C643" s="375" t="s">
        <v>66</v>
      </c>
      <c r="D643" s="375" t="s">
        <v>406</v>
      </c>
      <c r="E643" s="375" t="s">
        <v>717</v>
      </c>
      <c r="F643" s="824">
        <v>0.34699999999999998</v>
      </c>
      <c r="G643" s="375" t="s">
        <v>390</v>
      </c>
      <c r="H643" s="375" t="s">
        <v>400</v>
      </c>
      <c r="I643" s="763">
        <v>1.2400002938233777E-4</v>
      </c>
      <c r="J643" s="375" t="s">
        <v>1023</v>
      </c>
      <c r="K643" s="375" t="s">
        <v>477</v>
      </c>
      <c r="L643" s="375" t="s">
        <v>1024</v>
      </c>
      <c r="M643" s="375" t="s">
        <v>475</v>
      </c>
      <c r="N643" s="831" t="s">
        <v>977</v>
      </c>
      <c r="U643" s="862"/>
    </row>
    <row r="644" spans="1:21" x14ac:dyDescent="0.4">
      <c r="A644" s="428" t="s">
        <v>49</v>
      </c>
      <c r="B644" s="375" t="s">
        <v>414</v>
      </c>
      <c r="C644" s="375" t="s">
        <v>66</v>
      </c>
      <c r="D644" s="375" t="s">
        <v>406</v>
      </c>
      <c r="E644" s="375" t="s">
        <v>717</v>
      </c>
      <c r="F644" s="824">
        <v>0.34699999999999998</v>
      </c>
      <c r="G644" s="375" t="s">
        <v>391</v>
      </c>
      <c r="H644" s="375" t="s">
        <v>400</v>
      </c>
      <c r="I644" s="763">
        <v>1.1000002606497702E-4</v>
      </c>
      <c r="J644" s="375" t="s">
        <v>1023</v>
      </c>
      <c r="K644" s="375" t="s">
        <v>477</v>
      </c>
      <c r="L644" s="375" t="s">
        <v>1024</v>
      </c>
      <c r="M644" s="375" t="s">
        <v>475</v>
      </c>
      <c r="N644" s="831" t="s">
        <v>977</v>
      </c>
      <c r="U644" s="862"/>
    </row>
    <row r="645" spans="1:21" x14ac:dyDescent="0.4">
      <c r="A645" s="428" t="s">
        <v>49</v>
      </c>
      <c r="B645" s="375" t="s">
        <v>414</v>
      </c>
      <c r="C645" s="375" t="s">
        <v>66</v>
      </c>
      <c r="D645" s="375" t="s">
        <v>406</v>
      </c>
      <c r="E645" s="375" t="s">
        <v>717</v>
      </c>
      <c r="F645" s="824">
        <v>0.34699999999999998</v>
      </c>
      <c r="G645" s="375" t="s">
        <v>392</v>
      </c>
      <c r="H645" s="375" t="s">
        <v>400</v>
      </c>
      <c r="I645" s="763">
        <v>4.5420010762465971E-3</v>
      </c>
      <c r="J645" s="375" t="s">
        <v>1023</v>
      </c>
      <c r="K645" s="375" t="s">
        <v>477</v>
      </c>
      <c r="L645" s="375" t="s">
        <v>1024</v>
      </c>
      <c r="M645" s="375" t="s">
        <v>475</v>
      </c>
      <c r="N645" s="831" t="s">
        <v>977</v>
      </c>
      <c r="U645" s="862"/>
    </row>
    <row r="646" spans="1:21" x14ac:dyDescent="0.4">
      <c r="A646" s="428" t="s">
        <v>49</v>
      </c>
      <c r="B646" s="375" t="s">
        <v>414</v>
      </c>
      <c r="C646" s="375" t="s">
        <v>66</v>
      </c>
      <c r="D646" s="375" t="s">
        <v>406</v>
      </c>
      <c r="E646" s="375" t="s">
        <v>717</v>
      </c>
      <c r="F646" s="824">
        <v>0.34699999999999998</v>
      </c>
      <c r="G646" s="375" t="s">
        <v>393</v>
      </c>
      <c r="H646" s="375" t="s">
        <v>400</v>
      </c>
      <c r="I646" s="763">
        <v>4.7300011207940132E-6</v>
      </c>
      <c r="J646" s="375" t="s">
        <v>1023</v>
      </c>
      <c r="K646" s="375" t="s">
        <v>477</v>
      </c>
      <c r="L646" s="375" t="s">
        <v>1024</v>
      </c>
      <c r="M646" s="375" t="s">
        <v>475</v>
      </c>
      <c r="N646" s="831" t="s">
        <v>977</v>
      </c>
      <c r="U646" s="862"/>
    </row>
    <row r="647" spans="1:21" x14ac:dyDescent="0.4">
      <c r="A647" s="428" t="s">
        <v>49</v>
      </c>
      <c r="B647" s="375" t="s">
        <v>414</v>
      </c>
      <c r="C647" s="375" t="s">
        <v>66</v>
      </c>
      <c r="D647" s="375" t="s">
        <v>406</v>
      </c>
      <c r="E647" s="375" t="s">
        <v>717</v>
      </c>
      <c r="F647" s="824">
        <v>0.34699999999999998</v>
      </c>
      <c r="G647" s="375" t="s">
        <v>394</v>
      </c>
      <c r="H647" s="375" t="s">
        <v>400</v>
      </c>
      <c r="I647" s="763">
        <v>8.9100021112631409E-6</v>
      </c>
      <c r="J647" s="375" t="s">
        <v>1023</v>
      </c>
      <c r="K647" s="375" t="s">
        <v>477</v>
      </c>
      <c r="L647" s="375" t="s">
        <v>1024</v>
      </c>
      <c r="M647" s="375" t="s">
        <v>475</v>
      </c>
      <c r="N647" s="831" t="s">
        <v>977</v>
      </c>
      <c r="U647" s="862"/>
    </row>
    <row r="648" spans="1:21" x14ac:dyDescent="0.4">
      <c r="A648" s="428" t="s">
        <v>49</v>
      </c>
      <c r="B648" s="375" t="s">
        <v>414</v>
      </c>
      <c r="C648" s="375" t="s">
        <v>66</v>
      </c>
      <c r="D648" s="375" t="s">
        <v>406</v>
      </c>
      <c r="E648" s="375" t="s">
        <v>717</v>
      </c>
      <c r="F648" s="824">
        <v>0.34699999999999998</v>
      </c>
      <c r="G648" s="375" t="s">
        <v>395</v>
      </c>
      <c r="H648" s="375" t="s">
        <v>400</v>
      </c>
      <c r="I648" s="763">
        <v>1.000000236954337E-5</v>
      </c>
      <c r="J648" s="375" t="s">
        <v>1023</v>
      </c>
      <c r="K648" s="375" t="s">
        <v>477</v>
      </c>
      <c r="L648" s="375" t="s">
        <v>1024</v>
      </c>
      <c r="M648" s="375" t="s">
        <v>475</v>
      </c>
      <c r="N648" s="831" t="s">
        <v>977</v>
      </c>
      <c r="U648" s="862"/>
    </row>
    <row r="649" spans="1:21" x14ac:dyDescent="0.4">
      <c r="A649" s="428" t="s">
        <v>49</v>
      </c>
      <c r="B649" s="375" t="s">
        <v>414</v>
      </c>
      <c r="C649" s="375" t="s">
        <v>66</v>
      </c>
      <c r="D649" s="375" t="s">
        <v>406</v>
      </c>
      <c r="E649" s="375" t="s">
        <v>717</v>
      </c>
      <c r="F649" s="824">
        <v>0.34699999999999998</v>
      </c>
      <c r="G649" s="375" t="s">
        <v>396</v>
      </c>
      <c r="H649" s="375" t="s">
        <v>400</v>
      </c>
      <c r="I649" s="763">
        <v>1.6000003791269388E-5</v>
      </c>
      <c r="J649" s="375" t="s">
        <v>1023</v>
      </c>
      <c r="K649" s="375" t="s">
        <v>477</v>
      </c>
      <c r="L649" s="375" t="s">
        <v>1024</v>
      </c>
      <c r="M649" s="375" t="s">
        <v>475</v>
      </c>
      <c r="N649" s="831" t="s">
        <v>977</v>
      </c>
      <c r="U649" s="862"/>
    </row>
    <row r="650" spans="1:21" x14ac:dyDescent="0.4">
      <c r="A650" s="428" t="s">
        <v>49</v>
      </c>
      <c r="B650" s="375" t="s">
        <v>414</v>
      </c>
      <c r="C650" s="375" t="s">
        <v>66</v>
      </c>
      <c r="D650" s="375" t="s">
        <v>406</v>
      </c>
      <c r="E650" s="375" t="s">
        <v>717</v>
      </c>
      <c r="F650" s="824">
        <v>0.34699999999999998</v>
      </c>
      <c r="G650" s="375" t="s">
        <v>1025</v>
      </c>
      <c r="H650" s="375" t="s">
        <v>400</v>
      </c>
      <c r="I650" s="763">
        <v>0.80958177025990075</v>
      </c>
      <c r="J650" s="375" t="s">
        <v>1023</v>
      </c>
      <c r="K650" s="375" t="s">
        <v>477</v>
      </c>
      <c r="L650" s="375" t="s">
        <v>1024</v>
      </c>
      <c r="M650" s="375" t="s">
        <v>475</v>
      </c>
      <c r="N650" s="831" t="s">
        <v>977</v>
      </c>
      <c r="U650" s="862"/>
    </row>
    <row r="651" spans="1:21" x14ac:dyDescent="0.4">
      <c r="A651" s="428" t="s">
        <v>49</v>
      </c>
      <c r="B651" s="375" t="s">
        <v>414</v>
      </c>
      <c r="C651" s="375" t="s">
        <v>66</v>
      </c>
      <c r="D651" s="375" t="s">
        <v>406</v>
      </c>
      <c r="E651" s="375" t="s">
        <v>717</v>
      </c>
      <c r="F651" s="824">
        <v>0.34699999999999998</v>
      </c>
      <c r="G651" s="375" t="s">
        <v>387</v>
      </c>
      <c r="H651" s="375" t="s">
        <v>401</v>
      </c>
      <c r="I651" s="378">
        <v>2.0811813297244141E-5</v>
      </c>
      <c r="J651" s="375" t="s">
        <v>1023</v>
      </c>
      <c r="K651" s="375" t="s">
        <v>477</v>
      </c>
      <c r="L651" s="375" t="s">
        <v>1024</v>
      </c>
      <c r="M651" s="375" t="s">
        <v>475</v>
      </c>
      <c r="N651" s="831" t="s">
        <v>979</v>
      </c>
      <c r="U651" s="862"/>
    </row>
    <row r="652" spans="1:21" x14ac:dyDescent="0.4">
      <c r="A652" s="428" t="s">
        <v>49</v>
      </c>
      <c r="B652" s="375" t="s">
        <v>414</v>
      </c>
      <c r="C652" s="375" t="s">
        <v>66</v>
      </c>
      <c r="D652" s="375" t="s">
        <v>406</v>
      </c>
      <c r="E652" s="375" t="s">
        <v>717</v>
      </c>
      <c r="F652" s="824">
        <v>0.34699999999999998</v>
      </c>
      <c r="G652" s="375" t="s">
        <v>388</v>
      </c>
      <c r="H652" s="375" t="s">
        <v>401</v>
      </c>
      <c r="I652" s="378">
        <v>1.7346176549655723E-4</v>
      </c>
      <c r="J652" s="375" t="s">
        <v>1023</v>
      </c>
      <c r="K652" s="375" t="s">
        <v>477</v>
      </c>
      <c r="L652" s="375" t="s">
        <v>1024</v>
      </c>
      <c r="M652" s="375" t="s">
        <v>475</v>
      </c>
      <c r="N652" s="831" t="s">
        <v>979</v>
      </c>
      <c r="U652" s="862"/>
    </row>
    <row r="653" spans="1:21" x14ac:dyDescent="0.4">
      <c r="A653" s="428" t="s">
        <v>49</v>
      </c>
      <c r="B653" s="375" t="s">
        <v>414</v>
      </c>
      <c r="C653" s="375" t="s">
        <v>66</v>
      </c>
      <c r="D653" s="375" t="s">
        <v>406</v>
      </c>
      <c r="E653" s="375" t="s">
        <v>717</v>
      </c>
      <c r="F653" s="824">
        <v>0.34699999999999998</v>
      </c>
      <c r="G653" s="375" t="s">
        <v>389</v>
      </c>
      <c r="H653" s="375" t="s">
        <v>401</v>
      </c>
      <c r="I653" s="378">
        <v>1.0038286104628617E-3</v>
      </c>
      <c r="J653" s="375" t="s">
        <v>1023</v>
      </c>
      <c r="K653" s="375" t="s">
        <v>477</v>
      </c>
      <c r="L653" s="375" t="s">
        <v>1024</v>
      </c>
      <c r="M653" s="375" t="s">
        <v>475</v>
      </c>
      <c r="N653" s="831" t="s">
        <v>979</v>
      </c>
      <c r="U653" s="862"/>
    </row>
    <row r="654" spans="1:21" x14ac:dyDescent="0.4">
      <c r="A654" s="428" t="s">
        <v>49</v>
      </c>
      <c r="B654" s="375" t="s">
        <v>414</v>
      </c>
      <c r="C654" s="375" t="s">
        <v>66</v>
      </c>
      <c r="D654" s="375" t="s">
        <v>406</v>
      </c>
      <c r="E654" s="375" t="s">
        <v>717</v>
      </c>
      <c r="F654" s="824">
        <v>0.34699999999999998</v>
      </c>
      <c r="G654" s="375" t="s">
        <v>390</v>
      </c>
      <c r="H654" s="375" t="s">
        <v>401</v>
      </c>
      <c r="I654" s="378">
        <v>1.245022082363664E-4</v>
      </c>
      <c r="J654" s="375" t="s">
        <v>1023</v>
      </c>
      <c r="K654" s="375" t="s">
        <v>477</v>
      </c>
      <c r="L654" s="375" t="s">
        <v>1024</v>
      </c>
      <c r="M654" s="375" t="s">
        <v>475</v>
      </c>
      <c r="N654" s="831" t="s">
        <v>979</v>
      </c>
      <c r="U654" s="862"/>
    </row>
    <row r="655" spans="1:21" x14ac:dyDescent="0.4">
      <c r="A655" s="428" t="s">
        <v>49</v>
      </c>
      <c r="B655" s="375" t="s">
        <v>414</v>
      </c>
      <c r="C655" s="375" t="s">
        <v>66</v>
      </c>
      <c r="D655" s="375" t="s">
        <v>406</v>
      </c>
      <c r="E655" s="375" t="s">
        <v>717</v>
      </c>
      <c r="F655" s="824">
        <v>0.34699999999999998</v>
      </c>
      <c r="G655" s="375" t="s">
        <v>391</v>
      </c>
      <c r="H655" s="375" t="s">
        <v>401</v>
      </c>
      <c r="I655" s="378">
        <v>1.1023184633933594E-4</v>
      </c>
      <c r="J655" s="375" t="s">
        <v>1023</v>
      </c>
      <c r="K655" s="375" t="s">
        <v>477</v>
      </c>
      <c r="L655" s="375" t="s">
        <v>1024</v>
      </c>
      <c r="M655" s="375" t="s">
        <v>475</v>
      </c>
      <c r="N655" s="831" t="s">
        <v>979</v>
      </c>
      <c r="U655" s="862"/>
    </row>
    <row r="656" spans="1:21" x14ac:dyDescent="0.4">
      <c r="A656" s="428" t="s">
        <v>49</v>
      </c>
      <c r="B656" s="375" t="s">
        <v>414</v>
      </c>
      <c r="C656" s="375" t="s">
        <v>66</v>
      </c>
      <c r="D656" s="375" t="s">
        <v>406</v>
      </c>
      <c r="E656" s="375" t="s">
        <v>717</v>
      </c>
      <c r="F656" s="824">
        <v>0.34699999999999998</v>
      </c>
      <c r="G656" s="375" t="s">
        <v>392</v>
      </c>
      <c r="H656" s="375" t="s">
        <v>401</v>
      </c>
      <c r="I656" s="378">
        <v>4.5448296801665015E-3</v>
      </c>
      <c r="J656" s="375" t="s">
        <v>1023</v>
      </c>
      <c r="K656" s="375" t="s">
        <v>477</v>
      </c>
      <c r="L656" s="375" t="s">
        <v>1024</v>
      </c>
      <c r="M656" s="375" t="s">
        <v>475</v>
      </c>
      <c r="N656" s="831" t="s">
        <v>979</v>
      </c>
      <c r="U656" s="862"/>
    </row>
    <row r="657" spans="1:21" x14ac:dyDescent="0.4">
      <c r="A657" s="428" t="s">
        <v>49</v>
      </c>
      <c r="B657" s="375" t="s">
        <v>414</v>
      </c>
      <c r="C657" s="375" t="s">
        <v>66</v>
      </c>
      <c r="D657" s="375" t="s">
        <v>406</v>
      </c>
      <c r="E657" s="375" t="s">
        <v>717</v>
      </c>
      <c r="F657" s="824">
        <v>0.34699999999999998</v>
      </c>
      <c r="G657" s="375" t="s">
        <v>393</v>
      </c>
      <c r="H657" s="375" t="s">
        <v>401</v>
      </c>
      <c r="I657" s="378">
        <v>4.7343248160216569E-6</v>
      </c>
      <c r="J657" s="375" t="s">
        <v>1023</v>
      </c>
      <c r="K657" s="375" t="s">
        <v>477</v>
      </c>
      <c r="L657" s="375" t="s">
        <v>1024</v>
      </c>
      <c r="M657" s="375" t="s">
        <v>475</v>
      </c>
      <c r="N657" s="831" t="s">
        <v>979</v>
      </c>
      <c r="U657" s="862"/>
    </row>
    <row r="658" spans="1:21" x14ac:dyDescent="0.4">
      <c r="A658" s="428" t="s">
        <v>49</v>
      </c>
      <c r="B658" s="375" t="s">
        <v>414</v>
      </c>
      <c r="C658" s="375" t="s">
        <v>66</v>
      </c>
      <c r="D658" s="375" t="s">
        <v>406</v>
      </c>
      <c r="E658" s="375" t="s">
        <v>717</v>
      </c>
      <c r="F658" s="824">
        <v>0.34699999999999998</v>
      </c>
      <c r="G658" s="375" t="s">
        <v>394</v>
      </c>
      <c r="H658" s="375" t="s">
        <v>401</v>
      </c>
      <c r="I658" s="378">
        <v>8.9194724822229059E-6</v>
      </c>
      <c r="J658" s="375" t="s">
        <v>1023</v>
      </c>
      <c r="K658" s="375" t="s">
        <v>477</v>
      </c>
      <c r="L658" s="375" t="s">
        <v>1024</v>
      </c>
      <c r="M658" s="375" t="s">
        <v>475</v>
      </c>
      <c r="N658" s="831" t="s">
        <v>979</v>
      </c>
      <c r="U658" s="862"/>
    </row>
    <row r="659" spans="1:21" x14ac:dyDescent="0.4">
      <c r="A659" s="428" t="s">
        <v>49</v>
      </c>
      <c r="B659" s="375" t="s">
        <v>414</v>
      </c>
      <c r="C659" s="375" t="s">
        <v>66</v>
      </c>
      <c r="D659" s="375" t="s">
        <v>406</v>
      </c>
      <c r="E659" s="375" t="s">
        <v>717</v>
      </c>
      <c r="F659" s="824">
        <v>0.34699999999999998</v>
      </c>
      <c r="G659" s="375" t="s">
        <v>395</v>
      </c>
      <c r="H659" s="375" t="s">
        <v>401</v>
      </c>
      <c r="I659" s="378">
        <v>1.1288505074025222E-5</v>
      </c>
      <c r="J659" s="375" t="s">
        <v>1023</v>
      </c>
      <c r="K659" s="375" t="s">
        <v>477</v>
      </c>
      <c r="L659" s="375" t="s">
        <v>1024</v>
      </c>
      <c r="M659" s="375" t="s">
        <v>475</v>
      </c>
      <c r="N659" s="831" t="s">
        <v>979</v>
      </c>
      <c r="U659" s="862"/>
    </row>
    <row r="660" spans="1:21" x14ac:dyDescent="0.4">
      <c r="A660" s="428" t="s">
        <v>49</v>
      </c>
      <c r="B660" s="375" t="s">
        <v>414</v>
      </c>
      <c r="C660" s="375" t="s">
        <v>66</v>
      </c>
      <c r="D660" s="375" t="s">
        <v>406</v>
      </c>
      <c r="E660" s="375" t="s">
        <v>717</v>
      </c>
      <c r="F660" s="824">
        <v>0.34699999999999998</v>
      </c>
      <c r="G660" s="375" t="s">
        <v>396</v>
      </c>
      <c r="H660" s="375" t="s">
        <v>401</v>
      </c>
      <c r="I660" s="378">
        <v>1.6007890236458171E-5</v>
      </c>
      <c r="J660" s="375" t="s">
        <v>1023</v>
      </c>
      <c r="K660" s="375" t="s">
        <v>477</v>
      </c>
      <c r="L660" s="375" t="s">
        <v>1024</v>
      </c>
      <c r="M660" s="375" t="s">
        <v>475</v>
      </c>
      <c r="N660" s="831" t="s">
        <v>979</v>
      </c>
      <c r="U660" s="862"/>
    </row>
    <row r="661" spans="1:21" x14ac:dyDescent="0.4">
      <c r="A661" s="428" t="s">
        <v>49</v>
      </c>
      <c r="B661" s="375" t="s">
        <v>414</v>
      </c>
      <c r="C661" s="375" t="s">
        <v>66</v>
      </c>
      <c r="D661" s="375" t="s">
        <v>406</v>
      </c>
      <c r="E661" s="375" t="s">
        <v>717</v>
      </c>
      <c r="F661" s="824">
        <v>0.34699999999999998</v>
      </c>
      <c r="G661" s="375" t="s">
        <v>1025</v>
      </c>
      <c r="H661" s="375" t="s">
        <v>401</v>
      </c>
      <c r="I661" s="378">
        <v>0.81023737768898785</v>
      </c>
      <c r="J661" s="375" t="s">
        <v>1023</v>
      </c>
      <c r="K661" s="375" t="s">
        <v>477</v>
      </c>
      <c r="L661" s="375" t="s">
        <v>1024</v>
      </c>
      <c r="M661" s="375" t="s">
        <v>475</v>
      </c>
      <c r="N661" s="831" t="s">
        <v>979</v>
      </c>
      <c r="U661" s="862"/>
    </row>
    <row r="662" spans="1:21" x14ac:dyDescent="0.4">
      <c r="A662" s="428" t="s">
        <v>49</v>
      </c>
      <c r="B662" s="375" t="s">
        <v>414</v>
      </c>
      <c r="C662" s="375" t="s">
        <v>67</v>
      </c>
      <c r="D662" s="375" t="s">
        <v>52</v>
      </c>
      <c r="E662" s="375"/>
      <c r="F662" s="824">
        <v>0.34699999999999998</v>
      </c>
      <c r="G662" s="375" t="s">
        <v>387</v>
      </c>
      <c r="H662" s="375" t="s">
        <v>400</v>
      </c>
      <c r="I662" s="763">
        <v>1.5000003554315054E-5</v>
      </c>
      <c r="J662" s="375" t="s">
        <v>1023</v>
      </c>
      <c r="K662" s="375" t="s">
        <v>477</v>
      </c>
      <c r="L662" s="375" t="s">
        <v>1024</v>
      </c>
      <c r="M662" s="375" t="s">
        <v>475</v>
      </c>
      <c r="N662" s="831" t="s">
        <v>993</v>
      </c>
      <c r="U662" s="862"/>
    </row>
    <row r="663" spans="1:21" x14ac:dyDescent="0.4">
      <c r="A663" s="428" t="s">
        <v>49</v>
      </c>
      <c r="B663" s="375" t="s">
        <v>414</v>
      </c>
      <c r="C663" s="375" t="s">
        <v>67</v>
      </c>
      <c r="D663" s="375" t="s">
        <v>52</v>
      </c>
      <c r="E663" s="375"/>
      <c r="F663" s="824">
        <v>0.34699999999999998</v>
      </c>
      <c r="G663" s="375" t="s">
        <v>388</v>
      </c>
      <c r="H663" s="375" t="s">
        <v>400</v>
      </c>
      <c r="I663" s="763">
        <v>1.2700003009320077E-4</v>
      </c>
      <c r="J663" s="375" t="s">
        <v>1023</v>
      </c>
      <c r="K663" s="375" t="s">
        <v>477</v>
      </c>
      <c r="L663" s="375" t="s">
        <v>1024</v>
      </c>
      <c r="M663" s="375" t="s">
        <v>475</v>
      </c>
      <c r="N663" s="831" t="s">
        <v>993</v>
      </c>
      <c r="U663" s="862"/>
    </row>
    <row r="664" spans="1:21" x14ac:dyDescent="0.4">
      <c r="A664" s="428" t="s">
        <v>49</v>
      </c>
      <c r="B664" s="375" t="s">
        <v>414</v>
      </c>
      <c r="C664" s="375" t="s">
        <v>67</v>
      </c>
      <c r="D664" s="375" t="s">
        <v>52</v>
      </c>
      <c r="E664" s="375"/>
      <c r="F664" s="824">
        <v>0.34699999999999998</v>
      </c>
      <c r="G664" s="375" t="s">
        <v>389</v>
      </c>
      <c r="H664" s="375" t="s">
        <v>400</v>
      </c>
      <c r="I664" s="763">
        <v>1.4930003537728248E-3</v>
      </c>
      <c r="J664" s="375" t="s">
        <v>1023</v>
      </c>
      <c r="K664" s="375" t="s">
        <v>477</v>
      </c>
      <c r="L664" s="375" t="s">
        <v>1024</v>
      </c>
      <c r="M664" s="375" t="s">
        <v>475</v>
      </c>
      <c r="N664" s="831" t="s">
        <v>993</v>
      </c>
      <c r="U664" s="862"/>
    </row>
    <row r="665" spans="1:21" x14ac:dyDescent="0.4">
      <c r="A665" s="428" t="s">
        <v>49</v>
      </c>
      <c r="B665" s="375" t="s">
        <v>414</v>
      </c>
      <c r="C665" s="375" t="s">
        <v>67</v>
      </c>
      <c r="D665" s="375" t="s">
        <v>52</v>
      </c>
      <c r="E665" s="378"/>
      <c r="F665" s="824">
        <v>0.34699999999999998</v>
      </c>
      <c r="G665" s="375" t="s">
        <v>390</v>
      </c>
      <c r="H665" s="375" t="s">
        <v>400</v>
      </c>
      <c r="I665" s="763">
        <v>3.9900009454478037E-4</v>
      </c>
      <c r="J665" s="375" t="s">
        <v>1023</v>
      </c>
      <c r="K665" s="375" t="s">
        <v>477</v>
      </c>
      <c r="L665" s="375" t="s">
        <v>1024</v>
      </c>
      <c r="M665" s="375" t="s">
        <v>475</v>
      </c>
      <c r="N665" s="831" t="s">
        <v>993</v>
      </c>
      <c r="U665" s="862"/>
    </row>
    <row r="666" spans="1:21" x14ac:dyDescent="0.4">
      <c r="A666" s="428" t="s">
        <v>49</v>
      </c>
      <c r="B666" s="375" t="s">
        <v>414</v>
      </c>
      <c r="C666" s="375" t="s">
        <v>67</v>
      </c>
      <c r="D666" s="375" t="s">
        <v>52</v>
      </c>
      <c r="E666" s="378"/>
      <c r="F666" s="824">
        <v>0.34699999999999998</v>
      </c>
      <c r="G666" s="375" t="s">
        <v>391</v>
      </c>
      <c r="H666" s="375" t="s">
        <v>400</v>
      </c>
      <c r="I666" s="763">
        <v>2.4700005852772118E-4</v>
      </c>
      <c r="J666" s="375" t="s">
        <v>1023</v>
      </c>
      <c r="K666" s="375" t="s">
        <v>477</v>
      </c>
      <c r="L666" s="375" t="s">
        <v>1024</v>
      </c>
      <c r="M666" s="375" t="s">
        <v>475</v>
      </c>
      <c r="N666" s="831" t="s">
        <v>993</v>
      </c>
      <c r="U666" s="862"/>
    </row>
    <row r="667" spans="1:21" x14ac:dyDescent="0.4">
      <c r="A667" s="428" t="s">
        <v>49</v>
      </c>
      <c r="B667" s="375" t="s">
        <v>414</v>
      </c>
      <c r="C667" s="375" t="s">
        <v>67</v>
      </c>
      <c r="D667" s="375" t="s">
        <v>52</v>
      </c>
      <c r="E667" s="378"/>
      <c r="F667" s="824">
        <v>0.34699999999999998</v>
      </c>
      <c r="G667" s="375" t="s">
        <v>392</v>
      </c>
      <c r="H667" s="375" t="s">
        <v>400</v>
      </c>
      <c r="I667" s="763">
        <v>1.0310002442999212E-3</v>
      </c>
      <c r="J667" s="375" t="s">
        <v>1023</v>
      </c>
      <c r="K667" s="375" t="s">
        <v>477</v>
      </c>
      <c r="L667" s="375" t="s">
        <v>1024</v>
      </c>
      <c r="M667" s="375" t="s">
        <v>475</v>
      </c>
      <c r="N667" s="831" t="s">
        <v>993</v>
      </c>
      <c r="U667" s="862"/>
    </row>
    <row r="668" spans="1:21" x14ac:dyDescent="0.4">
      <c r="A668" s="428" t="s">
        <v>49</v>
      </c>
      <c r="B668" s="375" t="s">
        <v>414</v>
      </c>
      <c r="C668" s="375" t="s">
        <v>67</v>
      </c>
      <c r="D668" s="375" t="s">
        <v>52</v>
      </c>
      <c r="E668" s="378"/>
      <c r="F668" s="824">
        <v>0.34699999999999998</v>
      </c>
      <c r="G668" s="375" t="s">
        <v>393</v>
      </c>
      <c r="H668" s="375" t="s">
        <v>400</v>
      </c>
      <c r="I668" s="763">
        <v>1.0621002516692011E-5</v>
      </c>
      <c r="J668" s="375" t="s">
        <v>1023</v>
      </c>
      <c r="K668" s="375" t="s">
        <v>477</v>
      </c>
      <c r="L668" s="375" t="s">
        <v>1024</v>
      </c>
      <c r="M668" s="375" t="s">
        <v>475</v>
      </c>
      <c r="N668" s="831" t="s">
        <v>993</v>
      </c>
      <c r="U668" s="862"/>
    </row>
    <row r="669" spans="1:21" x14ac:dyDescent="0.4">
      <c r="A669" s="428" t="s">
        <v>49</v>
      </c>
      <c r="B669" s="375" t="s">
        <v>414</v>
      </c>
      <c r="C669" s="375" t="s">
        <v>67</v>
      </c>
      <c r="D669" s="375" t="s">
        <v>52</v>
      </c>
      <c r="E669" s="378"/>
      <c r="F669" s="824">
        <v>0.34699999999999998</v>
      </c>
      <c r="G669" s="375" t="s">
        <v>394</v>
      </c>
      <c r="H669" s="375" t="s">
        <v>400</v>
      </c>
      <c r="I669" s="763">
        <v>2.0007004740745414E-5</v>
      </c>
      <c r="J669" s="375" t="s">
        <v>1023</v>
      </c>
      <c r="K669" s="375" t="s">
        <v>477</v>
      </c>
      <c r="L669" s="375" t="s">
        <v>1024</v>
      </c>
      <c r="M669" s="375" t="s">
        <v>475</v>
      </c>
      <c r="N669" s="831" t="s">
        <v>993</v>
      </c>
      <c r="U669" s="862"/>
    </row>
    <row r="670" spans="1:21" x14ac:dyDescent="0.4">
      <c r="A670" s="428" t="s">
        <v>49</v>
      </c>
      <c r="B670" s="375" t="s">
        <v>414</v>
      </c>
      <c r="C670" s="375" t="s">
        <v>67</v>
      </c>
      <c r="D670" s="375" t="s">
        <v>52</v>
      </c>
      <c r="E670" s="378"/>
      <c r="F670" s="824">
        <v>0.34699999999999998</v>
      </c>
      <c r="G670" s="375" t="s">
        <v>395</v>
      </c>
      <c r="H670" s="375" t="s">
        <v>400</v>
      </c>
      <c r="I670" s="763">
        <v>1.000000236954337E-5</v>
      </c>
      <c r="J670" s="375" t="s">
        <v>1023</v>
      </c>
      <c r="K670" s="375" t="s">
        <v>477</v>
      </c>
      <c r="L670" s="375" t="s">
        <v>1024</v>
      </c>
      <c r="M670" s="375" t="s">
        <v>475</v>
      </c>
      <c r="N670" s="831" t="s">
        <v>993</v>
      </c>
      <c r="U670" s="862"/>
    </row>
    <row r="671" spans="1:21" x14ac:dyDescent="0.4">
      <c r="A671" s="428" t="s">
        <v>49</v>
      </c>
      <c r="B671" s="375" t="s">
        <v>414</v>
      </c>
      <c r="C671" s="375" t="s">
        <v>67</v>
      </c>
      <c r="D671" s="375" t="s">
        <v>52</v>
      </c>
      <c r="E671" s="378"/>
      <c r="F671" s="824">
        <v>0.34699999999999998</v>
      </c>
      <c r="G671" s="375" t="s">
        <v>396</v>
      </c>
      <c r="H671" s="375" t="s">
        <v>400</v>
      </c>
      <c r="I671" s="763">
        <v>1.6000003791269388E-5</v>
      </c>
      <c r="J671" s="375" t="s">
        <v>1023</v>
      </c>
      <c r="K671" s="375" t="s">
        <v>477</v>
      </c>
      <c r="L671" s="375" t="s">
        <v>1024</v>
      </c>
      <c r="M671" s="375" t="s">
        <v>475</v>
      </c>
      <c r="N671" s="831" t="s">
        <v>993</v>
      </c>
      <c r="U671" s="862"/>
    </row>
    <row r="672" spans="1:21" x14ac:dyDescent="0.4">
      <c r="A672" s="428" t="s">
        <v>49</v>
      </c>
      <c r="B672" s="375" t="s">
        <v>414</v>
      </c>
      <c r="C672" s="375" t="s">
        <v>67</v>
      </c>
      <c r="D672" s="375" t="s">
        <v>52</v>
      </c>
      <c r="E672" s="378"/>
      <c r="F672" s="824">
        <v>0.34699999999999998</v>
      </c>
      <c r="G672" s="375" t="s">
        <v>1025</v>
      </c>
      <c r="H672" s="375" t="s">
        <v>400</v>
      </c>
      <c r="I672" s="763">
        <v>0.80964763944725415</v>
      </c>
      <c r="J672" s="375" t="s">
        <v>1023</v>
      </c>
      <c r="K672" s="375" t="s">
        <v>477</v>
      </c>
      <c r="L672" s="375" t="s">
        <v>1024</v>
      </c>
      <c r="M672" s="375" t="s">
        <v>475</v>
      </c>
      <c r="N672" s="831" t="s">
        <v>993</v>
      </c>
      <c r="U672" s="862"/>
    </row>
    <row r="673" spans="1:21" x14ac:dyDescent="0.4">
      <c r="A673" s="428" t="s">
        <v>49</v>
      </c>
      <c r="B673" s="375" t="s">
        <v>414</v>
      </c>
      <c r="C673" s="375" t="s">
        <v>67</v>
      </c>
      <c r="D673" s="375" t="s">
        <v>52</v>
      </c>
      <c r="E673" s="378"/>
      <c r="F673" s="824">
        <v>0.34699999999999998</v>
      </c>
      <c r="G673" s="375" t="s">
        <v>387</v>
      </c>
      <c r="H673" s="375" t="s">
        <v>401</v>
      </c>
      <c r="I673" s="378">
        <v>1.5811812112472456E-5</v>
      </c>
      <c r="J673" s="375" t="s">
        <v>1023</v>
      </c>
      <c r="K673" s="375" t="s">
        <v>477</v>
      </c>
      <c r="L673" s="375" t="s">
        <v>1024</v>
      </c>
      <c r="M673" s="375" t="s">
        <v>475</v>
      </c>
      <c r="N673" s="831" t="s">
        <v>997</v>
      </c>
      <c r="U673" s="862"/>
    </row>
    <row r="674" spans="1:21" x14ac:dyDescent="0.4">
      <c r="A674" s="428" t="s">
        <v>49</v>
      </c>
      <c r="B674" s="375" t="s">
        <v>414</v>
      </c>
      <c r="C674" s="375" t="s">
        <v>67</v>
      </c>
      <c r="D674" s="375" t="s">
        <v>52</v>
      </c>
      <c r="E674" s="378"/>
      <c r="F674" s="824">
        <v>0.34699999999999998</v>
      </c>
      <c r="G674" s="375" t="s">
        <v>388</v>
      </c>
      <c r="H674" s="375" t="s">
        <v>401</v>
      </c>
      <c r="I674" s="378">
        <v>1.3246175578142942E-4</v>
      </c>
      <c r="J674" s="375" t="s">
        <v>1023</v>
      </c>
      <c r="K674" s="375" t="s">
        <v>477</v>
      </c>
      <c r="L674" s="375" t="s">
        <v>1024</v>
      </c>
      <c r="M674" s="375" t="s">
        <v>475</v>
      </c>
      <c r="N674" s="831" t="s">
        <v>997</v>
      </c>
      <c r="U674" s="862"/>
    </row>
    <row r="675" spans="1:21" x14ac:dyDescent="0.4">
      <c r="A675" s="428" t="s">
        <v>49</v>
      </c>
      <c r="B675" s="375" t="s">
        <v>414</v>
      </c>
      <c r="C675" s="375" t="s">
        <v>67</v>
      </c>
      <c r="D675" s="375" t="s">
        <v>52</v>
      </c>
      <c r="E675" s="378"/>
      <c r="F675" s="824">
        <v>0.34699999999999998</v>
      </c>
      <c r="G675" s="375" t="s">
        <v>389</v>
      </c>
      <c r="H675" s="375" t="s">
        <v>401</v>
      </c>
      <c r="I675" s="378">
        <v>1.4938287265704867E-3</v>
      </c>
      <c r="J675" s="375" t="s">
        <v>1023</v>
      </c>
      <c r="K675" s="375" t="s">
        <v>477</v>
      </c>
      <c r="L675" s="375" t="s">
        <v>1024</v>
      </c>
      <c r="M675" s="375" t="s">
        <v>475</v>
      </c>
      <c r="N675" s="831" t="s">
        <v>997</v>
      </c>
      <c r="U675" s="862"/>
    </row>
    <row r="676" spans="1:21" x14ac:dyDescent="0.4">
      <c r="A676" s="428" t="s">
        <v>49</v>
      </c>
      <c r="B676" s="375" t="s">
        <v>414</v>
      </c>
      <c r="C676" s="375" t="s">
        <v>67</v>
      </c>
      <c r="D676" s="375" t="s">
        <v>52</v>
      </c>
      <c r="E676" s="378"/>
      <c r="F676" s="824">
        <v>0.34699999999999998</v>
      </c>
      <c r="G676" s="375" t="s">
        <v>390</v>
      </c>
      <c r="H676" s="375" t="s">
        <v>401</v>
      </c>
      <c r="I676" s="378">
        <v>3.99502273398809E-4</v>
      </c>
      <c r="J676" s="375" t="s">
        <v>1023</v>
      </c>
      <c r="K676" s="375" t="s">
        <v>477</v>
      </c>
      <c r="L676" s="375" t="s">
        <v>1024</v>
      </c>
      <c r="M676" s="375" t="s">
        <v>475</v>
      </c>
      <c r="N676" s="831" t="s">
        <v>997</v>
      </c>
      <c r="U676" s="862"/>
    </row>
    <row r="677" spans="1:21" x14ac:dyDescent="0.4">
      <c r="A677" s="428" t="s">
        <v>49</v>
      </c>
      <c r="B677" s="375" t="s">
        <v>414</v>
      </c>
      <c r="C677" s="375" t="s">
        <v>67</v>
      </c>
      <c r="D677" s="375" t="s">
        <v>52</v>
      </c>
      <c r="E677" s="378"/>
      <c r="F677" s="824">
        <v>0.34699999999999998</v>
      </c>
      <c r="G677" s="375" t="s">
        <v>391</v>
      </c>
      <c r="H677" s="375" t="s">
        <v>401</v>
      </c>
      <c r="I677" s="378">
        <v>2.4723187880208009E-4</v>
      </c>
      <c r="J677" s="375" t="s">
        <v>1023</v>
      </c>
      <c r="K677" s="375" t="s">
        <v>477</v>
      </c>
      <c r="L677" s="375" t="s">
        <v>1024</v>
      </c>
      <c r="M677" s="375" t="s">
        <v>475</v>
      </c>
      <c r="N677" s="831" t="s">
        <v>997</v>
      </c>
      <c r="U677" s="862"/>
    </row>
    <row r="678" spans="1:21" x14ac:dyDescent="0.4">
      <c r="A678" s="428" t="s">
        <v>49</v>
      </c>
      <c r="B678" s="375" t="s">
        <v>414</v>
      </c>
      <c r="C678" s="375" t="s">
        <v>67</v>
      </c>
      <c r="D678" s="375" t="s">
        <v>52</v>
      </c>
      <c r="E678" s="378"/>
      <c r="F678" s="824">
        <v>0.34699999999999998</v>
      </c>
      <c r="G678" s="375" t="s">
        <v>392</v>
      </c>
      <c r="H678" s="375" t="s">
        <v>401</v>
      </c>
      <c r="I678" s="378">
        <v>1.0338288482198254E-3</v>
      </c>
      <c r="J678" s="375" t="s">
        <v>1023</v>
      </c>
      <c r="K678" s="375" t="s">
        <v>477</v>
      </c>
      <c r="L678" s="375" t="s">
        <v>1024</v>
      </c>
      <c r="M678" s="375" t="s">
        <v>475</v>
      </c>
      <c r="N678" s="831" t="s">
        <v>997</v>
      </c>
      <c r="U678" s="862"/>
    </row>
    <row r="679" spans="1:21" x14ac:dyDescent="0.4">
      <c r="A679" s="428" t="s">
        <v>49</v>
      </c>
      <c r="B679" s="375" t="s">
        <v>414</v>
      </c>
      <c r="C679" s="375" t="s">
        <v>67</v>
      </c>
      <c r="D679" s="375" t="s">
        <v>52</v>
      </c>
      <c r="E679" s="378"/>
      <c r="F679" s="824">
        <v>0.34699999999999998</v>
      </c>
      <c r="G679" s="375" t="s">
        <v>393</v>
      </c>
      <c r="H679" s="375" t="s">
        <v>401</v>
      </c>
      <c r="I679" s="378">
        <v>1.0625326211919653E-5</v>
      </c>
      <c r="J679" s="375" t="s">
        <v>1023</v>
      </c>
      <c r="K679" s="375" t="s">
        <v>477</v>
      </c>
      <c r="L679" s="375" t="s">
        <v>1024</v>
      </c>
      <c r="M679" s="375" t="s">
        <v>475</v>
      </c>
      <c r="N679" s="831" t="s">
        <v>997</v>
      </c>
      <c r="U679" s="862"/>
    </row>
    <row r="680" spans="1:21" x14ac:dyDescent="0.4">
      <c r="A680" s="428" t="s">
        <v>49</v>
      </c>
      <c r="B680" s="375" t="s">
        <v>414</v>
      </c>
      <c r="C680" s="375" t="s">
        <v>67</v>
      </c>
      <c r="D680" s="375" t="s">
        <v>52</v>
      </c>
      <c r="E680" s="378"/>
      <c r="F680" s="824">
        <v>0.34699999999999998</v>
      </c>
      <c r="G680" s="375" t="s">
        <v>394</v>
      </c>
      <c r="H680" s="375" t="s">
        <v>401</v>
      </c>
      <c r="I680" s="378">
        <v>2.0016475111705179E-5</v>
      </c>
      <c r="J680" s="375" t="s">
        <v>1023</v>
      </c>
      <c r="K680" s="375" t="s">
        <v>477</v>
      </c>
      <c r="L680" s="375" t="s">
        <v>1024</v>
      </c>
      <c r="M680" s="375" t="s">
        <v>475</v>
      </c>
      <c r="N680" s="831" t="s">
        <v>997</v>
      </c>
      <c r="U680" s="862"/>
    </row>
    <row r="681" spans="1:21" x14ac:dyDescent="0.4">
      <c r="A681" s="428" t="s">
        <v>49</v>
      </c>
      <c r="B681" s="375" t="s">
        <v>414</v>
      </c>
      <c r="C681" s="375" t="s">
        <v>67</v>
      </c>
      <c r="D681" s="375" t="s">
        <v>52</v>
      </c>
      <c r="E681" s="375"/>
      <c r="F681" s="824">
        <v>0.34699999999999998</v>
      </c>
      <c r="G681" s="375" t="s">
        <v>395</v>
      </c>
      <c r="H681" s="375" t="s">
        <v>401</v>
      </c>
      <c r="I681" s="378">
        <v>1.1288505074025222E-5</v>
      </c>
      <c r="J681" s="375" t="s">
        <v>1023</v>
      </c>
      <c r="K681" s="375" t="s">
        <v>477</v>
      </c>
      <c r="L681" s="375" t="s">
        <v>1024</v>
      </c>
      <c r="M681" s="375" t="s">
        <v>475</v>
      </c>
      <c r="N681" s="831" t="s">
        <v>997</v>
      </c>
      <c r="U681" s="862"/>
    </row>
    <row r="682" spans="1:21" x14ac:dyDescent="0.4">
      <c r="A682" s="428" t="s">
        <v>49</v>
      </c>
      <c r="B682" s="375" t="s">
        <v>414</v>
      </c>
      <c r="C682" s="375" t="s">
        <v>67</v>
      </c>
      <c r="D682" s="375" t="s">
        <v>52</v>
      </c>
      <c r="E682" s="375"/>
      <c r="F682" s="824">
        <v>0.34699999999999998</v>
      </c>
      <c r="G682" s="375" t="s">
        <v>396</v>
      </c>
      <c r="H682" s="375" t="s">
        <v>401</v>
      </c>
      <c r="I682" s="378">
        <v>1.6007890236458171E-5</v>
      </c>
      <c r="J682" s="375" t="s">
        <v>1023</v>
      </c>
      <c r="K682" s="375" t="s">
        <v>477</v>
      </c>
      <c r="L682" s="375" t="s">
        <v>1024</v>
      </c>
      <c r="M682" s="375" t="s">
        <v>475</v>
      </c>
      <c r="N682" s="831" t="s">
        <v>997</v>
      </c>
      <c r="U682" s="862"/>
    </row>
    <row r="683" spans="1:21" x14ac:dyDescent="0.4">
      <c r="A683" s="428" t="s">
        <v>49</v>
      </c>
      <c r="B683" s="375" t="s">
        <v>414</v>
      </c>
      <c r="C683" s="375" t="s">
        <v>67</v>
      </c>
      <c r="D683" s="375" t="s">
        <v>52</v>
      </c>
      <c r="E683" s="375"/>
      <c r="F683" s="824">
        <v>0.34699999999999998</v>
      </c>
      <c r="G683" s="375" t="s">
        <v>1025</v>
      </c>
      <c r="H683" s="375" t="s">
        <v>401</v>
      </c>
      <c r="I683" s="378">
        <v>0.81030324687634114</v>
      </c>
      <c r="J683" s="375" t="s">
        <v>1023</v>
      </c>
      <c r="K683" s="375" t="s">
        <v>477</v>
      </c>
      <c r="L683" s="375" t="s">
        <v>1024</v>
      </c>
      <c r="M683" s="375" t="s">
        <v>475</v>
      </c>
      <c r="N683" s="831" t="s">
        <v>997</v>
      </c>
      <c r="U683" s="862"/>
    </row>
    <row r="684" spans="1:21" x14ac:dyDescent="0.4">
      <c r="A684" s="428" t="s">
        <v>49</v>
      </c>
      <c r="B684" s="375" t="s">
        <v>414</v>
      </c>
      <c r="C684" s="375" t="s">
        <v>67</v>
      </c>
      <c r="D684" s="375" t="s">
        <v>53</v>
      </c>
      <c r="E684" s="375"/>
      <c r="F684" s="824">
        <v>0.39</v>
      </c>
      <c r="G684" s="375" t="s">
        <v>387</v>
      </c>
      <c r="H684" s="375" t="s">
        <v>400</v>
      </c>
      <c r="I684" s="763">
        <v>9.0000021325890313E-7</v>
      </c>
      <c r="J684" s="375" t="s">
        <v>1023</v>
      </c>
      <c r="K684" s="375" t="s">
        <v>477</v>
      </c>
      <c r="L684" s="375" t="s">
        <v>1024</v>
      </c>
      <c r="M684" s="375" t="s">
        <v>475</v>
      </c>
      <c r="N684" s="831" t="s">
        <v>1003</v>
      </c>
      <c r="U684" s="862"/>
    </row>
    <row r="685" spans="1:21" x14ac:dyDescent="0.4">
      <c r="A685" s="428" t="s">
        <v>49</v>
      </c>
      <c r="B685" s="375" t="s">
        <v>414</v>
      </c>
      <c r="C685" s="375" t="s">
        <v>67</v>
      </c>
      <c r="D685" s="375" t="s">
        <v>53</v>
      </c>
      <c r="E685" s="375"/>
      <c r="F685" s="824">
        <v>0.39</v>
      </c>
      <c r="G685" s="375" t="s">
        <v>388</v>
      </c>
      <c r="H685" s="375" t="s">
        <v>400</v>
      </c>
      <c r="I685" s="763">
        <v>1.5100003578010487E-5</v>
      </c>
      <c r="J685" s="375" t="s">
        <v>1023</v>
      </c>
      <c r="K685" s="375" t="s">
        <v>477</v>
      </c>
      <c r="L685" s="375" t="s">
        <v>1024</v>
      </c>
      <c r="M685" s="375" t="s">
        <v>475</v>
      </c>
      <c r="N685" s="831" t="s">
        <v>1003</v>
      </c>
      <c r="U685" s="862"/>
    </row>
    <row r="686" spans="1:21" x14ac:dyDescent="0.4">
      <c r="A686" s="428" t="s">
        <v>49</v>
      </c>
      <c r="B686" s="375" t="s">
        <v>414</v>
      </c>
      <c r="C686" s="375" t="s">
        <v>67</v>
      </c>
      <c r="D686" s="375" t="s">
        <v>53</v>
      </c>
      <c r="E686" s="375"/>
      <c r="F686" s="824">
        <v>0.39</v>
      </c>
      <c r="G686" s="375" t="s">
        <v>389</v>
      </c>
      <c r="H686" s="375" t="s">
        <v>400</v>
      </c>
      <c r="I686" s="763">
        <v>2.3500005568426909E-4</v>
      </c>
      <c r="J686" s="375" t="s">
        <v>1023</v>
      </c>
      <c r="K686" s="375" t="s">
        <v>477</v>
      </c>
      <c r="L686" s="375" t="s">
        <v>1024</v>
      </c>
      <c r="M686" s="375" t="s">
        <v>475</v>
      </c>
      <c r="N686" s="831" t="s">
        <v>1003</v>
      </c>
      <c r="U686" s="862"/>
    </row>
    <row r="687" spans="1:21" x14ac:dyDescent="0.4">
      <c r="A687" s="428" t="s">
        <v>49</v>
      </c>
      <c r="B687" s="375" t="s">
        <v>414</v>
      </c>
      <c r="C687" s="375" t="s">
        <v>67</v>
      </c>
      <c r="D687" s="375" t="s">
        <v>53</v>
      </c>
      <c r="E687" s="378"/>
      <c r="F687" s="824">
        <v>0.39</v>
      </c>
      <c r="G687" s="375" t="s">
        <v>390</v>
      </c>
      <c r="H687" s="375" t="s">
        <v>400</v>
      </c>
      <c r="I687" s="763">
        <v>2.8400006729503167E-5</v>
      </c>
      <c r="J687" s="375" t="s">
        <v>1023</v>
      </c>
      <c r="K687" s="375" t="s">
        <v>477</v>
      </c>
      <c r="L687" s="375" t="s">
        <v>1024</v>
      </c>
      <c r="M687" s="375" t="s">
        <v>475</v>
      </c>
      <c r="N687" s="831" t="s">
        <v>1003</v>
      </c>
      <c r="U687" s="862"/>
    </row>
    <row r="688" spans="1:21" x14ac:dyDescent="0.4">
      <c r="A688" s="428" t="s">
        <v>49</v>
      </c>
      <c r="B688" s="375" t="s">
        <v>414</v>
      </c>
      <c r="C688" s="375" t="s">
        <v>67</v>
      </c>
      <c r="D688" s="375" t="s">
        <v>53</v>
      </c>
      <c r="E688" s="378"/>
      <c r="F688" s="824">
        <v>0.39</v>
      </c>
      <c r="G688" s="375" t="s">
        <v>391</v>
      </c>
      <c r="H688" s="375" t="s">
        <v>400</v>
      </c>
      <c r="I688" s="763">
        <v>8.2700019596123672E-6</v>
      </c>
      <c r="J688" s="375" t="s">
        <v>1023</v>
      </c>
      <c r="K688" s="375" t="s">
        <v>477</v>
      </c>
      <c r="L688" s="375" t="s">
        <v>1024</v>
      </c>
      <c r="M688" s="375" t="s">
        <v>475</v>
      </c>
      <c r="N688" s="831" t="s">
        <v>1003</v>
      </c>
      <c r="U688" s="862"/>
    </row>
    <row r="689" spans="1:21" x14ac:dyDescent="0.4">
      <c r="A689" s="428" t="s">
        <v>49</v>
      </c>
      <c r="B689" s="375" t="s">
        <v>414</v>
      </c>
      <c r="C689" s="375" t="s">
        <v>67</v>
      </c>
      <c r="D689" s="375" t="s">
        <v>53</v>
      </c>
      <c r="E689" s="378"/>
      <c r="F689" s="824">
        <v>0.39</v>
      </c>
      <c r="G689" s="375" t="s">
        <v>392</v>
      </c>
      <c r="H689" s="375" t="s">
        <v>400</v>
      </c>
      <c r="I689" s="763">
        <v>4.910001163445794E-6</v>
      </c>
      <c r="J689" s="375" t="s">
        <v>1023</v>
      </c>
      <c r="K689" s="375" t="s">
        <v>477</v>
      </c>
      <c r="L689" s="375" t="s">
        <v>1024</v>
      </c>
      <c r="M689" s="375" t="s">
        <v>475</v>
      </c>
      <c r="N689" s="831" t="s">
        <v>1003</v>
      </c>
      <c r="U689" s="862"/>
    </row>
    <row r="690" spans="1:21" x14ac:dyDescent="0.4">
      <c r="A690" s="428" t="s">
        <v>49</v>
      </c>
      <c r="B690" s="375" t="s">
        <v>414</v>
      </c>
      <c r="C690" s="375" t="s">
        <v>67</v>
      </c>
      <c r="D690" s="375" t="s">
        <v>53</v>
      </c>
      <c r="E690" s="378"/>
      <c r="F690" s="824">
        <v>0.39</v>
      </c>
      <c r="G690" s="375" t="s">
        <v>393</v>
      </c>
      <c r="H690" s="375" t="s">
        <v>400</v>
      </c>
      <c r="I690" s="763">
        <v>3.5561008426333167E-7</v>
      </c>
      <c r="J690" s="375" t="s">
        <v>1023</v>
      </c>
      <c r="K690" s="375" t="s">
        <v>477</v>
      </c>
      <c r="L690" s="375" t="s">
        <v>1024</v>
      </c>
      <c r="M690" s="375" t="s">
        <v>475</v>
      </c>
      <c r="N690" s="831" t="s">
        <v>1003</v>
      </c>
      <c r="U690" s="862"/>
    </row>
    <row r="691" spans="1:21" x14ac:dyDescent="0.4">
      <c r="A691" s="428" t="s">
        <v>49</v>
      </c>
      <c r="B691" s="375" t="s">
        <v>414</v>
      </c>
      <c r="C691" s="375" t="s">
        <v>67</v>
      </c>
      <c r="D691" s="375" t="s">
        <v>53</v>
      </c>
      <c r="E691" s="378"/>
      <c r="F691" s="824">
        <v>0.39</v>
      </c>
      <c r="G691" s="375" t="s">
        <v>394</v>
      </c>
      <c r="H691" s="375" t="s">
        <v>400</v>
      </c>
      <c r="I691" s="763">
        <v>6.6987015872860153E-7</v>
      </c>
      <c r="J691" s="375" t="s">
        <v>1023</v>
      </c>
      <c r="K691" s="375" t="s">
        <v>477</v>
      </c>
      <c r="L691" s="375" t="s">
        <v>1024</v>
      </c>
      <c r="M691" s="375" t="s">
        <v>475</v>
      </c>
      <c r="N691" s="831" t="s">
        <v>1003</v>
      </c>
      <c r="U691" s="862"/>
    </row>
    <row r="692" spans="1:21" x14ac:dyDescent="0.4">
      <c r="A692" s="428" t="s">
        <v>49</v>
      </c>
      <c r="B692" s="375" t="s">
        <v>414</v>
      </c>
      <c r="C692" s="375" t="s">
        <v>67</v>
      </c>
      <c r="D692" s="375" t="s">
        <v>53</v>
      </c>
      <c r="E692" s="378"/>
      <c r="F692" s="824">
        <v>0.39</v>
      </c>
      <c r="G692" s="375" t="s">
        <v>395</v>
      </c>
      <c r="H692" s="375" t="s">
        <v>400</v>
      </c>
      <c r="I692" s="763">
        <v>9.0000021325890309E-6</v>
      </c>
      <c r="J692" s="375" t="s">
        <v>1023</v>
      </c>
      <c r="K692" s="375" t="s">
        <v>477</v>
      </c>
      <c r="L692" s="375" t="s">
        <v>1024</v>
      </c>
      <c r="M692" s="375" t="s">
        <v>475</v>
      </c>
      <c r="N692" s="831" t="s">
        <v>1003</v>
      </c>
      <c r="U692" s="862"/>
    </row>
    <row r="693" spans="1:21" x14ac:dyDescent="0.4">
      <c r="A693" s="428" t="s">
        <v>49</v>
      </c>
      <c r="B693" s="375" t="s">
        <v>414</v>
      </c>
      <c r="C693" s="375" t="s">
        <v>67</v>
      </c>
      <c r="D693" s="375" t="s">
        <v>53</v>
      </c>
      <c r="E693" s="378"/>
      <c r="F693" s="824">
        <v>0.39</v>
      </c>
      <c r="G693" s="375" t="s">
        <v>396</v>
      </c>
      <c r="H693" s="375" t="s">
        <v>400</v>
      </c>
      <c r="I693" s="763">
        <v>1.3500003198883547E-5</v>
      </c>
      <c r="J693" s="375" t="s">
        <v>1023</v>
      </c>
      <c r="K693" s="375" t="s">
        <v>477</v>
      </c>
      <c r="L693" s="375" t="s">
        <v>1024</v>
      </c>
      <c r="M693" s="375" t="s">
        <v>475</v>
      </c>
      <c r="N693" s="831" t="s">
        <v>1003</v>
      </c>
      <c r="U693" s="862"/>
    </row>
    <row r="694" spans="1:21" x14ac:dyDescent="0.4">
      <c r="A694" s="428" t="s">
        <v>49</v>
      </c>
      <c r="B694" s="375" t="s">
        <v>414</v>
      </c>
      <c r="C694" s="375" t="s">
        <v>67</v>
      </c>
      <c r="D694" s="375" t="s">
        <v>53</v>
      </c>
      <c r="E694" s="378"/>
      <c r="F694" s="824">
        <v>0.39</v>
      </c>
      <c r="G694" s="375" t="s">
        <v>1025</v>
      </c>
      <c r="H694" s="375" t="s">
        <v>400</v>
      </c>
      <c r="I694" s="763">
        <v>0.7205371455809807</v>
      </c>
      <c r="J694" s="375" t="s">
        <v>1023</v>
      </c>
      <c r="K694" s="375" t="s">
        <v>477</v>
      </c>
      <c r="L694" s="375" t="s">
        <v>1024</v>
      </c>
      <c r="M694" s="375" t="s">
        <v>475</v>
      </c>
      <c r="N694" s="831" t="s">
        <v>1003</v>
      </c>
      <c r="U694" s="862"/>
    </row>
    <row r="695" spans="1:21" x14ac:dyDescent="0.4">
      <c r="A695" s="428" t="s">
        <v>49</v>
      </c>
      <c r="B695" s="375" t="s">
        <v>414</v>
      </c>
      <c r="C695" s="375" t="s">
        <v>67</v>
      </c>
      <c r="D695" s="375" t="s">
        <v>53</v>
      </c>
      <c r="E695" s="378"/>
      <c r="F695" s="824">
        <v>0.39</v>
      </c>
      <c r="G695" s="375" t="s">
        <v>387</v>
      </c>
      <c r="H695" s="375" t="s">
        <v>401</v>
      </c>
      <c r="I695" s="378">
        <v>1.7118087714163085E-6</v>
      </c>
      <c r="J695" s="375" t="s">
        <v>1023</v>
      </c>
      <c r="K695" s="375" t="s">
        <v>477</v>
      </c>
      <c r="L695" s="375" t="s">
        <v>1024</v>
      </c>
      <c r="M695" s="375" t="s">
        <v>475</v>
      </c>
      <c r="N695" s="831" t="s">
        <v>1005</v>
      </c>
      <c r="U695" s="862"/>
    </row>
    <row r="696" spans="1:21" x14ac:dyDescent="0.4">
      <c r="A696" s="428" t="s">
        <v>49</v>
      </c>
      <c r="B696" s="375" t="s">
        <v>414</v>
      </c>
      <c r="C696" s="375" t="s">
        <v>67</v>
      </c>
      <c r="D696" s="375" t="s">
        <v>53</v>
      </c>
      <c r="E696" s="378"/>
      <c r="F696" s="824">
        <v>0.39</v>
      </c>
      <c r="G696" s="375" t="s">
        <v>388</v>
      </c>
      <c r="H696" s="375" t="s">
        <v>401</v>
      </c>
      <c r="I696" s="378">
        <v>2.0561729266239141E-5</v>
      </c>
      <c r="J696" s="375" t="s">
        <v>1023</v>
      </c>
      <c r="K696" s="375" t="s">
        <v>477</v>
      </c>
      <c r="L696" s="375" t="s">
        <v>1024</v>
      </c>
      <c r="M696" s="375" t="s">
        <v>475</v>
      </c>
      <c r="N696" s="831" t="s">
        <v>1005</v>
      </c>
      <c r="U696" s="862"/>
    </row>
    <row r="697" spans="1:21" x14ac:dyDescent="0.4">
      <c r="A697" s="428" t="s">
        <v>49</v>
      </c>
      <c r="B697" s="375" t="s">
        <v>414</v>
      </c>
      <c r="C697" s="375" t="s">
        <v>67</v>
      </c>
      <c r="D697" s="375" t="s">
        <v>53</v>
      </c>
      <c r="E697" s="378"/>
      <c r="F697" s="824">
        <v>0.39</v>
      </c>
      <c r="G697" s="375" t="s">
        <v>389</v>
      </c>
      <c r="H697" s="375" t="s">
        <v>401</v>
      </c>
      <c r="I697" s="378">
        <v>2.3582842848193105E-4</v>
      </c>
      <c r="J697" s="375" t="s">
        <v>1023</v>
      </c>
      <c r="K697" s="375" t="s">
        <v>477</v>
      </c>
      <c r="L697" s="375" t="s">
        <v>1024</v>
      </c>
      <c r="M697" s="375" t="s">
        <v>475</v>
      </c>
      <c r="N697" s="831" t="s">
        <v>1005</v>
      </c>
      <c r="U697" s="862"/>
    </row>
    <row r="698" spans="1:21" x14ac:dyDescent="0.4">
      <c r="A698" s="428" t="s">
        <v>49</v>
      </c>
      <c r="B698" s="375" t="s">
        <v>414</v>
      </c>
      <c r="C698" s="375" t="s">
        <v>67</v>
      </c>
      <c r="D698" s="375" t="s">
        <v>53</v>
      </c>
      <c r="E698" s="378"/>
      <c r="F698" s="824">
        <v>0.39</v>
      </c>
      <c r="G698" s="375" t="s">
        <v>390</v>
      </c>
      <c r="H698" s="375" t="s">
        <v>401</v>
      </c>
      <c r="I698" s="378">
        <v>2.8902185583531793E-5</v>
      </c>
      <c r="J698" s="375" t="s">
        <v>1023</v>
      </c>
      <c r="K698" s="375" t="s">
        <v>477</v>
      </c>
      <c r="L698" s="375" t="s">
        <v>1024</v>
      </c>
      <c r="M698" s="375" t="s">
        <v>475</v>
      </c>
      <c r="N698" s="831" t="s">
        <v>1005</v>
      </c>
      <c r="U698" s="862"/>
    </row>
    <row r="699" spans="1:21" x14ac:dyDescent="0.4">
      <c r="A699" s="428" t="s">
        <v>49</v>
      </c>
      <c r="B699" s="375" t="s">
        <v>414</v>
      </c>
      <c r="C699" s="375" t="s">
        <v>67</v>
      </c>
      <c r="D699" s="375" t="s">
        <v>53</v>
      </c>
      <c r="E699" s="378"/>
      <c r="F699" s="824">
        <v>0.39</v>
      </c>
      <c r="G699" s="375" t="s">
        <v>391</v>
      </c>
      <c r="H699" s="375" t="s">
        <v>401</v>
      </c>
      <c r="I699" s="378">
        <v>8.501822233971292E-6</v>
      </c>
      <c r="J699" s="375" t="s">
        <v>1023</v>
      </c>
      <c r="K699" s="375" t="s">
        <v>477</v>
      </c>
      <c r="L699" s="375" t="s">
        <v>1024</v>
      </c>
      <c r="M699" s="375" t="s">
        <v>475</v>
      </c>
      <c r="N699" s="831" t="s">
        <v>1005</v>
      </c>
      <c r="U699" s="862"/>
    </row>
    <row r="700" spans="1:21" x14ac:dyDescent="0.4">
      <c r="A700" s="428" t="s">
        <v>49</v>
      </c>
      <c r="B700" s="375" t="s">
        <v>414</v>
      </c>
      <c r="C700" s="375" t="s">
        <v>67</v>
      </c>
      <c r="D700" s="375" t="s">
        <v>53</v>
      </c>
      <c r="E700" s="378"/>
      <c r="F700" s="824">
        <v>0.39</v>
      </c>
      <c r="G700" s="375" t="s">
        <v>392</v>
      </c>
      <c r="H700" s="375" t="s">
        <v>401</v>
      </c>
      <c r="I700" s="378">
        <v>7.738605083349976E-6</v>
      </c>
      <c r="J700" s="375" t="s">
        <v>1023</v>
      </c>
      <c r="K700" s="375" t="s">
        <v>477</v>
      </c>
      <c r="L700" s="375" t="s">
        <v>1024</v>
      </c>
      <c r="M700" s="375" t="s">
        <v>475</v>
      </c>
      <c r="N700" s="831" t="s">
        <v>1005</v>
      </c>
      <c r="U700" s="862"/>
    </row>
    <row r="701" spans="1:21" x14ac:dyDescent="0.4">
      <c r="A701" s="428" t="s">
        <v>49</v>
      </c>
      <c r="B701" s="375" t="s">
        <v>414</v>
      </c>
      <c r="C701" s="375" t="s">
        <v>67</v>
      </c>
      <c r="D701" s="375" t="s">
        <v>53</v>
      </c>
      <c r="E701" s="378"/>
      <c r="F701" s="824">
        <v>0.39</v>
      </c>
      <c r="G701" s="375" t="s">
        <v>393</v>
      </c>
      <c r="H701" s="375" t="s">
        <v>401</v>
      </c>
      <c r="I701" s="378">
        <v>3.5993377949097536E-7</v>
      </c>
      <c r="J701" s="375" t="s">
        <v>1023</v>
      </c>
      <c r="K701" s="375" t="s">
        <v>477</v>
      </c>
      <c r="L701" s="375" t="s">
        <v>1024</v>
      </c>
      <c r="M701" s="375" t="s">
        <v>475</v>
      </c>
      <c r="N701" s="831" t="s">
        <v>1005</v>
      </c>
      <c r="U701" s="862"/>
    </row>
    <row r="702" spans="1:21" x14ac:dyDescent="0.4">
      <c r="A702" s="428" t="s">
        <v>49</v>
      </c>
      <c r="B702" s="375" t="s">
        <v>414</v>
      </c>
      <c r="C702" s="375" t="s">
        <v>67</v>
      </c>
      <c r="D702" s="375" t="s">
        <v>53</v>
      </c>
      <c r="E702" s="378"/>
      <c r="F702" s="824">
        <v>0.39</v>
      </c>
      <c r="G702" s="375" t="s">
        <v>394</v>
      </c>
      <c r="H702" s="375" t="s">
        <v>401</v>
      </c>
      <c r="I702" s="378">
        <v>6.7934052968836616E-7</v>
      </c>
      <c r="J702" s="375" t="s">
        <v>1023</v>
      </c>
      <c r="K702" s="375" t="s">
        <v>477</v>
      </c>
      <c r="L702" s="375" t="s">
        <v>1024</v>
      </c>
      <c r="M702" s="375" t="s">
        <v>475</v>
      </c>
      <c r="N702" s="831" t="s">
        <v>1005</v>
      </c>
      <c r="U702" s="862"/>
    </row>
    <row r="703" spans="1:21" x14ac:dyDescent="0.4">
      <c r="A703" s="428" t="s">
        <v>49</v>
      </c>
      <c r="B703" s="375" t="s">
        <v>414</v>
      </c>
      <c r="C703" s="375" t="s">
        <v>67</v>
      </c>
      <c r="D703" s="375" t="s">
        <v>53</v>
      </c>
      <c r="E703" s="375"/>
      <c r="F703" s="824">
        <v>0.39</v>
      </c>
      <c r="G703" s="375" t="s">
        <v>395</v>
      </c>
      <c r="H703" s="375" t="s">
        <v>401</v>
      </c>
      <c r="I703" s="378">
        <v>1.0288504837070885E-5</v>
      </c>
      <c r="J703" s="375" t="s">
        <v>1023</v>
      </c>
      <c r="K703" s="375" t="s">
        <v>477</v>
      </c>
      <c r="L703" s="375" t="s">
        <v>1024</v>
      </c>
      <c r="M703" s="375" t="s">
        <v>475</v>
      </c>
      <c r="N703" s="831" t="s">
        <v>1005</v>
      </c>
      <c r="U703" s="862"/>
    </row>
    <row r="704" spans="1:21" x14ac:dyDescent="0.4">
      <c r="A704" s="428" t="s">
        <v>49</v>
      </c>
      <c r="B704" s="375" t="s">
        <v>414</v>
      </c>
      <c r="C704" s="375" t="s">
        <v>67</v>
      </c>
      <c r="D704" s="375" t="s">
        <v>53</v>
      </c>
      <c r="E704" s="375"/>
      <c r="F704" s="824">
        <v>0.39</v>
      </c>
      <c r="G704" s="375" t="s">
        <v>396</v>
      </c>
      <c r="H704" s="375" t="s">
        <v>401</v>
      </c>
      <c r="I704" s="378">
        <v>1.3507889644072333E-5</v>
      </c>
      <c r="J704" s="375" t="s">
        <v>1023</v>
      </c>
      <c r="K704" s="375" t="s">
        <v>477</v>
      </c>
      <c r="L704" s="375" t="s">
        <v>1024</v>
      </c>
      <c r="M704" s="375" t="s">
        <v>475</v>
      </c>
      <c r="N704" s="831" t="s">
        <v>1005</v>
      </c>
      <c r="U704" s="862"/>
    </row>
    <row r="705" spans="1:21" x14ac:dyDescent="0.4">
      <c r="A705" s="428" t="s">
        <v>49</v>
      </c>
      <c r="B705" s="375" t="s">
        <v>414</v>
      </c>
      <c r="C705" s="375" t="s">
        <v>67</v>
      </c>
      <c r="D705" s="375" t="s">
        <v>53</v>
      </c>
      <c r="E705" s="375"/>
      <c r="F705" s="824">
        <v>0.39</v>
      </c>
      <c r="G705" s="375" t="s">
        <v>1025</v>
      </c>
      <c r="H705" s="375" t="s">
        <v>401</v>
      </c>
      <c r="I705" s="378">
        <v>0.7211927530100678</v>
      </c>
      <c r="J705" s="375" t="s">
        <v>1023</v>
      </c>
      <c r="K705" s="375" t="s">
        <v>477</v>
      </c>
      <c r="L705" s="375" t="s">
        <v>1024</v>
      </c>
      <c r="M705" s="375" t="s">
        <v>475</v>
      </c>
      <c r="N705" s="831" t="s">
        <v>1005</v>
      </c>
      <c r="U705" s="862"/>
    </row>
    <row r="706" spans="1:21" x14ac:dyDescent="0.4">
      <c r="A706" s="428" t="s">
        <v>49</v>
      </c>
      <c r="B706" s="375" t="s">
        <v>414</v>
      </c>
      <c r="C706" s="375" t="s">
        <v>67</v>
      </c>
      <c r="D706" s="375" t="s">
        <v>406</v>
      </c>
      <c r="E706" s="375" t="s">
        <v>717</v>
      </c>
      <c r="F706" s="824">
        <v>0.34699999999999998</v>
      </c>
      <c r="G706" s="375" t="s">
        <v>387</v>
      </c>
      <c r="H706" s="375" t="s">
        <v>400</v>
      </c>
      <c r="I706" s="763">
        <v>1.5000003554315054E-5</v>
      </c>
      <c r="J706" s="375" t="s">
        <v>1023</v>
      </c>
      <c r="K706" s="375" t="s">
        <v>477</v>
      </c>
      <c r="L706" s="375" t="s">
        <v>1024</v>
      </c>
      <c r="M706" s="375" t="s">
        <v>475</v>
      </c>
      <c r="N706" s="831" t="s">
        <v>1009</v>
      </c>
      <c r="U706" s="862"/>
    </row>
    <row r="707" spans="1:21" x14ac:dyDescent="0.4">
      <c r="A707" s="428" t="s">
        <v>49</v>
      </c>
      <c r="B707" s="375" t="s">
        <v>414</v>
      </c>
      <c r="C707" s="375" t="s">
        <v>67</v>
      </c>
      <c r="D707" s="375" t="s">
        <v>406</v>
      </c>
      <c r="E707" s="375" t="s">
        <v>717</v>
      </c>
      <c r="F707" s="824">
        <v>0.34699999999999998</v>
      </c>
      <c r="G707" s="375" t="s">
        <v>388</v>
      </c>
      <c r="H707" s="375" t="s">
        <v>400</v>
      </c>
      <c r="I707" s="763">
        <v>1.2700003009320077E-4</v>
      </c>
      <c r="J707" s="375" t="s">
        <v>1023</v>
      </c>
      <c r="K707" s="375" t="s">
        <v>477</v>
      </c>
      <c r="L707" s="375" t="s">
        <v>1024</v>
      </c>
      <c r="M707" s="375" t="s">
        <v>475</v>
      </c>
      <c r="N707" s="831" t="s">
        <v>1009</v>
      </c>
      <c r="U707" s="862"/>
    </row>
    <row r="708" spans="1:21" x14ac:dyDescent="0.4">
      <c r="A708" s="428" t="s">
        <v>49</v>
      </c>
      <c r="B708" s="375" t="s">
        <v>414</v>
      </c>
      <c r="C708" s="375" t="s">
        <v>67</v>
      </c>
      <c r="D708" s="375" t="s">
        <v>406</v>
      </c>
      <c r="E708" s="375" t="s">
        <v>717</v>
      </c>
      <c r="F708" s="824">
        <v>0.34699999999999998</v>
      </c>
      <c r="G708" s="375" t="s">
        <v>389</v>
      </c>
      <c r="H708" s="375" t="s">
        <v>400</v>
      </c>
      <c r="I708" s="763">
        <v>1.4930003537728248E-3</v>
      </c>
      <c r="J708" s="375" t="s">
        <v>1023</v>
      </c>
      <c r="K708" s="375" t="s">
        <v>477</v>
      </c>
      <c r="L708" s="375" t="s">
        <v>1024</v>
      </c>
      <c r="M708" s="375" t="s">
        <v>475</v>
      </c>
      <c r="N708" s="831" t="s">
        <v>1009</v>
      </c>
      <c r="U708" s="862"/>
    </row>
    <row r="709" spans="1:21" x14ac:dyDescent="0.4">
      <c r="A709" s="428" t="s">
        <v>49</v>
      </c>
      <c r="B709" s="375" t="s">
        <v>414</v>
      </c>
      <c r="C709" s="375" t="s">
        <v>67</v>
      </c>
      <c r="D709" s="375" t="s">
        <v>406</v>
      </c>
      <c r="E709" s="375" t="s">
        <v>717</v>
      </c>
      <c r="F709" s="824">
        <v>0.34699999999999998</v>
      </c>
      <c r="G709" s="375" t="s">
        <v>390</v>
      </c>
      <c r="H709" s="375" t="s">
        <v>400</v>
      </c>
      <c r="I709" s="763">
        <v>3.9900009454478037E-4</v>
      </c>
      <c r="J709" s="375" t="s">
        <v>1023</v>
      </c>
      <c r="K709" s="375" t="s">
        <v>477</v>
      </c>
      <c r="L709" s="375" t="s">
        <v>1024</v>
      </c>
      <c r="M709" s="375" t="s">
        <v>475</v>
      </c>
      <c r="N709" s="831" t="s">
        <v>1009</v>
      </c>
      <c r="U709" s="862"/>
    </row>
    <row r="710" spans="1:21" x14ac:dyDescent="0.4">
      <c r="A710" s="428" t="s">
        <v>49</v>
      </c>
      <c r="B710" s="375" t="s">
        <v>414</v>
      </c>
      <c r="C710" s="375" t="s">
        <v>67</v>
      </c>
      <c r="D710" s="375" t="s">
        <v>406</v>
      </c>
      <c r="E710" s="375" t="s">
        <v>717</v>
      </c>
      <c r="F710" s="824">
        <v>0.34699999999999998</v>
      </c>
      <c r="G710" s="375" t="s">
        <v>391</v>
      </c>
      <c r="H710" s="375" t="s">
        <v>400</v>
      </c>
      <c r="I710" s="763">
        <v>2.4700005852772118E-4</v>
      </c>
      <c r="J710" s="375" t="s">
        <v>1023</v>
      </c>
      <c r="K710" s="375" t="s">
        <v>477</v>
      </c>
      <c r="L710" s="375" t="s">
        <v>1024</v>
      </c>
      <c r="M710" s="375" t="s">
        <v>475</v>
      </c>
      <c r="N710" s="831" t="s">
        <v>1009</v>
      </c>
      <c r="U710" s="862"/>
    </row>
    <row r="711" spans="1:21" x14ac:dyDescent="0.4">
      <c r="A711" s="428" t="s">
        <v>49</v>
      </c>
      <c r="B711" s="375" t="s">
        <v>414</v>
      </c>
      <c r="C711" s="375" t="s">
        <v>67</v>
      </c>
      <c r="D711" s="375" t="s">
        <v>406</v>
      </c>
      <c r="E711" s="375" t="s">
        <v>717</v>
      </c>
      <c r="F711" s="824">
        <v>0.34699999999999998</v>
      </c>
      <c r="G711" s="375" t="s">
        <v>392</v>
      </c>
      <c r="H711" s="375" t="s">
        <v>400</v>
      </c>
      <c r="I711" s="763">
        <v>1.0310002442999212E-3</v>
      </c>
      <c r="J711" s="375" t="s">
        <v>1023</v>
      </c>
      <c r="K711" s="375" t="s">
        <v>477</v>
      </c>
      <c r="L711" s="375" t="s">
        <v>1024</v>
      </c>
      <c r="M711" s="375" t="s">
        <v>475</v>
      </c>
      <c r="N711" s="831" t="s">
        <v>1009</v>
      </c>
      <c r="U711" s="862"/>
    </row>
    <row r="712" spans="1:21" x14ac:dyDescent="0.4">
      <c r="A712" s="428" t="s">
        <v>49</v>
      </c>
      <c r="B712" s="375" t="s">
        <v>414</v>
      </c>
      <c r="C712" s="375" t="s">
        <v>67</v>
      </c>
      <c r="D712" s="375" t="s">
        <v>406</v>
      </c>
      <c r="E712" s="375" t="s">
        <v>717</v>
      </c>
      <c r="F712" s="824">
        <v>0.34699999999999998</v>
      </c>
      <c r="G712" s="375" t="s">
        <v>393</v>
      </c>
      <c r="H712" s="375" t="s">
        <v>400</v>
      </c>
      <c r="I712" s="763">
        <v>1.0621002516692011E-5</v>
      </c>
      <c r="J712" s="375" t="s">
        <v>1023</v>
      </c>
      <c r="K712" s="375" t="s">
        <v>477</v>
      </c>
      <c r="L712" s="375" t="s">
        <v>1024</v>
      </c>
      <c r="M712" s="375" t="s">
        <v>475</v>
      </c>
      <c r="N712" s="831" t="s">
        <v>1009</v>
      </c>
      <c r="U712" s="862"/>
    </row>
    <row r="713" spans="1:21" x14ac:dyDescent="0.4">
      <c r="A713" s="428" t="s">
        <v>49</v>
      </c>
      <c r="B713" s="375" t="s">
        <v>414</v>
      </c>
      <c r="C713" s="375" t="s">
        <v>67</v>
      </c>
      <c r="D713" s="375" t="s">
        <v>406</v>
      </c>
      <c r="E713" s="375" t="s">
        <v>717</v>
      </c>
      <c r="F713" s="824">
        <v>0.34699999999999998</v>
      </c>
      <c r="G713" s="375" t="s">
        <v>394</v>
      </c>
      <c r="H713" s="375" t="s">
        <v>400</v>
      </c>
      <c r="I713" s="763">
        <v>2.0007004740745414E-5</v>
      </c>
      <c r="J713" s="375" t="s">
        <v>1023</v>
      </c>
      <c r="K713" s="375" t="s">
        <v>477</v>
      </c>
      <c r="L713" s="375" t="s">
        <v>1024</v>
      </c>
      <c r="M713" s="375" t="s">
        <v>475</v>
      </c>
      <c r="N713" s="831" t="s">
        <v>1009</v>
      </c>
      <c r="U713" s="862"/>
    </row>
    <row r="714" spans="1:21" x14ac:dyDescent="0.4">
      <c r="A714" s="428" t="s">
        <v>49</v>
      </c>
      <c r="B714" s="375" t="s">
        <v>414</v>
      </c>
      <c r="C714" s="375" t="s">
        <v>67</v>
      </c>
      <c r="D714" s="375" t="s">
        <v>406</v>
      </c>
      <c r="E714" s="375" t="s">
        <v>717</v>
      </c>
      <c r="F714" s="824">
        <v>0.34699999999999998</v>
      </c>
      <c r="G714" s="375" t="s">
        <v>395</v>
      </c>
      <c r="H714" s="375" t="s">
        <v>400</v>
      </c>
      <c r="I714" s="763">
        <v>1.000000236954337E-5</v>
      </c>
      <c r="J714" s="375" t="s">
        <v>1023</v>
      </c>
      <c r="K714" s="375" t="s">
        <v>477</v>
      </c>
      <c r="L714" s="375" t="s">
        <v>1024</v>
      </c>
      <c r="M714" s="375" t="s">
        <v>475</v>
      </c>
      <c r="N714" s="831" t="s">
        <v>1009</v>
      </c>
      <c r="U714" s="862"/>
    </row>
    <row r="715" spans="1:21" x14ac:dyDescent="0.4">
      <c r="A715" s="428" t="s">
        <v>49</v>
      </c>
      <c r="B715" s="375" t="s">
        <v>414</v>
      </c>
      <c r="C715" s="375" t="s">
        <v>67</v>
      </c>
      <c r="D715" s="375" t="s">
        <v>406</v>
      </c>
      <c r="E715" s="375" t="s">
        <v>717</v>
      </c>
      <c r="F715" s="824">
        <v>0.34699999999999998</v>
      </c>
      <c r="G715" s="375" t="s">
        <v>396</v>
      </c>
      <c r="H715" s="375" t="s">
        <v>400</v>
      </c>
      <c r="I715" s="763">
        <v>1.6000003791269388E-5</v>
      </c>
      <c r="J715" s="375" t="s">
        <v>1023</v>
      </c>
      <c r="K715" s="375" t="s">
        <v>477</v>
      </c>
      <c r="L715" s="375" t="s">
        <v>1024</v>
      </c>
      <c r="M715" s="375" t="s">
        <v>475</v>
      </c>
      <c r="N715" s="831" t="s">
        <v>1009</v>
      </c>
      <c r="U715" s="862"/>
    </row>
    <row r="716" spans="1:21" x14ac:dyDescent="0.4">
      <c r="A716" s="428" t="s">
        <v>49</v>
      </c>
      <c r="B716" s="375" t="s">
        <v>414</v>
      </c>
      <c r="C716" s="375" t="s">
        <v>67</v>
      </c>
      <c r="D716" s="375" t="s">
        <v>406</v>
      </c>
      <c r="E716" s="375" t="s">
        <v>717</v>
      </c>
      <c r="F716" s="824">
        <v>0.34699999999999998</v>
      </c>
      <c r="G716" s="375" t="s">
        <v>1025</v>
      </c>
      <c r="H716" s="375" t="s">
        <v>400</v>
      </c>
      <c r="I716" s="763">
        <v>0.80964763944725415</v>
      </c>
      <c r="J716" s="375" t="s">
        <v>1023</v>
      </c>
      <c r="K716" s="375" t="s">
        <v>477</v>
      </c>
      <c r="L716" s="375" t="s">
        <v>1024</v>
      </c>
      <c r="M716" s="375" t="s">
        <v>475</v>
      </c>
      <c r="N716" s="831" t="s">
        <v>1009</v>
      </c>
      <c r="U716" s="862"/>
    </row>
    <row r="717" spans="1:21" x14ac:dyDescent="0.4">
      <c r="A717" s="428" t="s">
        <v>49</v>
      </c>
      <c r="B717" s="375" t="s">
        <v>414</v>
      </c>
      <c r="C717" s="375" t="s">
        <v>67</v>
      </c>
      <c r="D717" s="375" t="s">
        <v>406</v>
      </c>
      <c r="E717" s="375" t="s">
        <v>717</v>
      </c>
      <c r="F717" s="824">
        <v>0.34699999999999998</v>
      </c>
      <c r="G717" s="375" t="s">
        <v>387</v>
      </c>
      <c r="H717" s="375" t="s">
        <v>401</v>
      </c>
      <c r="I717" s="378">
        <v>1.5811812112472456E-5</v>
      </c>
      <c r="J717" s="375" t="s">
        <v>1023</v>
      </c>
      <c r="K717" s="375" t="s">
        <v>477</v>
      </c>
      <c r="L717" s="375" t="s">
        <v>1024</v>
      </c>
      <c r="M717" s="375" t="s">
        <v>475</v>
      </c>
      <c r="N717" s="831" t="s">
        <v>1011</v>
      </c>
      <c r="U717" s="862"/>
    </row>
    <row r="718" spans="1:21" x14ac:dyDescent="0.4">
      <c r="A718" s="428" t="s">
        <v>49</v>
      </c>
      <c r="B718" s="375" t="s">
        <v>414</v>
      </c>
      <c r="C718" s="832" t="s">
        <v>67</v>
      </c>
      <c r="D718" s="375" t="s">
        <v>406</v>
      </c>
      <c r="E718" s="832" t="s">
        <v>717</v>
      </c>
      <c r="F718" s="824">
        <v>0.34699999999999998</v>
      </c>
      <c r="G718" s="375" t="s">
        <v>388</v>
      </c>
      <c r="H718" s="375" t="s">
        <v>401</v>
      </c>
      <c r="I718" s="378">
        <v>1.3246175578142942E-4</v>
      </c>
      <c r="J718" s="375" t="s">
        <v>1023</v>
      </c>
      <c r="K718" s="375" t="s">
        <v>477</v>
      </c>
      <c r="L718" s="375" t="s">
        <v>1024</v>
      </c>
      <c r="M718" s="375" t="s">
        <v>475</v>
      </c>
      <c r="N718" s="834" t="s">
        <v>1011</v>
      </c>
      <c r="U718" s="862"/>
    </row>
    <row r="719" spans="1:21" x14ac:dyDescent="0.4">
      <c r="A719" s="428" t="s">
        <v>49</v>
      </c>
      <c r="B719" s="375" t="s">
        <v>414</v>
      </c>
      <c r="C719" s="832" t="s">
        <v>67</v>
      </c>
      <c r="D719" s="375" t="s">
        <v>406</v>
      </c>
      <c r="E719" s="375" t="s">
        <v>717</v>
      </c>
      <c r="F719" s="824">
        <v>0.34699999999999998</v>
      </c>
      <c r="G719" s="375" t="s">
        <v>389</v>
      </c>
      <c r="H719" s="375" t="s">
        <v>401</v>
      </c>
      <c r="I719" s="378">
        <v>1.4938287265704867E-3</v>
      </c>
      <c r="J719" s="375" t="s">
        <v>1023</v>
      </c>
      <c r="K719" s="375" t="s">
        <v>477</v>
      </c>
      <c r="L719" s="375" t="s">
        <v>1024</v>
      </c>
      <c r="M719" s="375" t="s">
        <v>475</v>
      </c>
      <c r="N719" s="831" t="s">
        <v>1011</v>
      </c>
      <c r="U719" s="862"/>
    </row>
    <row r="720" spans="1:21" x14ac:dyDescent="0.4">
      <c r="A720" s="428" t="s">
        <v>49</v>
      </c>
      <c r="B720" s="375" t="s">
        <v>414</v>
      </c>
      <c r="C720" s="832" t="s">
        <v>67</v>
      </c>
      <c r="D720" s="375" t="s">
        <v>406</v>
      </c>
      <c r="E720" s="375" t="s">
        <v>717</v>
      </c>
      <c r="F720" s="824">
        <v>0.34699999999999998</v>
      </c>
      <c r="G720" s="375" t="s">
        <v>390</v>
      </c>
      <c r="H720" s="375" t="s">
        <v>401</v>
      </c>
      <c r="I720" s="378">
        <v>3.99502273398809E-4</v>
      </c>
      <c r="J720" s="375" t="s">
        <v>1023</v>
      </c>
      <c r="K720" s="375" t="s">
        <v>477</v>
      </c>
      <c r="L720" s="375" t="s">
        <v>1024</v>
      </c>
      <c r="M720" s="375" t="s">
        <v>475</v>
      </c>
      <c r="N720" s="831" t="s">
        <v>1011</v>
      </c>
      <c r="U720" s="862"/>
    </row>
    <row r="721" spans="1:21" x14ac:dyDescent="0.4">
      <c r="A721" s="428" t="s">
        <v>49</v>
      </c>
      <c r="B721" s="375" t="s">
        <v>414</v>
      </c>
      <c r="C721" s="832" t="s">
        <v>67</v>
      </c>
      <c r="D721" s="375" t="s">
        <v>406</v>
      </c>
      <c r="E721" s="375" t="s">
        <v>717</v>
      </c>
      <c r="F721" s="824">
        <v>0.34699999999999998</v>
      </c>
      <c r="G721" s="375" t="s">
        <v>391</v>
      </c>
      <c r="H721" s="375" t="s">
        <v>401</v>
      </c>
      <c r="I721" s="378">
        <v>2.4723187880208009E-4</v>
      </c>
      <c r="J721" s="375" t="s">
        <v>1023</v>
      </c>
      <c r="K721" s="375" t="s">
        <v>477</v>
      </c>
      <c r="L721" s="375" t="s">
        <v>1024</v>
      </c>
      <c r="M721" s="375" t="s">
        <v>475</v>
      </c>
      <c r="N721" s="831" t="s">
        <v>1011</v>
      </c>
      <c r="U721" s="862"/>
    </row>
    <row r="722" spans="1:21" x14ac:dyDescent="0.4">
      <c r="A722" s="428" t="s">
        <v>49</v>
      </c>
      <c r="B722" s="375" t="s">
        <v>414</v>
      </c>
      <c r="C722" s="832" t="s">
        <v>67</v>
      </c>
      <c r="D722" s="375" t="s">
        <v>406</v>
      </c>
      <c r="E722" s="375" t="s">
        <v>717</v>
      </c>
      <c r="F722" s="824">
        <v>0.34699999999999998</v>
      </c>
      <c r="G722" s="375" t="s">
        <v>392</v>
      </c>
      <c r="H722" s="375" t="s">
        <v>401</v>
      </c>
      <c r="I722" s="378">
        <v>1.0338288482198254E-3</v>
      </c>
      <c r="J722" s="375" t="s">
        <v>1023</v>
      </c>
      <c r="K722" s="375" t="s">
        <v>477</v>
      </c>
      <c r="L722" s="375" t="s">
        <v>1024</v>
      </c>
      <c r="M722" s="375" t="s">
        <v>475</v>
      </c>
      <c r="N722" s="831" t="s">
        <v>1011</v>
      </c>
      <c r="U722" s="862"/>
    </row>
    <row r="723" spans="1:21" x14ac:dyDescent="0.4">
      <c r="A723" s="428" t="s">
        <v>49</v>
      </c>
      <c r="B723" s="375" t="s">
        <v>414</v>
      </c>
      <c r="C723" s="832" t="s">
        <v>67</v>
      </c>
      <c r="D723" s="375" t="s">
        <v>406</v>
      </c>
      <c r="E723" s="375" t="s">
        <v>717</v>
      </c>
      <c r="F723" s="824">
        <v>0.34699999999999998</v>
      </c>
      <c r="G723" s="375" t="s">
        <v>393</v>
      </c>
      <c r="H723" s="375" t="s">
        <v>401</v>
      </c>
      <c r="I723" s="378">
        <v>1.0625326211919653E-5</v>
      </c>
      <c r="J723" s="375" t="s">
        <v>1023</v>
      </c>
      <c r="K723" s="375" t="s">
        <v>477</v>
      </c>
      <c r="L723" s="375" t="s">
        <v>1024</v>
      </c>
      <c r="M723" s="375" t="s">
        <v>475</v>
      </c>
      <c r="N723" s="831" t="s">
        <v>1011</v>
      </c>
      <c r="U723" s="862"/>
    </row>
    <row r="724" spans="1:21" x14ac:dyDescent="0.4">
      <c r="A724" s="428" t="s">
        <v>49</v>
      </c>
      <c r="B724" s="375" t="s">
        <v>414</v>
      </c>
      <c r="C724" s="832" t="s">
        <v>67</v>
      </c>
      <c r="D724" s="375" t="s">
        <v>406</v>
      </c>
      <c r="E724" s="375" t="s">
        <v>717</v>
      </c>
      <c r="F724" s="824">
        <v>0.34699999999999998</v>
      </c>
      <c r="G724" s="375" t="s">
        <v>394</v>
      </c>
      <c r="H724" s="375" t="s">
        <v>401</v>
      </c>
      <c r="I724" s="378">
        <v>2.0016475111705179E-5</v>
      </c>
      <c r="J724" s="375" t="s">
        <v>1023</v>
      </c>
      <c r="K724" s="375" t="s">
        <v>477</v>
      </c>
      <c r="L724" s="375" t="s">
        <v>1024</v>
      </c>
      <c r="M724" s="375" t="s">
        <v>475</v>
      </c>
      <c r="N724" s="831" t="s">
        <v>1011</v>
      </c>
      <c r="U724" s="862"/>
    </row>
    <row r="725" spans="1:21" x14ac:dyDescent="0.4">
      <c r="A725" s="428" t="s">
        <v>49</v>
      </c>
      <c r="B725" s="375" t="s">
        <v>414</v>
      </c>
      <c r="C725" s="832" t="s">
        <v>67</v>
      </c>
      <c r="D725" s="375" t="s">
        <v>406</v>
      </c>
      <c r="E725" s="375" t="s">
        <v>717</v>
      </c>
      <c r="F725" s="824">
        <v>0.34699999999999998</v>
      </c>
      <c r="G725" s="375" t="s">
        <v>395</v>
      </c>
      <c r="H725" s="375" t="s">
        <v>401</v>
      </c>
      <c r="I725" s="378">
        <v>1.1288505074025222E-5</v>
      </c>
      <c r="J725" s="375" t="s">
        <v>1023</v>
      </c>
      <c r="K725" s="375" t="s">
        <v>477</v>
      </c>
      <c r="L725" s="375" t="s">
        <v>1024</v>
      </c>
      <c r="M725" s="375" t="s">
        <v>475</v>
      </c>
      <c r="N725" s="831" t="s">
        <v>1011</v>
      </c>
      <c r="U725" s="862"/>
    </row>
    <row r="726" spans="1:21" x14ac:dyDescent="0.4">
      <c r="A726" s="428" t="s">
        <v>49</v>
      </c>
      <c r="B726" s="375" t="s">
        <v>414</v>
      </c>
      <c r="C726" s="832" t="s">
        <v>67</v>
      </c>
      <c r="D726" s="375" t="s">
        <v>406</v>
      </c>
      <c r="E726" s="375" t="s">
        <v>717</v>
      </c>
      <c r="F726" s="824">
        <v>0.34699999999999998</v>
      </c>
      <c r="G726" s="375" t="s">
        <v>396</v>
      </c>
      <c r="H726" s="375" t="s">
        <v>401</v>
      </c>
      <c r="I726" s="378">
        <v>1.6007890236458171E-5</v>
      </c>
      <c r="J726" s="375" t="s">
        <v>1023</v>
      </c>
      <c r="K726" s="375" t="s">
        <v>477</v>
      </c>
      <c r="L726" s="375" t="s">
        <v>1024</v>
      </c>
      <c r="M726" s="375" t="s">
        <v>475</v>
      </c>
      <c r="N726" s="831" t="s">
        <v>1011</v>
      </c>
      <c r="U726" s="862"/>
    </row>
    <row r="727" spans="1:21" x14ac:dyDescent="0.4">
      <c r="A727" s="428" t="s">
        <v>49</v>
      </c>
      <c r="B727" s="375" t="s">
        <v>414</v>
      </c>
      <c r="C727" s="832" t="s">
        <v>67</v>
      </c>
      <c r="D727" s="375" t="s">
        <v>406</v>
      </c>
      <c r="E727" s="375" t="s">
        <v>717</v>
      </c>
      <c r="F727" s="824">
        <v>0.34699999999999998</v>
      </c>
      <c r="G727" s="375" t="s">
        <v>1025</v>
      </c>
      <c r="H727" s="375" t="s">
        <v>401</v>
      </c>
      <c r="I727" s="378">
        <v>0.81030324687634114</v>
      </c>
      <c r="J727" s="375" t="s">
        <v>1023</v>
      </c>
      <c r="K727" s="375" t="s">
        <v>477</v>
      </c>
      <c r="L727" s="375" t="s">
        <v>1024</v>
      </c>
      <c r="M727" s="375" t="s">
        <v>475</v>
      </c>
      <c r="N727" s="831" t="s">
        <v>1011</v>
      </c>
      <c r="U727" s="862"/>
    </row>
    <row r="728" spans="1:21" x14ac:dyDescent="0.4">
      <c r="A728" s="428" t="s">
        <v>49</v>
      </c>
      <c r="B728" s="375" t="s">
        <v>416</v>
      </c>
      <c r="C728" s="832" t="s">
        <v>384</v>
      </c>
      <c r="D728" s="375" t="s">
        <v>52</v>
      </c>
      <c r="E728" s="375"/>
      <c r="F728" s="824">
        <v>0.36</v>
      </c>
      <c r="G728" s="375" t="s">
        <v>387</v>
      </c>
      <c r="H728" s="375" t="s">
        <v>400</v>
      </c>
      <c r="I728" s="763">
        <v>8.6000020378072964E-6</v>
      </c>
      <c r="J728" s="375" t="s">
        <v>1023</v>
      </c>
      <c r="K728" s="375" t="s">
        <v>477</v>
      </c>
      <c r="L728" s="375" t="s">
        <v>1024</v>
      </c>
      <c r="M728" s="375" t="s">
        <v>475</v>
      </c>
      <c r="N728" s="831" t="s">
        <v>664</v>
      </c>
      <c r="U728" s="862"/>
    </row>
    <row r="729" spans="1:21" x14ac:dyDescent="0.4">
      <c r="A729" s="428" t="s">
        <v>49</v>
      </c>
      <c r="B729" s="375" t="s">
        <v>416</v>
      </c>
      <c r="C729" s="832" t="s">
        <v>384</v>
      </c>
      <c r="D729" s="375" t="s">
        <v>52</v>
      </c>
      <c r="E729" s="375"/>
      <c r="F729" s="824">
        <v>0.36</v>
      </c>
      <c r="G729" s="375" t="s">
        <v>388</v>
      </c>
      <c r="H729" s="375" t="s">
        <v>400</v>
      </c>
      <c r="I729" s="763">
        <v>5.6000013269442862E-5</v>
      </c>
      <c r="J729" s="375" t="s">
        <v>1023</v>
      </c>
      <c r="K729" s="375" t="s">
        <v>477</v>
      </c>
      <c r="L729" s="375" t="s">
        <v>1024</v>
      </c>
      <c r="M729" s="375" t="s">
        <v>475</v>
      </c>
      <c r="N729" s="831" t="s">
        <v>664</v>
      </c>
      <c r="U729" s="862"/>
    </row>
    <row r="730" spans="1:21" x14ac:dyDescent="0.4">
      <c r="A730" s="428" t="s">
        <v>49</v>
      </c>
      <c r="B730" s="375" t="s">
        <v>416</v>
      </c>
      <c r="C730" s="832" t="s">
        <v>384</v>
      </c>
      <c r="D730" s="375" t="s">
        <v>52</v>
      </c>
      <c r="E730" s="375"/>
      <c r="F730" s="824">
        <v>0.36</v>
      </c>
      <c r="G730" s="375" t="s">
        <v>389</v>
      </c>
      <c r="H730" s="375" t="s">
        <v>400</v>
      </c>
      <c r="I730" s="763">
        <v>3.6190008575377443E-4</v>
      </c>
      <c r="J730" s="375" t="s">
        <v>1023</v>
      </c>
      <c r="K730" s="375" t="s">
        <v>477</v>
      </c>
      <c r="L730" s="375" t="s">
        <v>1024</v>
      </c>
      <c r="M730" s="375" t="s">
        <v>475</v>
      </c>
      <c r="N730" s="831" t="s">
        <v>664</v>
      </c>
      <c r="U730" s="862"/>
    </row>
    <row r="731" spans="1:21" x14ac:dyDescent="0.4">
      <c r="A731" s="428" t="s">
        <v>49</v>
      </c>
      <c r="B731" s="375" t="s">
        <v>416</v>
      </c>
      <c r="C731" s="832" t="s">
        <v>384</v>
      </c>
      <c r="D731" s="375" t="s">
        <v>52</v>
      </c>
      <c r="E731" s="375"/>
      <c r="F731" s="824">
        <v>0.36</v>
      </c>
      <c r="G731" s="375" t="s">
        <v>390</v>
      </c>
      <c r="H731" s="375" t="s">
        <v>400</v>
      </c>
      <c r="I731" s="763">
        <v>6.1400014548996287E-5</v>
      </c>
      <c r="J731" s="375" t="s">
        <v>1023</v>
      </c>
      <c r="K731" s="375" t="s">
        <v>477</v>
      </c>
      <c r="L731" s="375" t="s">
        <v>1024</v>
      </c>
      <c r="M731" s="375" t="s">
        <v>475</v>
      </c>
      <c r="N731" s="831" t="s">
        <v>664</v>
      </c>
      <c r="U731" s="862"/>
    </row>
    <row r="732" spans="1:21" x14ac:dyDescent="0.4">
      <c r="A732" s="428" t="s">
        <v>49</v>
      </c>
      <c r="B732" s="375" t="s">
        <v>416</v>
      </c>
      <c r="C732" s="832" t="s">
        <v>384</v>
      </c>
      <c r="D732" s="375" t="s">
        <v>52</v>
      </c>
      <c r="E732" s="375"/>
      <c r="F732" s="824">
        <v>0.36</v>
      </c>
      <c r="G732" s="375" t="s">
        <v>391</v>
      </c>
      <c r="H732" s="375" t="s">
        <v>400</v>
      </c>
      <c r="I732" s="763">
        <v>4.3200010236427347E-5</v>
      </c>
      <c r="J732" s="375" t="s">
        <v>1023</v>
      </c>
      <c r="K732" s="375" t="s">
        <v>477</v>
      </c>
      <c r="L732" s="375" t="s">
        <v>1024</v>
      </c>
      <c r="M732" s="375" t="s">
        <v>475</v>
      </c>
      <c r="N732" s="831" t="s">
        <v>664</v>
      </c>
      <c r="U732" s="862"/>
    </row>
    <row r="733" spans="1:21" x14ac:dyDescent="0.4">
      <c r="A733" s="428" t="s">
        <v>49</v>
      </c>
      <c r="B733" s="375" t="s">
        <v>416</v>
      </c>
      <c r="C733" s="832" t="s">
        <v>384</v>
      </c>
      <c r="D733" s="375" t="s">
        <v>52</v>
      </c>
      <c r="E733" s="375"/>
      <c r="F733" s="824">
        <v>0.36</v>
      </c>
      <c r="G733" s="375" t="s">
        <v>392</v>
      </c>
      <c r="H733" s="375" t="s">
        <v>400</v>
      </c>
      <c r="I733" s="763">
        <v>2.3641005601837475E-3</v>
      </c>
      <c r="J733" s="375" t="s">
        <v>1023</v>
      </c>
      <c r="K733" s="375" t="s">
        <v>477</v>
      </c>
      <c r="L733" s="375" t="s">
        <v>1024</v>
      </c>
      <c r="M733" s="375" t="s">
        <v>475</v>
      </c>
      <c r="N733" s="831" t="s">
        <v>664</v>
      </c>
      <c r="U733" s="862"/>
    </row>
    <row r="734" spans="1:21" x14ac:dyDescent="0.4">
      <c r="A734" s="428" t="s">
        <v>49</v>
      </c>
      <c r="B734" s="375" t="s">
        <v>416</v>
      </c>
      <c r="C734" s="832" t="s">
        <v>384</v>
      </c>
      <c r="D734" s="375" t="s">
        <v>52</v>
      </c>
      <c r="E734" s="375"/>
      <c r="F734" s="824">
        <v>0.36</v>
      </c>
      <c r="G734" s="375" t="s">
        <v>393</v>
      </c>
      <c r="H734" s="375" t="s">
        <v>400</v>
      </c>
      <c r="I734" s="763">
        <v>1.857600440166376E-6</v>
      </c>
      <c r="J734" s="375" t="s">
        <v>1023</v>
      </c>
      <c r="K734" s="375" t="s">
        <v>477</v>
      </c>
      <c r="L734" s="375" t="s">
        <v>1024</v>
      </c>
      <c r="M734" s="375" t="s">
        <v>475</v>
      </c>
      <c r="N734" s="831" t="s">
        <v>664</v>
      </c>
      <c r="U734" s="862"/>
    </row>
    <row r="735" spans="1:21" x14ac:dyDescent="0.4">
      <c r="A735" s="428" t="s">
        <v>49</v>
      </c>
      <c r="B735" s="375" t="s">
        <v>416</v>
      </c>
      <c r="C735" s="832" t="s">
        <v>384</v>
      </c>
      <c r="D735" s="375" t="s">
        <v>52</v>
      </c>
      <c r="E735" s="375"/>
      <c r="F735" s="824">
        <v>0.36</v>
      </c>
      <c r="G735" s="375" t="s">
        <v>394</v>
      </c>
      <c r="H735" s="375" t="s">
        <v>400</v>
      </c>
      <c r="I735" s="763">
        <v>3.4992008291506158E-6</v>
      </c>
      <c r="J735" s="375" t="s">
        <v>1023</v>
      </c>
      <c r="K735" s="375" t="s">
        <v>477</v>
      </c>
      <c r="L735" s="375" t="s">
        <v>1024</v>
      </c>
      <c r="M735" s="375" t="s">
        <v>475</v>
      </c>
      <c r="N735" s="831" t="s">
        <v>664</v>
      </c>
      <c r="U735" s="862"/>
    </row>
    <row r="736" spans="1:21" x14ac:dyDescent="0.4">
      <c r="A736" s="428" t="s">
        <v>49</v>
      </c>
      <c r="B736" s="375" t="s">
        <v>416</v>
      </c>
      <c r="C736" s="832" t="s">
        <v>384</v>
      </c>
      <c r="D736" s="375" t="s">
        <v>52</v>
      </c>
      <c r="E736" s="375"/>
      <c r="F736" s="824">
        <v>0.36</v>
      </c>
      <c r="G736" s="375" t="s">
        <v>395</v>
      </c>
      <c r="H736" s="375" t="s">
        <v>400</v>
      </c>
      <c r="I736" s="763">
        <v>1.000000236954337E-5</v>
      </c>
      <c r="J736" s="375" t="s">
        <v>1023</v>
      </c>
      <c r="K736" s="375" t="s">
        <v>477</v>
      </c>
      <c r="L736" s="375" t="s">
        <v>1024</v>
      </c>
      <c r="M736" s="375" t="s">
        <v>475</v>
      </c>
      <c r="N736" s="831" t="s">
        <v>664</v>
      </c>
      <c r="U736" s="862"/>
    </row>
    <row r="737" spans="1:21" x14ac:dyDescent="0.4">
      <c r="A737" s="428" t="s">
        <v>49</v>
      </c>
      <c r="B737" s="375" t="s">
        <v>416</v>
      </c>
      <c r="C737" s="832" t="s">
        <v>384</v>
      </c>
      <c r="D737" s="375" t="s">
        <v>52</v>
      </c>
      <c r="E737" s="375"/>
      <c r="F737" s="824">
        <v>0.36</v>
      </c>
      <c r="G737" s="375" t="s">
        <v>396</v>
      </c>
      <c r="H737" s="375" t="s">
        <v>400</v>
      </c>
      <c r="I737" s="763">
        <v>1.5000003554315054E-5</v>
      </c>
      <c r="J737" s="375" t="s">
        <v>1023</v>
      </c>
      <c r="K737" s="375" t="s">
        <v>477</v>
      </c>
      <c r="L737" s="375" t="s">
        <v>1024</v>
      </c>
      <c r="M737" s="375" t="s">
        <v>475</v>
      </c>
      <c r="N737" s="831" t="s">
        <v>664</v>
      </c>
      <c r="U737" s="862"/>
    </row>
    <row r="738" spans="1:21" x14ac:dyDescent="0.4">
      <c r="A738" s="428" t="s">
        <v>49</v>
      </c>
      <c r="B738" s="375" t="s">
        <v>416</v>
      </c>
      <c r="C738" s="832" t="s">
        <v>384</v>
      </c>
      <c r="D738" s="375" t="s">
        <v>52</v>
      </c>
      <c r="E738" s="375"/>
      <c r="F738" s="824">
        <v>0.36</v>
      </c>
      <c r="G738" s="375" t="s">
        <v>1025</v>
      </c>
      <c r="H738" s="375" t="s">
        <v>400</v>
      </c>
      <c r="I738" s="763">
        <v>2.0383555265556388</v>
      </c>
      <c r="J738" s="375" t="s">
        <v>1023</v>
      </c>
      <c r="K738" s="375" t="s">
        <v>477</v>
      </c>
      <c r="L738" s="375" t="s">
        <v>1024</v>
      </c>
      <c r="M738" s="375" t="s">
        <v>475</v>
      </c>
      <c r="N738" s="831" t="s">
        <v>664</v>
      </c>
      <c r="U738" s="862"/>
    </row>
    <row r="739" spans="1:21" x14ac:dyDescent="0.4">
      <c r="A739" s="428" t="s">
        <v>49</v>
      </c>
      <c r="B739" s="375" t="s">
        <v>416</v>
      </c>
      <c r="C739" s="832" t="s">
        <v>384</v>
      </c>
      <c r="D739" s="375" t="s">
        <v>52</v>
      </c>
      <c r="E739" s="375"/>
      <c r="F739" s="824">
        <v>0.36</v>
      </c>
      <c r="G739" s="375" t="s">
        <v>387</v>
      </c>
      <c r="H739" s="375" t="s">
        <v>401</v>
      </c>
      <c r="I739" s="378">
        <v>9.4118105959647017E-6</v>
      </c>
      <c r="J739" s="375" t="s">
        <v>1023</v>
      </c>
      <c r="K739" s="375" t="s">
        <v>477</v>
      </c>
      <c r="L739" s="375" t="s">
        <v>1024</v>
      </c>
      <c r="M739" s="375" t="s">
        <v>475</v>
      </c>
      <c r="N739" s="831" t="s">
        <v>668</v>
      </c>
      <c r="U739" s="862"/>
    </row>
    <row r="740" spans="1:21" x14ac:dyDescent="0.4">
      <c r="A740" s="428" t="s">
        <v>49</v>
      </c>
      <c r="B740" s="375" t="s">
        <v>416</v>
      </c>
      <c r="C740" s="832" t="s">
        <v>384</v>
      </c>
      <c r="D740" s="375" t="s">
        <v>52</v>
      </c>
      <c r="E740" s="375"/>
      <c r="F740" s="824">
        <v>0.36</v>
      </c>
      <c r="G740" s="375" t="s">
        <v>388</v>
      </c>
      <c r="H740" s="375" t="s">
        <v>401</v>
      </c>
      <c r="I740" s="378">
        <v>6.1461738957671515E-5</v>
      </c>
      <c r="J740" s="375" t="s">
        <v>1023</v>
      </c>
      <c r="K740" s="375" t="s">
        <v>477</v>
      </c>
      <c r="L740" s="375" t="s">
        <v>1024</v>
      </c>
      <c r="M740" s="375" t="s">
        <v>475</v>
      </c>
      <c r="N740" s="831" t="s">
        <v>668</v>
      </c>
      <c r="U740" s="862"/>
    </row>
    <row r="741" spans="1:21" x14ac:dyDescent="0.4">
      <c r="A741" s="428" t="s">
        <v>49</v>
      </c>
      <c r="B741" s="375" t="s">
        <v>416</v>
      </c>
      <c r="C741" s="832" t="s">
        <v>384</v>
      </c>
      <c r="D741" s="375" t="s">
        <v>52</v>
      </c>
      <c r="E741" s="375"/>
      <c r="F741" s="824">
        <v>0.36</v>
      </c>
      <c r="G741" s="375" t="s">
        <v>389</v>
      </c>
      <c r="H741" s="375" t="s">
        <v>401</v>
      </c>
      <c r="I741" s="378">
        <v>3.6272845855143639E-4</v>
      </c>
      <c r="J741" s="375" t="s">
        <v>1023</v>
      </c>
      <c r="K741" s="375" t="s">
        <v>477</v>
      </c>
      <c r="L741" s="375" t="s">
        <v>1024</v>
      </c>
      <c r="M741" s="375" t="s">
        <v>475</v>
      </c>
      <c r="N741" s="831" t="s">
        <v>668</v>
      </c>
      <c r="U741" s="862"/>
    </row>
    <row r="742" spans="1:21" x14ac:dyDescent="0.4">
      <c r="A742" s="428" t="s">
        <v>49</v>
      </c>
      <c r="B742" s="375" t="s">
        <v>416</v>
      </c>
      <c r="C742" s="832" t="s">
        <v>384</v>
      </c>
      <c r="D742" s="375" t="s">
        <v>52</v>
      </c>
      <c r="E742" s="375"/>
      <c r="F742" s="824">
        <v>0.36</v>
      </c>
      <c r="G742" s="375" t="s">
        <v>390</v>
      </c>
      <c r="H742" s="375" t="s">
        <v>401</v>
      </c>
      <c r="I742" s="378">
        <v>6.1902193403024909E-5</v>
      </c>
      <c r="J742" s="375" t="s">
        <v>1023</v>
      </c>
      <c r="K742" s="375" t="s">
        <v>477</v>
      </c>
      <c r="L742" s="375" t="s">
        <v>1024</v>
      </c>
      <c r="M742" s="375" t="s">
        <v>475</v>
      </c>
      <c r="N742" s="831" t="s">
        <v>668</v>
      </c>
      <c r="U742" s="862"/>
    </row>
    <row r="743" spans="1:21" x14ac:dyDescent="0.4">
      <c r="A743" s="428" t="s">
        <v>49</v>
      </c>
      <c r="B743" s="375" t="s">
        <v>416</v>
      </c>
      <c r="C743" s="832" t="s">
        <v>384</v>
      </c>
      <c r="D743" s="375" t="s">
        <v>52</v>
      </c>
      <c r="E743" s="375"/>
      <c r="F743" s="824">
        <v>0.36</v>
      </c>
      <c r="G743" s="375" t="s">
        <v>391</v>
      </c>
      <c r="H743" s="375" t="s">
        <v>401</v>
      </c>
      <c r="I743" s="378">
        <v>4.343183051078628E-5</v>
      </c>
      <c r="J743" s="375" t="s">
        <v>1023</v>
      </c>
      <c r="K743" s="375" t="s">
        <v>477</v>
      </c>
      <c r="L743" s="375" t="s">
        <v>1024</v>
      </c>
      <c r="M743" s="375" t="s">
        <v>475</v>
      </c>
      <c r="N743" s="831" t="s">
        <v>668</v>
      </c>
      <c r="U743" s="862"/>
    </row>
    <row r="744" spans="1:21" x14ac:dyDescent="0.4">
      <c r="A744" s="428" t="s">
        <v>49</v>
      </c>
      <c r="B744" s="375" t="s">
        <v>416</v>
      </c>
      <c r="C744" s="832" t="s">
        <v>384</v>
      </c>
      <c r="D744" s="375" t="s">
        <v>52</v>
      </c>
      <c r="E744" s="375"/>
      <c r="F744" s="824">
        <v>0.36</v>
      </c>
      <c r="G744" s="375" t="s">
        <v>392</v>
      </c>
      <c r="H744" s="375" t="s">
        <v>401</v>
      </c>
      <c r="I744" s="378">
        <v>2.3669291641036515E-3</v>
      </c>
      <c r="J744" s="375" t="s">
        <v>1023</v>
      </c>
      <c r="K744" s="375" t="s">
        <v>477</v>
      </c>
      <c r="L744" s="375" t="s">
        <v>1024</v>
      </c>
      <c r="M744" s="375" t="s">
        <v>475</v>
      </c>
      <c r="N744" s="831" t="s">
        <v>668</v>
      </c>
      <c r="U744" s="862"/>
    </row>
    <row r="745" spans="1:21" x14ac:dyDescent="0.4">
      <c r="A745" s="428" t="s">
        <v>49</v>
      </c>
      <c r="B745" s="375" t="s">
        <v>416</v>
      </c>
      <c r="C745" s="832" t="s">
        <v>384</v>
      </c>
      <c r="D745" s="375" t="s">
        <v>52</v>
      </c>
      <c r="E745" s="375"/>
      <c r="F745" s="824">
        <v>0.36</v>
      </c>
      <c r="G745" s="375" t="s">
        <v>393</v>
      </c>
      <c r="H745" s="375" t="s">
        <v>401</v>
      </c>
      <c r="I745" s="378">
        <v>1.8619241353940195E-6</v>
      </c>
      <c r="J745" s="375" t="s">
        <v>1023</v>
      </c>
      <c r="K745" s="375" t="s">
        <v>477</v>
      </c>
      <c r="L745" s="375" t="s">
        <v>1024</v>
      </c>
      <c r="M745" s="375" t="s">
        <v>475</v>
      </c>
      <c r="N745" s="831" t="s">
        <v>668</v>
      </c>
      <c r="U745" s="862"/>
    </row>
    <row r="746" spans="1:21" x14ac:dyDescent="0.4">
      <c r="A746" s="428" t="s">
        <v>49</v>
      </c>
      <c r="B746" s="375" t="s">
        <v>416</v>
      </c>
      <c r="C746" s="832" t="s">
        <v>384</v>
      </c>
      <c r="D746" s="375" t="s">
        <v>52</v>
      </c>
      <c r="E746" s="375"/>
      <c r="F746" s="824">
        <v>0.36</v>
      </c>
      <c r="G746" s="375" t="s">
        <v>394</v>
      </c>
      <c r="H746" s="375" t="s">
        <v>401</v>
      </c>
      <c r="I746" s="378">
        <v>3.5086712001103795E-6</v>
      </c>
      <c r="J746" s="375" t="s">
        <v>1023</v>
      </c>
      <c r="K746" s="375" t="s">
        <v>477</v>
      </c>
      <c r="L746" s="375" t="s">
        <v>1024</v>
      </c>
      <c r="M746" s="375" t="s">
        <v>475</v>
      </c>
      <c r="N746" s="831" t="s">
        <v>668</v>
      </c>
      <c r="U746" s="862"/>
    </row>
    <row r="747" spans="1:21" x14ac:dyDescent="0.4">
      <c r="A747" s="428" t="s">
        <v>49</v>
      </c>
      <c r="B747" s="375" t="s">
        <v>416</v>
      </c>
      <c r="C747" s="832" t="s">
        <v>384</v>
      </c>
      <c r="D747" s="375" t="s">
        <v>52</v>
      </c>
      <c r="E747" s="375"/>
      <c r="F747" s="824">
        <v>0.36</v>
      </c>
      <c r="G747" s="375" t="s">
        <v>395</v>
      </c>
      <c r="H747" s="375" t="s">
        <v>401</v>
      </c>
      <c r="I747" s="378">
        <v>1.1288505074025222E-5</v>
      </c>
      <c r="J747" s="375" t="s">
        <v>1023</v>
      </c>
      <c r="K747" s="375" t="s">
        <v>477</v>
      </c>
      <c r="L747" s="375" t="s">
        <v>1024</v>
      </c>
      <c r="M747" s="375" t="s">
        <v>475</v>
      </c>
      <c r="N747" s="831" t="s">
        <v>668</v>
      </c>
      <c r="U747" s="862"/>
    </row>
    <row r="748" spans="1:21" x14ac:dyDescent="0.4">
      <c r="A748" s="428" t="s">
        <v>49</v>
      </c>
      <c r="B748" s="375" t="s">
        <v>416</v>
      </c>
      <c r="C748" s="832" t="s">
        <v>384</v>
      </c>
      <c r="D748" s="375" t="s">
        <v>52</v>
      </c>
      <c r="E748" s="375"/>
      <c r="F748" s="824">
        <v>0.36</v>
      </c>
      <c r="G748" s="375" t="s">
        <v>396</v>
      </c>
      <c r="H748" s="375" t="s">
        <v>401</v>
      </c>
      <c r="I748" s="378">
        <v>1.5007889999503837E-5</v>
      </c>
      <c r="J748" s="375" t="s">
        <v>1023</v>
      </c>
      <c r="K748" s="375" t="s">
        <v>477</v>
      </c>
      <c r="L748" s="375" t="s">
        <v>1024</v>
      </c>
      <c r="M748" s="375" t="s">
        <v>475</v>
      </c>
      <c r="N748" s="831" t="s">
        <v>668</v>
      </c>
      <c r="U748" s="862"/>
    </row>
    <row r="749" spans="1:21" x14ac:dyDescent="0.4">
      <c r="A749" s="428" t="s">
        <v>49</v>
      </c>
      <c r="B749" s="375" t="s">
        <v>416</v>
      </c>
      <c r="C749" s="832" t="s">
        <v>384</v>
      </c>
      <c r="D749" s="375" t="s">
        <v>52</v>
      </c>
      <c r="E749" s="375"/>
      <c r="F749" s="824">
        <v>0.36</v>
      </c>
      <c r="G749" s="375" t="s">
        <v>1025</v>
      </c>
      <c r="H749" s="375" t="s">
        <v>401</v>
      </c>
      <c r="I749" s="378">
        <v>2.040067689345932</v>
      </c>
      <c r="J749" s="375" t="s">
        <v>1023</v>
      </c>
      <c r="K749" s="375" t="s">
        <v>477</v>
      </c>
      <c r="L749" s="375" t="s">
        <v>1024</v>
      </c>
      <c r="M749" s="375" t="s">
        <v>475</v>
      </c>
      <c r="N749" s="831" t="s">
        <v>668</v>
      </c>
      <c r="U749" s="862"/>
    </row>
    <row r="750" spans="1:21" x14ac:dyDescent="0.4">
      <c r="A750" s="428" t="s">
        <v>49</v>
      </c>
      <c r="B750" s="375" t="s">
        <v>416</v>
      </c>
      <c r="C750" s="832" t="s">
        <v>384</v>
      </c>
      <c r="D750" s="375" t="s">
        <v>53</v>
      </c>
      <c r="E750" s="375"/>
      <c r="F750" s="824">
        <v>0.39</v>
      </c>
      <c r="G750" s="375" t="s">
        <v>387</v>
      </c>
      <c r="H750" s="375" t="s">
        <v>400</v>
      </c>
      <c r="I750" s="763">
        <v>9.0000021325890313E-7</v>
      </c>
      <c r="J750" s="375" t="s">
        <v>1023</v>
      </c>
      <c r="K750" s="375" t="s">
        <v>477</v>
      </c>
      <c r="L750" s="375" t="s">
        <v>1024</v>
      </c>
      <c r="M750" s="375" t="s">
        <v>475</v>
      </c>
      <c r="N750" s="831" t="s">
        <v>674</v>
      </c>
      <c r="U750" s="862"/>
    </row>
    <row r="751" spans="1:21" x14ac:dyDescent="0.4">
      <c r="A751" s="428" t="s">
        <v>49</v>
      </c>
      <c r="B751" s="375" t="s">
        <v>416</v>
      </c>
      <c r="C751" s="832" t="s">
        <v>384</v>
      </c>
      <c r="D751" s="375" t="s">
        <v>53</v>
      </c>
      <c r="E751" s="375"/>
      <c r="F751" s="824">
        <v>0.39</v>
      </c>
      <c r="G751" s="375" t="s">
        <v>388</v>
      </c>
      <c r="H751" s="375" t="s">
        <v>400</v>
      </c>
      <c r="I751" s="763">
        <v>1.5100003578010487E-5</v>
      </c>
      <c r="J751" s="375" t="s">
        <v>1023</v>
      </c>
      <c r="K751" s="375" t="s">
        <v>477</v>
      </c>
      <c r="L751" s="375" t="s">
        <v>1024</v>
      </c>
      <c r="M751" s="375" t="s">
        <v>475</v>
      </c>
      <c r="N751" s="831" t="s">
        <v>674</v>
      </c>
      <c r="U751" s="862"/>
    </row>
    <row r="752" spans="1:21" x14ac:dyDescent="0.4">
      <c r="A752" s="428" t="s">
        <v>49</v>
      </c>
      <c r="B752" s="375" t="s">
        <v>416</v>
      </c>
      <c r="C752" s="832" t="s">
        <v>384</v>
      </c>
      <c r="D752" s="375" t="s">
        <v>53</v>
      </c>
      <c r="E752" s="375"/>
      <c r="F752" s="824">
        <v>0.39</v>
      </c>
      <c r="G752" s="375" t="s">
        <v>389</v>
      </c>
      <c r="H752" s="375" t="s">
        <v>400</v>
      </c>
      <c r="I752" s="763">
        <v>2.3500005568426909E-4</v>
      </c>
      <c r="J752" s="375" t="s">
        <v>1023</v>
      </c>
      <c r="K752" s="375" t="s">
        <v>477</v>
      </c>
      <c r="L752" s="375" t="s">
        <v>1024</v>
      </c>
      <c r="M752" s="375" t="s">
        <v>475</v>
      </c>
      <c r="N752" s="831" t="s">
        <v>674</v>
      </c>
      <c r="U752" s="862"/>
    </row>
    <row r="753" spans="1:21" x14ac:dyDescent="0.4">
      <c r="A753" s="428" t="s">
        <v>49</v>
      </c>
      <c r="B753" s="375" t="s">
        <v>416</v>
      </c>
      <c r="C753" s="832" t="s">
        <v>384</v>
      </c>
      <c r="D753" s="375" t="s">
        <v>53</v>
      </c>
      <c r="E753" s="375"/>
      <c r="F753" s="824">
        <v>0.39</v>
      </c>
      <c r="G753" s="375" t="s">
        <v>390</v>
      </c>
      <c r="H753" s="375" t="s">
        <v>400</v>
      </c>
      <c r="I753" s="763">
        <v>2.8400006729503167E-5</v>
      </c>
      <c r="J753" s="375" t="s">
        <v>1023</v>
      </c>
      <c r="K753" s="375" t="s">
        <v>477</v>
      </c>
      <c r="L753" s="375" t="s">
        <v>1024</v>
      </c>
      <c r="M753" s="375" t="s">
        <v>475</v>
      </c>
      <c r="N753" s="831" t="s">
        <v>674</v>
      </c>
      <c r="U753" s="862"/>
    </row>
    <row r="754" spans="1:21" x14ac:dyDescent="0.4">
      <c r="A754" s="428" t="s">
        <v>49</v>
      </c>
      <c r="B754" s="375" t="s">
        <v>416</v>
      </c>
      <c r="C754" s="832" t="s">
        <v>384</v>
      </c>
      <c r="D754" s="375" t="s">
        <v>53</v>
      </c>
      <c r="E754" s="375"/>
      <c r="F754" s="824">
        <v>0.39</v>
      </c>
      <c r="G754" s="375" t="s">
        <v>391</v>
      </c>
      <c r="H754" s="375" t="s">
        <v>400</v>
      </c>
      <c r="I754" s="763">
        <v>8.2700019596123672E-6</v>
      </c>
      <c r="J754" s="375" t="s">
        <v>1023</v>
      </c>
      <c r="K754" s="375" t="s">
        <v>477</v>
      </c>
      <c r="L754" s="375" t="s">
        <v>1024</v>
      </c>
      <c r="M754" s="375" t="s">
        <v>475</v>
      </c>
      <c r="N754" s="831" t="s">
        <v>674</v>
      </c>
      <c r="U754" s="862"/>
    </row>
    <row r="755" spans="1:21" x14ac:dyDescent="0.4">
      <c r="A755" s="428" t="s">
        <v>49</v>
      </c>
      <c r="B755" s="375" t="s">
        <v>416</v>
      </c>
      <c r="C755" s="832" t="s">
        <v>384</v>
      </c>
      <c r="D755" s="375" t="s">
        <v>53</v>
      </c>
      <c r="E755" s="375"/>
      <c r="F755" s="824">
        <v>0.39</v>
      </c>
      <c r="G755" s="375" t="s">
        <v>392</v>
      </c>
      <c r="H755" s="375" t="s">
        <v>400</v>
      </c>
      <c r="I755" s="763">
        <v>4.910001163445794E-6</v>
      </c>
      <c r="J755" s="375" t="s">
        <v>1023</v>
      </c>
      <c r="K755" s="375" t="s">
        <v>477</v>
      </c>
      <c r="L755" s="375" t="s">
        <v>1024</v>
      </c>
      <c r="M755" s="375" t="s">
        <v>475</v>
      </c>
      <c r="N755" s="831" t="s">
        <v>674</v>
      </c>
      <c r="U755" s="862"/>
    </row>
    <row r="756" spans="1:21" x14ac:dyDescent="0.4">
      <c r="A756" s="428" t="s">
        <v>49</v>
      </c>
      <c r="B756" s="375" t="s">
        <v>416</v>
      </c>
      <c r="C756" s="832" t="s">
        <v>384</v>
      </c>
      <c r="D756" s="375" t="s">
        <v>53</v>
      </c>
      <c r="E756" s="375"/>
      <c r="F756" s="824">
        <v>0.39</v>
      </c>
      <c r="G756" s="375" t="s">
        <v>393</v>
      </c>
      <c r="H756" s="375" t="s">
        <v>400</v>
      </c>
      <c r="I756" s="763">
        <v>3.5561008426333167E-7</v>
      </c>
      <c r="J756" s="375" t="s">
        <v>1023</v>
      </c>
      <c r="K756" s="375" t="s">
        <v>477</v>
      </c>
      <c r="L756" s="375" t="s">
        <v>1024</v>
      </c>
      <c r="M756" s="375" t="s">
        <v>475</v>
      </c>
      <c r="N756" s="831" t="s">
        <v>674</v>
      </c>
      <c r="U756" s="862"/>
    </row>
    <row r="757" spans="1:21" x14ac:dyDescent="0.4">
      <c r="A757" s="428" t="s">
        <v>49</v>
      </c>
      <c r="B757" s="375" t="s">
        <v>416</v>
      </c>
      <c r="C757" s="832" t="s">
        <v>384</v>
      </c>
      <c r="D757" s="375" t="s">
        <v>53</v>
      </c>
      <c r="E757" s="375"/>
      <c r="F757" s="824">
        <v>0.39</v>
      </c>
      <c r="G757" s="375" t="s">
        <v>394</v>
      </c>
      <c r="H757" s="375" t="s">
        <v>400</v>
      </c>
      <c r="I757" s="763">
        <v>6.6987015872860153E-7</v>
      </c>
      <c r="J757" s="375" t="s">
        <v>1023</v>
      </c>
      <c r="K757" s="375" t="s">
        <v>477</v>
      </c>
      <c r="L757" s="375" t="s">
        <v>1024</v>
      </c>
      <c r="M757" s="375" t="s">
        <v>475</v>
      </c>
      <c r="N757" s="831" t="s">
        <v>674</v>
      </c>
      <c r="U757" s="862"/>
    </row>
    <row r="758" spans="1:21" x14ac:dyDescent="0.4">
      <c r="A758" s="428" t="s">
        <v>49</v>
      </c>
      <c r="B758" s="375" t="s">
        <v>416</v>
      </c>
      <c r="C758" s="832" t="s">
        <v>384</v>
      </c>
      <c r="D758" s="375" t="s">
        <v>53</v>
      </c>
      <c r="E758" s="375"/>
      <c r="F758" s="824">
        <v>0.39</v>
      </c>
      <c r="G758" s="375" t="s">
        <v>395</v>
      </c>
      <c r="H758" s="375" t="s">
        <v>400</v>
      </c>
      <c r="I758" s="763">
        <v>9.0000021325890309E-6</v>
      </c>
      <c r="J758" s="375" t="s">
        <v>1023</v>
      </c>
      <c r="K758" s="375" t="s">
        <v>477</v>
      </c>
      <c r="L758" s="375" t="s">
        <v>1024</v>
      </c>
      <c r="M758" s="375" t="s">
        <v>475</v>
      </c>
      <c r="N758" s="831" t="s">
        <v>674</v>
      </c>
      <c r="U758" s="862"/>
    </row>
    <row r="759" spans="1:21" x14ac:dyDescent="0.4">
      <c r="A759" s="428" t="s">
        <v>49</v>
      </c>
      <c r="B759" s="375" t="s">
        <v>416</v>
      </c>
      <c r="C759" s="832" t="s">
        <v>384</v>
      </c>
      <c r="D759" s="375" t="s">
        <v>53</v>
      </c>
      <c r="E759" s="375"/>
      <c r="F759" s="824">
        <v>0.39</v>
      </c>
      <c r="G759" s="375" t="s">
        <v>396</v>
      </c>
      <c r="H759" s="375" t="s">
        <v>400</v>
      </c>
      <c r="I759" s="763">
        <v>1.3500003198883547E-5</v>
      </c>
      <c r="J759" s="375" t="s">
        <v>1023</v>
      </c>
      <c r="K759" s="375" t="s">
        <v>477</v>
      </c>
      <c r="L759" s="375" t="s">
        <v>1024</v>
      </c>
      <c r="M759" s="375" t="s">
        <v>475</v>
      </c>
      <c r="N759" s="831" t="s">
        <v>674</v>
      </c>
      <c r="U759" s="862"/>
    </row>
    <row r="760" spans="1:21" x14ac:dyDescent="0.4">
      <c r="A760" s="428" t="s">
        <v>49</v>
      </c>
      <c r="B760" s="375" t="s">
        <v>416</v>
      </c>
      <c r="C760" s="832" t="s">
        <v>384</v>
      </c>
      <c r="D760" s="375" t="s">
        <v>53</v>
      </c>
      <c r="E760" s="375"/>
      <c r="F760" s="824">
        <v>0.39</v>
      </c>
      <c r="G760" s="375" t="s">
        <v>1025</v>
      </c>
      <c r="H760" s="375" t="s">
        <v>400</v>
      </c>
      <c r="I760" s="763">
        <v>1.8817311015001061</v>
      </c>
      <c r="J760" s="375" t="s">
        <v>1023</v>
      </c>
      <c r="K760" s="375" t="s">
        <v>477</v>
      </c>
      <c r="L760" s="375" t="s">
        <v>1024</v>
      </c>
      <c r="M760" s="375" t="s">
        <v>475</v>
      </c>
      <c r="N760" s="831" t="s">
        <v>674</v>
      </c>
      <c r="U760" s="862"/>
    </row>
    <row r="761" spans="1:21" x14ac:dyDescent="0.4">
      <c r="A761" s="428" t="s">
        <v>49</v>
      </c>
      <c r="B761" s="375" t="s">
        <v>416</v>
      </c>
      <c r="C761" s="375" t="s">
        <v>384</v>
      </c>
      <c r="D761" s="375" t="s">
        <v>53</v>
      </c>
      <c r="E761" s="375"/>
      <c r="F761" s="824">
        <v>0.39</v>
      </c>
      <c r="G761" s="375" t="s">
        <v>387</v>
      </c>
      <c r="H761" s="375" t="s">
        <v>401</v>
      </c>
      <c r="I761" s="378">
        <v>1.7118087714163085E-6</v>
      </c>
      <c r="J761" s="375" t="s">
        <v>1023</v>
      </c>
      <c r="K761" s="375" t="s">
        <v>477</v>
      </c>
      <c r="L761" s="375" t="s">
        <v>1024</v>
      </c>
      <c r="M761" s="375" t="s">
        <v>475</v>
      </c>
      <c r="N761" s="831" t="s">
        <v>676</v>
      </c>
      <c r="U761" s="862"/>
    </row>
    <row r="762" spans="1:21" x14ac:dyDescent="0.4">
      <c r="A762" s="428" t="s">
        <v>49</v>
      </c>
      <c r="B762" s="375" t="s">
        <v>416</v>
      </c>
      <c r="C762" s="375" t="s">
        <v>384</v>
      </c>
      <c r="D762" s="375" t="s">
        <v>53</v>
      </c>
      <c r="E762" s="375"/>
      <c r="F762" s="824">
        <v>0.39</v>
      </c>
      <c r="G762" s="375" t="s">
        <v>388</v>
      </c>
      <c r="H762" s="375" t="s">
        <v>401</v>
      </c>
      <c r="I762" s="378">
        <v>2.0561729266239141E-5</v>
      </c>
      <c r="J762" s="375" t="s">
        <v>1023</v>
      </c>
      <c r="K762" s="375" t="s">
        <v>477</v>
      </c>
      <c r="L762" s="375" t="s">
        <v>1024</v>
      </c>
      <c r="M762" s="375" t="s">
        <v>475</v>
      </c>
      <c r="N762" s="831" t="s">
        <v>676</v>
      </c>
      <c r="U762" s="862"/>
    </row>
    <row r="763" spans="1:21" x14ac:dyDescent="0.4">
      <c r="A763" s="428" t="s">
        <v>49</v>
      </c>
      <c r="B763" s="375" t="s">
        <v>416</v>
      </c>
      <c r="C763" s="375" t="s">
        <v>384</v>
      </c>
      <c r="D763" s="375" t="s">
        <v>53</v>
      </c>
      <c r="E763" s="375"/>
      <c r="F763" s="824">
        <v>0.39</v>
      </c>
      <c r="G763" s="375" t="s">
        <v>389</v>
      </c>
      <c r="H763" s="375" t="s">
        <v>401</v>
      </c>
      <c r="I763" s="378">
        <v>2.3582842848193105E-4</v>
      </c>
      <c r="J763" s="375" t="s">
        <v>1023</v>
      </c>
      <c r="K763" s="375" t="s">
        <v>477</v>
      </c>
      <c r="L763" s="375" t="s">
        <v>1024</v>
      </c>
      <c r="M763" s="375" t="s">
        <v>475</v>
      </c>
      <c r="N763" s="831" t="s">
        <v>676</v>
      </c>
      <c r="U763" s="862"/>
    </row>
    <row r="764" spans="1:21" x14ac:dyDescent="0.4">
      <c r="A764" s="428" t="s">
        <v>49</v>
      </c>
      <c r="B764" s="375" t="s">
        <v>416</v>
      </c>
      <c r="C764" s="375" t="s">
        <v>384</v>
      </c>
      <c r="D764" s="375" t="s">
        <v>53</v>
      </c>
      <c r="E764" s="375"/>
      <c r="F764" s="824">
        <v>0.39</v>
      </c>
      <c r="G764" s="375" t="s">
        <v>390</v>
      </c>
      <c r="H764" s="375" t="s">
        <v>401</v>
      </c>
      <c r="I764" s="378">
        <v>2.8902185583531793E-5</v>
      </c>
      <c r="J764" s="375" t="s">
        <v>1023</v>
      </c>
      <c r="K764" s="375" t="s">
        <v>477</v>
      </c>
      <c r="L764" s="375" t="s">
        <v>1024</v>
      </c>
      <c r="M764" s="375" t="s">
        <v>475</v>
      </c>
      <c r="N764" s="831" t="s">
        <v>676</v>
      </c>
      <c r="U764" s="862"/>
    </row>
    <row r="765" spans="1:21" x14ac:dyDescent="0.4">
      <c r="A765" s="428" t="s">
        <v>49</v>
      </c>
      <c r="B765" s="375" t="s">
        <v>416</v>
      </c>
      <c r="C765" s="375" t="s">
        <v>384</v>
      </c>
      <c r="D765" s="375" t="s">
        <v>53</v>
      </c>
      <c r="E765" s="375"/>
      <c r="F765" s="824">
        <v>0.39</v>
      </c>
      <c r="G765" s="375" t="s">
        <v>391</v>
      </c>
      <c r="H765" s="375" t="s">
        <v>401</v>
      </c>
      <c r="I765" s="378">
        <v>8.501822233971292E-6</v>
      </c>
      <c r="J765" s="375" t="s">
        <v>1023</v>
      </c>
      <c r="K765" s="375" t="s">
        <v>477</v>
      </c>
      <c r="L765" s="375" t="s">
        <v>1024</v>
      </c>
      <c r="M765" s="375" t="s">
        <v>475</v>
      </c>
      <c r="N765" s="831" t="s">
        <v>676</v>
      </c>
      <c r="U765" s="862"/>
    </row>
    <row r="766" spans="1:21" x14ac:dyDescent="0.4">
      <c r="A766" s="428" t="s">
        <v>49</v>
      </c>
      <c r="B766" s="375" t="s">
        <v>416</v>
      </c>
      <c r="C766" s="375" t="s">
        <v>384</v>
      </c>
      <c r="D766" s="375" t="s">
        <v>53</v>
      </c>
      <c r="E766" s="375"/>
      <c r="F766" s="824">
        <v>0.39</v>
      </c>
      <c r="G766" s="375" t="s">
        <v>392</v>
      </c>
      <c r="H766" s="375" t="s">
        <v>401</v>
      </c>
      <c r="I766" s="378">
        <v>7.738605083349976E-6</v>
      </c>
      <c r="J766" s="375" t="s">
        <v>1023</v>
      </c>
      <c r="K766" s="375" t="s">
        <v>477</v>
      </c>
      <c r="L766" s="375" t="s">
        <v>1024</v>
      </c>
      <c r="M766" s="375" t="s">
        <v>475</v>
      </c>
      <c r="N766" s="831" t="s">
        <v>676</v>
      </c>
      <c r="U766" s="862"/>
    </row>
    <row r="767" spans="1:21" x14ac:dyDescent="0.4">
      <c r="A767" s="428" t="s">
        <v>49</v>
      </c>
      <c r="B767" s="375" t="s">
        <v>416</v>
      </c>
      <c r="C767" s="375" t="s">
        <v>384</v>
      </c>
      <c r="D767" s="375" t="s">
        <v>53</v>
      </c>
      <c r="E767" s="375"/>
      <c r="F767" s="824">
        <v>0.39</v>
      </c>
      <c r="G767" s="375" t="s">
        <v>393</v>
      </c>
      <c r="H767" s="375" t="s">
        <v>401</v>
      </c>
      <c r="I767" s="378">
        <v>3.5993377949097536E-7</v>
      </c>
      <c r="J767" s="375" t="s">
        <v>1023</v>
      </c>
      <c r="K767" s="375" t="s">
        <v>477</v>
      </c>
      <c r="L767" s="375" t="s">
        <v>1024</v>
      </c>
      <c r="M767" s="375" t="s">
        <v>475</v>
      </c>
      <c r="N767" s="831" t="s">
        <v>676</v>
      </c>
      <c r="U767" s="862"/>
    </row>
    <row r="768" spans="1:21" x14ac:dyDescent="0.4">
      <c r="A768" s="428" t="s">
        <v>49</v>
      </c>
      <c r="B768" s="375" t="s">
        <v>416</v>
      </c>
      <c r="C768" s="375" t="s">
        <v>384</v>
      </c>
      <c r="D768" s="375" t="s">
        <v>53</v>
      </c>
      <c r="E768" s="375"/>
      <c r="F768" s="824">
        <v>0.39</v>
      </c>
      <c r="G768" s="375" t="s">
        <v>394</v>
      </c>
      <c r="H768" s="375" t="s">
        <v>401</v>
      </c>
      <c r="I768" s="378">
        <v>6.7934052968836616E-7</v>
      </c>
      <c r="J768" s="375" t="s">
        <v>1023</v>
      </c>
      <c r="K768" s="375" t="s">
        <v>477</v>
      </c>
      <c r="L768" s="375" t="s">
        <v>1024</v>
      </c>
      <c r="M768" s="375" t="s">
        <v>475</v>
      </c>
      <c r="N768" s="831" t="s">
        <v>676</v>
      </c>
      <c r="U768" s="862"/>
    </row>
    <row r="769" spans="1:21" x14ac:dyDescent="0.4">
      <c r="A769" s="428" t="s">
        <v>49</v>
      </c>
      <c r="B769" s="375" t="s">
        <v>416</v>
      </c>
      <c r="C769" s="375" t="s">
        <v>384</v>
      </c>
      <c r="D769" s="375" t="s">
        <v>53</v>
      </c>
      <c r="E769" s="375"/>
      <c r="F769" s="824">
        <v>0.39</v>
      </c>
      <c r="G769" s="375" t="s">
        <v>395</v>
      </c>
      <c r="H769" s="375" t="s">
        <v>401</v>
      </c>
      <c r="I769" s="378">
        <v>1.0288504837070885E-5</v>
      </c>
      <c r="J769" s="375" t="s">
        <v>1023</v>
      </c>
      <c r="K769" s="375" t="s">
        <v>477</v>
      </c>
      <c r="L769" s="375" t="s">
        <v>1024</v>
      </c>
      <c r="M769" s="375" t="s">
        <v>475</v>
      </c>
      <c r="N769" s="831" t="s">
        <v>676</v>
      </c>
      <c r="U769" s="862"/>
    </row>
    <row r="770" spans="1:21" x14ac:dyDescent="0.4">
      <c r="A770" s="428" t="s">
        <v>49</v>
      </c>
      <c r="B770" s="375" t="s">
        <v>416</v>
      </c>
      <c r="C770" s="375" t="s">
        <v>384</v>
      </c>
      <c r="D770" s="375" t="s">
        <v>53</v>
      </c>
      <c r="E770" s="375"/>
      <c r="F770" s="824">
        <v>0.39</v>
      </c>
      <c r="G770" s="375" t="s">
        <v>396</v>
      </c>
      <c r="H770" s="375" t="s">
        <v>401</v>
      </c>
      <c r="I770" s="378">
        <v>1.3507889644072333E-5</v>
      </c>
      <c r="J770" s="375" t="s">
        <v>1023</v>
      </c>
      <c r="K770" s="375" t="s">
        <v>477</v>
      </c>
      <c r="L770" s="375" t="s">
        <v>1024</v>
      </c>
      <c r="M770" s="375" t="s">
        <v>475</v>
      </c>
      <c r="N770" s="831" t="s">
        <v>676</v>
      </c>
      <c r="U770" s="862"/>
    </row>
    <row r="771" spans="1:21" x14ac:dyDescent="0.4">
      <c r="A771" s="428" t="s">
        <v>49</v>
      </c>
      <c r="B771" s="375" t="s">
        <v>416</v>
      </c>
      <c r="C771" s="375" t="s">
        <v>384</v>
      </c>
      <c r="D771" s="375" t="s">
        <v>53</v>
      </c>
      <c r="E771" s="375"/>
      <c r="F771" s="824">
        <v>0.39</v>
      </c>
      <c r="G771" s="375" t="s">
        <v>1025</v>
      </c>
      <c r="H771" s="375" t="s">
        <v>401</v>
      </c>
      <c r="I771" s="378">
        <v>1.8834432642903991</v>
      </c>
      <c r="J771" s="375" t="s">
        <v>1023</v>
      </c>
      <c r="K771" s="375" t="s">
        <v>477</v>
      </c>
      <c r="L771" s="375" t="s">
        <v>1024</v>
      </c>
      <c r="M771" s="375" t="s">
        <v>475</v>
      </c>
      <c r="N771" s="831" t="s">
        <v>676</v>
      </c>
      <c r="U771" s="862"/>
    </row>
    <row r="772" spans="1:21" x14ac:dyDescent="0.4">
      <c r="A772" s="428" t="s">
        <v>49</v>
      </c>
      <c r="B772" s="375" t="s">
        <v>416</v>
      </c>
      <c r="C772" s="375" t="s">
        <v>384</v>
      </c>
      <c r="D772" s="375" t="s">
        <v>406</v>
      </c>
      <c r="E772" s="375" t="s">
        <v>678</v>
      </c>
      <c r="F772" s="824">
        <v>0.36027713625866054</v>
      </c>
      <c r="G772" s="375" t="s">
        <v>387</v>
      </c>
      <c r="H772" s="375" t="s">
        <v>400</v>
      </c>
      <c r="I772" s="763">
        <v>8.5230020195618143E-6</v>
      </c>
      <c r="J772" s="375" t="s">
        <v>1023</v>
      </c>
      <c r="K772" s="375" t="s">
        <v>477</v>
      </c>
      <c r="L772" s="375" t="s">
        <v>1024</v>
      </c>
      <c r="M772" s="375" t="s">
        <v>475</v>
      </c>
      <c r="N772" s="831" t="s">
        <v>681</v>
      </c>
      <c r="U772" s="862"/>
    </row>
    <row r="773" spans="1:21" x14ac:dyDescent="0.4">
      <c r="A773" s="428" t="s">
        <v>49</v>
      </c>
      <c r="B773" s="375" t="s">
        <v>416</v>
      </c>
      <c r="C773" s="375" t="s">
        <v>384</v>
      </c>
      <c r="D773" s="375" t="s">
        <v>406</v>
      </c>
      <c r="E773" s="375" t="s">
        <v>678</v>
      </c>
      <c r="F773" s="824">
        <v>0.36027713625866054</v>
      </c>
      <c r="G773" s="375" t="s">
        <v>388</v>
      </c>
      <c r="H773" s="375" t="s">
        <v>400</v>
      </c>
      <c r="I773" s="763">
        <v>5.5591013172528549E-5</v>
      </c>
      <c r="J773" s="375" t="s">
        <v>1023</v>
      </c>
      <c r="K773" s="375" t="s">
        <v>477</v>
      </c>
      <c r="L773" s="375" t="s">
        <v>1024</v>
      </c>
      <c r="M773" s="375" t="s">
        <v>475</v>
      </c>
      <c r="N773" s="831" t="s">
        <v>681</v>
      </c>
      <c r="U773" s="862"/>
    </row>
    <row r="774" spans="1:21" x14ac:dyDescent="0.4">
      <c r="A774" s="428" t="s">
        <v>49</v>
      </c>
      <c r="B774" s="375" t="s">
        <v>416</v>
      </c>
      <c r="C774" s="375" t="s">
        <v>384</v>
      </c>
      <c r="D774" s="375" t="s">
        <v>406</v>
      </c>
      <c r="E774" s="375" t="s">
        <v>678</v>
      </c>
      <c r="F774" s="824">
        <v>0.36027713625866054</v>
      </c>
      <c r="G774" s="375" t="s">
        <v>389</v>
      </c>
      <c r="H774" s="375" t="s">
        <v>400</v>
      </c>
      <c r="I774" s="763">
        <v>3.6063108545307949E-4</v>
      </c>
      <c r="J774" s="375" t="s">
        <v>1023</v>
      </c>
      <c r="K774" s="375" t="s">
        <v>477</v>
      </c>
      <c r="L774" s="375" t="s">
        <v>1024</v>
      </c>
      <c r="M774" s="375" t="s">
        <v>475</v>
      </c>
      <c r="N774" s="831" t="s">
        <v>681</v>
      </c>
      <c r="U774" s="862"/>
    </row>
    <row r="775" spans="1:21" x14ac:dyDescent="0.4">
      <c r="A775" s="428" t="s">
        <v>49</v>
      </c>
      <c r="B775" s="375" t="s">
        <v>416</v>
      </c>
      <c r="C775" s="375" t="s">
        <v>384</v>
      </c>
      <c r="D775" s="375" t="s">
        <v>406</v>
      </c>
      <c r="E775" s="375" t="s">
        <v>678</v>
      </c>
      <c r="F775" s="824">
        <v>0.36027713625866054</v>
      </c>
      <c r="G775" s="375" t="s">
        <v>390</v>
      </c>
      <c r="H775" s="375" t="s">
        <v>400</v>
      </c>
      <c r="I775" s="763">
        <v>6.1070014470801344E-5</v>
      </c>
      <c r="J775" s="375" t="s">
        <v>1023</v>
      </c>
      <c r="K775" s="375" t="s">
        <v>477</v>
      </c>
      <c r="L775" s="375" t="s">
        <v>1024</v>
      </c>
      <c r="M775" s="375" t="s">
        <v>475</v>
      </c>
      <c r="N775" s="831" t="s">
        <v>681</v>
      </c>
      <c r="U775" s="862"/>
    </row>
    <row r="776" spans="1:21" x14ac:dyDescent="0.4">
      <c r="A776" s="428" t="s">
        <v>49</v>
      </c>
      <c r="B776" s="375" t="s">
        <v>416</v>
      </c>
      <c r="C776" s="375" t="s">
        <v>384</v>
      </c>
      <c r="D776" s="375" t="s">
        <v>406</v>
      </c>
      <c r="E776" s="375" t="s">
        <v>678</v>
      </c>
      <c r="F776" s="824">
        <v>0.36027713625866054</v>
      </c>
      <c r="G776" s="375" t="s">
        <v>391</v>
      </c>
      <c r="H776" s="375" t="s">
        <v>400</v>
      </c>
      <c r="I776" s="763">
        <v>4.2850710153659197E-5</v>
      </c>
      <c r="J776" s="375" t="s">
        <v>1023</v>
      </c>
      <c r="K776" s="375" t="s">
        <v>477</v>
      </c>
      <c r="L776" s="375" t="s">
        <v>1024</v>
      </c>
      <c r="M776" s="375" t="s">
        <v>475</v>
      </c>
      <c r="N776" s="831" t="s">
        <v>681</v>
      </c>
      <c r="U776" s="862"/>
    </row>
    <row r="777" spans="1:21" x14ac:dyDescent="0.4">
      <c r="A777" s="428" t="s">
        <v>49</v>
      </c>
      <c r="B777" s="375" t="s">
        <v>416</v>
      </c>
      <c r="C777" s="375" t="s">
        <v>384</v>
      </c>
      <c r="D777" s="375" t="s">
        <v>406</v>
      </c>
      <c r="E777" s="375" t="s">
        <v>678</v>
      </c>
      <c r="F777" s="824">
        <v>0.36027713625866054</v>
      </c>
      <c r="G777" s="375" t="s">
        <v>392</v>
      </c>
      <c r="H777" s="375" t="s">
        <v>400</v>
      </c>
      <c r="I777" s="763">
        <v>2.340508654593545E-3</v>
      </c>
      <c r="J777" s="375" t="s">
        <v>1023</v>
      </c>
      <c r="K777" s="375" t="s">
        <v>477</v>
      </c>
      <c r="L777" s="375" t="s">
        <v>1024</v>
      </c>
      <c r="M777" s="375" t="s">
        <v>475</v>
      </c>
      <c r="N777" s="831" t="s">
        <v>681</v>
      </c>
      <c r="U777" s="862"/>
    </row>
    <row r="778" spans="1:21" x14ac:dyDescent="0.4">
      <c r="A778" s="428" t="s">
        <v>49</v>
      </c>
      <c r="B778" s="375" t="s">
        <v>416</v>
      </c>
      <c r="C778" s="375" t="s">
        <v>384</v>
      </c>
      <c r="D778" s="375" t="s">
        <v>406</v>
      </c>
      <c r="E778" s="375" t="s">
        <v>678</v>
      </c>
      <c r="F778" s="824">
        <v>0.36027713625866054</v>
      </c>
      <c r="G778" s="375" t="s">
        <v>393</v>
      </c>
      <c r="H778" s="375" t="s">
        <v>400</v>
      </c>
      <c r="I778" s="763">
        <v>1.8425805366073456E-6</v>
      </c>
      <c r="J778" s="375" t="s">
        <v>1023</v>
      </c>
      <c r="K778" s="375" t="s">
        <v>477</v>
      </c>
      <c r="L778" s="375" t="s">
        <v>1024</v>
      </c>
      <c r="M778" s="375" t="s">
        <v>475</v>
      </c>
      <c r="N778" s="831" t="s">
        <v>681</v>
      </c>
      <c r="U778" s="862"/>
    </row>
    <row r="779" spans="1:21" x14ac:dyDescent="0.4">
      <c r="A779" s="428" t="s">
        <v>49</v>
      </c>
      <c r="B779" s="375" t="s">
        <v>416</v>
      </c>
      <c r="C779" s="375" t="s">
        <v>384</v>
      </c>
      <c r="D779" s="375" t="s">
        <v>406</v>
      </c>
      <c r="E779" s="375" t="s">
        <v>678</v>
      </c>
      <c r="F779" s="824">
        <v>0.36027713625866054</v>
      </c>
      <c r="G779" s="375" t="s">
        <v>394</v>
      </c>
      <c r="H779" s="375" t="s">
        <v>400</v>
      </c>
      <c r="I779" s="763">
        <v>3.4709075224463949E-6</v>
      </c>
      <c r="J779" s="375" t="s">
        <v>1023</v>
      </c>
      <c r="K779" s="375" t="s">
        <v>477</v>
      </c>
      <c r="L779" s="375" t="s">
        <v>1024</v>
      </c>
      <c r="M779" s="375" t="s">
        <v>475</v>
      </c>
      <c r="N779" s="831" t="s">
        <v>681</v>
      </c>
      <c r="U779" s="862"/>
    </row>
    <row r="780" spans="1:21" x14ac:dyDescent="0.4">
      <c r="A780" s="428" t="s">
        <v>49</v>
      </c>
      <c r="B780" s="375" t="s">
        <v>416</v>
      </c>
      <c r="C780" s="375" t="s">
        <v>384</v>
      </c>
      <c r="D780" s="375" t="s">
        <v>406</v>
      </c>
      <c r="E780" s="375" t="s">
        <v>678</v>
      </c>
      <c r="F780" s="824">
        <v>0.36027713625866054</v>
      </c>
      <c r="G780" s="375" t="s">
        <v>395</v>
      </c>
      <c r="H780" s="375" t="s">
        <v>400</v>
      </c>
      <c r="I780" s="763">
        <v>9.9900023671738254E-6</v>
      </c>
      <c r="J780" s="375" t="s">
        <v>1023</v>
      </c>
      <c r="K780" s="375" t="s">
        <v>477</v>
      </c>
      <c r="L780" s="375" t="s">
        <v>1024</v>
      </c>
      <c r="M780" s="375" t="s">
        <v>475</v>
      </c>
      <c r="N780" s="831" t="s">
        <v>681</v>
      </c>
      <c r="U780" s="862"/>
    </row>
    <row r="781" spans="1:21" x14ac:dyDescent="0.4">
      <c r="A781" s="428" t="s">
        <v>49</v>
      </c>
      <c r="B781" s="375" t="s">
        <v>416</v>
      </c>
      <c r="C781" s="375" t="s">
        <v>384</v>
      </c>
      <c r="D781" s="375" t="s">
        <v>406</v>
      </c>
      <c r="E781" s="375" t="s">
        <v>678</v>
      </c>
      <c r="F781" s="824">
        <v>0.36027713625866054</v>
      </c>
      <c r="G781" s="375" t="s">
        <v>396</v>
      </c>
      <c r="H781" s="375" t="s">
        <v>400</v>
      </c>
      <c r="I781" s="763">
        <v>1.4985003550760739E-5</v>
      </c>
      <c r="J781" s="375" t="s">
        <v>1023</v>
      </c>
      <c r="K781" s="375" t="s">
        <v>477</v>
      </c>
      <c r="L781" s="375" t="s">
        <v>1024</v>
      </c>
      <c r="M781" s="375" t="s">
        <v>475</v>
      </c>
      <c r="N781" s="831" t="s">
        <v>681</v>
      </c>
      <c r="U781" s="862"/>
    </row>
    <row r="782" spans="1:21" x14ac:dyDescent="0.4">
      <c r="A782" s="428" t="s">
        <v>49</v>
      </c>
      <c r="B782" s="375" t="s">
        <v>416</v>
      </c>
      <c r="C782" s="375" t="s">
        <v>384</v>
      </c>
      <c r="D782" s="375" t="s">
        <v>406</v>
      </c>
      <c r="E782" s="375" t="s">
        <v>678</v>
      </c>
      <c r="F782" s="824">
        <v>0.36027713625866054</v>
      </c>
      <c r="G782" s="375" t="s">
        <v>1025</v>
      </c>
      <c r="H782" s="375" t="s">
        <v>400</v>
      </c>
      <c r="I782" s="763">
        <v>2.0367892823050826</v>
      </c>
      <c r="J782" s="375" t="s">
        <v>1023</v>
      </c>
      <c r="K782" s="375" t="s">
        <v>477</v>
      </c>
      <c r="L782" s="375" t="s">
        <v>1024</v>
      </c>
      <c r="M782" s="375" t="s">
        <v>475</v>
      </c>
      <c r="N782" s="831" t="s">
        <v>681</v>
      </c>
      <c r="U782" s="862"/>
    </row>
    <row r="783" spans="1:21" x14ac:dyDescent="0.4">
      <c r="A783" s="428" t="s">
        <v>49</v>
      </c>
      <c r="B783" s="375" t="s">
        <v>416</v>
      </c>
      <c r="C783" s="375" t="s">
        <v>384</v>
      </c>
      <c r="D783" s="375" t="s">
        <v>406</v>
      </c>
      <c r="E783" s="375" t="s">
        <v>678</v>
      </c>
      <c r="F783" s="824">
        <v>0.36027713625866054</v>
      </c>
      <c r="G783" s="375" t="s">
        <v>387</v>
      </c>
      <c r="H783" s="375" t="s">
        <v>401</v>
      </c>
      <c r="I783" s="378">
        <v>9.3348105777192196E-6</v>
      </c>
      <c r="J783" s="375" t="s">
        <v>1023</v>
      </c>
      <c r="K783" s="375" t="s">
        <v>477</v>
      </c>
      <c r="L783" s="375" t="s">
        <v>1024</v>
      </c>
      <c r="M783" s="375" t="s">
        <v>475</v>
      </c>
      <c r="N783" s="831" t="s">
        <v>683</v>
      </c>
      <c r="U783" s="862"/>
    </row>
    <row r="784" spans="1:21" x14ac:dyDescent="0.4">
      <c r="A784" s="428" t="s">
        <v>49</v>
      </c>
      <c r="B784" s="375" t="s">
        <v>416</v>
      </c>
      <c r="C784" s="375" t="s">
        <v>384</v>
      </c>
      <c r="D784" s="375" t="s">
        <v>406</v>
      </c>
      <c r="E784" s="375" t="s">
        <v>678</v>
      </c>
      <c r="F784" s="824">
        <v>0.36027713625866054</v>
      </c>
      <c r="G784" s="375" t="s">
        <v>388</v>
      </c>
      <c r="H784" s="375" t="s">
        <v>401</v>
      </c>
      <c r="I784" s="378">
        <v>6.1052738860757188E-5</v>
      </c>
      <c r="J784" s="375" t="s">
        <v>1023</v>
      </c>
      <c r="K784" s="375" t="s">
        <v>477</v>
      </c>
      <c r="L784" s="375" t="s">
        <v>1024</v>
      </c>
      <c r="M784" s="375" t="s">
        <v>475</v>
      </c>
      <c r="N784" s="831" t="s">
        <v>683</v>
      </c>
      <c r="U784" s="862"/>
    </row>
    <row r="785" spans="1:21" x14ac:dyDescent="0.4">
      <c r="A785" s="428" t="s">
        <v>49</v>
      </c>
      <c r="B785" s="375" t="s">
        <v>416</v>
      </c>
      <c r="C785" s="375" t="s">
        <v>384</v>
      </c>
      <c r="D785" s="375" t="s">
        <v>406</v>
      </c>
      <c r="E785" s="375" t="s">
        <v>678</v>
      </c>
      <c r="F785" s="824">
        <v>0.36027713625866054</v>
      </c>
      <c r="G785" s="375" t="s">
        <v>389</v>
      </c>
      <c r="H785" s="375" t="s">
        <v>401</v>
      </c>
      <c r="I785" s="378">
        <v>3.614594582507414E-4</v>
      </c>
      <c r="J785" s="375" t="s">
        <v>1023</v>
      </c>
      <c r="K785" s="375" t="s">
        <v>477</v>
      </c>
      <c r="L785" s="375" t="s">
        <v>1024</v>
      </c>
      <c r="M785" s="375" t="s">
        <v>475</v>
      </c>
      <c r="N785" s="831" t="s">
        <v>683</v>
      </c>
      <c r="U785" s="862"/>
    </row>
    <row r="786" spans="1:21" x14ac:dyDescent="0.4">
      <c r="A786" s="428" t="s">
        <v>49</v>
      </c>
      <c r="B786" s="375" t="s">
        <v>416</v>
      </c>
      <c r="C786" s="375" t="s">
        <v>384</v>
      </c>
      <c r="D786" s="375" t="s">
        <v>406</v>
      </c>
      <c r="E786" s="375" t="s">
        <v>678</v>
      </c>
      <c r="F786" s="824">
        <v>0.36027713625866054</v>
      </c>
      <c r="G786" s="375" t="s">
        <v>390</v>
      </c>
      <c r="H786" s="375" t="s">
        <v>401</v>
      </c>
      <c r="I786" s="378">
        <v>6.157219332482998E-5</v>
      </c>
      <c r="J786" s="375" t="s">
        <v>1023</v>
      </c>
      <c r="K786" s="375" t="s">
        <v>477</v>
      </c>
      <c r="L786" s="375" t="s">
        <v>1024</v>
      </c>
      <c r="M786" s="375" t="s">
        <v>475</v>
      </c>
      <c r="N786" s="831" t="s">
        <v>683</v>
      </c>
      <c r="U786" s="862"/>
    </row>
    <row r="787" spans="1:21" x14ac:dyDescent="0.4">
      <c r="A787" s="428" t="s">
        <v>49</v>
      </c>
      <c r="B787" s="375" t="s">
        <v>416</v>
      </c>
      <c r="C787" s="375" t="s">
        <v>384</v>
      </c>
      <c r="D787" s="375" t="s">
        <v>406</v>
      </c>
      <c r="E787" s="375" t="s">
        <v>678</v>
      </c>
      <c r="F787" s="824">
        <v>0.36027713625866054</v>
      </c>
      <c r="G787" s="375" t="s">
        <v>391</v>
      </c>
      <c r="H787" s="375" t="s">
        <v>401</v>
      </c>
      <c r="I787" s="378">
        <v>4.3082530428018123E-5</v>
      </c>
      <c r="J787" s="375" t="s">
        <v>1023</v>
      </c>
      <c r="K787" s="375" t="s">
        <v>477</v>
      </c>
      <c r="L787" s="375" t="s">
        <v>1024</v>
      </c>
      <c r="M787" s="375" t="s">
        <v>475</v>
      </c>
      <c r="N787" s="831" t="s">
        <v>683</v>
      </c>
      <c r="U787" s="862"/>
    </row>
    <row r="788" spans="1:21" x14ac:dyDescent="0.4">
      <c r="A788" s="428" t="s">
        <v>49</v>
      </c>
      <c r="B788" s="375" t="s">
        <v>416</v>
      </c>
      <c r="C788" s="375" t="s">
        <v>384</v>
      </c>
      <c r="D788" s="375" t="s">
        <v>406</v>
      </c>
      <c r="E788" s="375" t="s">
        <v>678</v>
      </c>
      <c r="F788" s="824">
        <v>0.36027713625866054</v>
      </c>
      <c r="G788" s="375" t="s">
        <v>392</v>
      </c>
      <c r="H788" s="375" t="s">
        <v>401</v>
      </c>
      <c r="I788" s="378">
        <v>2.343337258513449E-3</v>
      </c>
      <c r="J788" s="375" t="s">
        <v>1023</v>
      </c>
      <c r="K788" s="375" t="s">
        <v>477</v>
      </c>
      <c r="L788" s="375" t="s">
        <v>1024</v>
      </c>
      <c r="M788" s="375" t="s">
        <v>475</v>
      </c>
      <c r="N788" s="831" t="s">
        <v>683</v>
      </c>
      <c r="U788" s="862"/>
    </row>
    <row r="789" spans="1:21" x14ac:dyDescent="0.4">
      <c r="A789" s="428" t="s">
        <v>49</v>
      </c>
      <c r="B789" s="375" t="s">
        <v>416</v>
      </c>
      <c r="C789" s="375" t="s">
        <v>384</v>
      </c>
      <c r="D789" s="375" t="s">
        <v>406</v>
      </c>
      <c r="E789" s="375" t="s">
        <v>678</v>
      </c>
      <c r="F789" s="824">
        <v>0.36027713625866054</v>
      </c>
      <c r="G789" s="375" t="s">
        <v>393</v>
      </c>
      <c r="H789" s="375" t="s">
        <v>401</v>
      </c>
      <c r="I789" s="378">
        <v>1.846904231834989E-6</v>
      </c>
      <c r="J789" s="375" t="s">
        <v>1023</v>
      </c>
      <c r="K789" s="375" t="s">
        <v>477</v>
      </c>
      <c r="L789" s="375" t="s">
        <v>1024</v>
      </c>
      <c r="M789" s="375" t="s">
        <v>475</v>
      </c>
      <c r="N789" s="831" t="s">
        <v>683</v>
      </c>
      <c r="U789" s="862"/>
    </row>
    <row r="790" spans="1:21" x14ac:dyDescent="0.4">
      <c r="A790" s="428" t="s">
        <v>49</v>
      </c>
      <c r="B790" s="375" t="s">
        <v>416</v>
      </c>
      <c r="C790" s="375" t="s">
        <v>384</v>
      </c>
      <c r="D790" s="375" t="s">
        <v>406</v>
      </c>
      <c r="E790" s="375" t="s">
        <v>678</v>
      </c>
      <c r="F790" s="824">
        <v>0.36027713625866054</v>
      </c>
      <c r="G790" s="375" t="s">
        <v>394</v>
      </c>
      <c r="H790" s="375" t="s">
        <v>401</v>
      </c>
      <c r="I790" s="378">
        <v>3.4803778934061603E-6</v>
      </c>
      <c r="J790" s="375" t="s">
        <v>1023</v>
      </c>
      <c r="K790" s="375" t="s">
        <v>477</v>
      </c>
      <c r="L790" s="375" t="s">
        <v>1024</v>
      </c>
      <c r="M790" s="375" t="s">
        <v>475</v>
      </c>
      <c r="N790" s="831" t="s">
        <v>683</v>
      </c>
      <c r="U790" s="862"/>
    </row>
    <row r="791" spans="1:21" x14ac:dyDescent="0.4">
      <c r="A791" s="428" t="s">
        <v>49</v>
      </c>
      <c r="B791" s="375" t="s">
        <v>416</v>
      </c>
      <c r="C791" s="375" t="s">
        <v>384</v>
      </c>
      <c r="D791" s="375" t="s">
        <v>406</v>
      </c>
      <c r="E791" s="375" t="s">
        <v>678</v>
      </c>
      <c r="F791" s="824">
        <v>0.36027713625866054</v>
      </c>
      <c r="G791" s="375" t="s">
        <v>395</v>
      </c>
      <c r="H791" s="375" t="s">
        <v>401</v>
      </c>
      <c r="I791" s="378">
        <v>1.1278505071655678E-5</v>
      </c>
      <c r="J791" s="375" t="s">
        <v>1023</v>
      </c>
      <c r="K791" s="375" t="s">
        <v>477</v>
      </c>
      <c r="L791" s="375" t="s">
        <v>1024</v>
      </c>
      <c r="M791" s="375" t="s">
        <v>475</v>
      </c>
      <c r="N791" s="831" t="s">
        <v>683</v>
      </c>
      <c r="U791" s="862"/>
    </row>
    <row r="792" spans="1:21" x14ac:dyDescent="0.4">
      <c r="A792" s="428" t="s">
        <v>49</v>
      </c>
      <c r="B792" s="375" t="s">
        <v>416</v>
      </c>
      <c r="C792" s="375" t="s">
        <v>384</v>
      </c>
      <c r="D792" s="375" t="s">
        <v>406</v>
      </c>
      <c r="E792" s="375" t="s">
        <v>678</v>
      </c>
      <c r="F792" s="824">
        <v>0.36027713625866054</v>
      </c>
      <c r="G792" s="375" t="s">
        <v>396</v>
      </c>
      <c r="H792" s="375" t="s">
        <v>401</v>
      </c>
      <c r="I792" s="378">
        <v>1.4992889995949522E-5</v>
      </c>
      <c r="J792" s="375" t="s">
        <v>1023</v>
      </c>
      <c r="K792" s="375" t="s">
        <v>477</v>
      </c>
      <c r="L792" s="375" t="s">
        <v>1024</v>
      </c>
      <c r="M792" s="375" t="s">
        <v>475</v>
      </c>
      <c r="N792" s="831" t="s">
        <v>683</v>
      </c>
      <c r="U792" s="862"/>
    </row>
    <row r="793" spans="1:21" x14ac:dyDescent="0.4">
      <c r="A793" s="428" t="s">
        <v>49</v>
      </c>
      <c r="B793" s="375" t="s">
        <v>416</v>
      </c>
      <c r="C793" s="375" t="s">
        <v>384</v>
      </c>
      <c r="D793" s="375" t="s">
        <v>406</v>
      </c>
      <c r="E793" s="375" t="s">
        <v>678</v>
      </c>
      <c r="F793" s="824">
        <v>0.36027713625866054</v>
      </c>
      <c r="G793" s="375" t="s">
        <v>1025</v>
      </c>
      <c r="H793" s="375" t="s">
        <v>401</v>
      </c>
      <c r="I793" s="378">
        <v>2.0385014450953762</v>
      </c>
      <c r="J793" s="375" t="s">
        <v>1023</v>
      </c>
      <c r="K793" s="375" t="s">
        <v>477</v>
      </c>
      <c r="L793" s="375" t="s">
        <v>1024</v>
      </c>
      <c r="M793" s="375" t="s">
        <v>475</v>
      </c>
      <c r="N793" s="831" t="s">
        <v>683</v>
      </c>
      <c r="U793" s="862"/>
    </row>
    <row r="794" spans="1:21" x14ac:dyDescent="0.4">
      <c r="A794" s="428" t="s">
        <v>49</v>
      </c>
      <c r="B794" s="375" t="s">
        <v>416</v>
      </c>
      <c r="C794" s="375" t="s">
        <v>405</v>
      </c>
      <c r="D794" s="375" t="s">
        <v>52</v>
      </c>
      <c r="E794" s="375"/>
      <c r="F794" s="824">
        <v>0.26</v>
      </c>
      <c r="G794" s="375" t="s">
        <v>387</v>
      </c>
      <c r="H794" s="375" t="s">
        <v>400</v>
      </c>
      <c r="I794" s="763">
        <v>3.2000007582538776E-5</v>
      </c>
      <c r="J794" s="375" t="s">
        <v>1023</v>
      </c>
      <c r="K794" s="375" t="s">
        <v>477</v>
      </c>
      <c r="L794" s="375" t="s">
        <v>1024</v>
      </c>
      <c r="M794" s="375" t="s">
        <v>475</v>
      </c>
      <c r="N794" s="831" t="s">
        <v>703</v>
      </c>
      <c r="U794" s="862"/>
    </row>
    <row r="795" spans="1:21" x14ac:dyDescent="0.4">
      <c r="A795" s="428" t="s">
        <v>49</v>
      </c>
      <c r="B795" s="375" t="s">
        <v>416</v>
      </c>
      <c r="C795" s="375" t="s">
        <v>405</v>
      </c>
      <c r="D795" s="375" t="s">
        <v>52</v>
      </c>
      <c r="E795" s="375"/>
      <c r="F795" s="824">
        <v>0.26</v>
      </c>
      <c r="G795" s="375" t="s">
        <v>388</v>
      </c>
      <c r="H795" s="375" t="s">
        <v>400</v>
      </c>
      <c r="I795" s="763">
        <v>1.1300002677584006E-4</v>
      </c>
      <c r="J795" s="375" t="s">
        <v>1023</v>
      </c>
      <c r="K795" s="375" t="s">
        <v>477</v>
      </c>
      <c r="L795" s="375" t="s">
        <v>1024</v>
      </c>
      <c r="M795" s="375" t="s">
        <v>475</v>
      </c>
      <c r="N795" s="831" t="s">
        <v>703</v>
      </c>
      <c r="U795" s="862"/>
    </row>
    <row r="796" spans="1:21" x14ac:dyDescent="0.4">
      <c r="A796" s="428" t="s">
        <v>49</v>
      </c>
      <c r="B796" s="375" t="s">
        <v>416</v>
      </c>
      <c r="C796" s="375" t="s">
        <v>405</v>
      </c>
      <c r="D796" s="375" t="s">
        <v>52</v>
      </c>
      <c r="E796" s="375"/>
      <c r="F796" s="824">
        <v>0.26</v>
      </c>
      <c r="G796" s="375" t="s">
        <v>389</v>
      </c>
      <c r="H796" s="375" t="s">
        <v>400</v>
      </c>
      <c r="I796" s="763">
        <v>1.3380003170449027E-3</v>
      </c>
      <c r="J796" s="375" t="s">
        <v>1023</v>
      </c>
      <c r="K796" s="375" t="s">
        <v>477</v>
      </c>
      <c r="L796" s="375" t="s">
        <v>1024</v>
      </c>
      <c r="M796" s="375" t="s">
        <v>475</v>
      </c>
      <c r="N796" s="831" t="s">
        <v>703</v>
      </c>
      <c r="U796" s="862"/>
    </row>
    <row r="797" spans="1:21" x14ac:dyDescent="0.4">
      <c r="A797" s="428" t="s">
        <v>49</v>
      </c>
      <c r="B797" s="375" t="s">
        <v>416</v>
      </c>
      <c r="C797" s="375" t="s">
        <v>405</v>
      </c>
      <c r="D797" s="375" t="s">
        <v>52</v>
      </c>
      <c r="E797" s="375"/>
      <c r="F797" s="824">
        <v>0.26</v>
      </c>
      <c r="G797" s="375" t="s">
        <v>390</v>
      </c>
      <c r="H797" s="375" t="s">
        <v>400</v>
      </c>
      <c r="I797" s="763">
        <v>1.1887002816676201E-2</v>
      </c>
      <c r="J797" s="375" t="s">
        <v>1023</v>
      </c>
      <c r="K797" s="375" t="s">
        <v>477</v>
      </c>
      <c r="L797" s="375" t="s">
        <v>1024</v>
      </c>
      <c r="M797" s="375" t="s">
        <v>475</v>
      </c>
      <c r="N797" s="831" t="s">
        <v>703</v>
      </c>
      <c r="U797" s="862"/>
    </row>
    <row r="798" spans="1:21" x14ac:dyDescent="0.4">
      <c r="A798" s="428" t="s">
        <v>49</v>
      </c>
      <c r="B798" s="375" t="s">
        <v>416</v>
      </c>
      <c r="C798" s="375" t="s">
        <v>405</v>
      </c>
      <c r="D798" s="375" t="s">
        <v>52</v>
      </c>
      <c r="E798" s="375"/>
      <c r="F798" s="824">
        <v>0.26</v>
      </c>
      <c r="G798" s="375" t="s">
        <v>391</v>
      </c>
      <c r="H798" s="375" t="s">
        <v>400</v>
      </c>
      <c r="I798" s="763">
        <v>3.5040008302879961E-3</v>
      </c>
      <c r="J798" s="375" t="s">
        <v>1023</v>
      </c>
      <c r="K798" s="375" t="s">
        <v>477</v>
      </c>
      <c r="L798" s="375" t="s">
        <v>1024</v>
      </c>
      <c r="M798" s="375" t="s">
        <v>475</v>
      </c>
      <c r="N798" s="831" t="s">
        <v>703</v>
      </c>
      <c r="U798" s="862"/>
    </row>
    <row r="799" spans="1:21" x14ac:dyDescent="0.4">
      <c r="A799" s="428" t="s">
        <v>49</v>
      </c>
      <c r="B799" s="375" t="s">
        <v>416</v>
      </c>
      <c r="C799" s="375" t="s">
        <v>405</v>
      </c>
      <c r="D799" s="375" t="s">
        <v>52</v>
      </c>
      <c r="E799" s="375"/>
      <c r="F799" s="824">
        <v>0.26</v>
      </c>
      <c r="G799" s="375" t="s">
        <v>392</v>
      </c>
      <c r="H799" s="375" t="s">
        <v>400</v>
      </c>
      <c r="I799" s="763">
        <v>4.2710010120319726E-3</v>
      </c>
      <c r="J799" s="375" t="s">
        <v>1023</v>
      </c>
      <c r="K799" s="375" t="s">
        <v>477</v>
      </c>
      <c r="L799" s="375" t="s">
        <v>1024</v>
      </c>
      <c r="M799" s="375" t="s">
        <v>475</v>
      </c>
      <c r="N799" s="831" t="s">
        <v>703</v>
      </c>
      <c r="U799" s="862"/>
    </row>
    <row r="800" spans="1:21" x14ac:dyDescent="0.4">
      <c r="A800" s="428" t="s">
        <v>49</v>
      </c>
      <c r="B800" s="375" t="s">
        <v>416</v>
      </c>
      <c r="C800" s="375" t="s">
        <v>405</v>
      </c>
      <c r="D800" s="375" t="s">
        <v>52</v>
      </c>
      <c r="E800" s="375"/>
      <c r="F800" s="824">
        <v>0.26</v>
      </c>
      <c r="G800" s="375" t="s">
        <v>393</v>
      </c>
      <c r="H800" s="375" t="s">
        <v>400</v>
      </c>
      <c r="I800" s="763">
        <v>1.5067203570238384E-4</v>
      </c>
      <c r="J800" s="375" t="s">
        <v>1023</v>
      </c>
      <c r="K800" s="375" t="s">
        <v>477</v>
      </c>
      <c r="L800" s="375" t="s">
        <v>1024</v>
      </c>
      <c r="M800" s="375" t="s">
        <v>475</v>
      </c>
      <c r="N800" s="831" t="s">
        <v>703</v>
      </c>
      <c r="U800" s="862"/>
    </row>
    <row r="801" spans="1:21" x14ac:dyDescent="0.4">
      <c r="A801" s="428" t="s">
        <v>49</v>
      </c>
      <c r="B801" s="375" t="s">
        <v>416</v>
      </c>
      <c r="C801" s="375" t="s">
        <v>405</v>
      </c>
      <c r="D801" s="375" t="s">
        <v>52</v>
      </c>
      <c r="E801" s="375"/>
      <c r="F801" s="824">
        <v>0.26</v>
      </c>
      <c r="G801" s="375" t="s">
        <v>394</v>
      </c>
      <c r="H801" s="375" t="s">
        <v>400</v>
      </c>
      <c r="I801" s="763">
        <v>2.838240672533277E-4</v>
      </c>
      <c r="J801" s="375" t="s">
        <v>1023</v>
      </c>
      <c r="K801" s="375" t="s">
        <v>477</v>
      </c>
      <c r="L801" s="375" t="s">
        <v>1024</v>
      </c>
      <c r="M801" s="375" t="s">
        <v>475</v>
      </c>
      <c r="N801" s="831" t="s">
        <v>703</v>
      </c>
      <c r="U801" s="862"/>
    </row>
    <row r="802" spans="1:21" x14ac:dyDescent="0.4">
      <c r="A802" s="428" t="s">
        <v>49</v>
      </c>
      <c r="B802" s="375" t="s">
        <v>416</v>
      </c>
      <c r="C802" s="375" t="s">
        <v>405</v>
      </c>
      <c r="D802" s="375" t="s">
        <v>52</v>
      </c>
      <c r="E802" s="375"/>
      <c r="F802" s="824">
        <v>0.26</v>
      </c>
      <c r="G802" s="375" t="s">
        <v>395</v>
      </c>
      <c r="H802" s="375" t="s">
        <v>400</v>
      </c>
      <c r="I802" s="763">
        <v>1.4000003317360716E-5</v>
      </c>
      <c r="J802" s="375" t="s">
        <v>1023</v>
      </c>
      <c r="K802" s="375" t="s">
        <v>477</v>
      </c>
      <c r="L802" s="375" t="s">
        <v>1024</v>
      </c>
      <c r="M802" s="375" t="s">
        <v>475</v>
      </c>
      <c r="N802" s="831" t="s">
        <v>703</v>
      </c>
      <c r="U802" s="862"/>
    </row>
    <row r="803" spans="1:21" x14ac:dyDescent="0.4">
      <c r="A803" s="428" t="s">
        <v>49</v>
      </c>
      <c r="B803" s="375" t="s">
        <v>416</v>
      </c>
      <c r="C803" s="375" t="s">
        <v>405</v>
      </c>
      <c r="D803" s="375" t="s">
        <v>52</v>
      </c>
      <c r="E803" s="375"/>
      <c r="F803" s="824">
        <v>0.26</v>
      </c>
      <c r="G803" s="375" t="s">
        <v>396</v>
      </c>
      <c r="H803" s="375" t="s">
        <v>400</v>
      </c>
      <c r="I803" s="763">
        <v>2.1000004976041073E-5</v>
      </c>
      <c r="J803" s="375" t="s">
        <v>1023</v>
      </c>
      <c r="K803" s="375" t="s">
        <v>477</v>
      </c>
      <c r="L803" s="375" t="s">
        <v>1024</v>
      </c>
      <c r="M803" s="375" t="s">
        <v>475</v>
      </c>
      <c r="N803" s="831" t="s">
        <v>703</v>
      </c>
      <c r="U803" s="862"/>
    </row>
    <row r="804" spans="1:21" x14ac:dyDescent="0.4">
      <c r="A804" s="428" t="s">
        <v>49</v>
      </c>
      <c r="B804" s="375" t="s">
        <v>416</v>
      </c>
      <c r="C804" s="375" t="s">
        <v>405</v>
      </c>
      <c r="D804" s="375" t="s">
        <v>52</v>
      </c>
      <c r="E804" s="375"/>
      <c r="F804" s="824">
        <v>0.26</v>
      </c>
      <c r="G804" s="375" t="s">
        <v>1025</v>
      </c>
      <c r="H804" s="375" t="s">
        <v>400</v>
      </c>
      <c r="I804" s="763">
        <v>2.8220830728536437</v>
      </c>
      <c r="J804" s="375" t="s">
        <v>1023</v>
      </c>
      <c r="K804" s="375" t="s">
        <v>477</v>
      </c>
      <c r="L804" s="375" t="s">
        <v>1024</v>
      </c>
      <c r="M804" s="375" t="s">
        <v>475</v>
      </c>
      <c r="N804" s="831" t="s">
        <v>703</v>
      </c>
      <c r="U804" s="862"/>
    </row>
    <row r="805" spans="1:21" x14ac:dyDescent="0.4">
      <c r="A805" s="428" t="s">
        <v>49</v>
      </c>
      <c r="B805" s="375" t="s">
        <v>416</v>
      </c>
      <c r="C805" s="375" t="s">
        <v>405</v>
      </c>
      <c r="D805" s="375" t="s">
        <v>52</v>
      </c>
      <c r="E805" s="375"/>
      <c r="F805" s="824">
        <v>0.26</v>
      </c>
      <c r="G805" s="375" t="s">
        <v>387</v>
      </c>
      <c r="H805" s="375" t="s">
        <v>401</v>
      </c>
      <c r="I805" s="378">
        <v>3.2811816140696184E-5</v>
      </c>
      <c r="J805" s="375" t="s">
        <v>1023</v>
      </c>
      <c r="K805" s="375" t="s">
        <v>477</v>
      </c>
      <c r="L805" s="375" t="s">
        <v>1024</v>
      </c>
      <c r="M805" s="375" t="s">
        <v>475</v>
      </c>
      <c r="N805" s="831" t="s">
        <v>707</v>
      </c>
      <c r="U805" s="862"/>
    </row>
    <row r="806" spans="1:21" x14ac:dyDescent="0.4">
      <c r="A806" s="428" t="s">
        <v>49</v>
      </c>
      <c r="B806" s="375" t="s">
        <v>416</v>
      </c>
      <c r="C806" s="375" t="s">
        <v>405</v>
      </c>
      <c r="D806" s="375" t="s">
        <v>52</v>
      </c>
      <c r="E806" s="375"/>
      <c r="F806" s="824">
        <v>0.26</v>
      </c>
      <c r="G806" s="375" t="s">
        <v>388</v>
      </c>
      <c r="H806" s="375" t="s">
        <v>401</v>
      </c>
      <c r="I806" s="378">
        <v>1.1846175246406872E-4</v>
      </c>
      <c r="J806" s="375" t="s">
        <v>1023</v>
      </c>
      <c r="K806" s="375" t="s">
        <v>477</v>
      </c>
      <c r="L806" s="375" t="s">
        <v>1024</v>
      </c>
      <c r="M806" s="375" t="s">
        <v>475</v>
      </c>
      <c r="N806" s="831" t="s">
        <v>707</v>
      </c>
      <c r="U806" s="862"/>
    </row>
    <row r="807" spans="1:21" x14ac:dyDescent="0.4">
      <c r="A807" s="428" t="s">
        <v>49</v>
      </c>
      <c r="B807" s="375" t="s">
        <v>416</v>
      </c>
      <c r="C807" s="375" t="s">
        <v>405</v>
      </c>
      <c r="D807" s="375" t="s">
        <v>52</v>
      </c>
      <c r="E807" s="375"/>
      <c r="F807" s="824">
        <v>0.26</v>
      </c>
      <c r="G807" s="375" t="s">
        <v>389</v>
      </c>
      <c r="H807" s="375" t="s">
        <v>401</v>
      </c>
      <c r="I807" s="378">
        <v>1.3388286898425646E-3</v>
      </c>
      <c r="J807" s="375" t="s">
        <v>1023</v>
      </c>
      <c r="K807" s="375" t="s">
        <v>477</v>
      </c>
      <c r="L807" s="375" t="s">
        <v>1024</v>
      </c>
      <c r="M807" s="375" t="s">
        <v>475</v>
      </c>
      <c r="N807" s="831" t="s">
        <v>707</v>
      </c>
      <c r="U807" s="862"/>
    </row>
    <row r="808" spans="1:21" x14ac:dyDescent="0.4">
      <c r="A808" s="428" t="s">
        <v>49</v>
      </c>
      <c r="B808" s="375" t="s">
        <v>416</v>
      </c>
      <c r="C808" s="375" t="s">
        <v>405</v>
      </c>
      <c r="D808" s="375" t="s">
        <v>52</v>
      </c>
      <c r="E808" s="375"/>
      <c r="F808" s="824">
        <v>0.26</v>
      </c>
      <c r="G808" s="375" t="s">
        <v>390</v>
      </c>
      <c r="H808" s="375" t="s">
        <v>401</v>
      </c>
      <c r="I808" s="378">
        <v>1.188750499553023E-2</v>
      </c>
      <c r="J808" s="375" t="s">
        <v>1023</v>
      </c>
      <c r="K808" s="375" t="s">
        <v>477</v>
      </c>
      <c r="L808" s="375" t="s">
        <v>1024</v>
      </c>
      <c r="M808" s="375" t="s">
        <v>475</v>
      </c>
      <c r="N808" s="831" t="s">
        <v>707</v>
      </c>
      <c r="U808" s="862"/>
    </row>
    <row r="809" spans="1:21" x14ac:dyDescent="0.4">
      <c r="A809" s="428" t="s">
        <v>49</v>
      </c>
      <c r="B809" s="375" t="s">
        <v>416</v>
      </c>
      <c r="C809" s="375" t="s">
        <v>405</v>
      </c>
      <c r="D809" s="375" t="s">
        <v>52</v>
      </c>
      <c r="E809" s="375"/>
      <c r="F809" s="824">
        <v>0.26</v>
      </c>
      <c r="G809" s="375" t="s">
        <v>391</v>
      </c>
      <c r="H809" s="375" t="s">
        <v>401</v>
      </c>
      <c r="I809" s="378">
        <v>3.5042326505623552E-3</v>
      </c>
      <c r="J809" s="375" t="s">
        <v>1023</v>
      </c>
      <c r="K809" s="375" t="s">
        <v>477</v>
      </c>
      <c r="L809" s="375" t="s">
        <v>1024</v>
      </c>
      <c r="M809" s="375" t="s">
        <v>475</v>
      </c>
      <c r="N809" s="831" t="s">
        <v>707</v>
      </c>
      <c r="U809" s="862"/>
    </row>
    <row r="810" spans="1:21" x14ac:dyDescent="0.4">
      <c r="A810" s="428" t="s">
        <v>49</v>
      </c>
      <c r="B810" s="375" t="s">
        <v>416</v>
      </c>
      <c r="C810" s="375" t="s">
        <v>405</v>
      </c>
      <c r="D810" s="375" t="s">
        <v>52</v>
      </c>
      <c r="E810" s="375"/>
      <c r="F810" s="824">
        <v>0.26</v>
      </c>
      <c r="G810" s="375" t="s">
        <v>392</v>
      </c>
      <c r="H810" s="375" t="s">
        <v>401</v>
      </c>
      <c r="I810" s="378">
        <v>4.273829615951877E-3</v>
      </c>
      <c r="J810" s="375" t="s">
        <v>1023</v>
      </c>
      <c r="K810" s="375" t="s">
        <v>477</v>
      </c>
      <c r="L810" s="375" t="s">
        <v>1024</v>
      </c>
      <c r="M810" s="375" t="s">
        <v>475</v>
      </c>
      <c r="N810" s="831" t="s">
        <v>707</v>
      </c>
      <c r="U810" s="862"/>
    </row>
    <row r="811" spans="1:21" x14ac:dyDescent="0.4">
      <c r="A811" s="428" t="s">
        <v>49</v>
      </c>
      <c r="B811" s="375" t="s">
        <v>416</v>
      </c>
      <c r="C811" s="375" t="s">
        <v>405</v>
      </c>
      <c r="D811" s="375" t="s">
        <v>52</v>
      </c>
      <c r="E811" s="375"/>
      <c r="F811" s="824">
        <v>0.26</v>
      </c>
      <c r="G811" s="375" t="s">
        <v>393</v>
      </c>
      <c r="H811" s="375" t="s">
        <v>401</v>
      </c>
      <c r="I811" s="378">
        <v>1.5067635939761148E-4</v>
      </c>
      <c r="J811" s="375" t="s">
        <v>1023</v>
      </c>
      <c r="K811" s="375" t="s">
        <v>477</v>
      </c>
      <c r="L811" s="375" t="s">
        <v>1024</v>
      </c>
      <c r="M811" s="375" t="s">
        <v>475</v>
      </c>
      <c r="N811" s="831" t="s">
        <v>707</v>
      </c>
      <c r="U811" s="862"/>
    </row>
    <row r="812" spans="1:21" x14ac:dyDescent="0.4">
      <c r="A812" s="428" t="s">
        <v>49</v>
      </c>
      <c r="B812" s="375" t="s">
        <v>416</v>
      </c>
      <c r="C812" s="375" t="s">
        <v>405</v>
      </c>
      <c r="D812" s="375" t="s">
        <v>52</v>
      </c>
      <c r="E812" s="375"/>
      <c r="F812" s="824">
        <v>0.26</v>
      </c>
      <c r="G812" s="375" t="s">
        <v>394</v>
      </c>
      <c r="H812" s="375" t="s">
        <v>401</v>
      </c>
      <c r="I812" s="378">
        <v>2.8383353762428742E-4</v>
      </c>
      <c r="J812" s="375" t="s">
        <v>1023</v>
      </c>
      <c r="K812" s="375" t="s">
        <v>477</v>
      </c>
      <c r="L812" s="375" t="s">
        <v>1024</v>
      </c>
      <c r="M812" s="375" t="s">
        <v>475</v>
      </c>
      <c r="N812" s="831" t="s">
        <v>707</v>
      </c>
      <c r="U812" s="862"/>
    </row>
    <row r="813" spans="1:21" x14ac:dyDescent="0.4">
      <c r="A813" s="428" t="s">
        <v>49</v>
      </c>
      <c r="B813" s="375" t="s">
        <v>416</v>
      </c>
      <c r="C813" s="375" t="s">
        <v>405</v>
      </c>
      <c r="D813" s="375" t="s">
        <v>52</v>
      </c>
      <c r="E813" s="375"/>
      <c r="F813" s="824">
        <v>0.26</v>
      </c>
      <c r="G813" s="375" t="s">
        <v>395</v>
      </c>
      <c r="H813" s="375" t="s">
        <v>401</v>
      </c>
      <c r="I813" s="378">
        <v>1.5288506021842568E-5</v>
      </c>
      <c r="J813" s="375" t="s">
        <v>1023</v>
      </c>
      <c r="K813" s="375" t="s">
        <v>477</v>
      </c>
      <c r="L813" s="375" t="s">
        <v>1024</v>
      </c>
      <c r="M813" s="375" t="s">
        <v>475</v>
      </c>
      <c r="N813" s="831" t="s">
        <v>707</v>
      </c>
      <c r="U813" s="862"/>
    </row>
    <row r="814" spans="1:21" x14ac:dyDescent="0.4">
      <c r="A814" s="428" t="s">
        <v>49</v>
      </c>
      <c r="B814" s="375" t="s">
        <v>416</v>
      </c>
      <c r="C814" s="375" t="s">
        <v>405</v>
      </c>
      <c r="D814" s="375" t="s">
        <v>52</v>
      </c>
      <c r="E814" s="375"/>
      <c r="F814" s="824">
        <v>0.26</v>
      </c>
      <c r="G814" s="375" t="s">
        <v>396</v>
      </c>
      <c r="H814" s="375" t="s">
        <v>401</v>
      </c>
      <c r="I814" s="378">
        <v>2.1007891421229859E-5</v>
      </c>
      <c r="J814" s="375" t="s">
        <v>1023</v>
      </c>
      <c r="K814" s="375" t="s">
        <v>477</v>
      </c>
      <c r="L814" s="375" t="s">
        <v>1024</v>
      </c>
      <c r="M814" s="375" t="s">
        <v>475</v>
      </c>
      <c r="N814" s="831" t="s">
        <v>707</v>
      </c>
      <c r="U814" s="862"/>
    </row>
    <row r="815" spans="1:21" x14ac:dyDescent="0.4">
      <c r="A815" s="428" t="s">
        <v>49</v>
      </c>
      <c r="B815" s="375" t="s">
        <v>416</v>
      </c>
      <c r="C815" s="375" t="s">
        <v>405</v>
      </c>
      <c r="D815" s="375" t="s">
        <v>52</v>
      </c>
      <c r="E815" s="375"/>
      <c r="F815" s="824">
        <v>0.26</v>
      </c>
      <c r="G815" s="375" t="s">
        <v>1025</v>
      </c>
      <c r="H815" s="375" t="s">
        <v>401</v>
      </c>
      <c r="I815" s="378">
        <v>2.823795235643936</v>
      </c>
      <c r="J815" s="375" t="s">
        <v>1023</v>
      </c>
      <c r="K815" s="375" t="s">
        <v>477</v>
      </c>
      <c r="L815" s="375" t="s">
        <v>1024</v>
      </c>
      <c r="M815" s="375" t="s">
        <v>475</v>
      </c>
      <c r="N815" s="831" t="s">
        <v>707</v>
      </c>
      <c r="U815" s="862"/>
    </row>
    <row r="816" spans="1:21" x14ac:dyDescent="0.4">
      <c r="A816" s="428" t="s">
        <v>49</v>
      </c>
      <c r="B816" s="375" t="s">
        <v>416</v>
      </c>
      <c r="C816" s="375" t="s">
        <v>405</v>
      </c>
      <c r="D816" s="375" t="s">
        <v>53</v>
      </c>
      <c r="E816" s="375"/>
      <c r="F816" s="824">
        <v>0.39</v>
      </c>
      <c r="G816" s="375" t="s">
        <v>387</v>
      </c>
      <c r="H816" s="375" t="s">
        <v>400</v>
      </c>
      <c r="I816" s="763">
        <v>9.0000021325890313E-7</v>
      </c>
      <c r="J816" s="375" t="s">
        <v>1023</v>
      </c>
      <c r="K816" s="375" t="s">
        <v>477</v>
      </c>
      <c r="L816" s="375" t="s">
        <v>1024</v>
      </c>
      <c r="M816" s="375" t="s">
        <v>475</v>
      </c>
      <c r="N816" s="831" t="s">
        <v>713</v>
      </c>
      <c r="U816" s="862"/>
    </row>
    <row r="817" spans="1:21" x14ac:dyDescent="0.4">
      <c r="A817" s="428" t="s">
        <v>49</v>
      </c>
      <c r="B817" s="375" t="s">
        <v>416</v>
      </c>
      <c r="C817" s="375" t="s">
        <v>405</v>
      </c>
      <c r="D817" s="375" t="s">
        <v>53</v>
      </c>
      <c r="E817" s="375"/>
      <c r="F817" s="824">
        <v>0.39</v>
      </c>
      <c r="G817" s="375" t="s">
        <v>388</v>
      </c>
      <c r="H817" s="375" t="s">
        <v>400</v>
      </c>
      <c r="I817" s="763">
        <v>1.5100003578010487E-5</v>
      </c>
      <c r="J817" s="375" t="s">
        <v>1023</v>
      </c>
      <c r="K817" s="375" t="s">
        <v>477</v>
      </c>
      <c r="L817" s="375" t="s">
        <v>1024</v>
      </c>
      <c r="M817" s="375" t="s">
        <v>475</v>
      </c>
      <c r="N817" s="831" t="s">
        <v>713</v>
      </c>
      <c r="U817" s="862"/>
    </row>
    <row r="818" spans="1:21" x14ac:dyDescent="0.4">
      <c r="A818" s="428" t="s">
        <v>49</v>
      </c>
      <c r="B818" s="375" t="s">
        <v>416</v>
      </c>
      <c r="C818" s="375" t="s">
        <v>405</v>
      </c>
      <c r="D818" s="375" t="s">
        <v>53</v>
      </c>
      <c r="E818" s="375"/>
      <c r="F818" s="824">
        <v>0.39</v>
      </c>
      <c r="G818" s="375" t="s">
        <v>389</v>
      </c>
      <c r="H818" s="375" t="s">
        <v>400</v>
      </c>
      <c r="I818" s="763">
        <v>2.3500005568426909E-4</v>
      </c>
      <c r="J818" s="375" t="s">
        <v>1023</v>
      </c>
      <c r="K818" s="375" t="s">
        <v>477</v>
      </c>
      <c r="L818" s="375" t="s">
        <v>1024</v>
      </c>
      <c r="M818" s="375" t="s">
        <v>475</v>
      </c>
      <c r="N818" s="831" t="s">
        <v>713</v>
      </c>
      <c r="U818" s="862"/>
    </row>
    <row r="819" spans="1:21" x14ac:dyDescent="0.4">
      <c r="A819" s="428" t="s">
        <v>49</v>
      </c>
      <c r="B819" s="375" t="s">
        <v>416</v>
      </c>
      <c r="C819" s="375" t="s">
        <v>405</v>
      </c>
      <c r="D819" s="375" t="s">
        <v>53</v>
      </c>
      <c r="E819" s="375"/>
      <c r="F819" s="824">
        <v>0.39</v>
      </c>
      <c r="G819" s="375" t="s">
        <v>390</v>
      </c>
      <c r="H819" s="375" t="s">
        <v>400</v>
      </c>
      <c r="I819" s="763">
        <v>2.8400006729503167E-5</v>
      </c>
      <c r="J819" s="375" t="s">
        <v>1023</v>
      </c>
      <c r="K819" s="375" t="s">
        <v>477</v>
      </c>
      <c r="L819" s="375" t="s">
        <v>1024</v>
      </c>
      <c r="M819" s="375" t="s">
        <v>475</v>
      </c>
      <c r="N819" s="831" t="s">
        <v>713</v>
      </c>
      <c r="U819" s="862"/>
    </row>
    <row r="820" spans="1:21" x14ac:dyDescent="0.4">
      <c r="A820" s="428" t="s">
        <v>49</v>
      </c>
      <c r="B820" s="375" t="s">
        <v>416</v>
      </c>
      <c r="C820" s="375" t="s">
        <v>405</v>
      </c>
      <c r="D820" s="375" t="s">
        <v>53</v>
      </c>
      <c r="E820" s="375"/>
      <c r="F820" s="824">
        <v>0.39</v>
      </c>
      <c r="G820" s="375" t="s">
        <v>391</v>
      </c>
      <c r="H820" s="375" t="s">
        <v>400</v>
      </c>
      <c r="I820" s="763">
        <v>8.2700019596123672E-6</v>
      </c>
      <c r="J820" s="375" t="s">
        <v>1023</v>
      </c>
      <c r="K820" s="375" t="s">
        <v>477</v>
      </c>
      <c r="L820" s="375" t="s">
        <v>1024</v>
      </c>
      <c r="M820" s="375" t="s">
        <v>475</v>
      </c>
      <c r="N820" s="831" t="s">
        <v>713</v>
      </c>
      <c r="U820" s="862"/>
    </row>
    <row r="821" spans="1:21" x14ac:dyDescent="0.4">
      <c r="A821" s="428" t="s">
        <v>49</v>
      </c>
      <c r="B821" s="375" t="s">
        <v>416</v>
      </c>
      <c r="C821" s="375" t="s">
        <v>405</v>
      </c>
      <c r="D821" s="375" t="s">
        <v>53</v>
      </c>
      <c r="E821" s="375"/>
      <c r="F821" s="824">
        <v>0.39</v>
      </c>
      <c r="G821" s="375" t="s">
        <v>392</v>
      </c>
      <c r="H821" s="375" t="s">
        <v>400</v>
      </c>
      <c r="I821" s="763">
        <v>4.910001163445794E-6</v>
      </c>
      <c r="J821" s="375" t="s">
        <v>1023</v>
      </c>
      <c r="K821" s="375" t="s">
        <v>477</v>
      </c>
      <c r="L821" s="375" t="s">
        <v>1024</v>
      </c>
      <c r="M821" s="375" t="s">
        <v>475</v>
      </c>
      <c r="N821" s="831" t="s">
        <v>713</v>
      </c>
      <c r="U821" s="862"/>
    </row>
    <row r="822" spans="1:21" x14ac:dyDescent="0.4">
      <c r="A822" s="428" t="s">
        <v>49</v>
      </c>
      <c r="B822" s="375" t="s">
        <v>416</v>
      </c>
      <c r="C822" s="375" t="s">
        <v>405</v>
      </c>
      <c r="D822" s="375" t="s">
        <v>53</v>
      </c>
      <c r="E822" s="375"/>
      <c r="F822" s="824">
        <v>0.39</v>
      </c>
      <c r="G822" s="375" t="s">
        <v>393</v>
      </c>
      <c r="H822" s="375" t="s">
        <v>400</v>
      </c>
      <c r="I822" s="763">
        <v>3.5561008426333167E-7</v>
      </c>
      <c r="J822" s="375" t="s">
        <v>1023</v>
      </c>
      <c r="K822" s="375" t="s">
        <v>477</v>
      </c>
      <c r="L822" s="375" t="s">
        <v>1024</v>
      </c>
      <c r="M822" s="375" t="s">
        <v>475</v>
      </c>
      <c r="N822" s="831" t="s">
        <v>713</v>
      </c>
      <c r="U822" s="862"/>
    </row>
    <row r="823" spans="1:21" x14ac:dyDescent="0.4">
      <c r="A823" s="428" t="s">
        <v>49</v>
      </c>
      <c r="B823" s="375" t="s">
        <v>416</v>
      </c>
      <c r="C823" s="375" t="s">
        <v>405</v>
      </c>
      <c r="D823" s="375" t="s">
        <v>53</v>
      </c>
      <c r="E823" s="375"/>
      <c r="F823" s="824">
        <v>0.39</v>
      </c>
      <c r="G823" s="375" t="s">
        <v>394</v>
      </c>
      <c r="H823" s="375" t="s">
        <v>400</v>
      </c>
      <c r="I823" s="763">
        <v>6.6987015872860153E-7</v>
      </c>
      <c r="J823" s="375" t="s">
        <v>1023</v>
      </c>
      <c r="K823" s="375" t="s">
        <v>477</v>
      </c>
      <c r="L823" s="375" t="s">
        <v>1024</v>
      </c>
      <c r="M823" s="375" t="s">
        <v>475</v>
      </c>
      <c r="N823" s="831" t="s">
        <v>713</v>
      </c>
      <c r="U823" s="862"/>
    </row>
    <row r="824" spans="1:21" x14ac:dyDescent="0.4">
      <c r="A824" s="410" t="s">
        <v>49</v>
      </c>
      <c r="B824" s="381" t="s">
        <v>416</v>
      </c>
      <c r="C824" s="381" t="s">
        <v>405</v>
      </c>
      <c r="D824" s="381" t="s">
        <v>53</v>
      </c>
      <c r="E824" s="381"/>
      <c r="F824" s="863">
        <v>0.39</v>
      </c>
      <c r="G824" s="381" t="s">
        <v>395</v>
      </c>
      <c r="H824" s="381" t="s">
        <v>400</v>
      </c>
      <c r="I824" s="861">
        <v>9.0000021325890309E-6</v>
      </c>
      <c r="J824" s="375" t="s">
        <v>1023</v>
      </c>
      <c r="K824" s="375" t="s">
        <v>477</v>
      </c>
      <c r="L824" s="375" t="s">
        <v>1024</v>
      </c>
      <c r="M824" s="375" t="s">
        <v>475</v>
      </c>
      <c r="N824" s="382" t="s">
        <v>713</v>
      </c>
      <c r="U824" s="862"/>
    </row>
    <row r="825" spans="1:21" x14ac:dyDescent="0.4">
      <c r="A825" s="428" t="s">
        <v>49</v>
      </c>
      <c r="B825" s="375" t="s">
        <v>416</v>
      </c>
      <c r="C825" s="375" t="s">
        <v>405</v>
      </c>
      <c r="D825" s="375" t="s">
        <v>53</v>
      </c>
      <c r="E825" s="375"/>
      <c r="F825" s="824">
        <v>0.39</v>
      </c>
      <c r="G825" s="375" t="s">
        <v>396</v>
      </c>
      <c r="H825" s="375" t="s">
        <v>400</v>
      </c>
      <c r="I825" s="763">
        <v>1.3500003198883547E-5</v>
      </c>
      <c r="J825" s="375" t="s">
        <v>1023</v>
      </c>
      <c r="K825" s="375" t="s">
        <v>477</v>
      </c>
      <c r="L825" s="375" t="s">
        <v>1024</v>
      </c>
      <c r="M825" s="375" t="s">
        <v>475</v>
      </c>
      <c r="N825" s="831" t="s">
        <v>713</v>
      </c>
      <c r="U825" s="862"/>
    </row>
    <row r="826" spans="1:21" x14ac:dyDescent="0.4">
      <c r="A826" s="428" t="s">
        <v>49</v>
      </c>
      <c r="B826" s="375" t="s">
        <v>416</v>
      </c>
      <c r="C826" s="375" t="s">
        <v>405</v>
      </c>
      <c r="D826" s="375" t="s">
        <v>53</v>
      </c>
      <c r="E826" s="375"/>
      <c r="F826" s="824">
        <v>0.39</v>
      </c>
      <c r="G826" s="375" t="s">
        <v>1025</v>
      </c>
      <c r="H826" s="375" t="s">
        <v>400</v>
      </c>
      <c r="I826" s="763">
        <v>1.8817311015001061</v>
      </c>
      <c r="J826" s="375" t="s">
        <v>1023</v>
      </c>
      <c r="K826" s="375" t="s">
        <v>477</v>
      </c>
      <c r="L826" s="375" t="s">
        <v>1024</v>
      </c>
      <c r="M826" s="375" t="s">
        <v>475</v>
      </c>
      <c r="N826" s="831" t="s">
        <v>713</v>
      </c>
      <c r="U826" s="862"/>
    </row>
    <row r="827" spans="1:21" x14ac:dyDescent="0.4">
      <c r="A827" s="428" t="s">
        <v>49</v>
      </c>
      <c r="B827" s="375" t="s">
        <v>416</v>
      </c>
      <c r="C827" s="375" t="s">
        <v>405</v>
      </c>
      <c r="D827" s="375" t="s">
        <v>53</v>
      </c>
      <c r="E827" s="375"/>
      <c r="F827" s="824">
        <v>0.39</v>
      </c>
      <c r="G827" s="375" t="s">
        <v>387</v>
      </c>
      <c r="H827" s="375" t="s">
        <v>401</v>
      </c>
      <c r="I827" s="378">
        <v>1.7118087714163085E-6</v>
      </c>
      <c r="J827" s="375" t="s">
        <v>1023</v>
      </c>
      <c r="K827" s="375" t="s">
        <v>477</v>
      </c>
      <c r="L827" s="375" t="s">
        <v>1024</v>
      </c>
      <c r="M827" s="375" t="s">
        <v>475</v>
      </c>
      <c r="N827" s="831" t="s">
        <v>715</v>
      </c>
      <c r="U827" s="862"/>
    </row>
    <row r="828" spans="1:21" x14ac:dyDescent="0.4">
      <c r="A828" s="428" t="s">
        <v>49</v>
      </c>
      <c r="B828" s="375" t="s">
        <v>416</v>
      </c>
      <c r="C828" s="375" t="s">
        <v>405</v>
      </c>
      <c r="D828" s="375" t="s">
        <v>53</v>
      </c>
      <c r="E828" s="375"/>
      <c r="F828" s="824">
        <v>0.39</v>
      </c>
      <c r="G828" s="375" t="s">
        <v>388</v>
      </c>
      <c r="H828" s="375" t="s">
        <v>401</v>
      </c>
      <c r="I828" s="378">
        <v>2.0561729266239141E-5</v>
      </c>
      <c r="J828" s="375" t="s">
        <v>1023</v>
      </c>
      <c r="K828" s="375" t="s">
        <v>477</v>
      </c>
      <c r="L828" s="375" t="s">
        <v>1024</v>
      </c>
      <c r="M828" s="375" t="s">
        <v>475</v>
      </c>
      <c r="N828" s="831" t="s">
        <v>715</v>
      </c>
      <c r="U828" s="862"/>
    </row>
    <row r="829" spans="1:21" x14ac:dyDescent="0.4">
      <c r="A829" s="428" t="s">
        <v>49</v>
      </c>
      <c r="B829" s="375" t="s">
        <v>416</v>
      </c>
      <c r="C829" s="375" t="s">
        <v>405</v>
      </c>
      <c r="D829" s="375" t="s">
        <v>53</v>
      </c>
      <c r="E829" s="375"/>
      <c r="F829" s="824">
        <v>0.39</v>
      </c>
      <c r="G829" s="375" t="s">
        <v>389</v>
      </c>
      <c r="H829" s="375" t="s">
        <v>401</v>
      </c>
      <c r="I829" s="378">
        <v>2.3582842848193105E-4</v>
      </c>
      <c r="J829" s="375" t="s">
        <v>1023</v>
      </c>
      <c r="K829" s="375" t="s">
        <v>477</v>
      </c>
      <c r="L829" s="375" t="s">
        <v>1024</v>
      </c>
      <c r="M829" s="375" t="s">
        <v>475</v>
      </c>
      <c r="N829" s="831" t="s">
        <v>715</v>
      </c>
      <c r="U829" s="862"/>
    </row>
    <row r="830" spans="1:21" x14ac:dyDescent="0.4">
      <c r="A830" s="428" t="s">
        <v>49</v>
      </c>
      <c r="B830" s="375" t="s">
        <v>416</v>
      </c>
      <c r="C830" s="375" t="s">
        <v>405</v>
      </c>
      <c r="D830" s="375" t="s">
        <v>53</v>
      </c>
      <c r="E830" s="375"/>
      <c r="F830" s="824">
        <v>0.39</v>
      </c>
      <c r="G830" s="375" t="s">
        <v>390</v>
      </c>
      <c r="H830" s="375" t="s">
        <v>401</v>
      </c>
      <c r="I830" s="378">
        <v>2.8902185583531793E-5</v>
      </c>
      <c r="J830" s="375" t="s">
        <v>1023</v>
      </c>
      <c r="K830" s="375" t="s">
        <v>477</v>
      </c>
      <c r="L830" s="375" t="s">
        <v>1024</v>
      </c>
      <c r="M830" s="375" t="s">
        <v>475</v>
      </c>
      <c r="N830" s="831" t="s">
        <v>715</v>
      </c>
      <c r="U830" s="862"/>
    </row>
    <row r="831" spans="1:21" x14ac:dyDescent="0.4">
      <c r="A831" s="428" t="s">
        <v>49</v>
      </c>
      <c r="B831" s="375" t="s">
        <v>416</v>
      </c>
      <c r="C831" s="375" t="s">
        <v>405</v>
      </c>
      <c r="D831" s="375" t="s">
        <v>53</v>
      </c>
      <c r="E831" s="375"/>
      <c r="F831" s="824">
        <v>0.39</v>
      </c>
      <c r="G831" s="375" t="s">
        <v>391</v>
      </c>
      <c r="H831" s="375" t="s">
        <v>401</v>
      </c>
      <c r="I831" s="378">
        <v>8.501822233971292E-6</v>
      </c>
      <c r="J831" s="375" t="s">
        <v>1023</v>
      </c>
      <c r="K831" s="375" t="s">
        <v>477</v>
      </c>
      <c r="L831" s="375" t="s">
        <v>1024</v>
      </c>
      <c r="M831" s="375" t="s">
        <v>475</v>
      </c>
      <c r="N831" s="831" t="s">
        <v>715</v>
      </c>
      <c r="U831" s="862"/>
    </row>
    <row r="832" spans="1:21" x14ac:dyDescent="0.4">
      <c r="A832" s="428" t="s">
        <v>49</v>
      </c>
      <c r="B832" s="375" t="s">
        <v>416</v>
      </c>
      <c r="C832" s="375" t="s">
        <v>405</v>
      </c>
      <c r="D832" s="375" t="s">
        <v>53</v>
      </c>
      <c r="E832" s="375"/>
      <c r="F832" s="824">
        <v>0.39</v>
      </c>
      <c r="G832" s="375" t="s">
        <v>392</v>
      </c>
      <c r="H832" s="375" t="s">
        <v>401</v>
      </c>
      <c r="I832" s="378">
        <v>7.738605083349976E-6</v>
      </c>
      <c r="J832" s="375" t="s">
        <v>1023</v>
      </c>
      <c r="K832" s="375" t="s">
        <v>477</v>
      </c>
      <c r="L832" s="375" t="s">
        <v>1024</v>
      </c>
      <c r="M832" s="375" t="s">
        <v>475</v>
      </c>
      <c r="N832" s="831" t="s">
        <v>715</v>
      </c>
      <c r="U832" s="862"/>
    </row>
    <row r="833" spans="1:21" x14ac:dyDescent="0.4">
      <c r="A833" s="428" t="s">
        <v>49</v>
      </c>
      <c r="B833" s="375" t="s">
        <v>416</v>
      </c>
      <c r="C833" s="375" t="s">
        <v>405</v>
      </c>
      <c r="D833" s="375" t="s">
        <v>53</v>
      </c>
      <c r="E833" s="375"/>
      <c r="F833" s="824">
        <v>0.39</v>
      </c>
      <c r="G833" s="375" t="s">
        <v>393</v>
      </c>
      <c r="H833" s="375" t="s">
        <v>401</v>
      </c>
      <c r="I833" s="378">
        <v>3.5993377949097536E-7</v>
      </c>
      <c r="J833" s="375" t="s">
        <v>1023</v>
      </c>
      <c r="K833" s="375" t="s">
        <v>477</v>
      </c>
      <c r="L833" s="375" t="s">
        <v>1024</v>
      </c>
      <c r="M833" s="375" t="s">
        <v>475</v>
      </c>
      <c r="N833" s="831" t="s">
        <v>715</v>
      </c>
      <c r="U833" s="862"/>
    </row>
    <row r="834" spans="1:21" x14ac:dyDescent="0.4">
      <c r="A834" s="428" t="s">
        <v>49</v>
      </c>
      <c r="B834" s="375" t="s">
        <v>416</v>
      </c>
      <c r="C834" s="375" t="s">
        <v>405</v>
      </c>
      <c r="D834" s="375" t="s">
        <v>53</v>
      </c>
      <c r="E834" s="375"/>
      <c r="F834" s="824">
        <v>0.39</v>
      </c>
      <c r="G834" s="375" t="s">
        <v>394</v>
      </c>
      <c r="H834" s="375" t="s">
        <v>401</v>
      </c>
      <c r="I834" s="378">
        <v>6.7934052968836616E-7</v>
      </c>
      <c r="J834" s="375" t="s">
        <v>1023</v>
      </c>
      <c r="K834" s="375" t="s">
        <v>477</v>
      </c>
      <c r="L834" s="375" t="s">
        <v>1024</v>
      </c>
      <c r="M834" s="375" t="s">
        <v>475</v>
      </c>
      <c r="N834" s="831" t="s">
        <v>715</v>
      </c>
      <c r="U834" s="862"/>
    </row>
    <row r="835" spans="1:21" x14ac:dyDescent="0.4">
      <c r="A835" s="428" t="s">
        <v>49</v>
      </c>
      <c r="B835" s="375" t="s">
        <v>416</v>
      </c>
      <c r="C835" s="375" t="s">
        <v>405</v>
      </c>
      <c r="D835" s="375" t="s">
        <v>53</v>
      </c>
      <c r="E835" s="375"/>
      <c r="F835" s="824">
        <v>0.39</v>
      </c>
      <c r="G835" s="375" t="s">
        <v>395</v>
      </c>
      <c r="H835" s="375" t="s">
        <v>401</v>
      </c>
      <c r="I835" s="378">
        <v>1.0288504837070885E-5</v>
      </c>
      <c r="J835" s="375" t="s">
        <v>1023</v>
      </c>
      <c r="K835" s="375" t="s">
        <v>477</v>
      </c>
      <c r="L835" s="375" t="s">
        <v>1024</v>
      </c>
      <c r="M835" s="375" t="s">
        <v>475</v>
      </c>
      <c r="N835" s="831" t="s">
        <v>715</v>
      </c>
      <c r="U835" s="862"/>
    </row>
    <row r="836" spans="1:21" x14ac:dyDescent="0.4">
      <c r="A836" s="428" t="s">
        <v>49</v>
      </c>
      <c r="B836" s="375" t="s">
        <v>416</v>
      </c>
      <c r="C836" s="375" t="s">
        <v>405</v>
      </c>
      <c r="D836" s="375" t="s">
        <v>53</v>
      </c>
      <c r="E836" s="375"/>
      <c r="F836" s="824">
        <v>0.39</v>
      </c>
      <c r="G836" s="375" t="s">
        <v>396</v>
      </c>
      <c r="H836" s="375" t="s">
        <v>401</v>
      </c>
      <c r="I836" s="378">
        <v>1.3507889644072333E-5</v>
      </c>
      <c r="J836" s="375" t="s">
        <v>1023</v>
      </c>
      <c r="K836" s="375" t="s">
        <v>477</v>
      </c>
      <c r="L836" s="375" t="s">
        <v>1024</v>
      </c>
      <c r="M836" s="375" t="s">
        <v>475</v>
      </c>
      <c r="N836" s="831" t="s">
        <v>715</v>
      </c>
      <c r="U836" s="862"/>
    </row>
    <row r="837" spans="1:21" x14ac:dyDescent="0.4">
      <c r="A837" s="428" t="s">
        <v>49</v>
      </c>
      <c r="B837" s="375" t="s">
        <v>416</v>
      </c>
      <c r="C837" s="375" t="s">
        <v>405</v>
      </c>
      <c r="D837" s="375" t="s">
        <v>53</v>
      </c>
      <c r="E837" s="375"/>
      <c r="F837" s="824">
        <v>0.39</v>
      </c>
      <c r="G837" s="375" t="s">
        <v>1025</v>
      </c>
      <c r="H837" s="375" t="s">
        <v>401</v>
      </c>
      <c r="I837" s="378">
        <v>1.8834432642903991</v>
      </c>
      <c r="J837" s="375" t="s">
        <v>1023</v>
      </c>
      <c r="K837" s="375" t="s">
        <v>477</v>
      </c>
      <c r="L837" s="375" t="s">
        <v>1024</v>
      </c>
      <c r="M837" s="375" t="s">
        <v>475</v>
      </c>
      <c r="N837" s="831" t="s">
        <v>715</v>
      </c>
      <c r="U837" s="862"/>
    </row>
    <row r="838" spans="1:21" x14ac:dyDescent="0.4">
      <c r="A838" s="428" t="s">
        <v>49</v>
      </c>
      <c r="B838" s="375" t="s">
        <v>416</v>
      </c>
      <c r="C838" s="375" t="s">
        <v>405</v>
      </c>
      <c r="D838" s="375" t="s">
        <v>406</v>
      </c>
      <c r="E838" s="375" t="s">
        <v>717</v>
      </c>
      <c r="F838" s="824">
        <v>0.26</v>
      </c>
      <c r="G838" s="375" t="s">
        <v>387</v>
      </c>
      <c r="H838" s="375" t="s">
        <v>400</v>
      </c>
      <c r="I838" s="763">
        <v>3.2000007582538776E-5</v>
      </c>
      <c r="J838" s="375" t="s">
        <v>1023</v>
      </c>
      <c r="K838" s="375" t="s">
        <v>477</v>
      </c>
      <c r="L838" s="375" t="s">
        <v>1024</v>
      </c>
      <c r="M838" s="375" t="s">
        <v>475</v>
      </c>
      <c r="N838" s="831" t="s">
        <v>720</v>
      </c>
      <c r="U838" s="862"/>
    </row>
    <row r="839" spans="1:21" x14ac:dyDescent="0.4">
      <c r="A839" s="428" t="s">
        <v>49</v>
      </c>
      <c r="B839" s="375" t="s">
        <v>416</v>
      </c>
      <c r="C839" s="375" t="s">
        <v>405</v>
      </c>
      <c r="D839" s="375" t="s">
        <v>406</v>
      </c>
      <c r="E839" s="375" t="s">
        <v>717</v>
      </c>
      <c r="F839" s="824">
        <v>0.26</v>
      </c>
      <c r="G839" s="375" t="s">
        <v>388</v>
      </c>
      <c r="H839" s="375" t="s">
        <v>400</v>
      </c>
      <c r="I839" s="763">
        <v>1.1300002677584006E-4</v>
      </c>
      <c r="J839" s="375" t="s">
        <v>1023</v>
      </c>
      <c r="K839" s="375" t="s">
        <v>477</v>
      </c>
      <c r="L839" s="375" t="s">
        <v>1024</v>
      </c>
      <c r="M839" s="375" t="s">
        <v>475</v>
      </c>
      <c r="N839" s="831" t="s">
        <v>720</v>
      </c>
      <c r="U839" s="862"/>
    </row>
    <row r="840" spans="1:21" x14ac:dyDescent="0.4">
      <c r="A840" s="428" t="s">
        <v>49</v>
      </c>
      <c r="B840" s="375" t="s">
        <v>416</v>
      </c>
      <c r="C840" s="375" t="s">
        <v>405</v>
      </c>
      <c r="D840" s="375" t="s">
        <v>406</v>
      </c>
      <c r="E840" s="375" t="s">
        <v>717</v>
      </c>
      <c r="F840" s="824">
        <v>0.26</v>
      </c>
      <c r="G840" s="375" t="s">
        <v>389</v>
      </c>
      <c r="H840" s="375" t="s">
        <v>400</v>
      </c>
      <c r="I840" s="763">
        <v>1.3380003170449027E-3</v>
      </c>
      <c r="J840" s="375" t="s">
        <v>1023</v>
      </c>
      <c r="K840" s="375" t="s">
        <v>477</v>
      </c>
      <c r="L840" s="375" t="s">
        <v>1024</v>
      </c>
      <c r="M840" s="375" t="s">
        <v>475</v>
      </c>
      <c r="N840" s="831" t="s">
        <v>720</v>
      </c>
      <c r="U840" s="862"/>
    </row>
    <row r="841" spans="1:21" x14ac:dyDescent="0.4">
      <c r="A841" s="428" t="s">
        <v>49</v>
      </c>
      <c r="B841" s="375" t="s">
        <v>416</v>
      </c>
      <c r="C841" s="375" t="s">
        <v>405</v>
      </c>
      <c r="D841" s="375" t="s">
        <v>406</v>
      </c>
      <c r="E841" s="375" t="s">
        <v>717</v>
      </c>
      <c r="F841" s="824">
        <v>0.26</v>
      </c>
      <c r="G841" s="375" t="s">
        <v>390</v>
      </c>
      <c r="H841" s="375" t="s">
        <v>400</v>
      </c>
      <c r="I841" s="763">
        <v>1.1887002816676201E-2</v>
      </c>
      <c r="J841" s="375" t="s">
        <v>1023</v>
      </c>
      <c r="K841" s="375" t="s">
        <v>477</v>
      </c>
      <c r="L841" s="375" t="s">
        <v>1024</v>
      </c>
      <c r="M841" s="375" t="s">
        <v>475</v>
      </c>
      <c r="N841" s="831" t="s">
        <v>720</v>
      </c>
      <c r="U841" s="862"/>
    </row>
    <row r="842" spans="1:21" x14ac:dyDescent="0.4">
      <c r="A842" s="428" t="s">
        <v>49</v>
      </c>
      <c r="B842" s="375" t="s">
        <v>416</v>
      </c>
      <c r="C842" s="375" t="s">
        <v>405</v>
      </c>
      <c r="D842" s="375" t="s">
        <v>406</v>
      </c>
      <c r="E842" s="375" t="s">
        <v>717</v>
      </c>
      <c r="F842" s="824">
        <v>0.26</v>
      </c>
      <c r="G842" s="375" t="s">
        <v>391</v>
      </c>
      <c r="H842" s="375" t="s">
        <v>400</v>
      </c>
      <c r="I842" s="763">
        <v>3.5040008302879961E-3</v>
      </c>
      <c r="J842" s="375" t="s">
        <v>1023</v>
      </c>
      <c r="K842" s="375" t="s">
        <v>477</v>
      </c>
      <c r="L842" s="375" t="s">
        <v>1024</v>
      </c>
      <c r="M842" s="375" t="s">
        <v>475</v>
      </c>
      <c r="N842" s="831" t="s">
        <v>720</v>
      </c>
      <c r="U842" s="862"/>
    </row>
    <row r="843" spans="1:21" x14ac:dyDescent="0.4">
      <c r="A843" s="428" t="s">
        <v>49</v>
      </c>
      <c r="B843" s="375" t="s">
        <v>416</v>
      </c>
      <c r="C843" s="375" t="s">
        <v>405</v>
      </c>
      <c r="D843" s="375" t="s">
        <v>406</v>
      </c>
      <c r="E843" s="375" t="s">
        <v>717</v>
      </c>
      <c r="F843" s="824">
        <v>0.26</v>
      </c>
      <c r="G843" s="375" t="s">
        <v>392</v>
      </c>
      <c r="H843" s="375" t="s">
        <v>400</v>
      </c>
      <c r="I843" s="763">
        <v>4.2710010120319726E-3</v>
      </c>
      <c r="J843" s="375" t="s">
        <v>1023</v>
      </c>
      <c r="K843" s="375" t="s">
        <v>477</v>
      </c>
      <c r="L843" s="375" t="s">
        <v>1024</v>
      </c>
      <c r="M843" s="375" t="s">
        <v>475</v>
      </c>
      <c r="N843" s="831" t="s">
        <v>720</v>
      </c>
      <c r="U843" s="862"/>
    </row>
    <row r="844" spans="1:21" x14ac:dyDescent="0.4">
      <c r="A844" s="428" t="s">
        <v>49</v>
      </c>
      <c r="B844" s="375" t="s">
        <v>416</v>
      </c>
      <c r="C844" s="375" t="s">
        <v>405</v>
      </c>
      <c r="D844" s="375" t="s">
        <v>406</v>
      </c>
      <c r="E844" s="375" t="s">
        <v>717</v>
      </c>
      <c r="F844" s="824">
        <v>0.26</v>
      </c>
      <c r="G844" s="375" t="s">
        <v>393</v>
      </c>
      <c r="H844" s="375" t="s">
        <v>400</v>
      </c>
      <c r="I844" s="763">
        <v>1.5067203570238384E-4</v>
      </c>
      <c r="J844" s="375" t="s">
        <v>1023</v>
      </c>
      <c r="K844" s="375" t="s">
        <v>477</v>
      </c>
      <c r="L844" s="375" t="s">
        <v>1024</v>
      </c>
      <c r="M844" s="375" t="s">
        <v>475</v>
      </c>
      <c r="N844" s="831" t="s">
        <v>720</v>
      </c>
      <c r="U844" s="862"/>
    </row>
    <row r="845" spans="1:21" x14ac:dyDescent="0.4">
      <c r="A845" s="428" t="s">
        <v>49</v>
      </c>
      <c r="B845" s="375" t="s">
        <v>416</v>
      </c>
      <c r="C845" s="375" t="s">
        <v>405</v>
      </c>
      <c r="D845" s="375" t="s">
        <v>406</v>
      </c>
      <c r="E845" s="375" t="s">
        <v>717</v>
      </c>
      <c r="F845" s="824">
        <v>0.26</v>
      </c>
      <c r="G845" s="375" t="s">
        <v>394</v>
      </c>
      <c r="H845" s="375" t="s">
        <v>400</v>
      </c>
      <c r="I845" s="763">
        <v>2.838240672533277E-4</v>
      </c>
      <c r="J845" s="375" t="s">
        <v>1023</v>
      </c>
      <c r="K845" s="375" t="s">
        <v>477</v>
      </c>
      <c r="L845" s="375" t="s">
        <v>1024</v>
      </c>
      <c r="M845" s="375" t="s">
        <v>475</v>
      </c>
      <c r="N845" s="831" t="s">
        <v>720</v>
      </c>
      <c r="U845" s="862"/>
    </row>
    <row r="846" spans="1:21" x14ac:dyDescent="0.4">
      <c r="A846" s="428" t="s">
        <v>49</v>
      </c>
      <c r="B846" s="375" t="s">
        <v>416</v>
      </c>
      <c r="C846" s="375" t="s">
        <v>405</v>
      </c>
      <c r="D846" s="375" t="s">
        <v>406</v>
      </c>
      <c r="E846" s="375" t="s">
        <v>717</v>
      </c>
      <c r="F846" s="824">
        <v>0.26</v>
      </c>
      <c r="G846" s="375" t="s">
        <v>395</v>
      </c>
      <c r="H846" s="375" t="s">
        <v>400</v>
      </c>
      <c r="I846" s="763">
        <v>1.4000003317360716E-5</v>
      </c>
      <c r="J846" s="375" t="s">
        <v>1023</v>
      </c>
      <c r="K846" s="375" t="s">
        <v>477</v>
      </c>
      <c r="L846" s="375" t="s">
        <v>1024</v>
      </c>
      <c r="M846" s="375" t="s">
        <v>475</v>
      </c>
      <c r="N846" s="831" t="s">
        <v>720</v>
      </c>
      <c r="U846" s="862"/>
    </row>
    <row r="847" spans="1:21" x14ac:dyDescent="0.4">
      <c r="A847" s="428" t="s">
        <v>49</v>
      </c>
      <c r="B847" s="375" t="s">
        <v>416</v>
      </c>
      <c r="C847" s="375" t="s">
        <v>405</v>
      </c>
      <c r="D847" s="375" t="s">
        <v>406</v>
      </c>
      <c r="E847" s="375" t="s">
        <v>717</v>
      </c>
      <c r="F847" s="824">
        <v>0.26</v>
      </c>
      <c r="G847" s="375" t="s">
        <v>396</v>
      </c>
      <c r="H847" s="375" t="s">
        <v>400</v>
      </c>
      <c r="I847" s="763">
        <v>2.1000004976041073E-5</v>
      </c>
      <c r="J847" s="375" t="s">
        <v>1023</v>
      </c>
      <c r="K847" s="375" t="s">
        <v>477</v>
      </c>
      <c r="L847" s="375" t="s">
        <v>1024</v>
      </c>
      <c r="M847" s="375" t="s">
        <v>475</v>
      </c>
      <c r="N847" s="831" t="s">
        <v>720</v>
      </c>
      <c r="U847" s="862"/>
    </row>
    <row r="848" spans="1:21" x14ac:dyDescent="0.4">
      <c r="A848" s="428" t="s">
        <v>49</v>
      </c>
      <c r="B848" s="375" t="s">
        <v>416</v>
      </c>
      <c r="C848" s="375" t="s">
        <v>405</v>
      </c>
      <c r="D848" s="375" t="s">
        <v>406</v>
      </c>
      <c r="E848" s="375" t="s">
        <v>717</v>
      </c>
      <c r="F848" s="824">
        <v>0.26</v>
      </c>
      <c r="G848" s="375" t="s">
        <v>1025</v>
      </c>
      <c r="H848" s="375" t="s">
        <v>400</v>
      </c>
      <c r="I848" s="763">
        <v>2.8220830728536437</v>
      </c>
      <c r="J848" s="375" t="s">
        <v>1023</v>
      </c>
      <c r="K848" s="375" t="s">
        <v>477</v>
      </c>
      <c r="L848" s="375" t="s">
        <v>1024</v>
      </c>
      <c r="M848" s="375" t="s">
        <v>475</v>
      </c>
      <c r="N848" s="831" t="s">
        <v>720</v>
      </c>
      <c r="U848" s="862"/>
    </row>
    <row r="849" spans="1:21" x14ac:dyDescent="0.4">
      <c r="A849" s="428" t="s">
        <v>49</v>
      </c>
      <c r="B849" s="375" t="s">
        <v>416</v>
      </c>
      <c r="C849" s="375" t="s">
        <v>405</v>
      </c>
      <c r="D849" s="375" t="s">
        <v>406</v>
      </c>
      <c r="E849" s="375" t="s">
        <v>717</v>
      </c>
      <c r="F849" s="824">
        <v>0.26</v>
      </c>
      <c r="G849" s="375" t="s">
        <v>387</v>
      </c>
      <c r="H849" s="375" t="s">
        <v>401</v>
      </c>
      <c r="I849" s="378">
        <v>3.2811816140696184E-5</v>
      </c>
      <c r="J849" s="375" t="s">
        <v>1023</v>
      </c>
      <c r="K849" s="375" t="s">
        <v>477</v>
      </c>
      <c r="L849" s="375" t="s">
        <v>1024</v>
      </c>
      <c r="M849" s="375" t="s">
        <v>475</v>
      </c>
      <c r="N849" s="831" t="s">
        <v>722</v>
      </c>
      <c r="U849" s="862"/>
    </row>
    <row r="850" spans="1:21" x14ac:dyDescent="0.4">
      <c r="A850" s="428" t="s">
        <v>49</v>
      </c>
      <c r="B850" s="375" t="s">
        <v>416</v>
      </c>
      <c r="C850" s="375" t="s">
        <v>405</v>
      </c>
      <c r="D850" s="375" t="s">
        <v>406</v>
      </c>
      <c r="E850" s="375" t="s">
        <v>717</v>
      </c>
      <c r="F850" s="824">
        <v>0.26</v>
      </c>
      <c r="G850" s="375" t="s">
        <v>388</v>
      </c>
      <c r="H850" s="375" t="s">
        <v>401</v>
      </c>
      <c r="I850" s="378">
        <v>1.1846175246406872E-4</v>
      </c>
      <c r="J850" s="375" t="s">
        <v>1023</v>
      </c>
      <c r="K850" s="375" t="s">
        <v>477</v>
      </c>
      <c r="L850" s="375" t="s">
        <v>1024</v>
      </c>
      <c r="M850" s="375" t="s">
        <v>475</v>
      </c>
      <c r="N850" s="831" t="s">
        <v>722</v>
      </c>
      <c r="U850" s="862"/>
    </row>
    <row r="851" spans="1:21" x14ac:dyDescent="0.4">
      <c r="A851" s="428" t="s">
        <v>49</v>
      </c>
      <c r="B851" s="375" t="s">
        <v>416</v>
      </c>
      <c r="C851" s="375" t="s">
        <v>405</v>
      </c>
      <c r="D851" s="375" t="s">
        <v>406</v>
      </c>
      <c r="E851" s="375" t="s">
        <v>717</v>
      </c>
      <c r="F851" s="824">
        <v>0.26</v>
      </c>
      <c r="G851" s="375" t="s">
        <v>389</v>
      </c>
      <c r="H851" s="375" t="s">
        <v>401</v>
      </c>
      <c r="I851" s="378">
        <v>1.3388286898425646E-3</v>
      </c>
      <c r="J851" s="375" t="s">
        <v>1023</v>
      </c>
      <c r="K851" s="375" t="s">
        <v>477</v>
      </c>
      <c r="L851" s="375" t="s">
        <v>1024</v>
      </c>
      <c r="M851" s="375" t="s">
        <v>475</v>
      </c>
      <c r="N851" s="831" t="s">
        <v>722</v>
      </c>
      <c r="U851" s="862"/>
    </row>
    <row r="852" spans="1:21" x14ac:dyDescent="0.4">
      <c r="A852" s="428" t="s">
        <v>49</v>
      </c>
      <c r="B852" s="375" t="s">
        <v>416</v>
      </c>
      <c r="C852" s="375" t="s">
        <v>405</v>
      </c>
      <c r="D852" s="375" t="s">
        <v>406</v>
      </c>
      <c r="E852" s="375" t="s">
        <v>717</v>
      </c>
      <c r="F852" s="824">
        <v>0.26</v>
      </c>
      <c r="G852" s="375" t="s">
        <v>390</v>
      </c>
      <c r="H852" s="375" t="s">
        <v>401</v>
      </c>
      <c r="I852" s="378">
        <v>1.188750499553023E-2</v>
      </c>
      <c r="J852" s="375" t="s">
        <v>1023</v>
      </c>
      <c r="K852" s="375" t="s">
        <v>477</v>
      </c>
      <c r="L852" s="375" t="s">
        <v>1024</v>
      </c>
      <c r="M852" s="375" t="s">
        <v>475</v>
      </c>
      <c r="N852" s="831" t="s">
        <v>722</v>
      </c>
      <c r="U852" s="862"/>
    </row>
    <row r="853" spans="1:21" x14ac:dyDescent="0.4">
      <c r="A853" s="428" t="s">
        <v>49</v>
      </c>
      <c r="B853" s="375" t="s">
        <v>416</v>
      </c>
      <c r="C853" s="375" t="s">
        <v>405</v>
      </c>
      <c r="D853" s="375" t="s">
        <v>406</v>
      </c>
      <c r="E853" s="375" t="s">
        <v>717</v>
      </c>
      <c r="F853" s="824">
        <v>0.26</v>
      </c>
      <c r="G853" s="375" t="s">
        <v>391</v>
      </c>
      <c r="H853" s="375" t="s">
        <v>401</v>
      </c>
      <c r="I853" s="378">
        <v>3.5042326505623552E-3</v>
      </c>
      <c r="J853" s="375" t="s">
        <v>1023</v>
      </c>
      <c r="K853" s="375" t="s">
        <v>477</v>
      </c>
      <c r="L853" s="375" t="s">
        <v>1024</v>
      </c>
      <c r="M853" s="375" t="s">
        <v>475</v>
      </c>
      <c r="N853" s="831" t="s">
        <v>722</v>
      </c>
      <c r="U853" s="862"/>
    </row>
    <row r="854" spans="1:21" x14ac:dyDescent="0.4">
      <c r="A854" s="428" t="s">
        <v>49</v>
      </c>
      <c r="B854" s="375" t="s">
        <v>416</v>
      </c>
      <c r="C854" s="375" t="s">
        <v>405</v>
      </c>
      <c r="D854" s="375" t="s">
        <v>406</v>
      </c>
      <c r="E854" s="375" t="s">
        <v>717</v>
      </c>
      <c r="F854" s="824">
        <v>0.26</v>
      </c>
      <c r="G854" s="375" t="s">
        <v>392</v>
      </c>
      <c r="H854" s="375" t="s">
        <v>401</v>
      </c>
      <c r="I854" s="378">
        <v>4.273829615951877E-3</v>
      </c>
      <c r="J854" s="375" t="s">
        <v>1023</v>
      </c>
      <c r="K854" s="375" t="s">
        <v>477</v>
      </c>
      <c r="L854" s="375" t="s">
        <v>1024</v>
      </c>
      <c r="M854" s="375" t="s">
        <v>475</v>
      </c>
      <c r="N854" s="831" t="s">
        <v>722</v>
      </c>
      <c r="U854" s="862"/>
    </row>
    <row r="855" spans="1:21" x14ac:dyDescent="0.4">
      <c r="A855" s="428" t="s">
        <v>49</v>
      </c>
      <c r="B855" s="375" t="s">
        <v>416</v>
      </c>
      <c r="C855" s="375" t="s">
        <v>405</v>
      </c>
      <c r="D855" s="375" t="s">
        <v>406</v>
      </c>
      <c r="E855" s="375" t="s">
        <v>717</v>
      </c>
      <c r="F855" s="824">
        <v>0.26</v>
      </c>
      <c r="G855" s="375" t="s">
        <v>393</v>
      </c>
      <c r="H855" s="375" t="s">
        <v>401</v>
      </c>
      <c r="I855" s="378">
        <v>1.5067635939761148E-4</v>
      </c>
      <c r="J855" s="375" t="s">
        <v>1023</v>
      </c>
      <c r="K855" s="375" t="s">
        <v>477</v>
      </c>
      <c r="L855" s="375" t="s">
        <v>1024</v>
      </c>
      <c r="M855" s="375" t="s">
        <v>475</v>
      </c>
      <c r="N855" s="831" t="s">
        <v>722</v>
      </c>
      <c r="U855" s="862"/>
    </row>
    <row r="856" spans="1:21" x14ac:dyDescent="0.4">
      <c r="A856" s="428" t="s">
        <v>49</v>
      </c>
      <c r="B856" s="375" t="s">
        <v>416</v>
      </c>
      <c r="C856" s="375" t="s">
        <v>405</v>
      </c>
      <c r="D856" s="375" t="s">
        <v>406</v>
      </c>
      <c r="E856" s="375" t="s">
        <v>717</v>
      </c>
      <c r="F856" s="824">
        <v>0.26</v>
      </c>
      <c r="G856" s="375" t="s">
        <v>394</v>
      </c>
      <c r="H856" s="375" t="s">
        <v>401</v>
      </c>
      <c r="I856" s="378">
        <v>2.8383353762428742E-4</v>
      </c>
      <c r="J856" s="375" t="s">
        <v>1023</v>
      </c>
      <c r="K856" s="375" t="s">
        <v>477</v>
      </c>
      <c r="L856" s="375" t="s">
        <v>1024</v>
      </c>
      <c r="M856" s="375" t="s">
        <v>475</v>
      </c>
      <c r="N856" s="831" t="s">
        <v>722</v>
      </c>
      <c r="U856" s="862"/>
    </row>
    <row r="857" spans="1:21" x14ac:dyDescent="0.4">
      <c r="A857" s="428" t="s">
        <v>49</v>
      </c>
      <c r="B857" s="375" t="s">
        <v>416</v>
      </c>
      <c r="C857" s="375" t="s">
        <v>405</v>
      </c>
      <c r="D857" s="375" t="s">
        <v>406</v>
      </c>
      <c r="E857" s="375" t="s">
        <v>717</v>
      </c>
      <c r="F857" s="824">
        <v>0.26</v>
      </c>
      <c r="G857" s="375" t="s">
        <v>395</v>
      </c>
      <c r="H857" s="375" t="s">
        <v>401</v>
      </c>
      <c r="I857" s="378">
        <v>1.5288506021842568E-5</v>
      </c>
      <c r="J857" s="375" t="s">
        <v>1023</v>
      </c>
      <c r="K857" s="375" t="s">
        <v>477</v>
      </c>
      <c r="L857" s="375" t="s">
        <v>1024</v>
      </c>
      <c r="M857" s="375" t="s">
        <v>475</v>
      </c>
      <c r="N857" s="831" t="s">
        <v>722</v>
      </c>
      <c r="U857" s="862"/>
    </row>
    <row r="858" spans="1:21" x14ac:dyDescent="0.4">
      <c r="A858" s="428" t="s">
        <v>49</v>
      </c>
      <c r="B858" s="375" t="s">
        <v>416</v>
      </c>
      <c r="C858" s="375" t="s">
        <v>405</v>
      </c>
      <c r="D858" s="375" t="s">
        <v>406</v>
      </c>
      <c r="E858" s="375" t="s">
        <v>717</v>
      </c>
      <c r="F858" s="824">
        <v>0.26</v>
      </c>
      <c r="G858" s="375" t="s">
        <v>396</v>
      </c>
      <c r="H858" s="375" t="s">
        <v>401</v>
      </c>
      <c r="I858" s="378">
        <v>2.1007891421229859E-5</v>
      </c>
      <c r="J858" s="375" t="s">
        <v>1023</v>
      </c>
      <c r="K858" s="375" t="s">
        <v>477</v>
      </c>
      <c r="L858" s="375" t="s">
        <v>1024</v>
      </c>
      <c r="M858" s="375" t="s">
        <v>475</v>
      </c>
      <c r="N858" s="831" t="s">
        <v>722</v>
      </c>
      <c r="U858" s="862"/>
    </row>
    <row r="859" spans="1:21" x14ac:dyDescent="0.4">
      <c r="A859" s="428" t="s">
        <v>49</v>
      </c>
      <c r="B859" s="375" t="s">
        <v>416</v>
      </c>
      <c r="C859" s="375" t="s">
        <v>405</v>
      </c>
      <c r="D859" s="375" t="s">
        <v>406</v>
      </c>
      <c r="E859" s="375" t="s">
        <v>717</v>
      </c>
      <c r="F859" s="824">
        <v>0.26</v>
      </c>
      <c r="G859" s="375" t="s">
        <v>1025</v>
      </c>
      <c r="H859" s="375" t="s">
        <v>401</v>
      </c>
      <c r="I859" s="378">
        <v>2.823795235643936</v>
      </c>
      <c r="J859" s="375" t="s">
        <v>1023</v>
      </c>
      <c r="K859" s="375" t="s">
        <v>477</v>
      </c>
      <c r="L859" s="375" t="s">
        <v>1024</v>
      </c>
      <c r="M859" s="375" t="s">
        <v>475</v>
      </c>
      <c r="N859" s="831" t="s">
        <v>722</v>
      </c>
      <c r="U859" s="862"/>
    </row>
    <row r="860" spans="1:21" x14ac:dyDescent="0.4">
      <c r="A860" s="428" t="s">
        <v>49</v>
      </c>
      <c r="B860" s="375" t="s">
        <v>416</v>
      </c>
      <c r="C860" s="375" t="s">
        <v>59</v>
      </c>
      <c r="D860" s="375" t="s">
        <v>52</v>
      </c>
      <c r="E860" s="375"/>
      <c r="F860" s="824">
        <v>0.34799999999999998</v>
      </c>
      <c r="G860" s="375" t="s">
        <v>387</v>
      </c>
      <c r="H860" s="375" t="s">
        <v>400</v>
      </c>
      <c r="I860" s="763">
        <v>1.200000284345204E-5</v>
      </c>
      <c r="J860" s="375" t="s">
        <v>1023</v>
      </c>
      <c r="K860" s="375" t="s">
        <v>477</v>
      </c>
      <c r="L860" s="375" t="s">
        <v>1024</v>
      </c>
      <c r="M860" s="375" t="s">
        <v>475</v>
      </c>
      <c r="N860" s="831" t="s">
        <v>736</v>
      </c>
      <c r="U860" s="862"/>
    </row>
    <row r="861" spans="1:21" x14ac:dyDescent="0.4">
      <c r="A861" s="428" t="s">
        <v>49</v>
      </c>
      <c r="B861" s="375" t="s">
        <v>416</v>
      </c>
      <c r="C861" s="375" t="s">
        <v>59</v>
      </c>
      <c r="D861" s="375" t="s">
        <v>52</v>
      </c>
      <c r="E861" s="375"/>
      <c r="F861" s="824">
        <v>0.34799999999999998</v>
      </c>
      <c r="G861" s="375" t="s">
        <v>388</v>
      </c>
      <c r="H861" s="375" t="s">
        <v>400</v>
      </c>
      <c r="I861" s="763">
        <v>9.9000023458479334E-5</v>
      </c>
      <c r="J861" s="375" t="s">
        <v>1023</v>
      </c>
      <c r="K861" s="375" t="s">
        <v>477</v>
      </c>
      <c r="L861" s="375" t="s">
        <v>1024</v>
      </c>
      <c r="M861" s="375" t="s">
        <v>475</v>
      </c>
      <c r="N861" s="831" t="s">
        <v>736</v>
      </c>
      <c r="U861" s="862"/>
    </row>
    <row r="862" spans="1:21" x14ac:dyDescent="0.4">
      <c r="A862" s="428" t="s">
        <v>49</v>
      </c>
      <c r="B862" s="375" t="s">
        <v>416</v>
      </c>
      <c r="C862" s="375" t="s">
        <v>59</v>
      </c>
      <c r="D862" s="375" t="s">
        <v>52</v>
      </c>
      <c r="E862" s="375"/>
      <c r="F862" s="824">
        <v>0.34799999999999998</v>
      </c>
      <c r="G862" s="375" t="s">
        <v>389</v>
      </c>
      <c r="H862" s="375" t="s">
        <v>400</v>
      </c>
      <c r="I862" s="763">
        <v>6.4300015236163851E-4</v>
      </c>
      <c r="J862" s="375" t="s">
        <v>1023</v>
      </c>
      <c r="K862" s="375" t="s">
        <v>477</v>
      </c>
      <c r="L862" s="375" t="s">
        <v>1024</v>
      </c>
      <c r="M862" s="375" t="s">
        <v>475</v>
      </c>
      <c r="N862" s="831" t="s">
        <v>736</v>
      </c>
      <c r="U862" s="862"/>
    </row>
    <row r="863" spans="1:21" x14ac:dyDescent="0.4">
      <c r="A863" s="428" t="s">
        <v>49</v>
      </c>
      <c r="B863" s="375" t="s">
        <v>416</v>
      </c>
      <c r="C863" s="375" t="s">
        <v>59</v>
      </c>
      <c r="D863" s="375" t="s">
        <v>52</v>
      </c>
      <c r="E863" s="375"/>
      <c r="F863" s="824">
        <v>0.34799999999999998</v>
      </c>
      <c r="G863" s="375" t="s">
        <v>390</v>
      </c>
      <c r="H863" s="375" t="s">
        <v>400</v>
      </c>
      <c r="I863" s="763">
        <v>1.8700004431046097E-4</v>
      </c>
      <c r="J863" s="375" t="s">
        <v>1023</v>
      </c>
      <c r="K863" s="375" t="s">
        <v>477</v>
      </c>
      <c r="L863" s="375" t="s">
        <v>1024</v>
      </c>
      <c r="M863" s="375" t="s">
        <v>475</v>
      </c>
      <c r="N863" s="831" t="s">
        <v>736</v>
      </c>
      <c r="U863" s="862"/>
    </row>
    <row r="864" spans="1:21" x14ac:dyDescent="0.4">
      <c r="A864" s="428" t="s">
        <v>49</v>
      </c>
      <c r="B864" s="375" t="s">
        <v>416</v>
      </c>
      <c r="C864" s="375" t="s">
        <v>59</v>
      </c>
      <c r="D864" s="375" t="s">
        <v>52</v>
      </c>
      <c r="E864" s="375"/>
      <c r="F864" s="824">
        <v>0.34799999999999998</v>
      </c>
      <c r="G864" s="375" t="s">
        <v>391</v>
      </c>
      <c r="H864" s="375" t="s">
        <v>400</v>
      </c>
      <c r="I864" s="763">
        <v>1.310000310410181E-4</v>
      </c>
      <c r="J864" s="375" t="s">
        <v>1023</v>
      </c>
      <c r="K864" s="375" t="s">
        <v>477</v>
      </c>
      <c r="L864" s="375" t="s">
        <v>1024</v>
      </c>
      <c r="M864" s="375" t="s">
        <v>475</v>
      </c>
      <c r="N864" s="831" t="s">
        <v>736</v>
      </c>
      <c r="U864" s="862"/>
    </row>
    <row r="865" spans="1:21" x14ac:dyDescent="0.4">
      <c r="A865" s="428" t="s">
        <v>49</v>
      </c>
      <c r="B865" s="375" t="s">
        <v>416</v>
      </c>
      <c r="C865" s="375" t="s">
        <v>59</v>
      </c>
      <c r="D865" s="375" t="s">
        <v>52</v>
      </c>
      <c r="E865" s="375"/>
      <c r="F865" s="824">
        <v>0.34799999999999998</v>
      </c>
      <c r="G865" s="375" t="s">
        <v>392</v>
      </c>
      <c r="H865" s="375" t="s">
        <v>400</v>
      </c>
      <c r="I865" s="763">
        <v>1.6670003950028794E-3</v>
      </c>
      <c r="J865" s="375" t="s">
        <v>1023</v>
      </c>
      <c r="K865" s="375" t="s">
        <v>477</v>
      </c>
      <c r="L865" s="375" t="s">
        <v>1024</v>
      </c>
      <c r="M865" s="375" t="s">
        <v>475</v>
      </c>
      <c r="N865" s="831" t="s">
        <v>736</v>
      </c>
      <c r="U865" s="862"/>
    </row>
    <row r="866" spans="1:21" x14ac:dyDescent="0.4">
      <c r="A866" s="428" t="s">
        <v>49</v>
      </c>
      <c r="B866" s="375" t="s">
        <v>416</v>
      </c>
      <c r="C866" s="375" t="s">
        <v>59</v>
      </c>
      <c r="D866" s="375" t="s">
        <v>52</v>
      </c>
      <c r="E866" s="375"/>
      <c r="F866" s="824">
        <v>0.34799999999999998</v>
      </c>
      <c r="G866" s="375" t="s">
        <v>393</v>
      </c>
      <c r="H866" s="375" t="s">
        <v>400</v>
      </c>
      <c r="I866" s="763">
        <v>5.633001334763779E-6</v>
      </c>
      <c r="J866" s="375" t="s">
        <v>1023</v>
      </c>
      <c r="K866" s="375" t="s">
        <v>477</v>
      </c>
      <c r="L866" s="375" t="s">
        <v>1024</v>
      </c>
      <c r="M866" s="375" t="s">
        <v>475</v>
      </c>
      <c r="N866" s="831" t="s">
        <v>736</v>
      </c>
      <c r="U866" s="862"/>
    </row>
    <row r="867" spans="1:21" x14ac:dyDescent="0.4">
      <c r="A867" s="428" t="s">
        <v>49</v>
      </c>
      <c r="B867" s="375" t="s">
        <v>416</v>
      </c>
      <c r="C867" s="375" t="s">
        <v>59</v>
      </c>
      <c r="D867" s="375" t="s">
        <v>52</v>
      </c>
      <c r="E867" s="375"/>
      <c r="F867" s="824">
        <v>0.34799999999999998</v>
      </c>
      <c r="G867" s="375" t="s">
        <v>394</v>
      </c>
      <c r="H867" s="375" t="s">
        <v>400</v>
      </c>
      <c r="I867" s="763">
        <v>1.0611002514322466E-5</v>
      </c>
      <c r="J867" s="375" t="s">
        <v>1023</v>
      </c>
      <c r="K867" s="375" t="s">
        <v>477</v>
      </c>
      <c r="L867" s="375" t="s">
        <v>1024</v>
      </c>
      <c r="M867" s="375" t="s">
        <v>475</v>
      </c>
      <c r="N867" s="831" t="s">
        <v>736</v>
      </c>
      <c r="U867" s="862"/>
    </row>
    <row r="868" spans="1:21" x14ac:dyDescent="0.4">
      <c r="A868" s="428" t="s">
        <v>49</v>
      </c>
      <c r="B868" s="375" t="s">
        <v>416</v>
      </c>
      <c r="C868" s="375" t="s">
        <v>59</v>
      </c>
      <c r="D868" s="375" t="s">
        <v>52</v>
      </c>
      <c r="E868" s="375"/>
      <c r="F868" s="824">
        <v>0.34799999999999998</v>
      </c>
      <c r="G868" s="375" t="s">
        <v>395</v>
      </c>
      <c r="H868" s="375" t="s">
        <v>400</v>
      </c>
      <c r="I868" s="763">
        <v>1.000000236954337E-5</v>
      </c>
      <c r="J868" s="375" t="s">
        <v>1023</v>
      </c>
      <c r="K868" s="375" t="s">
        <v>477</v>
      </c>
      <c r="L868" s="375" t="s">
        <v>1024</v>
      </c>
      <c r="M868" s="375" t="s">
        <v>475</v>
      </c>
      <c r="N868" s="831" t="s">
        <v>736</v>
      </c>
      <c r="U868" s="862"/>
    </row>
    <row r="869" spans="1:21" x14ac:dyDescent="0.4">
      <c r="A869" s="428" t="s">
        <v>49</v>
      </c>
      <c r="B869" s="375" t="s">
        <v>416</v>
      </c>
      <c r="C869" s="375" t="s">
        <v>59</v>
      </c>
      <c r="D869" s="375" t="s">
        <v>52</v>
      </c>
      <c r="E869" s="375"/>
      <c r="F869" s="824">
        <v>0.34799999999999998</v>
      </c>
      <c r="G869" s="375" t="s">
        <v>396</v>
      </c>
      <c r="H869" s="375" t="s">
        <v>400</v>
      </c>
      <c r="I869" s="763">
        <v>1.6000003791269388E-5</v>
      </c>
      <c r="J869" s="375" t="s">
        <v>1023</v>
      </c>
      <c r="K869" s="375" t="s">
        <v>477</v>
      </c>
      <c r="L869" s="375" t="s">
        <v>1024</v>
      </c>
      <c r="M869" s="375" t="s">
        <v>475</v>
      </c>
      <c r="N869" s="831" t="s">
        <v>736</v>
      </c>
      <c r="U869" s="862"/>
    </row>
    <row r="870" spans="1:21" x14ac:dyDescent="0.4">
      <c r="A870" s="428" t="s">
        <v>49</v>
      </c>
      <c r="B870" s="375" t="s">
        <v>416</v>
      </c>
      <c r="C870" s="375" t="s">
        <v>59</v>
      </c>
      <c r="D870" s="375" t="s">
        <v>52</v>
      </c>
      <c r="E870" s="375"/>
      <c r="F870" s="824">
        <v>0.34799999999999998</v>
      </c>
      <c r="G870" s="375" t="s">
        <v>1025</v>
      </c>
      <c r="H870" s="375" t="s">
        <v>400</v>
      </c>
      <c r="I870" s="763">
        <v>2.1084861403037891</v>
      </c>
      <c r="J870" s="375" t="s">
        <v>1023</v>
      </c>
      <c r="K870" s="375" t="s">
        <v>477</v>
      </c>
      <c r="L870" s="375" t="s">
        <v>1024</v>
      </c>
      <c r="M870" s="375" t="s">
        <v>475</v>
      </c>
      <c r="N870" s="831" t="s">
        <v>736</v>
      </c>
      <c r="U870" s="862"/>
    </row>
    <row r="871" spans="1:21" x14ac:dyDescent="0.4">
      <c r="A871" s="428" t="s">
        <v>49</v>
      </c>
      <c r="B871" s="375" t="s">
        <v>416</v>
      </c>
      <c r="C871" s="375" t="s">
        <v>59</v>
      </c>
      <c r="D871" s="375" t="s">
        <v>52</v>
      </c>
      <c r="E871" s="375"/>
      <c r="F871" s="824">
        <v>0.34799999999999998</v>
      </c>
      <c r="G871" s="375" t="s">
        <v>387</v>
      </c>
      <c r="H871" s="375" t="s">
        <v>401</v>
      </c>
      <c r="I871" s="378">
        <v>1.2811811401609445E-5</v>
      </c>
      <c r="J871" s="375" t="s">
        <v>1023</v>
      </c>
      <c r="K871" s="375" t="s">
        <v>477</v>
      </c>
      <c r="L871" s="375" t="s">
        <v>1024</v>
      </c>
      <c r="M871" s="375" t="s">
        <v>475</v>
      </c>
      <c r="N871" s="831" t="s">
        <v>740</v>
      </c>
      <c r="U871" s="862"/>
    </row>
    <row r="872" spans="1:21" x14ac:dyDescent="0.4">
      <c r="A872" s="428" t="s">
        <v>49</v>
      </c>
      <c r="B872" s="375" t="s">
        <v>416</v>
      </c>
      <c r="C872" s="375" t="s">
        <v>59</v>
      </c>
      <c r="D872" s="375" t="s">
        <v>52</v>
      </c>
      <c r="E872" s="375"/>
      <c r="F872" s="824">
        <v>0.34799999999999998</v>
      </c>
      <c r="G872" s="375" t="s">
        <v>388</v>
      </c>
      <c r="H872" s="375" t="s">
        <v>401</v>
      </c>
      <c r="I872" s="378">
        <v>1.0446174914670799E-4</v>
      </c>
      <c r="J872" s="375" t="s">
        <v>1023</v>
      </c>
      <c r="K872" s="375" t="s">
        <v>477</v>
      </c>
      <c r="L872" s="375" t="s">
        <v>1024</v>
      </c>
      <c r="M872" s="375" t="s">
        <v>475</v>
      </c>
      <c r="N872" s="831" t="s">
        <v>740</v>
      </c>
      <c r="U872" s="862"/>
    </row>
    <row r="873" spans="1:21" x14ac:dyDescent="0.4">
      <c r="A873" s="428" t="s">
        <v>49</v>
      </c>
      <c r="B873" s="375" t="s">
        <v>416</v>
      </c>
      <c r="C873" s="375" t="s">
        <v>59</v>
      </c>
      <c r="D873" s="375" t="s">
        <v>52</v>
      </c>
      <c r="E873" s="375"/>
      <c r="F873" s="824">
        <v>0.34799999999999998</v>
      </c>
      <c r="G873" s="375" t="s">
        <v>389</v>
      </c>
      <c r="H873" s="375" t="s">
        <v>401</v>
      </c>
      <c r="I873" s="378">
        <v>6.4382852515930042E-4</v>
      </c>
      <c r="J873" s="375" t="s">
        <v>1023</v>
      </c>
      <c r="K873" s="375" t="s">
        <v>477</v>
      </c>
      <c r="L873" s="375" t="s">
        <v>1024</v>
      </c>
      <c r="M873" s="375" t="s">
        <v>475</v>
      </c>
      <c r="N873" s="831" t="s">
        <v>740</v>
      </c>
      <c r="U873" s="862"/>
    </row>
    <row r="874" spans="1:21" x14ac:dyDescent="0.4">
      <c r="A874" s="428" t="s">
        <v>49</v>
      </c>
      <c r="B874" s="375" t="s">
        <v>416</v>
      </c>
      <c r="C874" s="375" t="s">
        <v>59</v>
      </c>
      <c r="D874" s="375" t="s">
        <v>52</v>
      </c>
      <c r="E874" s="375"/>
      <c r="F874" s="824">
        <v>0.34799999999999998</v>
      </c>
      <c r="G874" s="375" t="s">
        <v>390</v>
      </c>
      <c r="H874" s="375" t="s">
        <v>401</v>
      </c>
      <c r="I874" s="378">
        <v>1.8750222316448961E-4</v>
      </c>
      <c r="J874" s="375" t="s">
        <v>1023</v>
      </c>
      <c r="K874" s="375" t="s">
        <v>477</v>
      </c>
      <c r="L874" s="375" t="s">
        <v>1024</v>
      </c>
      <c r="M874" s="375" t="s">
        <v>475</v>
      </c>
      <c r="N874" s="831" t="s">
        <v>740</v>
      </c>
      <c r="U874" s="862"/>
    </row>
    <row r="875" spans="1:21" x14ac:dyDescent="0.4">
      <c r="A875" s="428" t="s">
        <v>49</v>
      </c>
      <c r="B875" s="375" t="s">
        <v>416</v>
      </c>
      <c r="C875" s="375" t="s">
        <v>59</v>
      </c>
      <c r="D875" s="375" t="s">
        <v>52</v>
      </c>
      <c r="E875" s="375"/>
      <c r="F875" s="824">
        <v>0.34799999999999998</v>
      </c>
      <c r="G875" s="375" t="s">
        <v>391</v>
      </c>
      <c r="H875" s="375" t="s">
        <v>401</v>
      </c>
      <c r="I875" s="378">
        <v>1.3123185131537704E-4</v>
      </c>
      <c r="J875" s="375" t="s">
        <v>1023</v>
      </c>
      <c r="K875" s="375" t="s">
        <v>477</v>
      </c>
      <c r="L875" s="375" t="s">
        <v>1024</v>
      </c>
      <c r="M875" s="375" t="s">
        <v>475</v>
      </c>
      <c r="N875" s="831" t="s">
        <v>740</v>
      </c>
      <c r="U875" s="862"/>
    </row>
    <row r="876" spans="1:21" x14ac:dyDescent="0.4">
      <c r="A876" s="428" t="s">
        <v>49</v>
      </c>
      <c r="B876" s="375" t="s">
        <v>416</v>
      </c>
      <c r="C876" s="375" t="s">
        <v>59</v>
      </c>
      <c r="D876" s="375" t="s">
        <v>52</v>
      </c>
      <c r="E876" s="375"/>
      <c r="F876" s="824">
        <v>0.34799999999999998</v>
      </c>
      <c r="G876" s="375" t="s">
        <v>392</v>
      </c>
      <c r="H876" s="375" t="s">
        <v>401</v>
      </c>
      <c r="I876" s="378">
        <v>1.6698289989227836E-3</v>
      </c>
      <c r="J876" s="375" t="s">
        <v>1023</v>
      </c>
      <c r="K876" s="375" t="s">
        <v>477</v>
      </c>
      <c r="L876" s="375" t="s">
        <v>1024</v>
      </c>
      <c r="M876" s="375" t="s">
        <v>475</v>
      </c>
      <c r="N876" s="831" t="s">
        <v>740</v>
      </c>
      <c r="U876" s="862"/>
    </row>
    <row r="877" spans="1:21" x14ac:dyDescent="0.4">
      <c r="A877" s="428" t="s">
        <v>49</v>
      </c>
      <c r="B877" s="375" t="s">
        <v>416</v>
      </c>
      <c r="C877" s="375" t="s">
        <v>59</v>
      </c>
      <c r="D877" s="375" t="s">
        <v>52</v>
      </c>
      <c r="E877" s="375"/>
      <c r="F877" s="824">
        <v>0.34799999999999998</v>
      </c>
      <c r="G877" s="375" t="s">
        <v>393</v>
      </c>
      <c r="H877" s="375" t="s">
        <v>401</v>
      </c>
      <c r="I877" s="378">
        <v>5.6373250299914235E-6</v>
      </c>
      <c r="J877" s="375" t="s">
        <v>1023</v>
      </c>
      <c r="K877" s="375" t="s">
        <v>477</v>
      </c>
      <c r="L877" s="375" t="s">
        <v>1024</v>
      </c>
      <c r="M877" s="375" t="s">
        <v>475</v>
      </c>
      <c r="N877" s="831" t="s">
        <v>740</v>
      </c>
      <c r="U877" s="862"/>
    </row>
    <row r="878" spans="1:21" x14ac:dyDescent="0.4">
      <c r="A878" s="428" t="s">
        <v>49</v>
      </c>
      <c r="B878" s="375" t="s">
        <v>416</v>
      </c>
      <c r="C878" s="375" t="s">
        <v>59</v>
      </c>
      <c r="D878" s="375" t="s">
        <v>52</v>
      </c>
      <c r="E878" s="375"/>
      <c r="F878" s="824">
        <v>0.34799999999999998</v>
      </c>
      <c r="G878" s="375" t="s">
        <v>394</v>
      </c>
      <c r="H878" s="375" t="s">
        <v>401</v>
      </c>
      <c r="I878" s="378">
        <v>1.0620472885282231E-5</v>
      </c>
      <c r="J878" s="375" t="s">
        <v>1023</v>
      </c>
      <c r="K878" s="375" t="s">
        <v>477</v>
      </c>
      <c r="L878" s="375" t="s">
        <v>1024</v>
      </c>
      <c r="M878" s="375" t="s">
        <v>475</v>
      </c>
      <c r="N878" s="831" t="s">
        <v>740</v>
      </c>
      <c r="U878" s="862"/>
    </row>
    <row r="879" spans="1:21" x14ac:dyDescent="0.4">
      <c r="A879" s="428" t="s">
        <v>49</v>
      </c>
      <c r="B879" s="375" t="s">
        <v>416</v>
      </c>
      <c r="C879" s="375" t="s">
        <v>59</v>
      </c>
      <c r="D879" s="375" t="s">
        <v>52</v>
      </c>
      <c r="E879" s="375"/>
      <c r="F879" s="824">
        <v>0.34799999999999998</v>
      </c>
      <c r="G879" s="375" t="s">
        <v>395</v>
      </c>
      <c r="H879" s="375" t="s">
        <v>401</v>
      </c>
      <c r="I879" s="378">
        <v>1.1288505074025222E-5</v>
      </c>
      <c r="J879" s="375" t="s">
        <v>1023</v>
      </c>
      <c r="K879" s="375" t="s">
        <v>477</v>
      </c>
      <c r="L879" s="375" t="s">
        <v>1024</v>
      </c>
      <c r="M879" s="375" t="s">
        <v>475</v>
      </c>
      <c r="N879" s="831" t="s">
        <v>740</v>
      </c>
      <c r="U879" s="862"/>
    </row>
    <row r="880" spans="1:21" x14ac:dyDescent="0.4">
      <c r="A880" s="428" t="s">
        <v>49</v>
      </c>
      <c r="B880" s="375" t="s">
        <v>416</v>
      </c>
      <c r="C880" s="375" t="s">
        <v>59</v>
      </c>
      <c r="D880" s="375" t="s">
        <v>52</v>
      </c>
      <c r="E880" s="375"/>
      <c r="F880" s="824">
        <v>0.34799999999999998</v>
      </c>
      <c r="G880" s="375" t="s">
        <v>396</v>
      </c>
      <c r="H880" s="375" t="s">
        <v>401</v>
      </c>
      <c r="I880" s="378">
        <v>1.6007890236458171E-5</v>
      </c>
      <c r="J880" s="375" t="s">
        <v>1023</v>
      </c>
      <c r="K880" s="375" t="s">
        <v>477</v>
      </c>
      <c r="L880" s="375" t="s">
        <v>1024</v>
      </c>
      <c r="M880" s="375" t="s">
        <v>475</v>
      </c>
      <c r="N880" s="831" t="s">
        <v>740</v>
      </c>
      <c r="U880" s="862"/>
    </row>
    <row r="881" spans="1:21" x14ac:dyDescent="0.4">
      <c r="A881" s="428" t="s">
        <v>49</v>
      </c>
      <c r="B881" s="375" t="s">
        <v>416</v>
      </c>
      <c r="C881" s="375" t="s">
        <v>59</v>
      </c>
      <c r="D881" s="375" t="s">
        <v>52</v>
      </c>
      <c r="E881" s="375"/>
      <c r="F881" s="824">
        <v>0.34799999999999998</v>
      </c>
      <c r="G881" s="375" t="s">
        <v>1025</v>
      </c>
      <c r="H881" s="375" t="s">
        <v>401</v>
      </c>
      <c r="I881" s="378">
        <v>2.1101983030940814</v>
      </c>
      <c r="J881" s="375" t="s">
        <v>1023</v>
      </c>
      <c r="K881" s="375" t="s">
        <v>477</v>
      </c>
      <c r="L881" s="375" t="s">
        <v>1024</v>
      </c>
      <c r="M881" s="375" t="s">
        <v>475</v>
      </c>
      <c r="N881" s="831" t="s">
        <v>740</v>
      </c>
      <c r="U881" s="862"/>
    </row>
    <row r="882" spans="1:21" x14ac:dyDescent="0.4">
      <c r="A882" s="428" t="s">
        <v>49</v>
      </c>
      <c r="B882" s="375" t="s">
        <v>416</v>
      </c>
      <c r="C882" s="375" t="s">
        <v>59</v>
      </c>
      <c r="D882" s="375" t="s">
        <v>53</v>
      </c>
      <c r="E882" s="375"/>
      <c r="F882" s="824">
        <v>0.34799999999999998</v>
      </c>
      <c r="G882" s="375" t="s">
        <v>387</v>
      </c>
      <c r="H882" s="375" t="s">
        <v>400</v>
      </c>
      <c r="I882" s="763">
        <v>1.0000002369543367E-6</v>
      </c>
      <c r="J882" s="375" t="s">
        <v>1023</v>
      </c>
      <c r="K882" s="375" t="s">
        <v>477</v>
      </c>
      <c r="L882" s="375" t="s">
        <v>1024</v>
      </c>
      <c r="M882" s="375" t="s">
        <v>475</v>
      </c>
      <c r="N882" s="831" t="s">
        <v>746</v>
      </c>
      <c r="U882" s="862"/>
    </row>
    <row r="883" spans="1:21" x14ac:dyDescent="0.4">
      <c r="A883" s="428" t="s">
        <v>49</v>
      </c>
      <c r="B883" s="375" t="s">
        <v>416</v>
      </c>
      <c r="C883" s="375" t="s">
        <v>59</v>
      </c>
      <c r="D883" s="375" t="s">
        <v>53</v>
      </c>
      <c r="E883" s="375"/>
      <c r="F883" s="824">
        <v>0.34799999999999998</v>
      </c>
      <c r="G883" s="375" t="s">
        <v>388</v>
      </c>
      <c r="H883" s="375" t="s">
        <v>400</v>
      </c>
      <c r="I883" s="763">
        <v>1.7000004028223725E-5</v>
      </c>
      <c r="J883" s="375" t="s">
        <v>1023</v>
      </c>
      <c r="K883" s="375" t="s">
        <v>477</v>
      </c>
      <c r="L883" s="375" t="s">
        <v>1024</v>
      </c>
      <c r="M883" s="375" t="s">
        <v>475</v>
      </c>
      <c r="N883" s="831" t="s">
        <v>746</v>
      </c>
      <c r="U883" s="862"/>
    </row>
    <row r="884" spans="1:21" x14ac:dyDescent="0.4">
      <c r="A884" s="428" t="s">
        <v>49</v>
      </c>
      <c r="B884" s="375" t="s">
        <v>416</v>
      </c>
      <c r="C884" s="375" t="s">
        <v>59</v>
      </c>
      <c r="D884" s="375" t="s">
        <v>53</v>
      </c>
      <c r="E884" s="375"/>
      <c r="F884" s="824">
        <v>0.34799999999999998</v>
      </c>
      <c r="G884" s="375" t="s">
        <v>389</v>
      </c>
      <c r="H884" s="375" t="s">
        <v>400</v>
      </c>
      <c r="I884" s="763">
        <v>1.1700002772365742E-4</v>
      </c>
      <c r="J884" s="375" t="s">
        <v>1023</v>
      </c>
      <c r="K884" s="375" t="s">
        <v>477</v>
      </c>
      <c r="L884" s="375" t="s">
        <v>1024</v>
      </c>
      <c r="M884" s="375" t="s">
        <v>475</v>
      </c>
      <c r="N884" s="831" t="s">
        <v>746</v>
      </c>
      <c r="U884" s="862"/>
    </row>
    <row r="885" spans="1:21" x14ac:dyDescent="0.4">
      <c r="A885" s="428" t="s">
        <v>49</v>
      </c>
      <c r="B885" s="375" t="s">
        <v>416</v>
      </c>
      <c r="C885" s="375" t="s">
        <v>59</v>
      </c>
      <c r="D885" s="375" t="s">
        <v>53</v>
      </c>
      <c r="E885" s="375"/>
      <c r="F885" s="824">
        <v>0.34799999999999998</v>
      </c>
      <c r="G885" s="375" t="s">
        <v>390</v>
      </c>
      <c r="H885" s="375" t="s">
        <v>400</v>
      </c>
      <c r="I885" s="763">
        <v>1.9500004620609565E-3</v>
      </c>
      <c r="J885" s="375" t="s">
        <v>1023</v>
      </c>
      <c r="K885" s="375" t="s">
        <v>477</v>
      </c>
      <c r="L885" s="375" t="s">
        <v>1024</v>
      </c>
      <c r="M885" s="375" t="s">
        <v>475</v>
      </c>
      <c r="N885" s="831" t="s">
        <v>746</v>
      </c>
      <c r="U885" s="862"/>
    </row>
    <row r="886" spans="1:21" x14ac:dyDescent="0.4">
      <c r="A886" s="428" t="s">
        <v>49</v>
      </c>
      <c r="B886" s="375" t="s">
        <v>416</v>
      </c>
      <c r="C886" s="375" t="s">
        <v>59</v>
      </c>
      <c r="D886" s="375" t="s">
        <v>53</v>
      </c>
      <c r="E886" s="375"/>
      <c r="F886" s="824">
        <v>0.34799999999999998</v>
      </c>
      <c r="G886" s="375" t="s">
        <v>391</v>
      </c>
      <c r="H886" s="375" t="s">
        <v>400</v>
      </c>
      <c r="I886" s="763">
        <v>5.680001345900632E-4</v>
      </c>
      <c r="J886" s="375" t="s">
        <v>1023</v>
      </c>
      <c r="K886" s="375" t="s">
        <v>477</v>
      </c>
      <c r="L886" s="375" t="s">
        <v>1024</v>
      </c>
      <c r="M886" s="375" t="s">
        <v>475</v>
      </c>
      <c r="N886" s="831" t="s">
        <v>746</v>
      </c>
      <c r="U886" s="862"/>
    </row>
    <row r="887" spans="1:21" x14ac:dyDescent="0.4">
      <c r="A887" s="428" t="s">
        <v>49</v>
      </c>
      <c r="B887" s="375" t="s">
        <v>416</v>
      </c>
      <c r="C887" s="375" t="s">
        <v>59</v>
      </c>
      <c r="D887" s="375" t="s">
        <v>53</v>
      </c>
      <c r="E887" s="375"/>
      <c r="F887" s="824">
        <v>0.34799999999999998</v>
      </c>
      <c r="G887" s="375" t="s">
        <v>392</v>
      </c>
      <c r="H887" s="375" t="s">
        <v>400</v>
      </c>
      <c r="I887" s="763">
        <v>4.0000009478173478E-5</v>
      </c>
      <c r="J887" s="375" t="s">
        <v>1023</v>
      </c>
      <c r="K887" s="375" t="s">
        <v>477</v>
      </c>
      <c r="L887" s="375" t="s">
        <v>1024</v>
      </c>
      <c r="M887" s="375" t="s">
        <v>475</v>
      </c>
      <c r="N887" s="831" t="s">
        <v>746</v>
      </c>
      <c r="U887" s="862"/>
    </row>
    <row r="888" spans="1:21" x14ac:dyDescent="0.4">
      <c r="A888" s="428" t="s">
        <v>49</v>
      </c>
      <c r="B888" s="375" t="s">
        <v>416</v>
      </c>
      <c r="C888" s="375" t="s">
        <v>59</v>
      </c>
      <c r="D888" s="375" t="s">
        <v>53</v>
      </c>
      <c r="E888" s="375"/>
      <c r="F888" s="824">
        <v>0.34799999999999998</v>
      </c>
      <c r="G888" s="375" t="s">
        <v>393</v>
      </c>
      <c r="H888" s="375" t="s">
        <v>400</v>
      </c>
      <c r="I888" s="763">
        <v>2.4424005787372716E-5</v>
      </c>
      <c r="J888" s="375" t="s">
        <v>1023</v>
      </c>
      <c r="K888" s="375" t="s">
        <v>477</v>
      </c>
      <c r="L888" s="375" t="s">
        <v>1024</v>
      </c>
      <c r="M888" s="375" t="s">
        <v>475</v>
      </c>
      <c r="N888" s="831" t="s">
        <v>746</v>
      </c>
      <c r="U888" s="862"/>
    </row>
    <row r="889" spans="1:21" x14ac:dyDescent="0.4">
      <c r="A889" s="428" t="s">
        <v>49</v>
      </c>
      <c r="B889" s="375" t="s">
        <v>416</v>
      </c>
      <c r="C889" s="375" t="s">
        <v>59</v>
      </c>
      <c r="D889" s="375" t="s">
        <v>53</v>
      </c>
      <c r="E889" s="375"/>
      <c r="F889" s="824">
        <v>0.34799999999999998</v>
      </c>
      <c r="G889" s="375" t="s">
        <v>394</v>
      </c>
      <c r="H889" s="375" t="s">
        <v>400</v>
      </c>
      <c r="I889" s="763">
        <v>4.6008010901795116E-5</v>
      </c>
      <c r="J889" s="375" t="s">
        <v>1023</v>
      </c>
      <c r="K889" s="375" t="s">
        <v>477</v>
      </c>
      <c r="L889" s="375" t="s">
        <v>1024</v>
      </c>
      <c r="M889" s="375" t="s">
        <v>475</v>
      </c>
      <c r="N889" s="831" t="s">
        <v>746</v>
      </c>
      <c r="U889" s="862"/>
    </row>
    <row r="890" spans="1:21" x14ac:dyDescent="0.4">
      <c r="A890" s="428" t="s">
        <v>49</v>
      </c>
      <c r="B890" s="375" t="s">
        <v>416</v>
      </c>
      <c r="C890" s="375" t="s">
        <v>59</v>
      </c>
      <c r="D890" s="375" t="s">
        <v>53</v>
      </c>
      <c r="E890" s="375"/>
      <c r="F890" s="824">
        <v>0.34799999999999998</v>
      </c>
      <c r="G890" s="375" t="s">
        <v>395</v>
      </c>
      <c r="H890" s="375" t="s">
        <v>400</v>
      </c>
      <c r="I890" s="763">
        <v>1.000000236954337E-5</v>
      </c>
      <c r="J890" s="375" t="s">
        <v>1023</v>
      </c>
      <c r="K890" s="375" t="s">
        <v>477</v>
      </c>
      <c r="L890" s="375" t="s">
        <v>1024</v>
      </c>
      <c r="M890" s="375" t="s">
        <v>475</v>
      </c>
      <c r="N890" s="831" t="s">
        <v>746</v>
      </c>
      <c r="U890" s="862"/>
    </row>
    <row r="891" spans="1:21" x14ac:dyDescent="0.4">
      <c r="A891" s="428" t="s">
        <v>49</v>
      </c>
      <c r="B891" s="375" t="s">
        <v>416</v>
      </c>
      <c r="C891" s="375" t="s">
        <v>59</v>
      </c>
      <c r="D891" s="375" t="s">
        <v>53</v>
      </c>
      <c r="E891" s="375"/>
      <c r="F891" s="824">
        <v>0.34799999999999998</v>
      </c>
      <c r="G891" s="375" t="s">
        <v>396</v>
      </c>
      <c r="H891" s="375" t="s">
        <v>400</v>
      </c>
      <c r="I891" s="763">
        <v>1.6000003791269388E-5</v>
      </c>
      <c r="J891" s="375" t="s">
        <v>1023</v>
      </c>
      <c r="K891" s="375" t="s">
        <v>477</v>
      </c>
      <c r="L891" s="375" t="s">
        <v>1024</v>
      </c>
      <c r="M891" s="375" t="s">
        <v>475</v>
      </c>
      <c r="N891" s="831" t="s">
        <v>746</v>
      </c>
      <c r="U891" s="862"/>
    </row>
    <row r="892" spans="1:21" x14ac:dyDescent="0.4">
      <c r="A892" s="428" t="s">
        <v>49</v>
      </c>
      <c r="B892" s="375" t="s">
        <v>416</v>
      </c>
      <c r="C892" s="375" t="s">
        <v>59</v>
      </c>
      <c r="D892" s="375" t="s">
        <v>53</v>
      </c>
      <c r="E892" s="375"/>
      <c r="F892" s="824">
        <v>0.34799999999999998</v>
      </c>
      <c r="G892" s="375" t="s">
        <v>1025</v>
      </c>
      <c r="H892" s="375" t="s">
        <v>400</v>
      </c>
      <c r="I892" s="763">
        <v>2.108836884594167</v>
      </c>
      <c r="J892" s="375" t="s">
        <v>1023</v>
      </c>
      <c r="K892" s="375" t="s">
        <v>477</v>
      </c>
      <c r="L892" s="375" t="s">
        <v>1024</v>
      </c>
      <c r="M892" s="375" t="s">
        <v>475</v>
      </c>
      <c r="N892" s="831" t="s">
        <v>746</v>
      </c>
      <c r="U892" s="862"/>
    </row>
    <row r="893" spans="1:21" x14ac:dyDescent="0.4">
      <c r="A893" s="428" t="s">
        <v>49</v>
      </c>
      <c r="B893" s="375" t="s">
        <v>416</v>
      </c>
      <c r="C893" s="375" t="s">
        <v>59</v>
      </c>
      <c r="D893" s="375" t="s">
        <v>53</v>
      </c>
      <c r="E893" s="375"/>
      <c r="F893" s="824">
        <v>0.34799999999999998</v>
      </c>
      <c r="G893" s="375" t="s">
        <v>387</v>
      </c>
      <c r="H893" s="375" t="s">
        <v>401</v>
      </c>
      <c r="I893" s="378">
        <v>1.8118087951117418E-6</v>
      </c>
      <c r="J893" s="375" t="s">
        <v>1023</v>
      </c>
      <c r="K893" s="375" t="s">
        <v>477</v>
      </c>
      <c r="L893" s="375" t="s">
        <v>1024</v>
      </c>
      <c r="M893" s="375" t="s">
        <v>475</v>
      </c>
      <c r="N893" s="831" t="s">
        <v>748</v>
      </c>
      <c r="U893" s="862"/>
    </row>
    <row r="894" spans="1:21" x14ac:dyDescent="0.4">
      <c r="A894" s="428" t="s">
        <v>49</v>
      </c>
      <c r="B894" s="375" t="s">
        <v>416</v>
      </c>
      <c r="C894" s="375" t="s">
        <v>59</v>
      </c>
      <c r="D894" s="375" t="s">
        <v>53</v>
      </c>
      <c r="E894" s="375"/>
      <c r="F894" s="824">
        <v>0.34799999999999998</v>
      </c>
      <c r="G894" s="375" t="s">
        <v>388</v>
      </c>
      <c r="H894" s="375" t="s">
        <v>401</v>
      </c>
      <c r="I894" s="378">
        <v>2.2461729716452378E-5</v>
      </c>
      <c r="J894" s="375" t="s">
        <v>1023</v>
      </c>
      <c r="K894" s="375" t="s">
        <v>477</v>
      </c>
      <c r="L894" s="375" t="s">
        <v>1024</v>
      </c>
      <c r="M894" s="375" t="s">
        <v>475</v>
      </c>
      <c r="N894" s="831" t="s">
        <v>748</v>
      </c>
      <c r="U894" s="862"/>
    </row>
    <row r="895" spans="1:21" x14ac:dyDescent="0.4">
      <c r="A895" s="428" t="s">
        <v>49</v>
      </c>
      <c r="B895" s="375" t="s">
        <v>416</v>
      </c>
      <c r="C895" s="375" t="s">
        <v>59</v>
      </c>
      <c r="D895" s="375" t="s">
        <v>53</v>
      </c>
      <c r="E895" s="375"/>
      <c r="F895" s="824">
        <v>0.34799999999999998</v>
      </c>
      <c r="G895" s="375" t="s">
        <v>389</v>
      </c>
      <c r="H895" s="375" t="s">
        <v>401</v>
      </c>
      <c r="I895" s="378">
        <v>1.1782840052131931E-4</v>
      </c>
      <c r="J895" s="375" t="s">
        <v>1023</v>
      </c>
      <c r="K895" s="375" t="s">
        <v>477</v>
      </c>
      <c r="L895" s="375" t="s">
        <v>1024</v>
      </c>
      <c r="M895" s="375" t="s">
        <v>475</v>
      </c>
      <c r="N895" s="831" t="s">
        <v>748</v>
      </c>
      <c r="U895" s="862"/>
    </row>
    <row r="896" spans="1:21" x14ac:dyDescent="0.4">
      <c r="A896" s="428" t="s">
        <v>49</v>
      </c>
      <c r="B896" s="375" t="s">
        <v>416</v>
      </c>
      <c r="C896" s="375" t="s">
        <v>59</v>
      </c>
      <c r="D896" s="375" t="s">
        <v>53</v>
      </c>
      <c r="E896" s="375"/>
      <c r="F896" s="824">
        <v>0.34799999999999998</v>
      </c>
      <c r="G896" s="375" t="s">
        <v>390</v>
      </c>
      <c r="H896" s="375" t="s">
        <v>401</v>
      </c>
      <c r="I896" s="378">
        <v>1.9505026409149856E-3</v>
      </c>
      <c r="J896" s="375" t="s">
        <v>1023</v>
      </c>
      <c r="K896" s="375" t="s">
        <v>477</v>
      </c>
      <c r="L896" s="375" t="s">
        <v>1024</v>
      </c>
      <c r="M896" s="375" t="s">
        <v>475</v>
      </c>
      <c r="N896" s="831" t="s">
        <v>748</v>
      </c>
      <c r="U896" s="862"/>
    </row>
    <row r="897" spans="1:21" x14ac:dyDescent="0.4">
      <c r="A897" s="428" t="s">
        <v>49</v>
      </c>
      <c r="B897" s="375" t="s">
        <v>416</v>
      </c>
      <c r="C897" s="375" t="s">
        <v>59</v>
      </c>
      <c r="D897" s="375" t="s">
        <v>53</v>
      </c>
      <c r="E897" s="375"/>
      <c r="F897" s="824">
        <v>0.34799999999999998</v>
      </c>
      <c r="G897" s="375" t="s">
        <v>391</v>
      </c>
      <c r="H897" s="375" t="s">
        <v>401</v>
      </c>
      <c r="I897" s="378">
        <v>5.6823195486442222E-4</v>
      </c>
      <c r="J897" s="375" t="s">
        <v>1023</v>
      </c>
      <c r="K897" s="375" t="s">
        <v>477</v>
      </c>
      <c r="L897" s="375" t="s">
        <v>1024</v>
      </c>
      <c r="M897" s="375" t="s">
        <v>475</v>
      </c>
      <c r="N897" s="831" t="s">
        <v>748</v>
      </c>
      <c r="U897" s="862"/>
    </row>
    <row r="898" spans="1:21" x14ac:dyDescent="0.4">
      <c r="A898" s="428" t="s">
        <v>49</v>
      </c>
      <c r="B898" s="375" t="s">
        <v>416</v>
      </c>
      <c r="C898" s="375" t="s">
        <v>59</v>
      </c>
      <c r="D898" s="375" t="s">
        <v>53</v>
      </c>
      <c r="E898" s="375"/>
      <c r="F898" s="824">
        <v>0.34799999999999998</v>
      </c>
      <c r="G898" s="375" t="s">
        <v>392</v>
      </c>
      <c r="H898" s="375" t="s">
        <v>401</v>
      </c>
      <c r="I898" s="378">
        <v>4.2828613398077656E-5</v>
      </c>
      <c r="J898" s="375" t="s">
        <v>1023</v>
      </c>
      <c r="K898" s="375" t="s">
        <v>477</v>
      </c>
      <c r="L898" s="375" t="s">
        <v>1024</v>
      </c>
      <c r="M898" s="375" t="s">
        <v>475</v>
      </c>
      <c r="N898" s="831" t="s">
        <v>748</v>
      </c>
      <c r="U898" s="862"/>
    </row>
    <row r="899" spans="1:21" x14ac:dyDescent="0.4">
      <c r="A899" s="428" t="s">
        <v>49</v>
      </c>
      <c r="B899" s="375" t="s">
        <v>416</v>
      </c>
      <c r="C899" s="375" t="s">
        <v>59</v>
      </c>
      <c r="D899" s="375" t="s">
        <v>53</v>
      </c>
      <c r="E899" s="375"/>
      <c r="F899" s="824">
        <v>0.34799999999999998</v>
      </c>
      <c r="G899" s="375" t="s">
        <v>393</v>
      </c>
      <c r="H899" s="375" t="s">
        <v>401</v>
      </c>
      <c r="I899" s="378">
        <v>2.4428329482600363E-5</v>
      </c>
      <c r="J899" s="375" t="s">
        <v>1023</v>
      </c>
      <c r="K899" s="375" t="s">
        <v>477</v>
      </c>
      <c r="L899" s="375" t="s">
        <v>1024</v>
      </c>
      <c r="M899" s="375" t="s">
        <v>475</v>
      </c>
      <c r="N899" s="831" t="s">
        <v>748</v>
      </c>
      <c r="U899" s="862"/>
    </row>
    <row r="900" spans="1:21" x14ac:dyDescent="0.4">
      <c r="A900" s="428" t="s">
        <v>49</v>
      </c>
      <c r="B900" s="375" t="s">
        <v>416</v>
      </c>
      <c r="C900" s="375" t="s">
        <v>59</v>
      </c>
      <c r="D900" s="375" t="s">
        <v>53</v>
      </c>
      <c r="E900" s="375"/>
      <c r="F900" s="824">
        <v>0.34799999999999998</v>
      </c>
      <c r="G900" s="375" t="s">
        <v>394</v>
      </c>
      <c r="H900" s="375" t="s">
        <v>401</v>
      </c>
      <c r="I900" s="378">
        <v>4.6017481272754881E-5</v>
      </c>
      <c r="J900" s="375" t="s">
        <v>1023</v>
      </c>
      <c r="K900" s="375" t="s">
        <v>477</v>
      </c>
      <c r="L900" s="375" t="s">
        <v>1024</v>
      </c>
      <c r="M900" s="375" t="s">
        <v>475</v>
      </c>
      <c r="N900" s="831" t="s">
        <v>748</v>
      </c>
      <c r="U900" s="862"/>
    </row>
    <row r="901" spans="1:21" x14ac:dyDescent="0.4">
      <c r="A901" s="428" t="s">
        <v>49</v>
      </c>
      <c r="B901" s="375" t="s">
        <v>416</v>
      </c>
      <c r="C901" s="375" t="s">
        <v>59</v>
      </c>
      <c r="D901" s="375" t="s">
        <v>53</v>
      </c>
      <c r="E901" s="375"/>
      <c r="F901" s="824">
        <v>0.34799999999999998</v>
      </c>
      <c r="G901" s="375" t="s">
        <v>395</v>
      </c>
      <c r="H901" s="375" t="s">
        <v>401</v>
      </c>
      <c r="I901" s="378">
        <v>1.1288505074025222E-5</v>
      </c>
      <c r="J901" s="375" t="s">
        <v>1023</v>
      </c>
      <c r="K901" s="375" t="s">
        <v>477</v>
      </c>
      <c r="L901" s="375" t="s">
        <v>1024</v>
      </c>
      <c r="M901" s="375" t="s">
        <v>475</v>
      </c>
      <c r="N901" s="831" t="s">
        <v>748</v>
      </c>
      <c r="U901" s="862"/>
    </row>
    <row r="902" spans="1:21" x14ac:dyDescent="0.4">
      <c r="A902" s="428" t="s">
        <v>49</v>
      </c>
      <c r="B902" s="375" t="s">
        <v>416</v>
      </c>
      <c r="C902" s="375" t="s">
        <v>59</v>
      </c>
      <c r="D902" s="375" t="s">
        <v>53</v>
      </c>
      <c r="E902" s="375"/>
      <c r="F902" s="824">
        <v>0.34799999999999998</v>
      </c>
      <c r="G902" s="375" t="s">
        <v>396</v>
      </c>
      <c r="H902" s="375" t="s">
        <v>401</v>
      </c>
      <c r="I902" s="378">
        <v>1.6007890236458171E-5</v>
      </c>
      <c r="J902" s="375" t="s">
        <v>1023</v>
      </c>
      <c r="K902" s="375" t="s">
        <v>477</v>
      </c>
      <c r="L902" s="375" t="s">
        <v>1024</v>
      </c>
      <c r="M902" s="375" t="s">
        <v>475</v>
      </c>
      <c r="N902" s="831" t="s">
        <v>748</v>
      </c>
      <c r="U902" s="862"/>
    </row>
    <row r="903" spans="1:21" x14ac:dyDescent="0.4">
      <c r="A903" s="428" t="s">
        <v>49</v>
      </c>
      <c r="B903" s="375" t="s">
        <v>416</v>
      </c>
      <c r="C903" s="375" t="s">
        <v>59</v>
      </c>
      <c r="D903" s="375" t="s">
        <v>53</v>
      </c>
      <c r="E903" s="375"/>
      <c r="F903" s="824">
        <v>0.34799999999999998</v>
      </c>
      <c r="G903" s="375" t="s">
        <v>1025</v>
      </c>
      <c r="H903" s="375" t="s">
        <v>401</v>
      </c>
      <c r="I903" s="378">
        <v>2.1105490473844597</v>
      </c>
      <c r="J903" s="375" t="s">
        <v>1023</v>
      </c>
      <c r="K903" s="375" t="s">
        <v>477</v>
      </c>
      <c r="L903" s="375" t="s">
        <v>1024</v>
      </c>
      <c r="M903" s="375" t="s">
        <v>475</v>
      </c>
      <c r="N903" s="831" t="s">
        <v>748</v>
      </c>
      <c r="U903" s="862"/>
    </row>
    <row r="904" spans="1:21" x14ac:dyDescent="0.4">
      <c r="A904" s="428" t="s">
        <v>49</v>
      </c>
      <c r="B904" s="375" t="s">
        <v>416</v>
      </c>
      <c r="C904" s="375" t="s">
        <v>59</v>
      </c>
      <c r="D904" s="375" t="s">
        <v>406</v>
      </c>
      <c r="E904" s="375" t="s">
        <v>750</v>
      </c>
      <c r="F904" s="824">
        <v>0.34799999999999998</v>
      </c>
      <c r="G904" s="375" t="s">
        <v>387</v>
      </c>
      <c r="H904" s="375" t="s">
        <v>400</v>
      </c>
      <c r="I904" s="763">
        <v>1.1670002765257109E-5</v>
      </c>
      <c r="J904" s="375" t="s">
        <v>1023</v>
      </c>
      <c r="K904" s="375" t="s">
        <v>477</v>
      </c>
      <c r="L904" s="375" t="s">
        <v>1024</v>
      </c>
      <c r="M904" s="375" t="s">
        <v>475</v>
      </c>
      <c r="N904" s="831" t="s">
        <v>753</v>
      </c>
      <c r="U904" s="862"/>
    </row>
    <row r="905" spans="1:21" x14ac:dyDescent="0.4">
      <c r="A905" s="428" t="s">
        <v>49</v>
      </c>
      <c r="B905" s="375" t="s">
        <v>416</v>
      </c>
      <c r="C905" s="375" t="s">
        <v>59</v>
      </c>
      <c r="D905" s="375" t="s">
        <v>406</v>
      </c>
      <c r="E905" s="375" t="s">
        <v>750</v>
      </c>
      <c r="F905" s="824">
        <v>0.34799999999999998</v>
      </c>
      <c r="G905" s="375" t="s">
        <v>388</v>
      </c>
      <c r="H905" s="375" t="s">
        <v>400</v>
      </c>
      <c r="I905" s="763">
        <v>9.654002287557167E-5</v>
      </c>
      <c r="J905" s="375" t="s">
        <v>1023</v>
      </c>
      <c r="K905" s="375" t="s">
        <v>477</v>
      </c>
      <c r="L905" s="375" t="s">
        <v>1024</v>
      </c>
      <c r="M905" s="375" t="s">
        <v>475</v>
      </c>
      <c r="N905" s="831" t="s">
        <v>753</v>
      </c>
      <c r="U905" s="862"/>
    </row>
    <row r="906" spans="1:21" x14ac:dyDescent="0.4">
      <c r="A906" s="428" t="s">
        <v>49</v>
      </c>
      <c r="B906" s="375" t="s">
        <v>416</v>
      </c>
      <c r="C906" s="375" t="s">
        <v>59</v>
      </c>
      <c r="D906" s="375" t="s">
        <v>406</v>
      </c>
      <c r="E906" s="375" t="s">
        <v>750</v>
      </c>
      <c r="F906" s="824">
        <v>0.34799999999999998</v>
      </c>
      <c r="G906" s="375" t="s">
        <v>389</v>
      </c>
      <c r="H906" s="375" t="s">
        <v>400</v>
      </c>
      <c r="I906" s="763">
        <v>6.2722014862249913E-4</v>
      </c>
      <c r="J906" s="375" t="s">
        <v>1023</v>
      </c>
      <c r="K906" s="375" t="s">
        <v>477</v>
      </c>
      <c r="L906" s="375" t="s">
        <v>1024</v>
      </c>
      <c r="M906" s="375" t="s">
        <v>475</v>
      </c>
      <c r="N906" s="831" t="s">
        <v>753</v>
      </c>
      <c r="U906" s="862"/>
    </row>
    <row r="907" spans="1:21" x14ac:dyDescent="0.4">
      <c r="A907" s="428" t="s">
        <v>49</v>
      </c>
      <c r="B907" s="375" t="s">
        <v>416</v>
      </c>
      <c r="C907" s="375" t="s">
        <v>59</v>
      </c>
      <c r="D907" s="375" t="s">
        <v>406</v>
      </c>
      <c r="E907" s="375" t="s">
        <v>750</v>
      </c>
      <c r="F907" s="824">
        <v>0.34799999999999998</v>
      </c>
      <c r="G907" s="375" t="s">
        <v>390</v>
      </c>
      <c r="H907" s="375" t="s">
        <v>400</v>
      </c>
      <c r="I907" s="763">
        <v>2.3989005684297589E-4</v>
      </c>
      <c r="J907" s="375" t="s">
        <v>1023</v>
      </c>
      <c r="K907" s="375" t="s">
        <v>477</v>
      </c>
      <c r="L907" s="375" t="s">
        <v>1024</v>
      </c>
      <c r="M907" s="375" t="s">
        <v>475</v>
      </c>
      <c r="N907" s="831" t="s">
        <v>753</v>
      </c>
      <c r="U907" s="862"/>
    </row>
    <row r="908" spans="1:21" x14ac:dyDescent="0.4">
      <c r="A908" s="428" t="s">
        <v>49</v>
      </c>
      <c r="B908" s="375" t="s">
        <v>416</v>
      </c>
      <c r="C908" s="375" t="s">
        <v>59</v>
      </c>
      <c r="D908" s="375" t="s">
        <v>406</v>
      </c>
      <c r="E908" s="375" t="s">
        <v>750</v>
      </c>
      <c r="F908" s="824">
        <v>0.34799999999999998</v>
      </c>
      <c r="G908" s="375" t="s">
        <v>391</v>
      </c>
      <c r="H908" s="375" t="s">
        <v>400</v>
      </c>
      <c r="I908" s="763">
        <v>1.4411003414748947E-4</v>
      </c>
      <c r="J908" s="375" t="s">
        <v>1023</v>
      </c>
      <c r="K908" s="375" t="s">
        <v>477</v>
      </c>
      <c r="L908" s="375" t="s">
        <v>1024</v>
      </c>
      <c r="M908" s="375" t="s">
        <v>475</v>
      </c>
      <c r="N908" s="831" t="s">
        <v>753</v>
      </c>
      <c r="U908" s="862"/>
    </row>
    <row r="909" spans="1:21" x14ac:dyDescent="0.4">
      <c r="A909" s="428" t="s">
        <v>49</v>
      </c>
      <c r="B909" s="375" t="s">
        <v>416</v>
      </c>
      <c r="C909" s="375" t="s">
        <v>59</v>
      </c>
      <c r="D909" s="375" t="s">
        <v>406</v>
      </c>
      <c r="E909" s="375" t="s">
        <v>750</v>
      </c>
      <c r="F909" s="824">
        <v>0.34799999999999998</v>
      </c>
      <c r="G909" s="375" t="s">
        <v>392</v>
      </c>
      <c r="H909" s="375" t="s">
        <v>400</v>
      </c>
      <c r="I909" s="763">
        <v>1.6181903834371382E-3</v>
      </c>
      <c r="J909" s="375" t="s">
        <v>1023</v>
      </c>
      <c r="K909" s="375" t="s">
        <v>477</v>
      </c>
      <c r="L909" s="375" t="s">
        <v>1024</v>
      </c>
      <c r="M909" s="375" t="s">
        <v>475</v>
      </c>
      <c r="N909" s="831" t="s">
        <v>753</v>
      </c>
      <c r="U909" s="862"/>
    </row>
    <row r="910" spans="1:21" x14ac:dyDescent="0.4">
      <c r="A910" s="428" t="s">
        <v>49</v>
      </c>
      <c r="B910" s="375" t="s">
        <v>416</v>
      </c>
      <c r="C910" s="375" t="s">
        <v>59</v>
      </c>
      <c r="D910" s="375" t="s">
        <v>406</v>
      </c>
      <c r="E910" s="375" t="s">
        <v>750</v>
      </c>
      <c r="F910" s="824">
        <v>0.34799999999999998</v>
      </c>
      <c r="G910" s="375" t="s">
        <v>393</v>
      </c>
      <c r="H910" s="375" t="s">
        <v>400</v>
      </c>
      <c r="I910" s="763">
        <v>6.1967314683420485E-6</v>
      </c>
      <c r="J910" s="375" t="s">
        <v>1023</v>
      </c>
      <c r="K910" s="375" t="s">
        <v>477</v>
      </c>
      <c r="L910" s="375" t="s">
        <v>1024</v>
      </c>
      <c r="M910" s="375" t="s">
        <v>475</v>
      </c>
      <c r="N910" s="831" t="s">
        <v>753</v>
      </c>
      <c r="U910" s="862"/>
    </row>
    <row r="911" spans="1:21" x14ac:dyDescent="0.4">
      <c r="A911" s="428" t="s">
        <v>49</v>
      </c>
      <c r="B911" s="375" t="s">
        <v>416</v>
      </c>
      <c r="C911" s="375" t="s">
        <v>59</v>
      </c>
      <c r="D911" s="375" t="s">
        <v>406</v>
      </c>
      <c r="E911" s="375" t="s">
        <v>750</v>
      </c>
      <c r="F911" s="824">
        <v>0.34799999999999998</v>
      </c>
      <c r="G911" s="375" t="s">
        <v>394</v>
      </c>
      <c r="H911" s="375" t="s">
        <v>400</v>
      </c>
      <c r="I911" s="763">
        <v>1.1672912765946645E-5</v>
      </c>
      <c r="J911" s="375" t="s">
        <v>1023</v>
      </c>
      <c r="K911" s="375" t="s">
        <v>477</v>
      </c>
      <c r="L911" s="375" t="s">
        <v>1024</v>
      </c>
      <c r="M911" s="375" t="s">
        <v>475</v>
      </c>
      <c r="N911" s="831" t="s">
        <v>753</v>
      </c>
      <c r="U911" s="862"/>
    </row>
    <row r="912" spans="1:21" x14ac:dyDescent="0.4">
      <c r="A912" s="428" t="s">
        <v>49</v>
      </c>
      <c r="B912" s="375" t="s">
        <v>416</v>
      </c>
      <c r="C912" s="375" t="s">
        <v>59</v>
      </c>
      <c r="D912" s="375" t="s">
        <v>406</v>
      </c>
      <c r="E912" s="375" t="s">
        <v>750</v>
      </c>
      <c r="F912" s="824">
        <v>0.34799999999999998</v>
      </c>
      <c r="G912" s="375" t="s">
        <v>395</v>
      </c>
      <c r="H912" s="375" t="s">
        <v>400</v>
      </c>
      <c r="I912" s="763">
        <v>1.000000236954337E-5</v>
      </c>
      <c r="J912" s="375" t="s">
        <v>1023</v>
      </c>
      <c r="K912" s="375" t="s">
        <v>477</v>
      </c>
      <c r="L912" s="375" t="s">
        <v>1024</v>
      </c>
      <c r="M912" s="375" t="s">
        <v>475</v>
      </c>
      <c r="N912" s="831" t="s">
        <v>753</v>
      </c>
      <c r="U912" s="862"/>
    </row>
    <row r="913" spans="1:21" x14ac:dyDescent="0.4">
      <c r="A913" s="428" t="s">
        <v>49</v>
      </c>
      <c r="B913" s="375" t="s">
        <v>416</v>
      </c>
      <c r="C913" s="375" t="s">
        <v>59</v>
      </c>
      <c r="D913" s="375" t="s">
        <v>406</v>
      </c>
      <c r="E913" s="375" t="s">
        <v>750</v>
      </c>
      <c r="F913" s="824">
        <v>0.34799999999999998</v>
      </c>
      <c r="G913" s="375" t="s">
        <v>396</v>
      </c>
      <c r="H913" s="375" t="s">
        <v>400</v>
      </c>
      <c r="I913" s="763">
        <v>1.6000003791269388E-5</v>
      </c>
      <c r="J913" s="375" t="s">
        <v>1023</v>
      </c>
      <c r="K913" s="375" t="s">
        <v>477</v>
      </c>
      <c r="L913" s="375" t="s">
        <v>1024</v>
      </c>
      <c r="M913" s="375" t="s">
        <v>475</v>
      </c>
      <c r="N913" s="831" t="s">
        <v>753</v>
      </c>
      <c r="U913" s="862"/>
    </row>
    <row r="914" spans="1:21" x14ac:dyDescent="0.4">
      <c r="A914" s="428" t="s">
        <v>49</v>
      </c>
      <c r="B914" s="375" t="s">
        <v>416</v>
      </c>
      <c r="C914" s="375" t="s">
        <v>59</v>
      </c>
      <c r="D914" s="375" t="s">
        <v>406</v>
      </c>
      <c r="E914" s="375" t="s">
        <v>750</v>
      </c>
      <c r="F914" s="824">
        <v>0.34799999999999998</v>
      </c>
      <c r="G914" s="375" t="s">
        <v>1025</v>
      </c>
      <c r="H914" s="375" t="s">
        <v>400</v>
      </c>
      <c r="I914" s="763">
        <v>2.1084966626325001</v>
      </c>
      <c r="J914" s="375" t="s">
        <v>1023</v>
      </c>
      <c r="K914" s="375" t="s">
        <v>477</v>
      </c>
      <c r="L914" s="375" t="s">
        <v>1024</v>
      </c>
      <c r="M914" s="375" t="s">
        <v>475</v>
      </c>
      <c r="N914" s="831" t="s">
        <v>753</v>
      </c>
      <c r="U914" s="862"/>
    </row>
    <row r="915" spans="1:21" x14ac:dyDescent="0.4">
      <c r="A915" s="428" t="s">
        <v>49</v>
      </c>
      <c r="B915" s="375" t="s">
        <v>416</v>
      </c>
      <c r="C915" s="375" t="s">
        <v>59</v>
      </c>
      <c r="D915" s="375" t="s">
        <v>406</v>
      </c>
      <c r="E915" s="375" t="s">
        <v>750</v>
      </c>
      <c r="F915" s="824">
        <v>0.34799999999999998</v>
      </c>
      <c r="G915" s="375" t="s">
        <v>387</v>
      </c>
      <c r="H915" s="375" t="s">
        <v>401</v>
      </c>
      <c r="I915" s="378">
        <v>1.2481811323414514E-5</v>
      </c>
      <c r="J915" s="375" t="s">
        <v>1023</v>
      </c>
      <c r="K915" s="375" t="s">
        <v>477</v>
      </c>
      <c r="L915" s="375" t="s">
        <v>1024</v>
      </c>
      <c r="M915" s="375" t="s">
        <v>475</v>
      </c>
      <c r="N915" s="831" t="s">
        <v>755</v>
      </c>
      <c r="U915" s="862"/>
    </row>
    <row r="916" spans="1:21" x14ac:dyDescent="0.4">
      <c r="A916" s="428" t="s">
        <v>49</v>
      </c>
      <c r="B916" s="375" t="s">
        <v>416</v>
      </c>
      <c r="C916" s="375" t="s">
        <v>59</v>
      </c>
      <c r="D916" s="375" t="s">
        <v>406</v>
      </c>
      <c r="E916" s="375" t="s">
        <v>750</v>
      </c>
      <c r="F916" s="824">
        <v>0.34799999999999998</v>
      </c>
      <c r="G916" s="375" t="s">
        <v>388</v>
      </c>
      <c r="H916" s="375" t="s">
        <v>401</v>
      </c>
      <c r="I916" s="378">
        <v>1.0200174856380033E-4</v>
      </c>
      <c r="J916" s="375" t="s">
        <v>1023</v>
      </c>
      <c r="K916" s="375" t="s">
        <v>477</v>
      </c>
      <c r="L916" s="375" t="s">
        <v>1024</v>
      </c>
      <c r="M916" s="375" t="s">
        <v>475</v>
      </c>
      <c r="N916" s="831" t="s">
        <v>755</v>
      </c>
      <c r="U916" s="862"/>
    </row>
    <row r="917" spans="1:21" x14ac:dyDescent="0.4">
      <c r="A917" s="428" t="s">
        <v>49</v>
      </c>
      <c r="B917" s="375" t="s">
        <v>416</v>
      </c>
      <c r="C917" s="375" t="s">
        <v>59</v>
      </c>
      <c r="D917" s="375" t="s">
        <v>406</v>
      </c>
      <c r="E917" s="375" t="s">
        <v>750</v>
      </c>
      <c r="F917" s="824">
        <v>0.34799999999999998</v>
      </c>
      <c r="G917" s="375" t="s">
        <v>389</v>
      </c>
      <c r="H917" s="375" t="s">
        <v>401</v>
      </c>
      <c r="I917" s="378">
        <v>6.2804852142016104E-4</v>
      </c>
      <c r="J917" s="375" t="s">
        <v>1023</v>
      </c>
      <c r="K917" s="375" t="s">
        <v>477</v>
      </c>
      <c r="L917" s="375" t="s">
        <v>1024</v>
      </c>
      <c r="M917" s="375" t="s">
        <v>475</v>
      </c>
      <c r="N917" s="831" t="s">
        <v>755</v>
      </c>
      <c r="U917" s="862"/>
    </row>
    <row r="918" spans="1:21" x14ac:dyDescent="0.4">
      <c r="A918" s="428" t="s">
        <v>49</v>
      </c>
      <c r="B918" s="375" t="s">
        <v>416</v>
      </c>
      <c r="C918" s="375" t="s">
        <v>59</v>
      </c>
      <c r="D918" s="375" t="s">
        <v>406</v>
      </c>
      <c r="E918" s="375" t="s">
        <v>750</v>
      </c>
      <c r="F918" s="824">
        <v>0.34799999999999998</v>
      </c>
      <c r="G918" s="375" t="s">
        <v>390</v>
      </c>
      <c r="H918" s="375" t="s">
        <v>401</v>
      </c>
      <c r="I918" s="378">
        <v>2.403922356970045E-4</v>
      </c>
      <c r="J918" s="375" t="s">
        <v>1023</v>
      </c>
      <c r="K918" s="375" t="s">
        <v>477</v>
      </c>
      <c r="L918" s="375" t="s">
        <v>1024</v>
      </c>
      <c r="M918" s="375" t="s">
        <v>475</v>
      </c>
      <c r="N918" s="831" t="s">
        <v>755</v>
      </c>
      <c r="U918" s="862"/>
    </row>
    <row r="919" spans="1:21" x14ac:dyDescent="0.4">
      <c r="A919" s="428" t="s">
        <v>49</v>
      </c>
      <c r="B919" s="375" t="s">
        <v>416</v>
      </c>
      <c r="C919" s="375" t="s">
        <v>59</v>
      </c>
      <c r="D919" s="375" t="s">
        <v>406</v>
      </c>
      <c r="E919" s="375" t="s">
        <v>750</v>
      </c>
      <c r="F919" s="824">
        <v>0.34799999999999998</v>
      </c>
      <c r="G919" s="375" t="s">
        <v>391</v>
      </c>
      <c r="H919" s="375" t="s">
        <v>401</v>
      </c>
      <c r="I919" s="378">
        <v>1.4434185442184841E-4</v>
      </c>
      <c r="J919" s="375" t="s">
        <v>1023</v>
      </c>
      <c r="K919" s="375" t="s">
        <v>477</v>
      </c>
      <c r="L919" s="375" t="s">
        <v>1024</v>
      </c>
      <c r="M919" s="375" t="s">
        <v>475</v>
      </c>
      <c r="N919" s="831" t="s">
        <v>755</v>
      </c>
      <c r="U919" s="862"/>
    </row>
    <row r="920" spans="1:21" x14ac:dyDescent="0.4">
      <c r="A920" s="428" t="s">
        <v>49</v>
      </c>
      <c r="B920" s="375" t="s">
        <v>416</v>
      </c>
      <c r="C920" s="375" t="s">
        <v>59</v>
      </c>
      <c r="D920" s="375" t="s">
        <v>406</v>
      </c>
      <c r="E920" s="375" t="s">
        <v>750</v>
      </c>
      <c r="F920" s="824">
        <v>0.34799999999999998</v>
      </c>
      <c r="G920" s="375" t="s">
        <v>392</v>
      </c>
      <c r="H920" s="375" t="s">
        <v>401</v>
      </c>
      <c r="I920" s="378">
        <v>1.6210189873570424E-3</v>
      </c>
      <c r="J920" s="375" t="s">
        <v>1023</v>
      </c>
      <c r="K920" s="375" t="s">
        <v>477</v>
      </c>
      <c r="L920" s="375" t="s">
        <v>1024</v>
      </c>
      <c r="M920" s="375" t="s">
        <v>475</v>
      </c>
      <c r="N920" s="831" t="s">
        <v>755</v>
      </c>
      <c r="U920" s="862"/>
    </row>
    <row r="921" spans="1:21" x14ac:dyDescent="0.4">
      <c r="A921" s="428" t="s">
        <v>49</v>
      </c>
      <c r="B921" s="375" t="s">
        <v>416</v>
      </c>
      <c r="C921" s="375" t="s">
        <v>59</v>
      </c>
      <c r="D921" s="375" t="s">
        <v>406</v>
      </c>
      <c r="E921" s="375" t="s">
        <v>750</v>
      </c>
      <c r="F921" s="824">
        <v>0.34799999999999998</v>
      </c>
      <c r="G921" s="375" t="s">
        <v>393</v>
      </c>
      <c r="H921" s="375" t="s">
        <v>401</v>
      </c>
      <c r="I921" s="378">
        <v>6.2010551635696922E-6</v>
      </c>
      <c r="J921" s="375" t="s">
        <v>1023</v>
      </c>
      <c r="K921" s="375" t="s">
        <v>477</v>
      </c>
      <c r="L921" s="375" t="s">
        <v>1024</v>
      </c>
      <c r="M921" s="375" t="s">
        <v>475</v>
      </c>
      <c r="N921" s="831" t="s">
        <v>755</v>
      </c>
      <c r="U921" s="862"/>
    </row>
    <row r="922" spans="1:21" x14ac:dyDescent="0.4">
      <c r="A922" s="428" t="s">
        <v>49</v>
      </c>
      <c r="B922" s="375" t="s">
        <v>416</v>
      </c>
      <c r="C922" s="375" t="s">
        <v>59</v>
      </c>
      <c r="D922" s="375" t="s">
        <v>406</v>
      </c>
      <c r="E922" s="375" t="s">
        <v>750</v>
      </c>
      <c r="F922" s="824">
        <v>0.34799999999999998</v>
      </c>
      <c r="G922" s="375" t="s">
        <v>394</v>
      </c>
      <c r="H922" s="375" t="s">
        <v>401</v>
      </c>
      <c r="I922" s="378">
        <v>1.168238313690641E-5</v>
      </c>
      <c r="J922" s="375" t="s">
        <v>1023</v>
      </c>
      <c r="K922" s="375" t="s">
        <v>477</v>
      </c>
      <c r="L922" s="375" t="s">
        <v>1024</v>
      </c>
      <c r="M922" s="375" t="s">
        <v>475</v>
      </c>
      <c r="N922" s="831" t="s">
        <v>755</v>
      </c>
      <c r="U922" s="862"/>
    </row>
    <row r="923" spans="1:21" x14ac:dyDescent="0.4">
      <c r="A923" s="428" t="s">
        <v>49</v>
      </c>
      <c r="B923" s="375" t="s">
        <v>416</v>
      </c>
      <c r="C923" s="375" t="s">
        <v>59</v>
      </c>
      <c r="D923" s="375" t="s">
        <v>406</v>
      </c>
      <c r="E923" s="375" t="s">
        <v>750</v>
      </c>
      <c r="F923" s="824">
        <v>0.34799999999999998</v>
      </c>
      <c r="G923" s="375" t="s">
        <v>395</v>
      </c>
      <c r="H923" s="375" t="s">
        <v>401</v>
      </c>
      <c r="I923" s="378">
        <v>1.1288505074025222E-5</v>
      </c>
      <c r="J923" s="375" t="s">
        <v>1023</v>
      </c>
      <c r="K923" s="375" t="s">
        <v>477</v>
      </c>
      <c r="L923" s="375" t="s">
        <v>1024</v>
      </c>
      <c r="M923" s="375" t="s">
        <v>475</v>
      </c>
      <c r="N923" s="831" t="s">
        <v>755</v>
      </c>
      <c r="U923" s="862"/>
    </row>
    <row r="924" spans="1:21" x14ac:dyDescent="0.4">
      <c r="A924" s="428" t="s">
        <v>49</v>
      </c>
      <c r="B924" s="375" t="s">
        <v>416</v>
      </c>
      <c r="C924" s="375" t="s">
        <v>59</v>
      </c>
      <c r="D924" s="375" t="s">
        <v>406</v>
      </c>
      <c r="E924" s="375" t="s">
        <v>750</v>
      </c>
      <c r="F924" s="824">
        <v>0.34799999999999998</v>
      </c>
      <c r="G924" s="375" t="s">
        <v>396</v>
      </c>
      <c r="H924" s="375" t="s">
        <v>401</v>
      </c>
      <c r="I924" s="378">
        <v>1.6007890236458171E-5</v>
      </c>
      <c r="J924" s="375" t="s">
        <v>1023</v>
      </c>
      <c r="K924" s="375" t="s">
        <v>477</v>
      </c>
      <c r="L924" s="375" t="s">
        <v>1024</v>
      </c>
      <c r="M924" s="375" t="s">
        <v>475</v>
      </c>
      <c r="N924" s="831" t="s">
        <v>755</v>
      </c>
      <c r="U924" s="862"/>
    </row>
    <row r="925" spans="1:21" x14ac:dyDescent="0.4">
      <c r="A925" s="428" t="s">
        <v>49</v>
      </c>
      <c r="B925" s="375" t="s">
        <v>416</v>
      </c>
      <c r="C925" s="375" t="s">
        <v>59</v>
      </c>
      <c r="D925" s="375" t="s">
        <v>406</v>
      </c>
      <c r="E925" s="375" t="s">
        <v>750</v>
      </c>
      <c r="F925" s="824">
        <v>0.34799999999999998</v>
      </c>
      <c r="G925" s="375" t="s">
        <v>1025</v>
      </c>
      <c r="H925" s="375" t="s">
        <v>401</v>
      </c>
      <c r="I925" s="378">
        <v>2.1102088254227929</v>
      </c>
      <c r="J925" s="375" t="s">
        <v>1023</v>
      </c>
      <c r="K925" s="375" t="s">
        <v>477</v>
      </c>
      <c r="L925" s="375" t="s">
        <v>1024</v>
      </c>
      <c r="M925" s="375" t="s">
        <v>475</v>
      </c>
      <c r="N925" s="831" t="s">
        <v>755</v>
      </c>
      <c r="U925" s="862"/>
    </row>
    <row r="926" spans="1:21" x14ac:dyDescent="0.4">
      <c r="A926" s="428" t="s">
        <v>49</v>
      </c>
      <c r="B926" s="375" t="s">
        <v>416</v>
      </c>
      <c r="C926" s="375" t="s">
        <v>60</v>
      </c>
      <c r="D926" s="375" t="s">
        <v>52</v>
      </c>
      <c r="E926" s="375"/>
      <c r="F926" s="824">
        <v>0.22500000000000001</v>
      </c>
      <c r="G926" s="375" t="s">
        <v>387</v>
      </c>
      <c r="H926" s="375" t="s">
        <v>400</v>
      </c>
      <c r="I926" s="763">
        <v>2.400000568690408E-5</v>
      </c>
      <c r="J926" s="375" t="s">
        <v>1023</v>
      </c>
      <c r="K926" s="375" t="s">
        <v>477</v>
      </c>
      <c r="L926" s="375" t="s">
        <v>1024</v>
      </c>
      <c r="M926" s="375" t="s">
        <v>475</v>
      </c>
      <c r="N926" s="831" t="s">
        <v>769</v>
      </c>
      <c r="U926" s="862"/>
    </row>
    <row r="927" spans="1:21" x14ac:dyDescent="0.4">
      <c r="A927" s="428" t="s">
        <v>49</v>
      </c>
      <c r="B927" s="375" t="s">
        <v>416</v>
      </c>
      <c r="C927" s="375" t="s">
        <v>60</v>
      </c>
      <c r="D927" s="375" t="s">
        <v>52</v>
      </c>
      <c r="E927" s="375"/>
      <c r="F927" s="824">
        <v>0.22500000000000001</v>
      </c>
      <c r="G927" s="375" t="s">
        <v>388</v>
      </c>
      <c r="H927" s="375" t="s">
        <v>400</v>
      </c>
      <c r="I927" s="763">
        <v>2.0400004833868472E-4</v>
      </c>
      <c r="J927" s="375" t="s">
        <v>1023</v>
      </c>
      <c r="K927" s="375" t="s">
        <v>477</v>
      </c>
      <c r="L927" s="375" t="s">
        <v>1024</v>
      </c>
      <c r="M927" s="375" t="s">
        <v>475</v>
      </c>
      <c r="N927" s="831" t="s">
        <v>769</v>
      </c>
      <c r="U927" s="862"/>
    </row>
    <row r="928" spans="1:21" x14ac:dyDescent="0.4">
      <c r="A928" s="428" t="s">
        <v>49</v>
      </c>
      <c r="B928" s="375" t="s">
        <v>416</v>
      </c>
      <c r="C928" s="375" t="s">
        <v>60</v>
      </c>
      <c r="D928" s="375" t="s">
        <v>52</v>
      </c>
      <c r="E928" s="375"/>
      <c r="F928" s="824">
        <v>0.22500000000000001</v>
      </c>
      <c r="G928" s="375" t="s">
        <v>389</v>
      </c>
      <c r="H928" s="375" t="s">
        <v>400</v>
      </c>
      <c r="I928" s="763">
        <v>2.8480006748459511E-3</v>
      </c>
      <c r="J928" s="375" t="s">
        <v>1023</v>
      </c>
      <c r="K928" s="375" t="s">
        <v>477</v>
      </c>
      <c r="L928" s="375" t="s">
        <v>1024</v>
      </c>
      <c r="M928" s="375" t="s">
        <v>475</v>
      </c>
      <c r="N928" s="831" t="s">
        <v>769</v>
      </c>
      <c r="U928" s="862"/>
    </row>
    <row r="929" spans="1:21" x14ac:dyDescent="0.4">
      <c r="A929" s="428" t="s">
        <v>49</v>
      </c>
      <c r="B929" s="375" t="s">
        <v>416</v>
      </c>
      <c r="C929" s="375" t="s">
        <v>60</v>
      </c>
      <c r="D929" s="375" t="s">
        <v>52</v>
      </c>
      <c r="E929" s="375"/>
      <c r="F929" s="824">
        <v>0.22500000000000001</v>
      </c>
      <c r="G929" s="375" t="s">
        <v>390</v>
      </c>
      <c r="H929" s="375" t="s">
        <v>400</v>
      </c>
      <c r="I929" s="763">
        <v>1.1800002796061175E-4</v>
      </c>
      <c r="J929" s="375" t="s">
        <v>1023</v>
      </c>
      <c r="K929" s="375" t="s">
        <v>477</v>
      </c>
      <c r="L929" s="375" t="s">
        <v>1024</v>
      </c>
      <c r="M929" s="375" t="s">
        <v>475</v>
      </c>
      <c r="N929" s="831" t="s">
        <v>769</v>
      </c>
      <c r="U929" s="862"/>
    </row>
    <row r="930" spans="1:21" x14ac:dyDescent="0.4">
      <c r="A930" s="428" t="s">
        <v>49</v>
      </c>
      <c r="B930" s="375" t="s">
        <v>416</v>
      </c>
      <c r="C930" s="375" t="s">
        <v>60</v>
      </c>
      <c r="D930" s="375" t="s">
        <v>52</v>
      </c>
      <c r="E930" s="375"/>
      <c r="F930" s="824">
        <v>0.22500000000000001</v>
      </c>
      <c r="G930" s="375" t="s">
        <v>391</v>
      </c>
      <c r="H930" s="375" t="s">
        <v>400</v>
      </c>
      <c r="I930" s="763">
        <v>1.1800002796061175E-4</v>
      </c>
      <c r="J930" s="375" t="s">
        <v>1023</v>
      </c>
      <c r="K930" s="375" t="s">
        <v>477</v>
      </c>
      <c r="L930" s="375" t="s">
        <v>1024</v>
      </c>
      <c r="M930" s="375" t="s">
        <v>475</v>
      </c>
      <c r="N930" s="831" t="s">
        <v>769</v>
      </c>
      <c r="U930" s="862"/>
    </row>
    <row r="931" spans="1:21" x14ac:dyDescent="0.4">
      <c r="A931" s="428" t="s">
        <v>49</v>
      </c>
      <c r="B931" s="375" t="s">
        <v>416</v>
      </c>
      <c r="C931" s="375" t="s">
        <v>60</v>
      </c>
      <c r="D931" s="375" t="s">
        <v>52</v>
      </c>
      <c r="E931" s="375"/>
      <c r="F931" s="824">
        <v>0.22500000000000001</v>
      </c>
      <c r="G931" s="375" t="s">
        <v>392</v>
      </c>
      <c r="H931" s="375" t="s">
        <v>400</v>
      </c>
      <c r="I931" s="763">
        <v>8.9630021238217214E-3</v>
      </c>
      <c r="J931" s="375" t="s">
        <v>1023</v>
      </c>
      <c r="K931" s="375" t="s">
        <v>477</v>
      </c>
      <c r="L931" s="375" t="s">
        <v>1024</v>
      </c>
      <c r="M931" s="375" t="s">
        <v>475</v>
      </c>
      <c r="N931" s="831" t="s">
        <v>769</v>
      </c>
      <c r="U931" s="862"/>
    </row>
    <row r="932" spans="1:21" x14ac:dyDescent="0.4">
      <c r="A932" s="428" t="s">
        <v>49</v>
      </c>
      <c r="B932" s="375" t="s">
        <v>416</v>
      </c>
      <c r="C932" s="375" t="s">
        <v>60</v>
      </c>
      <c r="D932" s="375" t="s">
        <v>52</v>
      </c>
      <c r="E932" s="375"/>
      <c r="F932" s="824">
        <v>0.22500000000000001</v>
      </c>
      <c r="G932" s="375" t="s">
        <v>393</v>
      </c>
      <c r="H932" s="375" t="s">
        <v>400</v>
      </c>
      <c r="I932" s="763">
        <v>5.074001202306304E-6</v>
      </c>
      <c r="J932" s="375" t="s">
        <v>1023</v>
      </c>
      <c r="K932" s="375" t="s">
        <v>477</v>
      </c>
      <c r="L932" s="375" t="s">
        <v>1024</v>
      </c>
      <c r="M932" s="375" t="s">
        <v>475</v>
      </c>
      <c r="N932" s="831" t="s">
        <v>769</v>
      </c>
      <c r="U932" s="862"/>
    </row>
    <row r="933" spans="1:21" x14ac:dyDescent="0.4">
      <c r="A933" s="428" t="s">
        <v>49</v>
      </c>
      <c r="B933" s="375" t="s">
        <v>416</v>
      </c>
      <c r="C933" s="375" t="s">
        <v>60</v>
      </c>
      <c r="D933" s="375" t="s">
        <v>52</v>
      </c>
      <c r="E933" s="375"/>
      <c r="F933" s="824">
        <v>0.22500000000000001</v>
      </c>
      <c r="G933" s="375" t="s">
        <v>394</v>
      </c>
      <c r="H933" s="375" t="s">
        <v>400</v>
      </c>
      <c r="I933" s="763">
        <v>9.5580022648095496E-6</v>
      </c>
      <c r="J933" s="375" t="s">
        <v>1023</v>
      </c>
      <c r="K933" s="375" t="s">
        <v>477</v>
      </c>
      <c r="L933" s="375" t="s">
        <v>1024</v>
      </c>
      <c r="M933" s="375" t="s">
        <v>475</v>
      </c>
      <c r="N933" s="831" t="s">
        <v>769</v>
      </c>
      <c r="U933" s="862"/>
    </row>
    <row r="934" spans="1:21" x14ac:dyDescent="0.4">
      <c r="A934" s="428" t="s">
        <v>49</v>
      </c>
      <c r="B934" s="375" t="s">
        <v>416</v>
      </c>
      <c r="C934" s="375" t="s">
        <v>60</v>
      </c>
      <c r="D934" s="375" t="s">
        <v>52</v>
      </c>
      <c r="E934" s="375"/>
      <c r="F934" s="824">
        <v>0.22500000000000001</v>
      </c>
      <c r="G934" s="375" t="s">
        <v>395</v>
      </c>
      <c r="H934" s="375" t="s">
        <v>400</v>
      </c>
      <c r="I934" s="763">
        <v>1.6000003791269388E-5</v>
      </c>
      <c r="J934" s="375" t="s">
        <v>1023</v>
      </c>
      <c r="K934" s="375" t="s">
        <v>477</v>
      </c>
      <c r="L934" s="375" t="s">
        <v>1024</v>
      </c>
      <c r="M934" s="375" t="s">
        <v>475</v>
      </c>
      <c r="N934" s="831" t="s">
        <v>769</v>
      </c>
      <c r="U934" s="862"/>
    </row>
    <row r="935" spans="1:21" x14ac:dyDescent="0.4">
      <c r="A935" s="428" t="s">
        <v>49</v>
      </c>
      <c r="B935" s="375" t="s">
        <v>416</v>
      </c>
      <c r="C935" s="375" t="s">
        <v>60</v>
      </c>
      <c r="D935" s="375" t="s">
        <v>52</v>
      </c>
      <c r="E935" s="375"/>
      <c r="F935" s="824">
        <v>0.22500000000000001</v>
      </c>
      <c r="G935" s="375" t="s">
        <v>396</v>
      </c>
      <c r="H935" s="375" t="s">
        <v>400</v>
      </c>
      <c r="I935" s="763">
        <v>2.400000568690408E-5</v>
      </c>
      <c r="J935" s="375" t="s">
        <v>1023</v>
      </c>
      <c r="K935" s="375" t="s">
        <v>477</v>
      </c>
      <c r="L935" s="375" t="s">
        <v>1024</v>
      </c>
      <c r="M935" s="375" t="s">
        <v>475</v>
      </c>
      <c r="N935" s="831" t="s">
        <v>769</v>
      </c>
      <c r="U935" s="862"/>
    </row>
    <row r="936" spans="1:21" x14ac:dyDescent="0.4">
      <c r="A936" s="428" t="s">
        <v>49</v>
      </c>
      <c r="B936" s="375" t="s">
        <v>416</v>
      </c>
      <c r="C936" s="375" t="s">
        <v>60</v>
      </c>
      <c r="D936" s="375" t="s">
        <v>52</v>
      </c>
      <c r="E936" s="375"/>
      <c r="F936" s="824">
        <v>0.22500000000000001</v>
      </c>
      <c r="G936" s="375" t="s">
        <v>1025</v>
      </c>
      <c r="H936" s="375" t="s">
        <v>400</v>
      </c>
      <c r="I936" s="763">
        <v>3.2609137274189237</v>
      </c>
      <c r="J936" s="375" t="s">
        <v>1023</v>
      </c>
      <c r="K936" s="375" t="s">
        <v>477</v>
      </c>
      <c r="L936" s="375" t="s">
        <v>1024</v>
      </c>
      <c r="M936" s="375" t="s">
        <v>475</v>
      </c>
      <c r="N936" s="831" t="s">
        <v>769</v>
      </c>
      <c r="U936" s="862"/>
    </row>
    <row r="937" spans="1:21" x14ac:dyDescent="0.4">
      <c r="A937" s="428" t="s">
        <v>49</v>
      </c>
      <c r="B937" s="375" t="s">
        <v>416</v>
      </c>
      <c r="C937" s="375" t="s">
        <v>60</v>
      </c>
      <c r="D937" s="375" t="s">
        <v>52</v>
      </c>
      <c r="E937" s="375"/>
      <c r="F937" s="824">
        <v>0.22500000000000001</v>
      </c>
      <c r="G937" s="375" t="s">
        <v>387</v>
      </c>
      <c r="H937" s="375" t="s">
        <v>401</v>
      </c>
      <c r="I937" s="378">
        <v>2.4811814245061489E-5</v>
      </c>
      <c r="J937" s="375" t="s">
        <v>1023</v>
      </c>
      <c r="K937" s="375" t="s">
        <v>477</v>
      </c>
      <c r="L937" s="375" t="s">
        <v>1024</v>
      </c>
      <c r="M937" s="375" t="s">
        <v>475</v>
      </c>
      <c r="N937" s="831" t="s">
        <v>773</v>
      </c>
      <c r="U937" s="862"/>
    </row>
    <row r="938" spans="1:21" x14ac:dyDescent="0.4">
      <c r="A938" s="428" t="s">
        <v>49</v>
      </c>
      <c r="B938" s="375" t="s">
        <v>416</v>
      </c>
      <c r="C938" s="375" t="s">
        <v>60</v>
      </c>
      <c r="D938" s="375" t="s">
        <v>52</v>
      </c>
      <c r="E938" s="375"/>
      <c r="F938" s="824">
        <v>0.22500000000000001</v>
      </c>
      <c r="G938" s="375" t="s">
        <v>388</v>
      </c>
      <c r="H938" s="375" t="s">
        <v>401</v>
      </c>
      <c r="I938" s="378">
        <v>2.0946177402691334E-4</v>
      </c>
      <c r="J938" s="375" t="s">
        <v>1023</v>
      </c>
      <c r="K938" s="375" t="s">
        <v>477</v>
      </c>
      <c r="L938" s="375" t="s">
        <v>1024</v>
      </c>
      <c r="M938" s="375" t="s">
        <v>475</v>
      </c>
      <c r="N938" s="831" t="s">
        <v>773</v>
      </c>
      <c r="U938" s="862"/>
    </row>
    <row r="939" spans="1:21" x14ac:dyDescent="0.4">
      <c r="A939" s="428" t="s">
        <v>49</v>
      </c>
      <c r="B939" s="375" t="s">
        <v>416</v>
      </c>
      <c r="C939" s="375" t="s">
        <v>60</v>
      </c>
      <c r="D939" s="375" t="s">
        <v>52</v>
      </c>
      <c r="E939" s="375"/>
      <c r="F939" s="824">
        <v>0.22500000000000001</v>
      </c>
      <c r="G939" s="375" t="s">
        <v>389</v>
      </c>
      <c r="H939" s="375" t="s">
        <v>401</v>
      </c>
      <c r="I939" s="378">
        <v>2.8488290476436128E-3</v>
      </c>
      <c r="J939" s="375" t="s">
        <v>1023</v>
      </c>
      <c r="K939" s="375" t="s">
        <v>477</v>
      </c>
      <c r="L939" s="375" t="s">
        <v>1024</v>
      </c>
      <c r="M939" s="375" t="s">
        <v>475</v>
      </c>
      <c r="N939" s="831" t="s">
        <v>773</v>
      </c>
      <c r="U939" s="862"/>
    </row>
    <row r="940" spans="1:21" x14ac:dyDescent="0.4">
      <c r="A940" s="428" t="s">
        <v>49</v>
      </c>
      <c r="B940" s="375" t="s">
        <v>416</v>
      </c>
      <c r="C940" s="375" t="s">
        <v>60</v>
      </c>
      <c r="D940" s="375" t="s">
        <v>52</v>
      </c>
      <c r="E940" s="375"/>
      <c r="F940" s="824">
        <v>0.22500000000000001</v>
      </c>
      <c r="G940" s="375" t="s">
        <v>390</v>
      </c>
      <c r="H940" s="375" t="s">
        <v>401</v>
      </c>
      <c r="I940" s="378">
        <v>1.1850220681464038E-4</v>
      </c>
      <c r="J940" s="375" t="s">
        <v>1023</v>
      </c>
      <c r="K940" s="375" t="s">
        <v>477</v>
      </c>
      <c r="L940" s="375" t="s">
        <v>1024</v>
      </c>
      <c r="M940" s="375" t="s">
        <v>475</v>
      </c>
      <c r="N940" s="831" t="s">
        <v>773</v>
      </c>
      <c r="U940" s="862"/>
    </row>
    <row r="941" spans="1:21" x14ac:dyDescent="0.4">
      <c r="A941" s="428" t="s">
        <v>49</v>
      </c>
      <c r="B941" s="375" t="s">
        <v>416</v>
      </c>
      <c r="C941" s="375" t="s">
        <v>60</v>
      </c>
      <c r="D941" s="375" t="s">
        <v>52</v>
      </c>
      <c r="E941" s="375"/>
      <c r="F941" s="824">
        <v>0.22500000000000001</v>
      </c>
      <c r="G941" s="375" t="s">
        <v>391</v>
      </c>
      <c r="H941" s="375" t="s">
        <v>401</v>
      </c>
      <c r="I941" s="378">
        <v>1.1823184823497069E-4</v>
      </c>
      <c r="J941" s="375" t="s">
        <v>1023</v>
      </c>
      <c r="K941" s="375" t="s">
        <v>477</v>
      </c>
      <c r="L941" s="375" t="s">
        <v>1024</v>
      </c>
      <c r="M941" s="375" t="s">
        <v>475</v>
      </c>
      <c r="N941" s="831" t="s">
        <v>773</v>
      </c>
      <c r="U941" s="862"/>
    </row>
    <row r="942" spans="1:21" x14ac:dyDescent="0.4">
      <c r="A942" s="428" t="s">
        <v>49</v>
      </c>
      <c r="B942" s="375" t="s">
        <v>416</v>
      </c>
      <c r="C942" s="375" t="s">
        <v>60</v>
      </c>
      <c r="D942" s="375" t="s">
        <v>52</v>
      </c>
      <c r="E942" s="375"/>
      <c r="F942" s="824">
        <v>0.22500000000000001</v>
      </c>
      <c r="G942" s="375" t="s">
        <v>392</v>
      </c>
      <c r="H942" s="375" t="s">
        <v>401</v>
      </c>
      <c r="I942" s="378">
        <v>8.9658307277416249E-3</v>
      </c>
      <c r="J942" s="375" t="s">
        <v>1023</v>
      </c>
      <c r="K942" s="375" t="s">
        <v>477</v>
      </c>
      <c r="L942" s="375" t="s">
        <v>1024</v>
      </c>
      <c r="M942" s="375" t="s">
        <v>475</v>
      </c>
      <c r="N942" s="831" t="s">
        <v>773</v>
      </c>
      <c r="U942" s="862"/>
    </row>
    <row r="943" spans="1:21" x14ac:dyDescent="0.4">
      <c r="A943" s="428" t="s">
        <v>49</v>
      </c>
      <c r="B943" s="375" t="s">
        <v>416</v>
      </c>
      <c r="C943" s="375" t="s">
        <v>60</v>
      </c>
      <c r="D943" s="375" t="s">
        <v>52</v>
      </c>
      <c r="E943" s="375"/>
      <c r="F943" s="824">
        <v>0.22500000000000001</v>
      </c>
      <c r="G943" s="375" t="s">
        <v>393</v>
      </c>
      <c r="H943" s="375" t="s">
        <v>401</v>
      </c>
      <c r="I943" s="378">
        <v>5.0783248975339477E-6</v>
      </c>
      <c r="J943" s="375" t="s">
        <v>1023</v>
      </c>
      <c r="K943" s="375" t="s">
        <v>477</v>
      </c>
      <c r="L943" s="375" t="s">
        <v>1024</v>
      </c>
      <c r="M943" s="375" t="s">
        <v>475</v>
      </c>
      <c r="N943" s="831" t="s">
        <v>773</v>
      </c>
      <c r="U943" s="862"/>
    </row>
    <row r="944" spans="1:21" x14ac:dyDescent="0.4">
      <c r="A944" s="428" t="s">
        <v>49</v>
      </c>
      <c r="B944" s="375" t="s">
        <v>416</v>
      </c>
      <c r="C944" s="375" t="s">
        <v>60</v>
      </c>
      <c r="D944" s="375" t="s">
        <v>52</v>
      </c>
      <c r="E944" s="375"/>
      <c r="F944" s="824">
        <v>0.22500000000000001</v>
      </c>
      <c r="G944" s="375" t="s">
        <v>394</v>
      </c>
      <c r="H944" s="375" t="s">
        <v>401</v>
      </c>
      <c r="I944" s="378">
        <v>9.5674726357693128E-6</v>
      </c>
      <c r="J944" s="375" t="s">
        <v>1023</v>
      </c>
      <c r="K944" s="375" t="s">
        <v>477</v>
      </c>
      <c r="L944" s="375" t="s">
        <v>1024</v>
      </c>
      <c r="M944" s="375" t="s">
        <v>475</v>
      </c>
      <c r="N944" s="831" t="s">
        <v>773</v>
      </c>
      <c r="U944" s="862"/>
    </row>
    <row r="945" spans="1:21" x14ac:dyDescent="0.4">
      <c r="A945" s="428" t="s">
        <v>49</v>
      </c>
      <c r="B945" s="375" t="s">
        <v>416</v>
      </c>
      <c r="C945" s="375" t="s">
        <v>60</v>
      </c>
      <c r="D945" s="375" t="s">
        <v>52</v>
      </c>
      <c r="E945" s="375"/>
      <c r="F945" s="824">
        <v>0.22500000000000001</v>
      </c>
      <c r="G945" s="375" t="s">
        <v>395</v>
      </c>
      <c r="H945" s="375" t="s">
        <v>401</v>
      </c>
      <c r="I945" s="378">
        <v>1.7288506495751242E-5</v>
      </c>
      <c r="J945" s="375" t="s">
        <v>1023</v>
      </c>
      <c r="K945" s="375" t="s">
        <v>477</v>
      </c>
      <c r="L945" s="375" t="s">
        <v>1024</v>
      </c>
      <c r="M945" s="375" t="s">
        <v>475</v>
      </c>
      <c r="N945" s="831" t="s">
        <v>773</v>
      </c>
      <c r="U945" s="862"/>
    </row>
    <row r="946" spans="1:21" x14ac:dyDescent="0.4">
      <c r="A946" s="428" t="s">
        <v>49</v>
      </c>
      <c r="B946" s="375" t="s">
        <v>416</v>
      </c>
      <c r="C946" s="375" t="s">
        <v>60</v>
      </c>
      <c r="D946" s="375" t="s">
        <v>52</v>
      </c>
      <c r="E946" s="375"/>
      <c r="F946" s="824">
        <v>0.22500000000000001</v>
      </c>
      <c r="G946" s="375" t="s">
        <v>396</v>
      </c>
      <c r="H946" s="375" t="s">
        <v>401</v>
      </c>
      <c r="I946" s="378">
        <v>2.4007892132092866E-5</v>
      </c>
      <c r="J946" s="375" t="s">
        <v>1023</v>
      </c>
      <c r="K946" s="375" t="s">
        <v>477</v>
      </c>
      <c r="L946" s="375" t="s">
        <v>1024</v>
      </c>
      <c r="M946" s="375" t="s">
        <v>475</v>
      </c>
      <c r="N946" s="831" t="s">
        <v>773</v>
      </c>
      <c r="U946" s="862"/>
    </row>
    <row r="947" spans="1:21" x14ac:dyDescent="0.4">
      <c r="A947" s="428" t="s">
        <v>49</v>
      </c>
      <c r="B947" s="375" t="s">
        <v>416</v>
      </c>
      <c r="C947" s="375" t="s">
        <v>60</v>
      </c>
      <c r="D947" s="375" t="s">
        <v>52</v>
      </c>
      <c r="E947" s="375"/>
      <c r="F947" s="824">
        <v>0.22500000000000001</v>
      </c>
      <c r="G947" s="375" t="s">
        <v>1025</v>
      </c>
      <c r="H947" s="375" t="s">
        <v>401</v>
      </c>
      <c r="I947" s="378">
        <v>3.2626258902092165</v>
      </c>
      <c r="J947" s="375" t="s">
        <v>1023</v>
      </c>
      <c r="K947" s="375" t="s">
        <v>477</v>
      </c>
      <c r="L947" s="375" t="s">
        <v>1024</v>
      </c>
      <c r="M947" s="375" t="s">
        <v>475</v>
      </c>
      <c r="N947" s="831" t="s">
        <v>773</v>
      </c>
      <c r="U947" s="862"/>
    </row>
    <row r="948" spans="1:21" x14ac:dyDescent="0.4">
      <c r="A948" s="428" t="s">
        <v>49</v>
      </c>
      <c r="B948" s="375" t="s">
        <v>416</v>
      </c>
      <c r="C948" s="375" t="s">
        <v>60</v>
      </c>
      <c r="D948" s="375" t="s">
        <v>53</v>
      </c>
      <c r="E948" s="375"/>
      <c r="F948" s="824">
        <v>0.39</v>
      </c>
      <c r="G948" s="375" t="s">
        <v>387</v>
      </c>
      <c r="H948" s="375" t="s">
        <v>400</v>
      </c>
      <c r="I948" s="763">
        <v>9.0000021325890313E-7</v>
      </c>
      <c r="J948" s="375" t="s">
        <v>1023</v>
      </c>
      <c r="K948" s="375" t="s">
        <v>477</v>
      </c>
      <c r="L948" s="375" t="s">
        <v>1024</v>
      </c>
      <c r="M948" s="375" t="s">
        <v>475</v>
      </c>
      <c r="N948" s="831" t="s">
        <v>779</v>
      </c>
      <c r="U948" s="862"/>
    </row>
    <row r="949" spans="1:21" x14ac:dyDescent="0.4">
      <c r="A949" s="428" t="s">
        <v>49</v>
      </c>
      <c r="B949" s="375" t="s">
        <v>416</v>
      </c>
      <c r="C949" s="375" t="s">
        <v>60</v>
      </c>
      <c r="D949" s="375" t="s">
        <v>53</v>
      </c>
      <c r="E949" s="375"/>
      <c r="F949" s="824">
        <v>0.39</v>
      </c>
      <c r="G949" s="375" t="s">
        <v>388</v>
      </c>
      <c r="H949" s="375" t="s">
        <v>400</v>
      </c>
      <c r="I949" s="763">
        <v>1.5100003578010487E-5</v>
      </c>
      <c r="J949" s="375" t="s">
        <v>1023</v>
      </c>
      <c r="K949" s="375" t="s">
        <v>477</v>
      </c>
      <c r="L949" s="375" t="s">
        <v>1024</v>
      </c>
      <c r="M949" s="375" t="s">
        <v>475</v>
      </c>
      <c r="N949" s="831" t="s">
        <v>779</v>
      </c>
      <c r="U949" s="862"/>
    </row>
    <row r="950" spans="1:21" x14ac:dyDescent="0.4">
      <c r="A950" s="428" t="s">
        <v>49</v>
      </c>
      <c r="B950" s="375" t="s">
        <v>416</v>
      </c>
      <c r="C950" s="375" t="s">
        <v>60</v>
      </c>
      <c r="D950" s="375" t="s">
        <v>53</v>
      </c>
      <c r="E950" s="375"/>
      <c r="F950" s="824">
        <v>0.39</v>
      </c>
      <c r="G950" s="375" t="s">
        <v>389</v>
      </c>
      <c r="H950" s="375" t="s">
        <v>400</v>
      </c>
      <c r="I950" s="763">
        <v>2.3500005568426909E-4</v>
      </c>
      <c r="J950" s="375" t="s">
        <v>1023</v>
      </c>
      <c r="K950" s="375" t="s">
        <v>477</v>
      </c>
      <c r="L950" s="375" t="s">
        <v>1024</v>
      </c>
      <c r="M950" s="375" t="s">
        <v>475</v>
      </c>
      <c r="N950" s="831" t="s">
        <v>779</v>
      </c>
      <c r="U950" s="862"/>
    </row>
    <row r="951" spans="1:21" x14ac:dyDescent="0.4">
      <c r="A951" s="428" t="s">
        <v>49</v>
      </c>
      <c r="B951" s="375" t="s">
        <v>416</v>
      </c>
      <c r="C951" s="375" t="s">
        <v>60</v>
      </c>
      <c r="D951" s="375" t="s">
        <v>53</v>
      </c>
      <c r="E951" s="375"/>
      <c r="F951" s="824">
        <v>0.39</v>
      </c>
      <c r="G951" s="375" t="s">
        <v>390</v>
      </c>
      <c r="H951" s="375" t="s">
        <v>400</v>
      </c>
      <c r="I951" s="763">
        <v>2.8400006729503167E-5</v>
      </c>
      <c r="J951" s="375" t="s">
        <v>1023</v>
      </c>
      <c r="K951" s="375" t="s">
        <v>477</v>
      </c>
      <c r="L951" s="375" t="s">
        <v>1024</v>
      </c>
      <c r="M951" s="375" t="s">
        <v>475</v>
      </c>
      <c r="N951" s="831" t="s">
        <v>779</v>
      </c>
      <c r="U951" s="862"/>
    </row>
    <row r="952" spans="1:21" x14ac:dyDescent="0.4">
      <c r="A952" s="428" t="s">
        <v>49</v>
      </c>
      <c r="B952" s="375" t="s">
        <v>416</v>
      </c>
      <c r="C952" s="375" t="s">
        <v>60</v>
      </c>
      <c r="D952" s="375" t="s">
        <v>53</v>
      </c>
      <c r="E952" s="375"/>
      <c r="F952" s="824">
        <v>0.39</v>
      </c>
      <c r="G952" s="375" t="s">
        <v>391</v>
      </c>
      <c r="H952" s="375" t="s">
        <v>400</v>
      </c>
      <c r="I952" s="763">
        <v>8.2700019596123672E-6</v>
      </c>
      <c r="J952" s="375" t="s">
        <v>1023</v>
      </c>
      <c r="K952" s="375" t="s">
        <v>477</v>
      </c>
      <c r="L952" s="375" t="s">
        <v>1024</v>
      </c>
      <c r="M952" s="375" t="s">
        <v>475</v>
      </c>
      <c r="N952" s="831" t="s">
        <v>779</v>
      </c>
      <c r="U952" s="862"/>
    </row>
    <row r="953" spans="1:21" x14ac:dyDescent="0.4">
      <c r="A953" s="428" t="s">
        <v>49</v>
      </c>
      <c r="B953" s="375" t="s">
        <v>416</v>
      </c>
      <c r="C953" s="375" t="s">
        <v>60</v>
      </c>
      <c r="D953" s="375" t="s">
        <v>53</v>
      </c>
      <c r="E953" s="375"/>
      <c r="F953" s="824">
        <v>0.39</v>
      </c>
      <c r="G953" s="375" t="s">
        <v>392</v>
      </c>
      <c r="H953" s="375" t="s">
        <v>400</v>
      </c>
      <c r="I953" s="763">
        <v>4.910001163445794E-6</v>
      </c>
      <c r="J953" s="375" t="s">
        <v>1023</v>
      </c>
      <c r="K953" s="375" t="s">
        <v>477</v>
      </c>
      <c r="L953" s="375" t="s">
        <v>1024</v>
      </c>
      <c r="M953" s="375" t="s">
        <v>475</v>
      </c>
      <c r="N953" s="831" t="s">
        <v>779</v>
      </c>
      <c r="U953" s="862"/>
    </row>
    <row r="954" spans="1:21" x14ac:dyDescent="0.4">
      <c r="A954" s="428" t="s">
        <v>49</v>
      </c>
      <c r="B954" s="375" t="s">
        <v>416</v>
      </c>
      <c r="C954" s="375" t="s">
        <v>60</v>
      </c>
      <c r="D954" s="375" t="s">
        <v>53</v>
      </c>
      <c r="E954" s="375"/>
      <c r="F954" s="824">
        <v>0.39</v>
      </c>
      <c r="G954" s="375" t="s">
        <v>393</v>
      </c>
      <c r="H954" s="375" t="s">
        <v>400</v>
      </c>
      <c r="I954" s="763">
        <v>3.5561008426333167E-7</v>
      </c>
      <c r="J954" s="375" t="s">
        <v>1023</v>
      </c>
      <c r="K954" s="375" t="s">
        <v>477</v>
      </c>
      <c r="L954" s="375" t="s">
        <v>1024</v>
      </c>
      <c r="M954" s="375" t="s">
        <v>475</v>
      </c>
      <c r="N954" s="831" t="s">
        <v>779</v>
      </c>
      <c r="U954" s="862"/>
    </row>
    <row r="955" spans="1:21" x14ac:dyDescent="0.4">
      <c r="A955" s="428" t="s">
        <v>49</v>
      </c>
      <c r="B955" s="375" t="s">
        <v>416</v>
      </c>
      <c r="C955" s="375" t="s">
        <v>60</v>
      </c>
      <c r="D955" s="375" t="s">
        <v>53</v>
      </c>
      <c r="E955" s="375"/>
      <c r="F955" s="824">
        <v>0.39</v>
      </c>
      <c r="G955" s="375" t="s">
        <v>394</v>
      </c>
      <c r="H955" s="375" t="s">
        <v>400</v>
      </c>
      <c r="I955" s="763">
        <v>6.6987015872860153E-7</v>
      </c>
      <c r="J955" s="375" t="s">
        <v>1023</v>
      </c>
      <c r="K955" s="375" t="s">
        <v>477</v>
      </c>
      <c r="L955" s="375" t="s">
        <v>1024</v>
      </c>
      <c r="M955" s="375" t="s">
        <v>475</v>
      </c>
      <c r="N955" s="831" t="s">
        <v>779</v>
      </c>
      <c r="U955" s="862"/>
    </row>
    <row r="956" spans="1:21" x14ac:dyDescent="0.4">
      <c r="A956" s="428" t="s">
        <v>49</v>
      </c>
      <c r="B956" s="375" t="s">
        <v>416</v>
      </c>
      <c r="C956" s="375" t="s">
        <v>60</v>
      </c>
      <c r="D956" s="375" t="s">
        <v>53</v>
      </c>
      <c r="E956" s="375"/>
      <c r="F956" s="824">
        <v>0.39</v>
      </c>
      <c r="G956" s="375" t="s">
        <v>395</v>
      </c>
      <c r="H956" s="375" t="s">
        <v>400</v>
      </c>
      <c r="I956" s="763">
        <v>9.0000021325890309E-6</v>
      </c>
      <c r="J956" s="375" t="s">
        <v>1023</v>
      </c>
      <c r="K956" s="375" t="s">
        <v>477</v>
      </c>
      <c r="L956" s="375" t="s">
        <v>1024</v>
      </c>
      <c r="M956" s="375" t="s">
        <v>475</v>
      </c>
      <c r="N956" s="831" t="s">
        <v>779</v>
      </c>
      <c r="U956" s="862"/>
    </row>
    <row r="957" spans="1:21" x14ac:dyDescent="0.4">
      <c r="A957" s="428" t="s">
        <v>49</v>
      </c>
      <c r="B957" s="375" t="s">
        <v>416</v>
      </c>
      <c r="C957" s="375" t="s">
        <v>60</v>
      </c>
      <c r="D957" s="375" t="s">
        <v>53</v>
      </c>
      <c r="E957" s="375"/>
      <c r="F957" s="824">
        <v>0.39</v>
      </c>
      <c r="G957" s="375" t="s">
        <v>396</v>
      </c>
      <c r="H957" s="375" t="s">
        <v>400</v>
      </c>
      <c r="I957" s="763">
        <v>1.3500003198883547E-5</v>
      </c>
      <c r="J957" s="375" t="s">
        <v>1023</v>
      </c>
      <c r="K957" s="375" t="s">
        <v>477</v>
      </c>
      <c r="L957" s="375" t="s">
        <v>1024</v>
      </c>
      <c r="M957" s="375" t="s">
        <v>475</v>
      </c>
      <c r="N957" s="831" t="s">
        <v>779</v>
      </c>
      <c r="U957" s="862"/>
    </row>
    <row r="958" spans="1:21" x14ac:dyDescent="0.4">
      <c r="A958" s="428" t="s">
        <v>49</v>
      </c>
      <c r="B958" s="375" t="s">
        <v>416</v>
      </c>
      <c r="C958" s="375" t="s">
        <v>60</v>
      </c>
      <c r="D958" s="375" t="s">
        <v>53</v>
      </c>
      <c r="E958" s="375"/>
      <c r="F958" s="824">
        <v>0.39</v>
      </c>
      <c r="G958" s="375" t="s">
        <v>1025</v>
      </c>
      <c r="H958" s="375" t="s">
        <v>400</v>
      </c>
      <c r="I958" s="763">
        <v>1.8817311015001061</v>
      </c>
      <c r="J958" s="375" t="s">
        <v>1023</v>
      </c>
      <c r="K958" s="375" t="s">
        <v>477</v>
      </c>
      <c r="L958" s="375" t="s">
        <v>1024</v>
      </c>
      <c r="M958" s="375" t="s">
        <v>475</v>
      </c>
      <c r="N958" s="831" t="s">
        <v>779</v>
      </c>
      <c r="U958" s="862"/>
    </row>
    <row r="959" spans="1:21" x14ac:dyDescent="0.4">
      <c r="A959" s="428" t="s">
        <v>49</v>
      </c>
      <c r="B959" s="375" t="s">
        <v>416</v>
      </c>
      <c r="C959" s="375" t="s">
        <v>60</v>
      </c>
      <c r="D959" s="375" t="s">
        <v>53</v>
      </c>
      <c r="E959" s="375"/>
      <c r="F959" s="824">
        <v>0.39</v>
      </c>
      <c r="G959" s="375" t="s">
        <v>387</v>
      </c>
      <c r="H959" s="375" t="s">
        <v>401</v>
      </c>
      <c r="I959" s="378">
        <v>1.7118087714163085E-6</v>
      </c>
      <c r="J959" s="375" t="s">
        <v>1023</v>
      </c>
      <c r="K959" s="375" t="s">
        <v>477</v>
      </c>
      <c r="L959" s="375" t="s">
        <v>1024</v>
      </c>
      <c r="M959" s="375" t="s">
        <v>475</v>
      </c>
      <c r="N959" s="831" t="s">
        <v>781</v>
      </c>
      <c r="U959" s="862"/>
    </row>
    <row r="960" spans="1:21" x14ac:dyDescent="0.4">
      <c r="A960" s="428" t="s">
        <v>49</v>
      </c>
      <c r="B960" s="375" t="s">
        <v>416</v>
      </c>
      <c r="C960" s="375" t="s">
        <v>60</v>
      </c>
      <c r="D960" s="375" t="s">
        <v>53</v>
      </c>
      <c r="E960" s="375"/>
      <c r="F960" s="824">
        <v>0.39</v>
      </c>
      <c r="G960" s="375" t="s">
        <v>388</v>
      </c>
      <c r="H960" s="375" t="s">
        <v>401</v>
      </c>
      <c r="I960" s="378">
        <v>2.0561729266239141E-5</v>
      </c>
      <c r="J960" s="375" t="s">
        <v>1023</v>
      </c>
      <c r="K960" s="375" t="s">
        <v>477</v>
      </c>
      <c r="L960" s="375" t="s">
        <v>1024</v>
      </c>
      <c r="M960" s="375" t="s">
        <v>475</v>
      </c>
      <c r="N960" s="831" t="s">
        <v>781</v>
      </c>
      <c r="U960" s="862"/>
    </row>
    <row r="961" spans="1:21" x14ac:dyDescent="0.4">
      <c r="A961" s="428" t="s">
        <v>49</v>
      </c>
      <c r="B961" s="375" t="s">
        <v>416</v>
      </c>
      <c r="C961" s="375" t="s">
        <v>60</v>
      </c>
      <c r="D961" s="375" t="s">
        <v>53</v>
      </c>
      <c r="E961" s="375"/>
      <c r="F961" s="824">
        <v>0.39</v>
      </c>
      <c r="G961" s="375" t="s">
        <v>389</v>
      </c>
      <c r="H961" s="375" t="s">
        <v>401</v>
      </c>
      <c r="I961" s="378">
        <v>2.3582842848193105E-4</v>
      </c>
      <c r="J961" s="375" t="s">
        <v>1023</v>
      </c>
      <c r="K961" s="375" t="s">
        <v>477</v>
      </c>
      <c r="L961" s="375" t="s">
        <v>1024</v>
      </c>
      <c r="M961" s="375" t="s">
        <v>475</v>
      </c>
      <c r="N961" s="831" t="s">
        <v>781</v>
      </c>
      <c r="U961" s="862"/>
    </row>
    <row r="962" spans="1:21" x14ac:dyDescent="0.4">
      <c r="A962" s="428" t="s">
        <v>49</v>
      </c>
      <c r="B962" s="375" t="s">
        <v>416</v>
      </c>
      <c r="C962" s="375" t="s">
        <v>60</v>
      </c>
      <c r="D962" s="375" t="s">
        <v>53</v>
      </c>
      <c r="E962" s="375"/>
      <c r="F962" s="824">
        <v>0.39</v>
      </c>
      <c r="G962" s="375" t="s">
        <v>390</v>
      </c>
      <c r="H962" s="375" t="s">
        <v>401</v>
      </c>
      <c r="I962" s="378">
        <v>2.8902185583531793E-5</v>
      </c>
      <c r="J962" s="375" t="s">
        <v>1023</v>
      </c>
      <c r="K962" s="375" t="s">
        <v>477</v>
      </c>
      <c r="L962" s="375" t="s">
        <v>1024</v>
      </c>
      <c r="M962" s="375" t="s">
        <v>475</v>
      </c>
      <c r="N962" s="831" t="s">
        <v>781</v>
      </c>
      <c r="U962" s="862"/>
    </row>
    <row r="963" spans="1:21" x14ac:dyDescent="0.4">
      <c r="A963" s="428" t="s">
        <v>49</v>
      </c>
      <c r="B963" s="375" t="s">
        <v>416</v>
      </c>
      <c r="C963" s="375" t="s">
        <v>60</v>
      </c>
      <c r="D963" s="375" t="s">
        <v>53</v>
      </c>
      <c r="E963" s="375"/>
      <c r="F963" s="824">
        <v>0.39</v>
      </c>
      <c r="G963" s="375" t="s">
        <v>391</v>
      </c>
      <c r="H963" s="375" t="s">
        <v>401</v>
      </c>
      <c r="I963" s="378">
        <v>8.501822233971292E-6</v>
      </c>
      <c r="J963" s="375" t="s">
        <v>1023</v>
      </c>
      <c r="K963" s="375" t="s">
        <v>477</v>
      </c>
      <c r="L963" s="375" t="s">
        <v>1024</v>
      </c>
      <c r="M963" s="375" t="s">
        <v>475</v>
      </c>
      <c r="N963" s="831" t="s">
        <v>781</v>
      </c>
      <c r="U963" s="862"/>
    </row>
    <row r="964" spans="1:21" x14ac:dyDescent="0.4">
      <c r="A964" s="428" t="s">
        <v>49</v>
      </c>
      <c r="B964" s="375" t="s">
        <v>416</v>
      </c>
      <c r="C964" s="375" t="s">
        <v>60</v>
      </c>
      <c r="D964" s="375" t="s">
        <v>53</v>
      </c>
      <c r="E964" s="375"/>
      <c r="F964" s="824">
        <v>0.39</v>
      </c>
      <c r="G964" s="375" t="s">
        <v>392</v>
      </c>
      <c r="H964" s="375" t="s">
        <v>401</v>
      </c>
      <c r="I964" s="378">
        <v>7.738605083349976E-6</v>
      </c>
      <c r="J964" s="375" t="s">
        <v>1023</v>
      </c>
      <c r="K964" s="375" t="s">
        <v>477</v>
      </c>
      <c r="L964" s="375" t="s">
        <v>1024</v>
      </c>
      <c r="M964" s="375" t="s">
        <v>475</v>
      </c>
      <c r="N964" s="831" t="s">
        <v>781</v>
      </c>
      <c r="U964" s="862"/>
    </row>
    <row r="965" spans="1:21" x14ac:dyDescent="0.4">
      <c r="A965" s="428" t="s">
        <v>49</v>
      </c>
      <c r="B965" s="375" t="s">
        <v>416</v>
      </c>
      <c r="C965" s="375" t="s">
        <v>60</v>
      </c>
      <c r="D965" s="375" t="s">
        <v>53</v>
      </c>
      <c r="E965" s="375"/>
      <c r="F965" s="824">
        <v>0.39</v>
      </c>
      <c r="G965" s="375" t="s">
        <v>393</v>
      </c>
      <c r="H965" s="375" t="s">
        <v>401</v>
      </c>
      <c r="I965" s="378">
        <v>3.5993377949097536E-7</v>
      </c>
      <c r="J965" s="375" t="s">
        <v>1023</v>
      </c>
      <c r="K965" s="375" t="s">
        <v>477</v>
      </c>
      <c r="L965" s="375" t="s">
        <v>1024</v>
      </c>
      <c r="M965" s="375" t="s">
        <v>475</v>
      </c>
      <c r="N965" s="831" t="s">
        <v>781</v>
      </c>
      <c r="U965" s="862"/>
    </row>
    <row r="966" spans="1:21" x14ac:dyDescent="0.4">
      <c r="A966" s="428" t="s">
        <v>49</v>
      </c>
      <c r="B966" s="375" t="s">
        <v>416</v>
      </c>
      <c r="C966" s="375" t="s">
        <v>60</v>
      </c>
      <c r="D966" s="375" t="s">
        <v>53</v>
      </c>
      <c r="E966" s="375"/>
      <c r="F966" s="824">
        <v>0.39</v>
      </c>
      <c r="G966" s="375" t="s">
        <v>394</v>
      </c>
      <c r="H966" s="375" t="s">
        <v>401</v>
      </c>
      <c r="I966" s="378">
        <v>6.7934052968836616E-7</v>
      </c>
      <c r="J966" s="375" t="s">
        <v>1023</v>
      </c>
      <c r="K966" s="375" t="s">
        <v>477</v>
      </c>
      <c r="L966" s="375" t="s">
        <v>1024</v>
      </c>
      <c r="M966" s="375" t="s">
        <v>475</v>
      </c>
      <c r="N966" s="831" t="s">
        <v>781</v>
      </c>
      <c r="U966" s="862"/>
    </row>
    <row r="967" spans="1:21" x14ac:dyDescent="0.4">
      <c r="A967" s="428" t="s">
        <v>49</v>
      </c>
      <c r="B967" s="375" t="s">
        <v>416</v>
      </c>
      <c r="C967" s="375" t="s">
        <v>60</v>
      </c>
      <c r="D967" s="375" t="s">
        <v>53</v>
      </c>
      <c r="E967" s="375"/>
      <c r="F967" s="824">
        <v>0.39</v>
      </c>
      <c r="G967" s="375" t="s">
        <v>395</v>
      </c>
      <c r="H967" s="375" t="s">
        <v>401</v>
      </c>
      <c r="I967" s="378">
        <v>1.0288504837070885E-5</v>
      </c>
      <c r="J967" s="375" t="s">
        <v>1023</v>
      </c>
      <c r="K967" s="375" t="s">
        <v>477</v>
      </c>
      <c r="L967" s="375" t="s">
        <v>1024</v>
      </c>
      <c r="M967" s="375" t="s">
        <v>475</v>
      </c>
      <c r="N967" s="831" t="s">
        <v>781</v>
      </c>
      <c r="U967" s="862"/>
    </row>
    <row r="968" spans="1:21" x14ac:dyDescent="0.4">
      <c r="A968" s="428" t="s">
        <v>49</v>
      </c>
      <c r="B968" s="375" t="s">
        <v>416</v>
      </c>
      <c r="C968" s="375" t="s">
        <v>60</v>
      </c>
      <c r="D968" s="375" t="s">
        <v>53</v>
      </c>
      <c r="E968" s="375"/>
      <c r="F968" s="824">
        <v>0.39</v>
      </c>
      <c r="G968" s="375" t="s">
        <v>396</v>
      </c>
      <c r="H968" s="375" t="s">
        <v>401</v>
      </c>
      <c r="I968" s="378">
        <v>1.3507889644072333E-5</v>
      </c>
      <c r="J968" s="375" t="s">
        <v>1023</v>
      </c>
      <c r="K968" s="375" t="s">
        <v>477</v>
      </c>
      <c r="L968" s="375" t="s">
        <v>1024</v>
      </c>
      <c r="M968" s="375" t="s">
        <v>475</v>
      </c>
      <c r="N968" s="831" t="s">
        <v>781</v>
      </c>
      <c r="U968" s="862"/>
    </row>
    <row r="969" spans="1:21" x14ac:dyDescent="0.4">
      <c r="A969" s="428" t="s">
        <v>49</v>
      </c>
      <c r="B969" s="375" t="s">
        <v>416</v>
      </c>
      <c r="C969" s="375" t="s">
        <v>60</v>
      </c>
      <c r="D969" s="375" t="s">
        <v>53</v>
      </c>
      <c r="E969" s="375"/>
      <c r="F969" s="824">
        <v>0.39</v>
      </c>
      <c r="G969" s="375" t="s">
        <v>1025</v>
      </c>
      <c r="H969" s="375" t="s">
        <v>401</v>
      </c>
      <c r="I969" s="378">
        <v>1.8834432642903991</v>
      </c>
      <c r="J969" s="375" t="s">
        <v>1023</v>
      </c>
      <c r="K969" s="375" t="s">
        <v>477</v>
      </c>
      <c r="L969" s="375" t="s">
        <v>1024</v>
      </c>
      <c r="M969" s="375" t="s">
        <v>475</v>
      </c>
      <c r="N969" s="831" t="s">
        <v>781</v>
      </c>
      <c r="U969" s="862"/>
    </row>
    <row r="970" spans="1:21" x14ac:dyDescent="0.4">
      <c r="A970" s="428" t="s">
        <v>49</v>
      </c>
      <c r="B970" s="375" t="s">
        <v>416</v>
      </c>
      <c r="C970" s="375" t="s">
        <v>60</v>
      </c>
      <c r="D970" s="375" t="s">
        <v>406</v>
      </c>
      <c r="E970" s="375" t="s">
        <v>717</v>
      </c>
      <c r="F970" s="824">
        <v>0.22499999999999998</v>
      </c>
      <c r="G970" s="375" t="s">
        <v>387</v>
      </c>
      <c r="H970" s="375" t="s">
        <v>400</v>
      </c>
      <c r="I970" s="763">
        <v>2.400000568690408E-5</v>
      </c>
      <c r="J970" s="375" t="s">
        <v>1023</v>
      </c>
      <c r="K970" s="375" t="s">
        <v>477</v>
      </c>
      <c r="L970" s="375" t="s">
        <v>1024</v>
      </c>
      <c r="M970" s="375" t="s">
        <v>475</v>
      </c>
      <c r="N970" s="831" t="s">
        <v>785</v>
      </c>
      <c r="U970" s="862"/>
    </row>
    <row r="971" spans="1:21" x14ac:dyDescent="0.4">
      <c r="A971" s="428" t="s">
        <v>49</v>
      </c>
      <c r="B971" s="375" t="s">
        <v>416</v>
      </c>
      <c r="C971" s="375" t="s">
        <v>60</v>
      </c>
      <c r="D971" s="375" t="s">
        <v>406</v>
      </c>
      <c r="E971" s="375" t="s">
        <v>717</v>
      </c>
      <c r="F971" s="824">
        <v>0.22499999999999998</v>
      </c>
      <c r="G971" s="375" t="s">
        <v>388</v>
      </c>
      <c r="H971" s="375" t="s">
        <v>400</v>
      </c>
      <c r="I971" s="763">
        <v>2.0400004833868472E-4</v>
      </c>
      <c r="J971" s="375" t="s">
        <v>1023</v>
      </c>
      <c r="K971" s="375" t="s">
        <v>477</v>
      </c>
      <c r="L971" s="375" t="s">
        <v>1024</v>
      </c>
      <c r="M971" s="375" t="s">
        <v>475</v>
      </c>
      <c r="N971" s="831" t="s">
        <v>785</v>
      </c>
      <c r="U971" s="862"/>
    </row>
    <row r="972" spans="1:21" x14ac:dyDescent="0.4">
      <c r="A972" s="428" t="s">
        <v>49</v>
      </c>
      <c r="B972" s="375" t="s">
        <v>416</v>
      </c>
      <c r="C972" s="375" t="s">
        <v>60</v>
      </c>
      <c r="D972" s="375" t="s">
        <v>406</v>
      </c>
      <c r="E972" s="375" t="s">
        <v>717</v>
      </c>
      <c r="F972" s="824">
        <v>0.22499999999999998</v>
      </c>
      <c r="G972" s="375" t="s">
        <v>389</v>
      </c>
      <c r="H972" s="375" t="s">
        <v>400</v>
      </c>
      <c r="I972" s="763">
        <v>2.8480006748459511E-3</v>
      </c>
      <c r="J972" s="375" t="s">
        <v>1023</v>
      </c>
      <c r="K972" s="375" t="s">
        <v>477</v>
      </c>
      <c r="L972" s="375" t="s">
        <v>1024</v>
      </c>
      <c r="M972" s="375" t="s">
        <v>475</v>
      </c>
      <c r="N972" s="831" t="s">
        <v>785</v>
      </c>
      <c r="U972" s="862"/>
    </row>
    <row r="973" spans="1:21" x14ac:dyDescent="0.4">
      <c r="A973" s="428" t="s">
        <v>49</v>
      </c>
      <c r="B973" s="375" t="s">
        <v>416</v>
      </c>
      <c r="C973" s="375" t="s">
        <v>60</v>
      </c>
      <c r="D973" s="375" t="s">
        <v>406</v>
      </c>
      <c r="E973" s="375" t="s">
        <v>717</v>
      </c>
      <c r="F973" s="824">
        <v>0.22499999999999998</v>
      </c>
      <c r="G973" s="375" t="s">
        <v>390</v>
      </c>
      <c r="H973" s="375" t="s">
        <v>400</v>
      </c>
      <c r="I973" s="763">
        <v>1.1800002796061175E-4</v>
      </c>
      <c r="J973" s="375" t="s">
        <v>1023</v>
      </c>
      <c r="K973" s="375" t="s">
        <v>477</v>
      </c>
      <c r="L973" s="375" t="s">
        <v>1024</v>
      </c>
      <c r="M973" s="375" t="s">
        <v>475</v>
      </c>
      <c r="N973" s="831" t="s">
        <v>785</v>
      </c>
      <c r="U973" s="862"/>
    </row>
    <row r="974" spans="1:21" x14ac:dyDescent="0.4">
      <c r="A974" s="428" t="s">
        <v>49</v>
      </c>
      <c r="B974" s="375" t="s">
        <v>416</v>
      </c>
      <c r="C974" s="375" t="s">
        <v>60</v>
      </c>
      <c r="D974" s="375" t="s">
        <v>406</v>
      </c>
      <c r="E974" s="375" t="s">
        <v>717</v>
      </c>
      <c r="F974" s="824">
        <v>0.22499999999999998</v>
      </c>
      <c r="G974" s="375" t="s">
        <v>391</v>
      </c>
      <c r="H974" s="375" t="s">
        <v>400</v>
      </c>
      <c r="I974" s="763">
        <v>1.1800002796061175E-4</v>
      </c>
      <c r="J974" s="375" t="s">
        <v>1023</v>
      </c>
      <c r="K974" s="375" t="s">
        <v>477</v>
      </c>
      <c r="L974" s="375" t="s">
        <v>1024</v>
      </c>
      <c r="M974" s="375" t="s">
        <v>475</v>
      </c>
      <c r="N974" s="831" t="s">
        <v>785</v>
      </c>
      <c r="U974" s="862"/>
    </row>
    <row r="975" spans="1:21" x14ac:dyDescent="0.4">
      <c r="A975" s="428" t="s">
        <v>49</v>
      </c>
      <c r="B975" s="375" t="s">
        <v>416</v>
      </c>
      <c r="C975" s="375" t="s">
        <v>60</v>
      </c>
      <c r="D975" s="375" t="s">
        <v>406</v>
      </c>
      <c r="E975" s="375" t="s">
        <v>717</v>
      </c>
      <c r="F975" s="824">
        <v>0.22499999999999998</v>
      </c>
      <c r="G975" s="375" t="s">
        <v>392</v>
      </c>
      <c r="H975" s="375" t="s">
        <v>400</v>
      </c>
      <c r="I975" s="763">
        <v>8.9630021238217214E-3</v>
      </c>
      <c r="J975" s="375" t="s">
        <v>1023</v>
      </c>
      <c r="K975" s="375" t="s">
        <v>477</v>
      </c>
      <c r="L975" s="375" t="s">
        <v>1024</v>
      </c>
      <c r="M975" s="375" t="s">
        <v>475</v>
      </c>
      <c r="N975" s="831" t="s">
        <v>785</v>
      </c>
      <c r="U975" s="862"/>
    </row>
    <row r="976" spans="1:21" x14ac:dyDescent="0.4">
      <c r="A976" s="428" t="s">
        <v>49</v>
      </c>
      <c r="B976" s="375" t="s">
        <v>416</v>
      </c>
      <c r="C976" s="375" t="s">
        <v>60</v>
      </c>
      <c r="D976" s="375" t="s">
        <v>406</v>
      </c>
      <c r="E976" s="375" t="s">
        <v>717</v>
      </c>
      <c r="F976" s="824">
        <v>0.22499999999999998</v>
      </c>
      <c r="G976" s="375" t="s">
        <v>393</v>
      </c>
      <c r="H976" s="375" t="s">
        <v>400</v>
      </c>
      <c r="I976" s="763">
        <v>5.074001202306304E-6</v>
      </c>
      <c r="J976" s="375" t="s">
        <v>1023</v>
      </c>
      <c r="K976" s="375" t="s">
        <v>477</v>
      </c>
      <c r="L976" s="375" t="s">
        <v>1024</v>
      </c>
      <c r="M976" s="375" t="s">
        <v>475</v>
      </c>
      <c r="N976" s="831" t="s">
        <v>785</v>
      </c>
      <c r="U976" s="862"/>
    </row>
    <row r="977" spans="1:21" x14ac:dyDescent="0.4">
      <c r="A977" s="428" t="s">
        <v>49</v>
      </c>
      <c r="B977" s="375" t="s">
        <v>416</v>
      </c>
      <c r="C977" s="375" t="s">
        <v>60</v>
      </c>
      <c r="D977" s="375" t="s">
        <v>406</v>
      </c>
      <c r="E977" s="375" t="s">
        <v>717</v>
      </c>
      <c r="F977" s="824">
        <v>0.22499999999999998</v>
      </c>
      <c r="G977" s="375" t="s">
        <v>394</v>
      </c>
      <c r="H977" s="375" t="s">
        <v>400</v>
      </c>
      <c r="I977" s="763">
        <v>9.5580022648095496E-6</v>
      </c>
      <c r="J977" s="375" t="s">
        <v>1023</v>
      </c>
      <c r="K977" s="375" t="s">
        <v>477</v>
      </c>
      <c r="L977" s="375" t="s">
        <v>1024</v>
      </c>
      <c r="M977" s="375" t="s">
        <v>475</v>
      </c>
      <c r="N977" s="831" t="s">
        <v>785</v>
      </c>
      <c r="U977" s="862"/>
    </row>
    <row r="978" spans="1:21" x14ac:dyDescent="0.4">
      <c r="A978" s="428" t="s">
        <v>49</v>
      </c>
      <c r="B978" s="375" t="s">
        <v>416</v>
      </c>
      <c r="C978" s="375" t="s">
        <v>60</v>
      </c>
      <c r="D978" s="375" t="s">
        <v>406</v>
      </c>
      <c r="E978" s="375" t="s">
        <v>717</v>
      </c>
      <c r="F978" s="824">
        <v>0.22499999999999998</v>
      </c>
      <c r="G978" s="375" t="s">
        <v>395</v>
      </c>
      <c r="H978" s="375" t="s">
        <v>400</v>
      </c>
      <c r="I978" s="763">
        <v>1.6000003791269388E-5</v>
      </c>
      <c r="J978" s="375" t="s">
        <v>1023</v>
      </c>
      <c r="K978" s="375" t="s">
        <v>477</v>
      </c>
      <c r="L978" s="375" t="s">
        <v>1024</v>
      </c>
      <c r="M978" s="375" t="s">
        <v>475</v>
      </c>
      <c r="N978" s="831" t="s">
        <v>785</v>
      </c>
      <c r="U978" s="862"/>
    </row>
    <row r="979" spans="1:21" x14ac:dyDescent="0.4">
      <c r="A979" s="428" t="s">
        <v>49</v>
      </c>
      <c r="B979" s="375" t="s">
        <v>416</v>
      </c>
      <c r="C979" s="375" t="s">
        <v>60</v>
      </c>
      <c r="D979" s="375" t="s">
        <v>406</v>
      </c>
      <c r="E979" s="375" t="s">
        <v>717</v>
      </c>
      <c r="F979" s="824">
        <v>0.22499999999999998</v>
      </c>
      <c r="G979" s="375" t="s">
        <v>396</v>
      </c>
      <c r="H979" s="375" t="s">
        <v>400</v>
      </c>
      <c r="I979" s="763">
        <v>2.400000568690408E-5</v>
      </c>
      <c r="J979" s="375" t="s">
        <v>1023</v>
      </c>
      <c r="K979" s="375" t="s">
        <v>477</v>
      </c>
      <c r="L979" s="375" t="s">
        <v>1024</v>
      </c>
      <c r="M979" s="375" t="s">
        <v>475</v>
      </c>
      <c r="N979" s="831" t="s">
        <v>785</v>
      </c>
      <c r="U979" s="862"/>
    </row>
    <row r="980" spans="1:21" x14ac:dyDescent="0.4">
      <c r="A980" s="428" t="s">
        <v>49</v>
      </c>
      <c r="B980" s="375" t="s">
        <v>416</v>
      </c>
      <c r="C980" s="375" t="s">
        <v>60</v>
      </c>
      <c r="D980" s="375" t="s">
        <v>406</v>
      </c>
      <c r="E980" s="375" t="s">
        <v>717</v>
      </c>
      <c r="F980" s="824">
        <v>0.22499999999999998</v>
      </c>
      <c r="G980" s="375" t="s">
        <v>1025</v>
      </c>
      <c r="H980" s="375" t="s">
        <v>400</v>
      </c>
      <c r="I980" s="763">
        <v>3.2609137274189237</v>
      </c>
      <c r="J980" s="375" t="s">
        <v>1023</v>
      </c>
      <c r="K980" s="375" t="s">
        <v>477</v>
      </c>
      <c r="L980" s="375" t="s">
        <v>1024</v>
      </c>
      <c r="M980" s="375" t="s">
        <v>475</v>
      </c>
      <c r="N980" s="831" t="s">
        <v>785</v>
      </c>
      <c r="U980" s="862"/>
    </row>
    <row r="981" spans="1:21" x14ac:dyDescent="0.4">
      <c r="A981" s="428" t="s">
        <v>49</v>
      </c>
      <c r="B981" s="375" t="s">
        <v>416</v>
      </c>
      <c r="C981" s="375" t="s">
        <v>60</v>
      </c>
      <c r="D981" s="375" t="s">
        <v>406</v>
      </c>
      <c r="E981" s="375" t="s">
        <v>717</v>
      </c>
      <c r="F981" s="824">
        <v>0.22499999999999998</v>
      </c>
      <c r="G981" s="375" t="s">
        <v>387</v>
      </c>
      <c r="H981" s="375" t="s">
        <v>401</v>
      </c>
      <c r="I981" s="378">
        <v>2.4811814245061489E-5</v>
      </c>
      <c r="J981" s="375" t="s">
        <v>1023</v>
      </c>
      <c r="K981" s="375" t="s">
        <v>477</v>
      </c>
      <c r="L981" s="375" t="s">
        <v>1024</v>
      </c>
      <c r="M981" s="375" t="s">
        <v>475</v>
      </c>
      <c r="N981" s="831" t="s">
        <v>787</v>
      </c>
      <c r="U981" s="862"/>
    </row>
    <row r="982" spans="1:21" x14ac:dyDescent="0.4">
      <c r="A982" s="428" t="s">
        <v>49</v>
      </c>
      <c r="B982" s="375" t="s">
        <v>416</v>
      </c>
      <c r="C982" s="375" t="s">
        <v>60</v>
      </c>
      <c r="D982" s="375" t="s">
        <v>406</v>
      </c>
      <c r="E982" s="375" t="s">
        <v>717</v>
      </c>
      <c r="F982" s="824">
        <v>0.22499999999999998</v>
      </c>
      <c r="G982" s="375" t="s">
        <v>388</v>
      </c>
      <c r="H982" s="375" t="s">
        <v>401</v>
      </c>
      <c r="I982" s="378">
        <v>2.0946177402691334E-4</v>
      </c>
      <c r="J982" s="375" t="s">
        <v>1023</v>
      </c>
      <c r="K982" s="375" t="s">
        <v>477</v>
      </c>
      <c r="L982" s="375" t="s">
        <v>1024</v>
      </c>
      <c r="M982" s="375" t="s">
        <v>475</v>
      </c>
      <c r="N982" s="831" t="s">
        <v>787</v>
      </c>
      <c r="U982" s="862"/>
    </row>
    <row r="983" spans="1:21" x14ac:dyDescent="0.4">
      <c r="A983" s="428" t="s">
        <v>49</v>
      </c>
      <c r="B983" s="375" t="s">
        <v>416</v>
      </c>
      <c r="C983" s="375" t="s">
        <v>60</v>
      </c>
      <c r="D983" s="375" t="s">
        <v>406</v>
      </c>
      <c r="E983" s="375" t="s">
        <v>717</v>
      </c>
      <c r="F983" s="824">
        <v>0.22499999999999998</v>
      </c>
      <c r="G983" s="375" t="s">
        <v>389</v>
      </c>
      <c r="H983" s="375" t="s">
        <v>401</v>
      </c>
      <c r="I983" s="378">
        <v>2.8488290476436128E-3</v>
      </c>
      <c r="J983" s="375" t="s">
        <v>1023</v>
      </c>
      <c r="K983" s="375" t="s">
        <v>477</v>
      </c>
      <c r="L983" s="375" t="s">
        <v>1024</v>
      </c>
      <c r="M983" s="375" t="s">
        <v>475</v>
      </c>
      <c r="N983" s="831" t="s">
        <v>787</v>
      </c>
      <c r="U983" s="862"/>
    </row>
    <row r="984" spans="1:21" x14ac:dyDescent="0.4">
      <c r="A984" s="428" t="s">
        <v>49</v>
      </c>
      <c r="B984" s="375" t="s">
        <v>416</v>
      </c>
      <c r="C984" s="375" t="s">
        <v>60</v>
      </c>
      <c r="D984" s="375" t="s">
        <v>406</v>
      </c>
      <c r="E984" s="375" t="s">
        <v>717</v>
      </c>
      <c r="F984" s="824">
        <v>0.22499999999999998</v>
      </c>
      <c r="G984" s="375" t="s">
        <v>390</v>
      </c>
      <c r="H984" s="375" t="s">
        <v>401</v>
      </c>
      <c r="I984" s="378">
        <v>1.1850220681464038E-4</v>
      </c>
      <c r="J984" s="375" t="s">
        <v>1023</v>
      </c>
      <c r="K984" s="375" t="s">
        <v>477</v>
      </c>
      <c r="L984" s="375" t="s">
        <v>1024</v>
      </c>
      <c r="M984" s="375" t="s">
        <v>475</v>
      </c>
      <c r="N984" s="831" t="s">
        <v>787</v>
      </c>
      <c r="U984" s="862"/>
    </row>
    <row r="985" spans="1:21" x14ac:dyDescent="0.4">
      <c r="A985" s="428" t="s">
        <v>49</v>
      </c>
      <c r="B985" s="375" t="s">
        <v>416</v>
      </c>
      <c r="C985" s="375" t="s">
        <v>60</v>
      </c>
      <c r="D985" s="375" t="s">
        <v>406</v>
      </c>
      <c r="E985" s="375" t="s">
        <v>717</v>
      </c>
      <c r="F985" s="824">
        <v>0.22499999999999998</v>
      </c>
      <c r="G985" s="375" t="s">
        <v>391</v>
      </c>
      <c r="H985" s="375" t="s">
        <v>401</v>
      </c>
      <c r="I985" s="378">
        <v>1.1823184823497069E-4</v>
      </c>
      <c r="J985" s="375" t="s">
        <v>1023</v>
      </c>
      <c r="K985" s="375" t="s">
        <v>477</v>
      </c>
      <c r="L985" s="375" t="s">
        <v>1024</v>
      </c>
      <c r="M985" s="375" t="s">
        <v>475</v>
      </c>
      <c r="N985" s="831" t="s">
        <v>787</v>
      </c>
      <c r="U985" s="862"/>
    </row>
    <row r="986" spans="1:21" x14ac:dyDescent="0.4">
      <c r="A986" s="428" t="s">
        <v>49</v>
      </c>
      <c r="B986" s="375" t="s">
        <v>416</v>
      </c>
      <c r="C986" s="832" t="s">
        <v>60</v>
      </c>
      <c r="D986" s="375" t="s">
        <v>406</v>
      </c>
      <c r="E986" s="832" t="s">
        <v>717</v>
      </c>
      <c r="F986" s="824">
        <v>0.22499999999999998</v>
      </c>
      <c r="G986" s="375" t="s">
        <v>392</v>
      </c>
      <c r="H986" s="375" t="s">
        <v>401</v>
      </c>
      <c r="I986" s="378">
        <v>8.9658307277416249E-3</v>
      </c>
      <c r="J986" s="375" t="s">
        <v>1023</v>
      </c>
      <c r="K986" s="375" t="s">
        <v>477</v>
      </c>
      <c r="L986" s="375" t="s">
        <v>1024</v>
      </c>
      <c r="M986" s="375" t="s">
        <v>475</v>
      </c>
      <c r="N986" s="834" t="s">
        <v>787</v>
      </c>
      <c r="U986" s="862"/>
    </row>
    <row r="987" spans="1:21" x14ac:dyDescent="0.4">
      <c r="A987" s="428" t="s">
        <v>49</v>
      </c>
      <c r="B987" s="375" t="s">
        <v>416</v>
      </c>
      <c r="C987" s="832" t="s">
        <v>60</v>
      </c>
      <c r="D987" s="375" t="s">
        <v>406</v>
      </c>
      <c r="E987" s="375" t="s">
        <v>717</v>
      </c>
      <c r="F987" s="824">
        <v>0.22499999999999998</v>
      </c>
      <c r="G987" s="375" t="s">
        <v>393</v>
      </c>
      <c r="H987" s="375" t="s">
        <v>401</v>
      </c>
      <c r="I987" s="378">
        <v>5.0783248975339477E-6</v>
      </c>
      <c r="J987" s="375" t="s">
        <v>1023</v>
      </c>
      <c r="K987" s="375" t="s">
        <v>477</v>
      </c>
      <c r="L987" s="375" t="s">
        <v>1024</v>
      </c>
      <c r="M987" s="375" t="s">
        <v>475</v>
      </c>
      <c r="N987" s="831" t="s">
        <v>787</v>
      </c>
      <c r="U987" s="862"/>
    </row>
    <row r="988" spans="1:21" x14ac:dyDescent="0.4">
      <c r="A988" s="428" t="s">
        <v>49</v>
      </c>
      <c r="B988" s="375" t="s">
        <v>416</v>
      </c>
      <c r="C988" s="832" t="s">
        <v>60</v>
      </c>
      <c r="D988" s="375" t="s">
        <v>406</v>
      </c>
      <c r="E988" s="375" t="s">
        <v>717</v>
      </c>
      <c r="F988" s="824">
        <v>0.22499999999999998</v>
      </c>
      <c r="G988" s="375" t="s">
        <v>394</v>
      </c>
      <c r="H988" s="375" t="s">
        <v>401</v>
      </c>
      <c r="I988" s="378">
        <v>9.5674726357693128E-6</v>
      </c>
      <c r="J988" s="375" t="s">
        <v>1023</v>
      </c>
      <c r="K988" s="375" t="s">
        <v>477</v>
      </c>
      <c r="L988" s="375" t="s">
        <v>1024</v>
      </c>
      <c r="M988" s="375" t="s">
        <v>475</v>
      </c>
      <c r="N988" s="831" t="s">
        <v>787</v>
      </c>
      <c r="U988" s="862"/>
    </row>
    <row r="989" spans="1:21" x14ac:dyDescent="0.4">
      <c r="A989" s="428" t="s">
        <v>49</v>
      </c>
      <c r="B989" s="375" t="s">
        <v>416</v>
      </c>
      <c r="C989" s="832" t="s">
        <v>60</v>
      </c>
      <c r="D989" s="375" t="s">
        <v>406</v>
      </c>
      <c r="E989" s="375" t="s">
        <v>717</v>
      </c>
      <c r="F989" s="824">
        <v>0.22499999999999998</v>
      </c>
      <c r="G989" s="375" t="s">
        <v>395</v>
      </c>
      <c r="H989" s="375" t="s">
        <v>401</v>
      </c>
      <c r="I989" s="378">
        <v>1.7288506495751242E-5</v>
      </c>
      <c r="J989" s="375" t="s">
        <v>1023</v>
      </c>
      <c r="K989" s="375" t="s">
        <v>477</v>
      </c>
      <c r="L989" s="375" t="s">
        <v>1024</v>
      </c>
      <c r="M989" s="375" t="s">
        <v>475</v>
      </c>
      <c r="N989" s="831" t="s">
        <v>787</v>
      </c>
      <c r="U989" s="862"/>
    </row>
    <row r="990" spans="1:21" x14ac:dyDescent="0.4">
      <c r="A990" s="428" t="s">
        <v>49</v>
      </c>
      <c r="B990" s="375" t="s">
        <v>416</v>
      </c>
      <c r="C990" s="832" t="s">
        <v>60</v>
      </c>
      <c r="D990" s="375" t="s">
        <v>406</v>
      </c>
      <c r="E990" s="375" t="s">
        <v>717</v>
      </c>
      <c r="F990" s="824">
        <v>0.22499999999999998</v>
      </c>
      <c r="G990" s="375" t="s">
        <v>396</v>
      </c>
      <c r="H990" s="375" t="s">
        <v>401</v>
      </c>
      <c r="I990" s="378">
        <v>2.4007892132092866E-5</v>
      </c>
      <c r="J990" s="375" t="s">
        <v>1023</v>
      </c>
      <c r="K990" s="375" t="s">
        <v>477</v>
      </c>
      <c r="L990" s="375" t="s">
        <v>1024</v>
      </c>
      <c r="M990" s="375" t="s">
        <v>475</v>
      </c>
      <c r="N990" s="831" t="s">
        <v>787</v>
      </c>
      <c r="U990" s="862"/>
    </row>
    <row r="991" spans="1:21" x14ac:dyDescent="0.4">
      <c r="A991" s="428" t="s">
        <v>49</v>
      </c>
      <c r="B991" s="375" t="s">
        <v>416</v>
      </c>
      <c r="C991" s="832" t="s">
        <v>60</v>
      </c>
      <c r="D991" s="375" t="s">
        <v>406</v>
      </c>
      <c r="E991" s="375" t="s">
        <v>717</v>
      </c>
      <c r="F991" s="824">
        <v>0.22499999999999998</v>
      </c>
      <c r="G991" s="375" t="s">
        <v>1025</v>
      </c>
      <c r="H991" s="375" t="s">
        <v>401</v>
      </c>
      <c r="I991" s="378">
        <v>3.2626258902092165</v>
      </c>
      <c r="J991" s="375" t="s">
        <v>1023</v>
      </c>
      <c r="K991" s="375" t="s">
        <v>477</v>
      </c>
      <c r="L991" s="375" t="s">
        <v>1024</v>
      </c>
      <c r="M991" s="375" t="s">
        <v>475</v>
      </c>
      <c r="N991" s="831" t="s">
        <v>787</v>
      </c>
      <c r="U991" s="862"/>
    </row>
    <row r="992" spans="1:21" x14ac:dyDescent="0.4">
      <c r="A992" s="428" t="s">
        <v>49</v>
      </c>
      <c r="B992" s="375" t="s">
        <v>416</v>
      </c>
      <c r="C992" s="832" t="s">
        <v>61</v>
      </c>
      <c r="D992" s="375" t="s">
        <v>52</v>
      </c>
      <c r="E992" s="375"/>
      <c r="F992" s="824">
        <v>0.34399999999999997</v>
      </c>
      <c r="G992" s="375" t="s">
        <v>387</v>
      </c>
      <c r="H992" s="375" t="s">
        <v>400</v>
      </c>
      <c r="I992" s="763">
        <v>1.9000004502132395E-5</v>
      </c>
      <c r="J992" s="375" t="s">
        <v>1023</v>
      </c>
      <c r="K992" s="375" t="s">
        <v>477</v>
      </c>
      <c r="L992" s="375" t="s">
        <v>1024</v>
      </c>
      <c r="M992" s="375" t="s">
        <v>475</v>
      </c>
      <c r="N992" s="831" t="s">
        <v>801</v>
      </c>
      <c r="U992" s="862"/>
    </row>
    <row r="993" spans="1:21" x14ac:dyDescent="0.4">
      <c r="A993" s="428" t="s">
        <v>49</v>
      </c>
      <c r="B993" s="375" t="s">
        <v>416</v>
      </c>
      <c r="C993" s="832" t="s">
        <v>61</v>
      </c>
      <c r="D993" s="375" t="s">
        <v>52</v>
      </c>
      <c r="E993" s="375"/>
      <c r="F993" s="824">
        <v>0.34399999999999997</v>
      </c>
      <c r="G993" s="375" t="s">
        <v>388</v>
      </c>
      <c r="H993" s="375" t="s">
        <v>400</v>
      </c>
      <c r="I993" s="763">
        <v>1.5600003696487655E-4</v>
      </c>
      <c r="J993" s="375" t="s">
        <v>1023</v>
      </c>
      <c r="K993" s="375" t="s">
        <v>477</v>
      </c>
      <c r="L993" s="375" t="s">
        <v>1024</v>
      </c>
      <c r="M993" s="375" t="s">
        <v>475</v>
      </c>
      <c r="N993" s="831" t="s">
        <v>801</v>
      </c>
      <c r="U993" s="862"/>
    </row>
    <row r="994" spans="1:21" x14ac:dyDescent="0.4">
      <c r="A994" s="428" t="s">
        <v>49</v>
      </c>
      <c r="B994" s="375" t="s">
        <v>416</v>
      </c>
      <c r="C994" s="832" t="s">
        <v>61</v>
      </c>
      <c r="D994" s="375" t="s">
        <v>52</v>
      </c>
      <c r="E994" s="375"/>
      <c r="F994" s="824">
        <v>0.34399999999999997</v>
      </c>
      <c r="G994" s="375" t="s">
        <v>389</v>
      </c>
      <c r="H994" s="375" t="s">
        <v>400</v>
      </c>
      <c r="I994" s="763">
        <v>1.3850003281817565E-3</v>
      </c>
      <c r="J994" s="375" t="s">
        <v>1023</v>
      </c>
      <c r="K994" s="375" t="s">
        <v>477</v>
      </c>
      <c r="L994" s="375" t="s">
        <v>1024</v>
      </c>
      <c r="M994" s="375" t="s">
        <v>475</v>
      </c>
      <c r="N994" s="831" t="s">
        <v>801</v>
      </c>
      <c r="U994" s="862"/>
    </row>
    <row r="995" spans="1:21" x14ac:dyDescent="0.4">
      <c r="A995" s="428" t="s">
        <v>49</v>
      </c>
      <c r="B995" s="375" t="s">
        <v>416</v>
      </c>
      <c r="C995" s="832" t="s">
        <v>61</v>
      </c>
      <c r="D995" s="375" t="s">
        <v>52</v>
      </c>
      <c r="E995" s="375"/>
      <c r="F995" s="824">
        <v>0.34399999999999997</v>
      </c>
      <c r="G995" s="375" t="s">
        <v>390</v>
      </c>
      <c r="H995" s="375" t="s">
        <v>400</v>
      </c>
      <c r="I995" s="763">
        <v>1.390000329366528E-4</v>
      </c>
      <c r="J995" s="375" t="s">
        <v>1023</v>
      </c>
      <c r="K995" s="375" t="s">
        <v>477</v>
      </c>
      <c r="L995" s="375" t="s">
        <v>1024</v>
      </c>
      <c r="M995" s="375" t="s">
        <v>475</v>
      </c>
      <c r="N995" s="831" t="s">
        <v>801</v>
      </c>
      <c r="U995" s="862"/>
    </row>
    <row r="996" spans="1:21" x14ac:dyDescent="0.4">
      <c r="A996" s="428" t="s">
        <v>49</v>
      </c>
      <c r="B996" s="375" t="s">
        <v>416</v>
      </c>
      <c r="C996" s="832" t="s">
        <v>61</v>
      </c>
      <c r="D996" s="375" t="s">
        <v>52</v>
      </c>
      <c r="E996" s="375"/>
      <c r="F996" s="824">
        <v>0.34399999999999997</v>
      </c>
      <c r="G996" s="375" t="s">
        <v>391</v>
      </c>
      <c r="H996" s="375" t="s">
        <v>400</v>
      </c>
      <c r="I996" s="763">
        <v>1.1000002606497702E-4</v>
      </c>
      <c r="J996" s="375" t="s">
        <v>1023</v>
      </c>
      <c r="K996" s="375" t="s">
        <v>477</v>
      </c>
      <c r="L996" s="375" t="s">
        <v>1024</v>
      </c>
      <c r="M996" s="375" t="s">
        <v>475</v>
      </c>
      <c r="N996" s="831" t="s">
        <v>801</v>
      </c>
      <c r="U996" s="862"/>
    </row>
    <row r="997" spans="1:21" x14ac:dyDescent="0.4">
      <c r="A997" s="428" t="s">
        <v>49</v>
      </c>
      <c r="B997" s="375" t="s">
        <v>416</v>
      </c>
      <c r="C997" s="832" t="s">
        <v>61</v>
      </c>
      <c r="D997" s="375" t="s">
        <v>52</v>
      </c>
      <c r="E997" s="375"/>
      <c r="F997" s="824">
        <v>0.34399999999999997</v>
      </c>
      <c r="G997" s="375" t="s">
        <v>392</v>
      </c>
      <c r="H997" s="375" t="s">
        <v>400</v>
      </c>
      <c r="I997" s="763">
        <v>3.3160007857405806E-3</v>
      </c>
      <c r="J997" s="375" t="s">
        <v>1023</v>
      </c>
      <c r="K997" s="375" t="s">
        <v>477</v>
      </c>
      <c r="L997" s="375" t="s">
        <v>1024</v>
      </c>
      <c r="M997" s="375" t="s">
        <v>475</v>
      </c>
      <c r="N997" s="831" t="s">
        <v>801</v>
      </c>
      <c r="U997" s="862"/>
    </row>
    <row r="998" spans="1:21" x14ac:dyDescent="0.4">
      <c r="A998" s="428" t="s">
        <v>49</v>
      </c>
      <c r="B998" s="375" t="s">
        <v>416</v>
      </c>
      <c r="C998" s="832" t="s">
        <v>61</v>
      </c>
      <c r="D998" s="375" t="s">
        <v>52</v>
      </c>
      <c r="E998" s="375"/>
      <c r="F998" s="824">
        <v>0.34399999999999997</v>
      </c>
      <c r="G998" s="375" t="s">
        <v>393</v>
      </c>
      <c r="H998" s="375" t="s">
        <v>400</v>
      </c>
      <c r="I998" s="763">
        <v>4.7300011207940132E-6</v>
      </c>
      <c r="J998" s="375" t="s">
        <v>1023</v>
      </c>
      <c r="K998" s="375" t="s">
        <v>477</v>
      </c>
      <c r="L998" s="375" t="s">
        <v>1024</v>
      </c>
      <c r="M998" s="375" t="s">
        <v>475</v>
      </c>
      <c r="N998" s="831" t="s">
        <v>801</v>
      </c>
      <c r="U998" s="862"/>
    </row>
    <row r="999" spans="1:21" x14ac:dyDescent="0.4">
      <c r="A999" s="428" t="s">
        <v>49</v>
      </c>
      <c r="B999" s="375" t="s">
        <v>416</v>
      </c>
      <c r="C999" s="832" t="s">
        <v>61</v>
      </c>
      <c r="D999" s="375" t="s">
        <v>52</v>
      </c>
      <c r="E999" s="375"/>
      <c r="F999" s="824">
        <v>0.34399999999999997</v>
      </c>
      <c r="G999" s="375" t="s">
        <v>394</v>
      </c>
      <c r="H999" s="375" t="s">
        <v>400</v>
      </c>
      <c r="I999" s="763">
        <v>8.9100021112631409E-6</v>
      </c>
      <c r="J999" s="375" t="s">
        <v>1023</v>
      </c>
      <c r="K999" s="375" t="s">
        <v>477</v>
      </c>
      <c r="L999" s="375" t="s">
        <v>1024</v>
      </c>
      <c r="M999" s="375" t="s">
        <v>475</v>
      </c>
      <c r="N999" s="831" t="s">
        <v>801</v>
      </c>
      <c r="U999" s="862"/>
    </row>
    <row r="1000" spans="1:21" x14ac:dyDescent="0.4">
      <c r="A1000" s="428" t="s">
        <v>49</v>
      </c>
      <c r="B1000" s="375" t="s">
        <v>416</v>
      </c>
      <c r="C1000" s="832" t="s">
        <v>61</v>
      </c>
      <c r="D1000" s="375" t="s">
        <v>52</v>
      </c>
      <c r="E1000" s="375"/>
      <c r="F1000" s="824">
        <v>0.34399999999999997</v>
      </c>
      <c r="G1000" s="375" t="s">
        <v>395</v>
      </c>
      <c r="H1000" s="375" t="s">
        <v>400</v>
      </c>
      <c r="I1000" s="763">
        <v>1.000000236954337E-5</v>
      </c>
      <c r="J1000" s="375" t="s">
        <v>1023</v>
      </c>
      <c r="K1000" s="375" t="s">
        <v>477</v>
      </c>
      <c r="L1000" s="375" t="s">
        <v>1024</v>
      </c>
      <c r="M1000" s="375" t="s">
        <v>475</v>
      </c>
      <c r="N1000" s="831" t="s">
        <v>801</v>
      </c>
      <c r="U1000" s="862"/>
    </row>
    <row r="1001" spans="1:21" x14ac:dyDescent="0.4">
      <c r="A1001" s="428" t="s">
        <v>49</v>
      </c>
      <c r="B1001" s="375" t="s">
        <v>416</v>
      </c>
      <c r="C1001" s="832" t="s">
        <v>61</v>
      </c>
      <c r="D1001" s="375" t="s">
        <v>52</v>
      </c>
      <c r="E1001" s="375"/>
      <c r="F1001" s="824">
        <v>0.34399999999999997</v>
      </c>
      <c r="G1001" s="375" t="s">
        <v>396</v>
      </c>
      <c r="H1001" s="375" t="s">
        <v>400</v>
      </c>
      <c r="I1001" s="763">
        <v>1.6000003791269388E-5</v>
      </c>
      <c r="J1001" s="375" t="s">
        <v>1023</v>
      </c>
      <c r="K1001" s="375" t="s">
        <v>477</v>
      </c>
      <c r="L1001" s="375" t="s">
        <v>1024</v>
      </c>
      <c r="M1001" s="375" t="s">
        <v>475</v>
      </c>
      <c r="N1001" s="831" t="s">
        <v>801</v>
      </c>
      <c r="U1001" s="862"/>
    </row>
    <row r="1002" spans="1:21" x14ac:dyDescent="0.4">
      <c r="A1002" s="428" t="s">
        <v>49</v>
      </c>
      <c r="B1002" s="375" t="s">
        <v>416</v>
      </c>
      <c r="C1002" s="832" t="s">
        <v>61</v>
      </c>
      <c r="D1002" s="375" t="s">
        <v>52</v>
      </c>
      <c r="E1002" s="375"/>
      <c r="F1002" s="824">
        <v>0.34399999999999997</v>
      </c>
      <c r="G1002" s="375" t="s">
        <v>1025</v>
      </c>
      <c r="H1002" s="375" t="s">
        <v>400</v>
      </c>
      <c r="I1002" s="763">
        <v>2.1327694535446109</v>
      </c>
      <c r="J1002" s="375" t="s">
        <v>1023</v>
      </c>
      <c r="K1002" s="375" t="s">
        <v>477</v>
      </c>
      <c r="L1002" s="375" t="s">
        <v>1024</v>
      </c>
      <c r="M1002" s="375" t="s">
        <v>475</v>
      </c>
      <c r="N1002" s="831" t="s">
        <v>801</v>
      </c>
      <c r="U1002" s="862"/>
    </row>
    <row r="1003" spans="1:21" x14ac:dyDescent="0.4">
      <c r="A1003" s="428" t="s">
        <v>49</v>
      </c>
      <c r="B1003" s="375" t="s">
        <v>416</v>
      </c>
      <c r="C1003" s="832" t="s">
        <v>61</v>
      </c>
      <c r="D1003" s="375" t="s">
        <v>52</v>
      </c>
      <c r="E1003" s="375"/>
      <c r="F1003" s="824">
        <v>0.34399999999999997</v>
      </c>
      <c r="G1003" s="375" t="s">
        <v>387</v>
      </c>
      <c r="H1003" s="375" t="s">
        <v>401</v>
      </c>
      <c r="I1003" s="378">
        <v>1.9811813060289801E-5</v>
      </c>
      <c r="J1003" s="375" t="s">
        <v>1023</v>
      </c>
      <c r="K1003" s="375" t="s">
        <v>477</v>
      </c>
      <c r="L1003" s="375" t="s">
        <v>1024</v>
      </c>
      <c r="M1003" s="375" t="s">
        <v>475</v>
      </c>
      <c r="N1003" s="831" t="s">
        <v>805</v>
      </c>
      <c r="U1003" s="862"/>
    </row>
    <row r="1004" spans="1:21" x14ac:dyDescent="0.4">
      <c r="A1004" s="428" t="s">
        <v>49</v>
      </c>
      <c r="B1004" s="375" t="s">
        <v>416</v>
      </c>
      <c r="C1004" s="832" t="s">
        <v>61</v>
      </c>
      <c r="D1004" s="375" t="s">
        <v>52</v>
      </c>
      <c r="E1004" s="375"/>
      <c r="F1004" s="824">
        <v>0.34399999999999997</v>
      </c>
      <c r="G1004" s="375" t="s">
        <v>388</v>
      </c>
      <c r="H1004" s="375" t="s">
        <v>401</v>
      </c>
      <c r="I1004" s="378">
        <v>1.6146176265310522E-4</v>
      </c>
      <c r="J1004" s="375" t="s">
        <v>1023</v>
      </c>
      <c r="K1004" s="375" t="s">
        <v>477</v>
      </c>
      <c r="L1004" s="375" t="s">
        <v>1024</v>
      </c>
      <c r="M1004" s="375" t="s">
        <v>475</v>
      </c>
      <c r="N1004" s="831" t="s">
        <v>805</v>
      </c>
      <c r="U1004" s="862"/>
    </row>
    <row r="1005" spans="1:21" x14ac:dyDescent="0.4">
      <c r="A1005" s="428" t="s">
        <v>49</v>
      </c>
      <c r="B1005" s="375" t="s">
        <v>416</v>
      </c>
      <c r="C1005" s="832" t="s">
        <v>61</v>
      </c>
      <c r="D1005" s="375" t="s">
        <v>52</v>
      </c>
      <c r="E1005" s="375"/>
      <c r="F1005" s="824">
        <v>0.34399999999999997</v>
      </c>
      <c r="G1005" s="375" t="s">
        <v>389</v>
      </c>
      <c r="H1005" s="375" t="s">
        <v>401</v>
      </c>
      <c r="I1005" s="378">
        <v>1.3858287009794184E-3</v>
      </c>
      <c r="J1005" s="375" t="s">
        <v>1023</v>
      </c>
      <c r="K1005" s="375" t="s">
        <v>477</v>
      </c>
      <c r="L1005" s="375" t="s">
        <v>1024</v>
      </c>
      <c r="M1005" s="375" t="s">
        <v>475</v>
      </c>
      <c r="N1005" s="831" t="s">
        <v>805</v>
      </c>
      <c r="U1005" s="862"/>
    </row>
    <row r="1006" spans="1:21" x14ac:dyDescent="0.4">
      <c r="A1006" s="428" t="s">
        <v>49</v>
      </c>
      <c r="B1006" s="375" t="s">
        <v>416</v>
      </c>
      <c r="C1006" s="832" t="s">
        <v>61</v>
      </c>
      <c r="D1006" s="375" t="s">
        <v>52</v>
      </c>
      <c r="E1006" s="375"/>
      <c r="F1006" s="824">
        <v>0.34399999999999997</v>
      </c>
      <c r="G1006" s="375" t="s">
        <v>390</v>
      </c>
      <c r="H1006" s="375" t="s">
        <v>401</v>
      </c>
      <c r="I1006" s="378">
        <v>1.3950221179068144E-4</v>
      </c>
      <c r="J1006" s="375" t="s">
        <v>1023</v>
      </c>
      <c r="K1006" s="375" t="s">
        <v>477</v>
      </c>
      <c r="L1006" s="375" t="s">
        <v>1024</v>
      </c>
      <c r="M1006" s="375" t="s">
        <v>475</v>
      </c>
      <c r="N1006" s="831" t="s">
        <v>805</v>
      </c>
      <c r="U1006" s="862"/>
    </row>
    <row r="1007" spans="1:21" x14ac:dyDescent="0.4">
      <c r="A1007" s="428" t="s">
        <v>49</v>
      </c>
      <c r="B1007" s="375" t="s">
        <v>416</v>
      </c>
      <c r="C1007" s="832" t="s">
        <v>61</v>
      </c>
      <c r="D1007" s="375" t="s">
        <v>52</v>
      </c>
      <c r="E1007" s="375"/>
      <c r="F1007" s="824">
        <v>0.34399999999999997</v>
      </c>
      <c r="G1007" s="375" t="s">
        <v>391</v>
      </c>
      <c r="H1007" s="375" t="s">
        <v>401</v>
      </c>
      <c r="I1007" s="378">
        <v>1.1023184633933594E-4</v>
      </c>
      <c r="J1007" s="375" t="s">
        <v>1023</v>
      </c>
      <c r="K1007" s="375" t="s">
        <v>477</v>
      </c>
      <c r="L1007" s="375" t="s">
        <v>1024</v>
      </c>
      <c r="M1007" s="375" t="s">
        <v>475</v>
      </c>
      <c r="N1007" s="831" t="s">
        <v>805</v>
      </c>
      <c r="U1007" s="862"/>
    </row>
    <row r="1008" spans="1:21" x14ac:dyDescent="0.4">
      <c r="A1008" s="428" t="s">
        <v>49</v>
      </c>
      <c r="B1008" s="375" t="s">
        <v>416</v>
      </c>
      <c r="C1008" s="832" t="s">
        <v>61</v>
      </c>
      <c r="D1008" s="375" t="s">
        <v>52</v>
      </c>
      <c r="E1008" s="375"/>
      <c r="F1008" s="824">
        <v>0.34399999999999997</v>
      </c>
      <c r="G1008" s="375" t="s">
        <v>392</v>
      </c>
      <c r="H1008" s="375" t="s">
        <v>401</v>
      </c>
      <c r="I1008" s="378">
        <v>3.318829389660485E-3</v>
      </c>
      <c r="J1008" s="375" t="s">
        <v>1023</v>
      </c>
      <c r="K1008" s="375" t="s">
        <v>477</v>
      </c>
      <c r="L1008" s="375" t="s">
        <v>1024</v>
      </c>
      <c r="M1008" s="375" t="s">
        <v>475</v>
      </c>
      <c r="N1008" s="831" t="s">
        <v>805</v>
      </c>
      <c r="U1008" s="862"/>
    </row>
    <row r="1009" spans="1:21" x14ac:dyDescent="0.4">
      <c r="A1009" s="428" t="s">
        <v>49</v>
      </c>
      <c r="B1009" s="375" t="s">
        <v>416</v>
      </c>
      <c r="C1009" s="832" t="s">
        <v>61</v>
      </c>
      <c r="D1009" s="375" t="s">
        <v>52</v>
      </c>
      <c r="E1009" s="375"/>
      <c r="F1009" s="824">
        <v>0.34399999999999997</v>
      </c>
      <c r="G1009" s="375" t="s">
        <v>393</v>
      </c>
      <c r="H1009" s="375" t="s">
        <v>401</v>
      </c>
      <c r="I1009" s="378">
        <v>4.7343248160216569E-6</v>
      </c>
      <c r="J1009" s="375" t="s">
        <v>1023</v>
      </c>
      <c r="K1009" s="375" t="s">
        <v>477</v>
      </c>
      <c r="L1009" s="375" t="s">
        <v>1024</v>
      </c>
      <c r="M1009" s="375" t="s">
        <v>475</v>
      </c>
      <c r="N1009" s="831" t="s">
        <v>805</v>
      </c>
      <c r="U1009" s="862"/>
    </row>
    <row r="1010" spans="1:21" x14ac:dyDescent="0.4">
      <c r="A1010" s="428" t="s">
        <v>49</v>
      </c>
      <c r="B1010" s="375" t="s">
        <v>416</v>
      </c>
      <c r="C1010" s="832" t="s">
        <v>61</v>
      </c>
      <c r="D1010" s="375" t="s">
        <v>52</v>
      </c>
      <c r="E1010" s="375"/>
      <c r="F1010" s="824">
        <v>0.34399999999999997</v>
      </c>
      <c r="G1010" s="375" t="s">
        <v>394</v>
      </c>
      <c r="H1010" s="375" t="s">
        <v>401</v>
      </c>
      <c r="I1010" s="378">
        <v>8.9194724822229059E-6</v>
      </c>
      <c r="J1010" s="375" t="s">
        <v>1023</v>
      </c>
      <c r="K1010" s="375" t="s">
        <v>477</v>
      </c>
      <c r="L1010" s="375" t="s">
        <v>1024</v>
      </c>
      <c r="M1010" s="375" t="s">
        <v>475</v>
      </c>
      <c r="N1010" s="831" t="s">
        <v>805</v>
      </c>
      <c r="U1010" s="862"/>
    </row>
    <row r="1011" spans="1:21" x14ac:dyDescent="0.4">
      <c r="A1011" s="428" t="s">
        <v>49</v>
      </c>
      <c r="B1011" s="375" t="s">
        <v>416</v>
      </c>
      <c r="C1011" s="832" t="s">
        <v>61</v>
      </c>
      <c r="D1011" s="375" t="s">
        <v>52</v>
      </c>
      <c r="E1011" s="375"/>
      <c r="F1011" s="824">
        <v>0.34399999999999997</v>
      </c>
      <c r="G1011" s="375" t="s">
        <v>395</v>
      </c>
      <c r="H1011" s="375" t="s">
        <v>401</v>
      </c>
      <c r="I1011" s="378">
        <v>1.1288505074025222E-5</v>
      </c>
      <c r="J1011" s="375" t="s">
        <v>1023</v>
      </c>
      <c r="K1011" s="375" t="s">
        <v>477</v>
      </c>
      <c r="L1011" s="375" t="s">
        <v>1024</v>
      </c>
      <c r="M1011" s="375" t="s">
        <v>475</v>
      </c>
      <c r="N1011" s="831" t="s">
        <v>805</v>
      </c>
      <c r="U1011" s="862"/>
    </row>
    <row r="1012" spans="1:21" x14ac:dyDescent="0.4">
      <c r="A1012" s="428" t="s">
        <v>49</v>
      </c>
      <c r="B1012" s="375" t="s">
        <v>416</v>
      </c>
      <c r="C1012" s="832" t="s">
        <v>61</v>
      </c>
      <c r="D1012" s="375" t="s">
        <v>52</v>
      </c>
      <c r="E1012" s="375"/>
      <c r="F1012" s="824">
        <v>0.34399999999999997</v>
      </c>
      <c r="G1012" s="375" t="s">
        <v>396</v>
      </c>
      <c r="H1012" s="375" t="s">
        <v>401</v>
      </c>
      <c r="I1012" s="378">
        <v>1.6007890236458171E-5</v>
      </c>
      <c r="J1012" s="375" t="s">
        <v>1023</v>
      </c>
      <c r="K1012" s="375" t="s">
        <v>477</v>
      </c>
      <c r="L1012" s="375" t="s">
        <v>1024</v>
      </c>
      <c r="M1012" s="375" t="s">
        <v>475</v>
      </c>
      <c r="N1012" s="831" t="s">
        <v>805</v>
      </c>
      <c r="U1012" s="862"/>
    </row>
    <row r="1013" spans="1:21" x14ac:dyDescent="0.4">
      <c r="A1013" s="428" t="s">
        <v>49</v>
      </c>
      <c r="B1013" s="375" t="s">
        <v>416</v>
      </c>
      <c r="C1013" s="832" t="s">
        <v>61</v>
      </c>
      <c r="D1013" s="375" t="s">
        <v>52</v>
      </c>
      <c r="E1013" s="375"/>
      <c r="F1013" s="824">
        <v>0.34399999999999997</v>
      </c>
      <c r="G1013" s="375" t="s">
        <v>1025</v>
      </c>
      <c r="H1013" s="375" t="s">
        <v>401</v>
      </c>
      <c r="I1013" s="378">
        <v>2.1344816163349036</v>
      </c>
      <c r="J1013" s="375" t="s">
        <v>1023</v>
      </c>
      <c r="K1013" s="375" t="s">
        <v>477</v>
      </c>
      <c r="L1013" s="375" t="s">
        <v>1024</v>
      </c>
      <c r="M1013" s="375" t="s">
        <v>475</v>
      </c>
      <c r="N1013" s="831" t="s">
        <v>805</v>
      </c>
      <c r="U1013" s="862"/>
    </row>
    <row r="1014" spans="1:21" x14ac:dyDescent="0.4">
      <c r="A1014" s="428" t="s">
        <v>49</v>
      </c>
      <c r="B1014" s="375" t="s">
        <v>416</v>
      </c>
      <c r="C1014" s="832" t="s">
        <v>61</v>
      </c>
      <c r="D1014" s="375" t="s">
        <v>53</v>
      </c>
      <c r="E1014" s="375"/>
      <c r="F1014" s="824">
        <v>0.39</v>
      </c>
      <c r="G1014" s="375" t="s">
        <v>387</v>
      </c>
      <c r="H1014" s="375" t="s">
        <v>400</v>
      </c>
      <c r="I1014" s="763">
        <v>9.0000021325890313E-7</v>
      </c>
      <c r="J1014" s="375" t="s">
        <v>1023</v>
      </c>
      <c r="K1014" s="375" t="s">
        <v>477</v>
      </c>
      <c r="L1014" s="375" t="s">
        <v>1024</v>
      </c>
      <c r="M1014" s="375" t="s">
        <v>475</v>
      </c>
      <c r="N1014" s="831" t="s">
        <v>811</v>
      </c>
      <c r="U1014" s="862"/>
    </row>
    <row r="1015" spans="1:21" x14ac:dyDescent="0.4">
      <c r="A1015" s="428" t="s">
        <v>49</v>
      </c>
      <c r="B1015" s="375" t="s">
        <v>416</v>
      </c>
      <c r="C1015" s="832" t="s">
        <v>61</v>
      </c>
      <c r="D1015" s="375" t="s">
        <v>53</v>
      </c>
      <c r="E1015" s="375"/>
      <c r="F1015" s="824">
        <v>0.39</v>
      </c>
      <c r="G1015" s="375" t="s">
        <v>388</v>
      </c>
      <c r="H1015" s="375" t="s">
        <v>400</v>
      </c>
      <c r="I1015" s="763">
        <v>1.5100003578010487E-5</v>
      </c>
      <c r="J1015" s="375" t="s">
        <v>1023</v>
      </c>
      <c r="K1015" s="375" t="s">
        <v>477</v>
      </c>
      <c r="L1015" s="375" t="s">
        <v>1024</v>
      </c>
      <c r="M1015" s="375" t="s">
        <v>475</v>
      </c>
      <c r="N1015" s="831" t="s">
        <v>811</v>
      </c>
      <c r="U1015" s="862"/>
    </row>
    <row r="1016" spans="1:21" x14ac:dyDescent="0.4">
      <c r="A1016" s="428" t="s">
        <v>49</v>
      </c>
      <c r="B1016" s="375" t="s">
        <v>416</v>
      </c>
      <c r="C1016" s="832" t="s">
        <v>61</v>
      </c>
      <c r="D1016" s="375" t="s">
        <v>53</v>
      </c>
      <c r="E1016" s="375"/>
      <c r="F1016" s="824">
        <v>0.39</v>
      </c>
      <c r="G1016" s="375" t="s">
        <v>389</v>
      </c>
      <c r="H1016" s="375" t="s">
        <v>400</v>
      </c>
      <c r="I1016" s="763">
        <v>2.3500005568426909E-4</v>
      </c>
      <c r="J1016" s="375" t="s">
        <v>1023</v>
      </c>
      <c r="K1016" s="375" t="s">
        <v>477</v>
      </c>
      <c r="L1016" s="375" t="s">
        <v>1024</v>
      </c>
      <c r="M1016" s="375" t="s">
        <v>475</v>
      </c>
      <c r="N1016" s="831" t="s">
        <v>811</v>
      </c>
      <c r="U1016" s="862"/>
    </row>
    <row r="1017" spans="1:21" x14ac:dyDescent="0.4">
      <c r="A1017" s="428" t="s">
        <v>49</v>
      </c>
      <c r="B1017" s="375" t="s">
        <v>416</v>
      </c>
      <c r="C1017" s="832" t="s">
        <v>61</v>
      </c>
      <c r="D1017" s="375" t="s">
        <v>53</v>
      </c>
      <c r="E1017" s="375"/>
      <c r="F1017" s="824">
        <v>0.39</v>
      </c>
      <c r="G1017" s="375" t="s">
        <v>390</v>
      </c>
      <c r="H1017" s="375" t="s">
        <v>400</v>
      </c>
      <c r="I1017" s="763">
        <v>2.8400006729503167E-5</v>
      </c>
      <c r="J1017" s="375" t="s">
        <v>1023</v>
      </c>
      <c r="K1017" s="375" t="s">
        <v>477</v>
      </c>
      <c r="L1017" s="375" t="s">
        <v>1024</v>
      </c>
      <c r="M1017" s="375" t="s">
        <v>475</v>
      </c>
      <c r="N1017" s="831" t="s">
        <v>811</v>
      </c>
      <c r="U1017" s="862"/>
    </row>
    <row r="1018" spans="1:21" x14ac:dyDescent="0.4">
      <c r="A1018" s="428" t="s">
        <v>49</v>
      </c>
      <c r="B1018" s="375" t="s">
        <v>416</v>
      </c>
      <c r="C1018" s="832" t="s">
        <v>61</v>
      </c>
      <c r="D1018" s="375" t="s">
        <v>53</v>
      </c>
      <c r="E1018" s="375"/>
      <c r="F1018" s="824">
        <v>0.39</v>
      </c>
      <c r="G1018" s="375" t="s">
        <v>391</v>
      </c>
      <c r="H1018" s="375" t="s">
        <v>400</v>
      </c>
      <c r="I1018" s="763">
        <v>8.2700019596123672E-6</v>
      </c>
      <c r="J1018" s="375" t="s">
        <v>1023</v>
      </c>
      <c r="K1018" s="375" t="s">
        <v>477</v>
      </c>
      <c r="L1018" s="375" t="s">
        <v>1024</v>
      </c>
      <c r="M1018" s="375" t="s">
        <v>475</v>
      </c>
      <c r="N1018" s="831" t="s">
        <v>811</v>
      </c>
      <c r="U1018" s="862"/>
    </row>
    <row r="1019" spans="1:21" x14ac:dyDescent="0.4">
      <c r="A1019" s="428" t="s">
        <v>49</v>
      </c>
      <c r="B1019" s="375" t="s">
        <v>416</v>
      </c>
      <c r="C1019" s="832" t="s">
        <v>61</v>
      </c>
      <c r="D1019" s="375" t="s">
        <v>53</v>
      </c>
      <c r="E1019" s="375"/>
      <c r="F1019" s="824">
        <v>0.39</v>
      </c>
      <c r="G1019" s="375" t="s">
        <v>392</v>
      </c>
      <c r="H1019" s="375" t="s">
        <v>400</v>
      </c>
      <c r="I1019" s="763">
        <v>4.910001163445794E-6</v>
      </c>
      <c r="J1019" s="375" t="s">
        <v>1023</v>
      </c>
      <c r="K1019" s="375" t="s">
        <v>477</v>
      </c>
      <c r="L1019" s="375" t="s">
        <v>1024</v>
      </c>
      <c r="M1019" s="375" t="s">
        <v>475</v>
      </c>
      <c r="N1019" s="831" t="s">
        <v>811</v>
      </c>
      <c r="U1019" s="862"/>
    </row>
    <row r="1020" spans="1:21" x14ac:dyDescent="0.4">
      <c r="A1020" s="428" t="s">
        <v>49</v>
      </c>
      <c r="B1020" s="375" t="s">
        <v>416</v>
      </c>
      <c r="C1020" s="832" t="s">
        <v>61</v>
      </c>
      <c r="D1020" s="375" t="s">
        <v>53</v>
      </c>
      <c r="E1020" s="375"/>
      <c r="F1020" s="824">
        <v>0.39</v>
      </c>
      <c r="G1020" s="375" t="s">
        <v>393</v>
      </c>
      <c r="H1020" s="375" t="s">
        <v>400</v>
      </c>
      <c r="I1020" s="763">
        <v>3.5561008426333167E-7</v>
      </c>
      <c r="J1020" s="375" t="s">
        <v>1023</v>
      </c>
      <c r="K1020" s="375" t="s">
        <v>477</v>
      </c>
      <c r="L1020" s="375" t="s">
        <v>1024</v>
      </c>
      <c r="M1020" s="375" t="s">
        <v>475</v>
      </c>
      <c r="N1020" s="831" t="s">
        <v>811</v>
      </c>
      <c r="U1020" s="862"/>
    </row>
    <row r="1021" spans="1:21" x14ac:dyDescent="0.4">
      <c r="A1021" s="428" t="s">
        <v>49</v>
      </c>
      <c r="B1021" s="375" t="s">
        <v>416</v>
      </c>
      <c r="C1021" s="832" t="s">
        <v>61</v>
      </c>
      <c r="D1021" s="375" t="s">
        <v>53</v>
      </c>
      <c r="E1021" s="375"/>
      <c r="F1021" s="824">
        <v>0.39</v>
      </c>
      <c r="G1021" s="375" t="s">
        <v>394</v>
      </c>
      <c r="H1021" s="375" t="s">
        <v>400</v>
      </c>
      <c r="I1021" s="763">
        <v>6.6987015872860153E-7</v>
      </c>
      <c r="J1021" s="375" t="s">
        <v>1023</v>
      </c>
      <c r="K1021" s="375" t="s">
        <v>477</v>
      </c>
      <c r="L1021" s="375" t="s">
        <v>1024</v>
      </c>
      <c r="M1021" s="375" t="s">
        <v>475</v>
      </c>
      <c r="N1021" s="831" t="s">
        <v>811</v>
      </c>
      <c r="U1021" s="862"/>
    </row>
    <row r="1022" spans="1:21" x14ac:dyDescent="0.4">
      <c r="A1022" s="428" t="s">
        <v>49</v>
      </c>
      <c r="B1022" s="375" t="s">
        <v>416</v>
      </c>
      <c r="C1022" s="832" t="s">
        <v>61</v>
      </c>
      <c r="D1022" s="375" t="s">
        <v>53</v>
      </c>
      <c r="E1022" s="375"/>
      <c r="F1022" s="824">
        <v>0.39</v>
      </c>
      <c r="G1022" s="375" t="s">
        <v>395</v>
      </c>
      <c r="H1022" s="375" t="s">
        <v>400</v>
      </c>
      <c r="I1022" s="763">
        <v>9.0000021325890309E-6</v>
      </c>
      <c r="J1022" s="375" t="s">
        <v>1023</v>
      </c>
      <c r="K1022" s="375" t="s">
        <v>477</v>
      </c>
      <c r="L1022" s="375" t="s">
        <v>1024</v>
      </c>
      <c r="M1022" s="375" t="s">
        <v>475</v>
      </c>
      <c r="N1022" s="831" t="s">
        <v>811</v>
      </c>
      <c r="U1022" s="862"/>
    </row>
    <row r="1023" spans="1:21" x14ac:dyDescent="0.4">
      <c r="A1023" s="428" t="s">
        <v>49</v>
      </c>
      <c r="B1023" s="375" t="s">
        <v>416</v>
      </c>
      <c r="C1023" s="832" t="s">
        <v>61</v>
      </c>
      <c r="D1023" s="375" t="s">
        <v>53</v>
      </c>
      <c r="E1023" s="375"/>
      <c r="F1023" s="824">
        <v>0.39</v>
      </c>
      <c r="G1023" s="375" t="s">
        <v>396</v>
      </c>
      <c r="H1023" s="375" t="s">
        <v>400</v>
      </c>
      <c r="I1023" s="763">
        <v>1.3500003198883547E-5</v>
      </c>
      <c r="J1023" s="375" t="s">
        <v>1023</v>
      </c>
      <c r="K1023" s="375" t="s">
        <v>477</v>
      </c>
      <c r="L1023" s="375" t="s">
        <v>1024</v>
      </c>
      <c r="M1023" s="375" t="s">
        <v>475</v>
      </c>
      <c r="N1023" s="831" t="s">
        <v>811</v>
      </c>
      <c r="U1023" s="862"/>
    </row>
    <row r="1024" spans="1:21" x14ac:dyDescent="0.4">
      <c r="A1024" s="428" t="s">
        <v>49</v>
      </c>
      <c r="B1024" s="375" t="s">
        <v>416</v>
      </c>
      <c r="C1024" s="832" t="s">
        <v>61</v>
      </c>
      <c r="D1024" s="375" t="s">
        <v>53</v>
      </c>
      <c r="E1024" s="375"/>
      <c r="F1024" s="824">
        <v>0.39</v>
      </c>
      <c r="G1024" s="375" t="s">
        <v>1025</v>
      </c>
      <c r="H1024" s="375" t="s">
        <v>400</v>
      </c>
      <c r="I1024" s="763">
        <v>1.8817311015001061</v>
      </c>
      <c r="J1024" s="375" t="s">
        <v>1023</v>
      </c>
      <c r="K1024" s="375" t="s">
        <v>477</v>
      </c>
      <c r="L1024" s="375" t="s">
        <v>1024</v>
      </c>
      <c r="M1024" s="375" t="s">
        <v>475</v>
      </c>
      <c r="N1024" s="831" t="s">
        <v>811</v>
      </c>
      <c r="U1024" s="862"/>
    </row>
    <row r="1025" spans="1:21" x14ac:dyDescent="0.4">
      <c r="A1025" s="428" t="s">
        <v>49</v>
      </c>
      <c r="B1025" s="375" t="s">
        <v>416</v>
      </c>
      <c r="C1025" s="832" t="s">
        <v>61</v>
      </c>
      <c r="D1025" s="375" t="s">
        <v>53</v>
      </c>
      <c r="E1025" s="375"/>
      <c r="F1025" s="824">
        <v>0.39</v>
      </c>
      <c r="G1025" s="375" t="s">
        <v>387</v>
      </c>
      <c r="H1025" s="375" t="s">
        <v>401</v>
      </c>
      <c r="I1025" s="378">
        <v>1.7118087714163085E-6</v>
      </c>
      <c r="J1025" s="375" t="s">
        <v>1023</v>
      </c>
      <c r="K1025" s="375" t="s">
        <v>477</v>
      </c>
      <c r="L1025" s="375" t="s">
        <v>1024</v>
      </c>
      <c r="M1025" s="375" t="s">
        <v>475</v>
      </c>
      <c r="N1025" s="831" t="s">
        <v>813</v>
      </c>
      <c r="U1025" s="862"/>
    </row>
    <row r="1026" spans="1:21" x14ac:dyDescent="0.4">
      <c r="A1026" s="428" t="s">
        <v>49</v>
      </c>
      <c r="B1026" s="375" t="s">
        <v>416</v>
      </c>
      <c r="C1026" s="832" t="s">
        <v>61</v>
      </c>
      <c r="D1026" s="375" t="s">
        <v>53</v>
      </c>
      <c r="E1026" s="375"/>
      <c r="F1026" s="824">
        <v>0.39</v>
      </c>
      <c r="G1026" s="375" t="s">
        <v>388</v>
      </c>
      <c r="H1026" s="375" t="s">
        <v>401</v>
      </c>
      <c r="I1026" s="378">
        <v>2.0561729266239141E-5</v>
      </c>
      <c r="J1026" s="375" t="s">
        <v>1023</v>
      </c>
      <c r="K1026" s="375" t="s">
        <v>477</v>
      </c>
      <c r="L1026" s="375" t="s">
        <v>1024</v>
      </c>
      <c r="M1026" s="375" t="s">
        <v>475</v>
      </c>
      <c r="N1026" s="831" t="s">
        <v>813</v>
      </c>
      <c r="U1026" s="862"/>
    </row>
    <row r="1027" spans="1:21" x14ac:dyDescent="0.4">
      <c r="A1027" s="428" t="s">
        <v>49</v>
      </c>
      <c r="B1027" s="375" t="s">
        <v>416</v>
      </c>
      <c r="C1027" s="832" t="s">
        <v>61</v>
      </c>
      <c r="D1027" s="375" t="s">
        <v>53</v>
      </c>
      <c r="E1027" s="375"/>
      <c r="F1027" s="824">
        <v>0.39</v>
      </c>
      <c r="G1027" s="375" t="s">
        <v>389</v>
      </c>
      <c r="H1027" s="375" t="s">
        <v>401</v>
      </c>
      <c r="I1027" s="378">
        <v>2.3582842848193105E-4</v>
      </c>
      <c r="J1027" s="375" t="s">
        <v>1023</v>
      </c>
      <c r="K1027" s="375" t="s">
        <v>477</v>
      </c>
      <c r="L1027" s="375" t="s">
        <v>1024</v>
      </c>
      <c r="M1027" s="375" t="s">
        <v>475</v>
      </c>
      <c r="N1027" s="831" t="s">
        <v>813</v>
      </c>
      <c r="U1027" s="862"/>
    </row>
    <row r="1028" spans="1:21" x14ac:dyDescent="0.4">
      <c r="A1028" s="428" t="s">
        <v>49</v>
      </c>
      <c r="B1028" s="375" t="s">
        <v>416</v>
      </c>
      <c r="C1028" s="832" t="s">
        <v>61</v>
      </c>
      <c r="D1028" s="375" t="s">
        <v>53</v>
      </c>
      <c r="E1028" s="375"/>
      <c r="F1028" s="824">
        <v>0.39</v>
      </c>
      <c r="G1028" s="375" t="s">
        <v>390</v>
      </c>
      <c r="H1028" s="375" t="s">
        <v>401</v>
      </c>
      <c r="I1028" s="378">
        <v>2.8902185583531793E-5</v>
      </c>
      <c r="J1028" s="375" t="s">
        <v>1023</v>
      </c>
      <c r="K1028" s="375" t="s">
        <v>477</v>
      </c>
      <c r="L1028" s="375" t="s">
        <v>1024</v>
      </c>
      <c r="M1028" s="375" t="s">
        <v>475</v>
      </c>
      <c r="N1028" s="831" t="s">
        <v>813</v>
      </c>
      <c r="U1028" s="862"/>
    </row>
    <row r="1029" spans="1:21" x14ac:dyDescent="0.4">
      <c r="A1029" s="428" t="s">
        <v>49</v>
      </c>
      <c r="B1029" s="375" t="s">
        <v>416</v>
      </c>
      <c r="C1029" s="832" t="s">
        <v>61</v>
      </c>
      <c r="D1029" s="375" t="s">
        <v>53</v>
      </c>
      <c r="E1029" s="375"/>
      <c r="F1029" s="824">
        <v>0.39</v>
      </c>
      <c r="G1029" s="375" t="s">
        <v>391</v>
      </c>
      <c r="H1029" s="375" t="s">
        <v>401</v>
      </c>
      <c r="I1029" s="378">
        <v>8.501822233971292E-6</v>
      </c>
      <c r="J1029" s="375" t="s">
        <v>1023</v>
      </c>
      <c r="K1029" s="375" t="s">
        <v>477</v>
      </c>
      <c r="L1029" s="375" t="s">
        <v>1024</v>
      </c>
      <c r="M1029" s="375" t="s">
        <v>475</v>
      </c>
      <c r="N1029" s="831" t="s">
        <v>813</v>
      </c>
      <c r="U1029" s="862"/>
    </row>
    <row r="1030" spans="1:21" x14ac:dyDescent="0.4">
      <c r="A1030" s="428" t="s">
        <v>49</v>
      </c>
      <c r="B1030" s="375" t="s">
        <v>416</v>
      </c>
      <c r="C1030" s="832" t="s">
        <v>61</v>
      </c>
      <c r="D1030" s="375" t="s">
        <v>53</v>
      </c>
      <c r="E1030" s="375"/>
      <c r="F1030" s="824">
        <v>0.39</v>
      </c>
      <c r="G1030" s="375" t="s">
        <v>392</v>
      </c>
      <c r="H1030" s="375" t="s">
        <v>401</v>
      </c>
      <c r="I1030" s="378">
        <v>7.738605083349976E-6</v>
      </c>
      <c r="J1030" s="375" t="s">
        <v>1023</v>
      </c>
      <c r="K1030" s="375" t="s">
        <v>477</v>
      </c>
      <c r="L1030" s="375" t="s">
        <v>1024</v>
      </c>
      <c r="M1030" s="375" t="s">
        <v>475</v>
      </c>
      <c r="N1030" s="831" t="s">
        <v>813</v>
      </c>
      <c r="U1030" s="862"/>
    </row>
    <row r="1031" spans="1:21" x14ac:dyDescent="0.4">
      <c r="A1031" s="428" t="s">
        <v>49</v>
      </c>
      <c r="B1031" s="375" t="s">
        <v>416</v>
      </c>
      <c r="C1031" s="832" t="s">
        <v>61</v>
      </c>
      <c r="D1031" s="375" t="s">
        <v>53</v>
      </c>
      <c r="E1031" s="375"/>
      <c r="F1031" s="824">
        <v>0.39</v>
      </c>
      <c r="G1031" s="375" t="s">
        <v>393</v>
      </c>
      <c r="H1031" s="375" t="s">
        <v>401</v>
      </c>
      <c r="I1031" s="378">
        <v>3.5993377949097536E-7</v>
      </c>
      <c r="J1031" s="375" t="s">
        <v>1023</v>
      </c>
      <c r="K1031" s="375" t="s">
        <v>477</v>
      </c>
      <c r="L1031" s="375" t="s">
        <v>1024</v>
      </c>
      <c r="M1031" s="375" t="s">
        <v>475</v>
      </c>
      <c r="N1031" s="831" t="s">
        <v>813</v>
      </c>
      <c r="U1031" s="862"/>
    </row>
    <row r="1032" spans="1:21" x14ac:dyDescent="0.4">
      <c r="A1032" s="428" t="s">
        <v>49</v>
      </c>
      <c r="B1032" s="375" t="s">
        <v>416</v>
      </c>
      <c r="C1032" s="832" t="s">
        <v>61</v>
      </c>
      <c r="D1032" s="375" t="s">
        <v>53</v>
      </c>
      <c r="E1032" s="375"/>
      <c r="F1032" s="824">
        <v>0.39</v>
      </c>
      <c r="G1032" s="375" t="s">
        <v>394</v>
      </c>
      <c r="H1032" s="375" t="s">
        <v>401</v>
      </c>
      <c r="I1032" s="378">
        <v>6.7934052968836616E-7</v>
      </c>
      <c r="J1032" s="375" t="s">
        <v>1023</v>
      </c>
      <c r="K1032" s="375" t="s">
        <v>477</v>
      </c>
      <c r="L1032" s="375" t="s">
        <v>1024</v>
      </c>
      <c r="M1032" s="375" t="s">
        <v>475</v>
      </c>
      <c r="N1032" s="831" t="s">
        <v>813</v>
      </c>
      <c r="U1032" s="862"/>
    </row>
    <row r="1033" spans="1:21" x14ac:dyDescent="0.4">
      <c r="A1033" s="428" t="s">
        <v>49</v>
      </c>
      <c r="B1033" s="375" t="s">
        <v>416</v>
      </c>
      <c r="C1033" s="375" t="s">
        <v>61</v>
      </c>
      <c r="D1033" s="375" t="s">
        <v>53</v>
      </c>
      <c r="E1033" s="375"/>
      <c r="F1033" s="824">
        <v>0.39</v>
      </c>
      <c r="G1033" s="375" t="s">
        <v>395</v>
      </c>
      <c r="H1033" s="375" t="s">
        <v>401</v>
      </c>
      <c r="I1033" s="378">
        <v>1.0288504837070885E-5</v>
      </c>
      <c r="J1033" s="375" t="s">
        <v>1023</v>
      </c>
      <c r="K1033" s="375" t="s">
        <v>477</v>
      </c>
      <c r="L1033" s="375" t="s">
        <v>1024</v>
      </c>
      <c r="M1033" s="375" t="s">
        <v>475</v>
      </c>
      <c r="N1033" s="831" t="s">
        <v>813</v>
      </c>
      <c r="U1033" s="862"/>
    </row>
    <row r="1034" spans="1:21" x14ac:dyDescent="0.4">
      <c r="A1034" s="428" t="s">
        <v>49</v>
      </c>
      <c r="B1034" s="375" t="s">
        <v>416</v>
      </c>
      <c r="C1034" s="375" t="s">
        <v>61</v>
      </c>
      <c r="D1034" s="375" t="s">
        <v>53</v>
      </c>
      <c r="E1034" s="375"/>
      <c r="F1034" s="824">
        <v>0.39</v>
      </c>
      <c r="G1034" s="375" t="s">
        <v>396</v>
      </c>
      <c r="H1034" s="375" t="s">
        <v>401</v>
      </c>
      <c r="I1034" s="378">
        <v>1.3507889644072333E-5</v>
      </c>
      <c r="J1034" s="375" t="s">
        <v>1023</v>
      </c>
      <c r="K1034" s="375" t="s">
        <v>477</v>
      </c>
      <c r="L1034" s="375" t="s">
        <v>1024</v>
      </c>
      <c r="M1034" s="375" t="s">
        <v>475</v>
      </c>
      <c r="N1034" s="831" t="s">
        <v>813</v>
      </c>
      <c r="U1034" s="862"/>
    </row>
    <row r="1035" spans="1:21" x14ac:dyDescent="0.4">
      <c r="A1035" s="428" t="s">
        <v>49</v>
      </c>
      <c r="B1035" s="375" t="s">
        <v>416</v>
      </c>
      <c r="C1035" s="375" t="s">
        <v>61</v>
      </c>
      <c r="D1035" s="375" t="s">
        <v>53</v>
      </c>
      <c r="E1035" s="375"/>
      <c r="F1035" s="824">
        <v>0.39</v>
      </c>
      <c r="G1035" s="375" t="s">
        <v>1025</v>
      </c>
      <c r="H1035" s="375" t="s">
        <v>401</v>
      </c>
      <c r="I1035" s="378">
        <v>1.8834432642903991</v>
      </c>
      <c r="J1035" s="375" t="s">
        <v>1023</v>
      </c>
      <c r="K1035" s="375" t="s">
        <v>477</v>
      </c>
      <c r="L1035" s="375" t="s">
        <v>1024</v>
      </c>
      <c r="M1035" s="375" t="s">
        <v>475</v>
      </c>
      <c r="N1035" s="831" t="s">
        <v>813</v>
      </c>
      <c r="U1035" s="862"/>
    </row>
    <row r="1036" spans="1:21" x14ac:dyDescent="0.4">
      <c r="A1036" s="428" t="s">
        <v>49</v>
      </c>
      <c r="B1036" s="375" t="s">
        <v>416</v>
      </c>
      <c r="C1036" s="375" t="s">
        <v>61</v>
      </c>
      <c r="D1036" s="375" t="s">
        <v>406</v>
      </c>
      <c r="E1036" s="375" t="s">
        <v>717</v>
      </c>
      <c r="F1036" s="824">
        <v>0.34399999999999997</v>
      </c>
      <c r="G1036" s="375" t="s">
        <v>387</v>
      </c>
      <c r="H1036" s="375" t="s">
        <v>400</v>
      </c>
      <c r="I1036" s="763">
        <v>1.9000004502132395E-5</v>
      </c>
      <c r="J1036" s="375" t="s">
        <v>1023</v>
      </c>
      <c r="K1036" s="375" t="s">
        <v>477</v>
      </c>
      <c r="L1036" s="375" t="s">
        <v>1024</v>
      </c>
      <c r="M1036" s="375" t="s">
        <v>475</v>
      </c>
      <c r="N1036" s="831" t="s">
        <v>817</v>
      </c>
      <c r="U1036" s="862"/>
    </row>
    <row r="1037" spans="1:21" x14ac:dyDescent="0.4">
      <c r="A1037" s="428" t="s">
        <v>49</v>
      </c>
      <c r="B1037" s="375" t="s">
        <v>416</v>
      </c>
      <c r="C1037" s="375" t="s">
        <v>61</v>
      </c>
      <c r="D1037" s="375" t="s">
        <v>406</v>
      </c>
      <c r="E1037" s="375" t="s">
        <v>717</v>
      </c>
      <c r="F1037" s="824">
        <v>0.34399999999999997</v>
      </c>
      <c r="G1037" s="375" t="s">
        <v>388</v>
      </c>
      <c r="H1037" s="375" t="s">
        <v>400</v>
      </c>
      <c r="I1037" s="763">
        <v>1.5600003696487655E-4</v>
      </c>
      <c r="J1037" s="375" t="s">
        <v>1023</v>
      </c>
      <c r="K1037" s="375" t="s">
        <v>477</v>
      </c>
      <c r="L1037" s="375" t="s">
        <v>1024</v>
      </c>
      <c r="M1037" s="375" t="s">
        <v>475</v>
      </c>
      <c r="N1037" s="831" t="s">
        <v>817</v>
      </c>
      <c r="U1037" s="862"/>
    </row>
    <row r="1038" spans="1:21" x14ac:dyDescent="0.4">
      <c r="A1038" s="428" t="s">
        <v>49</v>
      </c>
      <c r="B1038" s="375" t="s">
        <v>416</v>
      </c>
      <c r="C1038" s="375" t="s">
        <v>61</v>
      </c>
      <c r="D1038" s="375" t="s">
        <v>406</v>
      </c>
      <c r="E1038" s="375" t="s">
        <v>717</v>
      </c>
      <c r="F1038" s="824">
        <v>0.34399999999999997</v>
      </c>
      <c r="G1038" s="375" t="s">
        <v>389</v>
      </c>
      <c r="H1038" s="375" t="s">
        <v>400</v>
      </c>
      <c r="I1038" s="763">
        <v>1.3850003281817565E-3</v>
      </c>
      <c r="J1038" s="375" t="s">
        <v>1023</v>
      </c>
      <c r="K1038" s="375" t="s">
        <v>477</v>
      </c>
      <c r="L1038" s="375" t="s">
        <v>1024</v>
      </c>
      <c r="M1038" s="375" t="s">
        <v>475</v>
      </c>
      <c r="N1038" s="831" t="s">
        <v>817</v>
      </c>
      <c r="U1038" s="862"/>
    </row>
    <row r="1039" spans="1:21" x14ac:dyDescent="0.4">
      <c r="A1039" s="428" t="s">
        <v>49</v>
      </c>
      <c r="B1039" s="375" t="s">
        <v>416</v>
      </c>
      <c r="C1039" s="375" t="s">
        <v>61</v>
      </c>
      <c r="D1039" s="375" t="s">
        <v>406</v>
      </c>
      <c r="E1039" s="375" t="s">
        <v>717</v>
      </c>
      <c r="F1039" s="824">
        <v>0.34399999999999997</v>
      </c>
      <c r="G1039" s="375" t="s">
        <v>390</v>
      </c>
      <c r="H1039" s="375" t="s">
        <v>400</v>
      </c>
      <c r="I1039" s="763">
        <v>1.390000329366528E-4</v>
      </c>
      <c r="J1039" s="375" t="s">
        <v>1023</v>
      </c>
      <c r="K1039" s="375" t="s">
        <v>477</v>
      </c>
      <c r="L1039" s="375" t="s">
        <v>1024</v>
      </c>
      <c r="M1039" s="375" t="s">
        <v>475</v>
      </c>
      <c r="N1039" s="831" t="s">
        <v>817</v>
      </c>
      <c r="U1039" s="862"/>
    </row>
    <row r="1040" spans="1:21" x14ac:dyDescent="0.4">
      <c r="A1040" s="428" t="s">
        <v>49</v>
      </c>
      <c r="B1040" s="375" t="s">
        <v>416</v>
      </c>
      <c r="C1040" s="375" t="s">
        <v>61</v>
      </c>
      <c r="D1040" s="375" t="s">
        <v>406</v>
      </c>
      <c r="E1040" s="375" t="s">
        <v>717</v>
      </c>
      <c r="F1040" s="824">
        <v>0.34399999999999997</v>
      </c>
      <c r="G1040" s="375" t="s">
        <v>391</v>
      </c>
      <c r="H1040" s="375" t="s">
        <v>400</v>
      </c>
      <c r="I1040" s="763">
        <v>1.1000002606497702E-4</v>
      </c>
      <c r="J1040" s="375" t="s">
        <v>1023</v>
      </c>
      <c r="K1040" s="375" t="s">
        <v>477</v>
      </c>
      <c r="L1040" s="375" t="s">
        <v>1024</v>
      </c>
      <c r="M1040" s="375" t="s">
        <v>475</v>
      </c>
      <c r="N1040" s="831" t="s">
        <v>817</v>
      </c>
      <c r="U1040" s="862"/>
    </row>
    <row r="1041" spans="1:21" x14ac:dyDescent="0.4">
      <c r="A1041" s="428" t="s">
        <v>49</v>
      </c>
      <c r="B1041" s="375" t="s">
        <v>416</v>
      </c>
      <c r="C1041" s="375" t="s">
        <v>61</v>
      </c>
      <c r="D1041" s="375" t="s">
        <v>406</v>
      </c>
      <c r="E1041" s="375" t="s">
        <v>717</v>
      </c>
      <c r="F1041" s="824">
        <v>0.34399999999999997</v>
      </c>
      <c r="G1041" s="375" t="s">
        <v>392</v>
      </c>
      <c r="H1041" s="375" t="s">
        <v>400</v>
      </c>
      <c r="I1041" s="763">
        <v>3.3160007857405806E-3</v>
      </c>
      <c r="J1041" s="375" t="s">
        <v>1023</v>
      </c>
      <c r="K1041" s="375" t="s">
        <v>477</v>
      </c>
      <c r="L1041" s="375" t="s">
        <v>1024</v>
      </c>
      <c r="M1041" s="375" t="s">
        <v>475</v>
      </c>
      <c r="N1041" s="831" t="s">
        <v>817</v>
      </c>
      <c r="U1041" s="862"/>
    </row>
    <row r="1042" spans="1:21" x14ac:dyDescent="0.4">
      <c r="A1042" s="428" t="s">
        <v>49</v>
      </c>
      <c r="B1042" s="375" t="s">
        <v>416</v>
      </c>
      <c r="C1042" s="375" t="s">
        <v>61</v>
      </c>
      <c r="D1042" s="375" t="s">
        <v>406</v>
      </c>
      <c r="E1042" s="375" t="s">
        <v>717</v>
      </c>
      <c r="F1042" s="824">
        <v>0.34399999999999997</v>
      </c>
      <c r="G1042" s="375" t="s">
        <v>393</v>
      </c>
      <c r="H1042" s="375" t="s">
        <v>400</v>
      </c>
      <c r="I1042" s="763">
        <v>4.7300011207940132E-6</v>
      </c>
      <c r="J1042" s="375" t="s">
        <v>1023</v>
      </c>
      <c r="K1042" s="375" t="s">
        <v>477</v>
      </c>
      <c r="L1042" s="375" t="s">
        <v>1024</v>
      </c>
      <c r="M1042" s="375" t="s">
        <v>475</v>
      </c>
      <c r="N1042" s="831" t="s">
        <v>817</v>
      </c>
      <c r="U1042" s="862"/>
    </row>
    <row r="1043" spans="1:21" x14ac:dyDescent="0.4">
      <c r="A1043" s="428" t="s">
        <v>49</v>
      </c>
      <c r="B1043" s="375" t="s">
        <v>416</v>
      </c>
      <c r="C1043" s="375" t="s">
        <v>61</v>
      </c>
      <c r="D1043" s="375" t="s">
        <v>406</v>
      </c>
      <c r="E1043" s="375" t="s">
        <v>717</v>
      </c>
      <c r="F1043" s="824">
        <v>0.34399999999999997</v>
      </c>
      <c r="G1043" s="375" t="s">
        <v>394</v>
      </c>
      <c r="H1043" s="375" t="s">
        <v>400</v>
      </c>
      <c r="I1043" s="763">
        <v>8.9100021112631409E-6</v>
      </c>
      <c r="J1043" s="375" t="s">
        <v>1023</v>
      </c>
      <c r="K1043" s="375" t="s">
        <v>477</v>
      </c>
      <c r="L1043" s="375" t="s">
        <v>1024</v>
      </c>
      <c r="M1043" s="375" t="s">
        <v>475</v>
      </c>
      <c r="N1043" s="831" t="s">
        <v>817</v>
      </c>
      <c r="U1043" s="862"/>
    </row>
    <row r="1044" spans="1:21" x14ac:dyDescent="0.4">
      <c r="A1044" s="428" t="s">
        <v>49</v>
      </c>
      <c r="B1044" s="375" t="s">
        <v>416</v>
      </c>
      <c r="C1044" s="375" t="s">
        <v>61</v>
      </c>
      <c r="D1044" s="375" t="s">
        <v>406</v>
      </c>
      <c r="E1044" s="375" t="s">
        <v>717</v>
      </c>
      <c r="F1044" s="824">
        <v>0.34399999999999997</v>
      </c>
      <c r="G1044" s="375" t="s">
        <v>395</v>
      </c>
      <c r="H1044" s="375" t="s">
        <v>400</v>
      </c>
      <c r="I1044" s="763">
        <v>1.000000236954337E-5</v>
      </c>
      <c r="J1044" s="375" t="s">
        <v>1023</v>
      </c>
      <c r="K1044" s="375" t="s">
        <v>477</v>
      </c>
      <c r="L1044" s="375" t="s">
        <v>1024</v>
      </c>
      <c r="M1044" s="375" t="s">
        <v>475</v>
      </c>
      <c r="N1044" s="831" t="s">
        <v>817</v>
      </c>
      <c r="U1044" s="862"/>
    </row>
    <row r="1045" spans="1:21" x14ac:dyDescent="0.4">
      <c r="A1045" s="428" t="s">
        <v>49</v>
      </c>
      <c r="B1045" s="375" t="s">
        <v>416</v>
      </c>
      <c r="C1045" s="375" t="s">
        <v>61</v>
      </c>
      <c r="D1045" s="375" t="s">
        <v>406</v>
      </c>
      <c r="E1045" s="375" t="s">
        <v>717</v>
      </c>
      <c r="F1045" s="824">
        <v>0.34399999999999997</v>
      </c>
      <c r="G1045" s="375" t="s">
        <v>396</v>
      </c>
      <c r="H1045" s="375" t="s">
        <v>400</v>
      </c>
      <c r="I1045" s="763">
        <v>1.6000003791269388E-5</v>
      </c>
      <c r="J1045" s="375" t="s">
        <v>1023</v>
      </c>
      <c r="K1045" s="375" t="s">
        <v>477</v>
      </c>
      <c r="L1045" s="375" t="s">
        <v>1024</v>
      </c>
      <c r="M1045" s="375" t="s">
        <v>475</v>
      </c>
      <c r="N1045" s="831" t="s">
        <v>817</v>
      </c>
      <c r="U1045" s="862"/>
    </row>
    <row r="1046" spans="1:21" x14ac:dyDescent="0.4">
      <c r="A1046" s="428" t="s">
        <v>49</v>
      </c>
      <c r="B1046" s="375" t="s">
        <v>416</v>
      </c>
      <c r="C1046" s="375" t="s">
        <v>61</v>
      </c>
      <c r="D1046" s="375" t="s">
        <v>406</v>
      </c>
      <c r="E1046" s="375" t="s">
        <v>717</v>
      </c>
      <c r="F1046" s="824">
        <v>0.34399999999999997</v>
      </c>
      <c r="G1046" s="375" t="s">
        <v>1025</v>
      </c>
      <c r="H1046" s="375" t="s">
        <v>400</v>
      </c>
      <c r="I1046" s="763">
        <v>2.1327694535446109</v>
      </c>
      <c r="J1046" s="375" t="s">
        <v>1023</v>
      </c>
      <c r="K1046" s="375" t="s">
        <v>477</v>
      </c>
      <c r="L1046" s="375" t="s">
        <v>1024</v>
      </c>
      <c r="M1046" s="375" t="s">
        <v>475</v>
      </c>
      <c r="N1046" s="831" t="s">
        <v>817</v>
      </c>
      <c r="U1046" s="862"/>
    </row>
    <row r="1047" spans="1:21" x14ac:dyDescent="0.4">
      <c r="A1047" s="428" t="s">
        <v>49</v>
      </c>
      <c r="B1047" s="375" t="s">
        <v>416</v>
      </c>
      <c r="C1047" s="375" t="s">
        <v>61</v>
      </c>
      <c r="D1047" s="375" t="s">
        <v>406</v>
      </c>
      <c r="E1047" s="375" t="s">
        <v>717</v>
      </c>
      <c r="F1047" s="824">
        <v>0.34399999999999997</v>
      </c>
      <c r="G1047" s="375" t="s">
        <v>387</v>
      </c>
      <c r="H1047" s="375" t="s">
        <v>401</v>
      </c>
      <c r="I1047" s="378">
        <v>1.9811813060289801E-5</v>
      </c>
      <c r="J1047" s="375" t="s">
        <v>1023</v>
      </c>
      <c r="K1047" s="375" t="s">
        <v>477</v>
      </c>
      <c r="L1047" s="375" t="s">
        <v>1024</v>
      </c>
      <c r="M1047" s="375" t="s">
        <v>475</v>
      </c>
      <c r="N1047" s="831" t="s">
        <v>819</v>
      </c>
      <c r="U1047" s="862"/>
    </row>
    <row r="1048" spans="1:21" x14ac:dyDescent="0.4">
      <c r="A1048" s="428" t="s">
        <v>49</v>
      </c>
      <c r="B1048" s="375" t="s">
        <v>416</v>
      </c>
      <c r="C1048" s="375" t="s">
        <v>61</v>
      </c>
      <c r="D1048" s="375" t="s">
        <v>406</v>
      </c>
      <c r="E1048" s="375" t="s">
        <v>717</v>
      </c>
      <c r="F1048" s="824">
        <v>0.34399999999999997</v>
      </c>
      <c r="G1048" s="375" t="s">
        <v>388</v>
      </c>
      <c r="H1048" s="375" t="s">
        <v>401</v>
      </c>
      <c r="I1048" s="378">
        <v>1.6146176265310522E-4</v>
      </c>
      <c r="J1048" s="375" t="s">
        <v>1023</v>
      </c>
      <c r="K1048" s="375" t="s">
        <v>477</v>
      </c>
      <c r="L1048" s="375" t="s">
        <v>1024</v>
      </c>
      <c r="M1048" s="375" t="s">
        <v>475</v>
      </c>
      <c r="N1048" s="831" t="s">
        <v>819</v>
      </c>
      <c r="U1048" s="862"/>
    </row>
    <row r="1049" spans="1:21" x14ac:dyDescent="0.4">
      <c r="A1049" s="428" t="s">
        <v>49</v>
      </c>
      <c r="B1049" s="375" t="s">
        <v>416</v>
      </c>
      <c r="C1049" s="375" t="s">
        <v>61</v>
      </c>
      <c r="D1049" s="375" t="s">
        <v>406</v>
      </c>
      <c r="E1049" s="375" t="s">
        <v>717</v>
      </c>
      <c r="F1049" s="824">
        <v>0.34399999999999997</v>
      </c>
      <c r="G1049" s="375" t="s">
        <v>389</v>
      </c>
      <c r="H1049" s="375" t="s">
        <v>401</v>
      </c>
      <c r="I1049" s="378">
        <v>1.3858287009794184E-3</v>
      </c>
      <c r="J1049" s="375" t="s">
        <v>1023</v>
      </c>
      <c r="K1049" s="375" t="s">
        <v>477</v>
      </c>
      <c r="L1049" s="375" t="s">
        <v>1024</v>
      </c>
      <c r="M1049" s="375" t="s">
        <v>475</v>
      </c>
      <c r="N1049" s="831" t="s">
        <v>819</v>
      </c>
      <c r="U1049" s="862"/>
    </row>
    <row r="1050" spans="1:21" x14ac:dyDescent="0.4">
      <c r="A1050" s="428" t="s">
        <v>49</v>
      </c>
      <c r="B1050" s="375" t="s">
        <v>416</v>
      </c>
      <c r="C1050" s="375" t="s">
        <v>61</v>
      </c>
      <c r="D1050" s="375" t="s">
        <v>406</v>
      </c>
      <c r="E1050" s="375" t="s">
        <v>717</v>
      </c>
      <c r="F1050" s="824">
        <v>0.34399999999999997</v>
      </c>
      <c r="G1050" s="375" t="s">
        <v>390</v>
      </c>
      <c r="H1050" s="375" t="s">
        <v>401</v>
      </c>
      <c r="I1050" s="378">
        <v>1.3950221179068144E-4</v>
      </c>
      <c r="J1050" s="375" t="s">
        <v>1023</v>
      </c>
      <c r="K1050" s="375" t="s">
        <v>477</v>
      </c>
      <c r="L1050" s="375" t="s">
        <v>1024</v>
      </c>
      <c r="M1050" s="375" t="s">
        <v>475</v>
      </c>
      <c r="N1050" s="831" t="s">
        <v>819</v>
      </c>
      <c r="U1050" s="862"/>
    </row>
    <row r="1051" spans="1:21" x14ac:dyDescent="0.4">
      <c r="A1051" s="428" t="s">
        <v>49</v>
      </c>
      <c r="B1051" s="375" t="s">
        <v>416</v>
      </c>
      <c r="C1051" s="375" t="s">
        <v>61</v>
      </c>
      <c r="D1051" s="375" t="s">
        <v>406</v>
      </c>
      <c r="E1051" s="375" t="s">
        <v>717</v>
      </c>
      <c r="F1051" s="824">
        <v>0.34399999999999997</v>
      </c>
      <c r="G1051" s="375" t="s">
        <v>391</v>
      </c>
      <c r="H1051" s="375" t="s">
        <v>401</v>
      </c>
      <c r="I1051" s="378">
        <v>1.1023184633933594E-4</v>
      </c>
      <c r="J1051" s="375" t="s">
        <v>1023</v>
      </c>
      <c r="K1051" s="375" t="s">
        <v>477</v>
      </c>
      <c r="L1051" s="375" t="s">
        <v>1024</v>
      </c>
      <c r="M1051" s="375" t="s">
        <v>475</v>
      </c>
      <c r="N1051" s="831" t="s">
        <v>819</v>
      </c>
      <c r="U1051" s="862"/>
    </row>
    <row r="1052" spans="1:21" x14ac:dyDescent="0.4">
      <c r="A1052" s="428" t="s">
        <v>49</v>
      </c>
      <c r="B1052" s="375" t="s">
        <v>416</v>
      </c>
      <c r="C1052" s="375" t="s">
        <v>61</v>
      </c>
      <c r="D1052" s="375" t="s">
        <v>406</v>
      </c>
      <c r="E1052" s="375" t="s">
        <v>717</v>
      </c>
      <c r="F1052" s="824">
        <v>0.34399999999999997</v>
      </c>
      <c r="G1052" s="375" t="s">
        <v>392</v>
      </c>
      <c r="H1052" s="375" t="s">
        <v>401</v>
      </c>
      <c r="I1052" s="378">
        <v>3.318829389660485E-3</v>
      </c>
      <c r="J1052" s="375" t="s">
        <v>1023</v>
      </c>
      <c r="K1052" s="375" t="s">
        <v>477</v>
      </c>
      <c r="L1052" s="375" t="s">
        <v>1024</v>
      </c>
      <c r="M1052" s="375" t="s">
        <v>475</v>
      </c>
      <c r="N1052" s="831" t="s">
        <v>819</v>
      </c>
      <c r="U1052" s="862"/>
    </row>
    <row r="1053" spans="1:21" x14ac:dyDescent="0.4">
      <c r="A1053" s="428" t="s">
        <v>49</v>
      </c>
      <c r="B1053" s="375" t="s">
        <v>416</v>
      </c>
      <c r="C1053" s="375" t="s">
        <v>61</v>
      </c>
      <c r="D1053" s="375" t="s">
        <v>406</v>
      </c>
      <c r="E1053" s="375" t="s">
        <v>717</v>
      </c>
      <c r="F1053" s="824">
        <v>0.34399999999999997</v>
      </c>
      <c r="G1053" s="375" t="s">
        <v>393</v>
      </c>
      <c r="H1053" s="375" t="s">
        <v>401</v>
      </c>
      <c r="I1053" s="378">
        <v>4.7343248160216569E-6</v>
      </c>
      <c r="J1053" s="375" t="s">
        <v>1023</v>
      </c>
      <c r="K1053" s="375" t="s">
        <v>477</v>
      </c>
      <c r="L1053" s="375" t="s">
        <v>1024</v>
      </c>
      <c r="M1053" s="375" t="s">
        <v>475</v>
      </c>
      <c r="N1053" s="831" t="s">
        <v>819</v>
      </c>
      <c r="U1053" s="862"/>
    </row>
    <row r="1054" spans="1:21" x14ac:dyDescent="0.4">
      <c r="A1054" s="428" t="s">
        <v>49</v>
      </c>
      <c r="B1054" s="375" t="s">
        <v>416</v>
      </c>
      <c r="C1054" s="375" t="s">
        <v>61</v>
      </c>
      <c r="D1054" s="375" t="s">
        <v>406</v>
      </c>
      <c r="E1054" s="375" t="s">
        <v>717</v>
      </c>
      <c r="F1054" s="824">
        <v>0.34399999999999997</v>
      </c>
      <c r="G1054" s="375" t="s">
        <v>394</v>
      </c>
      <c r="H1054" s="375" t="s">
        <v>401</v>
      </c>
      <c r="I1054" s="378">
        <v>8.9194724822229059E-6</v>
      </c>
      <c r="J1054" s="375" t="s">
        <v>1023</v>
      </c>
      <c r="K1054" s="375" t="s">
        <v>477</v>
      </c>
      <c r="L1054" s="375" t="s">
        <v>1024</v>
      </c>
      <c r="M1054" s="375" t="s">
        <v>475</v>
      </c>
      <c r="N1054" s="831" t="s">
        <v>819</v>
      </c>
      <c r="U1054" s="862"/>
    </row>
    <row r="1055" spans="1:21" x14ac:dyDescent="0.4">
      <c r="A1055" s="428" t="s">
        <v>49</v>
      </c>
      <c r="B1055" s="375" t="s">
        <v>416</v>
      </c>
      <c r="C1055" s="375" t="s">
        <v>61</v>
      </c>
      <c r="D1055" s="375" t="s">
        <v>406</v>
      </c>
      <c r="E1055" s="375" t="s">
        <v>717</v>
      </c>
      <c r="F1055" s="824">
        <v>0.34399999999999997</v>
      </c>
      <c r="G1055" s="375" t="s">
        <v>395</v>
      </c>
      <c r="H1055" s="375" t="s">
        <v>401</v>
      </c>
      <c r="I1055" s="378">
        <v>1.1288505074025222E-5</v>
      </c>
      <c r="J1055" s="375" t="s">
        <v>1023</v>
      </c>
      <c r="K1055" s="375" t="s">
        <v>477</v>
      </c>
      <c r="L1055" s="375" t="s">
        <v>1024</v>
      </c>
      <c r="M1055" s="375" t="s">
        <v>475</v>
      </c>
      <c r="N1055" s="831" t="s">
        <v>819</v>
      </c>
      <c r="U1055" s="862"/>
    </row>
    <row r="1056" spans="1:21" x14ac:dyDescent="0.4">
      <c r="A1056" s="428" t="s">
        <v>49</v>
      </c>
      <c r="B1056" s="375" t="s">
        <v>416</v>
      </c>
      <c r="C1056" s="375" t="s">
        <v>61</v>
      </c>
      <c r="D1056" s="375" t="s">
        <v>406</v>
      </c>
      <c r="E1056" s="375" t="s">
        <v>717</v>
      </c>
      <c r="F1056" s="824">
        <v>0.34399999999999997</v>
      </c>
      <c r="G1056" s="375" t="s">
        <v>396</v>
      </c>
      <c r="H1056" s="375" t="s">
        <v>401</v>
      </c>
      <c r="I1056" s="378">
        <v>1.6007890236458171E-5</v>
      </c>
      <c r="J1056" s="375" t="s">
        <v>1023</v>
      </c>
      <c r="K1056" s="375" t="s">
        <v>477</v>
      </c>
      <c r="L1056" s="375" t="s">
        <v>1024</v>
      </c>
      <c r="M1056" s="375" t="s">
        <v>475</v>
      </c>
      <c r="N1056" s="831" t="s">
        <v>819</v>
      </c>
      <c r="U1056" s="862"/>
    </row>
    <row r="1057" spans="1:21" x14ac:dyDescent="0.4">
      <c r="A1057" s="428" t="s">
        <v>49</v>
      </c>
      <c r="B1057" s="375" t="s">
        <v>416</v>
      </c>
      <c r="C1057" s="375" t="s">
        <v>61</v>
      </c>
      <c r="D1057" s="375" t="s">
        <v>406</v>
      </c>
      <c r="E1057" s="375" t="s">
        <v>717</v>
      </c>
      <c r="F1057" s="824">
        <v>0.34399999999999997</v>
      </c>
      <c r="G1057" s="375" t="s">
        <v>1025</v>
      </c>
      <c r="H1057" s="375" t="s">
        <v>401</v>
      </c>
      <c r="I1057" s="378">
        <v>2.1344816163349036</v>
      </c>
      <c r="J1057" s="375" t="s">
        <v>1023</v>
      </c>
      <c r="K1057" s="375" t="s">
        <v>477</v>
      </c>
      <c r="L1057" s="375" t="s">
        <v>1024</v>
      </c>
      <c r="M1057" s="375" t="s">
        <v>475</v>
      </c>
      <c r="N1057" s="831" t="s">
        <v>819</v>
      </c>
      <c r="U1057" s="862"/>
    </row>
    <row r="1058" spans="1:21" x14ac:dyDescent="0.4">
      <c r="A1058" s="428" t="s">
        <v>49</v>
      </c>
      <c r="B1058" s="375" t="s">
        <v>416</v>
      </c>
      <c r="C1058" s="375" t="s">
        <v>62</v>
      </c>
      <c r="D1058" s="375" t="s">
        <v>52</v>
      </c>
      <c r="E1058" s="375"/>
      <c r="F1058" s="824">
        <v>0.32800000000000001</v>
      </c>
      <c r="G1058" s="375" t="s">
        <v>387</v>
      </c>
      <c r="H1058" s="375" t="s">
        <v>400</v>
      </c>
      <c r="I1058" s="763">
        <v>1.4000003317360716E-5</v>
      </c>
      <c r="J1058" s="375" t="s">
        <v>1023</v>
      </c>
      <c r="K1058" s="375" t="s">
        <v>477</v>
      </c>
      <c r="L1058" s="375" t="s">
        <v>1024</v>
      </c>
      <c r="M1058" s="375" t="s">
        <v>475</v>
      </c>
      <c r="N1058" s="831" t="s">
        <v>833</v>
      </c>
      <c r="U1058" s="862"/>
    </row>
    <row r="1059" spans="1:21" x14ac:dyDescent="0.4">
      <c r="A1059" s="428" t="s">
        <v>49</v>
      </c>
      <c r="B1059" s="375" t="s">
        <v>416</v>
      </c>
      <c r="C1059" s="375" t="s">
        <v>62</v>
      </c>
      <c r="D1059" s="375" t="s">
        <v>52</v>
      </c>
      <c r="E1059" s="375"/>
      <c r="F1059" s="824">
        <v>0.32800000000000001</v>
      </c>
      <c r="G1059" s="375" t="s">
        <v>388</v>
      </c>
      <c r="H1059" s="375" t="s">
        <v>400</v>
      </c>
      <c r="I1059" s="763">
        <v>1.1200002653888572E-4</v>
      </c>
      <c r="J1059" s="375" t="s">
        <v>1023</v>
      </c>
      <c r="K1059" s="375" t="s">
        <v>477</v>
      </c>
      <c r="L1059" s="375" t="s">
        <v>1024</v>
      </c>
      <c r="M1059" s="375" t="s">
        <v>475</v>
      </c>
      <c r="N1059" s="831" t="s">
        <v>833</v>
      </c>
      <c r="U1059" s="862"/>
    </row>
    <row r="1060" spans="1:21" x14ac:dyDescent="0.4">
      <c r="A1060" s="428" t="s">
        <v>49</v>
      </c>
      <c r="B1060" s="375" t="s">
        <v>416</v>
      </c>
      <c r="C1060" s="375" t="s">
        <v>62</v>
      </c>
      <c r="D1060" s="375" t="s">
        <v>52</v>
      </c>
      <c r="E1060" s="375"/>
      <c r="F1060" s="824">
        <v>0.32800000000000001</v>
      </c>
      <c r="G1060" s="375" t="s">
        <v>389</v>
      </c>
      <c r="H1060" s="375" t="s">
        <v>400</v>
      </c>
      <c r="I1060" s="763">
        <v>1.0550002499868252E-3</v>
      </c>
      <c r="J1060" s="375" t="s">
        <v>1023</v>
      </c>
      <c r="K1060" s="375" t="s">
        <v>477</v>
      </c>
      <c r="L1060" s="375" t="s">
        <v>1024</v>
      </c>
      <c r="M1060" s="375" t="s">
        <v>475</v>
      </c>
      <c r="N1060" s="831" t="s">
        <v>833</v>
      </c>
      <c r="U1060" s="862"/>
    </row>
    <row r="1061" spans="1:21" x14ac:dyDescent="0.4">
      <c r="A1061" s="428" t="s">
        <v>49</v>
      </c>
      <c r="B1061" s="375" t="s">
        <v>416</v>
      </c>
      <c r="C1061" s="375" t="s">
        <v>62</v>
      </c>
      <c r="D1061" s="375" t="s">
        <v>52</v>
      </c>
      <c r="E1061" s="375"/>
      <c r="F1061" s="824">
        <v>0.32800000000000001</v>
      </c>
      <c r="G1061" s="375" t="s">
        <v>390</v>
      </c>
      <c r="H1061" s="375" t="s">
        <v>400</v>
      </c>
      <c r="I1061" s="763">
        <v>2.5900006137117323E-4</v>
      </c>
      <c r="J1061" s="375" t="s">
        <v>1023</v>
      </c>
      <c r="K1061" s="375" t="s">
        <v>477</v>
      </c>
      <c r="L1061" s="375" t="s">
        <v>1024</v>
      </c>
      <c r="M1061" s="375" t="s">
        <v>475</v>
      </c>
      <c r="N1061" s="831" t="s">
        <v>833</v>
      </c>
      <c r="U1061" s="862"/>
    </row>
    <row r="1062" spans="1:21" x14ac:dyDescent="0.4">
      <c r="A1062" s="428" t="s">
        <v>49</v>
      </c>
      <c r="B1062" s="375" t="s">
        <v>416</v>
      </c>
      <c r="C1062" s="375" t="s">
        <v>62</v>
      </c>
      <c r="D1062" s="375" t="s">
        <v>52</v>
      </c>
      <c r="E1062" s="375"/>
      <c r="F1062" s="824">
        <v>0.32800000000000001</v>
      </c>
      <c r="G1062" s="375" t="s">
        <v>391</v>
      </c>
      <c r="H1062" s="375" t="s">
        <v>400</v>
      </c>
      <c r="I1062" s="763">
        <v>1.8500004383655231E-4</v>
      </c>
      <c r="J1062" s="375" t="s">
        <v>1023</v>
      </c>
      <c r="K1062" s="375" t="s">
        <v>477</v>
      </c>
      <c r="L1062" s="375" t="s">
        <v>1024</v>
      </c>
      <c r="M1062" s="375" t="s">
        <v>475</v>
      </c>
      <c r="N1062" s="831" t="s">
        <v>833</v>
      </c>
      <c r="U1062" s="862"/>
    </row>
    <row r="1063" spans="1:21" x14ac:dyDescent="0.4">
      <c r="A1063" s="428" t="s">
        <v>49</v>
      </c>
      <c r="B1063" s="375" t="s">
        <v>416</v>
      </c>
      <c r="C1063" s="375" t="s">
        <v>62</v>
      </c>
      <c r="D1063" s="375" t="s">
        <v>52</v>
      </c>
      <c r="E1063" s="375"/>
      <c r="F1063" s="824">
        <v>0.32800000000000001</v>
      </c>
      <c r="G1063" s="375" t="s">
        <v>392</v>
      </c>
      <c r="H1063" s="375" t="s">
        <v>400</v>
      </c>
      <c r="I1063" s="763">
        <v>4.3200010236427349E-3</v>
      </c>
      <c r="J1063" s="375" t="s">
        <v>1023</v>
      </c>
      <c r="K1063" s="375" t="s">
        <v>477</v>
      </c>
      <c r="L1063" s="375" t="s">
        <v>1024</v>
      </c>
      <c r="M1063" s="375" t="s">
        <v>475</v>
      </c>
      <c r="N1063" s="831" t="s">
        <v>833</v>
      </c>
      <c r="U1063" s="862"/>
    </row>
    <row r="1064" spans="1:21" x14ac:dyDescent="0.4">
      <c r="A1064" s="428" t="s">
        <v>49</v>
      </c>
      <c r="B1064" s="375" t="s">
        <v>416</v>
      </c>
      <c r="C1064" s="375" t="s">
        <v>62</v>
      </c>
      <c r="D1064" s="375" t="s">
        <v>52</v>
      </c>
      <c r="E1064" s="375"/>
      <c r="F1064" s="824">
        <v>0.32800000000000001</v>
      </c>
      <c r="G1064" s="375" t="s">
        <v>393</v>
      </c>
      <c r="H1064" s="375" t="s">
        <v>400</v>
      </c>
      <c r="I1064" s="763">
        <v>7.9550018849717498E-6</v>
      </c>
      <c r="J1064" s="375" t="s">
        <v>1023</v>
      </c>
      <c r="K1064" s="375" t="s">
        <v>477</v>
      </c>
      <c r="L1064" s="375" t="s">
        <v>1024</v>
      </c>
      <c r="M1064" s="375" t="s">
        <v>475</v>
      </c>
      <c r="N1064" s="831" t="s">
        <v>833</v>
      </c>
      <c r="U1064" s="862"/>
    </row>
    <row r="1065" spans="1:21" x14ac:dyDescent="0.4">
      <c r="A1065" s="428" t="s">
        <v>49</v>
      </c>
      <c r="B1065" s="375" t="s">
        <v>416</v>
      </c>
      <c r="C1065" s="375" t="s">
        <v>62</v>
      </c>
      <c r="D1065" s="375" t="s">
        <v>52</v>
      </c>
      <c r="E1065" s="375"/>
      <c r="F1065" s="824">
        <v>0.32800000000000001</v>
      </c>
      <c r="G1065" s="375" t="s">
        <v>394</v>
      </c>
      <c r="H1065" s="375" t="s">
        <v>400</v>
      </c>
      <c r="I1065" s="763">
        <v>1.4985003550760739E-5</v>
      </c>
      <c r="J1065" s="375" t="s">
        <v>1023</v>
      </c>
      <c r="K1065" s="375" t="s">
        <v>477</v>
      </c>
      <c r="L1065" s="375" t="s">
        <v>1024</v>
      </c>
      <c r="M1065" s="375" t="s">
        <v>475</v>
      </c>
      <c r="N1065" s="831" t="s">
        <v>833</v>
      </c>
      <c r="U1065" s="862"/>
    </row>
    <row r="1066" spans="1:21" x14ac:dyDescent="0.4">
      <c r="A1066" s="428" t="s">
        <v>49</v>
      </c>
      <c r="B1066" s="375" t="s">
        <v>416</v>
      </c>
      <c r="C1066" s="375" t="s">
        <v>62</v>
      </c>
      <c r="D1066" s="375" t="s">
        <v>52</v>
      </c>
      <c r="E1066" s="375"/>
      <c r="F1066" s="824">
        <v>0.32800000000000001</v>
      </c>
      <c r="G1066" s="375" t="s">
        <v>395</v>
      </c>
      <c r="H1066" s="375" t="s">
        <v>400</v>
      </c>
      <c r="I1066" s="763">
        <v>1.1000002606497705E-5</v>
      </c>
      <c r="J1066" s="375" t="s">
        <v>1023</v>
      </c>
      <c r="K1066" s="375" t="s">
        <v>477</v>
      </c>
      <c r="L1066" s="375" t="s">
        <v>1024</v>
      </c>
      <c r="M1066" s="375" t="s">
        <v>475</v>
      </c>
      <c r="N1066" s="831" t="s">
        <v>833</v>
      </c>
      <c r="U1066" s="862"/>
    </row>
    <row r="1067" spans="1:21" x14ac:dyDescent="0.4">
      <c r="A1067" s="428" t="s">
        <v>49</v>
      </c>
      <c r="B1067" s="375" t="s">
        <v>416</v>
      </c>
      <c r="C1067" s="375" t="s">
        <v>62</v>
      </c>
      <c r="D1067" s="375" t="s">
        <v>52</v>
      </c>
      <c r="E1067" s="375"/>
      <c r="F1067" s="824">
        <v>0.32800000000000001</v>
      </c>
      <c r="G1067" s="375" t="s">
        <v>396</v>
      </c>
      <c r="H1067" s="375" t="s">
        <v>400</v>
      </c>
      <c r="I1067" s="763">
        <v>1.6000003791269388E-5</v>
      </c>
      <c r="J1067" s="375" t="s">
        <v>1023</v>
      </c>
      <c r="K1067" s="375" t="s">
        <v>477</v>
      </c>
      <c r="L1067" s="375" t="s">
        <v>1024</v>
      </c>
      <c r="M1067" s="375" t="s">
        <v>475</v>
      </c>
      <c r="N1067" s="831" t="s">
        <v>833</v>
      </c>
      <c r="U1067" s="862"/>
    </row>
    <row r="1068" spans="1:21" x14ac:dyDescent="0.4">
      <c r="A1068" s="428" t="s">
        <v>49</v>
      </c>
      <c r="B1068" s="375" t="s">
        <v>416</v>
      </c>
      <c r="C1068" s="375" t="s">
        <v>62</v>
      </c>
      <c r="D1068" s="375" t="s">
        <v>52</v>
      </c>
      <c r="E1068" s="375"/>
      <c r="F1068" s="824">
        <v>0.32800000000000001</v>
      </c>
      <c r="G1068" s="375" t="s">
        <v>1025</v>
      </c>
      <c r="H1068" s="375" t="s">
        <v>400</v>
      </c>
      <c r="I1068" s="763">
        <v>2.2370180367993697</v>
      </c>
      <c r="J1068" s="375" t="s">
        <v>1023</v>
      </c>
      <c r="K1068" s="375" t="s">
        <v>477</v>
      </c>
      <c r="L1068" s="375" t="s">
        <v>1024</v>
      </c>
      <c r="M1068" s="375" t="s">
        <v>475</v>
      </c>
      <c r="N1068" s="831" t="s">
        <v>833</v>
      </c>
      <c r="U1068" s="862"/>
    </row>
    <row r="1069" spans="1:21" x14ac:dyDescent="0.4">
      <c r="A1069" s="428" t="s">
        <v>49</v>
      </c>
      <c r="B1069" s="375" t="s">
        <v>416</v>
      </c>
      <c r="C1069" s="375" t="s">
        <v>62</v>
      </c>
      <c r="D1069" s="375" t="s">
        <v>52</v>
      </c>
      <c r="E1069" s="375"/>
      <c r="F1069" s="824">
        <v>0.32800000000000001</v>
      </c>
      <c r="G1069" s="375" t="s">
        <v>387</v>
      </c>
      <c r="H1069" s="375" t="s">
        <v>401</v>
      </c>
      <c r="I1069" s="378">
        <v>1.4811811875518119E-5</v>
      </c>
      <c r="J1069" s="375" t="s">
        <v>1023</v>
      </c>
      <c r="K1069" s="375" t="s">
        <v>477</v>
      </c>
      <c r="L1069" s="375" t="s">
        <v>1024</v>
      </c>
      <c r="M1069" s="375" t="s">
        <v>475</v>
      </c>
      <c r="N1069" s="831" t="s">
        <v>837</v>
      </c>
      <c r="U1069" s="862"/>
    </row>
    <row r="1070" spans="1:21" x14ac:dyDescent="0.4">
      <c r="A1070" s="428" t="s">
        <v>49</v>
      </c>
      <c r="B1070" s="375" t="s">
        <v>416</v>
      </c>
      <c r="C1070" s="375" t="s">
        <v>62</v>
      </c>
      <c r="D1070" s="375" t="s">
        <v>52</v>
      </c>
      <c r="E1070" s="375"/>
      <c r="F1070" s="824">
        <v>0.32800000000000001</v>
      </c>
      <c r="G1070" s="375" t="s">
        <v>388</v>
      </c>
      <c r="H1070" s="375" t="s">
        <v>401</v>
      </c>
      <c r="I1070" s="378">
        <v>1.1746175222711437E-4</v>
      </c>
      <c r="J1070" s="375" t="s">
        <v>1023</v>
      </c>
      <c r="K1070" s="375" t="s">
        <v>477</v>
      </c>
      <c r="L1070" s="375" t="s">
        <v>1024</v>
      </c>
      <c r="M1070" s="375" t="s">
        <v>475</v>
      </c>
      <c r="N1070" s="831" t="s">
        <v>837</v>
      </c>
      <c r="U1070" s="862"/>
    </row>
    <row r="1071" spans="1:21" x14ac:dyDescent="0.4">
      <c r="A1071" s="428" t="s">
        <v>49</v>
      </c>
      <c r="B1071" s="375" t="s">
        <v>416</v>
      </c>
      <c r="C1071" s="375" t="s">
        <v>62</v>
      </c>
      <c r="D1071" s="375" t="s">
        <v>52</v>
      </c>
      <c r="E1071" s="375"/>
      <c r="F1071" s="824">
        <v>0.32800000000000001</v>
      </c>
      <c r="G1071" s="375" t="s">
        <v>389</v>
      </c>
      <c r="H1071" s="375" t="s">
        <v>401</v>
      </c>
      <c r="I1071" s="378">
        <v>1.0558286227844872E-3</v>
      </c>
      <c r="J1071" s="375" t="s">
        <v>1023</v>
      </c>
      <c r="K1071" s="375" t="s">
        <v>477</v>
      </c>
      <c r="L1071" s="375" t="s">
        <v>1024</v>
      </c>
      <c r="M1071" s="375" t="s">
        <v>475</v>
      </c>
      <c r="N1071" s="831" t="s">
        <v>837</v>
      </c>
      <c r="U1071" s="862"/>
    </row>
    <row r="1072" spans="1:21" x14ac:dyDescent="0.4">
      <c r="A1072" s="428" t="s">
        <v>49</v>
      </c>
      <c r="B1072" s="375" t="s">
        <v>416</v>
      </c>
      <c r="C1072" s="375" t="s">
        <v>62</v>
      </c>
      <c r="D1072" s="375" t="s">
        <v>52</v>
      </c>
      <c r="E1072" s="375"/>
      <c r="F1072" s="824">
        <v>0.32800000000000001</v>
      </c>
      <c r="G1072" s="375" t="s">
        <v>390</v>
      </c>
      <c r="H1072" s="375" t="s">
        <v>401</v>
      </c>
      <c r="I1072" s="378">
        <v>2.5950224022520187E-4</v>
      </c>
      <c r="J1072" s="375" t="s">
        <v>1023</v>
      </c>
      <c r="K1072" s="375" t="s">
        <v>477</v>
      </c>
      <c r="L1072" s="375" t="s">
        <v>1024</v>
      </c>
      <c r="M1072" s="375" t="s">
        <v>475</v>
      </c>
      <c r="N1072" s="831" t="s">
        <v>837</v>
      </c>
      <c r="U1072" s="862"/>
    </row>
    <row r="1073" spans="1:21" x14ac:dyDescent="0.4">
      <c r="A1073" s="428" t="s">
        <v>49</v>
      </c>
      <c r="B1073" s="375" t="s">
        <v>416</v>
      </c>
      <c r="C1073" s="375" t="s">
        <v>62</v>
      </c>
      <c r="D1073" s="375" t="s">
        <v>52</v>
      </c>
      <c r="E1073" s="375"/>
      <c r="F1073" s="824">
        <v>0.32800000000000001</v>
      </c>
      <c r="G1073" s="375" t="s">
        <v>391</v>
      </c>
      <c r="H1073" s="375" t="s">
        <v>401</v>
      </c>
      <c r="I1073" s="378">
        <v>1.8523186411091122E-4</v>
      </c>
      <c r="J1073" s="375" t="s">
        <v>1023</v>
      </c>
      <c r="K1073" s="375" t="s">
        <v>477</v>
      </c>
      <c r="L1073" s="375" t="s">
        <v>1024</v>
      </c>
      <c r="M1073" s="375" t="s">
        <v>475</v>
      </c>
      <c r="N1073" s="831" t="s">
        <v>837</v>
      </c>
      <c r="U1073" s="862"/>
    </row>
    <row r="1074" spans="1:21" x14ac:dyDescent="0.4">
      <c r="A1074" s="428" t="s">
        <v>49</v>
      </c>
      <c r="B1074" s="375" t="s">
        <v>416</v>
      </c>
      <c r="C1074" s="375" t="s">
        <v>62</v>
      </c>
      <c r="D1074" s="375" t="s">
        <v>52</v>
      </c>
      <c r="E1074" s="375"/>
      <c r="F1074" s="824">
        <v>0.32800000000000001</v>
      </c>
      <c r="G1074" s="375" t="s">
        <v>392</v>
      </c>
      <c r="H1074" s="375" t="s">
        <v>401</v>
      </c>
      <c r="I1074" s="378">
        <v>4.3228296275626393E-3</v>
      </c>
      <c r="J1074" s="375" t="s">
        <v>1023</v>
      </c>
      <c r="K1074" s="375" t="s">
        <v>477</v>
      </c>
      <c r="L1074" s="375" t="s">
        <v>1024</v>
      </c>
      <c r="M1074" s="375" t="s">
        <v>475</v>
      </c>
      <c r="N1074" s="831" t="s">
        <v>837</v>
      </c>
      <c r="U1074" s="862"/>
    </row>
    <row r="1075" spans="1:21" x14ac:dyDescent="0.4">
      <c r="A1075" s="428" t="s">
        <v>49</v>
      </c>
      <c r="B1075" s="375" t="s">
        <v>416</v>
      </c>
      <c r="C1075" s="375" t="s">
        <v>62</v>
      </c>
      <c r="D1075" s="375" t="s">
        <v>52</v>
      </c>
      <c r="E1075" s="375"/>
      <c r="F1075" s="824">
        <v>0.32800000000000001</v>
      </c>
      <c r="G1075" s="375" t="s">
        <v>393</v>
      </c>
      <c r="H1075" s="375" t="s">
        <v>401</v>
      </c>
      <c r="I1075" s="378">
        <v>7.9593255801993935E-6</v>
      </c>
      <c r="J1075" s="375" t="s">
        <v>1023</v>
      </c>
      <c r="K1075" s="375" t="s">
        <v>477</v>
      </c>
      <c r="L1075" s="375" t="s">
        <v>1024</v>
      </c>
      <c r="M1075" s="375" t="s">
        <v>475</v>
      </c>
      <c r="N1075" s="831" t="s">
        <v>837</v>
      </c>
      <c r="U1075" s="862"/>
    </row>
    <row r="1076" spans="1:21" x14ac:dyDescent="0.4">
      <c r="A1076" s="428" t="s">
        <v>49</v>
      </c>
      <c r="B1076" s="375" t="s">
        <v>416</v>
      </c>
      <c r="C1076" s="375" t="s">
        <v>62</v>
      </c>
      <c r="D1076" s="375" t="s">
        <v>52</v>
      </c>
      <c r="E1076" s="375"/>
      <c r="F1076" s="824">
        <v>0.32800000000000001</v>
      </c>
      <c r="G1076" s="375" t="s">
        <v>394</v>
      </c>
      <c r="H1076" s="375" t="s">
        <v>401</v>
      </c>
      <c r="I1076" s="378">
        <v>1.4994473921720501E-5</v>
      </c>
      <c r="J1076" s="375" t="s">
        <v>1023</v>
      </c>
      <c r="K1076" s="375" t="s">
        <v>477</v>
      </c>
      <c r="L1076" s="375" t="s">
        <v>1024</v>
      </c>
      <c r="M1076" s="375" t="s">
        <v>475</v>
      </c>
      <c r="N1076" s="831" t="s">
        <v>837</v>
      </c>
      <c r="U1076" s="862"/>
    </row>
    <row r="1077" spans="1:21" x14ac:dyDescent="0.4">
      <c r="A1077" s="428" t="s">
        <v>49</v>
      </c>
      <c r="B1077" s="375" t="s">
        <v>416</v>
      </c>
      <c r="C1077" s="375" t="s">
        <v>62</v>
      </c>
      <c r="D1077" s="375" t="s">
        <v>52</v>
      </c>
      <c r="E1077" s="375"/>
      <c r="F1077" s="824">
        <v>0.32800000000000001</v>
      </c>
      <c r="G1077" s="375" t="s">
        <v>395</v>
      </c>
      <c r="H1077" s="375" t="s">
        <v>401</v>
      </c>
      <c r="I1077" s="378">
        <v>1.2288505310979559E-5</v>
      </c>
      <c r="J1077" s="375" t="s">
        <v>1023</v>
      </c>
      <c r="K1077" s="375" t="s">
        <v>477</v>
      </c>
      <c r="L1077" s="375" t="s">
        <v>1024</v>
      </c>
      <c r="M1077" s="375" t="s">
        <v>475</v>
      </c>
      <c r="N1077" s="831" t="s">
        <v>837</v>
      </c>
      <c r="U1077" s="862"/>
    </row>
    <row r="1078" spans="1:21" x14ac:dyDescent="0.4">
      <c r="A1078" s="428" t="s">
        <v>49</v>
      </c>
      <c r="B1078" s="375" t="s">
        <v>416</v>
      </c>
      <c r="C1078" s="375" t="s">
        <v>62</v>
      </c>
      <c r="D1078" s="375" t="s">
        <v>52</v>
      </c>
      <c r="E1078" s="375"/>
      <c r="F1078" s="824">
        <v>0.32800000000000001</v>
      </c>
      <c r="G1078" s="375" t="s">
        <v>396</v>
      </c>
      <c r="H1078" s="375" t="s">
        <v>401</v>
      </c>
      <c r="I1078" s="378">
        <v>1.6007890236458171E-5</v>
      </c>
      <c r="J1078" s="375" t="s">
        <v>1023</v>
      </c>
      <c r="K1078" s="375" t="s">
        <v>477</v>
      </c>
      <c r="L1078" s="375" t="s">
        <v>1024</v>
      </c>
      <c r="M1078" s="375" t="s">
        <v>475</v>
      </c>
      <c r="N1078" s="831" t="s">
        <v>837</v>
      </c>
      <c r="U1078" s="862"/>
    </row>
    <row r="1079" spans="1:21" x14ac:dyDescent="0.4">
      <c r="A1079" s="428" t="s">
        <v>49</v>
      </c>
      <c r="B1079" s="375" t="s">
        <v>416</v>
      </c>
      <c r="C1079" s="375" t="s">
        <v>62</v>
      </c>
      <c r="D1079" s="375" t="s">
        <v>52</v>
      </c>
      <c r="E1079" s="375"/>
      <c r="F1079" s="824">
        <v>0.32800000000000001</v>
      </c>
      <c r="G1079" s="375" t="s">
        <v>1025</v>
      </c>
      <c r="H1079" s="375" t="s">
        <v>401</v>
      </c>
      <c r="I1079" s="378">
        <v>2.2387301995896625</v>
      </c>
      <c r="J1079" s="375" t="s">
        <v>1023</v>
      </c>
      <c r="K1079" s="375" t="s">
        <v>477</v>
      </c>
      <c r="L1079" s="375" t="s">
        <v>1024</v>
      </c>
      <c r="M1079" s="375" t="s">
        <v>475</v>
      </c>
      <c r="N1079" s="831" t="s">
        <v>837</v>
      </c>
      <c r="U1079" s="862"/>
    </row>
    <row r="1080" spans="1:21" x14ac:dyDescent="0.4">
      <c r="A1080" s="428" t="s">
        <v>49</v>
      </c>
      <c r="B1080" s="375" t="s">
        <v>416</v>
      </c>
      <c r="C1080" s="375" t="s">
        <v>62</v>
      </c>
      <c r="D1080" s="375" t="s">
        <v>53</v>
      </c>
      <c r="E1080" s="375"/>
      <c r="F1080" s="824">
        <v>0.39</v>
      </c>
      <c r="G1080" s="375" t="s">
        <v>387</v>
      </c>
      <c r="H1080" s="375" t="s">
        <v>400</v>
      </c>
      <c r="I1080" s="763">
        <v>9.0000021325890313E-7</v>
      </c>
      <c r="J1080" s="375" t="s">
        <v>1023</v>
      </c>
      <c r="K1080" s="375" t="s">
        <v>477</v>
      </c>
      <c r="L1080" s="375" t="s">
        <v>1024</v>
      </c>
      <c r="M1080" s="375" t="s">
        <v>475</v>
      </c>
      <c r="N1080" s="831" t="s">
        <v>843</v>
      </c>
      <c r="U1080" s="862"/>
    </row>
    <row r="1081" spans="1:21" x14ac:dyDescent="0.4">
      <c r="A1081" s="428" t="s">
        <v>49</v>
      </c>
      <c r="B1081" s="375" t="s">
        <v>416</v>
      </c>
      <c r="C1081" s="375" t="s">
        <v>62</v>
      </c>
      <c r="D1081" s="375" t="s">
        <v>53</v>
      </c>
      <c r="E1081" s="375"/>
      <c r="F1081" s="824">
        <v>0.39</v>
      </c>
      <c r="G1081" s="375" t="s">
        <v>388</v>
      </c>
      <c r="H1081" s="375" t="s">
        <v>400</v>
      </c>
      <c r="I1081" s="763">
        <v>1.5100003578010487E-5</v>
      </c>
      <c r="J1081" s="375" t="s">
        <v>1023</v>
      </c>
      <c r="K1081" s="375" t="s">
        <v>477</v>
      </c>
      <c r="L1081" s="375" t="s">
        <v>1024</v>
      </c>
      <c r="M1081" s="375" t="s">
        <v>475</v>
      </c>
      <c r="N1081" s="831" t="s">
        <v>843</v>
      </c>
      <c r="U1081" s="862"/>
    </row>
    <row r="1082" spans="1:21" x14ac:dyDescent="0.4">
      <c r="A1082" s="428" t="s">
        <v>49</v>
      </c>
      <c r="B1082" s="375" t="s">
        <v>416</v>
      </c>
      <c r="C1082" s="375" t="s">
        <v>62</v>
      </c>
      <c r="D1082" s="375" t="s">
        <v>53</v>
      </c>
      <c r="E1082" s="375"/>
      <c r="F1082" s="824">
        <v>0.39</v>
      </c>
      <c r="G1082" s="375" t="s">
        <v>389</v>
      </c>
      <c r="H1082" s="375" t="s">
        <v>400</v>
      </c>
      <c r="I1082" s="763">
        <v>2.3500005568426909E-4</v>
      </c>
      <c r="J1082" s="375" t="s">
        <v>1023</v>
      </c>
      <c r="K1082" s="375" t="s">
        <v>477</v>
      </c>
      <c r="L1082" s="375" t="s">
        <v>1024</v>
      </c>
      <c r="M1082" s="375" t="s">
        <v>475</v>
      </c>
      <c r="N1082" s="831" t="s">
        <v>843</v>
      </c>
      <c r="U1082" s="862"/>
    </row>
    <row r="1083" spans="1:21" x14ac:dyDescent="0.4">
      <c r="A1083" s="428" t="s">
        <v>49</v>
      </c>
      <c r="B1083" s="375" t="s">
        <v>416</v>
      </c>
      <c r="C1083" s="375" t="s">
        <v>62</v>
      </c>
      <c r="D1083" s="375" t="s">
        <v>53</v>
      </c>
      <c r="E1083" s="375"/>
      <c r="F1083" s="824">
        <v>0.39</v>
      </c>
      <c r="G1083" s="375" t="s">
        <v>390</v>
      </c>
      <c r="H1083" s="375" t="s">
        <v>400</v>
      </c>
      <c r="I1083" s="763">
        <v>2.8400006729503167E-5</v>
      </c>
      <c r="J1083" s="375" t="s">
        <v>1023</v>
      </c>
      <c r="K1083" s="375" t="s">
        <v>477</v>
      </c>
      <c r="L1083" s="375" t="s">
        <v>1024</v>
      </c>
      <c r="M1083" s="375" t="s">
        <v>475</v>
      </c>
      <c r="N1083" s="831" t="s">
        <v>843</v>
      </c>
      <c r="U1083" s="862"/>
    </row>
    <row r="1084" spans="1:21" x14ac:dyDescent="0.4">
      <c r="A1084" s="428" t="s">
        <v>49</v>
      </c>
      <c r="B1084" s="375" t="s">
        <v>416</v>
      </c>
      <c r="C1084" s="375" t="s">
        <v>62</v>
      </c>
      <c r="D1084" s="375" t="s">
        <v>53</v>
      </c>
      <c r="E1084" s="375"/>
      <c r="F1084" s="824">
        <v>0.39</v>
      </c>
      <c r="G1084" s="375" t="s">
        <v>391</v>
      </c>
      <c r="H1084" s="375" t="s">
        <v>400</v>
      </c>
      <c r="I1084" s="763">
        <v>8.2700019596123672E-6</v>
      </c>
      <c r="J1084" s="375" t="s">
        <v>1023</v>
      </c>
      <c r="K1084" s="375" t="s">
        <v>477</v>
      </c>
      <c r="L1084" s="375" t="s">
        <v>1024</v>
      </c>
      <c r="M1084" s="375" t="s">
        <v>475</v>
      </c>
      <c r="N1084" s="831" t="s">
        <v>843</v>
      </c>
      <c r="U1084" s="862"/>
    </row>
    <row r="1085" spans="1:21" x14ac:dyDescent="0.4">
      <c r="A1085" s="428" t="s">
        <v>49</v>
      </c>
      <c r="B1085" s="375" t="s">
        <v>416</v>
      </c>
      <c r="C1085" s="375" t="s">
        <v>62</v>
      </c>
      <c r="D1085" s="375" t="s">
        <v>53</v>
      </c>
      <c r="E1085" s="375"/>
      <c r="F1085" s="824">
        <v>0.39</v>
      </c>
      <c r="G1085" s="375" t="s">
        <v>392</v>
      </c>
      <c r="H1085" s="375" t="s">
        <v>400</v>
      </c>
      <c r="I1085" s="763">
        <v>4.910001163445794E-6</v>
      </c>
      <c r="J1085" s="375" t="s">
        <v>1023</v>
      </c>
      <c r="K1085" s="375" t="s">
        <v>477</v>
      </c>
      <c r="L1085" s="375" t="s">
        <v>1024</v>
      </c>
      <c r="M1085" s="375" t="s">
        <v>475</v>
      </c>
      <c r="N1085" s="831" t="s">
        <v>843</v>
      </c>
      <c r="U1085" s="862"/>
    </row>
    <row r="1086" spans="1:21" x14ac:dyDescent="0.4">
      <c r="A1086" s="428" t="s">
        <v>49</v>
      </c>
      <c r="B1086" s="375" t="s">
        <v>416</v>
      </c>
      <c r="C1086" s="375" t="s">
        <v>62</v>
      </c>
      <c r="D1086" s="375" t="s">
        <v>53</v>
      </c>
      <c r="E1086" s="375"/>
      <c r="F1086" s="824">
        <v>0.39</v>
      </c>
      <c r="G1086" s="375" t="s">
        <v>393</v>
      </c>
      <c r="H1086" s="375" t="s">
        <v>400</v>
      </c>
      <c r="I1086" s="763">
        <v>3.5561008426333167E-7</v>
      </c>
      <c r="J1086" s="375" t="s">
        <v>1023</v>
      </c>
      <c r="K1086" s="375" t="s">
        <v>477</v>
      </c>
      <c r="L1086" s="375" t="s">
        <v>1024</v>
      </c>
      <c r="M1086" s="375" t="s">
        <v>475</v>
      </c>
      <c r="N1086" s="831" t="s">
        <v>843</v>
      </c>
      <c r="U1086" s="862"/>
    </row>
    <row r="1087" spans="1:21" x14ac:dyDescent="0.4">
      <c r="A1087" s="428" t="s">
        <v>49</v>
      </c>
      <c r="B1087" s="375" t="s">
        <v>416</v>
      </c>
      <c r="C1087" s="375" t="s">
        <v>62</v>
      </c>
      <c r="D1087" s="375" t="s">
        <v>53</v>
      </c>
      <c r="E1087" s="375"/>
      <c r="F1087" s="824">
        <v>0.39</v>
      </c>
      <c r="G1087" s="375" t="s">
        <v>394</v>
      </c>
      <c r="H1087" s="375" t="s">
        <v>400</v>
      </c>
      <c r="I1087" s="763">
        <v>6.6987015872860153E-7</v>
      </c>
      <c r="J1087" s="375" t="s">
        <v>1023</v>
      </c>
      <c r="K1087" s="375" t="s">
        <v>477</v>
      </c>
      <c r="L1087" s="375" t="s">
        <v>1024</v>
      </c>
      <c r="M1087" s="375" t="s">
        <v>475</v>
      </c>
      <c r="N1087" s="831" t="s">
        <v>843</v>
      </c>
      <c r="U1087" s="862"/>
    </row>
    <row r="1088" spans="1:21" x14ac:dyDescent="0.4">
      <c r="A1088" s="428" t="s">
        <v>49</v>
      </c>
      <c r="B1088" s="375" t="s">
        <v>416</v>
      </c>
      <c r="C1088" s="375" t="s">
        <v>62</v>
      </c>
      <c r="D1088" s="375" t="s">
        <v>53</v>
      </c>
      <c r="E1088" s="375"/>
      <c r="F1088" s="824">
        <v>0.39</v>
      </c>
      <c r="G1088" s="375" t="s">
        <v>395</v>
      </c>
      <c r="H1088" s="375" t="s">
        <v>400</v>
      </c>
      <c r="I1088" s="763">
        <v>9.0000021325890309E-6</v>
      </c>
      <c r="J1088" s="375" t="s">
        <v>1023</v>
      </c>
      <c r="K1088" s="375" t="s">
        <v>477</v>
      </c>
      <c r="L1088" s="375" t="s">
        <v>1024</v>
      </c>
      <c r="M1088" s="375" t="s">
        <v>475</v>
      </c>
      <c r="N1088" s="831" t="s">
        <v>843</v>
      </c>
      <c r="U1088" s="862"/>
    </row>
    <row r="1089" spans="1:21" x14ac:dyDescent="0.4">
      <c r="A1089" s="428" t="s">
        <v>49</v>
      </c>
      <c r="B1089" s="375" t="s">
        <v>416</v>
      </c>
      <c r="C1089" s="375" t="s">
        <v>62</v>
      </c>
      <c r="D1089" s="375" t="s">
        <v>53</v>
      </c>
      <c r="E1089" s="375"/>
      <c r="F1089" s="824">
        <v>0.39</v>
      </c>
      <c r="G1089" s="375" t="s">
        <v>396</v>
      </c>
      <c r="H1089" s="375" t="s">
        <v>400</v>
      </c>
      <c r="I1089" s="763">
        <v>1.3500003198883547E-5</v>
      </c>
      <c r="J1089" s="375" t="s">
        <v>1023</v>
      </c>
      <c r="K1089" s="375" t="s">
        <v>477</v>
      </c>
      <c r="L1089" s="375" t="s">
        <v>1024</v>
      </c>
      <c r="M1089" s="375" t="s">
        <v>475</v>
      </c>
      <c r="N1089" s="831" t="s">
        <v>843</v>
      </c>
      <c r="U1089" s="862"/>
    </row>
    <row r="1090" spans="1:21" x14ac:dyDescent="0.4">
      <c r="A1090" s="428" t="s">
        <v>49</v>
      </c>
      <c r="B1090" s="375" t="s">
        <v>416</v>
      </c>
      <c r="C1090" s="375" t="s">
        <v>62</v>
      </c>
      <c r="D1090" s="375" t="s">
        <v>53</v>
      </c>
      <c r="E1090" s="375"/>
      <c r="F1090" s="824">
        <v>0.39</v>
      </c>
      <c r="G1090" s="375" t="s">
        <v>1025</v>
      </c>
      <c r="H1090" s="375" t="s">
        <v>400</v>
      </c>
      <c r="I1090" s="763">
        <v>1.8817311015001061</v>
      </c>
      <c r="J1090" s="375" t="s">
        <v>1023</v>
      </c>
      <c r="K1090" s="375" t="s">
        <v>477</v>
      </c>
      <c r="L1090" s="375" t="s">
        <v>1024</v>
      </c>
      <c r="M1090" s="375" t="s">
        <v>475</v>
      </c>
      <c r="N1090" s="831" t="s">
        <v>843</v>
      </c>
      <c r="U1090" s="862"/>
    </row>
    <row r="1091" spans="1:21" x14ac:dyDescent="0.4">
      <c r="A1091" s="428" t="s">
        <v>49</v>
      </c>
      <c r="B1091" s="375" t="s">
        <v>416</v>
      </c>
      <c r="C1091" s="375" t="s">
        <v>62</v>
      </c>
      <c r="D1091" s="375" t="s">
        <v>53</v>
      </c>
      <c r="E1091" s="375"/>
      <c r="F1091" s="824">
        <v>0.39</v>
      </c>
      <c r="G1091" s="375" t="s">
        <v>387</v>
      </c>
      <c r="H1091" s="375" t="s">
        <v>401</v>
      </c>
      <c r="I1091" s="378">
        <v>1.7118087714163085E-6</v>
      </c>
      <c r="J1091" s="375" t="s">
        <v>1023</v>
      </c>
      <c r="K1091" s="375" t="s">
        <v>477</v>
      </c>
      <c r="L1091" s="375" t="s">
        <v>1024</v>
      </c>
      <c r="M1091" s="375" t="s">
        <v>475</v>
      </c>
      <c r="N1091" s="831" t="s">
        <v>845</v>
      </c>
      <c r="U1091" s="862"/>
    </row>
    <row r="1092" spans="1:21" x14ac:dyDescent="0.4">
      <c r="A1092" s="428" t="s">
        <v>49</v>
      </c>
      <c r="B1092" s="375" t="s">
        <v>416</v>
      </c>
      <c r="C1092" s="375" t="s">
        <v>62</v>
      </c>
      <c r="D1092" s="375" t="s">
        <v>53</v>
      </c>
      <c r="E1092" s="375"/>
      <c r="F1092" s="824">
        <v>0.39</v>
      </c>
      <c r="G1092" s="375" t="s">
        <v>388</v>
      </c>
      <c r="H1092" s="375" t="s">
        <v>401</v>
      </c>
      <c r="I1092" s="378">
        <v>2.0561729266239141E-5</v>
      </c>
      <c r="J1092" s="375" t="s">
        <v>1023</v>
      </c>
      <c r="K1092" s="375" t="s">
        <v>477</v>
      </c>
      <c r="L1092" s="375" t="s">
        <v>1024</v>
      </c>
      <c r="M1092" s="375" t="s">
        <v>475</v>
      </c>
      <c r="N1092" s="831" t="s">
        <v>845</v>
      </c>
      <c r="U1092" s="862"/>
    </row>
    <row r="1093" spans="1:21" x14ac:dyDescent="0.4">
      <c r="A1093" s="428" t="s">
        <v>49</v>
      </c>
      <c r="B1093" s="375" t="s">
        <v>416</v>
      </c>
      <c r="C1093" s="375" t="s">
        <v>62</v>
      </c>
      <c r="D1093" s="375" t="s">
        <v>53</v>
      </c>
      <c r="E1093" s="375"/>
      <c r="F1093" s="824">
        <v>0.39</v>
      </c>
      <c r="G1093" s="375" t="s">
        <v>389</v>
      </c>
      <c r="H1093" s="375" t="s">
        <v>401</v>
      </c>
      <c r="I1093" s="378">
        <v>2.3582842848193105E-4</v>
      </c>
      <c r="J1093" s="375" t="s">
        <v>1023</v>
      </c>
      <c r="K1093" s="375" t="s">
        <v>477</v>
      </c>
      <c r="L1093" s="375" t="s">
        <v>1024</v>
      </c>
      <c r="M1093" s="375" t="s">
        <v>475</v>
      </c>
      <c r="N1093" s="831" t="s">
        <v>845</v>
      </c>
      <c r="U1093" s="862"/>
    </row>
    <row r="1094" spans="1:21" x14ac:dyDescent="0.4">
      <c r="A1094" s="428" t="s">
        <v>49</v>
      </c>
      <c r="B1094" s="375" t="s">
        <v>416</v>
      </c>
      <c r="C1094" s="375" t="s">
        <v>62</v>
      </c>
      <c r="D1094" s="375" t="s">
        <v>53</v>
      </c>
      <c r="E1094" s="375"/>
      <c r="F1094" s="824">
        <v>0.39</v>
      </c>
      <c r="G1094" s="375" t="s">
        <v>390</v>
      </c>
      <c r="H1094" s="375" t="s">
        <v>401</v>
      </c>
      <c r="I1094" s="378">
        <v>2.8902185583531793E-5</v>
      </c>
      <c r="J1094" s="375" t="s">
        <v>1023</v>
      </c>
      <c r="K1094" s="375" t="s">
        <v>477</v>
      </c>
      <c r="L1094" s="375" t="s">
        <v>1024</v>
      </c>
      <c r="M1094" s="375" t="s">
        <v>475</v>
      </c>
      <c r="N1094" s="831" t="s">
        <v>845</v>
      </c>
      <c r="U1094" s="862"/>
    </row>
    <row r="1095" spans="1:21" x14ac:dyDescent="0.4">
      <c r="A1095" s="428" t="s">
        <v>49</v>
      </c>
      <c r="B1095" s="375" t="s">
        <v>416</v>
      </c>
      <c r="C1095" s="375" t="s">
        <v>62</v>
      </c>
      <c r="D1095" s="375" t="s">
        <v>53</v>
      </c>
      <c r="E1095" s="375"/>
      <c r="F1095" s="824">
        <v>0.39</v>
      </c>
      <c r="G1095" s="375" t="s">
        <v>391</v>
      </c>
      <c r="H1095" s="375" t="s">
        <v>401</v>
      </c>
      <c r="I1095" s="378">
        <v>8.501822233971292E-6</v>
      </c>
      <c r="J1095" s="375" t="s">
        <v>1023</v>
      </c>
      <c r="K1095" s="375" t="s">
        <v>477</v>
      </c>
      <c r="L1095" s="375" t="s">
        <v>1024</v>
      </c>
      <c r="M1095" s="375" t="s">
        <v>475</v>
      </c>
      <c r="N1095" s="831" t="s">
        <v>845</v>
      </c>
      <c r="U1095" s="862"/>
    </row>
    <row r="1096" spans="1:21" x14ac:dyDescent="0.4">
      <c r="A1096" s="428" t="s">
        <v>49</v>
      </c>
      <c r="B1096" s="375" t="s">
        <v>416</v>
      </c>
      <c r="C1096" s="375" t="s">
        <v>62</v>
      </c>
      <c r="D1096" s="375" t="s">
        <v>53</v>
      </c>
      <c r="E1096" s="375"/>
      <c r="F1096" s="824">
        <v>0.39</v>
      </c>
      <c r="G1096" s="375" t="s">
        <v>392</v>
      </c>
      <c r="H1096" s="375" t="s">
        <v>401</v>
      </c>
      <c r="I1096" s="378">
        <v>7.738605083349976E-6</v>
      </c>
      <c r="J1096" s="375" t="s">
        <v>1023</v>
      </c>
      <c r="K1096" s="375" t="s">
        <v>477</v>
      </c>
      <c r="L1096" s="375" t="s">
        <v>1024</v>
      </c>
      <c r="M1096" s="375" t="s">
        <v>475</v>
      </c>
      <c r="N1096" s="831" t="s">
        <v>845</v>
      </c>
      <c r="U1096" s="862"/>
    </row>
    <row r="1097" spans="1:21" x14ac:dyDescent="0.4">
      <c r="A1097" s="428" t="s">
        <v>49</v>
      </c>
      <c r="B1097" s="375" t="s">
        <v>416</v>
      </c>
      <c r="C1097" s="375" t="s">
        <v>62</v>
      </c>
      <c r="D1097" s="375" t="s">
        <v>53</v>
      </c>
      <c r="E1097" s="375"/>
      <c r="F1097" s="824">
        <v>0.39</v>
      </c>
      <c r="G1097" s="375" t="s">
        <v>393</v>
      </c>
      <c r="H1097" s="375" t="s">
        <v>401</v>
      </c>
      <c r="I1097" s="378">
        <v>3.5993377949097536E-7</v>
      </c>
      <c r="J1097" s="375" t="s">
        <v>1023</v>
      </c>
      <c r="K1097" s="375" t="s">
        <v>477</v>
      </c>
      <c r="L1097" s="375" t="s">
        <v>1024</v>
      </c>
      <c r="M1097" s="375" t="s">
        <v>475</v>
      </c>
      <c r="N1097" s="831" t="s">
        <v>845</v>
      </c>
      <c r="U1097" s="862"/>
    </row>
    <row r="1098" spans="1:21" x14ac:dyDescent="0.4">
      <c r="A1098" s="428" t="s">
        <v>49</v>
      </c>
      <c r="B1098" s="375" t="s">
        <v>416</v>
      </c>
      <c r="C1098" s="375" t="s">
        <v>62</v>
      </c>
      <c r="D1098" s="375" t="s">
        <v>53</v>
      </c>
      <c r="E1098" s="375"/>
      <c r="F1098" s="824">
        <v>0.39</v>
      </c>
      <c r="G1098" s="375" t="s">
        <v>394</v>
      </c>
      <c r="H1098" s="375" t="s">
        <v>401</v>
      </c>
      <c r="I1098" s="378">
        <v>6.7934052968836616E-7</v>
      </c>
      <c r="J1098" s="375" t="s">
        <v>1023</v>
      </c>
      <c r="K1098" s="375" t="s">
        <v>477</v>
      </c>
      <c r="L1098" s="375" t="s">
        <v>1024</v>
      </c>
      <c r="M1098" s="375" t="s">
        <v>475</v>
      </c>
      <c r="N1098" s="831" t="s">
        <v>845</v>
      </c>
      <c r="U1098" s="862"/>
    </row>
    <row r="1099" spans="1:21" x14ac:dyDescent="0.4">
      <c r="A1099" s="428" t="s">
        <v>49</v>
      </c>
      <c r="B1099" s="375" t="s">
        <v>416</v>
      </c>
      <c r="C1099" s="375" t="s">
        <v>62</v>
      </c>
      <c r="D1099" s="375" t="s">
        <v>53</v>
      </c>
      <c r="E1099" s="375"/>
      <c r="F1099" s="824">
        <v>0.39</v>
      </c>
      <c r="G1099" s="375" t="s">
        <v>395</v>
      </c>
      <c r="H1099" s="375" t="s">
        <v>401</v>
      </c>
      <c r="I1099" s="378">
        <v>1.0288504837070885E-5</v>
      </c>
      <c r="J1099" s="375" t="s">
        <v>1023</v>
      </c>
      <c r="K1099" s="375" t="s">
        <v>477</v>
      </c>
      <c r="L1099" s="375" t="s">
        <v>1024</v>
      </c>
      <c r="M1099" s="375" t="s">
        <v>475</v>
      </c>
      <c r="N1099" s="831" t="s">
        <v>845</v>
      </c>
      <c r="U1099" s="862"/>
    </row>
    <row r="1100" spans="1:21" x14ac:dyDescent="0.4">
      <c r="A1100" s="428" t="s">
        <v>49</v>
      </c>
      <c r="B1100" s="375" t="s">
        <v>416</v>
      </c>
      <c r="C1100" s="375" t="s">
        <v>62</v>
      </c>
      <c r="D1100" s="375" t="s">
        <v>53</v>
      </c>
      <c r="E1100" s="375"/>
      <c r="F1100" s="824">
        <v>0.39</v>
      </c>
      <c r="G1100" s="375" t="s">
        <v>396</v>
      </c>
      <c r="H1100" s="375" t="s">
        <v>401</v>
      </c>
      <c r="I1100" s="378">
        <v>1.3507889644072333E-5</v>
      </c>
      <c r="J1100" s="375" t="s">
        <v>1023</v>
      </c>
      <c r="K1100" s="375" t="s">
        <v>477</v>
      </c>
      <c r="L1100" s="375" t="s">
        <v>1024</v>
      </c>
      <c r="M1100" s="375" t="s">
        <v>475</v>
      </c>
      <c r="N1100" s="831" t="s">
        <v>845</v>
      </c>
      <c r="U1100" s="862"/>
    </row>
    <row r="1101" spans="1:21" x14ac:dyDescent="0.4">
      <c r="A1101" s="428" t="s">
        <v>49</v>
      </c>
      <c r="B1101" s="375" t="s">
        <v>416</v>
      </c>
      <c r="C1101" s="375" t="s">
        <v>62</v>
      </c>
      <c r="D1101" s="375" t="s">
        <v>53</v>
      </c>
      <c r="E1101" s="375"/>
      <c r="F1101" s="824">
        <v>0.39</v>
      </c>
      <c r="G1101" s="375" t="s">
        <v>1025</v>
      </c>
      <c r="H1101" s="375" t="s">
        <v>401</v>
      </c>
      <c r="I1101" s="378">
        <v>1.8834432642903991</v>
      </c>
      <c r="J1101" s="375" t="s">
        <v>1023</v>
      </c>
      <c r="K1101" s="375" t="s">
        <v>477</v>
      </c>
      <c r="L1101" s="375" t="s">
        <v>1024</v>
      </c>
      <c r="M1101" s="375" t="s">
        <v>475</v>
      </c>
      <c r="N1101" s="831" t="s">
        <v>845</v>
      </c>
      <c r="U1101" s="862"/>
    </row>
    <row r="1102" spans="1:21" x14ac:dyDescent="0.4">
      <c r="A1102" s="410" t="s">
        <v>49</v>
      </c>
      <c r="B1102" s="381" t="s">
        <v>416</v>
      </c>
      <c r="C1102" s="381" t="s">
        <v>62</v>
      </c>
      <c r="D1102" s="381" t="s">
        <v>406</v>
      </c>
      <c r="E1102" s="381" t="s">
        <v>717</v>
      </c>
      <c r="F1102" s="863">
        <v>0.32800000000000001</v>
      </c>
      <c r="G1102" s="381" t="s">
        <v>387</v>
      </c>
      <c r="H1102" s="381" t="s">
        <v>400</v>
      </c>
      <c r="I1102" s="861">
        <v>1.4000003317360716E-5</v>
      </c>
      <c r="J1102" s="375" t="s">
        <v>1023</v>
      </c>
      <c r="K1102" s="375" t="s">
        <v>477</v>
      </c>
      <c r="L1102" s="375" t="s">
        <v>1024</v>
      </c>
      <c r="M1102" s="375" t="s">
        <v>475</v>
      </c>
      <c r="N1102" s="382" t="s">
        <v>849</v>
      </c>
      <c r="U1102" s="862"/>
    </row>
    <row r="1103" spans="1:21" x14ac:dyDescent="0.4">
      <c r="A1103" s="428" t="s">
        <v>49</v>
      </c>
      <c r="B1103" s="375" t="s">
        <v>416</v>
      </c>
      <c r="C1103" s="375" t="s">
        <v>62</v>
      </c>
      <c r="D1103" s="375" t="s">
        <v>406</v>
      </c>
      <c r="E1103" s="375" t="s">
        <v>717</v>
      </c>
      <c r="F1103" s="824">
        <v>0.32800000000000001</v>
      </c>
      <c r="G1103" s="375" t="s">
        <v>388</v>
      </c>
      <c r="H1103" s="375" t="s">
        <v>400</v>
      </c>
      <c r="I1103" s="763">
        <v>1.1200002653888572E-4</v>
      </c>
      <c r="J1103" s="375" t="s">
        <v>1023</v>
      </c>
      <c r="K1103" s="375" t="s">
        <v>477</v>
      </c>
      <c r="L1103" s="375" t="s">
        <v>1024</v>
      </c>
      <c r="M1103" s="375" t="s">
        <v>475</v>
      </c>
      <c r="N1103" s="831" t="s">
        <v>849</v>
      </c>
      <c r="U1103" s="862"/>
    </row>
    <row r="1104" spans="1:21" x14ac:dyDescent="0.4">
      <c r="A1104" s="428" t="s">
        <v>49</v>
      </c>
      <c r="B1104" s="375" t="s">
        <v>416</v>
      </c>
      <c r="C1104" s="375" t="s">
        <v>62</v>
      </c>
      <c r="D1104" s="375" t="s">
        <v>406</v>
      </c>
      <c r="E1104" s="375" t="s">
        <v>717</v>
      </c>
      <c r="F1104" s="824">
        <v>0.32800000000000001</v>
      </c>
      <c r="G1104" s="375" t="s">
        <v>389</v>
      </c>
      <c r="H1104" s="375" t="s">
        <v>400</v>
      </c>
      <c r="I1104" s="763">
        <v>1.0550002499868252E-3</v>
      </c>
      <c r="J1104" s="375" t="s">
        <v>1023</v>
      </c>
      <c r="K1104" s="375" t="s">
        <v>477</v>
      </c>
      <c r="L1104" s="375" t="s">
        <v>1024</v>
      </c>
      <c r="M1104" s="375" t="s">
        <v>475</v>
      </c>
      <c r="N1104" s="831" t="s">
        <v>849</v>
      </c>
      <c r="U1104" s="862"/>
    </row>
    <row r="1105" spans="1:21" x14ac:dyDescent="0.4">
      <c r="A1105" s="428" t="s">
        <v>49</v>
      </c>
      <c r="B1105" s="375" t="s">
        <v>416</v>
      </c>
      <c r="C1105" s="375" t="s">
        <v>62</v>
      </c>
      <c r="D1105" s="375" t="s">
        <v>406</v>
      </c>
      <c r="E1105" s="375" t="s">
        <v>717</v>
      </c>
      <c r="F1105" s="824">
        <v>0.32800000000000001</v>
      </c>
      <c r="G1105" s="375" t="s">
        <v>390</v>
      </c>
      <c r="H1105" s="375" t="s">
        <v>400</v>
      </c>
      <c r="I1105" s="763">
        <v>2.5900006137117323E-4</v>
      </c>
      <c r="J1105" s="375" t="s">
        <v>1023</v>
      </c>
      <c r="K1105" s="375" t="s">
        <v>477</v>
      </c>
      <c r="L1105" s="375" t="s">
        <v>1024</v>
      </c>
      <c r="M1105" s="375" t="s">
        <v>475</v>
      </c>
      <c r="N1105" s="831" t="s">
        <v>849</v>
      </c>
      <c r="U1105" s="862"/>
    </row>
    <row r="1106" spans="1:21" x14ac:dyDescent="0.4">
      <c r="A1106" s="428" t="s">
        <v>49</v>
      </c>
      <c r="B1106" s="375" t="s">
        <v>416</v>
      </c>
      <c r="C1106" s="375" t="s">
        <v>62</v>
      </c>
      <c r="D1106" s="375" t="s">
        <v>406</v>
      </c>
      <c r="E1106" s="375" t="s">
        <v>717</v>
      </c>
      <c r="F1106" s="824">
        <v>0.32800000000000001</v>
      </c>
      <c r="G1106" s="375" t="s">
        <v>391</v>
      </c>
      <c r="H1106" s="375" t="s">
        <v>400</v>
      </c>
      <c r="I1106" s="763">
        <v>1.8500004383655231E-4</v>
      </c>
      <c r="J1106" s="375" t="s">
        <v>1023</v>
      </c>
      <c r="K1106" s="375" t="s">
        <v>477</v>
      </c>
      <c r="L1106" s="375" t="s">
        <v>1024</v>
      </c>
      <c r="M1106" s="375" t="s">
        <v>475</v>
      </c>
      <c r="N1106" s="831" t="s">
        <v>849</v>
      </c>
      <c r="U1106" s="862"/>
    </row>
    <row r="1107" spans="1:21" x14ac:dyDescent="0.4">
      <c r="A1107" s="428" t="s">
        <v>49</v>
      </c>
      <c r="B1107" s="375" t="s">
        <v>416</v>
      </c>
      <c r="C1107" s="375" t="s">
        <v>62</v>
      </c>
      <c r="D1107" s="375" t="s">
        <v>406</v>
      </c>
      <c r="E1107" s="375" t="s">
        <v>717</v>
      </c>
      <c r="F1107" s="824">
        <v>0.32800000000000001</v>
      </c>
      <c r="G1107" s="375" t="s">
        <v>392</v>
      </c>
      <c r="H1107" s="375" t="s">
        <v>400</v>
      </c>
      <c r="I1107" s="763">
        <v>4.3200010236427349E-3</v>
      </c>
      <c r="J1107" s="375" t="s">
        <v>1023</v>
      </c>
      <c r="K1107" s="375" t="s">
        <v>477</v>
      </c>
      <c r="L1107" s="375" t="s">
        <v>1024</v>
      </c>
      <c r="M1107" s="375" t="s">
        <v>475</v>
      </c>
      <c r="N1107" s="831" t="s">
        <v>849</v>
      </c>
      <c r="U1107" s="862"/>
    </row>
    <row r="1108" spans="1:21" x14ac:dyDescent="0.4">
      <c r="A1108" s="428" t="s">
        <v>49</v>
      </c>
      <c r="B1108" s="375" t="s">
        <v>416</v>
      </c>
      <c r="C1108" s="375" t="s">
        <v>62</v>
      </c>
      <c r="D1108" s="375" t="s">
        <v>406</v>
      </c>
      <c r="E1108" s="375" t="s">
        <v>717</v>
      </c>
      <c r="F1108" s="824">
        <v>0.32800000000000001</v>
      </c>
      <c r="G1108" s="375" t="s">
        <v>393</v>
      </c>
      <c r="H1108" s="375" t="s">
        <v>400</v>
      </c>
      <c r="I1108" s="763">
        <v>7.9550018849717498E-6</v>
      </c>
      <c r="J1108" s="375" t="s">
        <v>1023</v>
      </c>
      <c r="K1108" s="375" t="s">
        <v>477</v>
      </c>
      <c r="L1108" s="375" t="s">
        <v>1024</v>
      </c>
      <c r="M1108" s="375" t="s">
        <v>475</v>
      </c>
      <c r="N1108" s="831" t="s">
        <v>849</v>
      </c>
      <c r="U1108" s="862"/>
    </row>
    <row r="1109" spans="1:21" x14ac:dyDescent="0.4">
      <c r="A1109" s="428" t="s">
        <v>49</v>
      </c>
      <c r="B1109" s="375" t="s">
        <v>416</v>
      </c>
      <c r="C1109" s="375" t="s">
        <v>62</v>
      </c>
      <c r="D1109" s="375" t="s">
        <v>406</v>
      </c>
      <c r="E1109" s="375" t="s">
        <v>717</v>
      </c>
      <c r="F1109" s="824">
        <v>0.32800000000000001</v>
      </c>
      <c r="G1109" s="375" t="s">
        <v>394</v>
      </c>
      <c r="H1109" s="375" t="s">
        <v>400</v>
      </c>
      <c r="I1109" s="763">
        <v>1.4985003550760739E-5</v>
      </c>
      <c r="J1109" s="375" t="s">
        <v>1023</v>
      </c>
      <c r="K1109" s="375" t="s">
        <v>477</v>
      </c>
      <c r="L1109" s="375" t="s">
        <v>1024</v>
      </c>
      <c r="M1109" s="375" t="s">
        <v>475</v>
      </c>
      <c r="N1109" s="831" t="s">
        <v>849</v>
      </c>
      <c r="U1109" s="862"/>
    </row>
    <row r="1110" spans="1:21" x14ac:dyDescent="0.4">
      <c r="A1110" s="428" t="s">
        <v>49</v>
      </c>
      <c r="B1110" s="375" t="s">
        <v>416</v>
      </c>
      <c r="C1110" s="375" t="s">
        <v>62</v>
      </c>
      <c r="D1110" s="375" t="s">
        <v>406</v>
      </c>
      <c r="E1110" s="375" t="s">
        <v>717</v>
      </c>
      <c r="F1110" s="824">
        <v>0.32800000000000001</v>
      </c>
      <c r="G1110" s="375" t="s">
        <v>395</v>
      </c>
      <c r="H1110" s="375" t="s">
        <v>400</v>
      </c>
      <c r="I1110" s="763">
        <v>1.1000002606497705E-5</v>
      </c>
      <c r="J1110" s="375" t="s">
        <v>1023</v>
      </c>
      <c r="K1110" s="375" t="s">
        <v>477</v>
      </c>
      <c r="L1110" s="375" t="s">
        <v>1024</v>
      </c>
      <c r="M1110" s="375" t="s">
        <v>475</v>
      </c>
      <c r="N1110" s="831" t="s">
        <v>849</v>
      </c>
      <c r="U1110" s="862"/>
    </row>
    <row r="1111" spans="1:21" x14ac:dyDescent="0.4">
      <c r="A1111" s="428" t="s">
        <v>49</v>
      </c>
      <c r="B1111" s="375" t="s">
        <v>416</v>
      </c>
      <c r="C1111" s="375" t="s">
        <v>62</v>
      </c>
      <c r="D1111" s="375" t="s">
        <v>406</v>
      </c>
      <c r="E1111" s="375" t="s">
        <v>717</v>
      </c>
      <c r="F1111" s="824">
        <v>0.32800000000000001</v>
      </c>
      <c r="G1111" s="375" t="s">
        <v>396</v>
      </c>
      <c r="H1111" s="375" t="s">
        <v>400</v>
      </c>
      <c r="I1111" s="763">
        <v>1.6000003791269388E-5</v>
      </c>
      <c r="J1111" s="375" t="s">
        <v>1023</v>
      </c>
      <c r="K1111" s="375" t="s">
        <v>477</v>
      </c>
      <c r="L1111" s="375" t="s">
        <v>1024</v>
      </c>
      <c r="M1111" s="375" t="s">
        <v>475</v>
      </c>
      <c r="N1111" s="831" t="s">
        <v>849</v>
      </c>
      <c r="U1111" s="862"/>
    </row>
    <row r="1112" spans="1:21" x14ac:dyDescent="0.4">
      <c r="A1112" s="428" t="s">
        <v>49</v>
      </c>
      <c r="B1112" s="375" t="s">
        <v>416</v>
      </c>
      <c r="C1112" s="375" t="s">
        <v>62</v>
      </c>
      <c r="D1112" s="375" t="s">
        <v>406</v>
      </c>
      <c r="E1112" s="375" t="s">
        <v>717</v>
      </c>
      <c r="F1112" s="824">
        <v>0.32800000000000001</v>
      </c>
      <c r="G1112" s="375" t="s">
        <v>1025</v>
      </c>
      <c r="H1112" s="375" t="s">
        <v>400</v>
      </c>
      <c r="I1112" s="763">
        <v>2.2370180367993697</v>
      </c>
      <c r="J1112" s="375" t="s">
        <v>1023</v>
      </c>
      <c r="K1112" s="375" t="s">
        <v>477</v>
      </c>
      <c r="L1112" s="375" t="s">
        <v>1024</v>
      </c>
      <c r="M1112" s="375" t="s">
        <v>475</v>
      </c>
      <c r="N1112" s="831" t="s">
        <v>849</v>
      </c>
      <c r="U1112" s="862"/>
    </row>
    <row r="1113" spans="1:21" x14ac:dyDescent="0.4">
      <c r="A1113" s="428" t="s">
        <v>49</v>
      </c>
      <c r="B1113" s="375" t="s">
        <v>416</v>
      </c>
      <c r="C1113" s="375" t="s">
        <v>62</v>
      </c>
      <c r="D1113" s="375" t="s">
        <v>406</v>
      </c>
      <c r="E1113" s="375" t="s">
        <v>717</v>
      </c>
      <c r="F1113" s="824">
        <v>0.32800000000000001</v>
      </c>
      <c r="G1113" s="375" t="s">
        <v>387</v>
      </c>
      <c r="H1113" s="375" t="s">
        <v>401</v>
      </c>
      <c r="I1113" s="378">
        <v>1.4811811875518119E-5</v>
      </c>
      <c r="J1113" s="375" t="s">
        <v>1023</v>
      </c>
      <c r="K1113" s="375" t="s">
        <v>477</v>
      </c>
      <c r="L1113" s="375" t="s">
        <v>1024</v>
      </c>
      <c r="M1113" s="375" t="s">
        <v>475</v>
      </c>
      <c r="N1113" s="831" t="s">
        <v>851</v>
      </c>
      <c r="U1113" s="862"/>
    </row>
    <row r="1114" spans="1:21" x14ac:dyDescent="0.4">
      <c r="A1114" s="428" t="s">
        <v>49</v>
      </c>
      <c r="B1114" s="375" t="s">
        <v>416</v>
      </c>
      <c r="C1114" s="375" t="s">
        <v>62</v>
      </c>
      <c r="D1114" s="375" t="s">
        <v>406</v>
      </c>
      <c r="E1114" s="375" t="s">
        <v>717</v>
      </c>
      <c r="F1114" s="824">
        <v>0.32800000000000001</v>
      </c>
      <c r="G1114" s="375" t="s">
        <v>388</v>
      </c>
      <c r="H1114" s="375" t="s">
        <v>401</v>
      </c>
      <c r="I1114" s="378">
        <v>1.1746175222711437E-4</v>
      </c>
      <c r="J1114" s="375" t="s">
        <v>1023</v>
      </c>
      <c r="K1114" s="375" t="s">
        <v>477</v>
      </c>
      <c r="L1114" s="375" t="s">
        <v>1024</v>
      </c>
      <c r="M1114" s="375" t="s">
        <v>475</v>
      </c>
      <c r="N1114" s="831" t="s">
        <v>851</v>
      </c>
      <c r="U1114" s="862"/>
    </row>
    <row r="1115" spans="1:21" x14ac:dyDescent="0.4">
      <c r="A1115" s="428" t="s">
        <v>49</v>
      </c>
      <c r="B1115" s="375" t="s">
        <v>416</v>
      </c>
      <c r="C1115" s="375" t="s">
        <v>62</v>
      </c>
      <c r="D1115" s="375" t="s">
        <v>406</v>
      </c>
      <c r="E1115" s="375" t="s">
        <v>717</v>
      </c>
      <c r="F1115" s="824">
        <v>0.32800000000000001</v>
      </c>
      <c r="G1115" s="375" t="s">
        <v>389</v>
      </c>
      <c r="H1115" s="375" t="s">
        <v>401</v>
      </c>
      <c r="I1115" s="378">
        <v>1.0558286227844872E-3</v>
      </c>
      <c r="J1115" s="375" t="s">
        <v>1023</v>
      </c>
      <c r="K1115" s="375" t="s">
        <v>477</v>
      </c>
      <c r="L1115" s="375" t="s">
        <v>1024</v>
      </c>
      <c r="M1115" s="375" t="s">
        <v>475</v>
      </c>
      <c r="N1115" s="831" t="s">
        <v>851</v>
      </c>
      <c r="U1115" s="862"/>
    </row>
    <row r="1116" spans="1:21" x14ac:dyDescent="0.4">
      <c r="A1116" s="428" t="s">
        <v>49</v>
      </c>
      <c r="B1116" s="375" t="s">
        <v>416</v>
      </c>
      <c r="C1116" s="375" t="s">
        <v>62</v>
      </c>
      <c r="D1116" s="375" t="s">
        <v>406</v>
      </c>
      <c r="E1116" s="375" t="s">
        <v>717</v>
      </c>
      <c r="F1116" s="824">
        <v>0.32800000000000001</v>
      </c>
      <c r="G1116" s="375" t="s">
        <v>390</v>
      </c>
      <c r="H1116" s="375" t="s">
        <v>401</v>
      </c>
      <c r="I1116" s="378">
        <v>2.5950224022520187E-4</v>
      </c>
      <c r="J1116" s="375" t="s">
        <v>1023</v>
      </c>
      <c r="K1116" s="375" t="s">
        <v>477</v>
      </c>
      <c r="L1116" s="375" t="s">
        <v>1024</v>
      </c>
      <c r="M1116" s="375" t="s">
        <v>475</v>
      </c>
      <c r="N1116" s="831" t="s">
        <v>851</v>
      </c>
      <c r="U1116" s="862"/>
    </row>
    <row r="1117" spans="1:21" x14ac:dyDescent="0.4">
      <c r="A1117" s="428" t="s">
        <v>49</v>
      </c>
      <c r="B1117" s="375" t="s">
        <v>416</v>
      </c>
      <c r="C1117" s="375" t="s">
        <v>62</v>
      </c>
      <c r="D1117" s="375" t="s">
        <v>406</v>
      </c>
      <c r="E1117" s="375" t="s">
        <v>717</v>
      </c>
      <c r="F1117" s="824">
        <v>0.32800000000000001</v>
      </c>
      <c r="G1117" s="375" t="s">
        <v>391</v>
      </c>
      <c r="H1117" s="375" t="s">
        <v>401</v>
      </c>
      <c r="I1117" s="378">
        <v>1.8523186411091122E-4</v>
      </c>
      <c r="J1117" s="375" t="s">
        <v>1023</v>
      </c>
      <c r="K1117" s="375" t="s">
        <v>477</v>
      </c>
      <c r="L1117" s="375" t="s">
        <v>1024</v>
      </c>
      <c r="M1117" s="375" t="s">
        <v>475</v>
      </c>
      <c r="N1117" s="831" t="s">
        <v>851</v>
      </c>
      <c r="U1117" s="862"/>
    </row>
    <row r="1118" spans="1:21" x14ac:dyDescent="0.4">
      <c r="A1118" s="428" t="s">
        <v>49</v>
      </c>
      <c r="B1118" s="375" t="s">
        <v>416</v>
      </c>
      <c r="C1118" s="375" t="s">
        <v>62</v>
      </c>
      <c r="D1118" s="375" t="s">
        <v>406</v>
      </c>
      <c r="E1118" s="375" t="s">
        <v>717</v>
      </c>
      <c r="F1118" s="824">
        <v>0.32800000000000001</v>
      </c>
      <c r="G1118" s="375" t="s">
        <v>392</v>
      </c>
      <c r="H1118" s="375" t="s">
        <v>401</v>
      </c>
      <c r="I1118" s="378">
        <v>4.3228296275626393E-3</v>
      </c>
      <c r="J1118" s="375" t="s">
        <v>1023</v>
      </c>
      <c r="K1118" s="375" t="s">
        <v>477</v>
      </c>
      <c r="L1118" s="375" t="s">
        <v>1024</v>
      </c>
      <c r="M1118" s="375" t="s">
        <v>475</v>
      </c>
      <c r="N1118" s="831" t="s">
        <v>851</v>
      </c>
      <c r="U1118" s="862"/>
    </row>
    <row r="1119" spans="1:21" x14ac:dyDescent="0.4">
      <c r="A1119" s="428" t="s">
        <v>49</v>
      </c>
      <c r="B1119" s="375" t="s">
        <v>416</v>
      </c>
      <c r="C1119" s="375" t="s">
        <v>62</v>
      </c>
      <c r="D1119" s="375" t="s">
        <v>406</v>
      </c>
      <c r="E1119" s="375" t="s">
        <v>717</v>
      </c>
      <c r="F1119" s="824">
        <v>0.32800000000000001</v>
      </c>
      <c r="G1119" s="375" t="s">
        <v>393</v>
      </c>
      <c r="H1119" s="375" t="s">
        <v>401</v>
      </c>
      <c r="I1119" s="378">
        <v>7.9593255801993935E-6</v>
      </c>
      <c r="J1119" s="375" t="s">
        <v>1023</v>
      </c>
      <c r="K1119" s="375" t="s">
        <v>477</v>
      </c>
      <c r="L1119" s="375" t="s">
        <v>1024</v>
      </c>
      <c r="M1119" s="375" t="s">
        <v>475</v>
      </c>
      <c r="N1119" s="831" t="s">
        <v>851</v>
      </c>
      <c r="U1119" s="862"/>
    </row>
    <row r="1120" spans="1:21" x14ac:dyDescent="0.4">
      <c r="A1120" s="428" t="s">
        <v>49</v>
      </c>
      <c r="B1120" s="375" t="s">
        <v>416</v>
      </c>
      <c r="C1120" s="375" t="s">
        <v>62</v>
      </c>
      <c r="D1120" s="375" t="s">
        <v>406</v>
      </c>
      <c r="E1120" s="375" t="s">
        <v>717</v>
      </c>
      <c r="F1120" s="824">
        <v>0.32800000000000001</v>
      </c>
      <c r="G1120" s="375" t="s">
        <v>394</v>
      </c>
      <c r="H1120" s="375" t="s">
        <v>401</v>
      </c>
      <c r="I1120" s="378">
        <v>1.4994473921720501E-5</v>
      </c>
      <c r="J1120" s="375" t="s">
        <v>1023</v>
      </c>
      <c r="K1120" s="375" t="s">
        <v>477</v>
      </c>
      <c r="L1120" s="375" t="s">
        <v>1024</v>
      </c>
      <c r="M1120" s="375" t="s">
        <v>475</v>
      </c>
      <c r="N1120" s="831" t="s">
        <v>851</v>
      </c>
      <c r="U1120" s="862"/>
    </row>
    <row r="1121" spans="1:21" x14ac:dyDescent="0.4">
      <c r="A1121" s="428" t="s">
        <v>49</v>
      </c>
      <c r="B1121" s="375" t="s">
        <v>416</v>
      </c>
      <c r="C1121" s="375" t="s">
        <v>62</v>
      </c>
      <c r="D1121" s="375" t="s">
        <v>406</v>
      </c>
      <c r="E1121" s="375" t="s">
        <v>717</v>
      </c>
      <c r="F1121" s="824">
        <v>0.32800000000000001</v>
      </c>
      <c r="G1121" s="375" t="s">
        <v>395</v>
      </c>
      <c r="H1121" s="375" t="s">
        <v>401</v>
      </c>
      <c r="I1121" s="378">
        <v>1.2288505310979559E-5</v>
      </c>
      <c r="J1121" s="375" t="s">
        <v>1023</v>
      </c>
      <c r="K1121" s="375" t="s">
        <v>477</v>
      </c>
      <c r="L1121" s="375" t="s">
        <v>1024</v>
      </c>
      <c r="M1121" s="375" t="s">
        <v>475</v>
      </c>
      <c r="N1121" s="831" t="s">
        <v>851</v>
      </c>
      <c r="U1121" s="862"/>
    </row>
    <row r="1122" spans="1:21" x14ac:dyDescent="0.4">
      <c r="A1122" s="428" t="s">
        <v>49</v>
      </c>
      <c r="B1122" s="375" t="s">
        <v>416</v>
      </c>
      <c r="C1122" s="375" t="s">
        <v>62</v>
      </c>
      <c r="D1122" s="375" t="s">
        <v>406</v>
      </c>
      <c r="E1122" s="375" t="s">
        <v>717</v>
      </c>
      <c r="F1122" s="824">
        <v>0.32800000000000001</v>
      </c>
      <c r="G1122" s="375" t="s">
        <v>396</v>
      </c>
      <c r="H1122" s="375" t="s">
        <v>401</v>
      </c>
      <c r="I1122" s="378">
        <v>1.6007890236458171E-5</v>
      </c>
      <c r="J1122" s="375" t="s">
        <v>1023</v>
      </c>
      <c r="K1122" s="375" t="s">
        <v>477</v>
      </c>
      <c r="L1122" s="375" t="s">
        <v>1024</v>
      </c>
      <c r="M1122" s="375" t="s">
        <v>475</v>
      </c>
      <c r="N1122" s="831" t="s">
        <v>851</v>
      </c>
      <c r="U1122" s="862"/>
    </row>
    <row r="1123" spans="1:21" x14ac:dyDescent="0.4">
      <c r="A1123" s="428" t="s">
        <v>49</v>
      </c>
      <c r="B1123" s="375" t="s">
        <v>416</v>
      </c>
      <c r="C1123" s="375" t="s">
        <v>62</v>
      </c>
      <c r="D1123" s="375" t="s">
        <v>406</v>
      </c>
      <c r="E1123" s="375" t="s">
        <v>717</v>
      </c>
      <c r="F1123" s="824">
        <v>0.32800000000000001</v>
      </c>
      <c r="G1123" s="375" t="s">
        <v>1025</v>
      </c>
      <c r="H1123" s="375" t="s">
        <v>401</v>
      </c>
      <c r="I1123" s="378">
        <v>2.2387301995896625</v>
      </c>
      <c r="J1123" s="375" t="s">
        <v>1023</v>
      </c>
      <c r="K1123" s="375" t="s">
        <v>477</v>
      </c>
      <c r="L1123" s="375" t="s">
        <v>1024</v>
      </c>
      <c r="M1123" s="375" t="s">
        <v>475</v>
      </c>
      <c r="N1123" s="831" t="s">
        <v>851</v>
      </c>
      <c r="U1123" s="862"/>
    </row>
    <row r="1124" spans="1:21" x14ac:dyDescent="0.4">
      <c r="A1124" s="428" t="s">
        <v>49</v>
      </c>
      <c r="B1124" s="375" t="s">
        <v>416</v>
      </c>
      <c r="C1124" s="375" t="s">
        <v>63</v>
      </c>
      <c r="D1124" s="375" t="s">
        <v>52</v>
      </c>
      <c r="E1124" s="375"/>
      <c r="F1124" s="824">
        <v>0.34899999999999998</v>
      </c>
      <c r="G1124" s="375" t="s">
        <v>387</v>
      </c>
      <c r="H1124" s="375" t="s">
        <v>400</v>
      </c>
      <c r="I1124" s="763">
        <v>1.3000003080406379E-5</v>
      </c>
      <c r="J1124" s="375" t="s">
        <v>1023</v>
      </c>
      <c r="K1124" s="375" t="s">
        <v>477</v>
      </c>
      <c r="L1124" s="375" t="s">
        <v>1024</v>
      </c>
      <c r="M1124" s="375" t="s">
        <v>475</v>
      </c>
      <c r="N1124" s="831" t="s">
        <v>865</v>
      </c>
      <c r="U1124" s="862"/>
    </row>
    <row r="1125" spans="1:21" x14ac:dyDescent="0.4">
      <c r="A1125" s="428" t="s">
        <v>49</v>
      </c>
      <c r="B1125" s="375" t="s">
        <v>416</v>
      </c>
      <c r="C1125" s="375" t="s">
        <v>63</v>
      </c>
      <c r="D1125" s="375" t="s">
        <v>52</v>
      </c>
      <c r="E1125" s="375"/>
      <c r="F1125" s="824">
        <v>0.34899999999999998</v>
      </c>
      <c r="G1125" s="375" t="s">
        <v>388</v>
      </c>
      <c r="H1125" s="375" t="s">
        <v>400</v>
      </c>
      <c r="I1125" s="763">
        <v>1.0800002559106838E-4</v>
      </c>
      <c r="J1125" s="375" t="s">
        <v>1023</v>
      </c>
      <c r="K1125" s="375" t="s">
        <v>477</v>
      </c>
      <c r="L1125" s="375" t="s">
        <v>1024</v>
      </c>
      <c r="M1125" s="375" t="s">
        <v>475</v>
      </c>
      <c r="N1125" s="831" t="s">
        <v>865</v>
      </c>
      <c r="U1125" s="862"/>
    </row>
    <row r="1126" spans="1:21" x14ac:dyDescent="0.4">
      <c r="A1126" s="428" t="s">
        <v>49</v>
      </c>
      <c r="B1126" s="375" t="s">
        <v>416</v>
      </c>
      <c r="C1126" s="375" t="s">
        <v>63</v>
      </c>
      <c r="D1126" s="375" t="s">
        <v>52</v>
      </c>
      <c r="E1126" s="375"/>
      <c r="F1126" s="824">
        <v>0.34899999999999998</v>
      </c>
      <c r="G1126" s="375" t="s">
        <v>389</v>
      </c>
      <c r="H1126" s="375" t="s">
        <v>400</v>
      </c>
      <c r="I1126" s="763">
        <v>1.2130002874256105E-3</v>
      </c>
      <c r="J1126" s="375" t="s">
        <v>1023</v>
      </c>
      <c r="K1126" s="375" t="s">
        <v>477</v>
      </c>
      <c r="L1126" s="375" t="s">
        <v>1024</v>
      </c>
      <c r="M1126" s="375" t="s">
        <v>475</v>
      </c>
      <c r="N1126" s="831" t="s">
        <v>865</v>
      </c>
      <c r="U1126" s="862"/>
    </row>
    <row r="1127" spans="1:21" x14ac:dyDescent="0.4">
      <c r="A1127" s="428" t="s">
        <v>49</v>
      </c>
      <c r="B1127" s="375" t="s">
        <v>416</v>
      </c>
      <c r="C1127" s="375" t="s">
        <v>63</v>
      </c>
      <c r="D1127" s="375" t="s">
        <v>52</v>
      </c>
      <c r="E1127" s="375"/>
      <c r="F1127" s="824">
        <v>0.34899999999999998</v>
      </c>
      <c r="G1127" s="375" t="s">
        <v>390</v>
      </c>
      <c r="H1127" s="375" t="s">
        <v>400</v>
      </c>
      <c r="I1127" s="763">
        <v>3.9300009312305436E-4</v>
      </c>
      <c r="J1127" s="375" t="s">
        <v>1023</v>
      </c>
      <c r="K1127" s="375" t="s">
        <v>477</v>
      </c>
      <c r="L1127" s="375" t="s">
        <v>1024</v>
      </c>
      <c r="M1127" s="375" t="s">
        <v>475</v>
      </c>
      <c r="N1127" s="831" t="s">
        <v>865</v>
      </c>
      <c r="U1127" s="862"/>
    </row>
    <row r="1128" spans="1:21" x14ac:dyDescent="0.4">
      <c r="A1128" s="428" t="s">
        <v>49</v>
      </c>
      <c r="B1128" s="375" t="s">
        <v>416</v>
      </c>
      <c r="C1128" s="375" t="s">
        <v>63</v>
      </c>
      <c r="D1128" s="375" t="s">
        <v>52</v>
      </c>
      <c r="E1128" s="375"/>
      <c r="F1128" s="824">
        <v>0.34899999999999998</v>
      </c>
      <c r="G1128" s="375" t="s">
        <v>391</v>
      </c>
      <c r="H1128" s="375" t="s">
        <v>400</v>
      </c>
      <c r="I1128" s="763">
        <v>2.5700006089726457E-4</v>
      </c>
      <c r="J1128" s="375" t="s">
        <v>1023</v>
      </c>
      <c r="K1128" s="375" t="s">
        <v>477</v>
      </c>
      <c r="L1128" s="375" t="s">
        <v>1024</v>
      </c>
      <c r="M1128" s="375" t="s">
        <v>475</v>
      </c>
      <c r="N1128" s="831" t="s">
        <v>865</v>
      </c>
      <c r="U1128" s="862"/>
    </row>
    <row r="1129" spans="1:21" x14ac:dyDescent="0.4">
      <c r="A1129" s="428" t="s">
        <v>49</v>
      </c>
      <c r="B1129" s="375" t="s">
        <v>416</v>
      </c>
      <c r="C1129" s="375" t="s">
        <v>63</v>
      </c>
      <c r="D1129" s="375" t="s">
        <v>52</v>
      </c>
      <c r="E1129" s="375"/>
      <c r="F1129" s="824">
        <v>0.34899999999999998</v>
      </c>
      <c r="G1129" s="375" t="s">
        <v>392</v>
      </c>
      <c r="H1129" s="375" t="s">
        <v>400</v>
      </c>
      <c r="I1129" s="763">
        <v>4.2230010006581642E-3</v>
      </c>
      <c r="J1129" s="375" t="s">
        <v>1023</v>
      </c>
      <c r="K1129" s="375" t="s">
        <v>477</v>
      </c>
      <c r="L1129" s="375" t="s">
        <v>1024</v>
      </c>
      <c r="M1129" s="375" t="s">
        <v>475</v>
      </c>
      <c r="N1129" s="831" t="s">
        <v>865</v>
      </c>
      <c r="U1129" s="862"/>
    </row>
    <row r="1130" spans="1:21" x14ac:dyDescent="0.4">
      <c r="A1130" s="428" t="s">
        <v>49</v>
      </c>
      <c r="B1130" s="375" t="s">
        <v>416</v>
      </c>
      <c r="C1130" s="375" t="s">
        <v>63</v>
      </c>
      <c r="D1130" s="375" t="s">
        <v>52</v>
      </c>
      <c r="E1130" s="375"/>
      <c r="F1130" s="824">
        <v>0.34899999999999998</v>
      </c>
      <c r="G1130" s="375" t="s">
        <v>393</v>
      </c>
      <c r="H1130" s="375" t="s">
        <v>400</v>
      </c>
      <c r="I1130" s="763">
        <v>1.1051002618582375E-5</v>
      </c>
      <c r="J1130" s="375" t="s">
        <v>1023</v>
      </c>
      <c r="K1130" s="375" t="s">
        <v>477</v>
      </c>
      <c r="L1130" s="375" t="s">
        <v>1024</v>
      </c>
      <c r="M1130" s="375" t="s">
        <v>475</v>
      </c>
      <c r="N1130" s="831" t="s">
        <v>865</v>
      </c>
      <c r="U1130" s="862"/>
    </row>
    <row r="1131" spans="1:21" x14ac:dyDescent="0.4">
      <c r="A1131" s="428" t="s">
        <v>49</v>
      </c>
      <c r="B1131" s="375" t="s">
        <v>416</v>
      </c>
      <c r="C1131" s="375" t="s">
        <v>63</v>
      </c>
      <c r="D1131" s="375" t="s">
        <v>52</v>
      </c>
      <c r="E1131" s="375"/>
      <c r="F1131" s="824">
        <v>0.34899999999999998</v>
      </c>
      <c r="G1131" s="375" t="s">
        <v>394</v>
      </c>
      <c r="H1131" s="375" t="s">
        <v>400</v>
      </c>
      <c r="I1131" s="763">
        <v>2.0817004932678429E-5</v>
      </c>
      <c r="J1131" s="375" t="s">
        <v>1023</v>
      </c>
      <c r="K1131" s="375" t="s">
        <v>477</v>
      </c>
      <c r="L1131" s="375" t="s">
        <v>1024</v>
      </c>
      <c r="M1131" s="375" t="s">
        <v>475</v>
      </c>
      <c r="N1131" s="831" t="s">
        <v>865</v>
      </c>
      <c r="U1131" s="862"/>
    </row>
    <row r="1132" spans="1:21" x14ac:dyDescent="0.4">
      <c r="A1132" s="428" t="s">
        <v>49</v>
      </c>
      <c r="B1132" s="375" t="s">
        <v>416</v>
      </c>
      <c r="C1132" s="375" t="s">
        <v>63</v>
      </c>
      <c r="D1132" s="375" t="s">
        <v>52</v>
      </c>
      <c r="E1132" s="375"/>
      <c r="F1132" s="824">
        <v>0.34899999999999998</v>
      </c>
      <c r="G1132" s="375" t="s">
        <v>395</v>
      </c>
      <c r="H1132" s="375" t="s">
        <v>400</v>
      </c>
      <c r="I1132" s="763">
        <v>1.000000236954337E-5</v>
      </c>
      <c r="J1132" s="375" t="s">
        <v>1023</v>
      </c>
      <c r="K1132" s="375" t="s">
        <v>477</v>
      </c>
      <c r="L1132" s="375" t="s">
        <v>1024</v>
      </c>
      <c r="M1132" s="375" t="s">
        <v>475</v>
      </c>
      <c r="N1132" s="831" t="s">
        <v>865</v>
      </c>
      <c r="U1132" s="862"/>
    </row>
    <row r="1133" spans="1:21" x14ac:dyDescent="0.4">
      <c r="A1133" s="428" t="s">
        <v>49</v>
      </c>
      <c r="B1133" s="375" t="s">
        <v>416</v>
      </c>
      <c r="C1133" s="375" t="s">
        <v>63</v>
      </c>
      <c r="D1133" s="375" t="s">
        <v>52</v>
      </c>
      <c r="E1133" s="375"/>
      <c r="F1133" s="824">
        <v>0.34899999999999998</v>
      </c>
      <c r="G1133" s="375" t="s">
        <v>396</v>
      </c>
      <c r="H1133" s="375" t="s">
        <v>400</v>
      </c>
      <c r="I1133" s="763">
        <v>1.5000003554315054E-5</v>
      </c>
      <c r="J1133" s="375" t="s">
        <v>1023</v>
      </c>
      <c r="K1133" s="375" t="s">
        <v>477</v>
      </c>
      <c r="L1133" s="375" t="s">
        <v>1024</v>
      </c>
      <c r="M1133" s="375" t="s">
        <v>475</v>
      </c>
      <c r="N1133" s="831" t="s">
        <v>865</v>
      </c>
      <c r="U1133" s="862"/>
    </row>
    <row r="1134" spans="1:21" x14ac:dyDescent="0.4">
      <c r="A1134" s="428" t="s">
        <v>49</v>
      </c>
      <c r="B1134" s="375" t="s">
        <v>416</v>
      </c>
      <c r="C1134" s="375" t="s">
        <v>63</v>
      </c>
      <c r="D1134" s="375" t="s">
        <v>52</v>
      </c>
      <c r="E1134" s="375"/>
      <c r="F1134" s="824">
        <v>0.34899999999999998</v>
      </c>
      <c r="G1134" s="375" t="s">
        <v>1025</v>
      </c>
      <c r="H1134" s="375" t="s">
        <v>400</v>
      </c>
      <c r="I1134" s="763">
        <v>2.1024061674052907</v>
      </c>
      <c r="J1134" s="375" t="s">
        <v>1023</v>
      </c>
      <c r="K1134" s="375" t="s">
        <v>477</v>
      </c>
      <c r="L1134" s="375" t="s">
        <v>1024</v>
      </c>
      <c r="M1134" s="375" t="s">
        <v>475</v>
      </c>
      <c r="N1134" s="831" t="s">
        <v>865</v>
      </c>
      <c r="U1134" s="862"/>
    </row>
    <row r="1135" spans="1:21" x14ac:dyDescent="0.4">
      <c r="A1135" s="428" t="s">
        <v>49</v>
      </c>
      <c r="B1135" s="375" t="s">
        <v>416</v>
      </c>
      <c r="C1135" s="375" t="s">
        <v>63</v>
      </c>
      <c r="D1135" s="375" t="s">
        <v>52</v>
      </c>
      <c r="E1135" s="375"/>
      <c r="F1135" s="824">
        <v>0.34899999999999998</v>
      </c>
      <c r="G1135" s="375" t="s">
        <v>387</v>
      </c>
      <c r="H1135" s="375" t="s">
        <v>401</v>
      </c>
      <c r="I1135" s="378">
        <v>1.3811811638563786E-5</v>
      </c>
      <c r="J1135" s="375" t="s">
        <v>1023</v>
      </c>
      <c r="K1135" s="375" t="s">
        <v>477</v>
      </c>
      <c r="L1135" s="375" t="s">
        <v>1024</v>
      </c>
      <c r="M1135" s="375" t="s">
        <v>475</v>
      </c>
      <c r="N1135" s="831" t="s">
        <v>869</v>
      </c>
      <c r="U1135" s="862"/>
    </row>
    <row r="1136" spans="1:21" x14ac:dyDescent="0.4">
      <c r="A1136" s="428" t="s">
        <v>49</v>
      </c>
      <c r="B1136" s="375" t="s">
        <v>416</v>
      </c>
      <c r="C1136" s="375" t="s">
        <v>63</v>
      </c>
      <c r="D1136" s="375" t="s">
        <v>52</v>
      </c>
      <c r="E1136" s="375"/>
      <c r="F1136" s="824">
        <v>0.34899999999999998</v>
      </c>
      <c r="G1136" s="375" t="s">
        <v>388</v>
      </c>
      <c r="H1136" s="375" t="s">
        <v>401</v>
      </c>
      <c r="I1136" s="378">
        <v>1.1346175127929701E-4</v>
      </c>
      <c r="J1136" s="375" t="s">
        <v>1023</v>
      </c>
      <c r="K1136" s="375" t="s">
        <v>477</v>
      </c>
      <c r="L1136" s="375" t="s">
        <v>1024</v>
      </c>
      <c r="M1136" s="375" t="s">
        <v>475</v>
      </c>
      <c r="N1136" s="831" t="s">
        <v>869</v>
      </c>
      <c r="U1136" s="862"/>
    </row>
    <row r="1137" spans="1:21" x14ac:dyDescent="0.4">
      <c r="A1137" s="428" t="s">
        <v>49</v>
      </c>
      <c r="B1137" s="375" t="s">
        <v>416</v>
      </c>
      <c r="C1137" s="375" t="s">
        <v>63</v>
      </c>
      <c r="D1137" s="375" t="s">
        <v>52</v>
      </c>
      <c r="E1137" s="375"/>
      <c r="F1137" s="824">
        <v>0.34899999999999998</v>
      </c>
      <c r="G1137" s="375" t="s">
        <v>389</v>
      </c>
      <c r="H1137" s="375" t="s">
        <v>401</v>
      </c>
      <c r="I1137" s="378">
        <v>1.2138286602232724E-3</v>
      </c>
      <c r="J1137" s="375" t="s">
        <v>1023</v>
      </c>
      <c r="K1137" s="375" t="s">
        <v>477</v>
      </c>
      <c r="L1137" s="375" t="s">
        <v>1024</v>
      </c>
      <c r="M1137" s="375" t="s">
        <v>475</v>
      </c>
      <c r="N1137" s="831" t="s">
        <v>869</v>
      </c>
      <c r="U1137" s="862"/>
    </row>
    <row r="1138" spans="1:21" x14ac:dyDescent="0.4">
      <c r="A1138" s="428" t="s">
        <v>49</v>
      </c>
      <c r="B1138" s="375" t="s">
        <v>416</v>
      </c>
      <c r="C1138" s="375" t="s">
        <v>63</v>
      </c>
      <c r="D1138" s="375" t="s">
        <v>52</v>
      </c>
      <c r="E1138" s="375"/>
      <c r="F1138" s="824">
        <v>0.34899999999999998</v>
      </c>
      <c r="G1138" s="375" t="s">
        <v>390</v>
      </c>
      <c r="H1138" s="375" t="s">
        <v>401</v>
      </c>
      <c r="I1138" s="378">
        <v>3.93502271977083E-4</v>
      </c>
      <c r="J1138" s="375" t="s">
        <v>1023</v>
      </c>
      <c r="K1138" s="375" t="s">
        <v>477</v>
      </c>
      <c r="L1138" s="375" t="s">
        <v>1024</v>
      </c>
      <c r="M1138" s="375" t="s">
        <v>475</v>
      </c>
      <c r="N1138" s="831" t="s">
        <v>869</v>
      </c>
      <c r="U1138" s="862"/>
    </row>
    <row r="1139" spans="1:21" x14ac:dyDescent="0.4">
      <c r="A1139" s="428" t="s">
        <v>49</v>
      </c>
      <c r="B1139" s="375" t="s">
        <v>416</v>
      </c>
      <c r="C1139" s="375" t="s">
        <v>63</v>
      </c>
      <c r="D1139" s="375" t="s">
        <v>52</v>
      </c>
      <c r="E1139" s="375"/>
      <c r="F1139" s="824">
        <v>0.34899999999999998</v>
      </c>
      <c r="G1139" s="375" t="s">
        <v>391</v>
      </c>
      <c r="H1139" s="375" t="s">
        <v>401</v>
      </c>
      <c r="I1139" s="378">
        <v>2.5723188117162348E-4</v>
      </c>
      <c r="J1139" s="375" t="s">
        <v>1023</v>
      </c>
      <c r="K1139" s="375" t="s">
        <v>477</v>
      </c>
      <c r="L1139" s="375" t="s">
        <v>1024</v>
      </c>
      <c r="M1139" s="375" t="s">
        <v>475</v>
      </c>
      <c r="N1139" s="831" t="s">
        <v>869</v>
      </c>
      <c r="U1139" s="862"/>
    </row>
    <row r="1140" spans="1:21" x14ac:dyDescent="0.4">
      <c r="A1140" s="428" t="s">
        <v>49</v>
      </c>
      <c r="B1140" s="375" t="s">
        <v>416</v>
      </c>
      <c r="C1140" s="375" t="s">
        <v>63</v>
      </c>
      <c r="D1140" s="375" t="s">
        <v>52</v>
      </c>
      <c r="E1140" s="375"/>
      <c r="F1140" s="824">
        <v>0.34899999999999998</v>
      </c>
      <c r="G1140" s="375" t="s">
        <v>392</v>
      </c>
      <c r="H1140" s="375" t="s">
        <v>401</v>
      </c>
      <c r="I1140" s="378">
        <v>4.2258296045780686E-3</v>
      </c>
      <c r="J1140" s="375" t="s">
        <v>1023</v>
      </c>
      <c r="K1140" s="375" t="s">
        <v>477</v>
      </c>
      <c r="L1140" s="375" t="s">
        <v>1024</v>
      </c>
      <c r="M1140" s="375" t="s">
        <v>475</v>
      </c>
      <c r="N1140" s="831" t="s">
        <v>869</v>
      </c>
      <c r="U1140" s="862"/>
    </row>
    <row r="1141" spans="1:21" x14ac:dyDescent="0.4">
      <c r="A1141" s="428" t="s">
        <v>49</v>
      </c>
      <c r="B1141" s="375" t="s">
        <v>416</v>
      </c>
      <c r="C1141" s="375" t="s">
        <v>63</v>
      </c>
      <c r="D1141" s="375" t="s">
        <v>52</v>
      </c>
      <c r="E1141" s="375"/>
      <c r="F1141" s="824">
        <v>0.34899999999999998</v>
      </c>
      <c r="G1141" s="375" t="s">
        <v>393</v>
      </c>
      <c r="H1141" s="375" t="s">
        <v>401</v>
      </c>
      <c r="I1141" s="378">
        <v>1.105532631381002E-5</v>
      </c>
      <c r="J1141" s="375" t="s">
        <v>1023</v>
      </c>
      <c r="K1141" s="375" t="s">
        <v>477</v>
      </c>
      <c r="L1141" s="375" t="s">
        <v>1024</v>
      </c>
      <c r="M1141" s="375" t="s">
        <v>475</v>
      </c>
      <c r="N1141" s="831" t="s">
        <v>869</v>
      </c>
      <c r="U1141" s="862"/>
    </row>
    <row r="1142" spans="1:21" x14ac:dyDescent="0.4">
      <c r="A1142" s="428" t="s">
        <v>49</v>
      </c>
      <c r="B1142" s="375" t="s">
        <v>416</v>
      </c>
      <c r="C1142" s="375" t="s">
        <v>63</v>
      </c>
      <c r="D1142" s="375" t="s">
        <v>52</v>
      </c>
      <c r="E1142" s="375"/>
      <c r="F1142" s="824">
        <v>0.34899999999999998</v>
      </c>
      <c r="G1142" s="375" t="s">
        <v>394</v>
      </c>
      <c r="H1142" s="375" t="s">
        <v>401</v>
      </c>
      <c r="I1142" s="378">
        <v>2.0826475303638197E-5</v>
      </c>
      <c r="J1142" s="375" t="s">
        <v>1023</v>
      </c>
      <c r="K1142" s="375" t="s">
        <v>477</v>
      </c>
      <c r="L1142" s="375" t="s">
        <v>1024</v>
      </c>
      <c r="M1142" s="375" t="s">
        <v>475</v>
      </c>
      <c r="N1142" s="831" t="s">
        <v>869</v>
      </c>
      <c r="U1142" s="862"/>
    </row>
    <row r="1143" spans="1:21" x14ac:dyDescent="0.4">
      <c r="A1143" s="428" t="s">
        <v>49</v>
      </c>
      <c r="B1143" s="375" t="s">
        <v>416</v>
      </c>
      <c r="C1143" s="375" t="s">
        <v>63</v>
      </c>
      <c r="D1143" s="375" t="s">
        <v>52</v>
      </c>
      <c r="E1143" s="375"/>
      <c r="F1143" s="824">
        <v>0.34899999999999998</v>
      </c>
      <c r="G1143" s="375" t="s">
        <v>395</v>
      </c>
      <c r="H1143" s="375" t="s">
        <v>401</v>
      </c>
      <c r="I1143" s="378">
        <v>1.1288505074025222E-5</v>
      </c>
      <c r="J1143" s="375" t="s">
        <v>1023</v>
      </c>
      <c r="K1143" s="375" t="s">
        <v>477</v>
      </c>
      <c r="L1143" s="375" t="s">
        <v>1024</v>
      </c>
      <c r="M1143" s="375" t="s">
        <v>475</v>
      </c>
      <c r="N1143" s="831" t="s">
        <v>869</v>
      </c>
      <c r="U1143" s="862"/>
    </row>
    <row r="1144" spans="1:21" x14ac:dyDescent="0.4">
      <c r="A1144" s="428" t="s">
        <v>49</v>
      </c>
      <c r="B1144" s="375" t="s">
        <v>416</v>
      </c>
      <c r="C1144" s="375" t="s">
        <v>63</v>
      </c>
      <c r="D1144" s="375" t="s">
        <v>52</v>
      </c>
      <c r="E1144" s="375"/>
      <c r="F1144" s="824">
        <v>0.34899999999999998</v>
      </c>
      <c r="G1144" s="375" t="s">
        <v>396</v>
      </c>
      <c r="H1144" s="375" t="s">
        <v>401</v>
      </c>
      <c r="I1144" s="378">
        <v>1.5007889999503837E-5</v>
      </c>
      <c r="J1144" s="375" t="s">
        <v>1023</v>
      </c>
      <c r="K1144" s="375" t="s">
        <v>477</v>
      </c>
      <c r="L1144" s="375" t="s">
        <v>1024</v>
      </c>
      <c r="M1144" s="375" t="s">
        <v>475</v>
      </c>
      <c r="N1144" s="831" t="s">
        <v>869</v>
      </c>
      <c r="U1144" s="862"/>
    </row>
    <row r="1145" spans="1:21" x14ac:dyDescent="0.4">
      <c r="A1145" s="428" t="s">
        <v>49</v>
      </c>
      <c r="B1145" s="375" t="s">
        <v>416</v>
      </c>
      <c r="C1145" s="375" t="s">
        <v>63</v>
      </c>
      <c r="D1145" s="375" t="s">
        <v>52</v>
      </c>
      <c r="E1145" s="375"/>
      <c r="F1145" s="824">
        <v>0.34899999999999998</v>
      </c>
      <c r="G1145" s="375" t="s">
        <v>1025</v>
      </c>
      <c r="H1145" s="375" t="s">
        <v>401</v>
      </c>
      <c r="I1145" s="378">
        <v>2.1041183301955835</v>
      </c>
      <c r="J1145" s="375" t="s">
        <v>1023</v>
      </c>
      <c r="K1145" s="375" t="s">
        <v>477</v>
      </c>
      <c r="L1145" s="375" t="s">
        <v>1024</v>
      </c>
      <c r="M1145" s="375" t="s">
        <v>475</v>
      </c>
      <c r="N1145" s="831" t="s">
        <v>869</v>
      </c>
      <c r="U1145" s="862"/>
    </row>
    <row r="1146" spans="1:21" x14ac:dyDescent="0.4">
      <c r="A1146" s="428" t="s">
        <v>49</v>
      </c>
      <c r="B1146" s="375" t="s">
        <v>416</v>
      </c>
      <c r="C1146" s="375" t="s">
        <v>63</v>
      </c>
      <c r="D1146" s="375" t="s">
        <v>53</v>
      </c>
      <c r="E1146" s="375"/>
      <c r="F1146" s="824">
        <v>0.39</v>
      </c>
      <c r="G1146" s="375" t="s">
        <v>387</v>
      </c>
      <c r="H1146" s="375" t="s">
        <v>400</v>
      </c>
      <c r="I1146" s="763">
        <v>9.0000021325890313E-7</v>
      </c>
      <c r="J1146" s="375" t="s">
        <v>1023</v>
      </c>
      <c r="K1146" s="375" t="s">
        <v>477</v>
      </c>
      <c r="L1146" s="375" t="s">
        <v>1024</v>
      </c>
      <c r="M1146" s="375" t="s">
        <v>475</v>
      </c>
      <c r="N1146" s="831" t="s">
        <v>875</v>
      </c>
      <c r="U1146" s="862"/>
    </row>
    <row r="1147" spans="1:21" x14ac:dyDescent="0.4">
      <c r="A1147" s="428" t="s">
        <v>49</v>
      </c>
      <c r="B1147" s="375" t="s">
        <v>416</v>
      </c>
      <c r="C1147" s="375" t="s">
        <v>63</v>
      </c>
      <c r="D1147" s="375" t="s">
        <v>53</v>
      </c>
      <c r="E1147" s="375"/>
      <c r="F1147" s="824">
        <v>0.39</v>
      </c>
      <c r="G1147" s="375" t="s">
        <v>388</v>
      </c>
      <c r="H1147" s="375" t="s">
        <v>400</v>
      </c>
      <c r="I1147" s="763">
        <v>1.5100003578010487E-5</v>
      </c>
      <c r="J1147" s="375" t="s">
        <v>1023</v>
      </c>
      <c r="K1147" s="375" t="s">
        <v>477</v>
      </c>
      <c r="L1147" s="375" t="s">
        <v>1024</v>
      </c>
      <c r="M1147" s="375" t="s">
        <v>475</v>
      </c>
      <c r="N1147" s="831" t="s">
        <v>875</v>
      </c>
      <c r="U1147" s="862"/>
    </row>
    <row r="1148" spans="1:21" x14ac:dyDescent="0.4">
      <c r="A1148" s="428" t="s">
        <v>49</v>
      </c>
      <c r="B1148" s="375" t="s">
        <v>416</v>
      </c>
      <c r="C1148" s="375" t="s">
        <v>63</v>
      </c>
      <c r="D1148" s="375" t="s">
        <v>53</v>
      </c>
      <c r="E1148" s="375"/>
      <c r="F1148" s="824">
        <v>0.39</v>
      </c>
      <c r="G1148" s="375" t="s">
        <v>389</v>
      </c>
      <c r="H1148" s="375" t="s">
        <v>400</v>
      </c>
      <c r="I1148" s="763">
        <v>2.3500005568426909E-4</v>
      </c>
      <c r="J1148" s="375" t="s">
        <v>1023</v>
      </c>
      <c r="K1148" s="375" t="s">
        <v>477</v>
      </c>
      <c r="L1148" s="375" t="s">
        <v>1024</v>
      </c>
      <c r="M1148" s="375" t="s">
        <v>475</v>
      </c>
      <c r="N1148" s="831" t="s">
        <v>875</v>
      </c>
      <c r="U1148" s="862"/>
    </row>
    <row r="1149" spans="1:21" x14ac:dyDescent="0.4">
      <c r="A1149" s="428" t="s">
        <v>49</v>
      </c>
      <c r="B1149" s="375" t="s">
        <v>416</v>
      </c>
      <c r="C1149" s="375" t="s">
        <v>63</v>
      </c>
      <c r="D1149" s="375" t="s">
        <v>53</v>
      </c>
      <c r="E1149" s="375"/>
      <c r="F1149" s="824">
        <v>0.39</v>
      </c>
      <c r="G1149" s="375" t="s">
        <v>390</v>
      </c>
      <c r="H1149" s="375" t="s">
        <v>400</v>
      </c>
      <c r="I1149" s="763">
        <v>2.8400006729503167E-5</v>
      </c>
      <c r="J1149" s="375" t="s">
        <v>1023</v>
      </c>
      <c r="K1149" s="375" t="s">
        <v>477</v>
      </c>
      <c r="L1149" s="375" t="s">
        <v>1024</v>
      </c>
      <c r="M1149" s="375" t="s">
        <v>475</v>
      </c>
      <c r="N1149" s="831" t="s">
        <v>875</v>
      </c>
      <c r="U1149" s="862"/>
    </row>
    <row r="1150" spans="1:21" x14ac:dyDescent="0.4">
      <c r="A1150" s="428" t="s">
        <v>49</v>
      </c>
      <c r="B1150" s="375" t="s">
        <v>416</v>
      </c>
      <c r="C1150" s="375" t="s">
        <v>63</v>
      </c>
      <c r="D1150" s="375" t="s">
        <v>53</v>
      </c>
      <c r="E1150" s="375"/>
      <c r="F1150" s="824">
        <v>0.39</v>
      </c>
      <c r="G1150" s="375" t="s">
        <v>391</v>
      </c>
      <c r="H1150" s="375" t="s">
        <v>400</v>
      </c>
      <c r="I1150" s="763">
        <v>8.2700019596123672E-6</v>
      </c>
      <c r="J1150" s="375" t="s">
        <v>1023</v>
      </c>
      <c r="K1150" s="375" t="s">
        <v>477</v>
      </c>
      <c r="L1150" s="375" t="s">
        <v>1024</v>
      </c>
      <c r="M1150" s="375" t="s">
        <v>475</v>
      </c>
      <c r="N1150" s="831" t="s">
        <v>875</v>
      </c>
      <c r="U1150" s="862"/>
    </row>
    <row r="1151" spans="1:21" x14ac:dyDescent="0.4">
      <c r="A1151" s="428" t="s">
        <v>49</v>
      </c>
      <c r="B1151" s="375" t="s">
        <v>416</v>
      </c>
      <c r="C1151" s="375" t="s">
        <v>63</v>
      </c>
      <c r="D1151" s="375" t="s">
        <v>53</v>
      </c>
      <c r="E1151" s="375"/>
      <c r="F1151" s="824">
        <v>0.39</v>
      </c>
      <c r="G1151" s="375" t="s">
        <v>392</v>
      </c>
      <c r="H1151" s="375" t="s">
        <v>400</v>
      </c>
      <c r="I1151" s="763">
        <v>4.910001163445794E-6</v>
      </c>
      <c r="J1151" s="375" t="s">
        <v>1023</v>
      </c>
      <c r="K1151" s="375" t="s">
        <v>477</v>
      </c>
      <c r="L1151" s="375" t="s">
        <v>1024</v>
      </c>
      <c r="M1151" s="375" t="s">
        <v>475</v>
      </c>
      <c r="N1151" s="831" t="s">
        <v>875</v>
      </c>
      <c r="U1151" s="862"/>
    </row>
    <row r="1152" spans="1:21" x14ac:dyDescent="0.4">
      <c r="A1152" s="428" t="s">
        <v>49</v>
      </c>
      <c r="B1152" s="375" t="s">
        <v>416</v>
      </c>
      <c r="C1152" s="375" t="s">
        <v>63</v>
      </c>
      <c r="D1152" s="375" t="s">
        <v>53</v>
      </c>
      <c r="E1152" s="375"/>
      <c r="F1152" s="824">
        <v>0.39</v>
      </c>
      <c r="G1152" s="375" t="s">
        <v>393</v>
      </c>
      <c r="H1152" s="375" t="s">
        <v>400</v>
      </c>
      <c r="I1152" s="763">
        <v>3.5561008426333167E-7</v>
      </c>
      <c r="J1152" s="375" t="s">
        <v>1023</v>
      </c>
      <c r="K1152" s="375" t="s">
        <v>477</v>
      </c>
      <c r="L1152" s="375" t="s">
        <v>1024</v>
      </c>
      <c r="M1152" s="375" t="s">
        <v>475</v>
      </c>
      <c r="N1152" s="831" t="s">
        <v>875</v>
      </c>
      <c r="U1152" s="862"/>
    </row>
    <row r="1153" spans="1:21" x14ac:dyDescent="0.4">
      <c r="A1153" s="428" t="s">
        <v>49</v>
      </c>
      <c r="B1153" s="375" t="s">
        <v>416</v>
      </c>
      <c r="C1153" s="375" t="s">
        <v>63</v>
      </c>
      <c r="D1153" s="375" t="s">
        <v>53</v>
      </c>
      <c r="E1153" s="375"/>
      <c r="F1153" s="824">
        <v>0.39</v>
      </c>
      <c r="G1153" s="375" t="s">
        <v>394</v>
      </c>
      <c r="H1153" s="375" t="s">
        <v>400</v>
      </c>
      <c r="I1153" s="763">
        <v>6.6987015872860153E-7</v>
      </c>
      <c r="J1153" s="375" t="s">
        <v>1023</v>
      </c>
      <c r="K1153" s="375" t="s">
        <v>477</v>
      </c>
      <c r="L1153" s="375" t="s">
        <v>1024</v>
      </c>
      <c r="M1153" s="375" t="s">
        <v>475</v>
      </c>
      <c r="N1153" s="831" t="s">
        <v>875</v>
      </c>
      <c r="U1153" s="862"/>
    </row>
    <row r="1154" spans="1:21" x14ac:dyDescent="0.4">
      <c r="A1154" s="428" t="s">
        <v>49</v>
      </c>
      <c r="B1154" s="375" t="s">
        <v>416</v>
      </c>
      <c r="C1154" s="375" t="s">
        <v>63</v>
      </c>
      <c r="D1154" s="375" t="s">
        <v>53</v>
      </c>
      <c r="E1154" s="375"/>
      <c r="F1154" s="824">
        <v>0.39</v>
      </c>
      <c r="G1154" s="375" t="s">
        <v>395</v>
      </c>
      <c r="H1154" s="375" t="s">
        <v>400</v>
      </c>
      <c r="I1154" s="763">
        <v>9.0000021325890309E-6</v>
      </c>
      <c r="J1154" s="375" t="s">
        <v>1023</v>
      </c>
      <c r="K1154" s="375" t="s">
        <v>477</v>
      </c>
      <c r="L1154" s="375" t="s">
        <v>1024</v>
      </c>
      <c r="M1154" s="375" t="s">
        <v>475</v>
      </c>
      <c r="N1154" s="831" t="s">
        <v>875</v>
      </c>
      <c r="U1154" s="862"/>
    </row>
    <row r="1155" spans="1:21" x14ac:dyDescent="0.4">
      <c r="A1155" s="428" t="s">
        <v>49</v>
      </c>
      <c r="B1155" s="375" t="s">
        <v>416</v>
      </c>
      <c r="C1155" s="375" t="s">
        <v>63</v>
      </c>
      <c r="D1155" s="375" t="s">
        <v>53</v>
      </c>
      <c r="E1155" s="375"/>
      <c r="F1155" s="824">
        <v>0.39</v>
      </c>
      <c r="G1155" s="375" t="s">
        <v>396</v>
      </c>
      <c r="H1155" s="375" t="s">
        <v>400</v>
      </c>
      <c r="I1155" s="763">
        <v>1.3500003198883547E-5</v>
      </c>
      <c r="J1155" s="375" t="s">
        <v>1023</v>
      </c>
      <c r="K1155" s="375" t="s">
        <v>477</v>
      </c>
      <c r="L1155" s="375" t="s">
        <v>1024</v>
      </c>
      <c r="M1155" s="375" t="s">
        <v>475</v>
      </c>
      <c r="N1155" s="831" t="s">
        <v>875</v>
      </c>
      <c r="U1155" s="862"/>
    </row>
    <row r="1156" spans="1:21" x14ac:dyDescent="0.4">
      <c r="A1156" s="428" t="s">
        <v>49</v>
      </c>
      <c r="B1156" s="375" t="s">
        <v>416</v>
      </c>
      <c r="C1156" s="375" t="s">
        <v>63</v>
      </c>
      <c r="D1156" s="375" t="s">
        <v>53</v>
      </c>
      <c r="E1156" s="375"/>
      <c r="F1156" s="824">
        <v>0.39</v>
      </c>
      <c r="G1156" s="375" t="s">
        <v>1025</v>
      </c>
      <c r="H1156" s="375" t="s">
        <v>400</v>
      </c>
      <c r="I1156" s="763">
        <v>1.8817311015001061</v>
      </c>
      <c r="J1156" s="375" t="s">
        <v>1023</v>
      </c>
      <c r="K1156" s="375" t="s">
        <v>477</v>
      </c>
      <c r="L1156" s="375" t="s">
        <v>1024</v>
      </c>
      <c r="M1156" s="375" t="s">
        <v>475</v>
      </c>
      <c r="N1156" s="831" t="s">
        <v>875</v>
      </c>
      <c r="U1156" s="862"/>
    </row>
    <row r="1157" spans="1:21" x14ac:dyDescent="0.4">
      <c r="A1157" s="428" t="s">
        <v>49</v>
      </c>
      <c r="B1157" s="375" t="s">
        <v>416</v>
      </c>
      <c r="C1157" s="375" t="s">
        <v>63</v>
      </c>
      <c r="D1157" s="375" t="s">
        <v>53</v>
      </c>
      <c r="E1157" s="375"/>
      <c r="F1157" s="824">
        <v>0.39</v>
      </c>
      <c r="G1157" s="375" t="s">
        <v>387</v>
      </c>
      <c r="H1157" s="375" t="s">
        <v>401</v>
      </c>
      <c r="I1157" s="378">
        <v>1.7118087714163085E-6</v>
      </c>
      <c r="J1157" s="375" t="s">
        <v>1023</v>
      </c>
      <c r="K1157" s="375" t="s">
        <v>477</v>
      </c>
      <c r="L1157" s="375" t="s">
        <v>1024</v>
      </c>
      <c r="M1157" s="375" t="s">
        <v>475</v>
      </c>
      <c r="N1157" s="831" t="s">
        <v>877</v>
      </c>
      <c r="U1157" s="862"/>
    </row>
    <row r="1158" spans="1:21" x14ac:dyDescent="0.4">
      <c r="A1158" s="428" t="s">
        <v>49</v>
      </c>
      <c r="B1158" s="375" t="s">
        <v>416</v>
      </c>
      <c r="C1158" s="375" t="s">
        <v>63</v>
      </c>
      <c r="D1158" s="375" t="s">
        <v>53</v>
      </c>
      <c r="E1158" s="375"/>
      <c r="F1158" s="824">
        <v>0.39</v>
      </c>
      <c r="G1158" s="375" t="s">
        <v>388</v>
      </c>
      <c r="H1158" s="375" t="s">
        <v>401</v>
      </c>
      <c r="I1158" s="378">
        <v>2.0561729266239141E-5</v>
      </c>
      <c r="J1158" s="375" t="s">
        <v>1023</v>
      </c>
      <c r="K1158" s="375" t="s">
        <v>477</v>
      </c>
      <c r="L1158" s="375" t="s">
        <v>1024</v>
      </c>
      <c r="M1158" s="375" t="s">
        <v>475</v>
      </c>
      <c r="N1158" s="831" t="s">
        <v>877</v>
      </c>
      <c r="U1158" s="862"/>
    </row>
    <row r="1159" spans="1:21" x14ac:dyDescent="0.4">
      <c r="A1159" s="428" t="s">
        <v>49</v>
      </c>
      <c r="B1159" s="375" t="s">
        <v>416</v>
      </c>
      <c r="C1159" s="375" t="s">
        <v>63</v>
      </c>
      <c r="D1159" s="375" t="s">
        <v>53</v>
      </c>
      <c r="E1159" s="375"/>
      <c r="F1159" s="824">
        <v>0.39</v>
      </c>
      <c r="G1159" s="375" t="s">
        <v>389</v>
      </c>
      <c r="H1159" s="375" t="s">
        <v>401</v>
      </c>
      <c r="I1159" s="378">
        <v>2.3582842848193105E-4</v>
      </c>
      <c r="J1159" s="375" t="s">
        <v>1023</v>
      </c>
      <c r="K1159" s="375" t="s">
        <v>477</v>
      </c>
      <c r="L1159" s="375" t="s">
        <v>1024</v>
      </c>
      <c r="M1159" s="375" t="s">
        <v>475</v>
      </c>
      <c r="N1159" s="831" t="s">
        <v>877</v>
      </c>
      <c r="U1159" s="862"/>
    </row>
    <row r="1160" spans="1:21" x14ac:dyDescent="0.4">
      <c r="A1160" s="428" t="s">
        <v>49</v>
      </c>
      <c r="B1160" s="375" t="s">
        <v>416</v>
      </c>
      <c r="C1160" s="375" t="s">
        <v>63</v>
      </c>
      <c r="D1160" s="375" t="s">
        <v>53</v>
      </c>
      <c r="E1160" s="375"/>
      <c r="F1160" s="824">
        <v>0.39</v>
      </c>
      <c r="G1160" s="375" t="s">
        <v>390</v>
      </c>
      <c r="H1160" s="375" t="s">
        <v>401</v>
      </c>
      <c r="I1160" s="378">
        <v>2.8902185583531793E-5</v>
      </c>
      <c r="J1160" s="375" t="s">
        <v>1023</v>
      </c>
      <c r="K1160" s="375" t="s">
        <v>477</v>
      </c>
      <c r="L1160" s="375" t="s">
        <v>1024</v>
      </c>
      <c r="M1160" s="375" t="s">
        <v>475</v>
      </c>
      <c r="N1160" s="831" t="s">
        <v>877</v>
      </c>
      <c r="U1160" s="862"/>
    </row>
    <row r="1161" spans="1:21" x14ac:dyDescent="0.4">
      <c r="A1161" s="428" t="s">
        <v>49</v>
      </c>
      <c r="B1161" s="375" t="s">
        <v>416</v>
      </c>
      <c r="C1161" s="375" t="s">
        <v>63</v>
      </c>
      <c r="D1161" s="375" t="s">
        <v>53</v>
      </c>
      <c r="E1161" s="375"/>
      <c r="F1161" s="824">
        <v>0.39</v>
      </c>
      <c r="G1161" s="375" t="s">
        <v>391</v>
      </c>
      <c r="H1161" s="375" t="s">
        <v>401</v>
      </c>
      <c r="I1161" s="378">
        <v>8.501822233971292E-6</v>
      </c>
      <c r="J1161" s="375" t="s">
        <v>1023</v>
      </c>
      <c r="K1161" s="375" t="s">
        <v>477</v>
      </c>
      <c r="L1161" s="375" t="s">
        <v>1024</v>
      </c>
      <c r="M1161" s="375" t="s">
        <v>475</v>
      </c>
      <c r="N1161" s="831" t="s">
        <v>877</v>
      </c>
      <c r="U1161" s="862"/>
    </row>
    <row r="1162" spans="1:21" x14ac:dyDescent="0.4">
      <c r="A1162" s="428" t="s">
        <v>49</v>
      </c>
      <c r="B1162" s="375" t="s">
        <v>416</v>
      </c>
      <c r="C1162" s="375" t="s">
        <v>63</v>
      </c>
      <c r="D1162" s="375" t="s">
        <v>53</v>
      </c>
      <c r="E1162" s="375"/>
      <c r="F1162" s="824">
        <v>0.39</v>
      </c>
      <c r="G1162" s="375" t="s">
        <v>392</v>
      </c>
      <c r="H1162" s="375" t="s">
        <v>401</v>
      </c>
      <c r="I1162" s="378">
        <v>7.738605083349976E-6</v>
      </c>
      <c r="J1162" s="375" t="s">
        <v>1023</v>
      </c>
      <c r="K1162" s="375" t="s">
        <v>477</v>
      </c>
      <c r="L1162" s="375" t="s">
        <v>1024</v>
      </c>
      <c r="M1162" s="375" t="s">
        <v>475</v>
      </c>
      <c r="N1162" s="831" t="s">
        <v>877</v>
      </c>
      <c r="U1162" s="862"/>
    </row>
    <row r="1163" spans="1:21" x14ac:dyDescent="0.4">
      <c r="A1163" s="428" t="s">
        <v>49</v>
      </c>
      <c r="B1163" s="375" t="s">
        <v>416</v>
      </c>
      <c r="C1163" s="375" t="s">
        <v>63</v>
      </c>
      <c r="D1163" s="375" t="s">
        <v>53</v>
      </c>
      <c r="E1163" s="375"/>
      <c r="F1163" s="824">
        <v>0.39</v>
      </c>
      <c r="G1163" s="375" t="s">
        <v>393</v>
      </c>
      <c r="H1163" s="375" t="s">
        <v>401</v>
      </c>
      <c r="I1163" s="378">
        <v>3.5993377949097536E-7</v>
      </c>
      <c r="J1163" s="375" t="s">
        <v>1023</v>
      </c>
      <c r="K1163" s="375" t="s">
        <v>477</v>
      </c>
      <c r="L1163" s="375" t="s">
        <v>1024</v>
      </c>
      <c r="M1163" s="375" t="s">
        <v>475</v>
      </c>
      <c r="N1163" s="831" t="s">
        <v>877</v>
      </c>
      <c r="U1163" s="862"/>
    </row>
    <row r="1164" spans="1:21" x14ac:dyDescent="0.4">
      <c r="A1164" s="428" t="s">
        <v>49</v>
      </c>
      <c r="B1164" s="375" t="s">
        <v>416</v>
      </c>
      <c r="C1164" s="375" t="s">
        <v>63</v>
      </c>
      <c r="D1164" s="375" t="s">
        <v>53</v>
      </c>
      <c r="E1164" s="375"/>
      <c r="F1164" s="824">
        <v>0.39</v>
      </c>
      <c r="G1164" s="375" t="s">
        <v>394</v>
      </c>
      <c r="H1164" s="375" t="s">
        <v>401</v>
      </c>
      <c r="I1164" s="378">
        <v>6.7934052968836616E-7</v>
      </c>
      <c r="J1164" s="375" t="s">
        <v>1023</v>
      </c>
      <c r="K1164" s="375" t="s">
        <v>477</v>
      </c>
      <c r="L1164" s="375" t="s">
        <v>1024</v>
      </c>
      <c r="M1164" s="375" t="s">
        <v>475</v>
      </c>
      <c r="N1164" s="831" t="s">
        <v>877</v>
      </c>
      <c r="U1164" s="862"/>
    </row>
    <row r="1165" spans="1:21" x14ac:dyDescent="0.4">
      <c r="A1165" s="428" t="s">
        <v>49</v>
      </c>
      <c r="B1165" s="375" t="s">
        <v>416</v>
      </c>
      <c r="C1165" s="375" t="s">
        <v>63</v>
      </c>
      <c r="D1165" s="375" t="s">
        <v>53</v>
      </c>
      <c r="E1165" s="375"/>
      <c r="F1165" s="824">
        <v>0.39</v>
      </c>
      <c r="G1165" s="375" t="s">
        <v>395</v>
      </c>
      <c r="H1165" s="375" t="s">
        <v>401</v>
      </c>
      <c r="I1165" s="378">
        <v>1.0288504837070885E-5</v>
      </c>
      <c r="J1165" s="375" t="s">
        <v>1023</v>
      </c>
      <c r="K1165" s="375" t="s">
        <v>477</v>
      </c>
      <c r="L1165" s="375" t="s">
        <v>1024</v>
      </c>
      <c r="M1165" s="375" t="s">
        <v>475</v>
      </c>
      <c r="N1165" s="831" t="s">
        <v>877</v>
      </c>
      <c r="U1165" s="862"/>
    </row>
    <row r="1166" spans="1:21" x14ac:dyDescent="0.4">
      <c r="A1166" s="428" t="s">
        <v>49</v>
      </c>
      <c r="B1166" s="375" t="s">
        <v>416</v>
      </c>
      <c r="C1166" s="375" t="s">
        <v>63</v>
      </c>
      <c r="D1166" s="375" t="s">
        <v>53</v>
      </c>
      <c r="E1166" s="375"/>
      <c r="F1166" s="824">
        <v>0.39</v>
      </c>
      <c r="G1166" s="375" t="s">
        <v>396</v>
      </c>
      <c r="H1166" s="375" t="s">
        <v>401</v>
      </c>
      <c r="I1166" s="378">
        <v>1.3507889644072333E-5</v>
      </c>
      <c r="J1166" s="375" t="s">
        <v>1023</v>
      </c>
      <c r="K1166" s="375" t="s">
        <v>477</v>
      </c>
      <c r="L1166" s="375" t="s">
        <v>1024</v>
      </c>
      <c r="M1166" s="375" t="s">
        <v>475</v>
      </c>
      <c r="N1166" s="831" t="s">
        <v>877</v>
      </c>
      <c r="U1166" s="862"/>
    </row>
    <row r="1167" spans="1:21" x14ac:dyDescent="0.4">
      <c r="A1167" s="428" t="s">
        <v>49</v>
      </c>
      <c r="B1167" s="375" t="s">
        <v>416</v>
      </c>
      <c r="C1167" s="375" t="s">
        <v>63</v>
      </c>
      <c r="D1167" s="375" t="s">
        <v>53</v>
      </c>
      <c r="E1167" s="375"/>
      <c r="F1167" s="824">
        <v>0.39</v>
      </c>
      <c r="G1167" s="375" t="s">
        <v>1025</v>
      </c>
      <c r="H1167" s="375" t="s">
        <v>401</v>
      </c>
      <c r="I1167" s="378">
        <v>1.8834432642903991</v>
      </c>
      <c r="J1167" s="375" t="s">
        <v>1023</v>
      </c>
      <c r="K1167" s="375" t="s">
        <v>477</v>
      </c>
      <c r="L1167" s="375" t="s">
        <v>1024</v>
      </c>
      <c r="M1167" s="375" t="s">
        <v>475</v>
      </c>
      <c r="N1167" s="831" t="s">
        <v>877</v>
      </c>
      <c r="U1167" s="862"/>
    </row>
    <row r="1168" spans="1:21" x14ac:dyDescent="0.4">
      <c r="A1168" s="428" t="s">
        <v>49</v>
      </c>
      <c r="B1168" s="375" t="s">
        <v>416</v>
      </c>
      <c r="C1168" s="375" t="s">
        <v>63</v>
      </c>
      <c r="D1168" s="375" t="s">
        <v>406</v>
      </c>
      <c r="E1168" s="375" t="s">
        <v>717</v>
      </c>
      <c r="F1168" s="824">
        <v>0.34899999999999998</v>
      </c>
      <c r="G1168" s="375" t="s">
        <v>387</v>
      </c>
      <c r="H1168" s="375" t="s">
        <v>400</v>
      </c>
      <c r="I1168" s="763">
        <v>1.3000003080406379E-5</v>
      </c>
      <c r="J1168" s="375" t="s">
        <v>1023</v>
      </c>
      <c r="K1168" s="375" t="s">
        <v>477</v>
      </c>
      <c r="L1168" s="375" t="s">
        <v>1024</v>
      </c>
      <c r="M1168" s="375" t="s">
        <v>475</v>
      </c>
      <c r="N1168" s="831" t="s">
        <v>881</v>
      </c>
      <c r="U1168" s="862"/>
    </row>
    <row r="1169" spans="1:21" x14ac:dyDescent="0.4">
      <c r="A1169" s="428" t="s">
        <v>49</v>
      </c>
      <c r="B1169" s="375" t="s">
        <v>416</v>
      </c>
      <c r="C1169" s="375" t="s">
        <v>63</v>
      </c>
      <c r="D1169" s="375" t="s">
        <v>406</v>
      </c>
      <c r="E1169" s="375" t="s">
        <v>717</v>
      </c>
      <c r="F1169" s="824">
        <v>0.34899999999999998</v>
      </c>
      <c r="G1169" s="375" t="s">
        <v>388</v>
      </c>
      <c r="H1169" s="375" t="s">
        <v>400</v>
      </c>
      <c r="I1169" s="763">
        <v>1.0800002559106838E-4</v>
      </c>
      <c r="J1169" s="375" t="s">
        <v>1023</v>
      </c>
      <c r="K1169" s="375" t="s">
        <v>477</v>
      </c>
      <c r="L1169" s="375" t="s">
        <v>1024</v>
      </c>
      <c r="M1169" s="375" t="s">
        <v>475</v>
      </c>
      <c r="N1169" s="831" t="s">
        <v>881</v>
      </c>
      <c r="U1169" s="862"/>
    </row>
    <row r="1170" spans="1:21" x14ac:dyDescent="0.4">
      <c r="A1170" s="428" t="s">
        <v>49</v>
      </c>
      <c r="B1170" s="375" t="s">
        <v>416</v>
      </c>
      <c r="C1170" s="375" t="s">
        <v>63</v>
      </c>
      <c r="D1170" s="375" t="s">
        <v>406</v>
      </c>
      <c r="E1170" s="375" t="s">
        <v>717</v>
      </c>
      <c r="F1170" s="824">
        <v>0.34899999999999998</v>
      </c>
      <c r="G1170" s="375" t="s">
        <v>389</v>
      </c>
      <c r="H1170" s="375" t="s">
        <v>400</v>
      </c>
      <c r="I1170" s="763">
        <v>1.2130002874256105E-3</v>
      </c>
      <c r="J1170" s="375" t="s">
        <v>1023</v>
      </c>
      <c r="K1170" s="375" t="s">
        <v>477</v>
      </c>
      <c r="L1170" s="375" t="s">
        <v>1024</v>
      </c>
      <c r="M1170" s="375" t="s">
        <v>475</v>
      </c>
      <c r="N1170" s="831" t="s">
        <v>881</v>
      </c>
      <c r="U1170" s="862"/>
    </row>
    <row r="1171" spans="1:21" x14ac:dyDescent="0.4">
      <c r="A1171" s="428" t="s">
        <v>49</v>
      </c>
      <c r="B1171" s="375" t="s">
        <v>416</v>
      </c>
      <c r="C1171" s="375" t="s">
        <v>63</v>
      </c>
      <c r="D1171" s="375" t="s">
        <v>406</v>
      </c>
      <c r="E1171" s="375" t="s">
        <v>717</v>
      </c>
      <c r="F1171" s="824">
        <v>0.34899999999999998</v>
      </c>
      <c r="G1171" s="375" t="s">
        <v>390</v>
      </c>
      <c r="H1171" s="375" t="s">
        <v>400</v>
      </c>
      <c r="I1171" s="763">
        <v>3.9300009312305436E-4</v>
      </c>
      <c r="J1171" s="375" t="s">
        <v>1023</v>
      </c>
      <c r="K1171" s="375" t="s">
        <v>477</v>
      </c>
      <c r="L1171" s="375" t="s">
        <v>1024</v>
      </c>
      <c r="M1171" s="375" t="s">
        <v>475</v>
      </c>
      <c r="N1171" s="831" t="s">
        <v>881</v>
      </c>
      <c r="U1171" s="862"/>
    </row>
    <row r="1172" spans="1:21" x14ac:dyDescent="0.4">
      <c r="A1172" s="428" t="s">
        <v>49</v>
      </c>
      <c r="B1172" s="375" t="s">
        <v>416</v>
      </c>
      <c r="C1172" s="375" t="s">
        <v>63</v>
      </c>
      <c r="D1172" s="375" t="s">
        <v>406</v>
      </c>
      <c r="E1172" s="375" t="s">
        <v>717</v>
      </c>
      <c r="F1172" s="824">
        <v>0.34899999999999998</v>
      </c>
      <c r="G1172" s="375" t="s">
        <v>391</v>
      </c>
      <c r="H1172" s="375" t="s">
        <v>400</v>
      </c>
      <c r="I1172" s="763">
        <v>2.5700006089726457E-4</v>
      </c>
      <c r="J1172" s="375" t="s">
        <v>1023</v>
      </c>
      <c r="K1172" s="375" t="s">
        <v>477</v>
      </c>
      <c r="L1172" s="375" t="s">
        <v>1024</v>
      </c>
      <c r="M1172" s="375" t="s">
        <v>475</v>
      </c>
      <c r="N1172" s="831" t="s">
        <v>881</v>
      </c>
      <c r="U1172" s="862"/>
    </row>
    <row r="1173" spans="1:21" x14ac:dyDescent="0.4">
      <c r="A1173" s="428" t="s">
        <v>49</v>
      </c>
      <c r="B1173" s="375" t="s">
        <v>416</v>
      </c>
      <c r="C1173" s="375" t="s">
        <v>63</v>
      </c>
      <c r="D1173" s="375" t="s">
        <v>406</v>
      </c>
      <c r="E1173" s="375" t="s">
        <v>717</v>
      </c>
      <c r="F1173" s="824">
        <v>0.34899999999999998</v>
      </c>
      <c r="G1173" s="375" t="s">
        <v>392</v>
      </c>
      <c r="H1173" s="375" t="s">
        <v>400</v>
      </c>
      <c r="I1173" s="763">
        <v>4.2230010006581642E-3</v>
      </c>
      <c r="J1173" s="375" t="s">
        <v>1023</v>
      </c>
      <c r="K1173" s="375" t="s">
        <v>477</v>
      </c>
      <c r="L1173" s="375" t="s">
        <v>1024</v>
      </c>
      <c r="M1173" s="375" t="s">
        <v>475</v>
      </c>
      <c r="N1173" s="831" t="s">
        <v>881</v>
      </c>
      <c r="U1173" s="862"/>
    </row>
    <row r="1174" spans="1:21" x14ac:dyDescent="0.4">
      <c r="A1174" s="428" t="s">
        <v>49</v>
      </c>
      <c r="B1174" s="375" t="s">
        <v>416</v>
      </c>
      <c r="C1174" s="375" t="s">
        <v>63</v>
      </c>
      <c r="D1174" s="375" t="s">
        <v>406</v>
      </c>
      <c r="E1174" s="375" t="s">
        <v>717</v>
      </c>
      <c r="F1174" s="824">
        <v>0.34899999999999998</v>
      </c>
      <c r="G1174" s="375" t="s">
        <v>393</v>
      </c>
      <c r="H1174" s="375" t="s">
        <v>400</v>
      </c>
      <c r="I1174" s="763">
        <v>1.1051002618582375E-5</v>
      </c>
      <c r="J1174" s="375" t="s">
        <v>1023</v>
      </c>
      <c r="K1174" s="375" t="s">
        <v>477</v>
      </c>
      <c r="L1174" s="375" t="s">
        <v>1024</v>
      </c>
      <c r="M1174" s="375" t="s">
        <v>475</v>
      </c>
      <c r="N1174" s="831" t="s">
        <v>881</v>
      </c>
      <c r="U1174" s="862"/>
    </row>
    <row r="1175" spans="1:21" x14ac:dyDescent="0.4">
      <c r="A1175" s="428" t="s">
        <v>49</v>
      </c>
      <c r="B1175" s="375" t="s">
        <v>416</v>
      </c>
      <c r="C1175" s="375" t="s">
        <v>63</v>
      </c>
      <c r="D1175" s="375" t="s">
        <v>406</v>
      </c>
      <c r="E1175" s="375" t="s">
        <v>717</v>
      </c>
      <c r="F1175" s="824">
        <v>0.34899999999999998</v>
      </c>
      <c r="G1175" s="375" t="s">
        <v>394</v>
      </c>
      <c r="H1175" s="375" t="s">
        <v>400</v>
      </c>
      <c r="I1175" s="763">
        <v>2.0817004932678429E-5</v>
      </c>
      <c r="J1175" s="375" t="s">
        <v>1023</v>
      </c>
      <c r="K1175" s="375" t="s">
        <v>477</v>
      </c>
      <c r="L1175" s="375" t="s">
        <v>1024</v>
      </c>
      <c r="M1175" s="375" t="s">
        <v>475</v>
      </c>
      <c r="N1175" s="831" t="s">
        <v>881</v>
      </c>
      <c r="U1175" s="862"/>
    </row>
    <row r="1176" spans="1:21" x14ac:dyDescent="0.4">
      <c r="A1176" s="428" t="s">
        <v>49</v>
      </c>
      <c r="B1176" s="375" t="s">
        <v>416</v>
      </c>
      <c r="C1176" s="375" t="s">
        <v>63</v>
      </c>
      <c r="D1176" s="375" t="s">
        <v>406</v>
      </c>
      <c r="E1176" s="375" t="s">
        <v>717</v>
      </c>
      <c r="F1176" s="824">
        <v>0.34899999999999998</v>
      </c>
      <c r="G1176" s="375" t="s">
        <v>395</v>
      </c>
      <c r="H1176" s="375" t="s">
        <v>400</v>
      </c>
      <c r="I1176" s="763">
        <v>1.000000236954337E-5</v>
      </c>
      <c r="J1176" s="375" t="s">
        <v>1023</v>
      </c>
      <c r="K1176" s="375" t="s">
        <v>477</v>
      </c>
      <c r="L1176" s="375" t="s">
        <v>1024</v>
      </c>
      <c r="M1176" s="375" t="s">
        <v>475</v>
      </c>
      <c r="N1176" s="831" t="s">
        <v>881</v>
      </c>
      <c r="U1176" s="862"/>
    </row>
    <row r="1177" spans="1:21" x14ac:dyDescent="0.4">
      <c r="A1177" s="428" t="s">
        <v>49</v>
      </c>
      <c r="B1177" s="375" t="s">
        <v>416</v>
      </c>
      <c r="C1177" s="375" t="s">
        <v>63</v>
      </c>
      <c r="D1177" s="375" t="s">
        <v>406</v>
      </c>
      <c r="E1177" s="375" t="s">
        <v>717</v>
      </c>
      <c r="F1177" s="824">
        <v>0.34899999999999998</v>
      </c>
      <c r="G1177" s="375" t="s">
        <v>396</v>
      </c>
      <c r="H1177" s="375" t="s">
        <v>400</v>
      </c>
      <c r="I1177" s="763">
        <v>1.5000003554315054E-5</v>
      </c>
      <c r="J1177" s="375" t="s">
        <v>1023</v>
      </c>
      <c r="K1177" s="375" t="s">
        <v>477</v>
      </c>
      <c r="L1177" s="375" t="s">
        <v>1024</v>
      </c>
      <c r="M1177" s="375" t="s">
        <v>475</v>
      </c>
      <c r="N1177" s="831" t="s">
        <v>881</v>
      </c>
      <c r="U1177" s="862"/>
    </row>
    <row r="1178" spans="1:21" x14ac:dyDescent="0.4">
      <c r="A1178" s="428" t="s">
        <v>49</v>
      </c>
      <c r="B1178" s="375" t="s">
        <v>416</v>
      </c>
      <c r="C1178" s="375" t="s">
        <v>63</v>
      </c>
      <c r="D1178" s="375" t="s">
        <v>406</v>
      </c>
      <c r="E1178" s="375" t="s">
        <v>717</v>
      </c>
      <c r="F1178" s="824">
        <v>0.34899999999999998</v>
      </c>
      <c r="G1178" s="375" t="s">
        <v>1025</v>
      </c>
      <c r="H1178" s="375" t="s">
        <v>400</v>
      </c>
      <c r="I1178" s="763">
        <v>2.1024061674052907</v>
      </c>
      <c r="J1178" s="375" t="s">
        <v>1023</v>
      </c>
      <c r="K1178" s="375" t="s">
        <v>477</v>
      </c>
      <c r="L1178" s="375" t="s">
        <v>1024</v>
      </c>
      <c r="M1178" s="375" t="s">
        <v>475</v>
      </c>
      <c r="N1178" s="831" t="s">
        <v>881</v>
      </c>
      <c r="U1178" s="862"/>
    </row>
    <row r="1179" spans="1:21" x14ac:dyDescent="0.4">
      <c r="A1179" s="428" t="s">
        <v>49</v>
      </c>
      <c r="B1179" s="375" t="s">
        <v>416</v>
      </c>
      <c r="C1179" s="375" t="s">
        <v>63</v>
      </c>
      <c r="D1179" s="375" t="s">
        <v>406</v>
      </c>
      <c r="E1179" s="375" t="s">
        <v>717</v>
      </c>
      <c r="F1179" s="824">
        <v>0.34899999999999998</v>
      </c>
      <c r="G1179" s="375" t="s">
        <v>387</v>
      </c>
      <c r="H1179" s="375" t="s">
        <v>401</v>
      </c>
      <c r="I1179" s="378">
        <v>1.3811811638563786E-5</v>
      </c>
      <c r="J1179" s="375" t="s">
        <v>1023</v>
      </c>
      <c r="K1179" s="375" t="s">
        <v>477</v>
      </c>
      <c r="L1179" s="375" t="s">
        <v>1024</v>
      </c>
      <c r="M1179" s="375" t="s">
        <v>475</v>
      </c>
      <c r="N1179" s="831" t="s">
        <v>883</v>
      </c>
      <c r="U1179" s="862"/>
    </row>
    <row r="1180" spans="1:21" x14ac:dyDescent="0.4">
      <c r="A1180" s="428" t="s">
        <v>49</v>
      </c>
      <c r="B1180" s="375" t="s">
        <v>416</v>
      </c>
      <c r="C1180" s="375" t="s">
        <v>63</v>
      </c>
      <c r="D1180" s="375" t="s">
        <v>406</v>
      </c>
      <c r="E1180" s="375" t="s">
        <v>717</v>
      </c>
      <c r="F1180" s="824">
        <v>0.34899999999999998</v>
      </c>
      <c r="G1180" s="375" t="s">
        <v>388</v>
      </c>
      <c r="H1180" s="375" t="s">
        <v>401</v>
      </c>
      <c r="I1180" s="378">
        <v>1.1346175127929701E-4</v>
      </c>
      <c r="J1180" s="375" t="s">
        <v>1023</v>
      </c>
      <c r="K1180" s="375" t="s">
        <v>477</v>
      </c>
      <c r="L1180" s="375" t="s">
        <v>1024</v>
      </c>
      <c r="M1180" s="375" t="s">
        <v>475</v>
      </c>
      <c r="N1180" s="831" t="s">
        <v>883</v>
      </c>
      <c r="U1180" s="862"/>
    </row>
    <row r="1181" spans="1:21" x14ac:dyDescent="0.4">
      <c r="A1181" s="428" t="s">
        <v>49</v>
      </c>
      <c r="B1181" s="375" t="s">
        <v>416</v>
      </c>
      <c r="C1181" s="375" t="s">
        <v>63</v>
      </c>
      <c r="D1181" s="375" t="s">
        <v>406</v>
      </c>
      <c r="E1181" s="375" t="s">
        <v>717</v>
      </c>
      <c r="F1181" s="824">
        <v>0.34899999999999998</v>
      </c>
      <c r="G1181" s="375" t="s">
        <v>389</v>
      </c>
      <c r="H1181" s="375" t="s">
        <v>401</v>
      </c>
      <c r="I1181" s="378">
        <v>1.2138286602232724E-3</v>
      </c>
      <c r="J1181" s="375" t="s">
        <v>1023</v>
      </c>
      <c r="K1181" s="375" t="s">
        <v>477</v>
      </c>
      <c r="L1181" s="375" t="s">
        <v>1024</v>
      </c>
      <c r="M1181" s="375" t="s">
        <v>475</v>
      </c>
      <c r="N1181" s="831" t="s">
        <v>883</v>
      </c>
      <c r="U1181" s="862"/>
    </row>
    <row r="1182" spans="1:21" x14ac:dyDescent="0.4">
      <c r="A1182" s="428" t="s">
        <v>49</v>
      </c>
      <c r="B1182" s="375" t="s">
        <v>416</v>
      </c>
      <c r="C1182" s="375" t="s">
        <v>63</v>
      </c>
      <c r="D1182" s="375" t="s">
        <v>406</v>
      </c>
      <c r="E1182" s="375" t="s">
        <v>717</v>
      </c>
      <c r="F1182" s="824">
        <v>0.34899999999999998</v>
      </c>
      <c r="G1182" s="375" t="s">
        <v>390</v>
      </c>
      <c r="H1182" s="375" t="s">
        <v>401</v>
      </c>
      <c r="I1182" s="378">
        <v>3.93502271977083E-4</v>
      </c>
      <c r="J1182" s="375" t="s">
        <v>1023</v>
      </c>
      <c r="K1182" s="375" t="s">
        <v>477</v>
      </c>
      <c r="L1182" s="375" t="s">
        <v>1024</v>
      </c>
      <c r="M1182" s="375" t="s">
        <v>475</v>
      </c>
      <c r="N1182" s="831" t="s">
        <v>883</v>
      </c>
      <c r="U1182" s="862"/>
    </row>
    <row r="1183" spans="1:21" x14ac:dyDescent="0.4">
      <c r="A1183" s="428" t="s">
        <v>49</v>
      </c>
      <c r="B1183" s="375" t="s">
        <v>416</v>
      </c>
      <c r="C1183" s="375" t="s">
        <v>63</v>
      </c>
      <c r="D1183" s="375" t="s">
        <v>406</v>
      </c>
      <c r="E1183" s="375" t="s">
        <v>717</v>
      </c>
      <c r="F1183" s="824">
        <v>0.34899999999999998</v>
      </c>
      <c r="G1183" s="375" t="s">
        <v>391</v>
      </c>
      <c r="H1183" s="375" t="s">
        <v>401</v>
      </c>
      <c r="I1183" s="378">
        <v>2.5723188117162348E-4</v>
      </c>
      <c r="J1183" s="375" t="s">
        <v>1023</v>
      </c>
      <c r="K1183" s="375" t="s">
        <v>477</v>
      </c>
      <c r="L1183" s="375" t="s">
        <v>1024</v>
      </c>
      <c r="M1183" s="375" t="s">
        <v>475</v>
      </c>
      <c r="N1183" s="831" t="s">
        <v>883</v>
      </c>
      <c r="U1183" s="862"/>
    </row>
    <row r="1184" spans="1:21" x14ac:dyDescent="0.4">
      <c r="A1184" s="428" t="s">
        <v>49</v>
      </c>
      <c r="B1184" s="375" t="s">
        <v>416</v>
      </c>
      <c r="C1184" s="375" t="s">
        <v>63</v>
      </c>
      <c r="D1184" s="375" t="s">
        <v>406</v>
      </c>
      <c r="E1184" s="375" t="s">
        <v>717</v>
      </c>
      <c r="F1184" s="824">
        <v>0.34899999999999998</v>
      </c>
      <c r="G1184" s="375" t="s">
        <v>392</v>
      </c>
      <c r="H1184" s="375" t="s">
        <v>401</v>
      </c>
      <c r="I1184" s="378">
        <v>4.2258296045780686E-3</v>
      </c>
      <c r="J1184" s="375" t="s">
        <v>1023</v>
      </c>
      <c r="K1184" s="375" t="s">
        <v>477</v>
      </c>
      <c r="L1184" s="375" t="s">
        <v>1024</v>
      </c>
      <c r="M1184" s="375" t="s">
        <v>475</v>
      </c>
      <c r="N1184" s="831" t="s">
        <v>883</v>
      </c>
      <c r="U1184" s="862"/>
    </row>
    <row r="1185" spans="1:21" x14ac:dyDescent="0.4">
      <c r="A1185" s="428" t="s">
        <v>49</v>
      </c>
      <c r="B1185" s="375" t="s">
        <v>416</v>
      </c>
      <c r="C1185" s="375" t="s">
        <v>63</v>
      </c>
      <c r="D1185" s="375" t="s">
        <v>406</v>
      </c>
      <c r="E1185" s="375" t="s">
        <v>717</v>
      </c>
      <c r="F1185" s="824">
        <v>0.34899999999999998</v>
      </c>
      <c r="G1185" s="375" t="s">
        <v>393</v>
      </c>
      <c r="H1185" s="375" t="s">
        <v>401</v>
      </c>
      <c r="I1185" s="378">
        <v>1.105532631381002E-5</v>
      </c>
      <c r="J1185" s="375" t="s">
        <v>1023</v>
      </c>
      <c r="K1185" s="375" t="s">
        <v>477</v>
      </c>
      <c r="L1185" s="375" t="s">
        <v>1024</v>
      </c>
      <c r="M1185" s="375" t="s">
        <v>475</v>
      </c>
      <c r="N1185" s="831" t="s">
        <v>883</v>
      </c>
      <c r="U1185" s="862"/>
    </row>
    <row r="1186" spans="1:21" x14ac:dyDescent="0.4">
      <c r="A1186" s="428" t="s">
        <v>49</v>
      </c>
      <c r="B1186" s="375" t="s">
        <v>416</v>
      </c>
      <c r="C1186" s="375" t="s">
        <v>63</v>
      </c>
      <c r="D1186" s="375" t="s">
        <v>406</v>
      </c>
      <c r="E1186" s="375" t="s">
        <v>717</v>
      </c>
      <c r="F1186" s="824">
        <v>0.34899999999999998</v>
      </c>
      <c r="G1186" s="375" t="s">
        <v>394</v>
      </c>
      <c r="H1186" s="375" t="s">
        <v>401</v>
      </c>
      <c r="I1186" s="378">
        <v>2.0826475303638197E-5</v>
      </c>
      <c r="J1186" s="375" t="s">
        <v>1023</v>
      </c>
      <c r="K1186" s="375" t="s">
        <v>477</v>
      </c>
      <c r="L1186" s="375" t="s">
        <v>1024</v>
      </c>
      <c r="M1186" s="375" t="s">
        <v>475</v>
      </c>
      <c r="N1186" s="831" t="s">
        <v>883</v>
      </c>
      <c r="U1186" s="862"/>
    </row>
    <row r="1187" spans="1:21" x14ac:dyDescent="0.4">
      <c r="A1187" s="428" t="s">
        <v>49</v>
      </c>
      <c r="B1187" s="375" t="s">
        <v>416</v>
      </c>
      <c r="C1187" s="375" t="s">
        <v>63</v>
      </c>
      <c r="D1187" s="375" t="s">
        <v>406</v>
      </c>
      <c r="E1187" s="375" t="s">
        <v>717</v>
      </c>
      <c r="F1187" s="824">
        <v>0.34899999999999998</v>
      </c>
      <c r="G1187" s="375" t="s">
        <v>395</v>
      </c>
      <c r="H1187" s="375" t="s">
        <v>401</v>
      </c>
      <c r="I1187" s="378">
        <v>1.1288505074025222E-5</v>
      </c>
      <c r="J1187" s="375" t="s">
        <v>1023</v>
      </c>
      <c r="K1187" s="375" t="s">
        <v>477</v>
      </c>
      <c r="L1187" s="375" t="s">
        <v>1024</v>
      </c>
      <c r="M1187" s="375" t="s">
        <v>475</v>
      </c>
      <c r="N1187" s="831" t="s">
        <v>883</v>
      </c>
      <c r="U1187" s="862"/>
    </row>
    <row r="1188" spans="1:21" x14ac:dyDescent="0.4">
      <c r="A1188" s="428" t="s">
        <v>49</v>
      </c>
      <c r="B1188" s="375" t="s">
        <v>416</v>
      </c>
      <c r="C1188" s="375" t="s">
        <v>63</v>
      </c>
      <c r="D1188" s="375" t="s">
        <v>406</v>
      </c>
      <c r="E1188" s="375" t="s">
        <v>717</v>
      </c>
      <c r="F1188" s="824">
        <v>0.34899999999999998</v>
      </c>
      <c r="G1188" s="375" t="s">
        <v>396</v>
      </c>
      <c r="H1188" s="375" t="s">
        <v>401</v>
      </c>
      <c r="I1188" s="378">
        <v>1.5007889999503837E-5</v>
      </c>
      <c r="J1188" s="375" t="s">
        <v>1023</v>
      </c>
      <c r="K1188" s="375" t="s">
        <v>477</v>
      </c>
      <c r="L1188" s="375" t="s">
        <v>1024</v>
      </c>
      <c r="M1188" s="375" t="s">
        <v>475</v>
      </c>
      <c r="N1188" s="831" t="s">
        <v>883</v>
      </c>
      <c r="U1188" s="862"/>
    </row>
    <row r="1189" spans="1:21" x14ac:dyDescent="0.4">
      <c r="A1189" s="428" t="s">
        <v>49</v>
      </c>
      <c r="B1189" s="375" t="s">
        <v>416</v>
      </c>
      <c r="C1189" s="375" t="s">
        <v>63</v>
      </c>
      <c r="D1189" s="375" t="s">
        <v>406</v>
      </c>
      <c r="E1189" s="375" t="s">
        <v>717</v>
      </c>
      <c r="F1189" s="824">
        <v>0.34899999999999998</v>
      </c>
      <c r="G1189" s="375" t="s">
        <v>1025</v>
      </c>
      <c r="H1189" s="375" t="s">
        <v>401</v>
      </c>
      <c r="I1189" s="378">
        <v>2.1041183301955835</v>
      </c>
      <c r="J1189" s="375" t="s">
        <v>1023</v>
      </c>
      <c r="K1189" s="375" t="s">
        <v>477</v>
      </c>
      <c r="L1189" s="375" t="s">
        <v>1024</v>
      </c>
      <c r="M1189" s="375" t="s">
        <v>475</v>
      </c>
      <c r="N1189" s="831" t="s">
        <v>883</v>
      </c>
      <c r="U1189" s="862"/>
    </row>
    <row r="1190" spans="1:21" x14ac:dyDescent="0.4">
      <c r="A1190" s="428" t="s">
        <v>49</v>
      </c>
      <c r="B1190" s="375" t="s">
        <v>416</v>
      </c>
      <c r="C1190" s="375" t="s">
        <v>64</v>
      </c>
      <c r="D1190" s="375" t="s">
        <v>52</v>
      </c>
      <c r="E1190" s="375"/>
      <c r="F1190" s="824">
        <v>0.34899999999999998</v>
      </c>
      <c r="G1190" s="375" t="s">
        <v>387</v>
      </c>
      <c r="H1190" s="375" t="s">
        <v>400</v>
      </c>
      <c r="I1190" s="763">
        <v>1.4000003317360716E-5</v>
      </c>
      <c r="J1190" s="375" t="s">
        <v>1023</v>
      </c>
      <c r="K1190" s="375" t="s">
        <v>477</v>
      </c>
      <c r="L1190" s="375" t="s">
        <v>1024</v>
      </c>
      <c r="M1190" s="375" t="s">
        <v>475</v>
      </c>
      <c r="N1190" s="831" t="s">
        <v>897</v>
      </c>
      <c r="U1190" s="862"/>
    </row>
    <row r="1191" spans="1:21" x14ac:dyDescent="0.4">
      <c r="A1191" s="428" t="s">
        <v>49</v>
      </c>
      <c r="B1191" s="375" t="s">
        <v>416</v>
      </c>
      <c r="C1191" s="375" t="s">
        <v>64</v>
      </c>
      <c r="D1191" s="375" t="s">
        <v>52</v>
      </c>
      <c r="E1191" s="375"/>
      <c r="F1191" s="824">
        <v>0.34899999999999998</v>
      </c>
      <c r="G1191" s="375" t="s">
        <v>388</v>
      </c>
      <c r="H1191" s="375" t="s">
        <v>400</v>
      </c>
      <c r="I1191" s="763">
        <v>1.1300002677584006E-4</v>
      </c>
      <c r="J1191" s="375" t="s">
        <v>1023</v>
      </c>
      <c r="K1191" s="375" t="s">
        <v>477</v>
      </c>
      <c r="L1191" s="375" t="s">
        <v>1024</v>
      </c>
      <c r="M1191" s="375" t="s">
        <v>475</v>
      </c>
      <c r="N1191" s="831" t="s">
        <v>897</v>
      </c>
      <c r="U1191" s="862"/>
    </row>
    <row r="1192" spans="1:21" x14ac:dyDescent="0.4">
      <c r="A1192" s="428" t="s">
        <v>49</v>
      </c>
      <c r="B1192" s="375" t="s">
        <v>416</v>
      </c>
      <c r="C1192" s="375" t="s">
        <v>64</v>
      </c>
      <c r="D1192" s="375" t="s">
        <v>52</v>
      </c>
      <c r="E1192" s="375"/>
      <c r="F1192" s="824">
        <v>0.34899999999999998</v>
      </c>
      <c r="G1192" s="375" t="s">
        <v>389</v>
      </c>
      <c r="H1192" s="375" t="s">
        <v>400</v>
      </c>
      <c r="I1192" s="763">
        <v>8.7300020686113615E-4</v>
      </c>
      <c r="J1192" s="375" t="s">
        <v>1023</v>
      </c>
      <c r="K1192" s="375" t="s">
        <v>477</v>
      </c>
      <c r="L1192" s="375" t="s">
        <v>1024</v>
      </c>
      <c r="M1192" s="375" t="s">
        <v>475</v>
      </c>
      <c r="N1192" s="831" t="s">
        <v>897</v>
      </c>
      <c r="U1192" s="862"/>
    </row>
    <row r="1193" spans="1:21" x14ac:dyDescent="0.4">
      <c r="A1193" s="428" t="s">
        <v>49</v>
      </c>
      <c r="B1193" s="375" t="s">
        <v>416</v>
      </c>
      <c r="C1193" s="375" t="s">
        <v>64</v>
      </c>
      <c r="D1193" s="375" t="s">
        <v>52</v>
      </c>
      <c r="E1193" s="375"/>
      <c r="F1193" s="824">
        <v>0.34899999999999998</v>
      </c>
      <c r="G1193" s="375" t="s">
        <v>390</v>
      </c>
      <c r="H1193" s="375" t="s">
        <v>400</v>
      </c>
      <c r="I1193" s="763">
        <v>2.2800005402558884E-4</v>
      </c>
      <c r="J1193" s="375" t="s">
        <v>1023</v>
      </c>
      <c r="K1193" s="375" t="s">
        <v>477</v>
      </c>
      <c r="L1193" s="375" t="s">
        <v>1024</v>
      </c>
      <c r="M1193" s="375" t="s">
        <v>475</v>
      </c>
      <c r="N1193" s="831" t="s">
        <v>897</v>
      </c>
      <c r="U1193" s="862"/>
    </row>
    <row r="1194" spans="1:21" x14ac:dyDescent="0.4">
      <c r="A1194" s="428" t="s">
        <v>49</v>
      </c>
      <c r="B1194" s="375" t="s">
        <v>416</v>
      </c>
      <c r="C1194" s="375" t="s">
        <v>64</v>
      </c>
      <c r="D1194" s="375" t="s">
        <v>52</v>
      </c>
      <c r="E1194" s="375"/>
      <c r="F1194" s="824">
        <v>0.34899999999999998</v>
      </c>
      <c r="G1194" s="375" t="s">
        <v>391</v>
      </c>
      <c r="H1194" s="375" t="s">
        <v>400</v>
      </c>
      <c r="I1194" s="763">
        <v>1.8000004265178061E-4</v>
      </c>
      <c r="J1194" s="375" t="s">
        <v>1023</v>
      </c>
      <c r="K1194" s="375" t="s">
        <v>477</v>
      </c>
      <c r="L1194" s="375" t="s">
        <v>1024</v>
      </c>
      <c r="M1194" s="375" t="s">
        <v>475</v>
      </c>
      <c r="N1194" s="831" t="s">
        <v>897</v>
      </c>
      <c r="U1194" s="862"/>
    </row>
    <row r="1195" spans="1:21" x14ac:dyDescent="0.4">
      <c r="A1195" s="428" t="s">
        <v>49</v>
      </c>
      <c r="B1195" s="375" t="s">
        <v>416</v>
      </c>
      <c r="C1195" s="375" t="s">
        <v>64</v>
      </c>
      <c r="D1195" s="375" t="s">
        <v>52</v>
      </c>
      <c r="E1195" s="375"/>
      <c r="F1195" s="824">
        <v>0.34899999999999998</v>
      </c>
      <c r="G1195" s="375" t="s">
        <v>392</v>
      </c>
      <c r="H1195" s="375" t="s">
        <v>400</v>
      </c>
      <c r="I1195" s="763">
        <v>2.812000666315595E-3</v>
      </c>
      <c r="J1195" s="375" t="s">
        <v>1023</v>
      </c>
      <c r="K1195" s="375" t="s">
        <v>477</v>
      </c>
      <c r="L1195" s="375" t="s">
        <v>1024</v>
      </c>
      <c r="M1195" s="375" t="s">
        <v>475</v>
      </c>
      <c r="N1195" s="831" t="s">
        <v>897</v>
      </c>
      <c r="U1195" s="862"/>
    </row>
    <row r="1196" spans="1:21" x14ac:dyDescent="0.4">
      <c r="A1196" s="428" t="s">
        <v>49</v>
      </c>
      <c r="B1196" s="375" t="s">
        <v>416</v>
      </c>
      <c r="C1196" s="375" t="s">
        <v>64</v>
      </c>
      <c r="D1196" s="375" t="s">
        <v>52</v>
      </c>
      <c r="E1196" s="375"/>
      <c r="F1196" s="824">
        <v>0.34899999999999998</v>
      </c>
      <c r="G1196" s="375" t="s">
        <v>393</v>
      </c>
      <c r="H1196" s="375" t="s">
        <v>400</v>
      </c>
      <c r="I1196" s="763">
        <v>7.7400018340265664E-6</v>
      </c>
      <c r="J1196" s="375" t="s">
        <v>1023</v>
      </c>
      <c r="K1196" s="375" t="s">
        <v>477</v>
      </c>
      <c r="L1196" s="375" t="s">
        <v>1024</v>
      </c>
      <c r="M1196" s="375" t="s">
        <v>475</v>
      </c>
      <c r="N1196" s="831" t="s">
        <v>897</v>
      </c>
      <c r="U1196" s="862"/>
    </row>
    <row r="1197" spans="1:21" x14ac:dyDescent="0.4">
      <c r="A1197" s="428" t="s">
        <v>49</v>
      </c>
      <c r="B1197" s="375" t="s">
        <v>416</v>
      </c>
      <c r="C1197" s="375" t="s">
        <v>64</v>
      </c>
      <c r="D1197" s="375" t="s">
        <v>52</v>
      </c>
      <c r="E1197" s="375"/>
      <c r="F1197" s="824">
        <v>0.34899999999999998</v>
      </c>
      <c r="G1197" s="375" t="s">
        <v>394</v>
      </c>
      <c r="H1197" s="375" t="s">
        <v>400</v>
      </c>
      <c r="I1197" s="763">
        <v>1.458000345479423E-5</v>
      </c>
      <c r="J1197" s="375" t="s">
        <v>1023</v>
      </c>
      <c r="K1197" s="375" t="s">
        <v>477</v>
      </c>
      <c r="L1197" s="375" t="s">
        <v>1024</v>
      </c>
      <c r="M1197" s="375" t="s">
        <v>475</v>
      </c>
      <c r="N1197" s="831" t="s">
        <v>897</v>
      </c>
      <c r="U1197" s="862"/>
    </row>
    <row r="1198" spans="1:21" x14ac:dyDescent="0.4">
      <c r="A1198" s="428" t="s">
        <v>49</v>
      </c>
      <c r="B1198" s="375" t="s">
        <v>416</v>
      </c>
      <c r="C1198" s="375" t="s">
        <v>64</v>
      </c>
      <c r="D1198" s="375" t="s">
        <v>52</v>
      </c>
      <c r="E1198" s="375"/>
      <c r="F1198" s="824">
        <v>0.34899999999999998</v>
      </c>
      <c r="G1198" s="375" t="s">
        <v>395</v>
      </c>
      <c r="H1198" s="375" t="s">
        <v>400</v>
      </c>
      <c r="I1198" s="763">
        <v>1.000000236954337E-5</v>
      </c>
      <c r="J1198" s="375" t="s">
        <v>1023</v>
      </c>
      <c r="K1198" s="375" t="s">
        <v>477</v>
      </c>
      <c r="L1198" s="375" t="s">
        <v>1024</v>
      </c>
      <c r="M1198" s="375" t="s">
        <v>475</v>
      </c>
      <c r="N1198" s="831" t="s">
        <v>897</v>
      </c>
      <c r="U1198" s="862"/>
    </row>
    <row r="1199" spans="1:21" x14ac:dyDescent="0.4">
      <c r="A1199" s="428" t="s">
        <v>49</v>
      </c>
      <c r="B1199" s="375" t="s">
        <v>416</v>
      </c>
      <c r="C1199" s="375" t="s">
        <v>64</v>
      </c>
      <c r="D1199" s="375" t="s">
        <v>52</v>
      </c>
      <c r="E1199" s="375"/>
      <c r="F1199" s="824">
        <v>0.34899999999999998</v>
      </c>
      <c r="G1199" s="375" t="s">
        <v>396</v>
      </c>
      <c r="H1199" s="375" t="s">
        <v>400</v>
      </c>
      <c r="I1199" s="763">
        <v>1.5000003554315054E-5</v>
      </c>
      <c r="J1199" s="375" t="s">
        <v>1023</v>
      </c>
      <c r="K1199" s="375" t="s">
        <v>477</v>
      </c>
      <c r="L1199" s="375" t="s">
        <v>1024</v>
      </c>
      <c r="M1199" s="375" t="s">
        <v>475</v>
      </c>
      <c r="N1199" s="831" t="s">
        <v>897</v>
      </c>
      <c r="U1199" s="862"/>
    </row>
    <row r="1200" spans="1:21" x14ac:dyDescent="0.4">
      <c r="A1200" s="428" t="s">
        <v>49</v>
      </c>
      <c r="B1200" s="375" t="s">
        <v>416</v>
      </c>
      <c r="C1200" s="375" t="s">
        <v>64</v>
      </c>
      <c r="D1200" s="375" t="s">
        <v>52</v>
      </c>
      <c r="E1200" s="375"/>
      <c r="F1200" s="824">
        <v>0.34899999999999998</v>
      </c>
      <c r="G1200" s="375" t="s">
        <v>1025</v>
      </c>
      <c r="H1200" s="375" t="s">
        <v>400</v>
      </c>
      <c r="I1200" s="763">
        <v>2.1023825742350111</v>
      </c>
      <c r="J1200" s="375" t="s">
        <v>1023</v>
      </c>
      <c r="K1200" s="375" t="s">
        <v>477</v>
      </c>
      <c r="L1200" s="375" t="s">
        <v>1024</v>
      </c>
      <c r="M1200" s="375" t="s">
        <v>475</v>
      </c>
      <c r="N1200" s="831" t="s">
        <v>897</v>
      </c>
      <c r="U1200" s="862"/>
    </row>
    <row r="1201" spans="1:21" x14ac:dyDescent="0.4">
      <c r="A1201" s="428" t="s">
        <v>49</v>
      </c>
      <c r="B1201" s="375" t="s">
        <v>416</v>
      </c>
      <c r="C1201" s="375" t="s">
        <v>64</v>
      </c>
      <c r="D1201" s="375" t="s">
        <v>52</v>
      </c>
      <c r="E1201" s="375"/>
      <c r="F1201" s="824">
        <v>0.34899999999999998</v>
      </c>
      <c r="G1201" s="375" t="s">
        <v>387</v>
      </c>
      <c r="H1201" s="375" t="s">
        <v>401</v>
      </c>
      <c r="I1201" s="378">
        <v>1.4811811875518119E-5</v>
      </c>
      <c r="J1201" s="375" t="s">
        <v>1023</v>
      </c>
      <c r="K1201" s="375" t="s">
        <v>477</v>
      </c>
      <c r="L1201" s="375" t="s">
        <v>1024</v>
      </c>
      <c r="M1201" s="375" t="s">
        <v>475</v>
      </c>
      <c r="N1201" s="831" t="s">
        <v>901</v>
      </c>
      <c r="U1201" s="862"/>
    </row>
    <row r="1202" spans="1:21" x14ac:dyDescent="0.4">
      <c r="A1202" s="428" t="s">
        <v>49</v>
      </c>
      <c r="B1202" s="375" t="s">
        <v>416</v>
      </c>
      <c r="C1202" s="375" t="s">
        <v>64</v>
      </c>
      <c r="D1202" s="375" t="s">
        <v>52</v>
      </c>
      <c r="E1202" s="375"/>
      <c r="F1202" s="824">
        <v>0.34899999999999998</v>
      </c>
      <c r="G1202" s="375" t="s">
        <v>388</v>
      </c>
      <c r="H1202" s="375" t="s">
        <v>401</v>
      </c>
      <c r="I1202" s="378">
        <v>1.1846175246406872E-4</v>
      </c>
      <c r="J1202" s="375" t="s">
        <v>1023</v>
      </c>
      <c r="K1202" s="375" t="s">
        <v>477</v>
      </c>
      <c r="L1202" s="375" t="s">
        <v>1024</v>
      </c>
      <c r="M1202" s="375" t="s">
        <v>475</v>
      </c>
      <c r="N1202" s="831" t="s">
        <v>901</v>
      </c>
      <c r="U1202" s="862"/>
    </row>
    <row r="1203" spans="1:21" x14ac:dyDescent="0.4">
      <c r="A1203" s="428" t="s">
        <v>49</v>
      </c>
      <c r="B1203" s="375" t="s">
        <v>416</v>
      </c>
      <c r="C1203" s="375" t="s">
        <v>64</v>
      </c>
      <c r="D1203" s="375" t="s">
        <v>52</v>
      </c>
      <c r="E1203" s="375"/>
      <c r="F1203" s="824">
        <v>0.34899999999999998</v>
      </c>
      <c r="G1203" s="375" t="s">
        <v>389</v>
      </c>
      <c r="H1203" s="375" t="s">
        <v>401</v>
      </c>
      <c r="I1203" s="378">
        <v>8.7382857965879795E-4</v>
      </c>
      <c r="J1203" s="375" t="s">
        <v>1023</v>
      </c>
      <c r="K1203" s="375" t="s">
        <v>477</v>
      </c>
      <c r="L1203" s="375" t="s">
        <v>1024</v>
      </c>
      <c r="M1203" s="375" t="s">
        <v>475</v>
      </c>
      <c r="N1203" s="831" t="s">
        <v>901</v>
      </c>
      <c r="U1203" s="862"/>
    </row>
    <row r="1204" spans="1:21" x14ac:dyDescent="0.4">
      <c r="A1204" s="428" t="s">
        <v>49</v>
      </c>
      <c r="B1204" s="375" t="s">
        <v>416</v>
      </c>
      <c r="C1204" s="375" t="s">
        <v>64</v>
      </c>
      <c r="D1204" s="375" t="s">
        <v>52</v>
      </c>
      <c r="E1204" s="375"/>
      <c r="F1204" s="824">
        <v>0.34899999999999998</v>
      </c>
      <c r="G1204" s="375" t="s">
        <v>390</v>
      </c>
      <c r="H1204" s="375" t="s">
        <v>401</v>
      </c>
      <c r="I1204" s="378">
        <v>2.2850223287961742E-4</v>
      </c>
      <c r="J1204" s="375" t="s">
        <v>1023</v>
      </c>
      <c r="K1204" s="375" t="s">
        <v>477</v>
      </c>
      <c r="L1204" s="375" t="s">
        <v>1024</v>
      </c>
      <c r="M1204" s="375" t="s">
        <v>475</v>
      </c>
      <c r="N1204" s="831" t="s">
        <v>901</v>
      </c>
      <c r="U1204" s="862"/>
    </row>
    <row r="1205" spans="1:21" x14ac:dyDescent="0.4">
      <c r="A1205" s="428" t="s">
        <v>49</v>
      </c>
      <c r="B1205" s="375" t="s">
        <v>416</v>
      </c>
      <c r="C1205" s="375" t="s">
        <v>64</v>
      </c>
      <c r="D1205" s="375" t="s">
        <v>52</v>
      </c>
      <c r="E1205" s="375"/>
      <c r="F1205" s="824">
        <v>0.34899999999999998</v>
      </c>
      <c r="G1205" s="375" t="s">
        <v>391</v>
      </c>
      <c r="H1205" s="375" t="s">
        <v>401</v>
      </c>
      <c r="I1205" s="378">
        <v>1.8023186292613952E-4</v>
      </c>
      <c r="J1205" s="375" t="s">
        <v>1023</v>
      </c>
      <c r="K1205" s="375" t="s">
        <v>477</v>
      </c>
      <c r="L1205" s="375" t="s">
        <v>1024</v>
      </c>
      <c r="M1205" s="375" t="s">
        <v>475</v>
      </c>
      <c r="N1205" s="831" t="s">
        <v>901</v>
      </c>
      <c r="U1205" s="862"/>
    </row>
    <row r="1206" spans="1:21" x14ac:dyDescent="0.4">
      <c r="A1206" s="428" t="s">
        <v>49</v>
      </c>
      <c r="B1206" s="375" t="s">
        <v>416</v>
      </c>
      <c r="C1206" s="375" t="s">
        <v>64</v>
      </c>
      <c r="D1206" s="375" t="s">
        <v>52</v>
      </c>
      <c r="E1206" s="375"/>
      <c r="F1206" s="824">
        <v>0.34899999999999998</v>
      </c>
      <c r="G1206" s="375" t="s">
        <v>392</v>
      </c>
      <c r="H1206" s="375" t="s">
        <v>401</v>
      </c>
      <c r="I1206" s="378">
        <v>2.8148292702354994E-3</v>
      </c>
      <c r="J1206" s="375" t="s">
        <v>1023</v>
      </c>
      <c r="K1206" s="375" t="s">
        <v>477</v>
      </c>
      <c r="L1206" s="375" t="s">
        <v>1024</v>
      </c>
      <c r="M1206" s="375" t="s">
        <v>475</v>
      </c>
      <c r="N1206" s="831" t="s">
        <v>901</v>
      </c>
      <c r="U1206" s="862"/>
    </row>
    <row r="1207" spans="1:21" x14ac:dyDescent="0.4">
      <c r="A1207" s="428" t="s">
        <v>49</v>
      </c>
      <c r="B1207" s="375" t="s">
        <v>416</v>
      </c>
      <c r="C1207" s="375" t="s">
        <v>64</v>
      </c>
      <c r="D1207" s="375" t="s">
        <v>52</v>
      </c>
      <c r="E1207" s="375"/>
      <c r="F1207" s="824">
        <v>0.34899999999999998</v>
      </c>
      <c r="G1207" s="375" t="s">
        <v>393</v>
      </c>
      <c r="H1207" s="375" t="s">
        <v>401</v>
      </c>
      <c r="I1207" s="378">
        <v>7.7443255292542101E-6</v>
      </c>
      <c r="J1207" s="375" t="s">
        <v>1023</v>
      </c>
      <c r="K1207" s="375" t="s">
        <v>477</v>
      </c>
      <c r="L1207" s="375" t="s">
        <v>1024</v>
      </c>
      <c r="M1207" s="375" t="s">
        <v>475</v>
      </c>
      <c r="N1207" s="831" t="s">
        <v>901</v>
      </c>
      <c r="U1207" s="862"/>
    </row>
    <row r="1208" spans="1:21" x14ac:dyDescent="0.4">
      <c r="A1208" s="428" t="s">
        <v>49</v>
      </c>
      <c r="B1208" s="375" t="s">
        <v>416</v>
      </c>
      <c r="C1208" s="375" t="s">
        <v>64</v>
      </c>
      <c r="D1208" s="375" t="s">
        <v>52</v>
      </c>
      <c r="E1208" s="375"/>
      <c r="F1208" s="824">
        <v>0.34899999999999998</v>
      </c>
      <c r="G1208" s="375" t="s">
        <v>394</v>
      </c>
      <c r="H1208" s="375" t="s">
        <v>401</v>
      </c>
      <c r="I1208" s="378">
        <v>1.4589473825753993E-5</v>
      </c>
      <c r="J1208" s="375" t="s">
        <v>1023</v>
      </c>
      <c r="K1208" s="375" t="s">
        <v>477</v>
      </c>
      <c r="L1208" s="375" t="s">
        <v>1024</v>
      </c>
      <c r="M1208" s="375" t="s">
        <v>475</v>
      </c>
      <c r="N1208" s="831" t="s">
        <v>901</v>
      </c>
      <c r="U1208" s="862"/>
    </row>
    <row r="1209" spans="1:21" x14ac:dyDescent="0.4">
      <c r="A1209" s="428" t="s">
        <v>49</v>
      </c>
      <c r="B1209" s="375" t="s">
        <v>416</v>
      </c>
      <c r="C1209" s="375" t="s">
        <v>64</v>
      </c>
      <c r="D1209" s="375" t="s">
        <v>52</v>
      </c>
      <c r="E1209" s="375"/>
      <c r="F1209" s="824">
        <v>0.34899999999999998</v>
      </c>
      <c r="G1209" s="375" t="s">
        <v>395</v>
      </c>
      <c r="H1209" s="375" t="s">
        <v>401</v>
      </c>
      <c r="I1209" s="378">
        <v>1.1288505074025222E-5</v>
      </c>
      <c r="J1209" s="375" t="s">
        <v>1023</v>
      </c>
      <c r="K1209" s="375" t="s">
        <v>477</v>
      </c>
      <c r="L1209" s="375" t="s">
        <v>1024</v>
      </c>
      <c r="M1209" s="375" t="s">
        <v>475</v>
      </c>
      <c r="N1209" s="831" t="s">
        <v>901</v>
      </c>
      <c r="U1209" s="862"/>
    </row>
    <row r="1210" spans="1:21" x14ac:dyDescent="0.4">
      <c r="A1210" s="428" t="s">
        <v>49</v>
      </c>
      <c r="B1210" s="375" t="s">
        <v>416</v>
      </c>
      <c r="C1210" s="375" t="s">
        <v>64</v>
      </c>
      <c r="D1210" s="375" t="s">
        <v>52</v>
      </c>
      <c r="E1210" s="375"/>
      <c r="F1210" s="824">
        <v>0.34899999999999998</v>
      </c>
      <c r="G1210" s="375" t="s">
        <v>396</v>
      </c>
      <c r="H1210" s="375" t="s">
        <v>401</v>
      </c>
      <c r="I1210" s="378">
        <v>1.5007889999503837E-5</v>
      </c>
      <c r="J1210" s="375" t="s">
        <v>1023</v>
      </c>
      <c r="K1210" s="375" t="s">
        <v>477</v>
      </c>
      <c r="L1210" s="375" t="s">
        <v>1024</v>
      </c>
      <c r="M1210" s="375" t="s">
        <v>475</v>
      </c>
      <c r="N1210" s="831" t="s">
        <v>901</v>
      </c>
      <c r="U1210" s="862"/>
    </row>
    <row r="1211" spans="1:21" x14ac:dyDescent="0.4">
      <c r="A1211" s="428" t="s">
        <v>49</v>
      </c>
      <c r="B1211" s="375" t="s">
        <v>416</v>
      </c>
      <c r="C1211" s="375" t="s">
        <v>64</v>
      </c>
      <c r="D1211" s="375" t="s">
        <v>52</v>
      </c>
      <c r="E1211" s="375"/>
      <c r="F1211" s="824">
        <v>0.34899999999999998</v>
      </c>
      <c r="G1211" s="375" t="s">
        <v>1025</v>
      </c>
      <c r="H1211" s="375" t="s">
        <v>401</v>
      </c>
      <c r="I1211" s="378">
        <v>2.1040947370253043</v>
      </c>
      <c r="J1211" s="375" t="s">
        <v>1023</v>
      </c>
      <c r="K1211" s="375" t="s">
        <v>477</v>
      </c>
      <c r="L1211" s="375" t="s">
        <v>1024</v>
      </c>
      <c r="M1211" s="375" t="s">
        <v>475</v>
      </c>
      <c r="N1211" s="831" t="s">
        <v>901</v>
      </c>
      <c r="U1211" s="862"/>
    </row>
    <row r="1212" spans="1:21" x14ac:dyDescent="0.4">
      <c r="A1212" s="428" t="s">
        <v>49</v>
      </c>
      <c r="B1212" s="375" t="s">
        <v>416</v>
      </c>
      <c r="C1212" s="375" t="s">
        <v>64</v>
      </c>
      <c r="D1212" s="375" t="s">
        <v>53</v>
      </c>
      <c r="E1212" s="375"/>
      <c r="F1212" s="824">
        <v>0.39</v>
      </c>
      <c r="G1212" s="375" t="s">
        <v>387</v>
      </c>
      <c r="H1212" s="375" t="s">
        <v>400</v>
      </c>
      <c r="I1212" s="763">
        <v>9.0000021325890313E-7</v>
      </c>
      <c r="J1212" s="375" t="s">
        <v>1023</v>
      </c>
      <c r="K1212" s="375" t="s">
        <v>477</v>
      </c>
      <c r="L1212" s="375" t="s">
        <v>1024</v>
      </c>
      <c r="M1212" s="375" t="s">
        <v>475</v>
      </c>
      <c r="N1212" s="831" t="s">
        <v>907</v>
      </c>
      <c r="U1212" s="862"/>
    </row>
    <row r="1213" spans="1:21" x14ac:dyDescent="0.4">
      <c r="A1213" s="428" t="s">
        <v>49</v>
      </c>
      <c r="B1213" s="375" t="s">
        <v>416</v>
      </c>
      <c r="C1213" s="375" t="s">
        <v>64</v>
      </c>
      <c r="D1213" s="375" t="s">
        <v>53</v>
      </c>
      <c r="E1213" s="375"/>
      <c r="F1213" s="824">
        <v>0.39</v>
      </c>
      <c r="G1213" s="375" t="s">
        <v>388</v>
      </c>
      <c r="H1213" s="375" t="s">
        <v>400</v>
      </c>
      <c r="I1213" s="763">
        <v>1.5100003578010487E-5</v>
      </c>
      <c r="J1213" s="375" t="s">
        <v>1023</v>
      </c>
      <c r="K1213" s="375" t="s">
        <v>477</v>
      </c>
      <c r="L1213" s="375" t="s">
        <v>1024</v>
      </c>
      <c r="M1213" s="375" t="s">
        <v>475</v>
      </c>
      <c r="N1213" s="831" t="s">
        <v>907</v>
      </c>
      <c r="U1213" s="862"/>
    </row>
    <row r="1214" spans="1:21" x14ac:dyDescent="0.4">
      <c r="A1214" s="428" t="s">
        <v>49</v>
      </c>
      <c r="B1214" s="375" t="s">
        <v>416</v>
      </c>
      <c r="C1214" s="375" t="s">
        <v>64</v>
      </c>
      <c r="D1214" s="375" t="s">
        <v>53</v>
      </c>
      <c r="E1214" s="375"/>
      <c r="F1214" s="824">
        <v>0.39</v>
      </c>
      <c r="G1214" s="375" t="s">
        <v>389</v>
      </c>
      <c r="H1214" s="375" t="s">
        <v>400</v>
      </c>
      <c r="I1214" s="763">
        <v>2.3500005568426909E-4</v>
      </c>
      <c r="J1214" s="375" t="s">
        <v>1023</v>
      </c>
      <c r="K1214" s="375" t="s">
        <v>477</v>
      </c>
      <c r="L1214" s="375" t="s">
        <v>1024</v>
      </c>
      <c r="M1214" s="375" t="s">
        <v>475</v>
      </c>
      <c r="N1214" s="831" t="s">
        <v>907</v>
      </c>
      <c r="U1214" s="862"/>
    </row>
    <row r="1215" spans="1:21" x14ac:dyDescent="0.4">
      <c r="A1215" s="428" t="s">
        <v>49</v>
      </c>
      <c r="B1215" s="375" t="s">
        <v>416</v>
      </c>
      <c r="C1215" s="375" t="s">
        <v>64</v>
      </c>
      <c r="D1215" s="375" t="s">
        <v>53</v>
      </c>
      <c r="E1215" s="375"/>
      <c r="F1215" s="824">
        <v>0.39</v>
      </c>
      <c r="G1215" s="375" t="s">
        <v>390</v>
      </c>
      <c r="H1215" s="375" t="s">
        <v>400</v>
      </c>
      <c r="I1215" s="763">
        <v>2.8400006729503167E-5</v>
      </c>
      <c r="J1215" s="375" t="s">
        <v>1023</v>
      </c>
      <c r="K1215" s="375" t="s">
        <v>477</v>
      </c>
      <c r="L1215" s="375" t="s">
        <v>1024</v>
      </c>
      <c r="M1215" s="375" t="s">
        <v>475</v>
      </c>
      <c r="N1215" s="831" t="s">
        <v>907</v>
      </c>
      <c r="U1215" s="862"/>
    </row>
    <row r="1216" spans="1:21" x14ac:dyDescent="0.4">
      <c r="A1216" s="428" t="s">
        <v>49</v>
      </c>
      <c r="B1216" s="375" t="s">
        <v>416</v>
      </c>
      <c r="C1216" s="375" t="s">
        <v>64</v>
      </c>
      <c r="D1216" s="375" t="s">
        <v>53</v>
      </c>
      <c r="E1216" s="375"/>
      <c r="F1216" s="824">
        <v>0.39</v>
      </c>
      <c r="G1216" s="375" t="s">
        <v>391</v>
      </c>
      <c r="H1216" s="375" t="s">
        <v>400</v>
      </c>
      <c r="I1216" s="763">
        <v>8.2700019596123672E-6</v>
      </c>
      <c r="J1216" s="375" t="s">
        <v>1023</v>
      </c>
      <c r="K1216" s="375" t="s">
        <v>477</v>
      </c>
      <c r="L1216" s="375" t="s">
        <v>1024</v>
      </c>
      <c r="M1216" s="375" t="s">
        <v>475</v>
      </c>
      <c r="N1216" s="831" t="s">
        <v>907</v>
      </c>
      <c r="U1216" s="862"/>
    </row>
    <row r="1217" spans="1:21" x14ac:dyDescent="0.4">
      <c r="A1217" s="428" t="s">
        <v>49</v>
      </c>
      <c r="B1217" s="375" t="s">
        <v>416</v>
      </c>
      <c r="C1217" s="375" t="s">
        <v>64</v>
      </c>
      <c r="D1217" s="375" t="s">
        <v>53</v>
      </c>
      <c r="E1217" s="375"/>
      <c r="F1217" s="824">
        <v>0.39</v>
      </c>
      <c r="G1217" s="375" t="s">
        <v>392</v>
      </c>
      <c r="H1217" s="375" t="s">
        <v>400</v>
      </c>
      <c r="I1217" s="763">
        <v>4.910001163445794E-6</v>
      </c>
      <c r="J1217" s="375" t="s">
        <v>1023</v>
      </c>
      <c r="K1217" s="375" t="s">
        <v>477</v>
      </c>
      <c r="L1217" s="375" t="s">
        <v>1024</v>
      </c>
      <c r="M1217" s="375" t="s">
        <v>475</v>
      </c>
      <c r="N1217" s="831" t="s">
        <v>907</v>
      </c>
      <c r="U1217" s="862"/>
    </row>
    <row r="1218" spans="1:21" x14ac:dyDescent="0.4">
      <c r="A1218" s="428" t="s">
        <v>49</v>
      </c>
      <c r="B1218" s="375" t="s">
        <v>416</v>
      </c>
      <c r="C1218" s="375" t="s">
        <v>64</v>
      </c>
      <c r="D1218" s="375" t="s">
        <v>53</v>
      </c>
      <c r="E1218" s="375"/>
      <c r="F1218" s="824">
        <v>0.39</v>
      </c>
      <c r="G1218" s="375" t="s">
        <v>393</v>
      </c>
      <c r="H1218" s="375" t="s">
        <v>400</v>
      </c>
      <c r="I1218" s="763">
        <v>3.5561008426333167E-7</v>
      </c>
      <c r="J1218" s="375" t="s">
        <v>1023</v>
      </c>
      <c r="K1218" s="375" t="s">
        <v>477</v>
      </c>
      <c r="L1218" s="375" t="s">
        <v>1024</v>
      </c>
      <c r="M1218" s="375" t="s">
        <v>475</v>
      </c>
      <c r="N1218" s="831" t="s">
        <v>907</v>
      </c>
      <c r="U1218" s="862"/>
    </row>
    <row r="1219" spans="1:21" x14ac:dyDescent="0.4">
      <c r="A1219" s="428" t="s">
        <v>49</v>
      </c>
      <c r="B1219" s="375" t="s">
        <v>416</v>
      </c>
      <c r="C1219" s="375" t="s">
        <v>64</v>
      </c>
      <c r="D1219" s="375" t="s">
        <v>53</v>
      </c>
      <c r="E1219" s="375"/>
      <c r="F1219" s="824">
        <v>0.39</v>
      </c>
      <c r="G1219" s="375" t="s">
        <v>394</v>
      </c>
      <c r="H1219" s="375" t="s">
        <v>400</v>
      </c>
      <c r="I1219" s="763">
        <v>6.6987015872860153E-7</v>
      </c>
      <c r="J1219" s="375" t="s">
        <v>1023</v>
      </c>
      <c r="K1219" s="375" t="s">
        <v>477</v>
      </c>
      <c r="L1219" s="375" t="s">
        <v>1024</v>
      </c>
      <c r="M1219" s="375" t="s">
        <v>475</v>
      </c>
      <c r="N1219" s="831" t="s">
        <v>907</v>
      </c>
      <c r="U1219" s="862"/>
    </row>
    <row r="1220" spans="1:21" x14ac:dyDescent="0.4">
      <c r="A1220" s="428" t="s">
        <v>49</v>
      </c>
      <c r="B1220" s="375" t="s">
        <v>416</v>
      </c>
      <c r="C1220" s="375" t="s">
        <v>64</v>
      </c>
      <c r="D1220" s="375" t="s">
        <v>53</v>
      </c>
      <c r="E1220" s="375"/>
      <c r="F1220" s="824">
        <v>0.39</v>
      </c>
      <c r="G1220" s="375" t="s">
        <v>395</v>
      </c>
      <c r="H1220" s="375" t="s">
        <v>400</v>
      </c>
      <c r="I1220" s="763">
        <v>9.0000021325890309E-6</v>
      </c>
      <c r="J1220" s="375" t="s">
        <v>1023</v>
      </c>
      <c r="K1220" s="375" t="s">
        <v>477</v>
      </c>
      <c r="L1220" s="375" t="s">
        <v>1024</v>
      </c>
      <c r="M1220" s="375" t="s">
        <v>475</v>
      </c>
      <c r="N1220" s="831" t="s">
        <v>907</v>
      </c>
      <c r="U1220" s="862"/>
    </row>
    <row r="1221" spans="1:21" x14ac:dyDescent="0.4">
      <c r="A1221" s="428" t="s">
        <v>49</v>
      </c>
      <c r="B1221" s="375" t="s">
        <v>416</v>
      </c>
      <c r="C1221" s="375" t="s">
        <v>64</v>
      </c>
      <c r="D1221" s="375" t="s">
        <v>53</v>
      </c>
      <c r="E1221" s="375"/>
      <c r="F1221" s="824">
        <v>0.39</v>
      </c>
      <c r="G1221" s="375" t="s">
        <v>396</v>
      </c>
      <c r="H1221" s="375" t="s">
        <v>400</v>
      </c>
      <c r="I1221" s="763">
        <v>1.3500003198883547E-5</v>
      </c>
      <c r="J1221" s="375" t="s">
        <v>1023</v>
      </c>
      <c r="K1221" s="375" t="s">
        <v>477</v>
      </c>
      <c r="L1221" s="375" t="s">
        <v>1024</v>
      </c>
      <c r="M1221" s="375" t="s">
        <v>475</v>
      </c>
      <c r="N1221" s="831" t="s">
        <v>907</v>
      </c>
      <c r="U1221" s="862"/>
    </row>
    <row r="1222" spans="1:21" x14ac:dyDescent="0.4">
      <c r="A1222" s="428" t="s">
        <v>49</v>
      </c>
      <c r="B1222" s="375" t="s">
        <v>416</v>
      </c>
      <c r="C1222" s="375" t="s">
        <v>64</v>
      </c>
      <c r="D1222" s="375" t="s">
        <v>53</v>
      </c>
      <c r="E1222" s="375"/>
      <c r="F1222" s="824">
        <v>0.39</v>
      </c>
      <c r="G1222" s="375" t="s">
        <v>1025</v>
      </c>
      <c r="H1222" s="375" t="s">
        <v>400</v>
      </c>
      <c r="I1222" s="763">
        <v>1.8817311015001061</v>
      </c>
      <c r="J1222" s="375" t="s">
        <v>1023</v>
      </c>
      <c r="K1222" s="375" t="s">
        <v>477</v>
      </c>
      <c r="L1222" s="375" t="s">
        <v>1024</v>
      </c>
      <c r="M1222" s="375" t="s">
        <v>475</v>
      </c>
      <c r="N1222" s="831" t="s">
        <v>907</v>
      </c>
      <c r="U1222" s="862"/>
    </row>
    <row r="1223" spans="1:21" x14ac:dyDescent="0.4">
      <c r="A1223" s="428" t="s">
        <v>49</v>
      </c>
      <c r="B1223" s="375" t="s">
        <v>416</v>
      </c>
      <c r="C1223" s="375" t="s">
        <v>64</v>
      </c>
      <c r="D1223" s="375" t="s">
        <v>53</v>
      </c>
      <c r="E1223" s="375"/>
      <c r="F1223" s="824">
        <v>0.39</v>
      </c>
      <c r="G1223" s="375" t="s">
        <v>387</v>
      </c>
      <c r="H1223" s="375" t="s">
        <v>401</v>
      </c>
      <c r="I1223" s="378">
        <v>1.7118087714163085E-6</v>
      </c>
      <c r="J1223" s="375" t="s">
        <v>1023</v>
      </c>
      <c r="K1223" s="375" t="s">
        <v>477</v>
      </c>
      <c r="L1223" s="375" t="s">
        <v>1024</v>
      </c>
      <c r="M1223" s="375" t="s">
        <v>475</v>
      </c>
      <c r="N1223" s="831" t="s">
        <v>909</v>
      </c>
      <c r="U1223" s="862"/>
    </row>
    <row r="1224" spans="1:21" x14ac:dyDescent="0.4">
      <c r="A1224" s="428" t="s">
        <v>49</v>
      </c>
      <c r="B1224" s="375" t="s">
        <v>416</v>
      </c>
      <c r="C1224" s="375" t="s">
        <v>64</v>
      </c>
      <c r="D1224" s="375" t="s">
        <v>53</v>
      </c>
      <c r="E1224" s="375"/>
      <c r="F1224" s="824">
        <v>0.39</v>
      </c>
      <c r="G1224" s="375" t="s">
        <v>388</v>
      </c>
      <c r="H1224" s="375" t="s">
        <v>401</v>
      </c>
      <c r="I1224" s="378">
        <v>2.0561729266239141E-5</v>
      </c>
      <c r="J1224" s="375" t="s">
        <v>1023</v>
      </c>
      <c r="K1224" s="375" t="s">
        <v>477</v>
      </c>
      <c r="L1224" s="375" t="s">
        <v>1024</v>
      </c>
      <c r="M1224" s="375" t="s">
        <v>475</v>
      </c>
      <c r="N1224" s="831" t="s">
        <v>909</v>
      </c>
      <c r="U1224" s="862"/>
    </row>
    <row r="1225" spans="1:21" x14ac:dyDescent="0.4">
      <c r="A1225" s="428" t="s">
        <v>49</v>
      </c>
      <c r="B1225" s="375" t="s">
        <v>416</v>
      </c>
      <c r="C1225" s="375" t="s">
        <v>64</v>
      </c>
      <c r="D1225" s="375" t="s">
        <v>53</v>
      </c>
      <c r="E1225" s="375"/>
      <c r="F1225" s="824">
        <v>0.39</v>
      </c>
      <c r="G1225" s="375" t="s">
        <v>389</v>
      </c>
      <c r="H1225" s="375" t="s">
        <v>401</v>
      </c>
      <c r="I1225" s="378">
        <v>2.3582842848193105E-4</v>
      </c>
      <c r="J1225" s="375" t="s">
        <v>1023</v>
      </c>
      <c r="K1225" s="375" t="s">
        <v>477</v>
      </c>
      <c r="L1225" s="375" t="s">
        <v>1024</v>
      </c>
      <c r="M1225" s="375" t="s">
        <v>475</v>
      </c>
      <c r="N1225" s="831" t="s">
        <v>909</v>
      </c>
      <c r="U1225" s="862"/>
    </row>
    <row r="1226" spans="1:21" x14ac:dyDescent="0.4">
      <c r="A1226" s="428" t="s">
        <v>49</v>
      </c>
      <c r="B1226" s="375" t="s">
        <v>416</v>
      </c>
      <c r="C1226" s="375" t="s">
        <v>64</v>
      </c>
      <c r="D1226" s="375" t="s">
        <v>53</v>
      </c>
      <c r="E1226" s="375"/>
      <c r="F1226" s="824">
        <v>0.39</v>
      </c>
      <c r="G1226" s="375" t="s">
        <v>390</v>
      </c>
      <c r="H1226" s="375" t="s">
        <v>401</v>
      </c>
      <c r="I1226" s="378">
        <v>2.8902185583531793E-5</v>
      </c>
      <c r="J1226" s="375" t="s">
        <v>1023</v>
      </c>
      <c r="K1226" s="375" t="s">
        <v>477</v>
      </c>
      <c r="L1226" s="375" t="s">
        <v>1024</v>
      </c>
      <c r="M1226" s="375" t="s">
        <v>475</v>
      </c>
      <c r="N1226" s="831" t="s">
        <v>909</v>
      </c>
      <c r="U1226" s="862"/>
    </row>
    <row r="1227" spans="1:21" x14ac:dyDescent="0.4">
      <c r="A1227" s="428" t="s">
        <v>49</v>
      </c>
      <c r="B1227" s="375" t="s">
        <v>416</v>
      </c>
      <c r="C1227" s="375" t="s">
        <v>64</v>
      </c>
      <c r="D1227" s="375" t="s">
        <v>53</v>
      </c>
      <c r="E1227" s="375"/>
      <c r="F1227" s="824">
        <v>0.39</v>
      </c>
      <c r="G1227" s="375" t="s">
        <v>391</v>
      </c>
      <c r="H1227" s="375" t="s">
        <v>401</v>
      </c>
      <c r="I1227" s="378">
        <v>8.501822233971292E-6</v>
      </c>
      <c r="J1227" s="375" t="s">
        <v>1023</v>
      </c>
      <c r="K1227" s="375" t="s">
        <v>477</v>
      </c>
      <c r="L1227" s="375" t="s">
        <v>1024</v>
      </c>
      <c r="M1227" s="375" t="s">
        <v>475</v>
      </c>
      <c r="N1227" s="831" t="s">
        <v>909</v>
      </c>
      <c r="U1227" s="862"/>
    </row>
    <row r="1228" spans="1:21" x14ac:dyDescent="0.4">
      <c r="A1228" s="428" t="s">
        <v>49</v>
      </c>
      <c r="B1228" s="375" t="s">
        <v>416</v>
      </c>
      <c r="C1228" s="375" t="s">
        <v>64</v>
      </c>
      <c r="D1228" s="375" t="s">
        <v>53</v>
      </c>
      <c r="E1228" s="375"/>
      <c r="F1228" s="824">
        <v>0.39</v>
      </c>
      <c r="G1228" s="375" t="s">
        <v>392</v>
      </c>
      <c r="H1228" s="375" t="s">
        <v>401</v>
      </c>
      <c r="I1228" s="378">
        <v>7.738605083349976E-6</v>
      </c>
      <c r="J1228" s="375" t="s">
        <v>1023</v>
      </c>
      <c r="K1228" s="375" t="s">
        <v>477</v>
      </c>
      <c r="L1228" s="375" t="s">
        <v>1024</v>
      </c>
      <c r="M1228" s="375" t="s">
        <v>475</v>
      </c>
      <c r="N1228" s="831" t="s">
        <v>909</v>
      </c>
      <c r="U1228" s="862"/>
    </row>
    <row r="1229" spans="1:21" x14ac:dyDescent="0.4">
      <c r="A1229" s="428" t="s">
        <v>49</v>
      </c>
      <c r="B1229" s="375" t="s">
        <v>416</v>
      </c>
      <c r="C1229" s="375" t="s">
        <v>64</v>
      </c>
      <c r="D1229" s="375" t="s">
        <v>53</v>
      </c>
      <c r="E1229" s="375"/>
      <c r="F1229" s="824">
        <v>0.39</v>
      </c>
      <c r="G1229" s="375" t="s">
        <v>393</v>
      </c>
      <c r="H1229" s="375" t="s">
        <v>401</v>
      </c>
      <c r="I1229" s="378">
        <v>3.5993377949097536E-7</v>
      </c>
      <c r="J1229" s="375" t="s">
        <v>1023</v>
      </c>
      <c r="K1229" s="375" t="s">
        <v>477</v>
      </c>
      <c r="L1229" s="375" t="s">
        <v>1024</v>
      </c>
      <c r="M1229" s="375" t="s">
        <v>475</v>
      </c>
      <c r="N1229" s="831" t="s">
        <v>909</v>
      </c>
      <c r="U1229" s="862"/>
    </row>
    <row r="1230" spans="1:21" x14ac:dyDescent="0.4">
      <c r="A1230" s="428" t="s">
        <v>49</v>
      </c>
      <c r="B1230" s="375" t="s">
        <v>416</v>
      </c>
      <c r="C1230" s="375" t="s">
        <v>64</v>
      </c>
      <c r="D1230" s="375" t="s">
        <v>53</v>
      </c>
      <c r="E1230" s="375"/>
      <c r="F1230" s="824">
        <v>0.39</v>
      </c>
      <c r="G1230" s="375" t="s">
        <v>394</v>
      </c>
      <c r="H1230" s="375" t="s">
        <v>401</v>
      </c>
      <c r="I1230" s="378">
        <v>6.7934052968836616E-7</v>
      </c>
      <c r="J1230" s="375" t="s">
        <v>1023</v>
      </c>
      <c r="K1230" s="375" t="s">
        <v>477</v>
      </c>
      <c r="L1230" s="375" t="s">
        <v>1024</v>
      </c>
      <c r="M1230" s="375" t="s">
        <v>475</v>
      </c>
      <c r="N1230" s="831" t="s">
        <v>909</v>
      </c>
      <c r="U1230" s="862"/>
    </row>
    <row r="1231" spans="1:21" x14ac:dyDescent="0.4">
      <c r="A1231" s="428" t="s">
        <v>49</v>
      </c>
      <c r="B1231" s="375" t="s">
        <v>416</v>
      </c>
      <c r="C1231" s="375" t="s">
        <v>64</v>
      </c>
      <c r="D1231" s="375" t="s">
        <v>53</v>
      </c>
      <c r="E1231" s="375"/>
      <c r="F1231" s="824">
        <v>0.39</v>
      </c>
      <c r="G1231" s="375" t="s">
        <v>395</v>
      </c>
      <c r="H1231" s="375" t="s">
        <v>401</v>
      </c>
      <c r="I1231" s="378">
        <v>1.0288504837070885E-5</v>
      </c>
      <c r="J1231" s="375" t="s">
        <v>1023</v>
      </c>
      <c r="K1231" s="375" t="s">
        <v>477</v>
      </c>
      <c r="L1231" s="375" t="s">
        <v>1024</v>
      </c>
      <c r="M1231" s="375" t="s">
        <v>475</v>
      </c>
      <c r="N1231" s="831" t="s">
        <v>909</v>
      </c>
      <c r="U1231" s="862"/>
    </row>
    <row r="1232" spans="1:21" x14ac:dyDescent="0.4">
      <c r="A1232" s="428" t="s">
        <v>49</v>
      </c>
      <c r="B1232" s="375" t="s">
        <v>416</v>
      </c>
      <c r="C1232" s="375" t="s">
        <v>64</v>
      </c>
      <c r="D1232" s="375" t="s">
        <v>53</v>
      </c>
      <c r="E1232" s="375"/>
      <c r="F1232" s="824">
        <v>0.39</v>
      </c>
      <c r="G1232" s="375" t="s">
        <v>396</v>
      </c>
      <c r="H1232" s="375" t="s">
        <v>401</v>
      </c>
      <c r="I1232" s="378">
        <v>1.3507889644072333E-5</v>
      </c>
      <c r="J1232" s="375" t="s">
        <v>1023</v>
      </c>
      <c r="K1232" s="375" t="s">
        <v>477</v>
      </c>
      <c r="L1232" s="375" t="s">
        <v>1024</v>
      </c>
      <c r="M1232" s="375" t="s">
        <v>475</v>
      </c>
      <c r="N1232" s="831" t="s">
        <v>909</v>
      </c>
      <c r="U1232" s="862"/>
    </row>
    <row r="1233" spans="1:21" x14ac:dyDescent="0.4">
      <c r="A1233" s="428" t="s">
        <v>49</v>
      </c>
      <c r="B1233" s="375" t="s">
        <v>416</v>
      </c>
      <c r="C1233" s="375" t="s">
        <v>64</v>
      </c>
      <c r="D1233" s="375" t="s">
        <v>53</v>
      </c>
      <c r="E1233" s="375"/>
      <c r="F1233" s="824">
        <v>0.39</v>
      </c>
      <c r="G1233" s="375" t="s">
        <v>1025</v>
      </c>
      <c r="H1233" s="375" t="s">
        <v>401</v>
      </c>
      <c r="I1233" s="378">
        <v>1.8834432642903991</v>
      </c>
      <c r="J1233" s="375" t="s">
        <v>1023</v>
      </c>
      <c r="K1233" s="375" t="s">
        <v>477</v>
      </c>
      <c r="L1233" s="375" t="s">
        <v>1024</v>
      </c>
      <c r="M1233" s="375" t="s">
        <v>475</v>
      </c>
      <c r="N1233" s="831" t="s">
        <v>909</v>
      </c>
      <c r="U1233" s="862"/>
    </row>
    <row r="1234" spans="1:21" x14ac:dyDescent="0.4">
      <c r="A1234" s="428" t="s">
        <v>49</v>
      </c>
      <c r="B1234" s="375" t="s">
        <v>416</v>
      </c>
      <c r="C1234" s="375" t="s">
        <v>64</v>
      </c>
      <c r="D1234" s="375" t="s">
        <v>406</v>
      </c>
      <c r="E1234" s="375" t="s">
        <v>717</v>
      </c>
      <c r="F1234" s="824">
        <v>0.34899999999999998</v>
      </c>
      <c r="G1234" s="375" t="s">
        <v>387</v>
      </c>
      <c r="H1234" s="375" t="s">
        <v>400</v>
      </c>
      <c r="I1234" s="763">
        <v>1.4000003317360716E-5</v>
      </c>
      <c r="J1234" s="375" t="s">
        <v>1023</v>
      </c>
      <c r="K1234" s="375" t="s">
        <v>477</v>
      </c>
      <c r="L1234" s="375" t="s">
        <v>1024</v>
      </c>
      <c r="M1234" s="375" t="s">
        <v>475</v>
      </c>
      <c r="N1234" s="831" t="s">
        <v>913</v>
      </c>
      <c r="U1234" s="862"/>
    </row>
    <row r="1235" spans="1:21" x14ac:dyDescent="0.4">
      <c r="A1235" s="428" t="s">
        <v>49</v>
      </c>
      <c r="B1235" s="375" t="s">
        <v>416</v>
      </c>
      <c r="C1235" s="375" t="s">
        <v>64</v>
      </c>
      <c r="D1235" s="375" t="s">
        <v>406</v>
      </c>
      <c r="E1235" s="375" t="s">
        <v>717</v>
      </c>
      <c r="F1235" s="824">
        <v>0.34899999999999998</v>
      </c>
      <c r="G1235" s="375" t="s">
        <v>388</v>
      </c>
      <c r="H1235" s="375" t="s">
        <v>400</v>
      </c>
      <c r="I1235" s="763">
        <v>1.1300002677584006E-4</v>
      </c>
      <c r="J1235" s="375" t="s">
        <v>1023</v>
      </c>
      <c r="K1235" s="375" t="s">
        <v>477</v>
      </c>
      <c r="L1235" s="375" t="s">
        <v>1024</v>
      </c>
      <c r="M1235" s="375" t="s">
        <v>475</v>
      </c>
      <c r="N1235" s="831" t="s">
        <v>913</v>
      </c>
      <c r="U1235" s="862"/>
    </row>
    <row r="1236" spans="1:21" x14ac:dyDescent="0.4">
      <c r="A1236" s="428" t="s">
        <v>49</v>
      </c>
      <c r="B1236" s="375" t="s">
        <v>416</v>
      </c>
      <c r="C1236" s="375" t="s">
        <v>64</v>
      </c>
      <c r="D1236" s="375" t="s">
        <v>406</v>
      </c>
      <c r="E1236" s="375" t="s">
        <v>717</v>
      </c>
      <c r="F1236" s="824">
        <v>0.34899999999999998</v>
      </c>
      <c r="G1236" s="375" t="s">
        <v>389</v>
      </c>
      <c r="H1236" s="375" t="s">
        <v>400</v>
      </c>
      <c r="I1236" s="763">
        <v>8.7300020686113615E-4</v>
      </c>
      <c r="J1236" s="375" t="s">
        <v>1023</v>
      </c>
      <c r="K1236" s="375" t="s">
        <v>477</v>
      </c>
      <c r="L1236" s="375" t="s">
        <v>1024</v>
      </c>
      <c r="M1236" s="375" t="s">
        <v>475</v>
      </c>
      <c r="N1236" s="831" t="s">
        <v>913</v>
      </c>
      <c r="U1236" s="862"/>
    </row>
    <row r="1237" spans="1:21" x14ac:dyDescent="0.4">
      <c r="A1237" s="428" t="s">
        <v>49</v>
      </c>
      <c r="B1237" s="375" t="s">
        <v>416</v>
      </c>
      <c r="C1237" s="375" t="s">
        <v>64</v>
      </c>
      <c r="D1237" s="375" t="s">
        <v>406</v>
      </c>
      <c r="E1237" s="375" t="s">
        <v>717</v>
      </c>
      <c r="F1237" s="824">
        <v>0.34899999999999998</v>
      </c>
      <c r="G1237" s="375" t="s">
        <v>390</v>
      </c>
      <c r="H1237" s="375" t="s">
        <v>400</v>
      </c>
      <c r="I1237" s="763">
        <v>2.2800005402558884E-4</v>
      </c>
      <c r="J1237" s="375" t="s">
        <v>1023</v>
      </c>
      <c r="K1237" s="375" t="s">
        <v>477</v>
      </c>
      <c r="L1237" s="375" t="s">
        <v>1024</v>
      </c>
      <c r="M1237" s="375" t="s">
        <v>475</v>
      </c>
      <c r="N1237" s="831" t="s">
        <v>913</v>
      </c>
      <c r="U1237" s="862"/>
    </row>
    <row r="1238" spans="1:21" x14ac:dyDescent="0.4">
      <c r="A1238" s="428" t="s">
        <v>49</v>
      </c>
      <c r="B1238" s="375" t="s">
        <v>416</v>
      </c>
      <c r="C1238" s="375" t="s">
        <v>64</v>
      </c>
      <c r="D1238" s="375" t="s">
        <v>406</v>
      </c>
      <c r="E1238" s="375" t="s">
        <v>717</v>
      </c>
      <c r="F1238" s="824">
        <v>0.34899999999999998</v>
      </c>
      <c r="G1238" s="375" t="s">
        <v>391</v>
      </c>
      <c r="H1238" s="375" t="s">
        <v>400</v>
      </c>
      <c r="I1238" s="763">
        <v>1.8000004265178061E-4</v>
      </c>
      <c r="J1238" s="375" t="s">
        <v>1023</v>
      </c>
      <c r="K1238" s="375" t="s">
        <v>477</v>
      </c>
      <c r="L1238" s="375" t="s">
        <v>1024</v>
      </c>
      <c r="M1238" s="375" t="s">
        <v>475</v>
      </c>
      <c r="N1238" s="831" t="s">
        <v>913</v>
      </c>
      <c r="U1238" s="862"/>
    </row>
    <row r="1239" spans="1:21" x14ac:dyDescent="0.4">
      <c r="A1239" s="428" t="s">
        <v>49</v>
      </c>
      <c r="B1239" s="375" t="s">
        <v>416</v>
      </c>
      <c r="C1239" s="375" t="s">
        <v>64</v>
      </c>
      <c r="D1239" s="375" t="s">
        <v>406</v>
      </c>
      <c r="E1239" s="375" t="s">
        <v>717</v>
      </c>
      <c r="F1239" s="824">
        <v>0.34899999999999998</v>
      </c>
      <c r="G1239" s="375" t="s">
        <v>392</v>
      </c>
      <c r="H1239" s="375" t="s">
        <v>400</v>
      </c>
      <c r="I1239" s="763">
        <v>2.812000666315595E-3</v>
      </c>
      <c r="J1239" s="375" t="s">
        <v>1023</v>
      </c>
      <c r="K1239" s="375" t="s">
        <v>477</v>
      </c>
      <c r="L1239" s="375" t="s">
        <v>1024</v>
      </c>
      <c r="M1239" s="375" t="s">
        <v>475</v>
      </c>
      <c r="N1239" s="831" t="s">
        <v>913</v>
      </c>
      <c r="U1239" s="862"/>
    </row>
    <row r="1240" spans="1:21" x14ac:dyDescent="0.4">
      <c r="A1240" s="428" t="s">
        <v>49</v>
      </c>
      <c r="B1240" s="375" t="s">
        <v>416</v>
      </c>
      <c r="C1240" s="375" t="s">
        <v>64</v>
      </c>
      <c r="D1240" s="375" t="s">
        <v>406</v>
      </c>
      <c r="E1240" s="375" t="s">
        <v>717</v>
      </c>
      <c r="F1240" s="824">
        <v>0.34899999999999998</v>
      </c>
      <c r="G1240" s="375" t="s">
        <v>393</v>
      </c>
      <c r="H1240" s="375" t="s">
        <v>400</v>
      </c>
      <c r="I1240" s="763">
        <v>7.7400018340265664E-6</v>
      </c>
      <c r="J1240" s="375" t="s">
        <v>1023</v>
      </c>
      <c r="K1240" s="375" t="s">
        <v>477</v>
      </c>
      <c r="L1240" s="375" t="s">
        <v>1024</v>
      </c>
      <c r="M1240" s="375" t="s">
        <v>475</v>
      </c>
      <c r="N1240" s="831" t="s">
        <v>913</v>
      </c>
      <c r="U1240" s="862"/>
    </row>
    <row r="1241" spans="1:21" x14ac:dyDescent="0.4">
      <c r="A1241" s="428" t="s">
        <v>49</v>
      </c>
      <c r="B1241" s="375" t="s">
        <v>416</v>
      </c>
      <c r="C1241" s="375" t="s">
        <v>64</v>
      </c>
      <c r="D1241" s="375" t="s">
        <v>406</v>
      </c>
      <c r="E1241" s="375" t="s">
        <v>717</v>
      </c>
      <c r="F1241" s="824">
        <v>0.34899999999999998</v>
      </c>
      <c r="G1241" s="375" t="s">
        <v>394</v>
      </c>
      <c r="H1241" s="375" t="s">
        <v>400</v>
      </c>
      <c r="I1241" s="763">
        <v>1.458000345479423E-5</v>
      </c>
      <c r="J1241" s="375" t="s">
        <v>1023</v>
      </c>
      <c r="K1241" s="375" t="s">
        <v>477</v>
      </c>
      <c r="L1241" s="375" t="s">
        <v>1024</v>
      </c>
      <c r="M1241" s="375" t="s">
        <v>475</v>
      </c>
      <c r="N1241" s="831" t="s">
        <v>913</v>
      </c>
      <c r="U1241" s="862"/>
    </row>
    <row r="1242" spans="1:21" x14ac:dyDescent="0.4">
      <c r="A1242" s="428" t="s">
        <v>49</v>
      </c>
      <c r="B1242" s="375" t="s">
        <v>416</v>
      </c>
      <c r="C1242" s="375" t="s">
        <v>64</v>
      </c>
      <c r="D1242" s="375" t="s">
        <v>406</v>
      </c>
      <c r="E1242" s="375" t="s">
        <v>717</v>
      </c>
      <c r="F1242" s="824">
        <v>0.34899999999999998</v>
      </c>
      <c r="G1242" s="375" t="s">
        <v>395</v>
      </c>
      <c r="H1242" s="375" t="s">
        <v>400</v>
      </c>
      <c r="I1242" s="763">
        <v>1.000000236954337E-5</v>
      </c>
      <c r="J1242" s="375" t="s">
        <v>1023</v>
      </c>
      <c r="K1242" s="375" t="s">
        <v>477</v>
      </c>
      <c r="L1242" s="375" t="s">
        <v>1024</v>
      </c>
      <c r="M1242" s="375" t="s">
        <v>475</v>
      </c>
      <c r="N1242" s="831" t="s">
        <v>913</v>
      </c>
      <c r="U1242" s="862"/>
    </row>
    <row r="1243" spans="1:21" x14ac:dyDescent="0.4">
      <c r="A1243" s="428" t="s">
        <v>49</v>
      </c>
      <c r="B1243" s="375" t="s">
        <v>416</v>
      </c>
      <c r="C1243" s="375" t="s">
        <v>64</v>
      </c>
      <c r="D1243" s="375" t="s">
        <v>406</v>
      </c>
      <c r="E1243" s="375" t="s">
        <v>717</v>
      </c>
      <c r="F1243" s="824">
        <v>0.34899999999999998</v>
      </c>
      <c r="G1243" s="375" t="s">
        <v>396</v>
      </c>
      <c r="H1243" s="375" t="s">
        <v>400</v>
      </c>
      <c r="I1243" s="763">
        <v>1.5000003554315054E-5</v>
      </c>
      <c r="J1243" s="375" t="s">
        <v>1023</v>
      </c>
      <c r="K1243" s="375" t="s">
        <v>477</v>
      </c>
      <c r="L1243" s="375" t="s">
        <v>1024</v>
      </c>
      <c r="M1243" s="375" t="s">
        <v>475</v>
      </c>
      <c r="N1243" s="831" t="s">
        <v>913</v>
      </c>
      <c r="U1243" s="862"/>
    </row>
    <row r="1244" spans="1:21" x14ac:dyDescent="0.4">
      <c r="A1244" s="428" t="s">
        <v>49</v>
      </c>
      <c r="B1244" s="375" t="s">
        <v>416</v>
      </c>
      <c r="C1244" s="375" t="s">
        <v>64</v>
      </c>
      <c r="D1244" s="375" t="s">
        <v>406</v>
      </c>
      <c r="E1244" s="375" t="s">
        <v>717</v>
      </c>
      <c r="F1244" s="824">
        <v>0.34899999999999998</v>
      </c>
      <c r="G1244" s="375" t="s">
        <v>1025</v>
      </c>
      <c r="H1244" s="375" t="s">
        <v>400</v>
      </c>
      <c r="I1244" s="763">
        <v>2.1023825742350111</v>
      </c>
      <c r="J1244" s="375" t="s">
        <v>1023</v>
      </c>
      <c r="K1244" s="375" t="s">
        <v>477</v>
      </c>
      <c r="L1244" s="375" t="s">
        <v>1024</v>
      </c>
      <c r="M1244" s="375" t="s">
        <v>475</v>
      </c>
      <c r="N1244" s="831" t="s">
        <v>913</v>
      </c>
      <c r="U1244" s="862"/>
    </row>
    <row r="1245" spans="1:21" x14ac:dyDescent="0.4">
      <c r="A1245" s="428" t="s">
        <v>49</v>
      </c>
      <c r="B1245" s="375" t="s">
        <v>416</v>
      </c>
      <c r="C1245" s="375" t="s">
        <v>64</v>
      </c>
      <c r="D1245" s="375" t="s">
        <v>406</v>
      </c>
      <c r="E1245" s="375" t="s">
        <v>717</v>
      </c>
      <c r="F1245" s="824">
        <v>0.34899999999999998</v>
      </c>
      <c r="G1245" s="375" t="s">
        <v>387</v>
      </c>
      <c r="H1245" s="375" t="s">
        <v>401</v>
      </c>
      <c r="I1245" s="378">
        <v>1.4811811875518119E-5</v>
      </c>
      <c r="J1245" s="375" t="s">
        <v>1023</v>
      </c>
      <c r="K1245" s="375" t="s">
        <v>477</v>
      </c>
      <c r="L1245" s="375" t="s">
        <v>1024</v>
      </c>
      <c r="M1245" s="375" t="s">
        <v>475</v>
      </c>
      <c r="N1245" s="831" t="s">
        <v>915</v>
      </c>
      <c r="U1245" s="862"/>
    </row>
    <row r="1246" spans="1:21" x14ac:dyDescent="0.4">
      <c r="A1246" s="428" t="s">
        <v>49</v>
      </c>
      <c r="B1246" s="375" t="s">
        <v>416</v>
      </c>
      <c r="C1246" s="375" t="s">
        <v>64</v>
      </c>
      <c r="D1246" s="375" t="s">
        <v>406</v>
      </c>
      <c r="E1246" s="375" t="s">
        <v>717</v>
      </c>
      <c r="F1246" s="824">
        <v>0.34899999999999998</v>
      </c>
      <c r="G1246" s="375" t="s">
        <v>388</v>
      </c>
      <c r="H1246" s="375" t="s">
        <v>401</v>
      </c>
      <c r="I1246" s="378">
        <v>1.1846175246406872E-4</v>
      </c>
      <c r="J1246" s="375" t="s">
        <v>1023</v>
      </c>
      <c r="K1246" s="375" t="s">
        <v>477</v>
      </c>
      <c r="L1246" s="375" t="s">
        <v>1024</v>
      </c>
      <c r="M1246" s="375" t="s">
        <v>475</v>
      </c>
      <c r="N1246" s="831" t="s">
        <v>915</v>
      </c>
      <c r="U1246" s="862"/>
    </row>
    <row r="1247" spans="1:21" x14ac:dyDescent="0.4">
      <c r="A1247" s="428" t="s">
        <v>49</v>
      </c>
      <c r="B1247" s="375" t="s">
        <v>416</v>
      </c>
      <c r="C1247" s="375" t="s">
        <v>64</v>
      </c>
      <c r="D1247" s="375" t="s">
        <v>406</v>
      </c>
      <c r="E1247" s="375" t="s">
        <v>717</v>
      </c>
      <c r="F1247" s="824">
        <v>0.34899999999999998</v>
      </c>
      <c r="G1247" s="375" t="s">
        <v>389</v>
      </c>
      <c r="H1247" s="375" t="s">
        <v>401</v>
      </c>
      <c r="I1247" s="378">
        <v>8.7382857965879795E-4</v>
      </c>
      <c r="J1247" s="375" t="s">
        <v>1023</v>
      </c>
      <c r="K1247" s="375" t="s">
        <v>477</v>
      </c>
      <c r="L1247" s="375" t="s">
        <v>1024</v>
      </c>
      <c r="M1247" s="375" t="s">
        <v>475</v>
      </c>
      <c r="N1247" s="831" t="s">
        <v>915</v>
      </c>
      <c r="U1247" s="862"/>
    </row>
    <row r="1248" spans="1:21" x14ac:dyDescent="0.4">
      <c r="A1248" s="428" t="s">
        <v>49</v>
      </c>
      <c r="B1248" s="375" t="s">
        <v>416</v>
      </c>
      <c r="C1248" s="375" t="s">
        <v>64</v>
      </c>
      <c r="D1248" s="375" t="s">
        <v>406</v>
      </c>
      <c r="E1248" s="375" t="s">
        <v>717</v>
      </c>
      <c r="F1248" s="824">
        <v>0.34899999999999998</v>
      </c>
      <c r="G1248" s="375" t="s">
        <v>390</v>
      </c>
      <c r="H1248" s="375" t="s">
        <v>401</v>
      </c>
      <c r="I1248" s="378">
        <v>2.2850223287961742E-4</v>
      </c>
      <c r="J1248" s="375" t="s">
        <v>1023</v>
      </c>
      <c r="K1248" s="375" t="s">
        <v>477</v>
      </c>
      <c r="L1248" s="375" t="s">
        <v>1024</v>
      </c>
      <c r="M1248" s="375" t="s">
        <v>475</v>
      </c>
      <c r="N1248" s="831" t="s">
        <v>915</v>
      </c>
      <c r="U1248" s="862"/>
    </row>
    <row r="1249" spans="1:21" x14ac:dyDescent="0.4">
      <c r="A1249" s="428" t="s">
        <v>49</v>
      </c>
      <c r="B1249" s="375" t="s">
        <v>416</v>
      </c>
      <c r="C1249" s="375" t="s">
        <v>64</v>
      </c>
      <c r="D1249" s="375" t="s">
        <v>406</v>
      </c>
      <c r="E1249" s="375" t="s">
        <v>717</v>
      </c>
      <c r="F1249" s="824">
        <v>0.34899999999999998</v>
      </c>
      <c r="G1249" s="375" t="s">
        <v>391</v>
      </c>
      <c r="H1249" s="375" t="s">
        <v>401</v>
      </c>
      <c r="I1249" s="378">
        <v>1.8023186292613952E-4</v>
      </c>
      <c r="J1249" s="375" t="s">
        <v>1023</v>
      </c>
      <c r="K1249" s="375" t="s">
        <v>477</v>
      </c>
      <c r="L1249" s="375" t="s">
        <v>1024</v>
      </c>
      <c r="M1249" s="375" t="s">
        <v>475</v>
      </c>
      <c r="N1249" s="831" t="s">
        <v>915</v>
      </c>
      <c r="U1249" s="862"/>
    </row>
    <row r="1250" spans="1:21" x14ac:dyDescent="0.4">
      <c r="A1250" s="428" t="s">
        <v>49</v>
      </c>
      <c r="B1250" s="375" t="s">
        <v>416</v>
      </c>
      <c r="C1250" s="375" t="s">
        <v>64</v>
      </c>
      <c r="D1250" s="375" t="s">
        <v>406</v>
      </c>
      <c r="E1250" s="375" t="s">
        <v>717</v>
      </c>
      <c r="F1250" s="824">
        <v>0.34899999999999998</v>
      </c>
      <c r="G1250" s="375" t="s">
        <v>392</v>
      </c>
      <c r="H1250" s="375" t="s">
        <v>401</v>
      </c>
      <c r="I1250" s="378">
        <v>2.8148292702354994E-3</v>
      </c>
      <c r="J1250" s="375" t="s">
        <v>1023</v>
      </c>
      <c r="K1250" s="375" t="s">
        <v>477</v>
      </c>
      <c r="L1250" s="375" t="s">
        <v>1024</v>
      </c>
      <c r="M1250" s="375" t="s">
        <v>475</v>
      </c>
      <c r="N1250" s="831" t="s">
        <v>915</v>
      </c>
      <c r="U1250" s="862"/>
    </row>
    <row r="1251" spans="1:21" x14ac:dyDescent="0.4">
      <c r="A1251" s="428" t="s">
        <v>49</v>
      </c>
      <c r="B1251" s="375" t="s">
        <v>416</v>
      </c>
      <c r="C1251" s="375" t="s">
        <v>64</v>
      </c>
      <c r="D1251" s="375" t="s">
        <v>406</v>
      </c>
      <c r="E1251" s="375" t="s">
        <v>717</v>
      </c>
      <c r="F1251" s="824">
        <v>0.34899999999999998</v>
      </c>
      <c r="G1251" s="375" t="s">
        <v>393</v>
      </c>
      <c r="H1251" s="375" t="s">
        <v>401</v>
      </c>
      <c r="I1251" s="378">
        <v>7.7443255292542101E-6</v>
      </c>
      <c r="J1251" s="375" t="s">
        <v>1023</v>
      </c>
      <c r="K1251" s="375" t="s">
        <v>477</v>
      </c>
      <c r="L1251" s="375" t="s">
        <v>1024</v>
      </c>
      <c r="M1251" s="375" t="s">
        <v>475</v>
      </c>
      <c r="N1251" s="831" t="s">
        <v>915</v>
      </c>
      <c r="U1251" s="862"/>
    </row>
    <row r="1252" spans="1:21" x14ac:dyDescent="0.4">
      <c r="A1252" s="428" t="s">
        <v>49</v>
      </c>
      <c r="B1252" s="375" t="s">
        <v>416</v>
      </c>
      <c r="C1252" s="375" t="s">
        <v>64</v>
      </c>
      <c r="D1252" s="375" t="s">
        <v>406</v>
      </c>
      <c r="E1252" s="375" t="s">
        <v>717</v>
      </c>
      <c r="F1252" s="824">
        <v>0.34899999999999998</v>
      </c>
      <c r="G1252" s="375" t="s">
        <v>394</v>
      </c>
      <c r="H1252" s="375" t="s">
        <v>401</v>
      </c>
      <c r="I1252" s="378">
        <v>1.4589473825753993E-5</v>
      </c>
      <c r="J1252" s="375" t="s">
        <v>1023</v>
      </c>
      <c r="K1252" s="375" t="s">
        <v>477</v>
      </c>
      <c r="L1252" s="375" t="s">
        <v>1024</v>
      </c>
      <c r="M1252" s="375" t="s">
        <v>475</v>
      </c>
      <c r="N1252" s="831" t="s">
        <v>915</v>
      </c>
      <c r="U1252" s="862"/>
    </row>
    <row r="1253" spans="1:21" x14ac:dyDescent="0.4">
      <c r="A1253" s="428" t="s">
        <v>49</v>
      </c>
      <c r="B1253" s="375" t="s">
        <v>416</v>
      </c>
      <c r="C1253" s="375" t="s">
        <v>64</v>
      </c>
      <c r="D1253" s="375" t="s">
        <v>406</v>
      </c>
      <c r="E1253" s="375" t="s">
        <v>717</v>
      </c>
      <c r="F1253" s="824">
        <v>0.34899999999999998</v>
      </c>
      <c r="G1253" s="375" t="s">
        <v>395</v>
      </c>
      <c r="H1253" s="375" t="s">
        <v>401</v>
      </c>
      <c r="I1253" s="378">
        <v>1.1288505074025222E-5</v>
      </c>
      <c r="J1253" s="375" t="s">
        <v>1023</v>
      </c>
      <c r="K1253" s="375" t="s">
        <v>477</v>
      </c>
      <c r="L1253" s="375" t="s">
        <v>1024</v>
      </c>
      <c r="M1253" s="375" t="s">
        <v>475</v>
      </c>
      <c r="N1253" s="831" t="s">
        <v>915</v>
      </c>
      <c r="U1253" s="862"/>
    </row>
    <row r="1254" spans="1:21" x14ac:dyDescent="0.4">
      <c r="A1254" s="433" t="s">
        <v>49</v>
      </c>
      <c r="B1254" s="378" t="s">
        <v>416</v>
      </c>
      <c r="C1254" s="378" t="s">
        <v>64</v>
      </c>
      <c r="D1254" s="378" t="s">
        <v>406</v>
      </c>
      <c r="E1254" s="378" t="s">
        <v>717</v>
      </c>
      <c r="F1254" s="397">
        <v>0.34899999999999998</v>
      </c>
      <c r="G1254" s="378" t="s">
        <v>396</v>
      </c>
      <c r="H1254" s="378" t="s">
        <v>401</v>
      </c>
      <c r="I1254" s="378">
        <v>1.5007889999503837E-5</v>
      </c>
      <c r="J1254" s="375" t="s">
        <v>1023</v>
      </c>
      <c r="K1254" s="378" t="s">
        <v>477</v>
      </c>
      <c r="L1254" s="375" t="s">
        <v>1024</v>
      </c>
      <c r="M1254" s="378" t="s">
        <v>475</v>
      </c>
      <c r="N1254" s="864" t="s">
        <v>915</v>
      </c>
      <c r="U1254" s="862"/>
    </row>
    <row r="1255" spans="1:21" x14ac:dyDescent="0.4">
      <c r="A1255" s="428" t="s">
        <v>49</v>
      </c>
      <c r="B1255" s="375" t="s">
        <v>416</v>
      </c>
      <c r="C1255" s="375" t="e">
        <f ca="1">MID(CELL("filename",#REF!),FIND("]",CELL("filename",#REF!))+1,256)</f>
        <v>#REF!</v>
      </c>
      <c r="D1255" s="375" t="s">
        <v>406</v>
      </c>
      <c r="E1255" s="375" t="str">
        <f>CONCATENATE(TEXT($C$71,"0%"), $A$71, "_", TEXT($C$72,"0%"),$A$72)</f>
        <v>ASCCCoal_ASCCCoal</v>
      </c>
      <c r="F1255" s="824" t="str">
        <f>$D$70</f>
        <v>Boiler</v>
      </c>
      <c r="G1255" s="375" t="s">
        <v>1025</v>
      </c>
      <c r="H1255" s="375" t="s">
        <v>401</v>
      </c>
      <c r="I1255" s="378" t="e">
        <f>(#REF!+#REF!)/1000/10^6/0.000293071</f>
        <v>#REF!</v>
      </c>
      <c r="J1255" s="375" t="s">
        <v>1023</v>
      </c>
      <c r="K1255" s="378" t="s">
        <v>477</v>
      </c>
      <c r="L1255" s="375" t="s">
        <v>1024</v>
      </c>
      <c r="M1255" s="378" t="s">
        <v>475</v>
      </c>
      <c r="N1255" s="831" t="e">
        <f ca="1">CONCATENATE("Electric tab Row 144-154 plus Row 188-198 for ", C1255, " ", F1255, " when Inputs tab E710 = ", E1255)</f>
        <v>#REF!</v>
      </c>
      <c r="U1255" s="862"/>
    </row>
    <row r="1256" spans="1:21" x14ac:dyDescent="0.4">
      <c r="A1256" s="428" t="s">
        <v>49</v>
      </c>
      <c r="B1256" s="375" t="s">
        <v>416</v>
      </c>
      <c r="C1256" s="375" t="s">
        <v>65</v>
      </c>
      <c r="D1256" s="375" t="s">
        <v>52</v>
      </c>
      <c r="E1256" s="375"/>
      <c r="F1256" s="824">
        <v>0.34300000000000003</v>
      </c>
      <c r="G1256" s="375" t="s">
        <v>387</v>
      </c>
      <c r="H1256" s="375" t="s">
        <v>400</v>
      </c>
      <c r="I1256" s="763">
        <v>1.8000004265178062E-5</v>
      </c>
      <c r="J1256" s="375" t="s">
        <v>1023</v>
      </c>
      <c r="K1256" s="375" t="s">
        <v>477</v>
      </c>
      <c r="L1256" s="375" t="s">
        <v>1024</v>
      </c>
      <c r="M1256" s="375" t="s">
        <v>475</v>
      </c>
      <c r="N1256" s="831" t="s">
        <v>929</v>
      </c>
      <c r="U1256" s="862"/>
    </row>
    <row r="1257" spans="1:21" x14ac:dyDescent="0.4">
      <c r="A1257" s="428" t="s">
        <v>49</v>
      </c>
      <c r="B1257" s="375" t="s">
        <v>416</v>
      </c>
      <c r="C1257" s="375" t="s">
        <v>65</v>
      </c>
      <c r="D1257" s="375" t="s">
        <v>52</v>
      </c>
      <c r="E1257" s="375"/>
      <c r="F1257" s="824">
        <v>0.34300000000000003</v>
      </c>
      <c r="G1257" s="375" t="s">
        <v>388</v>
      </c>
      <c r="H1257" s="375" t="s">
        <v>400</v>
      </c>
      <c r="I1257" s="763">
        <v>1.4700003483228752E-4</v>
      </c>
      <c r="J1257" s="375" t="s">
        <v>1023</v>
      </c>
      <c r="K1257" s="375" t="s">
        <v>477</v>
      </c>
      <c r="L1257" s="375" t="s">
        <v>1024</v>
      </c>
      <c r="M1257" s="375" t="s">
        <v>475</v>
      </c>
      <c r="N1257" s="831" t="s">
        <v>929</v>
      </c>
      <c r="U1257" s="862"/>
    </row>
    <row r="1258" spans="1:21" x14ac:dyDescent="0.4">
      <c r="A1258" s="428" t="s">
        <v>49</v>
      </c>
      <c r="B1258" s="375" t="s">
        <v>416</v>
      </c>
      <c r="C1258" s="375" t="s">
        <v>65</v>
      </c>
      <c r="D1258" s="375" t="s">
        <v>52</v>
      </c>
      <c r="E1258" s="375"/>
      <c r="F1258" s="824">
        <v>0.34300000000000003</v>
      </c>
      <c r="G1258" s="375" t="s">
        <v>389</v>
      </c>
      <c r="H1258" s="375" t="s">
        <v>400</v>
      </c>
      <c r="I1258" s="763">
        <v>1.4720003487967836E-3</v>
      </c>
      <c r="J1258" s="375" t="s">
        <v>1023</v>
      </c>
      <c r="K1258" s="375" t="s">
        <v>477</v>
      </c>
      <c r="L1258" s="375" t="s">
        <v>1024</v>
      </c>
      <c r="M1258" s="375" t="s">
        <v>475</v>
      </c>
      <c r="N1258" s="831" t="s">
        <v>929</v>
      </c>
      <c r="U1258" s="862"/>
    </row>
    <row r="1259" spans="1:21" x14ac:dyDescent="0.4">
      <c r="A1259" s="428" t="s">
        <v>49</v>
      </c>
      <c r="B1259" s="375" t="s">
        <v>416</v>
      </c>
      <c r="C1259" s="375" t="s">
        <v>65</v>
      </c>
      <c r="D1259" s="375" t="s">
        <v>52</v>
      </c>
      <c r="E1259" s="375"/>
      <c r="F1259" s="824">
        <v>0.34300000000000003</v>
      </c>
      <c r="G1259" s="375" t="s">
        <v>390</v>
      </c>
      <c r="H1259" s="375" t="s">
        <v>400</v>
      </c>
      <c r="I1259" s="763">
        <v>1.8600004407350664E-4</v>
      </c>
      <c r="J1259" s="375" t="s">
        <v>1023</v>
      </c>
      <c r="K1259" s="375" t="s">
        <v>477</v>
      </c>
      <c r="L1259" s="375" t="s">
        <v>1024</v>
      </c>
      <c r="M1259" s="375" t="s">
        <v>475</v>
      </c>
      <c r="N1259" s="831" t="s">
        <v>929</v>
      </c>
      <c r="U1259" s="862"/>
    </row>
    <row r="1260" spans="1:21" x14ac:dyDescent="0.4">
      <c r="A1260" s="428" t="s">
        <v>49</v>
      </c>
      <c r="B1260" s="375" t="s">
        <v>416</v>
      </c>
      <c r="C1260" s="375" t="s">
        <v>65</v>
      </c>
      <c r="D1260" s="375" t="s">
        <v>52</v>
      </c>
      <c r="E1260" s="375"/>
      <c r="F1260" s="824">
        <v>0.34300000000000003</v>
      </c>
      <c r="G1260" s="375" t="s">
        <v>391</v>
      </c>
      <c r="H1260" s="375" t="s">
        <v>400</v>
      </c>
      <c r="I1260" s="763">
        <v>1.6100003814964825E-4</v>
      </c>
      <c r="J1260" s="375" t="s">
        <v>1023</v>
      </c>
      <c r="K1260" s="375" t="s">
        <v>477</v>
      </c>
      <c r="L1260" s="375" t="s">
        <v>1024</v>
      </c>
      <c r="M1260" s="375" t="s">
        <v>475</v>
      </c>
      <c r="N1260" s="831" t="s">
        <v>929</v>
      </c>
      <c r="U1260" s="862"/>
    </row>
    <row r="1261" spans="1:21" x14ac:dyDescent="0.4">
      <c r="A1261" s="428" t="s">
        <v>49</v>
      </c>
      <c r="B1261" s="375" t="s">
        <v>416</v>
      </c>
      <c r="C1261" s="375" t="s">
        <v>65</v>
      </c>
      <c r="D1261" s="375" t="s">
        <v>52</v>
      </c>
      <c r="E1261" s="375"/>
      <c r="F1261" s="824">
        <v>0.34300000000000003</v>
      </c>
      <c r="G1261" s="375" t="s">
        <v>392</v>
      </c>
      <c r="H1261" s="375" t="s">
        <v>400</v>
      </c>
      <c r="I1261" s="763">
        <v>3.0430007210520468E-3</v>
      </c>
      <c r="J1261" s="375" t="s">
        <v>1023</v>
      </c>
      <c r="K1261" s="375" t="s">
        <v>477</v>
      </c>
      <c r="L1261" s="375" t="s">
        <v>1024</v>
      </c>
      <c r="M1261" s="375" t="s">
        <v>475</v>
      </c>
      <c r="N1261" s="831" t="s">
        <v>929</v>
      </c>
      <c r="U1261" s="862"/>
    </row>
    <row r="1262" spans="1:21" x14ac:dyDescent="0.4">
      <c r="A1262" s="428" t="s">
        <v>49</v>
      </c>
      <c r="B1262" s="375" t="s">
        <v>416</v>
      </c>
      <c r="C1262" s="375" t="s">
        <v>65</v>
      </c>
      <c r="D1262" s="375" t="s">
        <v>52</v>
      </c>
      <c r="E1262" s="375"/>
      <c r="F1262" s="824">
        <v>0.34300000000000003</v>
      </c>
      <c r="G1262" s="375" t="s">
        <v>393</v>
      </c>
      <c r="H1262" s="375" t="s">
        <v>400</v>
      </c>
      <c r="I1262" s="763">
        <v>6.9230016404348731E-6</v>
      </c>
      <c r="J1262" s="375" t="s">
        <v>1023</v>
      </c>
      <c r="K1262" s="375" t="s">
        <v>477</v>
      </c>
      <c r="L1262" s="375" t="s">
        <v>1024</v>
      </c>
      <c r="M1262" s="375" t="s">
        <v>475</v>
      </c>
      <c r="N1262" s="831" t="s">
        <v>929</v>
      </c>
      <c r="U1262" s="862"/>
    </row>
    <row r="1263" spans="1:21" x14ac:dyDescent="0.4">
      <c r="A1263" s="428" t="s">
        <v>49</v>
      </c>
      <c r="B1263" s="375" t="s">
        <v>416</v>
      </c>
      <c r="C1263" s="375" t="s">
        <v>65</v>
      </c>
      <c r="D1263" s="375" t="s">
        <v>52</v>
      </c>
      <c r="E1263" s="375"/>
      <c r="F1263" s="824">
        <v>0.34300000000000003</v>
      </c>
      <c r="G1263" s="375" t="s">
        <v>394</v>
      </c>
      <c r="H1263" s="375" t="s">
        <v>400</v>
      </c>
      <c r="I1263" s="763">
        <v>1.3041003090121508E-5</v>
      </c>
      <c r="J1263" s="375" t="s">
        <v>1023</v>
      </c>
      <c r="K1263" s="375" t="s">
        <v>477</v>
      </c>
      <c r="L1263" s="375" t="s">
        <v>1024</v>
      </c>
      <c r="M1263" s="375" t="s">
        <v>475</v>
      </c>
      <c r="N1263" s="831" t="s">
        <v>929</v>
      </c>
      <c r="U1263" s="862"/>
    </row>
    <row r="1264" spans="1:21" x14ac:dyDescent="0.4">
      <c r="A1264" s="428" t="s">
        <v>49</v>
      </c>
      <c r="B1264" s="375" t="s">
        <v>416</v>
      </c>
      <c r="C1264" s="832" t="s">
        <v>65</v>
      </c>
      <c r="D1264" s="375" t="s">
        <v>52</v>
      </c>
      <c r="E1264" s="832"/>
      <c r="F1264" s="824">
        <v>0.34300000000000003</v>
      </c>
      <c r="G1264" s="375" t="s">
        <v>395</v>
      </c>
      <c r="H1264" s="375" t="s">
        <v>400</v>
      </c>
      <c r="I1264" s="763">
        <v>1.000000236954337E-5</v>
      </c>
      <c r="J1264" s="375" t="s">
        <v>1023</v>
      </c>
      <c r="K1264" s="375" t="s">
        <v>477</v>
      </c>
      <c r="L1264" s="375" t="s">
        <v>1024</v>
      </c>
      <c r="M1264" s="375" t="s">
        <v>475</v>
      </c>
      <c r="N1264" s="834" t="s">
        <v>929</v>
      </c>
      <c r="U1264" s="862"/>
    </row>
    <row r="1265" spans="1:21" x14ac:dyDescent="0.4">
      <c r="A1265" s="428" t="s">
        <v>49</v>
      </c>
      <c r="B1265" s="375" t="s">
        <v>416</v>
      </c>
      <c r="C1265" s="832" t="s">
        <v>65</v>
      </c>
      <c r="D1265" s="375" t="s">
        <v>52</v>
      </c>
      <c r="E1265" s="375"/>
      <c r="F1265" s="824">
        <v>0.34300000000000003</v>
      </c>
      <c r="G1265" s="375" t="s">
        <v>396</v>
      </c>
      <c r="H1265" s="375" t="s">
        <v>400</v>
      </c>
      <c r="I1265" s="763">
        <v>1.6000003791269388E-5</v>
      </c>
      <c r="J1265" s="375" t="s">
        <v>1023</v>
      </c>
      <c r="K1265" s="375" t="s">
        <v>477</v>
      </c>
      <c r="L1265" s="375" t="s">
        <v>1024</v>
      </c>
      <c r="M1265" s="375" t="s">
        <v>475</v>
      </c>
      <c r="N1265" s="831" t="s">
        <v>929</v>
      </c>
      <c r="U1265" s="862"/>
    </row>
    <row r="1266" spans="1:21" x14ac:dyDescent="0.4">
      <c r="A1266" s="428" t="s">
        <v>49</v>
      </c>
      <c r="B1266" s="375" t="s">
        <v>416</v>
      </c>
      <c r="C1266" s="832" t="s">
        <v>65</v>
      </c>
      <c r="D1266" s="375" t="s">
        <v>52</v>
      </c>
      <c r="E1266" s="375"/>
      <c r="F1266" s="824">
        <v>0.34300000000000003</v>
      </c>
      <c r="G1266" s="375" t="s">
        <v>1025</v>
      </c>
      <c r="H1266" s="375" t="s">
        <v>400</v>
      </c>
      <c r="I1266" s="763">
        <v>2.1390266275708294</v>
      </c>
      <c r="J1266" s="375" t="s">
        <v>1023</v>
      </c>
      <c r="K1266" s="375" t="s">
        <v>477</v>
      </c>
      <c r="L1266" s="375" t="s">
        <v>1024</v>
      </c>
      <c r="M1266" s="375" t="s">
        <v>475</v>
      </c>
      <c r="N1266" s="831" t="s">
        <v>929</v>
      </c>
      <c r="U1266" s="862"/>
    </row>
    <row r="1267" spans="1:21" x14ac:dyDescent="0.4">
      <c r="A1267" s="428" t="s">
        <v>49</v>
      </c>
      <c r="B1267" s="375" t="s">
        <v>416</v>
      </c>
      <c r="C1267" s="832" t="s">
        <v>65</v>
      </c>
      <c r="D1267" s="375" t="s">
        <v>52</v>
      </c>
      <c r="E1267" s="375"/>
      <c r="F1267" s="824">
        <v>0.34300000000000003</v>
      </c>
      <c r="G1267" s="375" t="s">
        <v>387</v>
      </c>
      <c r="H1267" s="375" t="s">
        <v>401</v>
      </c>
      <c r="I1267" s="378">
        <v>1.8811812823335467E-5</v>
      </c>
      <c r="J1267" s="375" t="s">
        <v>1023</v>
      </c>
      <c r="K1267" s="375" t="s">
        <v>477</v>
      </c>
      <c r="L1267" s="375" t="s">
        <v>1024</v>
      </c>
      <c r="M1267" s="375" t="s">
        <v>475</v>
      </c>
      <c r="N1267" s="831" t="s">
        <v>933</v>
      </c>
      <c r="U1267" s="862"/>
    </row>
    <row r="1268" spans="1:21" x14ac:dyDescent="0.4">
      <c r="A1268" s="428" t="s">
        <v>49</v>
      </c>
      <c r="B1268" s="375" t="s">
        <v>416</v>
      </c>
      <c r="C1268" s="832" t="s">
        <v>65</v>
      </c>
      <c r="D1268" s="375" t="s">
        <v>52</v>
      </c>
      <c r="E1268" s="375"/>
      <c r="F1268" s="824">
        <v>0.34300000000000003</v>
      </c>
      <c r="G1268" s="375" t="s">
        <v>388</v>
      </c>
      <c r="H1268" s="375" t="s">
        <v>401</v>
      </c>
      <c r="I1268" s="378">
        <v>1.5246176052051614E-4</v>
      </c>
      <c r="J1268" s="375" t="s">
        <v>1023</v>
      </c>
      <c r="K1268" s="375" t="s">
        <v>477</v>
      </c>
      <c r="L1268" s="375" t="s">
        <v>1024</v>
      </c>
      <c r="M1268" s="375" t="s">
        <v>475</v>
      </c>
      <c r="N1268" s="831" t="s">
        <v>933</v>
      </c>
      <c r="U1268" s="862"/>
    </row>
    <row r="1269" spans="1:21" x14ac:dyDescent="0.4">
      <c r="A1269" s="428" t="s">
        <v>49</v>
      </c>
      <c r="B1269" s="375" t="s">
        <v>416</v>
      </c>
      <c r="C1269" s="832" t="s">
        <v>65</v>
      </c>
      <c r="D1269" s="375" t="s">
        <v>52</v>
      </c>
      <c r="E1269" s="375"/>
      <c r="F1269" s="824">
        <v>0.34300000000000003</v>
      </c>
      <c r="G1269" s="375" t="s">
        <v>389</v>
      </c>
      <c r="H1269" s="375" t="s">
        <v>401</v>
      </c>
      <c r="I1269" s="378">
        <v>1.4728287215944457E-3</v>
      </c>
      <c r="J1269" s="375" t="s">
        <v>1023</v>
      </c>
      <c r="K1269" s="375" t="s">
        <v>477</v>
      </c>
      <c r="L1269" s="375" t="s">
        <v>1024</v>
      </c>
      <c r="M1269" s="375" t="s">
        <v>475</v>
      </c>
      <c r="N1269" s="831" t="s">
        <v>933</v>
      </c>
      <c r="U1269" s="862"/>
    </row>
    <row r="1270" spans="1:21" x14ac:dyDescent="0.4">
      <c r="A1270" s="428" t="s">
        <v>49</v>
      </c>
      <c r="B1270" s="375" t="s">
        <v>416</v>
      </c>
      <c r="C1270" s="832" t="s">
        <v>65</v>
      </c>
      <c r="D1270" s="375" t="s">
        <v>52</v>
      </c>
      <c r="E1270" s="375"/>
      <c r="F1270" s="824">
        <v>0.34300000000000003</v>
      </c>
      <c r="G1270" s="375" t="s">
        <v>390</v>
      </c>
      <c r="H1270" s="375" t="s">
        <v>401</v>
      </c>
      <c r="I1270" s="378">
        <v>1.8650222292753525E-4</v>
      </c>
      <c r="J1270" s="375" t="s">
        <v>1023</v>
      </c>
      <c r="K1270" s="375" t="s">
        <v>477</v>
      </c>
      <c r="L1270" s="375" t="s">
        <v>1024</v>
      </c>
      <c r="M1270" s="375" t="s">
        <v>475</v>
      </c>
      <c r="N1270" s="831" t="s">
        <v>933</v>
      </c>
      <c r="U1270" s="862"/>
    </row>
    <row r="1271" spans="1:21" x14ac:dyDescent="0.4">
      <c r="A1271" s="428" t="s">
        <v>49</v>
      </c>
      <c r="B1271" s="375" t="s">
        <v>416</v>
      </c>
      <c r="C1271" s="832" t="s">
        <v>65</v>
      </c>
      <c r="D1271" s="375" t="s">
        <v>52</v>
      </c>
      <c r="E1271" s="375"/>
      <c r="F1271" s="824">
        <v>0.34300000000000003</v>
      </c>
      <c r="G1271" s="375" t="s">
        <v>391</v>
      </c>
      <c r="H1271" s="375" t="s">
        <v>401</v>
      </c>
      <c r="I1271" s="378">
        <v>1.6123185842400716E-4</v>
      </c>
      <c r="J1271" s="375" t="s">
        <v>1023</v>
      </c>
      <c r="K1271" s="375" t="s">
        <v>477</v>
      </c>
      <c r="L1271" s="375" t="s">
        <v>1024</v>
      </c>
      <c r="M1271" s="375" t="s">
        <v>475</v>
      </c>
      <c r="N1271" s="831" t="s">
        <v>933</v>
      </c>
      <c r="U1271" s="862"/>
    </row>
    <row r="1272" spans="1:21" x14ac:dyDescent="0.4">
      <c r="A1272" s="428" t="s">
        <v>49</v>
      </c>
      <c r="B1272" s="375" t="s">
        <v>416</v>
      </c>
      <c r="C1272" s="832" t="s">
        <v>65</v>
      </c>
      <c r="D1272" s="375" t="s">
        <v>52</v>
      </c>
      <c r="E1272" s="375"/>
      <c r="F1272" s="824">
        <v>0.34300000000000003</v>
      </c>
      <c r="G1272" s="375" t="s">
        <v>392</v>
      </c>
      <c r="H1272" s="375" t="s">
        <v>401</v>
      </c>
      <c r="I1272" s="378">
        <v>3.0458293249719507E-3</v>
      </c>
      <c r="J1272" s="375" t="s">
        <v>1023</v>
      </c>
      <c r="K1272" s="375" t="s">
        <v>477</v>
      </c>
      <c r="L1272" s="375" t="s">
        <v>1024</v>
      </c>
      <c r="M1272" s="375" t="s">
        <v>475</v>
      </c>
      <c r="N1272" s="831" t="s">
        <v>933</v>
      </c>
      <c r="U1272" s="862"/>
    </row>
    <row r="1273" spans="1:21" x14ac:dyDescent="0.4">
      <c r="A1273" s="428" t="s">
        <v>49</v>
      </c>
      <c r="B1273" s="375" t="s">
        <v>416</v>
      </c>
      <c r="C1273" s="832" t="s">
        <v>65</v>
      </c>
      <c r="D1273" s="375" t="s">
        <v>52</v>
      </c>
      <c r="E1273" s="375"/>
      <c r="F1273" s="824">
        <v>0.34300000000000003</v>
      </c>
      <c r="G1273" s="375" t="s">
        <v>393</v>
      </c>
      <c r="H1273" s="375" t="s">
        <v>401</v>
      </c>
      <c r="I1273" s="378">
        <v>6.927325335662516E-6</v>
      </c>
      <c r="J1273" s="375" t="s">
        <v>1023</v>
      </c>
      <c r="K1273" s="375" t="s">
        <v>477</v>
      </c>
      <c r="L1273" s="375" t="s">
        <v>1024</v>
      </c>
      <c r="M1273" s="375" t="s">
        <v>475</v>
      </c>
      <c r="N1273" s="831" t="s">
        <v>933</v>
      </c>
      <c r="U1273" s="862"/>
    </row>
    <row r="1274" spans="1:21" x14ac:dyDescent="0.4">
      <c r="A1274" s="428" t="s">
        <v>49</v>
      </c>
      <c r="B1274" s="375" t="s">
        <v>416</v>
      </c>
      <c r="C1274" s="832" t="s">
        <v>65</v>
      </c>
      <c r="D1274" s="375" t="s">
        <v>52</v>
      </c>
      <c r="E1274" s="375"/>
      <c r="F1274" s="824">
        <v>0.34300000000000003</v>
      </c>
      <c r="G1274" s="375" t="s">
        <v>394</v>
      </c>
      <c r="H1274" s="375" t="s">
        <v>401</v>
      </c>
      <c r="I1274" s="378">
        <v>1.3050473461081271E-5</v>
      </c>
      <c r="J1274" s="375" t="s">
        <v>1023</v>
      </c>
      <c r="K1274" s="375" t="s">
        <v>477</v>
      </c>
      <c r="L1274" s="375" t="s">
        <v>1024</v>
      </c>
      <c r="M1274" s="375" t="s">
        <v>475</v>
      </c>
      <c r="N1274" s="831" t="s">
        <v>933</v>
      </c>
      <c r="U1274" s="862"/>
    </row>
    <row r="1275" spans="1:21" x14ac:dyDescent="0.4">
      <c r="A1275" s="428" t="s">
        <v>49</v>
      </c>
      <c r="B1275" s="375" t="s">
        <v>416</v>
      </c>
      <c r="C1275" s="832" t="s">
        <v>65</v>
      </c>
      <c r="D1275" s="375" t="s">
        <v>52</v>
      </c>
      <c r="E1275" s="375"/>
      <c r="F1275" s="824">
        <v>0.34300000000000003</v>
      </c>
      <c r="G1275" s="375" t="s">
        <v>395</v>
      </c>
      <c r="H1275" s="375" t="s">
        <v>401</v>
      </c>
      <c r="I1275" s="378">
        <v>1.1288505074025222E-5</v>
      </c>
      <c r="J1275" s="375" t="s">
        <v>1023</v>
      </c>
      <c r="K1275" s="375" t="s">
        <v>477</v>
      </c>
      <c r="L1275" s="375" t="s">
        <v>1024</v>
      </c>
      <c r="M1275" s="375" t="s">
        <v>475</v>
      </c>
      <c r="N1275" s="831" t="s">
        <v>933</v>
      </c>
      <c r="U1275" s="862"/>
    </row>
    <row r="1276" spans="1:21" x14ac:dyDescent="0.4">
      <c r="A1276" s="428" t="s">
        <v>49</v>
      </c>
      <c r="B1276" s="375" t="s">
        <v>416</v>
      </c>
      <c r="C1276" s="832" t="s">
        <v>65</v>
      </c>
      <c r="D1276" s="375" t="s">
        <v>52</v>
      </c>
      <c r="E1276" s="375"/>
      <c r="F1276" s="824">
        <v>0.34300000000000003</v>
      </c>
      <c r="G1276" s="375" t="s">
        <v>396</v>
      </c>
      <c r="H1276" s="375" t="s">
        <v>401</v>
      </c>
      <c r="I1276" s="378">
        <v>1.6007890236458171E-5</v>
      </c>
      <c r="J1276" s="375" t="s">
        <v>1023</v>
      </c>
      <c r="K1276" s="375" t="s">
        <v>477</v>
      </c>
      <c r="L1276" s="375" t="s">
        <v>1024</v>
      </c>
      <c r="M1276" s="375" t="s">
        <v>475</v>
      </c>
      <c r="N1276" s="831" t="s">
        <v>933</v>
      </c>
      <c r="U1276" s="862"/>
    </row>
    <row r="1277" spans="1:21" x14ac:dyDescent="0.4">
      <c r="A1277" s="428" t="s">
        <v>49</v>
      </c>
      <c r="B1277" s="375" t="s">
        <v>416</v>
      </c>
      <c r="C1277" s="832" t="s">
        <v>65</v>
      </c>
      <c r="D1277" s="375" t="s">
        <v>52</v>
      </c>
      <c r="E1277" s="375"/>
      <c r="F1277" s="824">
        <v>0.34300000000000003</v>
      </c>
      <c r="G1277" s="375" t="s">
        <v>1025</v>
      </c>
      <c r="H1277" s="375" t="s">
        <v>401</v>
      </c>
      <c r="I1277" s="378">
        <v>2.1407387903611221</v>
      </c>
      <c r="J1277" s="375" t="s">
        <v>1023</v>
      </c>
      <c r="K1277" s="375" t="s">
        <v>477</v>
      </c>
      <c r="L1277" s="375" t="s">
        <v>1024</v>
      </c>
      <c r="M1277" s="375" t="s">
        <v>475</v>
      </c>
      <c r="N1277" s="831" t="s">
        <v>933</v>
      </c>
      <c r="U1277" s="862"/>
    </row>
    <row r="1278" spans="1:21" x14ac:dyDescent="0.4">
      <c r="A1278" s="428" t="s">
        <v>49</v>
      </c>
      <c r="B1278" s="375" t="s">
        <v>416</v>
      </c>
      <c r="C1278" s="832" t="s">
        <v>65</v>
      </c>
      <c r="D1278" s="375" t="s">
        <v>53</v>
      </c>
      <c r="E1278" s="375"/>
      <c r="F1278" s="824">
        <v>0.39</v>
      </c>
      <c r="G1278" s="375" t="s">
        <v>387</v>
      </c>
      <c r="H1278" s="375" t="s">
        <v>400</v>
      </c>
      <c r="I1278" s="763">
        <v>9.0000021325890313E-7</v>
      </c>
      <c r="J1278" s="375" t="s">
        <v>1023</v>
      </c>
      <c r="K1278" s="375" t="s">
        <v>477</v>
      </c>
      <c r="L1278" s="375" t="s">
        <v>1024</v>
      </c>
      <c r="M1278" s="375" t="s">
        <v>475</v>
      </c>
      <c r="N1278" s="831" t="s">
        <v>939</v>
      </c>
      <c r="U1278" s="862"/>
    </row>
    <row r="1279" spans="1:21" x14ac:dyDescent="0.4">
      <c r="A1279" s="428" t="s">
        <v>49</v>
      </c>
      <c r="B1279" s="375" t="s">
        <v>416</v>
      </c>
      <c r="C1279" s="832" t="s">
        <v>65</v>
      </c>
      <c r="D1279" s="375" t="s">
        <v>53</v>
      </c>
      <c r="E1279" s="375"/>
      <c r="F1279" s="824">
        <v>0.39</v>
      </c>
      <c r="G1279" s="375" t="s">
        <v>388</v>
      </c>
      <c r="H1279" s="375" t="s">
        <v>400</v>
      </c>
      <c r="I1279" s="763">
        <v>1.5100003578010487E-5</v>
      </c>
      <c r="J1279" s="375" t="s">
        <v>1023</v>
      </c>
      <c r="K1279" s="375" t="s">
        <v>477</v>
      </c>
      <c r="L1279" s="375" t="s">
        <v>1024</v>
      </c>
      <c r="M1279" s="375" t="s">
        <v>475</v>
      </c>
      <c r="N1279" s="831" t="s">
        <v>939</v>
      </c>
      <c r="U1279" s="862"/>
    </row>
    <row r="1280" spans="1:21" x14ac:dyDescent="0.4">
      <c r="A1280" s="428" t="s">
        <v>49</v>
      </c>
      <c r="B1280" s="375" t="s">
        <v>416</v>
      </c>
      <c r="C1280" s="832" t="s">
        <v>65</v>
      </c>
      <c r="D1280" s="375" t="s">
        <v>53</v>
      </c>
      <c r="E1280" s="375"/>
      <c r="F1280" s="824">
        <v>0.39</v>
      </c>
      <c r="G1280" s="375" t="s">
        <v>389</v>
      </c>
      <c r="H1280" s="375" t="s">
        <v>400</v>
      </c>
      <c r="I1280" s="763">
        <v>2.3500005568426909E-4</v>
      </c>
      <c r="J1280" s="375" t="s">
        <v>1023</v>
      </c>
      <c r="K1280" s="375" t="s">
        <v>477</v>
      </c>
      <c r="L1280" s="375" t="s">
        <v>1024</v>
      </c>
      <c r="M1280" s="375" t="s">
        <v>475</v>
      </c>
      <c r="N1280" s="831" t="s">
        <v>939</v>
      </c>
      <c r="U1280" s="862"/>
    </row>
    <row r="1281" spans="1:21" x14ac:dyDescent="0.4">
      <c r="A1281" s="428" t="s">
        <v>49</v>
      </c>
      <c r="B1281" s="375" t="s">
        <v>416</v>
      </c>
      <c r="C1281" s="832" t="s">
        <v>65</v>
      </c>
      <c r="D1281" s="375" t="s">
        <v>53</v>
      </c>
      <c r="E1281" s="375"/>
      <c r="F1281" s="824">
        <v>0.39</v>
      </c>
      <c r="G1281" s="375" t="s">
        <v>390</v>
      </c>
      <c r="H1281" s="375" t="s">
        <v>400</v>
      </c>
      <c r="I1281" s="763">
        <v>2.8400006729503167E-5</v>
      </c>
      <c r="J1281" s="375" t="s">
        <v>1023</v>
      </c>
      <c r="K1281" s="375" t="s">
        <v>477</v>
      </c>
      <c r="L1281" s="375" t="s">
        <v>1024</v>
      </c>
      <c r="M1281" s="375" t="s">
        <v>475</v>
      </c>
      <c r="N1281" s="831" t="s">
        <v>939</v>
      </c>
      <c r="U1281" s="862"/>
    </row>
    <row r="1282" spans="1:21" x14ac:dyDescent="0.4">
      <c r="A1282" s="428" t="s">
        <v>49</v>
      </c>
      <c r="B1282" s="375" t="s">
        <v>416</v>
      </c>
      <c r="C1282" s="832" t="s">
        <v>65</v>
      </c>
      <c r="D1282" s="375" t="s">
        <v>53</v>
      </c>
      <c r="E1282" s="375"/>
      <c r="F1282" s="824">
        <v>0.39</v>
      </c>
      <c r="G1282" s="375" t="s">
        <v>391</v>
      </c>
      <c r="H1282" s="375" t="s">
        <v>400</v>
      </c>
      <c r="I1282" s="763">
        <v>8.2700019596123672E-6</v>
      </c>
      <c r="J1282" s="375" t="s">
        <v>1023</v>
      </c>
      <c r="K1282" s="375" t="s">
        <v>477</v>
      </c>
      <c r="L1282" s="375" t="s">
        <v>1024</v>
      </c>
      <c r="M1282" s="375" t="s">
        <v>475</v>
      </c>
      <c r="N1282" s="831" t="s">
        <v>939</v>
      </c>
      <c r="U1282" s="862"/>
    </row>
    <row r="1283" spans="1:21" x14ac:dyDescent="0.4">
      <c r="A1283" s="428" t="s">
        <v>49</v>
      </c>
      <c r="B1283" s="375" t="s">
        <v>416</v>
      </c>
      <c r="C1283" s="832" t="s">
        <v>65</v>
      </c>
      <c r="D1283" s="375" t="s">
        <v>53</v>
      </c>
      <c r="E1283" s="375"/>
      <c r="F1283" s="824">
        <v>0.39</v>
      </c>
      <c r="G1283" s="375" t="s">
        <v>392</v>
      </c>
      <c r="H1283" s="375" t="s">
        <v>400</v>
      </c>
      <c r="I1283" s="763">
        <v>4.910001163445794E-6</v>
      </c>
      <c r="J1283" s="375" t="s">
        <v>1023</v>
      </c>
      <c r="K1283" s="375" t="s">
        <v>477</v>
      </c>
      <c r="L1283" s="375" t="s">
        <v>1024</v>
      </c>
      <c r="M1283" s="375" t="s">
        <v>475</v>
      </c>
      <c r="N1283" s="831" t="s">
        <v>939</v>
      </c>
      <c r="U1283" s="862"/>
    </row>
    <row r="1284" spans="1:21" x14ac:dyDescent="0.4">
      <c r="A1284" s="428" t="s">
        <v>49</v>
      </c>
      <c r="B1284" s="375" t="s">
        <v>416</v>
      </c>
      <c r="C1284" s="832" t="s">
        <v>65</v>
      </c>
      <c r="D1284" s="375" t="s">
        <v>53</v>
      </c>
      <c r="E1284" s="375"/>
      <c r="F1284" s="824">
        <v>0.39</v>
      </c>
      <c r="G1284" s="375" t="s">
        <v>393</v>
      </c>
      <c r="H1284" s="375" t="s">
        <v>400</v>
      </c>
      <c r="I1284" s="763">
        <v>3.5561008426333167E-7</v>
      </c>
      <c r="J1284" s="375" t="s">
        <v>1023</v>
      </c>
      <c r="K1284" s="375" t="s">
        <v>477</v>
      </c>
      <c r="L1284" s="375" t="s">
        <v>1024</v>
      </c>
      <c r="M1284" s="375" t="s">
        <v>475</v>
      </c>
      <c r="N1284" s="831" t="s">
        <v>939</v>
      </c>
      <c r="U1284" s="862"/>
    </row>
    <row r="1285" spans="1:21" x14ac:dyDescent="0.4">
      <c r="A1285" s="428" t="s">
        <v>49</v>
      </c>
      <c r="B1285" s="375" t="s">
        <v>416</v>
      </c>
      <c r="C1285" s="832" t="s">
        <v>65</v>
      </c>
      <c r="D1285" s="375" t="s">
        <v>53</v>
      </c>
      <c r="E1285" s="375"/>
      <c r="F1285" s="824">
        <v>0.39</v>
      </c>
      <c r="G1285" s="375" t="s">
        <v>394</v>
      </c>
      <c r="H1285" s="375" t="s">
        <v>400</v>
      </c>
      <c r="I1285" s="763">
        <v>6.6987015872860153E-7</v>
      </c>
      <c r="J1285" s="375" t="s">
        <v>1023</v>
      </c>
      <c r="K1285" s="375" t="s">
        <v>477</v>
      </c>
      <c r="L1285" s="375" t="s">
        <v>1024</v>
      </c>
      <c r="M1285" s="375" t="s">
        <v>475</v>
      </c>
      <c r="N1285" s="831" t="s">
        <v>939</v>
      </c>
      <c r="U1285" s="862"/>
    </row>
    <row r="1286" spans="1:21" x14ac:dyDescent="0.4">
      <c r="A1286" s="428" t="s">
        <v>49</v>
      </c>
      <c r="B1286" s="375" t="s">
        <v>416</v>
      </c>
      <c r="C1286" s="832" t="s">
        <v>65</v>
      </c>
      <c r="D1286" s="375" t="s">
        <v>53</v>
      </c>
      <c r="E1286" s="375"/>
      <c r="F1286" s="824">
        <v>0.39</v>
      </c>
      <c r="G1286" s="375" t="s">
        <v>395</v>
      </c>
      <c r="H1286" s="375" t="s">
        <v>400</v>
      </c>
      <c r="I1286" s="763">
        <v>9.0000021325890309E-6</v>
      </c>
      <c r="J1286" s="375" t="s">
        <v>1023</v>
      </c>
      <c r="K1286" s="375" t="s">
        <v>477</v>
      </c>
      <c r="L1286" s="375" t="s">
        <v>1024</v>
      </c>
      <c r="M1286" s="375" t="s">
        <v>475</v>
      </c>
      <c r="N1286" s="831" t="s">
        <v>939</v>
      </c>
      <c r="U1286" s="862"/>
    </row>
    <row r="1287" spans="1:21" x14ac:dyDescent="0.4">
      <c r="A1287" s="428" t="s">
        <v>49</v>
      </c>
      <c r="B1287" s="375" t="s">
        <v>416</v>
      </c>
      <c r="C1287" s="832" t="s">
        <v>65</v>
      </c>
      <c r="D1287" s="375" t="s">
        <v>53</v>
      </c>
      <c r="E1287" s="375"/>
      <c r="F1287" s="824">
        <v>0.39</v>
      </c>
      <c r="G1287" s="375" t="s">
        <v>396</v>
      </c>
      <c r="H1287" s="375" t="s">
        <v>400</v>
      </c>
      <c r="I1287" s="763">
        <v>1.3500003198883547E-5</v>
      </c>
      <c r="J1287" s="375" t="s">
        <v>1023</v>
      </c>
      <c r="K1287" s="375" t="s">
        <v>477</v>
      </c>
      <c r="L1287" s="375" t="s">
        <v>1024</v>
      </c>
      <c r="M1287" s="375" t="s">
        <v>475</v>
      </c>
      <c r="N1287" s="831" t="s">
        <v>939</v>
      </c>
      <c r="U1287" s="862"/>
    </row>
    <row r="1288" spans="1:21" x14ac:dyDescent="0.4">
      <c r="A1288" s="428" t="s">
        <v>49</v>
      </c>
      <c r="B1288" s="375" t="s">
        <v>416</v>
      </c>
      <c r="C1288" s="832" t="s">
        <v>65</v>
      </c>
      <c r="D1288" s="375" t="s">
        <v>53</v>
      </c>
      <c r="E1288" s="375"/>
      <c r="F1288" s="824">
        <v>0.39</v>
      </c>
      <c r="G1288" s="375" t="s">
        <v>1025</v>
      </c>
      <c r="H1288" s="375" t="s">
        <v>400</v>
      </c>
      <c r="I1288" s="763">
        <v>1.8817311015001061</v>
      </c>
      <c r="J1288" s="375" t="s">
        <v>1023</v>
      </c>
      <c r="K1288" s="375" t="s">
        <v>477</v>
      </c>
      <c r="L1288" s="375" t="s">
        <v>1024</v>
      </c>
      <c r="M1288" s="375" t="s">
        <v>475</v>
      </c>
      <c r="N1288" s="831" t="s">
        <v>939</v>
      </c>
      <c r="U1288" s="862"/>
    </row>
    <row r="1289" spans="1:21" x14ac:dyDescent="0.4">
      <c r="A1289" s="428" t="s">
        <v>49</v>
      </c>
      <c r="B1289" s="375" t="s">
        <v>416</v>
      </c>
      <c r="C1289" s="832" t="s">
        <v>65</v>
      </c>
      <c r="D1289" s="375" t="s">
        <v>53</v>
      </c>
      <c r="E1289" s="375"/>
      <c r="F1289" s="824">
        <v>0.39</v>
      </c>
      <c r="G1289" s="375" t="s">
        <v>387</v>
      </c>
      <c r="H1289" s="375" t="s">
        <v>401</v>
      </c>
      <c r="I1289" s="378">
        <v>1.7118087714163085E-6</v>
      </c>
      <c r="J1289" s="375" t="s">
        <v>1023</v>
      </c>
      <c r="K1289" s="375" t="s">
        <v>477</v>
      </c>
      <c r="L1289" s="375" t="s">
        <v>1024</v>
      </c>
      <c r="M1289" s="375" t="s">
        <v>475</v>
      </c>
      <c r="N1289" s="831" t="s">
        <v>941</v>
      </c>
      <c r="U1289" s="862"/>
    </row>
    <row r="1290" spans="1:21" x14ac:dyDescent="0.4">
      <c r="A1290" s="428" t="s">
        <v>49</v>
      </c>
      <c r="B1290" s="375" t="s">
        <v>416</v>
      </c>
      <c r="C1290" s="832" t="s">
        <v>65</v>
      </c>
      <c r="D1290" s="375" t="s">
        <v>53</v>
      </c>
      <c r="E1290" s="375"/>
      <c r="F1290" s="824">
        <v>0.39</v>
      </c>
      <c r="G1290" s="375" t="s">
        <v>388</v>
      </c>
      <c r="H1290" s="375" t="s">
        <v>401</v>
      </c>
      <c r="I1290" s="378">
        <v>2.0561729266239141E-5</v>
      </c>
      <c r="J1290" s="375" t="s">
        <v>1023</v>
      </c>
      <c r="K1290" s="375" t="s">
        <v>477</v>
      </c>
      <c r="L1290" s="375" t="s">
        <v>1024</v>
      </c>
      <c r="M1290" s="375" t="s">
        <v>475</v>
      </c>
      <c r="N1290" s="831" t="s">
        <v>941</v>
      </c>
      <c r="U1290" s="862"/>
    </row>
    <row r="1291" spans="1:21" x14ac:dyDescent="0.4">
      <c r="A1291" s="428" t="s">
        <v>49</v>
      </c>
      <c r="B1291" s="375" t="s">
        <v>416</v>
      </c>
      <c r="C1291" s="832" t="s">
        <v>65</v>
      </c>
      <c r="D1291" s="375" t="s">
        <v>53</v>
      </c>
      <c r="E1291" s="375"/>
      <c r="F1291" s="824">
        <v>0.39</v>
      </c>
      <c r="G1291" s="375" t="s">
        <v>389</v>
      </c>
      <c r="H1291" s="375" t="s">
        <v>401</v>
      </c>
      <c r="I1291" s="378">
        <v>2.3582842848193105E-4</v>
      </c>
      <c r="J1291" s="375" t="s">
        <v>1023</v>
      </c>
      <c r="K1291" s="375" t="s">
        <v>477</v>
      </c>
      <c r="L1291" s="375" t="s">
        <v>1024</v>
      </c>
      <c r="M1291" s="375" t="s">
        <v>475</v>
      </c>
      <c r="N1291" s="831" t="s">
        <v>941</v>
      </c>
      <c r="U1291" s="862"/>
    </row>
    <row r="1292" spans="1:21" x14ac:dyDescent="0.4">
      <c r="A1292" s="428" t="s">
        <v>49</v>
      </c>
      <c r="B1292" s="375" t="s">
        <v>416</v>
      </c>
      <c r="C1292" s="832" t="s">
        <v>65</v>
      </c>
      <c r="D1292" s="375" t="s">
        <v>53</v>
      </c>
      <c r="E1292" s="375"/>
      <c r="F1292" s="824">
        <v>0.39</v>
      </c>
      <c r="G1292" s="375" t="s">
        <v>390</v>
      </c>
      <c r="H1292" s="375" t="s">
        <v>401</v>
      </c>
      <c r="I1292" s="378">
        <v>2.8902185583531793E-5</v>
      </c>
      <c r="J1292" s="375" t="s">
        <v>1023</v>
      </c>
      <c r="K1292" s="375" t="s">
        <v>477</v>
      </c>
      <c r="L1292" s="375" t="s">
        <v>1024</v>
      </c>
      <c r="M1292" s="375" t="s">
        <v>475</v>
      </c>
      <c r="N1292" s="831" t="s">
        <v>941</v>
      </c>
      <c r="U1292" s="862"/>
    </row>
    <row r="1293" spans="1:21" x14ac:dyDescent="0.4">
      <c r="A1293" s="428" t="s">
        <v>49</v>
      </c>
      <c r="B1293" s="375" t="s">
        <v>416</v>
      </c>
      <c r="C1293" s="832" t="s">
        <v>65</v>
      </c>
      <c r="D1293" s="375" t="s">
        <v>53</v>
      </c>
      <c r="E1293" s="375"/>
      <c r="F1293" s="824">
        <v>0.39</v>
      </c>
      <c r="G1293" s="375" t="s">
        <v>391</v>
      </c>
      <c r="H1293" s="375" t="s">
        <v>401</v>
      </c>
      <c r="I1293" s="378">
        <v>8.501822233971292E-6</v>
      </c>
      <c r="J1293" s="375" t="s">
        <v>1023</v>
      </c>
      <c r="K1293" s="375" t="s">
        <v>477</v>
      </c>
      <c r="L1293" s="375" t="s">
        <v>1024</v>
      </c>
      <c r="M1293" s="375" t="s">
        <v>475</v>
      </c>
      <c r="N1293" s="831" t="s">
        <v>941</v>
      </c>
      <c r="U1293" s="862"/>
    </row>
    <row r="1294" spans="1:21" x14ac:dyDescent="0.4">
      <c r="A1294" s="428" t="s">
        <v>49</v>
      </c>
      <c r="B1294" s="375" t="s">
        <v>416</v>
      </c>
      <c r="C1294" s="832" t="s">
        <v>65</v>
      </c>
      <c r="D1294" s="375" t="s">
        <v>53</v>
      </c>
      <c r="E1294" s="375"/>
      <c r="F1294" s="824">
        <v>0.39</v>
      </c>
      <c r="G1294" s="375" t="s">
        <v>392</v>
      </c>
      <c r="H1294" s="375" t="s">
        <v>401</v>
      </c>
      <c r="I1294" s="378">
        <v>7.738605083349976E-6</v>
      </c>
      <c r="J1294" s="375" t="s">
        <v>1023</v>
      </c>
      <c r="K1294" s="375" t="s">
        <v>477</v>
      </c>
      <c r="L1294" s="375" t="s">
        <v>1024</v>
      </c>
      <c r="M1294" s="375" t="s">
        <v>475</v>
      </c>
      <c r="N1294" s="831" t="s">
        <v>941</v>
      </c>
      <c r="U1294" s="862"/>
    </row>
    <row r="1295" spans="1:21" x14ac:dyDescent="0.4">
      <c r="A1295" s="428" t="s">
        <v>49</v>
      </c>
      <c r="B1295" s="375" t="s">
        <v>416</v>
      </c>
      <c r="C1295" s="832" t="s">
        <v>65</v>
      </c>
      <c r="D1295" s="375" t="s">
        <v>53</v>
      </c>
      <c r="E1295" s="375"/>
      <c r="F1295" s="824">
        <v>0.39</v>
      </c>
      <c r="G1295" s="375" t="s">
        <v>393</v>
      </c>
      <c r="H1295" s="375" t="s">
        <v>401</v>
      </c>
      <c r="I1295" s="378">
        <v>3.5993377949097536E-7</v>
      </c>
      <c r="J1295" s="375" t="s">
        <v>1023</v>
      </c>
      <c r="K1295" s="375" t="s">
        <v>477</v>
      </c>
      <c r="L1295" s="375" t="s">
        <v>1024</v>
      </c>
      <c r="M1295" s="375" t="s">
        <v>475</v>
      </c>
      <c r="N1295" s="831" t="s">
        <v>941</v>
      </c>
      <c r="U1295" s="862"/>
    </row>
    <row r="1296" spans="1:21" x14ac:dyDescent="0.4">
      <c r="A1296" s="428" t="s">
        <v>49</v>
      </c>
      <c r="B1296" s="375" t="s">
        <v>416</v>
      </c>
      <c r="C1296" s="832" t="s">
        <v>65</v>
      </c>
      <c r="D1296" s="375" t="s">
        <v>53</v>
      </c>
      <c r="E1296" s="375"/>
      <c r="F1296" s="824">
        <v>0.39</v>
      </c>
      <c r="G1296" s="375" t="s">
        <v>394</v>
      </c>
      <c r="H1296" s="375" t="s">
        <v>401</v>
      </c>
      <c r="I1296" s="378">
        <v>6.7934052968836616E-7</v>
      </c>
      <c r="J1296" s="375" t="s">
        <v>1023</v>
      </c>
      <c r="K1296" s="375" t="s">
        <v>477</v>
      </c>
      <c r="L1296" s="375" t="s">
        <v>1024</v>
      </c>
      <c r="M1296" s="375" t="s">
        <v>475</v>
      </c>
      <c r="N1296" s="831" t="s">
        <v>941</v>
      </c>
      <c r="U1296" s="862"/>
    </row>
    <row r="1297" spans="1:21" x14ac:dyDescent="0.4">
      <c r="A1297" s="428" t="s">
        <v>49</v>
      </c>
      <c r="B1297" s="375" t="s">
        <v>416</v>
      </c>
      <c r="C1297" s="832" t="s">
        <v>65</v>
      </c>
      <c r="D1297" s="375" t="s">
        <v>53</v>
      </c>
      <c r="E1297" s="375"/>
      <c r="F1297" s="824">
        <v>0.39</v>
      </c>
      <c r="G1297" s="375" t="s">
        <v>395</v>
      </c>
      <c r="H1297" s="375" t="s">
        <v>401</v>
      </c>
      <c r="I1297" s="378">
        <v>1.0288504837070885E-5</v>
      </c>
      <c r="J1297" s="375" t="s">
        <v>1023</v>
      </c>
      <c r="K1297" s="375" t="s">
        <v>477</v>
      </c>
      <c r="L1297" s="375" t="s">
        <v>1024</v>
      </c>
      <c r="M1297" s="375" t="s">
        <v>475</v>
      </c>
      <c r="N1297" s="831" t="s">
        <v>941</v>
      </c>
      <c r="U1297" s="862"/>
    </row>
    <row r="1298" spans="1:21" x14ac:dyDescent="0.4">
      <c r="A1298" s="428" t="s">
        <v>49</v>
      </c>
      <c r="B1298" s="375" t="s">
        <v>416</v>
      </c>
      <c r="C1298" s="832" t="s">
        <v>65</v>
      </c>
      <c r="D1298" s="375" t="s">
        <v>53</v>
      </c>
      <c r="E1298" s="375"/>
      <c r="F1298" s="824">
        <v>0.39</v>
      </c>
      <c r="G1298" s="375" t="s">
        <v>396</v>
      </c>
      <c r="H1298" s="375" t="s">
        <v>401</v>
      </c>
      <c r="I1298" s="378">
        <v>1.3507889644072333E-5</v>
      </c>
      <c r="J1298" s="375" t="s">
        <v>1023</v>
      </c>
      <c r="K1298" s="375" t="s">
        <v>477</v>
      </c>
      <c r="L1298" s="375" t="s">
        <v>1024</v>
      </c>
      <c r="M1298" s="375" t="s">
        <v>475</v>
      </c>
      <c r="N1298" s="831" t="s">
        <v>941</v>
      </c>
      <c r="U1298" s="862"/>
    </row>
    <row r="1299" spans="1:21" x14ac:dyDescent="0.4">
      <c r="A1299" s="428" t="s">
        <v>49</v>
      </c>
      <c r="B1299" s="375" t="s">
        <v>416</v>
      </c>
      <c r="C1299" s="832" t="s">
        <v>65</v>
      </c>
      <c r="D1299" s="375" t="s">
        <v>53</v>
      </c>
      <c r="E1299" s="375"/>
      <c r="F1299" s="824">
        <v>0.39</v>
      </c>
      <c r="G1299" s="375" t="s">
        <v>1025</v>
      </c>
      <c r="H1299" s="375" t="s">
        <v>401</v>
      </c>
      <c r="I1299" s="378">
        <v>1.8834432642903991</v>
      </c>
      <c r="J1299" s="375" t="s">
        <v>1023</v>
      </c>
      <c r="K1299" s="375" t="s">
        <v>477</v>
      </c>
      <c r="L1299" s="375" t="s">
        <v>1024</v>
      </c>
      <c r="M1299" s="375" t="s">
        <v>475</v>
      </c>
      <c r="N1299" s="831" t="s">
        <v>941</v>
      </c>
      <c r="U1299" s="862"/>
    </row>
    <row r="1300" spans="1:21" x14ac:dyDescent="0.4">
      <c r="A1300" s="428" t="s">
        <v>49</v>
      </c>
      <c r="B1300" s="375" t="s">
        <v>416</v>
      </c>
      <c r="C1300" s="832" t="s">
        <v>65</v>
      </c>
      <c r="D1300" s="375" t="s">
        <v>406</v>
      </c>
      <c r="E1300" s="375" t="s">
        <v>717</v>
      </c>
      <c r="F1300" s="824">
        <v>0.34300000000000003</v>
      </c>
      <c r="G1300" s="375" t="s">
        <v>387</v>
      </c>
      <c r="H1300" s="375" t="s">
        <v>400</v>
      </c>
      <c r="I1300" s="763">
        <v>1.8000004265178062E-5</v>
      </c>
      <c r="J1300" s="375" t="s">
        <v>1023</v>
      </c>
      <c r="K1300" s="375" t="s">
        <v>477</v>
      </c>
      <c r="L1300" s="375" t="s">
        <v>1024</v>
      </c>
      <c r="M1300" s="375" t="s">
        <v>475</v>
      </c>
      <c r="N1300" s="831" t="s">
        <v>945</v>
      </c>
      <c r="U1300" s="862"/>
    </row>
    <row r="1301" spans="1:21" x14ac:dyDescent="0.4">
      <c r="A1301" s="428" t="s">
        <v>49</v>
      </c>
      <c r="B1301" s="375" t="s">
        <v>416</v>
      </c>
      <c r="C1301" s="832" t="s">
        <v>65</v>
      </c>
      <c r="D1301" s="375" t="s">
        <v>406</v>
      </c>
      <c r="E1301" s="375" t="s">
        <v>717</v>
      </c>
      <c r="F1301" s="824">
        <v>0.34300000000000003</v>
      </c>
      <c r="G1301" s="375" t="s">
        <v>388</v>
      </c>
      <c r="H1301" s="375" t="s">
        <v>400</v>
      </c>
      <c r="I1301" s="763">
        <v>1.4700003483228752E-4</v>
      </c>
      <c r="J1301" s="375" t="s">
        <v>1023</v>
      </c>
      <c r="K1301" s="375" t="s">
        <v>477</v>
      </c>
      <c r="L1301" s="375" t="s">
        <v>1024</v>
      </c>
      <c r="M1301" s="375" t="s">
        <v>475</v>
      </c>
      <c r="N1301" s="831" t="s">
        <v>945</v>
      </c>
      <c r="U1301" s="862"/>
    </row>
    <row r="1302" spans="1:21" x14ac:dyDescent="0.4">
      <c r="A1302" s="428" t="s">
        <v>49</v>
      </c>
      <c r="B1302" s="375" t="s">
        <v>416</v>
      </c>
      <c r="C1302" s="832" t="s">
        <v>65</v>
      </c>
      <c r="D1302" s="375" t="s">
        <v>406</v>
      </c>
      <c r="E1302" s="375" t="s">
        <v>717</v>
      </c>
      <c r="F1302" s="824">
        <v>0.34300000000000003</v>
      </c>
      <c r="G1302" s="375" t="s">
        <v>389</v>
      </c>
      <c r="H1302" s="375" t="s">
        <v>400</v>
      </c>
      <c r="I1302" s="763">
        <v>1.4720003487967836E-3</v>
      </c>
      <c r="J1302" s="375" t="s">
        <v>1023</v>
      </c>
      <c r="K1302" s="375" t="s">
        <v>477</v>
      </c>
      <c r="L1302" s="375" t="s">
        <v>1024</v>
      </c>
      <c r="M1302" s="375" t="s">
        <v>475</v>
      </c>
      <c r="N1302" s="831" t="s">
        <v>945</v>
      </c>
      <c r="U1302" s="862"/>
    </row>
    <row r="1303" spans="1:21" x14ac:dyDescent="0.4">
      <c r="A1303" s="428" t="s">
        <v>49</v>
      </c>
      <c r="B1303" s="375" t="s">
        <v>416</v>
      </c>
      <c r="C1303" s="832" t="s">
        <v>65</v>
      </c>
      <c r="D1303" s="375" t="s">
        <v>406</v>
      </c>
      <c r="E1303" s="375" t="s">
        <v>717</v>
      </c>
      <c r="F1303" s="824">
        <v>0.34300000000000003</v>
      </c>
      <c r="G1303" s="375" t="s">
        <v>390</v>
      </c>
      <c r="H1303" s="375" t="s">
        <v>400</v>
      </c>
      <c r="I1303" s="763">
        <v>1.8600004407350664E-4</v>
      </c>
      <c r="J1303" s="375" t="s">
        <v>1023</v>
      </c>
      <c r="K1303" s="375" t="s">
        <v>477</v>
      </c>
      <c r="L1303" s="375" t="s">
        <v>1024</v>
      </c>
      <c r="M1303" s="375" t="s">
        <v>475</v>
      </c>
      <c r="N1303" s="831" t="s">
        <v>945</v>
      </c>
      <c r="U1303" s="862"/>
    </row>
    <row r="1304" spans="1:21" x14ac:dyDescent="0.4">
      <c r="A1304" s="428" t="s">
        <v>49</v>
      </c>
      <c r="B1304" s="375" t="s">
        <v>416</v>
      </c>
      <c r="C1304" s="832" t="s">
        <v>65</v>
      </c>
      <c r="D1304" s="375" t="s">
        <v>406</v>
      </c>
      <c r="E1304" s="375" t="s">
        <v>717</v>
      </c>
      <c r="F1304" s="824">
        <v>0.34300000000000003</v>
      </c>
      <c r="G1304" s="375" t="s">
        <v>391</v>
      </c>
      <c r="H1304" s="375" t="s">
        <v>400</v>
      </c>
      <c r="I1304" s="763">
        <v>1.6100003814964825E-4</v>
      </c>
      <c r="J1304" s="375" t="s">
        <v>1023</v>
      </c>
      <c r="K1304" s="375" t="s">
        <v>477</v>
      </c>
      <c r="L1304" s="375" t="s">
        <v>1024</v>
      </c>
      <c r="M1304" s="375" t="s">
        <v>475</v>
      </c>
      <c r="N1304" s="831" t="s">
        <v>945</v>
      </c>
      <c r="U1304" s="862"/>
    </row>
    <row r="1305" spans="1:21" x14ac:dyDescent="0.4">
      <c r="A1305" s="428" t="s">
        <v>49</v>
      </c>
      <c r="B1305" s="375" t="s">
        <v>416</v>
      </c>
      <c r="C1305" s="832" t="s">
        <v>65</v>
      </c>
      <c r="D1305" s="375" t="s">
        <v>406</v>
      </c>
      <c r="E1305" s="375" t="s">
        <v>717</v>
      </c>
      <c r="F1305" s="824">
        <v>0.34300000000000003</v>
      </c>
      <c r="G1305" s="375" t="s">
        <v>392</v>
      </c>
      <c r="H1305" s="375" t="s">
        <v>400</v>
      </c>
      <c r="I1305" s="763">
        <v>3.0430007210520468E-3</v>
      </c>
      <c r="J1305" s="375" t="s">
        <v>1023</v>
      </c>
      <c r="K1305" s="375" t="s">
        <v>477</v>
      </c>
      <c r="L1305" s="375" t="s">
        <v>1024</v>
      </c>
      <c r="M1305" s="375" t="s">
        <v>475</v>
      </c>
      <c r="N1305" s="831" t="s">
        <v>945</v>
      </c>
      <c r="U1305" s="862"/>
    </row>
    <row r="1306" spans="1:21" x14ac:dyDescent="0.4">
      <c r="A1306" s="428" t="s">
        <v>49</v>
      </c>
      <c r="B1306" s="375" t="s">
        <v>416</v>
      </c>
      <c r="C1306" s="832" t="s">
        <v>65</v>
      </c>
      <c r="D1306" s="375" t="s">
        <v>406</v>
      </c>
      <c r="E1306" s="375" t="s">
        <v>717</v>
      </c>
      <c r="F1306" s="824">
        <v>0.34300000000000003</v>
      </c>
      <c r="G1306" s="375" t="s">
        <v>393</v>
      </c>
      <c r="H1306" s="375" t="s">
        <v>400</v>
      </c>
      <c r="I1306" s="763">
        <v>6.9230016404348731E-6</v>
      </c>
      <c r="J1306" s="375" t="s">
        <v>1023</v>
      </c>
      <c r="K1306" s="375" t="s">
        <v>477</v>
      </c>
      <c r="L1306" s="375" t="s">
        <v>1024</v>
      </c>
      <c r="M1306" s="375" t="s">
        <v>475</v>
      </c>
      <c r="N1306" s="831" t="s">
        <v>945</v>
      </c>
      <c r="U1306" s="862"/>
    </row>
    <row r="1307" spans="1:21" x14ac:dyDescent="0.4">
      <c r="A1307" s="428" t="s">
        <v>49</v>
      </c>
      <c r="B1307" s="375" t="s">
        <v>416</v>
      </c>
      <c r="C1307" s="832" t="s">
        <v>65</v>
      </c>
      <c r="D1307" s="375" t="s">
        <v>406</v>
      </c>
      <c r="E1307" s="375" t="s">
        <v>717</v>
      </c>
      <c r="F1307" s="824">
        <v>0.34300000000000003</v>
      </c>
      <c r="G1307" s="375" t="s">
        <v>394</v>
      </c>
      <c r="H1307" s="375" t="s">
        <v>400</v>
      </c>
      <c r="I1307" s="763">
        <v>1.3041003090121508E-5</v>
      </c>
      <c r="J1307" s="375" t="s">
        <v>1023</v>
      </c>
      <c r="K1307" s="375" t="s">
        <v>477</v>
      </c>
      <c r="L1307" s="375" t="s">
        <v>1024</v>
      </c>
      <c r="M1307" s="375" t="s">
        <v>475</v>
      </c>
      <c r="N1307" s="831" t="s">
        <v>945</v>
      </c>
      <c r="U1307" s="862"/>
    </row>
    <row r="1308" spans="1:21" x14ac:dyDescent="0.4">
      <c r="A1308" s="428" t="s">
        <v>49</v>
      </c>
      <c r="B1308" s="375" t="s">
        <v>416</v>
      </c>
      <c r="C1308" s="832" t="s">
        <v>65</v>
      </c>
      <c r="D1308" s="375" t="s">
        <v>406</v>
      </c>
      <c r="E1308" s="375" t="s">
        <v>717</v>
      </c>
      <c r="F1308" s="824">
        <v>0.34300000000000003</v>
      </c>
      <c r="G1308" s="375" t="s">
        <v>395</v>
      </c>
      <c r="H1308" s="375" t="s">
        <v>400</v>
      </c>
      <c r="I1308" s="763">
        <v>1.000000236954337E-5</v>
      </c>
      <c r="J1308" s="375" t="s">
        <v>1023</v>
      </c>
      <c r="K1308" s="375" t="s">
        <v>477</v>
      </c>
      <c r="L1308" s="375" t="s">
        <v>1024</v>
      </c>
      <c r="M1308" s="375" t="s">
        <v>475</v>
      </c>
      <c r="N1308" s="831" t="s">
        <v>945</v>
      </c>
      <c r="U1308" s="862"/>
    </row>
    <row r="1309" spans="1:21" x14ac:dyDescent="0.4">
      <c r="A1309" s="428" t="s">
        <v>49</v>
      </c>
      <c r="B1309" s="375" t="s">
        <v>416</v>
      </c>
      <c r="C1309" s="832" t="s">
        <v>65</v>
      </c>
      <c r="D1309" s="375" t="s">
        <v>406</v>
      </c>
      <c r="E1309" s="375" t="s">
        <v>717</v>
      </c>
      <c r="F1309" s="824">
        <v>0.34300000000000003</v>
      </c>
      <c r="G1309" s="375" t="s">
        <v>396</v>
      </c>
      <c r="H1309" s="375" t="s">
        <v>400</v>
      </c>
      <c r="I1309" s="763">
        <v>1.6000003791269388E-5</v>
      </c>
      <c r="J1309" s="375" t="s">
        <v>1023</v>
      </c>
      <c r="K1309" s="375" t="s">
        <v>477</v>
      </c>
      <c r="L1309" s="375" t="s">
        <v>1024</v>
      </c>
      <c r="M1309" s="375" t="s">
        <v>475</v>
      </c>
      <c r="N1309" s="831" t="s">
        <v>945</v>
      </c>
      <c r="U1309" s="862"/>
    </row>
    <row r="1310" spans="1:21" x14ac:dyDescent="0.4">
      <c r="A1310" s="428" t="s">
        <v>49</v>
      </c>
      <c r="B1310" s="375" t="s">
        <v>416</v>
      </c>
      <c r="C1310" s="832" t="s">
        <v>65</v>
      </c>
      <c r="D1310" s="375" t="s">
        <v>406</v>
      </c>
      <c r="E1310" s="375" t="s">
        <v>717</v>
      </c>
      <c r="F1310" s="824">
        <v>0.34300000000000003</v>
      </c>
      <c r="G1310" s="375" t="s">
        <v>1025</v>
      </c>
      <c r="H1310" s="375" t="s">
        <v>400</v>
      </c>
      <c r="I1310" s="763">
        <v>2.1390266275708294</v>
      </c>
      <c r="J1310" s="375" t="s">
        <v>1023</v>
      </c>
      <c r="K1310" s="375" t="s">
        <v>477</v>
      </c>
      <c r="L1310" s="375" t="s">
        <v>1024</v>
      </c>
      <c r="M1310" s="375" t="s">
        <v>475</v>
      </c>
      <c r="N1310" s="831" t="s">
        <v>945</v>
      </c>
      <c r="U1310" s="862"/>
    </row>
    <row r="1311" spans="1:21" s="865" customFormat="1" x14ac:dyDescent="0.4">
      <c r="A1311" s="428" t="s">
        <v>49</v>
      </c>
      <c r="B1311" s="375" t="s">
        <v>416</v>
      </c>
      <c r="C1311" s="375" t="s">
        <v>65</v>
      </c>
      <c r="D1311" s="375" t="s">
        <v>406</v>
      </c>
      <c r="E1311" s="375" t="s">
        <v>717</v>
      </c>
      <c r="F1311" s="824">
        <v>0.34300000000000003</v>
      </c>
      <c r="G1311" s="375" t="s">
        <v>387</v>
      </c>
      <c r="H1311" s="375" t="s">
        <v>401</v>
      </c>
      <c r="I1311" s="378">
        <v>1.8811812823335467E-5</v>
      </c>
      <c r="J1311" s="375" t="s">
        <v>1023</v>
      </c>
      <c r="K1311" s="375" t="s">
        <v>477</v>
      </c>
      <c r="L1311" s="375" t="s">
        <v>1024</v>
      </c>
      <c r="M1311" s="375" t="s">
        <v>475</v>
      </c>
      <c r="N1311" s="831" t="s">
        <v>947</v>
      </c>
      <c r="U1311" s="862"/>
    </row>
    <row r="1312" spans="1:21" x14ac:dyDescent="0.4">
      <c r="A1312" s="428" t="s">
        <v>49</v>
      </c>
      <c r="B1312" s="375" t="s">
        <v>416</v>
      </c>
      <c r="C1312" s="375" t="s">
        <v>65</v>
      </c>
      <c r="D1312" s="375" t="s">
        <v>406</v>
      </c>
      <c r="E1312" s="375" t="s">
        <v>717</v>
      </c>
      <c r="F1312" s="824">
        <v>0.34300000000000003</v>
      </c>
      <c r="G1312" s="375" t="s">
        <v>388</v>
      </c>
      <c r="H1312" s="375" t="s">
        <v>401</v>
      </c>
      <c r="I1312" s="378">
        <v>1.5246176052051614E-4</v>
      </c>
      <c r="J1312" s="375" t="s">
        <v>1023</v>
      </c>
      <c r="K1312" s="375" t="s">
        <v>477</v>
      </c>
      <c r="L1312" s="375" t="s">
        <v>1024</v>
      </c>
      <c r="M1312" s="375" t="s">
        <v>475</v>
      </c>
      <c r="N1312" s="831" t="s">
        <v>947</v>
      </c>
      <c r="O1312" s="375"/>
      <c r="P1312" s="375"/>
      <c r="Q1312" s="375"/>
      <c r="R1312" s="375"/>
      <c r="U1312" s="862"/>
    </row>
    <row r="1313" spans="1:21" x14ac:dyDescent="0.4">
      <c r="A1313" s="428" t="s">
        <v>49</v>
      </c>
      <c r="B1313" s="375" t="s">
        <v>416</v>
      </c>
      <c r="C1313" s="375" t="s">
        <v>65</v>
      </c>
      <c r="D1313" s="375" t="s">
        <v>406</v>
      </c>
      <c r="E1313" s="375" t="s">
        <v>717</v>
      </c>
      <c r="F1313" s="824">
        <v>0.34300000000000003</v>
      </c>
      <c r="G1313" s="375" t="s">
        <v>389</v>
      </c>
      <c r="H1313" s="375" t="s">
        <v>401</v>
      </c>
      <c r="I1313" s="378">
        <v>1.4728287215944457E-3</v>
      </c>
      <c r="J1313" s="375" t="s">
        <v>1023</v>
      </c>
      <c r="K1313" s="375" t="s">
        <v>477</v>
      </c>
      <c r="L1313" s="375" t="s">
        <v>1024</v>
      </c>
      <c r="M1313" s="375" t="s">
        <v>475</v>
      </c>
      <c r="N1313" s="831" t="s">
        <v>947</v>
      </c>
      <c r="U1313" s="862"/>
    </row>
    <row r="1314" spans="1:21" x14ac:dyDescent="0.4">
      <c r="A1314" s="428" t="s">
        <v>49</v>
      </c>
      <c r="B1314" s="375" t="s">
        <v>416</v>
      </c>
      <c r="C1314" s="375" t="s">
        <v>65</v>
      </c>
      <c r="D1314" s="375" t="s">
        <v>406</v>
      </c>
      <c r="E1314" s="375" t="s">
        <v>717</v>
      </c>
      <c r="F1314" s="824">
        <v>0.34300000000000003</v>
      </c>
      <c r="G1314" s="375" t="s">
        <v>390</v>
      </c>
      <c r="H1314" s="375" t="s">
        <v>401</v>
      </c>
      <c r="I1314" s="378">
        <v>1.8650222292753525E-4</v>
      </c>
      <c r="J1314" s="375" t="s">
        <v>1023</v>
      </c>
      <c r="K1314" s="375" t="s">
        <v>477</v>
      </c>
      <c r="L1314" s="375" t="s">
        <v>1024</v>
      </c>
      <c r="M1314" s="375" t="s">
        <v>475</v>
      </c>
      <c r="N1314" s="831" t="s">
        <v>947</v>
      </c>
      <c r="U1314" s="862"/>
    </row>
    <row r="1315" spans="1:21" x14ac:dyDescent="0.4">
      <c r="A1315" s="428" t="s">
        <v>49</v>
      </c>
      <c r="B1315" s="375" t="s">
        <v>416</v>
      </c>
      <c r="C1315" s="375" t="s">
        <v>65</v>
      </c>
      <c r="D1315" s="375" t="s">
        <v>406</v>
      </c>
      <c r="E1315" s="375" t="s">
        <v>717</v>
      </c>
      <c r="F1315" s="824">
        <v>0.34300000000000003</v>
      </c>
      <c r="G1315" s="375" t="s">
        <v>391</v>
      </c>
      <c r="H1315" s="375" t="s">
        <v>401</v>
      </c>
      <c r="I1315" s="378">
        <v>1.6123185842400716E-4</v>
      </c>
      <c r="J1315" s="375" t="s">
        <v>1023</v>
      </c>
      <c r="K1315" s="375" t="s">
        <v>477</v>
      </c>
      <c r="L1315" s="375" t="s">
        <v>1024</v>
      </c>
      <c r="M1315" s="375" t="s">
        <v>475</v>
      </c>
      <c r="N1315" s="831" t="s">
        <v>947</v>
      </c>
      <c r="U1315" s="862"/>
    </row>
    <row r="1316" spans="1:21" x14ac:dyDescent="0.4">
      <c r="A1316" s="428" t="s">
        <v>49</v>
      </c>
      <c r="B1316" s="375" t="s">
        <v>416</v>
      </c>
      <c r="C1316" s="375" t="s">
        <v>65</v>
      </c>
      <c r="D1316" s="375" t="s">
        <v>406</v>
      </c>
      <c r="E1316" s="375" t="s">
        <v>717</v>
      </c>
      <c r="F1316" s="824">
        <v>0.34300000000000003</v>
      </c>
      <c r="G1316" s="375" t="s">
        <v>392</v>
      </c>
      <c r="H1316" s="375" t="s">
        <v>401</v>
      </c>
      <c r="I1316" s="378">
        <v>3.0458293249719507E-3</v>
      </c>
      <c r="J1316" s="375" t="s">
        <v>1023</v>
      </c>
      <c r="K1316" s="375" t="s">
        <v>477</v>
      </c>
      <c r="L1316" s="375" t="s">
        <v>1024</v>
      </c>
      <c r="M1316" s="375" t="s">
        <v>475</v>
      </c>
      <c r="N1316" s="831" t="s">
        <v>947</v>
      </c>
      <c r="U1316" s="862"/>
    </row>
    <row r="1317" spans="1:21" x14ac:dyDescent="0.4">
      <c r="A1317" s="428" t="s">
        <v>49</v>
      </c>
      <c r="B1317" s="375" t="s">
        <v>416</v>
      </c>
      <c r="C1317" s="375" t="s">
        <v>65</v>
      </c>
      <c r="D1317" s="375" t="s">
        <v>406</v>
      </c>
      <c r="E1317" s="375" t="s">
        <v>717</v>
      </c>
      <c r="F1317" s="824">
        <v>0.34300000000000003</v>
      </c>
      <c r="G1317" s="375" t="s">
        <v>393</v>
      </c>
      <c r="H1317" s="375" t="s">
        <v>401</v>
      </c>
      <c r="I1317" s="378">
        <v>6.927325335662516E-6</v>
      </c>
      <c r="J1317" s="375" t="s">
        <v>1023</v>
      </c>
      <c r="K1317" s="375" t="s">
        <v>477</v>
      </c>
      <c r="L1317" s="375" t="s">
        <v>1024</v>
      </c>
      <c r="M1317" s="375" t="s">
        <v>475</v>
      </c>
      <c r="N1317" s="831" t="s">
        <v>947</v>
      </c>
      <c r="U1317" s="862"/>
    </row>
    <row r="1318" spans="1:21" x14ac:dyDescent="0.4">
      <c r="A1318" s="428" t="s">
        <v>49</v>
      </c>
      <c r="B1318" s="375" t="s">
        <v>416</v>
      </c>
      <c r="C1318" s="375" t="s">
        <v>65</v>
      </c>
      <c r="D1318" s="375" t="s">
        <v>406</v>
      </c>
      <c r="E1318" s="375" t="s">
        <v>717</v>
      </c>
      <c r="F1318" s="824">
        <v>0.34300000000000003</v>
      </c>
      <c r="G1318" s="375" t="s">
        <v>394</v>
      </c>
      <c r="H1318" s="375" t="s">
        <v>401</v>
      </c>
      <c r="I1318" s="378">
        <v>1.3050473461081271E-5</v>
      </c>
      <c r="J1318" s="375" t="s">
        <v>1023</v>
      </c>
      <c r="K1318" s="375" t="s">
        <v>477</v>
      </c>
      <c r="L1318" s="375" t="s">
        <v>1024</v>
      </c>
      <c r="M1318" s="375" t="s">
        <v>475</v>
      </c>
      <c r="N1318" s="831" t="s">
        <v>947</v>
      </c>
      <c r="U1318" s="862"/>
    </row>
    <row r="1319" spans="1:21" x14ac:dyDescent="0.4">
      <c r="A1319" s="428" t="s">
        <v>49</v>
      </c>
      <c r="B1319" s="375" t="s">
        <v>416</v>
      </c>
      <c r="C1319" s="375" t="s">
        <v>65</v>
      </c>
      <c r="D1319" s="375" t="s">
        <v>406</v>
      </c>
      <c r="E1319" s="375" t="s">
        <v>717</v>
      </c>
      <c r="F1319" s="824">
        <v>0.34300000000000003</v>
      </c>
      <c r="G1319" s="375" t="s">
        <v>395</v>
      </c>
      <c r="H1319" s="375" t="s">
        <v>401</v>
      </c>
      <c r="I1319" s="378">
        <v>1.1288505074025222E-5</v>
      </c>
      <c r="J1319" s="375" t="s">
        <v>1023</v>
      </c>
      <c r="K1319" s="375" t="s">
        <v>477</v>
      </c>
      <c r="L1319" s="375" t="s">
        <v>1024</v>
      </c>
      <c r="M1319" s="375" t="s">
        <v>475</v>
      </c>
      <c r="N1319" s="831" t="s">
        <v>947</v>
      </c>
      <c r="U1319" s="862"/>
    </row>
    <row r="1320" spans="1:21" x14ac:dyDescent="0.4">
      <c r="A1320" s="428" t="s">
        <v>49</v>
      </c>
      <c r="B1320" s="375" t="s">
        <v>416</v>
      </c>
      <c r="C1320" s="375" t="s">
        <v>65</v>
      </c>
      <c r="D1320" s="375" t="s">
        <v>406</v>
      </c>
      <c r="E1320" s="375" t="s">
        <v>717</v>
      </c>
      <c r="F1320" s="824">
        <v>0.34300000000000003</v>
      </c>
      <c r="G1320" s="375" t="s">
        <v>396</v>
      </c>
      <c r="H1320" s="375" t="s">
        <v>401</v>
      </c>
      <c r="I1320" s="378">
        <v>1.6007890236458171E-5</v>
      </c>
      <c r="J1320" s="375" t="s">
        <v>1023</v>
      </c>
      <c r="K1320" s="375" t="s">
        <v>477</v>
      </c>
      <c r="L1320" s="375" t="s">
        <v>1024</v>
      </c>
      <c r="M1320" s="375" t="s">
        <v>475</v>
      </c>
      <c r="N1320" s="831" t="s">
        <v>947</v>
      </c>
      <c r="U1320" s="862"/>
    </row>
    <row r="1321" spans="1:21" x14ac:dyDescent="0.4">
      <c r="A1321" s="428" t="s">
        <v>49</v>
      </c>
      <c r="B1321" s="375" t="s">
        <v>416</v>
      </c>
      <c r="C1321" s="375" t="s">
        <v>65</v>
      </c>
      <c r="D1321" s="375" t="s">
        <v>406</v>
      </c>
      <c r="E1321" s="375" t="s">
        <v>717</v>
      </c>
      <c r="F1321" s="824">
        <v>0.34300000000000003</v>
      </c>
      <c r="G1321" s="375" t="s">
        <v>1025</v>
      </c>
      <c r="H1321" s="375" t="s">
        <v>401</v>
      </c>
      <c r="I1321" s="378">
        <v>2.1407387903611221</v>
      </c>
      <c r="J1321" s="375" t="s">
        <v>1023</v>
      </c>
      <c r="K1321" s="375" t="s">
        <v>477</v>
      </c>
      <c r="L1321" s="375" t="s">
        <v>1024</v>
      </c>
      <c r="M1321" s="375" t="s">
        <v>475</v>
      </c>
      <c r="N1321" s="831" t="s">
        <v>947</v>
      </c>
      <c r="U1321" s="862"/>
    </row>
    <row r="1322" spans="1:21" x14ac:dyDescent="0.4">
      <c r="A1322" s="428" t="s">
        <v>49</v>
      </c>
      <c r="B1322" s="375" t="s">
        <v>416</v>
      </c>
      <c r="C1322" s="375" t="s">
        <v>66</v>
      </c>
      <c r="D1322" s="375" t="s">
        <v>52</v>
      </c>
      <c r="E1322" s="375"/>
      <c r="F1322" s="824">
        <v>0.34699999999999998</v>
      </c>
      <c r="G1322" s="375" t="s">
        <v>387</v>
      </c>
      <c r="H1322" s="375" t="s">
        <v>400</v>
      </c>
      <c r="I1322" s="763">
        <v>2.0000004739086739E-5</v>
      </c>
      <c r="J1322" s="375" t="s">
        <v>1023</v>
      </c>
      <c r="K1322" s="375" t="s">
        <v>477</v>
      </c>
      <c r="L1322" s="375" t="s">
        <v>1024</v>
      </c>
      <c r="M1322" s="375" t="s">
        <v>475</v>
      </c>
      <c r="N1322" s="831" t="s">
        <v>961</v>
      </c>
      <c r="U1322" s="862"/>
    </row>
    <row r="1323" spans="1:21" x14ac:dyDescent="0.4">
      <c r="A1323" s="428" t="s">
        <v>49</v>
      </c>
      <c r="B1323" s="375" t="s">
        <v>416</v>
      </c>
      <c r="C1323" s="375" t="s">
        <v>66</v>
      </c>
      <c r="D1323" s="375" t="s">
        <v>52</v>
      </c>
      <c r="E1323" s="375"/>
      <c r="F1323" s="824">
        <v>0.34699999999999998</v>
      </c>
      <c r="G1323" s="375" t="s">
        <v>388</v>
      </c>
      <c r="H1323" s="375" t="s">
        <v>400</v>
      </c>
      <c r="I1323" s="763">
        <v>1.6800003980832858E-4</v>
      </c>
      <c r="J1323" s="375" t="s">
        <v>1023</v>
      </c>
      <c r="K1323" s="375" t="s">
        <v>477</v>
      </c>
      <c r="L1323" s="375" t="s">
        <v>1024</v>
      </c>
      <c r="M1323" s="375" t="s">
        <v>475</v>
      </c>
      <c r="N1323" s="831" t="s">
        <v>961</v>
      </c>
      <c r="U1323" s="862"/>
    </row>
    <row r="1324" spans="1:21" x14ac:dyDescent="0.4">
      <c r="A1324" s="428" t="s">
        <v>49</v>
      </c>
      <c r="B1324" s="375" t="s">
        <v>416</v>
      </c>
      <c r="C1324" s="375" t="s">
        <v>66</v>
      </c>
      <c r="D1324" s="375" t="s">
        <v>52</v>
      </c>
      <c r="E1324" s="375"/>
      <c r="F1324" s="824">
        <v>0.34699999999999998</v>
      </c>
      <c r="G1324" s="375" t="s">
        <v>389</v>
      </c>
      <c r="H1324" s="375" t="s">
        <v>400</v>
      </c>
      <c r="I1324" s="763">
        <v>1.0030002376651996E-3</v>
      </c>
      <c r="J1324" s="375" t="s">
        <v>1023</v>
      </c>
      <c r="K1324" s="375" t="s">
        <v>477</v>
      </c>
      <c r="L1324" s="375" t="s">
        <v>1024</v>
      </c>
      <c r="M1324" s="375" t="s">
        <v>475</v>
      </c>
      <c r="N1324" s="831" t="s">
        <v>961</v>
      </c>
      <c r="U1324" s="862"/>
    </row>
    <row r="1325" spans="1:21" x14ac:dyDescent="0.4">
      <c r="A1325" s="428" t="s">
        <v>49</v>
      </c>
      <c r="B1325" s="375" t="s">
        <v>416</v>
      </c>
      <c r="C1325" s="375" t="s">
        <v>66</v>
      </c>
      <c r="D1325" s="375" t="s">
        <v>52</v>
      </c>
      <c r="E1325" s="375"/>
      <c r="F1325" s="824">
        <v>0.34699999999999998</v>
      </c>
      <c r="G1325" s="375" t="s">
        <v>390</v>
      </c>
      <c r="H1325" s="375" t="s">
        <v>400</v>
      </c>
      <c r="I1325" s="763">
        <v>1.2400002938233777E-4</v>
      </c>
      <c r="J1325" s="375" t="s">
        <v>1023</v>
      </c>
      <c r="K1325" s="375" t="s">
        <v>477</v>
      </c>
      <c r="L1325" s="375" t="s">
        <v>1024</v>
      </c>
      <c r="M1325" s="375" t="s">
        <v>475</v>
      </c>
      <c r="N1325" s="831" t="s">
        <v>961</v>
      </c>
      <c r="U1325" s="862"/>
    </row>
    <row r="1326" spans="1:21" x14ac:dyDescent="0.4">
      <c r="A1326" s="428" t="s">
        <v>49</v>
      </c>
      <c r="B1326" s="375" t="s">
        <v>416</v>
      </c>
      <c r="C1326" s="375" t="s">
        <v>66</v>
      </c>
      <c r="D1326" s="375" t="s">
        <v>52</v>
      </c>
      <c r="E1326" s="375"/>
      <c r="F1326" s="824">
        <v>0.34699999999999998</v>
      </c>
      <c r="G1326" s="375" t="s">
        <v>391</v>
      </c>
      <c r="H1326" s="375" t="s">
        <v>400</v>
      </c>
      <c r="I1326" s="763">
        <v>1.1000002606497702E-4</v>
      </c>
      <c r="J1326" s="375" t="s">
        <v>1023</v>
      </c>
      <c r="K1326" s="375" t="s">
        <v>477</v>
      </c>
      <c r="L1326" s="375" t="s">
        <v>1024</v>
      </c>
      <c r="M1326" s="375" t="s">
        <v>475</v>
      </c>
      <c r="N1326" s="831" t="s">
        <v>961</v>
      </c>
      <c r="U1326" s="862"/>
    </row>
    <row r="1327" spans="1:21" x14ac:dyDescent="0.4">
      <c r="A1327" s="428" t="s">
        <v>49</v>
      </c>
      <c r="B1327" s="375" t="s">
        <v>416</v>
      </c>
      <c r="C1327" s="375" t="s">
        <v>66</v>
      </c>
      <c r="D1327" s="375" t="s">
        <v>52</v>
      </c>
      <c r="E1327" s="375"/>
      <c r="F1327" s="824">
        <v>0.34699999999999998</v>
      </c>
      <c r="G1327" s="375" t="s">
        <v>392</v>
      </c>
      <c r="H1327" s="375" t="s">
        <v>400</v>
      </c>
      <c r="I1327" s="763">
        <v>4.5420010762465971E-3</v>
      </c>
      <c r="J1327" s="375" t="s">
        <v>1023</v>
      </c>
      <c r="K1327" s="375" t="s">
        <v>477</v>
      </c>
      <c r="L1327" s="375" t="s">
        <v>1024</v>
      </c>
      <c r="M1327" s="375" t="s">
        <v>475</v>
      </c>
      <c r="N1327" s="831" t="s">
        <v>961</v>
      </c>
      <c r="U1327" s="862"/>
    </row>
    <row r="1328" spans="1:21" x14ac:dyDescent="0.4">
      <c r="A1328" s="428" t="s">
        <v>49</v>
      </c>
      <c r="B1328" s="375" t="s">
        <v>416</v>
      </c>
      <c r="C1328" s="375" t="s">
        <v>66</v>
      </c>
      <c r="D1328" s="375" t="s">
        <v>52</v>
      </c>
      <c r="E1328" s="375"/>
      <c r="F1328" s="824">
        <v>0.34699999999999998</v>
      </c>
      <c r="G1328" s="375" t="s">
        <v>393</v>
      </c>
      <c r="H1328" s="375" t="s">
        <v>400</v>
      </c>
      <c r="I1328" s="763">
        <v>4.7300011207940132E-6</v>
      </c>
      <c r="J1328" s="375" t="s">
        <v>1023</v>
      </c>
      <c r="K1328" s="375" t="s">
        <v>477</v>
      </c>
      <c r="L1328" s="375" t="s">
        <v>1024</v>
      </c>
      <c r="M1328" s="375" t="s">
        <v>475</v>
      </c>
      <c r="N1328" s="831" t="s">
        <v>961</v>
      </c>
      <c r="U1328" s="862"/>
    </row>
    <row r="1329" spans="1:21" x14ac:dyDescent="0.4">
      <c r="A1329" s="428" t="s">
        <v>49</v>
      </c>
      <c r="B1329" s="375" t="s">
        <v>416</v>
      </c>
      <c r="C1329" s="375" t="s">
        <v>66</v>
      </c>
      <c r="D1329" s="375" t="s">
        <v>52</v>
      </c>
      <c r="E1329" s="375"/>
      <c r="F1329" s="824">
        <v>0.34699999999999998</v>
      </c>
      <c r="G1329" s="375" t="s">
        <v>394</v>
      </c>
      <c r="H1329" s="375" t="s">
        <v>400</v>
      </c>
      <c r="I1329" s="763">
        <v>8.9100021112631409E-6</v>
      </c>
      <c r="J1329" s="375" t="s">
        <v>1023</v>
      </c>
      <c r="K1329" s="375" t="s">
        <v>477</v>
      </c>
      <c r="L1329" s="375" t="s">
        <v>1024</v>
      </c>
      <c r="M1329" s="375" t="s">
        <v>475</v>
      </c>
      <c r="N1329" s="831" t="s">
        <v>961</v>
      </c>
      <c r="U1329" s="862"/>
    </row>
    <row r="1330" spans="1:21" x14ac:dyDescent="0.4">
      <c r="A1330" s="428" t="s">
        <v>49</v>
      </c>
      <c r="B1330" s="375" t="s">
        <v>416</v>
      </c>
      <c r="C1330" s="375" t="s">
        <v>66</v>
      </c>
      <c r="D1330" s="375" t="s">
        <v>52</v>
      </c>
      <c r="E1330" s="375"/>
      <c r="F1330" s="824">
        <v>0.34699999999999998</v>
      </c>
      <c r="G1330" s="375" t="s">
        <v>395</v>
      </c>
      <c r="H1330" s="375" t="s">
        <v>400</v>
      </c>
      <c r="I1330" s="763">
        <v>1.000000236954337E-5</v>
      </c>
      <c r="J1330" s="375" t="s">
        <v>1023</v>
      </c>
      <c r="K1330" s="375" t="s">
        <v>477</v>
      </c>
      <c r="L1330" s="375" t="s">
        <v>1024</v>
      </c>
      <c r="M1330" s="375" t="s">
        <v>475</v>
      </c>
      <c r="N1330" s="831" t="s">
        <v>961</v>
      </c>
      <c r="U1330" s="862"/>
    </row>
    <row r="1331" spans="1:21" x14ac:dyDescent="0.4">
      <c r="A1331" s="428" t="s">
        <v>49</v>
      </c>
      <c r="B1331" s="375" t="s">
        <v>416</v>
      </c>
      <c r="C1331" s="375" t="s">
        <v>66</v>
      </c>
      <c r="D1331" s="375" t="s">
        <v>52</v>
      </c>
      <c r="E1331" s="375"/>
      <c r="F1331" s="824">
        <v>0.34699999999999998</v>
      </c>
      <c r="G1331" s="375" t="s">
        <v>396</v>
      </c>
      <c r="H1331" s="375" t="s">
        <v>400</v>
      </c>
      <c r="I1331" s="763">
        <v>1.6000003791269388E-5</v>
      </c>
      <c r="J1331" s="375" t="s">
        <v>1023</v>
      </c>
      <c r="K1331" s="375" t="s">
        <v>477</v>
      </c>
      <c r="L1331" s="375" t="s">
        <v>1024</v>
      </c>
      <c r="M1331" s="375" t="s">
        <v>475</v>
      </c>
      <c r="N1331" s="831" t="s">
        <v>961</v>
      </c>
      <c r="U1331" s="862"/>
    </row>
    <row r="1332" spans="1:21" x14ac:dyDescent="0.4">
      <c r="A1332" s="428" t="s">
        <v>49</v>
      </c>
      <c r="B1332" s="375" t="s">
        <v>416</v>
      </c>
      <c r="C1332" s="375" t="s">
        <v>66</v>
      </c>
      <c r="D1332" s="375" t="s">
        <v>52</v>
      </c>
      <c r="E1332" s="375"/>
      <c r="F1332" s="824">
        <v>0.34699999999999998</v>
      </c>
      <c r="G1332" s="375" t="s">
        <v>1025</v>
      </c>
      <c r="H1332" s="375" t="s">
        <v>400</v>
      </c>
      <c r="I1332" s="763">
        <v>2.1142771134681961</v>
      </c>
      <c r="J1332" s="375" t="s">
        <v>1023</v>
      </c>
      <c r="K1332" s="375" t="s">
        <v>477</v>
      </c>
      <c r="L1332" s="375" t="s">
        <v>1024</v>
      </c>
      <c r="M1332" s="375" t="s">
        <v>475</v>
      </c>
      <c r="N1332" s="831" t="s">
        <v>961</v>
      </c>
      <c r="U1332" s="862"/>
    </row>
    <row r="1333" spans="1:21" x14ac:dyDescent="0.4">
      <c r="A1333" s="428" t="s">
        <v>49</v>
      </c>
      <c r="B1333" s="375" t="s">
        <v>416</v>
      </c>
      <c r="C1333" s="375" t="s">
        <v>66</v>
      </c>
      <c r="D1333" s="375" t="s">
        <v>52</v>
      </c>
      <c r="E1333" s="375"/>
      <c r="F1333" s="824">
        <v>0.34699999999999998</v>
      </c>
      <c r="G1333" s="375" t="s">
        <v>387</v>
      </c>
      <c r="H1333" s="375" t="s">
        <v>401</v>
      </c>
      <c r="I1333" s="378">
        <v>2.0811813297244141E-5</v>
      </c>
      <c r="J1333" s="375" t="s">
        <v>1023</v>
      </c>
      <c r="K1333" s="375" t="s">
        <v>477</v>
      </c>
      <c r="L1333" s="375" t="s">
        <v>1024</v>
      </c>
      <c r="M1333" s="375" t="s">
        <v>475</v>
      </c>
      <c r="N1333" s="831" t="s">
        <v>965</v>
      </c>
      <c r="U1333" s="862"/>
    </row>
    <row r="1334" spans="1:21" x14ac:dyDescent="0.4">
      <c r="A1334" s="428" t="s">
        <v>49</v>
      </c>
      <c r="B1334" s="375" t="s">
        <v>416</v>
      </c>
      <c r="C1334" s="375" t="s">
        <v>66</v>
      </c>
      <c r="D1334" s="375" t="s">
        <v>52</v>
      </c>
      <c r="E1334" s="375"/>
      <c r="F1334" s="824">
        <v>0.34699999999999998</v>
      </c>
      <c r="G1334" s="375" t="s">
        <v>388</v>
      </c>
      <c r="H1334" s="375" t="s">
        <v>401</v>
      </c>
      <c r="I1334" s="378">
        <v>1.7346176549655723E-4</v>
      </c>
      <c r="J1334" s="375" t="s">
        <v>1023</v>
      </c>
      <c r="K1334" s="375" t="s">
        <v>477</v>
      </c>
      <c r="L1334" s="375" t="s">
        <v>1024</v>
      </c>
      <c r="M1334" s="375" t="s">
        <v>475</v>
      </c>
      <c r="N1334" s="831" t="s">
        <v>965</v>
      </c>
      <c r="U1334" s="862"/>
    </row>
    <row r="1335" spans="1:21" x14ac:dyDescent="0.4">
      <c r="A1335" s="428" t="s">
        <v>49</v>
      </c>
      <c r="B1335" s="375" t="s">
        <v>416</v>
      </c>
      <c r="C1335" s="375" t="s">
        <v>66</v>
      </c>
      <c r="D1335" s="375" t="s">
        <v>52</v>
      </c>
      <c r="E1335" s="375"/>
      <c r="F1335" s="824">
        <v>0.34699999999999998</v>
      </c>
      <c r="G1335" s="375" t="s">
        <v>389</v>
      </c>
      <c r="H1335" s="375" t="s">
        <v>401</v>
      </c>
      <c r="I1335" s="378">
        <v>1.0038286104628617E-3</v>
      </c>
      <c r="J1335" s="375" t="s">
        <v>1023</v>
      </c>
      <c r="K1335" s="375" t="s">
        <v>477</v>
      </c>
      <c r="L1335" s="375" t="s">
        <v>1024</v>
      </c>
      <c r="M1335" s="375" t="s">
        <v>475</v>
      </c>
      <c r="N1335" s="831" t="s">
        <v>965</v>
      </c>
      <c r="U1335" s="862"/>
    </row>
    <row r="1336" spans="1:21" x14ac:dyDescent="0.4">
      <c r="A1336" s="428" t="s">
        <v>49</v>
      </c>
      <c r="B1336" s="375" t="s">
        <v>416</v>
      </c>
      <c r="C1336" s="375" t="s">
        <v>66</v>
      </c>
      <c r="D1336" s="375" t="s">
        <v>52</v>
      </c>
      <c r="E1336" s="375"/>
      <c r="F1336" s="824">
        <v>0.34699999999999998</v>
      </c>
      <c r="G1336" s="375" t="s">
        <v>390</v>
      </c>
      <c r="H1336" s="375" t="s">
        <v>401</v>
      </c>
      <c r="I1336" s="378">
        <v>1.245022082363664E-4</v>
      </c>
      <c r="J1336" s="375" t="s">
        <v>1023</v>
      </c>
      <c r="K1336" s="375" t="s">
        <v>477</v>
      </c>
      <c r="L1336" s="375" t="s">
        <v>1024</v>
      </c>
      <c r="M1336" s="375" t="s">
        <v>475</v>
      </c>
      <c r="N1336" s="831" t="s">
        <v>965</v>
      </c>
      <c r="U1336" s="862"/>
    </row>
    <row r="1337" spans="1:21" x14ac:dyDescent="0.4">
      <c r="A1337" s="428" t="s">
        <v>49</v>
      </c>
      <c r="B1337" s="375" t="s">
        <v>416</v>
      </c>
      <c r="C1337" s="375" t="s">
        <v>66</v>
      </c>
      <c r="D1337" s="375" t="s">
        <v>52</v>
      </c>
      <c r="E1337" s="375"/>
      <c r="F1337" s="824">
        <v>0.34699999999999998</v>
      </c>
      <c r="G1337" s="375" t="s">
        <v>391</v>
      </c>
      <c r="H1337" s="375" t="s">
        <v>401</v>
      </c>
      <c r="I1337" s="378">
        <v>1.1023184633933594E-4</v>
      </c>
      <c r="J1337" s="375" t="s">
        <v>1023</v>
      </c>
      <c r="K1337" s="375" t="s">
        <v>477</v>
      </c>
      <c r="L1337" s="375" t="s">
        <v>1024</v>
      </c>
      <c r="M1337" s="375" t="s">
        <v>475</v>
      </c>
      <c r="N1337" s="831" t="s">
        <v>965</v>
      </c>
      <c r="U1337" s="862"/>
    </row>
    <row r="1338" spans="1:21" x14ac:dyDescent="0.4">
      <c r="A1338" s="428" t="s">
        <v>49</v>
      </c>
      <c r="B1338" s="375" t="s">
        <v>416</v>
      </c>
      <c r="C1338" s="375" t="s">
        <v>66</v>
      </c>
      <c r="D1338" s="375" t="s">
        <v>52</v>
      </c>
      <c r="E1338" s="375"/>
      <c r="F1338" s="824">
        <v>0.34699999999999998</v>
      </c>
      <c r="G1338" s="375" t="s">
        <v>392</v>
      </c>
      <c r="H1338" s="375" t="s">
        <v>401</v>
      </c>
      <c r="I1338" s="378">
        <v>4.5448296801665015E-3</v>
      </c>
      <c r="J1338" s="375" t="s">
        <v>1023</v>
      </c>
      <c r="K1338" s="375" t="s">
        <v>477</v>
      </c>
      <c r="L1338" s="375" t="s">
        <v>1024</v>
      </c>
      <c r="M1338" s="375" t="s">
        <v>475</v>
      </c>
      <c r="N1338" s="831" t="s">
        <v>965</v>
      </c>
      <c r="U1338" s="862"/>
    </row>
    <row r="1339" spans="1:21" x14ac:dyDescent="0.4">
      <c r="A1339" s="428" t="s">
        <v>49</v>
      </c>
      <c r="B1339" s="375" t="s">
        <v>416</v>
      </c>
      <c r="C1339" s="375" t="s">
        <v>66</v>
      </c>
      <c r="D1339" s="375" t="s">
        <v>52</v>
      </c>
      <c r="E1339" s="375"/>
      <c r="F1339" s="824">
        <v>0.34699999999999998</v>
      </c>
      <c r="G1339" s="375" t="s">
        <v>393</v>
      </c>
      <c r="H1339" s="375" t="s">
        <v>401</v>
      </c>
      <c r="I1339" s="378">
        <v>4.7343248160216569E-6</v>
      </c>
      <c r="J1339" s="375" t="s">
        <v>1023</v>
      </c>
      <c r="K1339" s="375" t="s">
        <v>477</v>
      </c>
      <c r="L1339" s="375" t="s">
        <v>1024</v>
      </c>
      <c r="M1339" s="375" t="s">
        <v>475</v>
      </c>
      <c r="N1339" s="831" t="s">
        <v>965</v>
      </c>
      <c r="U1339" s="862"/>
    </row>
    <row r="1340" spans="1:21" x14ac:dyDescent="0.4">
      <c r="A1340" s="428" t="s">
        <v>49</v>
      </c>
      <c r="B1340" s="375" t="s">
        <v>416</v>
      </c>
      <c r="C1340" s="375" t="s">
        <v>66</v>
      </c>
      <c r="D1340" s="375" t="s">
        <v>52</v>
      </c>
      <c r="E1340" s="375"/>
      <c r="F1340" s="824">
        <v>0.34699999999999998</v>
      </c>
      <c r="G1340" s="375" t="s">
        <v>394</v>
      </c>
      <c r="H1340" s="375" t="s">
        <v>401</v>
      </c>
      <c r="I1340" s="378">
        <v>8.9194724822229059E-6</v>
      </c>
      <c r="J1340" s="375" t="s">
        <v>1023</v>
      </c>
      <c r="K1340" s="375" t="s">
        <v>477</v>
      </c>
      <c r="L1340" s="375" t="s">
        <v>1024</v>
      </c>
      <c r="M1340" s="375" t="s">
        <v>475</v>
      </c>
      <c r="N1340" s="831" t="s">
        <v>965</v>
      </c>
      <c r="U1340" s="862"/>
    </row>
    <row r="1341" spans="1:21" x14ac:dyDescent="0.4">
      <c r="A1341" s="428" t="s">
        <v>49</v>
      </c>
      <c r="B1341" s="375" t="s">
        <v>416</v>
      </c>
      <c r="C1341" s="375" t="s">
        <v>66</v>
      </c>
      <c r="D1341" s="375" t="s">
        <v>52</v>
      </c>
      <c r="E1341" s="375"/>
      <c r="F1341" s="824">
        <v>0.34699999999999998</v>
      </c>
      <c r="G1341" s="375" t="s">
        <v>395</v>
      </c>
      <c r="H1341" s="375" t="s">
        <v>401</v>
      </c>
      <c r="I1341" s="378">
        <v>1.1288505074025222E-5</v>
      </c>
      <c r="J1341" s="375" t="s">
        <v>1023</v>
      </c>
      <c r="K1341" s="375" t="s">
        <v>477</v>
      </c>
      <c r="L1341" s="375" t="s">
        <v>1024</v>
      </c>
      <c r="M1341" s="375" t="s">
        <v>475</v>
      </c>
      <c r="N1341" s="831" t="s">
        <v>965</v>
      </c>
      <c r="U1341" s="862"/>
    </row>
    <row r="1342" spans="1:21" x14ac:dyDescent="0.4">
      <c r="A1342" s="428" t="s">
        <v>49</v>
      </c>
      <c r="B1342" s="375" t="s">
        <v>416</v>
      </c>
      <c r="C1342" s="375" t="s">
        <v>66</v>
      </c>
      <c r="D1342" s="375" t="s">
        <v>52</v>
      </c>
      <c r="E1342" s="375"/>
      <c r="F1342" s="824">
        <v>0.34699999999999998</v>
      </c>
      <c r="G1342" s="375" t="s">
        <v>396</v>
      </c>
      <c r="H1342" s="375" t="s">
        <v>401</v>
      </c>
      <c r="I1342" s="378">
        <v>1.6007890236458171E-5</v>
      </c>
      <c r="J1342" s="375" t="s">
        <v>1023</v>
      </c>
      <c r="K1342" s="375" t="s">
        <v>477</v>
      </c>
      <c r="L1342" s="375" t="s">
        <v>1024</v>
      </c>
      <c r="M1342" s="375" t="s">
        <v>475</v>
      </c>
      <c r="N1342" s="831" t="s">
        <v>965</v>
      </c>
      <c r="U1342" s="862"/>
    </row>
    <row r="1343" spans="1:21" x14ac:dyDescent="0.4">
      <c r="A1343" s="428" t="s">
        <v>49</v>
      </c>
      <c r="B1343" s="375" t="s">
        <v>416</v>
      </c>
      <c r="C1343" s="375" t="s">
        <v>66</v>
      </c>
      <c r="D1343" s="375" t="s">
        <v>52</v>
      </c>
      <c r="E1343" s="375"/>
      <c r="F1343" s="824">
        <v>0.34699999999999998</v>
      </c>
      <c r="G1343" s="375" t="s">
        <v>1025</v>
      </c>
      <c r="H1343" s="375" t="s">
        <v>401</v>
      </c>
      <c r="I1343" s="378">
        <v>2.1159892762584889</v>
      </c>
      <c r="J1343" s="375" t="s">
        <v>1023</v>
      </c>
      <c r="K1343" s="375" t="s">
        <v>477</v>
      </c>
      <c r="L1343" s="375" t="s">
        <v>1024</v>
      </c>
      <c r="M1343" s="375" t="s">
        <v>475</v>
      </c>
      <c r="N1343" s="831" t="s">
        <v>965</v>
      </c>
      <c r="U1343" s="862"/>
    </row>
    <row r="1344" spans="1:21" x14ac:dyDescent="0.4">
      <c r="A1344" s="428" t="s">
        <v>49</v>
      </c>
      <c r="B1344" s="375" t="s">
        <v>416</v>
      </c>
      <c r="C1344" s="375" t="s">
        <v>66</v>
      </c>
      <c r="D1344" s="375" t="s">
        <v>53</v>
      </c>
      <c r="E1344" s="375"/>
      <c r="F1344" s="824">
        <v>0.39</v>
      </c>
      <c r="G1344" s="375" t="s">
        <v>387</v>
      </c>
      <c r="H1344" s="375" t="s">
        <v>400</v>
      </c>
      <c r="I1344" s="763">
        <v>9.0000021325890313E-7</v>
      </c>
      <c r="J1344" s="375" t="s">
        <v>1023</v>
      </c>
      <c r="K1344" s="375" t="s">
        <v>477</v>
      </c>
      <c r="L1344" s="375" t="s">
        <v>1024</v>
      </c>
      <c r="M1344" s="375" t="s">
        <v>475</v>
      </c>
      <c r="N1344" s="831" t="s">
        <v>971</v>
      </c>
      <c r="U1344" s="862"/>
    </row>
    <row r="1345" spans="1:21" x14ac:dyDescent="0.4">
      <c r="A1345" s="428" t="s">
        <v>49</v>
      </c>
      <c r="B1345" s="375" t="s">
        <v>416</v>
      </c>
      <c r="C1345" s="375" t="s">
        <v>66</v>
      </c>
      <c r="D1345" s="375" t="s">
        <v>53</v>
      </c>
      <c r="E1345" s="375"/>
      <c r="F1345" s="824">
        <v>0.39</v>
      </c>
      <c r="G1345" s="375" t="s">
        <v>388</v>
      </c>
      <c r="H1345" s="375" t="s">
        <v>400</v>
      </c>
      <c r="I1345" s="763">
        <v>1.5100003578010487E-5</v>
      </c>
      <c r="J1345" s="375" t="s">
        <v>1023</v>
      </c>
      <c r="K1345" s="375" t="s">
        <v>477</v>
      </c>
      <c r="L1345" s="375" t="s">
        <v>1024</v>
      </c>
      <c r="M1345" s="375" t="s">
        <v>475</v>
      </c>
      <c r="N1345" s="831" t="s">
        <v>971</v>
      </c>
      <c r="U1345" s="862"/>
    </row>
    <row r="1346" spans="1:21" x14ac:dyDescent="0.4">
      <c r="A1346" s="428" t="s">
        <v>49</v>
      </c>
      <c r="B1346" s="375" t="s">
        <v>416</v>
      </c>
      <c r="C1346" s="375" t="s">
        <v>66</v>
      </c>
      <c r="D1346" s="375" t="s">
        <v>53</v>
      </c>
      <c r="E1346" s="375"/>
      <c r="F1346" s="824">
        <v>0.39</v>
      </c>
      <c r="G1346" s="375" t="s">
        <v>389</v>
      </c>
      <c r="H1346" s="375" t="s">
        <v>400</v>
      </c>
      <c r="I1346" s="763">
        <v>2.3500005568426909E-4</v>
      </c>
      <c r="J1346" s="375" t="s">
        <v>1023</v>
      </c>
      <c r="K1346" s="375" t="s">
        <v>477</v>
      </c>
      <c r="L1346" s="375" t="s">
        <v>1024</v>
      </c>
      <c r="M1346" s="375" t="s">
        <v>475</v>
      </c>
      <c r="N1346" s="831" t="s">
        <v>971</v>
      </c>
      <c r="U1346" s="862"/>
    </row>
    <row r="1347" spans="1:21" x14ac:dyDescent="0.4">
      <c r="A1347" s="428" t="s">
        <v>49</v>
      </c>
      <c r="B1347" s="375" t="s">
        <v>416</v>
      </c>
      <c r="C1347" s="375" t="s">
        <v>66</v>
      </c>
      <c r="D1347" s="375" t="s">
        <v>53</v>
      </c>
      <c r="E1347" s="375"/>
      <c r="F1347" s="824">
        <v>0.39</v>
      </c>
      <c r="G1347" s="375" t="s">
        <v>390</v>
      </c>
      <c r="H1347" s="375" t="s">
        <v>400</v>
      </c>
      <c r="I1347" s="763">
        <v>2.8400006729503167E-5</v>
      </c>
      <c r="J1347" s="375" t="s">
        <v>1023</v>
      </c>
      <c r="K1347" s="375" t="s">
        <v>477</v>
      </c>
      <c r="L1347" s="375" t="s">
        <v>1024</v>
      </c>
      <c r="M1347" s="375" t="s">
        <v>475</v>
      </c>
      <c r="N1347" s="831" t="s">
        <v>971</v>
      </c>
      <c r="U1347" s="862"/>
    </row>
    <row r="1348" spans="1:21" x14ac:dyDescent="0.4">
      <c r="A1348" s="428" t="s">
        <v>49</v>
      </c>
      <c r="B1348" s="375" t="s">
        <v>416</v>
      </c>
      <c r="C1348" s="375" t="s">
        <v>66</v>
      </c>
      <c r="D1348" s="375" t="s">
        <v>53</v>
      </c>
      <c r="E1348" s="375"/>
      <c r="F1348" s="824">
        <v>0.39</v>
      </c>
      <c r="G1348" s="375" t="s">
        <v>391</v>
      </c>
      <c r="H1348" s="375" t="s">
        <v>400</v>
      </c>
      <c r="I1348" s="763">
        <v>8.2700019596123672E-6</v>
      </c>
      <c r="J1348" s="375" t="s">
        <v>1023</v>
      </c>
      <c r="K1348" s="375" t="s">
        <v>477</v>
      </c>
      <c r="L1348" s="375" t="s">
        <v>1024</v>
      </c>
      <c r="M1348" s="375" t="s">
        <v>475</v>
      </c>
      <c r="N1348" s="831" t="s">
        <v>971</v>
      </c>
      <c r="U1348" s="862"/>
    </row>
    <row r="1349" spans="1:21" x14ac:dyDescent="0.4">
      <c r="A1349" s="428" t="s">
        <v>49</v>
      </c>
      <c r="B1349" s="375" t="s">
        <v>416</v>
      </c>
      <c r="C1349" s="375" t="s">
        <v>66</v>
      </c>
      <c r="D1349" s="375" t="s">
        <v>53</v>
      </c>
      <c r="E1349" s="375"/>
      <c r="F1349" s="824">
        <v>0.39</v>
      </c>
      <c r="G1349" s="375" t="s">
        <v>392</v>
      </c>
      <c r="H1349" s="375" t="s">
        <v>400</v>
      </c>
      <c r="I1349" s="763">
        <v>4.910001163445794E-6</v>
      </c>
      <c r="J1349" s="375" t="s">
        <v>1023</v>
      </c>
      <c r="K1349" s="375" t="s">
        <v>477</v>
      </c>
      <c r="L1349" s="375" t="s">
        <v>1024</v>
      </c>
      <c r="M1349" s="375" t="s">
        <v>475</v>
      </c>
      <c r="N1349" s="831" t="s">
        <v>971</v>
      </c>
      <c r="U1349" s="862"/>
    </row>
    <row r="1350" spans="1:21" x14ac:dyDescent="0.4">
      <c r="A1350" s="428" t="s">
        <v>49</v>
      </c>
      <c r="B1350" s="375" t="s">
        <v>416</v>
      </c>
      <c r="C1350" s="375" t="s">
        <v>66</v>
      </c>
      <c r="D1350" s="375" t="s">
        <v>53</v>
      </c>
      <c r="E1350" s="375"/>
      <c r="F1350" s="824">
        <v>0.39</v>
      </c>
      <c r="G1350" s="375" t="s">
        <v>393</v>
      </c>
      <c r="H1350" s="375" t="s">
        <v>400</v>
      </c>
      <c r="I1350" s="763">
        <v>3.5561008426333167E-7</v>
      </c>
      <c r="J1350" s="375" t="s">
        <v>1023</v>
      </c>
      <c r="K1350" s="375" t="s">
        <v>477</v>
      </c>
      <c r="L1350" s="375" t="s">
        <v>1024</v>
      </c>
      <c r="M1350" s="375" t="s">
        <v>475</v>
      </c>
      <c r="N1350" s="831" t="s">
        <v>971</v>
      </c>
      <c r="U1350" s="862"/>
    </row>
    <row r="1351" spans="1:21" x14ac:dyDescent="0.4">
      <c r="A1351" s="428" t="s">
        <v>49</v>
      </c>
      <c r="B1351" s="375" t="s">
        <v>416</v>
      </c>
      <c r="C1351" s="375" t="s">
        <v>66</v>
      </c>
      <c r="D1351" s="375" t="s">
        <v>53</v>
      </c>
      <c r="E1351" s="375"/>
      <c r="F1351" s="824">
        <v>0.39</v>
      </c>
      <c r="G1351" s="375" t="s">
        <v>394</v>
      </c>
      <c r="H1351" s="375" t="s">
        <v>400</v>
      </c>
      <c r="I1351" s="763">
        <v>6.6987015872860153E-7</v>
      </c>
      <c r="J1351" s="375" t="s">
        <v>1023</v>
      </c>
      <c r="K1351" s="375" t="s">
        <v>477</v>
      </c>
      <c r="L1351" s="375" t="s">
        <v>1024</v>
      </c>
      <c r="M1351" s="375" t="s">
        <v>475</v>
      </c>
      <c r="N1351" s="831" t="s">
        <v>971</v>
      </c>
      <c r="U1351" s="862"/>
    </row>
    <row r="1352" spans="1:21" x14ac:dyDescent="0.4">
      <c r="A1352" s="428" t="s">
        <v>49</v>
      </c>
      <c r="B1352" s="375" t="s">
        <v>416</v>
      </c>
      <c r="C1352" s="375" t="s">
        <v>66</v>
      </c>
      <c r="D1352" s="375" t="s">
        <v>53</v>
      </c>
      <c r="E1352" s="375"/>
      <c r="F1352" s="824">
        <v>0.39</v>
      </c>
      <c r="G1352" s="375" t="s">
        <v>395</v>
      </c>
      <c r="H1352" s="375" t="s">
        <v>400</v>
      </c>
      <c r="I1352" s="763">
        <v>9.0000021325890309E-6</v>
      </c>
      <c r="J1352" s="375" t="s">
        <v>1023</v>
      </c>
      <c r="K1352" s="375" t="s">
        <v>477</v>
      </c>
      <c r="L1352" s="375" t="s">
        <v>1024</v>
      </c>
      <c r="M1352" s="375" t="s">
        <v>475</v>
      </c>
      <c r="N1352" s="831" t="s">
        <v>971</v>
      </c>
      <c r="U1352" s="862"/>
    </row>
    <row r="1353" spans="1:21" x14ac:dyDescent="0.4">
      <c r="A1353" s="428" t="s">
        <v>49</v>
      </c>
      <c r="B1353" s="375" t="s">
        <v>416</v>
      </c>
      <c r="C1353" s="375" t="s">
        <v>66</v>
      </c>
      <c r="D1353" s="375" t="s">
        <v>53</v>
      </c>
      <c r="E1353" s="375"/>
      <c r="F1353" s="824">
        <v>0.39</v>
      </c>
      <c r="G1353" s="375" t="s">
        <v>396</v>
      </c>
      <c r="H1353" s="375" t="s">
        <v>400</v>
      </c>
      <c r="I1353" s="763">
        <v>1.3500003198883547E-5</v>
      </c>
      <c r="J1353" s="375" t="s">
        <v>1023</v>
      </c>
      <c r="K1353" s="375" t="s">
        <v>477</v>
      </c>
      <c r="L1353" s="375" t="s">
        <v>1024</v>
      </c>
      <c r="M1353" s="375" t="s">
        <v>475</v>
      </c>
      <c r="N1353" s="831" t="s">
        <v>971</v>
      </c>
      <c r="U1353" s="862"/>
    </row>
    <row r="1354" spans="1:21" x14ac:dyDescent="0.4">
      <c r="A1354" s="428" t="s">
        <v>49</v>
      </c>
      <c r="B1354" s="375" t="s">
        <v>416</v>
      </c>
      <c r="C1354" s="375" t="s">
        <v>66</v>
      </c>
      <c r="D1354" s="375" t="s">
        <v>53</v>
      </c>
      <c r="E1354" s="375"/>
      <c r="F1354" s="824">
        <v>0.39</v>
      </c>
      <c r="G1354" s="375" t="s">
        <v>1025</v>
      </c>
      <c r="H1354" s="375" t="s">
        <v>400</v>
      </c>
      <c r="I1354" s="763">
        <v>1.8817311015001061</v>
      </c>
      <c r="J1354" s="375" t="s">
        <v>1023</v>
      </c>
      <c r="K1354" s="375" t="s">
        <v>477</v>
      </c>
      <c r="L1354" s="375" t="s">
        <v>1024</v>
      </c>
      <c r="M1354" s="375" t="s">
        <v>475</v>
      </c>
      <c r="N1354" s="831" t="s">
        <v>971</v>
      </c>
      <c r="U1354" s="862"/>
    </row>
    <row r="1355" spans="1:21" x14ac:dyDescent="0.4">
      <c r="A1355" s="428" t="s">
        <v>49</v>
      </c>
      <c r="B1355" s="375" t="s">
        <v>416</v>
      </c>
      <c r="C1355" s="375" t="s">
        <v>66</v>
      </c>
      <c r="D1355" s="375" t="s">
        <v>53</v>
      </c>
      <c r="E1355" s="375"/>
      <c r="F1355" s="824">
        <v>0.39</v>
      </c>
      <c r="G1355" s="375" t="s">
        <v>387</v>
      </c>
      <c r="H1355" s="375" t="s">
        <v>401</v>
      </c>
      <c r="I1355" s="378">
        <v>1.7118087714163085E-6</v>
      </c>
      <c r="J1355" s="375" t="s">
        <v>1023</v>
      </c>
      <c r="K1355" s="375" t="s">
        <v>477</v>
      </c>
      <c r="L1355" s="375" t="s">
        <v>1024</v>
      </c>
      <c r="M1355" s="375" t="s">
        <v>475</v>
      </c>
      <c r="N1355" s="831" t="s">
        <v>973</v>
      </c>
      <c r="U1355" s="862"/>
    </row>
    <row r="1356" spans="1:21" x14ac:dyDescent="0.4">
      <c r="A1356" s="428" t="s">
        <v>49</v>
      </c>
      <c r="B1356" s="375" t="s">
        <v>416</v>
      </c>
      <c r="C1356" s="375" t="s">
        <v>66</v>
      </c>
      <c r="D1356" s="375" t="s">
        <v>53</v>
      </c>
      <c r="E1356" s="375"/>
      <c r="F1356" s="824">
        <v>0.39</v>
      </c>
      <c r="G1356" s="375" t="s">
        <v>388</v>
      </c>
      <c r="H1356" s="375" t="s">
        <v>401</v>
      </c>
      <c r="I1356" s="378">
        <v>2.0561729266239141E-5</v>
      </c>
      <c r="J1356" s="375" t="s">
        <v>1023</v>
      </c>
      <c r="K1356" s="375" t="s">
        <v>477</v>
      </c>
      <c r="L1356" s="375" t="s">
        <v>1024</v>
      </c>
      <c r="M1356" s="375" t="s">
        <v>475</v>
      </c>
      <c r="N1356" s="831" t="s">
        <v>973</v>
      </c>
      <c r="U1356" s="862"/>
    </row>
    <row r="1357" spans="1:21" x14ac:dyDescent="0.4">
      <c r="A1357" s="428" t="s">
        <v>49</v>
      </c>
      <c r="B1357" s="375" t="s">
        <v>416</v>
      </c>
      <c r="C1357" s="375" t="s">
        <v>66</v>
      </c>
      <c r="D1357" s="375" t="s">
        <v>53</v>
      </c>
      <c r="E1357" s="375"/>
      <c r="F1357" s="824">
        <v>0.39</v>
      </c>
      <c r="G1357" s="375" t="s">
        <v>389</v>
      </c>
      <c r="H1357" s="375" t="s">
        <v>401</v>
      </c>
      <c r="I1357" s="378">
        <v>2.3582842848193105E-4</v>
      </c>
      <c r="J1357" s="375" t="s">
        <v>1023</v>
      </c>
      <c r="K1357" s="375" t="s">
        <v>477</v>
      </c>
      <c r="L1357" s="375" t="s">
        <v>1024</v>
      </c>
      <c r="M1357" s="375" t="s">
        <v>475</v>
      </c>
      <c r="N1357" s="831" t="s">
        <v>973</v>
      </c>
      <c r="U1357" s="862"/>
    </row>
    <row r="1358" spans="1:21" x14ac:dyDescent="0.4">
      <c r="A1358" s="428" t="s">
        <v>49</v>
      </c>
      <c r="B1358" s="375" t="s">
        <v>416</v>
      </c>
      <c r="C1358" s="375" t="s">
        <v>66</v>
      </c>
      <c r="D1358" s="375" t="s">
        <v>53</v>
      </c>
      <c r="E1358" s="375"/>
      <c r="F1358" s="824">
        <v>0.39</v>
      </c>
      <c r="G1358" s="375" t="s">
        <v>390</v>
      </c>
      <c r="H1358" s="375" t="s">
        <v>401</v>
      </c>
      <c r="I1358" s="378">
        <v>2.8902185583531793E-5</v>
      </c>
      <c r="J1358" s="375" t="s">
        <v>1023</v>
      </c>
      <c r="K1358" s="375" t="s">
        <v>477</v>
      </c>
      <c r="L1358" s="375" t="s">
        <v>1024</v>
      </c>
      <c r="M1358" s="375" t="s">
        <v>475</v>
      </c>
      <c r="N1358" s="831" t="s">
        <v>973</v>
      </c>
      <c r="U1358" s="862"/>
    </row>
    <row r="1359" spans="1:21" x14ac:dyDescent="0.4">
      <c r="A1359" s="428" t="s">
        <v>49</v>
      </c>
      <c r="B1359" s="375" t="s">
        <v>416</v>
      </c>
      <c r="C1359" s="375" t="s">
        <v>66</v>
      </c>
      <c r="D1359" s="375" t="s">
        <v>53</v>
      </c>
      <c r="E1359" s="375"/>
      <c r="F1359" s="824">
        <v>0.39</v>
      </c>
      <c r="G1359" s="375" t="s">
        <v>391</v>
      </c>
      <c r="H1359" s="375" t="s">
        <v>401</v>
      </c>
      <c r="I1359" s="378">
        <v>8.501822233971292E-6</v>
      </c>
      <c r="J1359" s="375" t="s">
        <v>1023</v>
      </c>
      <c r="K1359" s="375" t="s">
        <v>477</v>
      </c>
      <c r="L1359" s="375" t="s">
        <v>1024</v>
      </c>
      <c r="M1359" s="375" t="s">
        <v>475</v>
      </c>
      <c r="N1359" s="831" t="s">
        <v>973</v>
      </c>
      <c r="U1359" s="862"/>
    </row>
    <row r="1360" spans="1:21" x14ac:dyDescent="0.4">
      <c r="A1360" s="428" t="s">
        <v>49</v>
      </c>
      <c r="B1360" s="375" t="s">
        <v>416</v>
      </c>
      <c r="C1360" s="375" t="s">
        <v>66</v>
      </c>
      <c r="D1360" s="375" t="s">
        <v>53</v>
      </c>
      <c r="E1360" s="375"/>
      <c r="F1360" s="824">
        <v>0.39</v>
      </c>
      <c r="G1360" s="375" t="s">
        <v>392</v>
      </c>
      <c r="H1360" s="375" t="s">
        <v>401</v>
      </c>
      <c r="I1360" s="378">
        <v>7.738605083349976E-6</v>
      </c>
      <c r="J1360" s="375" t="s">
        <v>1023</v>
      </c>
      <c r="K1360" s="375" t="s">
        <v>477</v>
      </c>
      <c r="L1360" s="375" t="s">
        <v>1024</v>
      </c>
      <c r="M1360" s="375" t="s">
        <v>475</v>
      </c>
      <c r="N1360" s="831" t="s">
        <v>973</v>
      </c>
      <c r="U1360" s="862"/>
    </row>
    <row r="1361" spans="1:21" x14ac:dyDescent="0.4">
      <c r="A1361" s="428" t="s">
        <v>49</v>
      </c>
      <c r="B1361" s="375" t="s">
        <v>416</v>
      </c>
      <c r="C1361" s="375" t="s">
        <v>66</v>
      </c>
      <c r="D1361" s="375" t="s">
        <v>53</v>
      </c>
      <c r="E1361" s="375"/>
      <c r="F1361" s="824">
        <v>0.39</v>
      </c>
      <c r="G1361" s="375" t="s">
        <v>393</v>
      </c>
      <c r="H1361" s="375" t="s">
        <v>401</v>
      </c>
      <c r="I1361" s="378">
        <v>3.5993377949097536E-7</v>
      </c>
      <c r="J1361" s="375" t="s">
        <v>1023</v>
      </c>
      <c r="K1361" s="375" t="s">
        <v>477</v>
      </c>
      <c r="L1361" s="375" t="s">
        <v>1024</v>
      </c>
      <c r="M1361" s="375" t="s">
        <v>475</v>
      </c>
      <c r="N1361" s="831" t="s">
        <v>973</v>
      </c>
      <c r="U1361" s="862"/>
    </row>
    <row r="1362" spans="1:21" x14ac:dyDescent="0.4">
      <c r="A1362" s="428" t="s">
        <v>49</v>
      </c>
      <c r="B1362" s="375" t="s">
        <v>416</v>
      </c>
      <c r="C1362" s="375" t="s">
        <v>66</v>
      </c>
      <c r="D1362" s="375" t="s">
        <v>53</v>
      </c>
      <c r="E1362" s="375"/>
      <c r="F1362" s="824">
        <v>0.39</v>
      </c>
      <c r="G1362" s="375" t="s">
        <v>394</v>
      </c>
      <c r="H1362" s="375" t="s">
        <v>401</v>
      </c>
      <c r="I1362" s="378">
        <v>6.7934052968836616E-7</v>
      </c>
      <c r="J1362" s="375" t="s">
        <v>1023</v>
      </c>
      <c r="K1362" s="375" t="s">
        <v>477</v>
      </c>
      <c r="L1362" s="375" t="s">
        <v>1024</v>
      </c>
      <c r="M1362" s="375" t="s">
        <v>475</v>
      </c>
      <c r="N1362" s="831" t="s">
        <v>973</v>
      </c>
      <c r="U1362" s="862"/>
    </row>
    <row r="1363" spans="1:21" x14ac:dyDescent="0.4">
      <c r="A1363" s="428" t="s">
        <v>49</v>
      </c>
      <c r="B1363" s="375" t="s">
        <v>416</v>
      </c>
      <c r="C1363" s="375" t="s">
        <v>66</v>
      </c>
      <c r="D1363" s="375" t="s">
        <v>53</v>
      </c>
      <c r="E1363" s="375"/>
      <c r="F1363" s="824">
        <v>0.39</v>
      </c>
      <c r="G1363" s="375" t="s">
        <v>395</v>
      </c>
      <c r="H1363" s="375" t="s">
        <v>401</v>
      </c>
      <c r="I1363" s="378">
        <v>1.0288504837070885E-5</v>
      </c>
      <c r="J1363" s="375" t="s">
        <v>1023</v>
      </c>
      <c r="K1363" s="375" t="s">
        <v>477</v>
      </c>
      <c r="L1363" s="375" t="s">
        <v>1024</v>
      </c>
      <c r="M1363" s="375" t="s">
        <v>475</v>
      </c>
      <c r="N1363" s="831" t="s">
        <v>973</v>
      </c>
      <c r="U1363" s="862"/>
    </row>
    <row r="1364" spans="1:21" x14ac:dyDescent="0.4">
      <c r="A1364" s="428" t="s">
        <v>49</v>
      </c>
      <c r="B1364" s="375" t="s">
        <v>416</v>
      </c>
      <c r="C1364" s="375" t="s">
        <v>66</v>
      </c>
      <c r="D1364" s="375" t="s">
        <v>53</v>
      </c>
      <c r="E1364" s="375"/>
      <c r="F1364" s="824">
        <v>0.39</v>
      </c>
      <c r="G1364" s="375" t="s">
        <v>396</v>
      </c>
      <c r="H1364" s="375" t="s">
        <v>401</v>
      </c>
      <c r="I1364" s="378">
        <v>1.3507889644072333E-5</v>
      </c>
      <c r="J1364" s="375" t="s">
        <v>1023</v>
      </c>
      <c r="K1364" s="375" t="s">
        <v>477</v>
      </c>
      <c r="L1364" s="375" t="s">
        <v>1024</v>
      </c>
      <c r="M1364" s="375" t="s">
        <v>475</v>
      </c>
      <c r="N1364" s="831" t="s">
        <v>973</v>
      </c>
      <c r="U1364" s="862"/>
    </row>
    <row r="1365" spans="1:21" x14ac:dyDescent="0.4">
      <c r="A1365" s="428" t="s">
        <v>49</v>
      </c>
      <c r="B1365" s="375" t="s">
        <v>416</v>
      </c>
      <c r="C1365" s="375" t="s">
        <v>66</v>
      </c>
      <c r="D1365" s="375" t="s">
        <v>53</v>
      </c>
      <c r="E1365" s="375"/>
      <c r="F1365" s="824">
        <v>0.39</v>
      </c>
      <c r="G1365" s="375" t="s">
        <v>1025</v>
      </c>
      <c r="H1365" s="375" t="s">
        <v>401</v>
      </c>
      <c r="I1365" s="378">
        <v>1.8834432642903991</v>
      </c>
      <c r="J1365" s="375" t="s">
        <v>1023</v>
      </c>
      <c r="K1365" s="375" t="s">
        <v>477</v>
      </c>
      <c r="L1365" s="375" t="s">
        <v>1024</v>
      </c>
      <c r="M1365" s="375" t="s">
        <v>475</v>
      </c>
      <c r="N1365" s="831" t="s">
        <v>973</v>
      </c>
      <c r="U1365" s="862"/>
    </row>
    <row r="1366" spans="1:21" x14ac:dyDescent="0.4">
      <c r="A1366" s="428" t="s">
        <v>49</v>
      </c>
      <c r="B1366" s="375" t="s">
        <v>416</v>
      </c>
      <c r="C1366" s="375" t="s">
        <v>66</v>
      </c>
      <c r="D1366" s="375" t="s">
        <v>406</v>
      </c>
      <c r="E1366" s="375" t="s">
        <v>717</v>
      </c>
      <c r="F1366" s="824">
        <v>0.34699999999999998</v>
      </c>
      <c r="G1366" s="375" t="s">
        <v>387</v>
      </c>
      <c r="H1366" s="375" t="s">
        <v>400</v>
      </c>
      <c r="I1366" s="763">
        <v>2.0000004739086739E-5</v>
      </c>
      <c r="J1366" s="375" t="s">
        <v>1023</v>
      </c>
      <c r="K1366" s="375" t="s">
        <v>477</v>
      </c>
      <c r="L1366" s="375" t="s">
        <v>1024</v>
      </c>
      <c r="M1366" s="375" t="s">
        <v>475</v>
      </c>
      <c r="N1366" s="831" t="s">
        <v>977</v>
      </c>
      <c r="U1366" s="862"/>
    </row>
    <row r="1367" spans="1:21" x14ac:dyDescent="0.4">
      <c r="A1367" s="428" t="s">
        <v>49</v>
      </c>
      <c r="B1367" s="375" t="s">
        <v>416</v>
      </c>
      <c r="C1367" s="375" t="s">
        <v>66</v>
      </c>
      <c r="D1367" s="375" t="s">
        <v>406</v>
      </c>
      <c r="E1367" s="375" t="s">
        <v>717</v>
      </c>
      <c r="F1367" s="824">
        <v>0.34699999999999998</v>
      </c>
      <c r="G1367" s="375" t="s">
        <v>388</v>
      </c>
      <c r="H1367" s="375" t="s">
        <v>400</v>
      </c>
      <c r="I1367" s="763">
        <v>1.6800003980832858E-4</v>
      </c>
      <c r="J1367" s="375" t="s">
        <v>1023</v>
      </c>
      <c r="K1367" s="375" t="s">
        <v>477</v>
      </c>
      <c r="L1367" s="375" t="s">
        <v>1024</v>
      </c>
      <c r="M1367" s="375" t="s">
        <v>475</v>
      </c>
      <c r="N1367" s="831" t="s">
        <v>977</v>
      </c>
      <c r="U1367" s="862"/>
    </row>
    <row r="1368" spans="1:21" x14ac:dyDescent="0.4">
      <c r="A1368" s="428" t="s">
        <v>49</v>
      </c>
      <c r="B1368" s="375" t="s">
        <v>416</v>
      </c>
      <c r="C1368" s="375" t="s">
        <v>66</v>
      </c>
      <c r="D1368" s="375" t="s">
        <v>406</v>
      </c>
      <c r="E1368" s="375" t="s">
        <v>717</v>
      </c>
      <c r="F1368" s="824">
        <v>0.34699999999999998</v>
      </c>
      <c r="G1368" s="375" t="s">
        <v>389</v>
      </c>
      <c r="H1368" s="375" t="s">
        <v>400</v>
      </c>
      <c r="I1368" s="763">
        <v>1.0030002376651996E-3</v>
      </c>
      <c r="J1368" s="375" t="s">
        <v>1023</v>
      </c>
      <c r="K1368" s="375" t="s">
        <v>477</v>
      </c>
      <c r="L1368" s="375" t="s">
        <v>1024</v>
      </c>
      <c r="M1368" s="375" t="s">
        <v>475</v>
      </c>
      <c r="N1368" s="831" t="s">
        <v>977</v>
      </c>
      <c r="U1368" s="862"/>
    </row>
    <row r="1369" spans="1:21" x14ac:dyDescent="0.4">
      <c r="A1369" s="428" t="s">
        <v>49</v>
      </c>
      <c r="B1369" s="375" t="s">
        <v>416</v>
      </c>
      <c r="C1369" s="375" t="s">
        <v>66</v>
      </c>
      <c r="D1369" s="375" t="s">
        <v>406</v>
      </c>
      <c r="E1369" s="375" t="s">
        <v>717</v>
      </c>
      <c r="F1369" s="824">
        <v>0.34699999999999998</v>
      </c>
      <c r="G1369" s="375" t="s">
        <v>390</v>
      </c>
      <c r="H1369" s="375" t="s">
        <v>400</v>
      </c>
      <c r="I1369" s="763">
        <v>1.2400002938233777E-4</v>
      </c>
      <c r="J1369" s="375" t="s">
        <v>1023</v>
      </c>
      <c r="K1369" s="375" t="s">
        <v>477</v>
      </c>
      <c r="L1369" s="375" t="s">
        <v>1024</v>
      </c>
      <c r="M1369" s="375" t="s">
        <v>475</v>
      </c>
      <c r="N1369" s="831" t="s">
        <v>977</v>
      </c>
      <c r="U1369" s="862"/>
    </row>
    <row r="1370" spans="1:21" x14ac:dyDescent="0.4">
      <c r="A1370" s="428" t="s">
        <v>49</v>
      </c>
      <c r="B1370" s="375" t="s">
        <v>416</v>
      </c>
      <c r="C1370" s="375" t="s">
        <v>66</v>
      </c>
      <c r="D1370" s="375" t="s">
        <v>406</v>
      </c>
      <c r="E1370" s="375" t="s">
        <v>717</v>
      </c>
      <c r="F1370" s="824">
        <v>0.34699999999999998</v>
      </c>
      <c r="G1370" s="375" t="s">
        <v>391</v>
      </c>
      <c r="H1370" s="375" t="s">
        <v>400</v>
      </c>
      <c r="I1370" s="763">
        <v>1.1000002606497702E-4</v>
      </c>
      <c r="J1370" s="375" t="s">
        <v>1023</v>
      </c>
      <c r="K1370" s="375" t="s">
        <v>477</v>
      </c>
      <c r="L1370" s="375" t="s">
        <v>1024</v>
      </c>
      <c r="M1370" s="375" t="s">
        <v>475</v>
      </c>
      <c r="N1370" s="831" t="s">
        <v>977</v>
      </c>
      <c r="U1370" s="862"/>
    </row>
    <row r="1371" spans="1:21" x14ac:dyDescent="0.4">
      <c r="A1371" s="428" t="s">
        <v>49</v>
      </c>
      <c r="B1371" s="375" t="s">
        <v>416</v>
      </c>
      <c r="C1371" s="375" t="s">
        <v>66</v>
      </c>
      <c r="D1371" s="375" t="s">
        <v>406</v>
      </c>
      <c r="E1371" s="375" t="s">
        <v>717</v>
      </c>
      <c r="F1371" s="824">
        <v>0.34699999999999998</v>
      </c>
      <c r="G1371" s="375" t="s">
        <v>392</v>
      </c>
      <c r="H1371" s="375" t="s">
        <v>400</v>
      </c>
      <c r="I1371" s="763">
        <v>4.5420010762465971E-3</v>
      </c>
      <c r="J1371" s="375" t="s">
        <v>1023</v>
      </c>
      <c r="K1371" s="375" t="s">
        <v>477</v>
      </c>
      <c r="L1371" s="375" t="s">
        <v>1024</v>
      </c>
      <c r="M1371" s="375" t="s">
        <v>475</v>
      </c>
      <c r="N1371" s="831" t="s">
        <v>977</v>
      </c>
      <c r="U1371" s="862"/>
    </row>
    <row r="1372" spans="1:21" x14ac:dyDescent="0.4">
      <c r="A1372" s="428" t="s">
        <v>49</v>
      </c>
      <c r="B1372" s="375" t="s">
        <v>416</v>
      </c>
      <c r="C1372" s="375" t="s">
        <v>66</v>
      </c>
      <c r="D1372" s="375" t="s">
        <v>406</v>
      </c>
      <c r="E1372" s="375" t="s">
        <v>717</v>
      </c>
      <c r="F1372" s="824">
        <v>0.34699999999999998</v>
      </c>
      <c r="G1372" s="375" t="s">
        <v>393</v>
      </c>
      <c r="H1372" s="375" t="s">
        <v>400</v>
      </c>
      <c r="I1372" s="763">
        <v>4.7300011207940132E-6</v>
      </c>
      <c r="J1372" s="375" t="s">
        <v>1023</v>
      </c>
      <c r="K1372" s="375" t="s">
        <v>477</v>
      </c>
      <c r="L1372" s="375" t="s">
        <v>1024</v>
      </c>
      <c r="M1372" s="375" t="s">
        <v>475</v>
      </c>
      <c r="N1372" s="831" t="s">
        <v>977</v>
      </c>
      <c r="U1372" s="862"/>
    </row>
    <row r="1373" spans="1:21" x14ac:dyDescent="0.4">
      <c r="A1373" s="428" t="s">
        <v>49</v>
      </c>
      <c r="B1373" s="375" t="s">
        <v>416</v>
      </c>
      <c r="C1373" s="375" t="s">
        <v>66</v>
      </c>
      <c r="D1373" s="375" t="s">
        <v>406</v>
      </c>
      <c r="E1373" s="375" t="s">
        <v>717</v>
      </c>
      <c r="F1373" s="824">
        <v>0.34699999999999998</v>
      </c>
      <c r="G1373" s="375" t="s">
        <v>394</v>
      </c>
      <c r="H1373" s="375" t="s">
        <v>400</v>
      </c>
      <c r="I1373" s="763">
        <v>8.9100021112631409E-6</v>
      </c>
      <c r="J1373" s="375" t="s">
        <v>1023</v>
      </c>
      <c r="K1373" s="375" t="s">
        <v>477</v>
      </c>
      <c r="L1373" s="375" t="s">
        <v>1024</v>
      </c>
      <c r="M1373" s="375" t="s">
        <v>475</v>
      </c>
      <c r="N1373" s="831" t="s">
        <v>977</v>
      </c>
      <c r="U1373" s="862"/>
    </row>
    <row r="1374" spans="1:21" x14ac:dyDescent="0.4">
      <c r="A1374" s="428" t="s">
        <v>49</v>
      </c>
      <c r="B1374" s="375" t="s">
        <v>416</v>
      </c>
      <c r="C1374" s="375" t="s">
        <v>66</v>
      </c>
      <c r="D1374" s="375" t="s">
        <v>406</v>
      </c>
      <c r="E1374" s="375" t="s">
        <v>717</v>
      </c>
      <c r="F1374" s="824">
        <v>0.34699999999999998</v>
      </c>
      <c r="G1374" s="375" t="s">
        <v>395</v>
      </c>
      <c r="H1374" s="375" t="s">
        <v>400</v>
      </c>
      <c r="I1374" s="763">
        <v>1.000000236954337E-5</v>
      </c>
      <c r="J1374" s="375" t="s">
        <v>1023</v>
      </c>
      <c r="K1374" s="375" t="s">
        <v>477</v>
      </c>
      <c r="L1374" s="375" t="s">
        <v>1024</v>
      </c>
      <c r="M1374" s="375" t="s">
        <v>475</v>
      </c>
      <c r="N1374" s="831" t="s">
        <v>977</v>
      </c>
      <c r="U1374" s="862"/>
    </row>
    <row r="1375" spans="1:21" x14ac:dyDescent="0.4">
      <c r="A1375" s="428" t="s">
        <v>49</v>
      </c>
      <c r="B1375" s="375" t="s">
        <v>416</v>
      </c>
      <c r="C1375" s="375" t="s">
        <v>66</v>
      </c>
      <c r="D1375" s="375" t="s">
        <v>406</v>
      </c>
      <c r="E1375" s="375" t="s">
        <v>717</v>
      </c>
      <c r="F1375" s="824">
        <v>0.34699999999999998</v>
      </c>
      <c r="G1375" s="375" t="s">
        <v>396</v>
      </c>
      <c r="H1375" s="375" t="s">
        <v>400</v>
      </c>
      <c r="I1375" s="763">
        <v>1.6000003791269388E-5</v>
      </c>
      <c r="J1375" s="375" t="s">
        <v>1023</v>
      </c>
      <c r="K1375" s="375" t="s">
        <v>477</v>
      </c>
      <c r="L1375" s="375" t="s">
        <v>1024</v>
      </c>
      <c r="M1375" s="375" t="s">
        <v>475</v>
      </c>
      <c r="N1375" s="831" t="s">
        <v>977</v>
      </c>
      <c r="U1375" s="862"/>
    </row>
    <row r="1376" spans="1:21" x14ac:dyDescent="0.4">
      <c r="A1376" s="428" t="s">
        <v>49</v>
      </c>
      <c r="B1376" s="375" t="s">
        <v>416</v>
      </c>
      <c r="C1376" s="375" t="s">
        <v>66</v>
      </c>
      <c r="D1376" s="375" t="s">
        <v>406</v>
      </c>
      <c r="E1376" s="375" t="s">
        <v>717</v>
      </c>
      <c r="F1376" s="824">
        <v>0.34699999999999998</v>
      </c>
      <c r="G1376" s="375" t="s">
        <v>1025</v>
      </c>
      <c r="H1376" s="375" t="s">
        <v>400</v>
      </c>
      <c r="I1376" s="763">
        <v>2.1142771134681961</v>
      </c>
      <c r="J1376" s="375" t="s">
        <v>1023</v>
      </c>
      <c r="K1376" s="375" t="s">
        <v>477</v>
      </c>
      <c r="L1376" s="375" t="s">
        <v>1024</v>
      </c>
      <c r="M1376" s="375" t="s">
        <v>475</v>
      </c>
      <c r="N1376" s="831" t="s">
        <v>977</v>
      </c>
      <c r="U1376" s="862"/>
    </row>
    <row r="1377" spans="1:21" x14ac:dyDescent="0.4">
      <c r="A1377" s="428" t="s">
        <v>49</v>
      </c>
      <c r="B1377" s="375" t="s">
        <v>416</v>
      </c>
      <c r="C1377" s="375" t="s">
        <v>66</v>
      </c>
      <c r="D1377" s="375" t="s">
        <v>406</v>
      </c>
      <c r="E1377" s="375" t="s">
        <v>717</v>
      </c>
      <c r="F1377" s="824">
        <v>0.34699999999999998</v>
      </c>
      <c r="G1377" s="375" t="s">
        <v>387</v>
      </c>
      <c r="H1377" s="375" t="s">
        <v>401</v>
      </c>
      <c r="I1377" s="378">
        <v>2.0811813297244141E-5</v>
      </c>
      <c r="J1377" s="375" t="s">
        <v>1023</v>
      </c>
      <c r="K1377" s="375" t="s">
        <v>477</v>
      </c>
      <c r="L1377" s="375" t="s">
        <v>1024</v>
      </c>
      <c r="M1377" s="375" t="s">
        <v>475</v>
      </c>
      <c r="N1377" s="831" t="s">
        <v>979</v>
      </c>
      <c r="U1377" s="862"/>
    </row>
    <row r="1378" spans="1:21" x14ac:dyDescent="0.4">
      <c r="A1378" s="428" t="s">
        <v>49</v>
      </c>
      <c r="B1378" s="375" t="s">
        <v>416</v>
      </c>
      <c r="C1378" s="375" t="s">
        <v>66</v>
      </c>
      <c r="D1378" s="375" t="s">
        <v>406</v>
      </c>
      <c r="E1378" s="375" t="s">
        <v>717</v>
      </c>
      <c r="F1378" s="824">
        <v>0.34699999999999998</v>
      </c>
      <c r="G1378" s="375" t="s">
        <v>388</v>
      </c>
      <c r="H1378" s="375" t="s">
        <v>401</v>
      </c>
      <c r="I1378" s="378">
        <v>1.7346176549655723E-4</v>
      </c>
      <c r="J1378" s="375" t="s">
        <v>1023</v>
      </c>
      <c r="K1378" s="375" t="s">
        <v>477</v>
      </c>
      <c r="L1378" s="375" t="s">
        <v>1024</v>
      </c>
      <c r="M1378" s="375" t="s">
        <v>475</v>
      </c>
      <c r="N1378" s="831" t="s">
        <v>979</v>
      </c>
      <c r="U1378" s="862"/>
    </row>
    <row r="1379" spans="1:21" x14ac:dyDescent="0.4">
      <c r="A1379" s="428" t="s">
        <v>49</v>
      </c>
      <c r="B1379" s="375" t="s">
        <v>416</v>
      </c>
      <c r="C1379" s="375" t="s">
        <v>66</v>
      </c>
      <c r="D1379" s="375" t="s">
        <v>406</v>
      </c>
      <c r="E1379" s="375" t="s">
        <v>717</v>
      </c>
      <c r="F1379" s="824">
        <v>0.34699999999999998</v>
      </c>
      <c r="G1379" s="375" t="s">
        <v>389</v>
      </c>
      <c r="H1379" s="375" t="s">
        <v>401</v>
      </c>
      <c r="I1379" s="378">
        <v>1.0038286104628617E-3</v>
      </c>
      <c r="J1379" s="375" t="s">
        <v>1023</v>
      </c>
      <c r="K1379" s="375" t="s">
        <v>477</v>
      </c>
      <c r="L1379" s="375" t="s">
        <v>1024</v>
      </c>
      <c r="M1379" s="375" t="s">
        <v>475</v>
      </c>
      <c r="N1379" s="831" t="s">
        <v>979</v>
      </c>
      <c r="U1379" s="862"/>
    </row>
    <row r="1380" spans="1:21" x14ac:dyDescent="0.4">
      <c r="A1380" s="428" t="s">
        <v>49</v>
      </c>
      <c r="B1380" s="375" t="s">
        <v>416</v>
      </c>
      <c r="C1380" s="375" t="s">
        <v>66</v>
      </c>
      <c r="D1380" s="375" t="s">
        <v>406</v>
      </c>
      <c r="E1380" s="375" t="s">
        <v>717</v>
      </c>
      <c r="F1380" s="824">
        <v>0.34699999999999998</v>
      </c>
      <c r="G1380" s="375" t="s">
        <v>390</v>
      </c>
      <c r="H1380" s="375" t="s">
        <v>401</v>
      </c>
      <c r="I1380" s="378">
        <v>1.245022082363664E-4</v>
      </c>
      <c r="J1380" s="375" t="s">
        <v>1023</v>
      </c>
      <c r="K1380" s="375" t="s">
        <v>477</v>
      </c>
      <c r="L1380" s="375" t="s">
        <v>1024</v>
      </c>
      <c r="M1380" s="375" t="s">
        <v>475</v>
      </c>
      <c r="N1380" s="831" t="s">
        <v>979</v>
      </c>
      <c r="U1380" s="862"/>
    </row>
    <row r="1381" spans="1:21" x14ac:dyDescent="0.4">
      <c r="A1381" s="410" t="s">
        <v>49</v>
      </c>
      <c r="B1381" s="381" t="s">
        <v>416</v>
      </c>
      <c r="C1381" s="381" t="s">
        <v>66</v>
      </c>
      <c r="D1381" s="381" t="s">
        <v>406</v>
      </c>
      <c r="E1381" s="381" t="s">
        <v>717</v>
      </c>
      <c r="F1381" s="863">
        <v>0.34699999999999998</v>
      </c>
      <c r="G1381" s="381" t="s">
        <v>391</v>
      </c>
      <c r="H1381" s="381" t="s">
        <v>401</v>
      </c>
      <c r="I1381" s="425">
        <v>1.1023184633933594E-4</v>
      </c>
      <c r="J1381" s="375" t="s">
        <v>1023</v>
      </c>
      <c r="K1381" s="375" t="s">
        <v>477</v>
      </c>
      <c r="L1381" s="375" t="s">
        <v>1024</v>
      </c>
      <c r="M1381" s="375" t="s">
        <v>475</v>
      </c>
      <c r="N1381" s="382" t="s">
        <v>979</v>
      </c>
      <c r="U1381" s="862"/>
    </row>
    <row r="1382" spans="1:21" x14ac:dyDescent="0.4">
      <c r="A1382" s="428" t="s">
        <v>49</v>
      </c>
      <c r="B1382" s="375" t="s">
        <v>416</v>
      </c>
      <c r="C1382" s="375" t="s">
        <v>66</v>
      </c>
      <c r="D1382" s="375" t="s">
        <v>406</v>
      </c>
      <c r="E1382" s="375" t="s">
        <v>717</v>
      </c>
      <c r="F1382" s="824">
        <v>0.34699999999999998</v>
      </c>
      <c r="G1382" s="375" t="s">
        <v>392</v>
      </c>
      <c r="H1382" s="375" t="s">
        <v>401</v>
      </c>
      <c r="I1382" s="378">
        <v>4.5448296801665015E-3</v>
      </c>
      <c r="J1382" s="375" t="s">
        <v>1023</v>
      </c>
      <c r="K1382" s="375" t="s">
        <v>477</v>
      </c>
      <c r="L1382" s="375" t="s">
        <v>1024</v>
      </c>
      <c r="M1382" s="375" t="s">
        <v>475</v>
      </c>
      <c r="N1382" s="831" t="s">
        <v>979</v>
      </c>
      <c r="U1382" s="862"/>
    </row>
    <row r="1383" spans="1:21" x14ac:dyDescent="0.4">
      <c r="A1383" s="428" t="s">
        <v>49</v>
      </c>
      <c r="B1383" s="375" t="s">
        <v>416</v>
      </c>
      <c r="C1383" s="375" t="s">
        <v>66</v>
      </c>
      <c r="D1383" s="375" t="s">
        <v>406</v>
      </c>
      <c r="E1383" s="375" t="s">
        <v>717</v>
      </c>
      <c r="F1383" s="824">
        <v>0.34699999999999998</v>
      </c>
      <c r="G1383" s="375" t="s">
        <v>393</v>
      </c>
      <c r="H1383" s="375" t="s">
        <v>401</v>
      </c>
      <c r="I1383" s="378">
        <v>4.7343248160216569E-6</v>
      </c>
      <c r="J1383" s="375" t="s">
        <v>1023</v>
      </c>
      <c r="K1383" s="375" t="s">
        <v>477</v>
      </c>
      <c r="L1383" s="375" t="s">
        <v>1024</v>
      </c>
      <c r="M1383" s="375" t="s">
        <v>475</v>
      </c>
      <c r="N1383" s="831" t="s">
        <v>979</v>
      </c>
      <c r="U1383" s="862"/>
    </row>
    <row r="1384" spans="1:21" x14ac:dyDescent="0.4">
      <c r="A1384" s="428" t="s">
        <v>49</v>
      </c>
      <c r="B1384" s="375" t="s">
        <v>416</v>
      </c>
      <c r="C1384" s="375" t="s">
        <v>66</v>
      </c>
      <c r="D1384" s="375" t="s">
        <v>406</v>
      </c>
      <c r="E1384" s="375" t="s">
        <v>717</v>
      </c>
      <c r="F1384" s="824">
        <v>0.34699999999999998</v>
      </c>
      <c r="G1384" s="375" t="s">
        <v>394</v>
      </c>
      <c r="H1384" s="375" t="s">
        <v>401</v>
      </c>
      <c r="I1384" s="378">
        <v>8.9194724822229059E-6</v>
      </c>
      <c r="J1384" s="375" t="s">
        <v>1023</v>
      </c>
      <c r="K1384" s="375" t="s">
        <v>477</v>
      </c>
      <c r="L1384" s="375" t="s">
        <v>1024</v>
      </c>
      <c r="M1384" s="375" t="s">
        <v>475</v>
      </c>
      <c r="N1384" s="831" t="s">
        <v>979</v>
      </c>
      <c r="U1384" s="862"/>
    </row>
    <row r="1385" spans="1:21" x14ac:dyDescent="0.4">
      <c r="A1385" s="428" t="s">
        <v>49</v>
      </c>
      <c r="B1385" s="375" t="s">
        <v>416</v>
      </c>
      <c r="C1385" s="375" t="s">
        <v>66</v>
      </c>
      <c r="D1385" s="375" t="s">
        <v>406</v>
      </c>
      <c r="E1385" s="375" t="s">
        <v>717</v>
      </c>
      <c r="F1385" s="824">
        <v>0.34699999999999998</v>
      </c>
      <c r="G1385" s="375" t="s">
        <v>395</v>
      </c>
      <c r="H1385" s="375" t="s">
        <v>401</v>
      </c>
      <c r="I1385" s="378">
        <v>1.1288505074025222E-5</v>
      </c>
      <c r="J1385" s="375" t="s">
        <v>1023</v>
      </c>
      <c r="K1385" s="375" t="s">
        <v>477</v>
      </c>
      <c r="L1385" s="375" t="s">
        <v>1024</v>
      </c>
      <c r="M1385" s="375" t="s">
        <v>475</v>
      </c>
      <c r="N1385" s="831" t="s">
        <v>979</v>
      </c>
      <c r="U1385" s="862"/>
    </row>
    <row r="1386" spans="1:21" x14ac:dyDescent="0.4">
      <c r="A1386" s="428" t="s">
        <v>49</v>
      </c>
      <c r="B1386" s="375" t="s">
        <v>416</v>
      </c>
      <c r="C1386" s="375" t="s">
        <v>66</v>
      </c>
      <c r="D1386" s="375" t="s">
        <v>406</v>
      </c>
      <c r="E1386" s="375" t="s">
        <v>717</v>
      </c>
      <c r="F1386" s="824">
        <v>0.34699999999999998</v>
      </c>
      <c r="G1386" s="375" t="s">
        <v>396</v>
      </c>
      <c r="H1386" s="375" t="s">
        <v>401</v>
      </c>
      <c r="I1386" s="378">
        <v>1.6007890236458171E-5</v>
      </c>
      <c r="J1386" s="375" t="s">
        <v>1023</v>
      </c>
      <c r="K1386" s="375" t="s">
        <v>477</v>
      </c>
      <c r="L1386" s="375" t="s">
        <v>1024</v>
      </c>
      <c r="M1386" s="375" t="s">
        <v>475</v>
      </c>
      <c r="N1386" s="831" t="s">
        <v>979</v>
      </c>
      <c r="U1386" s="862"/>
    </row>
    <row r="1387" spans="1:21" x14ac:dyDescent="0.4">
      <c r="A1387" s="428" t="s">
        <v>49</v>
      </c>
      <c r="B1387" s="375" t="s">
        <v>416</v>
      </c>
      <c r="C1387" s="375" t="s">
        <v>66</v>
      </c>
      <c r="D1387" s="375" t="s">
        <v>406</v>
      </c>
      <c r="E1387" s="375" t="s">
        <v>717</v>
      </c>
      <c r="F1387" s="824">
        <v>0.34699999999999998</v>
      </c>
      <c r="G1387" s="375" t="s">
        <v>1025</v>
      </c>
      <c r="H1387" s="375" t="s">
        <v>401</v>
      </c>
      <c r="I1387" s="378">
        <v>2.1159892762584889</v>
      </c>
      <c r="J1387" s="375" t="s">
        <v>1023</v>
      </c>
      <c r="K1387" s="375" t="s">
        <v>477</v>
      </c>
      <c r="L1387" s="375" t="s">
        <v>1024</v>
      </c>
      <c r="M1387" s="375" t="s">
        <v>475</v>
      </c>
      <c r="N1387" s="831" t="s">
        <v>979</v>
      </c>
      <c r="U1387" s="862"/>
    </row>
    <row r="1388" spans="1:21" x14ac:dyDescent="0.4">
      <c r="A1388" s="428" t="s">
        <v>49</v>
      </c>
      <c r="B1388" s="375" t="s">
        <v>416</v>
      </c>
      <c r="C1388" s="375" t="s">
        <v>67</v>
      </c>
      <c r="D1388" s="375" t="s">
        <v>52</v>
      </c>
      <c r="E1388" s="375"/>
      <c r="F1388" s="824">
        <v>0.34699999999999998</v>
      </c>
      <c r="G1388" s="375" t="s">
        <v>387</v>
      </c>
      <c r="H1388" s="375" t="s">
        <v>400</v>
      </c>
      <c r="I1388" s="763">
        <v>1.5000003554315054E-5</v>
      </c>
      <c r="J1388" s="375" t="s">
        <v>1023</v>
      </c>
      <c r="K1388" s="375" t="s">
        <v>477</v>
      </c>
      <c r="L1388" s="375" t="s">
        <v>1024</v>
      </c>
      <c r="M1388" s="375" t="s">
        <v>475</v>
      </c>
      <c r="N1388" s="831" t="s">
        <v>993</v>
      </c>
      <c r="U1388" s="862"/>
    </row>
    <row r="1389" spans="1:21" x14ac:dyDescent="0.4">
      <c r="A1389" s="428" t="s">
        <v>49</v>
      </c>
      <c r="B1389" s="375" t="s">
        <v>416</v>
      </c>
      <c r="C1389" s="375" t="s">
        <v>67</v>
      </c>
      <c r="D1389" s="375" t="s">
        <v>52</v>
      </c>
      <c r="E1389" s="375"/>
      <c r="F1389" s="824">
        <v>0.34699999999999998</v>
      </c>
      <c r="G1389" s="375" t="s">
        <v>388</v>
      </c>
      <c r="H1389" s="375" t="s">
        <v>400</v>
      </c>
      <c r="I1389" s="763">
        <v>1.2700003009320077E-4</v>
      </c>
      <c r="J1389" s="375" t="s">
        <v>1023</v>
      </c>
      <c r="K1389" s="375" t="s">
        <v>477</v>
      </c>
      <c r="L1389" s="375" t="s">
        <v>1024</v>
      </c>
      <c r="M1389" s="375" t="s">
        <v>475</v>
      </c>
      <c r="N1389" s="831" t="s">
        <v>993</v>
      </c>
      <c r="U1389" s="862"/>
    </row>
    <row r="1390" spans="1:21" x14ac:dyDescent="0.4">
      <c r="A1390" s="428" t="s">
        <v>49</v>
      </c>
      <c r="B1390" s="375" t="s">
        <v>416</v>
      </c>
      <c r="C1390" s="375" t="s">
        <v>67</v>
      </c>
      <c r="D1390" s="375" t="s">
        <v>52</v>
      </c>
      <c r="E1390" s="375"/>
      <c r="F1390" s="824">
        <v>0.34699999999999998</v>
      </c>
      <c r="G1390" s="375" t="s">
        <v>389</v>
      </c>
      <c r="H1390" s="375" t="s">
        <v>400</v>
      </c>
      <c r="I1390" s="763">
        <v>1.4930003537728248E-3</v>
      </c>
      <c r="J1390" s="375" t="s">
        <v>1023</v>
      </c>
      <c r="K1390" s="375" t="s">
        <v>477</v>
      </c>
      <c r="L1390" s="375" t="s">
        <v>1024</v>
      </c>
      <c r="M1390" s="375" t="s">
        <v>475</v>
      </c>
      <c r="N1390" s="831" t="s">
        <v>993</v>
      </c>
      <c r="U1390" s="862"/>
    </row>
    <row r="1391" spans="1:21" x14ac:dyDescent="0.4">
      <c r="A1391" s="428" t="s">
        <v>49</v>
      </c>
      <c r="B1391" s="375" t="s">
        <v>416</v>
      </c>
      <c r="C1391" s="375" t="s">
        <v>67</v>
      </c>
      <c r="D1391" s="375" t="s">
        <v>52</v>
      </c>
      <c r="E1391" s="375"/>
      <c r="F1391" s="824">
        <v>0.34699999999999998</v>
      </c>
      <c r="G1391" s="375" t="s">
        <v>390</v>
      </c>
      <c r="H1391" s="375" t="s">
        <v>400</v>
      </c>
      <c r="I1391" s="763">
        <v>3.9900009454478037E-4</v>
      </c>
      <c r="J1391" s="375" t="s">
        <v>1023</v>
      </c>
      <c r="K1391" s="375" t="s">
        <v>477</v>
      </c>
      <c r="L1391" s="375" t="s">
        <v>1024</v>
      </c>
      <c r="M1391" s="375" t="s">
        <v>475</v>
      </c>
      <c r="N1391" s="831" t="s">
        <v>993</v>
      </c>
      <c r="U1391" s="862"/>
    </row>
    <row r="1392" spans="1:21" x14ac:dyDescent="0.4">
      <c r="A1392" s="428" t="s">
        <v>49</v>
      </c>
      <c r="B1392" s="375" t="s">
        <v>416</v>
      </c>
      <c r="C1392" s="375" t="s">
        <v>67</v>
      </c>
      <c r="D1392" s="375" t="s">
        <v>52</v>
      </c>
      <c r="E1392" s="375"/>
      <c r="F1392" s="824">
        <v>0.34699999999999998</v>
      </c>
      <c r="G1392" s="375" t="s">
        <v>391</v>
      </c>
      <c r="H1392" s="375" t="s">
        <v>400</v>
      </c>
      <c r="I1392" s="763">
        <v>2.4700005852772118E-4</v>
      </c>
      <c r="J1392" s="375" t="s">
        <v>1023</v>
      </c>
      <c r="K1392" s="375" t="s">
        <v>477</v>
      </c>
      <c r="L1392" s="375" t="s">
        <v>1024</v>
      </c>
      <c r="M1392" s="375" t="s">
        <v>475</v>
      </c>
      <c r="N1392" s="831" t="s">
        <v>993</v>
      </c>
      <c r="U1392" s="862"/>
    </row>
    <row r="1393" spans="1:21" x14ac:dyDescent="0.4">
      <c r="A1393" s="428" t="s">
        <v>49</v>
      </c>
      <c r="B1393" s="375" t="s">
        <v>416</v>
      </c>
      <c r="C1393" s="375" t="s">
        <v>67</v>
      </c>
      <c r="D1393" s="375" t="s">
        <v>52</v>
      </c>
      <c r="E1393" s="375"/>
      <c r="F1393" s="824">
        <v>0.34699999999999998</v>
      </c>
      <c r="G1393" s="375" t="s">
        <v>392</v>
      </c>
      <c r="H1393" s="375" t="s">
        <v>400</v>
      </c>
      <c r="I1393" s="763">
        <v>1.0310002442999212E-3</v>
      </c>
      <c r="J1393" s="375" t="s">
        <v>1023</v>
      </c>
      <c r="K1393" s="375" t="s">
        <v>477</v>
      </c>
      <c r="L1393" s="375" t="s">
        <v>1024</v>
      </c>
      <c r="M1393" s="375" t="s">
        <v>475</v>
      </c>
      <c r="N1393" s="831" t="s">
        <v>993</v>
      </c>
      <c r="U1393" s="862"/>
    </row>
    <row r="1394" spans="1:21" x14ac:dyDescent="0.4">
      <c r="A1394" s="428" t="s">
        <v>49</v>
      </c>
      <c r="B1394" s="375" t="s">
        <v>416</v>
      </c>
      <c r="C1394" s="375" t="s">
        <v>67</v>
      </c>
      <c r="D1394" s="375" t="s">
        <v>52</v>
      </c>
      <c r="E1394" s="375"/>
      <c r="F1394" s="824">
        <v>0.34699999999999998</v>
      </c>
      <c r="G1394" s="375" t="s">
        <v>393</v>
      </c>
      <c r="H1394" s="375" t="s">
        <v>400</v>
      </c>
      <c r="I1394" s="763">
        <v>1.0621002516692011E-5</v>
      </c>
      <c r="J1394" s="375" t="s">
        <v>1023</v>
      </c>
      <c r="K1394" s="375" t="s">
        <v>477</v>
      </c>
      <c r="L1394" s="375" t="s">
        <v>1024</v>
      </c>
      <c r="M1394" s="375" t="s">
        <v>475</v>
      </c>
      <c r="N1394" s="831" t="s">
        <v>993</v>
      </c>
      <c r="U1394" s="862"/>
    </row>
    <row r="1395" spans="1:21" x14ac:dyDescent="0.4">
      <c r="A1395" s="428" t="s">
        <v>49</v>
      </c>
      <c r="B1395" s="375" t="s">
        <v>416</v>
      </c>
      <c r="C1395" s="375" t="s">
        <v>67</v>
      </c>
      <c r="D1395" s="375" t="s">
        <v>52</v>
      </c>
      <c r="E1395" s="375"/>
      <c r="F1395" s="824">
        <v>0.34699999999999998</v>
      </c>
      <c r="G1395" s="375" t="s">
        <v>394</v>
      </c>
      <c r="H1395" s="375" t="s">
        <v>400</v>
      </c>
      <c r="I1395" s="763">
        <v>2.0007004740745414E-5</v>
      </c>
      <c r="J1395" s="375" t="s">
        <v>1023</v>
      </c>
      <c r="K1395" s="375" t="s">
        <v>477</v>
      </c>
      <c r="L1395" s="375" t="s">
        <v>1024</v>
      </c>
      <c r="M1395" s="375" t="s">
        <v>475</v>
      </c>
      <c r="N1395" s="831" t="s">
        <v>993</v>
      </c>
      <c r="U1395" s="862"/>
    </row>
    <row r="1396" spans="1:21" x14ac:dyDescent="0.4">
      <c r="A1396" s="428" t="s">
        <v>49</v>
      </c>
      <c r="B1396" s="375" t="s">
        <v>416</v>
      </c>
      <c r="C1396" s="375" t="s">
        <v>67</v>
      </c>
      <c r="D1396" s="375" t="s">
        <v>52</v>
      </c>
      <c r="E1396" s="375"/>
      <c r="F1396" s="824">
        <v>0.34699999999999998</v>
      </c>
      <c r="G1396" s="375" t="s">
        <v>395</v>
      </c>
      <c r="H1396" s="375" t="s">
        <v>400</v>
      </c>
      <c r="I1396" s="763">
        <v>1.000000236954337E-5</v>
      </c>
      <c r="J1396" s="375" t="s">
        <v>1023</v>
      </c>
      <c r="K1396" s="375" t="s">
        <v>477</v>
      </c>
      <c r="L1396" s="375" t="s">
        <v>1024</v>
      </c>
      <c r="M1396" s="375" t="s">
        <v>475</v>
      </c>
      <c r="N1396" s="831" t="s">
        <v>993</v>
      </c>
      <c r="U1396" s="862"/>
    </row>
    <row r="1397" spans="1:21" x14ac:dyDescent="0.4">
      <c r="A1397" s="428" t="s">
        <v>49</v>
      </c>
      <c r="B1397" s="375" t="s">
        <v>416</v>
      </c>
      <c r="C1397" s="375" t="s">
        <v>67</v>
      </c>
      <c r="D1397" s="375" t="s">
        <v>52</v>
      </c>
      <c r="E1397" s="375"/>
      <c r="F1397" s="824">
        <v>0.34699999999999998</v>
      </c>
      <c r="G1397" s="375" t="s">
        <v>396</v>
      </c>
      <c r="H1397" s="375" t="s">
        <v>400</v>
      </c>
      <c r="I1397" s="763">
        <v>1.6000003791269388E-5</v>
      </c>
      <c r="J1397" s="375" t="s">
        <v>1023</v>
      </c>
      <c r="K1397" s="375" t="s">
        <v>477</v>
      </c>
      <c r="L1397" s="375" t="s">
        <v>1024</v>
      </c>
      <c r="M1397" s="375" t="s">
        <v>475</v>
      </c>
      <c r="N1397" s="831" t="s">
        <v>993</v>
      </c>
      <c r="U1397" s="862"/>
    </row>
    <row r="1398" spans="1:21" x14ac:dyDescent="0.4">
      <c r="A1398" s="428" t="s">
        <v>49</v>
      </c>
      <c r="B1398" s="375" t="s">
        <v>416</v>
      </c>
      <c r="C1398" s="375" t="s">
        <v>67</v>
      </c>
      <c r="D1398" s="375" t="s">
        <v>52</v>
      </c>
      <c r="E1398" s="375"/>
      <c r="F1398" s="824">
        <v>0.34699999999999998</v>
      </c>
      <c r="G1398" s="375" t="s">
        <v>1025</v>
      </c>
      <c r="H1398" s="375" t="s">
        <v>400</v>
      </c>
      <c r="I1398" s="763">
        <v>2.1144491352705881</v>
      </c>
      <c r="J1398" s="375" t="s">
        <v>1023</v>
      </c>
      <c r="K1398" s="375" t="s">
        <v>477</v>
      </c>
      <c r="L1398" s="375" t="s">
        <v>1024</v>
      </c>
      <c r="M1398" s="375" t="s">
        <v>475</v>
      </c>
      <c r="N1398" s="831" t="s">
        <v>993</v>
      </c>
      <c r="U1398" s="862"/>
    </row>
    <row r="1399" spans="1:21" x14ac:dyDescent="0.4">
      <c r="A1399" s="428" t="s">
        <v>49</v>
      </c>
      <c r="B1399" s="375" t="s">
        <v>416</v>
      </c>
      <c r="C1399" s="375" t="s">
        <v>67</v>
      </c>
      <c r="D1399" s="375" t="s">
        <v>52</v>
      </c>
      <c r="E1399" s="375"/>
      <c r="F1399" s="824">
        <v>0.34699999999999998</v>
      </c>
      <c r="G1399" s="375" t="s">
        <v>387</v>
      </c>
      <c r="H1399" s="375" t="s">
        <v>401</v>
      </c>
      <c r="I1399" s="378">
        <v>1.5811812112472456E-5</v>
      </c>
      <c r="J1399" s="375" t="s">
        <v>1023</v>
      </c>
      <c r="K1399" s="375" t="s">
        <v>477</v>
      </c>
      <c r="L1399" s="375" t="s">
        <v>1024</v>
      </c>
      <c r="M1399" s="375" t="s">
        <v>475</v>
      </c>
      <c r="N1399" s="831" t="s">
        <v>997</v>
      </c>
      <c r="U1399" s="862"/>
    </row>
    <row r="1400" spans="1:21" x14ac:dyDescent="0.4">
      <c r="A1400" s="428" t="s">
        <v>49</v>
      </c>
      <c r="B1400" s="375" t="s">
        <v>416</v>
      </c>
      <c r="C1400" s="375" t="s">
        <v>67</v>
      </c>
      <c r="D1400" s="375" t="s">
        <v>52</v>
      </c>
      <c r="E1400" s="375"/>
      <c r="F1400" s="824">
        <v>0.34699999999999998</v>
      </c>
      <c r="G1400" s="375" t="s">
        <v>388</v>
      </c>
      <c r="H1400" s="375" t="s">
        <v>401</v>
      </c>
      <c r="I1400" s="378">
        <v>1.3246175578142942E-4</v>
      </c>
      <c r="J1400" s="375" t="s">
        <v>1023</v>
      </c>
      <c r="K1400" s="375" t="s">
        <v>477</v>
      </c>
      <c r="L1400" s="375" t="s">
        <v>1024</v>
      </c>
      <c r="M1400" s="375" t="s">
        <v>475</v>
      </c>
      <c r="N1400" s="831" t="s">
        <v>997</v>
      </c>
      <c r="U1400" s="862"/>
    </row>
    <row r="1401" spans="1:21" x14ac:dyDescent="0.4">
      <c r="A1401" s="428" t="s">
        <v>49</v>
      </c>
      <c r="B1401" s="375" t="s">
        <v>416</v>
      </c>
      <c r="C1401" s="375" t="s">
        <v>67</v>
      </c>
      <c r="D1401" s="375" t="s">
        <v>52</v>
      </c>
      <c r="E1401" s="375"/>
      <c r="F1401" s="824">
        <v>0.34699999999999998</v>
      </c>
      <c r="G1401" s="375" t="s">
        <v>389</v>
      </c>
      <c r="H1401" s="375" t="s">
        <v>401</v>
      </c>
      <c r="I1401" s="378">
        <v>1.4938287265704867E-3</v>
      </c>
      <c r="J1401" s="375" t="s">
        <v>1023</v>
      </c>
      <c r="K1401" s="375" t="s">
        <v>477</v>
      </c>
      <c r="L1401" s="375" t="s">
        <v>1024</v>
      </c>
      <c r="M1401" s="375" t="s">
        <v>475</v>
      </c>
      <c r="N1401" s="831" t="s">
        <v>997</v>
      </c>
      <c r="U1401" s="862"/>
    </row>
    <row r="1402" spans="1:21" x14ac:dyDescent="0.4">
      <c r="A1402" s="428" t="s">
        <v>49</v>
      </c>
      <c r="B1402" s="375" t="s">
        <v>416</v>
      </c>
      <c r="C1402" s="375" t="s">
        <v>67</v>
      </c>
      <c r="D1402" s="375" t="s">
        <v>52</v>
      </c>
      <c r="E1402" s="375"/>
      <c r="F1402" s="824">
        <v>0.34699999999999998</v>
      </c>
      <c r="G1402" s="375" t="s">
        <v>390</v>
      </c>
      <c r="H1402" s="375" t="s">
        <v>401</v>
      </c>
      <c r="I1402" s="378">
        <v>3.99502273398809E-4</v>
      </c>
      <c r="J1402" s="375" t="s">
        <v>1023</v>
      </c>
      <c r="K1402" s="375" t="s">
        <v>477</v>
      </c>
      <c r="L1402" s="375" t="s">
        <v>1024</v>
      </c>
      <c r="M1402" s="375" t="s">
        <v>475</v>
      </c>
      <c r="N1402" s="831" t="s">
        <v>997</v>
      </c>
      <c r="U1402" s="862"/>
    </row>
    <row r="1403" spans="1:21" x14ac:dyDescent="0.4">
      <c r="A1403" s="428" t="s">
        <v>49</v>
      </c>
      <c r="B1403" s="375" t="s">
        <v>416</v>
      </c>
      <c r="C1403" s="375" t="s">
        <v>67</v>
      </c>
      <c r="D1403" s="375" t="s">
        <v>52</v>
      </c>
      <c r="E1403" s="375"/>
      <c r="F1403" s="824">
        <v>0.34699999999999998</v>
      </c>
      <c r="G1403" s="375" t="s">
        <v>391</v>
      </c>
      <c r="H1403" s="375" t="s">
        <v>401</v>
      </c>
      <c r="I1403" s="378">
        <v>2.4723187880208009E-4</v>
      </c>
      <c r="J1403" s="375" t="s">
        <v>1023</v>
      </c>
      <c r="K1403" s="375" t="s">
        <v>477</v>
      </c>
      <c r="L1403" s="375" t="s">
        <v>1024</v>
      </c>
      <c r="M1403" s="375" t="s">
        <v>475</v>
      </c>
      <c r="N1403" s="831" t="s">
        <v>997</v>
      </c>
      <c r="U1403" s="862"/>
    </row>
    <row r="1404" spans="1:21" x14ac:dyDescent="0.4">
      <c r="A1404" s="428" t="s">
        <v>49</v>
      </c>
      <c r="B1404" s="375" t="s">
        <v>416</v>
      </c>
      <c r="C1404" s="375" t="s">
        <v>67</v>
      </c>
      <c r="D1404" s="375" t="s">
        <v>52</v>
      </c>
      <c r="E1404" s="375"/>
      <c r="F1404" s="824">
        <v>0.34699999999999998</v>
      </c>
      <c r="G1404" s="375" t="s">
        <v>392</v>
      </c>
      <c r="H1404" s="375" t="s">
        <v>401</v>
      </c>
      <c r="I1404" s="378">
        <v>1.0338288482198254E-3</v>
      </c>
      <c r="J1404" s="375" t="s">
        <v>1023</v>
      </c>
      <c r="K1404" s="375" t="s">
        <v>477</v>
      </c>
      <c r="L1404" s="375" t="s">
        <v>1024</v>
      </c>
      <c r="M1404" s="375" t="s">
        <v>475</v>
      </c>
      <c r="N1404" s="831" t="s">
        <v>997</v>
      </c>
      <c r="U1404" s="862"/>
    </row>
    <row r="1405" spans="1:21" x14ac:dyDescent="0.4">
      <c r="A1405" s="428" t="s">
        <v>49</v>
      </c>
      <c r="B1405" s="375" t="s">
        <v>416</v>
      </c>
      <c r="C1405" s="375" t="s">
        <v>67</v>
      </c>
      <c r="D1405" s="375" t="s">
        <v>52</v>
      </c>
      <c r="E1405" s="375"/>
      <c r="F1405" s="824">
        <v>0.34699999999999998</v>
      </c>
      <c r="G1405" s="375" t="s">
        <v>393</v>
      </c>
      <c r="H1405" s="375" t="s">
        <v>401</v>
      </c>
      <c r="I1405" s="378">
        <v>1.0625326211919653E-5</v>
      </c>
      <c r="J1405" s="375" t="s">
        <v>1023</v>
      </c>
      <c r="K1405" s="375" t="s">
        <v>477</v>
      </c>
      <c r="L1405" s="375" t="s">
        <v>1024</v>
      </c>
      <c r="M1405" s="375" t="s">
        <v>475</v>
      </c>
      <c r="N1405" s="831" t="s">
        <v>997</v>
      </c>
      <c r="U1405" s="862"/>
    </row>
    <row r="1406" spans="1:21" x14ac:dyDescent="0.4">
      <c r="A1406" s="428" t="s">
        <v>49</v>
      </c>
      <c r="B1406" s="375" t="s">
        <v>416</v>
      </c>
      <c r="C1406" s="375" t="s">
        <v>67</v>
      </c>
      <c r="D1406" s="375" t="s">
        <v>52</v>
      </c>
      <c r="E1406" s="375"/>
      <c r="F1406" s="824">
        <v>0.34699999999999998</v>
      </c>
      <c r="G1406" s="375" t="s">
        <v>394</v>
      </c>
      <c r="H1406" s="375" t="s">
        <v>401</v>
      </c>
      <c r="I1406" s="378">
        <v>2.0016475111705179E-5</v>
      </c>
      <c r="J1406" s="375" t="s">
        <v>1023</v>
      </c>
      <c r="K1406" s="375" t="s">
        <v>477</v>
      </c>
      <c r="L1406" s="375" t="s">
        <v>1024</v>
      </c>
      <c r="M1406" s="375" t="s">
        <v>475</v>
      </c>
      <c r="N1406" s="831" t="s">
        <v>997</v>
      </c>
      <c r="U1406" s="862"/>
    </row>
    <row r="1407" spans="1:21" x14ac:dyDescent="0.4">
      <c r="A1407" s="428" t="s">
        <v>49</v>
      </c>
      <c r="B1407" s="375" t="s">
        <v>416</v>
      </c>
      <c r="C1407" s="375" t="s">
        <v>67</v>
      </c>
      <c r="D1407" s="375" t="s">
        <v>52</v>
      </c>
      <c r="E1407" s="375"/>
      <c r="F1407" s="824">
        <v>0.34699999999999998</v>
      </c>
      <c r="G1407" s="375" t="s">
        <v>395</v>
      </c>
      <c r="H1407" s="375" t="s">
        <v>401</v>
      </c>
      <c r="I1407" s="378">
        <v>1.1288505074025222E-5</v>
      </c>
      <c r="J1407" s="375" t="s">
        <v>1023</v>
      </c>
      <c r="K1407" s="375" t="s">
        <v>477</v>
      </c>
      <c r="L1407" s="375" t="s">
        <v>1024</v>
      </c>
      <c r="M1407" s="375" t="s">
        <v>475</v>
      </c>
      <c r="N1407" s="831" t="s">
        <v>997</v>
      </c>
      <c r="U1407" s="862"/>
    </row>
    <row r="1408" spans="1:21" x14ac:dyDescent="0.4">
      <c r="A1408" s="428" t="s">
        <v>49</v>
      </c>
      <c r="B1408" s="375" t="s">
        <v>416</v>
      </c>
      <c r="C1408" s="375" t="s">
        <v>67</v>
      </c>
      <c r="D1408" s="375" t="s">
        <v>52</v>
      </c>
      <c r="E1408" s="375"/>
      <c r="F1408" s="824">
        <v>0.34699999999999998</v>
      </c>
      <c r="G1408" s="375" t="s">
        <v>396</v>
      </c>
      <c r="H1408" s="375" t="s">
        <v>401</v>
      </c>
      <c r="I1408" s="378">
        <v>1.6007890236458171E-5</v>
      </c>
      <c r="J1408" s="375" t="s">
        <v>1023</v>
      </c>
      <c r="K1408" s="375" t="s">
        <v>477</v>
      </c>
      <c r="L1408" s="375" t="s">
        <v>1024</v>
      </c>
      <c r="M1408" s="375" t="s">
        <v>475</v>
      </c>
      <c r="N1408" s="831" t="s">
        <v>997</v>
      </c>
      <c r="U1408" s="862"/>
    </row>
    <row r="1409" spans="1:21" x14ac:dyDescent="0.4">
      <c r="A1409" s="428" t="s">
        <v>49</v>
      </c>
      <c r="B1409" s="375" t="s">
        <v>416</v>
      </c>
      <c r="C1409" s="375" t="s">
        <v>67</v>
      </c>
      <c r="D1409" s="375" t="s">
        <v>52</v>
      </c>
      <c r="E1409" s="375"/>
      <c r="F1409" s="824">
        <v>0.34699999999999998</v>
      </c>
      <c r="G1409" s="375" t="s">
        <v>1025</v>
      </c>
      <c r="H1409" s="375" t="s">
        <v>401</v>
      </c>
      <c r="I1409" s="378">
        <v>2.1161612980608808</v>
      </c>
      <c r="J1409" s="375" t="s">
        <v>1023</v>
      </c>
      <c r="K1409" s="375" t="s">
        <v>477</v>
      </c>
      <c r="L1409" s="375" t="s">
        <v>1024</v>
      </c>
      <c r="M1409" s="375" t="s">
        <v>475</v>
      </c>
      <c r="N1409" s="831" t="s">
        <v>997</v>
      </c>
      <c r="U1409" s="862"/>
    </row>
    <row r="1410" spans="1:21" x14ac:dyDescent="0.4">
      <c r="A1410" s="428" t="s">
        <v>49</v>
      </c>
      <c r="B1410" s="375" t="s">
        <v>416</v>
      </c>
      <c r="C1410" s="375" t="s">
        <v>67</v>
      </c>
      <c r="D1410" s="375" t="s">
        <v>53</v>
      </c>
      <c r="E1410" s="375"/>
      <c r="F1410" s="824">
        <v>0.39</v>
      </c>
      <c r="G1410" s="375" t="s">
        <v>387</v>
      </c>
      <c r="H1410" s="375" t="s">
        <v>400</v>
      </c>
      <c r="I1410" s="763">
        <v>9.0000021325890313E-7</v>
      </c>
      <c r="J1410" s="375" t="s">
        <v>1023</v>
      </c>
      <c r="K1410" s="375" t="s">
        <v>477</v>
      </c>
      <c r="L1410" s="375" t="s">
        <v>1024</v>
      </c>
      <c r="M1410" s="375" t="s">
        <v>475</v>
      </c>
      <c r="N1410" s="831" t="s">
        <v>1003</v>
      </c>
      <c r="U1410" s="862"/>
    </row>
    <row r="1411" spans="1:21" x14ac:dyDescent="0.4">
      <c r="A1411" s="428" t="s">
        <v>49</v>
      </c>
      <c r="B1411" s="375" t="s">
        <v>416</v>
      </c>
      <c r="C1411" s="375" t="s">
        <v>67</v>
      </c>
      <c r="D1411" s="375" t="s">
        <v>53</v>
      </c>
      <c r="E1411" s="375"/>
      <c r="F1411" s="824">
        <v>0.39</v>
      </c>
      <c r="G1411" s="375" t="s">
        <v>388</v>
      </c>
      <c r="H1411" s="375" t="s">
        <v>400</v>
      </c>
      <c r="I1411" s="763">
        <v>1.5100003578010487E-5</v>
      </c>
      <c r="J1411" s="375" t="s">
        <v>1023</v>
      </c>
      <c r="K1411" s="375" t="s">
        <v>477</v>
      </c>
      <c r="L1411" s="375" t="s">
        <v>1024</v>
      </c>
      <c r="M1411" s="375" t="s">
        <v>475</v>
      </c>
      <c r="N1411" s="831" t="s">
        <v>1003</v>
      </c>
      <c r="U1411" s="862"/>
    </row>
    <row r="1412" spans="1:21" x14ac:dyDescent="0.4">
      <c r="A1412" s="428" t="s">
        <v>49</v>
      </c>
      <c r="B1412" s="375" t="s">
        <v>416</v>
      </c>
      <c r="C1412" s="375" t="s">
        <v>67</v>
      </c>
      <c r="D1412" s="375" t="s">
        <v>53</v>
      </c>
      <c r="E1412" s="375"/>
      <c r="F1412" s="824">
        <v>0.39</v>
      </c>
      <c r="G1412" s="375" t="s">
        <v>389</v>
      </c>
      <c r="H1412" s="375" t="s">
        <v>400</v>
      </c>
      <c r="I1412" s="763">
        <v>2.3500005568426909E-4</v>
      </c>
      <c r="J1412" s="375" t="s">
        <v>1023</v>
      </c>
      <c r="K1412" s="375" t="s">
        <v>477</v>
      </c>
      <c r="L1412" s="375" t="s">
        <v>1024</v>
      </c>
      <c r="M1412" s="375" t="s">
        <v>475</v>
      </c>
      <c r="N1412" s="831" t="s">
        <v>1003</v>
      </c>
      <c r="U1412" s="862"/>
    </row>
    <row r="1413" spans="1:21" x14ac:dyDescent="0.4">
      <c r="A1413" s="428" t="s">
        <v>49</v>
      </c>
      <c r="B1413" s="375" t="s">
        <v>416</v>
      </c>
      <c r="C1413" s="375" t="s">
        <v>67</v>
      </c>
      <c r="D1413" s="375" t="s">
        <v>53</v>
      </c>
      <c r="E1413" s="375"/>
      <c r="F1413" s="824">
        <v>0.39</v>
      </c>
      <c r="G1413" s="375" t="s">
        <v>390</v>
      </c>
      <c r="H1413" s="375" t="s">
        <v>400</v>
      </c>
      <c r="I1413" s="763">
        <v>2.8400006729503167E-5</v>
      </c>
      <c r="J1413" s="375" t="s">
        <v>1023</v>
      </c>
      <c r="K1413" s="375" t="s">
        <v>477</v>
      </c>
      <c r="L1413" s="375" t="s">
        <v>1024</v>
      </c>
      <c r="M1413" s="375" t="s">
        <v>475</v>
      </c>
      <c r="N1413" s="831" t="s">
        <v>1003</v>
      </c>
      <c r="U1413" s="862"/>
    </row>
    <row r="1414" spans="1:21" x14ac:dyDescent="0.4">
      <c r="A1414" s="428" t="s">
        <v>49</v>
      </c>
      <c r="B1414" s="375" t="s">
        <v>416</v>
      </c>
      <c r="C1414" s="375" t="s">
        <v>67</v>
      </c>
      <c r="D1414" s="375" t="s">
        <v>53</v>
      </c>
      <c r="E1414" s="375"/>
      <c r="F1414" s="824">
        <v>0.39</v>
      </c>
      <c r="G1414" s="375" t="s">
        <v>391</v>
      </c>
      <c r="H1414" s="375" t="s">
        <v>400</v>
      </c>
      <c r="I1414" s="763">
        <v>8.2700019596123672E-6</v>
      </c>
      <c r="J1414" s="375" t="s">
        <v>1023</v>
      </c>
      <c r="K1414" s="375" t="s">
        <v>477</v>
      </c>
      <c r="L1414" s="375" t="s">
        <v>1024</v>
      </c>
      <c r="M1414" s="375" t="s">
        <v>475</v>
      </c>
      <c r="N1414" s="831" t="s">
        <v>1003</v>
      </c>
      <c r="U1414" s="862"/>
    </row>
    <row r="1415" spans="1:21" x14ac:dyDescent="0.4">
      <c r="A1415" s="428" t="s">
        <v>49</v>
      </c>
      <c r="B1415" s="375" t="s">
        <v>416</v>
      </c>
      <c r="C1415" s="375" t="s">
        <v>67</v>
      </c>
      <c r="D1415" s="375" t="s">
        <v>53</v>
      </c>
      <c r="E1415" s="375"/>
      <c r="F1415" s="824">
        <v>0.39</v>
      </c>
      <c r="G1415" s="375" t="s">
        <v>392</v>
      </c>
      <c r="H1415" s="375" t="s">
        <v>400</v>
      </c>
      <c r="I1415" s="763">
        <v>4.910001163445794E-6</v>
      </c>
      <c r="J1415" s="375" t="s">
        <v>1023</v>
      </c>
      <c r="K1415" s="375" t="s">
        <v>477</v>
      </c>
      <c r="L1415" s="375" t="s">
        <v>1024</v>
      </c>
      <c r="M1415" s="375" t="s">
        <v>475</v>
      </c>
      <c r="N1415" s="831" t="s">
        <v>1003</v>
      </c>
      <c r="U1415" s="862"/>
    </row>
    <row r="1416" spans="1:21" x14ac:dyDescent="0.4">
      <c r="A1416" s="428" t="s">
        <v>49</v>
      </c>
      <c r="B1416" s="375" t="s">
        <v>416</v>
      </c>
      <c r="C1416" s="375" t="s">
        <v>67</v>
      </c>
      <c r="D1416" s="375" t="s">
        <v>53</v>
      </c>
      <c r="E1416" s="375"/>
      <c r="F1416" s="824">
        <v>0.39</v>
      </c>
      <c r="G1416" s="375" t="s">
        <v>393</v>
      </c>
      <c r="H1416" s="375" t="s">
        <v>400</v>
      </c>
      <c r="I1416" s="763">
        <v>3.5561008426333167E-7</v>
      </c>
      <c r="J1416" s="375" t="s">
        <v>1023</v>
      </c>
      <c r="K1416" s="375" t="s">
        <v>477</v>
      </c>
      <c r="L1416" s="375" t="s">
        <v>1024</v>
      </c>
      <c r="M1416" s="375" t="s">
        <v>475</v>
      </c>
      <c r="N1416" s="831" t="s">
        <v>1003</v>
      </c>
      <c r="U1416" s="862"/>
    </row>
    <row r="1417" spans="1:21" x14ac:dyDescent="0.4">
      <c r="A1417" s="428" t="s">
        <v>49</v>
      </c>
      <c r="B1417" s="375" t="s">
        <v>416</v>
      </c>
      <c r="C1417" s="375" t="s">
        <v>67</v>
      </c>
      <c r="D1417" s="375" t="s">
        <v>53</v>
      </c>
      <c r="E1417" s="375"/>
      <c r="F1417" s="824">
        <v>0.39</v>
      </c>
      <c r="G1417" s="375" t="s">
        <v>394</v>
      </c>
      <c r="H1417" s="375" t="s">
        <v>400</v>
      </c>
      <c r="I1417" s="763">
        <v>6.6987015872860153E-7</v>
      </c>
      <c r="J1417" s="375" t="s">
        <v>1023</v>
      </c>
      <c r="K1417" s="375" t="s">
        <v>477</v>
      </c>
      <c r="L1417" s="375" t="s">
        <v>1024</v>
      </c>
      <c r="M1417" s="375" t="s">
        <v>475</v>
      </c>
      <c r="N1417" s="831" t="s">
        <v>1003</v>
      </c>
      <c r="U1417" s="862"/>
    </row>
    <row r="1418" spans="1:21" x14ac:dyDescent="0.4">
      <c r="A1418" s="428" t="s">
        <v>49</v>
      </c>
      <c r="B1418" s="375" t="s">
        <v>416</v>
      </c>
      <c r="C1418" s="375" t="s">
        <v>67</v>
      </c>
      <c r="D1418" s="375" t="s">
        <v>53</v>
      </c>
      <c r="E1418" s="375"/>
      <c r="F1418" s="824">
        <v>0.39</v>
      </c>
      <c r="G1418" s="375" t="s">
        <v>395</v>
      </c>
      <c r="H1418" s="375" t="s">
        <v>400</v>
      </c>
      <c r="I1418" s="763">
        <v>9.0000021325890309E-6</v>
      </c>
      <c r="J1418" s="375" t="s">
        <v>1023</v>
      </c>
      <c r="K1418" s="375" t="s">
        <v>477</v>
      </c>
      <c r="L1418" s="375" t="s">
        <v>1024</v>
      </c>
      <c r="M1418" s="375" t="s">
        <v>475</v>
      </c>
      <c r="N1418" s="831" t="s">
        <v>1003</v>
      </c>
      <c r="U1418" s="862"/>
    </row>
    <row r="1419" spans="1:21" x14ac:dyDescent="0.4">
      <c r="A1419" s="428" t="s">
        <v>49</v>
      </c>
      <c r="B1419" s="375" t="s">
        <v>416</v>
      </c>
      <c r="C1419" s="375" t="s">
        <v>67</v>
      </c>
      <c r="D1419" s="375" t="s">
        <v>53</v>
      </c>
      <c r="E1419" s="375"/>
      <c r="F1419" s="824">
        <v>0.39</v>
      </c>
      <c r="G1419" s="375" t="s">
        <v>396</v>
      </c>
      <c r="H1419" s="375" t="s">
        <v>400</v>
      </c>
      <c r="I1419" s="763">
        <v>1.3500003198883547E-5</v>
      </c>
      <c r="J1419" s="375" t="s">
        <v>1023</v>
      </c>
      <c r="K1419" s="375" t="s">
        <v>477</v>
      </c>
      <c r="L1419" s="375" t="s">
        <v>1024</v>
      </c>
      <c r="M1419" s="375" t="s">
        <v>475</v>
      </c>
      <c r="N1419" s="831" t="s">
        <v>1003</v>
      </c>
      <c r="U1419" s="862"/>
    </row>
    <row r="1420" spans="1:21" x14ac:dyDescent="0.4">
      <c r="A1420" s="428" t="s">
        <v>49</v>
      </c>
      <c r="B1420" s="375" t="s">
        <v>416</v>
      </c>
      <c r="C1420" s="375" t="s">
        <v>67</v>
      </c>
      <c r="D1420" s="375" t="s">
        <v>53</v>
      </c>
      <c r="E1420" s="375"/>
      <c r="F1420" s="824">
        <v>0.39</v>
      </c>
      <c r="G1420" s="375" t="s">
        <v>1025</v>
      </c>
      <c r="H1420" s="375" t="s">
        <v>400</v>
      </c>
      <c r="I1420" s="763">
        <v>1.8817311015001061</v>
      </c>
      <c r="J1420" s="375" t="s">
        <v>1023</v>
      </c>
      <c r="K1420" s="375" t="s">
        <v>477</v>
      </c>
      <c r="L1420" s="375" t="s">
        <v>1024</v>
      </c>
      <c r="M1420" s="375" t="s">
        <v>475</v>
      </c>
      <c r="N1420" s="831" t="s">
        <v>1003</v>
      </c>
      <c r="U1420" s="862"/>
    </row>
    <row r="1421" spans="1:21" x14ac:dyDescent="0.4">
      <c r="A1421" s="428" t="s">
        <v>49</v>
      </c>
      <c r="B1421" s="375" t="s">
        <v>416</v>
      </c>
      <c r="C1421" s="375" t="s">
        <v>67</v>
      </c>
      <c r="D1421" s="375" t="s">
        <v>53</v>
      </c>
      <c r="E1421" s="375"/>
      <c r="F1421" s="824">
        <v>0.39</v>
      </c>
      <c r="G1421" s="375" t="s">
        <v>387</v>
      </c>
      <c r="H1421" s="375" t="s">
        <v>401</v>
      </c>
      <c r="I1421" s="378">
        <v>1.7118087714163085E-6</v>
      </c>
      <c r="J1421" s="375" t="s">
        <v>1023</v>
      </c>
      <c r="K1421" s="375" t="s">
        <v>477</v>
      </c>
      <c r="L1421" s="375" t="s">
        <v>1024</v>
      </c>
      <c r="M1421" s="375" t="s">
        <v>475</v>
      </c>
      <c r="N1421" s="831" t="s">
        <v>1005</v>
      </c>
      <c r="U1421" s="862"/>
    </row>
    <row r="1422" spans="1:21" x14ac:dyDescent="0.4">
      <c r="A1422" s="428" t="s">
        <v>49</v>
      </c>
      <c r="B1422" s="375" t="s">
        <v>416</v>
      </c>
      <c r="C1422" s="375" t="s">
        <v>67</v>
      </c>
      <c r="D1422" s="375" t="s">
        <v>53</v>
      </c>
      <c r="E1422" s="375"/>
      <c r="F1422" s="824">
        <v>0.39</v>
      </c>
      <c r="G1422" s="375" t="s">
        <v>388</v>
      </c>
      <c r="H1422" s="375" t="s">
        <v>401</v>
      </c>
      <c r="I1422" s="378">
        <v>2.0561729266239141E-5</v>
      </c>
      <c r="J1422" s="375" t="s">
        <v>1023</v>
      </c>
      <c r="K1422" s="375" t="s">
        <v>477</v>
      </c>
      <c r="L1422" s="375" t="s">
        <v>1024</v>
      </c>
      <c r="M1422" s="375" t="s">
        <v>475</v>
      </c>
      <c r="N1422" s="831" t="s">
        <v>1005</v>
      </c>
      <c r="U1422" s="862"/>
    </row>
    <row r="1423" spans="1:21" x14ac:dyDescent="0.4">
      <c r="A1423" s="428" t="s">
        <v>49</v>
      </c>
      <c r="B1423" s="375" t="s">
        <v>416</v>
      </c>
      <c r="C1423" s="375" t="s">
        <v>67</v>
      </c>
      <c r="D1423" s="375" t="s">
        <v>53</v>
      </c>
      <c r="E1423" s="375"/>
      <c r="F1423" s="824">
        <v>0.39</v>
      </c>
      <c r="G1423" s="375" t="s">
        <v>389</v>
      </c>
      <c r="H1423" s="375" t="s">
        <v>401</v>
      </c>
      <c r="I1423" s="378">
        <v>2.3582842848193105E-4</v>
      </c>
      <c r="J1423" s="375" t="s">
        <v>1023</v>
      </c>
      <c r="K1423" s="375" t="s">
        <v>477</v>
      </c>
      <c r="L1423" s="375" t="s">
        <v>1024</v>
      </c>
      <c r="M1423" s="375" t="s">
        <v>475</v>
      </c>
      <c r="N1423" s="831" t="s">
        <v>1005</v>
      </c>
      <c r="U1423" s="862"/>
    </row>
    <row r="1424" spans="1:21" x14ac:dyDescent="0.4">
      <c r="A1424" s="428" t="s">
        <v>49</v>
      </c>
      <c r="B1424" s="375" t="s">
        <v>416</v>
      </c>
      <c r="C1424" s="375" t="s">
        <v>67</v>
      </c>
      <c r="D1424" s="375" t="s">
        <v>53</v>
      </c>
      <c r="E1424" s="375"/>
      <c r="F1424" s="824">
        <v>0.39</v>
      </c>
      <c r="G1424" s="375" t="s">
        <v>390</v>
      </c>
      <c r="H1424" s="375" t="s">
        <v>401</v>
      </c>
      <c r="I1424" s="378">
        <v>2.8902185583531793E-5</v>
      </c>
      <c r="J1424" s="375" t="s">
        <v>1023</v>
      </c>
      <c r="K1424" s="375" t="s">
        <v>477</v>
      </c>
      <c r="L1424" s="375" t="s">
        <v>1024</v>
      </c>
      <c r="M1424" s="375" t="s">
        <v>475</v>
      </c>
      <c r="N1424" s="831" t="s">
        <v>1005</v>
      </c>
      <c r="U1424" s="862"/>
    </row>
    <row r="1425" spans="1:21" x14ac:dyDescent="0.4">
      <c r="A1425" s="428" t="s">
        <v>49</v>
      </c>
      <c r="B1425" s="375" t="s">
        <v>416</v>
      </c>
      <c r="C1425" s="375" t="s">
        <v>67</v>
      </c>
      <c r="D1425" s="375" t="s">
        <v>53</v>
      </c>
      <c r="E1425" s="375"/>
      <c r="F1425" s="824">
        <v>0.39</v>
      </c>
      <c r="G1425" s="375" t="s">
        <v>391</v>
      </c>
      <c r="H1425" s="375" t="s">
        <v>401</v>
      </c>
      <c r="I1425" s="378">
        <v>8.501822233971292E-6</v>
      </c>
      <c r="J1425" s="375" t="s">
        <v>1023</v>
      </c>
      <c r="K1425" s="375" t="s">
        <v>477</v>
      </c>
      <c r="L1425" s="375" t="s">
        <v>1024</v>
      </c>
      <c r="M1425" s="375" t="s">
        <v>475</v>
      </c>
      <c r="N1425" s="831" t="s">
        <v>1005</v>
      </c>
      <c r="U1425" s="862"/>
    </row>
    <row r="1426" spans="1:21" x14ac:dyDescent="0.4">
      <c r="A1426" s="428" t="s">
        <v>49</v>
      </c>
      <c r="B1426" s="375" t="s">
        <v>416</v>
      </c>
      <c r="C1426" s="375" t="s">
        <v>67</v>
      </c>
      <c r="D1426" s="375" t="s">
        <v>53</v>
      </c>
      <c r="E1426" s="375"/>
      <c r="F1426" s="824">
        <v>0.39</v>
      </c>
      <c r="G1426" s="375" t="s">
        <v>392</v>
      </c>
      <c r="H1426" s="375" t="s">
        <v>401</v>
      </c>
      <c r="I1426" s="378">
        <v>7.738605083349976E-6</v>
      </c>
      <c r="J1426" s="375" t="s">
        <v>1023</v>
      </c>
      <c r="K1426" s="375" t="s">
        <v>477</v>
      </c>
      <c r="L1426" s="375" t="s">
        <v>1024</v>
      </c>
      <c r="M1426" s="375" t="s">
        <v>475</v>
      </c>
      <c r="N1426" s="831" t="s">
        <v>1005</v>
      </c>
      <c r="U1426" s="862"/>
    </row>
    <row r="1427" spans="1:21" x14ac:dyDescent="0.4">
      <c r="A1427" s="428" t="s">
        <v>49</v>
      </c>
      <c r="B1427" s="375" t="s">
        <v>416</v>
      </c>
      <c r="C1427" s="375" t="s">
        <v>67</v>
      </c>
      <c r="D1427" s="375" t="s">
        <v>53</v>
      </c>
      <c r="E1427" s="375"/>
      <c r="F1427" s="824">
        <v>0.39</v>
      </c>
      <c r="G1427" s="375" t="s">
        <v>393</v>
      </c>
      <c r="H1427" s="375" t="s">
        <v>401</v>
      </c>
      <c r="I1427" s="378">
        <v>3.5993377949097536E-7</v>
      </c>
      <c r="J1427" s="375" t="s">
        <v>1023</v>
      </c>
      <c r="K1427" s="375" t="s">
        <v>477</v>
      </c>
      <c r="L1427" s="375" t="s">
        <v>1024</v>
      </c>
      <c r="M1427" s="375" t="s">
        <v>475</v>
      </c>
      <c r="N1427" s="831" t="s">
        <v>1005</v>
      </c>
      <c r="U1427" s="862"/>
    </row>
    <row r="1428" spans="1:21" x14ac:dyDescent="0.4">
      <c r="A1428" s="428" t="s">
        <v>49</v>
      </c>
      <c r="B1428" s="375" t="s">
        <v>416</v>
      </c>
      <c r="C1428" s="375" t="s">
        <v>67</v>
      </c>
      <c r="D1428" s="375" t="s">
        <v>53</v>
      </c>
      <c r="E1428" s="375"/>
      <c r="F1428" s="824">
        <v>0.39</v>
      </c>
      <c r="G1428" s="375" t="s">
        <v>394</v>
      </c>
      <c r="H1428" s="375" t="s">
        <v>401</v>
      </c>
      <c r="I1428" s="378">
        <v>6.7934052968836616E-7</v>
      </c>
      <c r="J1428" s="375" t="s">
        <v>1023</v>
      </c>
      <c r="K1428" s="375" t="s">
        <v>477</v>
      </c>
      <c r="L1428" s="375" t="s">
        <v>1024</v>
      </c>
      <c r="M1428" s="375" t="s">
        <v>475</v>
      </c>
      <c r="N1428" s="831" t="s">
        <v>1005</v>
      </c>
      <c r="U1428" s="862"/>
    </row>
    <row r="1429" spans="1:21" x14ac:dyDescent="0.4">
      <c r="A1429" s="428" t="s">
        <v>49</v>
      </c>
      <c r="B1429" s="375" t="s">
        <v>416</v>
      </c>
      <c r="C1429" s="375" t="s">
        <v>67</v>
      </c>
      <c r="D1429" s="375" t="s">
        <v>53</v>
      </c>
      <c r="E1429" s="375"/>
      <c r="F1429" s="824">
        <v>0.39</v>
      </c>
      <c r="G1429" s="375" t="s">
        <v>395</v>
      </c>
      <c r="H1429" s="375" t="s">
        <v>401</v>
      </c>
      <c r="I1429" s="378">
        <v>1.0288504837070885E-5</v>
      </c>
      <c r="J1429" s="375" t="s">
        <v>1023</v>
      </c>
      <c r="K1429" s="375" t="s">
        <v>477</v>
      </c>
      <c r="L1429" s="375" t="s">
        <v>1024</v>
      </c>
      <c r="M1429" s="375" t="s">
        <v>475</v>
      </c>
      <c r="N1429" s="831" t="s">
        <v>1005</v>
      </c>
      <c r="U1429" s="862"/>
    </row>
    <row r="1430" spans="1:21" x14ac:dyDescent="0.4">
      <c r="A1430" s="428" t="s">
        <v>49</v>
      </c>
      <c r="B1430" s="375" t="s">
        <v>416</v>
      </c>
      <c r="C1430" s="375" t="s">
        <v>67</v>
      </c>
      <c r="D1430" s="375" t="s">
        <v>53</v>
      </c>
      <c r="E1430" s="375"/>
      <c r="F1430" s="824">
        <v>0.39</v>
      </c>
      <c r="G1430" s="375" t="s">
        <v>396</v>
      </c>
      <c r="H1430" s="375" t="s">
        <v>401</v>
      </c>
      <c r="I1430" s="378">
        <v>1.3507889644072333E-5</v>
      </c>
      <c r="J1430" s="375" t="s">
        <v>1023</v>
      </c>
      <c r="K1430" s="375" t="s">
        <v>477</v>
      </c>
      <c r="L1430" s="375" t="s">
        <v>1024</v>
      </c>
      <c r="M1430" s="375" t="s">
        <v>475</v>
      </c>
      <c r="N1430" s="831" t="s">
        <v>1005</v>
      </c>
      <c r="U1430" s="862"/>
    </row>
    <row r="1431" spans="1:21" x14ac:dyDescent="0.4">
      <c r="A1431" s="428" t="s">
        <v>49</v>
      </c>
      <c r="B1431" s="375" t="s">
        <v>416</v>
      </c>
      <c r="C1431" s="375" t="s">
        <v>67</v>
      </c>
      <c r="D1431" s="375" t="s">
        <v>53</v>
      </c>
      <c r="E1431" s="375"/>
      <c r="F1431" s="824">
        <v>0.39</v>
      </c>
      <c r="G1431" s="375" t="s">
        <v>1025</v>
      </c>
      <c r="H1431" s="375" t="s">
        <v>401</v>
      </c>
      <c r="I1431" s="378">
        <v>1.8834432642903991</v>
      </c>
      <c r="J1431" s="375" t="s">
        <v>1023</v>
      </c>
      <c r="K1431" s="375" t="s">
        <v>477</v>
      </c>
      <c r="L1431" s="375" t="s">
        <v>1024</v>
      </c>
      <c r="M1431" s="375" t="s">
        <v>475</v>
      </c>
      <c r="N1431" s="831" t="s">
        <v>1005</v>
      </c>
      <c r="U1431" s="862"/>
    </row>
    <row r="1432" spans="1:21" x14ac:dyDescent="0.4">
      <c r="A1432" s="428" t="s">
        <v>49</v>
      </c>
      <c r="B1432" s="375" t="s">
        <v>416</v>
      </c>
      <c r="C1432" s="375" t="s">
        <v>67</v>
      </c>
      <c r="D1432" s="375" t="s">
        <v>406</v>
      </c>
      <c r="E1432" s="375" t="s">
        <v>717</v>
      </c>
      <c r="F1432" s="824">
        <v>0.34699999999999998</v>
      </c>
      <c r="G1432" s="375" t="s">
        <v>387</v>
      </c>
      <c r="H1432" s="375" t="s">
        <v>400</v>
      </c>
      <c r="I1432" s="763">
        <v>1.5000003554315054E-5</v>
      </c>
      <c r="J1432" s="375" t="s">
        <v>1023</v>
      </c>
      <c r="K1432" s="375" t="s">
        <v>477</v>
      </c>
      <c r="L1432" s="375" t="s">
        <v>1024</v>
      </c>
      <c r="M1432" s="375" t="s">
        <v>475</v>
      </c>
      <c r="N1432" s="831" t="s">
        <v>1009</v>
      </c>
      <c r="U1432" s="862"/>
    </row>
    <row r="1433" spans="1:21" x14ac:dyDescent="0.4">
      <c r="A1433" s="428" t="s">
        <v>49</v>
      </c>
      <c r="B1433" s="375" t="s">
        <v>416</v>
      </c>
      <c r="C1433" s="375" t="s">
        <v>67</v>
      </c>
      <c r="D1433" s="375" t="s">
        <v>406</v>
      </c>
      <c r="E1433" s="375" t="s">
        <v>717</v>
      </c>
      <c r="F1433" s="824">
        <v>0.34699999999999998</v>
      </c>
      <c r="G1433" s="375" t="s">
        <v>388</v>
      </c>
      <c r="H1433" s="375" t="s">
        <v>400</v>
      </c>
      <c r="I1433" s="763">
        <v>1.2700003009320077E-4</v>
      </c>
      <c r="J1433" s="375" t="s">
        <v>1023</v>
      </c>
      <c r="K1433" s="375" t="s">
        <v>477</v>
      </c>
      <c r="L1433" s="375" t="s">
        <v>1024</v>
      </c>
      <c r="M1433" s="375" t="s">
        <v>475</v>
      </c>
      <c r="N1433" s="831" t="s">
        <v>1009</v>
      </c>
      <c r="U1433" s="862"/>
    </row>
    <row r="1434" spans="1:21" x14ac:dyDescent="0.4">
      <c r="A1434" s="428" t="s">
        <v>49</v>
      </c>
      <c r="B1434" s="375" t="s">
        <v>416</v>
      </c>
      <c r="C1434" s="375" t="s">
        <v>67</v>
      </c>
      <c r="D1434" s="375" t="s">
        <v>406</v>
      </c>
      <c r="E1434" s="375" t="s">
        <v>717</v>
      </c>
      <c r="F1434" s="824">
        <v>0.34699999999999998</v>
      </c>
      <c r="G1434" s="375" t="s">
        <v>389</v>
      </c>
      <c r="H1434" s="375" t="s">
        <v>400</v>
      </c>
      <c r="I1434" s="763">
        <v>1.4930003537728248E-3</v>
      </c>
      <c r="J1434" s="375" t="s">
        <v>1023</v>
      </c>
      <c r="K1434" s="375" t="s">
        <v>477</v>
      </c>
      <c r="L1434" s="375" t="s">
        <v>1024</v>
      </c>
      <c r="M1434" s="375" t="s">
        <v>475</v>
      </c>
      <c r="N1434" s="831" t="s">
        <v>1009</v>
      </c>
      <c r="U1434" s="862"/>
    </row>
    <row r="1435" spans="1:21" x14ac:dyDescent="0.4">
      <c r="A1435" s="428" t="s">
        <v>49</v>
      </c>
      <c r="B1435" s="375" t="s">
        <v>416</v>
      </c>
      <c r="C1435" s="375" t="s">
        <v>67</v>
      </c>
      <c r="D1435" s="375" t="s">
        <v>406</v>
      </c>
      <c r="E1435" s="375" t="s">
        <v>717</v>
      </c>
      <c r="F1435" s="824">
        <v>0.34699999999999998</v>
      </c>
      <c r="G1435" s="375" t="s">
        <v>390</v>
      </c>
      <c r="H1435" s="375" t="s">
        <v>400</v>
      </c>
      <c r="I1435" s="763">
        <v>3.9900009454478037E-4</v>
      </c>
      <c r="J1435" s="375" t="s">
        <v>1023</v>
      </c>
      <c r="K1435" s="375" t="s">
        <v>477</v>
      </c>
      <c r="L1435" s="375" t="s">
        <v>1024</v>
      </c>
      <c r="M1435" s="375" t="s">
        <v>475</v>
      </c>
      <c r="N1435" s="831" t="s">
        <v>1009</v>
      </c>
      <c r="U1435" s="862"/>
    </row>
    <row r="1436" spans="1:21" x14ac:dyDescent="0.4">
      <c r="A1436" s="428" t="s">
        <v>49</v>
      </c>
      <c r="B1436" s="375" t="s">
        <v>416</v>
      </c>
      <c r="C1436" s="375" t="s">
        <v>67</v>
      </c>
      <c r="D1436" s="375" t="s">
        <v>406</v>
      </c>
      <c r="E1436" s="375" t="s">
        <v>717</v>
      </c>
      <c r="F1436" s="824">
        <v>0.34699999999999998</v>
      </c>
      <c r="G1436" s="375" t="s">
        <v>391</v>
      </c>
      <c r="H1436" s="375" t="s">
        <v>400</v>
      </c>
      <c r="I1436" s="763">
        <v>2.4700005852772118E-4</v>
      </c>
      <c r="J1436" s="375" t="s">
        <v>1023</v>
      </c>
      <c r="K1436" s="375" t="s">
        <v>477</v>
      </c>
      <c r="L1436" s="375" t="s">
        <v>1024</v>
      </c>
      <c r="M1436" s="375" t="s">
        <v>475</v>
      </c>
      <c r="N1436" s="831" t="s">
        <v>1009</v>
      </c>
      <c r="U1436" s="862"/>
    </row>
    <row r="1437" spans="1:21" x14ac:dyDescent="0.4">
      <c r="A1437" s="428" t="s">
        <v>49</v>
      </c>
      <c r="B1437" s="375" t="s">
        <v>416</v>
      </c>
      <c r="C1437" s="375" t="s">
        <v>67</v>
      </c>
      <c r="D1437" s="375" t="s">
        <v>406</v>
      </c>
      <c r="E1437" s="375" t="s">
        <v>717</v>
      </c>
      <c r="F1437" s="824">
        <v>0.34699999999999998</v>
      </c>
      <c r="G1437" s="375" t="s">
        <v>392</v>
      </c>
      <c r="H1437" s="375" t="s">
        <v>400</v>
      </c>
      <c r="I1437" s="763">
        <v>1.0310002442999212E-3</v>
      </c>
      <c r="J1437" s="375" t="s">
        <v>1023</v>
      </c>
      <c r="K1437" s="375" t="s">
        <v>477</v>
      </c>
      <c r="L1437" s="375" t="s">
        <v>1024</v>
      </c>
      <c r="M1437" s="375" t="s">
        <v>475</v>
      </c>
      <c r="N1437" s="831" t="s">
        <v>1009</v>
      </c>
      <c r="U1437" s="862"/>
    </row>
    <row r="1438" spans="1:21" x14ac:dyDescent="0.4">
      <c r="A1438" s="428" t="s">
        <v>49</v>
      </c>
      <c r="B1438" s="375" t="s">
        <v>416</v>
      </c>
      <c r="C1438" s="375" t="s">
        <v>67</v>
      </c>
      <c r="D1438" s="375" t="s">
        <v>406</v>
      </c>
      <c r="E1438" s="375" t="s">
        <v>717</v>
      </c>
      <c r="F1438" s="824">
        <v>0.34699999999999998</v>
      </c>
      <c r="G1438" s="375" t="s">
        <v>393</v>
      </c>
      <c r="H1438" s="375" t="s">
        <v>400</v>
      </c>
      <c r="I1438" s="763">
        <v>1.0621002516692011E-5</v>
      </c>
      <c r="J1438" s="375" t="s">
        <v>1023</v>
      </c>
      <c r="K1438" s="375" t="s">
        <v>477</v>
      </c>
      <c r="L1438" s="375" t="s">
        <v>1024</v>
      </c>
      <c r="M1438" s="375" t="s">
        <v>475</v>
      </c>
      <c r="N1438" s="831" t="s">
        <v>1009</v>
      </c>
      <c r="U1438" s="862"/>
    </row>
    <row r="1439" spans="1:21" x14ac:dyDescent="0.4">
      <c r="A1439" s="428" t="s">
        <v>49</v>
      </c>
      <c r="B1439" s="375" t="s">
        <v>416</v>
      </c>
      <c r="C1439" s="375" t="s">
        <v>67</v>
      </c>
      <c r="D1439" s="375" t="s">
        <v>406</v>
      </c>
      <c r="E1439" s="375" t="s">
        <v>717</v>
      </c>
      <c r="F1439" s="824">
        <v>0.34699999999999998</v>
      </c>
      <c r="G1439" s="375" t="s">
        <v>394</v>
      </c>
      <c r="H1439" s="375" t="s">
        <v>400</v>
      </c>
      <c r="I1439" s="763">
        <v>2.0007004740745414E-5</v>
      </c>
      <c r="J1439" s="375" t="s">
        <v>1023</v>
      </c>
      <c r="K1439" s="375" t="s">
        <v>477</v>
      </c>
      <c r="L1439" s="375" t="s">
        <v>1024</v>
      </c>
      <c r="M1439" s="375" t="s">
        <v>475</v>
      </c>
      <c r="N1439" s="831" t="s">
        <v>1009</v>
      </c>
      <c r="U1439" s="862"/>
    </row>
    <row r="1440" spans="1:21" x14ac:dyDescent="0.4">
      <c r="A1440" s="428" t="s">
        <v>49</v>
      </c>
      <c r="B1440" s="375" t="s">
        <v>416</v>
      </c>
      <c r="C1440" s="375" t="s">
        <v>67</v>
      </c>
      <c r="D1440" s="375" t="s">
        <v>406</v>
      </c>
      <c r="E1440" s="375" t="s">
        <v>717</v>
      </c>
      <c r="F1440" s="824">
        <v>0.34699999999999998</v>
      </c>
      <c r="G1440" s="375" t="s">
        <v>395</v>
      </c>
      <c r="H1440" s="375" t="s">
        <v>400</v>
      </c>
      <c r="I1440" s="763">
        <v>1.000000236954337E-5</v>
      </c>
      <c r="J1440" s="375" t="s">
        <v>1023</v>
      </c>
      <c r="K1440" s="375" t="s">
        <v>477</v>
      </c>
      <c r="L1440" s="375" t="s">
        <v>1024</v>
      </c>
      <c r="M1440" s="375" t="s">
        <v>475</v>
      </c>
      <c r="N1440" s="831" t="s">
        <v>1009</v>
      </c>
      <c r="U1440" s="862"/>
    </row>
    <row r="1441" spans="1:21" x14ac:dyDescent="0.4">
      <c r="A1441" s="428" t="s">
        <v>49</v>
      </c>
      <c r="B1441" s="375" t="s">
        <v>416</v>
      </c>
      <c r="C1441" s="375" t="s">
        <v>67</v>
      </c>
      <c r="D1441" s="375" t="s">
        <v>406</v>
      </c>
      <c r="E1441" s="375" t="s">
        <v>717</v>
      </c>
      <c r="F1441" s="824">
        <v>0.34699999999999998</v>
      </c>
      <c r="G1441" s="375" t="s">
        <v>396</v>
      </c>
      <c r="H1441" s="375" t="s">
        <v>400</v>
      </c>
      <c r="I1441" s="763">
        <v>1.6000003791269388E-5</v>
      </c>
      <c r="J1441" s="375" t="s">
        <v>1023</v>
      </c>
      <c r="K1441" s="375" t="s">
        <v>477</v>
      </c>
      <c r="L1441" s="375" t="s">
        <v>1024</v>
      </c>
      <c r="M1441" s="375" t="s">
        <v>475</v>
      </c>
      <c r="N1441" s="831" t="s">
        <v>1009</v>
      </c>
      <c r="U1441" s="862"/>
    </row>
    <row r="1442" spans="1:21" x14ac:dyDescent="0.4">
      <c r="A1442" s="428" t="s">
        <v>49</v>
      </c>
      <c r="B1442" s="375" t="s">
        <v>416</v>
      </c>
      <c r="C1442" s="375" t="s">
        <v>67</v>
      </c>
      <c r="D1442" s="375" t="s">
        <v>406</v>
      </c>
      <c r="E1442" s="375" t="s">
        <v>717</v>
      </c>
      <c r="F1442" s="824">
        <v>0.34699999999999998</v>
      </c>
      <c r="G1442" s="375" t="s">
        <v>1025</v>
      </c>
      <c r="H1442" s="375" t="s">
        <v>400</v>
      </c>
      <c r="I1442" s="763">
        <v>2.1144491352705881</v>
      </c>
      <c r="J1442" s="375" t="s">
        <v>1023</v>
      </c>
      <c r="K1442" s="375" t="s">
        <v>477</v>
      </c>
      <c r="L1442" s="375" t="s">
        <v>1024</v>
      </c>
      <c r="M1442" s="375" t="s">
        <v>475</v>
      </c>
      <c r="N1442" s="831" t="s">
        <v>1009</v>
      </c>
      <c r="U1442" s="862"/>
    </row>
    <row r="1443" spans="1:21" x14ac:dyDescent="0.4">
      <c r="A1443" s="428" t="s">
        <v>49</v>
      </c>
      <c r="B1443" s="375" t="s">
        <v>416</v>
      </c>
      <c r="C1443" s="375" t="s">
        <v>67</v>
      </c>
      <c r="D1443" s="375" t="s">
        <v>406</v>
      </c>
      <c r="E1443" s="375" t="s">
        <v>717</v>
      </c>
      <c r="F1443" s="824">
        <v>0.34699999999999998</v>
      </c>
      <c r="G1443" s="375" t="s">
        <v>387</v>
      </c>
      <c r="H1443" s="375" t="s">
        <v>401</v>
      </c>
      <c r="I1443" s="378">
        <v>1.5811812112472456E-5</v>
      </c>
      <c r="J1443" s="375" t="s">
        <v>1023</v>
      </c>
      <c r="K1443" s="375" t="s">
        <v>477</v>
      </c>
      <c r="L1443" s="375" t="s">
        <v>1024</v>
      </c>
      <c r="M1443" s="375" t="s">
        <v>475</v>
      </c>
      <c r="N1443" s="831" t="s">
        <v>1011</v>
      </c>
      <c r="U1443" s="862"/>
    </row>
    <row r="1444" spans="1:21" x14ac:dyDescent="0.4">
      <c r="A1444" s="428" t="s">
        <v>49</v>
      </c>
      <c r="B1444" s="375" t="s">
        <v>416</v>
      </c>
      <c r="C1444" s="375" t="s">
        <v>67</v>
      </c>
      <c r="D1444" s="375" t="s">
        <v>406</v>
      </c>
      <c r="E1444" s="375" t="s">
        <v>717</v>
      </c>
      <c r="F1444" s="824">
        <v>0.34699999999999998</v>
      </c>
      <c r="G1444" s="375" t="s">
        <v>388</v>
      </c>
      <c r="H1444" s="375" t="s">
        <v>401</v>
      </c>
      <c r="I1444" s="378">
        <v>1.3246175578142942E-4</v>
      </c>
      <c r="J1444" s="375" t="s">
        <v>1023</v>
      </c>
      <c r="K1444" s="375" t="s">
        <v>477</v>
      </c>
      <c r="L1444" s="375" t="s">
        <v>1024</v>
      </c>
      <c r="M1444" s="375" t="s">
        <v>475</v>
      </c>
      <c r="N1444" s="831" t="s">
        <v>1011</v>
      </c>
      <c r="U1444" s="862"/>
    </row>
    <row r="1445" spans="1:21" x14ac:dyDescent="0.4">
      <c r="A1445" s="428" t="s">
        <v>49</v>
      </c>
      <c r="B1445" s="375" t="s">
        <v>416</v>
      </c>
      <c r="C1445" s="375" t="s">
        <v>67</v>
      </c>
      <c r="D1445" s="375" t="s">
        <v>406</v>
      </c>
      <c r="E1445" s="375" t="s">
        <v>717</v>
      </c>
      <c r="F1445" s="824">
        <v>0.34699999999999998</v>
      </c>
      <c r="G1445" s="375" t="s">
        <v>389</v>
      </c>
      <c r="H1445" s="375" t="s">
        <v>401</v>
      </c>
      <c r="I1445" s="378">
        <v>1.4938287265704867E-3</v>
      </c>
      <c r="J1445" s="375" t="s">
        <v>1023</v>
      </c>
      <c r="K1445" s="375" t="s">
        <v>477</v>
      </c>
      <c r="L1445" s="375" t="s">
        <v>1024</v>
      </c>
      <c r="M1445" s="375" t="s">
        <v>475</v>
      </c>
      <c r="N1445" s="831" t="s">
        <v>1011</v>
      </c>
      <c r="U1445" s="862"/>
    </row>
    <row r="1446" spans="1:21" x14ac:dyDescent="0.4">
      <c r="A1446" s="428" t="s">
        <v>49</v>
      </c>
      <c r="B1446" s="375" t="s">
        <v>416</v>
      </c>
      <c r="C1446" s="375" t="s">
        <v>67</v>
      </c>
      <c r="D1446" s="375" t="s">
        <v>406</v>
      </c>
      <c r="E1446" s="375" t="s">
        <v>717</v>
      </c>
      <c r="F1446" s="824">
        <v>0.34699999999999998</v>
      </c>
      <c r="G1446" s="375" t="s">
        <v>390</v>
      </c>
      <c r="H1446" s="375" t="s">
        <v>401</v>
      </c>
      <c r="I1446" s="378">
        <v>3.99502273398809E-4</v>
      </c>
      <c r="J1446" s="375" t="s">
        <v>1023</v>
      </c>
      <c r="K1446" s="375" t="s">
        <v>477</v>
      </c>
      <c r="L1446" s="375" t="s">
        <v>1024</v>
      </c>
      <c r="M1446" s="375" t="s">
        <v>475</v>
      </c>
      <c r="N1446" s="831" t="s">
        <v>1011</v>
      </c>
      <c r="U1446" s="862"/>
    </row>
    <row r="1447" spans="1:21" x14ac:dyDescent="0.4">
      <c r="A1447" s="428" t="s">
        <v>49</v>
      </c>
      <c r="B1447" s="375" t="s">
        <v>416</v>
      </c>
      <c r="C1447" s="375" t="s">
        <v>67</v>
      </c>
      <c r="D1447" s="375" t="s">
        <v>406</v>
      </c>
      <c r="E1447" s="375" t="s">
        <v>717</v>
      </c>
      <c r="F1447" s="824">
        <v>0.34699999999999998</v>
      </c>
      <c r="G1447" s="375" t="s">
        <v>391</v>
      </c>
      <c r="H1447" s="375" t="s">
        <v>401</v>
      </c>
      <c r="I1447" s="378">
        <v>2.4723187880208009E-4</v>
      </c>
      <c r="J1447" s="375" t="s">
        <v>1023</v>
      </c>
      <c r="K1447" s="375" t="s">
        <v>477</v>
      </c>
      <c r="L1447" s="375" t="s">
        <v>1024</v>
      </c>
      <c r="M1447" s="375" t="s">
        <v>475</v>
      </c>
      <c r="N1447" s="831" t="s">
        <v>1011</v>
      </c>
      <c r="U1447" s="862"/>
    </row>
    <row r="1448" spans="1:21" x14ac:dyDescent="0.4">
      <c r="A1448" s="428" t="s">
        <v>49</v>
      </c>
      <c r="B1448" s="375" t="s">
        <v>416</v>
      </c>
      <c r="C1448" s="375" t="s">
        <v>67</v>
      </c>
      <c r="D1448" s="375" t="s">
        <v>406</v>
      </c>
      <c r="E1448" s="375" t="s">
        <v>717</v>
      </c>
      <c r="F1448" s="824">
        <v>0.34699999999999998</v>
      </c>
      <c r="G1448" s="375" t="s">
        <v>392</v>
      </c>
      <c r="H1448" s="375" t="s">
        <v>401</v>
      </c>
      <c r="I1448" s="378">
        <v>1.0338288482198254E-3</v>
      </c>
      <c r="J1448" s="375" t="s">
        <v>1023</v>
      </c>
      <c r="K1448" s="375" t="s">
        <v>477</v>
      </c>
      <c r="L1448" s="375" t="s">
        <v>1024</v>
      </c>
      <c r="M1448" s="375" t="s">
        <v>475</v>
      </c>
      <c r="N1448" s="831" t="s">
        <v>1011</v>
      </c>
      <c r="U1448" s="862"/>
    </row>
    <row r="1449" spans="1:21" x14ac:dyDescent="0.4">
      <c r="A1449" s="428" t="s">
        <v>49</v>
      </c>
      <c r="B1449" s="375" t="s">
        <v>416</v>
      </c>
      <c r="C1449" s="375" t="s">
        <v>67</v>
      </c>
      <c r="D1449" s="375" t="s">
        <v>406</v>
      </c>
      <c r="E1449" s="375" t="s">
        <v>717</v>
      </c>
      <c r="F1449" s="824">
        <v>0.34699999999999998</v>
      </c>
      <c r="G1449" s="375" t="s">
        <v>393</v>
      </c>
      <c r="H1449" s="375" t="s">
        <v>401</v>
      </c>
      <c r="I1449" s="378">
        <v>1.0625326211919653E-5</v>
      </c>
      <c r="J1449" s="375" t="s">
        <v>1023</v>
      </c>
      <c r="K1449" s="375" t="s">
        <v>477</v>
      </c>
      <c r="L1449" s="375" t="s">
        <v>1024</v>
      </c>
      <c r="M1449" s="375" t="s">
        <v>475</v>
      </c>
      <c r="N1449" s="831" t="s">
        <v>1011</v>
      </c>
      <c r="U1449" s="862"/>
    </row>
    <row r="1450" spans="1:21" x14ac:dyDescent="0.4">
      <c r="A1450" s="428" t="s">
        <v>49</v>
      </c>
      <c r="B1450" s="375" t="s">
        <v>416</v>
      </c>
      <c r="C1450" s="375" t="s">
        <v>67</v>
      </c>
      <c r="D1450" s="375" t="s">
        <v>406</v>
      </c>
      <c r="E1450" s="375" t="s">
        <v>717</v>
      </c>
      <c r="F1450" s="824">
        <v>0.34699999999999998</v>
      </c>
      <c r="G1450" s="375" t="s">
        <v>394</v>
      </c>
      <c r="H1450" s="375" t="s">
        <v>401</v>
      </c>
      <c r="I1450" s="378">
        <v>2.0016475111705179E-5</v>
      </c>
      <c r="J1450" s="375" t="s">
        <v>1023</v>
      </c>
      <c r="K1450" s="375" t="s">
        <v>477</v>
      </c>
      <c r="L1450" s="375" t="s">
        <v>1024</v>
      </c>
      <c r="M1450" s="375" t="s">
        <v>475</v>
      </c>
      <c r="N1450" s="831" t="s">
        <v>1011</v>
      </c>
      <c r="U1450" s="862"/>
    </row>
    <row r="1451" spans="1:21" x14ac:dyDescent="0.4">
      <c r="A1451" s="428" t="s">
        <v>49</v>
      </c>
      <c r="B1451" s="375" t="s">
        <v>416</v>
      </c>
      <c r="C1451" s="375" t="s">
        <v>67</v>
      </c>
      <c r="D1451" s="375" t="s">
        <v>406</v>
      </c>
      <c r="E1451" s="375" t="s">
        <v>717</v>
      </c>
      <c r="F1451" s="824">
        <v>0.34699999999999998</v>
      </c>
      <c r="G1451" s="375" t="s">
        <v>395</v>
      </c>
      <c r="H1451" s="375" t="s">
        <v>401</v>
      </c>
      <c r="I1451" s="378">
        <v>1.1288505074025222E-5</v>
      </c>
      <c r="J1451" s="375" t="s">
        <v>1023</v>
      </c>
      <c r="K1451" s="375" t="s">
        <v>477</v>
      </c>
      <c r="L1451" s="375" t="s">
        <v>1024</v>
      </c>
      <c r="M1451" s="375" t="s">
        <v>475</v>
      </c>
      <c r="N1451" s="831" t="s">
        <v>1011</v>
      </c>
      <c r="U1451" s="862"/>
    </row>
    <row r="1452" spans="1:21" x14ac:dyDescent="0.4">
      <c r="A1452" s="428" t="s">
        <v>49</v>
      </c>
      <c r="B1452" s="375" t="s">
        <v>416</v>
      </c>
      <c r="C1452" s="375" t="s">
        <v>67</v>
      </c>
      <c r="D1452" s="375" t="s">
        <v>406</v>
      </c>
      <c r="E1452" s="375" t="s">
        <v>717</v>
      </c>
      <c r="F1452" s="824">
        <v>0.34699999999999998</v>
      </c>
      <c r="G1452" s="375" t="s">
        <v>396</v>
      </c>
      <c r="H1452" s="375" t="s">
        <v>401</v>
      </c>
      <c r="I1452" s="378">
        <v>1.6007890236458171E-5</v>
      </c>
      <c r="J1452" s="375" t="s">
        <v>1023</v>
      </c>
      <c r="K1452" s="378" t="s">
        <v>477</v>
      </c>
      <c r="L1452" s="375" t="s">
        <v>1024</v>
      </c>
      <c r="M1452" s="375" t="s">
        <v>475</v>
      </c>
      <c r="N1452" s="831" t="s">
        <v>1011</v>
      </c>
      <c r="U1452" s="862"/>
    </row>
    <row r="1453" spans="1:21" x14ac:dyDescent="0.4">
      <c r="A1453" s="428" t="s">
        <v>49</v>
      </c>
      <c r="B1453" s="375" t="s">
        <v>416</v>
      </c>
      <c r="C1453" s="375" t="s">
        <v>67</v>
      </c>
      <c r="D1453" s="375" t="s">
        <v>406</v>
      </c>
      <c r="E1453" s="375" t="s">
        <v>717</v>
      </c>
      <c r="F1453" s="824">
        <v>0.34699999999999998</v>
      </c>
      <c r="G1453" s="375" t="s">
        <v>1025</v>
      </c>
      <c r="H1453" s="375" t="s">
        <v>401</v>
      </c>
      <c r="I1453" s="378">
        <v>2.1161612980608808</v>
      </c>
      <c r="J1453" s="375" t="s">
        <v>1023</v>
      </c>
      <c r="K1453" s="378" t="s">
        <v>477</v>
      </c>
      <c r="L1453" s="375" t="s">
        <v>1024</v>
      </c>
      <c r="M1453" s="375" t="s">
        <v>475</v>
      </c>
      <c r="N1453" s="831" t="s">
        <v>1011</v>
      </c>
      <c r="U1453" s="862"/>
    </row>
    <row r="1454" spans="1:21" x14ac:dyDescent="0.4">
      <c r="A1454" s="428" t="s">
        <v>49</v>
      </c>
      <c r="B1454" s="375" t="s">
        <v>418</v>
      </c>
      <c r="C1454" s="375" t="s">
        <v>384</v>
      </c>
      <c r="D1454" s="375" t="s">
        <v>52</v>
      </c>
      <c r="E1454" s="375"/>
      <c r="F1454" s="824">
        <v>0.36</v>
      </c>
      <c r="G1454" s="375" t="s">
        <v>387</v>
      </c>
      <c r="H1454" s="375" t="s">
        <v>400</v>
      </c>
      <c r="I1454" s="763">
        <v>8.6000020378072964E-6</v>
      </c>
      <c r="J1454" s="375" t="s">
        <v>1023</v>
      </c>
      <c r="K1454" s="375" t="s">
        <v>477</v>
      </c>
      <c r="L1454" s="375" t="s">
        <v>1024</v>
      </c>
      <c r="M1454" s="375" t="s">
        <v>475</v>
      </c>
      <c r="N1454" s="831" t="s">
        <v>664</v>
      </c>
      <c r="U1454" s="862"/>
    </row>
    <row r="1455" spans="1:21" x14ac:dyDescent="0.4">
      <c r="A1455" s="428" t="s">
        <v>49</v>
      </c>
      <c r="B1455" s="375" t="s">
        <v>418</v>
      </c>
      <c r="C1455" s="375" t="s">
        <v>384</v>
      </c>
      <c r="D1455" s="375" t="s">
        <v>52</v>
      </c>
      <c r="E1455" s="375"/>
      <c r="F1455" s="824">
        <v>0.36</v>
      </c>
      <c r="G1455" s="375" t="s">
        <v>388</v>
      </c>
      <c r="H1455" s="375" t="s">
        <v>400</v>
      </c>
      <c r="I1455" s="763">
        <v>5.6000013269442862E-5</v>
      </c>
      <c r="J1455" s="375" t="s">
        <v>1023</v>
      </c>
      <c r="K1455" s="375" t="s">
        <v>477</v>
      </c>
      <c r="L1455" s="375" t="s">
        <v>1024</v>
      </c>
      <c r="M1455" s="375" t="s">
        <v>475</v>
      </c>
      <c r="N1455" s="831" t="s">
        <v>664</v>
      </c>
      <c r="U1455" s="862"/>
    </row>
    <row r="1456" spans="1:21" x14ac:dyDescent="0.4">
      <c r="A1456" s="428" t="s">
        <v>49</v>
      </c>
      <c r="B1456" s="375" t="s">
        <v>418</v>
      </c>
      <c r="C1456" s="375" t="s">
        <v>384</v>
      </c>
      <c r="D1456" s="375" t="s">
        <v>52</v>
      </c>
      <c r="E1456" s="375"/>
      <c r="F1456" s="824">
        <v>0.36</v>
      </c>
      <c r="G1456" s="375" t="s">
        <v>389</v>
      </c>
      <c r="H1456" s="375" t="s">
        <v>400</v>
      </c>
      <c r="I1456" s="763">
        <v>3.6190008575377443E-4</v>
      </c>
      <c r="J1456" s="375" t="s">
        <v>1023</v>
      </c>
      <c r="K1456" s="375" t="s">
        <v>477</v>
      </c>
      <c r="L1456" s="375" t="s">
        <v>1024</v>
      </c>
      <c r="M1456" s="375" t="s">
        <v>475</v>
      </c>
      <c r="N1456" s="831" t="s">
        <v>664</v>
      </c>
      <c r="U1456" s="862"/>
    </row>
    <row r="1457" spans="1:21" x14ac:dyDescent="0.4">
      <c r="A1457" s="428" t="s">
        <v>49</v>
      </c>
      <c r="B1457" s="375" t="s">
        <v>418</v>
      </c>
      <c r="C1457" s="375" t="s">
        <v>384</v>
      </c>
      <c r="D1457" s="375" t="s">
        <v>52</v>
      </c>
      <c r="E1457" s="378"/>
      <c r="F1457" s="824">
        <v>0.36</v>
      </c>
      <c r="G1457" s="375" t="s">
        <v>390</v>
      </c>
      <c r="H1457" s="375" t="s">
        <v>400</v>
      </c>
      <c r="I1457" s="763">
        <v>6.1400014548996287E-5</v>
      </c>
      <c r="J1457" s="375" t="s">
        <v>1023</v>
      </c>
      <c r="K1457" s="375" t="s">
        <v>477</v>
      </c>
      <c r="L1457" s="375" t="s">
        <v>1024</v>
      </c>
      <c r="M1457" s="375" t="s">
        <v>475</v>
      </c>
      <c r="N1457" s="831" t="s">
        <v>664</v>
      </c>
      <c r="U1457" s="862"/>
    </row>
    <row r="1458" spans="1:21" x14ac:dyDescent="0.4">
      <c r="A1458" s="428" t="s">
        <v>49</v>
      </c>
      <c r="B1458" s="375" t="s">
        <v>418</v>
      </c>
      <c r="C1458" s="375" t="s">
        <v>384</v>
      </c>
      <c r="D1458" s="375" t="s">
        <v>52</v>
      </c>
      <c r="E1458" s="378"/>
      <c r="F1458" s="824">
        <v>0.36</v>
      </c>
      <c r="G1458" s="375" t="s">
        <v>391</v>
      </c>
      <c r="H1458" s="375" t="s">
        <v>400</v>
      </c>
      <c r="I1458" s="763">
        <v>4.3200010236427347E-5</v>
      </c>
      <c r="J1458" s="375" t="s">
        <v>1023</v>
      </c>
      <c r="K1458" s="375" t="s">
        <v>477</v>
      </c>
      <c r="L1458" s="375" t="s">
        <v>1024</v>
      </c>
      <c r="M1458" s="375" t="s">
        <v>475</v>
      </c>
      <c r="N1458" s="831" t="s">
        <v>664</v>
      </c>
      <c r="U1458" s="862"/>
    </row>
    <row r="1459" spans="1:21" x14ac:dyDescent="0.4">
      <c r="A1459" s="428" t="s">
        <v>49</v>
      </c>
      <c r="B1459" s="375" t="s">
        <v>418</v>
      </c>
      <c r="C1459" s="375" t="s">
        <v>384</v>
      </c>
      <c r="D1459" s="375" t="s">
        <v>52</v>
      </c>
      <c r="E1459" s="378"/>
      <c r="F1459" s="824">
        <v>0.36</v>
      </c>
      <c r="G1459" s="375" t="s">
        <v>392</v>
      </c>
      <c r="H1459" s="375" t="s">
        <v>400</v>
      </c>
      <c r="I1459" s="763">
        <v>2.3641005601837475E-3</v>
      </c>
      <c r="J1459" s="375" t="s">
        <v>1023</v>
      </c>
      <c r="K1459" s="375" t="s">
        <v>477</v>
      </c>
      <c r="L1459" s="375" t="s">
        <v>1024</v>
      </c>
      <c r="M1459" s="375" t="s">
        <v>475</v>
      </c>
      <c r="N1459" s="831" t="s">
        <v>664</v>
      </c>
      <c r="U1459" s="862"/>
    </row>
    <row r="1460" spans="1:21" x14ac:dyDescent="0.4">
      <c r="A1460" s="428" t="s">
        <v>49</v>
      </c>
      <c r="B1460" s="375" t="s">
        <v>418</v>
      </c>
      <c r="C1460" s="375" t="s">
        <v>384</v>
      </c>
      <c r="D1460" s="375" t="s">
        <v>52</v>
      </c>
      <c r="E1460" s="378"/>
      <c r="F1460" s="824">
        <v>0.36</v>
      </c>
      <c r="G1460" s="375" t="s">
        <v>393</v>
      </c>
      <c r="H1460" s="375" t="s">
        <v>400</v>
      </c>
      <c r="I1460" s="763">
        <v>1.857600440166376E-6</v>
      </c>
      <c r="J1460" s="375" t="s">
        <v>1023</v>
      </c>
      <c r="K1460" s="375" t="s">
        <v>477</v>
      </c>
      <c r="L1460" s="375" t="s">
        <v>1024</v>
      </c>
      <c r="M1460" s="375" t="s">
        <v>475</v>
      </c>
      <c r="N1460" s="831" t="s">
        <v>664</v>
      </c>
      <c r="U1460" s="862"/>
    </row>
    <row r="1461" spans="1:21" x14ac:dyDescent="0.4">
      <c r="A1461" s="428" t="s">
        <v>49</v>
      </c>
      <c r="B1461" s="375" t="s">
        <v>418</v>
      </c>
      <c r="C1461" s="375" t="s">
        <v>384</v>
      </c>
      <c r="D1461" s="375" t="s">
        <v>52</v>
      </c>
      <c r="E1461" s="378"/>
      <c r="F1461" s="824">
        <v>0.36</v>
      </c>
      <c r="G1461" s="375" t="s">
        <v>394</v>
      </c>
      <c r="H1461" s="375" t="s">
        <v>400</v>
      </c>
      <c r="I1461" s="763">
        <v>3.4992008291506158E-6</v>
      </c>
      <c r="J1461" s="375" t="s">
        <v>1023</v>
      </c>
      <c r="K1461" s="375" t="s">
        <v>477</v>
      </c>
      <c r="L1461" s="375" t="s">
        <v>1024</v>
      </c>
      <c r="M1461" s="375" t="s">
        <v>475</v>
      </c>
      <c r="N1461" s="831" t="s">
        <v>664</v>
      </c>
      <c r="U1461" s="862"/>
    </row>
    <row r="1462" spans="1:21" x14ac:dyDescent="0.4">
      <c r="A1462" s="428" t="s">
        <v>49</v>
      </c>
      <c r="B1462" s="375" t="s">
        <v>418</v>
      </c>
      <c r="C1462" s="375" t="s">
        <v>384</v>
      </c>
      <c r="D1462" s="375" t="s">
        <v>52</v>
      </c>
      <c r="E1462" s="378"/>
      <c r="F1462" s="824">
        <v>0.36</v>
      </c>
      <c r="G1462" s="375" t="s">
        <v>395</v>
      </c>
      <c r="H1462" s="375" t="s">
        <v>400</v>
      </c>
      <c r="I1462" s="763">
        <v>1.000000236954337E-5</v>
      </c>
      <c r="J1462" s="375" t="s">
        <v>1023</v>
      </c>
      <c r="K1462" s="375" t="s">
        <v>477</v>
      </c>
      <c r="L1462" s="375" t="s">
        <v>1024</v>
      </c>
      <c r="M1462" s="375" t="s">
        <v>475</v>
      </c>
      <c r="N1462" s="831" t="s">
        <v>664</v>
      </c>
      <c r="U1462" s="862"/>
    </row>
    <row r="1463" spans="1:21" x14ac:dyDescent="0.4">
      <c r="A1463" s="428" t="s">
        <v>49</v>
      </c>
      <c r="B1463" s="375" t="s">
        <v>418</v>
      </c>
      <c r="C1463" s="375" t="s">
        <v>384</v>
      </c>
      <c r="D1463" s="375" t="s">
        <v>52</v>
      </c>
      <c r="E1463" s="378"/>
      <c r="F1463" s="824">
        <v>0.36</v>
      </c>
      <c r="G1463" s="375" t="s">
        <v>396</v>
      </c>
      <c r="H1463" s="375" t="s">
        <v>400</v>
      </c>
      <c r="I1463" s="763">
        <v>1.5000003554315054E-5</v>
      </c>
      <c r="J1463" s="375" t="s">
        <v>1023</v>
      </c>
      <c r="K1463" s="375" t="s">
        <v>477</v>
      </c>
      <c r="L1463" s="375" t="s">
        <v>1024</v>
      </c>
      <c r="M1463" s="375" t="s">
        <v>475</v>
      </c>
      <c r="N1463" s="831" t="s">
        <v>664</v>
      </c>
      <c r="U1463" s="862"/>
    </row>
    <row r="1464" spans="1:21" x14ac:dyDescent="0.4">
      <c r="A1464" s="428" t="s">
        <v>49</v>
      </c>
      <c r="B1464" s="375" t="s">
        <v>418</v>
      </c>
      <c r="C1464" s="375" t="s">
        <v>384</v>
      </c>
      <c r="D1464" s="375" t="s">
        <v>52</v>
      </c>
      <c r="E1464" s="378"/>
      <c r="F1464" s="824">
        <v>0.36</v>
      </c>
      <c r="G1464" s="375" t="s">
        <v>1025</v>
      </c>
      <c r="H1464" s="375" t="s">
        <v>400</v>
      </c>
      <c r="I1464" s="763">
        <v>0.94809346628529656</v>
      </c>
      <c r="J1464" s="375" t="s">
        <v>1023</v>
      </c>
      <c r="K1464" s="375" t="s">
        <v>477</v>
      </c>
      <c r="L1464" s="375" t="s">
        <v>1024</v>
      </c>
      <c r="M1464" s="375" t="s">
        <v>475</v>
      </c>
      <c r="N1464" s="831" t="s">
        <v>664</v>
      </c>
      <c r="U1464" s="862"/>
    </row>
    <row r="1465" spans="1:21" x14ac:dyDescent="0.4">
      <c r="A1465" s="428" t="s">
        <v>49</v>
      </c>
      <c r="B1465" s="375" t="s">
        <v>418</v>
      </c>
      <c r="C1465" s="375" t="s">
        <v>384</v>
      </c>
      <c r="D1465" s="375" t="s">
        <v>52</v>
      </c>
      <c r="E1465" s="378"/>
      <c r="F1465" s="824">
        <v>0.36</v>
      </c>
      <c r="G1465" s="375" t="s">
        <v>387</v>
      </c>
      <c r="H1465" s="375" t="s">
        <v>401</v>
      </c>
      <c r="I1465" s="378">
        <v>9.4118105959647017E-6</v>
      </c>
      <c r="J1465" s="375" t="s">
        <v>1023</v>
      </c>
      <c r="K1465" s="375" t="s">
        <v>477</v>
      </c>
      <c r="L1465" s="375" t="s">
        <v>1024</v>
      </c>
      <c r="M1465" s="375" t="s">
        <v>475</v>
      </c>
      <c r="N1465" s="831" t="s">
        <v>668</v>
      </c>
      <c r="U1465" s="862"/>
    </row>
    <row r="1466" spans="1:21" x14ac:dyDescent="0.4">
      <c r="A1466" s="428" t="s">
        <v>49</v>
      </c>
      <c r="B1466" s="375" t="s">
        <v>418</v>
      </c>
      <c r="C1466" s="375" t="s">
        <v>384</v>
      </c>
      <c r="D1466" s="375" t="s">
        <v>52</v>
      </c>
      <c r="E1466" s="378"/>
      <c r="F1466" s="824">
        <v>0.36</v>
      </c>
      <c r="G1466" s="375" t="s">
        <v>388</v>
      </c>
      <c r="H1466" s="375" t="s">
        <v>401</v>
      </c>
      <c r="I1466" s="378">
        <v>6.1461738957671515E-5</v>
      </c>
      <c r="J1466" s="375" t="s">
        <v>1023</v>
      </c>
      <c r="K1466" s="375" t="s">
        <v>477</v>
      </c>
      <c r="L1466" s="375" t="s">
        <v>1024</v>
      </c>
      <c r="M1466" s="375" t="s">
        <v>475</v>
      </c>
      <c r="N1466" s="831" t="s">
        <v>668</v>
      </c>
      <c r="U1466" s="862"/>
    </row>
    <row r="1467" spans="1:21" x14ac:dyDescent="0.4">
      <c r="A1467" s="428" t="s">
        <v>49</v>
      </c>
      <c r="B1467" s="375" t="s">
        <v>418</v>
      </c>
      <c r="C1467" s="375" t="s">
        <v>384</v>
      </c>
      <c r="D1467" s="375" t="s">
        <v>52</v>
      </c>
      <c r="E1467" s="378"/>
      <c r="F1467" s="824">
        <v>0.36</v>
      </c>
      <c r="G1467" s="375" t="s">
        <v>389</v>
      </c>
      <c r="H1467" s="375" t="s">
        <v>401</v>
      </c>
      <c r="I1467" s="378">
        <v>3.6272845855143639E-4</v>
      </c>
      <c r="J1467" s="375" t="s">
        <v>1023</v>
      </c>
      <c r="K1467" s="375" t="s">
        <v>477</v>
      </c>
      <c r="L1467" s="375" t="s">
        <v>1024</v>
      </c>
      <c r="M1467" s="375" t="s">
        <v>475</v>
      </c>
      <c r="N1467" s="831" t="s">
        <v>668</v>
      </c>
      <c r="U1467" s="862"/>
    </row>
    <row r="1468" spans="1:21" x14ac:dyDescent="0.4">
      <c r="A1468" s="428" t="s">
        <v>49</v>
      </c>
      <c r="B1468" s="375" t="s">
        <v>418</v>
      </c>
      <c r="C1468" s="375" t="s">
        <v>384</v>
      </c>
      <c r="D1468" s="375" t="s">
        <v>52</v>
      </c>
      <c r="E1468" s="378"/>
      <c r="F1468" s="824">
        <v>0.36</v>
      </c>
      <c r="G1468" s="375" t="s">
        <v>390</v>
      </c>
      <c r="H1468" s="375" t="s">
        <v>401</v>
      </c>
      <c r="I1468" s="378">
        <v>6.1902193403024909E-5</v>
      </c>
      <c r="J1468" s="375" t="s">
        <v>1023</v>
      </c>
      <c r="K1468" s="375" t="s">
        <v>477</v>
      </c>
      <c r="L1468" s="375" t="s">
        <v>1024</v>
      </c>
      <c r="M1468" s="375" t="s">
        <v>475</v>
      </c>
      <c r="N1468" s="831" t="s">
        <v>668</v>
      </c>
      <c r="U1468" s="862"/>
    </row>
    <row r="1469" spans="1:21" x14ac:dyDescent="0.4">
      <c r="A1469" s="428" t="s">
        <v>49</v>
      </c>
      <c r="B1469" s="375" t="s">
        <v>418</v>
      </c>
      <c r="C1469" s="375" t="s">
        <v>384</v>
      </c>
      <c r="D1469" s="375" t="s">
        <v>52</v>
      </c>
      <c r="E1469" s="378"/>
      <c r="F1469" s="824">
        <v>0.36</v>
      </c>
      <c r="G1469" s="375" t="s">
        <v>391</v>
      </c>
      <c r="H1469" s="375" t="s">
        <v>401</v>
      </c>
      <c r="I1469" s="378">
        <v>4.343183051078628E-5</v>
      </c>
      <c r="J1469" s="375" t="s">
        <v>1023</v>
      </c>
      <c r="K1469" s="375" t="s">
        <v>477</v>
      </c>
      <c r="L1469" s="375" t="s">
        <v>1024</v>
      </c>
      <c r="M1469" s="375" t="s">
        <v>475</v>
      </c>
      <c r="N1469" s="831" t="s">
        <v>668</v>
      </c>
      <c r="U1469" s="862"/>
    </row>
    <row r="1470" spans="1:21" x14ac:dyDescent="0.4">
      <c r="A1470" s="428" t="s">
        <v>49</v>
      </c>
      <c r="B1470" s="375" t="s">
        <v>418</v>
      </c>
      <c r="C1470" s="375" t="s">
        <v>384</v>
      </c>
      <c r="D1470" s="375" t="s">
        <v>52</v>
      </c>
      <c r="E1470" s="378"/>
      <c r="F1470" s="824">
        <v>0.36</v>
      </c>
      <c r="G1470" s="375" t="s">
        <v>392</v>
      </c>
      <c r="H1470" s="375" t="s">
        <v>401</v>
      </c>
      <c r="I1470" s="378">
        <v>2.3669291641036515E-3</v>
      </c>
      <c r="J1470" s="375" t="s">
        <v>1023</v>
      </c>
      <c r="K1470" s="375" t="s">
        <v>477</v>
      </c>
      <c r="L1470" s="375" t="s">
        <v>1024</v>
      </c>
      <c r="M1470" s="375" t="s">
        <v>475</v>
      </c>
      <c r="N1470" s="831" t="s">
        <v>668</v>
      </c>
      <c r="U1470" s="862"/>
    </row>
    <row r="1471" spans="1:21" x14ac:dyDescent="0.4">
      <c r="A1471" s="428" t="s">
        <v>49</v>
      </c>
      <c r="B1471" s="375" t="s">
        <v>418</v>
      </c>
      <c r="C1471" s="375" t="s">
        <v>384</v>
      </c>
      <c r="D1471" s="375" t="s">
        <v>52</v>
      </c>
      <c r="E1471" s="378"/>
      <c r="F1471" s="824">
        <v>0.36</v>
      </c>
      <c r="G1471" s="375" t="s">
        <v>393</v>
      </c>
      <c r="H1471" s="375" t="s">
        <v>401</v>
      </c>
      <c r="I1471" s="378">
        <v>1.8619241353940195E-6</v>
      </c>
      <c r="J1471" s="375" t="s">
        <v>1023</v>
      </c>
      <c r="K1471" s="375" t="s">
        <v>477</v>
      </c>
      <c r="L1471" s="375" t="s">
        <v>1024</v>
      </c>
      <c r="M1471" s="375" t="s">
        <v>475</v>
      </c>
      <c r="N1471" s="831" t="s">
        <v>668</v>
      </c>
      <c r="U1471" s="862"/>
    </row>
    <row r="1472" spans="1:21" x14ac:dyDescent="0.4">
      <c r="A1472" s="428" t="s">
        <v>49</v>
      </c>
      <c r="B1472" s="375" t="s">
        <v>418</v>
      </c>
      <c r="C1472" s="375" t="s">
        <v>384</v>
      </c>
      <c r="D1472" s="375" t="s">
        <v>52</v>
      </c>
      <c r="E1472" s="378"/>
      <c r="F1472" s="824">
        <v>0.36</v>
      </c>
      <c r="G1472" s="375" t="s">
        <v>394</v>
      </c>
      <c r="H1472" s="375" t="s">
        <v>401</v>
      </c>
      <c r="I1472" s="378">
        <v>3.5086712001103795E-6</v>
      </c>
      <c r="J1472" s="375" t="s">
        <v>1023</v>
      </c>
      <c r="K1472" s="375" t="s">
        <v>477</v>
      </c>
      <c r="L1472" s="375" t="s">
        <v>1024</v>
      </c>
      <c r="M1472" s="375" t="s">
        <v>475</v>
      </c>
      <c r="N1472" s="831" t="s">
        <v>668</v>
      </c>
      <c r="U1472" s="862"/>
    </row>
    <row r="1473" spans="1:21" x14ac:dyDescent="0.4">
      <c r="A1473" s="428" t="s">
        <v>49</v>
      </c>
      <c r="B1473" s="375" t="s">
        <v>418</v>
      </c>
      <c r="C1473" s="375" t="s">
        <v>384</v>
      </c>
      <c r="D1473" s="375" t="s">
        <v>52</v>
      </c>
      <c r="E1473" s="375"/>
      <c r="F1473" s="824">
        <v>0.36</v>
      </c>
      <c r="G1473" s="375" t="s">
        <v>395</v>
      </c>
      <c r="H1473" s="375" t="s">
        <v>401</v>
      </c>
      <c r="I1473" s="378">
        <v>1.1288505074025222E-5</v>
      </c>
      <c r="J1473" s="375" t="s">
        <v>1023</v>
      </c>
      <c r="K1473" s="375" t="s">
        <v>477</v>
      </c>
      <c r="L1473" s="375" t="s">
        <v>1024</v>
      </c>
      <c r="M1473" s="375" t="s">
        <v>475</v>
      </c>
      <c r="N1473" s="831" t="s">
        <v>668</v>
      </c>
      <c r="U1473" s="862"/>
    </row>
    <row r="1474" spans="1:21" x14ac:dyDescent="0.4">
      <c r="A1474" s="428" t="s">
        <v>49</v>
      </c>
      <c r="B1474" s="375" t="s">
        <v>418</v>
      </c>
      <c r="C1474" s="375" t="s">
        <v>384</v>
      </c>
      <c r="D1474" s="375" t="s">
        <v>52</v>
      </c>
      <c r="E1474" s="375"/>
      <c r="F1474" s="824">
        <v>0.36</v>
      </c>
      <c r="G1474" s="375" t="s">
        <v>396</v>
      </c>
      <c r="H1474" s="375" t="s">
        <v>401</v>
      </c>
      <c r="I1474" s="378">
        <v>1.5007889999503837E-5</v>
      </c>
      <c r="J1474" s="375" t="s">
        <v>1023</v>
      </c>
      <c r="K1474" s="375" t="s">
        <v>477</v>
      </c>
      <c r="L1474" s="375" t="s">
        <v>1024</v>
      </c>
      <c r="M1474" s="375" t="s">
        <v>475</v>
      </c>
      <c r="N1474" s="831" t="s">
        <v>668</v>
      </c>
      <c r="U1474" s="862"/>
    </row>
    <row r="1475" spans="1:21" x14ac:dyDescent="0.4">
      <c r="A1475" s="428" t="s">
        <v>49</v>
      </c>
      <c r="B1475" s="375" t="s">
        <v>418</v>
      </c>
      <c r="C1475" s="375" t="s">
        <v>384</v>
      </c>
      <c r="D1475" s="375" t="s">
        <v>52</v>
      </c>
      <c r="E1475" s="375"/>
      <c r="F1475" s="824">
        <v>0.36</v>
      </c>
      <c r="G1475" s="375" t="s">
        <v>1025</v>
      </c>
      <c r="H1475" s="375" t="s">
        <v>401</v>
      </c>
      <c r="I1475" s="378">
        <v>0.94888983881871625</v>
      </c>
      <c r="J1475" s="375" t="s">
        <v>1023</v>
      </c>
      <c r="K1475" s="375" t="s">
        <v>477</v>
      </c>
      <c r="L1475" s="375" t="s">
        <v>1024</v>
      </c>
      <c r="M1475" s="375" t="s">
        <v>475</v>
      </c>
      <c r="N1475" s="831" t="s">
        <v>668</v>
      </c>
      <c r="U1475" s="862"/>
    </row>
    <row r="1476" spans="1:21" x14ac:dyDescent="0.4">
      <c r="A1476" s="428" t="s">
        <v>49</v>
      </c>
      <c r="B1476" s="375" t="s">
        <v>418</v>
      </c>
      <c r="C1476" s="375" t="s">
        <v>384</v>
      </c>
      <c r="D1476" s="375" t="s">
        <v>53</v>
      </c>
      <c r="E1476" s="375"/>
      <c r="F1476" s="824">
        <v>0.39</v>
      </c>
      <c r="G1476" s="375" t="s">
        <v>387</v>
      </c>
      <c r="H1476" s="375" t="s">
        <v>400</v>
      </c>
      <c r="I1476" s="763">
        <v>9.0000021325890313E-7</v>
      </c>
      <c r="J1476" s="375" t="s">
        <v>1023</v>
      </c>
      <c r="K1476" s="375" t="s">
        <v>477</v>
      </c>
      <c r="L1476" s="375" t="s">
        <v>1024</v>
      </c>
      <c r="M1476" s="375" t="s">
        <v>475</v>
      </c>
      <c r="N1476" s="831" t="s">
        <v>674</v>
      </c>
      <c r="U1476" s="862"/>
    </row>
    <row r="1477" spans="1:21" x14ac:dyDescent="0.4">
      <c r="A1477" s="428" t="s">
        <v>49</v>
      </c>
      <c r="B1477" s="375" t="s">
        <v>418</v>
      </c>
      <c r="C1477" s="375" t="s">
        <v>384</v>
      </c>
      <c r="D1477" s="375" t="s">
        <v>53</v>
      </c>
      <c r="E1477" s="375"/>
      <c r="F1477" s="824">
        <v>0.39</v>
      </c>
      <c r="G1477" s="375" t="s">
        <v>388</v>
      </c>
      <c r="H1477" s="375" t="s">
        <v>400</v>
      </c>
      <c r="I1477" s="763">
        <v>1.5100003578010487E-5</v>
      </c>
      <c r="J1477" s="375" t="s">
        <v>1023</v>
      </c>
      <c r="K1477" s="375" t="s">
        <v>477</v>
      </c>
      <c r="L1477" s="375" t="s">
        <v>1024</v>
      </c>
      <c r="M1477" s="375" t="s">
        <v>475</v>
      </c>
      <c r="N1477" s="831" t="s">
        <v>674</v>
      </c>
      <c r="U1477" s="862"/>
    </row>
    <row r="1478" spans="1:21" x14ac:dyDescent="0.4">
      <c r="A1478" s="428" t="s">
        <v>49</v>
      </c>
      <c r="B1478" s="375" t="s">
        <v>418</v>
      </c>
      <c r="C1478" s="375" t="s">
        <v>384</v>
      </c>
      <c r="D1478" s="375" t="s">
        <v>53</v>
      </c>
      <c r="E1478" s="375"/>
      <c r="F1478" s="824">
        <v>0.39</v>
      </c>
      <c r="G1478" s="375" t="s">
        <v>389</v>
      </c>
      <c r="H1478" s="375" t="s">
        <v>400</v>
      </c>
      <c r="I1478" s="763">
        <v>2.3500005568426909E-4</v>
      </c>
      <c r="J1478" s="375" t="s">
        <v>1023</v>
      </c>
      <c r="K1478" s="375" t="s">
        <v>477</v>
      </c>
      <c r="L1478" s="375" t="s">
        <v>1024</v>
      </c>
      <c r="M1478" s="375" t="s">
        <v>475</v>
      </c>
      <c r="N1478" s="831" t="s">
        <v>674</v>
      </c>
      <c r="U1478" s="862"/>
    </row>
    <row r="1479" spans="1:21" x14ac:dyDescent="0.4">
      <c r="A1479" s="428" t="s">
        <v>49</v>
      </c>
      <c r="B1479" s="375" t="s">
        <v>418</v>
      </c>
      <c r="C1479" s="375" t="s">
        <v>384</v>
      </c>
      <c r="D1479" s="375" t="s">
        <v>53</v>
      </c>
      <c r="E1479" s="378"/>
      <c r="F1479" s="824">
        <v>0.39</v>
      </c>
      <c r="G1479" s="375" t="s">
        <v>390</v>
      </c>
      <c r="H1479" s="375" t="s">
        <v>400</v>
      </c>
      <c r="I1479" s="763">
        <v>2.8400006729503167E-5</v>
      </c>
      <c r="J1479" s="375" t="s">
        <v>1023</v>
      </c>
      <c r="K1479" s="375" t="s">
        <v>477</v>
      </c>
      <c r="L1479" s="375" t="s">
        <v>1024</v>
      </c>
      <c r="M1479" s="375" t="s">
        <v>475</v>
      </c>
      <c r="N1479" s="831" t="s">
        <v>674</v>
      </c>
      <c r="U1479" s="862"/>
    </row>
    <row r="1480" spans="1:21" x14ac:dyDescent="0.4">
      <c r="A1480" s="428" t="s">
        <v>49</v>
      </c>
      <c r="B1480" s="375" t="s">
        <v>418</v>
      </c>
      <c r="C1480" s="375" t="s">
        <v>384</v>
      </c>
      <c r="D1480" s="375" t="s">
        <v>53</v>
      </c>
      <c r="E1480" s="378"/>
      <c r="F1480" s="824">
        <v>0.39</v>
      </c>
      <c r="G1480" s="375" t="s">
        <v>391</v>
      </c>
      <c r="H1480" s="375" t="s">
        <v>400</v>
      </c>
      <c r="I1480" s="763">
        <v>8.2700019596123672E-6</v>
      </c>
      <c r="J1480" s="375" t="s">
        <v>1023</v>
      </c>
      <c r="K1480" s="375" t="s">
        <v>477</v>
      </c>
      <c r="L1480" s="375" t="s">
        <v>1024</v>
      </c>
      <c r="M1480" s="375" t="s">
        <v>475</v>
      </c>
      <c r="N1480" s="831" t="s">
        <v>674</v>
      </c>
      <c r="U1480" s="862"/>
    </row>
    <row r="1481" spans="1:21" x14ac:dyDescent="0.4">
      <c r="A1481" s="428" t="s">
        <v>49</v>
      </c>
      <c r="B1481" s="375" t="s">
        <v>418</v>
      </c>
      <c r="C1481" s="375" t="s">
        <v>384</v>
      </c>
      <c r="D1481" s="375" t="s">
        <v>53</v>
      </c>
      <c r="E1481" s="378"/>
      <c r="F1481" s="824">
        <v>0.39</v>
      </c>
      <c r="G1481" s="375" t="s">
        <v>392</v>
      </c>
      <c r="H1481" s="375" t="s">
        <v>400</v>
      </c>
      <c r="I1481" s="763">
        <v>4.910001163445794E-6</v>
      </c>
      <c r="J1481" s="375" t="s">
        <v>1023</v>
      </c>
      <c r="K1481" s="375" t="s">
        <v>477</v>
      </c>
      <c r="L1481" s="375" t="s">
        <v>1024</v>
      </c>
      <c r="M1481" s="375" t="s">
        <v>475</v>
      </c>
      <c r="N1481" s="831" t="s">
        <v>674</v>
      </c>
      <c r="U1481" s="862"/>
    </row>
    <row r="1482" spans="1:21" x14ac:dyDescent="0.4">
      <c r="A1482" s="428" t="s">
        <v>49</v>
      </c>
      <c r="B1482" s="375" t="s">
        <v>418</v>
      </c>
      <c r="C1482" s="375" t="s">
        <v>384</v>
      </c>
      <c r="D1482" s="375" t="s">
        <v>53</v>
      </c>
      <c r="E1482" s="378"/>
      <c r="F1482" s="824">
        <v>0.39</v>
      </c>
      <c r="G1482" s="375" t="s">
        <v>393</v>
      </c>
      <c r="H1482" s="375" t="s">
        <v>400</v>
      </c>
      <c r="I1482" s="763">
        <v>3.5561008426333167E-7</v>
      </c>
      <c r="J1482" s="375" t="s">
        <v>1023</v>
      </c>
      <c r="K1482" s="375" t="s">
        <v>477</v>
      </c>
      <c r="L1482" s="375" t="s">
        <v>1024</v>
      </c>
      <c r="M1482" s="375" t="s">
        <v>475</v>
      </c>
      <c r="N1482" s="831" t="s">
        <v>674</v>
      </c>
      <c r="U1482" s="862"/>
    </row>
    <row r="1483" spans="1:21" x14ac:dyDescent="0.4">
      <c r="A1483" s="428" t="s">
        <v>49</v>
      </c>
      <c r="B1483" s="375" t="s">
        <v>418</v>
      </c>
      <c r="C1483" s="375" t="s">
        <v>384</v>
      </c>
      <c r="D1483" s="375" t="s">
        <v>53</v>
      </c>
      <c r="E1483" s="378"/>
      <c r="F1483" s="824">
        <v>0.39</v>
      </c>
      <c r="G1483" s="375" t="s">
        <v>394</v>
      </c>
      <c r="H1483" s="375" t="s">
        <v>400</v>
      </c>
      <c r="I1483" s="763">
        <v>6.6987015872860153E-7</v>
      </c>
      <c r="J1483" s="375" t="s">
        <v>1023</v>
      </c>
      <c r="K1483" s="375" t="s">
        <v>477</v>
      </c>
      <c r="L1483" s="375" t="s">
        <v>1024</v>
      </c>
      <c r="M1483" s="375" t="s">
        <v>475</v>
      </c>
      <c r="N1483" s="831" t="s">
        <v>674</v>
      </c>
      <c r="U1483" s="862"/>
    </row>
    <row r="1484" spans="1:21" x14ac:dyDescent="0.4">
      <c r="A1484" s="428" t="s">
        <v>49</v>
      </c>
      <c r="B1484" s="375" t="s">
        <v>418</v>
      </c>
      <c r="C1484" s="375" t="s">
        <v>384</v>
      </c>
      <c r="D1484" s="375" t="s">
        <v>53</v>
      </c>
      <c r="E1484" s="378"/>
      <c r="F1484" s="824">
        <v>0.39</v>
      </c>
      <c r="G1484" s="375" t="s">
        <v>395</v>
      </c>
      <c r="H1484" s="375" t="s">
        <v>400</v>
      </c>
      <c r="I1484" s="763">
        <v>9.0000021325890309E-6</v>
      </c>
      <c r="J1484" s="375" t="s">
        <v>1023</v>
      </c>
      <c r="K1484" s="375" t="s">
        <v>477</v>
      </c>
      <c r="L1484" s="375" t="s">
        <v>1024</v>
      </c>
      <c r="M1484" s="375" t="s">
        <v>475</v>
      </c>
      <c r="N1484" s="831" t="s">
        <v>674</v>
      </c>
      <c r="U1484" s="862"/>
    </row>
    <row r="1485" spans="1:21" x14ac:dyDescent="0.4">
      <c r="A1485" s="428" t="s">
        <v>49</v>
      </c>
      <c r="B1485" s="375" t="s">
        <v>418</v>
      </c>
      <c r="C1485" s="375" t="s">
        <v>384</v>
      </c>
      <c r="D1485" s="375" t="s">
        <v>53</v>
      </c>
      <c r="E1485" s="378"/>
      <c r="F1485" s="824">
        <v>0.39</v>
      </c>
      <c r="G1485" s="375" t="s">
        <v>396</v>
      </c>
      <c r="H1485" s="375" t="s">
        <v>400</v>
      </c>
      <c r="I1485" s="763">
        <v>1.3500003198883547E-5</v>
      </c>
      <c r="J1485" s="375" t="s">
        <v>1023</v>
      </c>
      <c r="K1485" s="375" t="s">
        <v>477</v>
      </c>
      <c r="L1485" s="375" t="s">
        <v>1024</v>
      </c>
      <c r="M1485" s="375" t="s">
        <v>475</v>
      </c>
      <c r="N1485" s="831" t="s">
        <v>674</v>
      </c>
      <c r="U1485" s="862"/>
    </row>
    <row r="1486" spans="1:21" x14ac:dyDescent="0.4">
      <c r="A1486" s="428" t="s">
        <v>49</v>
      </c>
      <c r="B1486" s="375" t="s">
        <v>418</v>
      </c>
      <c r="C1486" s="375" t="s">
        <v>384</v>
      </c>
      <c r="D1486" s="375" t="s">
        <v>53</v>
      </c>
      <c r="E1486" s="378"/>
      <c r="F1486" s="824">
        <v>0.39</v>
      </c>
      <c r="G1486" s="375" t="s">
        <v>1025</v>
      </c>
      <c r="H1486" s="375" t="s">
        <v>400</v>
      </c>
      <c r="I1486" s="763">
        <v>0.87524327301858795</v>
      </c>
      <c r="J1486" s="375" t="s">
        <v>1023</v>
      </c>
      <c r="K1486" s="375" t="s">
        <v>477</v>
      </c>
      <c r="L1486" s="375" t="s">
        <v>1024</v>
      </c>
      <c r="M1486" s="375" t="s">
        <v>475</v>
      </c>
      <c r="N1486" s="831" t="s">
        <v>674</v>
      </c>
      <c r="U1486" s="862"/>
    </row>
    <row r="1487" spans="1:21" x14ac:dyDescent="0.4">
      <c r="A1487" s="428" t="s">
        <v>49</v>
      </c>
      <c r="B1487" s="375" t="s">
        <v>418</v>
      </c>
      <c r="C1487" s="375" t="s">
        <v>384</v>
      </c>
      <c r="D1487" s="375" t="s">
        <v>53</v>
      </c>
      <c r="E1487" s="378"/>
      <c r="F1487" s="824">
        <v>0.39</v>
      </c>
      <c r="G1487" s="375" t="s">
        <v>387</v>
      </c>
      <c r="H1487" s="375" t="s">
        <v>401</v>
      </c>
      <c r="I1487" s="378">
        <v>1.7118087714163085E-6</v>
      </c>
      <c r="J1487" s="375" t="s">
        <v>1023</v>
      </c>
      <c r="K1487" s="375" t="s">
        <v>477</v>
      </c>
      <c r="L1487" s="375" t="s">
        <v>1024</v>
      </c>
      <c r="M1487" s="375" t="s">
        <v>475</v>
      </c>
      <c r="N1487" s="831" t="s">
        <v>676</v>
      </c>
      <c r="U1487" s="862"/>
    </row>
    <row r="1488" spans="1:21" x14ac:dyDescent="0.4">
      <c r="A1488" s="428" t="s">
        <v>49</v>
      </c>
      <c r="B1488" s="375" t="s">
        <v>418</v>
      </c>
      <c r="C1488" s="375" t="s">
        <v>384</v>
      </c>
      <c r="D1488" s="375" t="s">
        <v>53</v>
      </c>
      <c r="E1488" s="378"/>
      <c r="F1488" s="824">
        <v>0.39</v>
      </c>
      <c r="G1488" s="375" t="s">
        <v>388</v>
      </c>
      <c r="H1488" s="375" t="s">
        <v>401</v>
      </c>
      <c r="I1488" s="378">
        <v>2.0561729266239141E-5</v>
      </c>
      <c r="J1488" s="375" t="s">
        <v>1023</v>
      </c>
      <c r="K1488" s="375" t="s">
        <v>477</v>
      </c>
      <c r="L1488" s="375" t="s">
        <v>1024</v>
      </c>
      <c r="M1488" s="375" t="s">
        <v>475</v>
      </c>
      <c r="N1488" s="831" t="s">
        <v>676</v>
      </c>
      <c r="U1488" s="862"/>
    </row>
    <row r="1489" spans="1:21" x14ac:dyDescent="0.4">
      <c r="A1489" s="428" t="s">
        <v>49</v>
      </c>
      <c r="B1489" s="375" t="s">
        <v>418</v>
      </c>
      <c r="C1489" s="375" t="s">
        <v>384</v>
      </c>
      <c r="D1489" s="375" t="s">
        <v>53</v>
      </c>
      <c r="E1489" s="378"/>
      <c r="F1489" s="824">
        <v>0.39</v>
      </c>
      <c r="G1489" s="375" t="s">
        <v>389</v>
      </c>
      <c r="H1489" s="375" t="s">
        <v>401</v>
      </c>
      <c r="I1489" s="378">
        <v>2.3582842848193105E-4</v>
      </c>
      <c r="J1489" s="375" t="s">
        <v>1023</v>
      </c>
      <c r="K1489" s="375" t="s">
        <v>477</v>
      </c>
      <c r="L1489" s="375" t="s">
        <v>1024</v>
      </c>
      <c r="M1489" s="375" t="s">
        <v>475</v>
      </c>
      <c r="N1489" s="831" t="s">
        <v>676</v>
      </c>
      <c r="U1489" s="862"/>
    </row>
    <row r="1490" spans="1:21" x14ac:dyDescent="0.4">
      <c r="A1490" s="428" t="s">
        <v>49</v>
      </c>
      <c r="B1490" s="375" t="s">
        <v>418</v>
      </c>
      <c r="C1490" s="375" t="s">
        <v>384</v>
      </c>
      <c r="D1490" s="375" t="s">
        <v>53</v>
      </c>
      <c r="E1490" s="378"/>
      <c r="F1490" s="824">
        <v>0.39</v>
      </c>
      <c r="G1490" s="375" t="s">
        <v>390</v>
      </c>
      <c r="H1490" s="375" t="s">
        <v>401</v>
      </c>
      <c r="I1490" s="378">
        <v>2.8902185583531793E-5</v>
      </c>
      <c r="J1490" s="375" t="s">
        <v>1023</v>
      </c>
      <c r="K1490" s="375" t="s">
        <v>477</v>
      </c>
      <c r="L1490" s="375" t="s">
        <v>1024</v>
      </c>
      <c r="M1490" s="375" t="s">
        <v>475</v>
      </c>
      <c r="N1490" s="831" t="s">
        <v>676</v>
      </c>
      <c r="U1490" s="862"/>
    </row>
    <row r="1491" spans="1:21" x14ac:dyDescent="0.4">
      <c r="A1491" s="428" t="s">
        <v>49</v>
      </c>
      <c r="B1491" s="375" t="s">
        <v>418</v>
      </c>
      <c r="C1491" s="375" t="s">
        <v>384</v>
      </c>
      <c r="D1491" s="375" t="s">
        <v>53</v>
      </c>
      <c r="E1491" s="378"/>
      <c r="F1491" s="824">
        <v>0.39</v>
      </c>
      <c r="G1491" s="375" t="s">
        <v>391</v>
      </c>
      <c r="H1491" s="375" t="s">
        <v>401</v>
      </c>
      <c r="I1491" s="378">
        <v>8.501822233971292E-6</v>
      </c>
      <c r="J1491" s="375" t="s">
        <v>1023</v>
      </c>
      <c r="K1491" s="375" t="s">
        <v>477</v>
      </c>
      <c r="L1491" s="375" t="s">
        <v>1024</v>
      </c>
      <c r="M1491" s="375" t="s">
        <v>475</v>
      </c>
      <c r="N1491" s="831" t="s">
        <v>676</v>
      </c>
      <c r="U1491" s="862"/>
    </row>
    <row r="1492" spans="1:21" x14ac:dyDescent="0.4">
      <c r="A1492" s="428" t="s">
        <v>49</v>
      </c>
      <c r="B1492" s="375" t="s">
        <v>418</v>
      </c>
      <c r="C1492" s="375" t="s">
        <v>384</v>
      </c>
      <c r="D1492" s="375" t="s">
        <v>53</v>
      </c>
      <c r="E1492" s="378"/>
      <c r="F1492" s="824">
        <v>0.39</v>
      </c>
      <c r="G1492" s="375" t="s">
        <v>392</v>
      </c>
      <c r="H1492" s="375" t="s">
        <v>401</v>
      </c>
      <c r="I1492" s="378">
        <v>7.738605083349976E-6</v>
      </c>
      <c r="J1492" s="375" t="s">
        <v>1023</v>
      </c>
      <c r="K1492" s="375" t="s">
        <v>477</v>
      </c>
      <c r="L1492" s="375" t="s">
        <v>1024</v>
      </c>
      <c r="M1492" s="375" t="s">
        <v>475</v>
      </c>
      <c r="N1492" s="831" t="s">
        <v>676</v>
      </c>
      <c r="U1492" s="862"/>
    </row>
    <row r="1493" spans="1:21" x14ac:dyDescent="0.4">
      <c r="A1493" s="428" t="s">
        <v>49</v>
      </c>
      <c r="B1493" s="375" t="s">
        <v>418</v>
      </c>
      <c r="C1493" s="375" t="s">
        <v>384</v>
      </c>
      <c r="D1493" s="375" t="s">
        <v>53</v>
      </c>
      <c r="E1493" s="378"/>
      <c r="F1493" s="824">
        <v>0.39</v>
      </c>
      <c r="G1493" s="375" t="s">
        <v>393</v>
      </c>
      <c r="H1493" s="375" t="s">
        <v>401</v>
      </c>
      <c r="I1493" s="378">
        <v>3.5993377949097536E-7</v>
      </c>
      <c r="J1493" s="375" t="s">
        <v>1023</v>
      </c>
      <c r="K1493" s="375" t="s">
        <v>477</v>
      </c>
      <c r="L1493" s="375" t="s">
        <v>1024</v>
      </c>
      <c r="M1493" s="375" t="s">
        <v>475</v>
      </c>
      <c r="N1493" s="831" t="s">
        <v>676</v>
      </c>
      <c r="U1493" s="862"/>
    </row>
    <row r="1494" spans="1:21" x14ac:dyDescent="0.4">
      <c r="A1494" s="428" t="s">
        <v>49</v>
      </c>
      <c r="B1494" s="375" t="s">
        <v>418</v>
      </c>
      <c r="C1494" s="375" t="s">
        <v>384</v>
      </c>
      <c r="D1494" s="375" t="s">
        <v>53</v>
      </c>
      <c r="E1494" s="378"/>
      <c r="F1494" s="824">
        <v>0.39</v>
      </c>
      <c r="G1494" s="375" t="s">
        <v>394</v>
      </c>
      <c r="H1494" s="375" t="s">
        <v>401</v>
      </c>
      <c r="I1494" s="378">
        <v>6.7934052968836616E-7</v>
      </c>
      <c r="J1494" s="375" t="s">
        <v>1023</v>
      </c>
      <c r="K1494" s="375" t="s">
        <v>477</v>
      </c>
      <c r="L1494" s="375" t="s">
        <v>1024</v>
      </c>
      <c r="M1494" s="375" t="s">
        <v>475</v>
      </c>
      <c r="N1494" s="831" t="s">
        <v>676</v>
      </c>
      <c r="U1494" s="862"/>
    </row>
    <row r="1495" spans="1:21" x14ac:dyDescent="0.4">
      <c r="A1495" s="428" t="s">
        <v>49</v>
      </c>
      <c r="B1495" s="375" t="s">
        <v>418</v>
      </c>
      <c r="C1495" s="375" t="s">
        <v>384</v>
      </c>
      <c r="D1495" s="375" t="s">
        <v>53</v>
      </c>
      <c r="E1495" s="375"/>
      <c r="F1495" s="824">
        <v>0.39</v>
      </c>
      <c r="G1495" s="375" t="s">
        <v>395</v>
      </c>
      <c r="H1495" s="375" t="s">
        <v>401</v>
      </c>
      <c r="I1495" s="378">
        <v>1.0288504837070885E-5</v>
      </c>
      <c r="J1495" s="375" t="s">
        <v>1023</v>
      </c>
      <c r="K1495" s="375" t="s">
        <v>477</v>
      </c>
      <c r="L1495" s="375" t="s">
        <v>1024</v>
      </c>
      <c r="M1495" s="375" t="s">
        <v>475</v>
      </c>
      <c r="N1495" s="831" t="s">
        <v>676</v>
      </c>
      <c r="U1495" s="862"/>
    </row>
    <row r="1496" spans="1:21" x14ac:dyDescent="0.4">
      <c r="A1496" s="428" t="s">
        <v>49</v>
      </c>
      <c r="B1496" s="375" t="s">
        <v>418</v>
      </c>
      <c r="C1496" s="375" t="s">
        <v>384</v>
      </c>
      <c r="D1496" s="375" t="s">
        <v>53</v>
      </c>
      <c r="E1496" s="375"/>
      <c r="F1496" s="824">
        <v>0.39</v>
      </c>
      <c r="G1496" s="375" t="s">
        <v>396</v>
      </c>
      <c r="H1496" s="375" t="s">
        <v>401</v>
      </c>
      <c r="I1496" s="378">
        <v>1.3507889644072333E-5</v>
      </c>
      <c r="J1496" s="375" t="s">
        <v>1023</v>
      </c>
      <c r="K1496" s="375" t="s">
        <v>477</v>
      </c>
      <c r="L1496" s="375" t="s">
        <v>1024</v>
      </c>
      <c r="M1496" s="375" t="s">
        <v>475</v>
      </c>
      <c r="N1496" s="831" t="s">
        <v>676</v>
      </c>
      <c r="U1496" s="862"/>
    </row>
    <row r="1497" spans="1:21" x14ac:dyDescent="0.4">
      <c r="A1497" s="428" t="s">
        <v>49</v>
      </c>
      <c r="B1497" s="375" t="s">
        <v>418</v>
      </c>
      <c r="C1497" s="375" t="s">
        <v>384</v>
      </c>
      <c r="D1497" s="375" t="s">
        <v>53</v>
      </c>
      <c r="E1497" s="375"/>
      <c r="F1497" s="824">
        <v>0.39</v>
      </c>
      <c r="G1497" s="375" t="s">
        <v>1025</v>
      </c>
      <c r="H1497" s="375" t="s">
        <v>401</v>
      </c>
      <c r="I1497" s="378">
        <v>0.87603964555200775</v>
      </c>
      <c r="J1497" s="375" t="s">
        <v>1023</v>
      </c>
      <c r="K1497" s="375" t="s">
        <v>477</v>
      </c>
      <c r="L1497" s="375" t="s">
        <v>1024</v>
      </c>
      <c r="M1497" s="375" t="s">
        <v>475</v>
      </c>
      <c r="N1497" s="831" t="s">
        <v>676</v>
      </c>
      <c r="U1497" s="862"/>
    </row>
    <row r="1498" spans="1:21" x14ac:dyDescent="0.4">
      <c r="A1498" s="428" t="s">
        <v>49</v>
      </c>
      <c r="B1498" s="375" t="s">
        <v>418</v>
      </c>
      <c r="C1498" s="375" t="s">
        <v>384</v>
      </c>
      <c r="D1498" s="375" t="s">
        <v>406</v>
      </c>
      <c r="E1498" s="375" t="s">
        <v>678</v>
      </c>
      <c r="F1498" s="824">
        <v>0.36027713625866054</v>
      </c>
      <c r="G1498" s="375" t="s">
        <v>387</v>
      </c>
      <c r="H1498" s="375" t="s">
        <v>400</v>
      </c>
      <c r="I1498" s="763">
        <v>8.5230020195618143E-6</v>
      </c>
      <c r="J1498" s="375" t="s">
        <v>1023</v>
      </c>
      <c r="K1498" s="375" t="s">
        <v>477</v>
      </c>
      <c r="L1498" s="375" t="s">
        <v>1024</v>
      </c>
      <c r="M1498" s="375" t="s">
        <v>475</v>
      </c>
      <c r="N1498" s="831" t="s">
        <v>681</v>
      </c>
      <c r="U1498" s="862"/>
    </row>
    <row r="1499" spans="1:21" x14ac:dyDescent="0.4">
      <c r="A1499" s="428" t="s">
        <v>49</v>
      </c>
      <c r="B1499" s="375" t="s">
        <v>418</v>
      </c>
      <c r="C1499" s="375" t="s">
        <v>384</v>
      </c>
      <c r="D1499" s="375" t="s">
        <v>406</v>
      </c>
      <c r="E1499" s="375" t="s">
        <v>678</v>
      </c>
      <c r="F1499" s="824">
        <v>0.36027713625866054</v>
      </c>
      <c r="G1499" s="375" t="s">
        <v>388</v>
      </c>
      <c r="H1499" s="375" t="s">
        <v>400</v>
      </c>
      <c r="I1499" s="763">
        <v>5.5591013172528549E-5</v>
      </c>
      <c r="J1499" s="375" t="s">
        <v>1023</v>
      </c>
      <c r="K1499" s="375" t="s">
        <v>477</v>
      </c>
      <c r="L1499" s="375" t="s">
        <v>1024</v>
      </c>
      <c r="M1499" s="375" t="s">
        <v>475</v>
      </c>
      <c r="N1499" s="831" t="s">
        <v>681</v>
      </c>
      <c r="U1499" s="862"/>
    </row>
    <row r="1500" spans="1:21" x14ac:dyDescent="0.4">
      <c r="A1500" s="428" t="s">
        <v>49</v>
      </c>
      <c r="B1500" s="375" t="s">
        <v>418</v>
      </c>
      <c r="C1500" s="375" t="s">
        <v>384</v>
      </c>
      <c r="D1500" s="375" t="s">
        <v>406</v>
      </c>
      <c r="E1500" s="375" t="s">
        <v>678</v>
      </c>
      <c r="F1500" s="824">
        <v>0.36027713625866054</v>
      </c>
      <c r="G1500" s="375" t="s">
        <v>389</v>
      </c>
      <c r="H1500" s="375" t="s">
        <v>400</v>
      </c>
      <c r="I1500" s="763">
        <v>3.6063108545307949E-4</v>
      </c>
      <c r="J1500" s="375" t="s">
        <v>1023</v>
      </c>
      <c r="K1500" s="375" t="s">
        <v>477</v>
      </c>
      <c r="L1500" s="375" t="s">
        <v>1024</v>
      </c>
      <c r="M1500" s="375" t="s">
        <v>475</v>
      </c>
      <c r="N1500" s="831" t="s">
        <v>681</v>
      </c>
      <c r="U1500" s="862"/>
    </row>
    <row r="1501" spans="1:21" x14ac:dyDescent="0.4">
      <c r="A1501" s="428" t="s">
        <v>49</v>
      </c>
      <c r="B1501" s="375" t="s">
        <v>418</v>
      </c>
      <c r="C1501" s="375" t="s">
        <v>384</v>
      </c>
      <c r="D1501" s="375" t="s">
        <v>406</v>
      </c>
      <c r="E1501" s="375" t="s">
        <v>678</v>
      </c>
      <c r="F1501" s="824">
        <v>0.36027713625866054</v>
      </c>
      <c r="G1501" s="375" t="s">
        <v>390</v>
      </c>
      <c r="H1501" s="375" t="s">
        <v>400</v>
      </c>
      <c r="I1501" s="763">
        <v>6.1070014470801344E-5</v>
      </c>
      <c r="J1501" s="375" t="s">
        <v>1023</v>
      </c>
      <c r="K1501" s="375" t="s">
        <v>477</v>
      </c>
      <c r="L1501" s="375" t="s">
        <v>1024</v>
      </c>
      <c r="M1501" s="375" t="s">
        <v>475</v>
      </c>
      <c r="N1501" s="831" t="s">
        <v>681</v>
      </c>
      <c r="U1501" s="862"/>
    </row>
    <row r="1502" spans="1:21" x14ac:dyDescent="0.4">
      <c r="A1502" s="428" t="s">
        <v>49</v>
      </c>
      <c r="B1502" s="375" t="s">
        <v>418</v>
      </c>
      <c r="C1502" s="375" t="s">
        <v>384</v>
      </c>
      <c r="D1502" s="375" t="s">
        <v>406</v>
      </c>
      <c r="E1502" s="375" t="s">
        <v>678</v>
      </c>
      <c r="F1502" s="824">
        <v>0.36027713625866054</v>
      </c>
      <c r="G1502" s="375" t="s">
        <v>391</v>
      </c>
      <c r="H1502" s="375" t="s">
        <v>400</v>
      </c>
      <c r="I1502" s="763">
        <v>4.2850710153659197E-5</v>
      </c>
      <c r="J1502" s="375" t="s">
        <v>1023</v>
      </c>
      <c r="K1502" s="375" t="s">
        <v>477</v>
      </c>
      <c r="L1502" s="375" t="s">
        <v>1024</v>
      </c>
      <c r="M1502" s="375" t="s">
        <v>475</v>
      </c>
      <c r="N1502" s="831" t="s">
        <v>681</v>
      </c>
      <c r="U1502" s="862"/>
    </row>
    <row r="1503" spans="1:21" x14ac:dyDescent="0.4">
      <c r="A1503" s="428" t="s">
        <v>49</v>
      </c>
      <c r="B1503" s="375" t="s">
        <v>418</v>
      </c>
      <c r="C1503" s="375" t="s">
        <v>384</v>
      </c>
      <c r="D1503" s="375" t="s">
        <v>406</v>
      </c>
      <c r="E1503" s="375" t="s">
        <v>678</v>
      </c>
      <c r="F1503" s="824">
        <v>0.36027713625866054</v>
      </c>
      <c r="G1503" s="375" t="s">
        <v>392</v>
      </c>
      <c r="H1503" s="375" t="s">
        <v>400</v>
      </c>
      <c r="I1503" s="763">
        <v>2.340508654593545E-3</v>
      </c>
      <c r="J1503" s="375" t="s">
        <v>1023</v>
      </c>
      <c r="K1503" s="375" t="s">
        <v>477</v>
      </c>
      <c r="L1503" s="375" t="s">
        <v>1024</v>
      </c>
      <c r="M1503" s="375" t="s">
        <v>475</v>
      </c>
      <c r="N1503" s="831" t="s">
        <v>681</v>
      </c>
      <c r="U1503" s="862"/>
    </row>
    <row r="1504" spans="1:21" x14ac:dyDescent="0.4">
      <c r="A1504" s="428" t="s">
        <v>49</v>
      </c>
      <c r="B1504" s="375" t="s">
        <v>418</v>
      </c>
      <c r="C1504" s="375" t="s">
        <v>384</v>
      </c>
      <c r="D1504" s="375" t="s">
        <v>406</v>
      </c>
      <c r="E1504" s="375" t="s">
        <v>678</v>
      </c>
      <c r="F1504" s="824">
        <v>0.36027713625866054</v>
      </c>
      <c r="G1504" s="375" t="s">
        <v>393</v>
      </c>
      <c r="H1504" s="375" t="s">
        <v>400</v>
      </c>
      <c r="I1504" s="763">
        <v>1.8425805366073456E-6</v>
      </c>
      <c r="J1504" s="375" t="s">
        <v>1023</v>
      </c>
      <c r="K1504" s="375" t="s">
        <v>477</v>
      </c>
      <c r="L1504" s="375" t="s">
        <v>1024</v>
      </c>
      <c r="M1504" s="375" t="s">
        <v>475</v>
      </c>
      <c r="N1504" s="831" t="s">
        <v>681</v>
      </c>
      <c r="U1504" s="862"/>
    </row>
    <row r="1505" spans="1:21" x14ac:dyDescent="0.4">
      <c r="A1505" s="428" t="s">
        <v>49</v>
      </c>
      <c r="B1505" s="375" t="s">
        <v>418</v>
      </c>
      <c r="C1505" s="375" t="s">
        <v>384</v>
      </c>
      <c r="D1505" s="375" t="s">
        <v>406</v>
      </c>
      <c r="E1505" s="375" t="s">
        <v>678</v>
      </c>
      <c r="F1505" s="824">
        <v>0.36027713625866054</v>
      </c>
      <c r="G1505" s="375" t="s">
        <v>394</v>
      </c>
      <c r="H1505" s="375" t="s">
        <v>400</v>
      </c>
      <c r="I1505" s="763">
        <v>3.4709075224463949E-6</v>
      </c>
      <c r="J1505" s="375" t="s">
        <v>1023</v>
      </c>
      <c r="K1505" s="375" t="s">
        <v>477</v>
      </c>
      <c r="L1505" s="375" t="s">
        <v>1024</v>
      </c>
      <c r="M1505" s="375" t="s">
        <v>475</v>
      </c>
      <c r="N1505" s="831" t="s">
        <v>681</v>
      </c>
      <c r="U1505" s="862"/>
    </row>
    <row r="1506" spans="1:21" x14ac:dyDescent="0.4">
      <c r="A1506" s="428" t="s">
        <v>49</v>
      </c>
      <c r="B1506" s="375" t="s">
        <v>418</v>
      </c>
      <c r="C1506" s="375" t="s">
        <v>384</v>
      </c>
      <c r="D1506" s="375" t="s">
        <v>406</v>
      </c>
      <c r="E1506" s="375" t="s">
        <v>678</v>
      </c>
      <c r="F1506" s="824">
        <v>0.36027713625866054</v>
      </c>
      <c r="G1506" s="375" t="s">
        <v>395</v>
      </c>
      <c r="H1506" s="375" t="s">
        <v>400</v>
      </c>
      <c r="I1506" s="763">
        <v>9.9900023671738254E-6</v>
      </c>
      <c r="J1506" s="375" t="s">
        <v>1023</v>
      </c>
      <c r="K1506" s="375" t="s">
        <v>477</v>
      </c>
      <c r="L1506" s="375" t="s">
        <v>1024</v>
      </c>
      <c r="M1506" s="375" t="s">
        <v>475</v>
      </c>
      <c r="N1506" s="831" t="s">
        <v>681</v>
      </c>
      <c r="U1506" s="862"/>
    </row>
    <row r="1507" spans="1:21" x14ac:dyDescent="0.4">
      <c r="A1507" s="428" t="s">
        <v>49</v>
      </c>
      <c r="B1507" s="375" t="s">
        <v>418</v>
      </c>
      <c r="C1507" s="375" t="s">
        <v>384</v>
      </c>
      <c r="D1507" s="375" t="s">
        <v>406</v>
      </c>
      <c r="E1507" s="375" t="s">
        <v>678</v>
      </c>
      <c r="F1507" s="824">
        <v>0.36027713625866054</v>
      </c>
      <c r="G1507" s="375" t="s">
        <v>396</v>
      </c>
      <c r="H1507" s="375" t="s">
        <v>400</v>
      </c>
      <c r="I1507" s="763">
        <v>1.4985003550760739E-5</v>
      </c>
      <c r="J1507" s="375" t="s">
        <v>1023</v>
      </c>
      <c r="K1507" s="375" t="s">
        <v>477</v>
      </c>
      <c r="L1507" s="375" t="s">
        <v>1024</v>
      </c>
      <c r="M1507" s="375" t="s">
        <v>475</v>
      </c>
      <c r="N1507" s="831" t="s">
        <v>681</v>
      </c>
      <c r="U1507" s="862"/>
    </row>
    <row r="1508" spans="1:21" x14ac:dyDescent="0.4">
      <c r="A1508" s="428" t="s">
        <v>49</v>
      </c>
      <c r="B1508" s="375" t="s">
        <v>418</v>
      </c>
      <c r="C1508" s="375" t="s">
        <v>384</v>
      </c>
      <c r="D1508" s="375" t="s">
        <v>406</v>
      </c>
      <c r="E1508" s="375" t="s">
        <v>678</v>
      </c>
      <c r="F1508" s="824">
        <v>0.36027713625866054</v>
      </c>
      <c r="G1508" s="375" t="s">
        <v>1025</v>
      </c>
      <c r="H1508" s="375" t="s">
        <v>400</v>
      </c>
      <c r="I1508" s="763">
        <v>0.94736496435262918</v>
      </c>
      <c r="J1508" s="375" t="s">
        <v>1023</v>
      </c>
      <c r="K1508" s="375" t="s">
        <v>477</v>
      </c>
      <c r="L1508" s="375" t="s">
        <v>1024</v>
      </c>
      <c r="M1508" s="375" t="s">
        <v>475</v>
      </c>
      <c r="N1508" s="831" t="s">
        <v>681</v>
      </c>
      <c r="U1508" s="862"/>
    </row>
    <row r="1509" spans="1:21" x14ac:dyDescent="0.4">
      <c r="A1509" s="428" t="s">
        <v>49</v>
      </c>
      <c r="B1509" s="375" t="s">
        <v>418</v>
      </c>
      <c r="C1509" s="375" t="s">
        <v>384</v>
      </c>
      <c r="D1509" s="375" t="s">
        <v>406</v>
      </c>
      <c r="E1509" s="375" t="s">
        <v>678</v>
      </c>
      <c r="F1509" s="824">
        <v>0.36027713625866054</v>
      </c>
      <c r="G1509" s="375" t="s">
        <v>387</v>
      </c>
      <c r="H1509" s="375" t="s">
        <v>401</v>
      </c>
      <c r="I1509" s="378">
        <v>9.3348105777192196E-6</v>
      </c>
      <c r="J1509" s="375" t="s">
        <v>1023</v>
      </c>
      <c r="K1509" s="375" t="s">
        <v>477</v>
      </c>
      <c r="L1509" s="375" t="s">
        <v>1024</v>
      </c>
      <c r="M1509" s="375" t="s">
        <v>475</v>
      </c>
      <c r="N1509" s="831" t="s">
        <v>683</v>
      </c>
      <c r="U1509" s="862"/>
    </row>
    <row r="1510" spans="1:21" x14ac:dyDescent="0.4">
      <c r="A1510" s="428" t="s">
        <v>49</v>
      </c>
      <c r="B1510" s="375" t="s">
        <v>418</v>
      </c>
      <c r="C1510" s="375" t="s">
        <v>384</v>
      </c>
      <c r="D1510" s="375" t="s">
        <v>406</v>
      </c>
      <c r="E1510" s="375" t="s">
        <v>678</v>
      </c>
      <c r="F1510" s="824">
        <v>0.36027713625866054</v>
      </c>
      <c r="G1510" s="375" t="s">
        <v>388</v>
      </c>
      <c r="H1510" s="375" t="s">
        <v>401</v>
      </c>
      <c r="I1510" s="378">
        <v>6.1052738860757188E-5</v>
      </c>
      <c r="J1510" s="375" t="s">
        <v>1023</v>
      </c>
      <c r="K1510" s="375" t="s">
        <v>477</v>
      </c>
      <c r="L1510" s="375" t="s">
        <v>1024</v>
      </c>
      <c r="M1510" s="375" t="s">
        <v>475</v>
      </c>
      <c r="N1510" s="831" t="s">
        <v>683</v>
      </c>
      <c r="U1510" s="862"/>
    </row>
    <row r="1511" spans="1:21" x14ac:dyDescent="0.4">
      <c r="A1511" s="428" t="s">
        <v>49</v>
      </c>
      <c r="B1511" s="375" t="s">
        <v>418</v>
      </c>
      <c r="C1511" s="375" t="s">
        <v>384</v>
      </c>
      <c r="D1511" s="375" t="s">
        <v>406</v>
      </c>
      <c r="E1511" s="375" t="s">
        <v>678</v>
      </c>
      <c r="F1511" s="824">
        <v>0.36027713625866054</v>
      </c>
      <c r="G1511" s="375" t="s">
        <v>389</v>
      </c>
      <c r="H1511" s="375" t="s">
        <v>401</v>
      </c>
      <c r="I1511" s="378">
        <v>3.614594582507414E-4</v>
      </c>
      <c r="J1511" s="375" t="s">
        <v>1023</v>
      </c>
      <c r="K1511" s="375" t="s">
        <v>477</v>
      </c>
      <c r="L1511" s="375" t="s">
        <v>1024</v>
      </c>
      <c r="M1511" s="375" t="s">
        <v>475</v>
      </c>
      <c r="N1511" s="831" t="s">
        <v>683</v>
      </c>
      <c r="U1511" s="862"/>
    </row>
    <row r="1512" spans="1:21" x14ac:dyDescent="0.4">
      <c r="A1512" s="428" t="s">
        <v>49</v>
      </c>
      <c r="B1512" s="375" t="s">
        <v>418</v>
      </c>
      <c r="C1512" s="375" t="s">
        <v>384</v>
      </c>
      <c r="D1512" s="375" t="s">
        <v>406</v>
      </c>
      <c r="E1512" s="375" t="s">
        <v>678</v>
      </c>
      <c r="F1512" s="824">
        <v>0.36027713625866054</v>
      </c>
      <c r="G1512" s="375" t="s">
        <v>390</v>
      </c>
      <c r="H1512" s="375" t="s">
        <v>401</v>
      </c>
      <c r="I1512" s="378">
        <v>6.157219332482998E-5</v>
      </c>
      <c r="J1512" s="375" t="s">
        <v>1023</v>
      </c>
      <c r="K1512" s="375" t="s">
        <v>477</v>
      </c>
      <c r="L1512" s="375" t="s">
        <v>1024</v>
      </c>
      <c r="M1512" s="375" t="s">
        <v>475</v>
      </c>
      <c r="N1512" s="831" t="s">
        <v>683</v>
      </c>
      <c r="U1512" s="862"/>
    </row>
    <row r="1513" spans="1:21" x14ac:dyDescent="0.4">
      <c r="A1513" s="428" t="s">
        <v>49</v>
      </c>
      <c r="B1513" s="375" t="s">
        <v>418</v>
      </c>
      <c r="C1513" s="375" t="s">
        <v>384</v>
      </c>
      <c r="D1513" s="375" t="s">
        <v>406</v>
      </c>
      <c r="E1513" s="375" t="s">
        <v>678</v>
      </c>
      <c r="F1513" s="824">
        <v>0.36027713625866054</v>
      </c>
      <c r="G1513" s="375" t="s">
        <v>391</v>
      </c>
      <c r="H1513" s="375" t="s">
        <v>401</v>
      </c>
      <c r="I1513" s="378">
        <v>4.3082530428018123E-5</v>
      </c>
      <c r="J1513" s="375" t="s">
        <v>1023</v>
      </c>
      <c r="K1513" s="375" t="s">
        <v>477</v>
      </c>
      <c r="L1513" s="375" t="s">
        <v>1024</v>
      </c>
      <c r="M1513" s="375" t="s">
        <v>475</v>
      </c>
      <c r="N1513" s="831" t="s">
        <v>683</v>
      </c>
      <c r="U1513" s="862"/>
    </row>
    <row r="1514" spans="1:21" x14ac:dyDescent="0.4">
      <c r="A1514" s="428" t="s">
        <v>49</v>
      </c>
      <c r="B1514" s="375" t="s">
        <v>418</v>
      </c>
      <c r="C1514" s="375" t="s">
        <v>384</v>
      </c>
      <c r="D1514" s="375" t="s">
        <v>406</v>
      </c>
      <c r="E1514" s="375" t="s">
        <v>678</v>
      </c>
      <c r="F1514" s="824">
        <v>0.36027713625866054</v>
      </c>
      <c r="G1514" s="375" t="s">
        <v>392</v>
      </c>
      <c r="H1514" s="375" t="s">
        <v>401</v>
      </c>
      <c r="I1514" s="378">
        <v>2.343337258513449E-3</v>
      </c>
      <c r="J1514" s="375" t="s">
        <v>1023</v>
      </c>
      <c r="K1514" s="375" t="s">
        <v>477</v>
      </c>
      <c r="L1514" s="375" t="s">
        <v>1024</v>
      </c>
      <c r="M1514" s="375" t="s">
        <v>475</v>
      </c>
      <c r="N1514" s="831" t="s">
        <v>683</v>
      </c>
      <c r="U1514" s="862"/>
    </row>
    <row r="1515" spans="1:21" x14ac:dyDescent="0.4">
      <c r="A1515" s="428" t="s">
        <v>49</v>
      </c>
      <c r="B1515" s="375" t="s">
        <v>418</v>
      </c>
      <c r="C1515" s="375" t="s">
        <v>384</v>
      </c>
      <c r="D1515" s="375" t="s">
        <v>406</v>
      </c>
      <c r="E1515" s="375" t="s">
        <v>678</v>
      </c>
      <c r="F1515" s="824">
        <v>0.36027713625866054</v>
      </c>
      <c r="G1515" s="375" t="s">
        <v>393</v>
      </c>
      <c r="H1515" s="375" t="s">
        <v>401</v>
      </c>
      <c r="I1515" s="378">
        <v>1.846904231834989E-6</v>
      </c>
      <c r="J1515" s="375" t="s">
        <v>1023</v>
      </c>
      <c r="K1515" s="375" t="s">
        <v>477</v>
      </c>
      <c r="L1515" s="375" t="s">
        <v>1024</v>
      </c>
      <c r="M1515" s="375" t="s">
        <v>475</v>
      </c>
      <c r="N1515" s="831" t="s">
        <v>683</v>
      </c>
      <c r="U1515" s="862"/>
    </row>
    <row r="1516" spans="1:21" x14ac:dyDescent="0.4">
      <c r="A1516" s="428" t="s">
        <v>49</v>
      </c>
      <c r="B1516" s="375" t="s">
        <v>418</v>
      </c>
      <c r="C1516" s="375" t="s">
        <v>384</v>
      </c>
      <c r="D1516" s="375" t="s">
        <v>406</v>
      </c>
      <c r="E1516" s="375" t="s">
        <v>678</v>
      </c>
      <c r="F1516" s="824">
        <v>0.36027713625866054</v>
      </c>
      <c r="G1516" s="375" t="s">
        <v>394</v>
      </c>
      <c r="H1516" s="375" t="s">
        <v>401</v>
      </c>
      <c r="I1516" s="378">
        <v>3.4803778934061603E-6</v>
      </c>
      <c r="J1516" s="375" t="s">
        <v>1023</v>
      </c>
      <c r="K1516" s="375" t="s">
        <v>477</v>
      </c>
      <c r="L1516" s="375" t="s">
        <v>1024</v>
      </c>
      <c r="M1516" s="375" t="s">
        <v>475</v>
      </c>
      <c r="N1516" s="831" t="s">
        <v>683</v>
      </c>
      <c r="U1516" s="862"/>
    </row>
    <row r="1517" spans="1:21" x14ac:dyDescent="0.4">
      <c r="A1517" s="428" t="s">
        <v>49</v>
      </c>
      <c r="B1517" s="375" t="s">
        <v>418</v>
      </c>
      <c r="C1517" s="375" t="s">
        <v>384</v>
      </c>
      <c r="D1517" s="375" t="s">
        <v>406</v>
      </c>
      <c r="E1517" s="375" t="s">
        <v>678</v>
      </c>
      <c r="F1517" s="824">
        <v>0.36027713625866054</v>
      </c>
      <c r="G1517" s="375" t="s">
        <v>395</v>
      </c>
      <c r="H1517" s="375" t="s">
        <v>401</v>
      </c>
      <c r="I1517" s="378">
        <v>1.1278505071655678E-5</v>
      </c>
      <c r="J1517" s="375" t="s">
        <v>1023</v>
      </c>
      <c r="K1517" s="375" t="s">
        <v>477</v>
      </c>
      <c r="L1517" s="375" t="s">
        <v>1024</v>
      </c>
      <c r="M1517" s="375" t="s">
        <v>475</v>
      </c>
      <c r="N1517" s="831" t="s">
        <v>683</v>
      </c>
      <c r="U1517" s="862"/>
    </row>
    <row r="1518" spans="1:21" x14ac:dyDescent="0.4">
      <c r="A1518" s="428" t="s">
        <v>49</v>
      </c>
      <c r="B1518" s="375" t="s">
        <v>418</v>
      </c>
      <c r="C1518" s="375" t="s">
        <v>384</v>
      </c>
      <c r="D1518" s="375" t="s">
        <v>406</v>
      </c>
      <c r="E1518" s="375" t="s">
        <v>678</v>
      </c>
      <c r="F1518" s="824">
        <v>0.36027713625866054</v>
      </c>
      <c r="G1518" s="375" t="s">
        <v>396</v>
      </c>
      <c r="H1518" s="375" t="s">
        <v>401</v>
      </c>
      <c r="I1518" s="378">
        <v>1.4992889995949522E-5</v>
      </c>
      <c r="J1518" s="375" t="s">
        <v>1023</v>
      </c>
      <c r="K1518" s="375" t="s">
        <v>477</v>
      </c>
      <c r="L1518" s="375" t="s">
        <v>1024</v>
      </c>
      <c r="M1518" s="375" t="s">
        <v>475</v>
      </c>
      <c r="N1518" s="831" t="s">
        <v>683</v>
      </c>
      <c r="U1518" s="862"/>
    </row>
    <row r="1519" spans="1:21" x14ac:dyDescent="0.4">
      <c r="A1519" s="428" t="s">
        <v>49</v>
      </c>
      <c r="B1519" s="375" t="s">
        <v>418</v>
      </c>
      <c r="C1519" s="375" t="s">
        <v>384</v>
      </c>
      <c r="D1519" s="375" t="s">
        <v>406</v>
      </c>
      <c r="E1519" s="375" t="s">
        <v>678</v>
      </c>
      <c r="F1519" s="824">
        <v>0.36027713625866054</v>
      </c>
      <c r="G1519" s="375" t="s">
        <v>1025</v>
      </c>
      <c r="H1519" s="375" t="s">
        <v>401</v>
      </c>
      <c r="I1519" s="378">
        <v>0.94816133688604898</v>
      </c>
      <c r="J1519" s="375" t="s">
        <v>1023</v>
      </c>
      <c r="K1519" s="375" t="s">
        <v>477</v>
      </c>
      <c r="L1519" s="375" t="s">
        <v>1024</v>
      </c>
      <c r="M1519" s="375" t="s">
        <v>475</v>
      </c>
      <c r="N1519" s="831" t="s">
        <v>683</v>
      </c>
      <c r="U1519" s="862"/>
    </row>
    <row r="1520" spans="1:21" x14ac:dyDescent="0.4">
      <c r="A1520" s="428" t="s">
        <v>49</v>
      </c>
      <c r="B1520" s="375" t="s">
        <v>418</v>
      </c>
      <c r="C1520" s="375" t="s">
        <v>405</v>
      </c>
      <c r="D1520" s="375" t="s">
        <v>52</v>
      </c>
      <c r="E1520" s="375"/>
      <c r="F1520" s="824">
        <v>0.26</v>
      </c>
      <c r="G1520" s="375" t="s">
        <v>387</v>
      </c>
      <c r="H1520" s="375" t="s">
        <v>400</v>
      </c>
      <c r="I1520" s="763">
        <v>3.2000007582538776E-5</v>
      </c>
      <c r="J1520" s="375" t="s">
        <v>1023</v>
      </c>
      <c r="K1520" s="375" t="s">
        <v>477</v>
      </c>
      <c r="L1520" s="375" t="s">
        <v>1024</v>
      </c>
      <c r="M1520" s="375" t="s">
        <v>475</v>
      </c>
      <c r="N1520" s="831" t="s">
        <v>703</v>
      </c>
      <c r="U1520" s="862"/>
    </row>
    <row r="1521" spans="1:21" x14ac:dyDescent="0.4">
      <c r="A1521" s="428" t="s">
        <v>49</v>
      </c>
      <c r="B1521" s="375" t="s">
        <v>418</v>
      </c>
      <c r="C1521" s="375" t="s">
        <v>405</v>
      </c>
      <c r="D1521" s="375" t="s">
        <v>52</v>
      </c>
      <c r="E1521" s="375"/>
      <c r="F1521" s="824">
        <v>0.26</v>
      </c>
      <c r="G1521" s="375" t="s">
        <v>388</v>
      </c>
      <c r="H1521" s="375" t="s">
        <v>400</v>
      </c>
      <c r="I1521" s="763">
        <v>1.1300002677584006E-4</v>
      </c>
      <c r="J1521" s="375" t="s">
        <v>1023</v>
      </c>
      <c r="K1521" s="375" t="s">
        <v>477</v>
      </c>
      <c r="L1521" s="375" t="s">
        <v>1024</v>
      </c>
      <c r="M1521" s="375" t="s">
        <v>475</v>
      </c>
      <c r="N1521" s="831" t="s">
        <v>703</v>
      </c>
      <c r="U1521" s="862"/>
    </row>
    <row r="1522" spans="1:21" x14ac:dyDescent="0.4">
      <c r="A1522" s="428" t="s">
        <v>49</v>
      </c>
      <c r="B1522" s="375" t="s">
        <v>418</v>
      </c>
      <c r="C1522" s="375" t="s">
        <v>405</v>
      </c>
      <c r="D1522" s="375" t="s">
        <v>52</v>
      </c>
      <c r="E1522" s="375"/>
      <c r="F1522" s="824">
        <v>0.26</v>
      </c>
      <c r="G1522" s="375" t="s">
        <v>389</v>
      </c>
      <c r="H1522" s="375" t="s">
        <v>400</v>
      </c>
      <c r="I1522" s="763">
        <v>1.3380003170449027E-3</v>
      </c>
      <c r="J1522" s="375" t="s">
        <v>1023</v>
      </c>
      <c r="K1522" s="375" t="s">
        <v>477</v>
      </c>
      <c r="L1522" s="375" t="s">
        <v>1024</v>
      </c>
      <c r="M1522" s="375" t="s">
        <v>475</v>
      </c>
      <c r="N1522" s="831" t="s">
        <v>703</v>
      </c>
      <c r="U1522" s="862"/>
    </row>
    <row r="1523" spans="1:21" x14ac:dyDescent="0.4">
      <c r="A1523" s="428" t="s">
        <v>49</v>
      </c>
      <c r="B1523" s="375" t="s">
        <v>418</v>
      </c>
      <c r="C1523" s="375" t="s">
        <v>405</v>
      </c>
      <c r="D1523" s="375" t="s">
        <v>52</v>
      </c>
      <c r="E1523" s="378"/>
      <c r="F1523" s="824">
        <v>0.26</v>
      </c>
      <c r="G1523" s="375" t="s">
        <v>390</v>
      </c>
      <c r="H1523" s="375" t="s">
        <v>400</v>
      </c>
      <c r="I1523" s="763">
        <v>1.1887002816676201E-2</v>
      </c>
      <c r="J1523" s="375" t="s">
        <v>1023</v>
      </c>
      <c r="K1523" s="375" t="s">
        <v>477</v>
      </c>
      <c r="L1523" s="375" t="s">
        <v>1024</v>
      </c>
      <c r="M1523" s="375" t="s">
        <v>475</v>
      </c>
      <c r="N1523" s="831" t="s">
        <v>703</v>
      </c>
      <c r="U1523" s="862"/>
    </row>
    <row r="1524" spans="1:21" x14ac:dyDescent="0.4">
      <c r="A1524" s="428" t="s">
        <v>49</v>
      </c>
      <c r="B1524" s="375" t="s">
        <v>418</v>
      </c>
      <c r="C1524" s="375" t="s">
        <v>405</v>
      </c>
      <c r="D1524" s="375" t="s">
        <v>52</v>
      </c>
      <c r="E1524" s="378"/>
      <c r="F1524" s="824">
        <v>0.26</v>
      </c>
      <c r="G1524" s="375" t="s">
        <v>391</v>
      </c>
      <c r="H1524" s="375" t="s">
        <v>400</v>
      </c>
      <c r="I1524" s="763">
        <v>3.5040008302879961E-3</v>
      </c>
      <c r="J1524" s="375" t="s">
        <v>1023</v>
      </c>
      <c r="K1524" s="375" t="s">
        <v>477</v>
      </c>
      <c r="L1524" s="375" t="s">
        <v>1024</v>
      </c>
      <c r="M1524" s="375" t="s">
        <v>475</v>
      </c>
      <c r="N1524" s="831" t="s">
        <v>703</v>
      </c>
      <c r="U1524" s="862"/>
    </row>
    <row r="1525" spans="1:21" x14ac:dyDescent="0.4">
      <c r="A1525" s="428" t="s">
        <v>49</v>
      </c>
      <c r="B1525" s="375" t="s">
        <v>418</v>
      </c>
      <c r="C1525" s="375" t="s">
        <v>405</v>
      </c>
      <c r="D1525" s="375" t="s">
        <v>52</v>
      </c>
      <c r="E1525" s="378"/>
      <c r="F1525" s="824">
        <v>0.26</v>
      </c>
      <c r="G1525" s="375" t="s">
        <v>392</v>
      </c>
      <c r="H1525" s="375" t="s">
        <v>400</v>
      </c>
      <c r="I1525" s="763">
        <v>4.2710010120319726E-3</v>
      </c>
      <c r="J1525" s="375" t="s">
        <v>1023</v>
      </c>
      <c r="K1525" s="375" t="s">
        <v>477</v>
      </c>
      <c r="L1525" s="375" t="s">
        <v>1024</v>
      </c>
      <c r="M1525" s="375" t="s">
        <v>475</v>
      </c>
      <c r="N1525" s="831" t="s">
        <v>703</v>
      </c>
      <c r="U1525" s="862"/>
    </row>
    <row r="1526" spans="1:21" x14ac:dyDescent="0.4">
      <c r="A1526" s="428" t="s">
        <v>49</v>
      </c>
      <c r="B1526" s="375" t="s">
        <v>418</v>
      </c>
      <c r="C1526" s="375" t="s">
        <v>405</v>
      </c>
      <c r="D1526" s="375" t="s">
        <v>52</v>
      </c>
      <c r="E1526" s="378"/>
      <c r="F1526" s="824">
        <v>0.26</v>
      </c>
      <c r="G1526" s="375" t="s">
        <v>393</v>
      </c>
      <c r="H1526" s="375" t="s">
        <v>400</v>
      </c>
      <c r="I1526" s="763">
        <v>1.5067203570238384E-4</v>
      </c>
      <c r="J1526" s="375" t="s">
        <v>1023</v>
      </c>
      <c r="K1526" s="375" t="s">
        <v>477</v>
      </c>
      <c r="L1526" s="375" t="s">
        <v>1024</v>
      </c>
      <c r="M1526" s="375" t="s">
        <v>475</v>
      </c>
      <c r="N1526" s="831" t="s">
        <v>703</v>
      </c>
      <c r="U1526" s="862"/>
    </row>
    <row r="1527" spans="1:21" x14ac:dyDescent="0.4">
      <c r="A1527" s="428" t="s">
        <v>49</v>
      </c>
      <c r="B1527" s="375" t="s">
        <v>418</v>
      </c>
      <c r="C1527" s="375" t="s">
        <v>405</v>
      </c>
      <c r="D1527" s="375" t="s">
        <v>52</v>
      </c>
      <c r="E1527" s="378"/>
      <c r="F1527" s="824">
        <v>0.26</v>
      </c>
      <c r="G1527" s="375" t="s">
        <v>394</v>
      </c>
      <c r="H1527" s="375" t="s">
        <v>400</v>
      </c>
      <c r="I1527" s="763">
        <v>2.838240672533277E-4</v>
      </c>
      <c r="J1527" s="375" t="s">
        <v>1023</v>
      </c>
      <c r="K1527" s="375" t="s">
        <v>477</v>
      </c>
      <c r="L1527" s="375" t="s">
        <v>1024</v>
      </c>
      <c r="M1527" s="375" t="s">
        <v>475</v>
      </c>
      <c r="N1527" s="831" t="s">
        <v>703</v>
      </c>
      <c r="U1527" s="862"/>
    </row>
    <row r="1528" spans="1:21" x14ac:dyDescent="0.4">
      <c r="A1528" s="428" t="s">
        <v>49</v>
      </c>
      <c r="B1528" s="375" t="s">
        <v>418</v>
      </c>
      <c r="C1528" s="375" t="s">
        <v>405</v>
      </c>
      <c r="D1528" s="375" t="s">
        <v>52</v>
      </c>
      <c r="E1528" s="378"/>
      <c r="F1528" s="824">
        <v>0.26</v>
      </c>
      <c r="G1528" s="375" t="s">
        <v>395</v>
      </c>
      <c r="H1528" s="375" t="s">
        <v>400</v>
      </c>
      <c r="I1528" s="763">
        <v>1.4000003317360716E-5</v>
      </c>
      <c r="J1528" s="375" t="s">
        <v>1023</v>
      </c>
      <c r="K1528" s="375" t="s">
        <v>477</v>
      </c>
      <c r="L1528" s="375" t="s">
        <v>1024</v>
      </c>
      <c r="M1528" s="375" t="s">
        <v>475</v>
      </c>
      <c r="N1528" s="831" t="s">
        <v>703</v>
      </c>
      <c r="U1528" s="862"/>
    </row>
    <row r="1529" spans="1:21" x14ac:dyDescent="0.4">
      <c r="A1529" s="428" t="s">
        <v>49</v>
      </c>
      <c r="B1529" s="375" t="s">
        <v>418</v>
      </c>
      <c r="C1529" s="375" t="s">
        <v>405</v>
      </c>
      <c r="D1529" s="375" t="s">
        <v>52</v>
      </c>
      <c r="E1529" s="378"/>
      <c r="F1529" s="824">
        <v>0.26</v>
      </c>
      <c r="G1529" s="375" t="s">
        <v>396</v>
      </c>
      <c r="H1529" s="375" t="s">
        <v>400</v>
      </c>
      <c r="I1529" s="763">
        <v>2.1000004976041073E-5</v>
      </c>
      <c r="J1529" s="375" t="s">
        <v>1023</v>
      </c>
      <c r="K1529" s="375" t="s">
        <v>477</v>
      </c>
      <c r="L1529" s="375" t="s">
        <v>1024</v>
      </c>
      <c r="M1529" s="375" t="s">
        <v>475</v>
      </c>
      <c r="N1529" s="831" t="s">
        <v>703</v>
      </c>
      <c r="U1529" s="862"/>
    </row>
    <row r="1530" spans="1:21" x14ac:dyDescent="0.4">
      <c r="A1530" s="428" t="s">
        <v>49</v>
      </c>
      <c r="B1530" s="375" t="s">
        <v>418</v>
      </c>
      <c r="C1530" s="375" t="s">
        <v>405</v>
      </c>
      <c r="D1530" s="375" t="s">
        <v>52</v>
      </c>
      <c r="E1530" s="378"/>
      <c r="F1530" s="824">
        <v>0.26</v>
      </c>
      <c r="G1530" s="375" t="s">
        <v>1025</v>
      </c>
      <c r="H1530" s="375" t="s">
        <v>400</v>
      </c>
      <c r="I1530" s="763">
        <v>1.3126260300665167</v>
      </c>
      <c r="J1530" s="375" t="s">
        <v>1023</v>
      </c>
      <c r="K1530" s="375" t="s">
        <v>477</v>
      </c>
      <c r="L1530" s="375" t="s">
        <v>1024</v>
      </c>
      <c r="M1530" s="375" t="s">
        <v>475</v>
      </c>
      <c r="N1530" s="831" t="s">
        <v>703</v>
      </c>
      <c r="U1530" s="862"/>
    </row>
    <row r="1531" spans="1:21" x14ac:dyDescent="0.4">
      <c r="A1531" s="428" t="s">
        <v>49</v>
      </c>
      <c r="B1531" s="375" t="s">
        <v>418</v>
      </c>
      <c r="C1531" s="375" t="s">
        <v>405</v>
      </c>
      <c r="D1531" s="375" t="s">
        <v>52</v>
      </c>
      <c r="E1531" s="378"/>
      <c r="F1531" s="824">
        <v>0.26</v>
      </c>
      <c r="G1531" s="375" t="s">
        <v>387</v>
      </c>
      <c r="H1531" s="375" t="s">
        <v>401</v>
      </c>
      <c r="I1531" s="378">
        <v>3.2811816140696184E-5</v>
      </c>
      <c r="J1531" s="375" t="s">
        <v>1023</v>
      </c>
      <c r="K1531" s="375" t="s">
        <v>477</v>
      </c>
      <c r="L1531" s="375" t="s">
        <v>1024</v>
      </c>
      <c r="M1531" s="375" t="s">
        <v>475</v>
      </c>
      <c r="N1531" s="831" t="s">
        <v>707</v>
      </c>
      <c r="U1531" s="862"/>
    </row>
    <row r="1532" spans="1:21" x14ac:dyDescent="0.4">
      <c r="A1532" s="428" t="s">
        <v>49</v>
      </c>
      <c r="B1532" s="375" t="s">
        <v>418</v>
      </c>
      <c r="C1532" s="375" t="s">
        <v>405</v>
      </c>
      <c r="D1532" s="375" t="s">
        <v>52</v>
      </c>
      <c r="E1532" s="378"/>
      <c r="F1532" s="824">
        <v>0.26</v>
      </c>
      <c r="G1532" s="375" t="s">
        <v>388</v>
      </c>
      <c r="H1532" s="375" t="s">
        <v>401</v>
      </c>
      <c r="I1532" s="378">
        <v>1.1846175246406872E-4</v>
      </c>
      <c r="J1532" s="375" t="s">
        <v>1023</v>
      </c>
      <c r="K1532" s="375" t="s">
        <v>477</v>
      </c>
      <c r="L1532" s="375" t="s">
        <v>1024</v>
      </c>
      <c r="M1532" s="375" t="s">
        <v>475</v>
      </c>
      <c r="N1532" s="831" t="s">
        <v>707</v>
      </c>
      <c r="U1532" s="862"/>
    </row>
    <row r="1533" spans="1:21" x14ac:dyDescent="0.4">
      <c r="A1533" s="428" t="s">
        <v>49</v>
      </c>
      <c r="B1533" s="375" t="s">
        <v>418</v>
      </c>
      <c r="C1533" s="375" t="s">
        <v>405</v>
      </c>
      <c r="D1533" s="375" t="s">
        <v>52</v>
      </c>
      <c r="E1533" s="378"/>
      <c r="F1533" s="824">
        <v>0.26</v>
      </c>
      <c r="G1533" s="375" t="s">
        <v>389</v>
      </c>
      <c r="H1533" s="375" t="s">
        <v>401</v>
      </c>
      <c r="I1533" s="378">
        <v>1.3388286898425646E-3</v>
      </c>
      <c r="J1533" s="375" t="s">
        <v>1023</v>
      </c>
      <c r="K1533" s="375" t="s">
        <v>477</v>
      </c>
      <c r="L1533" s="375" t="s">
        <v>1024</v>
      </c>
      <c r="M1533" s="375" t="s">
        <v>475</v>
      </c>
      <c r="N1533" s="831" t="s">
        <v>707</v>
      </c>
      <c r="U1533" s="862"/>
    </row>
    <row r="1534" spans="1:21" x14ac:dyDescent="0.4">
      <c r="A1534" s="428" t="s">
        <v>49</v>
      </c>
      <c r="B1534" s="375" t="s">
        <v>418</v>
      </c>
      <c r="C1534" s="375" t="s">
        <v>405</v>
      </c>
      <c r="D1534" s="375" t="s">
        <v>52</v>
      </c>
      <c r="E1534" s="378"/>
      <c r="F1534" s="824">
        <v>0.26</v>
      </c>
      <c r="G1534" s="375" t="s">
        <v>390</v>
      </c>
      <c r="H1534" s="375" t="s">
        <v>401</v>
      </c>
      <c r="I1534" s="378">
        <v>1.188750499553023E-2</v>
      </c>
      <c r="J1534" s="375" t="s">
        <v>1023</v>
      </c>
      <c r="K1534" s="375" t="s">
        <v>477</v>
      </c>
      <c r="L1534" s="375" t="s">
        <v>1024</v>
      </c>
      <c r="M1534" s="375" t="s">
        <v>475</v>
      </c>
      <c r="N1534" s="831" t="s">
        <v>707</v>
      </c>
      <c r="U1534" s="862"/>
    </row>
    <row r="1535" spans="1:21" x14ac:dyDescent="0.4">
      <c r="A1535" s="428" t="s">
        <v>49</v>
      </c>
      <c r="B1535" s="375" t="s">
        <v>418</v>
      </c>
      <c r="C1535" s="375" t="s">
        <v>405</v>
      </c>
      <c r="D1535" s="375" t="s">
        <v>52</v>
      </c>
      <c r="E1535" s="378"/>
      <c r="F1535" s="824">
        <v>0.26</v>
      </c>
      <c r="G1535" s="375" t="s">
        <v>391</v>
      </c>
      <c r="H1535" s="375" t="s">
        <v>401</v>
      </c>
      <c r="I1535" s="378">
        <v>3.5042326505623552E-3</v>
      </c>
      <c r="J1535" s="375" t="s">
        <v>1023</v>
      </c>
      <c r="K1535" s="375" t="s">
        <v>477</v>
      </c>
      <c r="L1535" s="375" t="s">
        <v>1024</v>
      </c>
      <c r="M1535" s="375" t="s">
        <v>475</v>
      </c>
      <c r="N1535" s="831" t="s">
        <v>707</v>
      </c>
      <c r="U1535" s="862"/>
    </row>
    <row r="1536" spans="1:21" x14ac:dyDescent="0.4">
      <c r="A1536" s="428" t="s">
        <v>49</v>
      </c>
      <c r="B1536" s="375" t="s">
        <v>418</v>
      </c>
      <c r="C1536" s="375" t="s">
        <v>405</v>
      </c>
      <c r="D1536" s="375" t="s">
        <v>52</v>
      </c>
      <c r="E1536" s="378"/>
      <c r="F1536" s="824">
        <v>0.26</v>
      </c>
      <c r="G1536" s="375" t="s">
        <v>392</v>
      </c>
      <c r="H1536" s="375" t="s">
        <v>401</v>
      </c>
      <c r="I1536" s="378">
        <v>4.273829615951877E-3</v>
      </c>
      <c r="J1536" s="375" t="s">
        <v>1023</v>
      </c>
      <c r="K1536" s="375" t="s">
        <v>477</v>
      </c>
      <c r="L1536" s="375" t="s">
        <v>1024</v>
      </c>
      <c r="M1536" s="375" t="s">
        <v>475</v>
      </c>
      <c r="N1536" s="831" t="s">
        <v>707</v>
      </c>
      <c r="U1536" s="862"/>
    </row>
    <row r="1537" spans="1:21" x14ac:dyDescent="0.4">
      <c r="A1537" s="428" t="s">
        <v>49</v>
      </c>
      <c r="B1537" s="375" t="s">
        <v>418</v>
      </c>
      <c r="C1537" s="375" t="s">
        <v>405</v>
      </c>
      <c r="D1537" s="375" t="s">
        <v>52</v>
      </c>
      <c r="E1537" s="378"/>
      <c r="F1537" s="824">
        <v>0.26</v>
      </c>
      <c r="G1537" s="375" t="s">
        <v>393</v>
      </c>
      <c r="H1537" s="375" t="s">
        <v>401</v>
      </c>
      <c r="I1537" s="378">
        <v>1.5067635939761148E-4</v>
      </c>
      <c r="J1537" s="375" t="s">
        <v>1023</v>
      </c>
      <c r="K1537" s="375" t="s">
        <v>477</v>
      </c>
      <c r="L1537" s="375" t="s">
        <v>1024</v>
      </c>
      <c r="M1537" s="375" t="s">
        <v>475</v>
      </c>
      <c r="N1537" s="831" t="s">
        <v>707</v>
      </c>
      <c r="U1537" s="862"/>
    </row>
    <row r="1538" spans="1:21" x14ac:dyDescent="0.4">
      <c r="A1538" s="428" t="s">
        <v>49</v>
      </c>
      <c r="B1538" s="375" t="s">
        <v>418</v>
      </c>
      <c r="C1538" s="375" t="s">
        <v>405</v>
      </c>
      <c r="D1538" s="375" t="s">
        <v>52</v>
      </c>
      <c r="E1538" s="378"/>
      <c r="F1538" s="824">
        <v>0.26</v>
      </c>
      <c r="G1538" s="375" t="s">
        <v>394</v>
      </c>
      <c r="H1538" s="375" t="s">
        <v>401</v>
      </c>
      <c r="I1538" s="378">
        <v>2.8383353762428742E-4</v>
      </c>
      <c r="J1538" s="375" t="s">
        <v>1023</v>
      </c>
      <c r="K1538" s="375" t="s">
        <v>477</v>
      </c>
      <c r="L1538" s="375" t="s">
        <v>1024</v>
      </c>
      <c r="M1538" s="375" t="s">
        <v>475</v>
      </c>
      <c r="N1538" s="831" t="s">
        <v>707</v>
      </c>
      <c r="U1538" s="862"/>
    </row>
    <row r="1539" spans="1:21" x14ac:dyDescent="0.4">
      <c r="A1539" s="428" t="s">
        <v>49</v>
      </c>
      <c r="B1539" s="375" t="s">
        <v>418</v>
      </c>
      <c r="C1539" s="375" t="s">
        <v>405</v>
      </c>
      <c r="D1539" s="375" t="s">
        <v>52</v>
      </c>
      <c r="E1539" s="375"/>
      <c r="F1539" s="824">
        <v>0.26</v>
      </c>
      <c r="G1539" s="375" t="s">
        <v>395</v>
      </c>
      <c r="H1539" s="375" t="s">
        <v>401</v>
      </c>
      <c r="I1539" s="378">
        <v>1.5288506021842568E-5</v>
      </c>
      <c r="J1539" s="375" t="s">
        <v>1023</v>
      </c>
      <c r="K1539" s="375" t="s">
        <v>477</v>
      </c>
      <c r="L1539" s="375" t="s">
        <v>1024</v>
      </c>
      <c r="M1539" s="375" t="s">
        <v>475</v>
      </c>
      <c r="N1539" s="831" t="s">
        <v>707</v>
      </c>
      <c r="U1539" s="862"/>
    </row>
    <row r="1540" spans="1:21" x14ac:dyDescent="0.4">
      <c r="A1540" s="428" t="s">
        <v>49</v>
      </c>
      <c r="B1540" s="375" t="s">
        <v>418</v>
      </c>
      <c r="C1540" s="375" t="s">
        <v>405</v>
      </c>
      <c r="D1540" s="375" t="s">
        <v>52</v>
      </c>
      <c r="E1540" s="375"/>
      <c r="F1540" s="824">
        <v>0.26</v>
      </c>
      <c r="G1540" s="375" t="s">
        <v>396</v>
      </c>
      <c r="H1540" s="375" t="s">
        <v>401</v>
      </c>
      <c r="I1540" s="378">
        <v>2.1007891421229859E-5</v>
      </c>
      <c r="J1540" s="375" t="s">
        <v>1023</v>
      </c>
      <c r="K1540" s="375" t="s">
        <v>477</v>
      </c>
      <c r="L1540" s="375" t="s">
        <v>1024</v>
      </c>
      <c r="M1540" s="375" t="s">
        <v>475</v>
      </c>
      <c r="N1540" s="831" t="s">
        <v>707</v>
      </c>
      <c r="U1540" s="862"/>
    </row>
    <row r="1541" spans="1:21" x14ac:dyDescent="0.4">
      <c r="A1541" s="428" t="s">
        <v>49</v>
      </c>
      <c r="B1541" s="375" t="s">
        <v>418</v>
      </c>
      <c r="C1541" s="375" t="s">
        <v>405</v>
      </c>
      <c r="D1541" s="375" t="s">
        <v>52</v>
      </c>
      <c r="E1541" s="375"/>
      <c r="F1541" s="824">
        <v>0.26</v>
      </c>
      <c r="G1541" s="375" t="s">
        <v>1025</v>
      </c>
      <c r="H1541" s="375" t="s">
        <v>401</v>
      </c>
      <c r="I1541" s="378">
        <v>1.3134224025999366</v>
      </c>
      <c r="J1541" s="375" t="s">
        <v>1023</v>
      </c>
      <c r="K1541" s="375" t="s">
        <v>477</v>
      </c>
      <c r="L1541" s="375" t="s">
        <v>1024</v>
      </c>
      <c r="M1541" s="375" t="s">
        <v>475</v>
      </c>
      <c r="N1541" s="831" t="s">
        <v>707</v>
      </c>
      <c r="U1541" s="862"/>
    </row>
    <row r="1542" spans="1:21" x14ac:dyDescent="0.4">
      <c r="A1542" s="428" t="s">
        <v>49</v>
      </c>
      <c r="B1542" s="375" t="s">
        <v>418</v>
      </c>
      <c r="C1542" s="375" t="s">
        <v>405</v>
      </c>
      <c r="D1542" s="375" t="s">
        <v>53</v>
      </c>
      <c r="E1542" s="375"/>
      <c r="F1542" s="824">
        <v>0.39</v>
      </c>
      <c r="G1542" s="375" t="s">
        <v>387</v>
      </c>
      <c r="H1542" s="375" t="s">
        <v>400</v>
      </c>
      <c r="I1542" s="763">
        <v>9.0000021325890313E-7</v>
      </c>
      <c r="J1542" s="375" t="s">
        <v>1023</v>
      </c>
      <c r="K1542" s="375" t="s">
        <v>477</v>
      </c>
      <c r="L1542" s="375" t="s">
        <v>1024</v>
      </c>
      <c r="M1542" s="375" t="s">
        <v>475</v>
      </c>
      <c r="N1542" s="831" t="s">
        <v>713</v>
      </c>
      <c r="U1542" s="862"/>
    </row>
    <row r="1543" spans="1:21" x14ac:dyDescent="0.4">
      <c r="A1543" s="428" t="s">
        <v>49</v>
      </c>
      <c r="B1543" s="375" t="s">
        <v>418</v>
      </c>
      <c r="C1543" s="832" t="s">
        <v>405</v>
      </c>
      <c r="D1543" s="375" t="s">
        <v>53</v>
      </c>
      <c r="E1543" s="832"/>
      <c r="F1543" s="824">
        <v>0.39</v>
      </c>
      <c r="G1543" s="375" t="s">
        <v>388</v>
      </c>
      <c r="H1543" s="375" t="s">
        <v>400</v>
      </c>
      <c r="I1543" s="763">
        <v>1.5100003578010487E-5</v>
      </c>
      <c r="J1543" s="375" t="s">
        <v>1023</v>
      </c>
      <c r="K1543" s="375" t="s">
        <v>477</v>
      </c>
      <c r="L1543" s="375" t="s">
        <v>1024</v>
      </c>
      <c r="M1543" s="375" t="s">
        <v>475</v>
      </c>
      <c r="N1543" s="834" t="s">
        <v>713</v>
      </c>
      <c r="U1543" s="862"/>
    </row>
    <row r="1544" spans="1:21" x14ac:dyDescent="0.4">
      <c r="A1544" s="428" t="s">
        <v>49</v>
      </c>
      <c r="B1544" s="375" t="s">
        <v>418</v>
      </c>
      <c r="C1544" s="832" t="s">
        <v>405</v>
      </c>
      <c r="D1544" s="375" t="s">
        <v>53</v>
      </c>
      <c r="E1544" s="375"/>
      <c r="F1544" s="824">
        <v>0.39</v>
      </c>
      <c r="G1544" s="375" t="s">
        <v>389</v>
      </c>
      <c r="H1544" s="375" t="s">
        <v>400</v>
      </c>
      <c r="I1544" s="763">
        <v>2.3500005568426909E-4</v>
      </c>
      <c r="J1544" s="375" t="s">
        <v>1023</v>
      </c>
      <c r="K1544" s="375" t="s">
        <v>477</v>
      </c>
      <c r="L1544" s="375" t="s">
        <v>1024</v>
      </c>
      <c r="M1544" s="375" t="s">
        <v>475</v>
      </c>
      <c r="N1544" s="831" t="s">
        <v>713</v>
      </c>
      <c r="U1544" s="862"/>
    </row>
    <row r="1545" spans="1:21" x14ac:dyDescent="0.4">
      <c r="A1545" s="428" t="s">
        <v>49</v>
      </c>
      <c r="B1545" s="375" t="s">
        <v>418</v>
      </c>
      <c r="C1545" s="832" t="s">
        <v>405</v>
      </c>
      <c r="D1545" s="375" t="s">
        <v>53</v>
      </c>
      <c r="E1545" s="378"/>
      <c r="F1545" s="824">
        <v>0.39</v>
      </c>
      <c r="G1545" s="375" t="s">
        <v>390</v>
      </c>
      <c r="H1545" s="375" t="s">
        <v>400</v>
      </c>
      <c r="I1545" s="763">
        <v>2.8400006729503167E-5</v>
      </c>
      <c r="J1545" s="375" t="s">
        <v>1023</v>
      </c>
      <c r="K1545" s="375" t="s">
        <v>477</v>
      </c>
      <c r="L1545" s="375" t="s">
        <v>1024</v>
      </c>
      <c r="M1545" s="375" t="s">
        <v>475</v>
      </c>
      <c r="N1545" s="831" t="s">
        <v>713</v>
      </c>
      <c r="U1545" s="862"/>
    </row>
    <row r="1546" spans="1:21" x14ac:dyDescent="0.4">
      <c r="A1546" s="428" t="s">
        <v>49</v>
      </c>
      <c r="B1546" s="375" t="s">
        <v>418</v>
      </c>
      <c r="C1546" s="832" t="s">
        <v>405</v>
      </c>
      <c r="D1546" s="375" t="s">
        <v>53</v>
      </c>
      <c r="E1546" s="378"/>
      <c r="F1546" s="824">
        <v>0.39</v>
      </c>
      <c r="G1546" s="375" t="s">
        <v>391</v>
      </c>
      <c r="H1546" s="375" t="s">
        <v>400</v>
      </c>
      <c r="I1546" s="763">
        <v>8.2700019596123672E-6</v>
      </c>
      <c r="J1546" s="375" t="s">
        <v>1023</v>
      </c>
      <c r="K1546" s="375" t="s">
        <v>477</v>
      </c>
      <c r="L1546" s="375" t="s">
        <v>1024</v>
      </c>
      <c r="M1546" s="375" t="s">
        <v>475</v>
      </c>
      <c r="N1546" s="831" t="s">
        <v>713</v>
      </c>
      <c r="U1546" s="862"/>
    </row>
    <row r="1547" spans="1:21" x14ac:dyDescent="0.4">
      <c r="A1547" s="428" t="s">
        <v>49</v>
      </c>
      <c r="B1547" s="375" t="s">
        <v>418</v>
      </c>
      <c r="C1547" s="832" t="s">
        <v>405</v>
      </c>
      <c r="D1547" s="375" t="s">
        <v>53</v>
      </c>
      <c r="E1547" s="378"/>
      <c r="F1547" s="824">
        <v>0.39</v>
      </c>
      <c r="G1547" s="375" t="s">
        <v>392</v>
      </c>
      <c r="H1547" s="375" t="s">
        <v>400</v>
      </c>
      <c r="I1547" s="763">
        <v>4.910001163445794E-6</v>
      </c>
      <c r="J1547" s="375" t="s">
        <v>1023</v>
      </c>
      <c r="K1547" s="375" t="s">
        <v>477</v>
      </c>
      <c r="L1547" s="375" t="s">
        <v>1024</v>
      </c>
      <c r="M1547" s="375" t="s">
        <v>475</v>
      </c>
      <c r="N1547" s="831" t="s">
        <v>713</v>
      </c>
      <c r="U1547" s="862"/>
    </row>
    <row r="1548" spans="1:21" x14ac:dyDescent="0.4">
      <c r="A1548" s="428" t="s">
        <v>49</v>
      </c>
      <c r="B1548" s="375" t="s">
        <v>418</v>
      </c>
      <c r="C1548" s="832" t="s">
        <v>405</v>
      </c>
      <c r="D1548" s="375" t="s">
        <v>53</v>
      </c>
      <c r="E1548" s="378"/>
      <c r="F1548" s="824">
        <v>0.39</v>
      </c>
      <c r="G1548" s="375" t="s">
        <v>393</v>
      </c>
      <c r="H1548" s="375" t="s">
        <v>400</v>
      </c>
      <c r="I1548" s="763">
        <v>3.5561008426333167E-7</v>
      </c>
      <c r="J1548" s="375" t="s">
        <v>1023</v>
      </c>
      <c r="K1548" s="375" t="s">
        <v>477</v>
      </c>
      <c r="L1548" s="375" t="s">
        <v>1024</v>
      </c>
      <c r="M1548" s="375" t="s">
        <v>475</v>
      </c>
      <c r="N1548" s="831" t="s">
        <v>713</v>
      </c>
      <c r="U1548" s="862"/>
    </row>
    <row r="1549" spans="1:21" x14ac:dyDescent="0.4">
      <c r="A1549" s="428" t="s">
        <v>49</v>
      </c>
      <c r="B1549" s="375" t="s">
        <v>418</v>
      </c>
      <c r="C1549" s="832" t="s">
        <v>405</v>
      </c>
      <c r="D1549" s="375" t="s">
        <v>53</v>
      </c>
      <c r="E1549" s="378"/>
      <c r="F1549" s="824">
        <v>0.39</v>
      </c>
      <c r="G1549" s="375" t="s">
        <v>394</v>
      </c>
      <c r="H1549" s="375" t="s">
        <v>400</v>
      </c>
      <c r="I1549" s="763">
        <v>6.6987015872860153E-7</v>
      </c>
      <c r="J1549" s="375" t="s">
        <v>1023</v>
      </c>
      <c r="K1549" s="375" t="s">
        <v>477</v>
      </c>
      <c r="L1549" s="375" t="s">
        <v>1024</v>
      </c>
      <c r="M1549" s="375" t="s">
        <v>475</v>
      </c>
      <c r="N1549" s="831" t="s">
        <v>713</v>
      </c>
      <c r="U1549" s="862"/>
    </row>
    <row r="1550" spans="1:21" x14ac:dyDescent="0.4">
      <c r="A1550" s="428" t="s">
        <v>49</v>
      </c>
      <c r="B1550" s="375" t="s">
        <v>418</v>
      </c>
      <c r="C1550" s="832" t="s">
        <v>405</v>
      </c>
      <c r="D1550" s="375" t="s">
        <v>53</v>
      </c>
      <c r="E1550" s="378"/>
      <c r="F1550" s="824">
        <v>0.39</v>
      </c>
      <c r="G1550" s="375" t="s">
        <v>395</v>
      </c>
      <c r="H1550" s="375" t="s">
        <v>400</v>
      </c>
      <c r="I1550" s="763">
        <v>9.0000021325890309E-6</v>
      </c>
      <c r="J1550" s="375" t="s">
        <v>1023</v>
      </c>
      <c r="K1550" s="375" t="s">
        <v>477</v>
      </c>
      <c r="L1550" s="375" t="s">
        <v>1024</v>
      </c>
      <c r="M1550" s="375" t="s">
        <v>475</v>
      </c>
      <c r="N1550" s="831" t="s">
        <v>713</v>
      </c>
      <c r="U1550" s="862"/>
    </row>
    <row r="1551" spans="1:21" x14ac:dyDescent="0.4">
      <c r="A1551" s="428" t="s">
        <v>49</v>
      </c>
      <c r="B1551" s="375" t="s">
        <v>418</v>
      </c>
      <c r="C1551" s="832" t="s">
        <v>405</v>
      </c>
      <c r="D1551" s="375" t="s">
        <v>53</v>
      </c>
      <c r="E1551" s="378"/>
      <c r="F1551" s="824">
        <v>0.39</v>
      </c>
      <c r="G1551" s="375" t="s">
        <v>396</v>
      </c>
      <c r="H1551" s="375" t="s">
        <v>400</v>
      </c>
      <c r="I1551" s="763">
        <v>1.3500003198883547E-5</v>
      </c>
      <c r="J1551" s="375" t="s">
        <v>1023</v>
      </c>
      <c r="K1551" s="375" t="s">
        <v>477</v>
      </c>
      <c r="L1551" s="375" t="s">
        <v>1024</v>
      </c>
      <c r="M1551" s="375" t="s">
        <v>475</v>
      </c>
      <c r="N1551" s="831" t="s">
        <v>713</v>
      </c>
      <c r="U1551" s="862"/>
    </row>
    <row r="1552" spans="1:21" x14ac:dyDescent="0.4">
      <c r="A1552" s="428" t="s">
        <v>49</v>
      </c>
      <c r="B1552" s="375" t="s">
        <v>418</v>
      </c>
      <c r="C1552" s="832" t="s">
        <v>405</v>
      </c>
      <c r="D1552" s="375" t="s">
        <v>53</v>
      </c>
      <c r="E1552" s="378"/>
      <c r="F1552" s="824">
        <v>0.39</v>
      </c>
      <c r="G1552" s="375" t="s">
        <v>1025</v>
      </c>
      <c r="H1552" s="375" t="s">
        <v>400</v>
      </c>
      <c r="I1552" s="763">
        <v>0.87524327301858795</v>
      </c>
      <c r="J1552" s="375" t="s">
        <v>1023</v>
      </c>
      <c r="K1552" s="375" t="s">
        <v>477</v>
      </c>
      <c r="L1552" s="375" t="s">
        <v>1024</v>
      </c>
      <c r="M1552" s="375" t="s">
        <v>475</v>
      </c>
      <c r="N1552" s="831" t="s">
        <v>713</v>
      </c>
      <c r="U1552" s="862"/>
    </row>
    <row r="1553" spans="1:21" x14ac:dyDescent="0.4">
      <c r="A1553" s="428" t="s">
        <v>49</v>
      </c>
      <c r="B1553" s="375" t="s">
        <v>418</v>
      </c>
      <c r="C1553" s="832" t="s">
        <v>405</v>
      </c>
      <c r="D1553" s="375" t="s">
        <v>53</v>
      </c>
      <c r="E1553" s="378"/>
      <c r="F1553" s="824">
        <v>0.39</v>
      </c>
      <c r="G1553" s="375" t="s">
        <v>387</v>
      </c>
      <c r="H1553" s="375" t="s">
        <v>401</v>
      </c>
      <c r="I1553" s="378">
        <v>1.7118087714163085E-6</v>
      </c>
      <c r="J1553" s="375" t="s">
        <v>1023</v>
      </c>
      <c r="K1553" s="375" t="s">
        <v>477</v>
      </c>
      <c r="L1553" s="375" t="s">
        <v>1024</v>
      </c>
      <c r="M1553" s="375" t="s">
        <v>475</v>
      </c>
      <c r="N1553" s="831" t="s">
        <v>715</v>
      </c>
      <c r="U1553" s="862"/>
    </row>
    <row r="1554" spans="1:21" x14ac:dyDescent="0.4">
      <c r="A1554" s="428" t="s">
        <v>49</v>
      </c>
      <c r="B1554" s="375" t="s">
        <v>418</v>
      </c>
      <c r="C1554" s="832" t="s">
        <v>405</v>
      </c>
      <c r="D1554" s="375" t="s">
        <v>53</v>
      </c>
      <c r="E1554" s="378"/>
      <c r="F1554" s="824">
        <v>0.39</v>
      </c>
      <c r="G1554" s="375" t="s">
        <v>388</v>
      </c>
      <c r="H1554" s="375" t="s">
        <v>401</v>
      </c>
      <c r="I1554" s="378">
        <v>2.0561729266239141E-5</v>
      </c>
      <c r="J1554" s="375" t="s">
        <v>1023</v>
      </c>
      <c r="K1554" s="375" t="s">
        <v>477</v>
      </c>
      <c r="L1554" s="375" t="s">
        <v>1024</v>
      </c>
      <c r="M1554" s="375" t="s">
        <v>475</v>
      </c>
      <c r="N1554" s="831" t="s">
        <v>715</v>
      </c>
      <c r="U1554" s="862"/>
    </row>
    <row r="1555" spans="1:21" x14ac:dyDescent="0.4">
      <c r="A1555" s="428" t="s">
        <v>49</v>
      </c>
      <c r="B1555" s="375" t="s">
        <v>418</v>
      </c>
      <c r="C1555" s="832" t="s">
        <v>405</v>
      </c>
      <c r="D1555" s="375" t="s">
        <v>53</v>
      </c>
      <c r="E1555" s="378"/>
      <c r="F1555" s="824">
        <v>0.39</v>
      </c>
      <c r="G1555" s="375" t="s">
        <v>389</v>
      </c>
      <c r="H1555" s="375" t="s">
        <v>401</v>
      </c>
      <c r="I1555" s="378">
        <v>2.3582842848193105E-4</v>
      </c>
      <c r="J1555" s="375" t="s">
        <v>1023</v>
      </c>
      <c r="K1555" s="375" t="s">
        <v>477</v>
      </c>
      <c r="L1555" s="375" t="s">
        <v>1024</v>
      </c>
      <c r="M1555" s="375" t="s">
        <v>475</v>
      </c>
      <c r="N1555" s="831" t="s">
        <v>715</v>
      </c>
      <c r="U1555" s="862"/>
    </row>
    <row r="1556" spans="1:21" x14ac:dyDescent="0.4">
      <c r="A1556" s="428" t="s">
        <v>49</v>
      </c>
      <c r="B1556" s="375" t="s">
        <v>418</v>
      </c>
      <c r="C1556" s="832" t="s">
        <v>405</v>
      </c>
      <c r="D1556" s="375" t="s">
        <v>53</v>
      </c>
      <c r="E1556" s="378"/>
      <c r="F1556" s="824">
        <v>0.39</v>
      </c>
      <c r="G1556" s="375" t="s">
        <v>390</v>
      </c>
      <c r="H1556" s="375" t="s">
        <v>401</v>
      </c>
      <c r="I1556" s="378">
        <v>2.8902185583531793E-5</v>
      </c>
      <c r="J1556" s="375" t="s">
        <v>1023</v>
      </c>
      <c r="K1556" s="375" t="s">
        <v>477</v>
      </c>
      <c r="L1556" s="375" t="s">
        <v>1024</v>
      </c>
      <c r="M1556" s="375" t="s">
        <v>475</v>
      </c>
      <c r="N1556" s="831" t="s">
        <v>715</v>
      </c>
      <c r="U1556" s="862"/>
    </row>
    <row r="1557" spans="1:21" x14ac:dyDescent="0.4">
      <c r="A1557" s="428" t="s">
        <v>49</v>
      </c>
      <c r="B1557" s="375" t="s">
        <v>418</v>
      </c>
      <c r="C1557" s="832" t="s">
        <v>405</v>
      </c>
      <c r="D1557" s="375" t="s">
        <v>53</v>
      </c>
      <c r="E1557" s="378"/>
      <c r="F1557" s="824">
        <v>0.39</v>
      </c>
      <c r="G1557" s="375" t="s">
        <v>391</v>
      </c>
      <c r="H1557" s="375" t="s">
        <v>401</v>
      </c>
      <c r="I1557" s="378">
        <v>8.501822233971292E-6</v>
      </c>
      <c r="J1557" s="375" t="s">
        <v>1023</v>
      </c>
      <c r="K1557" s="375" t="s">
        <v>477</v>
      </c>
      <c r="L1557" s="375" t="s">
        <v>1024</v>
      </c>
      <c r="M1557" s="375" t="s">
        <v>475</v>
      </c>
      <c r="N1557" s="831" t="s">
        <v>715</v>
      </c>
      <c r="U1557" s="862"/>
    </row>
    <row r="1558" spans="1:21" x14ac:dyDescent="0.4">
      <c r="A1558" s="428" t="s">
        <v>49</v>
      </c>
      <c r="B1558" s="375" t="s">
        <v>418</v>
      </c>
      <c r="C1558" s="832" t="s">
        <v>405</v>
      </c>
      <c r="D1558" s="375" t="s">
        <v>53</v>
      </c>
      <c r="E1558" s="378"/>
      <c r="F1558" s="824">
        <v>0.39</v>
      </c>
      <c r="G1558" s="375" t="s">
        <v>392</v>
      </c>
      <c r="H1558" s="375" t="s">
        <v>401</v>
      </c>
      <c r="I1558" s="378">
        <v>7.738605083349976E-6</v>
      </c>
      <c r="J1558" s="375" t="s">
        <v>1023</v>
      </c>
      <c r="K1558" s="375" t="s">
        <v>477</v>
      </c>
      <c r="L1558" s="375" t="s">
        <v>1024</v>
      </c>
      <c r="M1558" s="375" t="s">
        <v>475</v>
      </c>
      <c r="N1558" s="831" t="s">
        <v>715</v>
      </c>
      <c r="U1558" s="862"/>
    </row>
    <row r="1559" spans="1:21" x14ac:dyDescent="0.4">
      <c r="A1559" s="428" t="s">
        <v>49</v>
      </c>
      <c r="B1559" s="375" t="s">
        <v>418</v>
      </c>
      <c r="C1559" s="832" t="s">
        <v>405</v>
      </c>
      <c r="D1559" s="375" t="s">
        <v>53</v>
      </c>
      <c r="E1559" s="378"/>
      <c r="F1559" s="824">
        <v>0.39</v>
      </c>
      <c r="G1559" s="375" t="s">
        <v>393</v>
      </c>
      <c r="H1559" s="375" t="s">
        <v>401</v>
      </c>
      <c r="I1559" s="378">
        <v>3.5993377949097536E-7</v>
      </c>
      <c r="J1559" s="375" t="s">
        <v>1023</v>
      </c>
      <c r="K1559" s="375" t="s">
        <v>477</v>
      </c>
      <c r="L1559" s="375" t="s">
        <v>1024</v>
      </c>
      <c r="M1559" s="375" t="s">
        <v>475</v>
      </c>
      <c r="N1559" s="831" t="s">
        <v>715</v>
      </c>
      <c r="U1559" s="862"/>
    </row>
    <row r="1560" spans="1:21" x14ac:dyDescent="0.4">
      <c r="A1560" s="428" t="s">
        <v>49</v>
      </c>
      <c r="B1560" s="375" t="s">
        <v>418</v>
      </c>
      <c r="C1560" s="832" t="s">
        <v>405</v>
      </c>
      <c r="D1560" s="375" t="s">
        <v>53</v>
      </c>
      <c r="E1560" s="378"/>
      <c r="F1560" s="824">
        <v>0.39</v>
      </c>
      <c r="G1560" s="375" t="s">
        <v>394</v>
      </c>
      <c r="H1560" s="375" t="s">
        <v>401</v>
      </c>
      <c r="I1560" s="378">
        <v>6.7934052968836616E-7</v>
      </c>
      <c r="J1560" s="375" t="s">
        <v>1023</v>
      </c>
      <c r="K1560" s="375" t="s">
        <v>477</v>
      </c>
      <c r="L1560" s="375" t="s">
        <v>1024</v>
      </c>
      <c r="M1560" s="375" t="s">
        <v>475</v>
      </c>
      <c r="N1560" s="831" t="s">
        <v>715</v>
      </c>
      <c r="U1560" s="862"/>
    </row>
    <row r="1561" spans="1:21" x14ac:dyDescent="0.4">
      <c r="A1561" s="428" t="s">
        <v>49</v>
      </c>
      <c r="B1561" s="375" t="s">
        <v>418</v>
      </c>
      <c r="C1561" s="832" t="s">
        <v>405</v>
      </c>
      <c r="D1561" s="375" t="s">
        <v>53</v>
      </c>
      <c r="E1561" s="375"/>
      <c r="F1561" s="824">
        <v>0.39</v>
      </c>
      <c r="G1561" s="375" t="s">
        <v>395</v>
      </c>
      <c r="H1561" s="375" t="s">
        <v>401</v>
      </c>
      <c r="I1561" s="378">
        <v>1.0288504837070885E-5</v>
      </c>
      <c r="J1561" s="375" t="s">
        <v>1023</v>
      </c>
      <c r="K1561" s="375" t="s">
        <v>477</v>
      </c>
      <c r="L1561" s="375" t="s">
        <v>1024</v>
      </c>
      <c r="M1561" s="375" t="s">
        <v>475</v>
      </c>
      <c r="N1561" s="831" t="s">
        <v>715</v>
      </c>
      <c r="U1561" s="862"/>
    </row>
    <row r="1562" spans="1:21" x14ac:dyDescent="0.4">
      <c r="A1562" s="428" t="s">
        <v>49</v>
      </c>
      <c r="B1562" s="375" t="s">
        <v>418</v>
      </c>
      <c r="C1562" s="832" t="s">
        <v>405</v>
      </c>
      <c r="D1562" s="375" t="s">
        <v>53</v>
      </c>
      <c r="E1562" s="375"/>
      <c r="F1562" s="824">
        <v>0.39</v>
      </c>
      <c r="G1562" s="375" t="s">
        <v>396</v>
      </c>
      <c r="H1562" s="375" t="s">
        <v>401</v>
      </c>
      <c r="I1562" s="378">
        <v>1.3507889644072333E-5</v>
      </c>
      <c r="J1562" s="375" t="s">
        <v>1023</v>
      </c>
      <c r="K1562" s="375" t="s">
        <v>477</v>
      </c>
      <c r="L1562" s="375" t="s">
        <v>1024</v>
      </c>
      <c r="M1562" s="375" t="s">
        <v>475</v>
      </c>
      <c r="N1562" s="831" t="s">
        <v>715</v>
      </c>
      <c r="U1562" s="862"/>
    </row>
    <row r="1563" spans="1:21" x14ac:dyDescent="0.4">
      <c r="A1563" s="428" t="s">
        <v>49</v>
      </c>
      <c r="B1563" s="375" t="s">
        <v>418</v>
      </c>
      <c r="C1563" s="832" t="s">
        <v>405</v>
      </c>
      <c r="D1563" s="375" t="s">
        <v>53</v>
      </c>
      <c r="E1563" s="375"/>
      <c r="F1563" s="824">
        <v>0.39</v>
      </c>
      <c r="G1563" s="375" t="s">
        <v>1025</v>
      </c>
      <c r="H1563" s="375" t="s">
        <v>401</v>
      </c>
      <c r="I1563" s="378">
        <v>0.87603964555200775</v>
      </c>
      <c r="J1563" s="375" t="s">
        <v>1023</v>
      </c>
      <c r="K1563" s="375" t="s">
        <v>477</v>
      </c>
      <c r="L1563" s="375" t="s">
        <v>1024</v>
      </c>
      <c r="M1563" s="375" t="s">
        <v>475</v>
      </c>
      <c r="N1563" s="831" t="s">
        <v>715</v>
      </c>
      <c r="U1563" s="862"/>
    </row>
    <row r="1564" spans="1:21" x14ac:dyDescent="0.4">
      <c r="A1564" s="428" t="s">
        <v>49</v>
      </c>
      <c r="B1564" s="375" t="s">
        <v>418</v>
      </c>
      <c r="C1564" s="832" t="s">
        <v>405</v>
      </c>
      <c r="D1564" s="375" t="s">
        <v>406</v>
      </c>
      <c r="E1564" s="375" t="s">
        <v>717</v>
      </c>
      <c r="F1564" s="824">
        <v>0.26</v>
      </c>
      <c r="G1564" s="375" t="s">
        <v>387</v>
      </c>
      <c r="H1564" s="375" t="s">
        <v>400</v>
      </c>
      <c r="I1564" s="763">
        <v>3.2000007582538776E-5</v>
      </c>
      <c r="J1564" s="375" t="s">
        <v>1023</v>
      </c>
      <c r="K1564" s="375" t="s">
        <v>477</v>
      </c>
      <c r="L1564" s="375" t="s">
        <v>1024</v>
      </c>
      <c r="M1564" s="375" t="s">
        <v>475</v>
      </c>
      <c r="N1564" s="831" t="s">
        <v>720</v>
      </c>
      <c r="U1564" s="862"/>
    </row>
    <row r="1565" spans="1:21" x14ac:dyDescent="0.4">
      <c r="A1565" s="428" t="s">
        <v>49</v>
      </c>
      <c r="B1565" s="375" t="s">
        <v>418</v>
      </c>
      <c r="C1565" s="832" t="s">
        <v>405</v>
      </c>
      <c r="D1565" s="375" t="s">
        <v>406</v>
      </c>
      <c r="E1565" s="375" t="s">
        <v>717</v>
      </c>
      <c r="F1565" s="824">
        <v>0.26</v>
      </c>
      <c r="G1565" s="375" t="s">
        <v>388</v>
      </c>
      <c r="H1565" s="375" t="s">
        <v>400</v>
      </c>
      <c r="I1565" s="763">
        <v>1.1300002677584006E-4</v>
      </c>
      <c r="J1565" s="375" t="s">
        <v>1023</v>
      </c>
      <c r="K1565" s="375" t="s">
        <v>477</v>
      </c>
      <c r="L1565" s="375" t="s">
        <v>1024</v>
      </c>
      <c r="M1565" s="375" t="s">
        <v>475</v>
      </c>
      <c r="N1565" s="831" t="s">
        <v>720</v>
      </c>
      <c r="U1565" s="862"/>
    </row>
    <row r="1566" spans="1:21" x14ac:dyDescent="0.4">
      <c r="A1566" s="428" t="s">
        <v>49</v>
      </c>
      <c r="B1566" s="375" t="s">
        <v>418</v>
      </c>
      <c r="C1566" s="832" t="s">
        <v>405</v>
      </c>
      <c r="D1566" s="375" t="s">
        <v>406</v>
      </c>
      <c r="E1566" s="375" t="s">
        <v>717</v>
      </c>
      <c r="F1566" s="824">
        <v>0.26</v>
      </c>
      <c r="G1566" s="375" t="s">
        <v>389</v>
      </c>
      <c r="H1566" s="375" t="s">
        <v>400</v>
      </c>
      <c r="I1566" s="763">
        <v>1.3380003170449027E-3</v>
      </c>
      <c r="J1566" s="375" t="s">
        <v>1023</v>
      </c>
      <c r="K1566" s="375" t="s">
        <v>477</v>
      </c>
      <c r="L1566" s="375" t="s">
        <v>1024</v>
      </c>
      <c r="M1566" s="375" t="s">
        <v>475</v>
      </c>
      <c r="N1566" s="831" t="s">
        <v>720</v>
      </c>
      <c r="U1566" s="862"/>
    </row>
    <row r="1567" spans="1:21" x14ac:dyDescent="0.4">
      <c r="A1567" s="428" t="s">
        <v>49</v>
      </c>
      <c r="B1567" s="375" t="s">
        <v>418</v>
      </c>
      <c r="C1567" s="832" t="s">
        <v>405</v>
      </c>
      <c r="D1567" s="375" t="s">
        <v>406</v>
      </c>
      <c r="E1567" s="375" t="s">
        <v>717</v>
      </c>
      <c r="F1567" s="824">
        <v>0.26</v>
      </c>
      <c r="G1567" s="375" t="s">
        <v>390</v>
      </c>
      <c r="H1567" s="375" t="s">
        <v>400</v>
      </c>
      <c r="I1567" s="763">
        <v>1.1887002816676201E-2</v>
      </c>
      <c r="J1567" s="375" t="s">
        <v>1023</v>
      </c>
      <c r="K1567" s="375" t="s">
        <v>477</v>
      </c>
      <c r="L1567" s="375" t="s">
        <v>1024</v>
      </c>
      <c r="M1567" s="375" t="s">
        <v>475</v>
      </c>
      <c r="N1567" s="831" t="s">
        <v>720</v>
      </c>
      <c r="U1567" s="862"/>
    </row>
    <row r="1568" spans="1:21" x14ac:dyDescent="0.4">
      <c r="A1568" s="428" t="s">
        <v>49</v>
      </c>
      <c r="B1568" s="375" t="s">
        <v>418</v>
      </c>
      <c r="C1568" s="832" t="s">
        <v>405</v>
      </c>
      <c r="D1568" s="375" t="s">
        <v>406</v>
      </c>
      <c r="E1568" s="375" t="s">
        <v>717</v>
      </c>
      <c r="F1568" s="824">
        <v>0.26</v>
      </c>
      <c r="G1568" s="375" t="s">
        <v>391</v>
      </c>
      <c r="H1568" s="375" t="s">
        <v>400</v>
      </c>
      <c r="I1568" s="763">
        <v>3.5040008302879961E-3</v>
      </c>
      <c r="J1568" s="375" t="s">
        <v>1023</v>
      </c>
      <c r="K1568" s="375" t="s">
        <v>477</v>
      </c>
      <c r="L1568" s="375" t="s">
        <v>1024</v>
      </c>
      <c r="M1568" s="375" t="s">
        <v>475</v>
      </c>
      <c r="N1568" s="831" t="s">
        <v>720</v>
      </c>
      <c r="U1568" s="862"/>
    </row>
    <row r="1569" spans="1:21" x14ac:dyDescent="0.4">
      <c r="A1569" s="428" t="s">
        <v>49</v>
      </c>
      <c r="B1569" s="375" t="s">
        <v>418</v>
      </c>
      <c r="C1569" s="832" t="s">
        <v>405</v>
      </c>
      <c r="D1569" s="375" t="s">
        <v>406</v>
      </c>
      <c r="E1569" s="375" t="s">
        <v>717</v>
      </c>
      <c r="F1569" s="824">
        <v>0.26</v>
      </c>
      <c r="G1569" s="375" t="s">
        <v>392</v>
      </c>
      <c r="H1569" s="375" t="s">
        <v>400</v>
      </c>
      <c r="I1569" s="763">
        <v>4.2710010120319726E-3</v>
      </c>
      <c r="J1569" s="375" t="s">
        <v>1023</v>
      </c>
      <c r="K1569" s="375" t="s">
        <v>477</v>
      </c>
      <c r="L1569" s="375" t="s">
        <v>1024</v>
      </c>
      <c r="M1569" s="375" t="s">
        <v>475</v>
      </c>
      <c r="N1569" s="831" t="s">
        <v>720</v>
      </c>
      <c r="U1569" s="862"/>
    </row>
    <row r="1570" spans="1:21" x14ac:dyDescent="0.4">
      <c r="A1570" s="428" t="s">
        <v>49</v>
      </c>
      <c r="B1570" s="375" t="s">
        <v>418</v>
      </c>
      <c r="C1570" s="832" t="s">
        <v>405</v>
      </c>
      <c r="D1570" s="375" t="s">
        <v>406</v>
      </c>
      <c r="E1570" s="375" t="s">
        <v>717</v>
      </c>
      <c r="F1570" s="824">
        <v>0.26</v>
      </c>
      <c r="G1570" s="375" t="s">
        <v>393</v>
      </c>
      <c r="H1570" s="375" t="s">
        <v>400</v>
      </c>
      <c r="I1570" s="763">
        <v>1.5067203570238384E-4</v>
      </c>
      <c r="J1570" s="375" t="s">
        <v>1023</v>
      </c>
      <c r="K1570" s="375" t="s">
        <v>477</v>
      </c>
      <c r="L1570" s="375" t="s">
        <v>1024</v>
      </c>
      <c r="M1570" s="375" t="s">
        <v>475</v>
      </c>
      <c r="N1570" s="831" t="s">
        <v>720</v>
      </c>
      <c r="U1570" s="862"/>
    </row>
    <row r="1571" spans="1:21" x14ac:dyDescent="0.4">
      <c r="A1571" s="428" t="s">
        <v>49</v>
      </c>
      <c r="B1571" s="375" t="s">
        <v>418</v>
      </c>
      <c r="C1571" s="832" t="s">
        <v>405</v>
      </c>
      <c r="D1571" s="375" t="s">
        <v>406</v>
      </c>
      <c r="E1571" s="375" t="s">
        <v>717</v>
      </c>
      <c r="F1571" s="824">
        <v>0.26</v>
      </c>
      <c r="G1571" s="375" t="s">
        <v>394</v>
      </c>
      <c r="H1571" s="375" t="s">
        <v>400</v>
      </c>
      <c r="I1571" s="763">
        <v>2.838240672533277E-4</v>
      </c>
      <c r="J1571" s="375" t="s">
        <v>1023</v>
      </c>
      <c r="K1571" s="375" t="s">
        <v>477</v>
      </c>
      <c r="L1571" s="375" t="s">
        <v>1024</v>
      </c>
      <c r="M1571" s="375" t="s">
        <v>475</v>
      </c>
      <c r="N1571" s="831" t="s">
        <v>720</v>
      </c>
      <c r="U1571" s="862"/>
    </row>
    <row r="1572" spans="1:21" x14ac:dyDescent="0.4">
      <c r="A1572" s="428" t="s">
        <v>49</v>
      </c>
      <c r="B1572" s="375" t="s">
        <v>418</v>
      </c>
      <c r="C1572" s="832" t="s">
        <v>405</v>
      </c>
      <c r="D1572" s="375" t="s">
        <v>406</v>
      </c>
      <c r="E1572" s="375" t="s">
        <v>717</v>
      </c>
      <c r="F1572" s="824">
        <v>0.26</v>
      </c>
      <c r="G1572" s="375" t="s">
        <v>395</v>
      </c>
      <c r="H1572" s="375" t="s">
        <v>400</v>
      </c>
      <c r="I1572" s="763">
        <v>1.4000003317360716E-5</v>
      </c>
      <c r="J1572" s="375" t="s">
        <v>1023</v>
      </c>
      <c r="K1572" s="375" t="s">
        <v>477</v>
      </c>
      <c r="L1572" s="375" t="s">
        <v>1024</v>
      </c>
      <c r="M1572" s="375" t="s">
        <v>475</v>
      </c>
      <c r="N1572" s="831" t="s">
        <v>720</v>
      </c>
      <c r="U1572" s="862"/>
    </row>
    <row r="1573" spans="1:21" x14ac:dyDescent="0.4">
      <c r="A1573" s="428" t="s">
        <v>49</v>
      </c>
      <c r="B1573" s="375" t="s">
        <v>418</v>
      </c>
      <c r="C1573" s="832" t="s">
        <v>405</v>
      </c>
      <c r="D1573" s="375" t="s">
        <v>406</v>
      </c>
      <c r="E1573" s="375" t="s">
        <v>717</v>
      </c>
      <c r="F1573" s="824">
        <v>0.26</v>
      </c>
      <c r="G1573" s="375" t="s">
        <v>396</v>
      </c>
      <c r="H1573" s="375" t="s">
        <v>400</v>
      </c>
      <c r="I1573" s="763">
        <v>2.1000004976041073E-5</v>
      </c>
      <c r="J1573" s="375" t="s">
        <v>1023</v>
      </c>
      <c r="K1573" s="375" t="s">
        <v>477</v>
      </c>
      <c r="L1573" s="375" t="s">
        <v>1024</v>
      </c>
      <c r="M1573" s="375" t="s">
        <v>475</v>
      </c>
      <c r="N1573" s="831" t="s">
        <v>720</v>
      </c>
      <c r="U1573" s="862"/>
    </row>
    <row r="1574" spans="1:21" x14ac:dyDescent="0.4">
      <c r="A1574" s="428" t="s">
        <v>49</v>
      </c>
      <c r="B1574" s="375" t="s">
        <v>418</v>
      </c>
      <c r="C1574" s="832" t="s">
        <v>405</v>
      </c>
      <c r="D1574" s="375" t="s">
        <v>406</v>
      </c>
      <c r="E1574" s="375" t="s">
        <v>717</v>
      </c>
      <c r="F1574" s="824">
        <v>0.26</v>
      </c>
      <c r="G1574" s="375" t="s">
        <v>1025</v>
      </c>
      <c r="H1574" s="375" t="s">
        <v>400</v>
      </c>
      <c r="I1574" s="763">
        <v>1.3126260300665167</v>
      </c>
      <c r="J1574" s="375" t="s">
        <v>1023</v>
      </c>
      <c r="K1574" s="375" t="s">
        <v>477</v>
      </c>
      <c r="L1574" s="375" t="s">
        <v>1024</v>
      </c>
      <c r="M1574" s="375" t="s">
        <v>475</v>
      </c>
      <c r="N1574" s="831" t="s">
        <v>720</v>
      </c>
      <c r="U1574" s="862"/>
    </row>
    <row r="1575" spans="1:21" x14ac:dyDescent="0.4">
      <c r="A1575" s="428" t="s">
        <v>49</v>
      </c>
      <c r="B1575" s="375" t="s">
        <v>418</v>
      </c>
      <c r="C1575" s="832" t="s">
        <v>405</v>
      </c>
      <c r="D1575" s="375" t="s">
        <v>406</v>
      </c>
      <c r="E1575" s="375" t="s">
        <v>717</v>
      </c>
      <c r="F1575" s="824">
        <v>0.26</v>
      </c>
      <c r="G1575" s="375" t="s">
        <v>387</v>
      </c>
      <c r="H1575" s="375" t="s">
        <v>401</v>
      </c>
      <c r="I1575" s="378">
        <v>3.2811816140696184E-5</v>
      </c>
      <c r="J1575" s="375" t="s">
        <v>1023</v>
      </c>
      <c r="K1575" s="375" t="s">
        <v>477</v>
      </c>
      <c r="L1575" s="375" t="s">
        <v>1024</v>
      </c>
      <c r="M1575" s="375" t="s">
        <v>475</v>
      </c>
      <c r="N1575" s="831" t="s">
        <v>722</v>
      </c>
      <c r="U1575" s="862"/>
    </row>
    <row r="1576" spans="1:21" x14ac:dyDescent="0.4">
      <c r="A1576" s="428" t="s">
        <v>49</v>
      </c>
      <c r="B1576" s="375" t="s">
        <v>418</v>
      </c>
      <c r="C1576" s="832" t="s">
        <v>405</v>
      </c>
      <c r="D1576" s="375" t="s">
        <v>406</v>
      </c>
      <c r="E1576" s="375" t="s">
        <v>717</v>
      </c>
      <c r="F1576" s="824">
        <v>0.26</v>
      </c>
      <c r="G1576" s="375" t="s">
        <v>388</v>
      </c>
      <c r="H1576" s="375" t="s">
        <v>401</v>
      </c>
      <c r="I1576" s="378">
        <v>1.1846175246406872E-4</v>
      </c>
      <c r="J1576" s="375" t="s">
        <v>1023</v>
      </c>
      <c r="K1576" s="375" t="s">
        <v>477</v>
      </c>
      <c r="L1576" s="375" t="s">
        <v>1024</v>
      </c>
      <c r="M1576" s="375" t="s">
        <v>475</v>
      </c>
      <c r="N1576" s="831" t="s">
        <v>722</v>
      </c>
      <c r="U1576" s="862"/>
    </row>
    <row r="1577" spans="1:21" x14ac:dyDescent="0.4">
      <c r="A1577" s="428" t="s">
        <v>49</v>
      </c>
      <c r="B1577" s="375" t="s">
        <v>418</v>
      </c>
      <c r="C1577" s="832" t="s">
        <v>405</v>
      </c>
      <c r="D1577" s="375" t="s">
        <v>406</v>
      </c>
      <c r="E1577" s="375" t="s">
        <v>717</v>
      </c>
      <c r="F1577" s="824">
        <v>0.26</v>
      </c>
      <c r="G1577" s="375" t="s">
        <v>389</v>
      </c>
      <c r="H1577" s="375" t="s">
        <v>401</v>
      </c>
      <c r="I1577" s="378">
        <v>1.3388286898425646E-3</v>
      </c>
      <c r="J1577" s="375" t="s">
        <v>1023</v>
      </c>
      <c r="K1577" s="375" t="s">
        <v>477</v>
      </c>
      <c r="L1577" s="375" t="s">
        <v>1024</v>
      </c>
      <c r="M1577" s="375" t="s">
        <v>475</v>
      </c>
      <c r="N1577" s="831" t="s">
        <v>722</v>
      </c>
      <c r="U1577" s="862"/>
    </row>
    <row r="1578" spans="1:21" x14ac:dyDescent="0.4">
      <c r="A1578" s="428" t="s">
        <v>49</v>
      </c>
      <c r="B1578" s="375" t="s">
        <v>418</v>
      </c>
      <c r="C1578" s="832" t="s">
        <v>405</v>
      </c>
      <c r="D1578" s="375" t="s">
        <v>406</v>
      </c>
      <c r="E1578" s="375" t="s">
        <v>717</v>
      </c>
      <c r="F1578" s="824">
        <v>0.26</v>
      </c>
      <c r="G1578" s="375" t="s">
        <v>390</v>
      </c>
      <c r="H1578" s="375" t="s">
        <v>401</v>
      </c>
      <c r="I1578" s="378">
        <v>1.188750499553023E-2</v>
      </c>
      <c r="J1578" s="375" t="s">
        <v>1023</v>
      </c>
      <c r="K1578" s="375" t="s">
        <v>477</v>
      </c>
      <c r="L1578" s="375" t="s">
        <v>1024</v>
      </c>
      <c r="M1578" s="375" t="s">
        <v>475</v>
      </c>
      <c r="N1578" s="831" t="s">
        <v>722</v>
      </c>
      <c r="U1578" s="862"/>
    </row>
    <row r="1579" spans="1:21" x14ac:dyDescent="0.4">
      <c r="A1579" s="428" t="s">
        <v>49</v>
      </c>
      <c r="B1579" s="375" t="s">
        <v>418</v>
      </c>
      <c r="C1579" s="832" t="s">
        <v>405</v>
      </c>
      <c r="D1579" s="375" t="s">
        <v>406</v>
      </c>
      <c r="E1579" s="375" t="s">
        <v>717</v>
      </c>
      <c r="F1579" s="824">
        <v>0.26</v>
      </c>
      <c r="G1579" s="375" t="s">
        <v>391</v>
      </c>
      <c r="H1579" s="375" t="s">
        <v>401</v>
      </c>
      <c r="I1579" s="378">
        <v>3.5042326505623552E-3</v>
      </c>
      <c r="J1579" s="375" t="s">
        <v>1023</v>
      </c>
      <c r="K1579" s="375" t="s">
        <v>477</v>
      </c>
      <c r="L1579" s="375" t="s">
        <v>1024</v>
      </c>
      <c r="M1579" s="375" t="s">
        <v>475</v>
      </c>
      <c r="N1579" s="831" t="s">
        <v>722</v>
      </c>
      <c r="U1579" s="862"/>
    </row>
    <row r="1580" spans="1:21" x14ac:dyDescent="0.4">
      <c r="A1580" s="428" t="s">
        <v>49</v>
      </c>
      <c r="B1580" s="375" t="s">
        <v>418</v>
      </c>
      <c r="C1580" s="832" t="s">
        <v>405</v>
      </c>
      <c r="D1580" s="375" t="s">
        <v>406</v>
      </c>
      <c r="E1580" s="375" t="s">
        <v>717</v>
      </c>
      <c r="F1580" s="824">
        <v>0.26</v>
      </c>
      <c r="G1580" s="375" t="s">
        <v>392</v>
      </c>
      <c r="H1580" s="375" t="s">
        <v>401</v>
      </c>
      <c r="I1580" s="378">
        <v>4.273829615951877E-3</v>
      </c>
      <c r="J1580" s="375" t="s">
        <v>1023</v>
      </c>
      <c r="K1580" s="375" t="s">
        <v>477</v>
      </c>
      <c r="L1580" s="375" t="s">
        <v>1024</v>
      </c>
      <c r="M1580" s="375" t="s">
        <v>475</v>
      </c>
      <c r="N1580" s="831" t="s">
        <v>722</v>
      </c>
      <c r="U1580" s="862"/>
    </row>
    <row r="1581" spans="1:21" x14ac:dyDescent="0.4">
      <c r="A1581" s="428" t="s">
        <v>49</v>
      </c>
      <c r="B1581" s="375" t="s">
        <v>418</v>
      </c>
      <c r="C1581" s="832" t="s">
        <v>405</v>
      </c>
      <c r="D1581" s="375" t="s">
        <v>406</v>
      </c>
      <c r="E1581" s="375" t="s">
        <v>717</v>
      </c>
      <c r="F1581" s="824">
        <v>0.26</v>
      </c>
      <c r="G1581" s="375" t="s">
        <v>393</v>
      </c>
      <c r="H1581" s="375" t="s">
        <v>401</v>
      </c>
      <c r="I1581" s="378">
        <v>1.5067635939761148E-4</v>
      </c>
      <c r="J1581" s="375" t="s">
        <v>1023</v>
      </c>
      <c r="K1581" s="375" t="s">
        <v>477</v>
      </c>
      <c r="L1581" s="375" t="s">
        <v>1024</v>
      </c>
      <c r="M1581" s="375" t="s">
        <v>475</v>
      </c>
      <c r="N1581" s="831" t="s">
        <v>722</v>
      </c>
      <c r="U1581" s="862"/>
    </row>
    <row r="1582" spans="1:21" x14ac:dyDescent="0.4">
      <c r="A1582" s="428" t="s">
        <v>49</v>
      </c>
      <c r="B1582" s="375" t="s">
        <v>418</v>
      </c>
      <c r="C1582" s="832" t="s">
        <v>405</v>
      </c>
      <c r="D1582" s="375" t="s">
        <v>406</v>
      </c>
      <c r="E1582" s="375" t="s">
        <v>717</v>
      </c>
      <c r="F1582" s="824">
        <v>0.26</v>
      </c>
      <c r="G1582" s="375" t="s">
        <v>394</v>
      </c>
      <c r="H1582" s="375" t="s">
        <v>401</v>
      </c>
      <c r="I1582" s="378">
        <v>2.8383353762428742E-4</v>
      </c>
      <c r="J1582" s="375" t="s">
        <v>1023</v>
      </c>
      <c r="K1582" s="375" t="s">
        <v>477</v>
      </c>
      <c r="L1582" s="375" t="s">
        <v>1024</v>
      </c>
      <c r="M1582" s="375" t="s">
        <v>475</v>
      </c>
      <c r="N1582" s="831" t="s">
        <v>722</v>
      </c>
      <c r="U1582" s="862"/>
    </row>
    <row r="1583" spans="1:21" x14ac:dyDescent="0.4">
      <c r="A1583" s="428" t="s">
        <v>49</v>
      </c>
      <c r="B1583" s="375" t="s">
        <v>418</v>
      </c>
      <c r="C1583" s="832" t="s">
        <v>405</v>
      </c>
      <c r="D1583" s="375" t="s">
        <v>406</v>
      </c>
      <c r="E1583" s="375" t="s">
        <v>717</v>
      </c>
      <c r="F1583" s="824">
        <v>0.26</v>
      </c>
      <c r="G1583" s="375" t="s">
        <v>395</v>
      </c>
      <c r="H1583" s="375" t="s">
        <v>401</v>
      </c>
      <c r="I1583" s="378">
        <v>1.5288506021842568E-5</v>
      </c>
      <c r="J1583" s="375" t="s">
        <v>1023</v>
      </c>
      <c r="K1583" s="375" t="s">
        <v>477</v>
      </c>
      <c r="L1583" s="375" t="s">
        <v>1024</v>
      </c>
      <c r="M1583" s="375" t="s">
        <v>475</v>
      </c>
      <c r="N1583" s="831" t="s">
        <v>722</v>
      </c>
      <c r="U1583" s="862"/>
    </row>
    <row r="1584" spans="1:21" x14ac:dyDescent="0.4">
      <c r="A1584" s="428" t="s">
        <v>49</v>
      </c>
      <c r="B1584" s="375" t="s">
        <v>418</v>
      </c>
      <c r="C1584" s="832" t="s">
        <v>405</v>
      </c>
      <c r="D1584" s="375" t="s">
        <v>406</v>
      </c>
      <c r="E1584" s="375" t="s">
        <v>717</v>
      </c>
      <c r="F1584" s="824">
        <v>0.26</v>
      </c>
      <c r="G1584" s="375" t="s">
        <v>396</v>
      </c>
      <c r="H1584" s="375" t="s">
        <v>401</v>
      </c>
      <c r="I1584" s="378">
        <v>2.1007891421229859E-5</v>
      </c>
      <c r="J1584" s="375" t="s">
        <v>1023</v>
      </c>
      <c r="K1584" s="375" t="s">
        <v>477</v>
      </c>
      <c r="L1584" s="375" t="s">
        <v>1024</v>
      </c>
      <c r="M1584" s="375" t="s">
        <v>475</v>
      </c>
      <c r="N1584" s="831" t="s">
        <v>722</v>
      </c>
      <c r="U1584" s="862"/>
    </row>
    <row r="1585" spans="1:21" x14ac:dyDescent="0.4">
      <c r="A1585" s="428" t="s">
        <v>49</v>
      </c>
      <c r="B1585" s="375" t="s">
        <v>418</v>
      </c>
      <c r="C1585" s="832" t="s">
        <v>405</v>
      </c>
      <c r="D1585" s="375" t="s">
        <v>406</v>
      </c>
      <c r="E1585" s="375" t="s">
        <v>717</v>
      </c>
      <c r="F1585" s="824">
        <v>0.26</v>
      </c>
      <c r="G1585" s="375" t="s">
        <v>1025</v>
      </c>
      <c r="H1585" s="375" t="s">
        <v>401</v>
      </c>
      <c r="I1585" s="378">
        <v>1.3134224025999366</v>
      </c>
      <c r="J1585" s="375" t="s">
        <v>1023</v>
      </c>
      <c r="K1585" s="375" t="s">
        <v>477</v>
      </c>
      <c r="L1585" s="375" t="s">
        <v>1024</v>
      </c>
      <c r="M1585" s="375" t="s">
        <v>475</v>
      </c>
      <c r="N1585" s="831" t="s">
        <v>722</v>
      </c>
      <c r="U1585" s="862"/>
    </row>
    <row r="1586" spans="1:21" x14ac:dyDescent="0.4">
      <c r="A1586" s="428" t="s">
        <v>49</v>
      </c>
      <c r="B1586" s="375" t="s">
        <v>418</v>
      </c>
      <c r="C1586" s="832" t="s">
        <v>59</v>
      </c>
      <c r="D1586" s="375" t="s">
        <v>52</v>
      </c>
      <c r="E1586" s="375"/>
      <c r="F1586" s="824">
        <v>0.34799999999999998</v>
      </c>
      <c r="G1586" s="375" t="s">
        <v>387</v>
      </c>
      <c r="H1586" s="375" t="s">
        <v>400</v>
      </c>
      <c r="I1586" s="763">
        <v>1.200000284345204E-5</v>
      </c>
      <c r="J1586" s="375" t="s">
        <v>1023</v>
      </c>
      <c r="K1586" s="375" t="s">
        <v>477</v>
      </c>
      <c r="L1586" s="375" t="s">
        <v>1024</v>
      </c>
      <c r="M1586" s="375" t="s">
        <v>475</v>
      </c>
      <c r="N1586" s="831" t="s">
        <v>736</v>
      </c>
      <c r="U1586" s="862"/>
    </row>
    <row r="1587" spans="1:21" x14ac:dyDescent="0.4">
      <c r="A1587" s="428" t="s">
        <v>49</v>
      </c>
      <c r="B1587" s="375" t="s">
        <v>418</v>
      </c>
      <c r="C1587" s="832" t="s">
        <v>59</v>
      </c>
      <c r="D1587" s="375" t="s">
        <v>52</v>
      </c>
      <c r="E1587" s="375"/>
      <c r="F1587" s="824">
        <v>0.34799999999999998</v>
      </c>
      <c r="G1587" s="375" t="s">
        <v>388</v>
      </c>
      <c r="H1587" s="375" t="s">
        <v>400</v>
      </c>
      <c r="I1587" s="763">
        <v>9.9000023458479334E-5</v>
      </c>
      <c r="J1587" s="375" t="s">
        <v>1023</v>
      </c>
      <c r="K1587" s="375" t="s">
        <v>477</v>
      </c>
      <c r="L1587" s="375" t="s">
        <v>1024</v>
      </c>
      <c r="M1587" s="375" t="s">
        <v>475</v>
      </c>
      <c r="N1587" s="831" t="s">
        <v>736</v>
      </c>
      <c r="U1587" s="862"/>
    </row>
    <row r="1588" spans="1:21" x14ac:dyDescent="0.4">
      <c r="A1588" s="428" t="s">
        <v>49</v>
      </c>
      <c r="B1588" s="375" t="s">
        <v>418</v>
      </c>
      <c r="C1588" s="832" t="s">
        <v>59</v>
      </c>
      <c r="D1588" s="375" t="s">
        <v>52</v>
      </c>
      <c r="E1588" s="375"/>
      <c r="F1588" s="824">
        <v>0.34799999999999998</v>
      </c>
      <c r="G1588" s="375" t="s">
        <v>389</v>
      </c>
      <c r="H1588" s="375" t="s">
        <v>400</v>
      </c>
      <c r="I1588" s="763">
        <v>6.4300015236163851E-4</v>
      </c>
      <c r="J1588" s="375" t="s">
        <v>1023</v>
      </c>
      <c r="K1588" s="375" t="s">
        <v>477</v>
      </c>
      <c r="L1588" s="375" t="s">
        <v>1024</v>
      </c>
      <c r="M1588" s="375" t="s">
        <v>475</v>
      </c>
      <c r="N1588" s="831" t="s">
        <v>736</v>
      </c>
      <c r="U1588" s="862"/>
    </row>
    <row r="1589" spans="1:21" x14ac:dyDescent="0.4">
      <c r="A1589" s="428" t="s">
        <v>49</v>
      </c>
      <c r="B1589" s="375" t="s">
        <v>418</v>
      </c>
      <c r="C1589" s="832" t="s">
        <v>59</v>
      </c>
      <c r="D1589" s="375" t="s">
        <v>52</v>
      </c>
      <c r="E1589" s="378"/>
      <c r="F1589" s="824">
        <v>0.34799999999999998</v>
      </c>
      <c r="G1589" s="375" t="s">
        <v>390</v>
      </c>
      <c r="H1589" s="375" t="s">
        <v>400</v>
      </c>
      <c r="I1589" s="763">
        <v>1.8700004431046097E-4</v>
      </c>
      <c r="J1589" s="375" t="s">
        <v>1023</v>
      </c>
      <c r="K1589" s="375" t="s">
        <v>477</v>
      </c>
      <c r="L1589" s="375" t="s">
        <v>1024</v>
      </c>
      <c r="M1589" s="375" t="s">
        <v>475</v>
      </c>
      <c r="N1589" s="831" t="s">
        <v>736</v>
      </c>
      <c r="U1589" s="862"/>
    </row>
    <row r="1590" spans="1:21" x14ac:dyDescent="0.4">
      <c r="A1590" s="428" t="s">
        <v>49</v>
      </c>
      <c r="B1590" s="375" t="s">
        <v>418</v>
      </c>
      <c r="C1590" s="375" t="s">
        <v>59</v>
      </c>
      <c r="D1590" s="375" t="s">
        <v>52</v>
      </c>
      <c r="E1590" s="378"/>
      <c r="F1590" s="824">
        <v>0.34799999999999998</v>
      </c>
      <c r="G1590" s="375" t="s">
        <v>391</v>
      </c>
      <c r="H1590" s="375" t="s">
        <v>400</v>
      </c>
      <c r="I1590" s="763">
        <v>1.310000310410181E-4</v>
      </c>
      <c r="J1590" s="375" t="s">
        <v>1023</v>
      </c>
      <c r="K1590" s="375" t="s">
        <v>477</v>
      </c>
      <c r="L1590" s="375" t="s">
        <v>1024</v>
      </c>
      <c r="M1590" s="375" t="s">
        <v>475</v>
      </c>
      <c r="N1590" s="831" t="s">
        <v>736</v>
      </c>
      <c r="U1590" s="862"/>
    </row>
    <row r="1591" spans="1:21" x14ac:dyDescent="0.4">
      <c r="A1591" s="428" t="s">
        <v>49</v>
      </c>
      <c r="B1591" s="375" t="s">
        <v>418</v>
      </c>
      <c r="C1591" s="375" t="s">
        <v>59</v>
      </c>
      <c r="D1591" s="375" t="s">
        <v>52</v>
      </c>
      <c r="E1591" s="378"/>
      <c r="F1591" s="824">
        <v>0.34799999999999998</v>
      </c>
      <c r="G1591" s="375" t="s">
        <v>392</v>
      </c>
      <c r="H1591" s="375" t="s">
        <v>400</v>
      </c>
      <c r="I1591" s="763">
        <v>1.6670003950028794E-3</v>
      </c>
      <c r="J1591" s="375" t="s">
        <v>1023</v>
      </c>
      <c r="K1591" s="375" t="s">
        <v>477</v>
      </c>
      <c r="L1591" s="375" t="s">
        <v>1024</v>
      </c>
      <c r="M1591" s="375" t="s">
        <v>475</v>
      </c>
      <c r="N1591" s="831" t="s">
        <v>736</v>
      </c>
      <c r="U1591" s="862"/>
    </row>
    <row r="1592" spans="1:21" x14ac:dyDescent="0.4">
      <c r="A1592" s="428" t="s">
        <v>49</v>
      </c>
      <c r="B1592" s="375" t="s">
        <v>418</v>
      </c>
      <c r="C1592" s="375" t="s">
        <v>59</v>
      </c>
      <c r="D1592" s="375" t="s">
        <v>52</v>
      </c>
      <c r="E1592" s="378"/>
      <c r="F1592" s="824">
        <v>0.34799999999999998</v>
      </c>
      <c r="G1592" s="375" t="s">
        <v>393</v>
      </c>
      <c r="H1592" s="375" t="s">
        <v>400</v>
      </c>
      <c r="I1592" s="763">
        <v>5.633001334763779E-6</v>
      </c>
      <c r="J1592" s="375" t="s">
        <v>1023</v>
      </c>
      <c r="K1592" s="375" t="s">
        <v>477</v>
      </c>
      <c r="L1592" s="375" t="s">
        <v>1024</v>
      </c>
      <c r="M1592" s="375" t="s">
        <v>475</v>
      </c>
      <c r="N1592" s="831" t="s">
        <v>736</v>
      </c>
      <c r="U1592" s="862"/>
    </row>
    <row r="1593" spans="1:21" x14ac:dyDescent="0.4">
      <c r="A1593" s="428" t="s">
        <v>49</v>
      </c>
      <c r="B1593" s="375" t="s">
        <v>418</v>
      </c>
      <c r="C1593" s="375" t="s">
        <v>59</v>
      </c>
      <c r="D1593" s="375" t="s">
        <v>52</v>
      </c>
      <c r="E1593" s="378"/>
      <c r="F1593" s="824">
        <v>0.34799999999999998</v>
      </c>
      <c r="G1593" s="375" t="s">
        <v>394</v>
      </c>
      <c r="H1593" s="375" t="s">
        <v>400</v>
      </c>
      <c r="I1593" s="763">
        <v>1.0611002514322466E-5</v>
      </c>
      <c r="J1593" s="375" t="s">
        <v>1023</v>
      </c>
      <c r="K1593" s="375" t="s">
        <v>477</v>
      </c>
      <c r="L1593" s="375" t="s">
        <v>1024</v>
      </c>
      <c r="M1593" s="375" t="s">
        <v>475</v>
      </c>
      <c r="N1593" s="831" t="s">
        <v>736</v>
      </c>
      <c r="U1593" s="862"/>
    </row>
    <row r="1594" spans="1:21" x14ac:dyDescent="0.4">
      <c r="A1594" s="428" t="s">
        <v>49</v>
      </c>
      <c r="B1594" s="375" t="s">
        <v>418</v>
      </c>
      <c r="C1594" s="375" t="s">
        <v>59</v>
      </c>
      <c r="D1594" s="375" t="s">
        <v>52</v>
      </c>
      <c r="E1594" s="378"/>
      <c r="F1594" s="824">
        <v>0.34799999999999998</v>
      </c>
      <c r="G1594" s="375" t="s">
        <v>395</v>
      </c>
      <c r="H1594" s="375" t="s">
        <v>400</v>
      </c>
      <c r="I1594" s="763">
        <v>1.000000236954337E-5</v>
      </c>
      <c r="J1594" s="375" t="s">
        <v>1023</v>
      </c>
      <c r="K1594" s="375" t="s">
        <v>477</v>
      </c>
      <c r="L1594" s="375" t="s">
        <v>1024</v>
      </c>
      <c r="M1594" s="375" t="s">
        <v>475</v>
      </c>
      <c r="N1594" s="831" t="s">
        <v>736</v>
      </c>
      <c r="U1594" s="862"/>
    </row>
    <row r="1595" spans="1:21" x14ac:dyDescent="0.4">
      <c r="A1595" s="428" t="s">
        <v>49</v>
      </c>
      <c r="B1595" s="375" t="s">
        <v>418</v>
      </c>
      <c r="C1595" s="375" t="s">
        <v>59</v>
      </c>
      <c r="D1595" s="375" t="s">
        <v>52</v>
      </c>
      <c r="E1595" s="378"/>
      <c r="F1595" s="824">
        <v>0.34799999999999998</v>
      </c>
      <c r="G1595" s="375" t="s">
        <v>396</v>
      </c>
      <c r="H1595" s="375" t="s">
        <v>400</v>
      </c>
      <c r="I1595" s="763">
        <v>1.6000003791269388E-5</v>
      </c>
      <c r="J1595" s="375" t="s">
        <v>1023</v>
      </c>
      <c r="K1595" s="375" t="s">
        <v>477</v>
      </c>
      <c r="L1595" s="375" t="s">
        <v>1024</v>
      </c>
      <c r="M1595" s="375" t="s">
        <v>475</v>
      </c>
      <c r="N1595" s="831" t="s">
        <v>736</v>
      </c>
      <c r="U1595" s="862"/>
    </row>
    <row r="1596" spans="1:21" x14ac:dyDescent="0.4">
      <c r="A1596" s="428" t="s">
        <v>49</v>
      </c>
      <c r="B1596" s="375" t="s">
        <v>418</v>
      </c>
      <c r="C1596" s="375" t="s">
        <v>59</v>
      </c>
      <c r="D1596" s="375" t="s">
        <v>52</v>
      </c>
      <c r="E1596" s="378"/>
      <c r="F1596" s="824">
        <v>0.34799999999999998</v>
      </c>
      <c r="G1596" s="375" t="s">
        <v>1025</v>
      </c>
      <c r="H1596" s="375" t="s">
        <v>400</v>
      </c>
      <c r="I1596" s="763">
        <v>0.98071308333196183</v>
      </c>
      <c r="J1596" s="375" t="s">
        <v>1023</v>
      </c>
      <c r="K1596" s="375" t="s">
        <v>477</v>
      </c>
      <c r="L1596" s="375" t="s">
        <v>1024</v>
      </c>
      <c r="M1596" s="375" t="s">
        <v>475</v>
      </c>
      <c r="N1596" s="831" t="s">
        <v>736</v>
      </c>
      <c r="U1596" s="862"/>
    </row>
    <row r="1597" spans="1:21" x14ac:dyDescent="0.4">
      <c r="A1597" s="428" t="s">
        <v>49</v>
      </c>
      <c r="B1597" s="375" t="s">
        <v>418</v>
      </c>
      <c r="C1597" s="375" t="s">
        <v>59</v>
      </c>
      <c r="D1597" s="375" t="s">
        <v>52</v>
      </c>
      <c r="E1597" s="378"/>
      <c r="F1597" s="824">
        <v>0.34799999999999998</v>
      </c>
      <c r="G1597" s="375" t="s">
        <v>387</v>
      </c>
      <c r="H1597" s="375" t="s">
        <v>401</v>
      </c>
      <c r="I1597" s="378">
        <v>1.2811811401609445E-5</v>
      </c>
      <c r="J1597" s="375" t="s">
        <v>1023</v>
      </c>
      <c r="K1597" s="375" t="s">
        <v>477</v>
      </c>
      <c r="L1597" s="375" t="s">
        <v>1024</v>
      </c>
      <c r="M1597" s="375" t="s">
        <v>475</v>
      </c>
      <c r="N1597" s="831" t="s">
        <v>740</v>
      </c>
      <c r="U1597" s="862"/>
    </row>
    <row r="1598" spans="1:21" x14ac:dyDescent="0.4">
      <c r="A1598" s="428" t="s">
        <v>49</v>
      </c>
      <c r="B1598" s="375" t="s">
        <v>418</v>
      </c>
      <c r="C1598" s="375" t="s">
        <v>59</v>
      </c>
      <c r="D1598" s="375" t="s">
        <v>52</v>
      </c>
      <c r="E1598" s="378"/>
      <c r="F1598" s="824">
        <v>0.34799999999999998</v>
      </c>
      <c r="G1598" s="375" t="s">
        <v>388</v>
      </c>
      <c r="H1598" s="375" t="s">
        <v>401</v>
      </c>
      <c r="I1598" s="378">
        <v>1.0446174914670799E-4</v>
      </c>
      <c r="J1598" s="375" t="s">
        <v>1023</v>
      </c>
      <c r="K1598" s="375" t="s">
        <v>477</v>
      </c>
      <c r="L1598" s="375" t="s">
        <v>1024</v>
      </c>
      <c r="M1598" s="375" t="s">
        <v>475</v>
      </c>
      <c r="N1598" s="831" t="s">
        <v>740</v>
      </c>
      <c r="U1598" s="862"/>
    </row>
    <row r="1599" spans="1:21" x14ac:dyDescent="0.4">
      <c r="A1599" s="428" t="s">
        <v>49</v>
      </c>
      <c r="B1599" s="375" t="s">
        <v>418</v>
      </c>
      <c r="C1599" s="375" t="s">
        <v>59</v>
      </c>
      <c r="D1599" s="375" t="s">
        <v>52</v>
      </c>
      <c r="E1599" s="378"/>
      <c r="F1599" s="824">
        <v>0.34799999999999998</v>
      </c>
      <c r="G1599" s="375" t="s">
        <v>389</v>
      </c>
      <c r="H1599" s="375" t="s">
        <v>401</v>
      </c>
      <c r="I1599" s="378">
        <v>6.4382852515930042E-4</v>
      </c>
      <c r="J1599" s="375" t="s">
        <v>1023</v>
      </c>
      <c r="K1599" s="375" t="s">
        <v>477</v>
      </c>
      <c r="L1599" s="375" t="s">
        <v>1024</v>
      </c>
      <c r="M1599" s="375" t="s">
        <v>475</v>
      </c>
      <c r="N1599" s="831" t="s">
        <v>740</v>
      </c>
      <c r="U1599" s="862"/>
    </row>
    <row r="1600" spans="1:21" x14ac:dyDescent="0.4">
      <c r="A1600" s="428" t="s">
        <v>49</v>
      </c>
      <c r="B1600" s="375" t="s">
        <v>418</v>
      </c>
      <c r="C1600" s="375" t="s">
        <v>59</v>
      </c>
      <c r="D1600" s="375" t="s">
        <v>52</v>
      </c>
      <c r="E1600" s="378"/>
      <c r="F1600" s="824">
        <v>0.34799999999999998</v>
      </c>
      <c r="G1600" s="375" t="s">
        <v>390</v>
      </c>
      <c r="H1600" s="375" t="s">
        <v>401</v>
      </c>
      <c r="I1600" s="378">
        <v>1.8750222316448961E-4</v>
      </c>
      <c r="J1600" s="375" t="s">
        <v>1023</v>
      </c>
      <c r="K1600" s="375" t="s">
        <v>477</v>
      </c>
      <c r="L1600" s="375" t="s">
        <v>1024</v>
      </c>
      <c r="M1600" s="375" t="s">
        <v>475</v>
      </c>
      <c r="N1600" s="831" t="s">
        <v>740</v>
      </c>
      <c r="U1600" s="862"/>
    </row>
    <row r="1601" spans="1:21" x14ac:dyDescent="0.4">
      <c r="A1601" s="428" t="s">
        <v>49</v>
      </c>
      <c r="B1601" s="375" t="s">
        <v>418</v>
      </c>
      <c r="C1601" s="375" t="s">
        <v>59</v>
      </c>
      <c r="D1601" s="375" t="s">
        <v>52</v>
      </c>
      <c r="E1601" s="378"/>
      <c r="F1601" s="824">
        <v>0.34799999999999998</v>
      </c>
      <c r="G1601" s="375" t="s">
        <v>391</v>
      </c>
      <c r="H1601" s="375" t="s">
        <v>401</v>
      </c>
      <c r="I1601" s="378">
        <v>1.3123185131537704E-4</v>
      </c>
      <c r="J1601" s="375" t="s">
        <v>1023</v>
      </c>
      <c r="K1601" s="375" t="s">
        <v>477</v>
      </c>
      <c r="L1601" s="375" t="s">
        <v>1024</v>
      </c>
      <c r="M1601" s="375" t="s">
        <v>475</v>
      </c>
      <c r="N1601" s="831" t="s">
        <v>740</v>
      </c>
      <c r="U1601" s="862"/>
    </row>
    <row r="1602" spans="1:21" x14ac:dyDescent="0.4">
      <c r="A1602" s="428" t="s">
        <v>49</v>
      </c>
      <c r="B1602" s="375" t="s">
        <v>418</v>
      </c>
      <c r="C1602" s="375" t="s">
        <v>59</v>
      </c>
      <c r="D1602" s="375" t="s">
        <v>52</v>
      </c>
      <c r="E1602" s="378"/>
      <c r="F1602" s="824">
        <v>0.34799999999999998</v>
      </c>
      <c r="G1602" s="375" t="s">
        <v>392</v>
      </c>
      <c r="H1602" s="375" t="s">
        <v>401</v>
      </c>
      <c r="I1602" s="378">
        <v>1.6698289989227836E-3</v>
      </c>
      <c r="J1602" s="375" t="s">
        <v>1023</v>
      </c>
      <c r="K1602" s="375" t="s">
        <v>477</v>
      </c>
      <c r="L1602" s="375" t="s">
        <v>1024</v>
      </c>
      <c r="M1602" s="375" t="s">
        <v>475</v>
      </c>
      <c r="N1602" s="831" t="s">
        <v>740</v>
      </c>
      <c r="U1602" s="862"/>
    </row>
    <row r="1603" spans="1:21" x14ac:dyDescent="0.4">
      <c r="A1603" s="428" t="s">
        <v>49</v>
      </c>
      <c r="B1603" s="375" t="s">
        <v>418</v>
      </c>
      <c r="C1603" s="375" t="s">
        <v>59</v>
      </c>
      <c r="D1603" s="375" t="s">
        <v>52</v>
      </c>
      <c r="E1603" s="378"/>
      <c r="F1603" s="824">
        <v>0.34799999999999998</v>
      </c>
      <c r="G1603" s="375" t="s">
        <v>393</v>
      </c>
      <c r="H1603" s="375" t="s">
        <v>401</v>
      </c>
      <c r="I1603" s="378">
        <v>5.6373250299914235E-6</v>
      </c>
      <c r="J1603" s="375" t="s">
        <v>1023</v>
      </c>
      <c r="K1603" s="375" t="s">
        <v>477</v>
      </c>
      <c r="L1603" s="375" t="s">
        <v>1024</v>
      </c>
      <c r="M1603" s="375" t="s">
        <v>475</v>
      </c>
      <c r="N1603" s="831" t="s">
        <v>740</v>
      </c>
      <c r="U1603" s="862"/>
    </row>
    <row r="1604" spans="1:21" x14ac:dyDescent="0.4">
      <c r="A1604" s="428" t="s">
        <v>49</v>
      </c>
      <c r="B1604" s="375" t="s">
        <v>418</v>
      </c>
      <c r="C1604" s="375" t="s">
        <v>59</v>
      </c>
      <c r="D1604" s="375" t="s">
        <v>52</v>
      </c>
      <c r="E1604" s="378"/>
      <c r="F1604" s="824">
        <v>0.34799999999999998</v>
      </c>
      <c r="G1604" s="375" t="s">
        <v>394</v>
      </c>
      <c r="H1604" s="375" t="s">
        <v>401</v>
      </c>
      <c r="I1604" s="378">
        <v>1.0620472885282231E-5</v>
      </c>
      <c r="J1604" s="375" t="s">
        <v>1023</v>
      </c>
      <c r="K1604" s="375" t="s">
        <v>477</v>
      </c>
      <c r="L1604" s="375" t="s">
        <v>1024</v>
      </c>
      <c r="M1604" s="375" t="s">
        <v>475</v>
      </c>
      <c r="N1604" s="831" t="s">
        <v>740</v>
      </c>
      <c r="U1604" s="862"/>
    </row>
    <row r="1605" spans="1:21" x14ac:dyDescent="0.4">
      <c r="A1605" s="428" t="s">
        <v>49</v>
      </c>
      <c r="B1605" s="375" t="s">
        <v>418</v>
      </c>
      <c r="C1605" s="375" t="s">
        <v>59</v>
      </c>
      <c r="D1605" s="375" t="s">
        <v>52</v>
      </c>
      <c r="E1605" s="375"/>
      <c r="F1605" s="824">
        <v>0.34799999999999998</v>
      </c>
      <c r="G1605" s="375" t="s">
        <v>395</v>
      </c>
      <c r="H1605" s="375" t="s">
        <v>401</v>
      </c>
      <c r="I1605" s="378">
        <v>1.1288505074025222E-5</v>
      </c>
      <c r="J1605" s="375" t="s">
        <v>1023</v>
      </c>
      <c r="K1605" s="375" t="s">
        <v>477</v>
      </c>
      <c r="L1605" s="375" t="s">
        <v>1024</v>
      </c>
      <c r="M1605" s="375" t="s">
        <v>475</v>
      </c>
      <c r="N1605" s="831" t="s">
        <v>740</v>
      </c>
      <c r="U1605" s="862"/>
    </row>
    <row r="1606" spans="1:21" x14ac:dyDescent="0.4">
      <c r="A1606" s="428" t="s">
        <v>49</v>
      </c>
      <c r="B1606" s="375" t="s">
        <v>418</v>
      </c>
      <c r="C1606" s="375" t="s">
        <v>59</v>
      </c>
      <c r="D1606" s="375" t="s">
        <v>52</v>
      </c>
      <c r="E1606" s="375"/>
      <c r="F1606" s="824">
        <v>0.34799999999999998</v>
      </c>
      <c r="G1606" s="375" t="s">
        <v>396</v>
      </c>
      <c r="H1606" s="375" t="s">
        <v>401</v>
      </c>
      <c r="I1606" s="378">
        <v>1.6007890236458171E-5</v>
      </c>
      <c r="J1606" s="375" t="s">
        <v>1023</v>
      </c>
      <c r="K1606" s="375" t="s">
        <v>477</v>
      </c>
      <c r="L1606" s="375" t="s">
        <v>1024</v>
      </c>
      <c r="M1606" s="375" t="s">
        <v>475</v>
      </c>
      <c r="N1606" s="831" t="s">
        <v>740</v>
      </c>
      <c r="U1606" s="862"/>
    </row>
    <row r="1607" spans="1:21" x14ac:dyDescent="0.4">
      <c r="A1607" s="428" t="s">
        <v>49</v>
      </c>
      <c r="B1607" s="375" t="s">
        <v>418</v>
      </c>
      <c r="C1607" s="375" t="s">
        <v>59</v>
      </c>
      <c r="D1607" s="375" t="s">
        <v>52</v>
      </c>
      <c r="E1607" s="375"/>
      <c r="F1607" s="824">
        <v>0.34799999999999998</v>
      </c>
      <c r="G1607" s="375" t="s">
        <v>1025</v>
      </c>
      <c r="H1607" s="375" t="s">
        <v>401</v>
      </c>
      <c r="I1607" s="378">
        <v>0.98150945586538163</v>
      </c>
      <c r="J1607" s="375" t="s">
        <v>1023</v>
      </c>
      <c r="K1607" s="375" t="s">
        <v>477</v>
      </c>
      <c r="L1607" s="375" t="s">
        <v>1024</v>
      </c>
      <c r="M1607" s="375" t="s">
        <v>475</v>
      </c>
      <c r="N1607" s="831" t="s">
        <v>740</v>
      </c>
      <c r="U1607" s="862"/>
    </row>
    <row r="1608" spans="1:21" x14ac:dyDescent="0.4">
      <c r="A1608" s="428" t="s">
        <v>49</v>
      </c>
      <c r="B1608" s="375" t="s">
        <v>418</v>
      </c>
      <c r="C1608" s="375" t="s">
        <v>59</v>
      </c>
      <c r="D1608" s="375" t="s">
        <v>53</v>
      </c>
      <c r="E1608" s="375"/>
      <c r="F1608" s="824">
        <v>0.34799999999999998</v>
      </c>
      <c r="G1608" s="375" t="s">
        <v>387</v>
      </c>
      <c r="H1608" s="375" t="s">
        <v>400</v>
      </c>
      <c r="I1608" s="763">
        <v>1.0000002369543367E-6</v>
      </c>
      <c r="J1608" s="375" t="s">
        <v>1023</v>
      </c>
      <c r="K1608" s="375" t="s">
        <v>477</v>
      </c>
      <c r="L1608" s="375" t="s">
        <v>1024</v>
      </c>
      <c r="M1608" s="375" t="s">
        <v>475</v>
      </c>
      <c r="N1608" s="831" t="s">
        <v>746</v>
      </c>
      <c r="U1608" s="862"/>
    </row>
    <row r="1609" spans="1:21" x14ac:dyDescent="0.4">
      <c r="A1609" s="428" t="s">
        <v>49</v>
      </c>
      <c r="B1609" s="375" t="s">
        <v>418</v>
      </c>
      <c r="C1609" s="375" t="s">
        <v>59</v>
      </c>
      <c r="D1609" s="375" t="s">
        <v>53</v>
      </c>
      <c r="E1609" s="375"/>
      <c r="F1609" s="824">
        <v>0.34799999999999998</v>
      </c>
      <c r="G1609" s="375" t="s">
        <v>388</v>
      </c>
      <c r="H1609" s="375" t="s">
        <v>400</v>
      </c>
      <c r="I1609" s="763">
        <v>1.7000004028223725E-5</v>
      </c>
      <c r="J1609" s="375" t="s">
        <v>1023</v>
      </c>
      <c r="K1609" s="375" t="s">
        <v>477</v>
      </c>
      <c r="L1609" s="375" t="s">
        <v>1024</v>
      </c>
      <c r="M1609" s="375" t="s">
        <v>475</v>
      </c>
      <c r="N1609" s="831" t="s">
        <v>746</v>
      </c>
      <c r="U1609" s="862"/>
    </row>
    <row r="1610" spans="1:21" x14ac:dyDescent="0.4">
      <c r="A1610" s="428" t="s">
        <v>49</v>
      </c>
      <c r="B1610" s="375" t="s">
        <v>418</v>
      </c>
      <c r="C1610" s="375" t="s">
        <v>59</v>
      </c>
      <c r="D1610" s="375" t="s">
        <v>53</v>
      </c>
      <c r="E1610" s="375"/>
      <c r="F1610" s="824">
        <v>0.34799999999999998</v>
      </c>
      <c r="G1610" s="375" t="s">
        <v>389</v>
      </c>
      <c r="H1610" s="375" t="s">
        <v>400</v>
      </c>
      <c r="I1610" s="763">
        <v>1.1700002772365742E-4</v>
      </c>
      <c r="J1610" s="375" t="s">
        <v>1023</v>
      </c>
      <c r="K1610" s="375" t="s">
        <v>477</v>
      </c>
      <c r="L1610" s="375" t="s">
        <v>1024</v>
      </c>
      <c r="M1610" s="375" t="s">
        <v>475</v>
      </c>
      <c r="N1610" s="831" t="s">
        <v>746</v>
      </c>
      <c r="U1610" s="862"/>
    </row>
    <row r="1611" spans="1:21" x14ac:dyDescent="0.4">
      <c r="A1611" s="428" t="s">
        <v>49</v>
      </c>
      <c r="B1611" s="375" t="s">
        <v>418</v>
      </c>
      <c r="C1611" s="375" t="s">
        <v>59</v>
      </c>
      <c r="D1611" s="375" t="s">
        <v>53</v>
      </c>
      <c r="E1611" s="378"/>
      <c r="F1611" s="824">
        <v>0.34799999999999998</v>
      </c>
      <c r="G1611" s="375" t="s">
        <v>390</v>
      </c>
      <c r="H1611" s="375" t="s">
        <v>400</v>
      </c>
      <c r="I1611" s="763">
        <v>1.9500004620609565E-3</v>
      </c>
      <c r="J1611" s="375" t="s">
        <v>1023</v>
      </c>
      <c r="K1611" s="375" t="s">
        <v>477</v>
      </c>
      <c r="L1611" s="375" t="s">
        <v>1024</v>
      </c>
      <c r="M1611" s="375" t="s">
        <v>475</v>
      </c>
      <c r="N1611" s="831" t="s">
        <v>746</v>
      </c>
      <c r="U1611" s="862"/>
    </row>
    <row r="1612" spans="1:21" x14ac:dyDescent="0.4">
      <c r="A1612" s="428" t="s">
        <v>49</v>
      </c>
      <c r="B1612" s="375" t="s">
        <v>418</v>
      </c>
      <c r="C1612" s="375" t="s">
        <v>59</v>
      </c>
      <c r="D1612" s="375" t="s">
        <v>53</v>
      </c>
      <c r="E1612" s="378"/>
      <c r="F1612" s="824">
        <v>0.34799999999999998</v>
      </c>
      <c r="G1612" s="375" t="s">
        <v>391</v>
      </c>
      <c r="H1612" s="375" t="s">
        <v>400</v>
      </c>
      <c r="I1612" s="763">
        <v>5.680001345900632E-4</v>
      </c>
      <c r="J1612" s="375" t="s">
        <v>1023</v>
      </c>
      <c r="K1612" s="375" t="s">
        <v>477</v>
      </c>
      <c r="L1612" s="375" t="s">
        <v>1024</v>
      </c>
      <c r="M1612" s="375" t="s">
        <v>475</v>
      </c>
      <c r="N1612" s="831" t="s">
        <v>746</v>
      </c>
      <c r="U1612" s="862"/>
    </row>
    <row r="1613" spans="1:21" x14ac:dyDescent="0.4">
      <c r="A1613" s="428" t="s">
        <v>49</v>
      </c>
      <c r="B1613" s="375" t="s">
        <v>418</v>
      </c>
      <c r="C1613" s="375" t="s">
        <v>59</v>
      </c>
      <c r="D1613" s="375" t="s">
        <v>53</v>
      </c>
      <c r="E1613" s="378"/>
      <c r="F1613" s="824">
        <v>0.34799999999999998</v>
      </c>
      <c r="G1613" s="375" t="s">
        <v>392</v>
      </c>
      <c r="H1613" s="375" t="s">
        <v>400</v>
      </c>
      <c r="I1613" s="763">
        <v>4.0000009478173478E-5</v>
      </c>
      <c r="J1613" s="375" t="s">
        <v>1023</v>
      </c>
      <c r="K1613" s="375" t="s">
        <v>477</v>
      </c>
      <c r="L1613" s="375" t="s">
        <v>1024</v>
      </c>
      <c r="M1613" s="375" t="s">
        <v>475</v>
      </c>
      <c r="N1613" s="831" t="s">
        <v>746</v>
      </c>
      <c r="U1613" s="862"/>
    </row>
    <row r="1614" spans="1:21" x14ac:dyDescent="0.4">
      <c r="A1614" s="428" t="s">
        <v>49</v>
      </c>
      <c r="B1614" s="375" t="s">
        <v>418</v>
      </c>
      <c r="C1614" s="375" t="s">
        <v>59</v>
      </c>
      <c r="D1614" s="375" t="s">
        <v>53</v>
      </c>
      <c r="E1614" s="378"/>
      <c r="F1614" s="824">
        <v>0.34799999999999998</v>
      </c>
      <c r="G1614" s="375" t="s">
        <v>393</v>
      </c>
      <c r="H1614" s="375" t="s">
        <v>400</v>
      </c>
      <c r="I1614" s="763">
        <v>2.4424005787372716E-5</v>
      </c>
      <c r="J1614" s="375" t="s">
        <v>1023</v>
      </c>
      <c r="K1614" s="375" t="s">
        <v>477</v>
      </c>
      <c r="L1614" s="375" t="s">
        <v>1024</v>
      </c>
      <c r="M1614" s="375" t="s">
        <v>475</v>
      </c>
      <c r="N1614" s="831" t="s">
        <v>746</v>
      </c>
      <c r="U1614" s="862"/>
    </row>
    <row r="1615" spans="1:21" x14ac:dyDescent="0.4">
      <c r="A1615" s="428" t="s">
        <v>49</v>
      </c>
      <c r="B1615" s="375" t="s">
        <v>418</v>
      </c>
      <c r="C1615" s="375" t="s">
        <v>59</v>
      </c>
      <c r="D1615" s="375" t="s">
        <v>53</v>
      </c>
      <c r="E1615" s="378"/>
      <c r="F1615" s="824">
        <v>0.34799999999999998</v>
      </c>
      <c r="G1615" s="375" t="s">
        <v>394</v>
      </c>
      <c r="H1615" s="375" t="s">
        <v>400</v>
      </c>
      <c r="I1615" s="763">
        <v>4.6008010901795116E-5</v>
      </c>
      <c r="J1615" s="375" t="s">
        <v>1023</v>
      </c>
      <c r="K1615" s="375" t="s">
        <v>477</v>
      </c>
      <c r="L1615" s="375" t="s">
        <v>1024</v>
      </c>
      <c r="M1615" s="375" t="s">
        <v>475</v>
      </c>
      <c r="N1615" s="831" t="s">
        <v>746</v>
      </c>
      <c r="U1615" s="862"/>
    </row>
    <row r="1616" spans="1:21" x14ac:dyDescent="0.4">
      <c r="A1616" s="428" t="s">
        <v>49</v>
      </c>
      <c r="B1616" s="375" t="s">
        <v>418</v>
      </c>
      <c r="C1616" s="375" t="s">
        <v>59</v>
      </c>
      <c r="D1616" s="375" t="s">
        <v>53</v>
      </c>
      <c r="E1616" s="378"/>
      <c r="F1616" s="824">
        <v>0.34799999999999998</v>
      </c>
      <c r="G1616" s="375" t="s">
        <v>395</v>
      </c>
      <c r="H1616" s="375" t="s">
        <v>400</v>
      </c>
      <c r="I1616" s="763">
        <v>1.000000236954337E-5</v>
      </c>
      <c r="J1616" s="375" t="s">
        <v>1023</v>
      </c>
      <c r="K1616" s="375" t="s">
        <v>477</v>
      </c>
      <c r="L1616" s="375" t="s">
        <v>1024</v>
      </c>
      <c r="M1616" s="375" t="s">
        <v>475</v>
      </c>
      <c r="N1616" s="831" t="s">
        <v>746</v>
      </c>
      <c r="U1616" s="862"/>
    </row>
    <row r="1617" spans="1:21" x14ac:dyDescent="0.4">
      <c r="A1617" s="428" t="s">
        <v>49</v>
      </c>
      <c r="B1617" s="375" t="s">
        <v>418</v>
      </c>
      <c r="C1617" s="375" t="s">
        <v>59</v>
      </c>
      <c r="D1617" s="375" t="s">
        <v>53</v>
      </c>
      <c r="E1617" s="378"/>
      <c r="F1617" s="824">
        <v>0.34799999999999998</v>
      </c>
      <c r="G1617" s="375" t="s">
        <v>396</v>
      </c>
      <c r="H1617" s="375" t="s">
        <v>400</v>
      </c>
      <c r="I1617" s="763">
        <v>1.6000003791269388E-5</v>
      </c>
      <c r="J1617" s="375" t="s">
        <v>1023</v>
      </c>
      <c r="K1617" s="375" t="s">
        <v>477</v>
      </c>
      <c r="L1617" s="375" t="s">
        <v>1024</v>
      </c>
      <c r="M1617" s="375" t="s">
        <v>475</v>
      </c>
      <c r="N1617" s="831" t="s">
        <v>746</v>
      </c>
      <c r="U1617" s="862"/>
    </row>
    <row r="1618" spans="1:21" x14ac:dyDescent="0.4">
      <c r="A1618" s="428" t="s">
        <v>49</v>
      </c>
      <c r="B1618" s="375" t="s">
        <v>418</v>
      </c>
      <c r="C1618" s="375" t="s">
        <v>59</v>
      </c>
      <c r="D1618" s="375" t="s">
        <v>53</v>
      </c>
      <c r="E1618" s="378"/>
      <c r="F1618" s="824">
        <v>0.34799999999999998</v>
      </c>
      <c r="G1618" s="375" t="s">
        <v>1025</v>
      </c>
      <c r="H1618" s="375" t="s">
        <v>400</v>
      </c>
      <c r="I1618" s="763">
        <v>0.98087622384680928</v>
      </c>
      <c r="J1618" s="375" t="s">
        <v>1023</v>
      </c>
      <c r="K1618" s="375" t="s">
        <v>477</v>
      </c>
      <c r="L1618" s="375" t="s">
        <v>1024</v>
      </c>
      <c r="M1618" s="375" t="s">
        <v>475</v>
      </c>
      <c r="N1618" s="831" t="s">
        <v>746</v>
      </c>
      <c r="U1618" s="862"/>
    </row>
    <row r="1619" spans="1:21" x14ac:dyDescent="0.4">
      <c r="A1619" s="428" t="s">
        <v>49</v>
      </c>
      <c r="B1619" s="375" t="s">
        <v>418</v>
      </c>
      <c r="C1619" s="375" t="s">
        <v>59</v>
      </c>
      <c r="D1619" s="375" t="s">
        <v>53</v>
      </c>
      <c r="E1619" s="378"/>
      <c r="F1619" s="824">
        <v>0.34799999999999998</v>
      </c>
      <c r="G1619" s="375" t="s">
        <v>387</v>
      </c>
      <c r="H1619" s="375" t="s">
        <v>401</v>
      </c>
      <c r="I1619" s="378">
        <v>1.8118087951117418E-6</v>
      </c>
      <c r="J1619" s="375" t="s">
        <v>1023</v>
      </c>
      <c r="K1619" s="375" t="s">
        <v>477</v>
      </c>
      <c r="L1619" s="375" t="s">
        <v>1024</v>
      </c>
      <c r="M1619" s="375" t="s">
        <v>475</v>
      </c>
      <c r="N1619" s="831" t="s">
        <v>748</v>
      </c>
      <c r="U1619" s="862"/>
    </row>
    <row r="1620" spans="1:21" x14ac:dyDescent="0.4">
      <c r="A1620" s="428" t="s">
        <v>49</v>
      </c>
      <c r="B1620" s="375" t="s">
        <v>418</v>
      </c>
      <c r="C1620" s="375" t="s">
        <v>59</v>
      </c>
      <c r="D1620" s="375" t="s">
        <v>53</v>
      </c>
      <c r="E1620" s="378"/>
      <c r="F1620" s="824">
        <v>0.34799999999999998</v>
      </c>
      <c r="G1620" s="375" t="s">
        <v>388</v>
      </c>
      <c r="H1620" s="375" t="s">
        <v>401</v>
      </c>
      <c r="I1620" s="378">
        <v>2.2461729716452378E-5</v>
      </c>
      <c r="J1620" s="375" t="s">
        <v>1023</v>
      </c>
      <c r="K1620" s="375" t="s">
        <v>477</v>
      </c>
      <c r="L1620" s="375" t="s">
        <v>1024</v>
      </c>
      <c r="M1620" s="375" t="s">
        <v>475</v>
      </c>
      <c r="N1620" s="831" t="s">
        <v>748</v>
      </c>
      <c r="U1620" s="862"/>
    </row>
    <row r="1621" spans="1:21" x14ac:dyDescent="0.4">
      <c r="A1621" s="428" t="s">
        <v>49</v>
      </c>
      <c r="B1621" s="375" t="s">
        <v>418</v>
      </c>
      <c r="C1621" s="375" t="s">
        <v>59</v>
      </c>
      <c r="D1621" s="375" t="s">
        <v>53</v>
      </c>
      <c r="E1621" s="378"/>
      <c r="F1621" s="824">
        <v>0.34799999999999998</v>
      </c>
      <c r="G1621" s="375" t="s">
        <v>389</v>
      </c>
      <c r="H1621" s="375" t="s">
        <v>401</v>
      </c>
      <c r="I1621" s="378">
        <v>1.1782840052131931E-4</v>
      </c>
      <c r="J1621" s="375" t="s">
        <v>1023</v>
      </c>
      <c r="K1621" s="375" t="s">
        <v>477</v>
      </c>
      <c r="L1621" s="375" t="s">
        <v>1024</v>
      </c>
      <c r="M1621" s="375" t="s">
        <v>475</v>
      </c>
      <c r="N1621" s="831" t="s">
        <v>748</v>
      </c>
      <c r="U1621" s="862"/>
    </row>
    <row r="1622" spans="1:21" x14ac:dyDescent="0.4">
      <c r="A1622" s="428" t="s">
        <v>49</v>
      </c>
      <c r="B1622" s="375" t="s">
        <v>418</v>
      </c>
      <c r="C1622" s="375" t="s">
        <v>59</v>
      </c>
      <c r="D1622" s="375" t="s">
        <v>53</v>
      </c>
      <c r="E1622" s="378"/>
      <c r="F1622" s="824">
        <v>0.34799999999999998</v>
      </c>
      <c r="G1622" s="375" t="s">
        <v>390</v>
      </c>
      <c r="H1622" s="375" t="s">
        <v>401</v>
      </c>
      <c r="I1622" s="378">
        <v>1.9505026409149856E-3</v>
      </c>
      <c r="J1622" s="375" t="s">
        <v>1023</v>
      </c>
      <c r="K1622" s="375" t="s">
        <v>477</v>
      </c>
      <c r="L1622" s="375" t="s">
        <v>1024</v>
      </c>
      <c r="M1622" s="375" t="s">
        <v>475</v>
      </c>
      <c r="N1622" s="831" t="s">
        <v>748</v>
      </c>
      <c r="U1622" s="862"/>
    </row>
    <row r="1623" spans="1:21" x14ac:dyDescent="0.4">
      <c r="A1623" s="428" t="s">
        <v>49</v>
      </c>
      <c r="B1623" s="375" t="s">
        <v>418</v>
      </c>
      <c r="C1623" s="375" t="s">
        <v>59</v>
      </c>
      <c r="D1623" s="375" t="s">
        <v>53</v>
      </c>
      <c r="E1623" s="378"/>
      <c r="F1623" s="824">
        <v>0.34799999999999998</v>
      </c>
      <c r="G1623" s="375" t="s">
        <v>391</v>
      </c>
      <c r="H1623" s="375" t="s">
        <v>401</v>
      </c>
      <c r="I1623" s="378">
        <v>5.6823195486442222E-4</v>
      </c>
      <c r="J1623" s="375" t="s">
        <v>1023</v>
      </c>
      <c r="K1623" s="375" t="s">
        <v>477</v>
      </c>
      <c r="L1623" s="375" t="s">
        <v>1024</v>
      </c>
      <c r="M1623" s="375" t="s">
        <v>475</v>
      </c>
      <c r="N1623" s="831" t="s">
        <v>748</v>
      </c>
      <c r="U1623" s="862"/>
    </row>
    <row r="1624" spans="1:21" x14ac:dyDescent="0.4">
      <c r="A1624" s="428" t="s">
        <v>49</v>
      </c>
      <c r="B1624" s="375" t="s">
        <v>418</v>
      </c>
      <c r="C1624" s="375" t="s">
        <v>59</v>
      </c>
      <c r="D1624" s="375" t="s">
        <v>53</v>
      </c>
      <c r="E1624" s="378"/>
      <c r="F1624" s="824">
        <v>0.34799999999999998</v>
      </c>
      <c r="G1624" s="375" t="s">
        <v>392</v>
      </c>
      <c r="H1624" s="375" t="s">
        <v>401</v>
      </c>
      <c r="I1624" s="378">
        <v>4.2828613398077656E-5</v>
      </c>
      <c r="J1624" s="375" t="s">
        <v>1023</v>
      </c>
      <c r="K1624" s="375" t="s">
        <v>477</v>
      </c>
      <c r="L1624" s="375" t="s">
        <v>1024</v>
      </c>
      <c r="M1624" s="375" t="s">
        <v>475</v>
      </c>
      <c r="N1624" s="831" t="s">
        <v>748</v>
      </c>
      <c r="U1624" s="862"/>
    </row>
    <row r="1625" spans="1:21" x14ac:dyDescent="0.4">
      <c r="A1625" s="428" t="s">
        <v>49</v>
      </c>
      <c r="B1625" s="375" t="s">
        <v>418</v>
      </c>
      <c r="C1625" s="375" t="s">
        <v>59</v>
      </c>
      <c r="D1625" s="375" t="s">
        <v>53</v>
      </c>
      <c r="E1625" s="378"/>
      <c r="F1625" s="824">
        <v>0.34799999999999998</v>
      </c>
      <c r="G1625" s="375" t="s">
        <v>393</v>
      </c>
      <c r="H1625" s="375" t="s">
        <v>401</v>
      </c>
      <c r="I1625" s="378">
        <v>2.4428329482600363E-5</v>
      </c>
      <c r="J1625" s="375" t="s">
        <v>1023</v>
      </c>
      <c r="K1625" s="375" t="s">
        <v>477</v>
      </c>
      <c r="L1625" s="375" t="s">
        <v>1024</v>
      </c>
      <c r="M1625" s="375" t="s">
        <v>475</v>
      </c>
      <c r="N1625" s="831" t="s">
        <v>748</v>
      </c>
      <c r="U1625" s="862"/>
    </row>
    <row r="1626" spans="1:21" x14ac:dyDescent="0.4">
      <c r="A1626" s="428" t="s">
        <v>49</v>
      </c>
      <c r="B1626" s="375" t="s">
        <v>418</v>
      </c>
      <c r="C1626" s="375" t="s">
        <v>59</v>
      </c>
      <c r="D1626" s="375" t="s">
        <v>53</v>
      </c>
      <c r="E1626" s="378"/>
      <c r="F1626" s="824">
        <v>0.34799999999999998</v>
      </c>
      <c r="G1626" s="375" t="s">
        <v>394</v>
      </c>
      <c r="H1626" s="375" t="s">
        <v>401</v>
      </c>
      <c r="I1626" s="378">
        <v>4.6017481272754881E-5</v>
      </c>
      <c r="J1626" s="375" t="s">
        <v>1023</v>
      </c>
      <c r="K1626" s="375" t="s">
        <v>477</v>
      </c>
      <c r="L1626" s="375" t="s">
        <v>1024</v>
      </c>
      <c r="M1626" s="375" t="s">
        <v>475</v>
      </c>
      <c r="N1626" s="831" t="s">
        <v>748</v>
      </c>
      <c r="U1626" s="862"/>
    </row>
    <row r="1627" spans="1:21" x14ac:dyDescent="0.4">
      <c r="A1627" s="428" t="s">
        <v>49</v>
      </c>
      <c r="B1627" s="375" t="s">
        <v>418</v>
      </c>
      <c r="C1627" s="375" t="s">
        <v>59</v>
      </c>
      <c r="D1627" s="375" t="s">
        <v>53</v>
      </c>
      <c r="E1627" s="375"/>
      <c r="F1627" s="824">
        <v>0.34799999999999998</v>
      </c>
      <c r="G1627" s="375" t="s">
        <v>395</v>
      </c>
      <c r="H1627" s="375" t="s">
        <v>401</v>
      </c>
      <c r="I1627" s="378">
        <v>1.1288505074025222E-5</v>
      </c>
      <c r="J1627" s="375" t="s">
        <v>1023</v>
      </c>
      <c r="K1627" s="375" t="s">
        <v>477</v>
      </c>
      <c r="L1627" s="375" t="s">
        <v>1024</v>
      </c>
      <c r="M1627" s="375" t="s">
        <v>475</v>
      </c>
      <c r="N1627" s="831" t="s">
        <v>748</v>
      </c>
      <c r="U1627" s="862"/>
    </row>
    <row r="1628" spans="1:21" x14ac:dyDescent="0.4">
      <c r="A1628" s="428" t="s">
        <v>49</v>
      </c>
      <c r="B1628" s="375" t="s">
        <v>418</v>
      </c>
      <c r="C1628" s="375" t="s">
        <v>59</v>
      </c>
      <c r="D1628" s="375" t="s">
        <v>53</v>
      </c>
      <c r="E1628" s="375"/>
      <c r="F1628" s="824">
        <v>0.34799999999999998</v>
      </c>
      <c r="G1628" s="375" t="s">
        <v>396</v>
      </c>
      <c r="H1628" s="375" t="s">
        <v>401</v>
      </c>
      <c r="I1628" s="378">
        <v>1.6007890236458171E-5</v>
      </c>
      <c r="J1628" s="375" t="s">
        <v>1023</v>
      </c>
      <c r="K1628" s="375" t="s">
        <v>477</v>
      </c>
      <c r="L1628" s="375" t="s">
        <v>1024</v>
      </c>
      <c r="M1628" s="375" t="s">
        <v>475</v>
      </c>
      <c r="N1628" s="831" t="s">
        <v>748</v>
      </c>
      <c r="U1628" s="862"/>
    </row>
    <row r="1629" spans="1:21" x14ac:dyDescent="0.4">
      <c r="A1629" s="428" t="s">
        <v>49</v>
      </c>
      <c r="B1629" s="375" t="s">
        <v>418</v>
      </c>
      <c r="C1629" s="375" t="s">
        <v>59</v>
      </c>
      <c r="D1629" s="375" t="s">
        <v>53</v>
      </c>
      <c r="E1629" s="375"/>
      <c r="F1629" s="824">
        <v>0.34799999999999998</v>
      </c>
      <c r="G1629" s="375" t="s">
        <v>1025</v>
      </c>
      <c r="H1629" s="375" t="s">
        <v>401</v>
      </c>
      <c r="I1629" s="378">
        <v>0.98167259638022908</v>
      </c>
      <c r="J1629" s="375" t="s">
        <v>1023</v>
      </c>
      <c r="K1629" s="375" t="s">
        <v>477</v>
      </c>
      <c r="L1629" s="375" t="s">
        <v>1024</v>
      </c>
      <c r="M1629" s="375" t="s">
        <v>475</v>
      </c>
      <c r="N1629" s="831" t="s">
        <v>748</v>
      </c>
      <c r="U1629" s="862"/>
    </row>
    <row r="1630" spans="1:21" x14ac:dyDescent="0.4">
      <c r="A1630" s="428" t="s">
        <v>49</v>
      </c>
      <c r="B1630" s="375" t="s">
        <v>418</v>
      </c>
      <c r="C1630" s="375" t="s">
        <v>59</v>
      </c>
      <c r="D1630" s="375" t="s">
        <v>406</v>
      </c>
      <c r="E1630" s="375" t="s">
        <v>750</v>
      </c>
      <c r="F1630" s="824">
        <v>0.34799999999999998</v>
      </c>
      <c r="G1630" s="375" t="s">
        <v>387</v>
      </c>
      <c r="H1630" s="375" t="s">
        <v>400</v>
      </c>
      <c r="I1630" s="763">
        <v>1.1670002765257109E-5</v>
      </c>
      <c r="J1630" s="375" t="s">
        <v>1023</v>
      </c>
      <c r="K1630" s="375" t="s">
        <v>477</v>
      </c>
      <c r="L1630" s="375" t="s">
        <v>1024</v>
      </c>
      <c r="M1630" s="375" t="s">
        <v>475</v>
      </c>
      <c r="N1630" s="831" t="s">
        <v>753</v>
      </c>
      <c r="U1630" s="862"/>
    </row>
    <row r="1631" spans="1:21" x14ac:dyDescent="0.4">
      <c r="A1631" s="428" t="s">
        <v>49</v>
      </c>
      <c r="B1631" s="375" t="s">
        <v>418</v>
      </c>
      <c r="C1631" s="375" t="s">
        <v>59</v>
      </c>
      <c r="D1631" s="375" t="s">
        <v>406</v>
      </c>
      <c r="E1631" s="375" t="s">
        <v>750</v>
      </c>
      <c r="F1631" s="824">
        <v>0.34799999999999998</v>
      </c>
      <c r="G1631" s="375" t="s">
        <v>388</v>
      </c>
      <c r="H1631" s="375" t="s">
        <v>400</v>
      </c>
      <c r="I1631" s="763">
        <v>9.654002287557167E-5</v>
      </c>
      <c r="J1631" s="375" t="s">
        <v>1023</v>
      </c>
      <c r="K1631" s="375" t="s">
        <v>477</v>
      </c>
      <c r="L1631" s="375" t="s">
        <v>1024</v>
      </c>
      <c r="M1631" s="375" t="s">
        <v>475</v>
      </c>
      <c r="N1631" s="831" t="s">
        <v>753</v>
      </c>
      <c r="U1631" s="862"/>
    </row>
    <row r="1632" spans="1:21" x14ac:dyDescent="0.4">
      <c r="A1632" s="428" t="s">
        <v>49</v>
      </c>
      <c r="B1632" s="375" t="s">
        <v>418</v>
      </c>
      <c r="C1632" s="375" t="s">
        <v>59</v>
      </c>
      <c r="D1632" s="375" t="s">
        <v>406</v>
      </c>
      <c r="E1632" s="375" t="s">
        <v>750</v>
      </c>
      <c r="F1632" s="824">
        <v>0.34799999999999998</v>
      </c>
      <c r="G1632" s="375" t="s">
        <v>389</v>
      </c>
      <c r="H1632" s="375" t="s">
        <v>400</v>
      </c>
      <c r="I1632" s="763">
        <v>6.2722014862249913E-4</v>
      </c>
      <c r="J1632" s="375" t="s">
        <v>1023</v>
      </c>
      <c r="K1632" s="375" t="s">
        <v>477</v>
      </c>
      <c r="L1632" s="375" t="s">
        <v>1024</v>
      </c>
      <c r="M1632" s="375" t="s">
        <v>475</v>
      </c>
      <c r="N1632" s="831" t="s">
        <v>753</v>
      </c>
      <c r="U1632" s="862"/>
    </row>
    <row r="1633" spans="1:21" x14ac:dyDescent="0.4">
      <c r="A1633" s="428" t="s">
        <v>49</v>
      </c>
      <c r="B1633" s="375" t="s">
        <v>418</v>
      </c>
      <c r="C1633" s="375" t="s">
        <v>59</v>
      </c>
      <c r="D1633" s="375" t="s">
        <v>406</v>
      </c>
      <c r="E1633" s="375" t="s">
        <v>750</v>
      </c>
      <c r="F1633" s="824">
        <v>0.34799999999999998</v>
      </c>
      <c r="G1633" s="375" t="s">
        <v>390</v>
      </c>
      <c r="H1633" s="375" t="s">
        <v>400</v>
      </c>
      <c r="I1633" s="763">
        <v>2.3989005684297589E-4</v>
      </c>
      <c r="J1633" s="375" t="s">
        <v>1023</v>
      </c>
      <c r="K1633" s="375" t="s">
        <v>477</v>
      </c>
      <c r="L1633" s="375" t="s">
        <v>1024</v>
      </c>
      <c r="M1633" s="375" t="s">
        <v>475</v>
      </c>
      <c r="N1633" s="831" t="s">
        <v>753</v>
      </c>
      <c r="U1633" s="862"/>
    </row>
    <row r="1634" spans="1:21" x14ac:dyDescent="0.4">
      <c r="A1634" s="428" t="s">
        <v>49</v>
      </c>
      <c r="B1634" s="375" t="s">
        <v>418</v>
      </c>
      <c r="C1634" s="375" t="s">
        <v>59</v>
      </c>
      <c r="D1634" s="375" t="s">
        <v>406</v>
      </c>
      <c r="E1634" s="375" t="s">
        <v>750</v>
      </c>
      <c r="F1634" s="824">
        <v>0.34799999999999998</v>
      </c>
      <c r="G1634" s="375" t="s">
        <v>391</v>
      </c>
      <c r="H1634" s="375" t="s">
        <v>400</v>
      </c>
      <c r="I1634" s="763">
        <v>1.4411003414748947E-4</v>
      </c>
      <c r="J1634" s="375" t="s">
        <v>1023</v>
      </c>
      <c r="K1634" s="375" t="s">
        <v>477</v>
      </c>
      <c r="L1634" s="375" t="s">
        <v>1024</v>
      </c>
      <c r="M1634" s="375" t="s">
        <v>475</v>
      </c>
      <c r="N1634" s="831" t="s">
        <v>753</v>
      </c>
      <c r="U1634" s="862"/>
    </row>
    <row r="1635" spans="1:21" x14ac:dyDescent="0.4">
      <c r="A1635" s="428" t="s">
        <v>49</v>
      </c>
      <c r="B1635" s="375" t="s">
        <v>418</v>
      </c>
      <c r="C1635" s="375" t="s">
        <v>59</v>
      </c>
      <c r="D1635" s="375" t="s">
        <v>406</v>
      </c>
      <c r="E1635" s="375" t="s">
        <v>750</v>
      </c>
      <c r="F1635" s="824">
        <v>0.34799999999999998</v>
      </c>
      <c r="G1635" s="375" t="s">
        <v>392</v>
      </c>
      <c r="H1635" s="375" t="s">
        <v>400</v>
      </c>
      <c r="I1635" s="763">
        <v>1.6181903834371382E-3</v>
      </c>
      <c r="J1635" s="375" t="s">
        <v>1023</v>
      </c>
      <c r="K1635" s="375" t="s">
        <v>477</v>
      </c>
      <c r="L1635" s="375" t="s">
        <v>1024</v>
      </c>
      <c r="M1635" s="375" t="s">
        <v>475</v>
      </c>
      <c r="N1635" s="831" t="s">
        <v>753</v>
      </c>
      <c r="U1635" s="862"/>
    </row>
    <row r="1636" spans="1:21" x14ac:dyDescent="0.4">
      <c r="A1636" s="428" t="s">
        <v>49</v>
      </c>
      <c r="B1636" s="375" t="s">
        <v>418</v>
      </c>
      <c r="C1636" s="375" t="s">
        <v>59</v>
      </c>
      <c r="D1636" s="375" t="s">
        <v>406</v>
      </c>
      <c r="E1636" s="375" t="s">
        <v>750</v>
      </c>
      <c r="F1636" s="824">
        <v>0.34799999999999998</v>
      </c>
      <c r="G1636" s="375" t="s">
        <v>393</v>
      </c>
      <c r="H1636" s="375" t="s">
        <v>400</v>
      </c>
      <c r="I1636" s="763">
        <v>6.1967314683420485E-6</v>
      </c>
      <c r="J1636" s="375" t="s">
        <v>1023</v>
      </c>
      <c r="K1636" s="375" t="s">
        <v>477</v>
      </c>
      <c r="L1636" s="375" t="s">
        <v>1024</v>
      </c>
      <c r="M1636" s="375" t="s">
        <v>475</v>
      </c>
      <c r="N1636" s="831" t="s">
        <v>753</v>
      </c>
      <c r="U1636" s="862"/>
    </row>
    <row r="1637" spans="1:21" x14ac:dyDescent="0.4">
      <c r="A1637" s="428" t="s">
        <v>49</v>
      </c>
      <c r="B1637" s="375" t="s">
        <v>418</v>
      </c>
      <c r="C1637" s="375" t="s">
        <v>59</v>
      </c>
      <c r="D1637" s="375" t="s">
        <v>406</v>
      </c>
      <c r="E1637" s="375" t="s">
        <v>750</v>
      </c>
      <c r="F1637" s="824">
        <v>0.34799999999999998</v>
      </c>
      <c r="G1637" s="375" t="s">
        <v>394</v>
      </c>
      <c r="H1637" s="375" t="s">
        <v>400</v>
      </c>
      <c r="I1637" s="763">
        <v>1.1672912765946645E-5</v>
      </c>
      <c r="J1637" s="375" t="s">
        <v>1023</v>
      </c>
      <c r="K1637" s="375" t="s">
        <v>477</v>
      </c>
      <c r="L1637" s="375" t="s">
        <v>1024</v>
      </c>
      <c r="M1637" s="375" t="s">
        <v>475</v>
      </c>
      <c r="N1637" s="831" t="s">
        <v>753</v>
      </c>
      <c r="U1637" s="862"/>
    </row>
    <row r="1638" spans="1:21" x14ac:dyDescent="0.4">
      <c r="A1638" s="428" t="s">
        <v>49</v>
      </c>
      <c r="B1638" s="375" t="s">
        <v>418</v>
      </c>
      <c r="C1638" s="375" t="s">
        <v>59</v>
      </c>
      <c r="D1638" s="375" t="s">
        <v>406</v>
      </c>
      <c r="E1638" s="375" t="s">
        <v>750</v>
      </c>
      <c r="F1638" s="824">
        <v>0.34799999999999998</v>
      </c>
      <c r="G1638" s="375" t="s">
        <v>395</v>
      </c>
      <c r="H1638" s="375" t="s">
        <v>400</v>
      </c>
      <c r="I1638" s="763">
        <v>1.000000236954337E-5</v>
      </c>
      <c r="J1638" s="375" t="s">
        <v>1023</v>
      </c>
      <c r="K1638" s="375" t="s">
        <v>477</v>
      </c>
      <c r="L1638" s="375" t="s">
        <v>1024</v>
      </c>
      <c r="M1638" s="375" t="s">
        <v>475</v>
      </c>
      <c r="N1638" s="831" t="s">
        <v>753</v>
      </c>
      <c r="U1638" s="862"/>
    </row>
    <row r="1639" spans="1:21" x14ac:dyDescent="0.4">
      <c r="A1639" s="428" t="s">
        <v>49</v>
      </c>
      <c r="B1639" s="375" t="s">
        <v>418</v>
      </c>
      <c r="C1639" s="375" t="s">
        <v>59</v>
      </c>
      <c r="D1639" s="375" t="s">
        <v>406</v>
      </c>
      <c r="E1639" s="375" t="s">
        <v>750</v>
      </c>
      <c r="F1639" s="824">
        <v>0.34799999999999998</v>
      </c>
      <c r="G1639" s="375" t="s">
        <v>396</v>
      </c>
      <c r="H1639" s="375" t="s">
        <v>400</v>
      </c>
      <c r="I1639" s="763">
        <v>1.6000003791269388E-5</v>
      </c>
      <c r="J1639" s="375" t="s">
        <v>1023</v>
      </c>
      <c r="K1639" s="375" t="s">
        <v>477</v>
      </c>
      <c r="L1639" s="375" t="s">
        <v>1024</v>
      </c>
      <c r="M1639" s="375" t="s">
        <v>475</v>
      </c>
      <c r="N1639" s="831" t="s">
        <v>753</v>
      </c>
      <c r="U1639" s="862"/>
    </row>
    <row r="1640" spans="1:21" x14ac:dyDescent="0.4">
      <c r="A1640" s="428" t="s">
        <v>49</v>
      </c>
      <c r="B1640" s="375" t="s">
        <v>418</v>
      </c>
      <c r="C1640" s="375" t="s">
        <v>59</v>
      </c>
      <c r="D1640" s="375" t="s">
        <v>406</v>
      </c>
      <c r="E1640" s="375" t="s">
        <v>750</v>
      </c>
      <c r="F1640" s="824">
        <v>0.34799999999999998</v>
      </c>
      <c r="G1640" s="375" t="s">
        <v>1025</v>
      </c>
      <c r="H1640" s="375" t="s">
        <v>400</v>
      </c>
      <c r="I1640" s="763">
        <v>0.98071797754740708</v>
      </c>
      <c r="J1640" s="375" t="s">
        <v>1023</v>
      </c>
      <c r="K1640" s="375" t="s">
        <v>477</v>
      </c>
      <c r="L1640" s="375" t="s">
        <v>1024</v>
      </c>
      <c r="M1640" s="375" t="s">
        <v>475</v>
      </c>
      <c r="N1640" s="831" t="s">
        <v>753</v>
      </c>
      <c r="U1640" s="862"/>
    </row>
    <row r="1641" spans="1:21" x14ac:dyDescent="0.4">
      <c r="A1641" s="428" t="s">
        <v>49</v>
      </c>
      <c r="B1641" s="375" t="s">
        <v>418</v>
      </c>
      <c r="C1641" s="375" t="s">
        <v>59</v>
      </c>
      <c r="D1641" s="375" t="s">
        <v>406</v>
      </c>
      <c r="E1641" s="375" t="s">
        <v>750</v>
      </c>
      <c r="F1641" s="824">
        <v>0.34799999999999998</v>
      </c>
      <c r="G1641" s="375" t="s">
        <v>387</v>
      </c>
      <c r="H1641" s="375" t="s">
        <v>401</v>
      </c>
      <c r="I1641" s="378">
        <v>1.2481811323414514E-5</v>
      </c>
      <c r="J1641" s="375" t="s">
        <v>1023</v>
      </c>
      <c r="K1641" s="375" t="s">
        <v>477</v>
      </c>
      <c r="L1641" s="375" t="s">
        <v>1024</v>
      </c>
      <c r="M1641" s="375" t="s">
        <v>475</v>
      </c>
      <c r="N1641" s="831" t="s">
        <v>755</v>
      </c>
      <c r="U1641" s="862"/>
    </row>
    <row r="1642" spans="1:21" x14ac:dyDescent="0.4">
      <c r="A1642" s="428" t="s">
        <v>49</v>
      </c>
      <c r="B1642" s="375" t="s">
        <v>418</v>
      </c>
      <c r="C1642" s="375" t="s">
        <v>59</v>
      </c>
      <c r="D1642" s="375" t="s">
        <v>406</v>
      </c>
      <c r="E1642" s="375" t="s">
        <v>750</v>
      </c>
      <c r="F1642" s="824">
        <v>0.34799999999999998</v>
      </c>
      <c r="G1642" s="375" t="s">
        <v>388</v>
      </c>
      <c r="H1642" s="375" t="s">
        <v>401</v>
      </c>
      <c r="I1642" s="378">
        <v>1.0200174856380033E-4</v>
      </c>
      <c r="J1642" s="375" t="s">
        <v>1023</v>
      </c>
      <c r="K1642" s="375" t="s">
        <v>477</v>
      </c>
      <c r="L1642" s="375" t="s">
        <v>1024</v>
      </c>
      <c r="M1642" s="375" t="s">
        <v>475</v>
      </c>
      <c r="N1642" s="831" t="s">
        <v>755</v>
      </c>
      <c r="U1642" s="862"/>
    </row>
    <row r="1643" spans="1:21" x14ac:dyDescent="0.4">
      <c r="A1643" s="428" t="s">
        <v>49</v>
      </c>
      <c r="B1643" s="375" t="s">
        <v>418</v>
      </c>
      <c r="C1643" s="375" t="s">
        <v>59</v>
      </c>
      <c r="D1643" s="375" t="s">
        <v>406</v>
      </c>
      <c r="E1643" s="375" t="s">
        <v>750</v>
      </c>
      <c r="F1643" s="824">
        <v>0.34799999999999998</v>
      </c>
      <c r="G1643" s="375" t="s">
        <v>389</v>
      </c>
      <c r="H1643" s="375" t="s">
        <v>401</v>
      </c>
      <c r="I1643" s="378">
        <v>6.2804852142016104E-4</v>
      </c>
      <c r="J1643" s="375" t="s">
        <v>1023</v>
      </c>
      <c r="K1643" s="375" t="s">
        <v>477</v>
      </c>
      <c r="L1643" s="375" t="s">
        <v>1024</v>
      </c>
      <c r="M1643" s="375" t="s">
        <v>475</v>
      </c>
      <c r="N1643" s="831" t="s">
        <v>755</v>
      </c>
      <c r="U1643" s="862"/>
    </row>
    <row r="1644" spans="1:21" x14ac:dyDescent="0.4">
      <c r="A1644" s="428" t="s">
        <v>49</v>
      </c>
      <c r="B1644" s="375" t="s">
        <v>418</v>
      </c>
      <c r="C1644" s="375" t="s">
        <v>59</v>
      </c>
      <c r="D1644" s="375" t="s">
        <v>406</v>
      </c>
      <c r="E1644" s="375" t="s">
        <v>750</v>
      </c>
      <c r="F1644" s="824">
        <v>0.34799999999999998</v>
      </c>
      <c r="G1644" s="375" t="s">
        <v>390</v>
      </c>
      <c r="H1644" s="375" t="s">
        <v>401</v>
      </c>
      <c r="I1644" s="378">
        <v>2.403922356970045E-4</v>
      </c>
      <c r="J1644" s="375" t="s">
        <v>1023</v>
      </c>
      <c r="K1644" s="375" t="s">
        <v>477</v>
      </c>
      <c r="L1644" s="375" t="s">
        <v>1024</v>
      </c>
      <c r="M1644" s="375" t="s">
        <v>475</v>
      </c>
      <c r="N1644" s="831" t="s">
        <v>755</v>
      </c>
      <c r="U1644" s="862"/>
    </row>
    <row r="1645" spans="1:21" x14ac:dyDescent="0.4">
      <c r="A1645" s="428" t="s">
        <v>49</v>
      </c>
      <c r="B1645" s="375" t="s">
        <v>418</v>
      </c>
      <c r="C1645" s="375" t="s">
        <v>59</v>
      </c>
      <c r="D1645" s="375" t="s">
        <v>406</v>
      </c>
      <c r="E1645" s="375" t="s">
        <v>750</v>
      </c>
      <c r="F1645" s="824">
        <v>0.34799999999999998</v>
      </c>
      <c r="G1645" s="375" t="s">
        <v>391</v>
      </c>
      <c r="H1645" s="375" t="s">
        <v>401</v>
      </c>
      <c r="I1645" s="378">
        <v>1.4434185442184841E-4</v>
      </c>
      <c r="J1645" s="375" t="s">
        <v>1023</v>
      </c>
      <c r="K1645" s="375" t="s">
        <v>477</v>
      </c>
      <c r="L1645" s="375" t="s">
        <v>1024</v>
      </c>
      <c r="M1645" s="375" t="s">
        <v>475</v>
      </c>
      <c r="N1645" s="831" t="s">
        <v>755</v>
      </c>
      <c r="U1645" s="862"/>
    </row>
    <row r="1646" spans="1:21" x14ac:dyDescent="0.4">
      <c r="A1646" s="428" t="s">
        <v>49</v>
      </c>
      <c r="B1646" s="375" t="s">
        <v>418</v>
      </c>
      <c r="C1646" s="375" t="s">
        <v>59</v>
      </c>
      <c r="D1646" s="375" t="s">
        <v>406</v>
      </c>
      <c r="E1646" s="375" t="s">
        <v>750</v>
      </c>
      <c r="F1646" s="824">
        <v>0.34799999999999998</v>
      </c>
      <c r="G1646" s="375" t="s">
        <v>392</v>
      </c>
      <c r="H1646" s="375" t="s">
        <v>401</v>
      </c>
      <c r="I1646" s="378">
        <v>1.6210189873570424E-3</v>
      </c>
      <c r="J1646" s="375" t="s">
        <v>1023</v>
      </c>
      <c r="K1646" s="375" t="s">
        <v>477</v>
      </c>
      <c r="L1646" s="375" t="s">
        <v>1024</v>
      </c>
      <c r="M1646" s="375" t="s">
        <v>475</v>
      </c>
      <c r="N1646" s="831" t="s">
        <v>755</v>
      </c>
      <c r="U1646" s="862"/>
    </row>
    <row r="1647" spans="1:21" x14ac:dyDescent="0.4">
      <c r="A1647" s="428" t="s">
        <v>49</v>
      </c>
      <c r="B1647" s="375" t="s">
        <v>418</v>
      </c>
      <c r="C1647" s="375" t="s">
        <v>59</v>
      </c>
      <c r="D1647" s="375" t="s">
        <v>406</v>
      </c>
      <c r="E1647" s="375" t="s">
        <v>750</v>
      </c>
      <c r="F1647" s="824">
        <v>0.34799999999999998</v>
      </c>
      <c r="G1647" s="375" t="s">
        <v>393</v>
      </c>
      <c r="H1647" s="375" t="s">
        <v>401</v>
      </c>
      <c r="I1647" s="378">
        <v>6.2010551635696922E-6</v>
      </c>
      <c r="J1647" s="375" t="s">
        <v>1023</v>
      </c>
      <c r="K1647" s="375" t="s">
        <v>477</v>
      </c>
      <c r="L1647" s="375" t="s">
        <v>1024</v>
      </c>
      <c r="M1647" s="375" t="s">
        <v>475</v>
      </c>
      <c r="N1647" s="831" t="s">
        <v>755</v>
      </c>
      <c r="U1647" s="862"/>
    </row>
    <row r="1648" spans="1:21" x14ac:dyDescent="0.4">
      <c r="A1648" s="428" t="s">
        <v>49</v>
      </c>
      <c r="B1648" s="375" t="s">
        <v>418</v>
      </c>
      <c r="C1648" s="375" t="s">
        <v>59</v>
      </c>
      <c r="D1648" s="375" t="s">
        <v>406</v>
      </c>
      <c r="E1648" s="375" t="s">
        <v>750</v>
      </c>
      <c r="F1648" s="824">
        <v>0.34799999999999998</v>
      </c>
      <c r="G1648" s="375" t="s">
        <v>394</v>
      </c>
      <c r="H1648" s="375" t="s">
        <v>401</v>
      </c>
      <c r="I1648" s="378">
        <v>1.168238313690641E-5</v>
      </c>
      <c r="J1648" s="375" t="s">
        <v>1023</v>
      </c>
      <c r="K1648" s="375" t="s">
        <v>477</v>
      </c>
      <c r="L1648" s="375" t="s">
        <v>1024</v>
      </c>
      <c r="M1648" s="375" t="s">
        <v>475</v>
      </c>
      <c r="N1648" s="831" t="s">
        <v>755</v>
      </c>
      <c r="U1648" s="862"/>
    </row>
    <row r="1649" spans="1:21" x14ac:dyDescent="0.4">
      <c r="A1649" s="428" t="s">
        <v>49</v>
      </c>
      <c r="B1649" s="375" t="s">
        <v>418</v>
      </c>
      <c r="C1649" s="375" t="s">
        <v>59</v>
      </c>
      <c r="D1649" s="375" t="s">
        <v>406</v>
      </c>
      <c r="E1649" s="375" t="s">
        <v>750</v>
      </c>
      <c r="F1649" s="824">
        <v>0.34799999999999998</v>
      </c>
      <c r="G1649" s="375" t="s">
        <v>395</v>
      </c>
      <c r="H1649" s="375" t="s">
        <v>401</v>
      </c>
      <c r="I1649" s="378">
        <v>1.1288505074025222E-5</v>
      </c>
      <c r="J1649" s="375" t="s">
        <v>1023</v>
      </c>
      <c r="K1649" s="375" t="s">
        <v>477</v>
      </c>
      <c r="L1649" s="375" t="s">
        <v>1024</v>
      </c>
      <c r="M1649" s="375" t="s">
        <v>475</v>
      </c>
      <c r="N1649" s="831" t="s">
        <v>755</v>
      </c>
      <c r="U1649" s="862"/>
    </row>
    <row r="1650" spans="1:21" x14ac:dyDescent="0.4">
      <c r="A1650" s="428" t="s">
        <v>49</v>
      </c>
      <c r="B1650" s="375" t="s">
        <v>418</v>
      </c>
      <c r="C1650" s="375" t="s">
        <v>59</v>
      </c>
      <c r="D1650" s="375" t="s">
        <v>406</v>
      </c>
      <c r="E1650" s="375" t="s">
        <v>750</v>
      </c>
      <c r="F1650" s="824">
        <v>0.34799999999999998</v>
      </c>
      <c r="G1650" s="375" t="s">
        <v>396</v>
      </c>
      <c r="H1650" s="375" t="s">
        <v>401</v>
      </c>
      <c r="I1650" s="378">
        <v>1.6007890236458171E-5</v>
      </c>
      <c r="J1650" s="375" t="s">
        <v>1023</v>
      </c>
      <c r="K1650" s="378" t="s">
        <v>477</v>
      </c>
      <c r="L1650" s="375" t="s">
        <v>1024</v>
      </c>
      <c r="M1650" s="375" t="s">
        <v>475</v>
      </c>
      <c r="N1650" s="831" t="s">
        <v>755</v>
      </c>
      <c r="U1650" s="862"/>
    </row>
    <row r="1651" spans="1:21" x14ac:dyDescent="0.4">
      <c r="A1651" s="428" t="s">
        <v>49</v>
      </c>
      <c r="B1651" s="375" t="s">
        <v>418</v>
      </c>
      <c r="C1651" s="375" t="s">
        <v>59</v>
      </c>
      <c r="D1651" s="375" t="s">
        <v>406</v>
      </c>
      <c r="E1651" s="375" t="s">
        <v>750</v>
      </c>
      <c r="F1651" s="824">
        <v>0.34799999999999998</v>
      </c>
      <c r="G1651" s="375" t="s">
        <v>1025</v>
      </c>
      <c r="H1651" s="375" t="s">
        <v>401</v>
      </c>
      <c r="I1651" s="378">
        <v>0.9815143500808271</v>
      </c>
      <c r="J1651" s="375" t="s">
        <v>1023</v>
      </c>
      <c r="K1651" s="378" t="s">
        <v>477</v>
      </c>
      <c r="L1651" s="375" t="s">
        <v>1024</v>
      </c>
      <c r="M1651" s="375" t="s">
        <v>475</v>
      </c>
      <c r="N1651" s="831" t="s">
        <v>755</v>
      </c>
      <c r="U1651" s="862"/>
    </row>
    <row r="1652" spans="1:21" x14ac:dyDescent="0.4">
      <c r="A1652" s="428" t="s">
        <v>49</v>
      </c>
      <c r="B1652" s="375" t="s">
        <v>418</v>
      </c>
      <c r="C1652" s="375" t="s">
        <v>60</v>
      </c>
      <c r="D1652" s="375" t="s">
        <v>52</v>
      </c>
      <c r="E1652" s="375"/>
      <c r="F1652" s="824">
        <v>0.22500000000000001</v>
      </c>
      <c r="G1652" s="375" t="s">
        <v>387</v>
      </c>
      <c r="H1652" s="375" t="s">
        <v>400</v>
      </c>
      <c r="I1652" s="763">
        <v>2.400000568690408E-5</v>
      </c>
      <c r="J1652" s="375" t="s">
        <v>1023</v>
      </c>
      <c r="K1652" s="375" t="s">
        <v>477</v>
      </c>
      <c r="L1652" s="375" t="s">
        <v>1024</v>
      </c>
      <c r="M1652" s="375" t="s">
        <v>475</v>
      </c>
      <c r="N1652" s="831" t="s">
        <v>769</v>
      </c>
      <c r="U1652" s="862"/>
    </row>
    <row r="1653" spans="1:21" x14ac:dyDescent="0.4">
      <c r="A1653" s="428" t="s">
        <v>49</v>
      </c>
      <c r="B1653" s="375" t="s">
        <v>418</v>
      </c>
      <c r="C1653" s="375" t="s">
        <v>60</v>
      </c>
      <c r="D1653" s="375" t="s">
        <v>52</v>
      </c>
      <c r="E1653" s="375"/>
      <c r="F1653" s="824">
        <v>0.22500000000000001</v>
      </c>
      <c r="G1653" s="375" t="s">
        <v>388</v>
      </c>
      <c r="H1653" s="375" t="s">
        <v>400</v>
      </c>
      <c r="I1653" s="763">
        <v>2.0400004833868472E-4</v>
      </c>
      <c r="J1653" s="375" t="s">
        <v>1023</v>
      </c>
      <c r="K1653" s="375" t="s">
        <v>477</v>
      </c>
      <c r="L1653" s="375" t="s">
        <v>1024</v>
      </c>
      <c r="M1653" s="375" t="s">
        <v>475</v>
      </c>
      <c r="N1653" s="831" t="s">
        <v>769</v>
      </c>
      <c r="U1653" s="862"/>
    </row>
    <row r="1654" spans="1:21" x14ac:dyDescent="0.4">
      <c r="A1654" s="428" t="s">
        <v>49</v>
      </c>
      <c r="B1654" s="375" t="s">
        <v>418</v>
      </c>
      <c r="C1654" s="375" t="s">
        <v>60</v>
      </c>
      <c r="D1654" s="375" t="s">
        <v>52</v>
      </c>
      <c r="E1654" s="375"/>
      <c r="F1654" s="824">
        <v>0.22500000000000001</v>
      </c>
      <c r="G1654" s="375" t="s">
        <v>389</v>
      </c>
      <c r="H1654" s="375" t="s">
        <v>400</v>
      </c>
      <c r="I1654" s="763">
        <v>2.8480006748459511E-3</v>
      </c>
      <c r="J1654" s="375" t="s">
        <v>1023</v>
      </c>
      <c r="K1654" s="375" t="s">
        <v>477</v>
      </c>
      <c r="L1654" s="375" t="s">
        <v>1024</v>
      </c>
      <c r="M1654" s="375" t="s">
        <v>475</v>
      </c>
      <c r="N1654" s="831" t="s">
        <v>769</v>
      </c>
      <c r="U1654" s="862"/>
    </row>
    <row r="1655" spans="1:21" x14ac:dyDescent="0.4">
      <c r="A1655" s="428" t="s">
        <v>49</v>
      </c>
      <c r="B1655" s="375" t="s">
        <v>418</v>
      </c>
      <c r="C1655" s="375" t="s">
        <v>60</v>
      </c>
      <c r="D1655" s="375" t="s">
        <v>52</v>
      </c>
      <c r="E1655" s="378"/>
      <c r="F1655" s="824">
        <v>0.22500000000000001</v>
      </c>
      <c r="G1655" s="375" t="s">
        <v>390</v>
      </c>
      <c r="H1655" s="375" t="s">
        <v>400</v>
      </c>
      <c r="I1655" s="763">
        <v>1.1800002796061175E-4</v>
      </c>
      <c r="J1655" s="375" t="s">
        <v>1023</v>
      </c>
      <c r="K1655" s="375" t="s">
        <v>477</v>
      </c>
      <c r="L1655" s="375" t="s">
        <v>1024</v>
      </c>
      <c r="M1655" s="375" t="s">
        <v>475</v>
      </c>
      <c r="N1655" s="831" t="s">
        <v>769</v>
      </c>
      <c r="U1655" s="862"/>
    </row>
    <row r="1656" spans="1:21" x14ac:dyDescent="0.4">
      <c r="A1656" s="428" t="s">
        <v>49</v>
      </c>
      <c r="B1656" s="375" t="s">
        <v>418</v>
      </c>
      <c r="C1656" s="375" t="s">
        <v>60</v>
      </c>
      <c r="D1656" s="375" t="s">
        <v>52</v>
      </c>
      <c r="E1656" s="378"/>
      <c r="F1656" s="824">
        <v>0.22500000000000001</v>
      </c>
      <c r="G1656" s="375" t="s">
        <v>391</v>
      </c>
      <c r="H1656" s="375" t="s">
        <v>400</v>
      </c>
      <c r="I1656" s="763">
        <v>1.1800002796061175E-4</v>
      </c>
      <c r="J1656" s="375" t="s">
        <v>1023</v>
      </c>
      <c r="K1656" s="375" t="s">
        <v>477</v>
      </c>
      <c r="L1656" s="375" t="s">
        <v>1024</v>
      </c>
      <c r="M1656" s="375" t="s">
        <v>475</v>
      </c>
      <c r="N1656" s="831" t="s">
        <v>769</v>
      </c>
      <c r="U1656" s="862"/>
    </row>
    <row r="1657" spans="1:21" x14ac:dyDescent="0.4">
      <c r="A1657" s="428" t="s">
        <v>49</v>
      </c>
      <c r="B1657" s="375" t="s">
        <v>418</v>
      </c>
      <c r="C1657" s="375" t="s">
        <v>60</v>
      </c>
      <c r="D1657" s="375" t="s">
        <v>52</v>
      </c>
      <c r="E1657" s="378"/>
      <c r="F1657" s="824">
        <v>0.22500000000000001</v>
      </c>
      <c r="G1657" s="375" t="s">
        <v>392</v>
      </c>
      <c r="H1657" s="375" t="s">
        <v>400</v>
      </c>
      <c r="I1657" s="763">
        <v>8.9630021238217214E-3</v>
      </c>
      <c r="J1657" s="375" t="s">
        <v>1023</v>
      </c>
      <c r="K1657" s="375" t="s">
        <v>477</v>
      </c>
      <c r="L1657" s="375" t="s">
        <v>1024</v>
      </c>
      <c r="M1657" s="375" t="s">
        <v>475</v>
      </c>
      <c r="N1657" s="831" t="s">
        <v>769</v>
      </c>
      <c r="U1657" s="862"/>
    </row>
    <row r="1658" spans="1:21" x14ac:dyDescent="0.4">
      <c r="A1658" s="428" t="s">
        <v>49</v>
      </c>
      <c r="B1658" s="375" t="s">
        <v>418</v>
      </c>
      <c r="C1658" s="375" t="s">
        <v>60</v>
      </c>
      <c r="D1658" s="375" t="s">
        <v>52</v>
      </c>
      <c r="E1658" s="378"/>
      <c r="F1658" s="824">
        <v>0.22500000000000001</v>
      </c>
      <c r="G1658" s="375" t="s">
        <v>393</v>
      </c>
      <c r="H1658" s="375" t="s">
        <v>400</v>
      </c>
      <c r="I1658" s="763">
        <v>5.074001202306304E-6</v>
      </c>
      <c r="J1658" s="375" t="s">
        <v>1023</v>
      </c>
      <c r="K1658" s="375" t="s">
        <v>477</v>
      </c>
      <c r="L1658" s="375" t="s">
        <v>1024</v>
      </c>
      <c r="M1658" s="375" t="s">
        <v>475</v>
      </c>
      <c r="N1658" s="831" t="s">
        <v>769</v>
      </c>
      <c r="U1658" s="862"/>
    </row>
    <row r="1659" spans="1:21" x14ac:dyDescent="0.4">
      <c r="A1659" s="410" t="s">
        <v>49</v>
      </c>
      <c r="B1659" s="381" t="s">
        <v>418</v>
      </c>
      <c r="C1659" s="381" t="s">
        <v>60</v>
      </c>
      <c r="D1659" s="381" t="s">
        <v>52</v>
      </c>
      <c r="E1659" s="425"/>
      <c r="F1659" s="863">
        <v>0.22500000000000001</v>
      </c>
      <c r="G1659" s="381" t="s">
        <v>394</v>
      </c>
      <c r="H1659" s="381" t="s">
        <v>400</v>
      </c>
      <c r="I1659" s="861">
        <v>9.5580022648095496E-6</v>
      </c>
      <c r="J1659" s="375" t="s">
        <v>1023</v>
      </c>
      <c r="K1659" s="375" t="s">
        <v>477</v>
      </c>
      <c r="L1659" s="375" t="s">
        <v>1024</v>
      </c>
      <c r="M1659" s="375" t="s">
        <v>475</v>
      </c>
      <c r="N1659" s="382" t="s">
        <v>769</v>
      </c>
      <c r="U1659" s="862"/>
    </row>
    <row r="1660" spans="1:21" x14ac:dyDescent="0.4">
      <c r="A1660" s="428" t="s">
        <v>49</v>
      </c>
      <c r="B1660" s="375" t="s">
        <v>418</v>
      </c>
      <c r="C1660" s="375" t="s">
        <v>60</v>
      </c>
      <c r="D1660" s="375" t="s">
        <v>52</v>
      </c>
      <c r="E1660" s="378"/>
      <c r="F1660" s="824">
        <v>0.22500000000000001</v>
      </c>
      <c r="G1660" s="375" t="s">
        <v>395</v>
      </c>
      <c r="H1660" s="375" t="s">
        <v>400</v>
      </c>
      <c r="I1660" s="763">
        <v>1.6000003791269388E-5</v>
      </c>
      <c r="J1660" s="375" t="s">
        <v>1023</v>
      </c>
      <c r="K1660" s="375" t="s">
        <v>477</v>
      </c>
      <c r="L1660" s="375" t="s">
        <v>1024</v>
      </c>
      <c r="M1660" s="375" t="s">
        <v>475</v>
      </c>
      <c r="N1660" s="831" t="s">
        <v>769</v>
      </c>
      <c r="U1660" s="862"/>
    </row>
    <row r="1661" spans="1:21" x14ac:dyDescent="0.4">
      <c r="A1661" s="428" t="s">
        <v>49</v>
      </c>
      <c r="B1661" s="375" t="s">
        <v>418</v>
      </c>
      <c r="C1661" s="375" t="s">
        <v>60</v>
      </c>
      <c r="D1661" s="375" t="s">
        <v>52</v>
      </c>
      <c r="E1661" s="378"/>
      <c r="F1661" s="824">
        <v>0.22500000000000001</v>
      </c>
      <c r="G1661" s="375" t="s">
        <v>396</v>
      </c>
      <c r="H1661" s="375" t="s">
        <v>400</v>
      </c>
      <c r="I1661" s="763">
        <v>2.400000568690408E-5</v>
      </c>
      <c r="J1661" s="375" t="s">
        <v>1023</v>
      </c>
      <c r="K1661" s="375" t="s">
        <v>477</v>
      </c>
      <c r="L1661" s="375" t="s">
        <v>1024</v>
      </c>
      <c r="M1661" s="375" t="s">
        <v>475</v>
      </c>
      <c r="N1661" s="831" t="s">
        <v>769</v>
      </c>
      <c r="U1661" s="862"/>
    </row>
    <row r="1662" spans="1:21" x14ac:dyDescent="0.4">
      <c r="A1662" s="428" t="s">
        <v>49</v>
      </c>
      <c r="B1662" s="375" t="s">
        <v>418</v>
      </c>
      <c r="C1662" s="375" t="s">
        <v>60</v>
      </c>
      <c r="D1662" s="375" t="s">
        <v>52</v>
      </c>
      <c r="E1662" s="378"/>
      <c r="F1662" s="824">
        <v>0.22500000000000001</v>
      </c>
      <c r="G1662" s="375" t="s">
        <v>1025</v>
      </c>
      <c r="H1662" s="375" t="s">
        <v>400</v>
      </c>
      <c r="I1662" s="763">
        <v>1.5167378599110761</v>
      </c>
      <c r="J1662" s="375" t="s">
        <v>1023</v>
      </c>
      <c r="K1662" s="375" t="s">
        <v>477</v>
      </c>
      <c r="L1662" s="375" t="s">
        <v>1024</v>
      </c>
      <c r="M1662" s="375" t="s">
        <v>475</v>
      </c>
      <c r="N1662" s="831" t="s">
        <v>769</v>
      </c>
      <c r="U1662" s="862"/>
    </row>
    <row r="1663" spans="1:21" x14ac:dyDescent="0.4">
      <c r="A1663" s="428" t="s">
        <v>49</v>
      </c>
      <c r="B1663" s="375" t="s">
        <v>418</v>
      </c>
      <c r="C1663" s="375" t="s">
        <v>60</v>
      </c>
      <c r="D1663" s="375" t="s">
        <v>52</v>
      </c>
      <c r="E1663" s="378"/>
      <c r="F1663" s="824">
        <v>0.22500000000000001</v>
      </c>
      <c r="G1663" s="375" t="s">
        <v>387</v>
      </c>
      <c r="H1663" s="375" t="s">
        <v>401</v>
      </c>
      <c r="I1663" s="378">
        <v>2.4811814245061489E-5</v>
      </c>
      <c r="J1663" s="375" t="s">
        <v>1023</v>
      </c>
      <c r="K1663" s="375" t="s">
        <v>477</v>
      </c>
      <c r="L1663" s="375" t="s">
        <v>1024</v>
      </c>
      <c r="M1663" s="375" t="s">
        <v>475</v>
      </c>
      <c r="N1663" s="831" t="s">
        <v>773</v>
      </c>
      <c r="U1663" s="862"/>
    </row>
    <row r="1664" spans="1:21" x14ac:dyDescent="0.4">
      <c r="A1664" s="428" t="s">
        <v>49</v>
      </c>
      <c r="B1664" s="375" t="s">
        <v>418</v>
      </c>
      <c r="C1664" s="375" t="s">
        <v>60</v>
      </c>
      <c r="D1664" s="375" t="s">
        <v>52</v>
      </c>
      <c r="E1664" s="378"/>
      <c r="F1664" s="824">
        <v>0.22500000000000001</v>
      </c>
      <c r="G1664" s="375" t="s">
        <v>388</v>
      </c>
      <c r="H1664" s="375" t="s">
        <v>401</v>
      </c>
      <c r="I1664" s="378">
        <v>2.0946177402691334E-4</v>
      </c>
      <c r="J1664" s="375" t="s">
        <v>1023</v>
      </c>
      <c r="K1664" s="375" t="s">
        <v>477</v>
      </c>
      <c r="L1664" s="375" t="s">
        <v>1024</v>
      </c>
      <c r="M1664" s="375" t="s">
        <v>475</v>
      </c>
      <c r="N1664" s="831" t="s">
        <v>773</v>
      </c>
      <c r="U1664" s="862"/>
    </row>
    <row r="1665" spans="1:21" x14ac:dyDescent="0.4">
      <c r="A1665" s="428" t="s">
        <v>49</v>
      </c>
      <c r="B1665" s="375" t="s">
        <v>418</v>
      </c>
      <c r="C1665" s="375" t="s">
        <v>60</v>
      </c>
      <c r="D1665" s="375" t="s">
        <v>52</v>
      </c>
      <c r="E1665" s="378"/>
      <c r="F1665" s="824">
        <v>0.22500000000000001</v>
      </c>
      <c r="G1665" s="375" t="s">
        <v>389</v>
      </c>
      <c r="H1665" s="375" t="s">
        <v>401</v>
      </c>
      <c r="I1665" s="378">
        <v>2.8488290476436128E-3</v>
      </c>
      <c r="J1665" s="375" t="s">
        <v>1023</v>
      </c>
      <c r="K1665" s="375" t="s">
        <v>477</v>
      </c>
      <c r="L1665" s="375" t="s">
        <v>1024</v>
      </c>
      <c r="M1665" s="375" t="s">
        <v>475</v>
      </c>
      <c r="N1665" s="831" t="s">
        <v>773</v>
      </c>
      <c r="U1665" s="862"/>
    </row>
    <row r="1666" spans="1:21" x14ac:dyDescent="0.4">
      <c r="A1666" s="428" t="s">
        <v>49</v>
      </c>
      <c r="B1666" s="375" t="s">
        <v>418</v>
      </c>
      <c r="C1666" s="375" t="s">
        <v>60</v>
      </c>
      <c r="D1666" s="375" t="s">
        <v>52</v>
      </c>
      <c r="E1666" s="378"/>
      <c r="F1666" s="824">
        <v>0.22500000000000001</v>
      </c>
      <c r="G1666" s="375" t="s">
        <v>390</v>
      </c>
      <c r="H1666" s="375" t="s">
        <v>401</v>
      </c>
      <c r="I1666" s="378">
        <v>1.1850220681464038E-4</v>
      </c>
      <c r="J1666" s="375" t="s">
        <v>1023</v>
      </c>
      <c r="K1666" s="375" t="s">
        <v>477</v>
      </c>
      <c r="L1666" s="375" t="s">
        <v>1024</v>
      </c>
      <c r="M1666" s="375" t="s">
        <v>475</v>
      </c>
      <c r="N1666" s="831" t="s">
        <v>773</v>
      </c>
      <c r="U1666" s="862"/>
    </row>
    <row r="1667" spans="1:21" x14ac:dyDescent="0.4">
      <c r="A1667" s="428" t="s">
        <v>49</v>
      </c>
      <c r="B1667" s="375" t="s">
        <v>418</v>
      </c>
      <c r="C1667" s="375" t="s">
        <v>60</v>
      </c>
      <c r="D1667" s="375" t="s">
        <v>52</v>
      </c>
      <c r="E1667" s="378"/>
      <c r="F1667" s="824">
        <v>0.22500000000000001</v>
      </c>
      <c r="G1667" s="375" t="s">
        <v>391</v>
      </c>
      <c r="H1667" s="375" t="s">
        <v>401</v>
      </c>
      <c r="I1667" s="378">
        <v>1.1823184823497069E-4</v>
      </c>
      <c r="J1667" s="375" t="s">
        <v>1023</v>
      </c>
      <c r="K1667" s="375" t="s">
        <v>477</v>
      </c>
      <c r="L1667" s="375" t="s">
        <v>1024</v>
      </c>
      <c r="M1667" s="375" t="s">
        <v>475</v>
      </c>
      <c r="N1667" s="831" t="s">
        <v>773</v>
      </c>
      <c r="U1667" s="862"/>
    </row>
    <row r="1668" spans="1:21" x14ac:dyDescent="0.4">
      <c r="A1668" s="428" t="s">
        <v>49</v>
      </c>
      <c r="B1668" s="375" t="s">
        <v>418</v>
      </c>
      <c r="C1668" s="375" t="s">
        <v>60</v>
      </c>
      <c r="D1668" s="375" t="s">
        <v>52</v>
      </c>
      <c r="E1668" s="378"/>
      <c r="F1668" s="824">
        <v>0.22500000000000001</v>
      </c>
      <c r="G1668" s="375" t="s">
        <v>392</v>
      </c>
      <c r="H1668" s="375" t="s">
        <v>401</v>
      </c>
      <c r="I1668" s="378">
        <v>8.9658307277416249E-3</v>
      </c>
      <c r="J1668" s="375" t="s">
        <v>1023</v>
      </c>
      <c r="K1668" s="375" t="s">
        <v>477</v>
      </c>
      <c r="L1668" s="375" t="s">
        <v>1024</v>
      </c>
      <c r="M1668" s="375" t="s">
        <v>475</v>
      </c>
      <c r="N1668" s="831" t="s">
        <v>773</v>
      </c>
      <c r="U1668" s="862"/>
    </row>
    <row r="1669" spans="1:21" x14ac:dyDescent="0.4">
      <c r="A1669" s="428" t="s">
        <v>49</v>
      </c>
      <c r="B1669" s="375" t="s">
        <v>418</v>
      </c>
      <c r="C1669" s="375" t="s">
        <v>60</v>
      </c>
      <c r="D1669" s="375" t="s">
        <v>52</v>
      </c>
      <c r="E1669" s="378"/>
      <c r="F1669" s="824">
        <v>0.22500000000000001</v>
      </c>
      <c r="G1669" s="375" t="s">
        <v>393</v>
      </c>
      <c r="H1669" s="375" t="s">
        <v>401</v>
      </c>
      <c r="I1669" s="378">
        <v>5.0783248975339477E-6</v>
      </c>
      <c r="J1669" s="375" t="s">
        <v>1023</v>
      </c>
      <c r="K1669" s="375" t="s">
        <v>477</v>
      </c>
      <c r="L1669" s="375" t="s">
        <v>1024</v>
      </c>
      <c r="M1669" s="375" t="s">
        <v>475</v>
      </c>
      <c r="N1669" s="831" t="s">
        <v>773</v>
      </c>
      <c r="U1669" s="862"/>
    </row>
    <row r="1670" spans="1:21" x14ac:dyDescent="0.4">
      <c r="A1670" s="428" t="s">
        <v>49</v>
      </c>
      <c r="B1670" s="375" t="s">
        <v>418</v>
      </c>
      <c r="C1670" s="375" t="s">
        <v>60</v>
      </c>
      <c r="D1670" s="375" t="s">
        <v>52</v>
      </c>
      <c r="E1670" s="378"/>
      <c r="F1670" s="824">
        <v>0.22500000000000001</v>
      </c>
      <c r="G1670" s="375" t="s">
        <v>394</v>
      </c>
      <c r="H1670" s="375" t="s">
        <v>401</v>
      </c>
      <c r="I1670" s="378">
        <v>9.5674726357693128E-6</v>
      </c>
      <c r="J1670" s="375" t="s">
        <v>1023</v>
      </c>
      <c r="K1670" s="375" t="s">
        <v>477</v>
      </c>
      <c r="L1670" s="375" t="s">
        <v>1024</v>
      </c>
      <c r="M1670" s="375" t="s">
        <v>475</v>
      </c>
      <c r="N1670" s="831" t="s">
        <v>773</v>
      </c>
      <c r="U1670" s="862"/>
    </row>
    <row r="1671" spans="1:21" x14ac:dyDescent="0.4">
      <c r="A1671" s="428" t="s">
        <v>49</v>
      </c>
      <c r="B1671" s="375" t="s">
        <v>418</v>
      </c>
      <c r="C1671" s="375" t="s">
        <v>60</v>
      </c>
      <c r="D1671" s="375" t="s">
        <v>52</v>
      </c>
      <c r="E1671" s="375"/>
      <c r="F1671" s="824">
        <v>0.22500000000000001</v>
      </c>
      <c r="G1671" s="375" t="s">
        <v>395</v>
      </c>
      <c r="H1671" s="375" t="s">
        <v>401</v>
      </c>
      <c r="I1671" s="378">
        <v>1.7288506495751242E-5</v>
      </c>
      <c r="J1671" s="375" t="s">
        <v>1023</v>
      </c>
      <c r="K1671" s="375" t="s">
        <v>477</v>
      </c>
      <c r="L1671" s="375" t="s">
        <v>1024</v>
      </c>
      <c r="M1671" s="375" t="s">
        <v>475</v>
      </c>
      <c r="N1671" s="831" t="s">
        <v>773</v>
      </c>
      <c r="U1671" s="862"/>
    </row>
    <row r="1672" spans="1:21" x14ac:dyDescent="0.4">
      <c r="A1672" s="428" t="s">
        <v>49</v>
      </c>
      <c r="B1672" s="375" t="s">
        <v>418</v>
      </c>
      <c r="C1672" s="375" t="s">
        <v>60</v>
      </c>
      <c r="D1672" s="375" t="s">
        <v>52</v>
      </c>
      <c r="E1672" s="375"/>
      <c r="F1672" s="824">
        <v>0.22500000000000001</v>
      </c>
      <c r="G1672" s="375" t="s">
        <v>396</v>
      </c>
      <c r="H1672" s="375" t="s">
        <v>401</v>
      </c>
      <c r="I1672" s="378">
        <v>2.4007892132092866E-5</v>
      </c>
      <c r="J1672" s="375" t="s">
        <v>1023</v>
      </c>
      <c r="K1672" s="375" t="s">
        <v>477</v>
      </c>
      <c r="L1672" s="375" t="s">
        <v>1024</v>
      </c>
      <c r="M1672" s="375" t="s">
        <v>475</v>
      </c>
      <c r="N1672" s="831" t="s">
        <v>773</v>
      </c>
      <c r="U1672" s="862"/>
    </row>
    <row r="1673" spans="1:21" x14ac:dyDescent="0.4">
      <c r="A1673" s="428" t="s">
        <v>49</v>
      </c>
      <c r="B1673" s="375" t="s">
        <v>418</v>
      </c>
      <c r="C1673" s="375" t="s">
        <v>60</v>
      </c>
      <c r="D1673" s="375" t="s">
        <v>52</v>
      </c>
      <c r="E1673" s="375"/>
      <c r="F1673" s="824">
        <v>0.22500000000000001</v>
      </c>
      <c r="G1673" s="375" t="s">
        <v>1025</v>
      </c>
      <c r="H1673" s="375" t="s">
        <v>401</v>
      </c>
      <c r="I1673" s="378">
        <v>1.5175342324444958</v>
      </c>
      <c r="J1673" s="375" t="s">
        <v>1023</v>
      </c>
      <c r="K1673" s="375" t="s">
        <v>477</v>
      </c>
      <c r="L1673" s="375" t="s">
        <v>1024</v>
      </c>
      <c r="M1673" s="375" t="s">
        <v>475</v>
      </c>
      <c r="N1673" s="831" t="s">
        <v>773</v>
      </c>
      <c r="U1673" s="862"/>
    </row>
    <row r="1674" spans="1:21" x14ac:dyDescent="0.4">
      <c r="A1674" s="428" t="s">
        <v>49</v>
      </c>
      <c r="B1674" s="375" t="s">
        <v>418</v>
      </c>
      <c r="C1674" s="375" t="s">
        <v>60</v>
      </c>
      <c r="D1674" s="375" t="s">
        <v>53</v>
      </c>
      <c r="E1674" s="375"/>
      <c r="F1674" s="824">
        <v>0.39</v>
      </c>
      <c r="G1674" s="375" t="s">
        <v>387</v>
      </c>
      <c r="H1674" s="375" t="s">
        <v>400</v>
      </c>
      <c r="I1674" s="763">
        <v>9.0000021325890313E-7</v>
      </c>
      <c r="J1674" s="375" t="s">
        <v>1023</v>
      </c>
      <c r="K1674" s="375" t="s">
        <v>477</v>
      </c>
      <c r="L1674" s="375" t="s">
        <v>1024</v>
      </c>
      <c r="M1674" s="375" t="s">
        <v>475</v>
      </c>
      <c r="N1674" s="831" t="s">
        <v>779</v>
      </c>
      <c r="U1674" s="862"/>
    </row>
    <row r="1675" spans="1:21" x14ac:dyDescent="0.4">
      <c r="A1675" s="428" t="s">
        <v>49</v>
      </c>
      <c r="B1675" s="375" t="s">
        <v>418</v>
      </c>
      <c r="C1675" s="375" t="s">
        <v>60</v>
      </c>
      <c r="D1675" s="375" t="s">
        <v>53</v>
      </c>
      <c r="E1675" s="375"/>
      <c r="F1675" s="824">
        <v>0.39</v>
      </c>
      <c r="G1675" s="375" t="s">
        <v>388</v>
      </c>
      <c r="H1675" s="375" t="s">
        <v>400</v>
      </c>
      <c r="I1675" s="763">
        <v>1.5100003578010487E-5</v>
      </c>
      <c r="J1675" s="375" t="s">
        <v>1023</v>
      </c>
      <c r="K1675" s="375" t="s">
        <v>477</v>
      </c>
      <c r="L1675" s="375" t="s">
        <v>1024</v>
      </c>
      <c r="M1675" s="375" t="s">
        <v>475</v>
      </c>
      <c r="N1675" s="831" t="s">
        <v>779</v>
      </c>
      <c r="U1675" s="862"/>
    </row>
    <row r="1676" spans="1:21" x14ac:dyDescent="0.4">
      <c r="A1676" s="428" t="s">
        <v>49</v>
      </c>
      <c r="B1676" s="375" t="s">
        <v>418</v>
      </c>
      <c r="C1676" s="375" t="s">
        <v>60</v>
      </c>
      <c r="D1676" s="375" t="s">
        <v>53</v>
      </c>
      <c r="E1676" s="375"/>
      <c r="F1676" s="824">
        <v>0.39</v>
      </c>
      <c r="G1676" s="375" t="s">
        <v>389</v>
      </c>
      <c r="H1676" s="375" t="s">
        <v>400</v>
      </c>
      <c r="I1676" s="763">
        <v>2.3500005568426909E-4</v>
      </c>
      <c r="J1676" s="375" t="s">
        <v>1023</v>
      </c>
      <c r="K1676" s="375" t="s">
        <v>477</v>
      </c>
      <c r="L1676" s="375" t="s">
        <v>1024</v>
      </c>
      <c r="M1676" s="375" t="s">
        <v>475</v>
      </c>
      <c r="N1676" s="831" t="s">
        <v>779</v>
      </c>
      <c r="U1676" s="862"/>
    </row>
    <row r="1677" spans="1:21" x14ac:dyDescent="0.4">
      <c r="A1677" s="428" t="s">
        <v>49</v>
      </c>
      <c r="B1677" s="375" t="s">
        <v>418</v>
      </c>
      <c r="C1677" s="375" t="s">
        <v>60</v>
      </c>
      <c r="D1677" s="375" t="s">
        <v>53</v>
      </c>
      <c r="E1677" s="378"/>
      <c r="F1677" s="824">
        <v>0.39</v>
      </c>
      <c r="G1677" s="375" t="s">
        <v>390</v>
      </c>
      <c r="H1677" s="375" t="s">
        <v>400</v>
      </c>
      <c r="I1677" s="763">
        <v>2.8400006729503167E-5</v>
      </c>
      <c r="J1677" s="375" t="s">
        <v>1023</v>
      </c>
      <c r="K1677" s="375" t="s">
        <v>477</v>
      </c>
      <c r="L1677" s="375" t="s">
        <v>1024</v>
      </c>
      <c r="M1677" s="375" t="s">
        <v>475</v>
      </c>
      <c r="N1677" s="831" t="s">
        <v>779</v>
      </c>
      <c r="U1677" s="862"/>
    </row>
    <row r="1678" spans="1:21" x14ac:dyDescent="0.4">
      <c r="A1678" s="428" t="s">
        <v>49</v>
      </c>
      <c r="B1678" s="375" t="s">
        <v>418</v>
      </c>
      <c r="C1678" s="375" t="s">
        <v>60</v>
      </c>
      <c r="D1678" s="375" t="s">
        <v>53</v>
      </c>
      <c r="E1678" s="378"/>
      <c r="F1678" s="824">
        <v>0.39</v>
      </c>
      <c r="G1678" s="375" t="s">
        <v>391</v>
      </c>
      <c r="H1678" s="375" t="s">
        <v>400</v>
      </c>
      <c r="I1678" s="763">
        <v>8.2700019596123672E-6</v>
      </c>
      <c r="J1678" s="375" t="s">
        <v>1023</v>
      </c>
      <c r="K1678" s="375" t="s">
        <v>477</v>
      </c>
      <c r="L1678" s="375" t="s">
        <v>1024</v>
      </c>
      <c r="M1678" s="375" t="s">
        <v>475</v>
      </c>
      <c r="N1678" s="831" t="s">
        <v>779</v>
      </c>
      <c r="U1678" s="862"/>
    </row>
    <row r="1679" spans="1:21" x14ac:dyDescent="0.4">
      <c r="A1679" s="428" t="s">
        <v>49</v>
      </c>
      <c r="B1679" s="375" t="s">
        <v>418</v>
      </c>
      <c r="C1679" s="375" t="s">
        <v>60</v>
      </c>
      <c r="D1679" s="375" t="s">
        <v>53</v>
      </c>
      <c r="E1679" s="378"/>
      <c r="F1679" s="824">
        <v>0.39</v>
      </c>
      <c r="G1679" s="375" t="s">
        <v>392</v>
      </c>
      <c r="H1679" s="375" t="s">
        <v>400</v>
      </c>
      <c r="I1679" s="763">
        <v>4.910001163445794E-6</v>
      </c>
      <c r="J1679" s="375" t="s">
        <v>1023</v>
      </c>
      <c r="K1679" s="375" t="s">
        <v>477</v>
      </c>
      <c r="L1679" s="375" t="s">
        <v>1024</v>
      </c>
      <c r="M1679" s="375" t="s">
        <v>475</v>
      </c>
      <c r="N1679" s="831" t="s">
        <v>779</v>
      </c>
      <c r="U1679" s="862"/>
    </row>
    <row r="1680" spans="1:21" x14ac:dyDescent="0.4">
      <c r="A1680" s="428" t="s">
        <v>49</v>
      </c>
      <c r="B1680" s="375" t="s">
        <v>418</v>
      </c>
      <c r="C1680" s="375" t="s">
        <v>60</v>
      </c>
      <c r="D1680" s="375" t="s">
        <v>53</v>
      </c>
      <c r="E1680" s="378"/>
      <c r="F1680" s="824">
        <v>0.39</v>
      </c>
      <c r="G1680" s="375" t="s">
        <v>393</v>
      </c>
      <c r="H1680" s="375" t="s">
        <v>400</v>
      </c>
      <c r="I1680" s="763">
        <v>3.5561008426333167E-7</v>
      </c>
      <c r="J1680" s="375" t="s">
        <v>1023</v>
      </c>
      <c r="K1680" s="375" t="s">
        <v>477</v>
      </c>
      <c r="L1680" s="375" t="s">
        <v>1024</v>
      </c>
      <c r="M1680" s="375" t="s">
        <v>475</v>
      </c>
      <c r="N1680" s="831" t="s">
        <v>779</v>
      </c>
      <c r="U1680" s="862"/>
    </row>
    <row r="1681" spans="1:21" x14ac:dyDescent="0.4">
      <c r="A1681" s="428" t="s">
        <v>49</v>
      </c>
      <c r="B1681" s="375" t="s">
        <v>418</v>
      </c>
      <c r="C1681" s="375" t="s">
        <v>60</v>
      </c>
      <c r="D1681" s="375" t="s">
        <v>53</v>
      </c>
      <c r="E1681" s="378"/>
      <c r="F1681" s="824">
        <v>0.39</v>
      </c>
      <c r="G1681" s="375" t="s">
        <v>394</v>
      </c>
      <c r="H1681" s="375" t="s">
        <v>400</v>
      </c>
      <c r="I1681" s="763">
        <v>6.6987015872860153E-7</v>
      </c>
      <c r="J1681" s="375" t="s">
        <v>1023</v>
      </c>
      <c r="K1681" s="375" t="s">
        <v>477</v>
      </c>
      <c r="L1681" s="375" t="s">
        <v>1024</v>
      </c>
      <c r="M1681" s="375" t="s">
        <v>475</v>
      </c>
      <c r="N1681" s="831" t="s">
        <v>779</v>
      </c>
      <c r="U1681" s="862"/>
    </row>
    <row r="1682" spans="1:21" x14ac:dyDescent="0.4">
      <c r="A1682" s="428" t="s">
        <v>49</v>
      </c>
      <c r="B1682" s="375" t="s">
        <v>418</v>
      </c>
      <c r="C1682" s="375" t="s">
        <v>60</v>
      </c>
      <c r="D1682" s="375" t="s">
        <v>53</v>
      </c>
      <c r="E1682" s="378"/>
      <c r="F1682" s="824">
        <v>0.39</v>
      </c>
      <c r="G1682" s="375" t="s">
        <v>395</v>
      </c>
      <c r="H1682" s="375" t="s">
        <v>400</v>
      </c>
      <c r="I1682" s="763">
        <v>9.0000021325890309E-6</v>
      </c>
      <c r="J1682" s="375" t="s">
        <v>1023</v>
      </c>
      <c r="K1682" s="375" t="s">
        <v>477</v>
      </c>
      <c r="L1682" s="375" t="s">
        <v>1024</v>
      </c>
      <c r="M1682" s="375" t="s">
        <v>475</v>
      </c>
      <c r="N1682" s="831" t="s">
        <v>779</v>
      </c>
      <c r="U1682" s="862"/>
    </row>
    <row r="1683" spans="1:21" x14ac:dyDescent="0.4">
      <c r="A1683" s="428" t="s">
        <v>49</v>
      </c>
      <c r="B1683" s="375" t="s">
        <v>418</v>
      </c>
      <c r="C1683" s="375" t="s">
        <v>60</v>
      </c>
      <c r="D1683" s="375" t="s">
        <v>53</v>
      </c>
      <c r="E1683" s="378"/>
      <c r="F1683" s="824">
        <v>0.39</v>
      </c>
      <c r="G1683" s="375" t="s">
        <v>396</v>
      </c>
      <c r="H1683" s="375" t="s">
        <v>400</v>
      </c>
      <c r="I1683" s="763">
        <v>1.3500003198883547E-5</v>
      </c>
      <c r="J1683" s="375" t="s">
        <v>1023</v>
      </c>
      <c r="K1683" s="375" t="s">
        <v>477</v>
      </c>
      <c r="L1683" s="375" t="s">
        <v>1024</v>
      </c>
      <c r="M1683" s="375" t="s">
        <v>475</v>
      </c>
      <c r="N1683" s="831" t="s">
        <v>779</v>
      </c>
      <c r="U1683" s="862"/>
    </row>
    <row r="1684" spans="1:21" x14ac:dyDescent="0.4">
      <c r="A1684" s="428" t="s">
        <v>49</v>
      </c>
      <c r="B1684" s="375" t="s">
        <v>418</v>
      </c>
      <c r="C1684" s="375" t="s">
        <v>60</v>
      </c>
      <c r="D1684" s="375" t="s">
        <v>53</v>
      </c>
      <c r="E1684" s="378"/>
      <c r="F1684" s="824">
        <v>0.39</v>
      </c>
      <c r="G1684" s="375" t="s">
        <v>1025</v>
      </c>
      <c r="H1684" s="375" t="s">
        <v>400</v>
      </c>
      <c r="I1684" s="763">
        <v>0.87524327301858795</v>
      </c>
      <c r="J1684" s="375" t="s">
        <v>1023</v>
      </c>
      <c r="K1684" s="375" t="s">
        <v>477</v>
      </c>
      <c r="L1684" s="375" t="s">
        <v>1024</v>
      </c>
      <c r="M1684" s="375" t="s">
        <v>475</v>
      </c>
      <c r="N1684" s="831" t="s">
        <v>779</v>
      </c>
      <c r="U1684" s="862"/>
    </row>
    <row r="1685" spans="1:21" x14ac:dyDescent="0.4">
      <c r="A1685" s="428" t="s">
        <v>49</v>
      </c>
      <c r="B1685" s="375" t="s">
        <v>418</v>
      </c>
      <c r="C1685" s="375" t="s">
        <v>60</v>
      </c>
      <c r="D1685" s="375" t="s">
        <v>53</v>
      </c>
      <c r="E1685" s="378"/>
      <c r="F1685" s="824">
        <v>0.39</v>
      </c>
      <c r="G1685" s="375" t="s">
        <v>387</v>
      </c>
      <c r="H1685" s="375" t="s">
        <v>401</v>
      </c>
      <c r="I1685" s="378">
        <v>1.7118087714163085E-6</v>
      </c>
      <c r="J1685" s="375" t="s">
        <v>1023</v>
      </c>
      <c r="K1685" s="375" t="s">
        <v>477</v>
      </c>
      <c r="L1685" s="375" t="s">
        <v>1024</v>
      </c>
      <c r="M1685" s="375" t="s">
        <v>475</v>
      </c>
      <c r="N1685" s="831" t="s">
        <v>781</v>
      </c>
      <c r="U1685" s="862"/>
    </row>
    <row r="1686" spans="1:21" x14ac:dyDescent="0.4">
      <c r="A1686" s="428" t="s">
        <v>49</v>
      </c>
      <c r="B1686" s="375" t="s">
        <v>418</v>
      </c>
      <c r="C1686" s="375" t="s">
        <v>60</v>
      </c>
      <c r="D1686" s="375" t="s">
        <v>53</v>
      </c>
      <c r="E1686" s="378"/>
      <c r="F1686" s="824">
        <v>0.39</v>
      </c>
      <c r="G1686" s="375" t="s">
        <v>388</v>
      </c>
      <c r="H1686" s="375" t="s">
        <v>401</v>
      </c>
      <c r="I1686" s="378">
        <v>2.0561729266239141E-5</v>
      </c>
      <c r="J1686" s="375" t="s">
        <v>1023</v>
      </c>
      <c r="K1686" s="375" t="s">
        <v>477</v>
      </c>
      <c r="L1686" s="375" t="s">
        <v>1024</v>
      </c>
      <c r="M1686" s="375" t="s">
        <v>475</v>
      </c>
      <c r="N1686" s="831" t="s">
        <v>781</v>
      </c>
      <c r="U1686" s="862"/>
    </row>
    <row r="1687" spans="1:21" x14ac:dyDescent="0.4">
      <c r="A1687" s="428" t="s">
        <v>49</v>
      </c>
      <c r="B1687" s="375" t="s">
        <v>418</v>
      </c>
      <c r="C1687" s="375" t="s">
        <v>60</v>
      </c>
      <c r="D1687" s="375" t="s">
        <v>53</v>
      </c>
      <c r="E1687" s="378"/>
      <c r="F1687" s="824">
        <v>0.39</v>
      </c>
      <c r="G1687" s="375" t="s">
        <v>389</v>
      </c>
      <c r="H1687" s="375" t="s">
        <v>401</v>
      </c>
      <c r="I1687" s="378">
        <v>2.3582842848193105E-4</v>
      </c>
      <c r="J1687" s="375" t="s">
        <v>1023</v>
      </c>
      <c r="K1687" s="375" t="s">
        <v>477</v>
      </c>
      <c r="L1687" s="375" t="s">
        <v>1024</v>
      </c>
      <c r="M1687" s="375" t="s">
        <v>475</v>
      </c>
      <c r="N1687" s="831" t="s">
        <v>781</v>
      </c>
      <c r="U1687" s="862"/>
    </row>
    <row r="1688" spans="1:21" x14ac:dyDescent="0.4">
      <c r="A1688" s="428" t="s">
        <v>49</v>
      </c>
      <c r="B1688" s="375" t="s">
        <v>418</v>
      </c>
      <c r="C1688" s="375" t="s">
        <v>60</v>
      </c>
      <c r="D1688" s="375" t="s">
        <v>53</v>
      </c>
      <c r="E1688" s="378"/>
      <c r="F1688" s="824">
        <v>0.39</v>
      </c>
      <c r="G1688" s="375" t="s">
        <v>390</v>
      </c>
      <c r="H1688" s="375" t="s">
        <v>401</v>
      </c>
      <c r="I1688" s="378">
        <v>2.8902185583531793E-5</v>
      </c>
      <c r="J1688" s="375" t="s">
        <v>1023</v>
      </c>
      <c r="K1688" s="375" t="s">
        <v>477</v>
      </c>
      <c r="L1688" s="375" t="s">
        <v>1024</v>
      </c>
      <c r="M1688" s="375" t="s">
        <v>475</v>
      </c>
      <c r="N1688" s="831" t="s">
        <v>781</v>
      </c>
      <c r="U1688" s="862"/>
    </row>
    <row r="1689" spans="1:21" x14ac:dyDescent="0.4">
      <c r="A1689" s="428" t="s">
        <v>49</v>
      </c>
      <c r="B1689" s="375" t="s">
        <v>418</v>
      </c>
      <c r="C1689" s="375" t="s">
        <v>60</v>
      </c>
      <c r="D1689" s="375" t="s">
        <v>53</v>
      </c>
      <c r="E1689" s="378"/>
      <c r="F1689" s="824">
        <v>0.39</v>
      </c>
      <c r="G1689" s="375" t="s">
        <v>391</v>
      </c>
      <c r="H1689" s="375" t="s">
        <v>401</v>
      </c>
      <c r="I1689" s="378">
        <v>8.501822233971292E-6</v>
      </c>
      <c r="J1689" s="375" t="s">
        <v>1023</v>
      </c>
      <c r="K1689" s="375" t="s">
        <v>477</v>
      </c>
      <c r="L1689" s="375" t="s">
        <v>1024</v>
      </c>
      <c r="M1689" s="375" t="s">
        <v>475</v>
      </c>
      <c r="N1689" s="831" t="s">
        <v>781</v>
      </c>
      <c r="U1689" s="862"/>
    </row>
    <row r="1690" spans="1:21" x14ac:dyDescent="0.4">
      <c r="A1690" s="428" t="s">
        <v>49</v>
      </c>
      <c r="B1690" s="375" t="s">
        <v>418</v>
      </c>
      <c r="C1690" s="375" t="s">
        <v>60</v>
      </c>
      <c r="D1690" s="375" t="s">
        <v>53</v>
      </c>
      <c r="E1690" s="378"/>
      <c r="F1690" s="824">
        <v>0.39</v>
      </c>
      <c r="G1690" s="375" t="s">
        <v>392</v>
      </c>
      <c r="H1690" s="375" t="s">
        <v>401</v>
      </c>
      <c r="I1690" s="378">
        <v>7.738605083349976E-6</v>
      </c>
      <c r="J1690" s="375" t="s">
        <v>1023</v>
      </c>
      <c r="K1690" s="375" t="s">
        <v>477</v>
      </c>
      <c r="L1690" s="375" t="s">
        <v>1024</v>
      </c>
      <c r="M1690" s="375" t="s">
        <v>475</v>
      </c>
      <c r="N1690" s="831" t="s">
        <v>781</v>
      </c>
      <c r="U1690" s="862"/>
    </row>
    <row r="1691" spans="1:21" x14ac:dyDescent="0.4">
      <c r="A1691" s="428" t="s">
        <v>49</v>
      </c>
      <c r="B1691" s="375" t="s">
        <v>418</v>
      </c>
      <c r="C1691" s="375" t="s">
        <v>60</v>
      </c>
      <c r="D1691" s="375" t="s">
        <v>53</v>
      </c>
      <c r="E1691" s="378"/>
      <c r="F1691" s="824">
        <v>0.39</v>
      </c>
      <c r="G1691" s="375" t="s">
        <v>393</v>
      </c>
      <c r="H1691" s="375" t="s">
        <v>401</v>
      </c>
      <c r="I1691" s="378">
        <v>3.5993377949097536E-7</v>
      </c>
      <c r="J1691" s="375" t="s">
        <v>1023</v>
      </c>
      <c r="K1691" s="375" t="s">
        <v>477</v>
      </c>
      <c r="L1691" s="375" t="s">
        <v>1024</v>
      </c>
      <c r="M1691" s="375" t="s">
        <v>475</v>
      </c>
      <c r="N1691" s="831" t="s">
        <v>781</v>
      </c>
      <c r="U1691" s="862"/>
    </row>
    <row r="1692" spans="1:21" x14ac:dyDescent="0.4">
      <c r="A1692" s="428" t="s">
        <v>49</v>
      </c>
      <c r="B1692" s="375" t="s">
        <v>418</v>
      </c>
      <c r="C1692" s="375" t="s">
        <v>60</v>
      </c>
      <c r="D1692" s="375" t="s">
        <v>53</v>
      </c>
      <c r="E1692" s="378"/>
      <c r="F1692" s="824">
        <v>0.39</v>
      </c>
      <c r="G1692" s="375" t="s">
        <v>394</v>
      </c>
      <c r="H1692" s="375" t="s">
        <v>401</v>
      </c>
      <c r="I1692" s="378">
        <v>6.7934052968836616E-7</v>
      </c>
      <c r="J1692" s="375" t="s">
        <v>1023</v>
      </c>
      <c r="K1692" s="375" t="s">
        <v>477</v>
      </c>
      <c r="L1692" s="375" t="s">
        <v>1024</v>
      </c>
      <c r="M1692" s="375" t="s">
        <v>475</v>
      </c>
      <c r="N1692" s="831" t="s">
        <v>781</v>
      </c>
      <c r="U1692" s="862"/>
    </row>
    <row r="1693" spans="1:21" x14ac:dyDescent="0.4">
      <c r="A1693" s="428" t="s">
        <v>49</v>
      </c>
      <c r="B1693" s="375" t="s">
        <v>418</v>
      </c>
      <c r="C1693" s="375" t="s">
        <v>60</v>
      </c>
      <c r="D1693" s="375" t="s">
        <v>53</v>
      </c>
      <c r="E1693" s="375"/>
      <c r="F1693" s="824">
        <v>0.39</v>
      </c>
      <c r="G1693" s="375" t="s">
        <v>395</v>
      </c>
      <c r="H1693" s="375" t="s">
        <v>401</v>
      </c>
      <c r="I1693" s="378">
        <v>1.0288504837070885E-5</v>
      </c>
      <c r="J1693" s="375" t="s">
        <v>1023</v>
      </c>
      <c r="K1693" s="375" t="s">
        <v>477</v>
      </c>
      <c r="L1693" s="375" t="s">
        <v>1024</v>
      </c>
      <c r="M1693" s="375" t="s">
        <v>475</v>
      </c>
      <c r="N1693" s="831" t="s">
        <v>781</v>
      </c>
      <c r="U1693" s="862"/>
    </row>
    <row r="1694" spans="1:21" x14ac:dyDescent="0.4">
      <c r="A1694" s="428" t="s">
        <v>49</v>
      </c>
      <c r="B1694" s="375" t="s">
        <v>418</v>
      </c>
      <c r="C1694" s="375" t="s">
        <v>60</v>
      </c>
      <c r="D1694" s="375" t="s">
        <v>53</v>
      </c>
      <c r="E1694" s="375"/>
      <c r="F1694" s="824">
        <v>0.39</v>
      </c>
      <c r="G1694" s="375" t="s">
        <v>396</v>
      </c>
      <c r="H1694" s="375" t="s">
        <v>401</v>
      </c>
      <c r="I1694" s="378">
        <v>1.3507889644072333E-5</v>
      </c>
      <c r="J1694" s="375" t="s">
        <v>1023</v>
      </c>
      <c r="K1694" s="375" t="s">
        <v>477</v>
      </c>
      <c r="L1694" s="375" t="s">
        <v>1024</v>
      </c>
      <c r="M1694" s="375" t="s">
        <v>475</v>
      </c>
      <c r="N1694" s="831" t="s">
        <v>781</v>
      </c>
      <c r="U1694" s="862"/>
    </row>
    <row r="1695" spans="1:21" x14ac:dyDescent="0.4">
      <c r="A1695" s="428" t="s">
        <v>49</v>
      </c>
      <c r="B1695" s="375" t="s">
        <v>418</v>
      </c>
      <c r="C1695" s="375" t="s">
        <v>60</v>
      </c>
      <c r="D1695" s="375" t="s">
        <v>53</v>
      </c>
      <c r="E1695" s="375"/>
      <c r="F1695" s="824">
        <v>0.39</v>
      </c>
      <c r="G1695" s="375" t="s">
        <v>1025</v>
      </c>
      <c r="H1695" s="375" t="s">
        <v>401</v>
      </c>
      <c r="I1695" s="378">
        <v>0.87603964555200775</v>
      </c>
      <c r="J1695" s="375" t="s">
        <v>1023</v>
      </c>
      <c r="K1695" s="375" t="s">
        <v>477</v>
      </c>
      <c r="L1695" s="375" t="s">
        <v>1024</v>
      </c>
      <c r="M1695" s="375" t="s">
        <v>475</v>
      </c>
      <c r="N1695" s="831" t="s">
        <v>781</v>
      </c>
      <c r="U1695" s="862"/>
    </row>
    <row r="1696" spans="1:21" x14ac:dyDescent="0.4">
      <c r="A1696" s="428" t="s">
        <v>49</v>
      </c>
      <c r="B1696" s="375" t="s">
        <v>418</v>
      </c>
      <c r="C1696" s="375" t="s">
        <v>60</v>
      </c>
      <c r="D1696" s="375" t="s">
        <v>406</v>
      </c>
      <c r="E1696" s="375" t="s">
        <v>717</v>
      </c>
      <c r="F1696" s="824">
        <v>0.22499999999999998</v>
      </c>
      <c r="G1696" s="375" t="s">
        <v>387</v>
      </c>
      <c r="H1696" s="375" t="s">
        <v>400</v>
      </c>
      <c r="I1696" s="763">
        <v>2.400000568690408E-5</v>
      </c>
      <c r="J1696" s="375" t="s">
        <v>1023</v>
      </c>
      <c r="K1696" s="375" t="s">
        <v>477</v>
      </c>
      <c r="L1696" s="375" t="s">
        <v>1024</v>
      </c>
      <c r="M1696" s="375" t="s">
        <v>475</v>
      </c>
      <c r="N1696" s="831" t="s">
        <v>785</v>
      </c>
      <c r="U1696" s="862"/>
    </row>
    <row r="1697" spans="1:21" x14ac:dyDescent="0.4">
      <c r="A1697" s="428" t="s">
        <v>49</v>
      </c>
      <c r="B1697" s="375" t="s">
        <v>418</v>
      </c>
      <c r="C1697" s="375" t="s">
        <v>60</v>
      </c>
      <c r="D1697" s="375" t="s">
        <v>406</v>
      </c>
      <c r="E1697" s="375" t="s">
        <v>717</v>
      </c>
      <c r="F1697" s="824">
        <v>0.22499999999999998</v>
      </c>
      <c r="G1697" s="375" t="s">
        <v>388</v>
      </c>
      <c r="H1697" s="375" t="s">
        <v>400</v>
      </c>
      <c r="I1697" s="763">
        <v>2.0400004833868472E-4</v>
      </c>
      <c r="J1697" s="375" t="s">
        <v>1023</v>
      </c>
      <c r="K1697" s="375" t="s">
        <v>477</v>
      </c>
      <c r="L1697" s="375" t="s">
        <v>1024</v>
      </c>
      <c r="M1697" s="375" t="s">
        <v>475</v>
      </c>
      <c r="N1697" s="831" t="s">
        <v>785</v>
      </c>
      <c r="U1697" s="862"/>
    </row>
    <row r="1698" spans="1:21" x14ac:dyDescent="0.4">
      <c r="A1698" s="428" t="s">
        <v>49</v>
      </c>
      <c r="B1698" s="375" t="s">
        <v>418</v>
      </c>
      <c r="C1698" s="375" t="s">
        <v>60</v>
      </c>
      <c r="D1698" s="375" t="s">
        <v>406</v>
      </c>
      <c r="E1698" s="375" t="s">
        <v>717</v>
      </c>
      <c r="F1698" s="824">
        <v>0.22499999999999998</v>
      </c>
      <c r="G1698" s="375" t="s">
        <v>389</v>
      </c>
      <c r="H1698" s="375" t="s">
        <v>400</v>
      </c>
      <c r="I1698" s="763">
        <v>2.8480006748459511E-3</v>
      </c>
      <c r="J1698" s="375" t="s">
        <v>1023</v>
      </c>
      <c r="K1698" s="375" t="s">
        <v>477</v>
      </c>
      <c r="L1698" s="375" t="s">
        <v>1024</v>
      </c>
      <c r="M1698" s="375" t="s">
        <v>475</v>
      </c>
      <c r="N1698" s="831" t="s">
        <v>785</v>
      </c>
      <c r="U1698" s="862"/>
    </row>
    <row r="1699" spans="1:21" x14ac:dyDescent="0.4">
      <c r="A1699" s="428" t="s">
        <v>49</v>
      </c>
      <c r="B1699" s="375" t="s">
        <v>418</v>
      </c>
      <c r="C1699" s="375" t="s">
        <v>60</v>
      </c>
      <c r="D1699" s="375" t="s">
        <v>406</v>
      </c>
      <c r="E1699" s="375" t="s">
        <v>717</v>
      </c>
      <c r="F1699" s="824">
        <v>0.22499999999999998</v>
      </c>
      <c r="G1699" s="375" t="s">
        <v>390</v>
      </c>
      <c r="H1699" s="375" t="s">
        <v>400</v>
      </c>
      <c r="I1699" s="763">
        <v>1.1800002796061175E-4</v>
      </c>
      <c r="J1699" s="375" t="s">
        <v>1023</v>
      </c>
      <c r="K1699" s="375" t="s">
        <v>477</v>
      </c>
      <c r="L1699" s="375" t="s">
        <v>1024</v>
      </c>
      <c r="M1699" s="375" t="s">
        <v>475</v>
      </c>
      <c r="N1699" s="831" t="s">
        <v>785</v>
      </c>
      <c r="U1699" s="862"/>
    </row>
    <row r="1700" spans="1:21" x14ac:dyDescent="0.4">
      <c r="A1700" s="428" t="s">
        <v>49</v>
      </c>
      <c r="B1700" s="375" t="s">
        <v>418</v>
      </c>
      <c r="C1700" s="375" t="s">
        <v>60</v>
      </c>
      <c r="D1700" s="375" t="s">
        <v>406</v>
      </c>
      <c r="E1700" s="375" t="s">
        <v>717</v>
      </c>
      <c r="F1700" s="824">
        <v>0.22499999999999998</v>
      </c>
      <c r="G1700" s="375" t="s">
        <v>391</v>
      </c>
      <c r="H1700" s="375" t="s">
        <v>400</v>
      </c>
      <c r="I1700" s="763">
        <v>1.1800002796061175E-4</v>
      </c>
      <c r="J1700" s="375" t="s">
        <v>1023</v>
      </c>
      <c r="K1700" s="375" t="s">
        <v>477</v>
      </c>
      <c r="L1700" s="375" t="s">
        <v>1024</v>
      </c>
      <c r="M1700" s="375" t="s">
        <v>475</v>
      </c>
      <c r="N1700" s="831" t="s">
        <v>785</v>
      </c>
      <c r="U1700" s="862"/>
    </row>
    <row r="1701" spans="1:21" x14ac:dyDescent="0.4">
      <c r="A1701" s="428" t="s">
        <v>49</v>
      </c>
      <c r="B1701" s="375" t="s">
        <v>418</v>
      </c>
      <c r="C1701" s="375" t="s">
        <v>60</v>
      </c>
      <c r="D1701" s="375" t="s">
        <v>406</v>
      </c>
      <c r="E1701" s="375" t="s">
        <v>717</v>
      </c>
      <c r="F1701" s="824">
        <v>0.22499999999999998</v>
      </c>
      <c r="G1701" s="375" t="s">
        <v>392</v>
      </c>
      <c r="H1701" s="375" t="s">
        <v>400</v>
      </c>
      <c r="I1701" s="763">
        <v>8.9630021238217214E-3</v>
      </c>
      <c r="J1701" s="375" t="s">
        <v>1023</v>
      </c>
      <c r="K1701" s="375" t="s">
        <v>477</v>
      </c>
      <c r="L1701" s="375" t="s">
        <v>1024</v>
      </c>
      <c r="M1701" s="375" t="s">
        <v>475</v>
      </c>
      <c r="N1701" s="831" t="s">
        <v>785</v>
      </c>
      <c r="U1701" s="862"/>
    </row>
    <row r="1702" spans="1:21" x14ac:dyDescent="0.4">
      <c r="A1702" s="428" t="s">
        <v>49</v>
      </c>
      <c r="B1702" s="375" t="s">
        <v>418</v>
      </c>
      <c r="C1702" s="375" t="s">
        <v>60</v>
      </c>
      <c r="D1702" s="375" t="s">
        <v>406</v>
      </c>
      <c r="E1702" s="375" t="s">
        <v>717</v>
      </c>
      <c r="F1702" s="824">
        <v>0.22499999999999998</v>
      </c>
      <c r="G1702" s="375" t="s">
        <v>393</v>
      </c>
      <c r="H1702" s="375" t="s">
        <v>400</v>
      </c>
      <c r="I1702" s="763">
        <v>5.074001202306304E-6</v>
      </c>
      <c r="J1702" s="375" t="s">
        <v>1023</v>
      </c>
      <c r="K1702" s="375" t="s">
        <v>477</v>
      </c>
      <c r="L1702" s="375" t="s">
        <v>1024</v>
      </c>
      <c r="M1702" s="375" t="s">
        <v>475</v>
      </c>
      <c r="N1702" s="831" t="s">
        <v>785</v>
      </c>
      <c r="U1702" s="862"/>
    </row>
    <row r="1703" spans="1:21" x14ac:dyDescent="0.4">
      <c r="A1703" s="428" t="s">
        <v>49</v>
      </c>
      <c r="B1703" s="375" t="s">
        <v>418</v>
      </c>
      <c r="C1703" s="375" t="s">
        <v>60</v>
      </c>
      <c r="D1703" s="375" t="s">
        <v>406</v>
      </c>
      <c r="E1703" s="375" t="s">
        <v>717</v>
      </c>
      <c r="F1703" s="824">
        <v>0.22499999999999998</v>
      </c>
      <c r="G1703" s="375" t="s">
        <v>394</v>
      </c>
      <c r="H1703" s="375" t="s">
        <v>400</v>
      </c>
      <c r="I1703" s="763">
        <v>9.5580022648095496E-6</v>
      </c>
      <c r="J1703" s="375" t="s">
        <v>1023</v>
      </c>
      <c r="K1703" s="375" t="s">
        <v>477</v>
      </c>
      <c r="L1703" s="375" t="s">
        <v>1024</v>
      </c>
      <c r="M1703" s="375" t="s">
        <v>475</v>
      </c>
      <c r="N1703" s="831" t="s">
        <v>785</v>
      </c>
      <c r="U1703" s="862"/>
    </row>
    <row r="1704" spans="1:21" x14ac:dyDescent="0.4">
      <c r="A1704" s="428" t="s">
        <v>49</v>
      </c>
      <c r="B1704" s="375" t="s">
        <v>418</v>
      </c>
      <c r="C1704" s="375" t="s">
        <v>60</v>
      </c>
      <c r="D1704" s="375" t="s">
        <v>406</v>
      </c>
      <c r="E1704" s="375" t="s">
        <v>717</v>
      </c>
      <c r="F1704" s="824">
        <v>0.22499999999999998</v>
      </c>
      <c r="G1704" s="375" t="s">
        <v>395</v>
      </c>
      <c r="H1704" s="375" t="s">
        <v>400</v>
      </c>
      <c r="I1704" s="763">
        <v>1.6000003791269388E-5</v>
      </c>
      <c r="J1704" s="375" t="s">
        <v>1023</v>
      </c>
      <c r="K1704" s="375" t="s">
        <v>477</v>
      </c>
      <c r="L1704" s="375" t="s">
        <v>1024</v>
      </c>
      <c r="M1704" s="375" t="s">
        <v>475</v>
      </c>
      <c r="N1704" s="831" t="s">
        <v>785</v>
      </c>
      <c r="U1704" s="862"/>
    </row>
    <row r="1705" spans="1:21" x14ac:dyDescent="0.4">
      <c r="A1705" s="428" t="s">
        <v>49</v>
      </c>
      <c r="B1705" s="375" t="s">
        <v>418</v>
      </c>
      <c r="C1705" s="375" t="s">
        <v>60</v>
      </c>
      <c r="D1705" s="375" t="s">
        <v>406</v>
      </c>
      <c r="E1705" s="375" t="s">
        <v>717</v>
      </c>
      <c r="F1705" s="824">
        <v>0.22499999999999998</v>
      </c>
      <c r="G1705" s="375" t="s">
        <v>396</v>
      </c>
      <c r="H1705" s="375" t="s">
        <v>400</v>
      </c>
      <c r="I1705" s="763">
        <v>2.400000568690408E-5</v>
      </c>
      <c r="J1705" s="375" t="s">
        <v>1023</v>
      </c>
      <c r="K1705" s="375" t="s">
        <v>477</v>
      </c>
      <c r="L1705" s="375" t="s">
        <v>1024</v>
      </c>
      <c r="M1705" s="375" t="s">
        <v>475</v>
      </c>
      <c r="N1705" s="831" t="s">
        <v>785</v>
      </c>
      <c r="U1705" s="862"/>
    </row>
    <row r="1706" spans="1:21" x14ac:dyDescent="0.4">
      <c r="A1706" s="428" t="s">
        <v>49</v>
      </c>
      <c r="B1706" s="375" t="s">
        <v>418</v>
      </c>
      <c r="C1706" s="375" t="s">
        <v>60</v>
      </c>
      <c r="D1706" s="375" t="s">
        <v>406</v>
      </c>
      <c r="E1706" s="375" t="s">
        <v>717</v>
      </c>
      <c r="F1706" s="824">
        <v>0.22499999999999998</v>
      </c>
      <c r="G1706" s="375" t="s">
        <v>1025</v>
      </c>
      <c r="H1706" s="375" t="s">
        <v>400</v>
      </c>
      <c r="I1706" s="763">
        <v>1.5167378599110761</v>
      </c>
      <c r="J1706" s="375" t="s">
        <v>1023</v>
      </c>
      <c r="K1706" s="375" t="s">
        <v>477</v>
      </c>
      <c r="L1706" s="375" t="s">
        <v>1024</v>
      </c>
      <c r="M1706" s="375" t="s">
        <v>475</v>
      </c>
      <c r="N1706" s="831" t="s">
        <v>785</v>
      </c>
      <c r="U1706" s="862"/>
    </row>
    <row r="1707" spans="1:21" x14ac:dyDescent="0.4">
      <c r="A1707" s="428" t="s">
        <v>49</v>
      </c>
      <c r="B1707" s="375" t="s">
        <v>418</v>
      </c>
      <c r="C1707" s="375" t="s">
        <v>60</v>
      </c>
      <c r="D1707" s="375" t="s">
        <v>406</v>
      </c>
      <c r="E1707" s="375" t="s">
        <v>717</v>
      </c>
      <c r="F1707" s="824">
        <v>0.22499999999999998</v>
      </c>
      <c r="G1707" s="375" t="s">
        <v>387</v>
      </c>
      <c r="H1707" s="375" t="s">
        <v>401</v>
      </c>
      <c r="I1707" s="378">
        <v>2.4811814245061489E-5</v>
      </c>
      <c r="J1707" s="375" t="s">
        <v>1023</v>
      </c>
      <c r="K1707" s="375" t="s">
        <v>477</v>
      </c>
      <c r="L1707" s="375" t="s">
        <v>1024</v>
      </c>
      <c r="M1707" s="375" t="s">
        <v>475</v>
      </c>
      <c r="N1707" s="831" t="s">
        <v>787</v>
      </c>
      <c r="U1707" s="862"/>
    </row>
    <row r="1708" spans="1:21" x14ac:dyDescent="0.4">
      <c r="A1708" s="428" t="s">
        <v>49</v>
      </c>
      <c r="B1708" s="375" t="s">
        <v>418</v>
      </c>
      <c r="C1708" s="375" t="s">
        <v>60</v>
      </c>
      <c r="D1708" s="375" t="s">
        <v>406</v>
      </c>
      <c r="E1708" s="375" t="s">
        <v>717</v>
      </c>
      <c r="F1708" s="824">
        <v>0.22499999999999998</v>
      </c>
      <c r="G1708" s="375" t="s">
        <v>388</v>
      </c>
      <c r="H1708" s="375" t="s">
        <v>401</v>
      </c>
      <c r="I1708" s="378">
        <v>2.0946177402691334E-4</v>
      </c>
      <c r="J1708" s="375" t="s">
        <v>1023</v>
      </c>
      <c r="K1708" s="375" t="s">
        <v>477</v>
      </c>
      <c r="L1708" s="375" t="s">
        <v>1024</v>
      </c>
      <c r="M1708" s="375" t="s">
        <v>475</v>
      </c>
      <c r="N1708" s="831" t="s">
        <v>787</v>
      </c>
      <c r="U1708" s="862"/>
    </row>
    <row r="1709" spans="1:21" x14ac:dyDescent="0.4">
      <c r="A1709" s="428" t="s">
        <v>49</v>
      </c>
      <c r="B1709" s="375" t="s">
        <v>418</v>
      </c>
      <c r="C1709" s="375" t="s">
        <v>60</v>
      </c>
      <c r="D1709" s="375" t="s">
        <v>406</v>
      </c>
      <c r="E1709" s="375" t="s">
        <v>717</v>
      </c>
      <c r="F1709" s="824">
        <v>0.22499999999999998</v>
      </c>
      <c r="G1709" s="375" t="s">
        <v>389</v>
      </c>
      <c r="H1709" s="375" t="s">
        <v>401</v>
      </c>
      <c r="I1709" s="378">
        <v>2.8488290476436128E-3</v>
      </c>
      <c r="J1709" s="375" t="s">
        <v>1023</v>
      </c>
      <c r="K1709" s="375" t="s">
        <v>477</v>
      </c>
      <c r="L1709" s="375" t="s">
        <v>1024</v>
      </c>
      <c r="M1709" s="375" t="s">
        <v>475</v>
      </c>
      <c r="N1709" s="831" t="s">
        <v>787</v>
      </c>
      <c r="U1709" s="862"/>
    </row>
    <row r="1710" spans="1:21" x14ac:dyDescent="0.4">
      <c r="A1710" s="428" t="s">
        <v>49</v>
      </c>
      <c r="B1710" s="375" t="s">
        <v>418</v>
      </c>
      <c r="C1710" s="375" t="s">
        <v>60</v>
      </c>
      <c r="D1710" s="375" t="s">
        <v>406</v>
      </c>
      <c r="E1710" s="375" t="s">
        <v>717</v>
      </c>
      <c r="F1710" s="824">
        <v>0.22499999999999998</v>
      </c>
      <c r="G1710" s="375" t="s">
        <v>390</v>
      </c>
      <c r="H1710" s="375" t="s">
        <v>401</v>
      </c>
      <c r="I1710" s="378">
        <v>1.1850220681464038E-4</v>
      </c>
      <c r="J1710" s="375" t="s">
        <v>1023</v>
      </c>
      <c r="K1710" s="375" t="s">
        <v>477</v>
      </c>
      <c r="L1710" s="375" t="s">
        <v>1024</v>
      </c>
      <c r="M1710" s="375" t="s">
        <v>475</v>
      </c>
      <c r="N1710" s="831" t="s">
        <v>787</v>
      </c>
      <c r="U1710" s="862"/>
    </row>
    <row r="1711" spans="1:21" x14ac:dyDescent="0.4">
      <c r="A1711" s="428" t="s">
        <v>49</v>
      </c>
      <c r="B1711" s="375" t="s">
        <v>418</v>
      </c>
      <c r="C1711" s="375" t="s">
        <v>60</v>
      </c>
      <c r="D1711" s="375" t="s">
        <v>406</v>
      </c>
      <c r="E1711" s="375" t="s">
        <v>717</v>
      </c>
      <c r="F1711" s="824">
        <v>0.22499999999999998</v>
      </c>
      <c r="G1711" s="375" t="s">
        <v>391</v>
      </c>
      <c r="H1711" s="375" t="s">
        <v>401</v>
      </c>
      <c r="I1711" s="378">
        <v>1.1823184823497069E-4</v>
      </c>
      <c r="J1711" s="375" t="s">
        <v>1023</v>
      </c>
      <c r="K1711" s="375" t="s">
        <v>477</v>
      </c>
      <c r="L1711" s="375" t="s">
        <v>1024</v>
      </c>
      <c r="M1711" s="375" t="s">
        <v>475</v>
      </c>
      <c r="N1711" s="831" t="s">
        <v>787</v>
      </c>
      <c r="U1711" s="862"/>
    </row>
    <row r="1712" spans="1:21" x14ac:dyDescent="0.4">
      <c r="A1712" s="428" t="s">
        <v>49</v>
      </c>
      <c r="B1712" s="375" t="s">
        <v>418</v>
      </c>
      <c r="C1712" s="375" t="s">
        <v>60</v>
      </c>
      <c r="D1712" s="375" t="s">
        <v>406</v>
      </c>
      <c r="E1712" s="375" t="s">
        <v>717</v>
      </c>
      <c r="F1712" s="824">
        <v>0.22499999999999998</v>
      </c>
      <c r="G1712" s="375" t="s">
        <v>392</v>
      </c>
      <c r="H1712" s="375" t="s">
        <v>401</v>
      </c>
      <c r="I1712" s="378">
        <v>8.9658307277416249E-3</v>
      </c>
      <c r="J1712" s="375" t="s">
        <v>1023</v>
      </c>
      <c r="K1712" s="375" t="s">
        <v>477</v>
      </c>
      <c r="L1712" s="375" t="s">
        <v>1024</v>
      </c>
      <c r="M1712" s="375" t="s">
        <v>475</v>
      </c>
      <c r="N1712" s="831" t="s">
        <v>787</v>
      </c>
      <c r="U1712" s="862"/>
    </row>
    <row r="1713" spans="1:21" x14ac:dyDescent="0.4">
      <c r="A1713" s="428" t="s">
        <v>49</v>
      </c>
      <c r="B1713" s="375" t="s">
        <v>418</v>
      </c>
      <c r="C1713" s="375" t="s">
        <v>60</v>
      </c>
      <c r="D1713" s="375" t="s">
        <v>406</v>
      </c>
      <c r="E1713" s="375" t="s">
        <v>717</v>
      </c>
      <c r="F1713" s="824">
        <v>0.22499999999999998</v>
      </c>
      <c r="G1713" s="375" t="s">
        <v>393</v>
      </c>
      <c r="H1713" s="375" t="s">
        <v>401</v>
      </c>
      <c r="I1713" s="378">
        <v>5.0783248975339477E-6</v>
      </c>
      <c r="J1713" s="375" t="s">
        <v>1023</v>
      </c>
      <c r="K1713" s="375" t="s">
        <v>477</v>
      </c>
      <c r="L1713" s="375" t="s">
        <v>1024</v>
      </c>
      <c r="M1713" s="375" t="s">
        <v>475</v>
      </c>
      <c r="N1713" s="831" t="s">
        <v>787</v>
      </c>
      <c r="U1713" s="862"/>
    </row>
    <row r="1714" spans="1:21" x14ac:dyDescent="0.4">
      <c r="A1714" s="428" t="s">
        <v>49</v>
      </c>
      <c r="B1714" s="375" t="s">
        <v>418</v>
      </c>
      <c r="C1714" s="375" t="s">
        <v>60</v>
      </c>
      <c r="D1714" s="375" t="s">
        <v>406</v>
      </c>
      <c r="E1714" s="375" t="s">
        <v>717</v>
      </c>
      <c r="F1714" s="824">
        <v>0.22499999999999998</v>
      </c>
      <c r="G1714" s="375" t="s">
        <v>394</v>
      </c>
      <c r="H1714" s="375" t="s">
        <v>401</v>
      </c>
      <c r="I1714" s="378">
        <v>9.5674726357693128E-6</v>
      </c>
      <c r="J1714" s="375" t="s">
        <v>1023</v>
      </c>
      <c r="K1714" s="375" t="s">
        <v>477</v>
      </c>
      <c r="L1714" s="375" t="s">
        <v>1024</v>
      </c>
      <c r="M1714" s="375" t="s">
        <v>475</v>
      </c>
      <c r="N1714" s="831" t="s">
        <v>787</v>
      </c>
      <c r="U1714" s="862"/>
    </row>
    <row r="1715" spans="1:21" x14ac:dyDescent="0.4">
      <c r="A1715" s="428" t="s">
        <v>49</v>
      </c>
      <c r="B1715" s="375" t="s">
        <v>418</v>
      </c>
      <c r="C1715" s="375" t="s">
        <v>60</v>
      </c>
      <c r="D1715" s="375" t="s">
        <v>406</v>
      </c>
      <c r="E1715" s="375" t="s">
        <v>717</v>
      </c>
      <c r="F1715" s="824">
        <v>0.22499999999999998</v>
      </c>
      <c r="G1715" s="375" t="s">
        <v>395</v>
      </c>
      <c r="H1715" s="375" t="s">
        <v>401</v>
      </c>
      <c r="I1715" s="378">
        <v>1.7288506495751242E-5</v>
      </c>
      <c r="J1715" s="375" t="s">
        <v>1023</v>
      </c>
      <c r="K1715" s="375" t="s">
        <v>477</v>
      </c>
      <c r="L1715" s="375" t="s">
        <v>1024</v>
      </c>
      <c r="M1715" s="375" t="s">
        <v>475</v>
      </c>
      <c r="N1715" s="831" t="s">
        <v>787</v>
      </c>
      <c r="U1715" s="862"/>
    </row>
    <row r="1716" spans="1:21" x14ac:dyDescent="0.4">
      <c r="A1716" s="428" t="s">
        <v>49</v>
      </c>
      <c r="B1716" s="375" t="s">
        <v>418</v>
      </c>
      <c r="C1716" s="375" t="s">
        <v>60</v>
      </c>
      <c r="D1716" s="375" t="s">
        <v>406</v>
      </c>
      <c r="E1716" s="375" t="s">
        <v>717</v>
      </c>
      <c r="F1716" s="824">
        <v>0.22499999999999998</v>
      </c>
      <c r="G1716" s="375" t="s">
        <v>396</v>
      </c>
      <c r="H1716" s="375" t="s">
        <v>401</v>
      </c>
      <c r="I1716" s="378">
        <v>2.4007892132092866E-5</v>
      </c>
      <c r="J1716" s="375" t="s">
        <v>1023</v>
      </c>
      <c r="K1716" s="375" t="s">
        <v>477</v>
      </c>
      <c r="L1716" s="375" t="s">
        <v>1024</v>
      </c>
      <c r="M1716" s="375" t="s">
        <v>475</v>
      </c>
      <c r="N1716" s="831" t="s">
        <v>787</v>
      </c>
      <c r="U1716" s="862"/>
    </row>
    <row r="1717" spans="1:21" x14ac:dyDescent="0.4">
      <c r="A1717" s="428" t="s">
        <v>49</v>
      </c>
      <c r="B1717" s="375" t="s">
        <v>418</v>
      </c>
      <c r="C1717" s="375" t="s">
        <v>60</v>
      </c>
      <c r="D1717" s="375" t="s">
        <v>406</v>
      </c>
      <c r="E1717" s="375" t="s">
        <v>717</v>
      </c>
      <c r="F1717" s="824">
        <v>0.22499999999999998</v>
      </c>
      <c r="G1717" s="375" t="s">
        <v>1025</v>
      </c>
      <c r="H1717" s="375" t="s">
        <v>401</v>
      </c>
      <c r="I1717" s="378">
        <v>1.5175342324444958</v>
      </c>
      <c r="J1717" s="375" t="s">
        <v>1023</v>
      </c>
      <c r="K1717" s="375" t="s">
        <v>477</v>
      </c>
      <c r="L1717" s="375" t="s">
        <v>1024</v>
      </c>
      <c r="M1717" s="375" t="s">
        <v>475</v>
      </c>
      <c r="N1717" s="831" t="s">
        <v>787</v>
      </c>
      <c r="U1717" s="862"/>
    </row>
    <row r="1718" spans="1:21" x14ac:dyDescent="0.4">
      <c r="A1718" s="428" t="s">
        <v>49</v>
      </c>
      <c r="B1718" s="375" t="s">
        <v>418</v>
      </c>
      <c r="C1718" s="375" t="s">
        <v>61</v>
      </c>
      <c r="D1718" s="375" t="s">
        <v>52</v>
      </c>
      <c r="E1718" s="375"/>
      <c r="F1718" s="824">
        <v>0.34399999999999997</v>
      </c>
      <c r="G1718" s="375" t="s">
        <v>387</v>
      </c>
      <c r="H1718" s="375" t="s">
        <v>400</v>
      </c>
      <c r="I1718" s="763">
        <v>1.9000004502132395E-5</v>
      </c>
      <c r="J1718" s="375" t="s">
        <v>1023</v>
      </c>
      <c r="K1718" s="375" t="s">
        <v>477</v>
      </c>
      <c r="L1718" s="375" t="s">
        <v>1024</v>
      </c>
      <c r="M1718" s="375" t="s">
        <v>475</v>
      </c>
      <c r="N1718" s="831" t="s">
        <v>801</v>
      </c>
      <c r="U1718" s="862"/>
    </row>
    <row r="1719" spans="1:21" x14ac:dyDescent="0.4">
      <c r="A1719" s="428" t="s">
        <v>49</v>
      </c>
      <c r="B1719" s="375" t="s">
        <v>418</v>
      </c>
      <c r="C1719" s="375" t="s">
        <v>61</v>
      </c>
      <c r="D1719" s="375" t="s">
        <v>52</v>
      </c>
      <c r="E1719" s="375"/>
      <c r="F1719" s="824">
        <v>0.34399999999999997</v>
      </c>
      <c r="G1719" s="375" t="s">
        <v>388</v>
      </c>
      <c r="H1719" s="375" t="s">
        <v>400</v>
      </c>
      <c r="I1719" s="763">
        <v>1.5600003696487655E-4</v>
      </c>
      <c r="J1719" s="375" t="s">
        <v>1023</v>
      </c>
      <c r="K1719" s="375" t="s">
        <v>477</v>
      </c>
      <c r="L1719" s="375" t="s">
        <v>1024</v>
      </c>
      <c r="M1719" s="375" t="s">
        <v>475</v>
      </c>
      <c r="N1719" s="831" t="s">
        <v>801</v>
      </c>
      <c r="U1719" s="862"/>
    </row>
    <row r="1720" spans="1:21" x14ac:dyDescent="0.4">
      <c r="A1720" s="428" t="s">
        <v>49</v>
      </c>
      <c r="B1720" s="375" t="s">
        <v>418</v>
      </c>
      <c r="C1720" s="375" t="s">
        <v>61</v>
      </c>
      <c r="D1720" s="375" t="s">
        <v>52</v>
      </c>
      <c r="E1720" s="375"/>
      <c r="F1720" s="824">
        <v>0.34399999999999997</v>
      </c>
      <c r="G1720" s="375" t="s">
        <v>389</v>
      </c>
      <c r="H1720" s="375" t="s">
        <v>400</v>
      </c>
      <c r="I1720" s="763">
        <v>1.3850003281817565E-3</v>
      </c>
      <c r="J1720" s="375" t="s">
        <v>1023</v>
      </c>
      <c r="K1720" s="375" t="s">
        <v>477</v>
      </c>
      <c r="L1720" s="375" t="s">
        <v>1024</v>
      </c>
      <c r="M1720" s="375" t="s">
        <v>475</v>
      </c>
      <c r="N1720" s="831" t="s">
        <v>801</v>
      </c>
      <c r="U1720" s="862"/>
    </row>
    <row r="1721" spans="1:21" x14ac:dyDescent="0.4">
      <c r="A1721" s="428" t="s">
        <v>49</v>
      </c>
      <c r="B1721" s="375" t="s">
        <v>418</v>
      </c>
      <c r="C1721" s="375" t="s">
        <v>61</v>
      </c>
      <c r="D1721" s="375" t="s">
        <v>52</v>
      </c>
      <c r="E1721" s="378"/>
      <c r="F1721" s="824">
        <v>0.34399999999999997</v>
      </c>
      <c r="G1721" s="375" t="s">
        <v>390</v>
      </c>
      <c r="H1721" s="375" t="s">
        <v>400</v>
      </c>
      <c r="I1721" s="763">
        <v>1.390000329366528E-4</v>
      </c>
      <c r="J1721" s="375" t="s">
        <v>1023</v>
      </c>
      <c r="K1721" s="375" t="s">
        <v>477</v>
      </c>
      <c r="L1721" s="375" t="s">
        <v>1024</v>
      </c>
      <c r="M1721" s="375" t="s">
        <v>475</v>
      </c>
      <c r="N1721" s="831" t="s">
        <v>801</v>
      </c>
      <c r="U1721" s="862"/>
    </row>
    <row r="1722" spans="1:21" x14ac:dyDescent="0.4">
      <c r="A1722" s="428" t="s">
        <v>49</v>
      </c>
      <c r="B1722" s="375" t="s">
        <v>418</v>
      </c>
      <c r="C1722" s="375" t="s">
        <v>61</v>
      </c>
      <c r="D1722" s="375" t="s">
        <v>52</v>
      </c>
      <c r="E1722" s="378"/>
      <c r="F1722" s="824">
        <v>0.34399999999999997</v>
      </c>
      <c r="G1722" s="375" t="s">
        <v>391</v>
      </c>
      <c r="H1722" s="375" t="s">
        <v>400</v>
      </c>
      <c r="I1722" s="763">
        <v>1.1000002606497702E-4</v>
      </c>
      <c r="J1722" s="375" t="s">
        <v>1023</v>
      </c>
      <c r="K1722" s="375" t="s">
        <v>477</v>
      </c>
      <c r="L1722" s="375" t="s">
        <v>1024</v>
      </c>
      <c r="M1722" s="375" t="s">
        <v>475</v>
      </c>
      <c r="N1722" s="831" t="s">
        <v>801</v>
      </c>
      <c r="U1722" s="862"/>
    </row>
    <row r="1723" spans="1:21" x14ac:dyDescent="0.4">
      <c r="A1723" s="428" t="s">
        <v>49</v>
      </c>
      <c r="B1723" s="375" t="s">
        <v>418</v>
      </c>
      <c r="C1723" s="375" t="s">
        <v>61</v>
      </c>
      <c r="D1723" s="375" t="s">
        <v>52</v>
      </c>
      <c r="E1723" s="378"/>
      <c r="F1723" s="824">
        <v>0.34399999999999997</v>
      </c>
      <c r="G1723" s="375" t="s">
        <v>392</v>
      </c>
      <c r="H1723" s="375" t="s">
        <v>400</v>
      </c>
      <c r="I1723" s="763">
        <v>3.3160007857405806E-3</v>
      </c>
      <c r="J1723" s="375" t="s">
        <v>1023</v>
      </c>
      <c r="K1723" s="375" t="s">
        <v>477</v>
      </c>
      <c r="L1723" s="375" t="s">
        <v>1024</v>
      </c>
      <c r="M1723" s="375" t="s">
        <v>475</v>
      </c>
      <c r="N1723" s="831" t="s">
        <v>801</v>
      </c>
      <c r="U1723" s="862"/>
    </row>
    <row r="1724" spans="1:21" x14ac:dyDescent="0.4">
      <c r="A1724" s="428" t="s">
        <v>49</v>
      </c>
      <c r="B1724" s="375" t="s">
        <v>418</v>
      </c>
      <c r="C1724" s="375" t="s">
        <v>61</v>
      </c>
      <c r="D1724" s="375" t="s">
        <v>52</v>
      </c>
      <c r="E1724" s="378"/>
      <c r="F1724" s="824">
        <v>0.34399999999999997</v>
      </c>
      <c r="G1724" s="375" t="s">
        <v>393</v>
      </c>
      <c r="H1724" s="375" t="s">
        <v>400</v>
      </c>
      <c r="I1724" s="763">
        <v>4.7300011207940132E-6</v>
      </c>
      <c r="J1724" s="375" t="s">
        <v>1023</v>
      </c>
      <c r="K1724" s="375" t="s">
        <v>477</v>
      </c>
      <c r="L1724" s="375" t="s">
        <v>1024</v>
      </c>
      <c r="M1724" s="375" t="s">
        <v>475</v>
      </c>
      <c r="N1724" s="831" t="s">
        <v>801</v>
      </c>
      <c r="U1724" s="862"/>
    </row>
    <row r="1725" spans="1:21" x14ac:dyDescent="0.4">
      <c r="A1725" s="428" t="s">
        <v>49</v>
      </c>
      <c r="B1725" s="375" t="s">
        <v>418</v>
      </c>
      <c r="C1725" s="375" t="s">
        <v>61</v>
      </c>
      <c r="D1725" s="375" t="s">
        <v>52</v>
      </c>
      <c r="E1725" s="378"/>
      <c r="F1725" s="824">
        <v>0.34399999999999997</v>
      </c>
      <c r="G1725" s="375" t="s">
        <v>394</v>
      </c>
      <c r="H1725" s="375" t="s">
        <v>400</v>
      </c>
      <c r="I1725" s="763">
        <v>8.9100021112631409E-6</v>
      </c>
      <c r="J1725" s="375" t="s">
        <v>1023</v>
      </c>
      <c r="K1725" s="375" t="s">
        <v>477</v>
      </c>
      <c r="L1725" s="375" t="s">
        <v>1024</v>
      </c>
      <c r="M1725" s="375" t="s">
        <v>475</v>
      </c>
      <c r="N1725" s="831" t="s">
        <v>801</v>
      </c>
      <c r="U1725" s="862"/>
    </row>
    <row r="1726" spans="1:21" x14ac:dyDescent="0.4">
      <c r="A1726" s="428" t="s">
        <v>49</v>
      </c>
      <c r="B1726" s="375" t="s">
        <v>418</v>
      </c>
      <c r="C1726" s="375" t="s">
        <v>61</v>
      </c>
      <c r="D1726" s="375" t="s">
        <v>52</v>
      </c>
      <c r="E1726" s="378"/>
      <c r="F1726" s="824">
        <v>0.34399999999999997</v>
      </c>
      <c r="G1726" s="375" t="s">
        <v>395</v>
      </c>
      <c r="H1726" s="375" t="s">
        <v>400</v>
      </c>
      <c r="I1726" s="763">
        <v>1.000000236954337E-5</v>
      </c>
      <c r="J1726" s="375" t="s">
        <v>1023</v>
      </c>
      <c r="K1726" s="375" t="s">
        <v>477</v>
      </c>
      <c r="L1726" s="375" t="s">
        <v>1024</v>
      </c>
      <c r="M1726" s="375" t="s">
        <v>475</v>
      </c>
      <c r="N1726" s="831" t="s">
        <v>801</v>
      </c>
      <c r="U1726" s="862"/>
    </row>
    <row r="1727" spans="1:21" x14ac:dyDescent="0.4">
      <c r="A1727" s="428" t="s">
        <v>49</v>
      </c>
      <c r="B1727" s="375" t="s">
        <v>418</v>
      </c>
      <c r="C1727" s="375" t="s">
        <v>61</v>
      </c>
      <c r="D1727" s="375" t="s">
        <v>52</v>
      </c>
      <c r="E1727" s="378"/>
      <c r="F1727" s="824">
        <v>0.34399999999999997</v>
      </c>
      <c r="G1727" s="375" t="s">
        <v>396</v>
      </c>
      <c r="H1727" s="375" t="s">
        <v>400</v>
      </c>
      <c r="I1727" s="763">
        <v>1.6000003791269388E-5</v>
      </c>
      <c r="J1727" s="375" t="s">
        <v>1023</v>
      </c>
      <c r="K1727" s="375" t="s">
        <v>477</v>
      </c>
      <c r="L1727" s="375" t="s">
        <v>1024</v>
      </c>
      <c r="M1727" s="375" t="s">
        <v>475</v>
      </c>
      <c r="N1727" s="831" t="s">
        <v>801</v>
      </c>
      <c r="U1727" s="862"/>
    </row>
    <row r="1728" spans="1:21" x14ac:dyDescent="0.4">
      <c r="A1728" s="428" t="s">
        <v>49</v>
      </c>
      <c r="B1728" s="375" t="s">
        <v>418</v>
      </c>
      <c r="C1728" s="375" t="s">
        <v>61</v>
      </c>
      <c r="D1728" s="375" t="s">
        <v>52</v>
      </c>
      <c r="E1728" s="378"/>
      <c r="F1728" s="824">
        <v>0.34399999999999997</v>
      </c>
      <c r="G1728" s="375" t="s">
        <v>1025</v>
      </c>
      <c r="H1728" s="375" t="s">
        <v>400</v>
      </c>
      <c r="I1728" s="763">
        <v>0.99200789933606026</v>
      </c>
      <c r="J1728" s="375" t="s">
        <v>1023</v>
      </c>
      <c r="K1728" s="375" t="s">
        <v>477</v>
      </c>
      <c r="L1728" s="375" t="s">
        <v>1024</v>
      </c>
      <c r="M1728" s="375" t="s">
        <v>475</v>
      </c>
      <c r="N1728" s="831" t="s">
        <v>801</v>
      </c>
      <c r="U1728" s="862"/>
    </row>
    <row r="1729" spans="1:21" x14ac:dyDescent="0.4">
      <c r="A1729" s="428" t="s">
        <v>49</v>
      </c>
      <c r="B1729" s="375" t="s">
        <v>418</v>
      </c>
      <c r="C1729" s="375" t="s">
        <v>61</v>
      </c>
      <c r="D1729" s="375" t="s">
        <v>52</v>
      </c>
      <c r="E1729" s="378"/>
      <c r="F1729" s="824">
        <v>0.34399999999999997</v>
      </c>
      <c r="G1729" s="375" t="s">
        <v>387</v>
      </c>
      <c r="H1729" s="375" t="s">
        <v>401</v>
      </c>
      <c r="I1729" s="378">
        <v>1.9811813060289801E-5</v>
      </c>
      <c r="J1729" s="375" t="s">
        <v>1023</v>
      </c>
      <c r="K1729" s="375" t="s">
        <v>477</v>
      </c>
      <c r="L1729" s="375" t="s">
        <v>1024</v>
      </c>
      <c r="M1729" s="375" t="s">
        <v>475</v>
      </c>
      <c r="N1729" s="831" t="s">
        <v>805</v>
      </c>
      <c r="U1729" s="862"/>
    </row>
    <row r="1730" spans="1:21" x14ac:dyDescent="0.4">
      <c r="A1730" s="428" t="s">
        <v>49</v>
      </c>
      <c r="B1730" s="375" t="s">
        <v>418</v>
      </c>
      <c r="C1730" s="375" t="s">
        <v>61</v>
      </c>
      <c r="D1730" s="375" t="s">
        <v>52</v>
      </c>
      <c r="E1730" s="378"/>
      <c r="F1730" s="824">
        <v>0.34399999999999997</v>
      </c>
      <c r="G1730" s="375" t="s">
        <v>388</v>
      </c>
      <c r="H1730" s="375" t="s">
        <v>401</v>
      </c>
      <c r="I1730" s="378">
        <v>1.6146176265310522E-4</v>
      </c>
      <c r="J1730" s="375" t="s">
        <v>1023</v>
      </c>
      <c r="K1730" s="375" t="s">
        <v>477</v>
      </c>
      <c r="L1730" s="375" t="s">
        <v>1024</v>
      </c>
      <c r="M1730" s="375" t="s">
        <v>475</v>
      </c>
      <c r="N1730" s="831" t="s">
        <v>805</v>
      </c>
      <c r="U1730" s="862"/>
    </row>
    <row r="1731" spans="1:21" x14ac:dyDescent="0.4">
      <c r="A1731" s="428" t="s">
        <v>49</v>
      </c>
      <c r="B1731" s="375" t="s">
        <v>418</v>
      </c>
      <c r="C1731" s="375" t="s">
        <v>61</v>
      </c>
      <c r="D1731" s="375" t="s">
        <v>52</v>
      </c>
      <c r="E1731" s="378"/>
      <c r="F1731" s="824">
        <v>0.34399999999999997</v>
      </c>
      <c r="G1731" s="375" t="s">
        <v>389</v>
      </c>
      <c r="H1731" s="375" t="s">
        <v>401</v>
      </c>
      <c r="I1731" s="378">
        <v>1.3858287009794184E-3</v>
      </c>
      <c r="J1731" s="375" t="s">
        <v>1023</v>
      </c>
      <c r="K1731" s="375" t="s">
        <v>477</v>
      </c>
      <c r="L1731" s="375" t="s">
        <v>1024</v>
      </c>
      <c r="M1731" s="375" t="s">
        <v>475</v>
      </c>
      <c r="N1731" s="831" t="s">
        <v>805</v>
      </c>
      <c r="U1731" s="862"/>
    </row>
    <row r="1732" spans="1:21" x14ac:dyDescent="0.4">
      <c r="A1732" s="428" t="s">
        <v>49</v>
      </c>
      <c r="B1732" s="375" t="s">
        <v>418</v>
      </c>
      <c r="C1732" s="375" t="s">
        <v>61</v>
      </c>
      <c r="D1732" s="375" t="s">
        <v>52</v>
      </c>
      <c r="E1732" s="378"/>
      <c r="F1732" s="824">
        <v>0.34399999999999997</v>
      </c>
      <c r="G1732" s="375" t="s">
        <v>390</v>
      </c>
      <c r="H1732" s="375" t="s">
        <v>401</v>
      </c>
      <c r="I1732" s="378">
        <v>1.3950221179068144E-4</v>
      </c>
      <c r="J1732" s="375" t="s">
        <v>1023</v>
      </c>
      <c r="K1732" s="375" t="s">
        <v>477</v>
      </c>
      <c r="L1732" s="375" t="s">
        <v>1024</v>
      </c>
      <c r="M1732" s="375" t="s">
        <v>475</v>
      </c>
      <c r="N1732" s="831" t="s">
        <v>805</v>
      </c>
      <c r="U1732" s="862"/>
    </row>
    <row r="1733" spans="1:21" x14ac:dyDescent="0.4">
      <c r="A1733" s="428" t="s">
        <v>49</v>
      </c>
      <c r="B1733" s="375" t="s">
        <v>418</v>
      </c>
      <c r="C1733" s="375" t="s">
        <v>61</v>
      </c>
      <c r="D1733" s="375" t="s">
        <v>52</v>
      </c>
      <c r="E1733" s="378"/>
      <c r="F1733" s="824">
        <v>0.34399999999999997</v>
      </c>
      <c r="G1733" s="375" t="s">
        <v>391</v>
      </c>
      <c r="H1733" s="375" t="s">
        <v>401</v>
      </c>
      <c r="I1733" s="378">
        <v>1.1023184633933594E-4</v>
      </c>
      <c r="J1733" s="375" t="s">
        <v>1023</v>
      </c>
      <c r="K1733" s="375" t="s">
        <v>477</v>
      </c>
      <c r="L1733" s="375" t="s">
        <v>1024</v>
      </c>
      <c r="M1733" s="375" t="s">
        <v>475</v>
      </c>
      <c r="N1733" s="831" t="s">
        <v>805</v>
      </c>
      <c r="U1733" s="862"/>
    </row>
    <row r="1734" spans="1:21" x14ac:dyDescent="0.4">
      <c r="A1734" s="428" t="s">
        <v>49</v>
      </c>
      <c r="B1734" s="375" t="s">
        <v>418</v>
      </c>
      <c r="C1734" s="375" t="s">
        <v>61</v>
      </c>
      <c r="D1734" s="375" t="s">
        <v>52</v>
      </c>
      <c r="E1734" s="378"/>
      <c r="F1734" s="824">
        <v>0.34399999999999997</v>
      </c>
      <c r="G1734" s="375" t="s">
        <v>392</v>
      </c>
      <c r="H1734" s="375" t="s">
        <v>401</v>
      </c>
      <c r="I1734" s="378">
        <v>3.318829389660485E-3</v>
      </c>
      <c r="J1734" s="375" t="s">
        <v>1023</v>
      </c>
      <c r="K1734" s="375" t="s">
        <v>477</v>
      </c>
      <c r="L1734" s="375" t="s">
        <v>1024</v>
      </c>
      <c r="M1734" s="375" t="s">
        <v>475</v>
      </c>
      <c r="N1734" s="831" t="s">
        <v>805</v>
      </c>
      <c r="U1734" s="862"/>
    </row>
    <row r="1735" spans="1:21" x14ac:dyDescent="0.4">
      <c r="A1735" s="428" t="s">
        <v>49</v>
      </c>
      <c r="B1735" s="375" t="s">
        <v>418</v>
      </c>
      <c r="C1735" s="375" t="s">
        <v>61</v>
      </c>
      <c r="D1735" s="375" t="s">
        <v>52</v>
      </c>
      <c r="E1735" s="378"/>
      <c r="F1735" s="824">
        <v>0.34399999999999997</v>
      </c>
      <c r="G1735" s="375" t="s">
        <v>393</v>
      </c>
      <c r="H1735" s="375" t="s">
        <v>401</v>
      </c>
      <c r="I1735" s="378">
        <v>4.7343248160216569E-6</v>
      </c>
      <c r="J1735" s="375" t="s">
        <v>1023</v>
      </c>
      <c r="K1735" s="375" t="s">
        <v>477</v>
      </c>
      <c r="L1735" s="375" t="s">
        <v>1024</v>
      </c>
      <c r="M1735" s="375" t="s">
        <v>475</v>
      </c>
      <c r="N1735" s="831" t="s">
        <v>805</v>
      </c>
      <c r="U1735" s="862"/>
    </row>
    <row r="1736" spans="1:21" x14ac:dyDescent="0.4">
      <c r="A1736" s="428" t="s">
        <v>49</v>
      </c>
      <c r="B1736" s="375" t="s">
        <v>418</v>
      </c>
      <c r="C1736" s="375" t="s">
        <v>61</v>
      </c>
      <c r="D1736" s="375" t="s">
        <v>52</v>
      </c>
      <c r="E1736" s="378"/>
      <c r="F1736" s="824">
        <v>0.34399999999999997</v>
      </c>
      <c r="G1736" s="375" t="s">
        <v>394</v>
      </c>
      <c r="H1736" s="375" t="s">
        <v>401</v>
      </c>
      <c r="I1736" s="378">
        <v>8.9194724822229059E-6</v>
      </c>
      <c r="J1736" s="375" t="s">
        <v>1023</v>
      </c>
      <c r="K1736" s="375" t="s">
        <v>477</v>
      </c>
      <c r="L1736" s="375" t="s">
        <v>1024</v>
      </c>
      <c r="M1736" s="375" t="s">
        <v>475</v>
      </c>
      <c r="N1736" s="831" t="s">
        <v>805</v>
      </c>
      <c r="U1736" s="862"/>
    </row>
    <row r="1737" spans="1:21" x14ac:dyDescent="0.4">
      <c r="A1737" s="428" t="s">
        <v>49</v>
      </c>
      <c r="B1737" s="375" t="s">
        <v>418</v>
      </c>
      <c r="C1737" s="375" t="s">
        <v>61</v>
      </c>
      <c r="D1737" s="375" t="s">
        <v>52</v>
      </c>
      <c r="E1737" s="375"/>
      <c r="F1737" s="824">
        <v>0.34399999999999997</v>
      </c>
      <c r="G1737" s="375" t="s">
        <v>395</v>
      </c>
      <c r="H1737" s="375" t="s">
        <v>401</v>
      </c>
      <c r="I1737" s="378">
        <v>1.1288505074025222E-5</v>
      </c>
      <c r="J1737" s="375" t="s">
        <v>1023</v>
      </c>
      <c r="K1737" s="375" t="s">
        <v>477</v>
      </c>
      <c r="L1737" s="375" t="s">
        <v>1024</v>
      </c>
      <c r="M1737" s="375" t="s">
        <v>475</v>
      </c>
      <c r="N1737" s="831" t="s">
        <v>805</v>
      </c>
      <c r="U1737" s="862"/>
    </row>
    <row r="1738" spans="1:21" x14ac:dyDescent="0.4">
      <c r="A1738" s="428" t="s">
        <v>49</v>
      </c>
      <c r="B1738" s="375" t="s">
        <v>418</v>
      </c>
      <c r="C1738" s="375" t="s">
        <v>61</v>
      </c>
      <c r="D1738" s="375" t="s">
        <v>52</v>
      </c>
      <c r="E1738" s="375"/>
      <c r="F1738" s="824">
        <v>0.34399999999999997</v>
      </c>
      <c r="G1738" s="375" t="s">
        <v>396</v>
      </c>
      <c r="H1738" s="375" t="s">
        <v>401</v>
      </c>
      <c r="I1738" s="378">
        <v>1.6007890236458171E-5</v>
      </c>
      <c r="J1738" s="375" t="s">
        <v>1023</v>
      </c>
      <c r="K1738" s="375" t="s">
        <v>477</v>
      </c>
      <c r="L1738" s="375" t="s">
        <v>1024</v>
      </c>
      <c r="M1738" s="375" t="s">
        <v>475</v>
      </c>
      <c r="N1738" s="831" t="s">
        <v>805</v>
      </c>
      <c r="U1738" s="862"/>
    </row>
    <row r="1739" spans="1:21" x14ac:dyDescent="0.4">
      <c r="A1739" s="428" t="s">
        <v>49</v>
      </c>
      <c r="B1739" s="375" t="s">
        <v>418</v>
      </c>
      <c r="C1739" s="375" t="s">
        <v>61</v>
      </c>
      <c r="D1739" s="375" t="s">
        <v>52</v>
      </c>
      <c r="E1739" s="375"/>
      <c r="F1739" s="824">
        <v>0.34399999999999997</v>
      </c>
      <c r="G1739" s="375" t="s">
        <v>1025</v>
      </c>
      <c r="H1739" s="375" t="s">
        <v>401</v>
      </c>
      <c r="I1739" s="378">
        <v>0.99280427186948006</v>
      </c>
      <c r="J1739" s="375" t="s">
        <v>1023</v>
      </c>
      <c r="K1739" s="375" t="s">
        <v>477</v>
      </c>
      <c r="L1739" s="375" t="s">
        <v>1024</v>
      </c>
      <c r="M1739" s="375" t="s">
        <v>475</v>
      </c>
      <c r="N1739" s="831" t="s">
        <v>805</v>
      </c>
      <c r="U1739" s="862"/>
    </row>
    <row r="1740" spans="1:21" x14ac:dyDescent="0.4">
      <c r="A1740" s="428" t="s">
        <v>49</v>
      </c>
      <c r="B1740" s="375" t="s">
        <v>418</v>
      </c>
      <c r="C1740" s="375" t="s">
        <v>61</v>
      </c>
      <c r="D1740" s="375" t="s">
        <v>53</v>
      </c>
      <c r="E1740" s="375"/>
      <c r="F1740" s="824">
        <v>0.39</v>
      </c>
      <c r="G1740" s="375" t="s">
        <v>387</v>
      </c>
      <c r="H1740" s="375" t="s">
        <v>400</v>
      </c>
      <c r="I1740" s="763">
        <v>9.0000021325890313E-7</v>
      </c>
      <c r="J1740" s="375" t="s">
        <v>1023</v>
      </c>
      <c r="K1740" s="375" t="s">
        <v>477</v>
      </c>
      <c r="L1740" s="375" t="s">
        <v>1024</v>
      </c>
      <c r="M1740" s="375" t="s">
        <v>475</v>
      </c>
      <c r="N1740" s="831" t="s">
        <v>811</v>
      </c>
      <c r="U1740" s="862"/>
    </row>
    <row r="1741" spans="1:21" x14ac:dyDescent="0.4">
      <c r="A1741" s="428" t="s">
        <v>49</v>
      </c>
      <c r="B1741" s="375" t="s">
        <v>418</v>
      </c>
      <c r="C1741" s="375" t="s">
        <v>61</v>
      </c>
      <c r="D1741" s="375" t="s">
        <v>53</v>
      </c>
      <c r="E1741" s="375"/>
      <c r="F1741" s="824">
        <v>0.39</v>
      </c>
      <c r="G1741" s="375" t="s">
        <v>388</v>
      </c>
      <c r="H1741" s="375" t="s">
        <v>400</v>
      </c>
      <c r="I1741" s="763">
        <v>1.5100003578010487E-5</v>
      </c>
      <c r="J1741" s="375" t="s">
        <v>1023</v>
      </c>
      <c r="K1741" s="375" t="s">
        <v>477</v>
      </c>
      <c r="L1741" s="375" t="s">
        <v>1024</v>
      </c>
      <c r="M1741" s="375" t="s">
        <v>475</v>
      </c>
      <c r="N1741" s="831" t="s">
        <v>811</v>
      </c>
      <c r="U1741" s="862"/>
    </row>
    <row r="1742" spans="1:21" x14ac:dyDescent="0.4">
      <c r="A1742" s="428" t="s">
        <v>49</v>
      </c>
      <c r="B1742" s="375" t="s">
        <v>418</v>
      </c>
      <c r="C1742" s="375" t="s">
        <v>61</v>
      </c>
      <c r="D1742" s="375" t="s">
        <v>53</v>
      </c>
      <c r="E1742" s="375"/>
      <c r="F1742" s="824">
        <v>0.39</v>
      </c>
      <c r="G1742" s="375" t="s">
        <v>389</v>
      </c>
      <c r="H1742" s="375" t="s">
        <v>400</v>
      </c>
      <c r="I1742" s="763">
        <v>2.3500005568426909E-4</v>
      </c>
      <c r="J1742" s="375" t="s">
        <v>1023</v>
      </c>
      <c r="K1742" s="375" t="s">
        <v>477</v>
      </c>
      <c r="L1742" s="375" t="s">
        <v>1024</v>
      </c>
      <c r="M1742" s="375" t="s">
        <v>475</v>
      </c>
      <c r="N1742" s="831" t="s">
        <v>811</v>
      </c>
      <c r="U1742" s="862"/>
    </row>
    <row r="1743" spans="1:21" x14ac:dyDescent="0.4">
      <c r="A1743" s="428" t="s">
        <v>49</v>
      </c>
      <c r="B1743" s="375" t="s">
        <v>418</v>
      </c>
      <c r="C1743" s="375" t="s">
        <v>61</v>
      </c>
      <c r="D1743" s="375" t="s">
        <v>53</v>
      </c>
      <c r="E1743" s="378"/>
      <c r="F1743" s="824">
        <v>0.39</v>
      </c>
      <c r="G1743" s="375" t="s">
        <v>390</v>
      </c>
      <c r="H1743" s="375" t="s">
        <v>400</v>
      </c>
      <c r="I1743" s="763">
        <v>2.8400006729503167E-5</v>
      </c>
      <c r="J1743" s="375" t="s">
        <v>1023</v>
      </c>
      <c r="K1743" s="375" t="s">
        <v>477</v>
      </c>
      <c r="L1743" s="375" t="s">
        <v>1024</v>
      </c>
      <c r="M1743" s="375" t="s">
        <v>475</v>
      </c>
      <c r="N1743" s="831" t="s">
        <v>811</v>
      </c>
      <c r="U1743" s="862"/>
    </row>
    <row r="1744" spans="1:21" x14ac:dyDescent="0.4">
      <c r="A1744" s="428" t="s">
        <v>49</v>
      </c>
      <c r="B1744" s="375" t="s">
        <v>418</v>
      </c>
      <c r="C1744" s="375" t="s">
        <v>61</v>
      </c>
      <c r="D1744" s="375" t="s">
        <v>53</v>
      </c>
      <c r="E1744" s="378"/>
      <c r="F1744" s="824">
        <v>0.39</v>
      </c>
      <c r="G1744" s="375" t="s">
        <v>391</v>
      </c>
      <c r="H1744" s="375" t="s">
        <v>400</v>
      </c>
      <c r="I1744" s="763">
        <v>8.2700019596123672E-6</v>
      </c>
      <c r="J1744" s="375" t="s">
        <v>1023</v>
      </c>
      <c r="K1744" s="375" t="s">
        <v>477</v>
      </c>
      <c r="L1744" s="375" t="s">
        <v>1024</v>
      </c>
      <c r="M1744" s="375" t="s">
        <v>475</v>
      </c>
      <c r="N1744" s="831" t="s">
        <v>811</v>
      </c>
      <c r="U1744" s="862"/>
    </row>
    <row r="1745" spans="1:21" x14ac:dyDescent="0.4">
      <c r="A1745" s="428" t="s">
        <v>49</v>
      </c>
      <c r="B1745" s="375" t="s">
        <v>418</v>
      </c>
      <c r="C1745" s="375" t="s">
        <v>61</v>
      </c>
      <c r="D1745" s="375" t="s">
        <v>53</v>
      </c>
      <c r="E1745" s="378"/>
      <c r="F1745" s="824">
        <v>0.39</v>
      </c>
      <c r="G1745" s="375" t="s">
        <v>392</v>
      </c>
      <c r="H1745" s="375" t="s">
        <v>400</v>
      </c>
      <c r="I1745" s="763">
        <v>4.910001163445794E-6</v>
      </c>
      <c r="J1745" s="375" t="s">
        <v>1023</v>
      </c>
      <c r="K1745" s="375" t="s">
        <v>477</v>
      </c>
      <c r="L1745" s="375" t="s">
        <v>1024</v>
      </c>
      <c r="M1745" s="375" t="s">
        <v>475</v>
      </c>
      <c r="N1745" s="831" t="s">
        <v>811</v>
      </c>
      <c r="U1745" s="862"/>
    </row>
    <row r="1746" spans="1:21" x14ac:dyDescent="0.4">
      <c r="A1746" s="428" t="s">
        <v>49</v>
      </c>
      <c r="B1746" s="375" t="s">
        <v>418</v>
      </c>
      <c r="C1746" s="375" t="s">
        <v>61</v>
      </c>
      <c r="D1746" s="375" t="s">
        <v>53</v>
      </c>
      <c r="E1746" s="378"/>
      <c r="F1746" s="824">
        <v>0.39</v>
      </c>
      <c r="G1746" s="375" t="s">
        <v>393</v>
      </c>
      <c r="H1746" s="375" t="s">
        <v>400</v>
      </c>
      <c r="I1746" s="763">
        <v>3.5561008426333167E-7</v>
      </c>
      <c r="J1746" s="375" t="s">
        <v>1023</v>
      </c>
      <c r="K1746" s="375" t="s">
        <v>477</v>
      </c>
      <c r="L1746" s="375" t="s">
        <v>1024</v>
      </c>
      <c r="M1746" s="375" t="s">
        <v>475</v>
      </c>
      <c r="N1746" s="831" t="s">
        <v>811</v>
      </c>
      <c r="U1746" s="862"/>
    </row>
    <row r="1747" spans="1:21" x14ac:dyDescent="0.4">
      <c r="A1747" s="428" t="s">
        <v>49</v>
      </c>
      <c r="B1747" s="375" t="s">
        <v>418</v>
      </c>
      <c r="C1747" s="375" t="s">
        <v>61</v>
      </c>
      <c r="D1747" s="375" t="s">
        <v>53</v>
      </c>
      <c r="E1747" s="378"/>
      <c r="F1747" s="824">
        <v>0.39</v>
      </c>
      <c r="G1747" s="375" t="s">
        <v>394</v>
      </c>
      <c r="H1747" s="375" t="s">
        <v>400</v>
      </c>
      <c r="I1747" s="763">
        <v>6.6987015872860153E-7</v>
      </c>
      <c r="J1747" s="375" t="s">
        <v>1023</v>
      </c>
      <c r="K1747" s="375" t="s">
        <v>477</v>
      </c>
      <c r="L1747" s="375" t="s">
        <v>1024</v>
      </c>
      <c r="M1747" s="375" t="s">
        <v>475</v>
      </c>
      <c r="N1747" s="831" t="s">
        <v>811</v>
      </c>
      <c r="U1747" s="862"/>
    </row>
    <row r="1748" spans="1:21" x14ac:dyDescent="0.4">
      <c r="A1748" s="428" t="s">
        <v>49</v>
      </c>
      <c r="B1748" s="375" t="s">
        <v>418</v>
      </c>
      <c r="C1748" s="375" t="s">
        <v>61</v>
      </c>
      <c r="D1748" s="375" t="s">
        <v>53</v>
      </c>
      <c r="E1748" s="378"/>
      <c r="F1748" s="824">
        <v>0.39</v>
      </c>
      <c r="G1748" s="375" t="s">
        <v>395</v>
      </c>
      <c r="H1748" s="375" t="s">
        <v>400</v>
      </c>
      <c r="I1748" s="763">
        <v>9.0000021325890309E-6</v>
      </c>
      <c r="J1748" s="375" t="s">
        <v>1023</v>
      </c>
      <c r="K1748" s="375" t="s">
        <v>477</v>
      </c>
      <c r="L1748" s="375" t="s">
        <v>1024</v>
      </c>
      <c r="M1748" s="375" t="s">
        <v>475</v>
      </c>
      <c r="N1748" s="831" t="s">
        <v>811</v>
      </c>
      <c r="U1748" s="862"/>
    </row>
    <row r="1749" spans="1:21" x14ac:dyDescent="0.4">
      <c r="A1749" s="428" t="s">
        <v>49</v>
      </c>
      <c r="B1749" s="375" t="s">
        <v>418</v>
      </c>
      <c r="C1749" s="375" t="s">
        <v>61</v>
      </c>
      <c r="D1749" s="375" t="s">
        <v>53</v>
      </c>
      <c r="E1749" s="378"/>
      <c r="F1749" s="824">
        <v>0.39</v>
      </c>
      <c r="G1749" s="375" t="s">
        <v>396</v>
      </c>
      <c r="H1749" s="375" t="s">
        <v>400</v>
      </c>
      <c r="I1749" s="763">
        <v>1.3500003198883547E-5</v>
      </c>
      <c r="J1749" s="375" t="s">
        <v>1023</v>
      </c>
      <c r="K1749" s="375" t="s">
        <v>477</v>
      </c>
      <c r="L1749" s="375" t="s">
        <v>1024</v>
      </c>
      <c r="M1749" s="375" t="s">
        <v>475</v>
      </c>
      <c r="N1749" s="831" t="s">
        <v>811</v>
      </c>
      <c r="U1749" s="862"/>
    </row>
    <row r="1750" spans="1:21" x14ac:dyDescent="0.4">
      <c r="A1750" s="428" t="s">
        <v>49</v>
      </c>
      <c r="B1750" s="375" t="s">
        <v>418</v>
      </c>
      <c r="C1750" s="375" t="s">
        <v>61</v>
      </c>
      <c r="D1750" s="375" t="s">
        <v>53</v>
      </c>
      <c r="E1750" s="378"/>
      <c r="F1750" s="824">
        <v>0.39</v>
      </c>
      <c r="G1750" s="375" t="s">
        <v>1025</v>
      </c>
      <c r="H1750" s="375" t="s">
        <v>400</v>
      </c>
      <c r="I1750" s="763">
        <v>0.87524327301858795</v>
      </c>
      <c r="J1750" s="375" t="s">
        <v>1023</v>
      </c>
      <c r="K1750" s="375" t="s">
        <v>477</v>
      </c>
      <c r="L1750" s="375" t="s">
        <v>1024</v>
      </c>
      <c r="M1750" s="375" t="s">
        <v>475</v>
      </c>
      <c r="N1750" s="831" t="s">
        <v>811</v>
      </c>
      <c r="U1750" s="862"/>
    </row>
    <row r="1751" spans="1:21" x14ac:dyDescent="0.4">
      <c r="A1751" s="428" t="s">
        <v>49</v>
      </c>
      <c r="B1751" s="375" t="s">
        <v>418</v>
      </c>
      <c r="C1751" s="375" t="s">
        <v>61</v>
      </c>
      <c r="D1751" s="375" t="s">
        <v>53</v>
      </c>
      <c r="E1751" s="378"/>
      <c r="F1751" s="824">
        <v>0.39</v>
      </c>
      <c r="G1751" s="375" t="s">
        <v>387</v>
      </c>
      <c r="H1751" s="375" t="s">
        <v>401</v>
      </c>
      <c r="I1751" s="378">
        <v>1.7118087714163085E-6</v>
      </c>
      <c r="J1751" s="375" t="s">
        <v>1023</v>
      </c>
      <c r="K1751" s="375" t="s">
        <v>477</v>
      </c>
      <c r="L1751" s="375" t="s">
        <v>1024</v>
      </c>
      <c r="M1751" s="375" t="s">
        <v>475</v>
      </c>
      <c r="N1751" s="831" t="s">
        <v>813</v>
      </c>
      <c r="U1751" s="862"/>
    </row>
    <row r="1752" spans="1:21" x14ac:dyDescent="0.4">
      <c r="A1752" s="428" t="s">
        <v>49</v>
      </c>
      <c r="B1752" s="375" t="s">
        <v>418</v>
      </c>
      <c r="C1752" s="375" t="s">
        <v>61</v>
      </c>
      <c r="D1752" s="375" t="s">
        <v>53</v>
      </c>
      <c r="E1752" s="378"/>
      <c r="F1752" s="824">
        <v>0.39</v>
      </c>
      <c r="G1752" s="375" t="s">
        <v>388</v>
      </c>
      <c r="H1752" s="375" t="s">
        <v>401</v>
      </c>
      <c r="I1752" s="378">
        <v>2.0561729266239141E-5</v>
      </c>
      <c r="J1752" s="375" t="s">
        <v>1023</v>
      </c>
      <c r="K1752" s="375" t="s">
        <v>477</v>
      </c>
      <c r="L1752" s="375" t="s">
        <v>1024</v>
      </c>
      <c r="M1752" s="375" t="s">
        <v>475</v>
      </c>
      <c r="N1752" s="831" t="s">
        <v>813</v>
      </c>
      <c r="U1752" s="862"/>
    </row>
    <row r="1753" spans="1:21" x14ac:dyDescent="0.4">
      <c r="A1753" s="428" t="s">
        <v>49</v>
      </c>
      <c r="B1753" s="375" t="s">
        <v>418</v>
      </c>
      <c r="C1753" s="375" t="s">
        <v>61</v>
      </c>
      <c r="D1753" s="375" t="s">
        <v>53</v>
      </c>
      <c r="E1753" s="378"/>
      <c r="F1753" s="824">
        <v>0.39</v>
      </c>
      <c r="G1753" s="375" t="s">
        <v>389</v>
      </c>
      <c r="H1753" s="375" t="s">
        <v>401</v>
      </c>
      <c r="I1753" s="378">
        <v>2.3582842848193105E-4</v>
      </c>
      <c r="J1753" s="375" t="s">
        <v>1023</v>
      </c>
      <c r="K1753" s="375" t="s">
        <v>477</v>
      </c>
      <c r="L1753" s="375" t="s">
        <v>1024</v>
      </c>
      <c r="M1753" s="375" t="s">
        <v>475</v>
      </c>
      <c r="N1753" s="831" t="s">
        <v>813</v>
      </c>
      <c r="U1753" s="862"/>
    </row>
    <row r="1754" spans="1:21" x14ac:dyDescent="0.4">
      <c r="A1754" s="428" t="s">
        <v>49</v>
      </c>
      <c r="B1754" s="375" t="s">
        <v>418</v>
      </c>
      <c r="C1754" s="375" t="s">
        <v>61</v>
      </c>
      <c r="D1754" s="375" t="s">
        <v>53</v>
      </c>
      <c r="E1754" s="378"/>
      <c r="F1754" s="824">
        <v>0.39</v>
      </c>
      <c r="G1754" s="375" t="s">
        <v>390</v>
      </c>
      <c r="H1754" s="375" t="s">
        <v>401</v>
      </c>
      <c r="I1754" s="378">
        <v>2.8902185583531793E-5</v>
      </c>
      <c r="J1754" s="375" t="s">
        <v>1023</v>
      </c>
      <c r="K1754" s="375" t="s">
        <v>477</v>
      </c>
      <c r="L1754" s="375" t="s">
        <v>1024</v>
      </c>
      <c r="M1754" s="375" t="s">
        <v>475</v>
      </c>
      <c r="N1754" s="831" t="s">
        <v>813</v>
      </c>
      <c r="U1754" s="862"/>
    </row>
    <row r="1755" spans="1:21" x14ac:dyDescent="0.4">
      <c r="A1755" s="428" t="s">
        <v>49</v>
      </c>
      <c r="B1755" s="375" t="s">
        <v>418</v>
      </c>
      <c r="C1755" s="375" t="s">
        <v>61</v>
      </c>
      <c r="D1755" s="375" t="s">
        <v>53</v>
      </c>
      <c r="E1755" s="378"/>
      <c r="F1755" s="824">
        <v>0.39</v>
      </c>
      <c r="G1755" s="375" t="s">
        <v>391</v>
      </c>
      <c r="H1755" s="375" t="s">
        <v>401</v>
      </c>
      <c r="I1755" s="378">
        <v>8.501822233971292E-6</v>
      </c>
      <c r="J1755" s="375" t="s">
        <v>1023</v>
      </c>
      <c r="K1755" s="375" t="s">
        <v>477</v>
      </c>
      <c r="L1755" s="375" t="s">
        <v>1024</v>
      </c>
      <c r="M1755" s="375" t="s">
        <v>475</v>
      </c>
      <c r="N1755" s="831" t="s">
        <v>813</v>
      </c>
      <c r="U1755" s="862"/>
    </row>
    <row r="1756" spans="1:21" x14ac:dyDescent="0.4">
      <c r="A1756" s="428" t="s">
        <v>49</v>
      </c>
      <c r="B1756" s="375" t="s">
        <v>418</v>
      </c>
      <c r="C1756" s="375" t="s">
        <v>61</v>
      </c>
      <c r="D1756" s="375" t="s">
        <v>53</v>
      </c>
      <c r="E1756" s="378"/>
      <c r="F1756" s="824">
        <v>0.39</v>
      </c>
      <c r="G1756" s="375" t="s">
        <v>392</v>
      </c>
      <c r="H1756" s="375" t="s">
        <v>401</v>
      </c>
      <c r="I1756" s="378">
        <v>7.738605083349976E-6</v>
      </c>
      <c r="J1756" s="375" t="s">
        <v>1023</v>
      </c>
      <c r="K1756" s="375" t="s">
        <v>477</v>
      </c>
      <c r="L1756" s="375" t="s">
        <v>1024</v>
      </c>
      <c r="M1756" s="375" t="s">
        <v>475</v>
      </c>
      <c r="N1756" s="831" t="s">
        <v>813</v>
      </c>
      <c r="U1756" s="862"/>
    </row>
    <row r="1757" spans="1:21" x14ac:dyDescent="0.4">
      <c r="A1757" s="428" t="s">
        <v>49</v>
      </c>
      <c r="B1757" s="375" t="s">
        <v>418</v>
      </c>
      <c r="C1757" s="375" t="s">
        <v>61</v>
      </c>
      <c r="D1757" s="375" t="s">
        <v>53</v>
      </c>
      <c r="E1757" s="378"/>
      <c r="F1757" s="824">
        <v>0.39</v>
      </c>
      <c r="G1757" s="375" t="s">
        <v>393</v>
      </c>
      <c r="H1757" s="375" t="s">
        <v>401</v>
      </c>
      <c r="I1757" s="378">
        <v>3.5993377949097536E-7</v>
      </c>
      <c r="J1757" s="375" t="s">
        <v>1023</v>
      </c>
      <c r="K1757" s="375" t="s">
        <v>477</v>
      </c>
      <c r="L1757" s="375" t="s">
        <v>1024</v>
      </c>
      <c r="M1757" s="375" t="s">
        <v>475</v>
      </c>
      <c r="N1757" s="831" t="s">
        <v>813</v>
      </c>
      <c r="U1757" s="862"/>
    </row>
    <row r="1758" spans="1:21" x14ac:dyDescent="0.4">
      <c r="A1758" s="428" t="s">
        <v>49</v>
      </c>
      <c r="B1758" s="375" t="s">
        <v>418</v>
      </c>
      <c r="C1758" s="375" t="s">
        <v>61</v>
      </c>
      <c r="D1758" s="375" t="s">
        <v>53</v>
      </c>
      <c r="E1758" s="378"/>
      <c r="F1758" s="824">
        <v>0.39</v>
      </c>
      <c r="G1758" s="375" t="s">
        <v>394</v>
      </c>
      <c r="H1758" s="375" t="s">
        <v>401</v>
      </c>
      <c r="I1758" s="378">
        <v>6.7934052968836616E-7</v>
      </c>
      <c r="J1758" s="375" t="s">
        <v>1023</v>
      </c>
      <c r="K1758" s="375" t="s">
        <v>477</v>
      </c>
      <c r="L1758" s="375" t="s">
        <v>1024</v>
      </c>
      <c r="M1758" s="375" t="s">
        <v>475</v>
      </c>
      <c r="N1758" s="831" t="s">
        <v>813</v>
      </c>
      <c r="U1758" s="862"/>
    </row>
    <row r="1759" spans="1:21" x14ac:dyDescent="0.4">
      <c r="A1759" s="428" t="s">
        <v>49</v>
      </c>
      <c r="B1759" s="375" t="s">
        <v>418</v>
      </c>
      <c r="C1759" s="375" t="s">
        <v>61</v>
      </c>
      <c r="D1759" s="375" t="s">
        <v>53</v>
      </c>
      <c r="E1759" s="375"/>
      <c r="F1759" s="824">
        <v>0.39</v>
      </c>
      <c r="G1759" s="375" t="s">
        <v>395</v>
      </c>
      <c r="H1759" s="375" t="s">
        <v>401</v>
      </c>
      <c r="I1759" s="378">
        <v>1.0288504837070885E-5</v>
      </c>
      <c r="J1759" s="375" t="s">
        <v>1023</v>
      </c>
      <c r="K1759" s="375" t="s">
        <v>477</v>
      </c>
      <c r="L1759" s="375" t="s">
        <v>1024</v>
      </c>
      <c r="M1759" s="375" t="s">
        <v>475</v>
      </c>
      <c r="N1759" s="831" t="s">
        <v>813</v>
      </c>
      <c r="U1759" s="862"/>
    </row>
    <row r="1760" spans="1:21" x14ac:dyDescent="0.4">
      <c r="A1760" s="428" t="s">
        <v>49</v>
      </c>
      <c r="B1760" s="375" t="s">
        <v>418</v>
      </c>
      <c r="C1760" s="375" t="s">
        <v>61</v>
      </c>
      <c r="D1760" s="375" t="s">
        <v>53</v>
      </c>
      <c r="E1760" s="375"/>
      <c r="F1760" s="824">
        <v>0.39</v>
      </c>
      <c r="G1760" s="375" t="s">
        <v>396</v>
      </c>
      <c r="H1760" s="375" t="s">
        <v>401</v>
      </c>
      <c r="I1760" s="378">
        <v>1.3507889644072333E-5</v>
      </c>
      <c r="J1760" s="375" t="s">
        <v>1023</v>
      </c>
      <c r="K1760" s="375" t="s">
        <v>477</v>
      </c>
      <c r="L1760" s="375" t="s">
        <v>1024</v>
      </c>
      <c r="M1760" s="375" t="s">
        <v>475</v>
      </c>
      <c r="N1760" s="831" t="s">
        <v>813</v>
      </c>
      <c r="U1760" s="862"/>
    </row>
    <row r="1761" spans="1:21" x14ac:dyDescent="0.4">
      <c r="A1761" s="428" t="s">
        <v>49</v>
      </c>
      <c r="B1761" s="375" t="s">
        <v>418</v>
      </c>
      <c r="C1761" s="375" t="s">
        <v>61</v>
      </c>
      <c r="D1761" s="375" t="s">
        <v>53</v>
      </c>
      <c r="E1761" s="375"/>
      <c r="F1761" s="824">
        <v>0.39</v>
      </c>
      <c r="G1761" s="375" t="s">
        <v>1025</v>
      </c>
      <c r="H1761" s="375" t="s">
        <v>401</v>
      </c>
      <c r="I1761" s="378">
        <v>0.87603964555200775</v>
      </c>
      <c r="J1761" s="375" t="s">
        <v>1023</v>
      </c>
      <c r="K1761" s="375" t="s">
        <v>477</v>
      </c>
      <c r="L1761" s="375" t="s">
        <v>1024</v>
      </c>
      <c r="M1761" s="375" t="s">
        <v>475</v>
      </c>
      <c r="N1761" s="831" t="s">
        <v>813</v>
      </c>
      <c r="U1761" s="862"/>
    </row>
    <row r="1762" spans="1:21" x14ac:dyDescent="0.4">
      <c r="A1762" s="428" t="s">
        <v>49</v>
      </c>
      <c r="B1762" s="375" t="s">
        <v>418</v>
      </c>
      <c r="C1762" s="375" t="s">
        <v>61</v>
      </c>
      <c r="D1762" s="375" t="s">
        <v>406</v>
      </c>
      <c r="E1762" s="375" t="s">
        <v>717</v>
      </c>
      <c r="F1762" s="824">
        <v>0.34399999999999997</v>
      </c>
      <c r="G1762" s="375" t="s">
        <v>387</v>
      </c>
      <c r="H1762" s="375" t="s">
        <v>400</v>
      </c>
      <c r="I1762" s="763">
        <v>1.9000004502132395E-5</v>
      </c>
      <c r="J1762" s="375" t="s">
        <v>1023</v>
      </c>
      <c r="K1762" s="375" t="s">
        <v>477</v>
      </c>
      <c r="L1762" s="375" t="s">
        <v>1024</v>
      </c>
      <c r="M1762" s="375" t="s">
        <v>475</v>
      </c>
      <c r="N1762" s="831" t="s">
        <v>817</v>
      </c>
      <c r="U1762" s="862"/>
    </row>
    <row r="1763" spans="1:21" x14ac:dyDescent="0.4">
      <c r="A1763" s="428" t="s">
        <v>49</v>
      </c>
      <c r="B1763" s="375" t="s">
        <v>418</v>
      </c>
      <c r="C1763" s="375" t="s">
        <v>61</v>
      </c>
      <c r="D1763" s="375" t="s">
        <v>406</v>
      </c>
      <c r="E1763" s="375" t="s">
        <v>717</v>
      </c>
      <c r="F1763" s="824">
        <v>0.34399999999999997</v>
      </c>
      <c r="G1763" s="375" t="s">
        <v>388</v>
      </c>
      <c r="H1763" s="375" t="s">
        <v>400</v>
      </c>
      <c r="I1763" s="763">
        <v>1.5600003696487655E-4</v>
      </c>
      <c r="J1763" s="375" t="s">
        <v>1023</v>
      </c>
      <c r="K1763" s="375" t="s">
        <v>477</v>
      </c>
      <c r="L1763" s="375" t="s">
        <v>1024</v>
      </c>
      <c r="M1763" s="375" t="s">
        <v>475</v>
      </c>
      <c r="N1763" s="831" t="s">
        <v>817</v>
      </c>
      <c r="U1763" s="862"/>
    </row>
    <row r="1764" spans="1:21" x14ac:dyDescent="0.4">
      <c r="A1764" s="428" t="s">
        <v>49</v>
      </c>
      <c r="B1764" s="375" t="s">
        <v>418</v>
      </c>
      <c r="C1764" s="375" t="s">
        <v>61</v>
      </c>
      <c r="D1764" s="375" t="s">
        <v>406</v>
      </c>
      <c r="E1764" s="375" t="s">
        <v>717</v>
      </c>
      <c r="F1764" s="824">
        <v>0.34399999999999997</v>
      </c>
      <c r="G1764" s="375" t="s">
        <v>389</v>
      </c>
      <c r="H1764" s="375" t="s">
        <v>400</v>
      </c>
      <c r="I1764" s="763">
        <v>1.3850003281817565E-3</v>
      </c>
      <c r="J1764" s="375" t="s">
        <v>1023</v>
      </c>
      <c r="K1764" s="375" t="s">
        <v>477</v>
      </c>
      <c r="L1764" s="375" t="s">
        <v>1024</v>
      </c>
      <c r="M1764" s="375" t="s">
        <v>475</v>
      </c>
      <c r="N1764" s="831" t="s">
        <v>817</v>
      </c>
      <c r="U1764" s="862"/>
    </row>
    <row r="1765" spans="1:21" x14ac:dyDescent="0.4">
      <c r="A1765" s="428" t="s">
        <v>49</v>
      </c>
      <c r="B1765" s="375" t="s">
        <v>418</v>
      </c>
      <c r="C1765" s="375" t="s">
        <v>61</v>
      </c>
      <c r="D1765" s="375" t="s">
        <v>406</v>
      </c>
      <c r="E1765" s="375" t="s">
        <v>717</v>
      </c>
      <c r="F1765" s="824">
        <v>0.34399999999999997</v>
      </c>
      <c r="G1765" s="375" t="s">
        <v>390</v>
      </c>
      <c r="H1765" s="375" t="s">
        <v>400</v>
      </c>
      <c r="I1765" s="763">
        <v>1.390000329366528E-4</v>
      </c>
      <c r="J1765" s="375" t="s">
        <v>1023</v>
      </c>
      <c r="K1765" s="375" t="s">
        <v>477</v>
      </c>
      <c r="L1765" s="375" t="s">
        <v>1024</v>
      </c>
      <c r="M1765" s="375" t="s">
        <v>475</v>
      </c>
      <c r="N1765" s="831" t="s">
        <v>817</v>
      </c>
      <c r="U1765" s="862"/>
    </row>
    <row r="1766" spans="1:21" x14ac:dyDescent="0.4">
      <c r="A1766" s="428" t="s">
        <v>49</v>
      </c>
      <c r="B1766" s="375" t="s">
        <v>418</v>
      </c>
      <c r="C1766" s="375" t="s">
        <v>61</v>
      </c>
      <c r="D1766" s="375" t="s">
        <v>406</v>
      </c>
      <c r="E1766" s="375" t="s">
        <v>717</v>
      </c>
      <c r="F1766" s="824">
        <v>0.34399999999999997</v>
      </c>
      <c r="G1766" s="375" t="s">
        <v>391</v>
      </c>
      <c r="H1766" s="375" t="s">
        <v>400</v>
      </c>
      <c r="I1766" s="763">
        <v>1.1000002606497702E-4</v>
      </c>
      <c r="J1766" s="375" t="s">
        <v>1023</v>
      </c>
      <c r="K1766" s="375" t="s">
        <v>477</v>
      </c>
      <c r="L1766" s="375" t="s">
        <v>1024</v>
      </c>
      <c r="M1766" s="375" t="s">
        <v>475</v>
      </c>
      <c r="N1766" s="831" t="s">
        <v>817</v>
      </c>
      <c r="U1766" s="862"/>
    </row>
    <row r="1767" spans="1:21" x14ac:dyDescent="0.4">
      <c r="A1767" s="428" t="s">
        <v>49</v>
      </c>
      <c r="B1767" s="375" t="s">
        <v>418</v>
      </c>
      <c r="C1767" s="375" t="s">
        <v>61</v>
      </c>
      <c r="D1767" s="375" t="s">
        <v>406</v>
      </c>
      <c r="E1767" s="375" t="s">
        <v>717</v>
      </c>
      <c r="F1767" s="824">
        <v>0.34399999999999997</v>
      </c>
      <c r="G1767" s="375" t="s">
        <v>392</v>
      </c>
      <c r="H1767" s="375" t="s">
        <v>400</v>
      </c>
      <c r="I1767" s="763">
        <v>3.3160007857405806E-3</v>
      </c>
      <c r="J1767" s="375" t="s">
        <v>1023</v>
      </c>
      <c r="K1767" s="375" t="s">
        <v>477</v>
      </c>
      <c r="L1767" s="375" t="s">
        <v>1024</v>
      </c>
      <c r="M1767" s="375" t="s">
        <v>475</v>
      </c>
      <c r="N1767" s="831" t="s">
        <v>817</v>
      </c>
      <c r="U1767" s="862"/>
    </row>
    <row r="1768" spans="1:21" x14ac:dyDescent="0.4">
      <c r="A1768" s="428" t="s">
        <v>49</v>
      </c>
      <c r="B1768" s="375" t="s">
        <v>418</v>
      </c>
      <c r="C1768" s="375" t="s">
        <v>61</v>
      </c>
      <c r="D1768" s="375" t="s">
        <v>406</v>
      </c>
      <c r="E1768" s="375" t="s">
        <v>717</v>
      </c>
      <c r="F1768" s="824">
        <v>0.34399999999999997</v>
      </c>
      <c r="G1768" s="375" t="s">
        <v>393</v>
      </c>
      <c r="H1768" s="375" t="s">
        <v>400</v>
      </c>
      <c r="I1768" s="763">
        <v>4.7300011207940132E-6</v>
      </c>
      <c r="J1768" s="375" t="s">
        <v>1023</v>
      </c>
      <c r="K1768" s="375" t="s">
        <v>477</v>
      </c>
      <c r="L1768" s="375" t="s">
        <v>1024</v>
      </c>
      <c r="M1768" s="375" t="s">
        <v>475</v>
      </c>
      <c r="N1768" s="831" t="s">
        <v>817</v>
      </c>
      <c r="U1768" s="862"/>
    </row>
    <row r="1769" spans="1:21" x14ac:dyDescent="0.4">
      <c r="A1769" s="428" t="s">
        <v>49</v>
      </c>
      <c r="B1769" s="375" t="s">
        <v>418</v>
      </c>
      <c r="C1769" s="375" t="s">
        <v>61</v>
      </c>
      <c r="D1769" s="375" t="s">
        <v>406</v>
      </c>
      <c r="E1769" s="375" t="s">
        <v>717</v>
      </c>
      <c r="F1769" s="824">
        <v>0.34399999999999997</v>
      </c>
      <c r="G1769" s="375" t="s">
        <v>394</v>
      </c>
      <c r="H1769" s="375" t="s">
        <v>400</v>
      </c>
      <c r="I1769" s="763">
        <v>8.9100021112631409E-6</v>
      </c>
      <c r="J1769" s="375" t="s">
        <v>1023</v>
      </c>
      <c r="K1769" s="375" t="s">
        <v>477</v>
      </c>
      <c r="L1769" s="375" t="s">
        <v>1024</v>
      </c>
      <c r="M1769" s="375" t="s">
        <v>475</v>
      </c>
      <c r="N1769" s="831" t="s">
        <v>817</v>
      </c>
      <c r="U1769" s="862"/>
    </row>
    <row r="1770" spans="1:21" x14ac:dyDescent="0.4">
      <c r="A1770" s="428" t="s">
        <v>49</v>
      </c>
      <c r="B1770" s="375" t="s">
        <v>418</v>
      </c>
      <c r="C1770" s="375" t="s">
        <v>61</v>
      </c>
      <c r="D1770" s="375" t="s">
        <v>406</v>
      </c>
      <c r="E1770" s="375" t="s">
        <v>717</v>
      </c>
      <c r="F1770" s="824">
        <v>0.34399999999999997</v>
      </c>
      <c r="G1770" s="375" t="s">
        <v>395</v>
      </c>
      <c r="H1770" s="375" t="s">
        <v>400</v>
      </c>
      <c r="I1770" s="763">
        <v>1.000000236954337E-5</v>
      </c>
      <c r="J1770" s="375" t="s">
        <v>1023</v>
      </c>
      <c r="K1770" s="375" t="s">
        <v>477</v>
      </c>
      <c r="L1770" s="375" t="s">
        <v>1024</v>
      </c>
      <c r="M1770" s="375" t="s">
        <v>475</v>
      </c>
      <c r="N1770" s="831" t="s">
        <v>817</v>
      </c>
      <c r="U1770" s="862"/>
    </row>
    <row r="1771" spans="1:21" x14ac:dyDescent="0.4">
      <c r="A1771" s="428" t="s">
        <v>49</v>
      </c>
      <c r="B1771" s="375" t="s">
        <v>418</v>
      </c>
      <c r="C1771" s="375" t="s">
        <v>61</v>
      </c>
      <c r="D1771" s="375" t="s">
        <v>406</v>
      </c>
      <c r="E1771" s="375" t="s">
        <v>717</v>
      </c>
      <c r="F1771" s="824">
        <v>0.34399999999999997</v>
      </c>
      <c r="G1771" s="375" t="s">
        <v>396</v>
      </c>
      <c r="H1771" s="375" t="s">
        <v>400</v>
      </c>
      <c r="I1771" s="763">
        <v>1.6000003791269388E-5</v>
      </c>
      <c r="J1771" s="375" t="s">
        <v>1023</v>
      </c>
      <c r="K1771" s="375" t="s">
        <v>477</v>
      </c>
      <c r="L1771" s="375" t="s">
        <v>1024</v>
      </c>
      <c r="M1771" s="375" t="s">
        <v>475</v>
      </c>
      <c r="N1771" s="831" t="s">
        <v>817</v>
      </c>
      <c r="U1771" s="862"/>
    </row>
    <row r="1772" spans="1:21" x14ac:dyDescent="0.4">
      <c r="A1772" s="428" t="s">
        <v>49</v>
      </c>
      <c r="B1772" s="375" t="s">
        <v>418</v>
      </c>
      <c r="C1772" s="375" t="s">
        <v>61</v>
      </c>
      <c r="D1772" s="375" t="s">
        <v>406</v>
      </c>
      <c r="E1772" s="375" t="s">
        <v>717</v>
      </c>
      <c r="F1772" s="824">
        <v>0.34399999999999997</v>
      </c>
      <c r="G1772" s="375" t="s">
        <v>1025</v>
      </c>
      <c r="H1772" s="375" t="s">
        <v>400</v>
      </c>
      <c r="I1772" s="763">
        <v>0.99200789933606026</v>
      </c>
      <c r="J1772" s="375" t="s">
        <v>1023</v>
      </c>
      <c r="K1772" s="375" t="s">
        <v>477</v>
      </c>
      <c r="L1772" s="375" t="s">
        <v>1024</v>
      </c>
      <c r="M1772" s="375" t="s">
        <v>475</v>
      </c>
      <c r="N1772" s="831" t="s">
        <v>817</v>
      </c>
      <c r="U1772" s="862"/>
    </row>
    <row r="1773" spans="1:21" x14ac:dyDescent="0.4">
      <c r="A1773" s="428" t="s">
        <v>49</v>
      </c>
      <c r="B1773" s="375" t="s">
        <v>418</v>
      </c>
      <c r="C1773" s="375" t="s">
        <v>61</v>
      </c>
      <c r="D1773" s="375" t="s">
        <v>406</v>
      </c>
      <c r="E1773" s="375" t="s">
        <v>717</v>
      </c>
      <c r="F1773" s="824">
        <v>0.34399999999999997</v>
      </c>
      <c r="G1773" s="375" t="s">
        <v>387</v>
      </c>
      <c r="H1773" s="375" t="s">
        <v>401</v>
      </c>
      <c r="I1773" s="378">
        <v>1.9811813060289801E-5</v>
      </c>
      <c r="J1773" s="375" t="s">
        <v>1023</v>
      </c>
      <c r="K1773" s="375" t="s">
        <v>477</v>
      </c>
      <c r="L1773" s="375" t="s">
        <v>1024</v>
      </c>
      <c r="M1773" s="375" t="s">
        <v>475</v>
      </c>
      <c r="N1773" s="831" t="s">
        <v>819</v>
      </c>
      <c r="U1773" s="862"/>
    </row>
    <row r="1774" spans="1:21" x14ac:dyDescent="0.4">
      <c r="A1774" s="428" t="s">
        <v>49</v>
      </c>
      <c r="B1774" s="375" t="s">
        <v>418</v>
      </c>
      <c r="C1774" s="375" t="s">
        <v>61</v>
      </c>
      <c r="D1774" s="375" t="s">
        <v>406</v>
      </c>
      <c r="E1774" s="375" t="s">
        <v>717</v>
      </c>
      <c r="F1774" s="824">
        <v>0.34399999999999997</v>
      </c>
      <c r="G1774" s="375" t="s">
        <v>388</v>
      </c>
      <c r="H1774" s="375" t="s">
        <v>401</v>
      </c>
      <c r="I1774" s="378">
        <v>1.6146176265310522E-4</v>
      </c>
      <c r="J1774" s="375" t="s">
        <v>1023</v>
      </c>
      <c r="K1774" s="375" t="s">
        <v>477</v>
      </c>
      <c r="L1774" s="375" t="s">
        <v>1024</v>
      </c>
      <c r="M1774" s="375" t="s">
        <v>475</v>
      </c>
      <c r="N1774" s="831" t="s">
        <v>819</v>
      </c>
      <c r="U1774" s="862"/>
    </row>
    <row r="1775" spans="1:21" x14ac:dyDescent="0.4">
      <c r="A1775" s="428" t="s">
        <v>49</v>
      </c>
      <c r="B1775" s="375" t="s">
        <v>418</v>
      </c>
      <c r="C1775" s="375" t="s">
        <v>61</v>
      </c>
      <c r="D1775" s="375" t="s">
        <v>406</v>
      </c>
      <c r="E1775" s="375" t="s">
        <v>717</v>
      </c>
      <c r="F1775" s="824">
        <v>0.34399999999999997</v>
      </c>
      <c r="G1775" s="375" t="s">
        <v>389</v>
      </c>
      <c r="H1775" s="375" t="s">
        <v>401</v>
      </c>
      <c r="I1775" s="378">
        <v>1.3858287009794184E-3</v>
      </c>
      <c r="J1775" s="375" t="s">
        <v>1023</v>
      </c>
      <c r="K1775" s="375" t="s">
        <v>477</v>
      </c>
      <c r="L1775" s="375" t="s">
        <v>1024</v>
      </c>
      <c r="M1775" s="375" t="s">
        <v>475</v>
      </c>
      <c r="N1775" s="831" t="s">
        <v>819</v>
      </c>
      <c r="U1775" s="862"/>
    </row>
    <row r="1776" spans="1:21" x14ac:dyDescent="0.4">
      <c r="A1776" s="428" t="s">
        <v>49</v>
      </c>
      <c r="B1776" s="375" t="s">
        <v>418</v>
      </c>
      <c r="C1776" s="375" t="s">
        <v>61</v>
      </c>
      <c r="D1776" s="375" t="s">
        <v>406</v>
      </c>
      <c r="E1776" s="375" t="s">
        <v>717</v>
      </c>
      <c r="F1776" s="824">
        <v>0.34399999999999997</v>
      </c>
      <c r="G1776" s="375" t="s">
        <v>390</v>
      </c>
      <c r="H1776" s="375" t="s">
        <v>401</v>
      </c>
      <c r="I1776" s="378">
        <v>1.3950221179068144E-4</v>
      </c>
      <c r="J1776" s="375" t="s">
        <v>1023</v>
      </c>
      <c r="K1776" s="375" t="s">
        <v>477</v>
      </c>
      <c r="L1776" s="375" t="s">
        <v>1024</v>
      </c>
      <c r="M1776" s="375" t="s">
        <v>475</v>
      </c>
      <c r="N1776" s="831" t="s">
        <v>819</v>
      </c>
      <c r="U1776" s="862"/>
    </row>
    <row r="1777" spans="1:21" x14ac:dyDescent="0.4">
      <c r="A1777" s="428" t="s">
        <v>49</v>
      </c>
      <c r="B1777" s="375" t="s">
        <v>418</v>
      </c>
      <c r="C1777" s="375" t="s">
        <v>61</v>
      </c>
      <c r="D1777" s="375" t="s">
        <v>406</v>
      </c>
      <c r="E1777" s="375" t="s">
        <v>717</v>
      </c>
      <c r="F1777" s="824">
        <v>0.34399999999999997</v>
      </c>
      <c r="G1777" s="375" t="s">
        <v>391</v>
      </c>
      <c r="H1777" s="375" t="s">
        <v>401</v>
      </c>
      <c r="I1777" s="378">
        <v>1.1023184633933594E-4</v>
      </c>
      <c r="J1777" s="375" t="s">
        <v>1023</v>
      </c>
      <c r="K1777" s="375" t="s">
        <v>477</v>
      </c>
      <c r="L1777" s="375" t="s">
        <v>1024</v>
      </c>
      <c r="M1777" s="375" t="s">
        <v>475</v>
      </c>
      <c r="N1777" s="831" t="s">
        <v>819</v>
      </c>
      <c r="U1777" s="862"/>
    </row>
    <row r="1778" spans="1:21" x14ac:dyDescent="0.4">
      <c r="A1778" s="428" t="s">
        <v>49</v>
      </c>
      <c r="B1778" s="375" t="s">
        <v>418</v>
      </c>
      <c r="C1778" s="375" t="s">
        <v>61</v>
      </c>
      <c r="D1778" s="375" t="s">
        <v>406</v>
      </c>
      <c r="E1778" s="375" t="s">
        <v>717</v>
      </c>
      <c r="F1778" s="824">
        <v>0.34399999999999997</v>
      </c>
      <c r="G1778" s="375" t="s">
        <v>392</v>
      </c>
      <c r="H1778" s="375" t="s">
        <v>401</v>
      </c>
      <c r="I1778" s="378">
        <v>3.318829389660485E-3</v>
      </c>
      <c r="J1778" s="375" t="s">
        <v>1023</v>
      </c>
      <c r="K1778" s="375" t="s">
        <v>477</v>
      </c>
      <c r="L1778" s="375" t="s">
        <v>1024</v>
      </c>
      <c r="M1778" s="375" t="s">
        <v>475</v>
      </c>
      <c r="N1778" s="831" t="s">
        <v>819</v>
      </c>
      <c r="U1778" s="862"/>
    </row>
    <row r="1779" spans="1:21" x14ac:dyDescent="0.4">
      <c r="A1779" s="428" t="s">
        <v>49</v>
      </c>
      <c r="B1779" s="375" t="s">
        <v>418</v>
      </c>
      <c r="C1779" s="375" t="s">
        <v>61</v>
      </c>
      <c r="D1779" s="375" t="s">
        <v>406</v>
      </c>
      <c r="E1779" s="375" t="s">
        <v>717</v>
      </c>
      <c r="F1779" s="824">
        <v>0.34399999999999997</v>
      </c>
      <c r="G1779" s="375" t="s">
        <v>393</v>
      </c>
      <c r="H1779" s="375" t="s">
        <v>401</v>
      </c>
      <c r="I1779" s="378">
        <v>4.7343248160216569E-6</v>
      </c>
      <c r="J1779" s="375" t="s">
        <v>1023</v>
      </c>
      <c r="K1779" s="375" t="s">
        <v>477</v>
      </c>
      <c r="L1779" s="375" t="s">
        <v>1024</v>
      </c>
      <c r="M1779" s="375" t="s">
        <v>475</v>
      </c>
      <c r="N1779" s="831" t="s">
        <v>819</v>
      </c>
      <c r="U1779" s="862"/>
    </row>
    <row r="1780" spans="1:21" x14ac:dyDescent="0.4">
      <c r="A1780" s="428" t="s">
        <v>49</v>
      </c>
      <c r="B1780" s="375" t="s">
        <v>418</v>
      </c>
      <c r="C1780" s="375" t="s">
        <v>61</v>
      </c>
      <c r="D1780" s="375" t="s">
        <v>406</v>
      </c>
      <c r="E1780" s="375" t="s">
        <v>717</v>
      </c>
      <c r="F1780" s="824">
        <v>0.34399999999999997</v>
      </c>
      <c r="G1780" s="375" t="s">
        <v>394</v>
      </c>
      <c r="H1780" s="375" t="s">
        <v>401</v>
      </c>
      <c r="I1780" s="378">
        <v>8.9194724822229059E-6</v>
      </c>
      <c r="J1780" s="375" t="s">
        <v>1023</v>
      </c>
      <c r="K1780" s="375" t="s">
        <v>477</v>
      </c>
      <c r="L1780" s="375" t="s">
        <v>1024</v>
      </c>
      <c r="M1780" s="375" t="s">
        <v>475</v>
      </c>
      <c r="N1780" s="831" t="s">
        <v>819</v>
      </c>
      <c r="U1780" s="862"/>
    </row>
    <row r="1781" spans="1:21" x14ac:dyDescent="0.4">
      <c r="A1781" s="428" t="s">
        <v>49</v>
      </c>
      <c r="B1781" s="375" t="s">
        <v>418</v>
      </c>
      <c r="C1781" s="375" t="s">
        <v>61</v>
      </c>
      <c r="D1781" s="375" t="s">
        <v>406</v>
      </c>
      <c r="E1781" s="375" t="s">
        <v>717</v>
      </c>
      <c r="F1781" s="824">
        <v>0.34399999999999997</v>
      </c>
      <c r="G1781" s="375" t="s">
        <v>395</v>
      </c>
      <c r="H1781" s="375" t="s">
        <v>401</v>
      </c>
      <c r="I1781" s="378">
        <v>1.1288505074025222E-5</v>
      </c>
      <c r="J1781" s="375" t="s">
        <v>1023</v>
      </c>
      <c r="K1781" s="375" t="s">
        <v>477</v>
      </c>
      <c r="L1781" s="375" t="s">
        <v>1024</v>
      </c>
      <c r="M1781" s="375" t="s">
        <v>475</v>
      </c>
      <c r="N1781" s="831" t="s">
        <v>819</v>
      </c>
      <c r="U1781" s="862"/>
    </row>
    <row r="1782" spans="1:21" x14ac:dyDescent="0.4">
      <c r="A1782" s="428" t="s">
        <v>49</v>
      </c>
      <c r="B1782" s="375" t="s">
        <v>418</v>
      </c>
      <c r="C1782" s="375" t="s">
        <v>61</v>
      </c>
      <c r="D1782" s="375" t="s">
        <v>406</v>
      </c>
      <c r="E1782" s="375" t="s">
        <v>717</v>
      </c>
      <c r="F1782" s="824">
        <v>0.34399999999999997</v>
      </c>
      <c r="G1782" s="375" t="s">
        <v>396</v>
      </c>
      <c r="H1782" s="375" t="s">
        <v>401</v>
      </c>
      <c r="I1782" s="378">
        <v>1.6007890236458171E-5</v>
      </c>
      <c r="J1782" s="375" t="s">
        <v>1023</v>
      </c>
      <c r="K1782" s="375" t="s">
        <v>477</v>
      </c>
      <c r="L1782" s="375" t="s">
        <v>1024</v>
      </c>
      <c r="M1782" s="375" t="s">
        <v>475</v>
      </c>
      <c r="N1782" s="831" t="s">
        <v>819</v>
      </c>
      <c r="U1782" s="862"/>
    </row>
    <row r="1783" spans="1:21" x14ac:dyDescent="0.4">
      <c r="A1783" s="428" t="s">
        <v>49</v>
      </c>
      <c r="B1783" s="375" t="s">
        <v>418</v>
      </c>
      <c r="C1783" s="375" t="s">
        <v>61</v>
      </c>
      <c r="D1783" s="375" t="s">
        <v>406</v>
      </c>
      <c r="E1783" s="375" t="s">
        <v>717</v>
      </c>
      <c r="F1783" s="824">
        <v>0.34399999999999997</v>
      </c>
      <c r="G1783" s="375" t="s">
        <v>1025</v>
      </c>
      <c r="H1783" s="375" t="s">
        <v>401</v>
      </c>
      <c r="I1783" s="378">
        <v>0.99280427186948006</v>
      </c>
      <c r="J1783" s="375" t="s">
        <v>1023</v>
      </c>
      <c r="K1783" s="375" t="s">
        <v>477</v>
      </c>
      <c r="L1783" s="375" t="s">
        <v>1024</v>
      </c>
      <c r="M1783" s="375" t="s">
        <v>475</v>
      </c>
      <c r="N1783" s="831" t="s">
        <v>819</v>
      </c>
      <c r="U1783" s="862"/>
    </row>
    <row r="1784" spans="1:21" x14ac:dyDescent="0.4">
      <c r="A1784" s="428" t="s">
        <v>49</v>
      </c>
      <c r="B1784" s="375" t="s">
        <v>418</v>
      </c>
      <c r="C1784" s="375" t="s">
        <v>62</v>
      </c>
      <c r="D1784" s="375" t="s">
        <v>52</v>
      </c>
      <c r="E1784" s="375"/>
      <c r="F1784" s="824">
        <v>0.32800000000000001</v>
      </c>
      <c r="G1784" s="375" t="s">
        <v>387</v>
      </c>
      <c r="H1784" s="375" t="s">
        <v>400</v>
      </c>
      <c r="I1784" s="763">
        <v>1.4000003317360716E-5</v>
      </c>
      <c r="J1784" s="375" t="s">
        <v>1023</v>
      </c>
      <c r="K1784" s="375" t="s">
        <v>477</v>
      </c>
      <c r="L1784" s="375" t="s">
        <v>1024</v>
      </c>
      <c r="M1784" s="375" t="s">
        <v>475</v>
      </c>
      <c r="N1784" s="831" t="s">
        <v>833</v>
      </c>
      <c r="U1784" s="862"/>
    </row>
    <row r="1785" spans="1:21" x14ac:dyDescent="0.4">
      <c r="A1785" s="428" t="s">
        <v>49</v>
      </c>
      <c r="B1785" s="375" t="s">
        <v>418</v>
      </c>
      <c r="C1785" s="375" t="s">
        <v>62</v>
      </c>
      <c r="D1785" s="375" t="s">
        <v>52</v>
      </c>
      <c r="E1785" s="375"/>
      <c r="F1785" s="824">
        <v>0.32800000000000001</v>
      </c>
      <c r="G1785" s="375" t="s">
        <v>388</v>
      </c>
      <c r="H1785" s="375" t="s">
        <v>400</v>
      </c>
      <c r="I1785" s="763">
        <v>1.1200002653888572E-4</v>
      </c>
      <c r="J1785" s="375" t="s">
        <v>1023</v>
      </c>
      <c r="K1785" s="375" t="s">
        <v>477</v>
      </c>
      <c r="L1785" s="375" t="s">
        <v>1024</v>
      </c>
      <c r="M1785" s="375" t="s">
        <v>475</v>
      </c>
      <c r="N1785" s="831" t="s">
        <v>833</v>
      </c>
      <c r="U1785" s="862"/>
    </row>
    <row r="1786" spans="1:21" x14ac:dyDescent="0.4">
      <c r="A1786" s="428" t="s">
        <v>49</v>
      </c>
      <c r="B1786" s="375" t="s">
        <v>418</v>
      </c>
      <c r="C1786" s="375" t="s">
        <v>62</v>
      </c>
      <c r="D1786" s="375" t="s">
        <v>52</v>
      </c>
      <c r="E1786" s="375"/>
      <c r="F1786" s="824">
        <v>0.32800000000000001</v>
      </c>
      <c r="G1786" s="375" t="s">
        <v>389</v>
      </c>
      <c r="H1786" s="375" t="s">
        <v>400</v>
      </c>
      <c r="I1786" s="763">
        <v>1.0550002499868252E-3</v>
      </c>
      <c r="J1786" s="375" t="s">
        <v>1023</v>
      </c>
      <c r="K1786" s="375" t="s">
        <v>477</v>
      </c>
      <c r="L1786" s="375" t="s">
        <v>1024</v>
      </c>
      <c r="M1786" s="375" t="s">
        <v>475</v>
      </c>
      <c r="N1786" s="831" t="s">
        <v>833</v>
      </c>
      <c r="U1786" s="862"/>
    </row>
    <row r="1787" spans="1:21" x14ac:dyDescent="0.4">
      <c r="A1787" s="428" t="s">
        <v>49</v>
      </c>
      <c r="B1787" s="375" t="s">
        <v>418</v>
      </c>
      <c r="C1787" s="375" t="s">
        <v>62</v>
      </c>
      <c r="D1787" s="375" t="s">
        <v>52</v>
      </c>
      <c r="E1787" s="378"/>
      <c r="F1787" s="824">
        <v>0.32800000000000001</v>
      </c>
      <c r="G1787" s="375" t="s">
        <v>390</v>
      </c>
      <c r="H1787" s="375" t="s">
        <v>400</v>
      </c>
      <c r="I1787" s="763">
        <v>2.5900006137117323E-4</v>
      </c>
      <c r="J1787" s="375" t="s">
        <v>1023</v>
      </c>
      <c r="K1787" s="375" t="s">
        <v>477</v>
      </c>
      <c r="L1787" s="375" t="s">
        <v>1024</v>
      </c>
      <c r="M1787" s="375" t="s">
        <v>475</v>
      </c>
      <c r="N1787" s="831" t="s">
        <v>833</v>
      </c>
      <c r="U1787" s="862"/>
    </row>
    <row r="1788" spans="1:21" x14ac:dyDescent="0.4">
      <c r="A1788" s="428" t="s">
        <v>49</v>
      </c>
      <c r="B1788" s="375" t="s">
        <v>418</v>
      </c>
      <c r="C1788" s="375" t="s">
        <v>62</v>
      </c>
      <c r="D1788" s="375" t="s">
        <v>52</v>
      </c>
      <c r="E1788" s="378"/>
      <c r="F1788" s="824">
        <v>0.32800000000000001</v>
      </c>
      <c r="G1788" s="375" t="s">
        <v>391</v>
      </c>
      <c r="H1788" s="375" t="s">
        <v>400</v>
      </c>
      <c r="I1788" s="763">
        <v>1.8500004383655231E-4</v>
      </c>
      <c r="J1788" s="375" t="s">
        <v>1023</v>
      </c>
      <c r="K1788" s="375" t="s">
        <v>477</v>
      </c>
      <c r="L1788" s="375" t="s">
        <v>1024</v>
      </c>
      <c r="M1788" s="375" t="s">
        <v>475</v>
      </c>
      <c r="N1788" s="831" t="s">
        <v>833</v>
      </c>
      <c r="U1788" s="862"/>
    </row>
    <row r="1789" spans="1:21" x14ac:dyDescent="0.4">
      <c r="A1789" s="428" t="s">
        <v>49</v>
      </c>
      <c r="B1789" s="375" t="s">
        <v>418</v>
      </c>
      <c r="C1789" s="375" t="s">
        <v>62</v>
      </c>
      <c r="D1789" s="375" t="s">
        <v>52</v>
      </c>
      <c r="E1789" s="378"/>
      <c r="F1789" s="824">
        <v>0.32800000000000001</v>
      </c>
      <c r="G1789" s="375" t="s">
        <v>392</v>
      </c>
      <c r="H1789" s="375" t="s">
        <v>400</v>
      </c>
      <c r="I1789" s="763">
        <v>4.3200010236427349E-3</v>
      </c>
      <c r="J1789" s="375" t="s">
        <v>1023</v>
      </c>
      <c r="K1789" s="375" t="s">
        <v>477</v>
      </c>
      <c r="L1789" s="375" t="s">
        <v>1024</v>
      </c>
      <c r="M1789" s="375" t="s">
        <v>475</v>
      </c>
      <c r="N1789" s="831" t="s">
        <v>833</v>
      </c>
      <c r="U1789" s="862"/>
    </row>
    <row r="1790" spans="1:21" x14ac:dyDescent="0.4">
      <c r="A1790" s="428" t="s">
        <v>49</v>
      </c>
      <c r="B1790" s="375" t="s">
        <v>418</v>
      </c>
      <c r="C1790" s="375" t="s">
        <v>62</v>
      </c>
      <c r="D1790" s="375" t="s">
        <v>52</v>
      </c>
      <c r="E1790" s="378"/>
      <c r="F1790" s="824">
        <v>0.32800000000000001</v>
      </c>
      <c r="G1790" s="375" t="s">
        <v>393</v>
      </c>
      <c r="H1790" s="375" t="s">
        <v>400</v>
      </c>
      <c r="I1790" s="763">
        <v>7.9550018849717498E-6</v>
      </c>
      <c r="J1790" s="375" t="s">
        <v>1023</v>
      </c>
      <c r="K1790" s="375" t="s">
        <v>477</v>
      </c>
      <c r="L1790" s="375" t="s">
        <v>1024</v>
      </c>
      <c r="M1790" s="375" t="s">
        <v>475</v>
      </c>
      <c r="N1790" s="831" t="s">
        <v>833</v>
      </c>
      <c r="U1790" s="862"/>
    </row>
    <row r="1791" spans="1:21" x14ac:dyDescent="0.4">
      <c r="A1791" s="428" t="s">
        <v>49</v>
      </c>
      <c r="B1791" s="375" t="s">
        <v>418</v>
      </c>
      <c r="C1791" s="375" t="s">
        <v>62</v>
      </c>
      <c r="D1791" s="375" t="s">
        <v>52</v>
      </c>
      <c r="E1791" s="378"/>
      <c r="F1791" s="824">
        <v>0.32800000000000001</v>
      </c>
      <c r="G1791" s="375" t="s">
        <v>394</v>
      </c>
      <c r="H1791" s="375" t="s">
        <v>400</v>
      </c>
      <c r="I1791" s="763">
        <v>1.4985003550760739E-5</v>
      </c>
      <c r="J1791" s="375" t="s">
        <v>1023</v>
      </c>
      <c r="K1791" s="375" t="s">
        <v>477</v>
      </c>
      <c r="L1791" s="375" t="s">
        <v>1024</v>
      </c>
      <c r="M1791" s="375" t="s">
        <v>475</v>
      </c>
      <c r="N1791" s="831" t="s">
        <v>833</v>
      </c>
      <c r="U1791" s="862"/>
    </row>
    <row r="1792" spans="1:21" x14ac:dyDescent="0.4">
      <c r="A1792" s="428" t="s">
        <v>49</v>
      </c>
      <c r="B1792" s="375" t="s">
        <v>418</v>
      </c>
      <c r="C1792" s="375" t="s">
        <v>62</v>
      </c>
      <c r="D1792" s="375" t="s">
        <v>52</v>
      </c>
      <c r="E1792" s="378"/>
      <c r="F1792" s="824">
        <v>0.32800000000000001</v>
      </c>
      <c r="G1792" s="375" t="s">
        <v>395</v>
      </c>
      <c r="H1792" s="375" t="s">
        <v>400</v>
      </c>
      <c r="I1792" s="763">
        <v>1.1000002606497705E-5</v>
      </c>
      <c r="J1792" s="375" t="s">
        <v>1023</v>
      </c>
      <c r="K1792" s="375" t="s">
        <v>477</v>
      </c>
      <c r="L1792" s="375" t="s">
        <v>1024</v>
      </c>
      <c r="M1792" s="375" t="s">
        <v>475</v>
      </c>
      <c r="N1792" s="831" t="s">
        <v>833</v>
      </c>
      <c r="U1792" s="862"/>
    </row>
    <row r="1793" spans="1:21" x14ac:dyDescent="0.4">
      <c r="A1793" s="428" t="s">
        <v>49</v>
      </c>
      <c r="B1793" s="375" t="s">
        <v>418</v>
      </c>
      <c r="C1793" s="375" t="s">
        <v>62</v>
      </c>
      <c r="D1793" s="375" t="s">
        <v>52</v>
      </c>
      <c r="E1793" s="378"/>
      <c r="F1793" s="824">
        <v>0.32800000000000001</v>
      </c>
      <c r="G1793" s="375" t="s">
        <v>396</v>
      </c>
      <c r="H1793" s="375" t="s">
        <v>400</v>
      </c>
      <c r="I1793" s="763">
        <v>1.6000003791269388E-5</v>
      </c>
      <c r="J1793" s="375" t="s">
        <v>1023</v>
      </c>
      <c r="K1793" s="375" t="s">
        <v>477</v>
      </c>
      <c r="L1793" s="375" t="s">
        <v>1024</v>
      </c>
      <c r="M1793" s="375" t="s">
        <v>475</v>
      </c>
      <c r="N1793" s="831" t="s">
        <v>833</v>
      </c>
      <c r="U1793" s="862"/>
    </row>
    <row r="1794" spans="1:21" x14ac:dyDescent="0.4">
      <c r="A1794" s="428" t="s">
        <v>49</v>
      </c>
      <c r="B1794" s="375" t="s">
        <v>418</v>
      </c>
      <c r="C1794" s="375" t="s">
        <v>62</v>
      </c>
      <c r="D1794" s="375" t="s">
        <v>52</v>
      </c>
      <c r="E1794" s="378"/>
      <c r="F1794" s="824">
        <v>0.32800000000000001</v>
      </c>
      <c r="G1794" s="375" t="s">
        <v>1025</v>
      </c>
      <c r="H1794" s="375" t="s">
        <v>400</v>
      </c>
      <c r="I1794" s="763">
        <v>1.040496693055156</v>
      </c>
      <c r="J1794" s="375" t="s">
        <v>1023</v>
      </c>
      <c r="K1794" s="375" t="s">
        <v>477</v>
      </c>
      <c r="L1794" s="375" t="s">
        <v>1024</v>
      </c>
      <c r="M1794" s="375" t="s">
        <v>475</v>
      </c>
      <c r="N1794" s="831" t="s">
        <v>833</v>
      </c>
      <c r="U1794" s="862"/>
    </row>
    <row r="1795" spans="1:21" x14ac:dyDescent="0.4">
      <c r="A1795" s="428" t="s">
        <v>49</v>
      </c>
      <c r="B1795" s="375" t="s">
        <v>418</v>
      </c>
      <c r="C1795" s="375" t="s">
        <v>62</v>
      </c>
      <c r="D1795" s="375" t="s">
        <v>52</v>
      </c>
      <c r="E1795" s="378"/>
      <c r="F1795" s="824">
        <v>0.32800000000000001</v>
      </c>
      <c r="G1795" s="375" t="s">
        <v>387</v>
      </c>
      <c r="H1795" s="375" t="s">
        <v>401</v>
      </c>
      <c r="I1795" s="378">
        <v>1.4811811875518119E-5</v>
      </c>
      <c r="J1795" s="375" t="s">
        <v>1023</v>
      </c>
      <c r="K1795" s="375" t="s">
        <v>477</v>
      </c>
      <c r="L1795" s="375" t="s">
        <v>1024</v>
      </c>
      <c r="M1795" s="375" t="s">
        <v>475</v>
      </c>
      <c r="N1795" s="831" t="s">
        <v>837</v>
      </c>
      <c r="U1795" s="862"/>
    </row>
    <row r="1796" spans="1:21" x14ac:dyDescent="0.4">
      <c r="A1796" s="428" t="s">
        <v>49</v>
      </c>
      <c r="B1796" s="375" t="s">
        <v>418</v>
      </c>
      <c r="C1796" s="375" t="s">
        <v>62</v>
      </c>
      <c r="D1796" s="375" t="s">
        <v>52</v>
      </c>
      <c r="E1796" s="378"/>
      <c r="F1796" s="824">
        <v>0.32800000000000001</v>
      </c>
      <c r="G1796" s="375" t="s">
        <v>388</v>
      </c>
      <c r="H1796" s="375" t="s">
        <v>401</v>
      </c>
      <c r="I1796" s="378">
        <v>1.1746175222711437E-4</v>
      </c>
      <c r="J1796" s="375" t="s">
        <v>1023</v>
      </c>
      <c r="K1796" s="375" t="s">
        <v>477</v>
      </c>
      <c r="L1796" s="375" t="s">
        <v>1024</v>
      </c>
      <c r="M1796" s="375" t="s">
        <v>475</v>
      </c>
      <c r="N1796" s="831" t="s">
        <v>837</v>
      </c>
      <c r="U1796" s="862"/>
    </row>
    <row r="1797" spans="1:21" x14ac:dyDescent="0.4">
      <c r="A1797" s="428" t="s">
        <v>49</v>
      </c>
      <c r="B1797" s="375" t="s">
        <v>418</v>
      </c>
      <c r="C1797" s="375" t="s">
        <v>62</v>
      </c>
      <c r="D1797" s="375" t="s">
        <v>52</v>
      </c>
      <c r="E1797" s="378"/>
      <c r="F1797" s="824">
        <v>0.32800000000000001</v>
      </c>
      <c r="G1797" s="375" t="s">
        <v>389</v>
      </c>
      <c r="H1797" s="375" t="s">
        <v>401</v>
      </c>
      <c r="I1797" s="378">
        <v>1.0558286227844872E-3</v>
      </c>
      <c r="J1797" s="375" t="s">
        <v>1023</v>
      </c>
      <c r="K1797" s="375" t="s">
        <v>477</v>
      </c>
      <c r="L1797" s="375" t="s">
        <v>1024</v>
      </c>
      <c r="M1797" s="375" t="s">
        <v>475</v>
      </c>
      <c r="N1797" s="831" t="s">
        <v>837</v>
      </c>
      <c r="U1797" s="862"/>
    </row>
    <row r="1798" spans="1:21" x14ac:dyDescent="0.4">
      <c r="A1798" s="428" t="s">
        <v>49</v>
      </c>
      <c r="B1798" s="375" t="s">
        <v>418</v>
      </c>
      <c r="C1798" s="375" t="s">
        <v>62</v>
      </c>
      <c r="D1798" s="375" t="s">
        <v>52</v>
      </c>
      <c r="E1798" s="378"/>
      <c r="F1798" s="824">
        <v>0.32800000000000001</v>
      </c>
      <c r="G1798" s="375" t="s">
        <v>390</v>
      </c>
      <c r="H1798" s="375" t="s">
        <v>401</v>
      </c>
      <c r="I1798" s="378">
        <v>2.5950224022520187E-4</v>
      </c>
      <c r="J1798" s="375" t="s">
        <v>1023</v>
      </c>
      <c r="K1798" s="375" t="s">
        <v>477</v>
      </c>
      <c r="L1798" s="375" t="s">
        <v>1024</v>
      </c>
      <c r="M1798" s="375" t="s">
        <v>475</v>
      </c>
      <c r="N1798" s="831" t="s">
        <v>837</v>
      </c>
      <c r="U1798" s="862"/>
    </row>
    <row r="1799" spans="1:21" x14ac:dyDescent="0.4">
      <c r="A1799" s="428" t="s">
        <v>49</v>
      </c>
      <c r="B1799" s="375" t="s">
        <v>418</v>
      </c>
      <c r="C1799" s="375" t="s">
        <v>62</v>
      </c>
      <c r="D1799" s="375" t="s">
        <v>52</v>
      </c>
      <c r="E1799" s="378"/>
      <c r="F1799" s="824">
        <v>0.32800000000000001</v>
      </c>
      <c r="G1799" s="375" t="s">
        <v>391</v>
      </c>
      <c r="H1799" s="375" t="s">
        <v>401</v>
      </c>
      <c r="I1799" s="378">
        <v>1.8523186411091122E-4</v>
      </c>
      <c r="J1799" s="375" t="s">
        <v>1023</v>
      </c>
      <c r="K1799" s="375" t="s">
        <v>477</v>
      </c>
      <c r="L1799" s="375" t="s">
        <v>1024</v>
      </c>
      <c r="M1799" s="375" t="s">
        <v>475</v>
      </c>
      <c r="N1799" s="831" t="s">
        <v>837</v>
      </c>
      <c r="U1799" s="862"/>
    </row>
    <row r="1800" spans="1:21" x14ac:dyDescent="0.4">
      <c r="A1800" s="428" t="s">
        <v>49</v>
      </c>
      <c r="B1800" s="375" t="s">
        <v>418</v>
      </c>
      <c r="C1800" s="375" t="s">
        <v>62</v>
      </c>
      <c r="D1800" s="375" t="s">
        <v>52</v>
      </c>
      <c r="E1800" s="378"/>
      <c r="F1800" s="824">
        <v>0.32800000000000001</v>
      </c>
      <c r="G1800" s="375" t="s">
        <v>392</v>
      </c>
      <c r="H1800" s="375" t="s">
        <v>401</v>
      </c>
      <c r="I1800" s="378">
        <v>4.3228296275626393E-3</v>
      </c>
      <c r="J1800" s="375" t="s">
        <v>1023</v>
      </c>
      <c r="K1800" s="375" t="s">
        <v>477</v>
      </c>
      <c r="L1800" s="375" t="s">
        <v>1024</v>
      </c>
      <c r="M1800" s="375" t="s">
        <v>475</v>
      </c>
      <c r="N1800" s="831" t="s">
        <v>837</v>
      </c>
      <c r="U1800" s="862"/>
    </row>
    <row r="1801" spans="1:21" x14ac:dyDescent="0.4">
      <c r="A1801" s="428" t="s">
        <v>49</v>
      </c>
      <c r="B1801" s="375" t="s">
        <v>418</v>
      </c>
      <c r="C1801" s="375" t="s">
        <v>62</v>
      </c>
      <c r="D1801" s="375" t="s">
        <v>52</v>
      </c>
      <c r="E1801" s="378"/>
      <c r="F1801" s="824">
        <v>0.32800000000000001</v>
      </c>
      <c r="G1801" s="375" t="s">
        <v>393</v>
      </c>
      <c r="H1801" s="375" t="s">
        <v>401</v>
      </c>
      <c r="I1801" s="378">
        <v>7.9593255801993935E-6</v>
      </c>
      <c r="J1801" s="375" t="s">
        <v>1023</v>
      </c>
      <c r="K1801" s="375" t="s">
        <v>477</v>
      </c>
      <c r="L1801" s="375" t="s">
        <v>1024</v>
      </c>
      <c r="M1801" s="375" t="s">
        <v>475</v>
      </c>
      <c r="N1801" s="831" t="s">
        <v>837</v>
      </c>
      <c r="U1801" s="862"/>
    </row>
    <row r="1802" spans="1:21" x14ac:dyDescent="0.4">
      <c r="A1802" s="428" t="s">
        <v>49</v>
      </c>
      <c r="B1802" s="375" t="s">
        <v>418</v>
      </c>
      <c r="C1802" s="375" t="s">
        <v>62</v>
      </c>
      <c r="D1802" s="375" t="s">
        <v>52</v>
      </c>
      <c r="E1802" s="378"/>
      <c r="F1802" s="824">
        <v>0.32800000000000001</v>
      </c>
      <c r="G1802" s="375" t="s">
        <v>394</v>
      </c>
      <c r="H1802" s="375" t="s">
        <v>401</v>
      </c>
      <c r="I1802" s="378">
        <v>1.4994473921720501E-5</v>
      </c>
      <c r="J1802" s="375" t="s">
        <v>1023</v>
      </c>
      <c r="K1802" s="375" t="s">
        <v>477</v>
      </c>
      <c r="L1802" s="375" t="s">
        <v>1024</v>
      </c>
      <c r="M1802" s="375" t="s">
        <v>475</v>
      </c>
      <c r="N1802" s="831" t="s">
        <v>837</v>
      </c>
      <c r="U1802" s="862"/>
    </row>
    <row r="1803" spans="1:21" x14ac:dyDescent="0.4">
      <c r="A1803" s="428" t="s">
        <v>49</v>
      </c>
      <c r="B1803" s="375" t="s">
        <v>418</v>
      </c>
      <c r="C1803" s="375" t="s">
        <v>62</v>
      </c>
      <c r="D1803" s="375" t="s">
        <v>52</v>
      </c>
      <c r="E1803" s="375"/>
      <c r="F1803" s="824">
        <v>0.32800000000000001</v>
      </c>
      <c r="G1803" s="375" t="s">
        <v>395</v>
      </c>
      <c r="H1803" s="375" t="s">
        <v>401</v>
      </c>
      <c r="I1803" s="378">
        <v>1.2288505310979559E-5</v>
      </c>
      <c r="J1803" s="375" t="s">
        <v>1023</v>
      </c>
      <c r="K1803" s="375" t="s">
        <v>477</v>
      </c>
      <c r="L1803" s="375" t="s">
        <v>1024</v>
      </c>
      <c r="M1803" s="375" t="s">
        <v>475</v>
      </c>
      <c r="N1803" s="831" t="s">
        <v>837</v>
      </c>
      <c r="U1803" s="862"/>
    </row>
    <row r="1804" spans="1:21" x14ac:dyDescent="0.4">
      <c r="A1804" s="428" t="s">
        <v>49</v>
      </c>
      <c r="B1804" s="375" t="s">
        <v>418</v>
      </c>
      <c r="C1804" s="375" t="s">
        <v>62</v>
      </c>
      <c r="D1804" s="375" t="s">
        <v>52</v>
      </c>
      <c r="E1804" s="375"/>
      <c r="F1804" s="824">
        <v>0.32800000000000001</v>
      </c>
      <c r="G1804" s="375" t="s">
        <v>396</v>
      </c>
      <c r="H1804" s="375" t="s">
        <v>401</v>
      </c>
      <c r="I1804" s="378">
        <v>1.6007890236458171E-5</v>
      </c>
      <c r="J1804" s="375" t="s">
        <v>1023</v>
      </c>
      <c r="K1804" s="375" t="s">
        <v>477</v>
      </c>
      <c r="L1804" s="375" t="s">
        <v>1024</v>
      </c>
      <c r="M1804" s="375" t="s">
        <v>475</v>
      </c>
      <c r="N1804" s="831" t="s">
        <v>837</v>
      </c>
      <c r="U1804" s="862"/>
    </row>
    <row r="1805" spans="1:21" x14ac:dyDescent="0.4">
      <c r="A1805" s="428" t="s">
        <v>49</v>
      </c>
      <c r="B1805" s="375" t="s">
        <v>418</v>
      </c>
      <c r="C1805" s="375" t="s">
        <v>62</v>
      </c>
      <c r="D1805" s="375" t="s">
        <v>52</v>
      </c>
      <c r="E1805" s="375"/>
      <c r="F1805" s="824">
        <v>0.32800000000000001</v>
      </c>
      <c r="G1805" s="375" t="s">
        <v>1025</v>
      </c>
      <c r="H1805" s="375" t="s">
        <v>401</v>
      </c>
      <c r="I1805" s="378">
        <v>1.0412930655885759</v>
      </c>
      <c r="J1805" s="375" t="s">
        <v>1023</v>
      </c>
      <c r="K1805" s="375" t="s">
        <v>477</v>
      </c>
      <c r="L1805" s="375" t="s">
        <v>1024</v>
      </c>
      <c r="M1805" s="375" t="s">
        <v>475</v>
      </c>
      <c r="N1805" s="831" t="s">
        <v>837</v>
      </c>
      <c r="U1805" s="862"/>
    </row>
    <row r="1806" spans="1:21" x14ac:dyDescent="0.4">
      <c r="A1806" s="428" t="s">
        <v>49</v>
      </c>
      <c r="B1806" s="375" t="s">
        <v>418</v>
      </c>
      <c r="C1806" s="375" t="s">
        <v>62</v>
      </c>
      <c r="D1806" s="375" t="s">
        <v>53</v>
      </c>
      <c r="E1806" s="375"/>
      <c r="F1806" s="824">
        <v>0.39</v>
      </c>
      <c r="G1806" s="375" t="s">
        <v>387</v>
      </c>
      <c r="H1806" s="375" t="s">
        <v>400</v>
      </c>
      <c r="I1806" s="763">
        <v>9.0000021325890313E-7</v>
      </c>
      <c r="J1806" s="375" t="s">
        <v>1023</v>
      </c>
      <c r="K1806" s="375" t="s">
        <v>477</v>
      </c>
      <c r="L1806" s="375" t="s">
        <v>1024</v>
      </c>
      <c r="M1806" s="375" t="s">
        <v>475</v>
      </c>
      <c r="N1806" s="831" t="s">
        <v>843</v>
      </c>
      <c r="U1806" s="862"/>
    </row>
    <row r="1807" spans="1:21" x14ac:dyDescent="0.4">
      <c r="A1807" s="428" t="s">
        <v>49</v>
      </c>
      <c r="B1807" s="375" t="s">
        <v>418</v>
      </c>
      <c r="C1807" s="375" t="s">
        <v>62</v>
      </c>
      <c r="D1807" s="375" t="s">
        <v>53</v>
      </c>
      <c r="E1807" s="375"/>
      <c r="F1807" s="824">
        <v>0.39</v>
      </c>
      <c r="G1807" s="375" t="s">
        <v>388</v>
      </c>
      <c r="H1807" s="375" t="s">
        <v>400</v>
      </c>
      <c r="I1807" s="763">
        <v>1.5100003578010487E-5</v>
      </c>
      <c r="J1807" s="375" t="s">
        <v>1023</v>
      </c>
      <c r="K1807" s="375" t="s">
        <v>477</v>
      </c>
      <c r="L1807" s="375" t="s">
        <v>1024</v>
      </c>
      <c r="M1807" s="375" t="s">
        <v>475</v>
      </c>
      <c r="N1807" s="831" t="s">
        <v>843</v>
      </c>
      <c r="U1807" s="862"/>
    </row>
    <row r="1808" spans="1:21" x14ac:dyDescent="0.4">
      <c r="A1808" s="428" t="s">
        <v>49</v>
      </c>
      <c r="B1808" s="375" t="s">
        <v>418</v>
      </c>
      <c r="C1808" s="375" t="s">
        <v>62</v>
      </c>
      <c r="D1808" s="375" t="s">
        <v>53</v>
      </c>
      <c r="E1808" s="375"/>
      <c r="F1808" s="824">
        <v>0.39</v>
      </c>
      <c r="G1808" s="375" t="s">
        <v>389</v>
      </c>
      <c r="H1808" s="375" t="s">
        <v>400</v>
      </c>
      <c r="I1808" s="763">
        <v>2.3500005568426909E-4</v>
      </c>
      <c r="J1808" s="375" t="s">
        <v>1023</v>
      </c>
      <c r="K1808" s="375" t="s">
        <v>477</v>
      </c>
      <c r="L1808" s="375" t="s">
        <v>1024</v>
      </c>
      <c r="M1808" s="375" t="s">
        <v>475</v>
      </c>
      <c r="N1808" s="831" t="s">
        <v>843</v>
      </c>
      <c r="U1808" s="862"/>
    </row>
    <row r="1809" spans="1:21" x14ac:dyDescent="0.4">
      <c r="A1809" s="428" t="s">
        <v>49</v>
      </c>
      <c r="B1809" s="375" t="s">
        <v>418</v>
      </c>
      <c r="C1809" s="375" t="s">
        <v>62</v>
      </c>
      <c r="D1809" s="375" t="s">
        <v>53</v>
      </c>
      <c r="E1809" s="378"/>
      <c r="F1809" s="824">
        <v>0.39</v>
      </c>
      <c r="G1809" s="375" t="s">
        <v>390</v>
      </c>
      <c r="H1809" s="375" t="s">
        <v>400</v>
      </c>
      <c r="I1809" s="763">
        <v>2.8400006729503167E-5</v>
      </c>
      <c r="J1809" s="375" t="s">
        <v>1023</v>
      </c>
      <c r="K1809" s="375" t="s">
        <v>477</v>
      </c>
      <c r="L1809" s="375" t="s">
        <v>1024</v>
      </c>
      <c r="M1809" s="375" t="s">
        <v>475</v>
      </c>
      <c r="N1809" s="831" t="s">
        <v>843</v>
      </c>
      <c r="U1809" s="862"/>
    </row>
    <row r="1810" spans="1:21" x14ac:dyDescent="0.4">
      <c r="A1810" s="428" t="s">
        <v>49</v>
      </c>
      <c r="B1810" s="375" t="s">
        <v>418</v>
      </c>
      <c r="C1810" s="375" t="s">
        <v>62</v>
      </c>
      <c r="D1810" s="375" t="s">
        <v>53</v>
      </c>
      <c r="E1810" s="378"/>
      <c r="F1810" s="824">
        <v>0.39</v>
      </c>
      <c r="G1810" s="375" t="s">
        <v>391</v>
      </c>
      <c r="H1810" s="375" t="s">
        <v>400</v>
      </c>
      <c r="I1810" s="763">
        <v>8.2700019596123672E-6</v>
      </c>
      <c r="J1810" s="375" t="s">
        <v>1023</v>
      </c>
      <c r="K1810" s="375" t="s">
        <v>477</v>
      </c>
      <c r="L1810" s="375" t="s">
        <v>1024</v>
      </c>
      <c r="M1810" s="375" t="s">
        <v>475</v>
      </c>
      <c r="N1810" s="831" t="s">
        <v>843</v>
      </c>
      <c r="U1810" s="862"/>
    </row>
    <row r="1811" spans="1:21" x14ac:dyDescent="0.4">
      <c r="A1811" s="428" t="s">
        <v>49</v>
      </c>
      <c r="B1811" s="375" t="s">
        <v>418</v>
      </c>
      <c r="C1811" s="375" t="s">
        <v>62</v>
      </c>
      <c r="D1811" s="375" t="s">
        <v>53</v>
      </c>
      <c r="E1811" s="378"/>
      <c r="F1811" s="824">
        <v>0.39</v>
      </c>
      <c r="G1811" s="375" t="s">
        <v>392</v>
      </c>
      <c r="H1811" s="375" t="s">
        <v>400</v>
      </c>
      <c r="I1811" s="763">
        <v>4.910001163445794E-6</v>
      </c>
      <c r="J1811" s="375" t="s">
        <v>1023</v>
      </c>
      <c r="K1811" s="375" t="s">
        <v>477</v>
      </c>
      <c r="L1811" s="375" t="s">
        <v>1024</v>
      </c>
      <c r="M1811" s="375" t="s">
        <v>475</v>
      </c>
      <c r="N1811" s="831" t="s">
        <v>843</v>
      </c>
      <c r="U1811" s="862"/>
    </row>
    <row r="1812" spans="1:21" x14ac:dyDescent="0.4">
      <c r="A1812" s="428" t="s">
        <v>49</v>
      </c>
      <c r="B1812" s="375" t="s">
        <v>418</v>
      </c>
      <c r="C1812" s="375" t="s">
        <v>62</v>
      </c>
      <c r="D1812" s="375" t="s">
        <v>53</v>
      </c>
      <c r="E1812" s="378"/>
      <c r="F1812" s="824">
        <v>0.39</v>
      </c>
      <c r="G1812" s="375" t="s">
        <v>393</v>
      </c>
      <c r="H1812" s="375" t="s">
        <v>400</v>
      </c>
      <c r="I1812" s="763">
        <v>3.5561008426333167E-7</v>
      </c>
      <c r="J1812" s="375" t="s">
        <v>1023</v>
      </c>
      <c r="K1812" s="375" t="s">
        <v>477</v>
      </c>
      <c r="L1812" s="375" t="s">
        <v>1024</v>
      </c>
      <c r="M1812" s="375" t="s">
        <v>475</v>
      </c>
      <c r="N1812" s="831" t="s">
        <v>843</v>
      </c>
      <c r="U1812" s="862"/>
    </row>
    <row r="1813" spans="1:21" x14ac:dyDescent="0.4">
      <c r="A1813" s="428" t="s">
        <v>49</v>
      </c>
      <c r="B1813" s="375" t="s">
        <v>418</v>
      </c>
      <c r="C1813" s="375" t="s">
        <v>62</v>
      </c>
      <c r="D1813" s="375" t="s">
        <v>53</v>
      </c>
      <c r="E1813" s="378"/>
      <c r="F1813" s="824">
        <v>0.39</v>
      </c>
      <c r="G1813" s="375" t="s">
        <v>394</v>
      </c>
      <c r="H1813" s="375" t="s">
        <v>400</v>
      </c>
      <c r="I1813" s="763">
        <v>6.6987015872860153E-7</v>
      </c>
      <c r="J1813" s="375" t="s">
        <v>1023</v>
      </c>
      <c r="K1813" s="375" t="s">
        <v>477</v>
      </c>
      <c r="L1813" s="375" t="s">
        <v>1024</v>
      </c>
      <c r="M1813" s="375" t="s">
        <v>475</v>
      </c>
      <c r="N1813" s="831" t="s">
        <v>843</v>
      </c>
      <c r="U1813" s="862"/>
    </row>
    <row r="1814" spans="1:21" x14ac:dyDescent="0.4">
      <c r="A1814" s="428" t="s">
        <v>49</v>
      </c>
      <c r="B1814" s="375" t="s">
        <v>418</v>
      </c>
      <c r="C1814" s="375" t="s">
        <v>62</v>
      </c>
      <c r="D1814" s="375" t="s">
        <v>53</v>
      </c>
      <c r="E1814" s="378"/>
      <c r="F1814" s="824">
        <v>0.39</v>
      </c>
      <c r="G1814" s="375" t="s">
        <v>395</v>
      </c>
      <c r="H1814" s="375" t="s">
        <v>400</v>
      </c>
      <c r="I1814" s="763">
        <v>9.0000021325890309E-6</v>
      </c>
      <c r="J1814" s="375" t="s">
        <v>1023</v>
      </c>
      <c r="K1814" s="375" t="s">
        <v>477</v>
      </c>
      <c r="L1814" s="375" t="s">
        <v>1024</v>
      </c>
      <c r="M1814" s="375" t="s">
        <v>475</v>
      </c>
      <c r="N1814" s="831" t="s">
        <v>843</v>
      </c>
      <c r="U1814" s="862"/>
    </row>
    <row r="1815" spans="1:21" x14ac:dyDescent="0.4">
      <c r="A1815" s="428" t="s">
        <v>49</v>
      </c>
      <c r="B1815" s="375" t="s">
        <v>418</v>
      </c>
      <c r="C1815" s="375" t="s">
        <v>62</v>
      </c>
      <c r="D1815" s="375" t="s">
        <v>53</v>
      </c>
      <c r="E1815" s="378"/>
      <c r="F1815" s="824">
        <v>0.39</v>
      </c>
      <c r="G1815" s="375" t="s">
        <v>396</v>
      </c>
      <c r="H1815" s="375" t="s">
        <v>400</v>
      </c>
      <c r="I1815" s="763">
        <v>1.3500003198883547E-5</v>
      </c>
      <c r="J1815" s="375" t="s">
        <v>1023</v>
      </c>
      <c r="K1815" s="375" t="s">
        <v>477</v>
      </c>
      <c r="L1815" s="375" t="s">
        <v>1024</v>
      </c>
      <c r="M1815" s="375" t="s">
        <v>475</v>
      </c>
      <c r="N1815" s="831" t="s">
        <v>843</v>
      </c>
      <c r="U1815" s="862"/>
    </row>
    <row r="1816" spans="1:21" x14ac:dyDescent="0.4">
      <c r="A1816" s="428" t="s">
        <v>49</v>
      </c>
      <c r="B1816" s="375" t="s">
        <v>418</v>
      </c>
      <c r="C1816" s="375" t="s">
        <v>62</v>
      </c>
      <c r="D1816" s="375" t="s">
        <v>53</v>
      </c>
      <c r="E1816" s="378"/>
      <c r="F1816" s="824">
        <v>0.39</v>
      </c>
      <c r="G1816" s="375" t="s">
        <v>1025</v>
      </c>
      <c r="H1816" s="375" t="s">
        <v>400</v>
      </c>
      <c r="I1816" s="763">
        <v>0.87524327301858795</v>
      </c>
      <c r="J1816" s="375" t="s">
        <v>1023</v>
      </c>
      <c r="K1816" s="375" t="s">
        <v>477</v>
      </c>
      <c r="L1816" s="375" t="s">
        <v>1024</v>
      </c>
      <c r="M1816" s="375" t="s">
        <v>475</v>
      </c>
      <c r="N1816" s="831" t="s">
        <v>843</v>
      </c>
      <c r="U1816" s="862"/>
    </row>
    <row r="1817" spans="1:21" x14ac:dyDescent="0.4">
      <c r="A1817" s="428" t="s">
        <v>49</v>
      </c>
      <c r="B1817" s="375" t="s">
        <v>418</v>
      </c>
      <c r="C1817" s="375" t="s">
        <v>62</v>
      </c>
      <c r="D1817" s="375" t="s">
        <v>53</v>
      </c>
      <c r="E1817" s="378"/>
      <c r="F1817" s="824">
        <v>0.39</v>
      </c>
      <c r="G1817" s="375" t="s">
        <v>387</v>
      </c>
      <c r="H1817" s="375" t="s">
        <v>401</v>
      </c>
      <c r="I1817" s="378">
        <v>1.7118087714163085E-6</v>
      </c>
      <c r="J1817" s="375" t="s">
        <v>1023</v>
      </c>
      <c r="K1817" s="375" t="s">
        <v>477</v>
      </c>
      <c r="L1817" s="375" t="s">
        <v>1024</v>
      </c>
      <c r="M1817" s="375" t="s">
        <v>475</v>
      </c>
      <c r="N1817" s="831" t="s">
        <v>845</v>
      </c>
      <c r="U1817" s="862"/>
    </row>
    <row r="1818" spans="1:21" x14ac:dyDescent="0.4">
      <c r="A1818" s="428" t="s">
        <v>49</v>
      </c>
      <c r="B1818" s="375" t="s">
        <v>418</v>
      </c>
      <c r="C1818" s="375" t="s">
        <v>62</v>
      </c>
      <c r="D1818" s="375" t="s">
        <v>53</v>
      </c>
      <c r="E1818" s="378"/>
      <c r="F1818" s="824">
        <v>0.39</v>
      </c>
      <c r="G1818" s="375" t="s">
        <v>388</v>
      </c>
      <c r="H1818" s="375" t="s">
        <v>401</v>
      </c>
      <c r="I1818" s="378">
        <v>2.0561729266239141E-5</v>
      </c>
      <c r="J1818" s="375" t="s">
        <v>1023</v>
      </c>
      <c r="K1818" s="375" t="s">
        <v>477</v>
      </c>
      <c r="L1818" s="375" t="s">
        <v>1024</v>
      </c>
      <c r="M1818" s="375" t="s">
        <v>475</v>
      </c>
      <c r="N1818" s="831" t="s">
        <v>845</v>
      </c>
      <c r="U1818" s="862"/>
    </row>
    <row r="1819" spans="1:21" x14ac:dyDescent="0.4">
      <c r="A1819" s="428" t="s">
        <v>49</v>
      </c>
      <c r="B1819" s="375" t="s">
        <v>418</v>
      </c>
      <c r="C1819" s="375" t="s">
        <v>62</v>
      </c>
      <c r="D1819" s="375" t="s">
        <v>53</v>
      </c>
      <c r="E1819" s="378"/>
      <c r="F1819" s="824">
        <v>0.39</v>
      </c>
      <c r="G1819" s="375" t="s">
        <v>389</v>
      </c>
      <c r="H1819" s="375" t="s">
        <v>401</v>
      </c>
      <c r="I1819" s="378">
        <v>2.3582842848193105E-4</v>
      </c>
      <c r="J1819" s="375" t="s">
        <v>1023</v>
      </c>
      <c r="K1819" s="375" t="s">
        <v>477</v>
      </c>
      <c r="L1819" s="375" t="s">
        <v>1024</v>
      </c>
      <c r="M1819" s="375" t="s">
        <v>475</v>
      </c>
      <c r="N1819" s="831" t="s">
        <v>845</v>
      </c>
      <c r="U1819" s="862"/>
    </row>
    <row r="1820" spans="1:21" x14ac:dyDescent="0.4">
      <c r="A1820" s="428" t="s">
        <v>49</v>
      </c>
      <c r="B1820" s="375" t="s">
        <v>418</v>
      </c>
      <c r="C1820" s="375" t="s">
        <v>62</v>
      </c>
      <c r="D1820" s="375" t="s">
        <v>53</v>
      </c>
      <c r="E1820" s="378"/>
      <c r="F1820" s="824">
        <v>0.39</v>
      </c>
      <c r="G1820" s="375" t="s">
        <v>390</v>
      </c>
      <c r="H1820" s="375" t="s">
        <v>401</v>
      </c>
      <c r="I1820" s="378">
        <v>2.8902185583531793E-5</v>
      </c>
      <c r="J1820" s="375" t="s">
        <v>1023</v>
      </c>
      <c r="K1820" s="375" t="s">
        <v>477</v>
      </c>
      <c r="L1820" s="375" t="s">
        <v>1024</v>
      </c>
      <c r="M1820" s="375" t="s">
        <v>475</v>
      </c>
      <c r="N1820" s="831" t="s">
        <v>845</v>
      </c>
      <c r="U1820" s="862"/>
    </row>
    <row r="1821" spans="1:21" x14ac:dyDescent="0.4">
      <c r="A1821" s="428" t="s">
        <v>49</v>
      </c>
      <c r="B1821" s="375" t="s">
        <v>418</v>
      </c>
      <c r="C1821" s="832" t="s">
        <v>62</v>
      </c>
      <c r="D1821" s="375" t="s">
        <v>53</v>
      </c>
      <c r="E1821" s="404"/>
      <c r="F1821" s="824">
        <v>0.39</v>
      </c>
      <c r="G1821" s="375" t="s">
        <v>391</v>
      </c>
      <c r="H1821" s="375" t="s">
        <v>401</v>
      </c>
      <c r="I1821" s="378">
        <v>8.501822233971292E-6</v>
      </c>
      <c r="J1821" s="375" t="s">
        <v>1023</v>
      </c>
      <c r="K1821" s="375" t="s">
        <v>477</v>
      </c>
      <c r="L1821" s="375" t="s">
        <v>1024</v>
      </c>
      <c r="M1821" s="375" t="s">
        <v>475</v>
      </c>
      <c r="N1821" s="834" t="s">
        <v>845</v>
      </c>
      <c r="U1821" s="862"/>
    </row>
    <row r="1822" spans="1:21" x14ac:dyDescent="0.4">
      <c r="A1822" s="428" t="s">
        <v>49</v>
      </c>
      <c r="B1822" s="375" t="s">
        <v>418</v>
      </c>
      <c r="C1822" s="832" t="s">
        <v>62</v>
      </c>
      <c r="D1822" s="375" t="s">
        <v>53</v>
      </c>
      <c r="E1822" s="378"/>
      <c r="F1822" s="824">
        <v>0.39</v>
      </c>
      <c r="G1822" s="375" t="s">
        <v>392</v>
      </c>
      <c r="H1822" s="375" t="s">
        <v>401</v>
      </c>
      <c r="I1822" s="378">
        <v>7.738605083349976E-6</v>
      </c>
      <c r="J1822" s="375" t="s">
        <v>1023</v>
      </c>
      <c r="K1822" s="375" t="s">
        <v>477</v>
      </c>
      <c r="L1822" s="375" t="s">
        <v>1024</v>
      </c>
      <c r="M1822" s="375" t="s">
        <v>475</v>
      </c>
      <c r="N1822" s="831" t="s">
        <v>845</v>
      </c>
      <c r="U1822" s="862"/>
    </row>
    <row r="1823" spans="1:21" x14ac:dyDescent="0.4">
      <c r="A1823" s="428" t="s">
        <v>49</v>
      </c>
      <c r="B1823" s="375" t="s">
        <v>418</v>
      </c>
      <c r="C1823" s="832" t="s">
        <v>62</v>
      </c>
      <c r="D1823" s="375" t="s">
        <v>53</v>
      </c>
      <c r="E1823" s="378"/>
      <c r="F1823" s="824">
        <v>0.39</v>
      </c>
      <c r="G1823" s="375" t="s">
        <v>393</v>
      </c>
      <c r="H1823" s="375" t="s">
        <v>401</v>
      </c>
      <c r="I1823" s="378">
        <v>3.5993377949097536E-7</v>
      </c>
      <c r="J1823" s="375" t="s">
        <v>1023</v>
      </c>
      <c r="K1823" s="375" t="s">
        <v>477</v>
      </c>
      <c r="L1823" s="375" t="s">
        <v>1024</v>
      </c>
      <c r="M1823" s="375" t="s">
        <v>475</v>
      </c>
      <c r="N1823" s="831" t="s">
        <v>845</v>
      </c>
      <c r="U1823" s="862"/>
    </row>
    <row r="1824" spans="1:21" x14ac:dyDescent="0.4">
      <c r="A1824" s="428" t="s">
        <v>49</v>
      </c>
      <c r="B1824" s="375" t="s">
        <v>418</v>
      </c>
      <c r="C1824" s="832" t="s">
        <v>62</v>
      </c>
      <c r="D1824" s="375" t="s">
        <v>53</v>
      </c>
      <c r="E1824" s="378"/>
      <c r="F1824" s="824">
        <v>0.39</v>
      </c>
      <c r="G1824" s="375" t="s">
        <v>394</v>
      </c>
      <c r="H1824" s="375" t="s">
        <v>401</v>
      </c>
      <c r="I1824" s="378">
        <v>6.7934052968836616E-7</v>
      </c>
      <c r="J1824" s="375" t="s">
        <v>1023</v>
      </c>
      <c r="K1824" s="375" t="s">
        <v>477</v>
      </c>
      <c r="L1824" s="375" t="s">
        <v>1024</v>
      </c>
      <c r="M1824" s="375" t="s">
        <v>475</v>
      </c>
      <c r="N1824" s="831" t="s">
        <v>845</v>
      </c>
      <c r="U1824" s="862"/>
    </row>
    <row r="1825" spans="1:21" x14ac:dyDescent="0.4">
      <c r="A1825" s="428" t="s">
        <v>49</v>
      </c>
      <c r="B1825" s="375" t="s">
        <v>418</v>
      </c>
      <c r="C1825" s="832" t="s">
        <v>62</v>
      </c>
      <c r="D1825" s="375" t="s">
        <v>53</v>
      </c>
      <c r="E1825" s="375"/>
      <c r="F1825" s="824">
        <v>0.39</v>
      </c>
      <c r="G1825" s="375" t="s">
        <v>395</v>
      </c>
      <c r="H1825" s="375" t="s">
        <v>401</v>
      </c>
      <c r="I1825" s="378">
        <v>1.0288504837070885E-5</v>
      </c>
      <c r="J1825" s="375" t="s">
        <v>1023</v>
      </c>
      <c r="K1825" s="375" t="s">
        <v>477</v>
      </c>
      <c r="L1825" s="375" t="s">
        <v>1024</v>
      </c>
      <c r="M1825" s="375" t="s">
        <v>475</v>
      </c>
      <c r="N1825" s="831" t="s">
        <v>845</v>
      </c>
      <c r="U1825" s="862"/>
    </row>
    <row r="1826" spans="1:21" x14ac:dyDescent="0.4">
      <c r="A1826" s="428" t="s">
        <v>49</v>
      </c>
      <c r="B1826" s="375" t="s">
        <v>418</v>
      </c>
      <c r="C1826" s="832" t="s">
        <v>62</v>
      </c>
      <c r="D1826" s="375" t="s">
        <v>53</v>
      </c>
      <c r="E1826" s="375"/>
      <c r="F1826" s="824">
        <v>0.39</v>
      </c>
      <c r="G1826" s="375" t="s">
        <v>396</v>
      </c>
      <c r="H1826" s="375" t="s">
        <v>401</v>
      </c>
      <c r="I1826" s="378">
        <v>1.3507889644072333E-5</v>
      </c>
      <c r="J1826" s="375" t="s">
        <v>1023</v>
      </c>
      <c r="K1826" s="375" t="s">
        <v>477</v>
      </c>
      <c r="L1826" s="375" t="s">
        <v>1024</v>
      </c>
      <c r="M1826" s="375" t="s">
        <v>475</v>
      </c>
      <c r="N1826" s="831" t="s">
        <v>845</v>
      </c>
      <c r="U1826" s="862"/>
    </row>
    <row r="1827" spans="1:21" x14ac:dyDescent="0.4">
      <c r="A1827" s="428" t="s">
        <v>49</v>
      </c>
      <c r="B1827" s="375" t="s">
        <v>418</v>
      </c>
      <c r="C1827" s="832" t="s">
        <v>62</v>
      </c>
      <c r="D1827" s="375" t="s">
        <v>53</v>
      </c>
      <c r="E1827" s="375"/>
      <c r="F1827" s="824">
        <v>0.39</v>
      </c>
      <c r="G1827" s="375" t="s">
        <v>1025</v>
      </c>
      <c r="H1827" s="375" t="s">
        <v>401</v>
      </c>
      <c r="I1827" s="378">
        <v>0.87603964555200775</v>
      </c>
      <c r="J1827" s="375" t="s">
        <v>1023</v>
      </c>
      <c r="K1827" s="375" t="s">
        <v>477</v>
      </c>
      <c r="L1827" s="375" t="s">
        <v>1024</v>
      </c>
      <c r="M1827" s="375" t="s">
        <v>475</v>
      </c>
      <c r="N1827" s="831" t="s">
        <v>845</v>
      </c>
      <c r="U1827" s="862"/>
    </row>
    <row r="1828" spans="1:21" x14ac:dyDescent="0.4">
      <c r="A1828" s="428" t="s">
        <v>49</v>
      </c>
      <c r="B1828" s="375" t="s">
        <v>418</v>
      </c>
      <c r="C1828" s="832" t="s">
        <v>62</v>
      </c>
      <c r="D1828" s="375" t="s">
        <v>406</v>
      </c>
      <c r="E1828" s="375" t="s">
        <v>717</v>
      </c>
      <c r="F1828" s="824">
        <v>0.32800000000000001</v>
      </c>
      <c r="G1828" s="375" t="s">
        <v>387</v>
      </c>
      <c r="H1828" s="375" t="s">
        <v>400</v>
      </c>
      <c r="I1828" s="763">
        <v>1.4000003317360716E-5</v>
      </c>
      <c r="J1828" s="375" t="s">
        <v>1023</v>
      </c>
      <c r="K1828" s="375" t="s">
        <v>477</v>
      </c>
      <c r="L1828" s="375" t="s">
        <v>1024</v>
      </c>
      <c r="M1828" s="375" t="s">
        <v>475</v>
      </c>
      <c r="N1828" s="831" t="s">
        <v>849</v>
      </c>
      <c r="U1828" s="862"/>
    </row>
    <row r="1829" spans="1:21" x14ac:dyDescent="0.4">
      <c r="A1829" s="428" t="s">
        <v>49</v>
      </c>
      <c r="B1829" s="375" t="s">
        <v>418</v>
      </c>
      <c r="C1829" s="832" t="s">
        <v>62</v>
      </c>
      <c r="D1829" s="375" t="s">
        <v>406</v>
      </c>
      <c r="E1829" s="375" t="s">
        <v>717</v>
      </c>
      <c r="F1829" s="824">
        <v>0.32800000000000001</v>
      </c>
      <c r="G1829" s="375" t="s">
        <v>388</v>
      </c>
      <c r="H1829" s="375" t="s">
        <v>400</v>
      </c>
      <c r="I1829" s="763">
        <v>1.1200002653888572E-4</v>
      </c>
      <c r="J1829" s="375" t="s">
        <v>1023</v>
      </c>
      <c r="K1829" s="375" t="s">
        <v>477</v>
      </c>
      <c r="L1829" s="375" t="s">
        <v>1024</v>
      </c>
      <c r="M1829" s="375" t="s">
        <v>475</v>
      </c>
      <c r="N1829" s="831" t="s">
        <v>849</v>
      </c>
      <c r="U1829" s="862"/>
    </row>
    <row r="1830" spans="1:21" x14ac:dyDescent="0.4">
      <c r="A1830" s="428" t="s">
        <v>49</v>
      </c>
      <c r="B1830" s="375" t="s">
        <v>418</v>
      </c>
      <c r="C1830" s="832" t="s">
        <v>62</v>
      </c>
      <c r="D1830" s="375" t="s">
        <v>406</v>
      </c>
      <c r="E1830" s="375" t="s">
        <v>717</v>
      </c>
      <c r="F1830" s="824">
        <v>0.32800000000000001</v>
      </c>
      <c r="G1830" s="375" t="s">
        <v>389</v>
      </c>
      <c r="H1830" s="375" t="s">
        <v>400</v>
      </c>
      <c r="I1830" s="763">
        <v>1.0550002499868252E-3</v>
      </c>
      <c r="J1830" s="375" t="s">
        <v>1023</v>
      </c>
      <c r="K1830" s="375" t="s">
        <v>477</v>
      </c>
      <c r="L1830" s="375" t="s">
        <v>1024</v>
      </c>
      <c r="M1830" s="375" t="s">
        <v>475</v>
      </c>
      <c r="N1830" s="831" t="s">
        <v>849</v>
      </c>
      <c r="U1830" s="862"/>
    </row>
    <row r="1831" spans="1:21" x14ac:dyDescent="0.4">
      <c r="A1831" s="428" t="s">
        <v>49</v>
      </c>
      <c r="B1831" s="375" t="s">
        <v>418</v>
      </c>
      <c r="C1831" s="832" t="s">
        <v>62</v>
      </c>
      <c r="D1831" s="375" t="s">
        <v>406</v>
      </c>
      <c r="E1831" s="375" t="s">
        <v>717</v>
      </c>
      <c r="F1831" s="824">
        <v>0.32800000000000001</v>
      </c>
      <c r="G1831" s="375" t="s">
        <v>390</v>
      </c>
      <c r="H1831" s="375" t="s">
        <v>400</v>
      </c>
      <c r="I1831" s="763">
        <v>2.5900006137117323E-4</v>
      </c>
      <c r="J1831" s="375" t="s">
        <v>1023</v>
      </c>
      <c r="K1831" s="375" t="s">
        <v>477</v>
      </c>
      <c r="L1831" s="375" t="s">
        <v>1024</v>
      </c>
      <c r="M1831" s="375" t="s">
        <v>475</v>
      </c>
      <c r="N1831" s="831" t="s">
        <v>849</v>
      </c>
      <c r="U1831" s="862"/>
    </row>
    <row r="1832" spans="1:21" x14ac:dyDescent="0.4">
      <c r="A1832" s="428" t="s">
        <v>49</v>
      </c>
      <c r="B1832" s="375" t="s">
        <v>418</v>
      </c>
      <c r="C1832" s="832" t="s">
        <v>62</v>
      </c>
      <c r="D1832" s="375" t="s">
        <v>406</v>
      </c>
      <c r="E1832" s="375" t="s">
        <v>717</v>
      </c>
      <c r="F1832" s="824">
        <v>0.32800000000000001</v>
      </c>
      <c r="G1832" s="375" t="s">
        <v>391</v>
      </c>
      <c r="H1832" s="375" t="s">
        <v>400</v>
      </c>
      <c r="I1832" s="763">
        <v>1.8500004383655231E-4</v>
      </c>
      <c r="J1832" s="375" t="s">
        <v>1023</v>
      </c>
      <c r="K1832" s="375" t="s">
        <v>477</v>
      </c>
      <c r="L1832" s="375" t="s">
        <v>1024</v>
      </c>
      <c r="M1832" s="375" t="s">
        <v>475</v>
      </c>
      <c r="N1832" s="831" t="s">
        <v>849</v>
      </c>
      <c r="U1832" s="862"/>
    </row>
    <row r="1833" spans="1:21" x14ac:dyDescent="0.4">
      <c r="A1833" s="428" t="s">
        <v>49</v>
      </c>
      <c r="B1833" s="375" t="s">
        <v>418</v>
      </c>
      <c r="C1833" s="832" t="s">
        <v>62</v>
      </c>
      <c r="D1833" s="375" t="s">
        <v>406</v>
      </c>
      <c r="E1833" s="375" t="s">
        <v>717</v>
      </c>
      <c r="F1833" s="824">
        <v>0.32800000000000001</v>
      </c>
      <c r="G1833" s="375" t="s">
        <v>392</v>
      </c>
      <c r="H1833" s="375" t="s">
        <v>400</v>
      </c>
      <c r="I1833" s="763">
        <v>4.3200010236427349E-3</v>
      </c>
      <c r="J1833" s="375" t="s">
        <v>1023</v>
      </c>
      <c r="K1833" s="375" t="s">
        <v>477</v>
      </c>
      <c r="L1833" s="375" t="s">
        <v>1024</v>
      </c>
      <c r="M1833" s="375" t="s">
        <v>475</v>
      </c>
      <c r="N1833" s="831" t="s">
        <v>849</v>
      </c>
      <c r="U1833" s="862"/>
    </row>
    <row r="1834" spans="1:21" x14ac:dyDescent="0.4">
      <c r="A1834" s="428" t="s">
        <v>49</v>
      </c>
      <c r="B1834" s="375" t="s">
        <v>418</v>
      </c>
      <c r="C1834" s="832" t="s">
        <v>62</v>
      </c>
      <c r="D1834" s="375" t="s">
        <v>406</v>
      </c>
      <c r="E1834" s="375" t="s">
        <v>717</v>
      </c>
      <c r="F1834" s="824">
        <v>0.32800000000000001</v>
      </c>
      <c r="G1834" s="375" t="s">
        <v>393</v>
      </c>
      <c r="H1834" s="375" t="s">
        <v>400</v>
      </c>
      <c r="I1834" s="763">
        <v>7.9550018849717498E-6</v>
      </c>
      <c r="J1834" s="375" t="s">
        <v>1023</v>
      </c>
      <c r="K1834" s="375" t="s">
        <v>477</v>
      </c>
      <c r="L1834" s="375" t="s">
        <v>1024</v>
      </c>
      <c r="M1834" s="375" t="s">
        <v>475</v>
      </c>
      <c r="N1834" s="831" t="s">
        <v>849</v>
      </c>
      <c r="U1834" s="862"/>
    </row>
    <row r="1835" spans="1:21" x14ac:dyDescent="0.4">
      <c r="A1835" s="428" t="s">
        <v>49</v>
      </c>
      <c r="B1835" s="375" t="s">
        <v>418</v>
      </c>
      <c r="C1835" s="832" t="s">
        <v>62</v>
      </c>
      <c r="D1835" s="375" t="s">
        <v>406</v>
      </c>
      <c r="E1835" s="375" t="s">
        <v>717</v>
      </c>
      <c r="F1835" s="824">
        <v>0.32800000000000001</v>
      </c>
      <c r="G1835" s="375" t="s">
        <v>394</v>
      </c>
      <c r="H1835" s="375" t="s">
        <v>400</v>
      </c>
      <c r="I1835" s="763">
        <v>1.4985003550760739E-5</v>
      </c>
      <c r="J1835" s="375" t="s">
        <v>1023</v>
      </c>
      <c r="K1835" s="375" t="s">
        <v>477</v>
      </c>
      <c r="L1835" s="375" t="s">
        <v>1024</v>
      </c>
      <c r="M1835" s="375" t="s">
        <v>475</v>
      </c>
      <c r="N1835" s="831" t="s">
        <v>849</v>
      </c>
      <c r="U1835" s="862"/>
    </row>
    <row r="1836" spans="1:21" x14ac:dyDescent="0.4">
      <c r="A1836" s="428" t="s">
        <v>49</v>
      </c>
      <c r="B1836" s="375" t="s">
        <v>418</v>
      </c>
      <c r="C1836" s="832" t="s">
        <v>62</v>
      </c>
      <c r="D1836" s="375" t="s">
        <v>406</v>
      </c>
      <c r="E1836" s="375" t="s">
        <v>717</v>
      </c>
      <c r="F1836" s="824">
        <v>0.32800000000000001</v>
      </c>
      <c r="G1836" s="375" t="s">
        <v>395</v>
      </c>
      <c r="H1836" s="375" t="s">
        <v>400</v>
      </c>
      <c r="I1836" s="763">
        <v>1.1000002606497705E-5</v>
      </c>
      <c r="J1836" s="375" t="s">
        <v>1023</v>
      </c>
      <c r="K1836" s="375" t="s">
        <v>477</v>
      </c>
      <c r="L1836" s="375" t="s">
        <v>1024</v>
      </c>
      <c r="M1836" s="375" t="s">
        <v>475</v>
      </c>
      <c r="N1836" s="831" t="s">
        <v>849</v>
      </c>
      <c r="U1836" s="862"/>
    </row>
    <row r="1837" spans="1:21" x14ac:dyDescent="0.4">
      <c r="A1837" s="428" t="s">
        <v>49</v>
      </c>
      <c r="B1837" s="375" t="s">
        <v>418</v>
      </c>
      <c r="C1837" s="832" t="s">
        <v>62</v>
      </c>
      <c r="D1837" s="375" t="s">
        <v>406</v>
      </c>
      <c r="E1837" s="375" t="s">
        <v>717</v>
      </c>
      <c r="F1837" s="824">
        <v>0.32800000000000001</v>
      </c>
      <c r="G1837" s="375" t="s">
        <v>396</v>
      </c>
      <c r="H1837" s="375" t="s">
        <v>400</v>
      </c>
      <c r="I1837" s="763">
        <v>1.6000003791269388E-5</v>
      </c>
      <c r="J1837" s="375" t="s">
        <v>1023</v>
      </c>
      <c r="K1837" s="375" t="s">
        <v>477</v>
      </c>
      <c r="L1837" s="375" t="s">
        <v>1024</v>
      </c>
      <c r="M1837" s="375" t="s">
        <v>475</v>
      </c>
      <c r="N1837" s="831" t="s">
        <v>849</v>
      </c>
      <c r="U1837" s="862"/>
    </row>
    <row r="1838" spans="1:21" x14ac:dyDescent="0.4">
      <c r="A1838" s="428" t="s">
        <v>49</v>
      </c>
      <c r="B1838" s="375" t="s">
        <v>418</v>
      </c>
      <c r="C1838" s="832" t="s">
        <v>62</v>
      </c>
      <c r="D1838" s="375" t="s">
        <v>406</v>
      </c>
      <c r="E1838" s="375" t="s">
        <v>717</v>
      </c>
      <c r="F1838" s="824">
        <v>0.32800000000000001</v>
      </c>
      <c r="G1838" s="375" t="s">
        <v>1025</v>
      </c>
      <c r="H1838" s="375" t="s">
        <v>400</v>
      </c>
      <c r="I1838" s="763">
        <v>1.040496693055156</v>
      </c>
      <c r="J1838" s="375" t="s">
        <v>1023</v>
      </c>
      <c r="K1838" s="375" t="s">
        <v>477</v>
      </c>
      <c r="L1838" s="375" t="s">
        <v>1024</v>
      </c>
      <c r="M1838" s="375" t="s">
        <v>475</v>
      </c>
      <c r="N1838" s="831" t="s">
        <v>849</v>
      </c>
      <c r="U1838" s="862"/>
    </row>
    <row r="1839" spans="1:21" x14ac:dyDescent="0.4">
      <c r="A1839" s="428" t="s">
        <v>49</v>
      </c>
      <c r="B1839" s="375" t="s">
        <v>418</v>
      </c>
      <c r="C1839" s="832" t="s">
        <v>62</v>
      </c>
      <c r="D1839" s="375" t="s">
        <v>406</v>
      </c>
      <c r="E1839" s="375" t="s">
        <v>717</v>
      </c>
      <c r="F1839" s="824">
        <v>0.32800000000000001</v>
      </c>
      <c r="G1839" s="375" t="s">
        <v>387</v>
      </c>
      <c r="H1839" s="375" t="s">
        <v>401</v>
      </c>
      <c r="I1839" s="378">
        <v>1.4811811875518119E-5</v>
      </c>
      <c r="J1839" s="375" t="s">
        <v>1023</v>
      </c>
      <c r="K1839" s="375" t="s">
        <v>477</v>
      </c>
      <c r="L1839" s="375" t="s">
        <v>1024</v>
      </c>
      <c r="M1839" s="375" t="s">
        <v>475</v>
      </c>
      <c r="N1839" s="831" t="s">
        <v>851</v>
      </c>
      <c r="U1839" s="862"/>
    </row>
    <row r="1840" spans="1:21" x14ac:dyDescent="0.4">
      <c r="A1840" s="428" t="s">
        <v>49</v>
      </c>
      <c r="B1840" s="375" t="s">
        <v>418</v>
      </c>
      <c r="C1840" s="832" t="s">
        <v>62</v>
      </c>
      <c r="D1840" s="375" t="s">
        <v>406</v>
      </c>
      <c r="E1840" s="375" t="s">
        <v>717</v>
      </c>
      <c r="F1840" s="824">
        <v>0.32800000000000001</v>
      </c>
      <c r="G1840" s="375" t="s">
        <v>388</v>
      </c>
      <c r="H1840" s="375" t="s">
        <v>401</v>
      </c>
      <c r="I1840" s="378">
        <v>1.1746175222711437E-4</v>
      </c>
      <c r="J1840" s="375" t="s">
        <v>1023</v>
      </c>
      <c r="K1840" s="375" t="s">
        <v>477</v>
      </c>
      <c r="L1840" s="375" t="s">
        <v>1024</v>
      </c>
      <c r="M1840" s="375" t="s">
        <v>475</v>
      </c>
      <c r="N1840" s="831" t="s">
        <v>851</v>
      </c>
      <c r="U1840" s="862"/>
    </row>
    <row r="1841" spans="1:21" x14ac:dyDescent="0.4">
      <c r="A1841" s="428" t="s">
        <v>49</v>
      </c>
      <c r="B1841" s="375" t="s">
        <v>418</v>
      </c>
      <c r="C1841" s="832" t="s">
        <v>62</v>
      </c>
      <c r="D1841" s="375" t="s">
        <v>406</v>
      </c>
      <c r="E1841" s="375" t="s">
        <v>717</v>
      </c>
      <c r="F1841" s="824">
        <v>0.32800000000000001</v>
      </c>
      <c r="G1841" s="375" t="s">
        <v>389</v>
      </c>
      <c r="H1841" s="375" t="s">
        <v>401</v>
      </c>
      <c r="I1841" s="378">
        <v>1.0558286227844872E-3</v>
      </c>
      <c r="J1841" s="375" t="s">
        <v>1023</v>
      </c>
      <c r="K1841" s="375" t="s">
        <v>477</v>
      </c>
      <c r="L1841" s="375" t="s">
        <v>1024</v>
      </c>
      <c r="M1841" s="375" t="s">
        <v>475</v>
      </c>
      <c r="N1841" s="831" t="s">
        <v>851</v>
      </c>
      <c r="U1841" s="862"/>
    </row>
    <row r="1842" spans="1:21" x14ac:dyDescent="0.4">
      <c r="A1842" s="428" t="s">
        <v>49</v>
      </c>
      <c r="B1842" s="375" t="s">
        <v>418</v>
      </c>
      <c r="C1842" s="832" t="s">
        <v>62</v>
      </c>
      <c r="D1842" s="375" t="s">
        <v>406</v>
      </c>
      <c r="E1842" s="375" t="s">
        <v>717</v>
      </c>
      <c r="F1842" s="824">
        <v>0.32800000000000001</v>
      </c>
      <c r="G1842" s="375" t="s">
        <v>390</v>
      </c>
      <c r="H1842" s="375" t="s">
        <v>401</v>
      </c>
      <c r="I1842" s="378">
        <v>2.5950224022520187E-4</v>
      </c>
      <c r="J1842" s="375" t="s">
        <v>1023</v>
      </c>
      <c r="K1842" s="375" t="s">
        <v>477</v>
      </c>
      <c r="L1842" s="375" t="s">
        <v>1024</v>
      </c>
      <c r="M1842" s="375" t="s">
        <v>475</v>
      </c>
      <c r="N1842" s="831" t="s">
        <v>851</v>
      </c>
      <c r="U1842" s="862"/>
    </row>
    <row r="1843" spans="1:21" x14ac:dyDescent="0.4">
      <c r="A1843" s="428" t="s">
        <v>49</v>
      </c>
      <c r="B1843" s="375" t="s">
        <v>418</v>
      </c>
      <c r="C1843" s="832" t="s">
        <v>62</v>
      </c>
      <c r="D1843" s="375" t="s">
        <v>406</v>
      </c>
      <c r="E1843" s="375" t="s">
        <v>717</v>
      </c>
      <c r="F1843" s="824">
        <v>0.32800000000000001</v>
      </c>
      <c r="G1843" s="375" t="s">
        <v>391</v>
      </c>
      <c r="H1843" s="375" t="s">
        <v>401</v>
      </c>
      <c r="I1843" s="378">
        <v>1.8523186411091122E-4</v>
      </c>
      <c r="J1843" s="375" t="s">
        <v>1023</v>
      </c>
      <c r="K1843" s="375" t="s">
        <v>477</v>
      </c>
      <c r="L1843" s="375" t="s">
        <v>1024</v>
      </c>
      <c r="M1843" s="375" t="s">
        <v>475</v>
      </c>
      <c r="N1843" s="831" t="s">
        <v>851</v>
      </c>
      <c r="U1843" s="862"/>
    </row>
    <row r="1844" spans="1:21" x14ac:dyDescent="0.4">
      <c r="A1844" s="428" t="s">
        <v>49</v>
      </c>
      <c r="B1844" s="375" t="s">
        <v>418</v>
      </c>
      <c r="C1844" s="832" t="s">
        <v>62</v>
      </c>
      <c r="D1844" s="375" t="s">
        <v>406</v>
      </c>
      <c r="E1844" s="375" t="s">
        <v>717</v>
      </c>
      <c r="F1844" s="824">
        <v>0.32800000000000001</v>
      </c>
      <c r="G1844" s="375" t="s">
        <v>392</v>
      </c>
      <c r="H1844" s="375" t="s">
        <v>401</v>
      </c>
      <c r="I1844" s="378">
        <v>4.3228296275626393E-3</v>
      </c>
      <c r="J1844" s="375" t="s">
        <v>1023</v>
      </c>
      <c r="K1844" s="375" t="s">
        <v>477</v>
      </c>
      <c r="L1844" s="375" t="s">
        <v>1024</v>
      </c>
      <c r="M1844" s="375" t="s">
        <v>475</v>
      </c>
      <c r="N1844" s="831" t="s">
        <v>851</v>
      </c>
      <c r="U1844" s="862"/>
    </row>
    <row r="1845" spans="1:21" x14ac:dyDescent="0.4">
      <c r="A1845" s="428" t="s">
        <v>49</v>
      </c>
      <c r="B1845" s="375" t="s">
        <v>418</v>
      </c>
      <c r="C1845" s="832" t="s">
        <v>62</v>
      </c>
      <c r="D1845" s="375" t="s">
        <v>406</v>
      </c>
      <c r="E1845" s="375" t="s">
        <v>717</v>
      </c>
      <c r="F1845" s="824">
        <v>0.32800000000000001</v>
      </c>
      <c r="G1845" s="375" t="s">
        <v>393</v>
      </c>
      <c r="H1845" s="375" t="s">
        <v>401</v>
      </c>
      <c r="I1845" s="378">
        <v>7.9593255801993935E-6</v>
      </c>
      <c r="J1845" s="375" t="s">
        <v>1023</v>
      </c>
      <c r="K1845" s="375" t="s">
        <v>477</v>
      </c>
      <c r="L1845" s="375" t="s">
        <v>1024</v>
      </c>
      <c r="M1845" s="375" t="s">
        <v>475</v>
      </c>
      <c r="N1845" s="831" t="s">
        <v>851</v>
      </c>
      <c r="U1845" s="862"/>
    </row>
    <row r="1846" spans="1:21" x14ac:dyDescent="0.4">
      <c r="A1846" s="428" t="s">
        <v>49</v>
      </c>
      <c r="B1846" s="375" t="s">
        <v>418</v>
      </c>
      <c r="C1846" s="832" t="s">
        <v>62</v>
      </c>
      <c r="D1846" s="375" t="s">
        <v>406</v>
      </c>
      <c r="E1846" s="375" t="s">
        <v>717</v>
      </c>
      <c r="F1846" s="824">
        <v>0.32800000000000001</v>
      </c>
      <c r="G1846" s="375" t="s">
        <v>394</v>
      </c>
      <c r="H1846" s="375" t="s">
        <v>401</v>
      </c>
      <c r="I1846" s="378">
        <v>1.4994473921720501E-5</v>
      </c>
      <c r="J1846" s="375" t="s">
        <v>1023</v>
      </c>
      <c r="K1846" s="375" t="s">
        <v>477</v>
      </c>
      <c r="L1846" s="375" t="s">
        <v>1024</v>
      </c>
      <c r="M1846" s="375" t="s">
        <v>475</v>
      </c>
      <c r="N1846" s="831" t="s">
        <v>851</v>
      </c>
      <c r="U1846" s="862"/>
    </row>
    <row r="1847" spans="1:21" x14ac:dyDescent="0.4">
      <c r="A1847" s="428" t="s">
        <v>49</v>
      </c>
      <c r="B1847" s="375" t="s">
        <v>418</v>
      </c>
      <c r="C1847" s="832" t="s">
        <v>62</v>
      </c>
      <c r="D1847" s="375" t="s">
        <v>406</v>
      </c>
      <c r="E1847" s="375" t="s">
        <v>717</v>
      </c>
      <c r="F1847" s="824">
        <v>0.32800000000000001</v>
      </c>
      <c r="G1847" s="375" t="s">
        <v>395</v>
      </c>
      <c r="H1847" s="375" t="s">
        <v>401</v>
      </c>
      <c r="I1847" s="378">
        <v>1.2288505310979559E-5</v>
      </c>
      <c r="J1847" s="375" t="s">
        <v>1023</v>
      </c>
      <c r="K1847" s="375" t="s">
        <v>477</v>
      </c>
      <c r="L1847" s="375" t="s">
        <v>1024</v>
      </c>
      <c r="M1847" s="375" t="s">
        <v>475</v>
      </c>
      <c r="N1847" s="831" t="s">
        <v>851</v>
      </c>
      <c r="U1847" s="862"/>
    </row>
    <row r="1848" spans="1:21" x14ac:dyDescent="0.4">
      <c r="A1848" s="428" t="s">
        <v>49</v>
      </c>
      <c r="B1848" s="375" t="s">
        <v>418</v>
      </c>
      <c r="C1848" s="832" t="s">
        <v>62</v>
      </c>
      <c r="D1848" s="375" t="s">
        <v>406</v>
      </c>
      <c r="E1848" s="375" t="s">
        <v>717</v>
      </c>
      <c r="F1848" s="824">
        <v>0.32800000000000001</v>
      </c>
      <c r="G1848" s="375" t="s">
        <v>396</v>
      </c>
      <c r="H1848" s="375" t="s">
        <v>401</v>
      </c>
      <c r="I1848" s="378">
        <v>1.6007890236458171E-5</v>
      </c>
      <c r="J1848" s="375" t="s">
        <v>1023</v>
      </c>
      <c r="K1848" s="375" t="s">
        <v>477</v>
      </c>
      <c r="L1848" s="375" t="s">
        <v>1024</v>
      </c>
      <c r="M1848" s="375" t="s">
        <v>475</v>
      </c>
      <c r="N1848" s="831" t="s">
        <v>851</v>
      </c>
      <c r="U1848" s="862"/>
    </row>
    <row r="1849" spans="1:21" x14ac:dyDescent="0.4">
      <c r="A1849" s="428" t="s">
        <v>49</v>
      </c>
      <c r="B1849" s="375" t="s">
        <v>418</v>
      </c>
      <c r="C1849" s="832" t="s">
        <v>62</v>
      </c>
      <c r="D1849" s="375" t="s">
        <v>406</v>
      </c>
      <c r="E1849" s="375" t="s">
        <v>717</v>
      </c>
      <c r="F1849" s="824">
        <v>0.32800000000000001</v>
      </c>
      <c r="G1849" s="375" t="s">
        <v>1025</v>
      </c>
      <c r="H1849" s="375" t="s">
        <v>401</v>
      </c>
      <c r="I1849" s="378">
        <v>1.0412930655885759</v>
      </c>
      <c r="J1849" s="375" t="s">
        <v>1023</v>
      </c>
      <c r="K1849" s="375" t="s">
        <v>477</v>
      </c>
      <c r="L1849" s="375" t="s">
        <v>1024</v>
      </c>
      <c r="M1849" s="375" t="s">
        <v>475</v>
      </c>
      <c r="N1849" s="831" t="s">
        <v>851</v>
      </c>
      <c r="U1849" s="862"/>
    </row>
    <row r="1850" spans="1:21" x14ac:dyDescent="0.4">
      <c r="A1850" s="428" t="s">
        <v>49</v>
      </c>
      <c r="B1850" s="375" t="s">
        <v>418</v>
      </c>
      <c r="C1850" s="832" t="s">
        <v>63</v>
      </c>
      <c r="D1850" s="375" t="s">
        <v>52</v>
      </c>
      <c r="E1850" s="375"/>
      <c r="F1850" s="824">
        <v>0.34899999999999998</v>
      </c>
      <c r="G1850" s="375" t="s">
        <v>387</v>
      </c>
      <c r="H1850" s="375" t="s">
        <v>400</v>
      </c>
      <c r="I1850" s="763">
        <v>1.3000003080406379E-5</v>
      </c>
      <c r="J1850" s="375" t="s">
        <v>1023</v>
      </c>
      <c r="K1850" s="375" t="s">
        <v>477</v>
      </c>
      <c r="L1850" s="375" t="s">
        <v>1024</v>
      </c>
      <c r="M1850" s="375" t="s">
        <v>475</v>
      </c>
      <c r="N1850" s="831" t="s">
        <v>865</v>
      </c>
      <c r="U1850" s="862"/>
    </row>
    <row r="1851" spans="1:21" x14ac:dyDescent="0.4">
      <c r="A1851" s="428" t="s">
        <v>49</v>
      </c>
      <c r="B1851" s="375" t="s">
        <v>418</v>
      </c>
      <c r="C1851" s="832" t="s">
        <v>63</v>
      </c>
      <c r="D1851" s="375" t="s">
        <v>52</v>
      </c>
      <c r="E1851" s="375"/>
      <c r="F1851" s="824">
        <v>0.34899999999999998</v>
      </c>
      <c r="G1851" s="375" t="s">
        <v>388</v>
      </c>
      <c r="H1851" s="375" t="s">
        <v>400</v>
      </c>
      <c r="I1851" s="763">
        <v>1.0800002559106838E-4</v>
      </c>
      <c r="J1851" s="375" t="s">
        <v>1023</v>
      </c>
      <c r="K1851" s="375" t="s">
        <v>477</v>
      </c>
      <c r="L1851" s="375" t="s">
        <v>1024</v>
      </c>
      <c r="M1851" s="375" t="s">
        <v>475</v>
      </c>
      <c r="N1851" s="831" t="s">
        <v>865</v>
      </c>
      <c r="U1851" s="862"/>
    </row>
    <row r="1852" spans="1:21" x14ac:dyDescent="0.4">
      <c r="A1852" s="428" t="s">
        <v>49</v>
      </c>
      <c r="B1852" s="375" t="s">
        <v>418</v>
      </c>
      <c r="C1852" s="832" t="s">
        <v>63</v>
      </c>
      <c r="D1852" s="375" t="s">
        <v>52</v>
      </c>
      <c r="E1852" s="375"/>
      <c r="F1852" s="824">
        <v>0.34899999999999998</v>
      </c>
      <c r="G1852" s="375" t="s">
        <v>389</v>
      </c>
      <c r="H1852" s="375" t="s">
        <v>400</v>
      </c>
      <c r="I1852" s="763">
        <v>1.2130002874256105E-3</v>
      </c>
      <c r="J1852" s="375" t="s">
        <v>1023</v>
      </c>
      <c r="K1852" s="375" t="s">
        <v>477</v>
      </c>
      <c r="L1852" s="375" t="s">
        <v>1024</v>
      </c>
      <c r="M1852" s="375" t="s">
        <v>475</v>
      </c>
      <c r="N1852" s="831" t="s">
        <v>865</v>
      </c>
      <c r="U1852" s="862"/>
    </row>
    <row r="1853" spans="1:21" x14ac:dyDescent="0.4">
      <c r="A1853" s="428" t="s">
        <v>49</v>
      </c>
      <c r="B1853" s="375" t="s">
        <v>418</v>
      </c>
      <c r="C1853" s="832" t="s">
        <v>63</v>
      </c>
      <c r="D1853" s="375" t="s">
        <v>52</v>
      </c>
      <c r="E1853" s="378"/>
      <c r="F1853" s="824">
        <v>0.34899999999999998</v>
      </c>
      <c r="G1853" s="375" t="s">
        <v>390</v>
      </c>
      <c r="H1853" s="375" t="s">
        <v>400</v>
      </c>
      <c r="I1853" s="763">
        <v>3.9300009312305436E-4</v>
      </c>
      <c r="J1853" s="375" t="s">
        <v>1023</v>
      </c>
      <c r="K1853" s="375" t="s">
        <v>477</v>
      </c>
      <c r="L1853" s="375" t="s">
        <v>1024</v>
      </c>
      <c r="M1853" s="375" t="s">
        <v>475</v>
      </c>
      <c r="N1853" s="831" t="s">
        <v>865</v>
      </c>
      <c r="U1853" s="862"/>
    </row>
    <row r="1854" spans="1:21" x14ac:dyDescent="0.4">
      <c r="A1854" s="428" t="s">
        <v>49</v>
      </c>
      <c r="B1854" s="375" t="s">
        <v>418</v>
      </c>
      <c r="C1854" s="832" t="s">
        <v>63</v>
      </c>
      <c r="D1854" s="375" t="s">
        <v>52</v>
      </c>
      <c r="E1854" s="378"/>
      <c r="F1854" s="824">
        <v>0.34899999999999998</v>
      </c>
      <c r="G1854" s="375" t="s">
        <v>391</v>
      </c>
      <c r="H1854" s="375" t="s">
        <v>400</v>
      </c>
      <c r="I1854" s="763">
        <v>2.5700006089726457E-4</v>
      </c>
      <c r="J1854" s="375" t="s">
        <v>1023</v>
      </c>
      <c r="K1854" s="375" t="s">
        <v>477</v>
      </c>
      <c r="L1854" s="375" t="s">
        <v>1024</v>
      </c>
      <c r="M1854" s="375" t="s">
        <v>475</v>
      </c>
      <c r="N1854" s="831" t="s">
        <v>865</v>
      </c>
      <c r="U1854" s="862"/>
    </row>
    <row r="1855" spans="1:21" x14ac:dyDescent="0.4">
      <c r="A1855" s="428" t="s">
        <v>49</v>
      </c>
      <c r="B1855" s="375" t="s">
        <v>418</v>
      </c>
      <c r="C1855" s="832" t="s">
        <v>63</v>
      </c>
      <c r="D1855" s="375" t="s">
        <v>52</v>
      </c>
      <c r="E1855" s="378"/>
      <c r="F1855" s="824">
        <v>0.34899999999999998</v>
      </c>
      <c r="G1855" s="375" t="s">
        <v>392</v>
      </c>
      <c r="H1855" s="375" t="s">
        <v>400</v>
      </c>
      <c r="I1855" s="763">
        <v>4.2230010006581642E-3</v>
      </c>
      <c r="J1855" s="375" t="s">
        <v>1023</v>
      </c>
      <c r="K1855" s="375" t="s">
        <v>477</v>
      </c>
      <c r="L1855" s="375" t="s">
        <v>1024</v>
      </c>
      <c r="M1855" s="375" t="s">
        <v>475</v>
      </c>
      <c r="N1855" s="831" t="s">
        <v>865</v>
      </c>
      <c r="U1855" s="862"/>
    </row>
    <row r="1856" spans="1:21" x14ac:dyDescent="0.4">
      <c r="A1856" s="428" t="s">
        <v>49</v>
      </c>
      <c r="B1856" s="375" t="s">
        <v>418</v>
      </c>
      <c r="C1856" s="832" t="s">
        <v>63</v>
      </c>
      <c r="D1856" s="375" t="s">
        <v>52</v>
      </c>
      <c r="E1856" s="378"/>
      <c r="F1856" s="824">
        <v>0.34899999999999998</v>
      </c>
      <c r="G1856" s="375" t="s">
        <v>393</v>
      </c>
      <c r="H1856" s="375" t="s">
        <v>400</v>
      </c>
      <c r="I1856" s="763">
        <v>1.1051002618582375E-5</v>
      </c>
      <c r="J1856" s="375" t="s">
        <v>1023</v>
      </c>
      <c r="K1856" s="375" t="s">
        <v>477</v>
      </c>
      <c r="L1856" s="375" t="s">
        <v>1024</v>
      </c>
      <c r="M1856" s="375" t="s">
        <v>475</v>
      </c>
      <c r="N1856" s="831" t="s">
        <v>865</v>
      </c>
      <c r="U1856" s="862"/>
    </row>
    <row r="1857" spans="1:21" x14ac:dyDescent="0.4">
      <c r="A1857" s="428" t="s">
        <v>49</v>
      </c>
      <c r="B1857" s="375" t="s">
        <v>418</v>
      </c>
      <c r="C1857" s="832" t="s">
        <v>63</v>
      </c>
      <c r="D1857" s="375" t="s">
        <v>52</v>
      </c>
      <c r="E1857" s="378"/>
      <c r="F1857" s="824">
        <v>0.34899999999999998</v>
      </c>
      <c r="G1857" s="375" t="s">
        <v>394</v>
      </c>
      <c r="H1857" s="375" t="s">
        <v>400</v>
      </c>
      <c r="I1857" s="763">
        <v>2.0817004932678429E-5</v>
      </c>
      <c r="J1857" s="375" t="s">
        <v>1023</v>
      </c>
      <c r="K1857" s="375" t="s">
        <v>477</v>
      </c>
      <c r="L1857" s="375" t="s">
        <v>1024</v>
      </c>
      <c r="M1857" s="375" t="s">
        <v>475</v>
      </c>
      <c r="N1857" s="831" t="s">
        <v>865</v>
      </c>
      <c r="U1857" s="862"/>
    </row>
    <row r="1858" spans="1:21" x14ac:dyDescent="0.4">
      <c r="A1858" s="428" t="s">
        <v>49</v>
      </c>
      <c r="B1858" s="375" t="s">
        <v>418</v>
      </c>
      <c r="C1858" s="832" t="s">
        <v>63</v>
      </c>
      <c r="D1858" s="375" t="s">
        <v>52</v>
      </c>
      <c r="E1858" s="378"/>
      <c r="F1858" s="824">
        <v>0.34899999999999998</v>
      </c>
      <c r="G1858" s="375" t="s">
        <v>395</v>
      </c>
      <c r="H1858" s="375" t="s">
        <v>400</v>
      </c>
      <c r="I1858" s="763">
        <v>1.000000236954337E-5</v>
      </c>
      <c r="J1858" s="375" t="s">
        <v>1023</v>
      </c>
      <c r="K1858" s="375" t="s">
        <v>477</v>
      </c>
      <c r="L1858" s="375" t="s">
        <v>1024</v>
      </c>
      <c r="M1858" s="375" t="s">
        <v>475</v>
      </c>
      <c r="N1858" s="831" t="s">
        <v>865</v>
      </c>
      <c r="U1858" s="862"/>
    </row>
    <row r="1859" spans="1:21" x14ac:dyDescent="0.4">
      <c r="A1859" s="428" t="s">
        <v>49</v>
      </c>
      <c r="B1859" s="375" t="s">
        <v>418</v>
      </c>
      <c r="C1859" s="832" t="s">
        <v>63</v>
      </c>
      <c r="D1859" s="375" t="s">
        <v>52</v>
      </c>
      <c r="E1859" s="378"/>
      <c r="F1859" s="824">
        <v>0.34899999999999998</v>
      </c>
      <c r="G1859" s="375" t="s">
        <v>396</v>
      </c>
      <c r="H1859" s="375" t="s">
        <v>400</v>
      </c>
      <c r="I1859" s="763">
        <v>1.5000003554315054E-5</v>
      </c>
      <c r="J1859" s="375" t="s">
        <v>1023</v>
      </c>
      <c r="K1859" s="375" t="s">
        <v>477</v>
      </c>
      <c r="L1859" s="375" t="s">
        <v>1024</v>
      </c>
      <c r="M1859" s="375" t="s">
        <v>475</v>
      </c>
      <c r="N1859" s="831" t="s">
        <v>865</v>
      </c>
      <c r="U1859" s="862"/>
    </row>
    <row r="1860" spans="1:21" x14ac:dyDescent="0.4">
      <c r="A1860" s="428" t="s">
        <v>49</v>
      </c>
      <c r="B1860" s="375" t="s">
        <v>418</v>
      </c>
      <c r="C1860" s="832" t="s">
        <v>63</v>
      </c>
      <c r="D1860" s="375" t="s">
        <v>52</v>
      </c>
      <c r="E1860" s="378"/>
      <c r="F1860" s="824">
        <v>0.34899999999999998</v>
      </c>
      <c r="G1860" s="375" t="s">
        <v>1025</v>
      </c>
      <c r="H1860" s="375" t="s">
        <v>400</v>
      </c>
      <c r="I1860" s="763">
        <v>0.97788512593926968</v>
      </c>
      <c r="J1860" s="375" t="s">
        <v>1023</v>
      </c>
      <c r="K1860" s="375" t="s">
        <v>477</v>
      </c>
      <c r="L1860" s="375" t="s">
        <v>1024</v>
      </c>
      <c r="M1860" s="375" t="s">
        <v>475</v>
      </c>
      <c r="N1860" s="831" t="s">
        <v>865</v>
      </c>
      <c r="U1860" s="862"/>
    </row>
    <row r="1861" spans="1:21" x14ac:dyDescent="0.4">
      <c r="A1861" s="428" t="s">
        <v>49</v>
      </c>
      <c r="B1861" s="375" t="s">
        <v>418</v>
      </c>
      <c r="C1861" s="832" t="s">
        <v>63</v>
      </c>
      <c r="D1861" s="375" t="s">
        <v>52</v>
      </c>
      <c r="E1861" s="378"/>
      <c r="F1861" s="824">
        <v>0.34899999999999998</v>
      </c>
      <c r="G1861" s="375" t="s">
        <v>387</v>
      </c>
      <c r="H1861" s="375" t="s">
        <v>401</v>
      </c>
      <c r="I1861" s="378">
        <v>1.3811811638563786E-5</v>
      </c>
      <c r="J1861" s="375" t="s">
        <v>1023</v>
      </c>
      <c r="K1861" s="375" t="s">
        <v>477</v>
      </c>
      <c r="L1861" s="375" t="s">
        <v>1024</v>
      </c>
      <c r="M1861" s="375" t="s">
        <v>475</v>
      </c>
      <c r="N1861" s="831" t="s">
        <v>869</v>
      </c>
      <c r="U1861" s="862"/>
    </row>
    <row r="1862" spans="1:21" x14ac:dyDescent="0.4">
      <c r="A1862" s="428" t="s">
        <v>49</v>
      </c>
      <c r="B1862" s="375" t="s">
        <v>418</v>
      </c>
      <c r="C1862" s="832" t="s">
        <v>63</v>
      </c>
      <c r="D1862" s="375" t="s">
        <v>52</v>
      </c>
      <c r="E1862" s="378"/>
      <c r="F1862" s="824">
        <v>0.34899999999999998</v>
      </c>
      <c r="G1862" s="375" t="s">
        <v>388</v>
      </c>
      <c r="H1862" s="375" t="s">
        <v>401</v>
      </c>
      <c r="I1862" s="378">
        <v>1.1346175127929701E-4</v>
      </c>
      <c r="J1862" s="375" t="s">
        <v>1023</v>
      </c>
      <c r="K1862" s="375" t="s">
        <v>477</v>
      </c>
      <c r="L1862" s="375" t="s">
        <v>1024</v>
      </c>
      <c r="M1862" s="375" t="s">
        <v>475</v>
      </c>
      <c r="N1862" s="831" t="s">
        <v>869</v>
      </c>
      <c r="U1862" s="862"/>
    </row>
    <row r="1863" spans="1:21" x14ac:dyDescent="0.4">
      <c r="A1863" s="428" t="s">
        <v>49</v>
      </c>
      <c r="B1863" s="375" t="s">
        <v>418</v>
      </c>
      <c r="C1863" s="832" t="s">
        <v>63</v>
      </c>
      <c r="D1863" s="375" t="s">
        <v>52</v>
      </c>
      <c r="E1863" s="378"/>
      <c r="F1863" s="824">
        <v>0.34899999999999998</v>
      </c>
      <c r="G1863" s="375" t="s">
        <v>389</v>
      </c>
      <c r="H1863" s="375" t="s">
        <v>401</v>
      </c>
      <c r="I1863" s="378">
        <v>1.2138286602232724E-3</v>
      </c>
      <c r="J1863" s="375" t="s">
        <v>1023</v>
      </c>
      <c r="K1863" s="375" t="s">
        <v>477</v>
      </c>
      <c r="L1863" s="375" t="s">
        <v>1024</v>
      </c>
      <c r="M1863" s="375" t="s">
        <v>475</v>
      </c>
      <c r="N1863" s="831" t="s">
        <v>869</v>
      </c>
      <c r="U1863" s="862"/>
    </row>
    <row r="1864" spans="1:21" x14ac:dyDescent="0.4">
      <c r="A1864" s="428" t="s">
        <v>49</v>
      </c>
      <c r="B1864" s="375" t="s">
        <v>418</v>
      </c>
      <c r="C1864" s="832" t="s">
        <v>63</v>
      </c>
      <c r="D1864" s="375" t="s">
        <v>52</v>
      </c>
      <c r="E1864" s="378"/>
      <c r="F1864" s="824">
        <v>0.34899999999999998</v>
      </c>
      <c r="G1864" s="375" t="s">
        <v>390</v>
      </c>
      <c r="H1864" s="375" t="s">
        <v>401</v>
      </c>
      <c r="I1864" s="378">
        <v>3.93502271977083E-4</v>
      </c>
      <c r="J1864" s="375" t="s">
        <v>1023</v>
      </c>
      <c r="K1864" s="375" t="s">
        <v>477</v>
      </c>
      <c r="L1864" s="375" t="s">
        <v>1024</v>
      </c>
      <c r="M1864" s="375" t="s">
        <v>475</v>
      </c>
      <c r="N1864" s="831" t="s">
        <v>869</v>
      </c>
      <c r="U1864" s="862"/>
    </row>
    <row r="1865" spans="1:21" x14ac:dyDescent="0.4">
      <c r="A1865" s="428" t="s">
        <v>49</v>
      </c>
      <c r="B1865" s="375" t="s">
        <v>418</v>
      </c>
      <c r="C1865" s="832" t="s">
        <v>63</v>
      </c>
      <c r="D1865" s="375" t="s">
        <v>52</v>
      </c>
      <c r="E1865" s="378"/>
      <c r="F1865" s="824">
        <v>0.34899999999999998</v>
      </c>
      <c r="G1865" s="375" t="s">
        <v>391</v>
      </c>
      <c r="H1865" s="375" t="s">
        <v>401</v>
      </c>
      <c r="I1865" s="378">
        <v>2.5723188117162348E-4</v>
      </c>
      <c r="J1865" s="375" t="s">
        <v>1023</v>
      </c>
      <c r="K1865" s="375" t="s">
        <v>477</v>
      </c>
      <c r="L1865" s="375" t="s">
        <v>1024</v>
      </c>
      <c r="M1865" s="375" t="s">
        <v>475</v>
      </c>
      <c r="N1865" s="831" t="s">
        <v>869</v>
      </c>
      <c r="U1865" s="862"/>
    </row>
    <row r="1866" spans="1:21" x14ac:dyDescent="0.4">
      <c r="A1866" s="428" t="s">
        <v>49</v>
      </c>
      <c r="B1866" s="375" t="s">
        <v>418</v>
      </c>
      <c r="C1866" s="832" t="s">
        <v>63</v>
      </c>
      <c r="D1866" s="375" t="s">
        <v>52</v>
      </c>
      <c r="E1866" s="378"/>
      <c r="F1866" s="824">
        <v>0.34899999999999998</v>
      </c>
      <c r="G1866" s="375" t="s">
        <v>392</v>
      </c>
      <c r="H1866" s="375" t="s">
        <v>401</v>
      </c>
      <c r="I1866" s="378">
        <v>4.2258296045780686E-3</v>
      </c>
      <c r="J1866" s="375" t="s">
        <v>1023</v>
      </c>
      <c r="K1866" s="375" t="s">
        <v>477</v>
      </c>
      <c r="L1866" s="375" t="s">
        <v>1024</v>
      </c>
      <c r="M1866" s="375" t="s">
        <v>475</v>
      </c>
      <c r="N1866" s="831" t="s">
        <v>869</v>
      </c>
      <c r="U1866" s="862"/>
    </row>
    <row r="1867" spans="1:21" x14ac:dyDescent="0.4">
      <c r="A1867" s="428" t="s">
        <v>49</v>
      </c>
      <c r="B1867" s="375" t="s">
        <v>418</v>
      </c>
      <c r="C1867" s="832" t="s">
        <v>63</v>
      </c>
      <c r="D1867" s="375" t="s">
        <v>52</v>
      </c>
      <c r="E1867" s="378"/>
      <c r="F1867" s="824">
        <v>0.34899999999999998</v>
      </c>
      <c r="G1867" s="375" t="s">
        <v>393</v>
      </c>
      <c r="H1867" s="375" t="s">
        <v>401</v>
      </c>
      <c r="I1867" s="378">
        <v>1.105532631381002E-5</v>
      </c>
      <c r="J1867" s="375" t="s">
        <v>1023</v>
      </c>
      <c r="K1867" s="375" t="s">
        <v>477</v>
      </c>
      <c r="L1867" s="375" t="s">
        <v>1024</v>
      </c>
      <c r="M1867" s="375" t="s">
        <v>475</v>
      </c>
      <c r="N1867" s="831" t="s">
        <v>869</v>
      </c>
      <c r="U1867" s="862"/>
    </row>
    <row r="1868" spans="1:21" x14ac:dyDescent="0.4">
      <c r="A1868" s="428" t="s">
        <v>49</v>
      </c>
      <c r="B1868" s="375" t="s">
        <v>418</v>
      </c>
      <c r="C1868" s="375" t="s">
        <v>63</v>
      </c>
      <c r="D1868" s="375" t="s">
        <v>52</v>
      </c>
      <c r="E1868" s="378"/>
      <c r="F1868" s="824">
        <v>0.34899999999999998</v>
      </c>
      <c r="G1868" s="375" t="s">
        <v>394</v>
      </c>
      <c r="H1868" s="375" t="s">
        <v>401</v>
      </c>
      <c r="I1868" s="378">
        <v>2.0826475303638197E-5</v>
      </c>
      <c r="J1868" s="375" t="s">
        <v>1023</v>
      </c>
      <c r="K1868" s="375" t="s">
        <v>477</v>
      </c>
      <c r="L1868" s="375" t="s">
        <v>1024</v>
      </c>
      <c r="M1868" s="375" t="s">
        <v>475</v>
      </c>
      <c r="N1868" s="831" t="s">
        <v>869</v>
      </c>
      <c r="U1868" s="862"/>
    </row>
    <row r="1869" spans="1:21" x14ac:dyDescent="0.4">
      <c r="A1869" s="428" t="s">
        <v>49</v>
      </c>
      <c r="B1869" s="375" t="s">
        <v>418</v>
      </c>
      <c r="C1869" s="375" t="s">
        <v>63</v>
      </c>
      <c r="D1869" s="375" t="s">
        <v>52</v>
      </c>
      <c r="E1869" s="375"/>
      <c r="F1869" s="824">
        <v>0.34899999999999998</v>
      </c>
      <c r="G1869" s="375" t="s">
        <v>395</v>
      </c>
      <c r="H1869" s="375" t="s">
        <v>401</v>
      </c>
      <c r="I1869" s="378">
        <v>1.1288505074025222E-5</v>
      </c>
      <c r="J1869" s="375" t="s">
        <v>1023</v>
      </c>
      <c r="K1869" s="375" t="s">
        <v>477</v>
      </c>
      <c r="L1869" s="375" t="s">
        <v>1024</v>
      </c>
      <c r="M1869" s="375" t="s">
        <v>475</v>
      </c>
      <c r="N1869" s="831" t="s">
        <v>869</v>
      </c>
      <c r="U1869" s="862"/>
    </row>
    <row r="1870" spans="1:21" x14ac:dyDescent="0.4">
      <c r="A1870" s="428" t="s">
        <v>49</v>
      </c>
      <c r="B1870" s="375" t="s">
        <v>418</v>
      </c>
      <c r="C1870" s="375" t="s">
        <v>63</v>
      </c>
      <c r="D1870" s="375" t="s">
        <v>52</v>
      </c>
      <c r="E1870" s="375"/>
      <c r="F1870" s="824">
        <v>0.34899999999999998</v>
      </c>
      <c r="G1870" s="375" t="s">
        <v>396</v>
      </c>
      <c r="H1870" s="375" t="s">
        <v>401</v>
      </c>
      <c r="I1870" s="378">
        <v>1.5007889999503837E-5</v>
      </c>
      <c r="J1870" s="375" t="s">
        <v>1023</v>
      </c>
      <c r="K1870" s="375" t="s">
        <v>477</v>
      </c>
      <c r="L1870" s="375" t="s">
        <v>1024</v>
      </c>
      <c r="M1870" s="375" t="s">
        <v>475</v>
      </c>
      <c r="N1870" s="831" t="s">
        <v>869</v>
      </c>
      <c r="U1870" s="862"/>
    </row>
    <row r="1871" spans="1:21" x14ac:dyDescent="0.4">
      <c r="A1871" s="428" t="s">
        <v>49</v>
      </c>
      <c r="B1871" s="375" t="s">
        <v>418</v>
      </c>
      <c r="C1871" s="375" t="s">
        <v>63</v>
      </c>
      <c r="D1871" s="375" t="s">
        <v>52</v>
      </c>
      <c r="E1871" s="375"/>
      <c r="F1871" s="824">
        <v>0.34899999999999998</v>
      </c>
      <c r="G1871" s="375" t="s">
        <v>1025</v>
      </c>
      <c r="H1871" s="375" t="s">
        <v>401</v>
      </c>
      <c r="I1871" s="378">
        <v>0.97868149847268959</v>
      </c>
      <c r="J1871" s="375" t="s">
        <v>1023</v>
      </c>
      <c r="K1871" s="375" t="s">
        <v>477</v>
      </c>
      <c r="L1871" s="375" t="s">
        <v>1024</v>
      </c>
      <c r="M1871" s="375" t="s">
        <v>475</v>
      </c>
      <c r="N1871" s="831" t="s">
        <v>869</v>
      </c>
      <c r="U1871" s="862"/>
    </row>
    <row r="1872" spans="1:21" x14ac:dyDescent="0.4">
      <c r="A1872" s="428" t="s">
        <v>49</v>
      </c>
      <c r="B1872" s="375" t="s">
        <v>418</v>
      </c>
      <c r="C1872" s="375" t="s">
        <v>63</v>
      </c>
      <c r="D1872" s="375" t="s">
        <v>53</v>
      </c>
      <c r="E1872" s="375"/>
      <c r="F1872" s="824">
        <v>0.39</v>
      </c>
      <c r="G1872" s="375" t="s">
        <v>387</v>
      </c>
      <c r="H1872" s="375" t="s">
        <v>400</v>
      </c>
      <c r="I1872" s="763">
        <v>9.0000021325890313E-7</v>
      </c>
      <c r="J1872" s="375" t="s">
        <v>1023</v>
      </c>
      <c r="K1872" s="375" t="s">
        <v>477</v>
      </c>
      <c r="L1872" s="375" t="s">
        <v>1024</v>
      </c>
      <c r="M1872" s="375" t="s">
        <v>475</v>
      </c>
      <c r="N1872" s="831" t="s">
        <v>875</v>
      </c>
      <c r="U1872" s="862"/>
    </row>
    <row r="1873" spans="1:21" x14ac:dyDescent="0.4">
      <c r="A1873" s="428" t="s">
        <v>49</v>
      </c>
      <c r="B1873" s="375" t="s">
        <v>418</v>
      </c>
      <c r="C1873" s="375" t="s">
        <v>63</v>
      </c>
      <c r="D1873" s="375" t="s">
        <v>53</v>
      </c>
      <c r="E1873" s="375"/>
      <c r="F1873" s="824">
        <v>0.39</v>
      </c>
      <c r="G1873" s="375" t="s">
        <v>388</v>
      </c>
      <c r="H1873" s="375" t="s">
        <v>400</v>
      </c>
      <c r="I1873" s="763">
        <v>1.5100003578010487E-5</v>
      </c>
      <c r="J1873" s="375" t="s">
        <v>1023</v>
      </c>
      <c r="K1873" s="375" t="s">
        <v>477</v>
      </c>
      <c r="L1873" s="375" t="s">
        <v>1024</v>
      </c>
      <c r="M1873" s="375" t="s">
        <v>475</v>
      </c>
      <c r="N1873" s="831" t="s">
        <v>875</v>
      </c>
      <c r="U1873" s="862"/>
    </row>
    <row r="1874" spans="1:21" x14ac:dyDescent="0.4">
      <c r="A1874" s="428" t="s">
        <v>49</v>
      </c>
      <c r="B1874" s="375" t="s">
        <v>418</v>
      </c>
      <c r="C1874" s="375" t="s">
        <v>63</v>
      </c>
      <c r="D1874" s="375" t="s">
        <v>53</v>
      </c>
      <c r="E1874" s="375"/>
      <c r="F1874" s="824">
        <v>0.39</v>
      </c>
      <c r="G1874" s="375" t="s">
        <v>389</v>
      </c>
      <c r="H1874" s="375" t="s">
        <v>400</v>
      </c>
      <c r="I1874" s="763">
        <v>2.3500005568426909E-4</v>
      </c>
      <c r="J1874" s="375" t="s">
        <v>1023</v>
      </c>
      <c r="K1874" s="375" t="s">
        <v>477</v>
      </c>
      <c r="L1874" s="375" t="s">
        <v>1024</v>
      </c>
      <c r="M1874" s="375" t="s">
        <v>475</v>
      </c>
      <c r="N1874" s="831" t="s">
        <v>875</v>
      </c>
      <c r="U1874" s="862"/>
    </row>
    <row r="1875" spans="1:21" x14ac:dyDescent="0.4">
      <c r="A1875" s="428" t="s">
        <v>49</v>
      </c>
      <c r="B1875" s="375" t="s">
        <v>418</v>
      </c>
      <c r="C1875" s="375" t="s">
        <v>63</v>
      </c>
      <c r="D1875" s="375" t="s">
        <v>53</v>
      </c>
      <c r="E1875" s="378"/>
      <c r="F1875" s="824">
        <v>0.39</v>
      </c>
      <c r="G1875" s="375" t="s">
        <v>390</v>
      </c>
      <c r="H1875" s="375" t="s">
        <v>400</v>
      </c>
      <c r="I1875" s="763">
        <v>2.8400006729503167E-5</v>
      </c>
      <c r="J1875" s="375" t="s">
        <v>1023</v>
      </c>
      <c r="K1875" s="375" t="s">
        <v>477</v>
      </c>
      <c r="L1875" s="375" t="s">
        <v>1024</v>
      </c>
      <c r="M1875" s="375" t="s">
        <v>475</v>
      </c>
      <c r="N1875" s="831" t="s">
        <v>875</v>
      </c>
      <c r="U1875" s="862"/>
    </row>
    <row r="1876" spans="1:21" x14ac:dyDescent="0.4">
      <c r="A1876" s="428" t="s">
        <v>49</v>
      </c>
      <c r="B1876" s="375" t="s">
        <v>418</v>
      </c>
      <c r="C1876" s="375" t="s">
        <v>63</v>
      </c>
      <c r="D1876" s="375" t="s">
        <v>53</v>
      </c>
      <c r="E1876" s="378"/>
      <c r="F1876" s="824">
        <v>0.39</v>
      </c>
      <c r="G1876" s="375" t="s">
        <v>391</v>
      </c>
      <c r="H1876" s="375" t="s">
        <v>400</v>
      </c>
      <c r="I1876" s="763">
        <v>8.2700019596123672E-6</v>
      </c>
      <c r="J1876" s="375" t="s">
        <v>1023</v>
      </c>
      <c r="K1876" s="375" t="s">
        <v>477</v>
      </c>
      <c r="L1876" s="375" t="s">
        <v>1024</v>
      </c>
      <c r="M1876" s="375" t="s">
        <v>475</v>
      </c>
      <c r="N1876" s="831" t="s">
        <v>875</v>
      </c>
      <c r="U1876" s="862"/>
    </row>
    <row r="1877" spans="1:21" x14ac:dyDescent="0.4">
      <c r="A1877" s="428" t="s">
        <v>49</v>
      </c>
      <c r="B1877" s="375" t="s">
        <v>418</v>
      </c>
      <c r="C1877" s="375" t="s">
        <v>63</v>
      </c>
      <c r="D1877" s="375" t="s">
        <v>53</v>
      </c>
      <c r="E1877" s="378"/>
      <c r="F1877" s="824">
        <v>0.39</v>
      </c>
      <c r="G1877" s="375" t="s">
        <v>392</v>
      </c>
      <c r="H1877" s="375" t="s">
        <v>400</v>
      </c>
      <c r="I1877" s="763">
        <v>4.910001163445794E-6</v>
      </c>
      <c r="J1877" s="375" t="s">
        <v>1023</v>
      </c>
      <c r="K1877" s="375" t="s">
        <v>477</v>
      </c>
      <c r="L1877" s="375" t="s">
        <v>1024</v>
      </c>
      <c r="M1877" s="375" t="s">
        <v>475</v>
      </c>
      <c r="N1877" s="831" t="s">
        <v>875</v>
      </c>
      <c r="U1877" s="862"/>
    </row>
    <row r="1878" spans="1:21" x14ac:dyDescent="0.4">
      <c r="A1878" s="428" t="s">
        <v>49</v>
      </c>
      <c r="B1878" s="375" t="s">
        <v>418</v>
      </c>
      <c r="C1878" s="375" t="s">
        <v>63</v>
      </c>
      <c r="D1878" s="375" t="s">
        <v>53</v>
      </c>
      <c r="E1878" s="378"/>
      <c r="F1878" s="824">
        <v>0.39</v>
      </c>
      <c r="G1878" s="375" t="s">
        <v>393</v>
      </c>
      <c r="H1878" s="375" t="s">
        <v>400</v>
      </c>
      <c r="I1878" s="763">
        <v>3.5561008426333167E-7</v>
      </c>
      <c r="J1878" s="375" t="s">
        <v>1023</v>
      </c>
      <c r="K1878" s="375" t="s">
        <v>477</v>
      </c>
      <c r="L1878" s="375" t="s">
        <v>1024</v>
      </c>
      <c r="M1878" s="375" t="s">
        <v>475</v>
      </c>
      <c r="N1878" s="831" t="s">
        <v>875</v>
      </c>
      <c r="U1878" s="862"/>
    </row>
    <row r="1879" spans="1:21" x14ac:dyDescent="0.4">
      <c r="A1879" s="428" t="s">
        <v>49</v>
      </c>
      <c r="B1879" s="375" t="s">
        <v>418</v>
      </c>
      <c r="C1879" s="375" t="s">
        <v>63</v>
      </c>
      <c r="D1879" s="375" t="s">
        <v>53</v>
      </c>
      <c r="E1879" s="378"/>
      <c r="F1879" s="824">
        <v>0.39</v>
      </c>
      <c r="G1879" s="375" t="s">
        <v>394</v>
      </c>
      <c r="H1879" s="375" t="s">
        <v>400</v>
      </c>
      <c r="I1879" s="763">
        <v>6.6987015872860153E-7</v>
      </c>
      <c r="J1879" s="375" t="s">
        <v>1023</v>
      </c>
      <c r="K1879" s="375" t="s">
        <v>477</v>
      </c>
      <c r="L1879" s="375" t="s">
        <v>1024</v>
      </c>
      <c r="M1879" s="375" t="s">
        <v>475</v>
      </c>
      <c r="N1879" s="831" t="s">
        <v>875</v>
      </c>
      <c r="U1879" s="862"/>
    </row>
    <row r="1880" spans="1:21" x14ac:dyDescent="0.4">
      <c r="A1880" s="428" t="s">
        <v>49</v>
      </c>
      <c r="B1880" s="375" t="s">
        <v>418</v>
      </c>
      <c r="C1880" s="375" t="s">
        <v>63</v>
      </c>
      <c r="D1880" s="375" t="s">
        <v>53</v>
      </c>
      <c r="E1880" s="378"/>
      <c r="F1880" s="824">
        <v>0.39</v>
      </c>
      <c r="G1880" s="375" t="s">
        <v>395</v>
      </c>
      <c r="H1880" s="375" t="s">
        <v>400</v>
      </c>
      <c r="I1880" s="763">
        <v>9.0000021325890309E-6</v>
      </c>
      <c r="J1880" s="375" t="s">
        <v>1023</v>
      </c>
      <c r="K1880" s="375" t="s">
        <v>477</v>
      </c>
      <c r="L1880" s="375" t="s">
        <v>1024</v>
      </c>
      <c r="M1880" s="375" t="s">
        <v>475</v>
      </c>
      <c r="N1880" s="831" t="s">
        <v>875</v>
      </c>
      <c r="U1880" s="862"/>
    </row>
    <row r="1881" spans="1:21" x14ac:dyDescent="0.4">
      <c r="A1881" s="428" t="s">
        <v>49</v>
      </c>
      <c r="B1881" s="375" t="s">
        <v>418</v>
      </c>
      <c r="C1881" s="375" t="s">
        <v>63</v>
      </c>
      <c r="D1881" s="375" t="s">
        <v>53</v>
      </c>
      <c r="E1881" s="378"/>
      <c r="F1881" s="824">
        <v>0.39</v>
      </c>
      <c r="G1881" s="375" t="s">
        <v>396</v>
      </c>
      <c r="H1881" s="375" t="s">
        <v>400</v>
      </c>
      <c r="I1881" s="763">
        <v>1.3500003198883547E-5</v>
      </c>
      <c r="J1881" s="375" t="s">
        <v>1023</v>
      </c>
      <c r="K1881" s="375" t="s">
        <v>477</v>
      </c>
      <c r="L1881" s="375" t="s">
        <v>1024</v>
      </c>
      <c r="M1881" s="375" t="s">
        <v>475</v>
      </c>
      <c r="N1881" s="831" t="s">
        <v>875</v>
      </c>
      <c r="U1881" s="862"/>
    </row>
    <row r="1882" spans="1:21" x14ac:dyDescent="0.4">
      <c r="A1882" s="428" t="s">
        <v>49</v>
      </c>
      <c r="B1882" s="375" t="s">
        <v>418</v>
      </c>
      <c r="C1882" s="375" t="s">
        <v>63</v>
      </c>
      <c r="D1882" s="375" t="s">
        <v>53</v>
      </c>
      <c r="E1882" s="378"/>
      <c r="F1882" s="824">
        <v>0.39</v>
      </c>
      <c r="G1882" s="375" t="s">
        <v>1025</v>
      </c>
      <c r="H1882" s="375" t="s">
        <v>400</v>
      </c>
      <c r="I1882" s="763">
        <v>0.87524327301858795</v>
      </c>
      <c r="J1882" s="375" t="s">
        <v>1023</v>
      </c>
      <c r="K1882" s="375" t="s">
        <v>477</v>
      </c>
      <c r="L1882" s="375" t="s">
        <v>1024</v>
      </c>
      <c r="M1882" s="375" t="s">
        <v>475</v>
      </c>
      <c r="N1882" s="831" t="s">
        <v>875</v>
      </c>
      <c r="U1882" s="862"/>
    </row>
    <row r="1883" spans="1:21" x14ac:dyDescent="0.4">
      <c r="A1883" s="428" t="s">
        <v>49</v>
      </c>
      <c r="B1883" s="375" t="s">
        <v>418</v>
      </c>
      <c r="C1883" s="375" t="s">
        <v>63</v>
      </c>
      <c r="D1883" s="375" t="s">
        <v>53</v>
      </c>
      <c r="E1883" s="378"/>
      <c r="F1883" s="824">
        <v>0.39</v>
      </c>
      <c r="G1883" s="375" t="s">
        <v>387</v>
      </c>
      <c r="H1883" s="375" t="s">
        <v>401</v>
      </c>
      <c r="I1883" s="378">
        <v>1.7118087714163085E-6</v>
      </c>
      <c r="J1883" s="375" t="s">
        <v>1023</v>
      </c>
      <c r="K1883" s="375" t="s">
        <v>477</v>
      </c>
      <c r="L1883" s="375" t="s">
        <v>1024</v>
      </c>
      <c r="M1883" s="375" t="s">
        <v>475</v>
      </c>
      <c r="N1883" s="831" t="s">
        <v>877</v>
      </c>
      <c r="U1883" s="862"/>
    </row>
    <row r="1884" spans="1:21" x14ac:dyDescent="0.4">
      <c r="A1884" s="428" t="s">
        <v>49</v>
      </c>
      <c r="B1884" s="375" t="s">
        <v>418</v>
      </c>
      <c r="C1884" s="375" t="s">
        <v>63</v>
      </c>
      <c r="D1884" s="375" t="s">
        <v>53</v>
      </c>
      <c r="E1884" s="378"/>
      <c r="F1884" s="824">
        <v>0.39</v>
      </c>
      <c r="G1884" s="375" t="s">
        <v>388</v>
      </c>
      <c r="H1884" s="375" t="s">
        <v>401</v>
      </c>
      <c r="I1884" s="378">
        <v>2.0561729266239141E-5</v>
      </c>
      <c r="J1884" s="375" t="s">
        <v>1023</v>
      </c>
      <c r="K1884" s="375" t="s">
        <v>477</v>
      </c>
      <c r="L1884" s="375" t="s">
        <v>1024</v>
      </c>
      <c r="M1884" s="375" t="s">
        <v>475</v>
      </c>
      <c r="N1884" s="831" t="s">
        <v>877</v>
      </c>
      <c r="U1884" s="862"/>
    </row>
    <row r="1885" spans="1:21" x14ac:dyDescent="0.4">
      <c r="A1885" s="428" t="s">
        <v>49</v>
      </c>
      <c r="B1885" s="375" t="s">
        <v>418</v>
      </c>
      <c r="C1885" s="375" t="s">
        <v>63</v>
      </c>
      <c r="D1885" s="375" t="s">
        <v>53</v>
      </c>
      <c r="E1885" s="378"/>
      <c r="F1885" s="824">
        <v>0.39</v>
      </c>
      <c r="G1885" s="375" t="s">
        <v>389</v>
      </c>
      <c r="H1885" s="375" t="s">
        <v>401</v>
      </c>
      <c r="I1885" s="378">
        <v>2.3582842848193105E-4</v>
      </c>
      <c r="J1885" s="375" t="s">
        <v>1023</v>
      </c>
      <c r="K1885" s="375" t="s">
        <v>477</v>
      </c>
      <c r="L1885" s="375" t="s">
        <v>1024</v>
      </c>
      <c r="M1885" s="375" t="s">
        <v>475</v>
      </c>
      <c r="N1885" s="831" t="s">
        <v>877</v>
      </c>
      <c r="U1885" s="862"/>
    </row>
    <row r="1886" spans="1:21" x14ac:dyDescent="0.4">
      <c r="A1886" s="428" t="s">
        <v>49</v>
      </c>
      <c r="B1886" s="375" t="s">
        <v>418</v>
      </c>
      <c r="C1886" s="375" t="s">
        <v>63</v>
      </c>
      <c r="D1886" s="375" t="s">
        <v>53</v>
      </c>
      <c r="E1886" s="378"/>
      <c r="F1886" s="824">
        <v>0.39</v>
      </c>
      <c r="G1886" s="375" t="s">
        <v>390</v>
      </c>
      <c r="H1886" s="375" t="s">
        <v>401</v>
      </c>
      <c r="I1886" s="378">
        <v>2.8902185583531793E-5</v>
      </c>
      <c r="J1886" s="375" t="s">
        <v>1023</v>
      </c>
      <c r="K1886" s="375" t="s">
        <v>477</v>
      </c>
      <c r="L1886" s="375" t="s">
        <v>1024</v>
      </c>
      <c r="M1886" s="375" t="s">
        <v>475</v>
      </c>
      <c r="N1886" s="831" t="s">
        <v>877</v>
      </c>
      <c r="U1886" s="862"/>
    </row>
    <row r="1887" spans="1:21" x14ac:dyDescent="0.4">
      <c r="A1887" s="428" t="s">
        <v>49</v>
      </c>
      <c r="B1887" s="375" t="s">
        <v>418</v>
      </c>
      <c r="C1887" s="375" t="s">
        <v>63</v>
      </c>
      <c r="D1887" s="375" t="s">
        <v>53</v>
      </c>
      <c r="E1887" s="378"/>
      <c r="F1887" s="824">
        <v>0.39</v>
      </c>
      <c r="G1887" s="375" t="s">
        <v>391</v>
      </c>
      <c r="H1887" s="375" t="s">
        <v>401</v>
      </c>
      <c r="I1887" s="378">
        <v>8.501822233971292E-6</v>
      </c>
      <c r="J1887" s="375" t="s">
        <v>1023</v>
      </c>
      <c r="K1887" s="375" t="s">
        <v>477</v>
      </c>
      <c r="L1887" s="375" t="s">
        <v>1024</v>
      </c>
      <c r="M1887" s="375" t="s">
        <v>475</v>
      </c>
      <c r="N1887" s="831" t="s">
        <v>877</v>
      </c>
      <c r="U1887" s="862"/>
    </row>
    <row r="1888" spans="1:21" x14ac:dyDescent="0.4">
      <c r="A1888" s="428" t="s">
        <v>49</v>
      </c>
      <c r="B1888" s="375" t="s">
        <v>418</v>
      </c>
      <c r="C1888" s="375" t="s">
        <v>63</v>
      </c>
      <c r="D1888" s="375" t="s">
        <v>53</v>
      </c>
      <c r="E1888" s="378"/>
      <c r="F1888" s="824">
        <v>0.39</v>
      </c>
      <c r="G1888" s="375" t="s">
        <v>392</v>
      </c>
      <c r="H1888" s="375" t="s">
        <v>401</v>
      </c>
      <c r="I1888" s="378">
        <v>7.738605083349976E-6</v>
      </c>
      <c r="J1888" s="375" t="s">
        <v>1023</v>
      </c>
      <c r="K1888" s="375" t="s">
        <v>477</v>
      </c>
      <c r="L1888" s="375" t="s">
        <v>1024</v>
      </c>
      <c r="M1888" s="375" t="s">
        <v>475</v>
      </c>
      <c r="N1888" s="831" t="s">
        <v>877</v>
      </c>
      <c r="U1888" s="862"/>
    </row>
    <row r="1889" spans="1:21" x14ac:dyDescent="0.4">
      <c r="A1889" s="428" t="s">
        <v>49</v>
      </c>
      <c r="B1889" s="375" t="s">
        <v>418</v>
      </c>
      <c r="C1889" s="375" t="s">
        <v>63</v>
      </c>
      <c r="D1889" s="375" t="s">
        <v>53</v>
      </c>
      <c r="E1889" s="378"/>
      <c r="F1889" s="824">
        <v>0.39</v>
      </c>
      <c r="G1889" s="375" t="s">
        <v>393</v>
      </c>
      <c r="H1889" s="375" t="s">
        <v>401</v>
      </c>
      <c r="I1889" s="378">
        <v>3.5993377949097536E-7</v>
      </c>
      <c r="J1889" s="375" t="s">
        <v>1023</v>
      </c>
      <c r="K1889" s="375" t="s">
        <v>477</v>
      </c>
      <c r="L1889" s="375" t="s">
        <v>1024</v>
      </c>
      <c r="M1889" s="375" t="s">
        <v>475</v>
      </c>
      <c r="N1889" s="831" t="s">
        <v>877</v>
      </c>
      <c r="U1889" s="862"/>
    </row>
    <row r="1890" spans="1:21" x14ac:dyDescent="0.4">
      <c r="A1890" s="428" t="s">
        <v>49</v>
      </c>
      <c r="B1890" s="375" t="s">
        <v>418</v>
      </c>
      <c r="C1890" s="375" t="s">
        <v>63</v>
      </c>
      <c r="D1890" s="375" t="s">
        <v>53</v>
      </c>
      <c r="E1890" s="378"/>
      <c r="F1890" s="824">
        <v>0.39</v>
      </c>
      <c r="G1890" s="375" t="s">
        <v>394</v>
      </c>
      <c r="H1890" s="375" t="s">
        <v>401</v>
      </c>
      <c r="I1890" s="378">
        <v>6.7934052968836616E-7</v>
      </c>
      <c r="J1890" s="375" t="s">
        <v>1023</v>
      </c>
      <c r="K1890" s="375" t="s">
        <v>477</v>
      </c>
      <c r="L1890" s="375" t="s">
        <v>1024</v>
      </c>
      <c r="M1890" s="375" t="s">
        <v>475</v>
      </c>
      <c r="N1890" s="831" t="s">
        <v>877</v>
      </c>
      <c r="U1890" s="862"/>
    </row>
    <row r="1891" spans="1:21" x14ac:dyDescent="0.4">
      <c r="A1891" s="428" t="s">
        <v>49</v>
      </c>
      <c r="B1891" s="375" t="s">
        <v>418</v>
      </c>
      <c r="C1891" s="375" t="s">
        <v>63</v>
      </c>
      <c r="D1891" s="375" t="s">
        <v>53</v>
      </c>
      <c r="E1891" s="375"/>
      <c r="F1891" s="824">
        <v>0.39</v>
      </c>
      <c r="G1891" s="375" t="s">
        <v>395</v>
      </c>
      <c r="H1891" s="375" t="s">
        <v>401</v>
      </c>
      <c r="I1891" s="378">
        <v>1.0288504837070885E-5</v>
      </c>
      <c r="J1891" s="375" t="s">
        <v>1023</v>
      </c>
      <c r="K1891" s="375" t="s">
        <v>477</v>
      </c>
      <c r="L1891" s="375" t="s">
        <v>1024</v>
      </c>
      <c r="M1891" s="375" t="s">
        <v>475</v>
      </c>
      <c r="N1891" s="831" t="s">
        <v>877</v>
      </c>
      <c r="U1891" s="862"/>
    </row>
    <row r="1892" spans="1:21" x14ac:dyDescent="0.4">
      <c r="A1892" s="428" t="s">
        <v>49</v>
      </c>
      <c r="B1892" s="375" t="s">
        <v>418</v>
      </c>
      <c r="C1892" s="375" t="s">
        <v>63</v>
      </c>
      <c r="D1892" s="375" t="s">
        <v>53</v>
      </c>
      <c r="E1892" s="375"/>
      <c r="F1892" s="824">
        <v>0.39</v>
      </c>
      <c r="G1892" s="375" t="s">
        <v>396</v>
      </c>
      <c r="H1892" s="375" t="s">
        <v>401</v>
      </c>
      <c r="I1892" s="378">
        <v>1.3507889644072333E-5</v>
      </c>
      <c r="J1892" s="375" t="s">
        <v>1023</v>
      </c>
      <c r="K1892" s="375" t="s">
        <v>477</v>
      </c>
      <c r="L1892" s="375" t="s">
        <v>1024</v>
      </c>
      <c r="M1892" s="375" t="s">
        <v>475</v>
      </c>
      <c r="N1892" s="831" t="s">
        <v>877</v>
      </c>
      <c r="U1892" s="862"/>
    </row>
    <row r="1893" spans="1:21" x14ac:dyDescent="0.4">
      <c r="A1893" s="428" t="s">
        <v>49</v>
      </c>
      <c r="B1893" s="375" t="s">
        <v>418</v>
      </c>
      <c r="C1893" s="375" t="s">
        <v>63</v>
      </c>
      <c r="D1893" s="375" t="s">
        <v>53</v>
      </c>
      <c r="E1893" s="375"/>
      <c r="F1893" s="824">
        <v>0.39</v>
      </c>
      <c r="G1893" s="375" t="s">
        <v>1025</v>
      </c>
      <c r="H1893" s="375" t="s">
        <v>401</v>
      </c>
      <c r="I1893" s="378">
        <v>0.87603964555200775</v>
      </c>
      <c r="J1893" s="375" t="s">
        <v>1023</v>
      </c>
      <c r="K1893" s="375" t="s">
        <v>477</v>
      </c>
      <c r="L1893" s="375" t="s">
        <v>1024</v>
      </c>
      <c r="M1893" s="375" t="s">
        <v>475</v>
      </c>
      <c r="N1893" s="831" t="s">
        <v>877</v>
      </c>
      <c r="U1893" s="862"/>
    </row>
    <row r="1894" spans="1:21" x14ac:dyDescent="0.4">
      <c r="A1894" s="428" t="s">
        <v>49</v>
      </c>
      <c r="B1894" s="375" t="s">
        <v>418</v>
      </c>
      <c r="C1894" s="375" t="s">
        <v>63</v>
      </c>
      <c r="D1894" s="375" t="s">
        <v>406</v>
      </c>
      <c r="E1894" s="375" t="s">
        <v>717</v>
      </c>
      <c r="F1894" s="824">
        <v>0.34899999999999998</v>
      </c>
      <c r="G1894" s="375" t="s">
        <v>387</v>
      </c>
      <c r="H1894" s="375" t="s">
        <v>400</v>
      </c>
      <c r="I1894" s="763">
        <v>1.3000003080406379E-5</v>
      </c>
      <c r="J1894" s="375" t="s">
        <v>1023</v>
      </c>
      <c r="K1894" s="375" t="s">
        <v>477</v>
      </c>
      <c r="L1894" s="375" t="s">
        <v>1024</v>
      </c>
      <c r="M1894" s="375" t="s">
        <v>475</v>
      </c>
      <c r="N1894" s="831" t="s">
        <v>881</v>
      </c>
      <c r="U1894" s="862"/>
    </row>
    <row r="1895" spans="1:21" x14ac:dyDescent="0.4">
      <c r="A1895" s="428" t="s">
        <v>49</v>
      </c>
      <c r="B1895" s="375" t="s">
        <v>418</v>
      </c>
      <c r="C1895" s="375" t="s">
        <v>63</v>
      </c>
      <c r="D1895" s="375" t="s">
        <v>406</v>
      </c>
      <c r="E1895" s="375" t="s">
        <v>717</v>
      </c>
      <c r="F1895" s="824">
        <v>0.34899999999999998</v>
      </c>
      <c r="G1895" s="375" t="s">
        <v>388</v>
      </c>
      <c r="H1895" s="375" t="s">
        <v>400</v>
      </c>
      <c r="I1895" s="763">
        <v>1.0800002559106838E-4</v>
      </c>
      <c r="J1895" s="375" t="s">
        <v>1023</v>
      </c>
      <c r="K1895" s="375" t="s">
        <v>477</v>
      </c>
      <c r="L1895" s="375" t="s">
        <v>1024</v>
      </c>
      <c r="M1895" s="375" t="s">
        <v>475</v>
      </c>
      <c r="N1895" s="831" t="s">
        <v>881</v>
      </c>
      <c r="U1895" s="862"/>
    </row>
    <row r="1896" spans="1:21" x14ac:dyDescent="0.4">
      <c r="A1896" s="428" t="s">
        <v>49</v>
      </c>
      <c r="B1896" s="375" t="s">
        <v>418</v>
      </c>
      <c r="C1896" s="375" t="s">
        <v>63</v>
      </c>
      <c r="D1896" s="375" t="s">
        <v>406</v>
      </c>
      <c r="E1896" s="375" t="s">
        <v>717</v>
      </c>
      <c r="F1896" s="824">
        <v>0.34899999999999998</v>
      </c>
      <c r="G1896" s="375" t="s">
        <v>389</v>
      </c>
      <c r="H1896" s="375" t="s">
        <v>400</v>
      </c>
      <c r="I1896" s="763">
        <v>1.2130002874256105E-3</v>
      </c>
      <c r="J1896" s="375" t="s">
        <v>1023</v>
      </c>
      <c r="K1896" s="375" t="s">
        <v>477</v>
      </c>
      <c r="L1896" s="375" t="s">
        <v>1024</v>
      </c>
      <c r="M1896" s="375" t="s">
        <v>475</v>
      </c>
      <c r="N1896" s="831" t="s">
        <v>881</v>
      </c>
      <c r="U1896" s="862"/>
    </row>
    <row r="1897" spans="1:21" x14ac:dyDescent="0.4">
      <c r="A1897" s="428" t="s">
        <v>49</v>
      </c>
      <c r="B1897" s="375" t="s">
        <v>418</v>
      </c>
      <c r="C1897" s="375" t="s">
        <v>63</v>
      </c>
      <c r="D1897" s="375" t="s">
        <v>406</v>
      </c>
      <c r="E1897" s="375" t="s">
        <v>717</v>
      </c>
      <c r="F1897" s="824">
        <v>0.34899999999999998</v>
      </c>
      <c r="G1897" s="375" t="s">
        <v>390</v>
      </c>
      <c r="H1897" s="375" t="s">
        <v>400</v>
      </c>
      <c r="I1897" s="763">
        <v>3.9300009312305436E-4</v>
      </c>
      <c r="J1897" s="375" t="s">
        <v>1023</v>
      </c>
      <c r="K1897" s="375" t="s">
        <v>477</v>
      </c>
      <c r="L1897" s="375" t="s">
        <v>1024</v>
      </c>
      <c r="M1897" s="375" t="s">
        <v>475</v>
      </c>
      <c r="N1897" s="831" t="s">
        <v>881</v>
      </c>
      <c r="U1897" s="862"/>
    </row>
    <row r="1898" spans="1:21" x14ac:dyDescent="0.4">
      <c r="A1898" s="428" t="s">
        <v>49</v>
      </c>
      <c r="B1898" s="375" t="s">
        <v>418</v>
      </c>
      <c r="C1898" s="375" t="s">
        <v>63</v>
      </c>
      <c r="D1898" s="375" t="s">
        <v>406</v>
      </c>
      <c r="E1898" s="375" t="s">
        <v>717</v>
      </c>
      <c r="F1898" s="824">
        <v>0.34899999999999998</v>
      </c>
      <c r="G1898" s="375" t="s">
        <v>391</v>
      </c>
      <c r="H1898" s="375" t="s">
        <v>400</v>
      </c>
      <c r="I1898" s="763">
        <v>2.5700006089726457E-4</v>
      </c>
      <c r="J1898" s="375" t="s">
        <v>1023</v>
      </c>
      <c r="K1898" s="375" t="s">
        <v>477</v>
      </c>
      <c r="L1898" s="375" t="s">
        <v>1024</v>
      </c>
      <c r="M1898" s="375" t="s">
        <v>475</v>
      </c>
      <c r="N1898" s="831" t="s">
        <v>881</v>
      </c>
      <c r="U1898" s="862"/>
    </row>
    <row r="1899" spans="1:21" x14ac:dyDescent="0.4">
      <c r="A1899" s="428" t="s">
        <v>49</v>
      </c>
      <c r="B1899" s="375" t="s">
        <v>418</v>
      </c>
      <c r="C1899" s="375" t="s">
        <v>63</v>
      </c>
      <c r="D1899" s="375" t="s">
        <v>406</v>
      </c>
      <c r="E1899" s="375" t="s">
        <v>717</v>
      </c>
      <c r="F1899" s="824">
        <v>0.34899999999999998</v>
      </c>
      <c r="G1899" s="375" t="s">
        <v>392</v>
      </c>
      <c r="H1899" s="375" t="s">
        <v>400</v>
      </c>
      <c r="I1899" s="763">
        <v>4.2230010006581642E-3</v>
      </c>
      <c r="J1899" s="375" t="s">
        <v>1023</v>
      </c>
      <c r="K1899" s="375" t="s">
        <v>477</v>
      </c>
      <c r="L1899" s="375" t="s">
        <v>1024</v>
      </c>
      <c r="M1899" s="375" t="s">
        <v>475</v>
      </c>
      <c r="N1899" s="831" t="s">
        <v>881</v>
      </c>
      <c r="U1899" s="862"/>
    </row>
    <row r="1900" spans="1:21" x14ac:dyDescent="0.4">
      <c r="A1900" s="428" t="s">
        <v>49</v>
      </c>
      <c r="B1900" s="375" t="s">
        <v>418</v>
      </c>
      <c r="C1900" s="375" t="s">
        <v>63</v>
      </c>
      <c r="D1900" s="375" t="s">
        <v>406</v>
      </c>
      <c r="E1900" s="375" t="s">
        <v>717</v>
      </c>
      <c r="F1900" s="824">
        <v>0.34899999999999998</v>
      </c>
      <c r="G1900" s="375" t="s">
        <v>393</v>
      </c>
      <c r="H1900" s="375" t="s">
        <v>400</v>
      </c>
      <c r="I1900" s="763">
        <v>1.1051002618582375E-5</v>
      </c>
      <c r="J1900" s="375" t="s">
        <v>1023</v>
      </c>
      <c r="K1900" s="375" t="s">
        <v>477</v>
      </c>
      <c r="L1900" s="375" t="s">
        <v>1024</v>
      </c>
      <c r="M1900" s="375" t="s">
        <v>475</v>
      </c>
      <c r="N1900" s="831" t="s">
        <v>881</v>
      </c>
      <c r="U1900" s="862"/>
    </row>
    <row r="1901" spans="1:21" x14ac:dyDescent="0.4">
      <c r="A1901" s="428" t="s">
        <v>49</v>
      </c>
      <c r="B1901" s="375" t="s">
        <v>418</v>
      </c>
      <c r="C1901" s="375" t="s">
        <v>63</v>
      </c>
      <c r="D1901" s="375" t="s">
        <v>406</v>
      </c>
      <c r="E1901" s="375" t="s">
        <v>717</v>
      </c>
      <c r="F1901" s="824">
        <v>0.34899999999999998</v>
      </c>
      <c r="G1901" s="375" t="s">
        <v>394</v>
      </c>
      <c r="H1901" s="375" t="s">
        <v>400</v>
      </c>
      <c r="I1901" s="763">
        <v>2.0817004932678429E-5</v>
      </c>
      <c r="J1901" s="375" t="s">
        <v>1023</v>
      </c>
      <c r="K1901" s="375" t="s">
        <v>477</v>
      </c>
      <c r="L1901" s="375" t="s">
        <v>1024</v>
      </c>
      <c r="M1901" s="375" t="s">
        <v>475</v>
      </c>
      <c r="N1901" s="831" t="s">
        <v>881</v>
      </c>
      <c r="U1901" s="862"/>
    </row>
    <row r="1902" spans="1:21" x14ac:dyDescent="0.4">
      <c r="A1902" s="428" t="s">
        <v>49</v>
      </c>
      <c r="B1902" s="375" t="s">
        <v>418</v>
      </c>
      <c r="C1902" s="375" t="s">
        <v>63</v>
      </c>
      <c r="D1902" s="375" t="s">
        <v>406</v>
      </c>
      <c r="E1902" s="375" t="s">
        <v>717</v>
      </c>
      <c r="F1902" s="824">
        <v>0.34899999999999998</v>
      </c>
      <c r="G1902" s="375" t="s">
        <v>395</v>
      </c>
      <c r="H1902" s="375" t="s">
        <v>400</v>
      </c>
      <c r="I1902" s="763">
        <v>1.000000236954337E-5</v>
      </c>
      <c r="J1902" s="375" t="s">
        <v>1023</v>
      </c>
      <c r="K1902" s="375" t="s">
        <v>477</v>
      </c>
      <c r="L1902" s="375" t="s">
        <v>1024</v>
      </c>
      <c r="M1902" s="375" t="s">
        <v>475</v>
      </c>
      <c r="N1902" s="831" t="s">
        <v>881</v>
      </c>
      <c r="U1902" s="862"/>
    </row>
    <row r="1903" spans="1:21" x14ac:dyDescent="0.4">
      <c r="A1903" s="428" t="s">
        <v>49</v>
      </c>
      <c r="B1903" s="375" t="s">
        <v>418</v>
      </c>
      <c r="C1903" s="375" t="s">
        <v>63</v>
      </c>
      <c r="D1903" s="375" t="s">
        <v>406</v>
      </c>
      <c r="E1903" s="375" t="s">
        <v>717</v>
      </c>
      <c r="F1903" s="824">
        <v>0.34899999999999998</v>
      </c>
      <c r="G1903" s="375" t="s">
        <v>396</v>
      </c>
      <c r="H1903" s="375" t="s">
        <v>400</v>
      </c>
      <c r="I1903" s="763">
        <v>1.5000003554315054E-5</v>
      </c>
      <c r="J1903" s="375" t="s">
        <v>1023</v>
      </c>
      <c r="K1903" s="375" t="s">
        <v>477</v>
      </c>
      <c r="L1903" s="375" t="s">
        <v>1024</v>
      </c>
      <c r="M1903" s="375" t="s">
        <v>475</v>
      </c>
      <c r="N1903" s="831" t="s">
        <v>881</v>
      </c>
      <c r="U1903" s="862"/>
    </row>
    <row r="1904" spans="1:21" x14ac:dyDescent="0.4">
      <c r="A1904" s="428" t="s">
        <v>49</v>
      </c>
      <c r="B1904" s="375" t="s">
        <v>418</v>
      </c>
      <c r="C1904" s="375" t="s">
        <v>63</v>
      </c>
      <c r="D1904" s="375" t="s">
        <v>406</v>
      </c>
      <c r="E1904" s="375" t="s">
        <v>717</v>
      </c>
      <c r="F1904" s="824">
        <v>0.34899999999999998</v>
      </c>
      <c r="G1904" s="375" t="s">
        <v>1025</v>
      </c>
      <c r="H1904" s="375" t="s">
        <v>400</v>
      </c>
      <c r="I1904" s="763">
        <v>0.97788512593926968</v>
      </c>
      <c r="J1904" s="375" t="s">
        <v>1023</v>
      </c>
      <c r="K1904" s="375" t="s">
        <v>477</v>
      </c>
      <c r="L1904" s="375" t="s">
        <v>1024</v>
      </c>
      <c r="M1904" s="375" t="s">
        <v>475</v>
      </c>
      <c r="N1904" s="831" t="s">
        <v>881</v>
      </c>
      <c r="U1904" s="862"/>
    </row>
    <row r="1905" spans="1:21" x14ac:dyDescent="0.4">
      <c r="A1905" s="428" t="s">
        <v>49</v>
      </c>
      <c r="B1905" s="375" t="s">
        <v>418</v>
      </c>
      <c r="C1905" s="375" t="s">
        <v>63</v>
      </c>
      <c r="D1905" s="375" t="s">
        <v>406</v>
      </c>
      <c r="E1905" s="375" t="s">
        <v>717</v>
      </c>
      <c r="F1905" s="824">
        <v>0.34899999999999998</v>
      </c>
      <c r="G1905" s="375" t="s">
        <v>387</v>
      </c>
      <c r="H1905" s="375" t="s">
        <v>401</v>
      </c>
      <c r="I1905" s="378">
        <v>1.3811811638563786E-5</v>
      </c>
      <c r="J1905" s="375" t="s">
        <v>1023</v>
      </c>
      <c r="K1905" s="375" t="s">
        <v>477</v>
      </c>
      <c r="L1905" s="375" t="s">
        <v>1024</v>
      </c>
      <c r="M1905" s="375" t="s">
        <v>475</v>
      </c>
      <c r="N1905" s="831" t="s">
        <v>883</v>
      </c>
      <c r="U1905" s="862"/>
    </row>
    <row r="1906" spans="1:21" x14ac:dyDescent="0.4">
      <c r="A1906" s="428" t="s">
        <v>49</v>
      </c>
      <c r="B1906" s="375" t="s">
        <v>418</v>
      </c>
      <c r="C1906" s="375" t="s">
        <v>63</v>
      </c>
      <c r="D1906" s="375" t="s">
        <v>406</v>
      </c>
      <c r="E1906" s="375" t="s">
        <v>717</v>
      </c>
      <c r="F1906" s="824">
        <v>0.34899999999999998</v>
      </c>
      <c r="G1906" s="375" t="s">
        <v>388</v>
      </c>
      <c r="H1906" s="375" t="s">
        <v>401</v>
      </c>
      <c r="I1906" s="378">
        <v>1.1346175127929701E-4</v>
      </c>
      <c r="J1906" s="375" t="s">
        <v>1023</v>
      </c>
      <c r="K1906" s="375" t="s">
        <v>477</v>
      </c>
      <c r="L1906" s="375" t="s">
        <v>1024</v>
      </c>
      <c r="M1906" s="375" t="s">
        <v>475</v>
      </c>
      <c r="N1906" s="831" t="s">
        <v>883</v>
      </c>
      <c r="U1906" s="862"/>
    </row>
    <row r="1907" spans="1:21" x14ac:dyDescent="0.4">
      <c r="A1907" s="428" t="s">
        <v>49</v>
      </c>
      <c r="B1907" s="375" t="s">
        <v>418</v>
      </c>
      <c r="C1907" s="375" t="s">
        <v>63</v>
      </c>
      <c r="D1907" s="375" t="s">
        <v>406</v>
      </c>
      <c r="E1907" s="375" t="s">
        <v>717</v>
      </c>
      <c r="F1907" s="824">
        <v>0.34899999999999998</v>
      </c>
      <c r="G1907" s="375" t="s">
        <v>389</v>
      </c>
      <c r="H1907" s="375" t="s">
        <v>401</v>
      </c>
      <c r="I1907" s="378">
        <v>1.2138286602232724E-3</v>
      </c>
      <c r="J1907" s="375" t="s">
        <v>1023</v>
      </c>
      <c r="K1907" s="375" t="s">
        <v>477</v>
      </c>
      <c r="L1907" s="375" t="s">
        <v>1024</v>
      </c>
      <c r="M1907" s="375" t="s">
        <v>475</v>
      </c>
      <c r="N1907" s="831" t="s">
        <v>883</v>
      </c>
      <c r="U1907" s="862"/>
    </row>
    <row r="1908" spans="1:21" x14ac:dyDescent="0.4">
      <c r="A1908" s="428" t="s">
        <v>49</v>
      </c>
      <c r="B1908" s="375" t="s">
        <v>418</v>
      </c>
      <c r="C1908" s="375" t="s">
        <v>63</v>
      </c>
      <c r="D1908" s="375" t="s">
        <v>406</v>
      </c>
      <c r="E1908" s="375" t="s">
        <v>717</v>
      </c>
      <c r="F1908" s="824">
        <v>0.34899999999999998</v>
      </c>
      <c r="G1908" s="375" t="s">
        <v>390</v>
      </c>
      <c r="H1908" s="375" t="s">
        <v>401</v>
      </c>
      <c r="I1908" s="378">
        <v>3.93502271977083E-4</v>
      </c>
      <c r="J1908" s="375" t="s">
        <v>1023</v>
      </c>
      <c r="K1908" s="375" t="s">
        <v>477</v>
      </c>
      <c r="L1908" s="375" t="s">
        <v>1024</v>
      </c>
      <c r="M1908" s="375" t="s">
        <v>475</v>
      </c>
      <c r="N1908" s="831" t="s">
        <v>883</v>
      </c>
      <c r="U1908" s="862"/>
    </row>
    <row r="1909" spans="1:21" x14ac:dyDescent="0.4">
      <c r="A1909" s="428" t="s">
        <v>49</v>
      </c>
      <c r="B1909" s="375" t="s">
        <v>418</v>
      </c>
      <c r="C1909" s="375" t="s">
        <v>63</v>
      </c>
      <c r="D1909" s="375" t="s">
        <v>406</v>
      </c>
      <c r="E1909" s="375" t="s">
        <v>717</v>
      </c>
      <c r="F1909" s="824">
        <v>0.34899999999999998</v>
      </c>
      <c r="G1909" s="375" t="s">
        <v>391</v>
      </c>
      <c r="H1909" s="375" t="s">
        <v>401</v>
      </c>
      <c r="I1909" s="378">
        <v>2.5723188117162348E-4</v>
      </c>
      <c r="J1909" s="375" t="s">
        <v>1023</v>
      </c>
      <c r="K1909" s="375" t="s">
        <v>477</v>
      </c>
      <c r="L1909" s="375" t="s">
        <v>1024</v>
      </c>
      <c r="M1909" s="375" t="s">
        <v>475</v>
      </c>
      <c r="N1909" s="831" t="s">
        <v>883</v>
      </c>
      <c r="U1909" s="862"/>
    </row>
    <row r="1910" spans="1:21" x14ac:dyDescent="0.4">
      <c r="A1910" s="428" t="s">
        <v>49</v>
      </c>
      <c r="B1910" s="375" t="s">
        <v>418</v>
      </c>
      <c r="C1910" s="375" t="s">
        <v>63</v>
      </c>
      <c r="D1910" s="375" t="s">
        <v>406</v>
      </c>
      <c r="E1910" s="375" t="s">
        <v>717</v>
      </c>
      <c r="F1910" s="824">
        <v>0.34899999999999998</v>
      </c>
      <c r="G1910" s="375" t="s">
        <v>392</v>
      </c>
      <c r="H1910" s="375" t="s">
        <v>401</v>
      </c>
      <c r="I1910" s="378">
        <v>4.2258296045780686E-3</v>
      </c>
      <c r="J1910" s="375" t="s">
        <v>1023</v>
      </c>
      <c r="K1910" s="375" t="s">
        <v>477</v>
      </c>
      <c r="L1910" s="375" t="s">
        <v>1024</v>
      </c>
      <c r="M1910" s="375" t="s">
        <v>475</v>
      </c>
      <c r="N1910" s="831" t="s">
        <v>883</v>
      </c>
      <c r="U1910" s="862"/>
    </row>
    <row r="1911" spans="1:21" x14ac:dyDescent="0.4">
      <c r="A1911" s="428" t="s">
        <v>49</v>
      </c>
      <c r="B1911" s="375" t="s">
        <v>418</v>
      </c>
      <c r="C1911" s="375" t="s">
        <v>63</v>
      </c>
      <c r="D1911" s="375" t="s">
        <v>406</v>
      </c>
      <c r="E1911" s="375" t="s">
        <v>717</v>
      </c>
      <c r="F1911" s="824">
        <v>0.34899999999999998</v>
      </c>
      <c r="G1911" s="375" t="s">
        <v>393</v>
      </c>
      <c r="H1911" s="375" t="s">
        <v>401</v>
      </c>
      <c r="I1911" s="378">
        <v>1.105532631381002E-5</v>
      </c>
      <c r="J1911" s="375" t="s">
        <v>1023</v>
      </c>
      <c r="K1911" s="375" t="s">
        <v>477</v>
      </c>
      <c r="L1911" s="375" t="s">
        <v>1024</v>
      </c>
      <c r="M1911" s="375" t="s">
        <v>475</v>
      </c>
      <c r="N1911" s="831" t="s">
        <v>883</v>
      </c>
      <c r="U1911" s="862"/>
    </row>
    <row r="1912" spans="1:21" x14ac:dyDescent="0.4">
      <c r="A1912" s="428" t="s">
        <v>49</v>
      </c>
      <c r="B1912" s="375" t="s">
        <v>418</v>
      </c>
      <c r="C1912" s="375" t="s">
        <v>63</v>
      </c>
      <c r="D1912" s="375" t="s">
        <v>406</v>
      </c>
      <c r="E1912" s="375" t="s">
        <v>717</v>
      </c>
      <c r="F1912" s="824">
        <v>0.34899999999999998</v>
      </c>
      <c r="G1912" s="375" t="s">
        <v>394</v>
      </c>
      <c r="H1912" s="375" t="s">
        <v>401</v>
      </c>
      <c r="I1912" s="378">
        <v>2.0826475303638197E-5</v>
      </c>
      <c r="J1912" s="375" t="s">
        <v>1023</v>
      </c>
      <c r="K1912" s="375" t="s">
        <v>477</v>
      </c>
      <c r="L1912" s="375" t="s">
        <v>1024</v>
      </c>
      <c r="M1912" s="375" t="s">
        <v>475</v>
      </c>
      <c r="N1912" s="831" t="s">
        <v>883</v>
      </c>
      <c r="U1912" s="862"/>
    </row>
    <row r="1913" spans="1:21" x14ac:dyDescent="0.4">
      <c r="A1913" s="428" t="s">
        <v>49</v>
      </c>
      <c r="B1913" s="375" t="s">
        <v>418</v>
      </c>
      <c r="C1913" s="375" t="s">
        <v>63</v>
      </c>
      <c r="D1913" s="375" t="s">
        <v>406</v>
      </c>
      <c r="E1913" s="375" t="s">
        <v>717</v>
      </c>
      <c r="F1913" s="824">
        <v>0.34899999999999998</v>
      </c>
      <c r="G1913" s="375" t="s">
        <v>395</v>
      </c>
      <c r="H1913" s="375" t="s">
        <v>401</v>
      </c>
      <c r="I1913" s="378">
        <v>1.1288505074025222E-5</v>
      </c>
      <c r="J1913" s="375" t="s">
        <v>1023</v>
      </c>
      <c r="K1913" s="375" t="s">
        <v>477</v>
      </c>
      <c r="L1913" s="375" t="s">
        <v>1024</v>
      </c>
      <c r="M1913" s="375" t="s">
        <v>475</v>
      </c>
      <c r="N1913" s="831" t="s">
        <v>883</v>
      </c>
      <c r="U1913" s="862"/>
    </row>
    <row r="1914" spans="1:21" x14ac:dyDescent="0.4">
      <c r="A1914" s="428" t="s">
        <v>49</v>
      </c>
      <c r="B1914" s="375" t="s">
        <v>418</v>
      </c>
      <c r="C1914" s="375" t="s">
        <v>63</v>
      </c>
      <c r="D1914" s="375" t="s">
        <v>406</v>
      </c>
      <c r="E1914" s="375" t="s">
        <v>717</v>
      </c>
      <c r="F1914" s="824">
        <v>0.34899999999999998</v>
      </c>
      <c r="G1914" s="375" t="s">
        <v>396</v>
      </c>
      <c r="H1914" s="375" t="s">
        <v>401</v>
      </c>
      <c r="I1914" s="378">
        <v>1.5007889999503837E-5</v>
      </c>
      <c r="J1914" s="375" t="s">
        <v>1023</v>
      </c>
      <c r="K1914" s="375" t="s">
        <v>477</v>
      </c>
      <c r="L1914" s="375" t="s">
        <v>1024</v>
      </c>
      <c r="M1914" s="375" t="s">
        <v>475</v>
      </c>
      <c r="N1914" s="831" t="s">
        <v>883</v>
      </c>
      <c r="U1914" s="862"/>
    </row>
    <row r="1915" spans="1:21" x14ac:dyDescent="0.4">
      <c r="A1915" s="428" t="s">
        <v>49</v>
      </c>
      <c r="B1915" s="375" t="s">
        <v>418</v>
      </c>
      <c r="C1915" s="375" t="s">
        <v>63</v>
      </c>
      <c r="D1915" s="375" t="s">
        <v>406</v>
      </c>
      <c r="E1915" s="375" t="s">
        <v>717</v>
      </c>
      <c r="F1915" s="824">
        <v>0.34899999999999998</v>
      </c>
      <c r="G1915" s="375" t="s">
        <v>1025</v>
      </c>
      <c r="H1915" s="375" t="s">
        <v>401</v>
      </c>
      <c r="I1915" s="378">
        <v>0.97868149847268959</v>
      </c>
      <c r="J1915" s="375" t="s">
        <v>1023</v>
      </c>
      <c r="K1915" s="375" t="s">
        <v>477</v>
      </c>
      <c r="L1915" s="375" t="s">
        <v>1024</v>
      </c>
      <c r="M1915" s="375" t="s">
        <v>475</v>
      </c>
      <c r="N1915" s="831" t="s">
        <v>883</v>
      </c>
      <c r="U1915" s="862"/>
    </row>
    <row r="1916" spans="1:21" x14ac:dyDescent="0.4">
      <c r="A1916" s="428" t="s">
        <v>49</v>
      </c>
      <c r="B1916" s="375" t="s">
        <v>418</v>
      </c>
      <c r="C1916" s="375" t="s">
        <v>64</v>
      </c>
      <c r="D1916" s="375" t="s">
        <v>52</v>
      </c>
      <c r="E1916" s="375"/>
      <c r="F1916" s="824">
        <v>0.34899999999999998</v>
      </c>
      <c r="G1916" s="375" t="s">
        <v>387</v>
      </c>
      <c r="H1916" s="375" t="s">
        <v>400</v>
      </c>
      <c r="I1916" s="763">
        <v>1.4000003317360716E-5</v>
      </c>
      <c r="J1916" s="375" t="s">
        <v>1023</v>
      </c>
      <c r="K1916" s="375" t="s">
        <v>477</v>
      </c>
      <c r="L1916" s="375" t="s">
        <v>1024</v>
      </c>
      <c r="M1916" s="375" t="s">
        <v>475</v>
      </c>
      <c r="N1916" s="831" t="s">
        <v>897</v>
      </c>
      <c r="U1916" s="862"/>
    </row>
    <row r="1917" spans="1:21" x14ac:dyDescent="0.4">
      <c r="A1917" s="428" t="s">
        <v>49</v>
      </c>
      <c r="B1917" s="375" t="s">
        <v>418</v>
      </c>
      <c r="C1917" s="375" t="s">
        <v>64</v>
      </c>
      <c r="D1917" s="375" t="s">
        <v>52</v>
      </c>
      <c r="E1917" s="375"/>
      <c r="F1917" s="824">
        <v>0.34899999999999998</v>
      </c>
      <c r="G1917" s="375" t="s">
        <v>388</v>
      </c>
      <c r="H1917" s="375" t="s">
        <v>400</v>
      </c>
      <c r="I1917" s="763">
        <v>1.1300002677584006E-4</v>
      </c>
      <c r="J1917" s="375" t="s">
        <v>1023</v>
      </c>
      <c r="K1917" s="375" t="s">
        <v>477</v>
      </c>
      <c r="L1917" s="375" t="s">
        <v>1024</v>
      </c>
      <c r="M1917" s="375" t="s">
        <v>475</v>
      </c>
      <c r="N1917" s="831" t="s">
        <v>897</v>
      </c>
      <c r="U1917" s="862"/>
    </row>
    <row r="1918" spans="1:21" x14ac:dyDescent="0.4">
      <c r="A1918" s="428" t="s">
        <v>49</v>
      </c>
      <c r="B1918" s="375" t="s">
        <v>418</v>
      </c>
      <c r="C1918" s="375" t="s">
        <v>64</v>
      </c>
      <c r="D1918" s="375" t="s">
        <v>52</v>
      </c>
      <c r="E1918" s="375"/>
      <c r="F1918" s="824">
        <v>0.34899999999999998</v>
      </c>
      <c r="G1918" s="375" t="s">
        <v>389</v>
      </c>
      <c r="H1918" s="375" t="s">
        <v>400</v>
      </c>
      <c r="I1918" s="763">
        <v>8.7300020686113615E-4</v>
      </c>
      <c r="J1918" s="375" t="s">
        <v>1023</v>
      </c>
      <c r="K1918" s="375" t="s">
        <v>477</v>
      </c>
      <c r="L1918" s="375" t="s">
        <v>1024</v>
      </c>
      <c r="M1918" s="375" t="s">
        <v>475</v>
      </c>
      <c r="N1918" s="831" t="s">
        <v>897</v>
      </c>
      <c r="U1918" s="862"/>
    </row>
    <row r="1919" spans="1:21" x14ac:dyDescent="0.4">
      <c r="A1919" s="428" t="s">
        <v>49</v>
      </c>
      <c r="B1919" s="375" t="s">
        <v>418</v>
      </c>
      <c r="C1919" s="375" t="s">
        <v>64</v>
      </c>
      <c r="D1919" s="375" t="s">
        <v>52</v>
      </c>
      <c r="E1919" s="378"/>
      <c r="F1919" s="824">
        <v>0.34899999999999998</v>
      </c>
      <c r="G1919" s="375" t="s">
        <v>390</v>
      </c>
      <c r="H1919" s="375" t="s">
        <v>400</v>
      </c>
      <c r="I1919" s="763">
        <v>2.2800005402558884E-4</v>
      </c>
      <c r="J1919" s="375" t="s">
        <v>1023</v>
      </c>
      <c r="K1919" s="375" t="s">
        <v>477</v>
      </c>
      <c r="L1919" s="375" t="s">
        <v>1024</v>
      </c>
      <c r="M1919" s="375" t="s">
        <v>475</v>
      </c>
      <c r="N1919" s="831" t="s">
        <v>897</v>
      </c>
      <c r="U1919" s="862"/>
    </row>
    <row r="1920" spans="1:21" x14ac:dyDescent="0.4">
      <c r="A1920" s="428" t="s">
        <v>49</v>
      </c>
      <c r="B1920" s="375" t="s">
        <v>418</v>
      </c>
      <c r="C1920" s="375" t="s">
        <v>64</v>
      </c>
      <c r="D1920" s="375" t="s">
        <v>52</v>
      </c>
      <c r="E1920" s="378"/>
      <c r="F1920" s="824">
        <v>0.34899999999999998</v>
      </c>
      <c r="G1920" s="375" t="s">
        <v>391</v>
      </c>
      <c r="H1920" s="375" t="s">
        <v>400</v>
      </c>
      <c r="I1920" s="763">
        <v>1.8000004265178061E-4</v>
      </c>
      <c r="J1920" s="375" t="s">
        <v>1023</v>
      </c>
      <c r="K1920" s="375" t="s">
        <v>477</v>
      </c>
      <c r="L1920" s="375" t="s">
        <v>1024</v>
      </c>
      <c r="M1920" s="375" t="s">
        <v>475</v>
      </c>
      <c r="N1920" s="831" t="s">
        <v>897</v>
      </c>
      <c r="U1920" s="862"/>
    </row>
    <row r="1921" spans="1:21" x14ac:dyDescent="0.4">
      <c r="A1921" s="428" t="s">
        <v>49</v>
      </c>
      <c r="B1921" s="375" t="s">
        <v>418</v>
      </c>
      <c r="C1921" s="375" t="s">
        <v>64</v>
      </c>
      <c r="D1921" s="375" t="s">
        <v>52</v>
      </c>
      <c r="E1921" s="378"/>
      <c r="F1921" s="824">
        <v>0.34899999999999998</v>
      </c>
      <c r="G1921" s="375" t="s">
        <v>392</v>
      </c>
      <c r="H1921" s="375" t="s">
        <v>400</v>
      </c>
      <c r="I1921" s="763">
        <v>2.812000666315595E-3</v>
      </c>
      <c r="J1921" s="375" t="s">
        <v>1023</v>
      </c>
      <c r="K1921" s="375" t="s">
        <v>477</v>
      </c>
      <c r="L1921" s="375" t="s">
        <v>1024</v>
      </c>
      <c r="M1921" s="375" t="s">
        <v>475</v>
      </c>
      <c r="N1921" s="831" t="s">
        <v>897</v>
      </c>
      <c r="U1921" s="862"/>
    </row>
    <row r="1922" spans="1:21" x14ac:dyDescent="0.4">
      <c r="A1922" s="428" t="s">
        <v>49</v>
      </c>
      <c r="B1922" s="375" t="s">
        <v>418</v>
      </c>
      <c r="C1922" s="375" t="s">
        <v>64</v>
      </c>
      <c r="D1922" s="375" t="s">
        <v>52</v>
      </c>
      <c r="E1922" s="378"/>
      <c r="F1922" s="824">
        <v>0.34899999999999998</v>
      </c>
      <c r="G1922" s="375" t="s">
        <v>393</v>
      </c>
      <c r="H1922" s="375" t="s">
        <v>400</v>
      </c>
      <c r="I1922" s="763">
        <v>7.7400018340265664E-6</v>
      </c>
      <c r="J1922" s="375" t="s">
        <v>1023</v>
      </c>
      <c r="K1922" s="375" t="s">
        <v>477</v>
      </c>
      <c r="L1922" s="375" t="s">
        <v>1024</v>
      </c>
      <c r="M1922" s="375" t="s">
        <v>475</v>
      </c>
      <c r="N1922" s="831" t="s">
        <v>897</v>
      </c>
      <c r="U1922" s="862"/>
    </row>
    <row r="1923" spans="1:21" x14ac:dyDescent="0.4">
      <c r="A1923" s="428" t="s">
        <v>49</v>
      </c>
      <c r="B1923" s="375" t="s">
        <v>418</v>
      </c>
      <c r="C1923" s="375" t="s">
        <v>64</v>
      </c>
      <c r="D1923" s="375" t="s">
        <v>52</v>
      </c>
      <c r="E1923" s="378"/>
      <c r="F1923" s="824">
        <v>0.34899999999999998</v>
      </c>
      <c r="G1923" s="375" t="s">
        <v>394</v>
      </c>
      <c r="H1923" s="375" t="s">
        <v>400</v>
      </c>
      <c r="I1923" s="763">
        <v>1.458000345479423E-5</v>
      </c>
      <c r="J1923" s="375" t="s">
        <v>1023</v>
      </c>
      <c r="K1923" s="375" t="s">
        <v>477</v>
      </c>
      <c r="L1923" s="375" t="s">
        <v>1024</v>
      </c>
      <c r="M1923" s="375" t="s">
        <v>475</v>
      </c>
      <c r="N1923" s="831" t="s">
        <v>897</v>
      </c>
      <c r="U1923" s="862"/>
    </row>
    <row r="1924" spans="1:21" x14ac:dyDescent="0.4">
      <c r="A1924" s="428" t="s">
        <v>49</v>
      </c>
      <c r="B1924" s="375" t="s">
        <v>418</v>
      </c>
      <c r="C1924" s="375" t="s">
        <v>64</v>
      </c>
      <c r="D1924" s="375" t="s">
        <v>52</v>
      </c>
      <c r="E1924" s="378"/>
      <c r="F1924" s="824">
        <v>0.34899999999999998</v>
      </c>
      <c r="G1924" s="375" t="s">
        <v>395</v>
      </c>
      <c r="H1924" s="375" t="s">
        <v>400</v>
      </c>
      <c r="I1924" s="763">
        <v>1.000000236954337E-5</v>
      </c>
      <c r="J1924" s="375" t="s">
        <v>1023</v>
      </c>
      <c r="K1924" s="375" t="s">
        <v>477</v>
      </c>
      <c r="L1924" s="375" t="s">
        <v>1024</v>
      </c>
      <c r="M1924" s="375" t="s">
        <v>475</v>
      </c>
      <c r="N1924" s="831" t="s">
        <v>897</v>
      </c>
      <c r="U1924" s="862"/>
    </row>
    <row r="1925" spans="1:21" x14ac:dyDescent="0.4">
      <c r="A1925" s="428" t="s">
        <v>49</v>
      </c>
      <c r="B1925" s="375" t="s">
        <v>418</v>
      </c>
      <c r="C1925" s="375" t="s">
        <v>64</v>
      </c>
      <c r="D1925" s="375" t="s">
        <v>52</v>
      </c>
      <c r="E1925" s="378"/>
      <c r="F1925" s="824">
        <v>0.34899999999999998</v>
      </c>
      <c r="G1925" s="375" t="s">
        <v>396</v>
      </c>
      <c r="H1925" s="375" t="s">
        <v>400</v>
      </c>
      <c r="I1925" s="763">
        <v>1.5000003554315054E-5</v>
      </c>
      <c r="J1925" s="375" t="s">
        <v>1023</v>
      </c>
      <c r="K1925" s="375" t="s">
        <v>477</v>
      </c>
      <c r="L1925" s="375" t="s">
        <v>1024</v>
      </c>
      <c r="M1925" s="375" t="s">
        <v>475</v>
      </c>
      <c r="N1925" s="831" t="s">
        <v>897</v>
      </c>
      <c r="U1925" s="862"/>
    </row>
    <row r="1926" spans="1:21" x14ac:dyDescent="0.4">
      <c r="A1926" s="428" t="s">
        <v>49</v>
      </c>
      <c r="B1926" s="375" t="s">
        <v>418</v>
      </c>
      <c r="C1926" s="375" t="s">
        <v>64</v>
      </c>
      <c r="D1926" s="375" t="s">
        <v>52</v>
      </c>
      <c r="E1926" s="378"/>
      <c r="F1926" s="824">
        <v>0.34899999999999998</v>
      </c>
      <c r="G1926" s="375" t="s">
        <v>1025</v>
      </c>
      <c r="H1926" s="375" t="s">
        <v>400</v>
      </c>
      <c r="I1926" s="763">
        <v>0.97787415212714557</v>
      </c>
      <c r="J1926" s="375" t="s">
        <v>1023</v>
      </c>
      <c r="K1926" s="375" t="s">
        <v>477</v>
      </c>
      <c r="L1926" s="375" t="s">
        <v>1024</v>
      </c>
      <c r="M1926" s="375" t="s">
        <v>475</v>
      </c>
      <c r="N1926" s="831" t="s">
        <v>897</v>
      </c>
      <c r="U1926" s="862"/>
    </row>
    <row r="1927" spans="1:21" x14ac:dyDescent="0.4">
      <c r="A1927" s="428" t="s">
        <v>49</v>
      </c>
      <c r="B1927" s="375" t="s">
        <v>418</v>
      </c>
      <c r="C1927" s="375" t="s">
        <v>64</v>
      </c>
      <c r="D1927" s="375" t="s">
        <v>52</v>
      </c>
      <c r="E1927" s="378"/>
      <c r="F1927" s="824">
        <v>0.34899999999999998</v>
      </c>
      <c r="G1927" s="375" t="s">
        <v>387</v>
      </c>
      <c r="H1927" s="375" t="s">
        <v>401</v>
      </c>
      <c r="I1927" s="378">
        <v>1.4811811875518119E-5</v>
      </c>
      <c r="J1927" s="375" t="s">
        <v>1023</v>
      </c>
      <c r="K1927" s="375" t="s">
        <v>477</v>
      </c>
      <c r="L1927" s="375" t="s">
        <v>1024</v>
      </c>
      <c r="M1927" s="375" t="s">
        <v>475</v>
      </c>
      <c r="N1927" s="831" t="s">
        <v>901</v>
      </c>
      <c r="U1927" s="862"/>
    </row>
    <row r="1928" spans="1:21" x14ac:dyDescent="0.4">
      <c r="A1928" s="428" t="s">
        <v>49</v>
      </c>
      <c r="B1928" s="375" t="s">
        <v>418</v>
      </c>
      <c r="C1928" s="375" t="s">
        <v>64</v>
      </c>
      <c r="D1928" s="375" t="s">
        <v>52</v>
      </c>
      <c r="E1928" s="378"/>
      <c r="F1928" s="824">
        <v>0.34899999999999998</v>
      </c>
      <c r="G1928" s="375" t="s">
        <v>388</v>
      </c>
      <c r="H1928" s="375" t="s">
        <v>401</v>
      </c>
      <c r="I1928" s="378">
        <v>1.1846175246406872E-4</v>
      </c>
      <c r="J1928" s="375" t="s">
        <v>1023</v>
      </c>
      <c r="K1928" s="375" t="s">
        <v>477</v>
      </c>
      <c r="L1928" s="375" t="s">
        <v>1024</v>
      </c>
      <c r="M1928" s="375" t="s">
        <v>475</v>
      </c>
      <c r="N1928" s="831" t="s">
        <v>901</v>
      </c>
      <c r="U1928" s="862"/>
    </row>
    <row r="1929" spans="1:21" x14ac:dyDescent="0.4">
      <c r="A1929" s="428" t="s">
        <v>49</v>
      </c>
      <c r="B1929" s="375" t="s">
        <v>418</v>
      </c>
      <c r="C1929" s="375" t="s">
        <v>64</v>
      </c>
      <c r="D1929" s="375" t="s">
        <v>52</v>
      </c>
      <c r="E1929" s="378"/>
      <c r="F1929" s="824">
        <v>0.34899999999999998</v>
      </c>
      <c r="G1929" s="375" t="s">
        <v>389</v>
      </c>
      <c r="H1929" s="375" t="s">
        <v>401</v>
      </c>
      <c r="I1929" s="378">
        <v>8.7382857965879795E-4</v>
      </c>
      <c r="J1929" s="375" t="s">
        <v>1023</v>
      </c>
      <c r="K1929" s="375" t="s">
        <v>477</v>
      </c>
      <c r="L1929" s="375" t="s">
        <v>1024</v>
      </c>
      <c r="M1929" s="375" t="s">
        <v>475</v>
      </c>
      <c r="N1929" s="831" t="s">
        <v>901</v>
      </c>
      <c r="U1929" s="862"/>
    </row>
    <row r="1930" spans="1:21" x14ac:dyDescent="0.4">
      <c r="A1930" s="428" t="s">
        <v>49</v>
      </c>
      <c r="B1930" s="375" t="s">
        <v>418</v>
      </c>
      <c r="C1930" s="375" t="s">
        <v>64</v>
      </c>
      <c r="D1930" s="375" t="s">
        <v>52</v>
      </c>
      <c r="E1930" s="378"/>
      <c r="F1930" s="824">
        <v>0.34899999999999998</v>
      </c>
      <c r="G1930" s="375" t="s">
        <v>390</v>
      </c>
      <c r="H1930" s="375" t="s">
        <v>401</v>
      </c>
      <c r="I1930" s="378">
        <v>2.2850223287961742E-4</v>
      </c>
      <c r="J1930" s="375" t="s">
        <v>1023</v>
      </c>
      <c r="K1930" s="375" t="s">
        <v>477</v>
      </c>
      <c r="L1930" s="375" t="s">
        <v>1024</v>
      </c>
      <c r="M1930" s="375" t="s">
        <v>475</v>
      </c>
      <c r="N1930" s="831" t="s">
        <v>901</v>
      </c>
      <c r="U1930" s="862"/>
    </row>
    <row r="1931" spans="1:21" x14ac:dyDescent="0.4">
      <c r="A1931" s="428" t="s">
        <v>49</v>
      </c>
      <c r="B1931" s="375" t="s">
        <v>418</v>
      </c>
      <c r="C1931" s="375" t="s">
        <v>64</v>
      </c>
      <c r="D1931" s="375" t="s">
        <v>52</v>
      </c>
      <c r="E1931" s="378"/>
      <c r="F1931" s="824">
        <v>0.34899999999999998</v>
      </c>
      <c r="G1931" s="375" t="s">
        <v>391</v>
      </c>
      <c r="H1931" s="375" t="s">
        <v>401</v>
      </c>
      <c r="I1931" s="378">
        <v>1.8023186292613952E-4</v>
      </c>
      <c r="J1931" s="375" t="s">
        <v>1023</v>
      </c>
      <c r="K1931" s="375" t="s">
        <v>477</v>
      </c>
      <c r="L1931" s="375" t="s">
        <v>1024</v>
      </c>
      <c r="M1931" s="375" t="s">
        <v>475</v>
      </c>
      <c r="N1931" s="831" t="s">
        <v>901</v>
      </c>
      <c r="U1931" s="862"/>
    </row>
    <row r="1932" spans="1:21" x14ac:dyDescent="0.4">
      <c r="A1932" s="428" t="s">
        <v>49</v>
      </c>
      <c r="B1932" s="375" t="s">
        <v>418</v>
      </c>
      <c r="C1932" s="375" t="s">
        <v>64</v>
      </c>
      <c r="D1932" s="375" t="s">
        <v>52</v>
      </c>
      <c r="E1932" s="378"/>
      <c r="F1932" s="824">
        <v>0.34899999999999998</v>
      </c>
      <c r="G1932" s="375" t="s">
        <v>392</v>
      </c>
      <c r="H1932" s="375" t="s">
        <v>401</v>
      </c>
      <c r="I1932" s="378">
        <v>2.8148292702354994E-3</v>
      </c>
      <c r="J1932" s="375" t="s">
        <v>1023</v>
      </c>
      <c r="K1932" s="375" t="s">
        <v>477</v>
      </c>
      <c r="L1932" s="375" t="s">
        <v>1024</v>
      </c>
      <c r="M1932" s="375" t="s">
        <v>475</v>
      </c>
      <c r="N1932" s="831" t="s">
        <v>901</v>
      </c>
      <c r="U1932" s="862"/>
    </row>
    <row r="1933" spans="1:21" x14ac:dyDescent="0.4">
      <c r="A1933" s="428" t="s">
        <v>49</v>
      </c>
      <c r="B1933" s="375" t="s">
        <v>418</v>
      </c>
      <c r="C1933" s="375" t="s">
        <v>64</v>
      </c>
      <c r="D1933" s="375" t="s">
        <v>52</v>
      </c>
      <c r="E1933" s="378"/>
      <c r="F1933" s="824">
        <v>0.34899999999999998</v>
      </c>
      <c r="G1933" s="375" t="s">
        <v>393</v>
      </c>
      <c r="H1933" s="375" t="s">
        <v>401</v>
      </c>
      <c r="I1933" s="378">
        <v>7.7443255292542101E-6</v>
      </c>
      <c r="J1933" s="375" t="s">
        <v>1023</v>
      </c>
      <c r="K1933" s="375" t="s">
        <v>477</v>
      </c>
      <c r="L1933" s="375" t="s">
        <v>1024</v>
      </c>
      <c r="M1933" s="375" t="s">
        <v>475</v>
      </c>
      <c r="N1933" s="831" t="s">
        <v>901</v>
      </c>
      <c r="U1933" s="862"/>
    </row>
    <row r="1934" spans="1:21" x14ac:dyDescent="0.4">
      <c r="A1934" s="428" t="s">
        <v>49</v>
      </c>
      <c r="B1934" s="375" t="s">
        <v>418</v>
      </c>
      <c r="C1934" s="375" t="s">
        <v>64</v>
      </c>
      <c r="D1934" s="375" t="s">
        <v>52</v>
      </c>
      <c r="E1934" s="378"/>
      <c r="F1934" s="824">
        <v>0.34899999999999998</v>
      </c>
      <c r="G1934" s="375" t="s">
        <v>394</v>
      </c>
      <c r="H1934" s="375" t="s">
        <v>401</v>
      </c>
      <c r="I1934" s="378">
        <v>1.4589473825753993E-5</v>
      </c>
      <c r="J1934" s="375" t="s">
        <v>1023</v>
      </c>
      <c r="K1934" s="375" t="s">
        <v>477</v>
      </c>
      <c r="L1934" s="375" t="s">
        <v>1024</v>
      </c>
      <c r="M1934" s="375" t="s">
        <v>475</v>
      </c>
      <c r="N1934" s="831" t="s">
        <v>901</v>
      </c>
      <c r="U1934" s="862"/>
    </row>
    <row r="1935" spans="1:21" x14ac:dyDescent="0.4">
      <c r="A1935" s="428" t="s">
        <v>49</v>
      </c>
      <c r="B1935" s="375" t="s">
        <v>418</v>
      </c>
      <c r="C1935" s="375" t="s">
        <v>64</v>
      </c>
      <c r="D1935" s="375" t="s">
        <v>52</v>
      </c>
      <c r="E1935" s="375"/>
      <c r="F1935" s="824">
        <v>0.34899999999999998</v>
      </c>
      <c r="G1935" s="375" t="s">
        <v>395</v>
      </c>
      <c r="H1935" s="375" t="s">
        <v>401</v>
      </c>
      <c r="I1935" s="378">
        <v>1.1288505074025222E-5</v>
      </c>
      <c r="J1935" s="375" t="s">
        <v>1023</v>
      </c>
      <c r="K1935" s="375" t="s">
        <v>477</v>
      </c>
      <c r="L1935" s="375" t="s">
        <v>1024</v>
      </c>
      <c r="M1935" s="375" t="s">
        <v>475</v>
      </c>
      <c r="N1935" s="831" t="s">
        <v>901</v>
      </c>
      <c r="U1935" s="862"/>
    </row>
    <row r="1936" spans="1:21" x14ac:dyDescent="0.4">
      <c r="A1936" s="428" t="s">
        <v>49</v>
      </c>
      <c r="B1936" s="375" t="s">
        <v>418</v>
      </c>
      <c r="C1936" s="375" t="s">
        <v>64</v>
      </c>
      <c r="D1936" s="375" t="s">
        <v>52</v>
      </c>
      <c r="E1936" s="375"/>
      <c r="F1936" s="824">
        <v>0.34899999999999998</v>
      </c>
      <c r="G1936" s="375" t="s">
        <v>396</v>
      </c>
      <c r="H1936" s="375" t="s">
        <v>401</v>
      </c>
      <c r="I1936" s="378">
        <v>1.5007889999503837E-5</v>
      </c>
      <c r="J1936" s="375" t="s">
        <v>1023</v>
      </c>
      <c r="K1936" s="375" t="s">
        <v>477</v>
      </c>
      <c r="L1936" s="375" t="s">
        <v>1024</v>
      </c>
      <c r="M1936" s="375" t="s">
        <v>475</v>
      </c>
      <c r="N1936" s="831" t="s">
        <v>901</v>
      </c>
      <c r="U1936" s="862"/>
    </row>
    <row r="1937" spans="1:21" x14ac:dyDescent="0.4">
      <c r="A1937" s="410" t="s">
        <v>49</v>
      </c>
      <c r="B1937" s="381" t="s">
        <v>418</v>
      </c>
      <c r="C1937" s="381" t="s">
        <v>64</v>
      </c>
      <c r="D1937" s="381" t="s">
        <v>52</v>
      </c>
      <c r="E1937" s="381"/>
      <c r="F1937" s="863">
        <v>0.34899999999999998</v>
      </c>
      <c r="G1937" s="381" t="s">
        <v>1025</v>
      </c>
      <c r="H1937" s="381" t="s">
        <v>401</v>
      </c>
      <c r="I1937" s="425">
        <v>0.97867052466056548</v>
      </c>
      <c r="J1937" s="375" t="s">
        <v>1023</v>
      </c>
      <c r="K1937" s="375" t="s">
        <v>477</v>
      </c>
      <c r="L1937" s="375" t="s">
        <v>1024</v>
      </c>
      <c r="M1937" s="375" t="s">
        <v>475</v>
      </c>
      <c r="N1937" s="382" t="s">
        <v>901</v>
      </c>
      <c r="U1937" s="862"/>
    </row>
    <row r="1938" spans="1:21" x14ac:dyDescent="0.4">
      <c r="A1938" s="428" t="s">
        <v>49</v>
      </c>
      <c r="B1938" s="375" t="s">
        <v>418</v>
      </c>
      <c r="C1938" s="375" t="s">
        <v>64</v>
      </c>
      <c r="D1938" s="375" t="s">
        <v>53</v>
      </c>
      <c r="E1938" s="375"/>
      <c r="F1938" s="824">
        <v>0.39</v>
      </c>
      <c r="G1938" s="375" t="s">
        <v>387</v>
      </c>
      <c r="H1938" s="375" t="s">
        <v>400</v>
      </c>
      <c r="I1938" s="763">
        <v>9.0000021325890313E-7</v>
      </c>
      <c r="J1938" s="375" t="s">
        <v>1023</v>
      </c>
      <c r="K1938" s="375" t="s">
        <v>477</v>
      </c>
      <c r="L1938" s="375" t="s">
        <v>1024</v>
      </c>
      <c r="M1938" s="375" t="s">
        <v>475</v>
      </c>
      <c r="N1938" s="831" t="s">
        <v>907</v>
      </c>
      <c r="U1938" s="862"/>
    </row>
    <row r="1939" spans="1:21" x14ac:dyDescent="0.4">
      <c r="A1939" s="428" t="s">
        <v>49</v>
      </c>
      <c r="B1939" s="375" t="s">
        <v>418</v>
      </c>
      <c r="C1939" s="375" t="s">
        <v>64</v>
      </c>
      <c r="D1939" s="375" t="s">
        <v>53</v>
      </c>
      <c r="E1939" s="375"/>
      <c r="F1939" s="824">
        <v>0.39</v>
      </c>
      <c r="G1939" s="375" t="s">
        <v>388</v>
      </c>
      <c r="H1939" s="375" t="s">
        <v>400</v>
      </c>
      <c r="I1939" s="763">
        <v>1.5100003578010487E-5</v>
      </c>
      <c r="J1939" s="375" t="s">
        <v>1023</v>
      </c>
      <c r="K1939" s="375" t="s">
        <v>477</v>
      </c>
      <c r="L1939" s="375" t="s">
        <v>1024</v>
      </c>
      <c r="M1939" s="375" t="s">
        <v>475</v>
      </c>
      <c r="N1939" s="831" t="s">
        <v>907</v>
      </c>
      <c r="U1939" s="862"/>
    </row>
    <row r="1940" spans="1:21" x14ac:dyDescent="0.4">
      <c r="A1940" s="428" t="s">
        <v>49</v>
      </c>
      <c r="B1940" s="375" t="s">
        <v>418</v>
      </c>
      <c r="C1940" s="375" t="s">
        <v>64</v>
      </c>
      <c r="D1940" s="375" t="s">
        <v>53</v>
      </c>
      <c r="E1940" s="375"/>
      <c r="F1940" s="824">
        <v>0.39</v>
      </c>
      <c r="G1940" s="375" t="s">
        <v>389</v>
      </c>
      <c r="H1940" s="375" t="s">
        <v>400</v>
      </c>
      <c r="I1940" s="763">
        <v>2.3500005568426909E-4</v>
      </c>
      <c r="J1940" s="375" t="s">
        <v>1023</v>
      </c>
      <c r="K1940" s="375" t="s">
        <v>477</v>
      </c>
      <c r="L1940" s="375" t="s">
        <v>1024</v>
      </c>
      <c r="M1940" s="375" t="s">
        <v>475</v>
      </c>
      <c r="N1940" s="831" t="s">
        <v>907</v>
      </c>
      <c r="U1940" s="862"/>
    </row>
    <row r="1941" spans="1:21" x14ac:dyDescent="0.4">
      <c r="A1941" s="428" t="s">
        <v>49</v>
      </c>
      <c r="B1941" s="375" t="s">
        <v>418</v>
      </c>
      <c r="C1941" s="375" t="s">
        <v>64</v>
      </c>
      <c r="D1941" s="375" t="s">
        <v>53</v>
      </c>
      <c r="E1941" s="378"/>
      <c r="F1941" s="824">
        <v>0.39</v>
      </c>
      <c r="G1941" s="375" t="s">
        <v>390</v>
      </c>
      <c r="H1941" s="375" t="s">
        <v>400</v>
      </c>
      <c r="I1941" s="763">
        <v>2.8400006729503167E-5</v>
      </c>
      <c r="J1941" s="375" t="s">
        <v>1023</v>
      </c>
      <c r="K1941" s="375" t="s">
        <v>477</v>
      </c>
      <c r="L1941" s="375" t="s">
        <v>1024</v>
      </c>
      <c r="M1941" s="375" t="s">
        <v>475</v>
      </c>
      <c r="N1941" s="831" t="s">
        <v>907</v>
      </c>
      <c r="U1941" s="862"/>
    </row>
    <row r="1942" spans="1:21" x14ac:dyDescent="0.4">
      <c r="A1942" s="428" t="s">
        <v>49</v>
      </c>
      <c r="B1942" s="375" t="s">
        <v>418</v>
      </c>
      <c r="C1942" s="375" t="s">
        <v>64</v>
      </c>
      <c r="D1942" s="375" t="s">
        <v>53</v>
      </c>
      <c r="E1942" s="378"/>
      <c r="F1942" s="824">
        <v>0.39</v>
      </c>
      <c r="G1942" s="375" t="s">
        <v>391</v>
      </c>
      <c r="H1942" s="375" t="s">
        <v>400</v>
      </c>
      <c r="I1942" s="763">
        <v>8.2700019596123672E-6</v>
      </c>
      <c r="J1942" s="375" t="s">
        <v>1023</v>
      </c>
      <c r="K1942" s="375" t="s">
        <v>477</v>
      </c>
      <c r="L1942" s="375" t="s">
        <v>1024</v>
      </c>
      <c r="M1942" s="375" t="s">
        <v>475</v>
      </c>
      <c r="N1942" s="831" t="s">
        <v>907</v>
      </c>
      <c r="U1942" s="862"/>
    </row>
    <row r="1943" spans="1:21" x14ac:dyDescent="0.4">
      <c r="A1943" s="428" t="s">
        <v>49</v>
      </c>
      <c r="B1943" s="375" t="s">
        <v>418</v>
      </c>
      <c r="C1943" s="375" t="s">
        <v>64</v>
      </c>
      <c r="D1943" s="375" t="s">
        <v>53</v>
      </c>
      <c r="E1943" s="378"/>
      <c r="F1943" s="824">
        <v>0.39</v>
      </c>
      <c r="G1943" s="375" t="s">
        <v>392</v>
      </c>
      <c r="H1943" s="375" t="s">
        <v>400</v>
      </c>
      <c r="I1943" s="763">
        <v>4.910001163445794E-6</v>
      </c>
      <c r="J1943" s="375" t="s">
        <v>1023</v>
      </c>
      <c r="K1943" s="375" t="s">
        <v>477</v>
      </c>
      <c r="L1943" s="375" t="s">
        <v>1024</v>
      </c>
      <c r="M1943" s="375" t="s">
        <v>475</v>
      </c>
      <c r="N1943" s="831" t="s">
        <v>907</v>
      </c>
      <c r="U1943" s="862"/>
    </row>
    <row r="1944" spans="1:21" x14ac:dyDescent="0.4">
      <c r="A1944" s="428" t="s">
        <v>49</v>
      </c>
      <c r="B1944" s="375" t="s">
        <v>418</v>
      </c>
      <c r="C1944" s="375" t="s">
        <v>64</v>
      </c>
      <c r="D1944" s="375" t="s">
        <v>53</v>
      </c>
      <c r="E1944" s="378"/>
      <c r="F1944" s="824">
        <v>0.39</v>
      </c>
      <c r="G1944" s="375" t="s">
        <v>393</v>
      </c>
      <c r="H1944" s="375" t="s">
        <v>400</v>
      </c>
      <c r="I1944" s="763">
        <v>3.5561008426333167E-7</v>
      </c>
      <c r="J1944" s="375" t="s">
        <v>1023</v>
      </c>
      <c r="K1944" s="375" t="s">
        <v>477</v>
      </c>
      <c r="L1944" s="375" t="s">
        <v>1024</v>
      </c>
      <c r="M1944" s="375" t="s">
        <v>475</v>
      </c>
      <c r="N1944" s="831" t="s">
        <v>907</v>
      </c>
      <c r="U1944" s="862"/>
    </row>
    <row r="1945" spans="1:21" x14ac:dyDescent="0.4">
      <c r="A1945" s="428" t="s">
        <v>49</v>
      </c>
      <c r="B1945" s="375" t="s">
        <v>418</v>
      </c>
      <c r="C1945" s="375" t="s">
        <v>64</v>
      </c>
      <c r="D1945" s="375" t="s">
        <v>53</v>
      </c>
      <c r="E1945" s="378"/>
      <c r="F1945" s="824">
        <v>0.39</v>
      </c>
      <c r="G1945" s="375" t="s">
        <v>394</v>
      </c>
      <c r="H1945" s="375" t="s">
        <v>400</v>
      </c>
      <c r="I1945" s="763">
        <v>6.6987015872860153E-7</v>
      </c>
      <c r="J1945" s="375" t="s">
        <v>1023</v>
      </c>
      <c r="K1945" s="375" t="s">
        <v>477</v>
      </c>
      <c r="L1945" s="375" t="s">
        <v>1024</v>
      </c>
      <c r="M1945" s="375" t="s">
        <v>475</v>
      </c>
      <c r="N1945" s="831" t="s">
        <v>907</v>
      </c>
      <c r="U1945" s="862"/>
    </row>
    <row r="1946" spans="1:21" x14ac:dyDescent="0.4">
      <c r="A1946" s="428" t="s">
        <v>49</v>
      </c>
      <c r="B1946" s="375" t="s">
        <v>418</v>
      </c>
      <c r="C1946" s="375" t="s">
        <v>64</v>
      </c>
      <c r="D1946" s="375" t="s">
        <v>53</v>
      </c>
      <c r="E1946" s="378"/>
      <c r="F1946" s="824">
        <v>0.39</v>
      </c>
      <c r="G1946" s="375" t="s">
        <v>395</v>
      </c>
      <c r="H1946" s="375" t="s">
        <v>400</v>
      </c>
      <c r="I1946" s="763">
        <v>9.0000021325890309E-6</v>
      </c>
      <c r="J1946" s="375" t="s">
        <v>1023</v>
      </c>
      <c r="K1946" s="375" t="s">
        <v>477</v>
      </c>
      <c r="L1946" s="375" t="s">
        <v>1024</v>
      </c>
      <c r="M1946" s="375" t="s">
        <v>475</v>
      </c>
      <c r="N1946" s="831" t="s">
        <v>907</v>
      </c>
      <c r="U1946" s="862"/>
    </row>
    <row r="1947" spans="1:21" x14ac:dyDescent="0.4">
      <c r="A1947" s="428" t="s">
        <v>49</v>
      </c>
      <c r="B1947" s="375" t="s">
        <v>418</v>
      </c>
      <c r="C1947" s="375" t="s">
        <v>64</v>
      </c>
      <c r="D1947" s="375" t="s">
        <v>53</v>
      </c>
      <c r="E1947" s="378"/>
      <c r="F1947" s="824">
        <v>0.39</v>
      </c>
      <c r="G1947" s="375" t="s">
        <v>396</v>
      </c>
      <c r="H1947" s="375" t="s">
        <v>400</v>
      </c>
      <c r="I1947" s="763">
        <v>1.3500003198883547E-5</v>
      </c>
      <c r="J1947" s="375" t="s">
        <v>1023</v>
      </c>
      <c r="K1947" s="375" t="s">
        <v>477</v>
      </c>
      <c r="L1947" s="375" t="s">
        <v>1024</v>
      </c>
      <c r="M1947" s="375" t="s">
        <v>475</v>
      </c>
      <c r="N1947" s="831" t="s">
        <v>907</v>
      </c>
      <c r="U1947" s="862"/>
    </row>
    <row r="1948" spans="1:21" x14ac:dyDescent="0.4">
      <c r="A1948" s="428" t="s">
        <v>49</v>
      </c>
      <c r="B1948" s="375" t="s">
        <v>418</v>
      </c>
      <c r="C1948" s="375" t="s">
        <v>64</v>
      </c>
      <c r="D1948" s="375" t="s">
        <v>53</v>
      </c>
      <c r="E1948" s="378"/>
      <c r="F1948" s="824">
        <v>0.39</v>
      </c>
      <c r="G1948" s="375" t="s">
        <v>1025</v>
      </c>
      <c r="H1948" s="375" t="s">
        <v>400</v>
      </c>
      <c r="I1948" s="763">
        <v>0.87524327301858795</v>
      </c>
      <c r="J1948" s="375" t="s">
        <v>1023</v>
      </c>
      <c r="K1948" s="375" t="s">
        <v>477</v>
      </c>
      <c r="L1948" s="375" t="s">
        <v>1024</v>
      </c>
      <c r="M1948" s="375" t="s">
        <v>475</v>
      </c>
      <c r="N1948" s="831" t="s">
        <v>907</v>
      </c>
      <c r="U1948" s="862"/>
    </row>
    <row r="1949" spans="1:21" x14ac:dyDescent="0.4">
      <c r="A1949" s="428" t="s">
        <v>49</v>
      </c>
      <c r="B1949" s="375" t="s">
        <v>418</v>
      </c>
      <c r="C1949" s="375" t="s">
        <v>64</v>
      </c>
      <c r="D1949" s="375" t="s">
        <v>53</v>
      </c>
      <c r="E1949" s="378"/>
      <c r="F1949" s="824">
        <v>0.39</v>
      </c>
      <c r="G1949" s="375" t="s">
        <v>387</v>
      </c>
      <c r="H1949" s="375" t="s">
        <v>401</v>
      </c>
      <c r="I1949" s="378">
        <v>1.7118087714163085E-6</v>
      </c>
      <c r="J1949" s="375" t="s">
        <v>1023</v>
      </c>
      <c r="K1949" s="375" t="s">
        <v>477</v>
      </c>
      <c r="L1949" s="375" t="s">
        <v>1024</v>
      </c>
      <c r="M1949" s="375" t="s">
        <v>475</v>
      </c>
      <c r="N1949" s="831" t="s">
        <v>909</v>
      </c>
      <c r="U1949" s="862"/>
    </row>
    <row r="1950" spans="1:21" x14ac:dyDescent="0.4">
      <c r="A1950" s="428" t="s">
        <v>49</v>
      </c>
      <c r="B1950" s="375" t="s">
        <v>418</v>
      </c>
      <c r="C1950" s="375" t="s">
        <v>64</v>
      </c>
      <c r="D1950" s="375" t="s">
        <v>53</v>
      </c>
      <c r="E1950" s="378"/>
      <c r="F1950" s="824">
        <v>0.39</v>
      </c>
      <c r="G1950" s="375" t="s">
        <v>388</v>
      </c>
      <c r="H1950" s="375" t="s">
        <v>401</v>
      </c>
      <c r="I1950" s="378">
        <v>2.0561729266239141E-5</v>
      </c>
      <c r="J1950" s="375" t="s">
        <v>1023</v>
      </c>
      <c r="K1950" s="375" t="s">
        <v>477</v>
      </c>
      <c r="L1950" s="375" t="s">
        <v>1024</v>
      </c>
      <c r="M1950" s="375" t="s">
        <v>475</v>
      </c>
      <c r="N1950" s="831" t="s">
        <v>909</v>
      </c>
      <c r="U1950" s="862"/>
    </row>
    <row r="1951" spans="1:21" x14ac:dyDescent="0.4">
      <c r="A1951" s="428" t="s">
        <v>49</v>
      </c>
      <c r="B1951" s="375" t="s">
        <v>418</v>
      </c>
      <c r="C1951" s="375" t="s">
        <v>64</v>
      </c>
      <c r="D1951" s="375" t="s">
        <v>53</v>
      </c>
      <c r="E1951" s="378"/>
      <c r="F1951" s="824">
        <v>0.39</v>
      </c>
      <c r="G1951" s="375" t="s">
        <v>389</v>
      </c>
      <c r="H1951" s="375" t="s">
        <v>401</v>
      </c>
      <c r="I1951" s="378">
        <v>2.3582842848193105E-4</v>
      </c>
      <c r="J1951" s="375" t="s">
        <v>1023</v>
      </c>
      <c r="K1951" s="375" t="s">
        <v>477</v>
      </c>
      <c r="L1951" s="375" t="s">
        <v>1024</v>
      </c>
      <c r="M1951" s="375" t="s">
        <v>475</v>
      </c>
      <c r="N1951" s="831" t="s">
        <v>909</v>
      </c>
      <c r="U1951" s="862"/>
    </row>
    <row r="1952" spans="1:21" x14ac:dyDescent="0.4">
      <c r="A1952" s="428" t="s">
        <v>49</v>
      </c>
      <c r="B1952" s="375" t="s">
        <v>418</v>
      </c>
      <c r="C1952" s="375" t="s">
        <v>64</v>
      </c>
      <c r="D1952" s="375" t="s">
        <v>53</v>
      </c>
      <c r="E1952" s="378"/>
      <c r="F1952" s="824">
        <v>0.39</v>
      </c>
      <c r="G1952" s="375" t="s">
        <v>390</v>
      </c>
      <c r="H1952" s="375" t="s">
        <v>401</v>
      </c>
      <c r="I1952" s="378">
        <v>2.8902185583531793E-5</v>
      </c>
      <c r="J1952" s="375" t="s">
        <v>1023</v>
      </c>
      <c r="K1952" s="375" t="s">
        <v>477</v>
      </c>
      <c r="L1952" s="375" t="s">
        <v>1024</v>
      </c>
      <c r="M1952" s="375" t="s">
        <v>475</v>
      </c>
      <c r="N1952" s="831" t="s">
        <v>909</v>
      </c>
      <c r="U1952" s="862"/>
    </row>
    <row r="1953" spans="1:21" x14ac:dyDescent="0.4">
      <c r="A1953" s="428" t="s">
        <v>49</v>
      </c>
      <c r="B1953" s="375" t="s">
        <v>418</v>
      </c>
      <c r="C1953" s="375" t="s">
        <v>64</v>
      </c>
      <c r="D1953" s="375" t="s">
        <v>53</v>
      </c>
      <c r="E1953" s="378"/>
      <c r="F1953" s="824">
        <v>0.39</v>
      </c>
      <c r="G1953" s="375" t="s">
        <v>391</v>
      </c>
      <c r="H1953" s="375" t="s">
        <v>401</v>
      </c>
      <c r="I1953" s="378">
        <v>8.501822233971292E-6</v>
      </c>
      <c r="J1953" s="375" t="s">
        <v>1023</v>
      </c>
      <c r="K1953" s="375" t="s">
        <v>477</v>
      </c>
      <c r="L1953" s="375" t="s">
        <v>1024</v>
      </c>
      <c r="M1953" s="375" t="s">
        <v>475</v>
      </c>
      <c r="N1953" s="831" t="s">
        <v>909</v>
      </c>
      <c r="U1953" s="862"/>
    </row>
    <row r="1954" spans="1:21" x14ac:dyDescent="0.4">
      <c r="A1954" s="428" t="s">
        <v>49</v>
      </c>
      <c r="B1954" s="375" t="s">
        <v>418</v>
      </c>
      <c r="C1954" s="375" t="s">
        <v>64</v>
      </c>
      <c r="D1954" s="375" t="s">
        <v>53</v>
      </c>
      <c r="E1954" s="378"/>
      <c r="F1954" s="824">
        <v>0.39</v>
      </c>
      <c r="G1954" s="375" t="s">
        <v>392</v>
      </c>
      <c r="H1954" s="375" t="s">
        <v>401</v>
      </c>
      <c r="I1954" s="378">
        <v>7.738605083349976E-6</v>
      </c>
      <c r="J1954" s="375" t="s">
        <v>1023</v>
      </c>
      <c r="K1954" s="375" t="s">
        <v>477</v>
      </c>
      <c r="L1954" s="375" t="s">
        <v>1024</v>
      </c>
      <c r="M1954" s="375" t="s">
        <v>475</v>
      </c>
      <c r="N1954" s="831" t="s">
        <v>909</v>
      </c>
      <c r="U1954" s="862"/>
    </row>
    <row r="1955" spans="1:21" x14ac:dyDescent="0.4">
      <c r="A1955" s="428" t="s">
        <v>49</v>
      </c>
      <c r="B1955" s="375" t="s">
        <v>418</v>
      </c>
      <c r="C1955" s="375" t="s">
        <v>64</v>
      </c>
      <c r="D1955" s="375" t="s">
        <v>53</v>
      </c>
      <c r="E1955" s="378"/>
      <c r="F1955" s="824">
        <v>0.39</v>
      </c>
      <c r="G1955" s="375" t="s">
        <v>393</v>
      </c>
      <c r="H1955" s="375" t="s">
        <v>401</v>
      </c>
      <c r="I1955" s="378">
        <v>3.5993377949097536E-7</v>
      </c>
      <c r="J1955" s="375" t="s">
        <v>1023</v>
      </c>
      <c r="K1955" s="375" t="s">
        <v>477</v>
      </c>
      <c r="L1955" s="375" t="s">
        <v>1024</v>
      </c>
      <c r="M1955" s="375" t="s">
        <v>475</v>
      </c>
      <c r="N1955" s="831" t="s">
        <v>909</v>
      </c>
      <c r="U1955" s="862"/>
    </row>
    <row r="1956" spans="1:21" x14ac:dyDescent="0.4">
      <c r="A1956" s="428" t="s">
        <v>49</v>
      </c>
      <c r="B1956" s="375" t="s">
        <v>418</v>
      </c>
      <c r="C1956" s="375" t="s">
        <v>64</v>
      </c>
      <c r="D1956" s="375" t="s">
        <v>53</v>
      </c>
      <c r="E1956" s="378"/>
      <c r="F1956" s="824">
        <v>0.39</v>
      </c>
      <c r="G1956" s="375" t="s">
        <v>394</v>
      </c>
      <c r="H1956" s="375" t="s">
        <v>401</v>
      </c>
      <c r="I1956" s="378">
        <v>6.7934052968836616E-7</v>
      </c>
      <c r="J1956" s="375" t="s">
        <v>1023</v>
      </c>
      <c r="K1956" s="375" t="s">
        <v>477</v>
      </c>
      <c r="L1956" s="375" t="s">
        <v>1024</v>
      </c>
      <c r="M1956" s="375" t="s">
        <v>475</v>
      </c>
      <c r="N1956" s="831" t="s">
        <v>909</v>
      </c>
      <c r="U1956" s="862"/>
    </row>
    <row r="1957" spans="1:21" x14ac:dyDescent="0.4">
      <c r="A1957" s="428" t="s">
        <v>49</v>
      </c>
      <c r="B1957" s="375" t="s">
        <v>418</v>
      </c>
      <c r="C1957" s="375" t="s">
        <v>64</v>
      </c>
      <c r="D1957" s="375" t="s">
        <v>53</v>
      </c>
      <c r="E1957" s="375"/>
      <c r="F1957" s="824">
        <v>0.39</v>
      </c>
      <c r="G1957" s="375" t="s">
        <v>395</v>
      </c>
      <c r="H1957" s="375" t="s">
        <v>401</v>
      </c>
      <c r="I1957" s="378">
        <v>1.0288504837070885E-5</v>
      </c>
      <c r="J1957" s="375" t="s">
        <v>1023</v>
      </c>
      <c r="K1957" s="375" t="s">
        <v>477</v>
      </c>
      <c r="L1957" s="375" t="s">
        <v>1024</v>
      </c>
      <c r="M1957" s="375" t="s">
        <v>475</v>
      </c>
      <c r="N1957" s="831" t="s">
        <v>909</v>
      </c>
      <c r="U1957" s="862"/>
    </row>
    <row r="1958" spans="1:21" x14ac:dyDescent="0.4">
      <c r="A1958" s="428" t="s">
        <v>49</v>
      </c>
      <c r="B1958" s="375" t="s">
        <v>418</v>
      </c>
      <c r="C1958" s="375" t="s">
        <v>64</v>
      </c>
      <c r="D1958" s="375" t="s">
        <v>53</v>
      </c>
      <c r="E1958" s="375"/>
      <c r="F1958" s="824">
        <v>0.39</v>
      </c>
      <c r="G1958" s="375" t="s">
        <v>396</v>
      </c>
      <c r="H1958" s="375" t="s">
        <v>401</v>
      </c>
      <c r="I1958" s="378">
        <v>1.3507889644072333E-5</v>
      </c>
      <c r="J1958" s="375" t="s">
        <v>1023</v>
      </c>
      <c r="K1958" s="375" t="s">
        <v>477</v>
      </c>
      <c r="L1958" s="375" t="s">
        <v>1024</v>
      </c>
      <c r="M1958" s="375" t="s">
        <v>475</v>
      </c>
      <c r="N1958" s="831" t="s">
        <v>909</v>
      </c>
      <c r="U1958" s="862"/>
    </row>
    <row r="1959" spans="1:21" x14ac:dyDescent="0.4">
      <c r="A1959" s="428" t="s">
        <v>49</v>
      </c>
      <c r="B1959" s="375" t="s">
        <v>418</v>
      </c>
      <c r="C1959" s="375" t="s">
        <v>64</v>
      </c>
      <c r="D1959" s="375" t="s">
        <v>53</v>
      </c>
      <c r="E1959" s="375"/>
      <c r="F1959" s="824">
        <v>0.39</v>
      </c>
      <c r="G1959" s="375" t="s">
        <v>1025</v>
      </c>
      <c r="H1959" s="375" t="s">
        <v>401</v>
      </c>
      <c r="I1959" s="378">
        <v>0.87603964555200775</v>
      </c>
      <c r="J1959" s="375" t="s">
        <v>1023</v>
      </c>
      <c r="K1959" s="375" t="s">
        <v>477</v>
      </c>
      <c r="L1959" s="375" t="s">
        <v>1024</v>
      </c>
      <c r="M1959" s="375" t="s">
        <v>475</v>
      </c>
      <c r="N1959" s="831" t="s">
        <v>909</v>
      </c>
      <c r="U1959" s="862"/>
    </row>
    <row r="1960" spans="1:21" x14ac:dyDescent="0.4">
      <c r="A1960" s="428" t="s">
        <v>49</v>
      </c>
      <c r="B1960" s="375" t="s">
        <v>418</v>
      </c>
      <c r="C1960" s="375" t="s">
        <v>64</v>
      </c>
      <c r="D1960" s="375" t="s">
        <v>406</v>
      </c>
      <c r="E1960" s="375" t="s">
        <v>717</v>
      </c>
      <c r="F1960" s="824">
        <v>0.34899999999999998</v>
      </c>
      <c r="G1960" s="375" t="s">
        <v>387</v>
      </c>
      <c r="H1960" s="375" t="s">
        <v>400</v>
      </c>
      <c r="I1960" s="763">
        <v>1.4000003317360716E-5</v>
      </c>
      <c r="J1960" s="375" t="s">
        <v>1023</v>
      </c>
      <c r="K1960" s="375" t="s">
        <v>477</v>
      </c>
      <c r="L1960" s="375" t="s">
        <v>1024</v>
      </c>
      <c r="M1960" s="375" t="s">
        <v>475</v>
      </c>
      <c r="N1960" s="831" t="s">
        <v>913</v>
      </c>
      <c r="U1960" s="862"/>
    </row>
    <row r="1961" spans="1:21" x14ac:dyDescent="0.4">
      <c r="A1961" s="428" t="s">
        <v>49</v>
      </c>
      <c r="B1961" s="375" t="s">
        <v>418</v>
      </c>
      <c r="C1961" s="375" t="s">
        <v>64</v>
      </c>
      <c r="D1961" s="375" t="s">
        <v>406</v>
      </c>
      <c r="E1961" s="375" t="s">
        <v>717</v>
      </c>
      <c r="F1961" s="824">
        <v>0.34899999999999998</v>
      </c>
      <c r="G1961" s="375" t="s">
        <v>388</v>
      </c>
      <c r="H1961" s="375" t="s">
        <v>400</v>
      </c>
      <c r="I1961" s="763">
        <v>1.1300002677584006E-4</v>
      </c>
      <c r="J1961" s="375" t="s">
        <v>1023</v>
      </c>
      <c r="K1961" s="375" t="s">
        <v>477</v>
      </c>
      <c r="L1961" s="375" t="s">
        <v>1024</v>
      </c>
      <c r="M1961" s="375" t="s">
        <v>475</v>
      </c>
      <c r="N1961" s="831" t="s">
        <v>913</v>
      </c>
      <c r="U1961" s="862"/>
    </row>
    <row r="1962" spans="1:21" x14ac:dyDescent="0.4">
      <c r="A1962" s="428" t="s">
        <v>49</v>
      </c>
      <c r="B1962" s="375" t="s">
        <v>418</v>
      </c>
      <c r="C1962" s="375" t="s">
        <v>64</v>
      </c>
      <c r="D1962" s="375" t="s">
        <v>406</v>
      </c>
      <c r="E1962" s="375" t="s">
        <v>717</v>
      </c>
      <c r="F1962" s="824">
        <v>0.34899999999999998</v>
      </c>
      <c r="G1962" s="375" t="s">
        <v>389</v>
      </c>
      <c r="H1962" s="375" t="s">
        <v>400</v>
      </c>
      <c r="I1962" s="763">
        <v>8.7300020686113615E-4</v>
      </c>
      <c r="J1962" s="375" t="s">
        <v>1023</v>
      </c>
      <c r="K1962" s="375" t="s">
        <v>477</v>
      </c>
      <c r="L1962" s="375" t="s">
        <v>1024</v>
      </c>
      <c r="M1962" s="375" t="s">
        <v>475</v>
      </c>
      <c r="N1962" s="831" t="s">
        <v>913</v>
      </c>
      <c r="U1962" s="862"/>
    </row>
    <row r="1963" spans="1:21" x14ac:dyDescent="0.4">
      <c r="A1963" s="428" t="s">
        <v>49</v>
      </c>
      <c r="B1963" s="375" t="s">
        <v>418</v>
      </c>
      <c r="C1963" s="375" t="s">
        <v>64</v>
      </c>
      <c r="D1963" s="375" t="s">
        <v>406</v>
      </c>
      <c r="E1963" s="375" t="s">
        <v>717</v>
      </c>
      <c r="F1963" s="824">
        <v>0.34899999999999998</v>
      </c>
      <c r="G1963" s="375" t="s">
        <v>390</v>
      </c>
      <c r="H1963" s="375" t="s">
        <v>400</v>
      </c>
      <c r="I1963" s="763">
        <v>2.2800005402558884E-4</v>
      </c>
      <c r="J1963" s="375" t="s">
        <v>1023</v>
      </c>
      <c r="K1963" s="375" t="s">
        <v>477</v>
      </c>
      <c r="L1963" s="375" t="s">
        <v>1024</v>
      </c>
      <c r="M1963" s="375" t="s">
        <v>475</v>
      </c>
      <c r="N1963" s="831" t="s">
        <v>913</v>
      </c>
      <c r="U1963" s="862"/>
    </row>
    <row r="1964" spans="1:21" x14ac:dyDescent="0.4">
      <c r="A1964" s="428" t="s">
        <v>49</v>
      </c>
      <c r="B1964" s="375" t="s">
        <v>418</v>
      </c>
      <c r="C1964" s="375" t="s">
        <v>64</v>
      </c>
      <c r="D1964" s="375" t="s">
        <v>406</v>
      </c>
      <c r="E1964" s="375" t="s">
        <v>717</v>
      </c>
      <c r="F1964" s="824">
        <v>0.34899999999999998</v>
      </c>
      <c r="G1964" s="375" t="s">
        <v>391</v>
      </c>
      <c r="H1964" s="375" t="s">
        <v>400</v>
      </c>
      <c r="I1964" s="763">
        <v>1.8000004265178061E-4</v>
      </c>
      <c r="J1964" s="375" t="s">
        <v>1023</v>
      </c>
      <c r="K1964" s="375" t="s">
        <v>477</v>
      </c>
      <c r="L1964" s="375" t="s">
        <v>1024</v>
      </c>
      <c r="M1964" s="375" t="s">
        <v>475</v>
      </c>
      <c r="N1964" s="831" t="s">
        <v>913</v>
      </c>
      <c r="U1964" s="862"/>
    </row>
    <row r="1965" spans="1:21" x14ac:dyDescent="0.4">
      <c r="A1965" s="428" t="s">
        <v>49</v>
      </c>
      <c r="B1965" s="375" t="s">
        <v>418</v>
      </c>
      <c r="C1965" s="375" t="s">
        <v>64</v>
      </c>
      <c r="D1965" s="375" t="s">
        <v>406</v>
      </c>
      <c r="E1965" s="375" t="s">
        <v>717</v>
      </c>
      <c r="F1965" s="824">
        <v>0.34899999999999998</v>
      </c>
      <c r="G1965" s="375" t="s">
        <v>392</v>
      </c>
      <c r="H1965" s="375" t="s">
        <v>400</v>
      </c>
      <c r="I1965" s="763">
        <v>2.812000666315595E-3</v>
      </c>
      <c r="J1965" s="375" t="s">
        <v>1023</v>
      </c>
      <c r="K1965" s="375" t="s">
        <v>477</v>
      </c>
      <c r="L1965" s="375" t="s">
        <v>1024</v>
      </c>
      <c r="M1965" s="375" t="s">
        <v>475</v>
      </c>
      <c r="N1965" s="831" t="s">
        <v>913</v>
      </c>
      <c r="U1965" s="862"/>
    </row>
    <row r="1966" spans="1:21" x14ac:dyDescent="0.4">
      <c r="A1966" s="428" t="s">
        <v>49</v>
      </c>
      <c r="B1966" s="375" t="s">
        <v>418</v>
      </c>
      <c r="C1966" s="375" t="s">
        <v>64</v>
      </c>
      <c r="D1966" s="375" t="s">
        <v>406</v>
      </c>
      <c r="E1966" s="375" t="s">
        <v>717</v>
      </c>
      <c r="F1966" s="824">
        <v>0.34899999999999998</v>
      </c>
      <c r="G1966" s="375" t="s">
        <v>393</v>
      </c>
      <c r="H1966" s="375" t="s">
        <v>400</v>
      </c>
      <c r="I1966" s="763">
        <v>7.7400018340265664E-6</v>
      </c>
      <c r="J1966" s="375" t="s">
        <v>1023</v>
      </c>
      <c r="K1966" s="375" t="s">
        <v>477</v>
      </c>
      <c r="L1966" s="375" t="s">
        <v>1024</v>
      </c>
      <c r="M1966" s="375" t="s">
        <v>475</v>
      </c>
      <c r="N1966" s="831" t="s">
        <v>913</v>
      </c>
      <c r="U1966" s="862"/>
    </row>
    <row r="1967" spans="1:21" x14ac:dyDescent="0.4">
      <c r="A1967" s="428" t="s">
        <v>49</v>
      </c>
      <c r="B1967" s="375" t="s">
        <v>418</v>
      </c>
      <c r="C1967" s="375" t="s">
        <v>64</v>
      </c>
      <c r="D1967" s="375" t="s">
        <v>406</v>
      </c>
      <c r="E1967" s="375" t="s">
        <v>717</v>
      </c>
      <c r="F1967" s="824">
        <v>0.34899999999999998</v>
      </c>
      <c r="G1967" s="375" t="s">
        <v>394</v>
      </c>
      <c r="H1967" s="375" t="s">
        <v>400</v>
      </c>
      <c r="I1967" s="763">
        <v>1.458000345479423E-5</v>
      </c>
      <c r="J1967" s="375" t="s">
        <v>1023</v>
      </c>
      <c r="K1967" s="375" t="s">
        <v>477</v>
      </c>
      <c r="L1967" s="375" t="s">
        <v>1024</v>
      </c>
      <c r="M1967" s="375" t="s">
        <v>475</v>
      </c>
      <c r="N1967" s="831" t="s">
        <v>913</v>
      </c>
      <c r="U1967" s="862"/>
    </row>
    <row r="1968" spans="1:21" x14ac:dyDescent="0.4">
      <c r="A1968" s="428" t="s">
        <v>49</v>
      </c>
      <c r="B1968" s="375" t="s">
        <v>418</v>
      </c>
      <c r="C1968" s="375" t="s">
        <v>64</v>
      </c>
      <c r="D1968" s="375" t="s">
        <v>406</v>
      </c>
      <c r="E1968" s="375" t="s">
        <v>717</v>
      </c>
      <c r="F1968" s="824">
        <v>0.34899999999999998</v>
      </c>
      <c r="G1968" s="375" t="s">
        <v>395</v>
      </c>
      <c r="H1968" s="375" t="s">
        <v>400</v>
      </c>
      <c r="I1968" s="763">
        <v>1.000000236954337E-5</v>
      </c>
      <c r="J1968" s="375" t="s">
        <v>1023</v>
      </c>
      <c r="K1968" s="375" t="s">
        <v>477</v>
      </c>
      <c r="L1968" s="375" t="s">
        <v>1024</v>
      </c>
      <c r="M1968" s="375" t="s">
        <v>475</v>
      </c>
      <c r="N1968" s="831" t="s">
        <v>913</v>
      </c>
      <c r="U1968" s="862"/>
    </row>
    <row r="1969" spans="1:21" x14ac:dyDescent="0.4">
      <c r="A1969" s="428" t="s">
        <v>49</v>
      </c>
      <c r="B1969" s="375" t="s">
        <v>418</v>
      </c>
      <c r="C1969" s="375" t="s">
        <v>64</v>
      </c>
      <c r="D1969" s="375" t="s">
        <v>406</v>
      </c>
      <c r="E1969" s="375" t="s">
        <v>717</v>
      </c>
      <c r="F1969" s="824">
        <v>0.34899999999999998</v>
      </c>
      <c r="G1969" s="375" t="s">
        <v>396</v>
      </c>
      <c r="H1969" s="375" t="s">
        <v>400</v>
      </c>
      <c r="I1969" s="763">
        <v>1.5000003554315054E-5</v>
      </c>
      <c r="J1969" s="375" t="s">
        <v>1023</v>
      </c>
      <c r="K1969" s="375" t="s">
        <v>477</v>
      </c>
      <c r="L1969" s="375" t="s">
        <v>1024</v>
      </c>
      <c r="M1969" s="375" t="s">
        <v>475</v>
      </c>
      <c r="N1969" s="831" t="s">
        <v>913</v>
      </c>
      <c r="U1969" s="862"/>
    </row>
    <row r="1970" spans="1:21" x14ac:dyDescent="0.4">
      <c r="A1970" s="428" t="s">
        <v>49</v>
      </c>
      <c r="B1970" s="375" t="s">
        <v>418</v>
      </c>
      <c r="C1970" s="375" t="s">
        <v>64</v>
      </c>
      <c r="D1970" s="375" t="s">
        <v>406</v>
      </c>
      <c r="E1970" s="375" t="s">
        <v>717</v>
      </c>
      <c r="F1970" s="824">
        <v>0.34899999999999998</v>
      </c>
      <c r="G1970" s="375" t="s">
        <v>1025</v>
      </c>
      <c r="H1970" s="375" t="s">
        <v>400</v>
      </c>
      <c r="I1970" s="763">
        <v>0.97787415212714557</v>
      </c>
      <c r="J1970" s="375" t="s">
        <v>1023</v>
      </c>
      <c r="K1970" s="375" t="s">
        <v>477</v>
      </c>
      <c r="L1970" s="375" t="s">
        <v>1024</v>
      </c>
      <c r="M1970" s="375" t="s">
        <v>475</v>
      </c>
      <c r="N1970" s="831" t="s">
        <v>913</v>
      </c>
      <c r="U1970" s="862"/>
    </row>
    <row r="1971" spans="1:21" x14ac:dyDescent="0.4">
      <c r="A1971" s="428" t="s">
        <v>49</v>
      </c>
      <c r="B1971" s="375" t="s">
        <v>418</v>
      </c>
      <c r="C1971" s="375" t="s">
        <v>64</v>
      </c>
      <c r="D1971" s="375" t="s">
        <v>406</v>
      </c>
      <c r="E1971" s="375" t="s">
        <v>717</v>
      </c>
      <c r="F1971" s="824">
        <v>0.34899999999999998</v>
      </c>
      <c r="G1971" s="375" t="s">
        <v>387</v>
      </c>
      <c r="H1971" s="375" t="s">
        <v>401</v>
      </c>
      <c r="I1971" s="378">
        <v>1.4811811875518119E-5</v>
      </c>
      <c r="J1971" s="375" t="s">
        <v>1023</v>
      </c>
      <c r="K1971" s="375" t="s">
        <v>477</v>
      </c>
      <c r="L1971" s="375" t="s">
        <v>1024</v>
      </c>
      <c r="M1971" s="375" t="s">
        <v>475</v>
      </c>
      <c r="N1971" s="831" t="s">
        <v>915</v>
      </c>
      <c r="U1971" s="862"/>
    </row>
    <row r="1972" spans="1:21" x14ac:dyDescent="0.4">
      <c r="A1972" s="428" t="s">
        <v>49</v>
      </c>
      <c r="B1972" s="375" t="s">
        <v>418</v>
      </c>
      <c r="C1972" s="375" t="s">
        <v>64</v>
      </c>
      <c r="D1972" s="375" t="s">
        <v>406</v>
      </c>
      <c r="E1972" s="375" t="s">
        <v>717</v>
      </c>
      <c r="F1972" s="824">
        <v>0.34899999999999998</v>
      </c>
      <c r="G1972" s="375" t="s">
        <v>388</v>
      </c>
      <c r="H1972" s="375" t="s">
        <v>401</v>
      </c>
      <c r="I1972" s="378">
        <v>1.1846175246406872E-4</v>
      </c>
      <c r="J1972" s="375" t="s">
        <v>1023</v>
      </c>
      <c r="K1972" s="375" t="s">
        <v>477</v>
      </c>
      <c r="L1972" s="375" t="s">
        <v>1024</v>
      </c>
      <c r="M1972" s="375" t="s">
        <v>475</v>
      </c>
      <c r="N1972" s="831" t="s">
        <v>915</v>
      </c>
      <c r="U1972" s="862"/>
    </row>
    <row r="1973" spans="1:21" x14ac:dyDescent="0.4">
      <c r="A1973" s="428" t="s">
        <v>49</v>
      </c>
      <c r="B1973" s="375" t="s">
        <v>418</v>
      </c>
      <c r="C1973" s="375" t="s">
        <v>64</v>
      </c>
      <c r="D1973" s="375" t="s">
        <v>406</v>
      </c>
      <c r="E1973" s="375" t="s">
        <v>717</v>
      </c>
      <c r="F1973" s="824">
        <v>0.34899999999999998</v>
      </c>
      <c r="G1973" s="375" t="s">
        <v>389</v>
      </c>
      <c r="H1973" s="375" t="s">
        <v>401</v>
      </c>
      <c r="I1973" s="378">
        <v>8.7382857965879795E-4</v>
      </c>
      <c r="J1973" s="375" t="s">
        <v>1023</v>
      </c>
      <c r="K1973" s="375" t="s">
        <v>477</v>
      </c>
      <c r="L1973" s="375" t="s">
        <v>1024</v>
      </c>
      <c r="M1973" s="375" t="s">
        <v>475</v>
      </c>
      <c r="N1973" s="831" t="s">
        <v>915</v>
      </c>
      <c r="U1973" s="862"/>
    </row>
    <row r="1974" spans="1:21" x14ac:dyDescent="0.4">
      <c r="A1974" s="428" t="s">
        <v>49</v>
      </c>
      <c r="B1974" s="375" t="s">
        <v>418</v>
      </c>
      <c r="C1974" s="375" t="s">
        <v>64</v>
      </c>
      <c r="D1974" s="375" t="s">
        <v>406</v>
      </c>
      <c r="E1974" s="375" t="s">
        <v>717</v>
      </c>
      <c r="F1974" s="824">
        <v>0.34899999999999998</v>
      </c>
      <c r="G1974" s="375" t="s">
        <v>390</v>
      </c>
      <c r="H1974" s="375" t="s">
        <v>401</v>
      </c>
      <c r="I1974" s="378">
        <v>2.2850223287961742E-4</v>
      </c>
      <c r="J1974" s="375" t="s">
        <v>1023</v>
      </c>
      <c r="K1974" s="375" t="s">
        <v>477</v>
      </c>
      <c r="L1974" s="375" t="s">
        <v>1024</v>
      </c>
      <c r="M1974" s="375" t="s">
        <v>475</v>
      </c>
      <c r="N1974" s="831" t="s">
        <v>915</v>
      </c>
      <c r="U1974" s="862"/>
    </row>
    <row r="1975" spans="1:21" x14ac:dyDescent="0.4">
      <c r="A1975" s="428" t="s">
        <v>49</v>
      </c>
      <c r="B1975" s="375" t="s">
        <v>418</v>
      </c>
      <c r="C1975" s="375" t="s">
        <v>64</v>
      </c>
      <c r="D1975" s="375" t="s">
        <v>406</v>
      </c>
      <c r="E1975" s="375" t="s">
        <v>717</v>
      </c>
      <c r="F1975" s="824">
        <v>0.34899999999999998</v>
      </c>
      <c r="G1975" s="375" t="s">
        <v>391</v>
      </c>
      <c r="H1975" s="375" t="s">
        <v>401</v>
      </c>
      <c r="I1975" s="378">
        <v>1.8023186292613952E-4</v>
      </c>
      <c r="J1975" s="375" t="s">
        <v>1023</v>
      </c>
      <c r="K1975" s="375" t="s">
        <v>477</v>
      </c>
      <c r="L1975" s="375" t="s">
        <v>1024</v>
      </c>
      <c r="M1975" s="375" t="s">
        <v>475</v>
      </c>
      <c r="N1975" s="831" t="s">
        <v>915</v>
      </c>
      <c r="U1975" s="862"/>
    </row>
    <row r="1976" spans="1:21" x14ac:dyDescent="0.4">
      <c r="A1976" s="428" t="s">
        <v>49</v>
      </c>
      <c r="B1976" s="375" t="s">
        <v>418</v>
      </c>
      <c r="C1976" s="375" t="s">
        <v>64</v>
      </c>
      <c r="D1976" s="375" t="s">
        <v>406</v>
      </c>
      <c r="E1976" s="375" t="s">
        <v>717</v>
      </c>
      <c r="F1976" s="824">
        <v>0.34899999999999998</v>
      </c>
      <c r="G1976" s="375" t="s">
        <v>392</v>
      </c>
      <c r="H1976" s="375" t="s">
        <v>401</v>
      </c>
      <c r="I1976" s="378">
        <v>2.8148292702354994E-3</v>
      </c>
      <c r="J1976" s="375" t="s">
        <v>1023</v>
      </c>
      <c r="K1976" s="375" t="s">
        <v>477</v>
      </c>
      <c r="L1976" s="375" t="s">
        <v>1024</v>
      </c>
      <c r="M1976" s="375" t="s">
        <v>475</v>
      </c>
      <c r="N1976" s="831" t="s">
        <v>915</v>
      </c>
      <c r="U1976" s="862"/>
    </row>
    <row r="1977" spans="1:21" x14ac:dyDescent="0.4">
      <c r="A1977" s="428" t="s">
        <v>49</v>
      </c>
      <c r="B1977" s="375" t="s">
        <v>418</v>
      </c>
      <c r="C1977" s="375" t="s">
        <v>64</v>
      </c>
      <c r="D1977" s="375" t="s">
        <v>406</v>
      </c>
      <c r="E1977" s="375" t="s">
        <v>717</v>
      </c>
      <c r="F1977" s="824">
        <v>0.34899999999999998</v>
      </c>
      <c r="G1977" s="375" t="s">
        <v>393</v>
      </c>
      <c r="H1977" s="375" t="s">
        <v>401</v>
      </c>
      <c r="I1977" s="378">
        <v>7.7443255292542101E-6</v>
      </c>
      <c r="J1977" s="375" t="s">
        <v>1023</v>
      </c>
      <c r="K1977" s="375" t="s">
        <v>477</v>
      </c>
      <c r="L1977" s="375" t="s">
        <v>1024</v>
      </c>
      <c r="M1977" s="375" t="s">
        <v>475</v>
      </c>
      <c r="N1977" s="831" t="s">
        <v>915</v>
      </c>
      <c r="U1977" s="862"/>
    </row>
    <row r="1978" spans="1:21" x14ac:dyDescent="0.4">
      <c r="A1978" s="428" t="s">
        <v>49</v>
      </c>
      <c r="B1978" s="375" t="s">
        <v>418</v>
      </c>
      <c r="C1978" s="375" t="s">
        <v>64</v>
      </c>
      <c r="D1978" s="375" t="s">
        <v>406</v>
      </c>
      <c r="E1978" s="375" t="s">
        <v>717</v>
      </c>
      <c r="F1978" s="824">
        <v>0.34899999999999998</v>
      </c>
      <c r="G1978" s="375" t="s">
        <v>394</v>
      </c>
      <c r="H1978" s="375" t="s">
        <v>401</v>
      </c>
      <c r="I1978" s="378">
        <v>1.4589473825753993E-5</v>
      </c>
      <c r="J1978" s="375" t="s">
        <v>1023</v>
      </c>
      <c r="K1978" s="375" t="s">
        <v>477</v>
      </c>
      <c r="L1978" s="375" t="s">
        <v>1024</v>
      </c>
      <c r="M1978" s="375" t="s">
        <v>475</v>
      </c>
      <c r="N1978" s="831" t="s">
        <v>915</v>
      </c>
      <c r="U1978" s="862"/>
    </row>
    <row r="1979" spans="1:21" x14ac:dyDescent="0.4">
      <c r="A1979" s="428" t="s">
        <v>49</v>
      </c>
      <c r="B1979" s="375" t="s">
        <v>418</v>
      </c>
      <c r="C1979" s="375" t="s">
        <v>64</v>
      </c>
      <c r="D1979" s="375" t="s">
        <v>406</v>
      </c>
      <c r="E1979" s="375" t="s">
        <v>717</v>
      </c>
      <c r="F1979" s="824">
        <v>0.34899999999999998</v>
      </c>
      <c r="G1979" s="375" t="s">
        <v>395</v>
      </c>
      <c r="H1979" s="375" t="s">
        <v>401</v>
      </c>
      <c r="I1979" s="378">
        <v>1.1288505074025222E-5</v>
      </c>
      <c r="J1979" s="375" t="s">
        <v>1023</v>
      </c>
      <c r="K1979" s="375" t="s">
        <v>477</v>
      </c>
      <c r="L1979" s="375" t="s">
        <v>1024</v>
      </c>
      <c r="M1979" s="375" t="s">
        <v>475</v>
      </c>
      <c r="N1979" s="831" t="s">
        <v>915</v>
      </c>
      <c r="U1979" s="862"/>
    </row>
    <row r="1980" spans="1:21" x14ac:dyDescent="0.4">
      <c r="A1980" s="428" t="s">
        <v>49</v>
      </c>
      <c r="B1980" s="375" t="s">
        <v>418</v>
      </c>
      <c r="C1980" s="375" t="s">
        <v>64</v>
      </c>
      <c r="D1980" s="375" t="s">
        <v>406</v>
      </c>
      <c r="E1980" s="375" t="s">
        <v>717</v>
      </c>
      <c r="F1980" s="824">
        <v>0.34899999999999998</v>
      </c>
      <c r="G1980" s="375" t="s">
        <v>396</v>
      </c>
      <c r="H1980" s="375" t="s">
        <v>401</v>
      </c>
      <c r="I1980" s="378">
        <v>1.5007889999503837E-5</v>
      </c>
      <c r="J1980" s="375" t="s">
        <v>1023</v>
      </c>
      <c r="K1980" s="375" t="s">
        <v>477</v>
      </c>
      <c r="L1980" s="375" t="s">
        <v>1024</v>
      </c>
      <c r="M1980" s="375" t="s">
        <v>475</v>
      </c>
      <c r="N1980" s="831" t="s">
        <v>915</v>
      </c>
      <c r="U1980" s="862"/>
    </row>
    <row r="1981" spans="1:21" x14ac:dyDescent="0.4">
      <c r="A1981" s="428" t="s">
        <v>49</v>
      </c>
      <c r="B1981" s="375" t="s">
        <v>418</v>
      </c>
      <c r="C1981" s="375" t="s">
        <v>64</v>
      </c>
      <c r="D1981" s="375" t="s">
        <v>406</v>
      </c>
      <c r="E1981" s="375" t="s">
        <v>717</v>
      </c>
      <c r="F1981" s="824">
        <v>0.34899999999999998</v>
      </c>
      <c r="G1981" s="375" t="s">
        <v>1025</v>
      </c>
      <c r="H1981" s="375" t="s">
        <v>401</v>
      </c>
      <c r="I1981" s="378">
        <v>0.97867052466056548</v>
      </c>
      <c r="J1981" s="375" t="s">
        <v>1023</v>
      </c>
      <c r="K1981" s="375" t="s">
        <v>477</v>
      </c>
      <c r="L1981" s="375" t="s">
        <v>1024</v>
      </c>
      <c r="M1981" s="375" t="s">
        <v>475</v>
      </c>
      <c r="N1981" s="831" t="s">
        <v>915</v>
      </c>
      <c r="U1981" s="862"/>
    </row>
    <row r="1982" spans="1:21" x14ac:dyDescent="0.4">
      <c r="A1982" s="428" t="s">
        <v>49</v>
      </c>
      <c r="B1982" s="375" t="s">
        <v>418</v>
      </c>
      <c r="C1982" s="375" t="s">
        <v>65</v>
      </c>
      <c r="D1982" s="375" t="s">
        <v>52</v>
      </c>
      <c r="E1982" s="375"/>
      <c r="F1982" s="824">
        <v>0.34300000000000003</v>
      </c>
      <c r="G1982" s="375" t="s">
        <v>387</v>
      </c>
      <c r="H1982" s="375" t="s">
        <v>400</v>
      </c>
      <c r="I1982" s="763">
        <v>1.8000004265178062E-5</v>
      </c>
      <c r="J1982" s="375" t="s">
        <v>1023</v>
      </c>
      <c r="K1982" s="375" t="s">
        <v>477</v>
      </c>
      <c r="L1982" s="375" t="s">
        <v>1024</v>
      </c>
      <c r="M1982" s="375" t="s">
        <v>475</v>
      </c>
      <c r="N1982" s="831" t="s">
        <v>929</v>
      </c>
      <c r="U1982" s="862"/>
    </row>
    <row r="1983" spans="1:21" x14ac:dyDescent="0.4">
      <c r="A1983" s="428" t="s">
        <v>49</v>
      </c>
      <c r="B1983" s="375" t="s">
        <v>418</v>
      </c>
      <c r="C1983" s="375" t="s">
        <v>65</v>
      </c>
      <c r="D1983" s="375" t="s">
        <v>52</v>
      </c>
      <c r="E1983" s="375"/>
      <c r="F1983" s="824">
        <v>0.34300000000000003</v>
      </c>
      <c r="G1983" s="375" t="s">
        <v>388</v>
      </c>
      <c r="H1983" s="375" t="s">
        <v>400</v>
      </c>
      <c r="I1983" s="763">
        <v>1.4700003483228752E-4</v>
      </c>
      <c r="J1983" s="375" t="s">
        <v>1023</v>
      </c>
      <c r="K1983" s="375" t="s">
        <v>477</v>
      </c>
      <c r="L1983" s="375" t="s">
        <v>1024</v>
      </c>
      <c r="M1983" s="375" t="s">
        <v>475</v>
      </c>
      <c r="N1983" s="831" t="s">
        <v>929</v>
      </c>
      <c r="U1983" s="862"/>
    </row>
    <row r="1984" spans="1:21" x14ac:dyDescent="0.4">
      <c r="A1984" s="428" t="s">
        <v>49</v>
      </c>
      <c r="B1984" s="375" t="s">
        <v>418</v>
      </c>
      <c r="C1984" s="375" t="s">
        <v>65</v>
      </c>
      <c r="D1984" s="375" t="s">
        <v>52</v>
      </c>
      <c r="E1984" s="375"/>
      <c r="F1984" s="824">
        <v>0.34300000000000003</v>
      </c>
      <c r="G1984" s="375" t="s">
        <v>389</v>
      </c>
      <c r="H1984" s="375" t="s">
        <v>400</v>
      </c>
      <c r="I1984" s="763">
        <v>1.4720003487967836E-3</v>
      </c>
      <c r="J1984" s="375" t="s">
        <v>1023</v>
      </c>
      <c r="K1984" s="375" t="s">
        <v>477</v>
      </c>
      <c r="L1984" s="375" t="s">
        <v>1024</v>
      </c>
      <c r="M1984" s="375" t="s">
        <v>475</v>
      </c>
      <c r="N1984" s="831" t="s">
        <v>929</v>
      </c>
      <c r="U1984" s="862"/>
    </row>
    <row r="1985" spans="1:21" x14ac:dyDescent="0.4">
      <c r="A1985" s="428" t="s">
        <v>49</v>
      </c>
      <c r="B1985" s="375" t="s">
        <v>418</v>
      </c>
      <c r="C1985" s="375" t="s">
        <v>65</v>
      </c>
      <c r="D1985" s="375" t="s">
        <v>52</v>
      </c>
      <c r="E1985" s="378"/>
      <c r="F1985" s="824">
        <v>0.34300000000000003</v>
      </c>
      <c r="G1985" s="375" t="s">
        <v>390</v>
      </c>
      <c r="H1985" s="375" t="s">
        <v>400</v>
      </c>
      <c r="I1985" s="763">
        <v>1.8600004407350664E-4</v>
      </c>
      <c r="J1985" s="375" t="s">
        <v>1023</v>
      </c>
      <c r="K1985" s="375" t="s">
        <v>477</v>
      </c>
      <c r="L1985" s="375" t="s">
        <v>1024</v>
      </c>
      <c r="M1985" s="375" t="s">
        <v>475</v>
      </c>
      <c r="N1985" s="831" t="s">
        <v>929</v>
      </c>
      <c r="U1985" s="862"/>
    </row>
    <row r="1986" spans="1:21" x14ac:dyDescent="0.4">
      <c r="A1986" s="428" t="s">
        <v>49</v>
      </c>
      <c r="B1986" s="375" t="s">
        <v>418</v>
      </c>
      <c r="C1986" s="375" t="s">
        <v>65</v>
      </c>
      <c r="D1986" s="375" t="s">
        <v>52</v>
      </c>
      <c r="E1986" s="378"/>
      <c r="F1986" s="824">
        <v>0.34300000000000003</v>
      </c>
      <c r="G1986" s="375" t="s">
        <v>391</v>
      </c>
      <c r="H1986" s="375" t="s">
        <v>400</v>
      </c>
      <c r="I1986" s="763">
        <v>1.6100003814964825E-4</v>
      </c>
      <c r="J1986" s="375" t="s">
        <v>1023</v>
      </c>
      <c r="K1986" s="375" t="s">
        <v>477</v>
      </c>
      <c r="L1986" s="375" t="s">
        <v>1024</v>
      </c>
      <c r="M1986" s="375" t="s">
        <v>475</v>
      </c>
      <c r="N1986" s="831" t="s">
        <v>929</v>
      </c>
      <c r="U1986" s="862"/>
    </row>
    <row r="1987" spans="1:21" x14ac:dyDescent="0.4">
      <c r="A1987" s="428" t="s">
        <v>49</v>
      </c>
      <c r="B1987" s="375" t="s">
        <v>418</v>
      </c>
      <c r="C1987" s="375" t="s">
        <v>65</v>
      </c>
      <c r="D1987" s="375" t="s">
        <v>52</v>
      </c>
      <c r="E1987" s="378"/>
      <c r="F1987" s="824">
        <v>0.34300000000000003</v>
      </c>
      <c r="G1987" s="375" t="s">
        <v>392</v>
      </c>
      <c r="H1987" s="375" t="s">
        <v>400</v>
      </c>
      <c r="I1987" s="763">
        <v>3.0430007210520468E-3</v>
      </c>
      <c r="J1987" s="375" t="s">
        <v>1023</v>
      </c>
      <c r="K1987" s="375" t="s">
        <v>477</v>
      </c>
      <c r="L1987" s="375" t="s">
        <v>1024</v>
      </c>
      <c r="M1987" s="375" t="s">
        <v>475</v>
      </c>
      <c r="N1987" s="831" t="s">
        <v>929</v>
      </c>
      <c r="U1987" s="862"/>
    </row>
    <row r="1988" spans="1:21" x14ac:dyDescent="0.4">
      <c r="A1988" s="428" t="s">
        <v>49</v>
      </c>
      <c r="B1988" s="375" t="s">
        <v>418</v>
      </c>
      <c r="C1988" s="375" t="s">
        <v>65</v>
      </c>
      <c r="D1988" s="375" t="s">
        <v>52</v>
      </c>
      <c r="E1988" s="378"/>
      <c r="F1988" s="824">
        <v>0.34300000000000003</v>
      </c>
      <c r="G1988" s="375" t="s">
        <v>393</v>
      </c>
      <c r="H1988" s="375" t="s">
        <v>400</v>
      </c>
      <c r="I1988" s="763">
        <v>6.9230016404348731E-6</v>
      </c>
      <c r="J1988" s="375" t="s">
        <v>1023</v>
      </c>
      <c r="K1988" s="375" t="s">
        <v>477</v>
      </c>
      <c r="L1988" s="375" t="s">
        <v>1024</v>
      </c>
      <c r="M1988" s="375" t="s">
        <v>475</v>
      </c>
      <c r="N1988" s="831" t="s">
        <v>929</v>
      </c>
      <c r="U1988" s="862"/>
    </row>
    <row r="1989" spans="1:21" x14ac:dyDescent="0.4">
      <c r="A1989" s="428" t="s">
        <v>49</v>
      </c>
      <c r="B1989" s="375" t="s">
        <v>418</v>
      </c>
      <c r="C1989" s="375" t="s">
        <v>65</v>
      </c>
      <c r="D1989" s="375" t="s">
        <v>52</v>
      </c>
      <c r="E1989" s="378"/>
      <c r="F1989" s="824">
        <v>0.34300000000000003</v>
      </c>
      <c r="G1989" s="375" t="s">
        <v>394</v>
      </c>
      <c r="H1989" s="375" t="s">
        <v>400</v>
      </c>
      <c r="I1989" s="763">
        <v>1.3041003090121508E-5</v>
      </c>
      <c r="J1989" s="375" t="s">
        <v>1023</v>
      </c>
      <c r="K1989" s="375" t="s">
        <v>477</v>
      </c>
      <c r="L1989" s="375" t="s">
        <v>1024</v>
      </c>
      <c r="M1989" s="375" t="s">
        <v>475</v>
      </c>
      <c r="N1989" s="831" t="s">
        <v>929</v>
      </c>
      <c r="U1989" s="862"/>
    </row>
    <row r="1990" spans="1:21" x14ac:dyDescent="0.4">
      <c r="A1990" s="428" t="s">
        <v>49</v>
      </c>
      <c r="B1990" s="375" t="s">
        <v>418</v>
      </c>
      <c r="C1990" s="375" t="s">
        <v>65</v>
      </c>
      <c r="D1990" s="375" t="s">
        <v>52</v>
      </c>
      <c r="E1990" s="378"/>
      <c r="F1990" s="824">
        <v>0.34300000000000003</v>
      </c>
      <c r="G1990" s="375" t="s">
        <v>395</v>
      </c>
      <c r="H1990" s="375" t="s">
        <v>400</v>
      </c>
      <c r="I1990" s="763">
        <v>1.000000236954337E-5</v>
      </c>
      <c r="J1990" s="375" t="s">
        <v>1023</v>
      </c>
      <c r="K1990" s="375" t="s">
        <v>477</v>
      </c>
      <c r="L1990" s="375" t="s">
        <v>1024</v>
      </c>
      <c r="M1990" s="375" t="s">
        <v>475</v>
      </c>
      <c r="N1990" s="831" t="s">
        <v>929</v>
      </c>
      <c r="U1990" s="862"/>
    </row>
    <row r="1991" spans="1:21" x14ac:dyDescent="0.4">
      <c r="A1991" s="428" t="s">
        <v>49</v>
      </c>
      <c r="B1991" s="375" t="s">
        <v>418</v>
      </c>
      <c r="C1991" s="375" t="s">
        <v>65</v>
      </c>
      <c r="D1991" s="375" t="s">
        <v>52</v>
      </c>
      <c r="E1991" s="378"/>
      <c r="F1991" s="824">
        <v>0.34300000000000003</v>
      </c>
      <c r="G1991" s="375" t="s">
        <v>396</v>
      </c>
      <c r="H1991" s="375" t="s">
        <v>400</v>
      </c>
      <c r="I1991" s="763">
        <v>1.6000003791269388E-5</v>
      </c>
      <c r="J1991" s="375" t="s">
        <v>1023</v>
      </c>
      <c r="K1991" s="375" t="s">
        <v>477</v>
      </c>
      <c r="L1991" s="375" t="s">
        <v>1024</v>
      </c>
      <c r="M1991" s="375" t="s">
        <v>475</v>
      </c>
      <c r="N1991" s="831" t="s">
        <v>929</v>
      </c>
      <c r="U1991" s="862"/>
    </row>
    <row r="1992" spans="1:21" x14ac:dyDescent="0.4">
      <c r="A1992" s="428" t="s">
        <v>49</v>
      </c>
      <c r="B1992" s="375" t="s">
        <v>418</v>
      </c>
      <c r="C1992" s="375" t="s">
        <v>65</v>
      </c>
      <c r="D1992" s="375" t="s">
        <v>52</v>
      </c>
      <c r="E1992" s="378"/>
      <c r="F1992" s="824">
        <v>0.34300000000000003</v>
      </c>
      <c r="G1992" s="375" t="s">
        <v>1025</v>
      </c>
      <c r="H1992" s="375" t="s">
        <v>400</v>
      </c>
      <c r="I1992" s="763">
        <v>0.99491827769468344</v>
      </c>
      <c r="J1992" s="375" t="s">
        <v>1023</v>
      </c>
      <c r="K1992" s="375" t="s">
        <v>477</v>
      </c>
      <c r="L1992" s="375" t="s">
        <v>1024</v>
      </c>
      <c r="M1992" s="375" t="s">
        <v>475</v>
      </c>
      <c r="N1992" s="831" t="s">
        <v>929</v>
      </c>
      <c r="U1992" s="862"/>
    </row>
    <row r="1993" spans="1:21" x14ac:dyDescent="0.4">
      <c r="A1993" s="428" t="s">
        <v>49</v>
      </c>
      <c r="B1993" s="375" t="s">
        <v>418</v>
      </c>
      <c r="C1993" s="375" t="s">
        <v>65</v>
      </c>
      <c r="D1993" s="375" t="s">
        <v>52</v>
      </c>
      <c r="E1993" s="378"/>
      <c r="F1993" s="824">
        <v>0.34300000000000003</v>
      </c>
      <c r="G1993" s="375" t="s">
        <v>387</v>
      </c>
      <c r="H1993" s="375" t="s">
        <v>401</v>
      </c>
      <c r="I1993" s="378">
        <v>1.8811812823335467E-5</v>
      </c>
      <c r="J1993" s="375" t="s">
        <v>1023</v>
      </c>
      <c r="K1993" s="375" t="s">
        <v>477</v>
      </c>
      <c r="L1993" s="375" t="s">
        <v>1024</v>
      </c>
      <c r="M1993" s="375" t="s">
        <v>475</v>
      </c>
      <c r="N1993" s="831" t="s">
        <v>933</v>
      </c>
      <c r="U1993" s="862"/>
    </row>
    <row r="1994" spans="1:21" x14ac:dyDescent="0.4">
      <c r="A1994" s="428" t="s">
        <v>49</v>
      </c>
      <c r="B1994" s="375" t="s">
        <v>418</v>
      </c>
      <c r="C1994" s="375" t="s">
        <v>65</v>
      </c>
      <c r="D1994" s="375" t="s">
        <v>52</v>
      </c>
      <c r="E1994" s="378"/>
      <c r="F1994" s="824">
        <v>0.34300000000000003</v>
      </c>
      <c r="G1994" s="375" t="s">
        <v>388</v>
      </c>
      <c r="H1994" s="375" t="s">
        <v>401</v>
      </c>
      <c r="I1994" s="378">
        <v>1.5246176052051614E-4</v>
      </c>
      <c r="J1994" s="375" t="s">
        <v>1023</v>
      </c>
      <c r="K1994" s="375" t="s">
        <v>477</v>
      </c>
      <c r="L1994" s="375" t="s">
        <v>1024</v>
      </c>
      <c r="M1994" s="375" t="s">
        <v>475</v>
      </c>
      <c r="N1994" s="831" t="s">
        <v>933</v>
      </c>
      <c r="U1994" s="862"/>
    </row>
    <row r="1995" spans="1:21" x14ac:dyDescent="0.4">
      <c r="A1995" s="428" t="s">
        <v>49</v>
      </c>
      <c r="B1995" s="375" t="s">
        <v>418</v>
      </c>
      <c r="C1995" s="375" t="s">
        <v>65</v>
      </c>
      <c r="D1995" s="375" t="s">
        <v>52</v>
      </c>
      <c r="E1995" s="378"/>
      <c r="F1995" s="824">
        <v>0.34300000000000003</v>
      </c>
      <c r="G1995" s="375" t="s">
        <v>389</v>
      </c>
      <c r="H1995" s="375" t="s">
        <v>401</v>
      </c>
      <c r="I1995" s="378">
        <v>1.4728287215944457E-3</v>
      </c>
      <c r="J1995" s="375" t="s">
        <v>1023</v>
      </c>
      <c r="K1995" s="375" t="s">
        <v>477</v>
      </c>
      <c r="L1995" s="375" t="s">
        <v>1024</v>
      </c>
      <c r="M1995" s="375" t="s">
        <v>475</v>
      </c>
      <c r="N1995" s="831" t="s">
        <v>933</v>
      </c>
      <c r="U1995" s="862"/>
    </row>
    <row r="1996" spans="1:21" x14ac:dyDescent="0.4">
      <c r="A1996" s="428" t="s">
        <v>49</v>
      </c>
      <c r="B1996" s="375" t="s">
        <v>418</v>
      </c>
      <c r="C1996" s="375" t="s">
        <v>65</v>
      </c>
      <c r="D1996" s="375" t="s">
        <v>52</v>
      </c>
      <c r="E1996" s="378"/>
      <c r="F1996" s="824">
        <v>0.34300000000000003</v>
      </c>
      <c r="G1996" s="375" t="s">
        <v>390</v>
      </c>
      <c r="H1996" s="375" t="s">
        <v>401</v>
      </c>
      <c r="I1996" s="378">
        <v>1.8650222292753525E-4</v>
      </c>
      <c r="J1996" s="375" t="s">
        <v>1023</v>
      </c>
      <c r="K1996" s="375" t="s">
        <v>477</v>
      </c>
      <c r="L1996" s="375" t="s">
        <v>1024</v>
      </c>
      <c r="M1996" s="375" t="s">
        <v>475</v>
      </c>
      <c r="N1996" s="831" t="s">
        <v>933</v>
      </c>
      <c r="U1996" s="862"/>
    </row>
    <row r="1997" spans="1:21" x14ac:dyDescent="0.4">
      <c r="A1997" s="428" t="s">
        <v>49</v>
      </c>
      <c r="B1997" s="375" t="s">
        <v>418</v>
      </c>
      <c r="C1997" s="375" t="s">
        <v>65</v>
      </c>
      <c r="D1997" s="375" t="s">
        <v>52</v>
      </c>
      <c r="E1997" s="378"/>
      <c r="F1997" s="824">
        <v>0.34300000000000003</v>
      </c>
      <c r="G1997" s="375" t="s">
        <v>391</v>
      </c>
      <c r="H1997" s="375" t="s">
        <v>401</v>
      </c>
      <c r="I1997" s="378">
        <v>1.6123185842400716E-4</v>
      </c>
      <c r="J1997" s="375" t="s">
        <v>1023</v>
      </c>
      <c r="K1997" s="375" t="s">
        <v>477</v>
      </c>
      <c r="L1997" s="375" t="s">
        <v>1024</v>
      </c>
      <c r="M1997" s="375" t="s">
        <v>475</v>
      </c>
      <c r="N1997" s="831" t="s">
        <v>933</v>
      </c>
      <c r="U1997" s="862"/>
    </row>
    <row r="1998" spans="1:21" x14ac:dyDescent="0.4">
      <c r="A1998" s="428" t="s">
        <v>49</v>
      </c>
      <c r="B1998" s="375" t="s">
        <v>418</v>
      </c>
      <c r="C1998" s="375" t="s">
        <v>65</v>
      </c>
      <c r="D1998" s="375" t="s">
        <v>52</v>
      </c>
      <c r="E1998" s="378"/>
      <c r="F1998" s="824">
        <v>0.34300000000000003</v>
      </c>
      <c r="G1998" s="375" t="s">
        <v>392</v>
      </c>
      <c r="H1998" s="375" t="s">
        <v>401</v>
      </c>
      <c r="I1998" s="378">
        <v>3.0458293249719507E-3</v>
      </c>
      <c r="J1998" s="375" t="s">
        <v>1023</v>
      </c>
      <c r="K1998" s="375" t="s">
        <v>477</v>
      </c>
      <c r="L1998" s="375" t="s">
        <v>1024</v>
      </c>
      <c r="M1998" s="375" t="s">
        <v>475</v>
      </c>
      <c r="N1998" s="831" t="s">
        <v>933</v>
      </c>
      <c r="U1998" s="862"/>
    </row>
    <row r="1999" spans="1:21" x14ac:dyDescent="0.4">
      <c r="A1999" s="428" t="s">
        <v>49</v>
      </c>
      <c r="B1999" s="375" t="s">
        <v>418</v>
      </c>
      <c r="C1999" s="375" t="s">
        <v>65</v>
      </c>
      <c r="D1999" s="375" t="s">
        <v>52</v>
      </c>
      <c r="E1999" s="378"/>
      <c r="F1999" s="824">
        <v>0.34300000000000003</v>
      </c>
      <c r="G1999" s="375" t="s">
        <v>393</v>
      </c>
      <c r="H1999" s="375" t="s">
        <v>401</v>
      </c>
      <c r="I1999" s="378">
        <v>6.927325335662516E-6</v>
      </c>
      <c r="J1999" s="375" t="s">
        <v>1023</v>
      </c>
      <c r="K1999" s="375" t="s">
        <v>477</v>
      </c>
      <c r="L1999" s="375" t="s">
        <v>1024</v>
      </c>
      <c r="M1999" s="375" t="s">
        <v>475</v>
      </c>
      <c r="N1999" s="831" t="s">
        <v>933</v>
      </c>
      <c r="U1999" s="862"/>
    </row>
    <row r="2000" spans="1:21" x14ac:dyDescent="0.4">
      <c r="A2000" s="428" t="s">
        <v>49</v>
      </c>
      <c r="B2000" s="375" t="s">
        <v>418</v>
      </c>
      <c r="C2000" s="375" t="s">
        <v>65</v>
      </c>
      <c r="D2000" s="375" t="s">
        <v>52</v>
      </c>
      <c r="E2000" s="378"/>
      <c r="F2000" s="824">
        <v>0.34300000000000003</v>
      </c>
      <c r="G2000" s="375" t="s">
        <v>394</v>
      </c>
      <c r="H2000" s="375" t="s">
        <v>401</v>
      </c>
      <c r="I2000" s="378">
        <v>1.3050473461081271E-5</v>
      </c>
      <c r="J2000" s="375" t="s">
        <v>1023</v>
      </c>
      <c r="K2000" s="375" t="s">
        <v>477</v>
      </c>
      <c r="L2000" s="375" t="s">
        <v>1024</v>
      </c>
      <c r="M2000" s="375" t="s">
        <v>475</v>
      </c>
      <c r="N2000" s="831" t="s">
        <v>933</v>
      </c>
      <c r="U2000" s="862"/>
    </row>
    <row r="2001" spans="1:21" x14ac:dyDescent="0.4">
      <c r="A2001" s="428" t="s">
        <v>49</v>
      </c>
      <c r="B2001" s="375" t="s">
        <v>418</v>
      </c>
      <c r="C2001" s="375" t="s">
        <v>65</v>
      </c>
      <c r="D2001" s="375" t="s">
        <v>52</v>
      </c>
      <c r="E2001" s="375"/>
      <c r="F2001" s="824">
        <v>0.34300000000000003</v>
      </c>
      <c r="G2001" s="375" t="s">
        <v>395</v>
      </c>
      <c r="H2001" s="375" t="s">
        <v>401</v>
      </c>
      <c r="I2001" s="378">
        <v>1.1288505074025222E-5</v>
      </c>
      <c r="J2001" s="375" t="s">
        <v>1023</v>
      </c>
      <c r="K2001" s="375" t="s">
        <v>477</v>
      </c>
      <c r="L2001" s="375" t="s">
        <v>1024</v>
      </c>
      <c r="M2001" s="375" t="s">
        <v>475</v>
      </c>
      <c r="N2001" s="831" t="s">
        <v>933</v>
      </c>
      <c r="U2001" s="862"/>
    </row>
    <row r="2002" spans="1:21" x14ac:dyDescent="0.4">
      <c r="A2002" s="428" t="s">
        <v>49</v>
      </c>
      <c r="B2002" s="375" t="s">
        <v>418</v>
      </c>
      <c r="C2002" s="375" t="s">
        <v>65</v>
      </c>
      <c r="D2002" s="375" t="s">
        <v>52</v>
      </c>
      <c r="E2002" s="375"/>
      <c r="F2002" s="824">
        <v>0.34300000000000003</v>
      </c>
      <c r="G2002" s="375" t="s">
        <v>396</v>
      </c>
      <c r="H2002" s="375" t="s">
        <v>401</v>
      </c>
      <c r="I2002" s="378">
        <v>1.6007890236458171E-5</v>
      </c>
      <c r="J2002" s="375" t="s">
        <v>1023</v>
      </c>
      <c r="K2002" s="375" t="s">
        <v>477</v>
      </c>
      <c r="L2002" s="375" t="s">
        <v>1024</v>
      </c>
      <c r="M2002" s="375" t="s">
        <v>475</v>
      </c>
      <c r="N2002" s="831" t="s">
        <v>933</v>
      </c>
      <c r="U2002" s="862"/>
    </row>
    <row r="2003" spans="1:21" x14ac:dyDescent="0.4">
      <c r="A2003" s="428" t="s">
        <v>49</v>
      </c>
      <c r="B2003" s="375" t="s">
        <v>418</v>
      </c>
      <c r="C2003" s="375" t="s">
        <v>65</v>
      </c>
      <c r="D2003" s="375" t="s">
        <v>52</v>
      </c>
      <c r="E2003" s="375"/>
      <c r="F2003" s="824">
        <v>0.34300000000000003</v>
      </c>
      <c r="G2003" s="375" t="s">
        <v>1025</v>
      </c>
      <c r="H2003" s="375" t="s">
        <v>401</v>
      </c>
      <c r="I2003" s="378">
        <v>0.99571465022810313</v>
      </c>
      <c r="J2003" s="375" t="s">
        <v>1023</v>
      </c>
      <c r="K2003" s="375" t="s">
        <v>477</v>
      </c>
      <c r="L2003" s="375" t="s">
        <v>1024</v>
      </c>
      <c r="M2003" s="375" t="s">
        <v>475</v>
      </c>
      <c r="N2003" s="831" t="s">
        <v>933</v>
      </c>
      <c r="U2003" s="862"/>
    </row>
    <row r="2004" spans="1:21" x14ac:dyDescent="0.4">
      <c r="A2004" s="428" t="s">
        <v>49</v>
      </c>
      <c r="B2004" s="375" t="s">
        <v>418</v>
      </c>
      <c r="C2004" s="375" t="s">
        <v>65</v>
      </c>
      <c r="D2004" s="375" t="s">
        <v>53</v>
      </c>
      <c r="E2004" s="375"/>
      <c r="F2004" s="824">
        <v>0.39</v>
      </c>
      <c r="G2004" s="375" t="s">
        <v>387</v>
      </c>
      <c r="H2004" s="375" t="s">
        <v>400</v>
      </c>
      <c r="I2004" s="763">
        <v>9.0000021325890313E-7</v>
      </c>
      <c r="J2004" s="375" t="s">
        <v>1023</v>
      </c>
      <c r="K2004" s="375" t="s">
        <v>477</v>
      </c>
      <c r="L2004" s="375" t="s">
        <v>1024</v>
      </c>
      <c r="M2004" s="375" t="s">
        <v>475</v>
      </c>
      <c r="N2004" s="831" t="s">
        <v>939</v>
      </c>
      <c r="U2004" s="862"/>
    </row>
    <row r="2005" spans="1:21" x14ac:dyDescent="0.4">
      <c r="A2005" s="428" t="s">
        <v>49</v>
      </c>
      <c r="B2005" s="375" t="s">
        <v>418</v>
      </c>
      <c r="C2005" s="375" t="s">
        <v>65</v>
      </c>
      <c r="D2005" s="375" t="s">
        <v>53</v>
      </c>
      <c r="E2005" s="375"/>
      <c r="F2005" s="824">
        <v>0.39</v>
      </c>
      <c r="G2005" s="375" t="s">
        <v>388</v>
      </c>
      <c r="H2005" s="375" t="s">
        <v>400</v>
      </c>
      <c r="I2005" s="763">
        <v>1.5100003578010487E-5</v>
      </c>
      <c r="J2005" s="375" t="s">
        <v>1023</v>
      </c>
      <c r="K2005" s="375" t="s">
        <v>477</v>
      </c>
      <c r="L2005" s="375" t="s">
        <v>1024</v>
      </c>
      <c r="M2005" s="375" t="s">
        <v>475</v>
      </c>
      <c r="N2005" s="831" t="s">
        <v>939</v>
      </c>
      <c r="U2005" s="862"/>
    </row>
    <row r="2006" spans="1:21" x14ac:dyDescent="0.4">
      <c r="A2006" s="428" t="s">
        <v>49</v>
      </c>
      <c r="B2006" s="375" t="s">
        <v>418</v>
      </c>
      <c r="C2006" s="375" t="s">
        <v>65</v>
      </c>
      <c r="D2006" s="375" t="s">
        <v>53</v>
      </c>
      <c r="E2006" s="375"/>
      <c r="F2006" s="824">
        <v>0.39</v>
      </c>
      <c r="G2006" s="375" t="s">
        <v>389</v>
      </c>
      <c r="H2006" s="375" t="s">
        <v>400</v>
      </c>
      <c r="I2006" s="763">
        <v>2.3500005568426909E-4</v>
      </c>
      <c r="J2006" s="375" t="s">
        <v>1023</v>
      </c>
      <c r="K2006" s="375" t="s">
        <v>477</v>
      </c>
      <c r="L2006" s="375" t="s">
        <v>1024</v>
      </c>
      <c r="M2006" s="375" t="s">
        <v>475</v>
      </c>
      <c r="N2006" s="831" t="s">
        <v>939</v>
      </c>
      <c r="U2006" s="862"/>
    </row>
    <row r="2007" spans="1:21" x14ac:dyDescent="0.4">
      <c r="A2007" s="428" t="s">
        <v>49</v>
      </c>
      <c r="B2007" s="375" t="s">
        <v>418</v>
      </c>
      <c r="C2007" s="375" t="s">
        <v>65</v>
      </c>
      <c r="D2007" s="375" t="s">
        <v>53</v>
      </c>
      <c r="E2007" s="378"/>
      <c r="F2007" s="824">
        <v>0.39</v>
      </c>
      <c r="G2007" s="375" t="s">
        <v>390</v>
      </c>
      <c r="H2007" s="375" t="s">
        <v>400</v>
      </c>
      <c r="I2007" s="763">
        <v>2.8400006729503167E-5</v>
      </c>
      <c r="J2007" s="375" t="s">
        <v>1023</v>
      </c>
      <c r="K2007" s="375" t="s">
        <v>477</v>
      </c>
      <c r="L2007" s="375" t="s">
        <v>1024</v>
      </c>
      <c r="M2007" s="375" t="s">
        <v>475</v>
      </c>
      <c r="N2007" s="831" t="s">
        <v>939</v>
      </c>
      <c r="U2007" s="862"/>
    </row>
    <row r="2008" spans="1:21" x14ac:dyDescent="0.4">
      <c r="A2008" s="428" t="s">
        <v>49</v>
      </c>
      <c r="B2008" s="375" t="s">
        <v>418</v>
      </c>
      <c r="C2008" s="375" t="s">
        <v>65</v>
      </c>
      <c r="D2008" s="375" t="s">
        <v>53</v>
      </c>
      <c r="E2008" s="378"/>
      <c r="F2008" s="824">
        <v>0.39</v>
      </c>
      <c r="G2008" s="375" t="s">
        <v>391</v>
      </c>
      <c r="H2008" s="375" t="s">
        <v>400</v>
      </c>
      <c r="I2008" s="763">
        <v>8.2700019596123672E-6</v>
      </c>
      <c r="J2008" s="375" t="s">
        <v>1023</v>
      </c>
      <c r="K2008" s="375" t="s">
        <v>477</v>
      </c>
      <c r="L2008" s="375" t="s">
        <v>1024</v>
      </c>
      <c r="M2008" s="375" t="s">
        <v>475</v>
      </c>
      <c r="N2008" s="831" t="s">
        <v>939</v>
      </c>
      <c r="U2008" s="862"/>
    </row>
    <row r="2009" spans="1:21" x14ac:dyDescent="0.4">
      <c r="A2009" s="428" t="s">
        <v>49</v>
      </c>
      <c r="B2009" s="375" t="s">
        <v>418</v>
      </c>
      <c r="C2009" s="375" t="s">
        <v>65</v>
      </c>
      <c r="D2009" s="375" t="s">
        <v>53</v>
      </c>
      <c r="E2009" s="378"/>
      <c r="F2009" s="824">
        <v>0.39</v>
      </c>
      <c r="G2009" s="375" t="s">
        <v>392</v>
      </c>
      <c r="H2009" s="375" t="s">
        <v>400</v>
      </c>
      <c r="I2009" s="763">
        <v>4.910001163445794E-6</v>
      </c>
      <c r="J2009" s="375" t="s">
        <v>1023</v>
      </c>
      <c r="K2009" s="375" t="s">
        <v>477</v>
      </c>
      <c r="L2009" s="375" t="s">
        <v>1024</v>
      </c>
      <c r="M2009" s="375" t="s">
        <v>475</v>
      </c>
      <c r="N2009" s="831" t="s">
        <v>939</v>
      </c>
      <c r="U2009" s="862"/>
    </row>
    <row r="2010" spans="1:21" x14ac:dyDescent="0.4">
      <c r="A2010" s="428" t="s">
        <v>49</v>
      </c>
      <c r="B2010" s="375" t="s">
        <v>418</v>
      </c>
      <c r="C2010" s="375" t="s">
        <v>65</v>
      </c>
      <c r="D2010" s="375" t="s">
        <v>53</v>
      </c>
      <c r="E2010" s="378"/>
      <c r="F2010" s="824">
        <v>0.39</v>
      </c>
      <c r="G2010" s="375" t="s">
        <v>393</v>
      </c>
      <c r="H2010" s="375" t="s">
        <v>400</v>
      </c>
      <c r="I2010" s="763">
        <v>3.5561008426333167E-7</v>
      </c>
      <c r="J2010" s="375" t="s">
        <v>1023</v>
      </c>
      <c r="K2010" s="375" t="s">
        <v>477</v>
      </c>
      <c r="L2010" s="375" t="s">
        <v>1024</v>
      </c>
      <c r="M2010" s="375" t="s">
        <v>475</v>
      </c>
      <c r="N2010" s="831" t="s">
        <v>939</v>
      </c>
      <c r="U2010" s="862"/>
    </row>
    <row r="2011" spans="1:21" x14ac:dyDescent="0.4">
      <c r="A2011" s="428" t="s">
        <v>49</v>
      </c>
      <c r="B2011" s="375" t="s">
        <v>418</v>
      </c>
      <c r="C2011" s="375" t="s">
        <v>65</v>
      </c>
      <c r="D2011" s="375" t="s">
        <v>53</v>
      </c>
      <c r="E2011" s="378"/>
      <c r="F2011" s="824">
        <v>0.39</v>
      </c>
      <c r="G2011" s="375" t="s">
        <v>394</v>
      </c>
      <c r="H2011" s="375" t="s">
        <v>400</v>
      </c>
      <c r="I2011" s="763">
        <v>6.6987015872860153E-7</v>
      </c>
      <c r="J2011" s="375" t="s">
        <v>1023</v>
      </c>
      <c r="K2011" s="375" t="s">
        <v>477</v>
      </c>
      <c r="L2011" s="375" t="s">
        <v>1024</v>
      </c>
      <c r="M2011" s="375" t="s">
        <v>475</v>
      </c>
      <c r="N2011" s="831" t="s">
        <v>939</v>
      </c>
      <c r="U2011" s="862"/>
    </row>
    <row r="2012" spans="1:21" x14ac:dyDescent="0.4">
      <c r="A2012" s="428" t="s">
        <v>49</v>
      </c>
      <c r="B2012" s="375" t="s">
        <v>418</v>
      </c>
      <c r="C2012" s="375" t="s">
        <v>65</v>
      </c>
      <c r="D2012" s="375" t="s">
        <v>53</v>
      </c>
      <c r="E2012" s="378"/>
      <c r="F2012" s="824">
        <v>0.39</v>
      </c>
      <c r="G2012" s="375" t="s">
        <v>395</v>
      </c>
      <c r="H2012" s="375" t="s">
        <v>400</v>
      </c>
      <c r="I2012" s="763">
        <v>9.0000021325890309E-6</v>
      </c>
      <c r="J2012" s="375" t="s">
        <v>1023</v>
      </c>
      <c r="K2012" s="375" t="s">
        <v>477</v>
      </c>
      <c r="L2012" s="375" t="s">
        <v>1024</v>
      </c>
      <c r="M2012" s="375" t="s">
        <v>475</v>
      </c>
      <c r="N2012" s="831" t="s">
        <v>939</v>
      </c>
      <c r="U2012" s="862"/>
    </row>
    <row r="2013" spans="1:21" x14ac:dyDescent="0.4">
      <c r="A2013" s="428" t="s">
        <v>49</v>
      </c>
      <c r="B2013" s="375" t="s">
        <v>418</v>
      </c>
      <c r="C2013" s="375" t="s">
        <v>65</v>
      </c>
      <c r="D2013" s="375" t="s">
        <v>53</v>
      </c>
      <c r="E2013" s="378"/>
      <c r="F2013" s="824">
        <v>0.39</v>
      </c>
      <c r="G2013" s="375" t="s">
        <v>396</v>
      </c>
      <c r="H2013" s="375" t="s">
        <v>400</v>
      </c>
      <c r="I2013" s="763">
        <v>1.3500003198883547E-5</v>
      </c>
      <c r="J2013" s="375" t="s">
        <v>1023</v>
      </c>
      <c r="K2013" s="375" t="s">
        <v>477</v>
      </c>
      <c r="L2013" s="375" t="s">
        <v>1024</v>
      </c>
      <c r="M2013" s="375" t="s">
        <v>475</v>
      </c>
      <c r="N2013" s="831" t="s">
        <v>939</v>
      </c>
      <c r="U2013" s="862"/>
    </row>
    <row r="2014" spans="1:21" x14ac:dyDescent="0.4">
      <c r="A2014" s="428" t="s">
        <v>49</v>
      </c>
      <c r="B2014" s="375" t="s">
        <v>418</v>
      </c>
      <c r="C2014" s="375" t="s">
        <v>65</v>
      </c>
      <c r="D2014" s="375" t="s">
        <v>53</v>
      </c>
      <c r="E2014" s="378"/>
      <c r="F2014" s="824">
        <v>0.39</v>
      </c>
      <c r="G2014" s="375" t="s">
        <v>1025</v>
      </c>
      <c r="H2014" s="375" t="s">
        <v>400</v>
      </c>
      <c r="I2014" s="763">
        <v>0.87524327301858795</v>
      </c>
      <c r="J2014" s="375" t="s">
        <v>1023</v>
      </c>
      <c r="K2014" s="375" t="s">
        <v>477</v>
      </c>
      <c r="L2014" s="375" t="s">
        <v>1024</v>
      </c>
      <c r="M2014" s="375" t="s">
        <v>475</v>
      </c>
      <c r="N2014" s="831" t="s">
        <v>939</v>
      </c>
      <c r="U2014" s="862"/>
    </row>
    <row r="2015" spans="1:21" x14ac:dyDescent="0.4">
      <c r="A2015" s="428" t="s">
        <v>49</v>
      </c>
      <c r="B2015" s="375" t="s">
        <v>418</v>
      </c>
      <c r="C2015" s="375" t="s">
        <v>65</v>
      </c>
      <c r="D2015" s="375" t="s">
        <v>53</v>
      </c>
      <c r="E2015" s="378"/>
      <c r="F2015" s="824">
        <v>0.39</v>
      </c>
      <c r="G2015" s="375" t="s">
        <v>387</v>
      </c>
      <c r="H2015" s="375" t="s">
        <v>401</v>
      </c>
      <c r="I2015" s="378">
        <v>1.7118087714163085E-6</v>
      </c>
      <c r="J2015" s="375" t="s">
        <v>1023</v>
      </c>
      <c r="K2015" s="375" t="s">
        <v>477</v>
      </c>
      <c r="L2015" s="375" t="s">
        <v>1024</v>
      </c>
      <c r="M2015" s="375" t="s">
        <v>475</v>
      </c>
      <c r="N2015" s="831" t="s">
        <v>941</v>
      </c>
      <c r="U2015" s="862"/>
    </row>
    <row r="2016" spans="1:21" x14ac:dyDescent="0.4">
      <c r="A2016" s="428" t="s">
        <v>49</v>
      </c>
      <c r="B2016" s="375" t="s">
        <v>418</v>
      </c>
      <c r="C2016" s="375" t="s">
        <v>65</v>
      </c>
      <c r="D2016" s="375" t="s">
        <v>53</v>
      </c>
      <c r="E2016" s="378"/>
      <c r="F2016" s="824">
        <v>0.39</v>
      </c>
      <c r="G2016" s="375" t="s">
        <v>388</v>
      </c>
      <c r="H2016" s="375" t="s">
        <v>401</v>
      </c>
      <c r="I2016" s="378">
        <v>2.0561729266239141E-5</v>
      </c>
      <c r="J2016" s="375" t="s">
        <v>1023</v>
      </c>
      <c r="K2016" s="375" t="s">
        <v>477</v>
      </c>
      <c r="L2016" s="375" t="s">
        <v>1024</v>
      </c>
      <c r="M2016" s="375" t="s">
        <v>475</v>
      </c>
      <c r="N2016" s="831" t="s">
        <v>941</v>
      </c>
      <c r="U2016" s="862"/>
    </row>
    <row r="2017" spans="1:21" x14ac:dyDescent="0.4">
      <c r="A2017" s="428" t="s">
        <v>49</v>
      </c>
      <c r="B2017" s="375" t="s">
        <v>418</v>
      </c>
      <c r="C2017" s="375" t="s">
        <v>65</v>
      </c>
      <c r="D2017" s="375" t="s">
        <v>53</v>
      </c>
      <c r="E2017" s="378"/>
      <c r="F2017" s="824">
        <v>0.39</v>
      </c>
      <c r="G2017" s="375" t="s">
        <v>389</v>
      </c>
      <c r="H2017" s="375" t="s">
        <v>401</v>
      </c>
      <c r="I2017" s="378">
        <v>2.3582842848193105E-4</v>
      </c>
      <c r="J2017" s="375" t="s">
        <v>1023</v>
      </c>
      <c r="K2017" s="375" t="s">
        <v>477</v>
      </c>
      <c r="L2017" s="375" t="s">
        <v>1024</v>
      </c>
      <c r="M2017" s="375" t="s">
        <v>475</v>
      </c>
      <c r="N2017" s="831" t="s">
        <v>941</v>
      </c>
      <c r="U2017" s="862"/>
    </row>
    <row r="2018" spans="1:21" x14ac:dyDescent="0.4">
      <c r="A2018" s="428" t="s">
        <v>49</v>
      </c>
      <c r="B2018" s="375" t="s">
        <v>418</v>
      </c>
      <c r="C2018" s="375" t="s">
        <v>65</v>
      </c>
      <c r="D2018" s="375" t="s">
        <v>53</v>
      </c>
      <c r="E2018" s="378"/>
      <c r="F2018" s="824">
        <v>0.39</v>
      </c>
      <c r="G2018" s="375" t="s">
        <v>390</v>
      </c>
      <c r="H2018" s="375" t="s">
        <v>401</v>
      </c>
      <c r="I2018" s="378">
        <v>2.8902185583531793E-5</v>
      </c>
      <c r="J2018" s="375" t="s">
        <v>1023</v>
      </c>
      <c r="K2018" s="375" t="s">
        <v>477</v>
      </c>
      <c r="L2018" s="375" t="s">
        <v>1024</v>
      </c>
      <c r="M2018" s="375" t="s">
        <v>475</v>
      </c>
      <c r="N2018" s="831" t="s">
        <v>941</v>
      </c>
      <c r="U2018" s="862"/>
    </row>
    <row r="2019" spans="1:21" x14ac:dyDescent="0.4">
      <c r="A2019" s="428" t="s">
        <v>49</v>
      </c>
      <c r="B2019" s="375" t="s">
        <v>418</v>
      </c>
      <c r="C2019" s="375" t="s">
        <v>65</v>
      </c>
      <c r="D2019" s="375" t="s">
        <v>53</v>
      </c>
      <c r="E2019" s="378"/>
      <c r="F2019" s="824">
        <v>0.39</v>
      </c>
      <c r="G2019" s="375" t="s">
        <v>391</v>
      </c>
      <c r="H2019" s="375" t="s">
        <v>401</v>
      </c>
      <c r="I2019" s="378">
        <v>8.501822233971292E-6</v>
      </c>
      <c r="J2019" s="375" t="s">
        <v>1023</v>
      </c>
      <c r="K2019" s="375" t="s">
        <v>477</v>
      </c>
      <c r="L2019" s="375" t="s">
        <v>1024</v>
      </c>
      <c r="M2019" s="375" t="s">
        <v>475</v>
      </c>
      <c r="N2019" s="831" t="s">
        <v>941</v>
      </c>
      <c r="U2019" s="862"/>
    </row>
    <row r="2020" spans="1:21" x14ac:dyDescent="0.4">
      <c r="A2020" s="428" t="s">
        <v>49</v>
      </c>
      <c r="B2020" s="375" t="s">
        <v>418</v>
      </c>
      <c r="C2020" s="375" t="s">
        <v>65</v>
      </c>
      <c r="D2020" s="375" t="s">
        <v>53</v>
      </c>
      <c r="E2020" s="378"/>
      <c r="F2020" s="824">
        <v>0.39</v>
      </c>
      <c r="G2020" s="375" t="s">
        <v>392</v>
      </c>
      <c r="H2020" s="375" t="s">
        <v>401</v>
      </c>
      <c r="I2020" s="378">
        <v>7.738605083349976E-6</v>
      </c>
      <c r="J2020" s="375" t="s">
        <v>1023</v>
      </c>
      <c r="K2020" s="375" t="s">
        <v>477</v>
      </c>
      <c r="L2020" s="375" t="s">
        <v>1024</v>
      </c>
      <c r="M2020" s="375" t="s">
        <v>475</v>
      </c>
      <c r="N2020" s="831" t="s">
        <v>941</v>
      </c>
      <c r="U2020" s="862"/>
    </row>
    <row r="2021" spans="1:21" x14ac:dyDescent="0.4">
      <c r="A2021" s="428" t="s">
        <v>49</v>
      </c>
      <c r="B2021" s="375" t="s">
        <v>418</v>
      </c>
      <c r="C2021" s="375" t="s">
        <v>65</v>
      </c>
      <c r="D2021" s="375" t="s">
        <v>53</v>
      </c>
      <c r="E2021" s="378"/>
      <c r="F2021" s="824">
        <v>0.39</v>
      </c>
      <c r="G2021" s="375" t="s">
        <v>393</v>
      </c>
      <c r="H2021" s="375" t="s">
        <v>401</v>
      </c>
      <c r="I2021" s="378">
        <v>3.5993377949097536E-7</v>
      </c>
      <c r="J2021" s="375" t="s">
        <v>1023</v>
      </c>
      <c r="K2021" s="375" t="s">
        <v>477</v>
      </c>
      <c r="L2021" s="375" t="s">
        <v>1024</v>
      </c>
      <c r="M2021" s="375" t="s">
        <v>475</v>
      </c>
      <c r="N2021" s="831" t="s">
        <v>941</v>
      </c>
      <c r="U2021" s="862"/>
    </row>
    <row r="2022" spans="1:21" x14ac:dyDescent="0.4">
      <c r="A2022" s="428" t="s">
        <v>49</v>
      </c>
      <c r="B2022" s="375" t="s">
        <v>418</v>
      </c>
      <c r="C2022" s="375" t="s">
        <v>65</v>
      </c>
      <c r="D2022" s="375" t="s">
        <v>53</v>
      </c>
      <c r="E2022" s="378"/>
      <c r="F2022" s="824">
        <v>0.39</v>
      </c>
      <c r="G2022" s="375" t="s">
        <v>394</v>
      </c>
      <c r="H2022" s="375" t="s">
        <v>401</v>
      </c>
      <c r="I2022" s="378">
        <v>6.7934052968836616E-7</v>
      </c>
      <c r="J2022" s="375" t="s">
        <v>1023</v>
      </c>
      <c r="K2022" s="375" t="s">
        <v>477</v>
      </c>
      <c r="L2022" s="375" t="s">
        <v>1024</v>
      </c>
      <c r="M2022" s="375" t="s">
        <v>475</v>
      </c>
      <c r="N2022" s="831" t="s">
        <v>941</v>
      </c>
      <c r="U2022" s="862"/>
    </row>
    <row r="2023" spans="1:21" x14ac:dyDescent="0.4">
      <c r="A2023" s="428" t="s">
        <v>49</v>
      </c>
      <c r="B2023" s="375" t="s">
        <v>418</v>
      </c>
      <c r="C2023" s="375" t="s">
        <v>65</v>
      </c>
      <c r="D2023" s="375" t="s">
        <v>53</v>
      </c>
      <c r="E2023" s="375"/>
      <c r="F2023" s="824">
        <v>0.39</v>
      </c>
      <c r="G2023" s="375" t="s">
        <v>395</v>
      </c>
      <c r="H2023" s="375" t="s">
        <v>401</v>
      </c>
      <c r="I2023" s="378">
        <v>1.0288504837070885E-5</v>
      </c>
      <c r="J2023" s="375" t="s">
        <v>1023</v>
      </c>
      <c r="K2023" s="375" t="s">
        <v>477</v>
      </c>
      <c r="L2023" s="375" t="s">
        <v>1024</v>
      </c>
      <c r="M2023" s="375" t="s">
        <v>475</v>
      </c>
      <c r="N2023" s="831" t="s">
        <v>941</v>
      </c>
      <c r="U2023" s="862"/>
    </row>
    <row r="2024" spans="1:21" x14ac:dyDescent="0.4">
      <c r="A2024" s="428" t="s">
        <v>49</v>
      </c>
      <c r="B2024" s="375" t="s">
        <v>418</v>
      </c>
      <c r="C2024" s="375" t="s">
        <v>65</v>
      </c>
      <c r="D2024" s="375" t="s">
        <v>53</v>
      </c>
      <c r="E2024" s="375"/>
      <c r="F2024" s="824">
        <v>0.39</v>
      </c>
      <c r="G2024" s="375" t="s">
        <v>396</v>
      </c>
      <c r="H2024" s="375" t="s">
        <v>401</v>
      </c>
      <c r="I2024" s="378">
        <v>1.3507889644072333E-5</v>
      </c>
      <c r="J2024" s="375" t="s">
        <v>1023</v>
      </c>
      <c r="K2024" s="375" t="s">
        <v>477</v>
      </c>
      <c r="L2024" s="375" t="s">
        <v>1024</v>
      </c>
      <c r="M2024" s="375" t="s">
        <v>475</v>
      </c>
      <c r="N2024" s="831" t="s">
        <v>941</v>
      </c>
      <c r="U2024" s="862"/>
    </row>
    <row r="2025" spans="1:21" x14ac:dyDescent="0.4">
      <c r="A2025" s="428" t="s">
        <v>49</v>
      </c>
      <c r="B2025" s="375" t="s">
        <v>418</v>
      </c>
      <c r="C2025" s="375" t="s">
        <v>65</v>
      </c>
      <c r="D2025" s="375" t="s">
        <v>53</v>
      </c>
      <c r="E2025" s="375"/>
      <c r="F2025" s="824">
        <v>0.39</v>
      </c>
      <c r="G2025" s="375" t="s">
        <v>1025</v>
      </c>
      <c r="H2025" s="375" t="s">
        <v>401</v>
      </c>
      <c r="I2025" s="378">
        <v>0.87603964555200775</v>
      </c>
      <c r="J2025" s="375" t="s">
        <v>1023</v>
      </c>
      <c r="K2025" s="375" t="s">
        <v>477</v>
      </c>
      <c r="L2025" s="375" t="s">
        <v>1024</v>
      </c>
      <c r="M2025" s="375" t="s">
        <v>475</v>
      </c>
      <c r="N2025" s="831" t="s">
        <v>941</v>
      </c>
      <c r="U2025" s="862"/>
    </row>
    <row r="2026" spans="1:21" x14ac:dyDescent="0.4">
      <c r="A2026" s="428" t="s">
        <v>49</v>
      </c>
      <c r="B2026" s="375" t="s">
        <v>418</v>
      </c>
      <c r="C2026" s="375" t="s">
        <v>65</v>
      </c>
      <c r="D2026" s="375" t="s">
        <v>406</v>
      </c>
      <c r="E2026" s="375" t="s">
        <v>717</v>
      </c>
      <c r="F2026" s="824">
        <v>0.34300000000000003</v>
      </c>
      <c r="G2026" s="375" t="s">
        <v>387</v>
      </c>
      <c r="H2026" s="375" t="s">
        <v>400</v>
      </c>
      <c r="I2026" s="763">
        <v>1.8000004265178062E-5</v>
      </c>
      <c r="J2026" s="375" t="s">
        <v>1023</v>
      </c>
      <c r="K2026" s="375" t="s">
        <v>477</v>
      </c>
      <c r="L2026" s="375" t="s">
        <v>1024</v>
      </c>
      <c r="M2026" s="375" t="s">
        <v>475</v>
      </c>
      <c r="N2026" s="831" t="s">
        <v>945</v>
      </c>
      <c r="U2026" s="862"/>
    </row>
    <row r="2027" spans="1:21" x14ac:dyDescent="0.4">
      <c r="A2027" s="428" t="s">
        <v>49</v>
      </c>
      <c r="B2027" s="375" t="s">
        <v>418</v>
      </c>
      <c r="C2027" s="375" t="s">
        <v>65</v>
      </c>
      <c r="D2027" s="375" t="s">
        <v>406</v>
      </c>
      <c r="E2027" s="375" t="s">
        <v>717</v>
      </c>
      <c r="F2027" s="824">
        <v>0.34300000000000003</v>
      </c>
      <c r="G2027" s="375" t="s">
        <v>388</v>
      </c>
      <c r="H2027" s="375" t="s">
        <v>400</v>
      </c>
      <c r="I2027" s="763">
        <v>1.4700003483228752E-4</v>
      </c>
      <c r="J2027" s="375" t="s">
        <v>1023</v>
      </c>
      <c r="K2027" s="375" t="s">
        <v>477</v>
      </c>
      <c r="L2027" s="375" t="s">
        <v>1024</v>
      </c>
      <c r="M2027" s="375" t="s">
        <v>475</v>
      </c>
      <c r="N2027" s="831" t="s">
        <v>945</v>
      </c>
      <c r="U2027" s="862"/>
    </row>
    <row r="2028" spans="1:21" x14ac:dyDescent="0.4">
      <c r="A2028" s="428" t="s">
        <v>49</v>
      </c>
      <c r="B2028" s="375" t="s">
        <v>418</v>
      </c>
      <c r="C2028" s="375" t="s">
        <v>65</v>
      </c>
      <c r="D2028" s="375" t="s">
        <v>406</v>
      </c>
      <c r="E2028" s="375" t="s">
        <v>717</v>
      </c>
      <c r="F2028" s="824">
        <v>0.34300000000000003</v>
      </c>
      <c r="G2028" s="375" t="s">
        <v>389</v>
      </c>
      <c r="H2028" s="375" t="s">
        <v>400</v>
      </c>
      <c r="I2028" s="763">
        <v>1.4720003487967836E-3</v>
      </c>
      <c r="J2028" s="375" t="s">
        <v>1023</v>
      </c>
      <c r="K2028" s="375" t="s">
        <v>477</v>
      </c>
      <c r="L2028" s="375" t="s">
        <v>1024</v>
      </c>
      <c r="M2028" s="375" t="s">
        <v>475</v>
      </c>
      <c r="N2028" s="831" t="s">
        <v>945</v>
      </c>
      <c r="U2028" s="862"/>
    </row>
    <row r="2029" spans="1:21" x14ac:dyDescent="0.4">
      <c r="A2029" s="428" t="s">
        <v>49</v>
      </c>
      <c r="B2029" s="375" t="s">
        <v>418</v>
      </c>
      <c r="C2029" s="375" t="s">
        <v>65</v>
      </c>
      <c r="D2029" s="375" t="s">
        <v>406</v>
      </c>
      <c r="E2029" s="375" t="s">
        <v>717</v>
      </c>
      <c r="F2029" s="824">
        <v>0.34300000000000003</v>
      </c>
      <c r="G2029" s="375" t="s">
        <v>390</v>
      </c>
      <c r="H2029" s="375" t="s">
        <v>400</v>
      </c>
      <c r="I2029" s="763">
        <v>1.8600004407350664E-4</v>
      </c>
      <c r="J2029" s="375" t="s">
        <v>1023</v>
      </c>
      <c r="K2029" s="375" t="s">
        <v>477</v>
      </c>
      <c r="L2029" s="375" t="s">
        <v>1024</v>
      </c>
      <c r="M2029" s="375" t="s">
        <v>475</v>
      </c>
      <c r="N2029" s="831" t="s">
        <v>945</v>
      </c>
      <c r="U2029" s="862"/>
    </row>
    <row r="2030" spans="1:21" x14ac:dyDescent="0.4">
      <c r="A2030" s="428" t="s">
        <v>49</v>
      </c>
      <c r="B2030" s="375" t="s">
        <v>418</v>
      </c>
      <c r="C2030" s="375" t="s">
        <v>65</v>
      </c>
      <c r="D2030" s="375" t="s">
        <v>406</v>
      </c>
      <c r="E2030" s="375" t="s">
        <v>717</v>
      </c>
      <c r="F2030" s="824">
        <v>0.34300000000000003</v>
      </c>
      <c r="G2030" s="375" t="s">
        <v>391</v>
      </c>
      <c r="H2030" s="375" t="s">
        <v>400</v>
      </c>
      <c r="I2030" s="763">
        <v>1.6100003814964825E-4</v>
      </c>
      <c r="J2030" s="375" t="s">
        <v>1023</v>
      </c>
      <c r="K2030" s="375" t="s">
        <v>477</v>
      </c>
      <c r="L2030" s="375" t="s">
        <v>1024</v>
      </c>
      <c r="M2030" s="375" t="s">
        <v>475</v>
      </c>
      <c r="N2030" s="831" t="s">
        <v>945</v>
      </c>
      <c r="U2030" s="862"/>
    </row>
    <row r="2031" spans="1:21" x14ac:dyDescent="0.4">
      <c r="A2031" s="428" t="s">
        <v>49</v>
      </c>
      <c r="B2031" s="375" t="s">
        <v>418</v>
      </c>
      <c r="C2031" s="375" t="s">
        <v>65</v>
      </c>
      <c r="D2031" s="375" t="s">
        <v>406</v>
      </c>
      <c r="E2031" s="375" t="s">
        <v>717</v>
      </c>
      <c r="F2031" s="824">
        <v>0.34300000000000003</v>
      </c>
      <c r="G2031" s="375" t="s">
        <v>392</v>
      </c>
      <c r="H2031" s="375" t="s">
        <v>400</v>
      </c>
      <c r="I2031" s="763">
        <v>3.0430007210520468E-3</v>
      </c>
      <c r="J2031" s="375" t="s">
        <v>1023</v>
      </c>
      <c r="K2031" s="375" t="s">
        <v>477</v>
      </c>
      <c r="L2031" s="375" t="s">
        <v>1024</v>
      </c>
      <c r="M2031" s="375" t="s">
        <v>475</v>
      </c>
      <c r="N2031" s="831" t="s">
        <v>945</v>
      </c>
      <c r="U2031" s="862"/>
    </row>
    <row r="2032" spans="1:21" x14ac:dyDescent="0.4">
      <c r="A2032" s="428" t="s">
        <v>49</v>
      </c>
      <c r="B2032" s="375" t="s">
        <v>418</v>
      </c>
      <c r="C2032" s="375" t="s">
        <v>65</v>
      </c>
      <c r="D2032" s="375" t="s">
        <v>406</v>
      </c>
      <c r="E2032" s="375" t="s">
        <v>717</v>
      </c>
      <c r="F2032" s="824">
        <v>0.34300000000000003</v>
      </c>
      <c r="G2032" s="375" t="s">
        <v>393</v>
      </c>
      <c r="H2032" s="375" t="s">
        <v>400</v>
      </c>
      <c r="I2032" s="763">
        <v>6.9230016404348731E-6</v>
      </c>
      <c r="J2032" s="375" t="s">
        <v>1023</v>
      </c>
      <c r="K2032" s="375" t="s">
        <v>477</v>
      </c>
      <c r="L2032" s="375" t="s">
        <v>1024</v>
      </c>
      <c r="M2032" s="375" t="s">
        <v>475</v>
      </c>
      <c r="N2032" s="831" t="s">
        <v>945</v>
      </c>
      <c r="U2032" s="862"/>
    </row>
    <row r="2033" spans="1:21" x14ac:dyDescent="0.4">
      <c r="A2033" s="428" t="s">
        <v>49</v>
      </c>
      <c r="B2033" s="375" t="s">
        <v>418</v>
      </c>
      <c r="C2033" s="375" t="s">
        <v>65</v>
      </c>
      <c r="D2033" s="375" t="s">
        <v>406</v>
      </c>
      <c r="E2033" s="375" t="s">
        <v>717</v>
      </c>
      <c r="F2033" s="824">
        <v>0.34300000000000003</v>
      </c>
      <c r="G2033" s="375" t="s">
        <v>394</v>
      </c>
      <c r="H2033" s="375" t="s">
        <v>400</v>
      </c>
      <c r="I2033" s="763">
        <v>1.3041003090121508E-5</v>
      </c>
      <c r="J2033" s="375" t="s">
        <v>1023</v>
      </c>
      <c r="K2033" s="375" t="s">
        <v>477</v>
      </c>
      <c r="L2033" s="375" t="s">
        <v>1024</v>
      </c>
      <c r="M2033" s="375" t="s">
        <v>475</v>
      </c>
      <c r="N2033" s="831" t="s">
        <v>945</v>
      </c>
      <c r="U2033" s="862"/>
    </row>
    <row r="2034" spans="1:21" x14ac:dyDescent="0.4">
      <c r="A2034" s="428" t="s">
        <v>49</v>
      </c>
      <c r="B2034" s="375" t="s">
        <v>418</v>
      </c>
      <c r="C2034" s="375" t="s">
        <v>65</v>
      </c>
      <c r="D2034" s="375" t="s">
        <v>406</v>
      </c>
      <c r="E2034" s="375" t="s">
        <v>717</v>
      </c>
      <c r="F2034" s="824">
        <v>0.34300000000000003</v>
      </c>
      <c r="G2034" s="375" t="s">
        <v>395</v>
      </c>
      <c r="H2034" s="375" t="s">
        <v>400</v>
      </c>
      <c r="I2034" s="763">
        <v>1.000000236954337E-5</v>
      </c>
      <c r="J2034" s="375" t="s">
        <v>1023</v>
      </c>
      <c r="K2034" s="375" t="s">
        <v>477</v>
      </c>
      <c r="L2034" s="375" t="s">
        <v>1024</v>
      </c>
      <c r="M2034" s="375" t="s">
        <v>475</v>
      </c>
      <c r="N2034" s="831" t="s">
        <v>945</v>
      </c>
      <c r="U2034" s="862"/>
    </row>
    <row r="2035" spans="1:21" x14ac:dyDescent="0.4">
      <c r="A2035" s="428" t="s">
        <v>49</v>
      </c>
      <c r="B2035" s="375" t="s">
        <v>418</v>
      </c>
      <c r="C2035" s="375" t="s">
        <v>65</v>
      </c>
      <c r="D2035" s="375" t="s">
        <v>406</v>
      </c>
      <c r="E2035" s="375" t="s">
        <v>717</v>
      </c>
      <c r="F2035" s="824">
        <v>0.34300000000000003</v>
      </c>
      <c r="G2035" s="375" t="s">
        <v>396</v>
      </c>
      <c r="H2035" s="375" t="s">
        <v>400</v>
      </c>
      <c r="I2035" s="763">
        <v>1.6000003791269388E-5</v>
      </c>
      <c r="J2035" s="375" t="s">
        <v>1023</v>
      </c>
      <c r="K2035" s="375" t="s">
        <v>477</v>
      </c>
      <c r="L2035" s="375" t="s">
        <v>1024</v>
      </c>
      <c r="M2035" s="375" t="s">
        <v>475</v>
      </c>
      <c r="N2035" s="831" t="s">
        <v>945</v>
      </c>
      <c r="U2035" s="862"/>
    </row>
    <row r="2036" spans="1:21" x14ac:dyDescent="0.4">
      <c r="A2036" s="428" t="s">
        <v>49</v>
      </c>
      <c r="B2036" s="375" t="s">
        <v>418</v>
      </c>
      <c r="C2036" s="375" t="s">
        <v>65</v>
      </c>
      <c r="D2036" s="375" t="s">
        <v>406</v>
      </c>
      <c r="E2036" s="375" t="s">
        <v>717</v>
      </c>
      <c r="F2036" s="824">
        <v>0.34300000000000003</v>
      </c>
      <c r="G2036" s="375" t="s">
        <v>1025</v>
      </c>
      <c r="H2036" s="375" t="s">
        <v>400</v>
      </c>
      <c r="I2036" s="763">
        <v>0.99491827769468344</v>
      </c>
      <c r="J2036" s="375" t="s">
        <v>1023</v>
      </c>
      <c r="K2036" s="375" t="s">
        <v>477</v>
      </c>
      <c r="L2036" s="375" t="s">
        <v>1024</v>
      </c>
      <c r="M2036" s="375" t="s">
        <v>475</v>
      </c>
      <c r="N2036" s="831" t="s">
        <v>945</v>
      </c>
      <c r="U2036" s="862"/>
    </row>
    <row r="2037" spans="1:21" x14ac:dyDescent="0.4">
      <c r="A2037" s="428" t="s">
        <v>49</v>
      </c>
      <c r="B2037" s="375" t="s">
        <v>418</v>
      </c>
      <c r="C2037" s="375" t="s">
        <v>65</v>
      </c>
      <c r="D2037" s="375" t="s">
        <v>406</v>
      </c>
      <c r="E2037" s="375" t="s">
        <v>717</v>
      </c>
      <c r="F2037" s="824">
        <v>0.34300000000000003</v>
      </c>
      <c r="G2037" s="375" t="s">
        <v>387</v>
      </c>
      <c r="H2037" s="375" t="s">
        <v>401</v>
      </c>
      <c r="I2037" s="378">
        <v>1.8811812823335467E-5</v>
      </c>
      <c r="J2037" s="375" t="s">
        <v>1023</v>
      </c>
      <c r="K2037" s="375" t="s">
        <v>477</v>
      </c>
      <c r="L2037" s="375" t="s">
        <v>1024</v>
      </c>
      <c r="M2037" s="375" t="s">
        <v>475</v>
      </c>
      <c r="N2037" s="831" t="s">
        <v>947</v>
      </c>
      <c r="U2037" s="862"/>
    </row>
    <row r="2038" spans="1:21" x14ac:dyDescent="0.4">
      <c r="A2038" s="428" t="s">
        <v>49</v>
      </c>
      <c r="B2038" s="375" t="s">
        <v>418</v>
      </c>
      <c r="C2038" s="375" t="s">
        <v>65</v>
      </c>
      <c r="D2038" s="375" t="s">
        <v>406</v>
      </c>
      <c r="E2038" s="375" t="s">
        <v>717</v>
      </c>
      <c r="F2038" s="824">
        <v>0.34300000000000003</v>
      </c>
      <c r="G2038" s="375" t="s">
        <v>388</v>
      </c>
      <c r="H2038" s="375" t="s">
        <v>401</v>
      </c>
      <c r="I2038" s="378">
        <v>1.5246176052051614E-4</v>
      </c>
      <c r="J2038" s="375" t="s">
        <v>1023</v>
      </c>
      <c r="K2038" s="375" t="s">
        <v>477</v>
      </c>
      <c r="L2038" s="375" t="s">
        <v>1024</v>
      </c>
      <c r="M2038" s="375" t="s">
        <v>475</v>
      </c>
      <c r="N2038" s="831" t="s">
        <v>947</v>
      </c>
      <c r="U2038" s="862"/>
    </row>
    <row r="2039" spans="1:21" x14ac:dyDescent="0.4">
      <c r="A2039" s="428" t="s">
        <v>49</v>
      </c>
      <c r="B2039" s="375" t="s">
        <v>418</v>
      </c>
      <c r="C2039" s="375" t="s">
        <v>65</v>
      </c>
      <c r="D2039" s="375" t="s">
        <v>406</v>
      </c>
      <c r="E2039" s="375" t="s">
        <v>717</v>
      </c>
      <c r="F2039" s="824">
        <v>0.34300000000000003</v>
      </c>
      <c r="G2039" s="375" t="s">
        <v>389</v>
      </c>
      <c r="H2039" s="375" t="s">
        <v>401</v>
      </c>
      <c r="I2039" s="378">
        <v>1.4728287215944457E-3</v>
      </c>
      <c r="J2039" s="375" t="s">
        <v>1023</v>
      </c>
      <c r="K2039" s="375" t="s">
        <v>477</v>
      </c>
      <c r="L2039" s="375" t="s">
        <v>1024</v>
      </c>
      <c r="M2039" s="375" t="s">
        <v>475</v>
      </c>
      <c r="N2039" s="831" t="s">
        <v>947</v>
      </c>
      <c r="U2039" s="862"/>
    </row>
    <row r="2040" spans="1:21" x14ac:dyDescent="0.4">
      <c r="A2040" s="428" t="s">
        <v>49</v>
      </c>
      <c r="B2040" s="375" t="s">
        <v>418</v>
      </c>
      <c r="C2040" s="375" t="s">
        <v>65</v>
      </c>
      <c r="D2040" s="375" t="s">
        <v>406</v>
      </c>
      <c r="E2040" s="375" t="s">
        <v>717</v>
      </c>
      <c r="F2040" s="824">
        <v>0.34300000000000003</v>
      </c>
      <c r="G2040" s="375" t="s">
        <v>390</v>
      </c>
      <c r="H2040" s="375" t="s">
        <v>401</v>
      </c>
      <c r="I2040" s="378">
        <v>1.8650222292753525E-4</v>
      </c>
      <c r="J2040" s="375" t="s">
        <v>1023</v>
      </c>
      <c r="K2040" s="375" t="s">
        <v>477</v>
      </c>
      <c r="L2040" s="375" t="s">
        <v>1024</v>
      </c>
      <c r="M2040" s="375" t="s">
        <v>475</v>
      </c>
      <c r="N2040" s="831" t="s">
        <v>947</v>
      </c>
      <c r="U2040" s="862"/>
    </row>
    <row r="2041" spans="1:21" x14ac:dyDescent="0.4">
      <c r="A2041" s="428" t="s">
        <v>49</v>
      </c>
      <c r="B2041" s="375" t="s">
        <v>418</v>
      </c>
      <c r="C2041" s="375" t="s">
        <v>65</v>
      </c>
      <c r="D2041" s="375" t="s">
        <v>406</v>
      </c>
      <c r="E2041" s="375" t="s">
        <v>717</v>
      </c>
      <c r="F2041" s="824">
        <v>0.34300000000000003</v>
      </c>
      <c r="G2041" s="375" t="s">
        <v>391</v>
      </c>
      <c r="H2041" s="375" t="s">
        <v>401</v>
      </c>
      <c r="I2041" s="378">
        <v>1.6123185842400716E-4</v>
      </c>
      <c r="J2041" s="375" t="s">
        <v>1023</v>
      </c>
      <c r="K2041" s="375" t="s">
        <v>477</v>
      </c>
      <c r="L2041" s="375" t="s">
        <v>1024</v>
      </c>
      <c r="M2041" s="375" t="s">
        <v>475</v>
      </c>
      <c r="N2041" s="831" t="s">
        <v>947</v>
      </c>
      <c r="U2041" s="862"/>
    </row>
    <row r="2042" spans="1:21" x14ac:dyDescent="0.4">
      <c r="A2042" s="428" t="s">
        <v>49</v>
      </c>
      <c r="B2042" s="375" t="s">
        <v>418</v>
      </c>
      <c r="C2042" s="375" t="s">
        <v>65</v>
      </c>
      <c r="D2042" s="375" t="s">
        <v>406</v>
      </c>
      <c r="E2042" s="375" t="s">
        <v>717</v>
      </c>
      <c r="F2042" s="824">
        <v>0.34300000000000003</v>
      </c>
      <c r="G2042" s="375" t="s">
        <v>392</v>
      </c>
      <c r="H2042" s="375" t="s">
        <v>401</v>
      </c>
      <c r="I2042" s="378">
        <v>3.0458293249719507E-3</v>
      </c>
      <c r="J2042" s="375" t="s">
        <v>1023</v>
      </c>
      <c r="K2042" s="375" t="s">
        <v>477</v>
      </c>
      <c r="L2042" s="375" t="s">
        <v>1024</v>
      </c>
      <c r="M2042" s="375" t="s">
        <v>475</v>
      </c>
      <c r="N2042" s="831" t="s">
        <v>947</v>
      </c>
      <c r="U2042" s="862"/>
    </row>
    <row r="2043" spans="1:21" x14ac:dyDescent="0.4">
      <c r="A2043" s="428" t="s">
        <v>49</v>
      </c>
      <c r="B2043" s="375" t="s">
        <v>418</v>
      </c>
      <c r="C2043" s="375" t="s">
        <v>65</v>
      </c>
      <c r="D2043" s="375" t="s">
        <v>406</v>
      </c>
      <c r="E2043" s="375" t="s">
        <v>717</v>
      </c>
      <c r="F2043" s="824">
        <v>0.34300000000000003</v>
      </c>
      <c r="G2043" s="375" t="s">
        <v>393</v>
      </c>
      <c r="H2043" s="375" t="s">
        <v>401</v>
      </c>
      <c r="I2043" s="378">
        <v>6.927325335662516E-6</v>
      </c>
      <c r="J2043" s="375" t="s">
        <v>1023</v>
      </c>
      <c r="K2043" s="375" t="s">
        <v>477</v>
      </c>
      <c r="L2043" s="375" t="s">
        <v>1024</v>
      </c>
      <c r="M2043" s="375" t="s">
        <v>475</v>
      </c>
      <c r="N2043" s="831" t="s">
        <v>947</v>
      </c>
      <c r="U2043" s="862"/>
    </row>
    <row r="2044" spans="1:21" x14ac:dyDescent="0.4">
      <c r="A2044" s="428" t="s">
        <v>49</v>
      </c>
      <c r="B2044" s="375" t="s">
        <v>418</v>
      </c>
      <c r="C2044" s="375" t="s">
        <v>65</v>
      </c>
      <c r="D2044" s="375" t="s">
        <v>406</v>
      </c>
      <c r="E2044" s="375" t="s">
        <v>717</v>
      </c>
      <c r="F2044" s="824">
        <v>0.34300000000000003</v>
      </c>
      <c r="G2044" s="375" t="s">
        <v>394</v>
      </c>
      <c r="H2044" s="375" t="s">
        <v>401</v>
      </c>
      <c r="I2044" s="378">
        <v>1.3050473461081271E-5</v>
      </c>
      <c r="J2044" s="375" t="s">
        <v>1023</v>
      </c>
      <c r="K2044" s="375" t="s">
        <v>477</v>
      </c>
      <c r="L2044" s="375" t="s">
        <v>1024</v>
      </c>
      <c r="M2044" s="375" t="s">
        <v>475</v>
      </c>
      <c r="N2044" s="831" t="s">
        <v>947</v>
      </c>
      <c r="U2044" s="862"/>
    </row>
    <row r="2045" spans="1:21" x14ac:dyDescent="0.4">
      <c r="A2045" s="428" t="s">
        <v>49</v>
      </c>
      <c r="B2045" s="375" t="s">
        <v>418</v>
      </c>
      <c r="C2045" s="375" t="s">
        <v>65</v>
      </c>
      <c r="D2045" s="375" t="s">
        <v>406</v>
      </c>
      <c r="E2045" s="375" t="s">
        <v>717</v>
      </c>
      <c r="F2045" s="824">
        <v>0.34300000000000003</v>
      </c>
      <c r="G2045" s="375" t="s">
        <v>395</v>
      </c>
      <c r="H2045" s="375" t="s">
        <v>401</v>
      </c>
      <c r="I2045" s="378">
        <v>1.1288505074025222E-5</v>
      </c>
      <c r="J2045" s="375" t="s">
        <v>1023</v>
      </c>
      <c r="K2045" s="375" t="s">
        <v>477</v>
      </c>
      <c r="L2045" s="375" t="s">
        <v>1024</v>
      </c>
      <c r="M2045" s="375" t="s">
        <v>475</v>
      </c>
      <c r="N2045" s="831" t="s">
        <v>947</v>
      </c>
      <c r="U2045" s="862"/>
    </row>
    <row r="2046" spans="1:21" x14ac:dyDescent="0.4">
      <c r="A2046" s="428" t="s">
        <v>49</v>
      </c>
      <c r="B2046" s="375" t="s">
        <v>418</v>
      </c>
      <c r="C2046" s="375" t="s">
        <v>65</v>
      </c>
      <c r="D2046" s="375" t="s">
        <v>406</v>
      </c>
      <c r="E2046" s="375" t="s">
        <v>717</v>
      </c>
      <c r="F2046" s="824">
        <v>0.34300000000000003</v>
      </c>
      <c r="G2046" s="375" t="s">
        <v>396</v>
      </c>
      <c r="H2046" s="375" t="s">
        <v>401</v>
      </c>
      <c r="I2046" s="378">
        <v>1.6007890236458171E-5</v>
      </c>
      <c r="J2046" s="375" t="s">
        <v>1023</v>
      </c>
      <c r="K2046" s="375" t="s">
        <v>477</v>
      </c>
      <c r="L2046" s="375" t="s">
        <v>1024</v>
      </c>
      <c r="M2046" s="375" t="s">
        <v>475</v>
      </c>
      <c r="N2046" s="831" t="s">
        <v>947</v>
      </c>
      <c r="U2046" s="862"/>
    </row>
    <row r="2047" spans="1:21" x14ac:dyDescent="0.4">
      <c r="A2047" s="428" t="s">
        <v>49</v>
      </c>
      <c r="B2047" s="375" t="s">
        <v>418</v>
      </c>
      <c r="C2047" s="375" t="s">
        <v>65</v>
      </c>
      <c r="D2047" s="375" t="s">
        <v>406</v>
      </c>
      <c r="E2047" s="375" t="s">
        <v>717</v>
      </c>
      <c r="F2047" s="824">
        <v>0.34300000000000003</v>
      </c>
      <c r="G2047" s="375" t="s">
        <v>1025</v>
      </c>
      <c r="H2047" s="375" t="s">
        <v>401</v>
      </c>
      <c r="I2047" s="378">
        <v>0.99571465022810313</v>
      </c>
      <c r="J2047" s="375" t="s">
        <v>1023</v>
      </c>
      <c r="K2047" s="375" t="s">
        <v>477</v>
      </c>
      <c r="L2047" s="375" t="s">
        <v>1024</v>
      </c>
      <c r="M2047" s="375" t="s">
        <v>475</v>
      </c>
      <c r="N2047" s="831" t="s">
        <v>947</v>
      </c>
      <c r="U2047" s="862"/>
    </row>
    <row r="2048" spans="1:21" x14ac:dyDescent="0.4">
      <c r="A2048" s="428" t="s">
        <v>49</v>
      </c>
      <c r="B2048" s="375" t="s">
        <v>418</v>
      </c>
      <c r="C2048" s="375" t="s">
        <v>66</v>
      </c>
      <c r="D2048" s="375" t="s">
        <v>52</v>
      </c>
      <c r="E2048" s="375"/>
      <c r="F2048" s="824">
        <v>0.34699999999999998</v>
      </c>
      <c r="G2048" s="375" t="s">
        <v>387</v>
      </c>
      <c r="H2048" s="375" t="s">
        <v>400</v>
      </c>
      <c r="I2048" s="763">
        <v>2.0000004739086739E-5</v>
      </c>
      <c r="J2048" s="375" t="s">
        <v>1023</v>
      </c>
      <c r="K2048" s="375" t="s">
        <v>477</v>
      </c>
      <c r="L2048" s="375" t="s">
        <v>1024</v>
      </c>
      <c r="M2048" s="375" t="s">
        <v>475</v>
      </c>
      <c r="N2048" s="831" t="s">
        <v>961</v>
      </c>
      <c r="U2048" s="862"/>
    </row>
    <row r="2049" spans="1:21" x14ac:dyDescent="0.4">
      <c r="A2049" s="428" t="s">
        <v>49</v>
      </c>
      <c r="B2049" s="375" t="s">
        <v>418</v>
      </c>
      <c r="C2049" s="375" t="s">
        <v>66</v>
      </c>
      <c r="D2049" s="375" t="s">
        <v>52</v>
      </c>
      <c r="E2049" s="375"/>
      <c r="F2049" s="824">
        <v>0.34699999999999998</v>
      </c>
      <c r="G2049" s="375" t="s">
        <v>388</v>
      </c>
      <c r="H2049" s="375" t="s">
        <v>400</v>
      </c>
      <c r="I2049" s="763">
        <v>1.6800003980832858E-4</v>
      </c>
      <c r="J2049" s="375" t="s">
        <v>1023</v>
      </c>
      <c r="K2049" s="375" t="s">
        <v>477</v>
      </c>
      <c r="L2049" s="375" t="s">
        <v>1024</v>
      </c>
      <c r="M2049" s="375" t="s">
        <v>475</v>
      </c>
      <c r="N2049" s="831" t="s">
        <v>961</v>
      </c>
      <c r="U2049" s="862"/>
    </row>
    <row r="2050" spans="1:21" x14ac:dyDescent="0.4">
      <c r="A2050" s="428" t="s">
        <v>49</v>
      </c>
      <c r="B2050" s="375" t="s">
        <v>418</v>
      </c>
      <c r="C2050" s="375" t="s">
        <v>66</v>
      </c>
      <c r="D2050" s="375" t="s">
        <v>52</v>
      </c>
      <c r="E2050" s="375"/>
      <c r="F2050" s="824">
        <v>0.34699999999999998</v>
      </c>
      <c r="G2050" s="375" t="s">
        <v>389</v>
      </c>
      <c r="H2050" s="375" t="s">
        <v>400</v>
      </c>
      <c r="I2050" s="763">
        <v>1.0030002376651996E-3</v>
      </c>
      <c r="J2050" s="375" t="s">
        <v>1023</v>
      </c>
      <c r="K2050" s="375" t="s">
        <v>477</v>
      </c>
      <c r="L2050" s="375" t="s">
        <v>1024</v>
      </c>
      <c r="M2050" s="375" t="s">
        <v>475</v>
      </c>
      <c r="N2050" s="831" t="s">
        <v>961</v>
      </c>
      <c r="U2050" s="862"/>
    </row>
    <row r="2051" spans="1:21" x14ac:dyDescent="0.4">
      <c r="A2051" s="428" t="s">
        <v>49</v>
      </c>
      <c r="B2051" s="375" t="s">
        <v>418</v>
      </c>
      <c r="C2051" s="375" t="s">
        <v>66</v>
      </c>
      <c r="D2051" s="375" t="s">
        <v>52</v>
      </c>
      <c r="E2051" s="378"/>
      <c r="F2051" s="824">
        <v>0.34699999999999998</v>
      </c>
      <c r="G2051" s="375" t="s">
        <v>390</v>
      </c>
      <c r="H2051" s="375" t="s">
        <v>400</v>
      </c>
      <c r="I2051" s="763">
        <v>1.2400002938233777E-4</v>
      </c>
      <c r="J2051" s="375" t="s">
        <v>1023</v>
      </c>
      <c r="K2051" s="375" t="s">
        <v>477</v>
      </c>
      <c r="L2051" s="375" t="s">
        <v>1024</v>
      </c>
      <c r="M2051" s="375" t="s">
        <v>475</v>
      </c>
      <c r="N2051" s="831" t="s">
        <v>961</v>
      </c>
      <c r="U2051" s="862"/>
    </row>
    <row r="2052" spans="1:21" x14ac:dyDescent="0.4">
      <c r="A2052" s="428" t="s">
        <v>49</v>
      </c>
      <c r="B2052" s="375" t="s">
        <v>418</v>
      </c>
      <c r="C2052" s="375" t="s">
        <v>66</v>
      </c>
      <c r="D2052" s="375" t="s">
        <v>52</v>
      </c>
      <c r="E2052" s="378"/>
      <c r="F2052" s="824">
        <v>0.34699999999999998</v>
      </c>
      <c r="G2052" s="375" t="s">
        <v>391</v>
      </c>
      <c r="H2052" s="375" t="s">
        <v>400</v>
      </c>
      <c r="I2052" s="763">
        <v>1.1000002606497702E-4</v>
      </c>
      <c r="J2052" s="375" t="s">
        <v>1023</v>
      </c>
      <c r="K2052" s="375" t="s">
        <v>477</v>
      </c>
      <c r="L2052" s="375" t="s">
        <v>1024</v>
      </c>
      <c r="M2052" s="375" t="s">
        <v>475</v>
      </c>
      <c r="N2052" s="831" t="s">
        <v>961</v>
      </c>
      <c r="U2052" s="862"/>
    </row>
    <row r="2053" spans="1:21" x14ac:dyDescent="0.4">
      <c r="A2053" s="428" t="s">
        <v>49</v>
      </c>
      <c r="B2053" s="375" t="s">
        <v>418</v>
      </c>
      <c r="C2053" s="375" t="s">
        <v>66</v>
      </c>
      <c r="D2053" s="375" t="s">
        <v>52</v>
      </c>
      <c r="E2053" s="378"/>
      <c r="F2053" s="824">
        <v>0.34699999999999998</v>
      </c>
      <c r="G2053" s="375" t="s">
        <v>392</v>
      </c>
      <c r="H2053" s="375" t="s">
        <v>400</v>
      </c>
      <c r="I2053" s="763">
        <v>4.5420010762465971E-3</v>
      </c>
      <c r="J2053" s="375" t="s">
        <v>1023</v>
      </c>
      <c r="K2053" s="375" t="s">
        <v>477</v>
      </c>
      <c r="L2053" s="375" t="s">
        <v>1024</v>
      </c>
      <c r="M2053" s="375" t="s">
        <v>475</v>
      </c>
      <c r="N2053" s="831" t="s">
        <v>961</v>
      </c>
      <c r="U2053" s="862"/>
    </row>
    <row r="2054" spans="1:21" x14ac:dyDescent="0.4">
      <c r="A2054" s="428" t="s">
        <v>49</v>
      </c>
      <c r="B2054" s="375" t="s">
        <v>418</v>
      </c>
      <c r="C2054" s="375" t="s">
        <v>66</v>
      </c>
      <c r="D2054" s="375" t="s">
        <v>52</v>
      </c>
      <c r="E2054" s="378"/>
      <c r="F2054" s="824">
        <v>0.34699999999999998</v>
      </c>
      <c r="G2054" s="375" t="s">
        <v>393</v>
      </c>
      <c r="H2054" s="375" t="s">
        <v>400</v>
      </c>
      <c r="I2054" s="763">
        <v>4.7300011207940132E-6</v>
      </c>
      <c r="J2054" s="375" t="s">
        <v>1023</v>
      </c>
      <c r="K2054" s="375" t="s">
        <v>477</v>
      </c>
      <c r="L2054" s="375" t="s">
        <v>1024</v>
      </c>
      <c r="M2054" s="375" t="s">
        <v>475</v>
      </c>
      <c r="N2054" s="831" t="s">
        <v>961</v>
      </c>
      <c r="U2054" s="862"/>
    </row>
    <row r="2055" spans="1:21" x14ac:dyDescent="0.4">
      <c r="A2055" s="428" t="s">
        <v>49</v>
      </c>
      <c r="B2055" s="375" t="s">
        <v>418</v>
      </c>
      <c r="C2055" s="375" t="s">
        <v>66</v>
      </c>
      <c r="D2055" s="375" t="s">
        <v>52</v>
      </c>
      <c r="E2055" s="378"/>
      <c r="F2055" s="824">
        <v>0.34699999999999998</v>
      </c>
      <c r="G2055" s="375" t="s">
        <v>394</v>
      </c>
      <c r="H2055" s="375" t="s">
        <v>400</v>
      </c>
      <c r="I2055" s="763">
        <v>8.9100021112631409E-6</v>
      </c>
      <c r="J2055" s="375" t="s">
        <v>1023</v>
      </c>
      <c r="K2055" s="375" t="s">
        <v>477</v>
      </c>
      <c r="L2055" s="375" t="s">
        <v>1024</v>
      </c>
      <c r="M2055" s="375" t="s">
        <v>475</v>
      </c>
      <c r="N2055" s="831" t="s">
        <v>961</v>
      </c>
      <c r="U2055" s="862"/>
    </row>
    <row r="2056" spans="1:21" x14ac:dyDescent="0.4">
      <c r="A2056" s="428" t="s">
        <v>49</v>
      </c>
      <c r="B2056" s="375" t="s">
        <v>418</v>
      </c>
      <c r="C2056" s="375" t="s">
        <v>66</v>
      </c>
      <c r="D2056" s="375" t="s">
        <v>52</v>
      </c>
      <c r="E2056" s="378"/>
      <c r="F2056" s="824">
        <v>0.34699999999999998</v>
      </c>
      <c r="G2056" s="375" t="s">
        <v>395</v>
      </c>
      <c r="H2056" s="375" t="s">
        <v>400</v>
      </c>
      <c r="I2056" s="763">
        <v>1.000000236954337E-5</v>
      </c>
      <c r="J2056" s="375" t="s">
        <v>1023</v>
      </c>
      <c r="K2056" s="375" t="s">
        <v>477</v>
      </c>
      <c r="L2056" s="375" t="s">
        <v>1024</v>
      </c>
      <c r="M2056" s="375" t="s">
        <v>475</v>
      </c>
      <c r="N2056" s="831" t="s">
        <v>961</v>
      </c>
      <c r="U2056" s="862"/>
    </row>
    <row r="2057" spans="1:21" x14ac:dyDescent="0.4">
      <c r="A2057" s="428" t="s">
        <v>49</v>
      </c>
      <c r="B2057" s="375" t="s">
        <v>418</v>
      </c>
      <c r="C2057" s="375" t="s">
        <v>66</v>
      </c>
      <c r="D2057" s="375" t="s">
        <v>52</v>
      </c>
      <c r="E2057" s="378"/>
      <c r="F2057" s="824">
        <v>0.34699999999999998</v>
      </c>
      <c r="G2057" s="375" t="s">
        <v>396</v>
      </c>
      <c r="H2057" s="375" t="s">
        <v>400</v>
      </c>
      <c r="I2057" s="763">
        <v>1.6000003791269388E-5</v>
      </c>
      <c r="J2057" s="375" t="s">
        <v>1023</v>
      </c>
      <c r="K2057" s="375" t="s">
        <v>477</v>
      </c>
      <c r="L2057" s="375" t="s">
        <v>1024</v>
      </c>
      <c r="M2057" s="375" t="s">
        <v>475</v>
      </c>
      <c r="N2057" s="831" t="s">
        <v>961</v>
      </c>
      <c r="U2057" s="862"/>
    </row>
    <row r="2058" spans="1:21" x14ac:dyDescent="0.4">
      <c r="A2058" s="428" t="s">
        <v>49</v>
      </c>
      <c r="B2058" s="375" t="s">
        <v>418</v>
      </c>
      <c r="C2058" s="375" t="s">
        <v>66</v>
      </c>
      <c r="D2058" s="375" t="s">
        <v>52</v>
      </c>
      <c r="E2058" s="378"/>
      <c r="F2058" s="824">
        <v>0.34699999999999998</v>
      </c>
      <c r="G2058" s="375" t="s">
        <v>1025</v>
      </c>
      <c r="H2058" s="375" t="s">
        <v>400</v>
      </c>
      <c r="I2058" s="763">
        <v>0.98340661924808603</v>
      </c>
      <c r="J2058" s="375" t="s">
        <v>1023</v>
      </c>
      <c r="K2058" s="375" t="s">
        <v>477</v>
      </c>
      <c r="L2058" s="375" t="s">
        <v>1024</v>
      </c>
      <c r="M2058" s="375" t="s">
        <v>475</v>
      </c>
      <c r="N2058" s="831" t="s">
        <v>961</v>
      </c>
      <c r="U2058" s="862"/>
    </row>
    <row r="2059" spans="1:21" x14ac:dyDescent="0.4">
      <c r="A2059" s="428" t="s">
        <v>49</v>
      </c>
      <c r="B2059" s="375" t="s">
        <v>418</v>
      </c>
      <c r="C2059" s="375" t="s">
        <v>66</v>
      </c>
      <c r="D2059" s="375" t="s">
        <v>52</v>
      </c>
      <c r="E2059" s="378"/>
      <c r="F2059" s="824">
        <v>0.34699999999999998</v>
      </c>
      <c r="G2059" s="375" t="s">
        <v>387</v>
      </c>
      <c r="H2059" s="375" t="s">
        <v>401</v>
      </c>
      <c r="I2059" s="378">
        <v>2.0811813297244141E-5</v>
      </c>
      <c r="J2059" s="375" t="s">
        <v>1023</v>
      </c>
      <c r="K2059" s="375" t="s">
        <v>477</v>
      </c>
      <c r="L2059" s="375" t="s">
        <v>1024</v>
      </c>
      <c r="M2059" s="375" t="s">
        <v>475</v>
      </c>
      <c r="N2059" s="831" t="s">
        <v>965</v>
      </c>
      <c r="U2059" s="862"/>
    </row>
    <row r="2060" spans="1:21" x14ac:dyDescent="0.4">
      <c r="A2060" s="428" t="s">
        <v>49</v>
      </c>
      <c r="B2060" s="375" t="s">
        <v>418</v>
      </c>
      <c r="C2060" s="375" t="s">
        <v>66</v>
      </c>
      <c r="D2060" s="375" t="s">
        <v>52</v>
      </c>
      <c r="E2060" s="378"/>
      <c r="F2060" s="824">
        <v>0.34699999999999998</v>
      </c>
      <c r="G2060" s="375" t="s">
        <v>388</v>
      </c>
      <c r="H2060" s="375" t="s">
        <v>401</v>
      </c>
      <c r="I2060" s="378">
        <v>1.7346176549655723E-4</v>
      </c>
      <c r="J2060" s="375" t="s">
        <v>1023</v>
      </c>
      <c r="K2060" s="375" t="s">
        <v>477</v>
      </c>
      <c r="L2060" s="375" t="s">
        <v>1024</v>
      </c>
      <c r="M2060" s="375" t="s">
        <v>475</v>
      </c>
      <c r="N2060" s="831" t="s">
        <v>965</v>
      </c>
      <c r="U2060" s="862"/>
    </row>
    <row r="2061" spans="1:21" x14ac:dyDescent="0.4">
      <c r="A2061" s="428" t="s">
        <v>49</v>
      </c>
      <c r="B2061" s="375" t="s">
        <v>418</v>
      </c>
      <c r="C2061" s="375" t="s">
        <v>66</v>
      </c>
      <c r="D2061" s="375" t="s">
        <v>52</v>
      </c>
      <c r="E2061" s="378"/>
      <c r="F2061" s="824">
        <v>0.34699999999999998</v>
      </c>
      <c r="G2061" s="375" t="s">
        <v>389</v>
      </c>
      <c r="H2061" s="375" t="s">
        <v>401</v>
      </c>
      <c r="I2061" s="378">
        <v>1.0038286104628617E-3</v>
      </c>
      <c r="J2061" s="375" t="s">
        <v>1023</v>
      </c>
      <c r="K2061" s="375" t="s">
        <v>477</v>
      </c>
      <c r="L2061" s="375" t="s">
        <v>1024</v>
      </c>
      <c r="M2061" s="375" t="s">
        <v>475</v>
      </c>
      <c r="N2061" s="831" t="s">
        <v>965</v>
      </c>
      <c r="U2061" s="862"/>
    </row>
    <row r="2062" spans="1:21" x14ac:dyDescent="0.4">
      <c r="A2062" s="428" t="s">
        <v>49</v>
      </c>
      <c r="B2062" s="375" t="s">
        <v>418</v>
      </c>
      <c r="C2062" s="375" t="s">
        <v>66</v>
      </c>
      <c r="D2062" s="375" t="s">
        <v>52</v>
      </c>
      <c r="E2062" s="378"/>
      <c r="F2062" s="824">
        <v>0.34699999999999998</v>
      </c>
      <c r="G2062" s="375" t="s">
        <v>390</v>
      </c>
      <c r="H2062" s="375" t="s">
        <v>401</v>
      </c>
      <c r="I2062" s="378">
        <v>1.245022082363664E-4</v>
      </c>
      <c r="J2062" s="375" t="s">
        <v>1023</v>
      </c>
      <c r="K2062" s="375" t="s">
        <v>477</v>
      </c>
      <c r="L2062" s="375" t="s">
        <v>1024</v>
      </c>
      <c r="M2062" s="375" t="s">
        <v>475</v>
      </c>
      <c r="N2062" s="831" t="s">
        <v>965</v>
      </c>
      <c r="U2062" s="862"/>
    </row>
    <row r="2063" spans="1:21" x14ac:dyDescent="0.4">
      <c r="A2063" s="428" t="s">
        <v>49</v>
      </c>
      <c r="B2063" s="375" t="s">
        <v>418</v>
      </c>
      <c r="C2063" s="375" t="s">
        <v>66</v>
      </c>
      <c r="D2063" s="375" t="s">
        <v>52</v>
      </c>
      <c r="E2063" s="378"/>
      <c r="F2063" s="824">
        <v>0.34699999999999998</v>
      </c>
      <c r="G2063" s="375" t="s">
        <v>391</v>
      </c>
      <c r="H2063" s="375" t="s">
        <v>401</v>
      </c>
      <c r="I2063" s="378">
        <v>1.1023184633933594E-4</v>
      </c>
      <c r="J2063" s="375" t="s">
        <v>1023</v>
      </c>
      <c r="K2063" s="375" t="s">
        <v>477</v>
      </c>
      <c r="L2063" s="375" t="s">
        <v>1024</v>
      </c>
      <c r="M2063" s="375" t="s">
        <v>475</v>
      </c>
      <c r="N2063" s="831" t="s">
        <v>965</v>
      </c>
      <c r="U2063" s="862"/>
    </row>
    <row r="2064" spans="1:21" x14ac:dyDescent="0.4">
      <c r="A2064" s="428" t="s">
        <v>49</v>
      </c>
      <c r="B2064" s="375" t="s">
        <v>418</v>
      </c>
      <c r="C2064" s="375" t="s">
        <v>66</v>
      </c>
      <c r="D2064" s="375" t="s">
        <v>52</v>
      </c>
      <c r="E2064" s="378"/>
      <c r="F2064" s="824">
        <v>0.34699999999999998</v>
      </c>
      <c r="G2064" s="375" t="s">
        <v>392</v>
      </c>
      <c r="H2064" s="375" t="s">
        <v>401</v>
      </c>
      <c r="I2064" s="378">
        <v>4.5448296801665015E-3</v>
      </c>
      <c r="J2064" s="375" t="s">
        <v>1023</v>
      </c>
      <c r="K2064" s="375" t="s">
        <v>477</v>
      </c>
      <c r="L2064" s="375" t="s">
        <v>1024</v>
      </c>
      <c r="M2064" s="375" t="s">
        <v>475</v>
      </c>
      <c r="N2064" s="831" t="s">
        <v>965</v>
      </c>
      <c r="U2064" s="862"/>
    </row>
    <row r="2065" spans="1:21" x14ac:dyDescent="0.4">
      <c r="A2065" s="428" t="s">
        <v>49</v>
      </c>
      <c r="B2065" s="375" t="s">
        <v>418</v>
      </c>
      <c r="C2065" s="375" t="s">
        <v>66</v>
      </c>
      <c r="D2065" s="375" t="s">
        <v>52</v>
      </c>
      <c r="E2065" s="378"/>
      <c r="F2065" s="824">
        <v>0.34699999999999998</v>
      </c>
      <c r="G2065" s="375" t="s">
        <v>393</v>
      </c>
      <c r="H2065" s="375" t="s">
        <v>401</v>
      </c>
      <c r="I2065" s="378">
        <v>4.7343248160216569E-6</v>
      </c>
      <c r="J2065" s="375" t="s">
        <v>1023</v>
      </c>
      <c r="K2065" s="375" t="s">
        <v>477</v>
      </c>
      <c r="L2065" s="375" t="s">
        <v>1024</v>
      </c>
      <c r="M2065" s="375" t="s">
        <v>475</v>
      </c>
      <c r="N2065" s="831" t="s">
        <v>965</v>
      </c>
      <c r="U2065" s="862"/>
    </row>
    <row r="2066" spans="1:21" x14ac:dyDescent="0.4">
      <c r="A2066" s="428" t="s">
        <v>49</v>
      </c>
      <c r="B2066" s="375" t="s">
        <v>418</v>
      </c>
      <c r="C2066" s="375" t="s">
        <v>66</v>
      </c>
      <c r="D2066" s="375" t="s">
        <v>52</v>
      </c>
      <c r="E2066" s="378"/>
      <c r="F2066" s="824">
        <v>0.34699999999999998</v>
      </c>
      <c r="G2066" s="375" t="s">
        <v>394</v>
      </c>
      <c r="H2066" s="375" t="s">
        <v>401</v>
      </c>
      <c r="I2066" s="378">
        <v>8.9194724822229059E-6</v>
      </c>
      <c r="J2066" s="375" t="s">
        <v>1023</v>
      </c>
      <c r="K2066" s="375" t="s">
        <v>477</v>
      </c>
      <c r="L2066" s="375" t="s">
        <v>1024</v>
      </c>
      <c r="M2066" s="375" t="s">
        <v>475</v>
      </c>
      <c r="N2066" s="831" t="s">
        <v>965</v>
      </c>
      <c r="U2066" s="862"/>
    </row>
    <row r="2067" spans="1:21" x14ac:dyDescent="0.4">
      <c r="A2067" s="428" t="s">
        <v>49</v>
      </c>
      <c r="B2067" s="375" t="s">
        <v>418</v>
      </c>
      <c r="C2067" s="375" t="s">
        <v>66</v>
      </c>
      <c r="D2067" s="375" t="s">
        <v>52</v>
      </c>
      <c r="E2067" s="375"/>
      <c r="F2067" s="824">
        <v>0.34699999999999998</v>
      </c>
      <c r="G2067" s="375" t="s">
        <v>395</v>
      </c>
      <c r="H2067" s="375" t="s">
        <v>401</v>
      </c>
      <c r="I2067" s="378">
        <v>1.1288505074025222E-5</v>
      </c>
      <c r="J2067" s="375" t="s">
        <v>1023</v>
      </c>
      <c r="K2067" s="375" t="s">
        <v>477</v>
      </c>
      <c r="L2067" s="375" t="s">
        <v>1024</v>
      </c>
      <c r="M2067" s="375" t="s">
        <v>475</v>
      </c>
      <c r="N2067" s="831" t="s">
        <v>965</v>
      </c>
      <c r="U2067" s="862"/>
    </row>
    <row r="2068" spans="1:21" x14ac:dyDescent="0.4">
      <c r="A2068" s="428" t="s">
        <v>49</v>
      </c>
      <c r="B2068" s="375" t="s">
        <v>418</v>
      </c>
      <c r="C2068" s="375" t="s">
        <v>66</v>
      </c>
      <c r="D2068" s="375" t="s">
        <v>52</v>
      </c>
      <c r="E2068" s="375"/>
      <c r="F2068" s="824">
        <v>0.34699999999999998</v>
      </c>
      <c r="G2068" s="375" t="s">
        <v>396</v>
      </c>
      <c r="H2068" s="375" t="s">
        <v>401</v>
      </c>
      <c r="I2068" s="378">
        <v>1.6007890236458171E-5</v>
      </c>
      <c r="J2068" s="375" t="s">
        <v>1023</v>
      </c>
      <c r="K2068" s="375" t="s">
        <v>477</v>
      </c>
      <c r="L2068" s="375" t="s">
        <v>1024</v>
      </c>
      <c r="M2068" s="375" t="s">
        <v>475</v>
      </c>
      <c r="N2068" s="831" t="s">
        <v>965</v>
      </c>
      <c r="U2068" s="862"/>
    </row>
    <row r="2069" spans="1:21" x14ac:dyDescent="0.4">
      <c r="A2069" s="428" t="s">
        <v>49</v>
      </c>
      <c r="B2069" s="375" t="s">
        <v>418</v>
      </c>
      <c r="C2069" s="375" t="s">
        <v>66</v>
      </c>
      <c r="D2069" s="375" t="s">
        <v>52</v>
      </c>
      <c r="E2069" s="375"/>
      <c r="F2069" s="824">
        <v>0.34699999999999998</v>
      </c>
      <c r="G2069" s="375" t="s">
        <v>1025</v>
      </c>
      <c r="H2069" s="375" t="s">
        <v>401</v>
      </c>
      <c r="I2069" s="378">
        <v>0.98420299178150583</v>
      </c>
      <c r="J2069" s="375" t="s">
        <v>1023</v>
      </c>
      <c r="K2069" s="375" t="s">
        <v>477</v>
      </c>
      <c r="L2069" s="375" t="s">
        <v>1024</v>
      </c>
      <c r="M2069" s="375" t="s">
        <v>475</v>
      </c>
      <c r="N2069" s="831" t="s">
        <v>965</v>
      </c>
      <c r="U2069" s="862"/>
    </row>
    <row r="2070" spans="1:21" x14ac:dyDescent="0.4">
      <c r="A2070" s="428" t="s">
        <v>49</v>
      </c>
      <c r="B2070" s="375" t="s">
        <v>418</v>
      </c>
      <c r="C2070" s="375" t="s">
        <v>66</v>
      </c>
      <c r="D2070" s="375" t="s">
        <v>53</v>
      </c>
      <c r="E2070" s="375"/>
      <c r="F2070" s="824">
        <v>0.39</v>
      </c>
      <c r="G2070" s="375" t="s">
        <v>387</v>
      </c>
      <c r="H2070" s="375" t="s">
        <v>400</v>
      </c>
      <c r="I2070" s="763">
        <v>9.0000021325890313E-7</v>
      </c>
      <c r="J2070" s="375" t="s">
        <v>1023</v>
      </c>
      <c r="K2070" s="375" t="s">
        <v>477</v>
      </c>
      <c r="L2070" s="375" t="s">
        <v>1024</v>
      </c>
      <c r="M2070" s="375" t="s">
        <v>475</v>
      </c>
      <c r="N2070" s="831" t="s">
        <v>971</v>
      </c>
      <c r="U2070" s="862"/>
    </row>
    <row r="2071" spans="1:21" x14ac:dyDescent="0.4">
      <c r="A2071" s="428" t="s">
        <v>49</v>
      </c>
      <c r="B2071" s="375" t="s">
        <v>418</v>
      </c>
      <c r="C2071" s="375" t="s">
        <v>66</v>
      </c>
      <c r="D2071" s="375" t="s">
        <v>53</v>
      </c>
      <c r="E2071" s="375"/>
      <c r="F2071" s="824">
        <v>0.39</v>
      </c>
      <c r="G2071" s="375" t="s">
        <v>388</v>
      </c>
      <c r="H2071" s="375" t="s">
        <v>400</v>
      </c>
      <c r="I2071" s="763">
        <v>1.5100003578010487E-5</v>
      </c>
      <c r="J2071" s="375" t="s">
        <v>1023</v>
      </c>
      <c r="K2071" s="375" t="s">
        <v>477</v>
      </c>
      <c r="L2071" s="375" t="s">
        <v>1024</v>
      </c>
      <c r="M2071" s="375" t="s">
        <v>475</v>
      </c>
      <c r="N2071" s="831" t="s">
        <v>971</v>
      </c>
      <c r="U2071" s="862"/>
    </row>
    <row r="2072" spans="1:21" x14ac:dyDescent="0.4">
      <c r="A2072" s="428" t="s">
        <v>49</v>
      </c>
      <c r="B2072" s="375" t="s">
        <v>418</v>
      </c>
      <c r="C2072" s="375" t="s">
        <v>66</v>
      </c>
      <c r="D2072" s="375" t="s">
        <v>53</v>
      </c>
      <c r="E2072" s="375"/>
      <c r="F2072" s="824">
        <v>0.39</v>
      </c>
      <c r="G2072" s="375" t="s">
        <v>389</v>
      </c>
      <c r="H2072" s="375" t="s">
        <v>400</v>
      </c>
      <c r="I2072" s="763">
        <v>2.3500005568426909E-4</v>
      </c>
      <c r="J2072" s="375" t="s">
        <v>1023</v>
      </c>
      <c r="K2072" s="375" t="s">
        <v>477</v>
      </c>
      <c r="L2072" s="375" t="s">
        <v>1024</v>
      </c>
      <c r="M2072" s="375" t="s">
        <v>475</v>
      </c>
      <c r="N2072" s="831" t="s">
        <v>971</v>
      </c>
      <c r="U2072" s="862"/>
    </row>
    <row r="2073" spans="1:21" x14ac:dyDescent="0.4">
      <c r="A2073" s="428" t="s">
        <v>49</v>
      </c>
      <c r="B2073" s="375" t="s">
        <v>418</v>
      </c>
      <c r="C2073" s="375" t="s">
        <v>66</v>
      </c>
      <c r="D2073" s="375" t="s">
        <v>53</v>
      </c>
      <c r="E2073" s="378"/>
      <c r="F2073" s="824">
        <v>0.39</v>
      </c>
      <c r="G2073" s="375" t="s">
        <v>390</v>
      </c>
      <c r="H2073" s="375" t="s">
        <v>400</v>
      </c>
      <c r="I2073" s="763">
        <v>2.8400006729503167E-5</v>
      </c>
      <c r="J2073" s="375" t="s">
        <v>1023</v>
      </c>
      <c r="K2073" s="375" t="s">
        <v>477</v>
      </c>
      <c r="L2073" s="375" t="s">
        <v>1024</v>
      </c>
      <c r="M2073" s="375" t="s">
        <v>475</v>
      </c>
      <c r="N2073" s="831" t="s">
        <v>971</v>
      </c>
      <c r="U2073" s="862"/>
    </row>
    <row r="2074" spans="1:21" x14ac:dyDescent="0.4">
      <c r="A2074" s="428" t="s">
        <v>49</v>
      </c>
      <c r="B2074" s="375" t="s">
        <v>418</v>
      </c>
      <c r="C2074" s="375" t="s">
        <v>66</v>
      </c>
      <c r="D2074" s="375" t="s">
        <v>53</v>
      </c>
      <c r="E2074" s="378"/>
      <c r="F2074" s="824">
        <v>0.39</v>
      </c>
      <c r="G2074" s="375" t="s">
        <v>391</v>
      </c>
      <c r="H2074" s="375" t="s">
        <v>400</v>
      </c>
      <c r="I2074" s="763">
        <v>8.2700019596123672E-6</v>
      </c>
      <c r="J2074" s="375" t="s">
        <v>1023</v>
      </c>
      <c r="K2074" s="375" t="s">
        <v>477</v>
      </c>
      <c r="L2074" s="375" t="s">
        <v>1024</v>
      </c>
      <c r="M2074" s="375" t="s">
        <v>475</v>
      </c>
      <c r="N2074" s="831" t="s">
        <v>971</v>
      </c>
      <c r="U2074" s="862"/>
    </row>
    <row r="2075" spans="1:21" x14ac:dyDescent="0.4">
      <c r="A2075" s="428" t="s">
        <v>49</v>
      </c>
      <c r="B2075" s="375" t="s">
        <v>418</v>
      </c>
      <c r="C2075" s="375" t="s">
        <v>66</v>
      </c>
      <c r="D2075" s="375" t="s">
        <v>53</v>
      </c>
      <c r="E2075" s="378"/>
      <c r="F2075" s="824">
        <v>0.39</v>
      </c>
      <c r="G2075" s="375" t="s">
        <v>392</v>
      </c>
      <c r="H2075" s="375" t="s">
        <v>400</v>
      </c>
      <c r="I2075" s="763">
        <v>4.910001163445794E-6</v>
      </c>
      <c r="J2075" s="375" t="s">
        <v>1023</v>
      </c>
      <c r="K2075" s="375" t="s">
        <v>477</v>
      </c>
      <c r="L2075" s="375" t="s">
        <v>1024</v>
      </c>
      <c r="M2075" s="375" t="s">
        <v>475</v>
      </c>
      <c r="N2075" s="831" t="s">
        <v>971</v>
      </c>
      <c r="U2075" s="862"/>
    </row>
    <row r="2076" spans="1:21" x14ac:dyDescent="0.4">
      <c r="A2076" s="428" t="s">
        <v>49</v>
      </c>
      <c r="B2076" s="375" t="s">
        <v>418</v>
      </c>
      <c r="C2076" s="375" t="s">
        <v>66</v>
      </c>
      <c r="D2076" s="375" t="s">
        <v>53</v>
      </c>
      <c r="E2076" s="378"/>
      <c r="F2076" s="824">
        <v>0.39</v>
      </c>
      <c r="G2076" s="375" t="s">
        <v>393</v>
      </c>
      <c r="H2076" s="375" t="s">
        <v>400</v>
      </c>
      <c r="I2076" s="763">
        <v>3.5561008426333167E-7</v>
      </c>
      <c r="J2076" s="375" t="s">
        <v>1023</v>
      </c>
      <c r="K2076" s="375" t="s">
        <v>477</v>
      </c>
      <c r="L2076" s="375" t="s">
        <v>1024</v>
      </c>
      <c r="M2076" s="375" t="s">
        <v>475</v>
      </c>
      <c r="N2076" s="831" t="s">
        <v>971</v>
      </c>
      <c r="U2076" s="862"/>
    </row>
    <row r="2077" spans="1:21" x14ac:dyDescent="0.4">
      <c r="A2077" s="428" t="s">
        <v>49</v>
      </c>
      <c r="B2077" s="375" t="s">
        <v>418</v>
      </c>
      <c r="C2077" s="375" t="s">
        <v>66</v>
      </c>
      <c r="D2077" s="375" t="s">
        <v>53</v>
      </c>
      <c r="E2077" s="378"/>
      <c r="F2077" s="824">
        <v>0.39</v>
      </c>
      <c r="G2077" s="375" t="s">
        <v>394</v>
      </c>
      <c r="H2077" s="375" t="s">
        <v>400</v>
      </c>
      <c r="I2077" s="763">
        <v>6.6987015872860153E-7</v>
      </c>
      <c r="J2077" s="375" t="s">
        <v>1023</v>
      </c>
      <c r="K2077" s="375" t="s">
        <v>477</v>
      </c>
      <c r="L2077" s="375" t="s">
        <v>1024</v>
      </c>
      <c r="M2077" s="375" t="s">
        <v>475</v>
      </c>
      <c r="N2077" s="831" t="s">
        <v>971</v>
      </c>
      <c r="U2077" s="862"/>
    </row>
    <row r="2078" spans="1:21" x14ac:dyDescent="0.4">
      <c r="A2078" s="428" t="s">
        <v>49</v>
      </c>
      <c r="B2078" s="375" t="s">
        <v>418</v>
      </c>
      <c r="C2078" s="375" t="s">
        <v>66</v>
      </c>
      <c r="D2078" s="375" t="s">
        <v>53</v>
      </c>
      <c r="E2078" s="378"/>
      <c r="F2078" s="824">
        <v>0.39</v>
      </c>
      <c r="G2078" s="375" t="s">
        <v>395</v>
      </c>
      <c r="H2078" s="375" t="s">
        <v>400</v>
      </c>
      <c r="I2078" s="763">
        <v>9.0000021325890309E-6</v>
      </c>
      <c r="J2078" s="375" t="s">
        <v>1023</v>
      </c>
      <c r="K2078" s="375" t="s">
        <v>477</v>
      </c>
      <c r="L2078" s="375" t="s">
        <v>1024</v>
      </c>
      <c r="M2078" s="375" t="s">
        <v>475</v>
      </c>
      <c r="N2078" s="831" t="s">
        <v>971</v>
      </c>
      <c r="U2078" s="862"/>
    </row>
    <row r="2079" spans="1:21" x14ac:dyDescent="0.4">
      <c r="A2079" s="428" t="s">
        <v>49</v>
      </c>
      <c r="B2079" s="375" t="s">
        <v>418</v>
      </c>
      <c r="C2079" s="375" t="s">
        <v>66</v>
      </c>
      <c r="D2079" s="375" t="s">
        <v>53</v>
      </c>
      <c r="E2079" s="378"/>
      <c r="F2079" s="824">
        <v>0.39</v>
      </c>
      <c r="G2079" s="375" t="s">
        <v>396</v>
      </c>
      <c r="H2079" s="375" t="s">
        <v>400</v>
      </c>
      <c r="I2079" s="763">
        <v>1.3500003198883547E-5</v>
      </c>
      <c r="J2079" s="375" t="s">
        <v>1023</v>
      </c>
      <c r="K2079" s="375" t="s">
        <v>477</v>
      </c>
      <c r="L2079" s="375" t="s">
        <v>1024</v>
      </c>
      <c r="M2079" s="375" t="s">
        <v>475</v>
      </c>
      <c r="N2079" s="831" t="s">
        <v>971</v>
      </c>
      <c r="U2079" s="862"/>
    </row>
    <row r="2080" spans="1:21" x14ac:dyDescent="0.4">
      <c r="A2080" s="428" t="s">
        <v>49</v>
      </c>
      <c r="B2080" s="375" t="s">
        <v>418</v>
      </c>
      <c r="C2080" s="375" t="s">
        <v>66</v>
      </c>
      <c r="D2080" s="375" t="s">
        <v>53</v>
      </c>
      <c r="E2080" s="378"/>
      <c r="F2080" s="824">
        <v>0.39</v>
      </c>
      <c r="G2080" s="375" t="s">
        <v>1025</v>
      </c>
      <c r="H2080" s="375" t="s">
        <v>400</v>
      </c>
      <c r="I2080" s="763">
        <v>0.87524327301858795</v>
      </c>
      <c r="J2080" s="375" t="s">
        <v>1023</v>
      </c>
      <c r="K2080" s="375" t="s">
        <v>477</v>
      </c>
      <c r="L2080" s="375" t="s">
        <v>1024</v>
      </c>
      <c r="M2080" s="375" t="s">
        <v>475</v>
      </c>
      <c r="N2080" s="831" t="s">
        <v>971</v>
      </c>
      <c r="U2080" s="862"/>
    </row>
    <row r="2081" spans="1:21" x14ac:dyDescent="0.4">
      <c r="A2081" s="428" t="s">
        <v>49</v>
      </c>
      <c r="B2081" s="375" t="s">
        <v>418</v>
      </c>
      <c r="C2081" s="375" t="s">
        <v>66</v>
      </c>
      <c r="D2081" s="375" t="s">
        <v>53</v>
      </c>
      <c r="E2081" s="378"/>
      <c r="F2081" s="824">
        <v>0.39</v>
      </c>
      <c r="G2081" s="375" t="s">
        <v>387</v>
      </c>
      <c r="H2081" s="375" t="s">
        <v>401</v>
      </c>
      <c r="I2081" s="378">
        <v>1.7118087714163085E-6</v>
      </c>
      <c r="J2081" s="375" t="s">
        <v>1023</v>
      </c>
      <c r="K2081" s="375" t="s">
        <v>477</v>
      </c>
      <c r="L2081" s="375" t="s">
        <v>1024</v>
      </c>
      <c r="M2081" s="375" t="s">
        <v>475</v>
      </c>
      <c r="N2081" s="831" t="s">
        <v>973</v>
      </c>
      <c r="U2081" s="862"/>
    </row>
    <row r="2082" spans="1:21" x14ac:dyDescent="0.4">
      <c r="A2082" s="428" t="s">
        <v>49</v>
      </c>
      <c r="B2082" s="375" t="s">
        <v>418</v>
      </c>
      <c r="C2082" s="375" t="s">
        <v>66</v>
      </c>
      <c r="D2082" s="375" t="s">
        <v>53</v>
      </c>
      <c r="E2082" s="378"/>
      <c r="F2082" s="824">
        <v>0.39</v>
      </c>
      <c r="G2082" s="375" t="s">
        <v>388</v>
      </c>
      <c r="H2082" s="375" t="s">
        <v>401</v>
      </c>
      <c r="I2082" s="378">
        <v>2.0561729266239141E-5</v>
      </c>
      <c r="J2082" s="375" t="s">
        <v>1023</v>
      </c>
      <c r="K2082" s="375" t="s">
        <v>477</v>
      </c>
      <c r="L2082" s="375" t="s">
        <v>1024</v>
      </c>
      <c r="M2082" s="375" t="s">
        <v>475</v>
      </c>
      <c r="N2082" s="831" t="s">
        <v>973</v>
      </c>
      <c r="U2082" s="862"/>
    </row>
    <row r="2083" spans="1:21" x14ac:dyDescent="0.4">
      <c r="A2083" s="428" t="s">
        <v>49</v>
      </c>
      <c r="B2083" s="375" t="s">
        <v>418</v>
      </c>
      <c r="C2083" s="375" t="s">
        <v>66</v>
      </c>
      <c r="D2083" s="375" t="s">
        <v>53</v>
      </c>
      <c r="E2083" s="378"/>
      <c r="F2083" s="824">
        <v>0.39</v>
      </c>
      <c r="G2083" s="375" t="s">
        <v>389</v>
      </c>
      <c r="H2083" s="375" t="s">
        <v>401</v>
      </c>
      <c r="I2083" s="378">
        <v>2.3582842848193105E-4</v>
      </c>
      <c r="J2083" s="375" t="s">
        <v>1023</v>
      </c>
      <c r="K2083" s="375" t="s">
        <v>477</v>
      </c>
      <c r="L2083" s="375" t="s">
        <v>1024</v>
      </c>
      <c r="M2083" s="375" t="s">
        <v>475</v>
      </c>
      <c r="N2083" s="831" t="s">
        <v>973</v>
      </c>
      <c r="U2083" s="862"/>
    </row>
    <row r="2084" spans="1:21" x14ac:dyDescent="0.4">
      <c r="A2084" s="428" t="s">
        <v>49</v>
      </c>
      <c r="B2084" s="375" t="s">
        <v>418</v>
      </c>
      <c r="C2084" s="375" t="s">
        <v>66</v>
      </c>
      <c r="D2084" s="375" t="s">
        <v>53</v>
      </c>
      <c r="E2084" s="378"/>
      <c r="F2084" s="824">
        <v>0.39</v>
      </c>
      <c r="G2084" s="375" t="s">
        <v>390</v>
      </c>
      <c r="H2084" s="375" t="s">
        <v>401</v>
      </c>
      <c r="I2084" s="378">
        <v>2.8902185583531793E-5</v>
      </c>
      <c r="J2084" s="375" t="s">
        <v>1023</v>
      </c>
      <c r="K2084" s="375" t="s">
        <v>477</v>
      </c>
      <c r="L2084" s="375" t="s">
        <v>1024</v>
      </c>
      <c r="M2084" s="375" t="s">
        <v>475</v>
      </c>
      <c r="N2084" s="831" t="s">
        <v>973</v>
      </c>
      <c r="U2084" s="862"/>
    </row>
    <row r="2085" spans="1:21" x14ac:dyDescent="0.4">
      <c r="A2085" s="428" t="s">
        <v>49</v>
      </c>
      <c r="B2085" s="375" t="s">
        <v>418</v>
      </c>
      <c r="C2085" s="375" t="s">
        <v>66</v>
      </c>
      <c r="D2085" s="375" t="s">
        <v>53</v>
      </c>
      <c r="E2085" s="378"/>
      <c r="F2085" s="824">
        <v>0.39</v>
      </c>
      <c r="G2085" s="375" t="s">
        <v>391</v>
      </c>
      <c r="H2085" s="375" t="s">
        <v>401</v>
      </c>
      <c r="I2085" s="378">
        <v>8.501822233971292E-6</v>
      </c>
      <c r="J2085" s="375" t="s">
        <v>1023</v>
      </c>
      <c r="K2085" s="375" t="s">
        <v>477</v>
      </c>
      <c r="L2085" s="375" t="s">
        <v>1024</v>
      </c>
      <c r="M2085" s="375" t="s">
        <v>475</v>
      </c>
      <c r="N2085" s="831" t="s">
        <v>973</v>
      </c>
      <c r="U2085" s="862"/>
    </row>
    <row r="2086" spans="1:21" x14ac:dyDescent="0.4">
      <c r="A2086" s="428" t="s">
        <v>49</v>
      </c>
      <c r="B2086" s="375" t="s">
        <v>418</v>
      </c>
      <c r="C2086" s="375" t="s">
        <v>66</v>
      </c>
      <c r="D2086" s="375" t="s">
        <v>53</v>
      </c>
      <c r="E2086" s="378"/>
      <c r="F2086" s="824">
        <v>0.39</v>
      </c>
      <c r="G2086" s="375" t="s">
        <v>392</v>
      </c>
      <c r="H2086" s="375" t="s">
        <v>401</v>
      </c>
      <c r="I2086" s="378">
        <v>7.738605083349976E-6</v>
      </c>
      <c r="J2086" s="375" t="s">
        <v>1023</v>
      </c>
      <c r="K2086" s="375" t="s">
        <v>477</v>
      </c>
      <c r="L2086" s="375" t="s">
        <v>1024</v>
      </c>
      <c r="M2086" s="375" t="s">
        <v>475</v>
      </c>
      <c r="N2086" s="831" t="s">
        <v>973</v>
      </c>
      <c r="U2086" s="862"/>
    </row>
    <row r="2087" spans="1:21" x14ac:dyDescent="0.4">
      <c r="A2087" s="428" t="s">
        <v>49</v>
      </c>
      <c r="B2087" s="375" t="s">
        <v>418</v>
      </c>
      <c r="C2087" s="375" t="s">
        <v>66</v>
      </c>
      <c r="D2087" s="375" t="s">
        <v>53</v>
      </c>
      <c r="E2087" s="378"/>
      <c r="F2087" s="824">
        <v>0.39</v>
      </c>
      <c r="G2087" s="375" t="s">
        <v>393</v>
      </c>
      <c r="H2087" s="375" t="s">
        <v>401</v>
      </c>
      <c r="I2087" s="378">
        <v>3.5993377949097536E-7</v>
      </c>
      <c r="J2087" s="375" t="s">
        <v>1023</v>
      </c>
      <c r="K2087" s="375" t="s">
        <v>477</v>
      </c>
      <c r="L2087" s="375" t="s">
        <v>1024</v>
      </c>
      <c r="M2087" s="375" t="s">
        <v>475</v>
      </c>
      <c r="N2087" s="831" t="s">
        <v>973</v>
      </c>
      <c r="U2087" s="862"/>
    </row>
    <row r="2088" spans="1:21" x14ac:dyDescent="0.4">
      <c r="A2088" s="428" t="s">
        <v>49</v>
      </c>
      <c r="B2088" s="375" t="s">
        <v>418</v>
      </c>
      <c r="C2088" s="375" t="s">
        <v>66</v>
      </c>
      <c r="D2088" s="375" t="s">
        <v>53</v>
      </c>
      <c r="E2088" s="378"/>
      <c r="F2088" s="824">
        <v>0.39</v>
      </c>
      <c r="G2088" s="375" t="s">
        <v>394</v>
      </c>
      <c r="H2088" s="375" t="s">
        <v>401</v>
      </c>
      <c r="I2088" s="378">
        <v>6.7934052968836616E-7</v>
      </c>
      <c r="J2088" s="375" t="s">
        <v>1023</v>
      </c>
      <c r="K2088" s="375" t="s">
        <v>477</v>
      </c>
      <c r="L2088" s="375" t="s">
        <v>1024</v>
      </c>
      <c r="M2088" s="375" t="s">
        <v>475</v>
      </c>
      <c r="N2088" s="831" t="s">
        <v>973</v>
      </c>
      <c r="U2088" s="862"/>
    </row>
    <row r="2089" spans="1:21" x14ac:dyDescent="0.4">
      <c r="A2089" s="428" t="s">
        <v>49</v>
      </c>
      <c r="B2089" s="375" t="s">
        <v>418</v>
      </c>
      <c r="C2089" s="375" t="s">
        <v>66</v>
      </c>
      <c r="D2089" s="375" t="s">
        <v>53</v>
      </c>
      <c r="E2089" s="375"/>
      <c r="F2089" s="824">
        <v>0.39</v>
      </c>
      <c r="G2089" s="375" t="s">
        <v>395</v>
      </c>
      <c r="H2089" s="375" t="s">
        <v>401</v>
      </c>
      <c r="I2089" s="378">
        <v>1.0288504837070885E-5</v>
      </c>
      <c r="J2089" s="375" t="s">
        <v>1023</v>
      </c>
      <c r="K2089" s="375" t="s">
        <v>477</v>
      </c>
      <c r="L2089" s="375" t="s">
        <v>1024</v>
      </c>
      <c r="M2089" s="375" t="s">
        <v>475</v>
      </c>
      <c r="N2089" s="831" t="s">
        <v>973</v>
      </c>
      <c r="U2089" s="862"/>
    </row>
    <row r="2090" spans="1:21" x14ac:dyDescent="0.4">
      <c r="A2090" s="428" t="s">
        <v>49</v>
      </c>
      <c r="B2090" s="375" t="s">
        <v>418</v>
      </c>
      <c r="C2090" s="375" t="s">
        <v>66</v>
      </c>
      <c r="D2090" s="375" t="s">
        <v>53</v>
      </c>
      <c r="E2090" s="375"/>
      <c r="F2090" s="824">
        <v>0.39</v>
      </c>
      <c r="G2090" s="375" t="s">
        <v>396</v>
      </c>
      <c r="H2090" s="375" t="s">
        <v>401</v>
      </c>
      <c r="I2090" s="378">
        <v>1.3507889644072333E-5</v>
      </c>
      <c r="J2090" s="375" t="s">
        <v>1023</v>
      </c>
      <c r="K2090" s="375" t="s">
        <v>477</v>
      </c>
      <c r="L2090" s="375" t="s">
        <v>1024</v>
      </c>
      <c r="M2090" s="375" t="s">
        <v>475</v>
      </c>
      <c r="N2090" s="831" t="s">
        <v>973</v>
      </c>
      <c r="U2090" s="862"/>
    </row>
    <row r="2091" spans="1:21" x14ac:dyDescent="0.4">
      <c r="A2091" s="428" t="s">
        <v>49</v>
      </c>
      <c r="B2091" s="375" t="s">
        <v>418</v>
      </c>
      <c r="C2091" s="375" t="s">
        <v>66</v>
      </c>
      <c r="D2091" s="375" t="s">
        <v>53</v>
      </c>
      <c r="E2091" s="375"/>
      <c r="F2091" s="824">
        <v>0.39</v>
      </c>
      <c r="G2091" s="375" t="s">
        <v>1025</v>
      </c>
      <c r="H2091" s="375" t="s">
        <v>401</v>
      </c>
      <c r="I2091" s="378">
        <v>0.87603964555200775</v>
      </c>
      <c r="J2091" s="375" t="s">
        <v>1023</v>
      </c>
      <c r="K2091" s="375" t="s">
        <v>477</v>
      </c>
      <c r="L2091" s="375" t="s">
        <v>1024</v>
      </c>
      <c r="M2091" s="375" t="s">
        <v>475</v>
      </c>
      <c r="N2091" s="831" t="s">
        <v>973</v>
      </c>
      <c r="U2091" s="862"/>
    </row>
    <row r="2092" spans="1:21" x14ac:dyDescent="0.4">
      <c r="A2092" s="428" t="s">
        <v>49</v>
      </c>
      <c r="B2092" s="375" t="s">
        <v>418</v>
      </c>
      <c r="C2092" s="375" t="s">
        <v>66</v>
      </c>
      <c r="D2092" s="375" t="s">
        <v>406</v>
      </c>
      <c r="E2092" s="375" t="s">
        <v>717</v>
      </c>
      <c r="F2092" s="824">
        <v>0.34699999999999998</v>
      </c>
      <c r="G2092" s="375" t="s">
        <v>387</v>
      </c>
      <c r="H2092" s="375" t="s">
        <v>400</v>
      </c>
      <c r="I2092" s="763">
        <v>2.0000004739086739E-5</v>
      </c>
      <c r="J2092" s="375" t="s">
        <v>1023</v>
      </c>
      <c r="K2092" s="375" t="s">
        <v>477</v>
      </c>
      <c r="L2092" s="375" t="s">
        <v>1024</v>
      </c>
      <c r="M2092" s="375" t="s">
        <v>475</v>
      </c>
      <c r="N2092" s="831" t="s">
        <v>977</v>
      </c>
      <c r="U2092" s="862"/>
    </row>
    <row r="2093" spans="1:21" x14ac:dyDescent="0.4">
      <c r="A2093" s="428" t="s">
        <v>49</v>
      </c>
      <c r="B2093" s="375" t="s">
        <v>418</v>
      </c>
      <c r="C2093" s="375" t="s">
        <v>66</v>
      </c>
      <c r="D2093" s="375" t="s">
        <v>406</v>
      </c>
      <c r="E2093" s="375" t="s">
        <v>717</v>
      </c>
      <c r="F2093" s="824">
        <v>0.34699999999999998</v>
      </c>
      <c r="G2093" s="375" t="s">
        <v>388</v>
      </c>
      <c r="H2093" s="375" t="s">
        <v>400</v>
      </c>
      <c r="I2093" s="763">
        <v>1.6800003980832858E-4</v>
      </c>
      <c r="J2093" s="375" t="s">
        <v>1023</v>
      </c>
      <c r="K2093" s="375" t="s">
        <v>477</v>
      </c>
      <c r="L2093" s="375" t="s">
        <v>1024</v>
      </c>
      <c r="M2093" s="375" t="s">
        <v>475</v>
      </c>
      <c r="N2093" s="831" t="s">
        <v>977</v>
      </c>
      <c r="U2093" s="862"/>
    </row>
    <row r="2094" spans="1:21" x14ac:dyDescent="0.4">
      <c r="A2094" s="428" t="s">
        <v>49</v>
      </c>
      <c r="B2094" s="375" t="s">
        <v>418</v>
      </c>
      <c r="C2094" s="375" t="s">
        <v>66</v>
      </c>
      <c r="D2094" s="375" t="s">
        <v>406</v>
      </c>
      <c r="E2094" s="375" t="s">
        <v>717</v>
      </c>
      <c r="F2094" s="824">
        <v>0.34699999999999998</v>
      </c>
      <c r="G2094" s="375" t="s">
        <v>389</v>
      </c>
      <c r="H2094" s="375" t="s">
        <v>400</v>
      </c>
      <c r="I2094" s="763">
        <v>1.0030002376651996E-3</v>
      </c>
      <c r="J2094" s="375" t="s">
        <v>1023</v>
      </c>
      <c r="K2094" s="375" t="s">
        <v>477</v>
      </c>
      <c r="L2094" s="375" t="s">
        <v>1024</v>
      </c>
      <c r="M2094" s="375" t="s">
        <v>475</v>
      </c>
      <c r="N2094" s="831" t="s">
        <v>977</v>
      </c>
      <c r="U2094" s="862"/>
    </row>
    <row r="2095" spans="1:21" x14ac:dyDescent="0.4">
      <c r="A2095" s="428" t="s">
        <v>49</v>
      </c>
      <c r="B2095" s="375" t="s">
        <v>418</v>
      </c>
      <c r="C2095" s="375" t="s">
        <v>66</v>
      </c>
      <c r="D2095" s="375" t="s">
        <v>406</v>
      </c>
      <c r="E2095" s="375" t="s">
        <v>717</v>
      </c>
      <c r="F2095" s="824">
        <v>0.34699999999999998</v>
      </c>
      <c r="G2095" s="375" t="s">
        <v>390</v>
      </c>
      <c r="H2095" s="375" t="s">
        <v>400</v>
      </c>
      <c r="I2095" s="763">
        <v>1.2400002938233777E-4</v>
      </c>
      <c r="J2095" s="375" t="s">
        <v>1023</v>
      </c>
      <c r="K2095" s="375" t="s">
        <v>477</v>
      </c>
      <c r="L2095" s="375" t="s">
        <v>1024</v>
      </c>
      <c r="M2095" s="375" t="s">
        <v>475</v>
      </c>
      <c r="N2095" s="831" t="s">
        <v>977</v>
      </c>
      <c r="U2095" s="862"/>
    </row>
    <row r="2096" spans="1:21" x14ac:dyDescent="0.4">
      <c r="A2096" s="428" t="s">
        <v>49</v>
      </c>
      <c r="B2096" s="375" t="s">
        <v>418</v>
      </c>
      <c r="C2096" s="375" t="s">
        <v>66</v>
      </c>
      <c r="D2096" s="375" t="s">
        <v>406</v>
      </c>
      <c r="E2096" s="375" t="s">
        <v>717</v>
      </c>
      <c r="F2096" s="824">
        <v>0.34699999999999998</v>
      </c>
      <c r="G2096" s="375" t="s">
        <v>391</v>
      </c>
      <c r="H2096" s="375" t="s">
        <v>400</v>
      </c>
      <c r="I2096" s="763">
        <v>1.1000002606497702E-4</v>
      </c>
      <c r="J2096" s="375" t="s">
        <v>1023</v>
      </c>
      <c r="K2096" s="375" t="s">
        <v>477</v>
      </c>
      <c r="L2096" s="375" t="s">
        <v>1024</v>
      </c>
      <c r="M2096" s="375" t="s">
        <v>475</v>
      </c>
      <c r="N2096" s="831" t="s">
        <v>977</v>
      </c>
      <c r="U2096" s="862"/>
    </row>
    <row r="2097" spans="1:21" x14ac:dyDescent="0.4">
      <c r="A2097" s="428" t="s">
        <v>49</v>
      </c>
      <c r="B2097" s="375" t="s">
        <v>418</v>
      </c>
      <c r="C2097" s="375" t="s">
        <v>66</v>
      </c>
      <c r="D2097" s="375" t="s">
        <v>406</v>
      </c>
      <c r="E2097" s="375" t="s">
        <v>717</v>
      </c>
      <c r="F2097" s="824">
        <v>0.34699999999999998</v>
      </c>
      <c r="G2097" s="375" t="s">
        <v>392</v>
      </c>
      <c r="H2097" s="375" t="s">
        <v>400</v>
      </c>
      <c r="I2097" s="763">
        <v>4.5420010762465971E-3</v>
      </c>
      <c r="J2097" s="375" t="s">
        <v>1023</v>
      </c>
      <c r="K2097" s="375" t="s">
        <v>477</v>
      </c>
      <c r="L2097" s="375" t="s">
        <v>1024</v>
      </c>
      <c r="M2097" s="375" t="s">
        <v>475</v>
      </c>
      <c r="N2097" s="831" t="s">
        <v>977</v>
      </c>
      <c r="U2097" s="862"/>
    </row>
    <row r="2098" spans="1:21" x14ac:dyDescent="0.4">
      <c r="A2098" s="428" t="s">
        <v>49</v>
      </c>
      <c r="B2098" s="375" t="s">
        <v>418</v>
      </c>
      <c r="C2098" s="375" t="s">
        <v>66</v>
      </c>
      <c r="D2098" s="375" t="s">
        <v>406</v>
      </c>
      <c r="E2098" s="375" t="s">
        <v>717</v>
      </c>
      <c r="F2098" s="824">
        <v>0.34699999999999998</v>
      </c>
      <c r="G2098" s="375" t="s">
        <v>393</v>
      </c>
      <c r="H2098" s="375" t="s">
        <v>400</v>
      </c>
      <c r="I2098" s="763">
        <v>4.7300011207940132E-6</v>
      </c>
      <c r="J2098" s="375" t="s">
        <v>1023</v>
      </c>
      <c r="K2098" s="375" t="s">
        <v>477</v>
      </c>
      <c r="L2098" s="375" t="s">
        <v>1024</v>
      </c>
      <c r="M2098" s="375" t="s">
        <v>475</v>
      </c>
      <c r="N2098" s="831" t="s">
        <v>977</v>
      </c>
      <c r="U2098" s="862"/>
    </row>
    <row r="2099" spans="1:21" x14ac:dyDescent="0.4">
      <c r="A2099" s="428" t="s">
        <v>49</v>
      </c>
      <c r="B2099" s="375" t="s">
        <v>418</v>
      </c>
      <c r="C2099" s="832" t="s">
        <v>66</v>
      </c>
      <c r="D2099" s="375" t="s">
        <v>406</v>
      </c>
      <c r="E2099" s="832" t="s">
        <v>717</v>
      </c>
      <c r="F2099" s="824">
        <v>0.34699999999999998</v>
      </c>
      <c r="G2099" s="375" t="s">
        <v>394</v>
      </c>
      <c r="H2099" s="375" t="s">
        <v>400</v>
      </c>
      <c r="I2099" s="763">
        <v>8.9100021112631409E-6</v>
      </c>
      <c r="J2099" s="375" t="s">
        <v>1023</v>
      </c>
      <c r="K2099" s="375" t="s">
        <v>477</v>
      </c>
      <c r="L2099" s="375" t="s">
        <v>1024</v>
      </c>
      <c r="M2099" s="375" t="s">
        <v>475</v>
      </c>
      <c r="N2099" s="834" t="s">
        <v>977</v>
      </c>
      <c r="U2099" s="862"/>
    </row>
    <row r="2100" spans="1:21" x14ac:dyDescent="0.4">
      <c r="A2100" s="428" t="s">
        <v>49</v>
      </c>
      <c r="B2100" s="375" t="s">
        <v>418</v>
      </c>
      <c r="C2100" s="832" t="s">
        <v>66</v>
      </c>
      <c r="D2100" s="375" t="s">
        <v>406</v>
      </c>
      <c r="E2100" s="375" t="s">
        <v>717</v>
      </c>
      <c r="F2100" s="824">
        <v>0.34699999999999998</v>
      </c>
      <c r="G2100" s="375" t="s">
        <v>395</v>
      </c>
      <c r="H2100" s="375" t="s">
        <v>400</v>
      </c>
      <c r="I2100" s="763">
        <v>1.000000236954337E-5</v>
      </c>
      <c r="J2100" s="375" t="s">
        <v>1023</v>
      </c>
      <c r="K2100" s="375" t="s">
        <v>477</v>
      </c>
      <c r="L2100" s="375" t="s">
        <v>1024</v>
      </c>
      <c r="M2100" s="375" t="s">
        <v>475</v>
      </c>
      <c r="N2100" s="831" t="s">
        <v>977</v>
      </c>
      <c r="U2100" s="862"/>
    </row>
    <row r="2101" spans="1:21" x14ac:dyDescent="0.4">
      <c r="A2101" s="428" t="s">
        <v>49</v>
      </c>
      <c r="B2101" s="375" t="s">
        <v>418</v>
      </c>
      <c r="C2101" s="832" t="s">
        <v>66</v>
      </c>
      <c r="D2101" s="375" t="s">
        <v>406</v>
      </c>
      <c r="E2101" s="375" t="s">
        <v>717</v>
      </c>
      <c r="F2101" s="824">
        <v>0.34699999999999998</v>
      </c>
      <c r="G2101" s="375" t="s">
        <v>396</v>
      </c>
      <c r="H2101" s="375" t="s">
        <v>400</v>
      </c>
      <c r="I2101" s="763">
        <v>1.6000003791269388E-5</v>
      </c>
      <c r="J2101" s="375" t="s">
        <v>1023</v>
      </c>
      <c r="K2101" s="375" t="s">
        <v>477</v>
      </c>
      <c r="L2101" s="375" t="s">
        <v>1024</v>
      </c>
      <c r="M2101" s="375" t="s">
        <v>475</v>
      </c>
      <c r="N2101" s="831" t="s">
        <v>977</v>
      </c>
      <c r="U2101" s="862"/>
    </row>
    <row r="2102" spans="1:21" x14ac:dyDescent="0.4">
      <c r="A2102" s="428" t="s">
        <v>49</v>
      </c>
      <c r="B2102" s="375" t="s">
        <v>418</v>
      </c>
      <c r="C2102" s="832" t="s">
        <v>66</v>
      </c>
      <c r="D2102" s="375" t="s">
        <v>406</v>
      </c>
      <c r="E2102" s="375" t="s">
        <v>717</v>
      </c>
      <c r="F2102" s="824">
        <v>0.34699999999999998</v>
      </c>
      <c r="G2102" s="375" t="s">
        <v>1025</v>
      </c>
      <c r="H2102" s="375" t="s">
        <v>400</v>
      </c>
      <c r="I2102" s="763">
        <v>0.98340661924808603</v>
      </c>
      <c r="J2102" s="375" t="s">
        <v>1023</v>
      </c>
      <c r="K2102" s="375" t="s">
        <v>477</v>
      </c>
      <c r="L2102" s="375" t="s">
        <v>1024</v>
      </c>
      <c r="M2102" s="375" t="s">
        <v>475</v>
      </c>
      <c r="N2102" s="831" t="s">
        <v>977</v>
      </c>
      <c r="U2102" s="862"/>
    </row>
    <row r="2103" spans="1:21" x14ac:dyDescent="0.4">
      <c r="A2103" s="428" t="s">
        <v>49</v>
      </c>
      <c r="B2103" s="375" t="s">
        <v>418</v>
      </c>
      <c r="C2103" s="832" t="s">
        <v>66</v>
      </c>
      <c r="D2103" s="375" t="s">
        <v>406</v>
      </c>
      <c r="E2103" s="375" t="s">
        <v>717</v>
      </c>
      <c r="F2103" s="824">
        <v>0.34699999999999998</v>
      </c>
      <c r="G2103" s="375" t="s">
        <v>387</v>
      </c>
      <c r="H2103" s="375" t="s">
        <v>401</v>
      </c>
      <c r="I2103" s="378">
        <v>2.0811813297244141E-5</v>
      </c>
      <c r="J2103" s="375" t="s">
        <v>1023</v>
      </c>
      <c r="K2103" s="375" t="s">
        <v>477</v>
      </c>
      <c r="L2103" s="375" t="s">
        <v>1024</v>
      </c>
      <c r="M2103" s="375" t="s">
        <v>475</v>
      </c>
      <c r="N2103" s="831" t="s">
        <v>979</v>
      </c>
      <c r="U2103" s="862"/>
    </row>
    <row r="2104" spans="1:21" x14ac:dyDescent="0.4">
      <c r="A2104" s="428" t="s">
        <v>49</v>
      </c>
      <c r="B2104" s="375" t="s">
        <v>418</v>
      </c>
      <c r="C2104" s="832" t="s">
        <v>66</v>
      </c>
      <c r="D2104" s="375" t="s">
        <v>406</v>
      </c>
      <c r="E2104" s="375" t="s">
        <v>717</v>
      </c>
      <c r="F2104" s="824">
        <v>0.34699999999999998</v>
      </c>
      <c r="G2104" s="375" t="s">
        <v>388</v>
      </c>
      <c r="H2104" s="375" t="s">
        <v>401</v>
      </c>
      <c r="I2104" s="378">
        <v>1.7346176549655723E-4</v>
      </c>
      <c r="J2104" s="375" t="s">
        <v>1023</v>
      </c>
      <c r="K2104" s="375" t="s">
        <v>477</v>
      </c>
      <c r="L2104" s="375" t="s">
        <v>1024</v>
      </c>
      <c r="M2104" s="375" t="s">
        <v>475</v>
      </c>
      <c r="N2104" s="831" t="s">
        <v>979</v>
      </c>
      <c r="U2104" s="862"/>
    </row>
    <row r="2105" spans="1:21" x14ac:dyDescent="0.4">
      <c r="A2105" s="428" t="s">
        <v>49</v>
      </c>
      <c r="B2105" s="375" t="s">
        <v>418</v>
      </c>
      <c r="C2105" s="832" t="s">
        <v>66</v>
      </c>
      <c r="D2105" s="375" t="s">
        <v>406</v>
      </c>
      <c r="E2105" s="375" t="s">
        <v>717</v>
      </c>
      <c r="F2105" s="824">
        <v>0.34699999999999998</v>
      </c>
      <c r="G2105" s="375" t="s">
        <v>389</v>
      </c>
      <c r="H2105" s="375" t="s">
        <v>401</v>
      </c>
      <c r="I2105" s="378">
        <v>1.0038286104628617E-3</v>
      </c>
      <c r="J2105" s="375" t="s">
        <v>1023</v>
      </c>
      <c r="K2105" s="375" t="s">
        <v>477</v>
      </c>
      <c r="L2105" s="375" t="s">
        <v>1024</v>
      </c>
      <c r="M2105" s="375" t="s">
        <v>475</v>
      </c>
      <c r="N2105" s="831" t="s">
        <v>979</v>
      </c>
      <c r="U2105" s="862"/>
    </row>
    <row r="2106" spans="1:21" x14ac:dyDescent="0.4">
      <c r="A2106" s="428" t="s">
        <v>49</v>
      </c>
      <c r="B2106" s="375" t="s">
        <v>418</v>
      </c>
      <c r="C2106" s="832" t="s">
        <v>66</v>
      </c>
      <c r="D2106" s="375" t="s">
        <v>406</v>
      </c>
      <c r="E2106" s="375" t="s">
        <v>717</v>
      </c>
      <c r="F2106" s="824">
        <v>0.34699999999999998</v>
      </c>
      <c r="G2106" s="375" t="s">
        <v>390</v>
      </c>
      <c r="H2106" s="375" t="s">
        <v>401</v>
      </c>
      <c r="I2106" s="378">
        <v>1.245022082363664E-4</v>
      </c>
      <c r="J2106" s="375" t="s">
        <v>1023</v>
      </c>
      <c r="K2106" s="375" t="s">
        <v>477</v>
      </c>
      <c r="L2106" s="375" t="s">
        <v>1024</v>
      </c>
      <c r="M2106" s="375" t="s">
        <v>475</v>
      </c>
      <c r="N2106" s="831" t="s">
        <v>979</v>
      </c>
      <c r="U2106" s="862"/>
    </row>
    <row r="2107" spans="1:21" x14ac:dyDescent="0.4">
      <c r="A2107" s="428" t="s">
        <v>49</v>
      </c>
      <c r="B2107" s="375" t="s">
        <v>418</v>
      </c>
      <c r="C2107" s="832" t="s">
        <v>66</v>
      </c>
      <c r="D2107" s="375" t="s">
        <v>406</v>
      </c>
      <c r="E2107" s="375" t="s">
        <v>717</v>
      </c>
      <c r="F2107" s="824">
        <v>0.34699999999999998</v>
      </c>
      <c r="G2107" s="375" t="s">
        <v>391</v>
      </c>
      <c r="H2107" s="375" t="s">
        <v>401</v>
      </c>
      <c r="I2107" s="378">
        <v>1.1023184633933594E-4</v>
      </c>
      <c r="J2107" s="375" t="s">
        <v>1023</v>
      </c>
      <c r="K2107" s="375" t="s">
        <v>477</v>
      </c>
      <c r="L2107" s="375" t="s">
        <v>1024</v>
      </c>
      <c r="M2107" s="375" t="s">
        <v>475</v>
      </c>
      <c r="N2107" s="831" t="s">
        <v>979</v>
      </c>
      <c r="U2107" s="862"/>
    </row>
    <row r="2108" spans="1:21" x14ac:dyDescent="0.4">
      <c r="A2108" s="428" t="s">
        <v>49</v>
      </c>
      <c r="B2108" s="375" t="s">
        <v>418</v>
      </c>
      <c r="C2108" s="832" t="s">
        <v>66</v>
      </c>
      <c r="D2108" s="375" t="s">
        <v>406</v>
      </c>
      <c r="E2108" s="375" t="s">
        <v>717</v>
      </c>
      <c r="F2108" s="824">
        <v>0.34699999999999998</v>
      </c>
      <c r="G2108" s="375" t="s">
        <v>392</v>
      </c>
      <c r="H2108" s="375" t="s">
        <v>401</v>
      </c>
      <c r="I2108" s="378">
        <v>4.5448296801665015E-3</v>
      </c>
      <c r="J2108" s="375" t="s">
        <v>1023</v>
      </c>
      <c r="K2108" s="375" t="s">
        <v>477</v>
      </c>
      <c r="L2108" s="375" t="s">
        <v>1024</v>
      </c>
      <c r="M2108" s="375" t="s">
        <v>475</v>
      </c>
      <c r="N2108" s="831" t="s">
        <v>979</v>
      </c>
      <c r="U2108" s="862"/>
    </row>
    <row r="2109" spans="1:21" x14ac:dyDescent="0.4">
      <c r="A2109" s="428" t="s">
        <v>49</v>
      </c>
      <c r="B2109" s="375" t="s">
        <v>418</v>
      </c>
      <c r="C2109" s="832" t="s">
        <v>66</v>
      </c>
      <c r="D2109" s="375" t="s">
        <v>406</v>
      </c>
      <c r="E2109" s="375" t="s">
        <v>717</v>
      </c>
      <c r="F2109" s="824">
        <v>0.34699999999999998</v>
      </c>
      <c r="G2109" s="375" t="s">
        <v>393</v>
      </c>
      <c r="H2109" s="375" t="s">
        <v>401</v>
      </c>
      <c r="I2109" s="378">
        <v>4.7343248160216569E-6</v>
      </c>
      <c r="J2109" s="375" t="s">
        <v>1023</v>
      </c>
      <c r="K2109" s="375" t="s">
        <v>477</v>
      </c>
      <c r="L2109" s="375" t="s">
        <v>1024</v>
      </c>
      <c r="M2109" s="375" t="s">
        <v>475</v>
      </c>
      <c r="N2109" s="831" t="s">
        <v>979</v>
      </c>
      <c r="U2109" s="862"/>
    </row>
    <row r="2110" spans="1:21" x14ac:dyDescent="0.4">
      <c r="A2110" s="428" t="s">
        <v>49</v>
      </c>
      <c r="B2110" s="375" t="s">
        <v>418</v>
      </c>
      <c r="C2110" s="832" t="s">
        <v>66</v>
      </c>
      <c r="D2110" s="375" t="s">
        <v>406</v>
      </c>
      <c r="E2110" s="375" t="s">
        <v>717</v>
      </c>
      <c r="F2110" s="824">
        <v>0.34699999999999998</v>
      </c>
      <c r="G2110" s="375" t="s">
        <v>394</v>
      </c>
      <c r="H2110" s="375" t="s">
        <v>401</v>
      </c>
      <c r="I2110" s="378">
        <v>8.9194724822229059E-6</v>
      </c>
      <c r="J2110" s="375" t="s">
        <v>1023</v>
      </c>
      <c r="K2110" s="375" t="s">
        <v>477</v>
      </c>
      <c r="L2110" s="375" t="s">
        <v>1024</v>
      </c>
      <c r="M2110" s="375" t="s">
        <v>475</v>
      </c>
      <c r="N2110" s="831" t="s">
        <v>979</v>
      </c>
      <c r="U2110" s="862"/>
    </row>
    <row r="2111" spans="1:21" x14ac:dyDescent="0.4">
      <c r="A2111" s="428" t="s">
        <v>49</v>
      </c>
      <c r="B2111" s="375" t="s">
        <v>418</v>
      </c>
      <c r="C2111" s="832" t="s">
        <v>66</v>
      </c>
      <c r="D2111" s="375" t="s">
        <v>406</v>
      </c>
      <c r="E2111" s="375" t="s">
        <v>717</v>
      </c>
      <c r="F2111" s="824">
        <v>0.34699999999999998</v>
      </c>
      <c r="G2111" s="375" t="s">
        <v>395</v>
      </c>
      <c r="H2111" s="375" t="s">
        <v>401</v>
      </c>
      <c r="I2111" s="378">
        <v>1.1288505074025222E-5</v>
      </c>
      <c r="J2111" s="375" t="s">
        <v>1023</v>
      </c>
      <c r="K2111" s="375" t="s">
        <v>477</v>
      </c>
      <c r="L2111" s="375" t="s">
        <v>1024</v>
      </c>
      <c r="M2111" s="375" t="s">
        <v>475</v>
      </c>
      <c r="N2111" s="831" t="s">
        <v>979</v>
      </c>
      <c r="U2111" s="862"/>
    </row>
    <row r="2112" spans="1:21" x14ac:dyDescent="0.4">
      <c r="A2112" s="428" t="s">
        <v>49</v>
      </c>
      <c r="B2112" s="375" t="s">
        <v>418</v>
      </c>
      <c r="C2112" s="832" t="s">
        <v>66</v>
      </c>
      <c r="D2112" s="375" t="s">
        <v>406</v>
      </c>
      <c r="E2112" s="375" t="s">
        <v>717</v>
      </c>
      <c r="F2112" s="824">
        <v>0.34699999999999998</v>
      </c>
      <c r="G2112" s="375" t="s">
        <v>396</v>
      </c>
      <c r="H2112" s="375" t="s">
        <v>401</v>
      </c>
      <c r="I2112" s="378">
        <v>1.6007890236458171E-5</v>
      </c>
      <c r="J2112" s="375" t="s">
        <v>1023</v>
      </c>
      <c r="K2112" s="375" t="s">
        <v>477</v>
      </c>
      <c r="L2112" s="375" t="s">
        <v>1024</v>
      </c>
      <c r="M2112" s="375" t="s">
        <v>475</v>
      </c>
      <c r="N2112" s="831" t="s">
        <v>979</v>
      </c>
      <c r="U2112" s="862"/>
    </row>
    <row r="2113" spans="1:21" x14ac:dyDescent="0.4">
      <c r="A2113" s="428" t="s">
        <v>49</v>
      </c>
      <c r="B2113" s="375" t="s">
        <v>418</v>
      </c>
      <c r="C2113" s="832" t="s">
        <v>66</v>
      </c>
      <c r="D2113" s="375" t="s">
        <v>406</v>
      </c>
      <c r="E2113" s="375" t="s">
        <v>717</v>
      </c>
      <c r="F2113" s="824">
        <v>0.34699999999999998</v>
      </c>
      <c r="G2113" s="375" t="s">
        <v>1025</v>
      </c>
      <c r="H2113" s="375" t="s">
        <v>401</v>
      </c>
      <c r="I2113" s="378">
        <v>0.98420299178150583</v>
      </c>
      <c r="J2113" s="375" t="s">
        <v>1023</v>
      </c>
      <c r="K2113" s="375" t="s">
        <v>477</v>
      </c>
      <c r="L2113" s="375" t="s">
        <v>1024</v>
      </c>
      <c r="M2113" s="375" t="s">
        <v>475</v>
      </c>
      <c r="N2113" s="831" t="s">
        <v>979</v>
      </c>
      <c r="U2113" s="862"/>
    </row>
    <row r="2114" spans="1:21" x14ac:dyDescent="0.4">
      <c r="A2114" s="428" t="s">
        <v>49</v>
      </c>
      <c r="B2114" s="375" t="s">
        <v>418</v>
      </c>
      <c r="C2114" s="832" t="s">
        <v>67</v>
      </c>
      <c r="D2114" s="375" t="s">
        <v>52</v>
      </c>
      <c r="E2114" s="375"/>
      <c r="F2114" s="824">
        <v>0.34699999999999998</v>
      </c>
      <c r="G2114" s="375" t="s">
        <v>387</v>
      </c>
      <c r="H2114" s="375" t="s">
        <v>400</v>
      </c>
      <c r="I2114" s="763">
        <v>1.5000003554315054E-5</v>
      </c>
      <c r="J2114" s="375" t="s">
        <v>1023</v>
      </c>
      <c r="K2114" s="375" t="s">
        <v>477</v>
      </c>
      <c r="L2114" s="375" t="s">
        <v>1024</v>
      </c>
      <c r="M2114" s="375" t="s">
        <v>475</v>
      </c>
      <c r="N2114" s="831" t="s">
        <v>993</v>
      </c>
      <c r="U2114" s="862"/>
    </row>
    <row r="2115" spans="1:21" x14ac:dyDescent="0.4">
      <c r="A2115" s="428" t="s">
        <v>49</v>
      </c>
      <c r="B2115" s="375" t="s">
        <v>418</v>
      </c>
      <c r="C2115" s="832" t="s">
        <v>67</v>
      </c>
      <c r="D2115" s="375" t="s">
        <v>52</v>
      </c>
      <c r="E2115" s="375"/>
      <c r="F2115" s="824">
        <v>0.34699999999999998</v>
      </c>
      <c r="G2115" s="375" t="s">
        <v>388</v>
      </c>
      <c r="H2115" s="375" t="s">
        <v>400</v>
      </c>
      <c r="I2115" s="763">
        <v>1.2700003009320077E-4</v>
      </c>
      <c r="J2115" s="375" t="s">
        <v>1023</v>
      </c>
      <c r="K2115" s="375" t="s">
        <v>477</v>
      </c>
      <c r="L2115" s="375" t="s">
        <v>1024</v>
      </c>
      <c r="M2115" s="375" t="s">
        <v>475</v>
      </c>
      <c r="N2115" s="831" t="s">
        <v>993</v>
      </c>
      <c r="U2115" s="862"/>
    </row>
    <row r="2116" spans="1:21" x14ac:dyDescent="0.4">
      <c r="A2116" s="428" t="s">
        <v>49</v>
      </c>
      <c r="B2116" s="375" t="s">
        <v>418</v>
      </c>
      <c r="C2116" s="832" t="s">
        <v>67</v>
      </c>
      <c r="D2116" s="375" t="s">
        <v>52</v>
      </c>
      <c r="E2116" s="375"/>
      <c r="F2116" s="824">
        <v>0.34699999999999998</v>
      </c>
      <c r="G2116" s="375" t="s">
        <v>389</v>
      </c>
      <c r="H2116" s="375" t="s">
        <v>400</v>
      </c>
      <c r="I2116" s="763">
        <v>1.4930003537728248E-3</v>
      </c>
      <c r="J2116" s="375" t="s">
        <v>1023</v>
      </c>
      <c r="K2116" s="375" t="s">
        <v>477</v>
      </c>
      <c r="L2116" s="375" t="s">
        <v>1024</v>
      </c>
      <c r="M2116" s="375" t="s">
        <v>475</v>
      </c>
      <c r="N2116" s="831" t="s">
        <v>993</v>
      </c>
      <c r="U2116" s="862"/>
    </row>
    <row r="2117" spans="1:21" x14ac:dyDescent="0.4">
      <c r="A2117" s="428" t="s">
        <v>49</v>
      </c>
      <c r="B2117" s="375" t="s">
        <v>418</v>
      </c>
      <c r="C2117" s="832" t="s">
        <v>67</v>
      </c>
      <c r="D2117" s="375" t="s">
        <v>52</v>
      </c>
      <c r="E2117" s="378"/>
      <c r="F2117" s="824">
        <v>0.34699999999999998</v>
      </c>
      <c r="G2117" s="375" t="s">
        <v>390</v>
      </c>
      <c r="H2117" s="375" t="s">
        <v>400</v>
      </c>
      <c r="I2117" s="763">
        <v>3.9900009454478037E-4</v>
      </c>
      <c r="J2117" s="375" t="s">
        <v>1023</v>
      </c>
      <c r="K2117" s="375" t="s">
        <v>477</v>
      </c>
      <c r="L2117" s="375" t="s">
        <v>1024</v>
      </c>
      <c r="M2117" s="375" t="s">
        <v>475</v>
      </c>
      <c r="N2117" s="831" t="s">
        <v>993</v>
      </c>
      <c r="U2117" s="862"/>
    </row>
    <row r="2118" spans="1:21" x14ac:dyDescent="0.4">
      <c r="A2118" s="428" t="s">
        <v>49</v>
      </c>
      <c r="B2118" s="375" t="s">
        <v>418</v>
      </c>
      <c r="C2118" s="832" t="s">
        <v>67</v>
      </c>
      <c r="D2118" s="375" t="s">
        <v>52</v>
      </c>
      <c r="E2118" s="378"/>
      <c r="F2118" s="824">
        <v>0.34699999999999998</v>
      </c>
      <c r="G2118" s="375" t="s">
        <v>391</v>
      </c>
      <c r="H2118" s="375" t="s">
        <v>400</v>
      </c>
      <c r="I2118" s="763">
        <v>2.4700005852772118E-4</v>
      </c>
      <c r="J2118" s="375" t="s">
        <v>1023</v>
      </c>
      <c r="K2118" s="375" t="s">
        <v>477</v>
      </c>
      <c r="L2118" s="375" t="s">
        <v>1024</v>
      </c>
      <c r="M2118" s="375" t="s">
        <v>475</v>
      </c>
      <c r="N2118" s="831" t="s">
        <v>993</v>
      </c>
      <c r="U2118" s="862"/>
    </row>
    <row r="2119" spans="1:21" x14ac:dyDescent="0.4">
      <c r="A2119" s="428" t="s">
        <v>49</v>
      </c>
      <c r="B2119" s="375" t="s">
        <v>418</v>
      </c>
      <c r="C2119" s="832" t="s">
        <v>67</v>
      </c>
      <c r="D2119" s="375" t="s">
        <v>52</v>
      </c>
      <c r="E2119" s="378"/>
      <c r="F2119" s="824">
        <v>0.34699999999999998</v>
      </c>
      <c r="G2119" s="375" t="s">
        <v>392</v>
      </c>
      <c r="H2119" s="375" t="s">
        <v>400</v>
      </c>
      <c r="I2119" s="763">
        <v>1.0310002442999212E-3</v>
      </c>
      <c r="J2119" s="375" t="s">
        <v>1023</v>
      </c>
      <c r="K2119" s="375" t="s">
        <v>477</v>
      </c>
      <c r="L2119" s="375" t="s">
        <v>1024</v>
      </c>
      <c r="M2119" s="375" t="s">
        <v>475</v>
      </c>
      <c r="N2119" s="831" t="s">
        <v>993</v>
      </c>
      <c r="U2119" s="862"/>
    </row>
    <row r="2120" spans="1:21" x14ac:dyDescent="0.4">
      <c r="A2120" s="428" t="s">
        <v>49</v>
      </c>
      <c r="B2120" s="375" t="s">
        <v>418</v>
      </c>
      <c r="C2120" s="832" t="s">
        <v>67</v>
      </c>
      <c r="D2120" s="375" t="s">
        <v>52</v>
      </c>
      <c r="E2120" s="378"/>
      <c r="F2120" s="824">
        <v>0.34699999999999998</v>
      </c>
      <c r="G2120" s="375" t="s">
        <v>393</v>
      </c>
      <c r="H2120" s="375" t="s">
        <v>400</v>
      </c>
      <c r="I2120" s="763">
        <v>1.0621002516692011E-5</v>
      </c>
      <c r="J2120" s="375" t="s">
        <v>1023</v>
      </c>
      <c r="K2120" s="375" t="s">
        <v>477</v>
      </c>
      <c r="L2120" s="375" t="s">
        <v>1024</v>
      </c>
      <c r="M2120" s="375" t="s">
        <v>475</v>
      </c>
      <c r="N2120" s="831" t="s">
        <v>993</v>
      </c>
      <c r="U2120" s="862"/>
    </row>
    <row r="2121" spans="1:21" x14ac:dyDescent="0.4">
      <c r="A2121" s="428" t="s">
        <v>49</v>
      </c>
      <c r="B2121" s="375" t="s">
        <v>418</v>
      </c>
      <c r="C2121" s="832" t="s">
        <v>67</v>
      </c>
      <c r="D2121" s="375" t="s">
        <v>52</v>
      </c>
      <c r="E2121" s="378"/>
      <c r="F2121" s="824">
        <v>0.34699999999999998</v>
      </c>
      <c r="G2121" s="375" t="s">
        <v>394</v>
      </c>
      <c r="H2121" s="375" t="s">
        <v>400</v>
      </c>
      <c r="I2121" s="763">
        <v>2.0007004740745414E-5</v>
      </c>
      <c r="J2121" s="375" t="s">
        <v>1023</v>
      </c>
      <c r="K2121" s="375" t="s">
        <v>477</v>
      </c>
      <c r="L2121" s="375" t="s">
        <v>1024</v>
      </c>
      <c r="M2121" s="375" t="s">
        <v>475</v>
      </c>
      <c r="N2121" s="831" t="s">
        <v>993</v>
      </c>
      <c r="U2121" s="862"/>
    </row>
    <row r="2122" spans="1:21" x14ac:dyDescent="0.4">
      <c r="A2122" s="428" t="s">
        <v>49</v>
      </c>
      <c r="B2122" s="375" t="s">
        <v>418</v>
      </c>
      <c r="C2122" s="832" t="s">
        <v>67</v>
      </c>
      <c r="D2122" s="375" t="s">
        <v>52</v>
      </c>
      <c r="E2122" s="378"/>
      <c r="F2122" s="824">
        <v>0.34699999999999998</v>
      </c>
      <c r="G2122" s="375" t="s">
        <v>395</v>
      </c>
      <c r="H2122" s="375" t="s">
        <v>400</v>
      </c>
      <c r="I2122" s="763">
        <v>1.000000236954337E-5</v>
      </c>
      <c r="J2122" s="375" t="s">
        <v>1023</v>
      </c>
      <c r="K2122" s="375" t="s">
        <v>477</v>
      </c>
      <c r="L2122" s="375" t="s">
        <v>1024</v>
      </c>
      <c r="M2122" s="375" t="s">
        <v>475</v>
      </c>
      <c r="N2122" s="831" t="s">
        <v>993</v>
      </c>
      <c r="U2122" s="862"/>
    </row>
    <row r="2123" spans="1:21" x14ac:dyDescent="0.4">
      <c r="A2123" s="428" t="s">
        <v>49</v>
      </c>
      <c r="B2123" s="375" t="s">
        <v>418</v>
      </c>
      <c r="C2123" s="832" t="s">
        <v>67</v>
      </c>
      <c r="D2123" s="375" t="s">
        <v>52</v>
      </c>
      <c r="E2123" s="378"/>
      <c r="F2123" s="824">
        <v>0.34699999999999998</v>
      </c>
      <c r="G2123" s="375" t="s">
        <v>396</v>
      </c>
      <c r="H2123" s="375" t="s">
        <v>400</v>
      </c>
      <c r="I2123" s="763">
        <v>1.6000003791269388E-5</v>
      </c>
      <c r="J2123" s="375" t="s">
        <v>1023</v>
      </c>
      <c r="K2123" s="375" t="s">
        <v>477</v>
      </c>
      <c r="L2123" s="375" t="s">
        <v>1024</v>
      </c>
      <c r="M2123" s="375" t="s">
        <v>475</v>
      </c>
      <c r="N2123" s="831" t="s">
        <v>993</v>
      </c>
      <c r="U2123" s="862"/>
    </row>
    <row r="2124" spans="1:21" x14ac:dyDescent="0.4">
      <c r="A2124" s="428" t="s">
        <v>49</v>
      </c>
      <c r="B2124" s="375" t="s">
        <v>418</v>
      </c>
      <c r="C2124" s="832" t="s">
        <v>67</v>
      </c>
      <c r="D2124" s="375" t="s">
        <v>52</v>
      </c>
      <c r="E2124" s="378"/>
      <c r="F2124" s="824">
        <v>0.34699999999999998</v>
      </c>
      <c r="G2124" s="375" t="s">
        <v>1025</v>
      </c>
      <c r="H2124" s="375" t="s">
        <v>400</v>
      </c>
      <c r="I2124" s="763">
        <v>0.98348663117180668</v>
      </c>
      <c r="J2124" s="375" t="s">
        <v>1023</v>
      </c>
      <c r="K2124" s="375" t="s">
        <v>477</v>
      </c>
      <c r="L2124" s="375" t="s">
        <v>1024</v>
      </c>
      <c r="M2124" s="375" t="s">
        <v>475</v>
      </c>
      <c r="N2124" s="831" t="s">
        <v>993</v>
      </c>
      <c r="U2124" s="862"/>
    </row>
    <row r="2125" spans="1:21" x14ac:dyDescent="0.4">
      <c r="A2125" s="428" t="s">
        <v>49</v>
      </c>
      <c r="B2125" s="375" t="s">
        <v>418</v>
      </c>
      <c r="C2125" s="832" t="s">
        <v>67</v>
      </c>
      <c r="D2125" s="375" t="s">
        <v>52</v>
      </c>
      <c r="E2125" s="378"/>
      <c r="F2125" s="824">
        <v>0.34699999999999998</v>
      </c>
      <c r="G2125" s="375" t="s">
        <v>387</v>
      </c>
      <c r="H2125" s="375" t="s">
        <v>401</v>
      </c>
      <c r="I2125" s="378">
        <v>1.5811812112472456E-5</v>
      </c>
      <c r="J2125" s="375" t="s">
        <v>1023</v>
      </c>
      <c r="K2125" s="375" t="s">
        <v>477</v>
      </c>
      <c r="L2125" s="375" t="s">
        <v>1024</v>
      </c>
      <c r="M2125" s="375" t="s">
        <v>475</v>
      </c>
      <c r="N2125" s="831" t="s">
        <v>997</v>
      </c>
      <c r="U2125" s="862"/>
    </row>
    <row r="2126" spans="1:21" x14ac:dyDescent="0.4">
      <c r="A2126" s="428" t="s">
        <v>49</v>
      </c>
      <c r="B2126" s="375" t="s">
        <v>418</v>
      </c>
      <c r="C2126" s="832" t="s">
        <v>67</v>
      </c>
      <c r="D2126" s="375" t="s">
        <v>52</v>
      </c>
      <c r="E2126" s="378"/>
      <c r="F2126" s="824">
        <v>0.34699999999999998</v>
      </c>
      <c r="G2126" s="375" t="s">
        <v>388</v>
      </c>
      <c r="H2126" s="375" t="s">
        <v>401</v>
      </c>
      <c r="I2126" s="378">
        <v>1.3246175578142942E-4</v>
      </c>
      <c r="J2126" s="375" t="s">
        <v>1023</v>
      </c>
      <c r="K2126" s="375" t="s">
        <v>477</v>
      </c>
      <c r="L2126" s="375" t="s">
        <v>1024</v>
      </c>
      <c r="M2126" s="375" t="s">
        <v>475</v>
      </c>
      <c r="N2126" s="831" t="s">
        <v>997</v>
      </c>
      <c r="U2126" s="862"/>
    </row>
    <row r="2127" spans="1:21" x14ac:dyDescent="0.4">
      <c r="A2127" s="428" t="s">
        <v>49</v>
      </c>
      <c r="B2127" s="375" t="s">
        <v>418</v>
      </c>
      <c r="C2127" s="832" t="s">
        <v>67</v>
      </c>
      <c r="D2127" s="375" t="s">
        <v>52</v>
      </c>
      <c r="E2127" s="378"/>
      <c r="F2127" s="824">
        <v>0.34699999999999998</v>
      </c>
      <c r="G2127" s="375" t="s">
        <v>389</v>
      </c>
      <c r="H2127" s="375" t="s">
        <v>401</v>
      </c>
      <c r="I2127" s="378">
        <v>1.4938287265704867E-3</v>
      </c>
      <c r="J2127" s="375" t="s">
        <v>1023</v>
      </c>
      <c r="K2127" s="375" t="s">
        <v>477</v>
      </c>
      <c r="L2127" s="375" t="s">
        <v>1024</v>
      </c>
      <c r="M2127" s="375" t="s">
        <v>475</v>
      </c>
      <c r="N2127" s="831" t="s">
        <v>997</v>
      </c>
      <c r="U2127" s="862"/>
    </row>
    <row r="2128" spans="1:21" x14ac:dyDescent="0.4">
      <c r="A2128" s="428" t="s">
        <v>49</v>
      </c>
      <c r="B2128" s="375" t="s">
        <v>418</v>
      </c>
      <c r="C2128" s="832" t="s">
        <v>67</v>
      </c>
      <c r="D2128" s="375" t="s">
        <v>52</v>
      </c>
      <c r="E2128" s="378"/>
      <c r="F2128" s="824">
        <v>0.34699999999999998</v>
      </c>
      <c r="G2128" s="375" t="s">
        <v>390</v>
      </c>
      <c r="H2128" s="375" t="s">
        <v>401</v>
      </c>
      <c r="I2128" s="378">
        <v>3.99502273398809E-4</v>
      </c>
      <c r="J2128" s="375" t="s">
        <v>1023</v>
      </c>
      <c r="K2128" s="375" t="s">
        <v>477</v>
      </c>
      <c r="L2128" s="375" t="s">
        <v>1024</v>
      </c>
      <c r="M2128" s="375" t="s">
        <v>475</v>
      </c>
      <c r="N2128" s="831" t="s">
        <v>997</v>
      </c>
      <c r="U2128" s="862"/>
    </row>
    <row r="2129" spans="1:21" x14ac:dyDescent="0.4">
      <c r="A2129" s="428" t="s">
        <v>49</v>
      </c>
      <c r="B2129" s="375" t="s">
        <v>418</v>
      </c>
      <c r="C2129" s="832" t="s">
        <v>67</v>
      </c>
      <c r="D2129" s="375" t="s">
        <v>52</v>
      </c>
      <c r="E2129" s="378"/>
      <c r="F2129" s="824">
        <v>0.34699999999999998</v>
      </c>
      <c r="G2129" s="375" t="s">
        <v>391</v>
      </c>
      <c r="H2129" s="375" t="s">
        <v>401</v>
      </c>
      <c r="I2129" s="378">
        <v>2.4723187880208009E-4</v>
      </c>
      <c r="J2129" s="375" t="s">
        <v>1023</v>
      </c>
      <c r="K2129" s="375" t="s">
        <v>477</v>
      </c>
      <c r="L2129" s="375" t="s">
        <v>1024</v>
      </c>
      <c r="M2129" s="375" t="s">
        <v>475</v>
      </c>
      <c r="N2129" s="831" t="s">
        <v>997</v>
      </c>
      <c r="U2129" s="862"/>
    </row>
    <row r="2130" spans="1:21" x14ac:dyDescent="0.4">
      <c r="A2130" s="428" t="s">
        <v>49</v>
      </c>
      <c r="B2130" s="375" t="s">
        <v>418</v>
      </c>
      <c r="C2130" s="832" t="s">
        <v>67</v>
      </c>
      <c r="D2130" s="375" t="s">
        <v>52</v>
      </c>
      <c r="E2130" s="378"/>
      <c r="F2130" s="824">
        <v>0.34699999999999998</v>
      </c>
      <c r="G2130" s="375" t="s">
        <v>392</v>
      </c>
      <c r="H2130" s="375" t="s">
        <v>401</v>
      </c>
      <c r="I2130" s="378">
        <v>1.0338288482198254E-3</v>
      </c>
      <c r="J2130" s="375" t="s">
        <v>1023</v>
      </c>
      <c r="K2130" s="375" t="s">
        <v>477</v>
      </c>
      <c r="L2130" s="375" t="s">
        <v>1024</v>
      </c>
      <c r="M2130" s="375" t="s">
        <v>475</v>
      </c>
      <c r="N2130" s="831" t="s">
        <v>997</v>
      </c>
      <c r="U2130" s="862"/>
    </row>
    <row r="2131" spans="1:21" x14ac:dyDescent="0.4">
      <c r="A2131" s="428" t="s">
        <v>49</v>
      </c>
      <c r="B2131" s="375" t="s">
        <v>418</v>
      </c>
      <c r="C2131" s="832" t="s">
        <v>67</v>
      </c>
      <c r="D2131" s="375" t="s">
        <v>52</v>
      </c>
      <c r="E2131" s="378"/>
      <c r="F2131" s="824">
        <v>0.34699999999999998</v>
      </c>
      <c r="G2131" s="375" t="s">
        <v>393</v>
      </c>
      <c r="H2131" s="375" t="s">
        <v>401</v>
      </c>
      <c r="I2131" s="378">
        <v>1.0625326211919653E-5</v>
      </c>
      <c r="J2131" s="375" t="s">
        <v>1023</v>
      </c>
      <c r="K2131" s="375" t="s">
        <v>477</v>
      </c>
      <c r="L2131" s="375" t="s">
        <v>1024</v>
      </c>
      <c r="M2131" s="375" t="s">
        <v>475</v>
      </c>
      <c r="N2131" s="831" t="s">
        <v>997</v>
      </c>
      <c r="U2131" s="862"/>
    </row>
    <row r="2132" spans="1:21" x14ac:dyDescent="0.4">
      <c r="A2132" s="428" t="s">
        <v>49</v>
      </c>
      <c r="B2132" s="375" t="s">
        <v>418</v>
      </c>
      <c r="C2132" s="832" t="s">
        <v>67</v>
      </c>
      <c r="D2132" s="375" t="s">
        <v>52</v>
      </c>
      <c r="E2132" s="378"/>
      <c r="F2132" s="824">
        <v>0.34699999999999998</v>
      </c>
      <c r="G2132" s="375" t="s">
        <v>394</v>
      </c>
      <c r="H2132" s="375" t="s">
        <v>401</v>
      </c>
      <c r="I2132" s="378">
        <v>2.0016475111705179E-5</v>
      </c>
      <c r="J2132" s="375" t="s">
        <v>1023</v>
      </c>
      <c r="K2132" s="375" t="s">
        <v>477</v>
      </c>
      <c r="L2132" s="375" t="s">
        <v>1024</v>
      </c>
      <c r="M2132" s="375" t="s">
        <v>475</v>
      </c>
      <c r="N2132" s="831" t="s">
        <v>997</v>
      </c>
      <c r="U2132" s="862"/>
    </row>
    <row r="2133" spans="1:21" x14ac:dyDescent="0.4">
      <c r="A2133" s="428" t="s">
        <v>49</v>
      </c>
      <c r="B2133" s="375" t="s">
        <v>418</v>
      </c>
      <c r="C2133" s="832" t="s">
        <v>67</v>
      </c>
      <c r="D2133" s="375" t="s">
        <v>52</v>
      </c>
      <c r="E2133" s="375"/>
      <c r="F2133" s="824">
        <v>0.34699999999999998</v>
      </c>
      <c r="G2133" s="375" t="s">
        <v>395</v>
      </c>
      <c r="H2133" s="375" t="s">
        <v>401</v>
      </c>
      <c r="I2133" s="378">
        <v>1.1288505074025222E-5</v>
      </c>
      <c r="J2133" s="375" t="s">
        <v>1023</v>
      </c>
      <c r="K2133" s="375" t="s">
        <v>477</v>
      </c>
      <c r="L2133" s="375" t="s">
        <v>1024</v>
      </c>
      <c r="M2133" s="375" t="s">
        <v>475</v>
      </c>
      <c r="N2133" s="831" t="s">
        <v>997</v>
      </c>
      <c r="U2133" s="862"/>
    </row>
    <row r="2134" spans="1:21" x14ac:dyDescent="0.4">
      <c r="A2134" s="428" t="s">
        <v>49</v>
      </c>
      <c r="B2134" s="375" t="s">
        <v>418</v>
      </c>
      <c r="C2134" s="832" t="s">
        <v>67</v>
      </c>
      <c r="D2134" s="375" t="s">
        <v>52</v>
      </c>
      <c r="E2134" s="375"/>
      <c r="F2134" s="824">
        <v>0.34699999999999998</v>
      </c>
      <c r="G2134" s="375" t="s">
        <v>396</v>
      </c>
      <c r="H2134" s="375" t="s">
        <v>401</v>
      </c>
      <c r="I2134" s="378">
        <v>1.6007890236458171E-5</v>
      </c>
      <c r="J2134" s="375" t="s">
        <v>1023</v>
      </c>
      <c r="K2134" s="375" t="s">
        <v>477</v>
      </c>
      <c r="L2134" s="375" t="s">
        <v>1024</v>
      </c>
      <c r="M2134" s="375" t="s">
        <v>475</v>
      </c>
      <c r="N2134" s="831" t="s">
        <v>997</v>
      </c>
      <c r="U2134" s="862"/>
    </row>
    <row r="2135" spans="1:21" x14ac:dyDescent="0.4">
      <c r="A2135" s="428" t="s">
        <v>49</v>
      </c>
      <c r="B2135" s="375" t="s">
        <v>418</v>
      </c>
      <c r="C2135" s="832" t="s">
        <v>67</v>
      </c>
      <c r="D2135" s="375" t="s">
        <v>52</v>
      </c>
      <c r="E2135" s="375"/>
      <c r="F2135" s="824">
        <v>0.34699999999999998</v>
      </c>
      <c r="G2135" s="375" t="s">
        <v>1025</v>
      </c>
      <c r="H2135" s="375" t="s">
        <v>401</v>
      </c>
      <c r="I2135" s="378">
        <v>0.98428300370522648</v>
      </c>
      <c r="J2135" s="375" t="s">
        <v>1023</v>
      </c>
      <c r="K2135" s="375" t="s">
        <v>477</v>
      </c>
      <c r="L2135" s="375" t="s">
        <v>1024</v>
      </c>
      <c r="M2135" s="375" t="s">
        <v>475</v>
      </c>
      <c r="N2135" s="831" t="s">
        <v>997</v>
      </c>
      <c r="U2135" s="862"/>
    </row>
    <row r="2136" spans="1:21" x14ac:dyDescent="0.4">
      <c r="A2136" s="428" t="s">
        <v>49</v>
      </c>
      <c r="B2136" s="375" t="s">
        <v>418</v>
      </c>
      <c r="C2136" s="832" t="s">
        <v>67</v>
      </c>
      <c r="D2136" s="375" t="s">
        <v>53</v>
      </c>
      <c r="E2136" s="375"/>
      <c r="F2136" s="824">
        <v>0.39</v>
      </c>
      <c r="G2136" s="375" t="s">
        <v>387</v>
      </c>
      <c r="H2136" s="375" t="s">
        <v>400</v>
      </c>
      <c r="I2136" s="763">
        <v>9.0000021325890313E-7</v>
      </c>
      <c r="J2136" s="375" t="s">
        <v>1023</v>
      </c>
      <c r="K2136" s="375" t="s">
        <v>477</v>
      </c>
      <c r="L2136" s="375" t="s">
        <v>1024</v>
      </c>
      <c r="M2136" s="375" t="s">
        <v>475</v>
      </c>
      <c r="N2136" s="831" t="s">
        <v>1003</v>
      </c>
      <c r="U2136" s="862"/>
    </row>
    <row r="2137" spans="1:21" x14ac:dyDescent="0.4">
      <c r="A2137" s="428" t="s">
        <v>49</v>
      </c>
      <c r="B2137" s="375" t="s">
        <v>418</v>
      </c>
      <c r="C2137" s="832" t="s">
        <v>67</v>
      </c>
      <c r="D2137" s="375" t="s">
        <v>53</v>
      </c>
      <c r="E2137" s="375"/>
      <c r="F2137" s="824">
        <v>0.39</v>
      </c>
      <c r="G2137" s="375" t="s">
        <v>388</v>
      </c>
      <c r="H2137" s="375" t="s">
        <v>400</v>
      </c>
      <c r="I2137" s="763">
        <v>1.5100003578010487E-5</v>
      </c>
      <c r="J2137" s="375" t="s">
        <v>1023</v>
      </c>
      <c r="K2137" s="375" t="s">
        <v>477</v>
      </c>
      <c r="L2137" s="375" t="s">
        <v>1024</v>
      </c>
      <c r="M2137" s="375" t="s">
        <v>475</v>
      </c>
      <c r="N2137" s="831" t="s">
        <v>1003</v>
      </c>
      <c r="U2137" s="862"/>
    </row>
    <row r="2138" spans="1:21" x14ac:dyDescent="0.4">
      <c r="A2138" s="428" t="s">
        <v>49</v>
      </c>
      <c r="B2138" s="375" t="s">
        <v>418</v>
      </c>
      <c r="C2138" s="832" t="s">
        <v>67</v>
      </c>
      <c r="D2138" s="375" t="s">
        <v>53</v>
      </c>
      <c r="E2138" s="375"/>
      <c r="F2138" s="824">
        <v>0.39</v>
      </c>
      <c r="G2138" s="375" t="s">
        <v>389</v>
      </c>
      <c r="H2138" s="375" t="s">
        <v>400</v>
      </c>
      <c r="I2138" s="763">
        <v>2.3500005568426909E-4</v>
      </c>
      <c r="J2138" s="375" t="s">
        <v>1023</v>
      </c>
      <c r="K2138" s="375" t="s">
        <v>477</v>
      </c>
      <c r="L2138" s="375" t="s">
        <v>1024</v>
      </c>
      <c r="M2138" s="375" t="s">
        <v>475</v>
      </c>
      <c r="N2138" s="831" t="s">
        <v>1003</v>
      </c>
      <c r="U2138" s="862"/>
    </row>
    <row r="2139" spans="1:21" x14ac:dyDescent="0.4">
      <c r="A2139" s="428" t="s">
        <v>49</v>
      </c>
      <c r="B2139" s="375" t="s">
        <v>418</v>
      </c>
      <c r="C2139" s="832" t="s">
        <v>67</v>
      </c>
      <c r="D2139" s="375" t="s">
        <v>53</v>
      </c>
      <c r="E2139" s="378"/>
      <c r="F2139" s="824">
        <v>0.39</v>
      </c>
      <c r="G2139" s="375" t="s">
        <v>390</v>
      </c>
      <c r="H2139" s="375" t="s">
        <v>400</v>
      </c>
      <c r="I2139" s="763">
        <v>2.8400006729503167E-5</v>
      </c>
      <c r="J2139" s="375" t="s">
        <v>1023</v>
      </c>
      <c r="K2139" s="375" t="s">
        <v>477</v>
      </c>
      <c r="L2139" s="375" t="s">
        <v>1024</v>
      </c>
      <c r="M2139" s="375" t="s">
        <v>475</v>
      </c>
      <c r="N2139" s="831" t="s">
        <v>1003</v>
      </c>
      <c r="U2139" s="862"/>
    </row>
    <row r="2140" spans="1:21" x14ac:dyDescent="0.4">
      <c r="A2140" s="428" t="s">
        <v>49</v>
      </c>
      <c r="B2140" s="375" t="s">
        <v>418</v>
      </c>
      <c r="C2140" s="832" t="s">
        <v>67</v>
      </c>
      <c r="D2140" s="375" t="s">
        <v>53</v>
      </c>
      <c r="E2140" s="378"/>
      <c r="F2140" s="824">
        <v>0.39</v>
      </c>
      <c r="G2140" s="375" t="s">
        <v>391</v>
      </c>
      <c r="H2140" s="375" t="s">
        <v>400</v>
      </c>
      <c r="I2140" s="763">
        <v>8.2700019596123672E-6</v>
      </c>
      <c r="J2140" s="375" t="s">
        <v>1023</v>
      </c>
      <c r="K2140" s="375" t="s">
        <v>477</v>
      </c>
      <c r="L2140" s="375" t="s">
        <v>1024</v>
      </c>
      <c r="M2140" s="375" t="s">
        <v>475</v>
      </c>
      <c r="N2140" s="831" t="s">
        <v>1003</v>
      </c>
      <c r="U2140" s="862"/>
    </row>
    <row r="2141" spans="1:21" x14ac:dyDescent="0.4">
      <c r="A2141" s="428" t="s">
        <v>49</v>
      </c>
      <c r="B2141" s="375" t="s">
        <v>418</v>
      </c>
      <c r="C2141" s="832" t="s">
        <v>67</v>
      </c>
      <c r="D2141" s="375" t="s">
        <v>53</v>
      </c>
      <c r="E2141" s="378"/>
      <c r="F2141" s="824">
        <v>0.39</v>
      </c>
      <c r="G2141" s="375" t="s">
        <v>392</v>
      </c>
      <c r="H2141" s="375" t="s">
        <v>400</v>
      </c>
      <c r="I2141" s="763">
        <v>4.910001163445794E-6</v>
      </c>
      <c r="J2141" s="375" t="s">
        <v>1023</v>
      </c>
      <c r="K2141" s="375" t="s">
        <v>477</v>
      </c>
      <c r="L2141" s="375" t="s">
        <v>1024</v>
      </c>
      <c r="M2141" s="375" t="s">
        <v>475</v>
      </c>
      <c r="N2141" s="831" t="s">
        <v>1003</v>
      </c>
      <c r="U2141" s="862"/>
    </row>
    <row r="2142" spans="1:21" x14ac:dyDescent="0.4">
      <c r="A2142" s="428" t="s">
        <v>49</v>
      </c>
      <c r="B2142" s="375" t="s">
        <v>418</v>
      </c>
      <c r="C2142" s="832" t="s">
        <v>67</v>
      </c>
      <c r="D2142" s="375" t="s">
        <v>53</v>
      </c>
      <c r="E2142" s="378"/>
      <c r="F2142" s="824">
        <v>0.39</v>
      </c>
      <c r="G2142" s="375" t="s">
        <v>393</v>
      </c>
      <c r="H2142" s="375" t="s">
        <v>400</v>
      </c>
      <c r="I2142" s="763">
        <v>3.5561008426333167E-7</v>
      </c>
      <c r="J2142" s="375" t="s">
        <v>1023</v>
      </c>
      <c r="K2142" s="375" t="s">
        <v>477</v>
      </c>
      <c r="L2142" s="375" t="s">
        <v>1024</v>
      </c>
      <c r="M2142" s="375" t="s">
        <v>475</v>
      </c>
      <c r="N2142" s="831" t="s">
        <v>1003</v>
      </c>
      <c r="U2142" s="862"/>
    </row>
    <row r="2143" spans="1:21" x14ac:dyDescent="0.4">
      <c r="A2143" s="428" t="s">
        <v>49</v>
      </c>
      <c r="B2143" s="375" t="s">
        <v>418</v>
      </c>
      <c r="C2143" s="832" t="s">
        <v>67</v>
      </c>
      <c r="D2143" s="375" t="s">
        <v>53</v>
      </c>
      <c r="E2143" s="378"/>
      <c r="F2143" s="824">
        <v>0.39</v>
      </c>
      <c r="G2143" s="375" t="s">
        <v>394</v>
      </c>
      <c r="H2143" s="375" t="s">
        <v>400</v>
      </c>
      <c r="I2143" s="763">
        <v>6.6987015872860153E-7</v>
      </c>
      <c r="J2143" s="375" t="s">
        <v>1023</v>
      </c>
      <c r="K2143" s="375" t="s">
        <v>477</v>
      </c>
      <c r="L2143" s="375" t="s">
        <v>1024</v>
      </c>
      <c r="M2143" s="375" t="s">
        <v>475</v>
      </c>
      <c r="N2143" s="831" t="s">
        <v>1003</v>
      </c>
      <c r="U2143" s="862"/>
    </row>
    <row r="2144" spans="1:21" x14ac:dyDescent="0.4">
      <c r="A2144" s="428" t="s">
        <v>49</v>
      </c>
      <c r="B2144" s="375" t="s">
        <v>418</v>
      </c>
      <c r="C2144" s="832" t="s">
        <v>67</v>
      </c>
      <c r="D2144" s="375" t="s">
        <v>53</v>
      </c>
      <c r="E2144" s="378"/>
      <c r="F2144" s="824">
        <v>0.39</v>
      </c>
      <c r="G2144" s="375" t="s">
        <v>395</v>
      </c>
      <c r="H2144" s="375" t="s">
        <v>400</v>
      </c>
      <c r="I2144" s="763">
        <v>9.0000021325890309E-6</v>
      </c>
      <c r="J2144" s="375" t="s">
        <v>1023</v>
      </c>
      <c r="K2144" s="375" t="s">
        <v>477</v>
      </c>
      <c r="L2144" s="375" t="s">
        <v>1024</v>
      </c>
      <c r="M2144" s="375" t="s">
        <v>475</v>
      </c>
      <c r="N2144" s="831" t="s">
        <v>1003</v>
      </c>
      <c r="U2144" s="862"/>
    </row>
    <row r="2145" spans="1:21" x14ac:dyDescent="0.4">
      <c r="A2145" s="428" t="s">
        <v>49</v>
      </c>
      <c r="B2145" s="375" t="s">
        <v>418</v>
      </c>
      <c r="C2145" s="832" t="s">
        <v>67</v>
      </c>
      <c r="D2145" s="375" t="s">
        <v>53</v>
      </c>
      <c r="E2145" s="378"/>
      <c r="F2145" s="824">
        <v>0.39</v>
      </c>
      <c r="G2145" s="375" t="s">
        <v>396</v>
      </c>
      <c r="H2145" s="375" t="s">
        <v>400</v>
      </c>
      <c r="I2145" s="763">
        <v>1.3500003198883547E-5</v>
      </c>
      <c r="J2145" s="375" t="s">
        <v>1023</v>
      </c>
      <c r="K2145" s="375" t="s">
        <v>477</v>
      </c>
      <c r="L2145" s="375" t="s">
        <v>1024</v>
      </c>
      <c r="M2145" s="375" t="s">
        <v>475</v>
      </c>
      <c r="N2145" s="831" t="s">
        <v>1003</v>
      </c>
      <c r="U2145" s="862"/>
    </row>
    <row r="2146" spans="1:21" x14ac:dyDescent="0.4">
      <c r="A2146" s="428" t="s">
        <v>49</v>
      </c>
      <c r="B2146" s="375" t="s">
        <v>418</v>
      </c>
      <c r="C2146" s="375" t="s">
        <v>67</v>
      </c>
      <c r="D2146" s="375" t="s">
        <v>53</v>
      </c>
      <c r="E2146" s="378"/>
      <c r="F2146" s="824">
        <v>0.39</v>
      </c>
      <c r="G2146" s="375" t="s">
        <v>1025</v>
      </c>
      <c r="H2146" s="375" t="s">
        <v>400</v>
      </c>
      <c r="I2146" s="763">
        <v>0.87524327301858795</v>
      </c>
      <c r="J2146" s="375" t="s">
        <v>1023</v>
      </c>
      <c r="K2146" s="375" t="s">
        <v>477</v>
      </c>
      <c r="L2146" s="375" t="s">
        <v>1024</v>
      </c>
      <c r="M2146" s="375" t="s">
        <v>475</v>
      </c>
      <c r="N2146" s="831" t="s">
        <v>1003</v>
      </c>
      <c r="U2146" s="862"/>
    </row>
    <row r="2147" spans="1:21" x14ac:dyDescent="0.4">
      <c r="A2147" s="428" t="s">
        <v>49</v>
      </c>
      <c r="B2147" s="375" t="s">
        <v>418</v>
      </c>
      <c r="C2147" s="375" t="s">
        <v>67</v>
      </c>
      <c r="D2147" s="375" t="s">
        <v>53</v>
      </c>
      <c r="E2147" s="378"/>
      <c r="F2147" s="824">
        <v>0.39</v>
      </c>
      <c r="G2147" s="375" t="s">
        <v>387</v>
      </c>
      <c r="H2147" s="375" t="s">
        <v>401</v>
      </c>
      <c r="I2147" s="378">
        <v>1.7118087714163085E-6</v>
      </c>
      <c r="J2147" s="375" t="s">
        <v>1023</v>
      </c>
      <c r="K2147" s="375" t="s">
        <v>477</v>
      </c>
      <c r="L2147" s="375" t="s">
        <v>1024</v>
      </c>
      <c r="M2147" s="375" t="s">
        <v>475</v>
      </c>
      <c r="N2147" s="831" t="s">
        <v>1005</v>
      </c>
      <c r="U2147" s="862"/>
    </row>
    <row r="2148" spans="1:21" x14ac:dyDescent="0.4">
      <c r="A2148" s="428" t="s">
        <v>49</v>
      </c>
      <c r="B2148" s="375" t="s">
        <v>418</v>
      </c>
      <c r="C2148" s="375" t="s">
        <v>67</v>
      </c>
      <c r="D2148" s="375" t="s">
        <v>53</v>
      </c>
      <c r="E2148" s="378"/>
      <c r="F2148" s="824">
        <v>0.39</v>
      </c>
      <c r="G2148" s="375" t="s">
        <v>388</v>
      </c>
      <c r="H2148" s="375" t="s">
        <v>401</v>
      </c>
      <c r="I2148" s="378">
        <v>2.0561729266239141E-5</v>
      </c>
      <c r="J2148" s="375" t="s">
        <v>1023</v>
      </c>
      <c r="K2148" s="375" t="s">
        <v>477</v>
      </c>
      <c r="L2148" s="375" t="s">
        <v>1024</v>
      </c>
      <c r="M2148" s="375" t="s">
        <v>475</v>
      </c>
      <c r="N2148" s="831" t="s">
        <v>1005</v>
      </c>
      <c r="U2148" s="862"/>
    </row>
    <row r="2149" spans="1:21" x14ac:dyDescent="0.4">
      <c r="A2149" s="428" t="s">
        <v>49</v>
      </c>
      <c r="B2149" s="375" t="s">
        <v>418</v>
      </c>
      <c r="C2149" s="375" t="s">
        <v>67</v>
      </c>
      <c r="D2149" s="375" t="s">
        <v>53</v>
      </c>
      <c r="E2149" s="378"/>
      <c r="F2149" s="824">
        <v>0.39</v>
      </c>
      <c r="G2149" s="375" t="s">
        <v>389</v>
      </c>
      <c r="H2149" s="375" t="s">
        <v>401</v>
      </c>
      <c r="I2149" s="378">
        <v>2.3582842848193105E-4</v>
      </c>
      <c r="J2149" s="375" t="s">
        <v>1023</v>
      </c>
      <c r="K2149" s="375" t="s">
        <v>477</v>
      </c>
      <c r="L2149" s="375" t="s">
        <v>1024</v>
      </c>
      <c r="M2149" s="375" t="s">
        <v>475</v>
      </c>
      <c r="N2149" s="831" t="s">
        <v>1005</v>
      </c>
      <c r="U2149" s="862"/>
    </row>
    <row r="2150" spans="1:21" x14ac:dyDescent="0.4">
      <c r="A2150" s="428" t="s">
        <v>49</v>
      </c>
      <c r="B2150" s="375" t="s">
        <v>418</v>
      </c>
      <c r="C2150" s="375" t="s">
        <v>67</v>
      </c>
      <c r="D2150" s="375" t="s">
        <v>53</v>
      </c>
      <c r="E2150" s="378"/>
      <c r="F2150" s="824">
        <v>0.39</v>
      </c>
      <c r="G2150" s="375" t="s">
        <v>390</v>
      </c>
      <c r="H2150" s="375" t="s">
        <v>401</v>
      </c>
      <c r="I2150" s="378">
        <v>2.8902185583531793E-5</v>
      </c>
      <c r="J2150" s="375" t="s">
        <v>1023</v>
      </c>
      <c r="K2150" s="375" t="s">
        <v>477</v>
      </c>
      <c r="L2150" s="375" t="s">
        <v>1024</v>
      </c>
      <c r="M2150" s="375" t="s">
        <v>475</v>
      </c>
      <c r="N2150" s="831" t="s">
        <v>1005</v>
      </c>
      <c r="U2150" s="862"/>
    </row>
    <row r="2151" spans="1:21" x14ac:dyDescent="0.4">
      <c r="A2151" s="428" t="s">
        <v>49</v>
      </c>
      <c r="B2151" s="375" t="s">
        <v>418</v>
      </c>
      <c r="C2151" s="375" t="s">
        <v>67</v>
      </c>
      <c r="D2151" s="375" t="s">
        <v>53</v>
      </c>
      <c r="E2151" s="378"/>
      <c r="F2151" s="824">
        <v>0.39</v>
      </c>
      <c r="G2151" s="375" t="s">
        <v>391</v>
      </c>
      <c r="H2151" s="375" t="s">
        <v>401</v>
      </c>
      <c r="I2151" s="378">
        <v>8.501822233971292E-6</v>
      </c>
      <c r="J2151" s="375" t="s">
        <v>1023</v>
      </c>
      <c r="K2151" s="375" t="s">
        <v>477</v>
      </c>
      <c r="L2151" s="375" t="s">
        <v>1024</v>
      </c>
      <c r="M2151" s="375" t="s">
        <v>475</v>
      </c>
      <c r="N2151" s="831" t="s">
        <v>1005</v>
      </c>
      <c r="U2151" s="862"/>
    </row>
    <row r="2152" spans="1:21" x14ac:dyDescent="0.4">
      <c r="A2152" s="428" t="s">
        <v>49</v>
      </c>
      <c r="B2152" s="375" t="s">
        <v>418</v>
      </c>
      <c r="C2152" s="375" t="s">
        <v>67</v>
      </c>
      <c r="D2152" s="375" t="s">
        <v>53</v>
      </c>
      <c r="E2152" s="378"/>
      <c r="F2152" s="824">
        <v>0.39</v>
      </c>
      <c r="G2152" s="375" t="s">
        <v>392</v>
      </c>
      <c r="H2152" s="375" t="s">
        <v>401</v>
      </c>
      <c r="I2152" s="378">
        <v>7.738605083349976E-6</v>
      </c>
      <c r="J2152" s="375" t="s">
        <v>1023</v>
      </c>
      <c r="K2152" s="375" t="s">
        <v>477</v>
      </c>
      <c r="L2152" s="375" t="s">
        <v>1024</v>
      </c>
      <c r="M2152" s="375" t="s">
        <v>475</v>
      </c>
      <c r="N2152" s="831" t="s">
        <v>1005</v>
      </c>
      <c r="U2152" s="862"/>
    </row>
    <row r="2153" spans="1:21" x14ac:dyDescent="0.4">
      <c r="A2153" s="428" t="s">
        <v>49</v>
      </c>
      <c r="B2153" s="375" t="s">
        <v>418</v>
      </c>
      <c r="C2153" s="375" t="s">
        <v>67</v>
      </c>
      <c r="D2153" s="375" t="s">
        <v>53</v>
      </c>
      <c r="E2153" s="378"/>
      <c r="F2153" s="824">
        <v>0.39</v>
      </c>
      <c r="G2153" s="375" t="s">
        <v>393</v>
      </c>
      <c r="H2153" s="375" t="s">
        <v>401</v>
      </c>
      <c r="I2153" s="378">
        <v>3.5993377949097536E-7</v>
      </c>
      <c r="J2153" s="375" t="s">
        <v>1023</v>
      </c>
      <c r="K2153" s="375" t="s">
        <v>477</v>
      </c>
      <c r="L2153" s="375" t="s">
        <v>1024</v>
      </c>
      <c r="M2153" s="375" t="s">
        <v>475</v>
      </c>
      <c r="N2153" s="831" t="s">
        <v>1005</v>
      </c>
      <c r="U2153" s="862"/>
    </row>
    <row r="2154" spans="1:21" x14ac:dyDescent="0.4">
      <c r="A2154" s="428" t="s">
        <v>49</v>
      </c>
      <c r="B2154" s="375" t="s">
        <v>418</v>
      </c>
      <c r="C2154" s="375" t="s">
        <v>67</v>
      </c>
      <c r="D2154" s="375" t="s">
        <v>53</v>
      </c>
      <c r="E2154" s="378"/>
      <c r="F2154" s="824">
        <v>0.39</v>
      </c>
      <c r="G2154" s="375" t="s">
        <v>394</v>
      </c>
      <c r="H2154" s="375" t="s">
        <v>401</v>
      </c>
      <c r="I2154" s="378">
        <v>6.7934052968836616E-7</v>
      </c>
      <c r="J2154" s="375" t="s">
        <v>1023</v>
      </c>
      <c r="K2154" s="375" t="s">
        <v>477</v>
      </c>
      <c r="L2154" s="375" t="s">
        <v>1024</v>
      </c>
      <c r="M2154" s="375" t="s">
        <v>475</v>
      </c>
      <c r="N2154" s="831" t="s">
        <v>1005</v>
      </c>
      <c r="U2154" s="862"/>
    </row>
    <row r="2155" spans="1:21" x14ac:dyDescent="0.4">
      <c r="A2155" s="428" t="s">
        <v>49</v>
      </c>
      <c r="B2155" s="375" t="s">
        <v>418</v>
      </c>
      <c r="C2155" s="375" t="s">
        <v>67</v>
      </c>
      <c r="D2155" s="375" t="s">
        <v>53</v>
      </c>
      <c r="E2155" s="375"/>
      <c r="F2155" s="824">
        <v>0.39</v>
      </c>
      <c r="G2155" s="375" t="s">
        <v>395</v>
      </c>
      <c r="H2155" s="375" t="s">
        <v>401</v>
      </c>
      <c r="I2155" s="378">
        <v>1.0288504837070885E-5</v>
      </c>
      <c r="J2155" s="375" t="s">
        <v>1023</v>
      </c>
      <c r="K2155" s="375" t="s">
        <v>477</v>
      </c>
      <c r="L2155" s="375" t="s">
        <v>1024</v>
      </c>
      <c r="M2155" s="375" t="s">
        <v>475</v>
      </c>
      <c r="N2155" s="831" t="s">
        <v>1005</v>
      </c>
      <c r="U2155" s="862"/>
    </row>
    <row r="2156" spans="1:21" x14ac:dyDescent="0.4">
      <c r="A2156" s="428" t="s">
        <v>49</v>
      </c>
      <c r="B2156" s="375" t="s">
        <v>418</v>
      </c>
      <c r="C2156" s="375" t="s">
        <v>67</v>
      </c>
      <c r="D2156" s="375" t="s">
        <v>53</v>
      </c>
      <c r="E2156" s="375"/>
      <c r="F2156" s="824">
        <v>0.39</v>
      </c>
      <c r="G2156" s="375" t="s">
        <v>396</v>
      </c>
      <c r="H2156" s="375" t="s">
        <v>401</v>
      </c>
      <c r="I2156" s="378">
        <v>1.3507889644072333E-5</v>
      </c>
      <c r="J2156" s="375" t="s">
        <v>1023</v>
      </c>
      <c r="K2156" s="375" t="s">
        <v>477</v>
      </c>
      <c r="L2156" s="375" t="s">
        <v>1024</v>
      </c>
      <c r="M2156" s="375" t="s">
        <v>475</v>
      </c>
      <c r="N2156" s="831" t="s">
        <v>1005</v>
      </c>
      <c r="U2156" s="862"/>
    </row>
    <row r="2157" spans="1:21" x14ac:dyDescent="0.4">
      <c r="A2157" s="428" t="s">
        <v>49</v>
      </c>
      <c r="B2157" s="375" t="s">
        <v>418</v>
      </c>
      <c r="C2157" s="375" t="s">
        <v>67</v>
      </c>
      <c r="D2157" s="375" t="s">
        <v>53</v>
      </c>
      <c r="E2157" s="375"/>
      <c r="F2157" s="824">
        <v>0.39</v>
      </c>
      <c r="G2157" s="375" t="s">
        <v>1025</v>
      </c>
      <c r="H2157" s="375" t="s">
        <v>401</v>
      </c>
      <c r="I2157" s="378">
        <v>0.87603964555200775</v>
      </c>
      <c r="J2157" s="375" t="s">
        <v>1023</v>
      </c>
      <c r="K2157" s="375" t="s">
        <v>477</v>
      </c>
      <c r="L2157" s="375" t="s">
        <v>1024</v>
      </c>
      <c r="M2157" s="375" t="s">
        <v>475</v>
      </c>
      <c r="N2157" s="831" t="s">
        <v>1005</v>
      </c>
      <c r="U2157" s="862"/>
    </row>
    <row r="2158" spans="1:21" x14ac:dyDescent="0.4">
      <c r="A2158" s="428" t="s">
        <v>49</v>
      </c>
      <c r="B2158" s="375" t="s">
        <v>418</v>
      </c>
      <c r="C2158" s="375" t="s">
        <v>67</v>
      </c>
      <c r="D2158" s="375" t="s">
        <v>406</v>
      </c>
      <c r="E2158" s="375" t="s">
        <v>717</v>
      </c>
      <c r="F2158" s="824">
        <v>0.34699999999999998</v>
      </c>
      <c r="G2158" s="375" t="s">
        <v>387</v>
      </c>
      <c r="H2158" s="375" t="s">
        <v>400</v>
      </c>
      <c r="I2158" s="763">
        <v>1.5000003554315054E-5</v>
      </c>
      <c r="J2158" s="375" t="s">
        <v>1023</v>
      </c>
      <c r="K2158" s="375" t="s">
        <v>477</v>
      </c>
      <c r="L2158" s="375" t="s">
        <v>1024</v>
      </c>
      <c r="M2158" s="375" t="s">
        <v>475</v>
      </c>
      <c r="N2158" s="831" t="s">
        <v>1009</v>
      </c>
      <c r="U2158" s="862"/>
    </row>
    <row r="2159" spans="1:21" x14ac:dyDescent="0.4">
      <c r="A2159" s="428" t="s">
        <v>49</v>
      </c>
      <c r="B2159" s="375" t="s">
        <v>418</v>
      </c>
      <c r="C2159" s="375" t="s">
        <v>67</v>
      </c>
      <c r="D2159" s="375" t="s">
        <v>406</v>
      </c>
      <c r="E2159" s="375" t="s">
        <v>717</v>
      </c>
      <c r="F2159" s="824">
        <v>0.34699999999999998</v>
      </c>
      <c r="G2159" s="375" t="s">
        <v>388</v>
      </c>
      <c r="H2159" s="375" t="s">
        <v>400</v>
      </c>
      <c r="I2159" s="763">
        <v>1.2700003009320077E-4</v>
      </c>
      <c r="J2159" s="375" t="s">
        <v>1023</v>
      </c>
      <c r="K2159" s="375" t="s">
        <v>477</v>
      </c>
      <c r="L2159" s="375" t="s">
        <v>1024</v>
      </c>
      <c r="M2159" s="375" t="s">
        <v>475</v>
      </c>
      <c r="N2159" s="831" t="s">
        <v>1009</v>
      </c>
      <c r="U2159" s="862"/>
    </row>
    <row r="2160" spans="1:21" x14ac:dyDescent="0.4">
      <c r="A2160" s="428" t="s">
        <v>49</v>
      </c>
      <c r="B2160" s="375" t="s">
        <v>418</v>
      </c>
      <c r="C2160" s="375" t="s">
        <v>67</v>
      </c>
      <c r="D2160" s="375" t="s">
        <v>406</v>
      </c>
      <c r="E2160" s="375" t="s">
        <v>717</v>
      </c>
      <c r="F2160" s="824">
        <v>0.34699999999999998</v>
      </c>
      <c r="G2160" s="375" t="s">
        <v>389</v>
      </c>
      <c r="H2160" s="375" t="s">
        <v>400</v>
      </c>
      <c r="I2160" s="763">
        <v>1.4930003537728248E-3</v>
      </c>
      <c r="J2160" s="375" t="s">
        <v>1023</v>
      </c>
      <c r="K2160" s="375" t="s">
        <v>477</v>
      </c>
      <c r="L2160" s="375" t="s">
        <v>1024</v>
      </c>
      <c r="M2160" s="375" t="s">
        <v>475</v>
      </c>
      <c r="N2160" s="831" t="s">
        <v>1009</v>
      </c>
      <c r="U2160" s="862"/>
    </row>
    <row r="2161" spans="1:21" x14ac:dyDescent="0.4">
      <c r="A2161" s="428" t="s">
        <v>49</v>
      </c>
      <c r="B2161" s="375" t="s">
        <v>418</v>
      </c>
      <c r="C2161" s="375" t="s">
        <v>67</v>
      </c>
      <c r="D2161" s="375" t="s">
        <v>406</v>
      </c>
      <c r="E2161" s="375" t="s">
        <v>717</v>
      </c>
      <c r="F2161" s="824">
        <v>0.34699999999999998</v>
      </c>
      <c r="G2161" s="375" t="s">
        <v>390</v>
      </c>
      <c r="H2161" s="375" t="s">
        <v>400</v>
      </c>
      <c r="I2161" s="763">
        <v>3.9900009454478037E-4</v>
      </c>
      <c r="J2161" s="375" t="s">
        <v>1023</v>
      </c>
      <c r="K2161" s="375" t="s">
        <v>477</v>
      </c>
      <c r="L2161" s="375" t="s">
        <v>1024</v>
      </c>
      <c r="M2161" s="375" t="s">
        <v>475</v>
      </c>
      <c r="N2161" s="831" t="s">
        <v>1009</v>
      </c>
      <c r="U2161" s="862"/>
    </row>
    <row r="2162" spans="1:21" x14ac:dyDescent="0.4">
      <c r="A2162" s="428" t="s">
        <v>49</v>
      </c>
      <c r="B2162" s="375" t="s">
        <v>418</v>
      </c>
      <c r="C2162" s="375" t="s">
        <v>67</v>
      </c>
      <c r="D2162" s="375" t="s">
        <v>406</v>
      </c>
      <c r="E2162" s="375" t="s">
        <v>717</v>
      </c>
      <c r="F2162" s="824">
        <v>0.34699999999999998</v>
      </c>
      <c r="G2162" s="375" t="s">
        <v>391</v>
      </c>
      <c r="H2162" s="375" t="s">
        <v>400</v>
      </c>
      <c r="I2162" s="763">
        <v>2.4700005852772118E-4</v>
      </c>
      <c r="J2162" s="375" t="s">
        <v>1023</v>
      </c>
      <c r="K2162" s="375" t="s">
        <v>477</v>
      </c>
      <c r="L2162" s="375" t="s">
        <v>1024</v>
      </c>
      <c r="M2162" s="375" t="s">
        <v>475</v>
      </c>
      <c r="N2162" s="831" t="s">
        <v>1009</v>
      </c>
      <c r="U2162" s="862"/>
    </row>
    <row r="2163" spans="1:21" x14ac:dyDescent="0.4">
      <c r="A2163" s="428" t="s">
        <v>49</v>
      </c>
      <c r="B2163" s="375" t="s">
        <v>418</v>
      </c>
      <c r="C2163" s="375" t="s">
        <v>67</v>
      </c>
      <c r="D2163" s="375" t="s">
        <v>406</v>
      </c>
      <c r="E2163" s="375" t="s">
        <v>717</v>
      </c>
      <c r="F2163" s="824">
        <v>0.34699999999999998</v>
      </c>
      <c r="G2163" s="375" t="s">
        <v>392</v>
      </c>
      <c r="H2163" s="375" t="s">
        <v>400</v>
      </c>
      <c r="I2163" s="763">
        <v>1.0310002442999212E-3</v>
      </c>
      <c r="J2163" s="375" t="s">
        <v>1023</v>
      </c>
      <c r="K2163" s="375" t="s">
        <v>477</v>
      </c>
      <c r="L2163" s="375" t="s">
        <v>1024</v>
      </c>
      <c r="M2163" s="375" t="s">
        <v>475</v>
      </c>
      <c r="N2163" s="831" t="s">
        <v>1009</v>
      </c>
      <c r="U2163" s="862"/>
    </row>
    <row r="2164" spans="1:21" x14ac:dyDescent="0.4">
      <c r="A2164" s="428" t="s">
        <v>49</v>
      </c>
      <c r="B2164" s="375" t="s">
        <v>418</v>
      </c>
      <c r="C2164" s="375" t="s">
        <v>67</v>
      </c>
      <c r="D2164" s="375" t="s">
        <v>406</v>
      </c>
      <c r="E2164" s="375" t="s">
        <v>717</v>
      </c>
      <c r="F2164" s="824">
        <v>0.34699999999999998</v>
      </c>
      <c r="G2164" s="375" t="s">
        <v>393</v>
      </c>
      <c r="H2164" s="375" t="s">
        <v>400</v>
      </c>
      <c r="I2164" s="763">
        <v>1.0621002516692011E-5</v>
      </c>
      <c r="J2164" s="375" t="s">
        <v>1023</v>
      </c>
      <c r="K2164" s="375" t="s">
        <v>477</v>
      </c>
      <c r="L2164" s="375" t="s">
        <v>1024</v>
      </c>
      <c r="M2164" s="375" t="s">
        <v>475</v>
      </c>
      <c r="N2164" s="831" t="s">
        <v>1009</v>
      </c>
      <c r="U2164" s="862"/>
    </row>
    <row r="2165" spans="1:21" x14ac:dyDescent="0.4">
      <c r="A2165" s="428" t="s">
        <v>49</v>
      </c>
      <c r="B2165" s="375" t="s">
        <v>418</v>
      </c>
      <c r="C2165" s="375" t="s">
        <v>67</v>
      </c>
      <c r="D2165" s="375" t="s">
        <v>406</v>
      </c>
      <c r="E2165" s="375" t="s">
        <v>717</v>
      </c>
      <c r="F2165" s="824">
        <v>0.34699999999999998</v>
      </c>
      <c r="G2165" s="375" t="s">
        <v>394</v>
      </c>
      <c r="H2165" s="375" t="s">
        <v>400</v>
      </c>
      <c r="I2165" s="763">
        <v>2.0007004740745414E-5</v>
      </c>
      <c r="J2165" s="375" t="s">
        <v>1023</v>
      </c>
      <c r="K2165" s="375" t="s">
        <v>477</v>
      </c>
      <c r="L2165" s="375" t="s">
        <v>1024</v>
      </c>
      <c r="M2165" s="375" t="s">
        <v>475</v>
      </c>
      <c r="N2165" s="831" t="s">
        <v>1009</v>
      </c>
      <c r="U2165" s="862"/>
    </row>
    <row r="2166" spans="1:21" x14ac:dyDescent="0.4">
      <c r="A2166" s="428" t="s">
        <v>49</v>
      </c>
      <c r="B2166" s="375" t="s">
        <v>418</v>
      </c>
      <c r="C2166" s="375" t="s">
        <v>67</v>
      </c>
      <c r="D2166" s="375" t="s">
        <v>406</v>
      </c>
      <c r="E2166" s="375" t="s">
        <v>717</v>
      </c>
      <c r="F2166" s="824">
        <v>0.34699999999999998</v>
      </c>
      <c r="G2166" s="375" t="s">
        <v>395</v>
      </c>
      <c r="H2166" s="375" t="s">
        <v>400</v>
      </c>
      <c r="I2166" s="763">
        <v>1.000000236954337E-5</v>
      </c>
      <c r="J2166" s="375" t="s">
        <v>1023</v>
      </c>
      <c r="K2166" s="375" t="s">
        <v>477</v>
      </c>
      <c r="L2166" s="375" t="s">
        <v>1024</v>
      </c>
      <c r="M2166" s="375" t="s">
        <v>475</v>
      </c>
      <c r="N2166" s="831" t="s">
        <v>1009</v>
      </c>
      <c r="U2166" s="862"/>
    </row>
    <row r="2167" spans="1:21" x14ac:dyDescent="0.4">
      <c r="A2167" s="428" t="s">
        <v>49</v>
      </c>
      <c r="B2167" s="375" t="s">
        <v>418</v>
      </c>
      <c r="C2167" s="375" t="s">
        <v>67</v>
      </c>
      <c r="D2167" s="375" t="s">
        <v>406</v>
      </c>
      <c r="E2167" s="375" t="s">
        <v>717</v>
      </c>
      <c r="F2167" s="824">
        <v>0.34699999999999998</v>
      </c>
      <c r="G2167" s="375" t="s">
        <v>396</v>
      </c>
      <c r="H2167" s="375" t="s">
        <v>400</v>
      </c>
      <c r="I2167" s="763">
        <v>1.6000003791269388E-5</v>
      </c>
      <c r="J2167" s="375" t="s">
        <v>1023</v>
      </c>
      <c r="K2167" s="375" t="s">
        <v>477</v>
      </c>
      <c r="L2167" s="375" t="s">
        <v>1024</v>
      </c>
      <c r="M2167" s="375" t="s">
        <v>475</v>
      </c>
      <c r="N2167" s="831" t="s">
        <v>1009</v>
      </c>
      <c r="U2167" s="862"/>
    </row>
    <row r="2168" spans="1:21" x14ac:dyDescent="0.4">
      <c r="A2168" s="428" t="s">
        <v>49</v>
      </c>
      <c r="B2168" s="375" t="s">
        <v>418</v>
      </c>
      <c r="C2168" s="375" t="s">
        <v>67</v>
      </c>
      <c r="D2168" s="375" t="s">
        <v>406</v>
      </c>
      <c r="E2168" s="375" t="s">
        <v>717</v>
      </c>
      <c r="F2168" s="824">
        <v>0.34699999999999998</v>
      </c>
      <c r="G2168" s="375" t="s">
        <v>1025</v>
      </c>
      <c r="H2168" s="375" t="s">
        <v>400</v>
      </c>
      <c r="I2168" s="763">
        <v>0.98348663117180668</v>
      </c>
      <c r="J2168" s="375" t="s">
        <v>1023</v>
      </c>
      <c r="K2168" s="375" t="s">
        <v>477</v>
      </c>
      <c r="L2168" s="375" t="s">
        <v>1024</v>
      </c>
      <c r="M2168" s="375" t="s">
        <v>475</v>
      </c>
      <c r="N2168" s="831" t="s">
        <v>1009</v>
      </c>
      <c r="U2168" s="862"/>
    </row>
    <row r="2169" spans="1:21" x14ac:dyDescent="0.4">
      <c r="A2169" s="428" t="s">
        <v>49</v>
      </c>
      <c r="B2169" s="375" t="s">
        <v>418</v>
      </c>
      <c r="C2169" s="375" t="s">
        <v>67</v>
      </c>
      <c r="D2169" s="375" t="s">
        <v>406</v>
      </c>
      <c r="E2169" s="375" t="s">
        <v>717</v>
      </c>
      <c r="F2169" s="824">
        <v>0.34699999999999998</v>
      </c>
      <c r="G2169" s="375" t="s">
        <v>387</v>
      </c>
      <c r="H2169" s="375" t="s">
        <v>401</v>
      </c>
      <c r="I2169" s="378">
        <v>1.5811812112472456E-5</v>
      </c>
      <c r="J2169" s="375" t="s">
        <v>1023</v>
      </c>
      <c r="K2169" s="375" t="s">
        <v>477</v>
      </c>
      <c r="L2169" s="375" t="s">
        <v>1024</v>
      </c>
      <c r="M2169" s="375" t="s">
        <v>475</v>
      </c>
      <c r="N2169" s="831" t="s">
        <v>1011</v>
      </c>
      <c r="U2169" s="862"/>
    </row>
    <row r="2170" spans="1:21" x14ac:dyDescent="0.4">
      <c r="A2170" s="428" t="s">
        <v>49</v>
      </c>
      <c r="B2170" s="375" t="s">
        <v>418</v>
      </c>
      <c r="C2170" s="375" t="s">
        <v>67</v>
      </c>
      <c r="D2170" s="375" t="s">
        <v>406</v>
      </c>
      <c r="E2170" s="375" t="s">
        <v>717</v>
      </c>
      <c r="F2170" s="824">
        <v>0.34699999999999998</v>
      </c>
      <c r="G2170" s="375" t="s">
        <v>388</v>
      </c>
      <c r="H2170" s="375" t="s">
        <v>401</v>
      </c>
      <c r="I2170" s="378">
        <v>1.3246175578142942E-4</v>
      </c>
      <c r="J2170" s="375" t="s">
        <v>1023</v>
      </c>
      <c r="K2170" s="375" t="s">
        <v>477</v>
      </c>
      <c r="L2170" s="375" t="s">
        <v>1024</v>
      </c>
      <c r="M2170" s="375" t="s">
        <v>475</v>
      </c>
      <c r="N2170" s="831" t="s">
        <v>1011</v>
      </c>
      <c r="U2170" s="862"/>
    </row>
    <row r="2171" spans="1:21" x14ac:dyDescent="0.4">
      <c r="A2171" s="428" t="s">
        <v>49</v>
      </c>
      <c r="B2171" s="375" t="s">
        <v>418</v>
      </c>
      <c r="C2171" s="375" t="s">
        <v>67</v>
      </c>
      <c r="D2171" s="375" t="s">
        <v>406</v>
      </c>
      <c r="E2171" s="375" t="s">
        <v>717</v>
      </c>
      <c r="F2171" s="824">
        <v>0.34699999999999998</v>
      </c>
      <c r="G2171" s="375" t="s">
        <v>389</v>
      </c>
      <c r="H2171" s="375" t="s">
        <v>401</v>
      </c>
      <c r="I2171" s="378">
        <v>1.4938287265704867E-3</v>
      </c>
      <c r="J2171" s="375" t="s">
        <v>1023</v>
      </c>
      <c r="K2171" s="375" t="s">
        <v>477</v>
      </c>
      <c r="L2171" s="375" t="s">
        <v>1024</v>
      </c>
      <c r="M2171" s="375" t="s">
        <v>475</v>
      </c>
      <c r="N2171" s="831" t="s">
        <v>1011</v>
      </c>
      <c r="U2171" s="862"/>
    </row>
    <row r="2172" spans="1:21" x14ac:dyDescent="0.4">
      <c r="A2172" s="428" t="s">
        <v>49</v>
      </c>
      <c r="B2172" s="375" t="s">
        <v>418</v>
      </c>
      <c r="C2172" s="375" t="s">
        <v>67</v>
      </c>
      <c r="D2172" s="375" t="s">
        <v>406</v>
      </c>
      <c r="E2172" s="375" t="s">
        <v>717</v>
      </c>
      <c r="F2172" s="824">
        <v>0.34699999999999998</v>
      </c>
      <c r="G2172" s="375" t="s">
        <v>390</v>
      </c>
      <c r="H2172" s="375" t="s">
        <v>401</v>
      </c>
      <c r="I2172" s="378">
        <v>3.99502273398809E-4</v>
      </c>
      <c r="J2172" s="375" t="s">
        <v>1023</v>
      </c>
      <c r="K2172" s="375" t="s">
        <v>477</v>
      </c>
      <c r="L2172" s="375" t="s">
        <v>1024</v>
      </c>
      <c r="M2172" s="375" t="s">
        <v>475</v>
      </c>
      <c r="N2172" s="831" t="s">
        <v>1011</v>
      </c>
      <c r="U2172" s="862"/>
    </row>
    <row r="2173" spans="1:21" x14ac:dyDescent="0.4">
      <c r="A2173" s="428" t="s">
        <v>49</v>
      </c>
      <c r="B2173" s="375" t="s">
        <v>418</v>
      </c>
      <c r="C2173" s="375" t="s">
        <v>67</v>
      </c>
      <c r="D2173" s="375" t="s">
        <v>406</v>
      </c>
      <c r="E2173" s="375" t="s">
        <v>717</v>
      </c>
      <c r="F2173" s="824">
        <v>0.34699999999999998</v>
      </c>
      <c r="G2173" s="375" t="s">
        <v>391</v>
      </c>
      <c r="H2173" s="375" t="s">
        <v>401</v>
      </c>
      <c r="I2173" s="378">
        <v>2.4723187880208009E-4</v>
      </c>
      <c r="J2173" s="375" t="s">
        <v>1023</v>
      </c>
      <c r="K2173" s="375" t="s">
        <v>477</v>
      </c>
      <c r="L2173" s="375" t="s">
        <v>1024</v>
      </c>
      <c r="M2173" s="375" t="s">
        <v>475</v>
      </c>
      <c r="N2173" s="831" t="s">
        <v>1011</v>
      </c>
      <c r="U2173" s="862"/>
    </row>
    <row r="2174" spans="1:21" x14ac:dyDescent="0.4">
      <c r="A2174" s="428" t="s">
        <v>49</v>
      </c>
      <c r="B2174" s="375" t="s">
        <v>418</v>
      </c>
      <c r="C2174" s="375" t="s">
        <v>67</v>
      </c>
      <c r="D2174" s="375" t="s">
        <v>406</v>
      </c>
      <c r="E2174" s="375" t="s">
        <v>717</v>
      </c>
      <c r="F2174" s="824">
        <v>0.34699999999999998</v>
      </c>
      <c r="G2174" s="375" t="s">
        <v>392</v>
      </c>
      <c r="H2174" s="375" t="s">
        <v>401</v>
      </c>
      <c r="I2174" s="378">
        <v>1.0338288482198254E-3</v>
      </c>
      <c r="J2174" s="375" t="s">
        <v>1023</v>
      </c>
      <c r="K2174" s="375" t="s">
        <v>477</v>
      </c>
      <c r="L2174" s="375" t="s">
        <v>1024</v>
      </c>
      <c r="M2174" s="375" t="s">
        <v>475</v>
      </c>
      <c r="N2174" s="831" t="s">
        <v>1011</v>
      </c>
      <c r="U2174" s="862"/>
    </row>
    <row r="2175" spans="1:21" x14ac:dyDescent="0.4">
      <c r="A2175" s="428" t="s">
        <v>49</v>
      </c>
      <c r="B2175" s="375" t="s">
        <v>418</v>
      </c>
      <c r="C2175" s="375" t="s">
        <v>67</v>
      </c>
      <c r="D2175" s="375" t="s">
        <v>406</v>
      </c>
      <c r="E2175" s="375" t="s">
        <v>717</v>
      </c>
      <c r="F2175" s="824">
        <v>0.34699999999999998</v>
      </c>
      <c r="G2175" s="375" t="s">
        <v>393</v>
      </c>
      <c r="H2175" s="375" t="s">
        <v>401</v>
      </c>
      <c r="I2175" s="378">
        <v>1.0625326211919653E-5</v>
      </c>
      <c r="J2175" s="375" t="s">
        <v>1023</v>
      </c>
      <c r="K2175" s="375" t="s">
        <v>477</v>
      </c>
      <c r="L2175" s="375" t="s">
        <v>1024</v>
      </c>
      <c r="M2175" s="375" t="s">
        <v>475</v>
      </c>
      <c r="N2175" s="831" t="s">
        <v>1011</v>
      </c>
      <c r="U2175" s="862"/>
    </row>
    <row r="2176" spans="1:21" x14ac:dyDescent="0.4">
      <c r="A2176" s="428" t="s">
        <v>49</v>
      </c>
      <c r="B2176" s="375" t="s">
        <v>418</v>
      </c>
      <c r="C2176" s="375" t="s">
        <v>67</v>
      </c>
      <c r="D2176" s="375" t="s">
        <v>406</v>
      </c>
      <c r="E2176" s="375" t="s">
        <v>717</v>
      </c>
      <c r="F2176" s="824">
        <v>0.34699999999999998</v>
      </c>
      <c r="G2176" s="375" t="s">
        <v>394</v>
      </c>
      <c r="H2176" s="375" t="s">
        <v>401</v>
      </c>
      <c r="I2176" s="378">
        <v>2.0016475111705179E-5</v>
      </c>
      <c r="J2176" s="375" t="s">
        <v>1023</v>
      </c>
      <c r="K2176" s="375" t="s">
        <v>477</v>
      </c>
      <c r="L2176" s="375" t="s">
        <v>1024</v>
      </c>
      <c r="M2176" s="375" t="s">
        <v>475</v>
      </c>
      <c r="N2176" s="831" t="s">
        <v>1011</v>
      </c>
      <c r="U2176" s="862"/>
    </row>
    <row r="2177" spans="1:21" x14ac:dyDescent="0.4">
      <c r="A2177" s="428" t="s">
        <v>49</v>
      </c>
      <c r="B2177" s="375" t="s">
        <v>418</v>
      </c>
      <c r="C2177" s="375" t="s">
        <v>67</v>
      </c>
      <c r="D2177" s="375" t="s">
        <v>406</v>
      </c>
      <c r="E2177" s="375" t="s">
        <v>717</v>
      </c>
      <c r="F2177" s="824">
        <v>0.34699999999999998</v>
      </c>
      <c r="G2177" s="375" t="s">
        <v>395</v>
      </c>
      <c r="H2177" s="375" t="s">
        <v>401</v>
      </c>
      <c r="I2177" s="378">
        <v>1.1288505074025222E-5</v>
      </c>
      <c r="J2177" s="375" t="s">
        <v>1023</v>
      </c>
      <c r="K2177" s="375" t="s">
        <v>477</v>
      </c>
      <c r="L2177" s="375" t="s">
        <v>1024</v>
      </c>
      <c r="M2177" s="375" t="s">
        <v>475</v>
      </c>
      <c r="N2177" s="831" t="s">
        <v>1011</v>
      </c>
      <c r="U2177" s="862"/>
    </row>
    <row r="2178" spans="1:21" x14ac:dyDescent="0.4">
      <c r="A2178" s="428" t="s">
        <v>49</v>
      </c>
      <c r="B2178" s="375" t="s">
        <v>418</v>
      </c>
      <c r="C2178" s="375" t="s">
        <v>67</v>
      </c>
      <c r="D2178" s="375" t="s">
        <v>406</v>
      </c>
      <c r="E2178" s="375" t="s">
        <v>717</v>
      </c>
      <c r="F2178" s="824">
        <v>0.34699999999999998</v>
      </c>
      <c r="G2178" s="375" t="s">
        <v>396</v>
      </c>
      <c r="H2178" s="375" t="s">
        <v>401</v>
      </c>
      <c r="I2178" s="378">
        <v>1.6007890236458171E-5</v>
      </c>
      <c r="J2178" s="375" t="s">
        <v>1023</v>
      </c>
      <c r="K2178" s="375" t="s">
        <v>477</v>
      </c>
      <c r="L2178" s="375" t="s">
        <v>1024</v>
      </c>
      <c r="M2178" s="375" t="s">
        <v>475</v>
      </c>
      <c r="N2178" s="831" t="s">
        <v>1011</v>
      </c>
      <c r="U2178" s="862"/>
    </row>
    <row r="2179" spans="1:21" x14ac:dyDescent="0.4">
      <c r="A2179" s="428" t="s">
        <v>49</v>
      </c>
      <c r="B2179" s="375" t="s">
        <v>418</v>
      </c>
      <c r="C2179" s="375" t="s">
        <v>67</v>
      </c>
      <c r="D2179" s="375" t="s">
        <v>406</v>
      </c>
      <c r="E2179" s="375" t="s">
        <v>717</v>
      </c>
      <c r="F2179" s="824">
        <v>0.34699999999999998</v>
      </c>
      <c r="G2179" s="375" t="s">
        <v>1025</v>
      </c>
      <c r="H2179" s="375" t="s">
        <v>401</v>
      </c>
      <c r="I2179" s="378">
        <v>0.98428300370522648</v>
      </c>
      <c r="J2179" s="375" t="s">
        <v>1023</v>
      </c>
      <c r="K2179" s="375" t="s">
        <v>477</v>
      </c>
      <c r="L2179" s="375" t="s">
        <v>1024</v>
      </c>
      <c r="M2179" s="375" t="s">
        <v>475</v>
      </c>
      <c r="N2179" s="831" t="s">
        <v>1011</v>
      </c>
      <c r="U2179" s="862"/>
    </row>
    <row r="2180" spans="1:21" x14ac:dyDescent="0.4">
      <c r="A2180" s="428" t="s">
        <v>49</v>
      </c>
      <c r="B2180" s="375" t="s">
        <v>415</v>
      </c>
      <c r="C2180" s="375" t="s">
        <v>384</v>
      </c>
      <c r="D2180" s="375" t="s">
        <v>52</v>
      </c>
      <c r="E2180" s="375"/>
      <c r="F2180" s="824">
        <v>0.36</v>
      </c>
      <c r="G2180" s="375" t="s">
        <v>387</v>
      </c>
      <c r="H2180" s="375" t="s">
        <v>400</v>
      </c>
      <c r="I2180" s="763">
        <v>8.6000020378072964E-6</v>
      </c>
      <c r="J2180" s="375" t="s">
        <v>1023</v>
      </c>
      <c r="K2180" s="375" t="s">
        <v>477</v>
      </c>
      <c r="L2180" s="375" t="s">
        <v>1024</v>
      </c>
      <c r="M2180" s="375" t="s">
        <v>475</v>
      </c>
      <c r="N2180" s="831" t="s">
        <v>664</v>
      </c>
      <c r="U2180" s="862"/>
    </row>
    <row r="2181" spans="1:21" x14ac:dyDescent="0.4">
      <c r="A2181" s="428" t="s">
        <v>49</v>
      </c>
      <c r="B2181" s="375" t="s">
        <v>415</v>
      </c>
      <c r="C2181" s="375" t="s">
        <v>384</v>
      </c>
      <c r="D2181" s="375" t="s">
        <v>52</v>
      </c>
      <c r="E2181" s="375"/>
      <c r="F2181" s="824">
        <v>0.36</v>
      </c>
      <c r="G2181" s="375" t="s">
        <v>388</v>
      </c>
      <c r="H2181" s="375" t="s">
        <v>400</v>
      </c>
      <c r="I2181" s="763">
        <v>5.6000013269442862E-5</v>
      </c>
      <c r="J2181" s="375" t="s">
        <v>1023</v>
      </c>
      <c r="K2181" s="375" t="s">
        <v>477</v>
      </c>
      <c r="L2181" s="375" t="s">
        <v>1024</v>
      </c>
      <c r="M2181" s="375" t="s">
        <v>475</v>
      </c>
      <c r="N2181" s="831" t="s">
        <v>664</v>
      </c>
      <c r="U2181" s="862"/>
    </row>
    <row r="2182" spans="1:21" x14ac:dyDescent="0.4">
      <c r="A2182" s="428" t="s">
        <v>49</v>
      </c>
      <c r="B2182" s="375" t="s">
        <v>415</v>
      </c>
      <c r="C2182" s="375" t="s">
        <v>384</v>
      </c>
      <c r="D2182" s="375" t="s">
        <v>52</v>
      </c>
      <c r="E2182" s="375"/>
      <c r="F2182" s="824">
        <v>0.36</v>
      </c>
      <c r="G2182" s="375" t="s">
        <v>389</v>
      </c>
      <c r="H2182" s="375" t="s">
        <v>400</v>
      </c>
      <c r="I2182" s="763">
        <v>3.6190008575377443E-4</v>
      </c>
      <c r="J2182" s="375" t="s">
        <v>1023</v>
      </c>
      <c r="K2182" s="375" t="s">
        <v>477</v>
      </c>
      <c r="L2182" s="375" t="s">
        <v>1024</v>
      </c>
      <c r="M2182" s="375" t="s">
        <v>475</v>
      </c>
      <c r="N2182" s="831" t="s">
        <v>664</v>
      </c>
      <c r="U2182" s="862"/>
    </row>
    <row r="2183" spans="1:21" x14ac:dyDescent="0.4">
      <c r="A2183" s="428" t="s">
        <v>49</v>
      </c>
      <c r="B2183" s="375" t="s">
        <v>415</v>
      </c>
      <c r="C2183" s="375" t="s">
        <v>384</v>
      </c>
      <c r="D2183" s="375" t="s">
        <v>52</v>
      </c>
      <c r="E2183" s="375"/>
      <c r="F2183" s="824">
        <v>0.36</v>
      </c>
      <c r="G2183" s="375" t="s">
        <v>390</v>
      </c>
      <c r="H2183" s="375" t="s">
        <v>400</v>
      </c>
      <c r="I2183" s="763">
        <v>6.1400014548996287E-5</v>
      </c>
      <c r="J2183" s="375" t="s">
        <v>1023</v>
      </c>
      <c r="K2183" s="375" t="s">
        <v>477</v>
      </c>
      <c r="L2183" s="375" t="s">
        <v>1024</v>
      </c>
      <c r="M2183" s="375" t="s">
        <v>475</v>
      </c>
      <c r="N2183" s="831" t="s">
        <v>664</v>
      </c>
      <c r="U2183" s="862"/>
    </row>
    <row r="2184" spans="1:21" x14ac:dyDescent="0.4">
      <c r="A2184" s="428" t="s">
        <v>49</v>
      </c>
      <c r="B2184" s="375" t="s">
        <v>415</v>
      </c>
      <c r="C2184" s="375" t="s">
        <v>384</v>
      </c>
      <c r="D2184" s="375" t="s">
        <v>52</v>
      </c>
      <c r="E2184" s="375"/>
      <c r="F2184" s="824">
        <v>0.36</v>
      </c>
      <c r="G2184" s="375" t="s">
        <v>391</v>
      </c>
      <c r="H2184" s="375" t="s">
        <v>400</v>
      </c>
      <c r="I2184" s="763">
        <v>4.3200010236427347E-5</v>
      </c>
      <c r="J2184" s="375" t="s">
        <v>1023</v>
      </c>
      <c r="K2184" s="375" t="s">
        <v>477</v>
      </c>
      <c r="L2184" s="375" t="s">
        <v>1024</v>
      </c>
      <c r="M2184" s="375" t="s">
        <v>475</v>
      </c>
      <c r="N2184" s="831" t="s">
        <v>664</v>
      </c>
      <c r="U2184" s="862"/>
    </row>
    <row r="2185" spans="1:21" x14ac:dyDescent="0.4">
      <c r="A2185" s="428" t="s">
        <v>49</v>
      </c>
      <c r="B2185" s="375" t="s">
        <v>415</v>
      </c>
      <c r="C2185" s="375" t="s">
        <v>384</v>
      </c>
      <c r="D2185" s="375" t="s">
        <v>52</v>
      </c>
      <c r="E2185" s="375"/>
      <c r="F2185" s="824">
        <v>0.36</v>
      </c>
      <c r="G2185" s="375" t="s">
        <v>392</v>
      </c>
      <c r="H2185" s="375" t="s">
        <v>400</v>
      </c>
      <c r="I2185" s="763">
        <v>2.3641005601837475E-3</v>
      </c>
      <c r="J2185" s="375" t="s">
        <v>1023</v>
      </c>
      <c r="K2185" s="375" t="s">
        <v>477</v>
      </c>
      <c r="L2185" s="375" t="s">
        <v>1024</v>
      </c>
      <c r="M2185" s="375" t="s">
        <v>475</v>
      </c>
      <c r="N2185" s="831" t="s">
        <v>664</v>
      </c>
      <c r="U2185" s="862"/>
    </row>
    <row r="2186" spans="1:21" x14ac:dyDescent="0.4">
      <c r="A2186" s="428" t="s">
        <v>49</v>
      </c>
      <c r="B2186" s="375" t="s">
        <v>415</v>
      </c>
      <c r="C2186" s="375" t="s">
        <v>384</v>
      </c>
      <c r="D2186" s="375" t="s">
        <v>52</v>
      </c>
      <c r="E2186" s="375"/>
      <c r="F2186" s="824">
        <v>0.36</v>
      </c>
      <c r="G2186" s="375" t="s">
        <v>393</v>
      </c>
      <c r="H2186" s="375" t="s">
        <v>400</v>
      </c>
      <c r="I2186" s="763">
        <v>1.857600440166376E-6</v>
      </c>
      <c r="J2186" s="375" t="s">
        <v>1023</v>
      </c>
      <c r="K2186" s="375" t="s">
        <v>477</v>
      </c>
      <c r="L2186" s="375" t="s">
        <v>1024</v>
      </c>
      <c r="M2186" s="375" t="s">
        <v>475</v>
      </c>
      <c r="N2186" s="831" t="s">
        <v>664</v>
      </c>
      <c r="U2186" s="862"/>
    </row>
    <row r="2187" spans="1:21" x14ac:dyDescent="0.4">
      <c r="A2187" s="428" t="s">
        <v>49</v>
      </c>
      <c r="B2187" s="375" t="s">
        <v>415</v>
      </c>
      <c r="C2187" s="375" t="s">
        <v>384</v>
      </c>
      <c r="D2187" s="375" t="s">
        <v>52</v>
      </c>
      <c r="E2187" s="375"/>
      <c r="F2187" s="824">
        <v>0.36</v>
      </c>
      <c r="G2187" s="375" t="s">
        <v>394</v>
      </c>
      <c r="H2187" s="375" t="s">
        <v>400</v>
      </c>
      <c r="I2187" s="763">
        <v>3.4992008291506158E-6</v>
      </c>
      <c r="J2187" s="375" t="s">
        <v>1023</v>
      </c>
      <c r="K2187" s="375" t="s">
        <v>477</v>
      </c>
      <c r="L2187" s="375" t="s">
        <v>1024</v>
      </c>
      <c r="M2187" s="375" t="s">
        <v>475</v>
      </c>
      <c r="N2187" s="831" t="s">
        <v>664</v>
      </c>
      <c r="U2187" s="862"/>
    </row>
    <row r="2188" spans="1:21" x14ac:dyDescent="0.4">
      <c r="A2188" s="428" t="s">
        <v>49</v>
      </c>
      <c r="B2188" s="375" t="s">
        <v>415</v>
      </c>
      <c r="C2188" s="375" t="s">
        <v>384</v>
      </c>
      <c r="D2188" s="375" t="s">
        <v>52</v>
      </c>
      <c r="E2188" s="375"/>
      <c r="F2188" s="824">
        <v>0.36</v>
      </c>
      <c r="G2188" s="375" t="s">
        <v>395</v>
      </c>
      <c r="H2188" s="375" t="s">
        <v>400</v>
      </c>
      <c r="I2188" s="763">
        <v>1.000000236954337E-5</v>
      </c>
      <c r="J2188" s="375" t="s">
        <v>1023</v>
      </c>
      <c r="K2188" s="375" t="s">
        <v>477</v>
      </c>
      <c r="L2188" s="375" t="s">
        <v>1024</v>
      </c>
      <c r="M2188" s="375" t="s">
        <v>475</v>
      </c>
      <c r="N2188" s="831" t="s">
        <v>664</v>
      </c>
      <c r="U2188" s="862"/>
    </row>
    <row r="2189" spans="1:21" x14ac:dyDescent="0.4">
      <c r="A2189" s="428" t="s">
        <v>49</v>
      </c>
      <c r="B2189" s="375" t="s">
        <v>415</v>
      </c>
      <c r="C2189" s="375" t="s">
        <v>384</v>
      </c>
      <c r="D2189" s="375" t="s">
        <v>52</v>
      </c>
      <c r="E2189" s="375"/>
      <c r="F2189" s="824">
        <v>0.36</v>
      </c>
      <c r="G2189" s="375" t="s">
        <v>396</v>
      </c>
      <c r="H2189" s="375" t="s">
        <v>400</v>
      </c>
      <c r="I2189" s="763">
        <v>1.5000003554315054E-5</v>
      </c>
      <c r="J2189" s="375" t="s">
        <v>1023</v>
      </c>
      <c r="K2189" s="375" t="s">
        <v>477</v>
      </c>
      <c r="L2189" s="375" t="s">
        <v>1024</v>
      </c>
      <c r="M2189" s="375" t="s">
        <v>475</v>
      </c>
      <c r="N2189" s="831" t="s">
        <v>664</v>
      </c>
      <c r="U2189" s="862"/>
    </row>
    <row r="2190" spans="1:21" x14ac:dyDescent="0.4">
      <c r="A2190" s="428" t="s">
        <v>49</v>
      </c>
      <c r="B2190" s="375" t="s">
        <v>415</v>
      </c>
      <c r="C2190" s="375" t="s">
        <v>384</v>
      </c>
      <c r="D2190" s="375" t="s">
        <v>52</v>
      </c>
      <c r="E2190" s="375"/>
      <c r="F2190" s="824">
        <v>0.36</v>
      </c>
      <c r="G2190" s="375" t="s">
        <v>1025</v>
      </c>
      <c r="H2190" s="375" t="s">
        <v>400</v>
      </c>
      <c r="I2190" s="763">
        <v>1.2519477608602327</v>
      </c>
      <c r="J2190" s="375" t="s">
        <v>1023</v>
      </c>
      <c r="K2190" s="375" t="s">
        <v>477</v>
      </c>
      <c r="L2190" s="375" t="s">
        <v>1024</v>
      </c>
      <c r="M2190" s="375" t="s">
        <v>475</v>
      </c>
      <c r="N2190" s="831" t="s">
        <v>664</v>
      </c>
      <c r="U2190" s="862"/>
    </row>
    <row r="2191" spans="1:21" x14ac:dyDescent="0.4">
      <c r="A2191" s="428" t="s">
        <v>49</v>
      </c>
      <c r="B2191" s="375" t="s">
        <v>415</v>
      </c>
      <c r="C2191" s="375" t="s">
        <v>384</v>
      </c>
      <c r="D2191" s="375" t="s">
        <v>52</v>
      </c>
      <c r="E2191" s="375"/>
      <c r="F2191" s="824">
        <v>0.36</v>
      </c>
      <c r="G2191" s="375" t="s">
        <v>387</v>
      </c>
      <c r="H2191" s="375" t="s">
        <v>401</v>
      </c>
      <c r="I2191" s="378">
        <v>9.4118105959647017E-6</v>
      </c>
      <c r="J2191" s="375" t="s">
        <v>1023</v>
      </c>
      <c r="K2191" s="375" t="s">
        <v>477</v>
      </c>
      <c r="L2191" s="375" t="s">
        <v>1024</v>
      </c>
      <c r="M2191" s="375" t="s">
        <v>475</v>
      </c>
      <c r="N2191" s="831" t="s">
        <v>668</v>
      </c>
      <c r="U2191" s="862"/>
    </row>
    <row r="2192" spans="1:21" x14ac:dyDescent="0.4">
      <c r="A2192" s="428" t="s">
        <v>49</v>
      </c>
      <c r="B2192" s="375" t="s">
        <v>415</v>
      </c>
      <c r="C2192" s="375" t="s">
        <v>384</v>
      </c>
      <c r="D2192" s="375" t="s">
        <v>52</v>
      </c>
      <c r="E2192" s="375"/>
      <c r="F2192" s="824">
        <v>0.36</v>
      </c>
      <c r="G2192" s="375" t="s">
        <v>388</v>
      </c>
      <c r="H2192" s="375" t="s">
        <v>401</v>
      </c>
      <c r="I2192" s="378">
        <v>6.1461738957671515E-5</v>
      </c>
      <c r="J2192" s="375" t="s">
        <v>1023</v>
      </c>
      <c r="K2192" s="375" t="s">
        <v>477</v>
      </c>
      <c r="L2192" s="375" t="s">
        <v>1024</v>
      </c>
      <c r="M2192" s="375" t="s">
        <v>475</v>
      </c>
      <c r="N2192" s="831" t="s">
        <v>668</v>
      </c>
      <c r="U2192" s="862"/>
    </row>
    <row r="2193" spans="1:21" x14ac:dyDescent="0.4">
      <c r="A2193" s="428" t="s">
        <v>49</v>
      </c>
      <c r="B2193" s="375" t="s">
        <v>415</v>
      </c>
      <c r="C2193" s="375" t="s">
        <v>384</v>
      </c>
      <c r="D2193" s="375" t="s">
        <v>52</v>
      </c>
      <c r="E2193" s="375"/>
      <c r="F2193" s="824">
        <v>0.36</v>
      </c>
      <c r="G2193" s="375" t="s">
        <v>389</v>
      </c>
      <c r="H2193" s="375" t="s">
        <v>401</v>
      </c>
      <c r="I2193" s="378">
        <v>3.6272845855143639E-4</v>
      </c>
      <c r="J2193" s="375" t="s">
        <v>1023</v>
      </c>
      <c r="K2193" s="375" t="s">
        <v>477</v>
      </c>
      <c r="L2193" s="375" t="s">
        <v>1024</v>
      </c>
      <c r="M2193" s="375" t="s">
        <v>475</v>
      </c>
      <c r="N2193" s="831" t="s">
        <v>668</v>
      </c>
      <c r="U2193" s="862"/>
    </row>
    <row r="2194" spans="1:21" x14ac:dyDescent="0.4">
      <c r="A2194" s="428" t="s">
        <v>49</v>
      </c>
      <c r="B2194" s="375" t="s">
        <v>415</v>
      </c>
      <c r="C2194" s="375" t="s">
        <v>384</v>
      </c>
      <c r="D2194" s="375" t="s">
        <v>52</v>
      </c>
      <c r="E2194" s="375"/>
      <c r="F2194" s="824">
        <v>0.36</v>
      </c>
      <c r="G2194" s="375" t="s">
        <v>390</v>
      </c>
      <c r="H2194" s="375" t="s">
        <v>401</v>
      </c>
      <c r="I2194" s="378">
        <v>6.1902193403024909E-5</v>
      </c>
      <c r="J2194" s="375" t="s">
        <v>1023</v>
      </c>
      <c r="K2194" s="375" t="s">
        <v>477</v>
      </c>
      <c r="L2194" s="375" t="s">
        <v>1024</v>
      </c>
      <c r="M2194" s="375" t="s">
        <v>475</v>
      </c>
      <c r="N2194" s="831" t="s">
        <v>668</v>
      </c>
      <c r="U2194" s="862"/>
    </row>
    <row r="2195" spans="1:21" x14ac:dyDescent="0.4">
      <c r="A2195" s="428" t="s">
        <v>49</v>
      </c>
      <c r="B2195" s="375" t="s">
        <v>415</v>
      </c>
      <c r="C2195" s="375" t="s">
        <v>384</v>
      </c>
      <c r="D2195" s="375" t="s">
        <v>52</v>
      </c>
      <c r="E2195" s="375"/>
      <c r="F2195" s="824">
        <v>0.36</v>
      </c>
      <c r="G2195" s="375" t="s">
        <v>391</v>
      </c>
      <c r="H2195" s="375" t="s">
        <v>401</v>
      </c>
      <c r="I2195" s="378">
        <v>4.343183051078628E-5</v>
      </c>
      <c r="J2195" s="375" t="s">
        <v>1023</v>
      </c>
      <c r="K2195" s="375" t="s">
        <v>477</v>
      </c>
      <c r="L2195" s="375" t="s">
        <v>1024</v>
      </c>
      <c r="M2195" s="375" t="s">
        <v>475</v>
      </c>
      <c r="N2195" s="831" t="s">
        <v>668</v>
      </c>
      <c r="U2195" s="862"/>
    </row>
    <row r="2196" spans="1:21" x14ac:dyDescent="0.4">
      <c r="A2196" s="428" t="s">
        <v>49</v>
      </c>
      <c r="B2196" s="375" t="s">
        <v>415</v>
      </c>
      <c r="C2196" s="375" t="s">
        <v>384</v>
      </c>
      <c r="D2196" s="375" t="s">
        <v>52</v>
      </c>
      <c r="E2196" s="375"/>
      <c r="F2196" s="824">
        <v>0.36</v>
      </c>
      <c r="G2196" s="375" t="s">
        <v>392</v>
      </c>
      <c r="H2196" s="375" t="s">
        <v>401</v>
      </c>
      <c r="I2196" s="378">
        <v>2.3669291641036515E-3</v>
      </c>
      <c r="J2196" s="375" t="s">
        <v>1023</v>
      </c>
      <c r="K2196" s="375" t="s">
        <v>477</v>
      </c>
      <c r="L2196" s="375" t="s">
        <v>1024</v>
      </c>
      <c r="M2196" s="375" t="s">
        <v>475</v>
      </c>
      <c r="N2196" s="831" t="s">
        <v>668</v>
      </c>
      <c r="U2196" s="862"/>
    </row>
    <row r="2197" spans="1:21" x14ac:dyDescent="0.4">
      <c r="A2197" s="428" t="s">
        <v>49</v>
      </c>
      <c r="B2197" s="375" t="s">
        <v>415</v>
      </c>
      <c r="C2197" s="375" t="s">
        <v>384</v>
      </c>
      <c r="D2197" s="375" t="s">
        <v>52</v>
      </c>
      <c r="E2197" s="375"/>
      <c r="F2197" s="824">
        <v>0.36</v>
      </c>
      <c r="G2197" s="375" t="s">
        <v>393</v>
      </c>
      <c r="H2197" s="375" t="s">
        <v>401</v>
      </c>
      <c r="I2197" s="378">
        <v>1.8619241353940195E-6</v>
      </c>
      <c r="J2197" s="375" t="s">
        <v>1023</v>
      </c>
      <c r="K2197" s="375" t="s">
        <v>477</v>
      </c>
      <c r="L2197" s="375" t="s">
        <v>1024</v>
      </c>
      <c r="M2197" s="375" t="s">
        <v>475</v>
      </c>
      <c r="N2197" s="831" t="s">
        <v>668</v>
      </c>
      <c r="U2197" s="862"/>
    </row>
    <row r="2198" spans="1:21" x14ac:dyDescent="0.4">
      <c r="A2198" s="428" t="s">
        <v>49</v>
      </c>
      <c r="B2198" s="375" t="s">
        <v>415</v>
      </c>
      <c r="C2198" s="375" t="s">
        <v>384</v>
      </c>
      <c r="D2198" s="375" t="s">
        <v>52</v>
      </c>
      <c r="E2198" s="375"/>
      <c r="F2198" s="824">
        <v>0.36</v>
      </c>
      <c r="G2198" s="375" t="s">
        <v>394</v>
      </c>
      <c r="H2198" s="375" t="s">
        <v>401</v>
      </c>
      <c r="I2198" s="378">
        <v>3.5086712001103795E-6</v>
      </c>
      <c r="J2198" s="375" t="s">
        <v>1023</v>
      </c>
      <c r="K2198" s="375" t="s">
        <v>477</v>
      </c>
      <c r="L2198" s="375" t="s">
        <v>1024</v>
      </c>
      <c r="M2198" s="375" t="s">
        <v>475</v>
      </c>
      <c r="N2198" s="831" t="s">
        <v>668</v>
      </c>
      <c r="U2198" s="862"/>
    </row>
    <row r="2199" spans="1:21" x14ac:dyDescent="0.4">
      <c r="A2199" s="428" t="s">
        <v>49</v>
      </c>
      <c r="B2199" s="375" t="s">
        <v>415</v>
      </c>
      <c r="C2199" s="375" t="s">
        <v>384</v>
      </c>
      <c r="D2199" s="375" t="s">
        <v>52</v>
      </c>
      <c r="E2199" s="375"/>
      <c r="F2199" s="824">
        <v>0.36</v>
      </c>
      <c r="G2199" s="375" t="s">
        <v>395</v>
      </c>
      <c r="H2199" s="375" t="s">
        <v>401</v>
      </c>
      <c r="I2199" s="378">
        <v>1.1288505074025222E-5</v>
      </c>
      <c r="J2199" s="375" t="s">
        <v>1023</v>
      </c>
      <c r="K2199" s="375" t="s">
        <v>477</v>
      </c>
      <c r="L2199" s="375" t="s">
        <v>1024</v>
      </c>
      <c r="M2199" s="375" t="s">
        <v>475</v>
      </c>
      <c r="N2199" s="831" t="s">
        <v>668</v>
      </c>
      <c r="U2199" s="862"/>
    </row>
    <row r="2200" spans="1:21" x14ac:dyDescent="0.4">
      <c r="A2200" s="428" t="s">
        <v>49</v>
      </c>
      <c r="B2200" s="375" t="s">
        <v>415</v>
      </c>
      <c r="C2200" s="375" t="s">
        <v>384</v>
      </c>
      <c r="D2200" s="375" t="s">
        <v>52</v>
      </c>
      <c r="E2200" s="375"/>
      <c r="F2200" s="824">
        <v>0.36</v>
      </c>
      <c r="G2200" s="375" t="s">
        <v>396</v>
      </c>
      <c r="H2200" s="375" t="s">
        <v>401</v>
      </c>
      <c r="I2200" s="378">
        <v>1.5007889999503837E-5</v>
      </c>
      <c r="J2200" s="375" t="s">
        <v>1023</v>
      </c>
      <c r="K2200" s="375" t="s">
        <v>477</v>
      </c>
      <c r="L2200" s="375" t="s">
        <v>1024</v>
      </c>
      <c r="M2200" s="375" t="s">
        <v>475</v>
      </c>
      <c r="N2200" s="831" t="s">
        <v>668</v>
      </c>
      <c r="U2200" s="862"/>
    </row>
    <row r="2201" spans="1:21" x14ac:dyDescent="0.4">
      <c r="A2201" s="428" t="s">
        <v>49</v>
      </c>
      <c r="B2201" s="375" t="s">
        <v>415</v>
      </c>
      <c r="C2201" s="375" t="s">
        <v>384</v>
      </c>
      <c r="D2201" s="375" t="s">
        <v>52</v>
      </c>
      <c r="E2201" s="375"/>
      <c r="F2201" s="824">
        <v>0.36</v>
      </c>
      <c r="G2201" s="375" t="s">
        <v>1025</v>
      </c>
      <c r="H2201" s="375" t="s">
        <v>401</v>
      </c>
      <c r="I2201" s="378">
        <v>1.2529993626753282</v>
      </c>
      <c r="J2201" s="375" t="s">
        <v>1023</v>
      </c>
      <c r="K2201" s="375" t="s">
        <v>477</v>
      </c>
      <c r="L2201" s="375" t="s">
        <v>1024</v>
      </c>
      <c r="M2201" s="375" t="s">
        <v>475</v>
      </c>
      <c r="N2201" s="831" t="s">
        <v>668</v>
      </c>
      <c r="U2201" s="862"/>
    </row>
    <row r="2202" spans="1:21" x14ac:dyDescent="0.4">
      <c r="A2202" s="428" t="s">
        <v>49</v>
      </c>
      <c r="B2202" s="375" t="s">
        <v>415</v>
      </c>
      <c r="C2202" s="375" t="s">
        <v>384</v>
      </c>
      <c r="D2202" s="375" t="s">
        <v>53</v>
      </c>
      <c r="E2202" s="375"/>
      <c r="F2202" s="824">
        <v>0.39</v>
      </c>
      <c r="G2202" s="375" t="s">
        <v>387</v>
      </c>
      <c r="H2202" s="375" t="s">
        <v>400</v>
      </c>
      <c r="I2202" s="763">
        <v>9.0000021325890313E-7</v>
      </c>
      <c r="J2202" s="375" t="s">
        <v>1023</v>
      </c>
      <c r="K2202" s="375" t="s">
        <v>477</v>
      </c>
      <c r="L2202" s="375" t="s">
        <v>1024</v>
      </c>
      <c r="M2202" s="375" t="s">
        <v>475</v>
      </c>
      <c r="N2202" s="831" t="s">
        <v>692</v>
      </c>
      <c r="U2202" s="862"/>
    </row>
    <row r="2203" spans="1:21" x14ac:dyDescent="0.4">
      <c r="A2203" s="428" t="s">
        <v>49</v>
      </c>
      <c r="B2203" s="375" t="s">
        <v>415</v>
      </c>
      <c r="C2203" s="375" t="s">
        <v>384</v>
      </c>
      <c r="D2203" s="375" t="s">
        <v>53</v>
      </c>
      <c r="E2203" s="375"/>
      <c r="F2203" s="824">
        <v>0.39</v>
      </c>
      <c r="G2203" s="375" t="s">
        <v>388</v>
      </c>
      <c r="H2203" s="375" t="s">
        <v>400</v>
      </c>
      <c r="I2203" s="763">
        <v>1.5100003578010487E-5</v>
      </c>
      <c r="J2203" s="375" t="s">
        <v>1023</v>
      </c>
      <c r="K2203" s="375" t="s">
        <v>477</v>
      </c>
      <c r="L2203" s="375" t="s">
        <v>1024</v>
      </c>
      <c r="M2203" s="375" t="s">
        <v>475</v>
      </c>
      <c r="N2203" s="831" t="s">
        <v>692</v>
      </c>
      <c r="U2203" s="862"/>
    </row>
    <row r="2204" spans="1:21" x14ac:dyDescent="0.4">
      <c r="A2204" s="428" t="s">
        <v>49</v>
      </c>
      <c r="B2204" s="375" t="s">
        <v>415</v>
      </c>
      <c r="C2204" s="375" t="s">
        <v>384</v>
      </c>
      <c r="D2204" s="375" t="s">
        <v>53</v>
      </c>
      <c r="E2204" s="375"/>
      <c r="F2204" s="824">
        <v>0.39</v>
      </c>
      <c r="G2204" s="375" t="s">
        <v>389</v>
      </c>
      <c r="H2204" s="375" t="s">
        <v>400</v>
      </c>
      <c r="I2204" s="763">
        <v>2.3500005568426909E-4</v>
      </c>
      <c r="J2204" s="375" t="s">
        <v>1023</v>
      </c>
      <c r="K2204" s="375" t="s">
        <v>477</v>
      </c>
      <c r="L2204" s="375" t="s">
        <v>1024</v>
      </c>
      <c r="M2204" s="375" t="s">
        <v>475</v>
      </c>
      <c r="N2204" s="831" t="s">
        <v>692</v>
      </c>
      <c r="U2204" s="862"/>
    </row>
    <row r="2205" spans="1:21" x14ac:dyDescent="0.4">
      <c r="A2205" s="428" t="s">
        <v>49</v>
      </c>
      <c r="B2205" s="375" t="s">
        <v>415</v>
      </c>
      <c r="C2205" s="375" t="s">
        <v>384</v>
      </c>
      <c r="D2205" s="375" t="s">
        <v>53</v>
      </c>
      <c r="E2205" s="375"/>
      <c r="F2205" s="824">
        <v>0.39</v>
      </c>
      <c r="G2205" s="375" t="s">
        <v>390</v>
      </c>
      <c r="H2205" s="375" t="s">
        <v>400</v>
      </c>
      <c r="I2205" s="763">
        <v>2.8400006729503167E-5</v>
      </c>
      <c r="J2205" s="375" t="s">
        <v>1023</v>
      </c>
      <c r="K2205" s="375" t="s">
        <v>477</v>
      </c>
      <c r="L2205" s="375" t="s">
        <v>1024</v>
      </c>
      <c r="M2205" s="375" t="s">
        <v>475</v>
      </c>
      <c r="N2205" s="831" t="s">
        <v>692</v>
      </c>
      <c r="U2205" s="862"/>
    </row>
    <row r="2206" spans="1:21" x14ac:dyDescent="0.4">
      <c r="A2206" s="428" t="s">
        <v>49</v>
      </c>
      <c r="B2206" s="375" t="s">
        <v>415</v>
      </c>
      <c r="C2206" s="375" t="s">
        <v>384</v>
      </c>
      <c r="D2206" s="375" t="s">
        <v>53</v>
      </c>
      <c r="E2206" s="375"/>
      <c r="F2206" s="824">
        <v>0.39</v>
      </c>
      <c r="G2206" s="375" t="s">
        <v>391</v>
      </c>
      <c r="H2206" s="375" t="s">
        <v>400</v>
      </c>
      <c r="I2206" s="763">
        <v>8.2700019596123672E-6</v>
      </c>
      <c r="J2206" s="375" t="s">
        <v>1023</v>
      </c>
      <c r="K2206" s="375" t="s">
        <v>477</v>
      </c>
      <c r="L2206" s="375" t="s">
        <v>1024</v>
      </c>
      <c r="M2206" s="375" t="s">
        <v>475</v>
      </c>
      <c r="N2206" s="831" t="s">
        <v>692</v>
      </c>
      <c r="U2206" s="862"/>
    </row>
    <row r="2207" spans="1:21" x14ac:dyDescent="0.4">
      <c r="A2207" s="428" t="s">
        <v>49</v>
      </c>
      <c r="B2207" s="375" t="s">
        <v>415</v>
      </c>
      <c r="C2207" s="375" t="s">
        <v>384</v>
      </c>
      <c r="D2207" s="375" t="s">
        <v>53</v>
      </c>
      <c r="E2207" s="375"/>
      <c r="F2207" s="824">
        <v>0.39</v>
      </c>
      <c r="G2207" s="375" t="s">
        <v>392</v>
      </c>
      <c r="H2207" s="375" t="s">
        <v>400</v>
      </c>
      <c r="I2207" s="763">
        <v>4.910001163445794E-6</v>
      </c>
      <c r="J2207" s="375" t="s">
        <v>1023</v>
      </c>
      <c r="K2207" s="375" t="s">
        <v>477</v>
      </c>
      <c r="L2207" s="375" t="s">
        <v>1024</v>
      </c>
      <c r="M2207" s="375" t="s">
        <v>475</v>
      </c>
      <c r="N2207" s="831" t="s">
        <v>692</v>
      </c>
      <c r="U2207" s="862"/>
    </row>
    <row r="2208" spans="1:21" x14ac:dyDescent="0.4">
      <c r="A2208" s="428" t="s">
        <v>49</v>
      </c>
      <c r="B2208" s="375" t="s">
        <v>415</v>
      </c>
      <c r="C2208" s="375" t="s">
        <v>384</v>
      </c>
      <c r="D2208" s="375" t="s">
        <v>53</v>
      </c>
      <c r="E2208" s="375"/>
      <c r="F2208" s="824">
        <v>0.39</v>
      </c>
      <c r="G2208" s="375" t="s">
        <v>393</v>
      </c>
      <c r="H2208" s="375" t="s">
        <v>400</v>
      </c>
      <c r="I2208" s="763">
        <v>3.5561008426333167E-7</v>
      </c>
      <c r="J2208" s="375" t="s">
        <v>1023</v>
      </c>
      <c r="K2208" s="375" t="s">
        <v>477</v>
      </c>
      <c r="L2208" s="375" t="s">
        <v>1024</v>
      </c>
      <c r="M2208" s="375" t="s">
        <v>475</v>
      </c>
      <c r="N2208" s="831" t="s">
        <v>692</v>
      </c>
      <c r="U2208" s="862"/>
    </row>
    <row r="2209" spans="1:21" x14ac:dyDescent="0.4">
      <c r="A2209" s="428" t="s">
        <v>49</v>
      </c>
      <c r="B2209" s="375" t="s">
        <v>415</v>
      </c>
      <c r="C2209" s="375" t="s">
        <v>384</v>
      </c>
      <c r="D2209" s="375" t="s">
        <v>53</v>
      </c>
      <c r="E2209" s="375"/>
      <c r="F2209" s="824">
        <v>0.39</v>
      </c>
      <c r="G2209" s="375" t="s">
        <v>394</v>
      </c>
      <c r="H2209" s="375" t="s">
        <v>400</v>
      </c>
      <c r="I2209" s="763">
        <v>6.6987015872860153E-7</v>
      </c>
      <c r="J2209" s="375" t="s">
        <v>1023</v>
      </c>
      <c r="K2209" s="375" t="s">
        <v>477</v>
      </c>
      <c r="L2209" s="375" t="s">
        <v>1024</v>
      </c>
      <c r="M2209" s="375" t="s">
        <v>475</v>
      </c>
      <c r="N2209" s="831" t="s">
        <v>692</v>
      </c>
      <c r="U2209" s="862"/>
    </row>
    <row r="2210" spans="1:21" x14ac:dyDescent="0.4">
      <c r="A2210" s="428" t="s">
        <v>49</v>
      </c>
      <c r="B2210" s="375" t="s">
        <v>415</v>
      </c>
      <c r="C2210" s="375" t="s">
        <v>384</v>
      </c>
      <c r="D2210" s="375" t="s">
        <v>53</v>
      </c>
      <c r="E2210" s="375"/>
      <c r="F2210" s="824">
        <v>0.39</v>
      </c>
      <c r="G2210" s="375" t="s">
        <v>395</v>
      </c>
      <c r="H2210" s="375" t="s">
        <v>400</v>
      </c>
      <c r="I2210" s="763">
        <v>9.0000021325890309E-6</v>
      </c>
      <c r="J2210" s="375" t="s">
        <v>1023</v>
      </c>
      <c r="K2210" s="375" t="s">
        <v>477</v>
      </c>
      <c r="L2210" s="375" t="s">
        <v>1024</v>
      </c>
      <c r="M2210" s="375" t="s">
        <v>475</v>
      </c>
      <c r="N2210" s="831" t="s">
        <v>692</v>
      </c>
      <c r="U2210" s="862"/>
    </row>
    <row r="2211" spans="1:21" x14ac:dyDescent="0.4">
      <c r="A2211" s="428" t="s">
        <v>49</v>
      </c>
      <c r="B2211" s="375" t="s">
        <v>415</v>
      </c>
      <c r="C2211" s="375" t="s">
        <v>384</v>
      </c>
      <c r="D2211" s="375" t="s">
        <v>53</v>
      </c>
      <c r="E2211" s="375"/>
      <c r="F2211" s="824">
        <v>0.39</v>
      </c>
      <c r="G2211" s="375" t="s">
        <v>396</v>
      </c>
      <c r="H2211" s="375" t="s">
        <v>400</v>
      </c>
      <c r="I2211" s="763">
        <v>1.3500003198883547E-5</v>
      </c>
      <c r="J2211" s="375" t="s">
        <v>1023</v>
      </c>
      <c r="K2211" s="375" t="s">
        <v>477</v>
      </c>
      <c r="L2211" s="375" t="s">
        <v>1024</v>
      </c>
      <c r="M2211" s="375" t="s">
        <v>475</v>
      </c>
      <c r="N2211" s="831" t="s">
        <v>692</v>
      </c>
      <c r="U2211" s="862"/>
    </row>
    <row r="2212" spans="1:21" x14ac:dyDescent="0.4">
      <c r="A2212" s="428" t="s">
        <v>49</v>
      </c>
      <c r="B2212" s="375" t="s">
        <v>415</v>
      </c>
      <c r="C2212" s="375" t="s">
        <v>384</v>
      </c>
      <c r="D2212" s="375" t="s">
        <v>53</v>
      </c>
      <c r="E2212" s="375"/>
      <c r="F2212" s="824">
        <v>0.39</v>
      </c>
      <c r="G2212" s="375" t="s">
        <v>1025</v>
      </c>
      <c r="H2212" s="375" t="s">
        <v>400</v>
      </c>
      <c r="I2212" s="763">
        <v>1.1557498230178409</v>
      </c>
      <c r="J2212" s="375" t="s">
        <v>1023</v>
      </c>
      <c r="K2212" s="375" t="s">
        <v>477</v>
      </c>
      <c r="L2212" s="375" t="s">
        <v>1024</v>
      </c>
      <c r="M2212" s="375" t="s">
        <v>475</v>
      </c>
      <c r="N2212" s="831" t="s">
        <v>692</v>
      </c>
      <c r="U2212" s="862"/>
    </row>
    <row r="2213" spans="1:21" x14ac:dyDescent="0.4">
      <c r="A2213" s="428" t="s">
        <v>49</v>
      </c>
      <c r="B2213" s="375" t="s">
        <v>415</v>
      </c>
      <c r="C2213" s="375" t="s">
        <v>384</v>
      </c>
      <c r="D2213" s="375" t="s">
        <v>53</v>
      </c>
      <c r="E2213" s="375"/>
      <c r="F2213" s="824">
        <v>0.39</v>
      </c>
      <c r="G2213" s="375" t="s">
        <v>387</v>
      </c>
      <c r="H2213" s="375" t="s">
        <v>401</v>
      </c>
      <c r="I2213" s="378">
        <v>1.7118087714163085E-6</v>
      </c>
      <c r="J2213" s="375" t="s">
        <v>1023</v>
      </c>
      <c r="K2213" s="375" t="s">
        <v>477</v>
      </c>
      <c r="L2213" s="375" t="s">
        <v>1024</v>
      </c>
      <c r="M2213" s="375" t="s">
        <v>475</v>
      </c>
      <c r="N2213" s="831" t="s">
        <v>693</v>
      </c>
      <c r="U2213" s="862"/>
    </row>
    <row r="2214" spans="1:21" x14ac:dyDescent="0.4">
      <c r="A2214" s="410" t="s">
        <v>49</v>
      </c>
      <c r="B2214" s="381" t="s">
        <v>415</v>
      </c>
      <c r="C2214" s="381" t="s">
        <v>384</v>
      </c>
      <c r="D2214" s="381" t="s">
        <v>53</v>
      </c>
      <c r="E2214" s="381"/>
      <c r="F2214" s="863">
        <v>0.39</v>
      </c>
      <c r="G2214" s="381" t="s">
        <v>388</v>
      </c>
      <c r="H2214" s="381" t="s">
        <v>401</v>
      </c>
      <c r="I2214" s="425">
        <v>2.0561729266239141E-5</v>
      </c>
      <c r="J2214" s="375" t="s">
        <v>1023</v>
      </c>
      <c r="K2214" s="375" t="s">
        <v>477</v>
      </c>
      <c r="L2214" s="375" t="s">
        <v>1024</v>
      </c>
      <c r="M2214" s="375" t="s">
        <v>475</v>
      </c>
      <c r="N2214" s="382" t="s">
        <v>693</v>
      </c>
      <c r="U2214" s="862"/>
    </row>
    <row r="2215" spans="1:21" x14ac:dyDescent="0.4">
      <c r="A2215" s="428" t="s">
        <v>49</v>
      </c>
      <c r="B2215" s="375" t="s">
        <v>415</v>
      </c>
      <c r="C2215" s="375" t="s">
        <v>384</v>
      </c>
      <c r="D2215" s="375" t="s">
        <v>53</v>
      </c>
      <c r="E2215" s="375"/>
      <c r="F2215" s="824">
        <v>0.39</v>
      </c>
      <c r="G2215" s="375" t="s">
        <v>389</v>
      </c>
      <c r="H2215" s="375" t="s">
        <v>401</v>
      </c>
      <c r="I2215" s="378">
        <v>2.3582842848193105E-4</v>
      </c>
      <c r="J2215" s="375" t="s">
        <v>1023</v>
      </c>
      <c r="K2215" s="375" t="s">
        <v>477</v>
      </c>
      <c r="L2215" s="375" t="s">
        <v>1024</v>
      </c>
      <c r="M2215" s="375" t="s">
        <v>475</v>
      </c>
      <c r="N2215" s="831" t="s">
        <v>693</v>
      </c>
      <c r="U2215" s="862"/>
    </row>
    <row r="2216" spans="1:21" x14ac:dyDescent="0.4">
      <c r="A2216" s="428" t="s">
        <v>49</v>
      </c>
      <c r="B2216" s="375" t="s">
        <v>415</v>
      </c>
      <c r="C2216" s="375" t="s">
        <v>384</v>
      </c>
      <c r="D2216" s="375" t="s">
        <v>53</v>
      </c>
      <c r="E2216" s="375"/>
      <c r="F2216" s="824">
        <v>0.39</v>
      </c>
      <c r="G2216" s="375" t="s">
        <v>390</v>
      </c>
      <c r="H2216" s="375" t="s">
        <v>401</v>
      </c>
      <c r="I2216" s="378">
        <v>2.8902185583531793E-5</v>
      </c>
      <c r="J2216" s="375" t="s">
        <v>1023</v>
      </c>
      <c r="K2216" s="375" t="s">
        <v>477</v>
      </c>
      <c r="L2216" s="375" t="s">
        <v>1024</v>
      </c>
      <c r="M2216" s="375" t="s">
        <v>475</v>
      </c>
      <c r="N2216" s="831" t="s">
        <v>693</v>
      </c>
      <c r="U2216" s="862"/>
    </row>
    <row r="2217" spans="1:21" x14ac:dyDescent="0.4">
      <c r="A2217" s="428" t="s">
        <v>49</v>
      </c>
      <c r="B2217" s="375" t="s">
        <v>415</v>
      </c>
      <c r="C2217" s="375" t="s">
        <v>384</v>
      </c>
      <c r="D2217" s="375" t="s">
        <v>53</v>
      </c>
      <c r="E2217" s="375"/>
      <c r="F2217" s="824">
        <v>0.39</v>
      </c>
      <c r="G2217" s="375" t="s">
        <v>391</v>
      </c>
      <c r="H2217" s="375" t="s">
        <v>401</v>
      </c>
      <c r="I2217" s="378">
        <v>8.501822233971292E-6</v>
      </c>
      <c r="J2217" s="375" t="s">
        <v>1023</v>
      </c>
      <c r="K2217" s="375" t="s">
        <v>477</v>
      </c>
      <c r="L2217" s="375" t="s">
        <v>1024</v>
      </c>
      <c r="M2217" s="375" t="s">
        <v>475</v>
      </c>
      <c r="N2217" s="831" t="s">
        <v>693</v>
      </c>
      <c r="U2217" s="862"/>
    </row>
    <row r="2218" spans="1:21" x14ac:dyDescent="0.4">
      <c r="A2218" s="428" t="s">
        <v>49</v>
      </c>
      <c r="B2218" s="375" t="s">
        <v>415</v>
      </c>
      <c r="C2218" s="375" t="s">
        <v>384</v>
      </c>
      <c r="D2218" s="375" t="s">
        <v>53</v>
      </c>
      <c r="E2218" s="375"/>
      <c r="F2218" s="824">
        <v>0.39</v>
      </c>
      <c r="G2218" s="375" t="s">
        <v>392</v>
      </c>
      <c r="H2218" s="375" t="s">
        <v>401</v>
      </c>
      <c r="I2218" s="378">
        <v>7.738605083349976E-6</v>
      </c>
      <c r="J2218" s="375" t="s">
        <v>1023</v>
      </c>
      <c r="K2218" s="375" t="s">
        <v>477</v>
      </c>
      <c r="L2218" s="375" t="s">
        <v>1024</v>
      </c>
      <c r="M2218" s="375" t="s">
        <v>475</v>
      </c>
      <c r="N2218" s="831" t="s">
        <v>693</v>
      </c>
      <c r="U2218" s="862"/>
    </row>
    <row r="2219" spans="1:21" x14ac:dyDescent="0.4">
      <c r="A2219" s="428" t="s">
        <v>49</v>
      </c>
      <c r="B2219" s="375" t="s">
        <v>415</v>
      </c>
      <c r="C2219" s="375" t="s">
        <v>384</v>
      </c>
      <c r="D2219" s="375" t="s">
        <v>53</v>
      </c>
      <c r="E2219" s="375"/>
      <c r="F2219" s="824">
        <v>0.39</v>
      </c>
      <c r="G2219" s="375" t="s">
        <v>393</v>
      </c>
      <c r="H2219" s="375" t="s">
        <v>401</v>
      </c>
      <c r="I2219" s="378">
        <v>3.5993377949097536E-7</v>
      </c>
      <c r="J2219" s="375" t="s">
        <v>1023</v>
      </c>
      <c r="K2219" s="375" t="s">
        <v>477</v>
      </c>
      <c r="L2219" s="375" t="s">
        <v>1024</v>
      </c>
      <c r="M2219" s="375" t="s">
        <v>475</v>
      </c>
      <c r="N2219" s="831" t="s">
        <v>693</v>
      </c>
      <c r="U2219" s="862"/>
    </row>
    <row r="2220" spans="1:21" x14ac:dyDescent="0.4">
      <c r="A2220" s="428" t="s">
        <v>49</v>
      </c>
      <c r="B2220" s="375" t="s">
        <v>415</v>
      </c>
      <c r="C2220" s="375" t="s">
        <v>384</v>
      </c>
      <c r="D2220" s="375" t="s">
        <v>53</v>
      </c>
      <c r="E2220" s="375"/>
      <c r="F2220" s="824">
        <v>0.39</v>
      </c>
      <c r="G2220" s="375" t="s">
        <v>394</v>
      </c>
      <c r="H2220" s="375" t="s">
        <v>401</v>
      </c>
      <c r="I2220" s="378">
        <v>6.7934052968836616E-7</v>
      </c>
      <c r="J2220" s="375" t="s">
        <v>1023</v>
      </c>
      <c r="K2220" s="375" t="s">
        <v>477</v>
      </c>
      <c r="L2220" s="375" t="s">
        <v>1024</v>
      </c>
      <c r="M2220" s="375" t="s">
        <v>475</v>
      </c>
      <c r="N2220" s="831" t="s">
        <v>693</v>
      </c>
      <c r="U2220" s="862"/>
    </row>
    <row r="2221" spans="1:21" x14ac:dyDescent="0.4">
      <c r="A2221" s="428" t="s">
        <v>49</v>
      </c>
      <c r="B2221" s="375" t="s">
        <v>415</v>
      </c>
      <c r="C2221" s="375" t="s">
        <v>384</v>
      </c>
      <c r="D2221" s="375" t="s">
        <v>53</v>
      </c>
      <c r="E2221" s="375"/>
      <c r="F2221" s="824">
        <v>0.39</v>
      </c>
      <c r="G2221" s="375" t="s">
        <v>395</v>
      </c>
      <c r="H2221" s="375" t="s">
        <v>401</v>
      </c>
      <c r="I2221" s="378">
        <v>1.0288504837070885E-5</v>
      </c>
      <c r="J2221" s="375" t="s">
        <v>1023</v>
      </c>
      <c r="K2221" s="375" t="s">
        <v>477</v>
      </c>
      <c r="L2221" s="375" t="s">
        <v>1024</v>
      </c>
      <c r="M2221" s="375" t="s">
        <v>475</v>
      </c>
      <c r="N2221" s="831" t="s">
        <v>693</v>
      </c>
      <c r="U2221" s="862"/>
    </row>
    <row r="2222" spans="1:21" x14ac:dyDescent="0.4">
      <c r="A2222" s="428" t="s">
        <v>49</v>
      </c>
      <c r="B2222" s="375" t="s">
        <v>415</v>
      </c>
      <c r="C2222" s="375" t="s">
        <v>384</v>
      </c>
      <c r="D2222" s="375" t="s">
        <v>53</v>
      </c>
      <c r="E2222" s="375"/>
      <c r="F2222" s="824">
        <v>0.39</v>
      </c>
      <c r="G2222" s="375" t="s">
        <v>396</v>
      </c>
      <c r="H2222" s="375" t="s">
        <v>401</v>
      </c>
      <c r="I2222" s="378">
        <v>1.3507889644072333E-5</v>
      </c>
      <c r="J2222" s="375" t="s">
        <v>1023</v>
      </c>
      <c r="K2222" s="375" t="s">
        <v>477</v>
      </c>
      <c r="L2222" s="375" t="s">
        <v>1024</v>
      </c>
      <c r="M2222" s="375" t="s">
        <v>475</v>
      </c>
      <c r="N2222" s="831" t="s">
        <v>693</v>
      </c>
      <c r="U2222" s="862"/>
    </row>
    <row r="2223" spans="1:21" x14ac:dyDescent="0.4">
      <c r="A2223" s="428" t="s">
        <v>49</v>
      </c>
      <c r="B2223" s="375" t="s">
        <v>415</v>
      </c>
      <c r="C2223" s="375" t="s">
        <v>384</v>
      </c>
      <c r="D2223" s="375" t="s">
        <v>53</v>
      </c>
      <c r="E2223" s="375"/>
      <c r="F2223" s="824">
        <v>0.39</v>
      </c>
      <c r="G2223" s="375" t="s">
        <v>1025</v>
      </c>
      <c r="H2223" s="375" t="s">
        <v>401</v>
      </c>
      <c r="I2223" s="378">
        <v>1.1568014248329361</v>
      </c>
      <c r="J2223" s="375" t="s">
        <v>1023</v>
      </c>
      <c r="K2223" s="375" t="s">
        <v>477</v>
      </c>
      <c r="L2223" s="375" t="s">
        <v>1024</v>
      </c>
      <c r="M2223" s="375" t="s">
        <v>475</v>
      </c>
      <c r="N2223" s="831" t="s">
        <v>693</v>
      </c>
      <c r="U2223" s="862"/>
    </row>
    <row r="2224" spans="1:21" x14ac:dyDescent="0.4">
      <c r="A2224" s="428" t="s">
        <v>49</v>
      </c>
      <c r="B2224" s="375" t="s">
        <v>415</v>
      </c>
      <c r="C2224" s="375" t="s">
        <v>384</v>
      </c>
      <c r="D2224" s="375" t="s">
        <v>406</v>
      </c>
      <c r="E2224" s="375" t="s">
        <v>678</v>
      </c>
      <c r="F2224" s="824">
        <v>0.36027713625866054</v>
      </c>
      <c r="G2224" s="375" t="s">
        <v>387</v>
      </c>
      <c r="H2224" s="375" t="s">
        <v>400</v>
      </c>
      <c r="I2224" s="763">
        <v>8.5230020195618143E-6</v>
      </c>
      <c r="J2224" s="375" t="s">
        <v>1023</v>
      </c>
      <c r="K2224" s="375" t="s">
        <v>477</v>
      </c>
      <c r="L2224" s="375" t="s">
        <v>1024</v>
      </c>
      <c r="M2224" s="375" t="s">
        <v>475</v>
      </c>
      <c r="N2224" s="831" t="s">
        <v>695</v>
      </c>
      <c r="U2224" s="862"/>
    </row>
    <row r="2225" spans="1:21" x14ac:dyDescent="0.4">
      <c r="A2225" s="428" t="s">
        <v>49</v>
      </c>
      <c r="B2225" s="375" t="s">
        <v>415</v>
      </c>
      <c r="C2225" s="375" t="s">
        <v>384</v>
      </c>
      <c r="D2225" s="375" t="s">
        <v>406</v>
      </c>
      <c r="E2225" s="375" t="s">
        <v>678</v>
      </c>
      <c r="F2225" s="824">
        <v>0.36027713625866054</v>
      </c>
      <c r="G2225" s="375" t="s">
        <v>388</v>
      </c>
      <c r="H2225" s="375" t="s">
        <v>400</v>
      </c>
      <c r="I2225" s="763">
        <v>5.5591013172528549E-5</v>
      </c>
      <c r="J2225" s="375" t="s">
        <v>1023</v>
      </c>
      <c r="K2225" s="375" t="s">
        <v>477</v>
      </c>
      <c r="L2225" s="375" t="s">
        <v>1024</v>
      </c>
      <c r="M2225" s="375" t="s">
        <v>475</v>
      </c>
      <c r="N2225" s="831" t="s">
        <v>695</v>
      </c>
      <c r="U2225" s="862"/>
    </row>
    <row r="2226" spans="1:21" x14ac:dyDescent="0.4">
      <c r="A2226" s="428" t="s">
        <v>49</v>
      </c>
      <c r="B2226" s="375" t="s">
        <v>415</v>
      </c>
      <c r="C2226" s="375" t="s">
        <v>384</v>
      </c>
      <c r="D2226" s="375" t="s">
        <v>406</v>
      </c>
      <c r="E2226" s="375" t="s">
        <v>678</v>
      </c>
      <c r="F2226" s="824">
        <v>0.36027713625866054</v>
      </c>
      <c r="G2226" s="375" t="s">
        <v>389</v>
      </c>
      <c r="H2226" s="375" t="s">
        <v>400</v>
      </c>
      <c r="I2226" s="763">
        <v>3.6063108545307949E-4</v>
      </c>
      <c r="J2226" s="375" t="s">
        <v>1023</v>
      </c>
      <c r="K2226" s="375" t="s">
        <v>477</v>
      </c>
      <c r="L2226" s="375" t="s">
        <v>1024</v>
      </c>
      <c r="M2226" s="375" t="s">
        <v>475</v>
      </c>
      <c r="N2226" s="831" t="s">
        <v>695</v>
      </c>
      <c r="U2226" s="862"/>
    </row>
    <row r="2227" spans="1:21" x14ac:dyDescent="0.4">
      <c r="A2227" s="428" t="s">
        <v>49</v>
      </c>
      <c r="B2227" s="375" t="s">
        <v>415</v>
      </c>
      <c r="C2227" s="375" t="s">
        <v>384</v>
      </c>
      <c r="D2227" s="375" t="s">
        <v>406</v>
      </c>
      <c r="E2227" s="375" t="s">
        <v>678</v>
      </c>
      <c r="F2227" s="824">
        <v>0.36027713625866054</v>
      </c>
      <c r="G2227" s="375" t="s">
        <v>390</v>
      </c>
      <c r="H2227" s="375" t="s">
        <v>400</v>
      </c>
      <c r="I2227" s="763">
        <v>6.1070014470801344E-5</v>
      </c>
      <c r="J2227" s="375" t="s">
        <v>1023</v>
      </c>
      <c r="K2227" s="375" t="s">
        <v>477</v>
      </c>
      <c r="L2227" s="375" t="s">
        <v>1024</v>
      </c>
      <c r="M2227" s="375" t="s">
        <v>475</v>
      </c>
      <c r="N2227" s="831" t="s">
        <v>695</v>
      </c>
      <c r="U2227" s="862"/>
    </row>
    <row r="2228" spans="1:21" x14ac:dyDescent="0.4">
      <c r="A2228" s="428" t="s">
        <v>49</v>
      </c>
      <c r="B2228" s="375" t="s">
        <v>415</v>
      </c>
      <c r="C2228" s="375" t="s">
        <v>384</v>
      </c>
      <c r="D2228" s="375" t="s">
        <v>406</v>
      </c>
      <c r="E2228" s="375" t="s">
        <v>678</v>
      </c>
      <c r="F2228" s="824">
        <v>0.36027713625866054</v>
      </c>
      <c r="G2228" s="375" t="s">
        <v>391</v>
      </c>
      <c r="H2228" s="375" t="s">
        <v>400</v>
      </c>
      <c r="I2228" s="763">
        <v>4.2850710153659197E-5</v>
      </c>
      <c r="J2228" s="375" t="s">
        <v>1023</v>
      </c>
      <c r="K2228" s="375" t="s">
        <v>477</v>
      </c>
      <c r="L2228" s="375" t="s">
        <v>1024</v>
      </c>
      <c r="M2228" s="375" t="s">
        <v>475</v>
      </c>
      <c r="N2228" s="831" t="s">
        <v>695</v>
      </c>
      <c r="U2228" s="862"/>
    </row>
    <row r="2229" spans="1:21" x14ac:dyDescent="0.4">
      <c r="A2229" s="428" t="s">
        <v>49</v>
      </c>
      <c r="B2229" s="375" t="s">
        <v>415</v>
      </c>
      <c r="C2229" s="375" t="s">
        <v>384</v>
      </c>
      <c r="D2229" s="375" t="s">
        <v>406</v>
      </c>
      <c r="E2229" s="375" t="s">
        <v>678</v>
      </c>
      <c r="F2229" s="824">
        <v>0.36027713625866054</v>
      </c>
      <c r="G2229" s="375" t="s">
        <v>392</v>
      </c>
      <c r="H2229" s="375" t="s">
        <v>400</v>
      </c>
      <c r="I2229" s="763">
        <v>2.340508654593545E-3</v>
      </c>
      <c r="J2229" s="375" t="s">
        <v>1023</v>
      </c>
      <c r="K2229" s="375" t="s">
        <v>477</v>
      </c>
      <c r="L2229" s="375" t="s">
        <v>1024</v>
      </c>
      <c r="M2229" s="375" t="s">
        <v>475</v>
      </c>
      <c r="N2229" s="831" t="s">
        <v>695</v>
      </c>
      <c r="U2229" s="862"/>
    </row>
    <row r="2230" spans="1:21" x14ac:dyDescent="0.4">
      <c r="A2230" s="428" t="s">
        <v>49</v>
      </c>
      <c r="B2230" s="375" t="s">
        <v>415</v>
      </c>
      <c r="C2230" s="375" t="s">
        <v>384</v>
      </c>
      <c r="D2230" s="375" t="s">
        <v>406</v>
      </c>
      <c r="E2230" s="375" t="s">
        <v>678</v>
      </c>
      <c r="F2230" s="824">
        <v>0.36027713625866054</v>
      </c>
      <c r="G2230" s="375" t="s">
        <v>393</v>
      </c>
      <c r="H2230" s="375" t="s">
        <v>400</v>
      </c>
      <c r="I2230" s="763">
        <v>1.8425805366073456E-6</v>
      </c>
      <c r="J2230" s="375" t="s">
        <v>1023</v>
      </c>
      <c r="K2230" s="375" t="s">
        <v>477</v>
      </c>
      <c r="L2230" s="375" t="s">
        <v>1024</v>
      </c>
      <c r="M2230" s="375" t="s">
        <v>475</v>
      </c>
      <c r="N2230" s="831" t="s">
        <v>695</v>
      </c>
      <c r="U2230" s="862"/>
    </row>
    <row r="2231" spans="1:21" x14ac:dyDescent="0.4">
      <c r="A2231" s="428" t="s">
        <v>49</v>
      </c>
      <c r="B2231" s="375" t="s">
        <v>415</v>
      </c>
      <c r="C2231" s="375" t="s">
        <v>384</v>
      </c>
      <c r="D2231" s="375" t="s">
        <v>406</v>
      </c>
      <c r="E2231" s="375" t="s">
        <v>678</v>
      </c>
      <c r="F2231" s="824">
        <v>0.36027713625866054</v>
      </c>
      <c r="G2231" s="375" t="s">
        <v>394</v>
      </c>
      <c r="H2231" s="375" t="s">
        <v>400</v>
      </c>
      <c r="I2231" s="763">
        <v>3.4709075224463949E-6</v>
      </c>
      <c r="J2231" s="375" t="s">
        <v>1023</v>
      </c>
      <c r="K2231" s="375" t="s">
        <v>477</v>
      </c>
      <c r="L2231" s="375" t="s">
        <v>1024</v>
      </c>
      <c r="M2231" s="375" t="s">
        <v>475</v>
      </c>
      <c r="N2231" s="831" t="s">
        <v>695</v>
      </c>
      <c r="U2231" s="862"/>
    </row>
    <row r="2232" spans="1:21" x14ac:dyDescent="0.4">
      <c r="A2232" s="428" t="s">
        <v>49</v>
      </c>
      <c r="B2232" s="375" t="s">
        <v>415</v>
      </c>
      <c r="C2232" s="375" t="s">
        <v>384</v>
      </c>
      <c r="D2232" s="375" t="s">
        <v>406</v>
      </c>
      <c r="E2232" s="375" t="s">
        <v>678</v>
      </c>
      <c r="F2232" s="824">
        <v>0.36027713625866054</v>
      </c>
      <c r="G2232" s="375" t="s">
        <v>395</v>
      </c>
      <c r="H2232" s="375" t="s">
        <v>400</v>
      </c>
      <c r="I2232" s="763">
        <v>9.9900023671738254E-6</v>
      </c>
      <c r="J2232" s="375" t="s">
        <v>1023</v>
      </c>
      <c r="K2232" s="375" t="s">
        <v>477</v>
      </c>
      <c r="L2232" s="375" t="s">
        <v>1024</v>
      </c>
      <c r="M2232" s="375" t="s">
        <v>475</v>
      </c>
      <c r="N2232" s="831" t="s">
        <v>695</v>
      </c>
      <c r="U2232" s="862"/>
    </row>
    <row r="2233" spans="1:21" x14ac:dyDescent="0.4">
      <c r="A2233" s="428" t="s">
        <v>49</v>
      </c>
      <c r="B2233" s="375" t="s">
        <v>415</v>
      </c>
      <c r="C2233" s="375" t="s">
        <v>384</v>
      </c>
      <c r="D2233" s="375" t="s">
        <v>406</v>
      </c>
      <c r="E2233" s="375" t="s">
        <v>678</v>
      </c>
      <c r="F2233" s="824">
        <v>0.36027713625866054</v>
      </c>
      <c r="G2233" s="375" t="s">
        <v>396</v>
      </c>
      <c r="H2233" s="375" t="s">
        <v>400</v>
      </c>
      <c r="I2233" s="763">
        <v>1.4985003550760739E-5</v>
      </c>
      <c r="J2233" s="375" t="s">
        <v>1023</v>
      </c>
      <c r="K2233" s="375" t="s">
        <v>477</v>
      </c>
      <c r="L2233" s="375" t="s">
        <v>1024</v>
      </c>
      <c r="M2233" s="375" t="s">
        <v>475</v>
      </c>
      <c r="N2233" s="831" t="s">
        <v>695</v>
      </c>
      <c r="U2233" s="862"/>
    </row>
    <row r="2234" spans="1:21" x14ac:dyDescent="0.4">
      <c r="A2234" s="428" t="s">
        <v>49</v>
      </c>
      <c r="B2234" s="375" t="s">
        <v>415</v>
      </c>
      <c r="C2234" s="375" t="s">
        <v>384</v>
      </c>
      <c r="D2234" s="375" t="s">
        <v>406</v>
      </c>
      <c r="E2234" s="375" t="s">
        <v>678</v>
      </c>
      <c r="F2234" s="824">
        <v>0.36027713625866054</v>
      </c>
      <c r="G2234" s="375" t="s">
        <v>1025</v>
      </c>
      <c r="H2234" s="375" t="s">
        <v>400</v>
      </c>
      <c r="I2234" s="763">
        <v>1.2509857814818088</v>
      </c>
      <c r="J2234" s="375" t="s">
        <v>1023</v>
      </c>
      <c r="K2234" s="375" t="s">
        <v>477</v>
      </c>
      <c r="L2234" s="375" t="s">
        <v>1024</v>
      </c>
      <c r="M2234" s="375" t="s">
        <v>475</v>
      </c>
      <c r="N2234" s="831" t="s">
        <v>695</v>
      </c>
      <c r="U2234" s="862"/>
    </row>
    <row r="2235" spans="1:21" x14ac:dyDescent="0.4">
      <c r="A2235" s="428" t="s">
        <v>49</v>
      </c>
      <c r="B2235" s="375" t="s">
        <v>415</v>
      </c>
      <c r="C2235" s="375" t="s">
        <v>384</v>
      </c>
      <c r="D2235" s="375" t="s">
        <v>406</v>
      </c>
      <c r="E2235" s="375" t="s">
        <v>678</v>
      </c>
      <c r="F2235" s="824">
        <v>0.36027713625866054</v>
      </c>
      <c r="G2235" s="375" t="s">
        <v>387</v>
      </c>
      <c r="H2235" s="375" t="s">
        <v>401</v>
      </c>
      <c r="I2235" s="378">
        <v>9.3348105777192196E-6</v>
      </c>
      <c r="J2235" s="375" t="s">
        <v>1023</v>
      </c>
      <c r="K2235" s="375" t="s">
        <v>477</v>
      </c>
      <c r="L2235" s="375" t="s">
        <v>1024</v>
      </c>
      <c r="M2235" s="375" t="s">
        <v>475</v>
      </c>
      <c r="N2235" s="831" t="s">
        <v>696</v>
      </c>
      <c r="U2235" s="862"/>
    </row>
    <row r="2236" spans="1:21" x14ac:dyDescent="0.4">
      <c r="A2236" s="428" t="s">
        <v>49</v>
      </c>
      <c r="B2236" s="375" t="s">
        <v>415</v>
      </c>
      <c r="C2236" s="375" t="s">
        <v>384</v>
      </c>
      <c r="D2236" s="375" t="s">
        <v>406</v>
      </c>
      <c r="E2236" s="375" t="s">
        <v>678</v>
      </c>
      <c r="F2236" s="824">
        <v>0.36027713625866054</v>
      </c>
      <c r="G2236" s="375" t="s">
        <v>388</v>
      </c>
      <c r="H2236" s="375" t="s">
        <v>401</v>
      </c>
      <c r="I2236" s="378">
        <v>6.1052738860757188E-5</v>
      </c>
      <c r="J2236" s="375" t="s">
        <v>1023</v>
      </c>
      <c r="K2236" s="375" t="s">
        <v>477</v>
      </c>
      <c r="L2236" s="375" t="s">
        <v>1024</v>
      </c>
      <c r="M2236" s="375" t="s">
        <v>475</v>
      </c>
      <c r="N2236" s="831" t="s">
        <v>696</v>
      </c>
      <c r="U2236" s="862"/>
    </row>
    <row r="2237" spans="1:21" x14ac:dyDescent="0.4">
      <c r="A2237" s="428" t="s">
        <v>49</v>
      </c>
      <c r="B2237" s="375" t="s">
        <v>415</v>
      </c>
      <c r="C2237" s="375" t="s">
        <v>384</v>
      </c>
      <c r="D2237" s="375" t="s">
        <v>406</v>
      </c>
      <c r="E2237" s="375" t="s">
        <v>678</v>
      </c>
      <c r="F2237" s="824">
        <v>0.36027713625866054</v>
      </c>
      <c r="G2237" s="375" t="s">
        <v>389</v>
      </c>
      <c r="H2237" s="375" t="s">
        <v>401</v>
      </c>
      <c r="I2237" s="378">
        <v>3.614594582507414E-4</v>
      </c>
      <c r="J2237" s="375" t="s">
        <v>1023</v>
      </c>
      <c r="K2237" s="375" t="s">
        <v>477</v>
      </c>
      <c r="L2237" s="375" t="s">
        <v>1024</v>
      </c>
      <c r="M2237" s="375" t="s">
        <v>475</v>
      </c>
      <c r="N2237" s="831" t="s">
        <v>696</v>
      </c>
      <c r="U2237" s="862"/>
    </row>
    <row r="2238" spans="1:21" x14ac:dyDescent="0.4">
      <c r="A2238" s="428" t="s">
        <v>49</v>
      </c>
      <c r="B2238" s="375" t="s">
        <v>415</v>
      </c>
      <c r="C2238" s="375" t="s">
        <v>384</v>
      </c>
      <c r="D2238" s="375" t="s">
        <v>406</v>
      </c>
      <c r="E2238" s="375" t="s">
        <v>678</v>
      </c>
      <c r="F2238" s="824">
        <v>0.36027713625866054</v>
      </c>
      <c r="G2238" s="375" t="s">
        <v>390</v>
      </c>
      <c r="H2238" s="375" t="s">
        <v>401</v>
      </c>
      <c r="I2238" s="378">
        <v>6.157219332482998E-5</v>
      </c>
      <c r="J2238" s="375" t="s">
        <v>1023</v>
      </c>
      <c r="K2238" s="375" t="s">
        <v>477</v>
      </c>
      <c r="L2238" s="375" t="s">
        <v>1024</v>
      </c>
      <c r="M2238" s="375" t="s">
        <v>475</v>
      </c>
      <c r="N2238" s="831" t="s">
        <v>696</v>
      </c>
      <c r="U2238" s="862"/>
    </row>
    <row r="2239" spans="1:21" x14ac:dyDescent="0.4">
      <c r="A2239" s="428" t="s">
        <v>49</v>
      </c>
      <c r="B2239" s="375" t="s">
        <v>415</v>
      </c>
      <c r="C2239" s="375" t="s">
        <v>384</v>
      </c>
      <c r="D2239" s="375" t="s">
        <v>406</v>
      </c>
      <c r="E2239" s="375" t="s">
        <v>678</v>
      </c>
      <c r="F2239" s="824">
        <v>0.36027713625866054</v>
      </c>
      <c r="G2239" s="375" t="s">
        <v>391</v>
      </c>
      <c r="H2239" s="375" t="s">
        <v>401</v>
      </c>
      <c r="I2239" s="378">
        <v>4.3082530428018123E-5</v>
      </c>
      <c r="J2239" s="375" t="s">
        <v>1023</v>
      </c>
      <c r="K2239" s="375" t="s">
        <v>477</v>
      </c>
      <c r="L2239" s="375" t="s">
        <v>1024</v>
      </c>
      <c r="M2239" s="375" t="s">
        <v>475</v>
      </c>
      <c r="N2239" s="831" t="s">
        <v>696</v>
      </c>
      <c r="U2239" s="862"/>
    </row>
    <row r="2240" spans="1:21" x14ac:dyDescent="0.4">
      <c r="A2240" s="428" t="s">
        <v>49</v>
      </c>
      <c r="B2240" s="375" t="s">
        <v>415</v>
      </c>
      <c r="C2240" s="375" t="s">
        <v>384</v>
      </c>
      <c r="D2240" s="375" t="s">
        <v>406</v>
      </c>
      <c r="E2240" s="375" t="s">
        <v>678</v>
      </c>
      <c r="F2240" s="824">
        <v>0.36027713625866054</v>
      </c>
      <c r="G2240" s="375" t="s">
        <v>392</v>
      </c>
      <c r="H2240" s="375" t="s">
        <v>401</v>
      </c>
      <c r="I2240" s="378">
        <v>2.343337258513449E-3</v>
      </c>
      <c r="J2240" s="375" t="s">
        <v>1023</v>
      </c>
      <c r="K2240" s="375" t="s">
        <v>477</v>
      </c>
      <c r="L2240" s="375" t="s">
        <v>1024</v>
      </c>
      <c r="M2240" s="375" t="s">
        <v>475</v>
      </c>
      <c r="N2240" s="831" t="s">
        <v>696</v>
      </c>
      <c r="U2240" s="862"/>
    </row>
    <row r="2241" spans="1:21" x14ac:dyDescent="0.4">
      <c r="A2241" s="428" t="s">
        <v>49</v>
      </c>
      <c r="B2241" s="375" t="s">
        <v>415</v>
      </c>
      <c r="C2241" s="375" t="s">
        <v>384</v>
      </c>
      <c r="D2241" s="375" t="s">
        <v>406</v>
      </c>
      <c r="E2241" s="375" t="s">
        <v>678</v>
      </c>
      <c r="F2241" s="824">
        <v>0.36027713625866054</v>
      </c>
      <c r="G2241" s="375" t="s">
        <v>393</v>
      </c>
      <c r="H2241" s="375" t="s">
        <v>401</v>
      </c>
      <c r="I2241" s="378">
        <v>1.846904231834989E-6</v>
      </c>
      <c r="J2241" s="375" t="s">
        <v>1023</v>
      </c>
      <c r="K2241" s="375" t="s">
        <v>477</v>
      </c>
      <c r="L2241" s="375" t="s">
        <v>1024</v>
      </c>
      <c r="M2241" s="375" t="s">
        <v>475</v>
      </c>
      <c r="N2241" s="831" t="s">
        <v>696</v>
      </c>
      <c r="U2241" s="862"/>
    </row>
    <row r="2242" spans="1:21" x14ac:dyDescent="0.4">
      <c r="A2242" s="428" t="s">
        <v>49</v>
      </c>
      <c r="B2242" s="375" t="s">
        <v>415</v>
      </c>
      <c r="C2242" s="375" t="s">
        <v>384</v>
      </c>
      <c r="D2242" s="375" t="s">
        <v>406</v>
      </c>
      <c r="E2242" s="375" t="s">
        <v>678</v>
      </c>
      <c r="F2242" s="824">
        <v>0.36027713625866054</v>
      </c>
      <c r="G2242" s="375" t="s">
        <v>394</v>
      </c>
      <c r="H2242" s="375" t="s">
        <v>401</v>
      </c>
      <c r="I2242" s="378">
        <v>3.4803778934061603E-6</v>
      </c>
      <c r="J2242" s="375" t="s">
        <v>1023</v>
      </c>
      <c r="K2242" s="375" t="s">
        <v>477</v>
      </c>
      <c r="L2242" s="375" t="s">
        <v>1024</v>
      </c>
      <c r="M2242" s="375" t="s">
        <v>475</v>
      </c>
      <c r="N2242" s="831" t="s">
        <v>696</v>
      </c>
      <c r="U2242" s="862"/>
    </row>
    <row r="2243" spans="1:21" x14ac:dyDescent="0.4">
      <c r="A2243" s="428" t="s">
        <v>49</v>
      </c>
      <c r="B2243" s="375" t="s">
        <v>415</v>
      </c>
      <c r="C2243" s="375" t="s">
        <v>384</v>
      </c>
      <c r="D2243" s="375" t="s">
        <v>406</v>
      </c>
      <c r="E2243" s="375" t="s">
        <v>678</v>
      </c>
      <c r="F2243" s="824">
        <v>0.36027713625866054</v>
      </c>
      <c r="G2243" s="375" t="s">
        <v>395</v>
      </c>
      <c r="H2243" s="375" t="s">
        <v>401</v>
      </c>
      <c r="I2243" s="378">
        <v>1.1278505071655678E-5</v>
      </c>
      <c r="J2243" s="375" t="s">
        <v>1023</v>
      </c>
      <c r="K2243" s="375" t="s">
        <v>477</v>
      </c>
      <c r="L2243" s="375" t="s">
        <v>1024</v>
      </c>
      <c r="M2243" s="375" t="s">
        <v>475</v>
      </c>
      <c r="N2243" s="831" t="s">
        <v>696</v>
      </c>
      <c r="U2243" s="862"/>
    </row>
    <row r="2244" spans="1:21" x14ac:dyDescent="0.4">
      <c r="A2244" s="428" t="s">
        <v>49</v>
      </c>
      <c r="B2244" s="375" t="s">
        <v>415</v>
      </c>
      <c r="C2244" s="375" t="s">
        <v>384</v>
      </c>
      <c r="D2244" s="375" t="s">
        <v>406</v>
      </c>
      <c r="E2244" s="375" t="s">
        <v>678</v>
      </c>
      <c r="F2244" s="824">
        <v>0.36027713625866054</v>
      </c>
      <c r="G2244" s="375" t="s">
        <v>396</v>
      </c>
      <c r="H2244" s="375" t="s">
        <v>401</v>
      </c>
      <c r="I2244" s="378">
        <v>1.4992889995949522E-5</v>
      </c>
      <c r="J2244" s="375" t="s">
        <v>1023</v>
      </c>
      <c r="K2244" s="375" t="s">
        <v>477</v>
      </c>
      <c r="L2244" s="375" t="s">
        <v>1024</v>
      </c>
      <c r="M2244" s="375" t="s">
        <v>475</v>
      </c>
      <c r="N2244" s="831" t="s">
        <v>696</v>
      </c>
      <c r="U2244" s="862"/>
    </row>
    <row r="2245" spans="1:21" x14ac:dyDescent="0.4">
      <c r="A2245" s="428" t="s">
        <v>49</v>
      </c>
      <c r="B2245" s="375" t="s">
        <v>415</v>
      </c>
      <c r="C2245" s="375" t="s">
        <v>384</v>
      </c>
      <c r="D2245" s="375" t="s">
        <v>406</v>
      </c>
      <c r="E2245" s="375" t="s">
        <v>678</v>
      </c>
      <c r="F2245" s="824">
        <v>0.36027713625866054</v>
      </c>
      <c r="G2245" s="375" t="s">
        <v>1025</v>
      </c>
      <c r="H2245" s="375" t="s">
        <v>401</v>
      </c>
      <c r="I2245" s="378">
        <v>1.2520373832969041</v>
      </c>
      <c r="J2245" s="375" t="s">
        <v>1023</v>
      </c>
      <c r="K2245" s="375" t="s">
        <v>477</v>
      </c>
      <c r="L2245" s="375" t="s">
        <v>1024</v>
      </c>
      <c r="M2245" s="375" t="s">
        <v>475</v>
      </c>
      <c r="N2245" s="831" t="s">
        <v>696</v>
      </c>
      <c r="U2245" s="862"/>
    </row>
    <row r="2246" spans="1:21" x14ac:dyDescent="0.4">
      <c r="A2246" s="428" t="s">
        <v>49</v>
      </c>
      <c r="B2246" s="375" t="s">
        <v>415</v>
      </c>
      <c r="C2246" s="375" t="s">
        <v>405</v>
      </c>
      <c r="D2246" s="375" t="s">
        <v>52</v>
      </c>
      <c r="E2246" s="375"/>
      <c r="F2246" s="824">
        <v>0.26</v>
      </c>
      <c r="G2246" s="375" t="s">
        <v>387</v>
      </c>
      <c r="H2246" s="375" t="s">
        <v>400</v>
      </c>
      <c r="I2246" s="763">
        <v>3.2000007582538776E-5</v>
      </c>
      <c r="J2246" s="375" t="s">
        <v>1023</v>
      </c>
      <c r="K2246" s="375" t="s">
        <v>477</v>
      </c>
      <c r="L2246" s="375" t="s">
        <v>1024</v>
      </c>
      <c r="M2246" s="375" t="s">
        <v>475</v>
      </c>
      <c r="N2246" s="831" t="s">
        <v>703</v>
      </c>
      <c r="U2246" s="862"/>
    </row>
    <row r="2247" spans="1:21" x14ac:dyDescent="0.4">
      <c r="A2247" s="428" t="s">
        <v>49</v>
      </c>
      <c r="B2247" s="375" t="s">
        <v>415</v>
      </c>
      <c r="C2247" s="375" t="s">
        <v>405</v>
      </c>
      <c r="D2247" s="375" t="s">
        <v>52</v>
      </c>
      <c r="E2247" s="375"/>
      <c r="F2247" s="824">
        <v>0.26</v>
      </c>
      <c r="G2247" s="375" t="s">
        <v>388</v>
      </c>
      <c r="H2247" s="375" t="s">
        <v>400</v>
      </c>
      <c r="I2247" s="763">
        <v>1.1300002677584006E-4</v>
      </c>
      <c r="J2247" s="375" t="s">
        <v>1023</v>
      </c>
      <c r="K2247" s="375" t="s">
        <v>477</v>
      </c>
      <c r="L2247" s="375" t="s">
        <v>1024</v>
      </c>
      <c r="M2247" s="375" t="s">
        <v>475</v>
      </c>
      <c r="N2247" s="831" t="s">
        <v>703</v>
      </c>
      <c r="U2247" s="862"/>
    </row>
    <row r="2248" spans="1:21" x14ac:dyDescent="0.4">
      <c r="A2248" s="428" t="s">
        <v>49</v>
      </c>
      <c r="B2248" s="375" t="s">
        <v>415</v>
      </c>
      <c r="C2248" s="375" t="s">
        <v>405</v>
      </c>
      <c r="D2248" s="375" t="s">
        <v>52</v>
      </c>
      <c r="E2248" s="375"/>
      <c r="F2248" s="824">
        <v>0.26</v>
      </c>
      <c r="G2248" s="375" t="s">
        <v>389</v>
      </c>
      <c r="H2248" s="375" t="s">
        <v>400</v>
      </c>
      <c r="I2248" s="763">
        <v>1.3380003170449027E-3</v>
      </c>
      <c r="J2248" s="375" t="s">
        <v>1023</v>
      </c>
      <c r="K2248" s="375" t="s">
        <v>477</v>
      </c>
      <c r="L2248" s="375" t="s">
        <v>1024</v>
      </c>
      <c r="M2248" s="375" t="s">
        <v>475</v>
      </c>
      <c r="N2248" s="831" t="s">
        <v>703</v>
      </c>
      <c r="U2248" s="862"/>
    </row>
    <row r="2249" spans="1:21" x14ac:dyDescent="0.4">
      <c r="A2249" s="428" t="s">
        <v>49</v>
      </c>
      <c r="B2249" s="375" t="s">
        <v>415</v>
      </c>
      <c r="C2249" s="375" t="s">
        <v>405</v>
      </c>
      <c r="D2249" s="375" t="s">
        <v>52</v>
      </c>
      <c r="E2249" s="375"/>
      <c r="F2249" s="824">
        <v>0.26</v>
      </c>
      <c r="G2249" s="375" t="s">
        <v>390</v>
      </c>
      <c r="H2249" s="375" t="s">
        <v>400</v>
      </c>
      <c r="I2249" s="763">
        <v>1.1887002816676201E-2</v>
      </c>
      <c r="J2249" s="375" t="s">
        <v>1023</v>
      </c>
      <c r="K2249" s="375" t="s">
        <v>477</v>
      </c>
      <c r="L2249" s="375" t="s">
        <v>1024</v>
      </c>
      <c r="M2249" s="375" t="s">
        <v>475</v>
      </c>
      <c r="N2249" s="831" t="s">
        <v>703</v>
      </c>
      <c r="U2249" s="862"/>
    </row>
    <row r="2250" spans="1:21" x14ac:dyDescent="0.4">
      <c r="A2250" s="428" t="s">
        <v>49</v>
      </c>
      <c r="B2250" s="375" t="s">
        <v>415</v>
      </c>
      <c r="C2250" s="375" t="s">
        <v>405</v>
      </c>
      <c r="D2250" s="375" t="s">
        <v>52</v>
      </c>
      <c r="E2250" s="375"/>
      <c r="F2250" s="824">
        <v>0.26</v>
      </c>
      <c r="G2250" s="375" t="s">
        <v>391</v>
      </c>
      <c r="H2250" s="375" t="s">
        <v>400</v>
      </c>
      <c r="I2250" s="763">
        <v>3.5040008302879961E-3</v>
      </c>
      <c r="J2250" s="375" t="s">
        <v>1023</v>
      </c>
      <c r="K2250" s="375" t="s">
        <v>477</v>
      </c>
      <c r="L2250" s="375" t="s">
        <v>1024</v>
      </c>
      <c r="M2250" s="375" t="s">
        <v>475</v>
      </c>
      <c r="N2250" s="831" t="s">
        <v>703</v>
      </c>
      <c r="U2250" s="862"/>
    </row>
    <row r="2251" spans="1:21" x14ac:dyDescent="0.4">
      <c r="A2251" s="428" t="s">
        <v>49</v>
      </c>
      <c r="B2251" s="375" t="s">
        <v>415</v>
      </c>
      <c r="C2251" s="375" t="s">
        <v>405</v>
      </c>
      <c r="D2251" s="375" t="s">
        <v>52</v>
      </c>
      <c r="E2251" s="375"/>
      <c r="F2251" s="824">
        <v>0.26</v>
      </c>
      <c r="G2251" s="375" t="s">
        <v>392</v>
      </c>
      <c r="H2251" s="375" t="s">
        <v>400</v>
      </c>
      <c r="I2251" s="763">
        <v>4.2710010120319726E-3</v>
      </c>
      <c r="J2251" s="375" t="s">
        <v>1023</v>
      </c>
      <c r="K2251" s="375" t="s">
        <v>477</v>
      </c>
      <c r="L2251" s="375" t="s">
        <v>1024</v>
      </c>
      <c r="M2251" s="375" t="s">
        <v>475</v>
      </c>
      <c r="N2251" s="831" t="s">
        <v>703</v>
      </c>
      <c r="U2251" s="862"/>
    </row>
    <row r="2252" spans="1:21" x14ac:dyDescent="0.4">
      <c r="A2252" s="428" t="s">
        <v>49</v>
      </c>
      <c r="B2252" s="375" t="s">
        <v>415</v>
      </c>
      <c r="C2252" s="375" t="s">
        <v>405</v>
      </c>
      <c r="D2252" s="375" t="s">
        <v>52</v>
      </c>
      <c r="E2252" s="375"/>
      <c r="F2252" s="824">
        <v>0.26</v>
      </c>
      <c r="G2252" s="375" t="s">
        <v>393</v>
      </c>
      <c r="H2252" s="375" t="s">
        <v>400</v>
      </c>
      <c r="I2252" s="763">
        <v>1.5067203570238384E-4</v>
      </c>
      <c r="J2252" s="375" t="s">
        <v>1023</v>
      </c>
      <c r="K2252" s="375" t="s">
        <v>477</v>
      </c>
      <c r="L2252" s="375" t="s">
        <v>1024</v>
      </c>
      <c r="M2252" s="375" t="s">
        <v>475</v>
      </c>
      <c r="N2252" s="831" t="s">
        <v>703</v>
      </c>
      <c r="U2252" s="862"/>
    </row>
    <row r="2253" spans="1:21" x14ac:dyDescent="0.4">
      <c r="A2253" s="428" t="s">
        <v>49</v>
      </c>
      <c r="B2253" s="375" t="s">
        <v>415</v>
      </c>
      <c r="C2253" s="375" t="s">
        <v>405</v>
      </c>
      <c r="D2253" s="375" t="s">
        <v>52</v>
      </c>
      <c r="E2253" s="375"/>
      <c r="F2253" s="824">
        <v>0.26</v>
      </c>
      <c r="G2253" s="375" t="s">
        <v>394</v>
      </c>
      <c r="H2253" s="375" t="s">
        <v>400</v>
      </c>
      <c r="I2253" s="763">
        <v>2.838240672533277E-4</v>
      </c>
      <c r="J2253" s="375" t="s">
        <v>1023</v>
      </c>
      <c r="K2253" s="375" t="s">
        <v>477</v>
      </c>
      <c r="L2253" s="375" t="s">
        <v>1024</v>
      </c>
      <c r="M2253" s="375" t="s">
        <v>475</v>
      </c>
      <c r="N2253" s="831" t="s">
        <v>703</v>
      </c>
      <c r="U2253" s="862"/>
    </row>
    <row r="2254" spans="1:21" x14ac:dyDescent="0.4">
      <c r="A2254" s="428" t="s">
        <v>49</v>
      </c>
      <c r="B2254" s="375" t="s">
        <v>415</v>
      </c>
      <c r="C2254" s="375" t="s">
        <v>405</v>
      </c>
      <c r="D2254" s="375" t="s">
        <v>52</v>
      </c>
      <c r="E2254" s="375"/>
      <c r="F2254" s="824">
        <v>0.26</v>
      </c>
      <c r="G2254" s="375" t="s">
        <v>395</v>
      </c>
      <c r="H2254" s="375" t="s">
        <v>400</v>
      </c>
      <c r="I2254" s="763">
        <v>1.4000003317360716E-5</v>
      </c>
      <c r="J2254" s="375" t="s">
        <v>1023</v>
      </c>
      <c r="K2254" s="375" t="s">
        <v>477</v>
      </c>
      <c r="L2254" s="375" t="s">
        <v>1024</v>
      </c>
      <c r="M2254" s="375" t="s">
        <v>475</v>
      </c>
      <c r="N2254" s="831" t="s">
        <v>703</v>
      </c>
      <c r="U2254" s="862"/>
    </row>
    <row r="2255" spans="1:21" x14ac:dyDescent="0.4">
      <c r="A2255" s="428" t="s">
        <v>49</v>
      </c>
      <c r="B2255" s="375" t="s">
        <v>415</v>
      </c>
      <c r="C2255" s="375" t="s">
        <v>405</v>
      </c>
      <c r="D2255" s="375" t="s">
        <v>52</v>
      </c>
      <c r="E2255" s="375"/>
      <c r="F2255" s="824">
        <v>0.26</v>
      </c>
      <c r="G2255" s="375" t="s">
        <v>396</v>
      </c>
      <c r="H2255" s="375" t="s">
        <v>400</v>
      </c>
      <c r="I2255" s="763">
        <v>2.1000004976041073E-5</v>
      </c>
      <c r="J2255" s="375" t="s">
        <v>1023</v>
      </c>
      <c r="K2255" s="375" t="s">
        <v>477</v>
      </c>
      <c r="L2255" s="375" t="s">
        <v>1024</v>
      </c>
      <c r="M2255" s="375" t="s">
        <v>475</v>
      </c>
      <c r="N2255" s="831" t="s">
        <v>703</v>
      </c>
      <c r="U2255" s="862"/>
    </row>
    <row r="2256" spans="1:21" x14ac:dyDescent="0.4">
      <c r="A2256" s="428" t="s">
        <v>49</v>
      </c>
      <c r="B2256" s="375" t="s">
        <v>415</v>
      </c>
      <c r="C2256" s="375" t="s">
        <v>405</v>
      </c>
      <c r="D2256" s="375" t="s">
        <v>52</v>
      </c>
      <c r="E2256" s="375"/>
      <c r="F2256" s="824">
        <v>0.26</v>
      </c>
      <c r="G2256" s="375" t="s">
        <v>1025</v>
      </c>
      <c r="H2256" s="375" t="s">
        <v>400</v>
      </c>
      <c r="I2256" s="763">
        <v>1.7333092966322849</v>
      </c>
      <c r="J2256" s="375" t="s">
        <v>1023</v>
      </c>
      <c r="K2256" s="375" t="s">
        <v>477</v>
      </c>
      <c r="L2256" s="375" t="s">
        <v>1024</v>
      </c>
      <c r="M2256" s="375" t="s">
        <v>475</v>
      </c>
      <c r="N2256" s="831" t="s">
        <v>703</v>
      </c>
      <c r="U2256" s="862"/>
    </row>
    <row r="2257" spans="1:21" x14ac:dyDescent="0.4">
      <c r="A2257" s="428" t="s">
        <v>49</v>
      </c>
      <c r="B2257" s="375" t="s">
        <v>415</v>
      </c>
      <c r="C2257" s="375" t="s">
        <v>405</v>
      </c>
      <c r="D2257" s="375" t="s">
        <v>52</v>
      </c>
      <c r="E2257" s="375"/>
      <c r="F2257" s="824">
        <v>0.26</v>
      </c>
      <c r="G2257" s="375" t="s">
        <v>387</v>
      </c>
      <c r="H2257" s="375" t="s">
        <v>401</v>
      </c>
      <c r="I2257" s="378">
        <v>3.2811816140696184E-5</v>
      </c>
      <c r="J2257" s="375" t="s">
        <v>1023</v>
      </c>
      <c r="K2257" s="375" t="s">
        <v>477</v>
      </c>
      <c r="L2257" s="375" t="s">
        <v>1024</v>
      </c>
      <c r="M2257" s="375" t="s">
        <v>475</v>
      </c>
      <c r="N2257" s="831" t="s">
        <v>707</v>
      </c>
      <c r="U2257" s="862"/>
    </row>
    <row r="2258" spans="1:21" x14ac:dyDescent="0.4">
      <c r="A2258" s="428" t="s">
        <v>49</v>
      </c>
      <c r="B2258" s="375" t="s">
        <v>415</v>
      </c>
      <c r="C2258" s="375" t="s">
        <v>405</v>
      </c>
      <c r="D2258" s="375" t="s">
        <v>52</v>
      </c>
      <c r="E2258" s="375"/>
      <c r="F2258" s="824">
        <v>0.26</v>
      </c>
      <c r="G2258" s="375" t="s">
        <v>388</v>
      </c>
      <c r="H2258" s="375" t="s">
        <v>401</v>
      </c>
      <c r="I2258" s="378">
        <v>1.1846175246406872E-4</v>
      </c>
      <c r="J2258" s="375" t="s">
        <v>1023</v>
      </c>
      <c r="K2258" s="375" t="s">
        <v>477</v>
      </c>
      <c r="L2258" s="375" t="s">
        <v>1024</v>
      </c>
      <c r="M2258" s="375" t="s">
        <v>475</v>
      </c>
      <c r="N2258" s="831" t="s">
        <v>707</v>
      </c>
      <c r="U2258" s="862"/>
    </row>
    <row r="2259" spans="1:21" x14ac:dyDescent="0.4">
      <c r="A2259" s="428" t="s">
        <v>49</v>
      </c>
      <c r="B2259" s="375" t="s">
        <v>415</v>
      </c>
      <c r="C2259" s="375" t="s">
        <v>405</v>
      </c>
      <c r="D2259" s="375" t="s">
        <v>52</v>
      </c>
      <c r="E2259" s="375"/>
      <c r="F2259" s="824">
        <v>0.26</v>
      </c>
      <c r="G2259" s="375" t="s">
        <v>389</v>
      </c>
      <c r="H2259" s="375" t="s">
        <v>401</v>
      </c>
      <c r="I2259" s="378">
        <v>1.3388286898425646E-3</v>
      </c>
      <c r="J2259" s="375" t="s">
        <v>1023</v>
      </c>
      <c r="K2259" s="375" t="s">
        <v>477</v>
      </c>
      <c r="L2259" s="375" t="s">
        <v>1024</v>
      </c>
      <c r="M2259" s="375" t="s">
        <v>475</v>
      </c>
      <c r="N2259" s="831" t="s">
        <v>707</v>
      </c>
      <c r="U2259" s="862"/>
    </row>
    <row r="2260" spans="1:21" x14ac:dyDescent="0.4">
      <c r="A2260" s="428" t="s">
        <v>49</v>
      </c>
      <c r="B2260" s="375" t="s">
        <v>415</v>
      </c>
      <c r="C2260" s="375" t="s">
        <v>405</v>
      </c>
      <c r="D2260" s="375" t="s">
        <v>52</v>
      </c>
      <c r="E2260" s="375"/>
      <c r="F2260" s="824">
        <v>0.26</v>
      </c>
      <c r="G2260" s="375" t="s">
        <v>390</v>
      </c>
      <c r="H2260" s="375" t="s">
        <v>401</v>
      </c>
      <c r="I2260" s="378">
        <v>1.188750499553023E-2</v>
      </c>
      <c r="J2260" s="375" t="s">
        <v>1023</v>
      </c>
      <c r="K2260" s="375" t="s">
        <v>477</v>
      </c>
      <c r="L2260" s="375" t="s">
        <v>1024</v>
      </c>
      <c r="M2260" s="375" t="s">
        <v>475</v>
      </c>
      <c r="N2260" s="831" t="s">
        <v>707</v>
      </c>
      <c r="U2260" s="862"/>
    </row>
    <row r="2261" spans="1:21" x14ac:dyDescent="0.4">
      <c r="A2261" s="428" t="s">
        <v>49</v>
      </c>
      <c r="B2261" s="375" t="s">
        <v>415</v>
      </c>
      <c r="C2261" s="375" t="s">
        <v>405</v>
      </c>
      <c r="D2261" s="375" t="s">
        <v>52</v>
      </c>
      <c r="E2261" s="375"/>
      <c r="F2261" s="824">
        <v>0.26</v>
      </c>
      <c r="G2261" s="375" t="s">
        <v>391</v>
      </c>
      <c r="H2261" s="375" t="s">
        <v>401</v>
      </c>
      <c r="I2261" s="378">
        <v>3.5042326505623552E-3</v>
      </c>
      <c r="J2261" s="375" t="s">
        <v>1023</v>
      </c>
      <c r="K2261" s="375" t="s">
        <v>477</v>
      </c>
      <c r="L2261" s="375" t="s">
        <v>1024</v>
      </c>
      <c r="M2261" s="375" t="s">
        <v>475</v>
      </c>
      <c r="N2261" s="831" t="s">
        <v>707</v>
      </c>
      <c r="U2261" s="862"/>
    </row>
    <row r="2262" spans="1:21" x14ac:dyDescent="0.4">
      <c r="A2262" s="428" t="s">
        <v>49</v>
      </c>
      <c r="B2262" s="375" t="s">
        <v>415</v>
      </c>
      <c r="C2262" s="375" t="s">
        <v>405</v>
      </c>
      <c r="D2262" s="375" t="s">
        <v>52</v>
      </c>
      <c r="E2262" s="375"/>
      <c r="F2262" s="824">
        <v>0.26</v>
      </c>
      <c r="G2262" s="375" t="s">
        <v>392</v>
      </c>
      <c r="H2262" s="375" t="s">
        <v>401</v>
      </c>
      <c r="I2262" s="378">
        <v>4.273829615951877E-3</v>
      </c>
      <c r="J2262" s="375" t="s">
        <v>1023</v>
      </c>
      <c r="K2262" s="375" t="s">
        <v>477</v>
      </c>
      <c r="L2262" s="375" t="s">
        <v>1024</v>
      </c>
      <c r="M2262" s="375" t="s">
        <v>475</v>
      </c>
      <c r="N2262" s="831" t="s">
        <v>707</v>
      </c>
      <c r="U2262" s="862"/>
    </row>
    <row r="2263" spans="1:21" x14ac:dyDescent="0.4">
      <c r="A2263" s="428" t="s">
        <v>49</v>
      </c>
      <c r="B2263" s="375" t="s">
        <v>415</v>
      </c>
      <c r="C2263" s="375" t="s">
        <v>405</v>
      </c>
      <c r="D2263" s="375" t="s">
        <v>52</v>
      </c>
      <c r="E2263" s="375"/>
      <c r="F2263" s="824">
        <v>0.26</v>
      </c>
      <c r="G2263" s="375" t="s">
        <v>393</v>
      </c>
      <c r="H2263" s="375" t="s">
        <v>401</v>
      </c>
      <c r="I2263" s="378">
        <v>1.5067635939761148E-4</v>
      </c>
      <c r="J2263" s="375" t="s">
        <v>1023</v>
      </c>
      <c r="K2263" s="375" t="s">
        <v>477</v>
      </c>
      <c r="L2263" s="375" t="s">
        <v>1024</v>
      </c>
      <c r="M2263" s="375" t="s">
        <v>475</v>
      </c>
      <c r="N2263" s="831" t="s">
        <v>707</v>
      </c>
      <c r="U2263" s="862"/>
    </row>
    <row r="2264" spans="1:21" x14ac:dyDescent="0.4">
      <c r="A2264" s="428" t="s">
        <v>49</v>
      </c>
      <c r="B2264" s="375" t="s">
        <v>415</v>
      </c>
      <c r="C2264" s="375" t="s">
        <v>405</v>
      </c>
      <c r="D2264" s="375" t="s">
        <v>52</v>
      </c>
      <c r="E2264" s="375"/>
      <c r="F2264" s="824">
        <v>0.26</v>
      </c>
      <c r="G2264" s="375" t="s">
        <v>394</v>
      </c>
      <c r="H2264" s="375" t="s">
        <v>401</v>
      </c>
      <c r="I2264" s="378">
        <v>2.8383353762428742E-4</v>
      </c>
      <c r="J2264" s="375" t="s">
        <v>1023</v>
      </c>
      <c r="K2264" s="375" t="s">
        <v>477</v>
      </c>
      <c r="L2264" s="375" t="s">
        <v>1024</v>
      </c>
      <c r="M2264" s="375" t="s">
        <v>475</v>
      </c>
      <c r="N2264" s="831" t="s">
        <v>707</v>
      </c>
      <c r="U2264" s="862"/>
    </row>
    <row r="2265" spans="1:21" x14ac:dyDescent="0.4">
      <c r="A2265" s="428" t="s">
        <v>49</v>
      </c>
      <c r="B2265" s="375" t="s">
        <v>415</v>
      </c>
      <c r="C2265" s="375" t="s">
        <v>405</v>
      </c>
      <c r="D2265" s="375" t="s">
        <v>52</v>
      </c>
      <c r="E2265" s="375"/>
      <c r="F2265" s="824">
        <v>0.26</v>
      </c>
      <c r="G2265" s="375" t="s">
        <v>395</v>
      </c>
      <c r="H2265" s="375" t="s">
        <v>401</v>
      </c>
      <c r="I2265" s="378">
        <v>1.5288506021842568E-5</v>
      </c>
      <c r="J2265" s="375" t="s">
        <v>1023</v>
      </c>
      <c r="K2265" s="375" t="s">
        <v>477</v>
      </c>
      <c r="L2265" s="375" t="s">
        <v>1024</v>
      </c>
      <c r="M2265" s="375" t="s">
        <v>475</v>
      </c>
      <c r="N2265" s="831" t="s">
        <v>707</v>
      </c>
      <c r="U2265" s="862"/>
    </row>
    <row r="2266" spans="1:21" x14ac:dyDescent="0.4">
      <c r="A2266" s="428" t="s">
        <v>49</v>
      </c>
      <c r="B2266" s="375" t="s">
        <v>415</v>
      </c>
      <c r="C2266" s="375" t="s">
        <v>405</v>
      </c>
      <c r="D2266" s="375" t="s">
        <v>52</v>
      </c>
      <c r="E2266" s="375"/>
      <c r="F2266" s="824">
        <v>0.26</v>
      </c>
      <c r="G2266" s="375" t="s">
        <v>396</v>
      </c>
      <c r="H2266" s="375" t="s">
        <v>401</v>
      </c>
      <c r="I2266" s="378">
        <v>2.1007891421229859E-5</v>
      </c>
      <c r="J2266" s="375" t="s">
        <v>1023</v>
      </c>
      <c r="K2266" s="375" t="s">
        <v>477</v>
      </c>
      <c r="L2266" s="375" t="s">
        <v>1024</v>
      </c>
      <c r="M2266" s="375" t="s">
        <v>475</v>
      </c>
      <c r="N2266" s="831" t="s">
        <v>707</v>
      </c>
      <c r="U2266" s="862"/>
    </row>
    <row r="2267" spans="1:21" x14ac:dyDescent="0.4">
      <c r="A2267" s="428" t="s">
        <v>49</v>
      </c>
      <c r="B2267" s="375" t="s">
        <v>415</v>
      </c>
      <c r="C2267" s="375" t="s">
        <v>405</v>
      </c>
      <c r="D2267" s="375" t="s">
        <v>52</v>
      </c>
      <c r="E2267" s="375"/>
      <c r="F2267" s="824">
        <v>0.26</v>
      </c>
      <c r="G2267" s="375" t="s">
        <v>1025</v>
      </c>
      <c r="H2267" s="375" t="s">
        <v>401</v>
      </c>
      <c r="I2267" s="378">
        <v>1.73436089844738</v>
      </c>
      <c r="J2267" s="375" t="s">
        <v>1023</v>
      </c>
      <c r="K2267" s="375" t="s">
        <v>477</v>
      </c>
      <c r="L2267" s="375" t="s">
        <v>1024</v>
      </c>
      <c r="M2267" s="375" t="s">
        <v>475</v>
      </c>
      <c r="N2267" s="831" t="s">
        <v>707</v>
      </c>
      <c r="U2267" s="862"/>
    </row>
    <row r="2268" spans="1:21" x14ac:dyDescent="0.4">
      <c r="A2268" s="428" t="s">
        <v>49</v>
      </c>
      <c r="B2268" s="375" t="s">
        <v>415</v>
      </c>
      <c r="C2268" s="375" t="s">
        <v>405</v>
      </c>
      <c r="D2268" s="375" t="s">
        <v>53</v>
      </c>
      <c r="E2268" s="375"/>
      <c r="F2268" s="824">
        <v>0.39</v>
      </c>
      <c r="G2268" s="375" t="s">
        <v>387</v>
      </c>
      <c r="H2268" s="375" t="s">
        <v>400</v>
      </c>
      <c r="I2268" s="763">
        <v>9.0000021325890313E-7</v>
      </c>
      <c r="J2268" s="375" t="s">
        <v>1023</v>
      </c>
      <c r="K2268" s="375" t="s">
        <v>477</v>
      </c>
      <c r="L2268" s="375" t="s">
        <v>1024</v>
      </c>
      <c r="M2268" s="375" t="s">
        <v>475</v>
      </c>
      <c r="N2268" s="831" t="s">
        <v>692</v>
      </c>
      <c r="U2268" s="862"/>
    </row>
    <row r="2269" spans="1:21" x14ac:dyDescent="0.4">
      <c r="A2269" s="428" t="s">
        <v>49</v>
      </c>
      <c r="B2269" s="375" t="s">
        <v>415</v>
      </c>
      <c r="C2269" s="375" t="s">
        <v>405</v>
      </c>
      <c r="D2269" s="375" t="s">
        <v>53</v>
      </c>
      <c r="E2269" s="375"/>
      <c r="F2269" s="824">
        <v>0.39</v>
      </c>
      <c r="G2269" s="375" t="s">
        <v>388</v>
      </c>
      <c r="H2269" s="375" t="s">
        <v>400</v>
      </c>
      <c r="I2269" s="763">
        <v>1.5100003578010487E-5</v>
      </c>
      <c r="J2269" s="375" t="s">
        <v>1023</v>
      </c>
      <c r="K2269" s="375" t="s">
        <v>477</v>
      </c>
      <c r="L2269" s="375" t="s">
        <v>1024</v>
      </c>
      <c r="M2269" s="375" t="s">
        <v>475</v>
      </c>
      <c r="N2269" s="831" t="s">
        <v>692</v>
      </c>
      <c r="U2269" s="862"/>
    </row>
    <row r="2270" spans="1:21" x14ac:dyDescent="0.4">
      <c r="A2270" s="428" t="s">
        <v>49</v>
      </c>
      <c r="B2270" s="375" t="s">
        <v>415</v>
      </c>
      <c r="C2270" s="375" t="s">
        <v>405</v>
      </c>
      <c r="D2270" s="375" t="s">
        <v>53</v>
      </c>
      <c r="E2270" s="375"/>
      <c r="F2270" s="824">
        <v>0.39</v>
      </c>
      <c r="G2270" s="375" t="s">
        <v>389</v>
      </c>
      <c r="H2270" s="375" t="s">
        <v>400</v>
      </c>
      <c r="I2270" s="763">
        <v>2.3500005568426909E-4</v>
      </c>
      <c r="J2270" s="375" t="s">
        <v>1023</v>
      </c>
      <c r="K2270" s="375" t="s">
        <v>477</v>
      </c>
      <c r="L2270" s="375" t="s">
        <v>1024</v>
      </c>
      <c r="M2270" s="375" t="s">
        <v>475</v>
      </c>
      <c r="N2270" s="831" t="s">
        <v>692</v>
      </c>
      <c r="U2270" s="862"/>
    </row>
    <row r="2271" spans="1:21" x14ac:dyDescent="0.4">
      <c r="A2271" s="428" t="s">
        <v>49</v>
      </c>
      <c r="B2271" s="375" t="s">
        <v>415</v>
      </c>
      <c r="C2271" s="375" t="s">
        <v>405</v>
      </c>
      <c r="D2271" s="375" t="s">
        <v>53</v>
      </c>
      <c r="E2271" s="375"/>
      <c r="F2271" s="824">
        <v>0.39</v>
      </c>
      <c r="G2271" s="375" t="s">
        <v>390</v>
      </c>
      <c r="H2271" s="375" t="s">
        <v>400</v>
      </c>
      <c r="I2271" s="763">
        <v>2.8400006729503167E-5</v>
      </c>
      <c r="J2271" s="375" t="s">
        <v>1023</v>
      </c>
      <c r="K2271" s="375" t="s">
        <v>477</v>
      </c>
      <c r="L2271" s="375" t="s">
        <v>1024</v>
      </c>
      <c r="M2271" s="375" t="s">
        <v>475</v>
      </c>
      <c r="N2271" s="831" t="s">
        <v>692</v>
      </c>
      <c r="U2271" s="862"/>
    </row>
    <row r="2272" spans="1:21" x14ac:dyDescent="0.4">
      <c r="A2272" s="428" t="s">
        <v>49</v>
      </c>
      <c r="B2272" s="375" t="s">
        <v>415</v>
      </c>
      <c r="C2272" s="375" t="s">
        <v>405</v>
      </c>
      <c r="D2272" s="375" t="s">
        <v>53</v>
      </c>
      <c r="E2272" s="375"/>
      <c r="F2272" s="824">
        <v>0.39</v>
      </c>
      <c r="G2272" s="375" t="s">
        <v>391</v>
      </c>
      <c r="H2272" s="375" t="s">
        <v>400</v>
      </c>
      <c r="I2272" s="763">
        <v>8.2700019596123672E-6</v>
      </c>
      <c r="J2272" s="375" t="s">
        <v>1023</v>
      </c>
      <c r="K2272" s="375" t="s">
        <v>477</v>
      </c>
      <c r="L2272" s="375" t="s">
        <v>1024</v>
      </c>
      <c r="M2272" s="375" t="s">
        <v>475</v>
      </c>
      <c r="N2272" s="831" t="s">
        <v>692</v>
      </c>
      <c r="U2272" s="862"/>
    </row>
    <row r="2273" spans="1:21" x14ac:dyDescent="0.4">
      <c r="A2273" s="428" t="s">
        <v>49</v>
      </c>
      <c r="B2273" s="375" t="s">
        <v>415</v>
      </c>
      <c r="C2273" s="375" t="s">
        <v>405</v>
      </c>
      <c r="D2273" s="375" t="s">
        <v>53</v>
      </c>
      <c r="E2273" s="375"/>
      <c r="F2273" s="824">
        <v>0.39</v>
      </c>
      <c r="G2273" s="375" t="s">
        <v>392</v>
      </c>
      <c r="H2273" s="375" t="s">
        <v>400</v>
      </c>
      <c r="I2273" s="763">
        <v>4.910001163445794E-6</v>
      </c>
      <c r="J2273" s="375" t="s">
        <v>1023</v>
      </c>
      <c r="K2273" s="375" t="s">
        <v>477</v>
      </c>
      <c r="L2273" s="375" t="s">
        <v>1024</v>
      </c>
      <c r="M2273" s="375" t="s">
        <v>475</v>
      </c>
      <c r="N2273" s="831" t="s">
        <v>692</v>
      </c>
      <c r="U2273" s="862"/>
    </row>
    <row r="2274" spans="1:21" x14ac:dyDescent="0.4">
      <c r="A2274" s="428" t="s">
        <v>49</v>
      </c>
      <c r="B2274" s="375" t="s">
        <v>415</v>
      </c>
      <c r="C2274" s="375" t="s">
        <v>405</v>
      </c>
      <c r="D2274" s="375" t="s">
        <v>53</v>
      </c>
      <c r="E2274" s="375"/>
      <c r="F2274" s="824">
        <v>0.39</v>
      </c>
      <c r="G2274" s="375" t="s">
        <v>393</v>
      </c>
      <c r="H2274" s="375" t="s">
        <v>400</v>
      </c>
      <c r="I2274" s="763">
        <v>3.5561008426333167E-7</v>
      </c>
      <c r="J2274" s="375" t="s">
        <v>1023</v>
      </c>
      <c r="K2274" s="375" t="s">
        <v>477</v>
      </c>
      <c r="L2274" s="375" t="s">
        <v>1024</v>
      </c>
      <c r="M2274" s="375" t="s">
        <v>475</v>
      </c>
      <c r="N2274" s="831" t="s">
        <v>692</v>
      </c>
      <c r="U2274" s="862"/>
    </row>
    <row r="2275" spans="1:21" x14ac:dyDescent="0.4">
      <c r="A2275" s="428" t="s">
        <v>49</v>
      </c>
      <c r="B2275" s="375" t="s">
        <v>415</v>
      </c>
      <c r="C2275" s="375" t="s">
        <v>405</v>
      </c>
      <c r="D2275" s="375" t="s">
        <v>53</v>
      </c>
      <c r="E2275" s="375"/>
      <c r="F2275" s="824">
        <v>0.39</v>
      </c>
      <c r="G2275" s="375" t="s">
        <v>394</v>
      </c>
      <c r="H2275" s="375" t="s">
        <v>400</v>
      </c>
      <c r="I2275" s="763">
        <v>6.6987015872860153E-7</v>
      </c>
      <c r="J2275" s="375" t="s">
        <v>1023</v>
      </c>
      <c r="K2275" s="375" t="s">
        <v>477</v>
      </c>
      <c r="L2275" s="375" t="s">
        <v>1024</v>
      </c>
      <c r="M2275" s="375" t="s">
        <v>475</v>
      </c>
      <c r="N2275" s="831" t="s">
        <v>692</v>
      </c>
      <c r="U2275" s="862"/>
    </row>
    <row r="2276" spans="1:21" x14ac:dyDescent="0.4">
      <c r="A2276" s="428" t="s">
        <v>49</v>
      </c>
      <c r="B2276" s="375" t="s">
        <v>415</v>
      </c>
      <c r="C2276" s="375" t="s">
        <v>405</v>
      </c>
      <c r="D2276" s="375" t="s">
        <v>53</v>
      </c>
      <c r="E2276" s="375"/>
      <c r="F2276" s="824">
        <v>0.39</v>
      </c>
      <c r="G2276" s="375" t="s">
        <v>395</v>
      </c>
      <c r="H2276" s="375" t="s">
        <v>400</v>
      </c>
      <c r="I2276" s="763">
        <v>9.0000021325890309E-6</v>
      </c>
      <c r="J2276" s="375" t="s">
        <v>1023</v>
      </c>
      <c r="K2276" s="375" t="s">
        <v>477</v>
      </c>
      <c r="L2276" s="375" t="s">
        <v>1024</v>
      </c>
      <c r="M2276" s="375" t="s">
        <v>475</v>
      </c>
      <c r="N2276" s="831" t="s">
        <v>692</v>
      </c>
      <c r="U2276" s="862"/>
    </row>
    <row r="2277" spans="1:21" x14ac:dyDescent="0.4">
      <c r="A2277" s="428" t="s">
        <v>49</v>
      </c>
      <c r="B2277" s="375" t="s">
        <v>415</v>
      </c>
      <c r="C2277" s="375" t="s">
        <v>405</v>
      </c>
      <c r="D2277" s="375" t="s">
        <v>53</v>
      </c>
      <c r="E2277" s="375"/>
      <c r="F2277" s="824">
        <v>0.39</v>
      </c>
      <c r="G2277" s="375" t="s">
        <v>396</v>
      </c>
      <c r="H2277" s="375" t="s">
        <v>400</v>
      </c>
      <c r="I2277" s="763">
        <v>1.3500003198883547E-5</v>
      </c>
      <c r="J2277" s="375" t="s">
        <v>1023</v>
      </c>
      <c r="K2277" s="375" t="s">
        <v>477</v>
      </c>
      <c r="L2277" s="375" t="s">
        <v>1024</v>
      </c>
      <c r="M2277" s="375" t="s">
        <v>475</v>
      </c>
      <c r="N2277" s="831" t="s">
        <v>692</v>
      </c>
      <c r="U2277" s="862"/>
    </row>
    <row r="2278" spans="1:21" x14ac:dyDescent="0.4">
      <c r="A2278" s="428" t="s">
        <v>49</v>
      </c>
      <c r="B2278" s="375" t="s">
        <v>415</v>
      </c>
      <c r="C2278" s="375" t="s">
        <v>405</v>
      </c>
      <c r="D2278" s="375" t="s">
        <v>53</v>
      </c>
      <c r="E2278" s="375"/>
      <c r="F2278" s="824">
        <v>0.39</v>
      </c>
      <c r="G2278" s="375" t="s">
        <v>1025</v>
      </c>
      <c r="H2278" s="375" t="s">
        <v>400</v>
      </c>
      <c r="I2278" s="763">
        <v>1.1557498230178409</v>
      </c>
      <c r="J2278" s="375" t="s">
        <v>1023</v>
      </c>
      <c r="K2278" s="375" t="s">
        <v>477</v>
      </c>
      <c r="L2278" s="375" t="s">
        <v>1024</v>
      </c>
      <c r="M2278" s="375" t="s">
        <v>475</v>
      </c>
      <c r="N2278" s="831" t="s">
        <v>692</v>
      </c>
      <c r="U2278" s="862"/>
    </row>
    <row r="2279" spans="1:21" x14ac:dyDescent="0.4">
      <c r="A2279" s="428" t="s">
        <v>49</v>
      </c>
      <c r="B2279" s="375" t="s">
        <v>415</v>
      </c>
      <c r="C2279" s="375" t="s">
        <v>405</v>
      </c>
      <c r="D2279" s="375" t="s">
        <v>53</v>
      </c>
      <c r="E2279" s="375"/>
      <c r="F2279" s="824">
        <v>0.39</v>
      </c>
      <c r="G2279" s="375" t="s">
        <v>387</v>
      </c>
      <c r="H2279" s="375" t="s">
        <v>401</v>
      </c>
      <c r="I2279" s="378">
        <v>1.7118087714163085E-6</v>
      </c>
      <c r="J2279" s="375" t="s">
        <v>1023</v>
      </c>
      <c r="K2279" s="375" t="s">
        <v>477</v>
      </c>
      <c r="L2279" s="375" t="s">
        <v>1024</v>
      </c>
      <c r="M2279" s="375" t="s">
        <v>475</v>
      </c>
      <c r="N2279" s="831" t="s">
        <v>693</v>
      </c>
      <c r="U2279" s="862"/>
    </row>
    <row r="2280" spans="1:21" x14ac:dyDescent="0.4">
      <c r="A2280" s="428" t="s">
        <v>49</v>
      </c>
      <c r="B2280" s="375" t="s">
        <v>415</v>
      </c>
      <c r="C2280" s="375" t="s">
        <v>405</v>
      </c>
      <c r="D2280" s="375" t="s">
        <v>53</v>
      </c>
      <c r="E2280" s="375"/>
      <c r="F2280" s="824">
        <v>0.39</v>
      </c>
      <c r="G2280" s="375" t="s">
        <v>388</v>
      </c>
      <c r="H2280" s="375" t="s">
        <v>401</v>
      </c>
      <c r="I2280" s="378">
        <v>2.0561729266239141E-5</v>
      </c>
      <c r="J2280" s="375" t="s">
        <v>1023</v>
      </c>
      <c r="K2280" s="375" t="s">
        <v>477</v>
      </c>
      <c r="L2280" s="375" t="s">
        <v>1024</v>
      </c>
      <c r="M2280" s="375" t="s">
        <v>475</v>
      </c>
      <c r="N2280" s="831" t="s">
        <v>693</v>
      </c>
      <c r="U2280" s="862"/>
    </row>
    <row r="2281" spans="1:21" x14ac:dyDescent="0.4">
      <c r="A2281" s="428" t="s">
        <v>49</v>
      </c>
      <c r="B2281" s="375" t="s">
        <v>415</v>
      </c>
      <c r="C2281" s="375" t="s">
        <v>405</v>
      </c>
      <c r="D2281" s="375" t="s">
        <v>53</v>
      </c>
      <c r="E2281" s="375"/>
      <c r="F2281" s="824">
        <v>0.39</v>
      </c>
      <c r="G2281" s="375" t="s">
        <v>389</v>
      </c>
      <c r="H2281" s="375" t="s">
        <v>401</v>
      </c>
      <c r="I2281" s="378">
        <v>2.3582842848193105E-4</v>
      </c>
      <c r="J2281" s="375" t="s">
        <v>1023</v>
      </c>
      <c r="K2281" s="375" t="s">
        <v>477</v>
      </c>
      <c r="L2281" s="375" t="s">
        <v>1024</v>
      </c>
      <c r="M2281" s="375" t="s">
        <v>475</v>
      </c>
      <c r="N2281" s="831" t="s">
        <v>693</v>
      </c>
      <c r="U2281" s="862"/>
    </row>
    <row r="2282" spans="1:21" x14ac:dyDescent="0.4">
      <c r="A2282" s="428" t="s">
        <v>49</v>
      </c>
      <c r="B2282" s="375" t="s">
        <v>415</v>
      </c>
      <c r="C2282" s="375" t="s">
        <v>405</v>
      </c>
      <c r="D2282" s="375" t="s">
        <v>53</v>
      </c>
      <c r="E2282" s="375"/>
      <c r="F2282" s="824">
        <v>0.39</v>
      </c>
      <c r="G2282" s="375" t="s">
        <v>390</v>
      </c>
      <c r="H2282" s="375" t="s">
        <v>401</v>
      </c>
      <c r="I2282" s="378">
        <v>2.8902185583531793E-5</v>
      </c>
      <c r="J2282" s="375" t="s">
        <v>1023</v>
      </c>
      <c r="K2282" s="375" t="s">
        <v>477</v>
      </c>
      <c r="L2282" s="375" t="s">
        <v>1024</v>
      </c>
      <c r="M2282" s="375" t="s">
        <v>475</v>
      </c>
      <c r="N2282" s="831" t="s">
        <v>693</v>
      </c>
      <c r="U2282" s="862"/>
    </row>
    <row r="2283" spans="1:21" x14ac:dyDescent="0.4">
      <c r="A2283" s="428" t="s">
        <v>49</v>
      </c>
      <c r="B2283" s="375" t="s">
        <v>415</v>
      </c>
      <c r="C2283" s="375" t="s">
        <v>405</v>
      </c>
      <c r="D2283" s="375" t="s">
        <v>53</v>
      </c>
      <c r="E2283" s="375"/>
      <c r="F2283" s="824">
        <v>0.39</v>
      </c>
      <c r="G2283" s="375" t="s">
        <v>391</v>
      </c>
      <c r="H2283" s="375" t="s">
        <v>401</v>
      </c>
      <c r="I2283" s="378">
        <v>8.501822233971292E-6</v>
      </c>
      <c r="J2283" s="375" t="s">
        <v>1023</v>
      </c>
      <c r="K2283" s="375" t="s">
        <v>477</v>
      </c>
      <c r="L2283" s="375" t="s">
        <v>1024</v>
      </c>
      <c r="M2283" s="375" t="s">
        <v>475</v>
      </c>
      <c r="N2283" s="831" t="s">
        <v>693</v>
      </c>
      <c r="U2283" s="862"/>
    </row>
    <row r="2284" spans="1:21" x14ac:dyDescent="0.4">
      <c r="A2284" s="428" t="s">
        <v>49</v>
      </c>
      <c r="B2284" s="375" t="s">
        <v>415</v>
      </c>
      <c r="C2284" s="375" t="s">
        <v>405</v>
      </c>
      <c r="D2284" s="375" t="s">
        <v>53</v>
      </c>
      <c r="E2284" s="375"/>
      <c r="F2284" s="824">
        <v>0.39</v>
      </c>
      <c r="G2284" s="375" t="s">
        <v>392</v>
      </c>
      <c r="H2284" s="375" t="s">
        <v>401</v>
      </c>
      <c r="I2284" s="378">
        <v>7.738605083349976E-6</v>
      </c>
      <c r="J2284" s="375" t="s">
        <v>1023</v>
      </c>
      <c r="K2284" s="375" t="s">
        <v>477</v>
      </c>
      <c r="L2284" s="375" t="s">
        <v>1024</v>
      </c>
      <c r="M2284" s="375" t="s">
        <v>475</v>
      </c>
      <c r="N2284" s="831" t="s">
        <v>693</v>
      </c>
      <c r="U2284" s="862"/>
    </row>
    <row r="2285" spans="1:21" x14ac:dyDescent="0.4">
      <c r="A2285" s="428" t="s">
        <v>49</v>
      </c>
      <c r="B2285" s="375" t="s">
        <v>415</v>
      </c>
      <c r="C2285" s="375" t="s">
        <v>405</v>
      </c>
      <c r="D2285" s="375" t="s">
        <v>53</v>
      </c>
      <c r="E2285" s="375"/>
      <c r="F2285" s="824">
        <v>0.39</v>
      </c>
      <c r="G2285" s="375" t="s">
        <v>393</v>
      </c>
      <c r="H2285" s="375" t="s">
        <v>401</v>
      </c>
      <c r="I2285" s="378">
        <v>3.5993377949097536E-7</v>
      </c>
      <c r="J2285" s="375" t="s">
        <v>1023</v>
      </c>
      <c r="K2285" s="375" t="s">
        <v>477</v>
      </c>
      <c r="L2285" s="375" t="s">
        <v>1024</v>
      </c>
      <c r="M2285" s="375" t="s">
        <v>475</v>
      </c>
      <c r="N2285" s="831" t="s">
        <v>693</v>
      </c>
      <c r="U2285" s="862"/>
    </row>
    <row r="2286" spans="1:21" x14ac:dyDescent="0.4">
      <c r="A2286" s="428" t="s">
        <v>49</v>
      </c>
      <c r="B2286" s="375" t="s">
        <v>415</v>
      </c>
      <c r="C2286" s="375" t="s">
        <v>405</v>
      </c>
      <c r="D2286" s="375" t="s">
        <v>53</v>
      </c>
      <c r="E2286" s="375"/>
      <c r="F2286" s="824">
        <v>0.39</v>
      </c>
      <c r="G2286" s="375" t="s">
        <v>394</v>
      </c>
      <c r="H2286" s="375" t="s">
        <v>401</v>
      </c>
      <c r="I2286" s="378">
        <v>6.7934052968836616E-7</v>
      </c>
      <c r="J2286" s="375" t="s">
        <v>1023</v>
      </c>
      <c r="K2286" s="375" t="s">
        <v>477</v>
      </c>
      <c r="L2286" s="375" t="s">
        <v>1024</v>
      </c>
      <c r="M2286" s="375" t="s">
        <v>475</v>
      </c>
      <c r="N2286" s="831" t="s">
        <v>693</v>
      </c>
      <c r="U2286" s="862"/>
    </row>
    <row r="2287" spans="1:21" x14ac:dyDescent="0.4">
      <c r="A2287" s="428" t="s">
        <v>49</v>
      </c>
      <c r="B2287" s="375" t="s">
        <v>415</v>
      </c>
      <c r="C2287" s="375" t="s">
        <v>405</v>
      </c>
      <c r="D2287" s="375" t="s">
        <v>53</v>
      </c>
      <c r="E2287" s="375"/>
      <c r="F2287" s="824">
        <v>0.39</v>
      </c>
      <c r="G2287" s="375" t="s">
        <v>395</v>
      </c>
      <c r="H2287" s="375" t="s">
        <v>401</v>
      </c>
      <c r="I2287" s="378">
        <v>1.0288504837070885E-5</v>
      </c>
      <c r="J2287" s="375" t="s">
        <v>1023</v>
      </c>
      <c r="K2287" s="375" t="s">
        <v>477</v>
      </c>
      <c r="L2287" s="375" t="s">
        <v>1024</v>
      </c>
      <c r="M2287" s="375" t="s">
        <v>475</v>
      </c>
      <c r="N2287" s="831" t="s">
        <v>693</v>
      </c>
      <c r="U2287" s="862"/>
    </row>
    <row r="2288" spans="1:21" x14ac:dyDescent="0.4">
      <c r="A2288" s="428" t="s">
        <v>49</v>
      </c>
      <c r="B2288" s="375" t="s">
        <v>415</v>
      </c>
      <c r="C2288" s="375" t="s">
        <v>405</v>
      </c>
      <c r="D2288" s="375" t="s">
        <v>53</v>
      </c>
      <c r="E2288" s="375"/>
      <c r="F2288" s="824">
        <v>0.39</v>
      </c>
      <c r="G2288" s="375" t="s">
        <v>396</v>
      </c>
      <c r="H2288" s="375" t="s">
        <v>401</v>
      </c>
      <c r="I2288" s="378">
        <v>1.3507889644072333E-5</v>
      </c>
      <c r="J2288" s="375" t="s">
        <v>1023</v>
      </c>
      <c r="K2288" s="375" t="s">
        <v>477</v>
      </c>
      <c r="L2288" s="375" t="s">
        <v>1024</v>
      </c>
      <c r="M2288" s="375" t="s">
        <v>475</v>
      </c>
      <c r="N2288" s="831" t="s">
        <v>693</v>
      </c>
      <c r="U2288" s="862"/>
    </row>
    <row r="2289" spans="1:21" x14ac:dyDescent="0.4">
      <c r="A2289" s="428" t="s">
        <v>49</v>
      </c>
      <c r="B2289" s="375" t="s">
        <v>415</v>
      </c>
      <c r="C2289" s="375" t="s">
        <v>405</v>
      </c>
      <c r="D2289" s="375" t="s">
        <v>53</v>
      </c>
      <c r="E2289" s="375"/>
      <c r="F2289" s="824">
        <v>0.39</v>
      </c>
      <c r="G2289" s="375" t="s">
        <v>1025</v>
      </c>
      <c r="H2289" s="375" t="s">
        <v>401</v>
      </c>
      <c r="I2289" s="378">
        <v>1.1568014248329361</v>
      </c>
      <c r="J2289" s="375" t="s">
        <v>1023</v>
      </c>
      <c r="K2289" s="375" t="s">
        <v>477</v>
      </c>
      <c r="L2289" s="375" t="s">
        <v>1024</v>
      </c>
      <c r="M2289" s="375" t="s">
        <v>475</v>
      </c>
      <c r="N2289" s="831" t="s">
        <v>693</v>
      </c>
      <c r="U2289" s="862"/>
    </row>
    <row r="2290" spans="1:21" x14ac:dyDescent="0.4">
      <c r="A2290" s="428" t="s">
        <v>49</v>
      </c>
      <c r="B2290" s="375" t="s">
        <v>415</v>
      </c>
      <c r="C2290" s="375" t="s">
        <v>405</v>
      </c>
      <c r="D2290" s="375" t="s">
        <v>406</v>
      </c>
      <c r="E2290" s="375" t="s">
        <v>717</v>
      </c>
      <c r="F2290" s="824">
        <v>0.26</v>
      </c>
      <c r="G2290" s="375" t="s">
        <v>387</v>
      </c>
      <c r="H2290" s="375" t="s">
        <v>400</v>
      </c>
      <c r="I2290" s="763">
        <v>3.2000007582538776E-5</v>
      </c>
      <c r="J2290" s="375" t="s">
        <v>1023</v>
      </c>
      <c r="K2290" s="375" t="s">
        <v>477</v>
      </c>
      <c r="L2290" s="375" t="s">
        <v>1024</v>
      </c>
      <c r="M2290" s="375" t="s">
        <v>475</v>
      </c>
      <c r="N2290" s="831" t="s">
        <v>695</v>
      </c>
      <c r="U2290" s="862"/>
    </row>
    <row r="2291" spans="1:21" x14ac:dyDescent="0.4">
      <c r="A2291" s="428" t="s">
        <v>49</v>
      </c>
      <c r="B2291" s="375" t="s">
        <v>415</v>
      </c>
      <c r="C2291" s="375" t="s">
        <v>405</v>
      </c>
      <c r="D2291" s="375" t="s">
        <v>406</v>
      </c>
      <c r="E2291" s="375" t="s">
        <v>717</v>
      </c>
      <c r="F2291" s="824">
        <v>0.26</v>
      </c>
      <c r="G2291" s="375" t="s">
        <v>388</v>
      </c>
      <c r="H2291" s="375" t="s">
        <v>400</v>
      </c>
      <c r="I2291" s="763">
        <v>1.1300002677584006E-4</v>
      </c>
      <c r="J2291" s="375" t="s">
        <v>1023</v>
      </c>
      <c r="K2291" s="375" t="s">
        <v>477</v>
      </c>
      <c r="L2291" s="375" t="s">
        <v>1024</v>
      </c>
      <c r="M2291" s="375" t="s">
        <v>475</v>
      </c>
      <c r="N2291" s="831" t="s">
        <v>695</v>
      </c>
      <c r="U2291" s="862"/>
    </row>
    <row r="2292" spans="1:21" x14ac:dyDescent="0.4">
      <c r="A2292" s="428" t="s">
        <v>49</v>
      </c>
      <c r="B2292" s="375" t="s">
        <v>415</v>
      </c>
      <c r="C2292" s="375" t="s">
        <v>405</v>
      </c>
      <c r="D2292" s="375" t="s">
        <v>406</v>
      </c>
      <c r="E2292" s="375" t="s">
        <v>717</v>
      </c>
      <c r="F2292" s="824">
        <v>0.26</v>
      </c>
      <c r="G2292" s="375" t="s">
        <v>389</v>
      </c>
      <c r="H2292" s="375" t="s">
        <v>400</v>
      </c>
      <c r="I2292" s="763">
        <v>1.3380003170449027E-3</v>
      </c>
      <c r="J2292" s="375" t="s">
        <v>1023</v>
      </c>
      <c r="K2292" s="375" t="s">
        <v>477</v>
      </c>
      <c r="L2292" s="375" t="s">
        <v>1024</v>
      </c>
      <c r="M2292" s="375" t="s">
        <v>475</v>
      </c>
      <c r="N2292" s="831" t="s">
        <v>695</v>
      </c>
      <c r="U2292" s="862"/>
    </row>
    <row r="2293" spans="1:21" x14ac:dyDescent="0.4">
      <c r="A2293" s="428" t="s">
        <v>49</v>
      </c>
      <c r="B2293" s="375" t="s">
        <v>415</v>
      </c>
      <c r="C2293" s="375" t="s">
        <v>405</v>
      </c>
      <c r="D2293" s="375" t="s">
        <v>406</v>
      </c>
      <c r="E2293" s="375" t="s">
        <v>717</v>
      </c>
      <c r="F2293" s="824">
        <v>0.26</v>
      </c>
      <c r="G2293" s="375" t="s">
        <v>390</v>
      </c>
      <c r="H2293" s="375" t="s">
        <v>400</v>
      </c>
      <c r="I2293" s="763">
        <v>1.1887002816676201E-2</v>
      </c>
      <c r="J2293" s="375" t="s">
        <v>1023</v>
      </c>
      <c r="K2293" s="375" t="s">
        <v>477</v>
      </c>
      <c r="L2293" s="375" t="s">
        <v>1024</v>
      </c>
      <c r="M2293" s="375" t="s">
        <v>475</v>
      </c>
      <c r="N2293" s="831" t="s">
        <v>695</v>
      </c>
      <c r="U2293" s="862"/>
    </row>
    <row r="2294" spans="1:21" x14ac:dyDescent="0.4">
      <c r="A2294" s="428" t="s">
        <v>49</v>
      </c>
      <c r="B2294" s="375" t="s">
        <v>415</v>
      </c>
      <c r="C2294" s="375" t="s">
        <v>405</v>
      </c>
      <c r="D2294" s="375" t="s">
        <v>406</v>
      </c>
      <c r="E2294" s="375" t="s">
        <v>717</v>
      </c>
      <c r="F2294" s="824">
        <v>0.26</v>
      </c>
      <c r="G2294" s="375" t="s">
        <v>391</v>
      </c>
      <c r="H2294" s="375" t="s">
        <v>400</v>
      </c>
      <c r="I2294" s="763">
        <v>3.5040008302879961E-3</v>
      </c>
      <c r="J2294" s="375" t="s">
        <v>1023</v>
      </c>
      <c r="K2294" s="375" t="s">
        <v>477</v>
      </c>
      <c r="L2294" s="375" t="s">
        <v>1024</v>
      </c>
      <c r="M2294" s="375" t="s">
        <v>475</v>
      </c>
      <c r="N2294" s="831" t="s">
        <v>695</v>
      </c>
      <c r="U2294" s="862"/>
    </row>
    <row r="2295" spans="1:21" x14ac:dyDescent="0.4">
      <c r="A2295" s="428" t="s">
        <v>49</v>
      </c>
      <c r="B2295" s="375" t="s">
        <v>415</v>
      </c>
      <c r="C2295" s="375" t="s">
        <v>405</v>
      </c>
      <c r="D2295" s="375" t="s">
        <v>406</v>
      </c>
      <c r="E2295" s="375" t="s">
        <v>717</v>
      </c>
      <c r="F2295" s="824">
        <v>0.26</v>
      </c>
      <c r="G2295" s="375" t="s">
        <v>392</v>
      </c>
      <c r="H2295" s="375" t="s">
        <v>400</v>
      </c>
      <c r="I2295" s="763">
        <v>4.2710010120319726E-3</v>
      </c>
      <c r="J2295" s="375" t="s">
        <v>1023</v>
      </c>
      <c r="K2295" s="375" t="s">
        <v>477</v>
      </c>
      <c r="L2295" s="375" t="s">
        <v>1024</v>
      </c>
      <c r="M2295" s="375" t="s">
        <v>475</v>
      </c>
      <c r="N2295" s="831" t="s">
        <v>695</v>
      </c>
      <c r="U2295" s="862"/>
    </row>
    <row r="2296" spans="1:21" x14ac:dyDescent="0.4">
      <c r="A2296" s="428" t="s">
        <v>49</v>
      </c>
      <c r="B2296" s="375" t="s">
        <v>415</v>
      </c>
      <c r="C2296" s="375" t="s">
        <v>405</v>
      </c>
      <c r="D2296" s="375" t="s">
        <v>406</v>
      </c>
      <c r="E2296" s="375" t="s">
        <v>717</v>
      </c>
      <c r="F2296" s="824">
        <v>0.26</v>
      </c>
      <c r="G2296" s="375" t="s">
        <v>393</v>
      </c>
      <c r="H2296" s="375" t="s">
        <v>400</v>
      </c>
      <c r="I2296" s="763">
        <v>1.5067203570238384E-4</v>
      </c>
      <c r="J2296" s="375" t="s">
        <v>1023</v>
      </c>
      <c r="K2296" s="375" t="s">
        <v>477</v>
      </c>
      <c r="L2296" s="375" t="s">
        <v>1024</v>
      </c>
      <c r="M2296" s="375" t="s">
        <v>475</v>
      </c>
      <c r="N2296" s="831" t="s">
        <v>695</v>
      </c>
      <c r="U2296" s="862"/>
    </row>
    <row r="2297" spans="1:21" x14ac:dyDescent="0.4">
      <c r="A2297" s="428" t="s">
        <v>49</v>
      </c>
      <c r="B2297" s="375" t="s">
        <v>415</v>
      </c>
      <c r="C2297" s="375" t="s">
        <v>405</v>
      </c>
      <c r="D2297" s="375" t="s">
        <v>406</v>
      </c>
      <c r="E2297" s="375" t="s">
        <v>717</v>
      </c>
      <c r="F2297" s="824">
        <v>0.26</v>
      </c>
      <c r="G2297" s="375" t="s">
        <v>394</v>
      </c>
      <c r="H2297" s="375" t="s">
        <v>400</v>
      </c>
      <c r="I2297" s="763">
        <v>2.838240672533277E-4</v>
      </c>
      <c r="J2297" s="375" t="s">
        <v>1023</v>
      </c>
      <c r="K2297" s="375" t="s">
        <v>477</v>
      </c>
      <c r="L2297" s="375" t="s">
        <v>1024</v>
      </c>
      <c r="M2297" s="375" t="s">
        <v>475</v>
      </c>
      <c r="N2297" s="831" t="s">
        <v>695</v>
      </c>
      <c r="U2297" s="862"/>
    </row>
    <row r="2298" spans="1:21" x14ac:dyDescent="0.4">
      <c r="A2298" s="428" t="s">
        <v>49</v>
      </c>
      <c r="B2298" s="375" t="s">
        <v>415</v>
      </c>
      <c r="C2298" s="375" t="s">
        <v>405</v>
      </c>
      <c r="D2298" s="375" t="s">
        <v>406</v>
      </c>
      <c r="E2298" s="375" t="s">
        <v>717</v>
      </c>
      <c r="F2298" s="824">
        <v>0.26</v>
      </c>
      <c r="G2298" s="375" t="s">
        <v>395</v>
      </c>
      <c r="H2298" s="375" t="s">
        <v>400</v>
      </c>
      <c r="I2298" s="763">
        <v>1.4000003317360716E-5</v>
      </c>
      <c r="J2298" s="375" t="s">
        <v>1023</v>
      </c>
      <c r="K2298" s="375" t="s">
        <v>477</v>
      </c>
      <c r="L2298" s="375" t="s">
        <v>1024</v>
      </c>
      <c r="M2298" s="375" t="s">
        <v>475</v>
      </c>
      <c r="N2298" s="831" t="s">
        <v>695</v>
      </c>
      <c r="U2298" s="862"/>
    </row>
    <row r="2299" spans="1:21" x14ac:dyDescent="0.4">
      <c r="A2299" s="428" t="s">
        <v>49</v>
      </c>
      <c r="B2299" s="375" t="s">
        <v>415</v>
      </c>
      <c r="C2299" s="375" t="s">
        <v>405</v>
      </c>
      <c r="D2299" s="375" t="s">
        <v>406</v>
      </c>
      <c r="E2299" s="375" t="s">
        <v>717</v>
      </c>
      <c r="F2299" s="824">
        <v>0.26</v>
      </c>
      <c r="G2299" s="375" t="s">
        <v>396</v>
      </c>
      <c r="H2299" s="375" t="s">
        <v>400</v>
      </c>
      <c r="I2299" s="763">
        <v>2.1000004976041073E-5</v>
      </c>
      <c r="J2299" s="375" t="s">
        <v>1023</v>
      </c>
      <c r="K2299" s="375" t="s">
        <v>477</v>
      </c>
      <c r="L2299" s="375" t="s">
        <v>1024</v>
      </c>
      <c r="M2299" s="375" t="s">
        <v>475</v>
      </c>
      <c r="N2299" s="831" t="s">
        <v>695</v>
      </c>
      <c r="U2299" s="862"/>
    </row>
    <row r="2300" spans="1:21" x14ac:dyDescent="0.4">
      <c r="A2300" s="428" t="s">
        <v>49</v>
      </c>
      <c r="B2300" s="375" t="s">
        <v>415</v>
      </c>
      <c r="C2300" s="375" t="s">
        <v>405</v>
      </c>
      <c r="D2300" s="375" t="s">
        <v>406</v>
      </c>
      <c r="E2300" s="375" t="s">
        <v>717</v>
      </c>
      <c r="F2300" s="824">
        <v>0.26</v>
      </c>
      <c r="G2300" s="375" t="s">
        <v>1025</v>
      </c>
      <c r="H2300" s="375" t="s">
        <v>400</v>
      </c>
      <c r="I2300" s="763">
        <v>1.7333092966322849</v>
      </c>
      <c r="J2300" s="375" t="s">
        <v>1023</v>
      </c>
      <c r="K2300" s="375" t="s">
        <v>477</v>
      </c>
      <c r="L2300" s="375" t="s">
        <v>1024</v>
      </c>
      <c r="M2300" s="375" t="s">
        <v>475</v>
      </c>
      <c r="N2300" s="831" t="s">
        <v>695</v>
      </c>
      <c r="U2300" s="862"/>
    </row>
    <row r="2301" spans="1:21" x14ac:dyDescent="0.4">
      <c r="A2301" s="428" t="s">
        <v>49</v>
      </c>
      <c r="B2301" s="375" t="s">
        <v>415</v>
      </c>
      <c r="C2301" s="375" t="s">
        <v>405</v>
      </c>
      <c r="D2301" s="375" t="s">
        <v>406</v>
      </c>
      <c r="E2301" s="375" t="s">
        <v>717</v>
      </c>
      <c r="F2301" s="824">
        <v>0.26</v>
      </c>
      <c r="G2301" s="375" t="s">
        <v>387</v>
      </c>
      <c r="H2301" s="375" t="s">
        <v>401</v>
      </c>
      <c r="I2301" s="378">
        <v>3.2811816140696184E-5</v>
      </c>
      <c r="J2301" s="375" t="s">
        <v>1023</v>
      </c>
      <c r="K2301" s="375" t="s">
        <v>477</v>
      </c>
      <c r="L2301" s="375" t="s">
        <v>1024</v>
      </c>
      <c r="M2301" s="375" t="s">
        <v>475</v>
      </c>
      <c r="N2301" s="831" t="s">
        <v>696</v>
      </c>
      <c r="U2301" s="862"/>
    </row>
    <row r="2302" spans="1:21" x14ac:dyDescent="0.4">
      <c r="A2302" s="428" t="s">
        <v>49</v>
      </c>
      <c r="B2302" s="375" t="s">
        <v>415</v>
      </c>
      <c r="C2302" s="375" t="s">
        <v>405</v>
      </c>
      <c r="D2302" s="375" t="s">
        <v>406</v>
      </c>
      <c r="E2302" s="375" t="s">
        <v>717</v>
      </c>
      <c r="F2302" s="824">
        <v>0.26</v>
      </c>
      <c r="G2302" s="375" t="s">
        <v>388</v>
      </c>
      <c r="H2302" s="375" t="s">
        <v>401</v>
      </c>
      <c r="I2302" s="378">
        <v>1.1846175246406872E-4</v>
      </c>
      <c r="J2302" s="375" t="s">
        <v>1023</v>
      </c>
      <c r="K2302" s="375" t="s">
        <v>477</v>
      </c>
      <c r="L2302" s="375" t="s">
        <v>1024</v>
      </c>
      <c r="M2302" s="375" t="s">
        <v>475</v>
      </c>
      <c r="N2302" s="831" t="s">
        <v>696</v>
      </c>
      <c r="U2302" s="862"/>
    </row>
    <row r="2303" spans="1:21" x14ac:dyDescent="0.4">
      <c r="A2303" s="428" t="s">
        <v>49</v>
      </c>
      <c r="B2303" s="375" t="s">
        <v>415</v>
      </c>
      <c r="C2303" s="375" t="s">
        <v>405</v>
      </c>
      <c r="D2303" s="375" t="s">
        <v>406</v>
      </c>
      <c r="E2303" s="375" t="s">
        <v>717</v>
      </c>
      <c r="F2303" s="824">
        <v>0.26</v>
      </c>
      <c r="G2303" s="375" t="s">
        <v>389</v>
      </c>
      <c r="H2303" s="375" t="s">
        <v>401</v>
      </c>
      <c r="I2303" s="378">
        <v>1.3388286898425646E-3</v>
      </c>
      <c r="J2303" s="375" t="s">
        <v>1023</v>
      </c>
      <c r="K2303" s="375" t="s">
        <v>477</v>
      </c>
      <c r="L2303" s="375" t="s">
        <v>1024</v>
      </c>
      <c r="M2303" s="375" t="s">
        <v>475</v>
      </c>
      <c r="N2303" s="831" t="s">
        <v>696</v>
      </c>
      <c r="U2303" s="862"/>
    </row>
    <row r="2304" spans="1:21" x14ac:dyDescent="0.4">
      <c r="A2304" s="428" t="s">
        <v>49</v>
      </c>
      <c r="B2304" s="375" t="s">
        <v>415</v>
      </c>
      <c r="C2304" s="375" t="s">
        <v>405</v>
      </c>
      <c r="D2304" s="375" t="s">
        <v>406</v>
      </c>
      <c r="E2304" s="375" t="s">
        <v>717</v>
      </c>
      <c r="F2304" s="824">
        <v>0.26</v>
      </c>
      <c r="G2304" s="375" t="s">
        <v>390</v>
      </c>
      <c r="H2304" s="375" t="s">
        <v>401</v>
      </c>
      <c r="I2304" s="378">
        <v>1.188750499553023E-2</v>
      </c>
      <c r="J2304" s="375" t="s">
        <v>1023</v>
      </c>
      <c r="K2304" s="375" t="s">
        <v>477</v>
      </c>
      <c r="L2304" s="375" t="s">
        <v>1024</v>
      </c>
      <c r="M2304" s="375" t="s">
        <v>475</v>
      </c>
      <c r="N2304" s="831" t="s">
        <v>696</v>
      </c>
      <c r="U2304" s="862"/>
    </row>
    <row r="2305" spans="1:21" x14ac:dyDescent="0.4">
      <c r="A2305" s="428" t="s">
        <v>49</v>
      </c>
      <c r="B2305" s="375" t="s">
        <v>415</v>
      </c>
      <c r="C2305" s="375" t="s">
        <v>405</v>
      </c>
      <c r="D2305" s="375" t="s">
        <v>406</v>
      </c>
      <c r="E2305" s="375" t="s">
        <v>717</v>
      </c>
      <c r="F2305" s="824">
        <v>0.26</v>
      </c>
      <c r="G2305" s="375" t="s">
        <v>391</v>
      </c>
      <c r="H2305" s="375" t="s">
        <v>401</v>
      </c>
      <c r="I2305" s="378">
        <v>3.5042326505623552E-3</v>
      </c>
      <c r="J2305" s="375" t="s">
        <v>1023</v>
      </c>
      <c r="K2305" s="375" t="s">
        <v>477</v>
      </c>
      <c r="L2305" s="375" t="s">
        <v>1024</v>
      </c>
      <c r="M2305" s="375" t="s">
        <v>475</v>
      </c>
      <c r="N2305" s="831" t="s">
        <v>696</v>
      </c>
      <c r="U2305" s="862"/>
    </row>
    <row r="2306" spans="1:21" x14ac:dyDescent="0.4">
      <c r="A2306" s="428" t="s">
        <v>49</v>
      </c>
      <c r="B2306" s="375" t="s">
        <v>415</v>
      </c>
      <c r="C2306" s="375" t="s">
        <v>405</v>
      </c>
      <c r="D2306" s="375" t="s">
        <v>406</v>
      </c>
      <c r="E2306" s="375" t="s">
        <v>717</v>
      </c>
      <c r="F2306" s="824">
        <v>0.26</v>
      </c>
      <c r="G2306" s="375" t="s">
        <v>392</v>
      </c>
      <c r="H2306" s="375" t="s">
        <v>401</v>
      </c>
      <c r="I2306" s="378">
        <v>4.273829615951877E-3</v>
      </c>
      <c r="J2306" s="375" t="s">
        <v>1023</v>
      </c>
      <c r="K2306" s="375" t="s">
        <v>477</v>
      </c>
      <c r="L2306" s="375" t="s">
        <v>1024</v>
      </c>
      <c r="M2306" s="375" t="s">
        <v>475</v>
      </c>
      <c r="N2306" s="831" t="s">
        <v>696</v>
      </c>
      <c r="U2306" s="862"/>
    </row>
    <row r="2307" spans="1:21" x14ac:dyDescent="0.4">
      <c r="A2307" s="428" t="s">
        <v>49</v>
      </c>
      <c r="B2307" s="375" t="s">
        <v>415</v>
      </c>
      <c r="C2307" s="375" t="s">
        <v>405</v>
      </c>
      <c r="D2307" s="375" t="s">
        <v>406</v>
      </c>
      <c r="E2307" s="375" t="s">
        <v>717</v>
      </c>
      <c r="F2307" s="824">
        <v>0.26</v>
      </c>
      <c r="G2307" s="375" t="s">
        <v>393</v>
      </c>
      <c r="H2307" s="375" t="s">
        <v>401</v>
      </c>
      <c r="I2307" s="378">
        <v>1.5067635939761148E-4</v>
      </c>
      <c r="J2307" s="375" t="s">
        <v>1023</v>
      </c>
      <c r="K2307" s="375" t="s">
        <v>477</v>
      </c>
      <c r="L2307" s="375" t="s">
        <v>1024</v>
      </c>
      <c r="M2307" s="375" t="s">
        <v>475</v>
      </c>
      <c r="N2307" s="831" t="s">
        <v>696</v>
      </c>
      <c r="U2307" s="862"/>
    </row>
    <row r="2308" spans="1:21" x14ac:dyDescent="0.4">
      <c r="A2308" s="428" t="s">
        <v>49</v>
      </c>
      <c r="B2308" s="375" t="s">
        <v>415</v>
      </c>
      <c r="C2308" s="375" t="s">
        <v>405</v>
      </c>
      <c r="D2308" s="375" t="s">
        <v>406</v>
      </c>
      <c r="E2308" s="375" t="s">
        <v>717</v>
      </c>
      <c r="F2308" s="824">
        <v>0.26</v>
      </c>
      <c r="G2308" s="375" t="s">
        <v>394</v>
      </c>
      <c r="H2308" s="375" t="s">
        <v>401</v>
      </c>
      <c r="I2308" s="378">
        <v>2.8383353762428742E-4</v>
      </c>
      <c r="J2308" s="375" t="s">
        <v>1023</v>
      </c>
      <c r="K2308" s="375" t="s">
        <v>477</v>
      </c>
      <c r="L2308" s="375" t="s">
        <v>1024</v>
      </c>
      <c r="M2308" s="375" t="s">
        <v>475</v>
      </c>
      <c r="N2308" s="831" t="s">
        <v>696</v>
      </c>
      <c r="U2308" s="862"/>
    </row>
    <row r="2309" spans="1:21" x14ac:dyDescent="0.4">
      <c r="A2309" s="428" t="s">
        <v>49</v>
      </c>
      <c r="B2309" s="375" t="s">
        <v>415</v>
      </c>
      <c r="C2309" s="375" t="s">
        <v>405</v>
      </c>
      <c r="D2309" s="375" t="s">
        <v>406</v>
      </c>
      <c r="E2309" s="375" t="s">
        <v>717</v>
      </c>
      <c r="F2309" s="824">
        <v>0.26</v>
      </c>
      <c r="G2309" s="375" t="s">
        <v>395</v>
      </c>
      <c r="H2309" s="375" t="s">
        <v>401</v>
      </c>
      <c r="I2309" s="378">
        <v>1.5288506021842568E-5</v>
      </c>
      <c r="J2309" s="375" t="s">
        <v>1023</v>
      </c>
      <c r="K2309" s="375" t="s">
        <v>477</v>
      </c>
      <c r="L2309" s="375" t="s">
        <v>1024</v>
      </c>
      <c r="M2309" s="375" t="s">
        <v>475</v>
      </c>
      <c r="N2309" s="831" t="s">
        <v>696</v>
      </c>
      <c r="U2309" s="862"/>
    </row>
    <row r="2310" spans="1:21" x14ac:dyDescent="0.4">
      <c r="A2310" s="428" t="s">
        <v>49</v>
      </c>
      <c r="B2310" s="375" t="s">
        <v>415</v>
      </c>
      <c r="C2310" s="375" t="s">
        <v>405</v>
      </c>
      <c r="D2310" s="375" t="s">
        <v>406</v>
      </c>
      <c r="E2310" s="375" t="s">
        <v>717</v>
      </c>
      <c r="F2310" s="824">
        <v>0.26</v>
      </c>
      <c r="G2310" s="375" t="s">
        <v>396</v>
      </c>
      <c r="H2310" s="375" t="s">
        <v>401</v>
      </c>
      <c r="I2310" s="378">
        <v>2.1007891421229859E-5</v>
      </c>
      <c r="J2310" s="375" t="s">
        <v>1023</v>
      </c>
      <c r="K2310" s="375" t="s">
        <v>477</v>
      </c>
      <c r="L2310" s="375" t="s">
        <v>1024</v>
      </c>
      <c r="M2310" s="375" t="s">
        <v>475</v>
      </c>
      <c r="N2310" s="831" t="s">
        <v>696</v>
      </c>
      <c r="U2310" s="862"/>
    </row>
    <row r="2311" spans="1:21" x14ac:dyDescent="0.4">
      <c r="A2311" s="428" t="s">
        <v>49</v>
      </c>
      <c r="B2311" s="375" t="s">
        <v>415</v>
      </c>
      <c r="C2311" s="375" t="s">
        <v>405</v>
      </c>
      <c r="D2311" s="375" t="s">
        <v>406</v>
      </c>
      <c r="E2311" s="375" t="s">
        <v>717</v>
      </c>
      <c r="F2311" s="824">
        <v>0.26</v>
      </c>
      <c r="G2311" s="375" t="s">
        <v>1025</v>
      </c>
      <c r="H2311" s="375" t="s">
        <v>401</v>
      </c>
      <c r="I2311" s="378">
        <v>1.73436089844738</v>
      </c>
      <c r="J2311" s="375" t="s">
        <v>1023</v>
      </c>
      <c r="K2311" s="375" t="s">
        <v>477</v>
      </c>
      <c r="L2311" s="375" t="s">
        <v>1024</v>
      </c>
      <c r="M2311" s="375" t="s">
        <v>475</v>
      </c>
      <c r="N2311" s="831" t="s">
        <v>696</v>
      </c>
      <c r="U2311" s="862"/>
    </row>
    <row r="2312" spans="1:21" x14ac:dyDescent="0.4">
      <c r="A2312" s="428" t="s">
        <v>49</v>
      </c>
      <c r="B2312" s="375" t="s">
        <v>415</v>
      </c>
      <c r="C2312" s="375" t="s">
        <v>59</v>
      </c>
      <c r="D2312" s="375" t="s">
        <v>52</v>
      </c>
      <c r="E2312" s="375"/>
      <c r="F2312" s="824">
        <v>0.34799999999999998</v>
      </c>
      <c r="G2312" s="375" t="s">
        <v>387</v>
      </c>
      <c r="H2312" s="375" t="s">
        <v>400</v>
      </c>
      <c r="I2312" s="763">
        <v>1.200000284345204E-5</v>
      </c>
      <c r="J2312" s="375" t="s">
        <v>1023</v>
      </c>
      <c r="K2312" s="375" t="s">
        <v>477</v>
      </c>
      <c r="L2312" s="375" t="s">
        <v>1024</v>
      </c>
      <c r="M2312" s="375" t="s">
        <v>475</v>
      </c>
      <c r="N2312" s="831" t="s">
        <v>736</v>
      </c>
      <c r="U2312" s="862"/>
    </row>
    <row r="2313" spans="1:21" x14ac:dyDescent="0.4">
      <c r="A2313" s="428" t="s">
        <v>49</v>
      </c>
      <c r="B2313" s="375" t="s">
        <v>415</v>
      </c>
      <c r="C2313" s="375" t="s">
        <v>59</v>
      </c>
      <c r="D2313" s="375" t="s">
        <v>52</v>
      </c>
      <c r="E2313" s="375"/>
      <c r="F2313" s="824">
        <v>0.34799999999999998</v>
      </c>
      <c r="G2313" s="375" t="s">
        <v>388</v>
      </c>
      <c r="H2313" s="375" t="s">
        <v>400</v>
      </c>
      <c r="I2313" s="763">
        <v>9.9000023458479334E-5</v>
      </c>
      <c r="J2313" s="375" t="s">
        <v>1023</v>
      </c>
      <c r="K2313" s="375" t="s">
        <v>477</v>
      </c>
      <c r="L2313" s="375" t="s">
        <v>1024</v>
      </c>
      <c r="M2313" s="375" t="s">
        <v>475</v>
      </c>
      <c r="N2313" s="831" t="s">
        <v>736</v>
      </c>
      <c r="U2313" s="862"/>
    </row>
    <row r="2314" spans="1:21" x14ac:dyDescent="0.4">
      <c r="A2314" s="428" t="s">
        <v>49</v>
      </c>
      <c r="B2314" s="375" t="s">
        <v>415</v>
      </c>
      <c r="C2314" s="375" t="s">
        <v>59</v>
      </c>
      <c r="D2314" s="375" t="s">
        <v>52</v>
      </c>
      <c r="E2314" s="375"/>
      <c r="F2314" s="824">
        <v>0.34799999999999998</v>
      </c>
      <c r="G2314" s="375" t="s">
        <v>389</v>
      </c>
      <c r="H2314" s="375" t="s">
        <v>400</v>
      </c>
      <c r="I2314" s="763">
        <v>6.4300015236163851E-4</v>
      </c>
      <c r="J2314" s="375" t="s">
        <v>1023</v>
      </c>
      <c r="K2314" s="375" t="s">
        <v>477</v>
      </c>
      <c r="L2314" s="375" t="s">
        <v>1024</v>
      </c>
      <c r="M2314" s="375" t="s">
        <v>475</v>
      </c>
      <c r="N2314" s="831" t="s">
        <v>736</v>
      </c>
      <c r="U2314" s="862"/>
    </row>
    <row r="2315" spans="1:21" x14ac:dyDescent="0.4">
      <c r="A2315" s="428" t="s">
        <v>49</v>
      </c>
      <c r="B2315" s="375" t="s">
        <v>415</v>
      </c>
      <c r="C2315" s="375" t="s">
        <v>59</v>
      </c>
      <c r="D2315" s="375" t="s">
        <v>52</v>
      </c>
      <c r="E2315" s="375"/>
      <c r="F2315" s="824">
        <v>0.34799999999999998</v>
      </c>
      <c r="G2315" s="375" t="s">
        <v>390</v>
      </c>
      <c r="H2315" s="375" t="s">
        <v>400</v>
      </c>
      <c r="I2315" s="763">
        <v>1.8700004431046097E-4</v>
      </c>
      <c r="J2315" s="375" t="s">
        <v>1023</v>
      </c>
      <c r="K2315" s="375" t="s">
        <v>477</v>
      </c>
      <c r="L2315" s="375" t="s">
        <v>1024</v>
      </c>
      <c r="M2315" s="375" t="s">
        <v>475</v>
      </c>
      <c r="N2315" s="831" t="s">
        <v>736</v>
      </c>
      <c r="U2315" s="862"/>
    </row>
    <row r="2316" spans="1:21" x14ac:dyDescent="0.4">
      <c r="A2316" s="428" t="s">
        <v>49</v>
      </c>
      <c r="B2316" s="375" t="s">
        <v>415</v>
      </c>
      <c r="C2316" s="375" t="s">
        <v>59</v>
      </c>
      <c r="D2316" s="375" t="s">
        <v>52</v>
      </c>
      <c r="E2316" s="375"/>
      <c r="F2316" s="824">
        <v>0.34799999999999998</v>
      </c>
      <c r="G2316" s="375" t="s">
        <v>391</v>
      </c>
      <c r="H2316" s="375" t="s">
        <v>400</v>
      </c>
      <c r="I2316" s="763">
        <v>1.310000310410181E-4</v>
      </c>
      <c r="J2316" s="375" t="s">
        <v>1023</v>
      </c>
      <c r="K2316" s="375" t="s">
        <v>477</v>
      </c>
      <c r="L2316" s="375" t="s">
        <v>1024</v>
      </c>
      <c r="M2316" s="375" t="s">
        <v>475</v>
      </c>
      <c r="N2316" s="831" t="s">
        <v>736</v>
      </c>
      <c r="U2316" s="862"/>
    </row>
    <row r="2317" spans="1:21" x14ac:dyDescent="0.4">
      <c r="A2317" s="428" t="s">
        <v>49</v>
      </c>
      <c r="B2317" s="375" t="s">
        <v>415</v>
      </c>
      <c r="C2317" s="375" t="s">
        <v>59</v>
      </c>
      <c r="D2317" s="375" t="s">
        <v>52</v>
      </c>
      <c r="E2317" s="375"/>
      <c r="F2317" s="824">
        <v>0.34799999999999998</v>
      </c>
      <c r="G2317" s="375" t="s">
        <v>392</v>
      </c>
      <c r="H2317" s="375" t="s">
        <v>400</v>
      </c>
      <c r="I2317" s="763">
        <v>1.6670003950028794E-3</v>
      </c>
      <c r="J2317" s="375" t="s">
        <v>1023</v>
      </c>
      <c r="K2317" s="375" t="s">
        <v>477</v>
      </c>
      <c r="L2317" s="375" t="s">
        <v>1024</v>
      </c>
      <c r="M2317" s="375" t="s">
        <v>475</v>
      </c>
      <c r="N2317" s="831" t="s">
        <v>736</v>
      </c>
      <c r="U2317" s="862"/>
    </row>
    <row r="2318" spans="1:21" x14ac:dyDescent="0.4">
      <c r="A2318" s="428" t="s">
        <v>49</v>
      </c>
      <c r="B2318" s="375" t="s">
        <v>415</v>
      </c>
      <c r="C2318" s="375" t="s">
        <v>59</v>
      </c>
      <c r="D2318" s="375" t="s">
        <v>52</v>
      </c>
      <c r="E2318" s="375"/>
      <c r="F2318" s="824">
        <v>0.34799999999999998</v>
      </c>
      <c r="G2318" s="375" t="s">
        <v>393</v>
      </c>
      <c r="H2318" s="375" t="s">
        <v>400</v>
      </c>
      <c r="I2318" s="763">
        <v>5.633001334763779E-6</v>
      </c>
      <c r="J2318" s="375" t="s">
        <v>1023</v>
      </c>
      <c r="K2318" s="375" t="s">
        <v>477</v>
      </c>
      <c r="L2318" s="375" t="s">
        <v>1024</v>
      </c>
      <c r="M2318" s="375" t="s">
        <v>475</v>
      </c>
      <c r="N2318" s="831" t="s">
        <v>736</v>
      </c>
      <c r="U2318" s="862"/>
    </row>
    <row r="2319" spans="1:21" x14ac:dyDescent="0.4">
      <c r="A2319" s="428" t="s">
        <v>49</v>
      </c>
      <c r="B2319" s="375" t="s">
        <v>415</v>
      </c>
      <c r="C2319" s="375" t="s">
        <v>59</v>
      </c>
      <c r="D2319" s="375" t="s">
        <v>52</v>
      </c>
      <c r="E2319" s="375"/>
      <c r="F2319" s="824">
        <v>0.34799999999999998</v>
      </c>
      <c r="G2319" s="375" t="s">
        <v>394</v>
      </c>
      <c r="H2319" s="375" t="s">
        <v>400</v>
      </c>
      <c r="I2319" s="763">
        <v>1.0611002514322466E-5</v>
      </c>
      <c r="J2319" s="375" t="s">
        <v>1023</v>
      </c>
      <c r="K2319" s="375" t="s">
        <v>477</v>
      </c>
      <c r="L2319" s="375" t="s">
        <v>1024</v>
      </c>
      <c r="M2319" s="375" t="s">
        <v>475</v>
      </c>
      <c r="N2319" s="831" t="s">
        <v>736</v>
      </c>
      <c r="U2319" s="862"/>
    </row>
    <row r="2320" spans="1:21" x14ac:dyDescent="0.4">
      <c r="A2320" s="428" t="s">
        <v>49</v>
      </c>
      <c r="B2320" s="375" t="s">
        <v>415</v>
      </c>
      <c r="C2320" s="375" t="s">
        <v>59</v>
      </c>
      <c r="D2320" s="375" t="s">
        <v>52</v>
      </c>
      <c r="E2320" s="375"/>
      <c r="F2320" s="824">
        <v>0.34799999999999998</v>
      </c>
      <c r="G2320" s="375" t="s">
        <v>395</v>
      </c>
      <c r="H2320" s="375" t="s">
        <v>400</v>
      </c>
      <c r="I2320" s="763">
        <v>1.000000236954337E-5</v>
      </c>
      <c r="J2320" s="375" t="s">
        <v>1023</v>
      </c>
      <c r="K2320" s="375" t="s">
        <v>477</v>
      </c>
      <c r="L2320" s="375" t="s">
        <v>1024</v>
      </c>
      <c r="M2320" s="375" t="s">
        <v>475</v>
      </c>
      <c r="N2320" s="831" t="s">
        <v>736</v>
      </c>
      <c r="U2320" s="862"/>
    </row>
    <row r="2321" spans="1:21" x14ac:dyDescent="0.4">
      <c r="A2321" s="428" t="s">
        <v>49</v>
      </c>
      <c r="B2321" s="375" t="s">
        <v>415</v>
      </c>
      <c r="C2321" s="375" t="s">
        <v>59</v>
      </c>
      <c r="D2321" s="375" t="s">
        <v>52</v>
      </c>
      <c r="E2321" s="375"/>
      <c r="F2321" s="824">
        <v>0.34799999999999998</v>
      </c>
      <c r="G2321" s="375" t="s">
        <v>396</v>
      </c>
      <c r="H2321" s="375" t="s">
        <v>400</v>
      </c>
      <c r="I2321" s="763">
        <v>1.6000003791269388E-5</v>
      </c>
      <c r="J2321" s="375" t="s">
        <v>1023</v>
      </c>
      <c r="K2321" s="375" t="s">
        <v>477</v>
      </c>
      <c r="L2321" s="375" t="s">
        <v>1024</v>
      </c>
      <c r="M2321" s="375" t="s">
        <v>475</v>
      </c>
      <c r="N2321" s="831" t="s">
        <v>736</v>
      </c>
      <c r="U2321" s="862"/>
    </row>
    <row r="2322" spans="1:21" x14ac:dyDescent="0.4">
      <c r="A2322" s="428" t="s">
        <v>49</v>
      </c>
      <c r="B2322" s="375" t="s">
        <v>415</v>
      </c>
      <c r="C2322" s="375" t="s">
        <v>59</v>
      </c>
      <c r="D2322" s="375" t="s">
        <v>52</v>
      </c>
      <c r="E2322" s="375"/>
      <c r="F2322" s="824">
        <v>0.34799999999999998</v>
      </c>
      <c r="G2322" s="375" t="s">
        <v>1025</v>
      </c>
      <c r="H2322" s="375" t="s">
        <v>400</v>
      </c>
      <c r="I2322" s="763">
        <v>1.2950216327662356</v>
      </c>
      <c r="J2322" s="375" t="s">
        <v>1023</v>
      </c>
      <c r="K2322" s="375" t="s">
        <v>477</v>
      </c>
      <c r="L2322" s="375" t="s">
        <v>1024</v>
      </c>
      <c r="M2322" s="375" t="s">
        <v>475</v>
      </c>
      <c r="N2322" s="831" t="s">
        <v>736</v>
      </c>
      <c r="U2322" s="862"/>
    </row>
    <row r="2323" spans="1:21" x14ac:dyDescent="0.4">
      <c r="A2323" s="428" t="s">
        <v>49</v>
      </c>
      <c r="B2323" s="375" t="s">
        <v>415</v>
      </c>
      <c r="C2323" s="375" t="s">
        <v>59</v>
      </c>
      <c r="D2323" s="375" t="s">
        <v>52</v>
      </c>
      <c r="E2323" s="375"/>
      <c r="F2323" s="824">
        <v>0.34799999999999998</v>
      </c>
      <c r="G2323" s="375" t="s">
        <v>387</v>
      </c>
      <c r="H2323" s="375" t="s">
        <v>401</v>
      </c>
      <c r="I2323" s="378">
        <v>1.2811811401609445E-5</v>
      </c>
      <c r="J2323" s="375" t="s">
        <v>1023</v>
      </c>
      <c r="K2323" s="375" t="s">
        <v>477</v>
      </c>
      <c r="L2323" s="375" t="s">
        <v>1024</v>
      </c>
      <c r="M2323" s="375" t="s">
        <v>475</v>
      </c>
      <c r="N2323" s="831" t="s">
        <v>740</v>
      </c>
      <c r="U2323" s="862"/>
    </row>
    <row r="2324" spans="1:21" x14ac:dyDescent="0.4">
      <c r="A2324" s="428" t="s">
        <v>49</v>
      </c>
      <c r="B2324" s="375" t="s">
        <v>415</v>
      </c>
      <c r="C2324" s="375" t="s">
        <v>59</v>
      </c>
      <c r="D2324" s="375" t="s">
        <v>52</v>
      </c>
      <c r="E2324" s="375"/>
      <c r="F2324" s="824">
        <v>0.34799999999999998</v>
      </c>
      <c r="G2324" s="375" t="s">
        <v>388</v>
      </c>
      <c r="H2324" s="375" t="s">
        <v>401</v>
      </c>
      <c r="I2324" s="378">
        <v>1.0446174914670799E-4</v>
      </c>
      <c r="J2324" s="375" t="s">
        <v>1023</v>
      </c>
      <c r="K2324" s="375" t="s">
        <v>477</v>
      </c>
      <c r="L2324" s="375" t="s">
        <v>1024</v>
      </c>
      <c r="M2324" s="375" t="s">
        <v>475</v>
      </c>
      <c r="N2324" s="831" t="s">
        <v>740</v>
      </c>
      <c r="U2324" s="862"/>
    </row>
    <row r="2325" spans="1:21" x14ac:dyDescent="0.4">
      <c r="A2325" s="428" t="s">
        <v>49</v>
      </c>
      <c r="B2325" s="375" t="s">
        <v>415</v>
      </c>
      <c r="C2325" s="375" t="s">
        <v>59</v>
      </c>
      <c r="D2325" s="375" t="s">
        <v>52</v>
      </c>
      <c r="E2325" s="375"/>
      <c r="F2325" s="824">
        <v>0.34799999999999998</v>
      </c>
      <c r="G2325" s="375" t="s">
        <v>389</v>
      </c>
      <c r="H2325" s="375" t="s">
        <v>401</v>
      </c>
      <c r="I2325" s="378">
        <v>6.4382852515930042E-4</v>
      </c>
      <c r="J2325" s="375" t="s">
        <v>1023</v>
      </c>
      <c r="K2325" s="375" t="s">
        <v>477</v>
      </c>
      <c r="L2325" s="375" t="s">
        <v>1024</v>
      </c>
      <c r="M2325" s="375" t="s">
        <v>475</v>
      </c>
      <c r="N2325" s="831" t="s">
        <v>740</v>
      </c>
      <c r="U2325" s="862"/>
    </row>
    <row r="2326" spans="1:21" x14ac:dyDescent="0.4">
      <c r="A2326" s="428" t="s">
        <v>49</v>
      </c>
      <c r="B2326" s="375" t="s">
        <v>415</v>
      </c>
      <c r="C2326" s="375" t="s">
        <v>59</v>
      </c>
      <c r="D2326" s="375" t="s">
        <v>52</v>
      </c>
      <c r="E2326" s="375"/>
      <c r="F2326" s="824">
        <v>0.34799999999999998</v>
      </c>
      <c r="G2326" s="375" t="s">
        <v>390</v>
      </c>
      <c r="H2326" s="375" t="s">
        <v>401</v>
      </c>
      <c r="I2326" s="378">
        <v>1.8750222316448961E-4</v>
      </c>
      <c r="J2326" s="375" t="s">
        <v>1023</v>
      </c>
      <c r="K2326" s="375" t="s">
        <v>477</v>
      </c>
      <c r="L2326" s="375" t="s">
        <v>1024</v>
      </c>
      <c r="M2326" s="375" t="s">
        <v>475</v>
      </c>
      <c r="N2326" s="831" t="s">
        <v>740</v>
      </c>
      <c r="U2326" s="862"/>
    </row>
    <row r="2327" spans="1:21" x14ac:dyDescent="0.4">
      <c r="A2327" s="428" t="s">
        <v>49</v>
      </c>
      <c r="B2327" s="375" t="s">
        <v>415</v>
      </c>
      <c r="C2327" s="375" t="s">
        <v>59</v>
      </c>
      <c r="D2327" s="375" t="s">
        <v>52</v>
      </c>
      <c r="E2327" s="375"/>
      <c r="F2327" s="824">
        <v>0.34799999999999998</v>
      </c>
      <c r="G2327" s="375" t="s">
        <v>391</v>
      </c>
      <c r="H2327" s="375" t="s">
        <v>401</v>
      </c>
      <c r="I2327" s="378">
        <v>1.3123185131537704E-4</v>
      </c>
      <c r="J2327" s="375" t="s">
        <v>1023</v>
      </c>
      <c r="K2327" s="375" t="s">
        <v>477</v>
      </c>
      <c r="L2327" s="375" t="s">
        <v>1024</v>
      </c>
      <c r="M2327" s="375" t="s">
        <v>475</v>
      </c>
      <c r="N2327" s="831" t="s">
        <v>740</v>
      </c>
      <c r="U2327" s="862"/>
    </row>
    <row r="2328" spans="1:21" x14ac:dyDescent="0.4">
      <c r="A2328" s="428" t="s">
        <v>49</v>
      </c>
      <c r="B2328" s="375" t="s">
        <v>415</v>
      </c>
      <c r="C2328" s="375" t="s">
        <v>59</v>
      </c>
      <c r="D2328" s="375" t="s">
        <v>52</v>
      </c>
      <c r="E2328" s="375"/>
      <c r="F2328" s="824">
        <v>0.34799999999999998</v>
      </c>
      <c r="G2328" s="375" t="s">
        <v>392</v>
      </c>
      <c r="H2328" s="375" t="s">
        <v>401</v>
      </c>
      <c r="I2328" s="378">
        <v>1.6698289989227836E-3</v>
      </c>
      <c r="J2328" s="375" t="s">
        <v>1023</v>
      </c>
      <c r="K2328" s="375" t="s">
        <v>477</v>
      </c>
      <c r="L2328" s="375" t="s">
        <v>1024</v>
      </c>
      <c r="M2328" s="375" t="s">
        <v>475</v>
      </c>
      <c r="N2328" s="831" t="s">
        <v>740</v>
      </c>
      <c r="U2328" s="862"/>
    </row>
    <row r="2329" spans="1:21" x14ac:dyDescent="0.4">
      <c r="A2329" s="428" t="s">
        <v>49</v>
      </c>
      <c r="B2329" s="375" t="s">
        <v>415</v>
      </c>
      <c r="C2329" s="375" t="s">
        <v>59</v>
      </c>
      <c r="D2329" s="375" t="s">
        <v>52</v>
      </c>
      <c r="E2329" s="375"/>
      <c r="F2329" s="824">
        <v>0.34799999999999998</v>
      </c>
      <c r="G2329" s="375" t="s">
        <v>393</v>
      </c>
      <c r="H2329" s="375" t="s">
        <v>401</v>
      </c>
      <c r="I2329" s="378">
        <v>5.6373250299914235E-6</v>
      </c>
      <c r="J2329" s="375" t="s">
        <v>1023</v>
      </c>
      <c r="K2329" s="375" t="s">
        <v>477</v>
      </c>
      <c r="L2329" s="375" t="s">
        <v>1024</v>
      </c>
      <c r="M2329" s="375" t="s">
        <v>475</v>
      </c>
      <c r="N2329" s="831" t="s">
        <v>740</v>
      </c>
      <c r="U2329" s="862"/>
    </row>
    <row r="2330" spans="1:21" x14ac:dyDescent="0.4">
      <c r="A2330" s="428" t="s">
        <v>49</v>
      </c>
      <c r="B2330" s="375" t="s">
        <v>415</v>
      </c>
      <c r="C2330" s="375" t="s">
        <v>59</v>
      </c>
      <c r="D2330" s="375" t="s">
        <v>52</v>
      </c>
      <c r="E2330" s="375"/>
      <c r="F2330" s="824">
        <v>0.34799999999999998</v>
      </c>
      <c r="G2330" s="375" t="s">
        <v>394</v>
      </c>
      <c r="H2330" s="375" t="s">
        <v>401</v>
      </c>
      <c r="I2330" s="378">
        <v>1.0620472885282231E-5</v>
      </c>
      <c r="J2330" s="375" t="s">
        <v>1023</v>
      </c>
      <c r="K2330" s="375" t="s">
        <v>477</v>
      </c>
      <c r="L2330" s="375" t="s">
        <v>1024</v>
      </c>
      <c r="M2330" s="375" t="s">
        <v>475</v>
      </c>
      <c r="N2330" s="831" t="s">
        <v>740</v>
      </c>
      <c r="U2330" s="862"/>
    </row>
    <row r="2331" spans="1:21" x14ac:dyDescent="0.4">
      <c r="A2331" s="428" t="s">
        <v>49</v>
      </c>
      <c r="B2331" s="375" t="s">
        <v>415</v>
      </c>
      <c r="C2331" s="375" t="s">
        <v>59</v>
      </c>
      <c r="D2331" s="375" t="s">
        <v>52</v>
      </c>
      <c r="E2331" s="375"/>
      <c r="F2331" s="824">
        <v>0.34799999999999998</v>
      </c>
      <c r="G2331" s="375" t="s">
        <v>395</v>
      </c>
      <c r="H2331" s="375" t="s">
        <v>401</v>
      </c>
      <c r="I2331" s="378">
        <v>1.1288505074025222E-5</v>
      </c>
      <c r="J2331" s="375" t="s">
        <v>1023</v>
      </c>
      <c r="K2331" s="375" t="s">
        <v>477</v>
      </c>
      <c r="L2331" s="375" t="s">
        <v>1024</v>
      </c>
      <c r="M2331" s="375" t="s">
        <v>475</v>
      </c>
      <c r="N2331" s="831" t="s">
        <v>740</v>
      </c>
      <c r="U2331" s="862"/>
    </row>
    <row r="2332" spans="1:21" x14ac:dyDescent="0.4">
      <c r="A2332" s="428" t="s">
        <v>49</v>
      </c>
      <c r="B2332" s="375" t="s">
        <v>415</v>
      </c>
      <c r="C2332" s="375" t="s">
        <v>59</v>
      </c>
      <c r="D2332" s="375" t="s">
        <v>52</v>
      </c>
      <c r="E2332" s="375"/>
      <c r="F2332" s="824">
        <v>0.34799999999999998</v>
      </c>
      <c r="G2332" s="375" t="s">
        <v>396</v>
      </c>
      <c r="H2332" s="375" t="s">
        <v>401</v>
      </c>
      <c r="I2332" s="378">
        <v>1.6007890236458171E-5</v>
      </c>
      <c r="J2332" s="375" t="s">
        <v>1023</v>
      </c>
      <c r="K2332" s="375" t="s">
        <v>477</v>
      </c>
      <c r="L2332" s="375" t="s">
        <v>1024</v>
      </c>
      <c r="M2332" s="375" t="s">
        <v>475</v>
      </c>
      <c r="N2332" s="831" t="s">
        <v>740</v>
      </c>
      <c r="U2332" s="862"/>
    </row>
    <row r="2333" spans="1:21" x14ac:dyDescent="0.4">
      <c r="A2333" s="428" t="s">
        <v>49</v>
      </c>
      <c r="B2333" s="375" t="s">
        <v>415</v>
      </c>
      <c r="C2333" s="375" t="s">
        <v>59</v>
      </c>
      <c r="D2333" s="375" t="s">
        <v>52</v>
      </c>
      <c r="E2333" s="375"/>
      <c r="F2333" s="824">
        <v>0.34799999999999998</v>
      </c>
      <c r="G2333" s="375" t="s">
        <v>1025</v>
      </c>
      <c r="H2333" s="375" t="s">
        <v>401</v>
      </c>
      <c r="I2333" s="378">
        <v>1.2960732345813306</v>
      </c>
      <c r="J2333" s="375" t="s">
        <v>1023</v>
      </c>
      <c r="K2333" s="375" t="s">
        <v>477</v>
      </c>
      <c r="L2333" s="375" t="s">
        <v>1024</v>
      </c>
      <c r="M2333" s="375" t="s">
        <v>475</v>
      </c>
      <c r="N2333" s="831" t="s">
        <v>740</v>
      </c>
      <c r="U2333" s="862"/>
    </row>
    <row r="2334" spans="1:21" x14ac:dyDescent="0.4">
      <c r="A2334" s="428" t="s">
        <v>49</v>
      </c>
      <c r="B2334" s="375" t="s">
        <v>415</v>
      </c>
      <c r="C2334" s="375" t="s">
        <v>59</v>
      </c>
      <c r="D2334" s="375" t="s">
        <v>53</v>
      </c>
      <c r="E2334" s="375"/>
      <c r="F2334" s="824">
        <v>0.34799999999999998</v>
      </c>
      <c r="G2334" s="375" t="s">
        <v>387</v>
      </c>
      <c r="H2334" s="375" t="s">
        <v>400</v>
      </c>
      <c r="I2334" s="763">
        <v>1.0000002369543367E-6</v>
      </c>
      <c r="J2334" s="375" t="s">
        <v>1023</v>
      </c>
      <c r="K2334" s="375" t="s">
        <v>477</v>
      </c>
      <c r="L2334" s="375" t="s">
        <v>1024</v>
      </c>
      <c r="M2334" s="375" t="s">
        <v>475</v>
      </c>
      <c r="N2334" s="831" t="s">
        <v>692</v>
      </c>
      <c r="U2334" s="862"/>
    </row>
    <row r="2335" spans="1:21" x14ac:dyDescent="0.4">
      <c r="A2335" s="428" t="s">
        <v>49</v>
      </c>
      <c r="B2335" s="375" t="s">
        <v>415</v>
      </c>
      <c r="C2335" s="375" t="s">
        <v>59</v>
      </c>
      <c r="D2335" s="375" t="s">
        <v>53</v>
      </c>
      <c r="E2335" s="375"/>
      <c r="F2335" s="824">
        <v>0.34799999999999998</v>
      </c>
      <c r="G2335" s="375" t="s">
        <v>388</v>
      </c>
      <c r="H2335" s="375" t="s">
        <v>400</v>
      </c>
      <c r="I2335" s="763">
        <v>1.7000004028223725E-5</v>
      </c>
      <c r="J2335" s="375" t="s">
        <v>1023</v>
      </c>
      <c r="K2335" s="375" t="s">
        <v>477</v>
      </c>
      <c r="L2335" s="375" t="s">
        <v>1024</v>
      </c>
      <c r="M2335" s="375" t="s">
        <v>475</v>
      </c>
      <c r="N2335" s="831" t="s">
        <v>692</v>
      </c>
      <c r="U2335" s="862"/>
    </row>
    <row r="2336" spans="1:21" x14ac:dyDescent="0.4">
      <c r="A2336" s="428" t="s">
        <v>49</v>
      </c>
      <c r="B2336" s="375" t="s">
        <v>415</v>
      </c>
      <c r="C2336" s="375" t="s">
        <v>59</v>
      </c>
      <c r="D2336" s="375" t="s">
        <v>53</v>
      </c>
      <c r="E2336" s="375"/>
      <c r="F2336" s="824">
        <v>0.34799999999999998</v>
      </c>
      <c r="G2336" s="375" t="s">
        <v>389</v>
      </c>
      <c r="H2336" s="375" t="s">
        <v>400</v>
      </c>
      <c r="I2336" s="763">
        <v>1.1700002772365742E-4</v>
      </c>
      <c r="J2336" s="375" t="s">
        <v>1023</v>
      </c>
      <c r="K2336" s="375" t="s">
        <v>477</v>
      </c>
      <c r="L2336" s="375" t="s">
        <v>1024</v>
      </c>
      <c r="M2336" s="375" t="s">
        <v>475</v>
      </c>
      <c r="N2336" s="831" t="s">
        <v>692</v>
      </c>
      <c r="U2336" s="862"/>
    </row>
    <row r="2337" spans="1:21" x14ac:dyDescent="0.4">
      <c r="A2337" s="428" t="s">
        <v>49</v>
      </c>
      <c r="B2337" s="375" t="s">
        <v>415</v>
      </c>
      <c r="C2337" s="375" t="s">
        <v>59</v>
      </c>
      <c r="D2337" s="375" t="s">
        <v>53</v>
      </c>
      <c r="E2337" s="375"/>
      <c r="F2337" s="824">
        <v>0.34799999999999998</v>
      </c>
      <c r="G2337" s="375" t="s">
        <v>390</v>
      </c>
      <c r="H2337" s="375" t="s">
        <v>400</v>
      </c>
      <c r="I2337" s="763">
        <v>1.9500004620609565E-3</v>
      </c>
      <c r="J2337" s="375" t="s">
        <v>1023</v>
      </c>
      <c r="K2337" s="375" t="s">
        <v>477</v>
      </c>
      <c r="L2337" s="375" t="s">
        <v>1024</v>
      </c>
      <c r="M2337" s="375" t="s">
        <v>475</v>
      </c>
      <c r="N2337" s="831" t="s">
        <v>692</v>
      </c>
      <c r="U2337" s="862"/>
    </row>
    <row r="2338" spans="1:21" x14ac:dyDescent="0.4">
      <c r="A2338" s="428" t="s">
        <v>49</v>
      </c>
      <c r="B2338" s="375" t="s">
        <v>415</v>
      </c>
      <c r="C2338" s="375" t="s">
        <v>59</v>
      </c>
      <c r="D2338" s="375" t="s">
        <v>53</v>
      </c>
      <c r="E2338" s="375"/>
      <c r="F2338" s="824">
        <v>0.34799999999999998</v>
      </c>
      <c r="G2338" s="375" t="s">
        <v>391</v>
      </c>
      <c r="H2338" s="375" t="s">
        <v>400</v>
      </c>
      <c r="I2338" s="763">
        <v>5.680001345900632E-4</v>
      </c>
      <c r="J2338" s="375" t="s">
        <v>1023</v>
      </c>
      <c r="K2338" s="375" t="s">
        <v>477</v>
      </c>
      <c r="L2338" s="375" t="s">
        <v>1024</v>
      </c>
      <c r="M2338" s="375" t="s">
        <v>475</v>
      </c>
      <c r="N2338" s="831" t="s">
        <v>692</v>
      </c>
      <c r="U2338" s="862"/>
    </row>
    <row r="2339" spans="1:21" x14ac:dyDescent="0.4">
      <c r="A2339" s="428" t="s">
        <v>49</v>
      </c>
      <c r="B2339" s="375" t="s">
        <v>415</v>
      </c>
      <c r="C2339" s="375" t="s">
        <v>59</v>
      </c>
      <c r="D2339" s="375" t="s">
        <v>53</v>
      </c>
      <c r="E2339" s="375"/>
      <c r="F2339" s="824">
        <v>0.34799999999999998</v>
      </c>
      <c r="G2339" s="375" t="s">
        <v>392</v>
      </c>
      <c r="H2339" s="375" t="s">
        <v>400</v>
      </c>
      <c r="I2339" s="763">
        <v>4.0000009478173478E-5</v>
      </c>
      <c r="J2339" s="375" t="s">
        <v>1023</v>
      </c>
      <c r="K2339" s="375" t="s">
        <v>477</v>
      </c>
      <c r="L2339" s="375" t="s">
        <v>1024</v>
      </c>
      <c r="M2339" s="375" t="s">
        <v>475</v>
      </c>
      <c r="N2339" s="831" t="s">
        <v>692</v>
      </c>
      <c r="U2339" s="862"/>
    </row>
    <row r="2340" spans="1:21" x14ac:dyDescent="0.4">
      <c r="A2340" s="428" t="s">
        <v>49</v>
      </c>
      <c r="B2340" s="375" t="s">
        <v>415</v>
      </c>
      <c r="C2340" s="375" t="s">
        <v>59</v>
      </c>
      <c r="D2340" s="375" t="s">
        <v>53</v>
      </c>
      <c r="E2340" s="375"/>
      <c r="F2340" s="824">
        <v>0.34799999999999998</v>
      </c>
      <c r="G2340" s="375" t="s">
        <v>393</v>
      </c>
      <c r="H2340" s="375" t="s">
        <v>400</v>
      </c>
      <c r="I2340" s="763">
        <v>2.4424005787372716E-5</v>
      </c>
      <c r="J2340" s="375" t="s">
        <v>1023</v>
      </c>
      <c r="K2340" s="375" t="s">
        <v>477</v>
      </c>
      <c r="L2340" s="375" t="s">
        <v>1024</v>
      </c>
      <c r="M2340" s="375" t="s">
        <v>475</v>
      </c>
      <c r="N2340" s="831" t="s">
        <v>692</v>
      </c>
      <c r="U2340" s="862"/>
    </row>
    <row r="2341" spans="1:21" x14ac:dyDescent="0.4">
      <c r="A2341" s="428" t="s">
        <v>49</v>
      </c>
      <c r="B2341" s="375" t="s">
        <v>415</v>
      </c>
      <c r="C2341" s="375" t="s">
        <v>59</v>
      </c>
      <c r="D2341" s="375" t="s">
        <v>53</v>
      </c>
      <c r="E2341" s="375"/>
      <c r="F2341" s="824">
        <v>0.34799999999999998</v>
      </c>
      <c r="G2341" s="375" t="s">
        <v>394</v>
      </c>
      <c r="H2341" s="375" t="s">
        <v>400</v>
      </c>
      <c r="I2341" s="763">
        <v>4.6008010901795116E-5</v>
      </c>
      <c r="J2341" s="375" t="s">
        <v>1023</v>
      </c>
      <c r="K2341" s="375" t="s">
        <v>477</v>
      </c>
      <c r="L2341" s="375" t="s">
        <v>1024</v>
      </c>
      <c r="M2341" s="375" t="s">
        <v>475</v>
      </c>
      <c r="N2341" s="831" t="s">
        <v>692</v>
      </c>
      <c r="U2341" s="862"/>
    </row>
    <row r="2342" spans="1:21" x14ac:dyDescent="0.4">
      <c r="A2342" s="428" t="s">
        <v>49</v>
      </c>
      <c r="B2342" s="375" t="s">
        <v>415</v>
      </c>
      <c r="C2342" s="375" t="s">
        <v>59</v>
      </c>
      <c r="D2342" s="375" t="s">
        <v>53</v>
      </c>
      <c r="E2342" s="375"/>
      <c r="F2342" s="824">
        <v>0.34799999999999998</v>
      </c>
      <c r="G2342" s="375" t="s">
        <v>395</v>
      </c>
      <c r="H2342" s="375" t="s">
        <v>400</v>
      </c>
      <c r="I2342" s="763">
        <v>1.000000236954337E-5</v>
      </c>
      <c r="J2342" s="375" t="s">
        <v>1023</v>
      </c>
      <c r="K2342" s="375" t="s">
        <v>477</v>
      </c>
      <c r="L2342" s="375" t="s">
        <v>1024</v>
      </c>
      <c r="M2342" s="375" t="s">
        <v>475</v>
      </c>
      <c r="N2342" s="831" t="s">
        <v>692</v>
      </c>
      <c r="U2342" s="862"/>
    </row>
    <row r="2343" spans="1:21" x14ac:dyDescent="0.4">
      <c r="A2343" s="428" t="s">
        <v>49</v>
      </c>
      <c r="B2343" s="375" t="s">
        <v>415</v>
      </c>
      <c r="C2343" s="375" t="s">
        <v>59</v>
      </c>
      <c r="D2343" s="375" t="s">
        <v>53</v>
      </c>
      <c r="E2343" s="375"/>
      <c r="F2343" s="824">
        <v>0.34799999999999998</v>
      </c>
      <c r="G2343" s="375" t="s">
        <v>396</v>
      </c>
      <c r="H2343" s="375" t="s">
        <v>400</v>
      </c>
      <c r="I2343" s="763">
        <v>1.6000003791269388E-5</v>
      </c>
      <c r="J2343" s="375" t="s">
        <v>1023</v>
      </c>
      <c r="K2343" s="375" t="s">
        <v>477</v>
      </c>
      <c r="L2343" s="375" t="s">
        <v>1024</v>
      </c>
      <c r="M2343" s="375" t="s">
        <v>475</v>
      </c>
      <c r="N2343" s="831" t="s">
        <v>692</v>
      </c>
      <c r="U2343" s="862"/>
    </row>
    <row r="2344" spans="1:21" x14ac:dyDescent="0.4">
      <c r="A2344" s="428" t="s">
        <v>49</v>
      </c>
      <c r="B2344" s="375" t="s">
        <v>415</v>
      </c>
      <c r="C2344" s="375" t="s">
        <v>59</v>
      </c>
      <c r="D2344" s="375" t="s">
        <v>53</v>
      </c>
      <c r="E2344" s="375"/>
      <c r="F2344" s="824">
        <v>0.34799999999999998</v>
      </c>
      <c r="G2344" s="375" t="s">
        <v>1025</v>
      </c>
      <c r="H2344" s="375" t="s">
        <v>400</v>
      </c>
      <c r="I2344" s="763">
        <v>1.2952370581536388</v>
      </c>
      <c r="J2344" s="375" t="s">
        <v>1023</v>
      </c>
      <c r="K2344" s="375" t="s">
        <v>477</v>
      </c>
      <c r="L2344" s="375" t="s">
        <v>1024</v>
      </c>
      <c r="M2344" s="375" t="s">
        <v>475</v>
      </c>
      <c r="N2344" s="831" t="s">
        <v>692</v>
      </c>
      <c r="U2344" s="862"/>
    </row>
    <row r="2345" spans="1:21" x14ac:dyDescent="0.4">
      <c r="A2345" s="428" t="s">
        <v>49</v>
      </c>
      <c r="B2345" s="375" t="s">
        <v>415</v>
      </c>
      <c r="C2345" s="375" t="s">
        <v>59</v>
      </c>
      <c r="D2345" s="375" t="s">
        <v>53</v>
      </c>
      <c r="E2345" s="375"/>
      <c r="F2345" s="824">
        <v>0.34799999999999998</v>
      </c>
      <c r="G2345" s="375" t="s">
        <v>387</v>
      </c>
      <c r="H2345" s="375" t="s">
        <v>401</v>
      </c>
      <c r="I2345" s="378">
        <v>1.8118087951117418E-6</v>
      </c>
      <c r="J2345" s="375" t="s">
        <v>1023</v>
      </c>
      <c r="K2345" s="375" t="s">
        <v>477</v>
      </c>
      <c r="L2345" s="375" t="s">
        <v>1024</v>
      </c>
      <c r="M2345" s="375" t="s">
        <v>475</v>
      </c>
      <c r="N2345" s="831" t="s">
        <v>693</v>
      </c>
      <c r="U2345" s="862"/>
    </row>
    <row r="2346" spans="1:21" x14ac:dyDescent="0.4">
      <c r="A2346" s="428" t="s">
        <v>49</v>
      </c>
      <c r="B2346" s="375" t="s">
        <v>415</v>
      </c>
      <c r="C2346" s="375" t="s">
        <v>59</v>
      </c>
      <c r="D2346" s="375" t="s">
        <v>53</v>
      </c>
      <c r="E2346" s="375"/>
      <c r="F2346" s="824">
        <v>0.34799999999999998</v>
      </c>
      <c r="G2346" s="375" t="s">
        <v>388</v>
      </c>
      <c r="H2346" s="375" t="s">
        <v>401</v>
      </c>
      <c r="I2346" s="378">
        <v>2.2461729716452378E-5</v>
      </c>
      <c r="J2346" s="375" t="s">
        <v>1023</v>
      </c>
      <c r="K2346" s="375" t="s">
        <v>477</v>
      </c>
      <c r="L2346" s="375" t="s">
        <v>1024</v>
      </c>
      <c r="M2346" s="375" t="s">
        <v>475</v>
      </c>
      <c r="N2346" s="831" t="s">
        <v>693</v>
      </c>
      <c r="U2346" s="862"/>
    </row>
    <row r="2347" spans="1:21" x14ac:dyDescent="0.4">
      <c r="A2347" s="428" t="s">
        <v>49</v>
      </c>
      <c r="B2347" s="375" t="s">
        <v>415</v>
      </c>
      <c r="C2347" s="375" t="s">
        <v>59</v>
      </c>
      <c r="D2347" s="375" t="s">
        <v>53</v>
      </c>
      <c r="E2347" s="375"/>
      <c r="F2347" s="824">
        <v>0.34799999999999998</v>
      </c>
      <c r="G2347" s="375" t="s">
        <v>389</v>
      </c>
      <c r="H2347" s="375" t="s">
        <v>401</v>
      </c>
      <c r="I2347" s="378">
        <v>1.1782840052131931E-4</v>
      </c>
      <c r="J2347" s="375" t="s">
        <v>1023</v>
      </c>
      <c r="K2347" s="375" t="s">
        <v>477</v>
      </c>
      <c r="L2347" s="375" t="s">
        <v>1024</v>
      </c>
      <c r="M2347" s="375" t="s">
        <v>475</v>
      </c>
      <c r="N2347" s="831" t="s">
        <v>693</v>
      </c>
      <c r="U2347" s="862"/>
    </row>
    <row r="2348" spans="1:21" x14ac:dyDescent="0.4">
      <c r="A2348" s="428" t="s">
        <v>49</v>
      </c>
      <c r="B2348" s="375" t="s">
        <v>415</v>
      </c>
      <c r="C2348" s="375" t="s">
        <v>59</v>
      </c>
      <c r="D2348" s="375" t="s">
        <v>53</v>
      </c>
      <c r="E2348" s="375"/>
      <c r="F2348" s="824">
        <v>0.34799999999999998</v>
      </c>
      <c r="G2348" s="375" t="s">
        <v>390</v>
      </c>
      <c r="H2348" s="375" t="s">
        <v>401</v>
      </c>
      <c r="I2348" s="378">
        <v>1.9505026409149856E-3</v>
      </c>
      <c r="J2348" s="375" t="s">
        <v>1023</v>
      </c>
      <c r="K2348" s="375" t="s">
        <v>477</v>
      </c>
      <c r="L2348" s="375" t="s">
        <v>1024</v>
      </c>
      <c r="M2348" s="375" t="s">
        <v>475</v>
      </c>
      <c r="N2348" s="831" t="s">
        <v>693</v>
      </c>
      <c r="U2348" s="862"/>
    </row>
    <row r="2349" spans="1:21" x14ac:dyDescent="0.4">
      <c r="A2349" s="428" t="s">
        <v>49</v>
      </c>
      <c r="B2349" s="375" t="s">
        <v>415</v>
      </c>
      <c r="C2349" s="375" t="s">
        <v>59</v>
      </c>
      <c r="D2349" s="375" t="s">
        <v>53</v>
      </c>
      <c r="E2349" s="375"/>
      <c r="F2349" s="824">
        <v>0.34799999999999998</v>
      </c>
      <c r="G2349" s="375" t="s">
        <v>391</v>
      </c>
      <c r="H2349" s="375" t="s">
        <v>401</v>
      </c>
      <c r="I2349" s="378">
        <v>5.6823195486442222E-4</v>
      </c>
      <c r="J2349" s="375" t="s">
        <v>1023</v>
      </c>
      <c r="K2349" s="375" t="s">
        <v>477</v>
      </c>
      <c r="L2349" s="375" t="s">
        <v>1024</v>
      </c>
      <c r="M2349" s="375" t="s">
        <v>475</v>
      </c>
      <c r="N2349" s="831" t="s">
        <v>693</v>
      </c>
      <c r="U2349" s="862"/>
    </row>
    <row r="2350" spans="1:21" x14ac:dyDescent="0.4">
      <c r="A2350" s="428" t="s">
        <v>49</v>
      </c>
      <c r="B2350" s="375" t="s">
        <v>415</v>
      </c>
      <c r="C2350" s="375" t="s">
        <v>59</v>
      </c>
      <c r="D2350" s="375" t="s">
        <v>53</v>
      </c>
      <c r="E2350" s="375"/>
      <c r="F2350" s="824">
        <v>0.34799999999999998</v>
      </c>
      <c r="G2350" s="375" t="s">
        <v>392</v>
      </c>
      <c r="H2350" s="375" t="s">
        <v>401</v>
      </c>
      <c r="I2350" s="378">
        <v>4.2828613398077656E-5</v>
      </c>
      <c r="J2350" s="375" t="s">
        <v>1023</v>
      </c>
      <c r="K2350" s="375" t="s">
        <v>477</v>
      </c>
      <c r="L2350" s="375" t="s">
        <v>1024</v>
      </c>
      <c r="M2350" s="375" t="s">
        <v>475</v>
      </c>
      <c r="N2350" s="831" t="s">
        <v>693</v>
      </c>
      <c r="U2350" s="862"/>
    </row>
    <row r="2351" spans="1:21" x14ac:dyDescent="0.4">
      <c r="A2351" s="428" t="s">
        <v>49</v>
      </c>
      <c r="B2351" s="375" t="s">
        <v>415</v>
      </c>
      <c r="C2351" s="375" t="s">
        <v>59</v>
      </c>
      <c r="D2351" s="375" t="s">
        <v>53</v>
      </c>
      <c r="E2351" s="375"/>
      <c r="F2351" s="824">
        <v>0.34799999999999998</v>
      </c>
      <c r="G2351" s="375" t="s">
        <v>393</v>
      </c>
      <c r="H2351" s="375" t="s">
        <v>401</v>
      </c>
      <c r="I2351" s="378">
        <v>2.4428329482600363E-5</v>
      </c>
      <c r="J2351" s="375" t="s">
        <v>1023</v>
      </c>
      <c r="K2351" s="375" t="s">
        <v>477</v>
      </c>
      <c r="L2351" s="375" t="s">
        <v>1024</v>
      </c>
      <c r="M2351" s="375" t="s">
        <v>475</v>
      </c>
      <c r="N2351" s="831" t="s">
        <v>693</v>
      </c>
      <c r="U2351" s="862"/>
    </row>
    <row r="2352" spans="1:21" x14ac:dyDescent="0.4">
      <c r="A2352" s="428" t="s">
        <v>49</v>
      </c>
      <c r="B2352" s="375" t="s">
        <v>415</v>
      </c>
      <c r="C2352" s="375" t="s">
        <v>59</v>
      </c>
      <c r="D2352" s="375" t="s">
        <v>53</v>
      </c>
      <c r="E2352" s="375"/>
      <c r="F2352" s="824">
        <v>0.34799999999999998</v>
      </c>
      <c r="G2352" s="375" t="s">
        <v>394</v>
      </c>
      <c r="H2352" s="375" t="s">
        <v>401</v>
      </c>
      <c r="I2352" s="378">
        <v>4.6017481272754881E-5</v>
      </c>
      <c r="J2352" s="375" t="s">
        <v>1023</v>
      </c>
      <c r="K2352" s="375" t="s">
        <v>477</v>
      </c>
      <c r="L2352" s="375" t="s">
        <v>1024</v>
      </c>
      <c r="M2352" s="375" t="s">
        <v>475</v>
      </c>
      <c r="N2352" s="831" t="s">
        <v>693</v>
      </c>
      <c r="U2352" s="862"/>
    </row>
    <row r="2353" spans="1:21" x14ac:dyDescent="0.4">
      <c r="A2353" s="428" t="s">
        <v>49</v>
      </c>
      <c r="B2353" s="375" t="s">
        <v>415</v>
      </c>
      <c r="C2353" s="375" t="s">
        <v>59</v>
      </c>
      <c r="D2353" s="375" t="s">
        <v>53</v>
      </c>
      <c r="E2353" s="375"/>
      <c r="F2353" s="824">
        <v>0.34799999999999998</v>
      </c>
      <c r="G2353" s="375" t="s">
        <v>395</v>
      </c>
      <c r="H2353" s="375" t="s">
        <v>401</v>
      </c>
      <c r="I2353" s="378">
        <v>1.1288505074025222E-5</v>
      </c>
      <c r="J2353" s="375" t="s">
        <v>1023</v>
      </c>
      <c r="K2353" s="375" t="s">
        <v>477</v>
      </c>
      <c r="L2353" s="375" t="s">
        <v>1024</v>
      </c>
      <c r="M2353" s="375" t="s">
        <v>475</v>
      </c>
      <c r="N2353" s="831" t="s">
        <v>693</v>
      </c>
      <c r="U2353" s="862"/>
    </row>
    <row r="2354" spans="1:21" x14ac:dyDescent="0.4">
      <c r="A2354" s="428" t="s">
        <v>49</v>
      </c>
      <c r="B2354" s="375" t="s">
        <v>415</v>
      </c>
      <c r="C2354" s="375" t="s">
        <v>59</v>
      </c>
      <c r="D2354" s="375" t="s">
        <v>53</v>
      </c>
      <c r="E2354" s="375"/>
      <c r="F2354" s="824">
        <v>0.34799999999999998</v>
      </c>
      <c r="G2354" s="375" t="s">
        <v>396</v>
      </c>
      <c r="H2354" s="375" t="s">
        <v>401</v>
      </c>
      <c r="I2354" s="378">
        <v>1.6007890236458171E-5</v>
      </c>
      <c r="J2354" s="375" t="s">
        <v>1023</v>
      </c>
      <c r="K2354" s="375" t="s">
        <v>477</v>
      </c>
      <c r="L2354" s="375" t="s">
        <v>1024</v>
      </c>
      <c r="M2354" s="375" t="s">
        <v>475</v>
      </c>
      <c r="N2354" s="831" t="s">
        <v>693</v>
      </c>
      <c r="U2354" s="862"/>
    </row>
    <row r="2355" spans="1:21" x14ac:dyDescent="0.4">
      <c r="A2355" s="428" t="s">
        <v>49</v>
      </c>
      <c r="B2355" s="375" t="s">
        <v>415</v>
      </c>
      <c r="C2355" s="375" t="s">
        <v>59</v>
      </c>
      <c r="D2355" s="375" t="s">
        <v>53</v>
      </c>
      <c r="E2355" s="375"/>
      <c r="F2355" s="824">
        <v>0.34799999999999998</v>
      </c>
      <c r="G2355" s="375" t="s">
        <v>1025</v>
      </c>
      <c r="H2355" s="375" t="s">
        <v>401</v>
      </c>
      <c r="I2355" s="378">
        <v>1.296288659968734</v>
      </c>
      <c r="J2355" s="375" t="s">
        <v>1023</v>
      </c>
      <c r="K2355" s="375" t="s">
        <v>477</v>
      </c>
      <c r="L2355" s="375" t="s">
        <v>1024</v>
      </c>
      <c r="M2355" s="375" t="s">
        <v>475</v>
      </c>
      <c r="N2355" s="831" t="s">
        <v>693</v>
      </c>
      <c r="U2355" s="862"/>
    </row>
    <row r="2356" spans="1:21" x14ac:dyDescent="0.4">
      <c r="A2356" s="428" t="s">
        <v>49</v>
      </c>
      <c r="B2356" s="375" t="s">
        <v>415</v>
      </c>
      <c r="C2356" s="375" t="s">
        <v>59</v>
      </c>
      <c r="D2356" s="375" t="s">
        <v>406</v>
      </c>
      <c r="E2356" s="375" t="s">
        <v>750</v>
      </c>
      <c r="F2356" s="824">
        <v>0.34799999999999998</v>
      </c>
      <c r="G2356" s="375" t="s">
        <v>387</v>
      </c>
      <c r="H2356" s="375" t="s">
        <v>400</v>
      </c>
      <c r="I2356" s="763">
        <v>1.1670002765257109E-5</v>
      </c>
      <c r="J2356" s="375" t="s">
        <v>1023</v>
      </c>
      <c r="K2356" s="375" t="s">
        <v>477</v>
      </c>
      <c r="L2356" s="375" t="s">
        <v>1024</v>
      </c>
      <c r="M2356" s="375" t="s">
        <v>475</v>
      </c>
      <c r="N2356" s="831" t="s">
        <v>695</v>
      </c>
      <c r="U2356" s="862"/>
    </row>
    <row r="2357" spans="1:21" x14ac:dyDescent="0.4">
      <c r="A2357" s="428" t="s">
        <v>49</v>
      </c>
      <c r="B2357" s="375" t="s">
        <v>415</v>
      </c>
      <c r="C2357" s="375" t="s">
        <v>59</v>
      </c>
      <c r="D2357" s="375" t="s">
        <v>406</v>
      </c>
      <c r="E2357" s="375" t="s">
        <v>750</v>
      </c>
      <c r="F2357" s="824">
        <v>0.34799999999999998</v>
      </c>
      <c r="G2357" s="375" t="s">
        <v>388</v>
      </c>
      <c r="H2357" s="375" t="s">
        <v>400</v>
      </c>
      <c r="I2357" s="763">
        <v>9.654002287557167E-5</v>
      </c>
      <c r="J2357" s="375" t="s">
        <v>1023</v>
      </c>
      <c r="K2357" s="375" t="s">
        <v>477</v>
      </c>
      <c r="L2357" s="375" t="s">
        <v>1024</v>
      </c>
      <c r="M2357" s="375" t="s">
        <v>475</v>
      </c>
      <c r="N2357" s="831" t="s">
        <v>695</v>
      </c>
      <c r="U2357" s="862"/>
    </row>
    <row r="2358" spans="1:21" x14ac:dyDescent="0.4">
      <c r="A2358" s="428" t="s">
        <v>49</v>
      </c>
      <c r="B2358" s="375" t="s">
        <v>415</v>
      </c>
      <c r="C2358" s="375" t="s">
        <v>59</v>
      </c>
      <c r="D2358" s="375" t="s">
        <v>406</v>
      </c>
      <c r="E2358" s="375" t="s">
        <v>750</v>
      </c>
      <c r="F2358" s="824">
        <v>0.34799999999999998</v>
      </c>
      <c r="G2358" s="375" t="s">
        <v>389</v>
      </c>
      <c r="H2358" s="375" t="s">
        <v>400</v>
      </c>
      <c r="I2358" s="763">
        <v>6.2722014862249913E-4</v>
      </c>
      <c r="J2358" s="375" t="s">
        <v>1023</v>
      </c>
      <c r="K2358" s="375" t="s">
        <v>477</v>
      </c>
      <c r="L2358" s="375" t="s">
        <v>1024</v>
      </c>
      <c r="M2358" s="375" t="s">
        <v>475</v>
      </c>
      <c r="N2358" s="831" t="s">
        <v>695</v>
      </c>
      <c r="U2358" s="862"/>
    </row>
    <row r="2359" spans="1:21" x14ac:dyDescent="0.4">
      <c r="A2359" s="428" t="s">
        <v>49</v>
      </c>
      <c r="B2359" s="375" t="s">
        <v>415</v>
      </c>
      <c r="C2359" s="375" t="s">
        <v>59</v>
      </c>
      <c r="D2359" s="375" t="s">
        <v>406</v>
      </c>
      <c r="E2359" s="375" t="s">
        <v>750</v>
      </c>
      <c r="F2359" s="824">
        <v>0.34799999999999998</v>
      </c>
      <c r="G2359" s="375" t="s">
        <v>390</v>
      </c>
      <c r="H2359" s="375" t="s">
        <v>400</v>
      </c>
      <c r="I2359" s="763">
        <v>2.3989005684297589E-4</v>
      </c>
      <c r="J2359" s="375" t="s">
        <v>1023</v>
      </c>
      <c r="K2359" s="375" t="s">
        <v>477</v>
      </c>
      <c r="L2359" s="375" t="s">
        <v>1024</v>
      </c>
      <c r="M2359" s="375" t="s">
        <v>475</v>
      </c>
      <c r="N2359" s="831" t="s">
        <v>695</v>
      </c>
      <c r="U2359" s="862"/>
    </row>
    <row r="2360" spans="1:21" x14ac:dyDescent="0.4">
      <c r="A2360" s="428" t="s">
        <v>49</v>
      </c>
      <c r="B2360" s="375" t="s">
        <v>415</v>
      </c>
      <c r="C2360" s="375" t="s">
        <v>59</v>
      </c>
      <c r="D2360" s="375" t="s">
        <v>406</v>
      </c>
      <c r="E2360" s="375" t="s">
        <v>750</v>
      </c>
      <c r="F2360" s="824">
        <v>0.34799999999999998</v>
      </c>
      <c r="G2360" s="375" t="s">
        <v>391</v>
      </c>
      <c r="H2360" s="375" t="s">
        <v>400</v>
      </c>
      <c r="I2360" s="763">
        <v>1.4411003414748947E-4</v>
      </c>
      <c r="J2360" s="375" t="s">
        <v>1023</v>
      </c>
      <c r="K2360" s="375" t="s">
        <v>477</v>
      </c>
      <c r="L2360" s="375" t="s">
        <v>1024</v>
      </c>
      <c r="M2360" s="375" t="s">
        <v>475</v>
      </c>
      <c r="N2360" s="831" t="s">
        <v>695</v>
      </c>
      <c r="U2360" s="862"/>
    </row>
    <row r="2361" spans="1:21" x14ac:dyDescent="0.4">
      <c r="A2361" s="428" t="s">
        <v>49</v>
      </c>
      <c r="B2361" s="375" t="s">
        <v>415</v>
      </c>
      <c r="C2361" s="375" t="s">
        <v>59</v>
      </c>
      <c r="D2361" s="375" t="s">
        <v>406</v>
      </c>
      <c r="E2361" s="375" t="s">
        <v>750</v>
      </c>
      <c r="F2361" s="824">
        <v>0.34799999999999998</v>
      </c>
      <c r="G2361" s="375" t="s">
        <v>392</v>
      </c>
      <c r="H2361" s="375" t="s">
        <v>400</v>
      </c>
      <c r="I2361" s="763">
        <v>1.6181903834371382E-3</v>
      </c>
      <c r="J2361" s="375" t="s">
        <v>1023</v>
      </c>
      <c r="K2361" s="375" t="s">
        <v>477</v>
      </c>
      <c r="L2361" s="375" t="s">
        <v>1024</v>
      </c>
      <c r="M2361" s="375" t="s">
        <v>475</v>
      </c>
      <c r="N2361" s="831" t="s">
        <v>695</v>
      </c>
      <c r="U2361" s="862"/>
    </row>
    <row r="2362" spans="1:21" x14ac:dyDescent="0.4">
      <c r="A2362" s="428" t="s">
        <v>49</v>
      </c>
      <c r="B2362" s="375" t="s">
        <v>415</v>
      </c>
      <c r="C2362" s="375" t="s">
        <v>59</v>
      </c>
      <c r="D2362" s="375" t="s">
        <v>406</v>
      </c>
      <c r="E2362" s="375" t="s">
        <v>750</v>
      </c>
      <c r="F2362" s="824">
        <v>0.34799999999999998</v>
      </c>
      <c r="G2362" s="375" t="s">
        <v>393</v>
      </c>
      <c r="H2362" s="375" t="s">
        <v>400</v>
      </c>
      <c r="I2362" s="763">
        <v>6.1967314683420485E-6</v>
      </c>
      <c r="J2362" s="375" t="s">
        <v>1023</v>
      </c>
      <c r="K2362" s="375" t="s">
        <v>477</v>
      </c>
      <c r="L2362" s="375" t="s">
        <v>1024</v>
      </c>
      <c r="M2362" s="375" t="s">
        <v>475</v>
      </c>
      <c r="N2362" s="831" t="s">
        <v>695</v>
      </c>
      <c r="U2362" s="862"/>
    </row>
    <row r="2363" spans="1:21" x14ac:dyDescent="0.4">
      <c r="A2363" s="428" t="s">
        <v>49</v>
      </c>
      <c r="B2363" s="375" t="s">
        <v>415</v>
      </c>
      <c r="C2363" s="375" t="s">
        <v>59</v>
      </c>
      <c r="D2363" s="375" t="s">
        <v>406</v>
      </c>
      <c r="E2363" s="375" t="s">
        <v>750</v>
      </c>
      <c r="F2363" s="824">
        <v>0.34799999999999998</v>
      </c>
      <c r="G2363" s="375" t="s">
        <v>394</v>
      </c>
      <c r="H2363" s="375" t="s">
        <v>400</v>
      </c>
      <c r="I2363" s="763">
        <v>1.1672912765946645E-5</v>
      </c>
      <c r="J2363" s="375" t="s">
        <v>1023</v>
      </c>
      <c r="K2363" s="375" t="s">
        <v>477</v>
      </c>
      <c r="L2363" s="375" t="s">
        <v>1024</v>
      </c>
      <c r="M2363" s="375" t="s">
        <v>475</v>
      </c>
      <c r="N2363" s="831" t="s">
        <v>695</v>
      </c>
      <c r="U2363" s="862"/>
    </row>
    <row r="2364" spans="1:21" x14ac:dyDescent="0.4">
      <c r="A2364" s="428" t="s">
        <v>49</v>
      </c>
      <c r="B2364" s="375" t="s">
        <v>415</v>
      </c>
      <c r="C2364" s="375" t="s">
        <v>59</v>
      </c>
      <c r="D2364" s="375" t="s">
        <v>406</v>
      </c>
      <c r="E2364" s="375" t="s">
        <v>750</v>
      </c>
      <c r="F2364" s="824">
        <v>0.34799999999999998</v>
      </c>
      <c r="G2364" s="375" t="s">
        <v>395</v>
      </c>
      <c r="H2364" s="375" t="s">
        <v>400</v>
      </c>
      <c r="I2364" s="763">
        <v>1.000000236954337E-5</v>
      </c>
      <c r="J2364" s="375" t="s">
        <v>1023</v>
      </c>
      <c r="K2364" s="375" t="s">
        <v>477</v>
      </c>
      <c r="L2364" s="375" t="s">
        <v>1024</v>
      </c>
      <c r="M2364" s="375" t="s">
        <v>475</v>
      </c>
      <c r="N2364" s="831" t="s">
        <v>695</v>
      </c>
      <c r="U2364" s="862"/>
    </row>
    <row r="2365" spans="1:21" x14ac:dyDescent="0.4">
      <c r="A2365" s="428" t="s">
        <v>49</v>
      </c>
      <c r="B2365" s="375" t="s">
        <v>415</v>
      </c>
      <c r="C2365" s="375" t="s">
        <v>59</v>
      </c>
      <c r="D2365" s="375" t="s">
        <v>406</v>
      </c>
      <c r="E2365" s="375" t="s">
        <v>750</v>
      </c>
      <c r="F2365" s="824">
        <v>0.34799999999999998</v>
      </c>
      <c r="G2365" s="375" t="s">
        <v>396</v>
      </c>
      <c r="H2365" s="375" t="s">
        <v>400</v>
      </c>
      <c r="I2365" s="763">
        <v>1.6000003791269388E-5</v>
      </c>
      <c r="J2365" s="375" t="s">
        <v>1023</v>
      </c>
      <c r="K2365" s="375" t="s">
        <v>477</v>
      </c>
      <c r="L2365" s="375" t="s">
        <v>1024</v>
      </c>
      <c r="M2365" s="375" t="s">
        <v>475</v>
      </c>
      <c r="N2365" s="831" t="s">
        <v>695</v>
      </c>
      <c r="U2365" s="862"/>
    </row>
    <row r="2366" spans="1:21" x14ac:dyDescent="0.4">
      <c r="A2366" s="428" t="s">
        <v>49</v>
      </c>
      <c r="B2366" s="375" t="s">
        <v>415</v>
      </c>
      <c r="C2366" s="375" t="s">
        <v>59</v>
      </c>
      <c r="D2366" s="375" t="s">
        <v>406</v>
      </c>
      <c r="E2366" s="375" t="s">
        <v>750</v>
      </c>
      <c r="F2366" s="824">
        <v>0.34799999999999998</v>
      </c>
      <c r="G2366" s="375" t="s">
        <v>1025</v>
      </c>
      <c r="H2366" s="375" t="s">
        <v>400</v>
      </c>
      <c r="I2366" s="763">
        <v>1.2950280955278577</v>
      </c>
      <c r="J2366" s="375" t="s">
        <v>1023</v>
      </c>
      <c r="K2366" s="375" t="s">
        <v>477</v>
      </c>
      <c r="L2366" s="375" t="s">
        <v>1024</v>
      </c>
      <c r="M2366" s="375" t="s">
        <v>475</v>
      </c>
      <c r="N2366" s="831" t="s">
        <v>695</v>
      </c>
      <c r="U2366" s="862"/>
    </row>
    <row r="2367" spans="1:21" x14ac:dyDescent="0.4">
      <c r="A2367" s="428" t="s">
        <v>49</v>
      </c>
      <c r="B2367" s="375" t="s">
        <v>415</v>
      </c>
      <c r="C2367" s="375" t="s">
        <v>59</v>
      </c>
      <c r="D2367" s="375" t="s">
        <v>406</v>
      </c>
      <c r="E2367" s="375" t="s">
        <v>750</v>
      </c>
      <c r="F2367" s="824">
        <v>0.34799999999999998</v>
      </c>
      <c r="G2367" s="375" t="s">
        <v>387</v>
      </c>
      <c r="H2367" s="375" t="s">
        <v>401</v>
      </c>
      <c r="I2367" s="378">
        <v>1.2481811323414514E-5</v>
      </c>
      <c r="J2367" s="375" t="s">
        <v>1023</v>
      </c>
      <c r="K2367" s="375" t="s">
        <v>477</v>
      </c>
      <c r="L2367" s="375" t="s">
        <v>1024</v>
      </c>
      <c r="M2367" s="375" t="s">
        <v>475</v>
      </c>
      <c r="N2367" s="831" t="s">
        <v>696</v>
      </c>
      <c r="U2367" s="862"/>
    </row>
    <row r="2368" spans="1:21" x14ac:dyDescent="0.4">
      <c r="A2368" s="428" t="s">
        <v>49</v>
      </c>
      <c r="B2368" s="375" t="s">
        <v>415</v>
      </c>
      <c r="C2368" s="375" t="s">
        <v>59</v>
      </c>
      <c r="D2368" s="375" t="s">
        <v>406</v>
      </c>
      <c r="E2368" s="375" t="s">
        <v>750</v>
      </c>
      <c r="F2368" s="824">
        <v>0.34799999999999998</v>
      </c>
      <c r="G2368" s="375" t="s">
        <v>388</v>
      </c>
      <c r="H2368" s="375" t="s">
        <v>401</v>
      </c>
      <c r="I2368" s="378">
        <v>1.0200174856380033E-4</v>
      </c>
      <c r="J2368" s="375" t="s">
        <v>1023</v>
      </c>
      <c r="K2368" s="375" t="s">
        <v>477</v>
      </c>
      <c r="L2368" s="375" t="s">
        <v>1024</v>
      </c>
      <c r="M2368" s="375" t="s">
        <v>475</v>
      </c>
      <c r="N2368" s="831" t="s">
        <v>696</v>
      </c>
      <c r="U2368" s="862"/>
    </row>
    <row r="2369" spans="1:21" x14ac:dyDescent="0.4">
      <c r="A2369" s="428" t="s">
        <v>49</v>
      </c>
      <c r="B2369" s="375" t="s">
        <v>415</v>
      </c>
      <c r="C2369" s="375" t="s">
        <v>59</v>
      </c>
      <c r="D2369" s="375" t="s">
        <v>406</v>
      </c>
      <c r="E2369" s="375" t="s">
        <v>750</v>
      </c>
      <c r="F2369" s="824">
        <v>0.34799999999999998</v>
      </c>
      <c r="G2369" s="375" t="s">
        <v>389</v>
      </c>
      <c r="H2369" s="375" t="s">
        <v>401</v>
      </c>
      <c r="I2369" s="378">
        <v>6.2804852142016104E-4</v>
      </c>
      <c r="J2369" s="375" t="s">
        <v>1023</v>
      </c>
      <c r="K2369" s="375" t="s">
        <v>477</v>
      </c>
      <c r="L2369" s="375" t="s">
        <v>1024</v>
      </c>
      <c r="M2369" s="375" t="s">
        <v>475</v>
      </c>
      <c r="N2369" s="831" t="s">
        <v>696</v>
      </c>
      <c r="U2369" s="862"/>
    </row>
    <row r="2370" spans="1:21" x14ac:dyDescent="0.4">
      <c r="A2370" s="428" t="s">
        <v>49</v>
      </c>
      <c r="B2370" s="375" t="s">
        <v>415</v>
      </c>
      <c r="C2370" s="375" t="s">
        <v>59</v>
      </c>
      <c r="D2370" s="375" t="s">
        <v>406</v>
      </c>
      <c r="E2370" s="375" t="s">
        <v>750</v>
      </c>
      <c r="F2370" s="824">
        <v>0.34799999999999998</v>
      </c>
      <c r="G2370" s="375" t="s">
        <v>390</v>
      </c>
      <c r="H2370" s="375" t="s">
        <v>401</v>
      </c>
      <c r="I2370" s="378">
        <v>2.403922356970045E-4</v>
      </c>
      <c r="J2370" s="375" t="s">
        <v>1023</v>
      </c>
      <c r="K2370" s="375" t="s">
        <v>477</v>
      </c>
      <c r="L2370" s="375" t="s">
        <v>1024</v>
      </c>
      <c r="M2370" s="375" t="s">
        <v>475</v>
      </c>
      <c r="N2370" s="831" t="s">
        <v>696</v>
      </c>
      <c r="U2370" s="862"/>
    </row>
    <row r="2371" spans="1:21" x14ac:dyDescent="0.4">
      <c r="A2371" s="428" t="s">
        <v>49</v>
      </c>
      <c r="B2371" s="375" t="s">
        <v>415</v>
      </c>
      <c r="C2371" s="375" t="s">
        <v>59</v>
      </c>
      <c r="D2371" s="375" t="s">
        <v>406</v>
      </c>
      <c r="E2371" s="375" t="s">
        <v>750</v>
      </c>
      <c r="F2371" s="824">
        <v>0.34799999999999998</v>
      </c>
      <c r="G2371" s="375" t="s">
        <v>391</v>
      </c>
      <c r="H2371" s="375" t="s">
        <v>401</v>
      </c>
      <c r="I2371" s="378">
        <v>1.4434185442184841E-4</v>
      </c>
      <c r="J2371" s="375" t="s">
        <v>1023</v>
      </c>
      <c r="K2371" s="375" t="s">
        <v>477</v>
      </c>
      <c r="L2371" s="375" t="s">
        <v>1024</v>
      </c>
      <c r="M2371" s="375" t="s">
        <v>475</v>
      </c>
      <c r="N2371" s="831" t="s">
        <v>696</v>
      </c>
      <c r="U2371" s="862"/>
    </row>
    <row r="2372" spans="1:21" x14ac:dyDescent="0.4">
      <c r="A2372" s="428" t="s">
        <v>49</v>
      </c>
      <c r="B2372" s="375" t="s">
        <v>415</v>
      </c>
      <c r="C2372" s="375" t="s">
        <v>59</v>
      </c>
      <c r="D2372" s="375" t="s">
        <v>406</v>
      </c>
      <c r="E2372" s="375" t="s">
        <v>750</v>
      </c>
      <c r="F2372" s="824">
        <v>0.34799999999999998</v>
      </c>
      <c r="G2372" s="375" t="s">
        <v>392</v>
      </c>
      <c r="H2372" s="375" t="s">
        <v>401</v>
      </c>
      <c r="I2372" s="378">
        <v>1.6210189873570424E-3</v>
      </c>
      <c r="J2372" s="375" t="s">
        <v>1023</v>
      </c>
      <c r="K2372" s="375" t="s">
        <v>477</v>
      </c>
      <c r="L2372" s="375" t="s">
        <v>1024</v>
      </c>
      <c r="M2372" s="375" t="s">
        <v>475</v>
      </c>
      <c r="N2372" s="831" t="s">
        <v>696</v>
      </c>
      <c r="U2372" s="862"/>
    </row>
    <row r="2373" spans="1:21" x14ac:dyDescent="0.4">
      <c r="A2373" s="428" t="s">
        <v>49</v>
      </c>
      <c r="B2373" s="375" t="s">
        <v>415</v>
      </c>
      <c r="C2373" s="375" t="s">
        <v>59</v>
      </c>
      <c r="D2373" s="375" t="s">
        <v>406</v>
      </c>
      <c r="E2373" s="375" t="s">
        <v>750</v>
      </c>
      <c r="F2373" s="824">
        <v>0.34799999999999998</v>
      </c>
      <c r="G2373" s="375" t="s">
        <v>393</v>
      </c>
      <c r="H2373" s="375" t="s">
        <v>401</v>
      </c>
      <c r="I2373" s="378">
        <v>6.2010551635696922E-6</v>
      </c>
      <c r="J2373" s="375" t="s">
        <v>1023</v>
      </c>
      <c r="K2373" s="375" t="s">
        <v>477</v>
      </c>
      <c r="L2373" s="375" t="s">
        <v>1024</v>
      </c>
      <c r="M2373" s="375" t="s">
        <v>475</v>
      </c>
      <c r="N2373" s="831" t="s">
        <v>696</v>
      </c>
      <c r="U2373" s="862"/>
    </row>
    <row r="2374" spans="1:21" x14ac:dyDescent="0.4">
      <c r="A2374" s="428" t="s">
        <v>49</v>
      </c>
      <c r="B2374" s="375" t="s">
        <v>415</v>
      </c>
      <c r="C2374" s="375" t="s">
        <v>59</v>
      </c>
      <c r="D2374" s="375" t="s">
        <v>406</v>
      </c>
      <c r="E2374" s="375" t="s">
        <v>750</v>
      </c>
      <c r="F2374" s="824">
        <v>0.34799999999999998</v>
      </c>
      <c r="G2374" s="375" t="s">
        <v>394</v>
      </c>
      <c r="H2374" s="375" t="s">
        <v>401</v>
      </c>
      <c r="I2374" s="378">
        <v>1.168238313690641E-5</v>
      </c>
      <c r="J2374" s="375" t="s">
        <v>1023</v>
      </c>
      <c r="K2374" s="375" t="s">
        <v>477</v>
      </c>
      <c r="L2374" s="375" t="s">
        <v>1024</v>
      </c>
      <c r="M2374" s="375" t="s">
        <v>475</v>
      </c>
      <c r="N2374" s="831" t="s">
        <v>696</v>
      </c>
      <c r="U2374" s="862"/>
    </row>
    <row r="2375" spans="1:21" x14ac:dyDescent="0.4">
      <c r="A2375" s="428" t="s">
        <v>49</v>
      </c>
      <c r="B2375" s="375" t="s">
        <v>415</v>
      </c>
      <c r="C2375" s="375" t="s">
        <v>59</v>
      </c>
      <c r="D2375" s="375" t="s">
        <v>406</v>
      </c>
      <c r="E2375" s="375" t="s">
        <v>750</v>
      </c>
      <c r="F2375" s="824">
        <v>0.34799999999999998</v>
      </c>
      <c r="G2375" s="375" t="s">
        <v>395</v>
      </c>
      <c r="H2375" s="375" t="s">
        <v>401</v>
      </c>
      <c r="I2375" s="378">
        <v>1.1288505074025222E-5</v>
      </c>
      <c r="J2375" s="375" t="s">
        <v>1023</v>
      </c>
      <c r="K2375" s="375" t="s">
        <v>477</v>
      </c>
      <c r="L2375" s="375" t="s">
        <v>1024</v>
      </c>
      <c r="M2375" s="375" t="s">
        <v>475</v>
      </c>
      <c r="N2375" s="831" t="s">
        <v>696</v>
      </c>
      <c r="U2375" s="862"/>
    </row>
    <row r="2376" spans="1:21" x14ac:dyDescent="0.4">
      <c r="A2376" s="428" t="s">
        <v>49</v>
      </c>
      <c r="B2376" s="375" t="s">
        <v>415</v>
      </c>
      <c r="C2376" s="832" t="s">
        <v>59</v>
      </c>
      <c r="D2376" s="375" t="s">
        <v>406</v>
      </c>
      <c r="E2376" s="832" t="s">
        <v>750</v>
      </c>
      <c r="F2376" s="824">
        <v>0.34799999999999998</v>
      </c>
      <c r="G2376" s="375" t="s">
        <v>396</v>
      </c>
      <c r="H2376" s="375" t="s">
        <v>401</v>
      </c>
      <c r="I2376" s="378">
        <v>1.6007890236458171E-5</v>
      </c>
      <c r="J2376" s="375" t="s">
        <v>1023</v>
      </c>
      <c r="K2376" s="375" t="s">
        <v>477</v>
      </c>
      <c r="L2376" s="375" t="s">
        <v>1024</v>
      </c>
      <c r="M2376" s="375" t="s">
        <v>475</v>
      </c>
      <c r="N2376" s="834" t="s">
        <v>696</v>
      </c>
      <c r="U2376" s="862"/>
    </row>
    <row r="2377" spans="1:21" x14ac:dyDescent="0.4">
      <c r="A2377" s="428" t="s">
        <v>49</v>
      </c>
      <c r="B2377" s="375" t="s">
        <v>415</v>
      </c>
      <c r="C2377" s="832" t="s">
        <v>59</v>
      </c>
      <c r="D2377" s="375" t="s">
        <v>406</v>
      </c>
      <c r="E2377" s="375" t="s">
        <v>750</v>
      </c>
      <c r="F2377" s="824">
        <v>0.34799999999999998</v>
      </c>
      <c r="G2377" s="375" t="s">
        <v>1025</v>
      </c>
      <c r="H2377" s="375" t="s">
        <v>401</v>
      </c>
      <c r="I2377" s="378">
        <v>1.2960796973429529</v>
      </c>
      <c r="J2377" s="375" t="s">
        <v>1023</v>
      </c>
      <c r="K2377" s="375" t="s">
        <v>477</v>
      </c>
      <c r="L2377" s="375" t="s">
        <v>1024</v>
      </c>
      <c r="M2377" s="375" t="s">
        <v>475</v>
      </c>
      <c r="N2377" s="831" t="s">
        <v>696</v>
      </c>
      <c r="U2377" s="862"/>
    </row>
    <row r="2378" spans="1:21" x14ac:dyDescent="0.4">
      <c r="A2378" s="428" t="s">
        <v>49</v>
      </c>
      <c r="B2378" s="375" t="s">
        <v>415</v>
      </c>
      <c r="C2378" s="832" t="s">
        <v>60</v>
      </c>
      <c r="D2378" s="375" t="s">
        <v>52</v>
      </c>
      <c r="E2378" s="375"/>
      <c r="F2378" s="824">
        <v>0.22500000000000001</v>
      </c>
      <c r="G2378" s="375" t="s">
        <v>387</v>
      </c>
      <c r="H2378" s="375" t="s">
        <v>400</v>
      </c>
      <c r="I2378" s="763">
        <v>2.400000568690408E-5</v>
      </c>
      <c r="J2378" s="375" t="s">
        <v>1023</v>
      </c>
      <c r="K2378" s="375" t="s">
        <v>477</v>
      </c>
      <c r="L2378" s="375" t="s">
        <v>1024</v>
      </c>
      <c r="M2378" s="375" t="s">
        <v>475</v>
      </c>
      <c r="N2378" s="831" t="s">
        <v>769</v>
      </c>
      <c r="U2378" s="862"/>
    </row>
    <row r="2379" spans="1:21" x14ac:dyDescent="0.4">
      <c r="A2379" s="428" t="s">
        <v>49</v>
      </c>
      <c r="B2379" s="375" t="s">
        <v>415</v>
      </c>
      <c r="C2379" s="832" t="s">
        <v>60</v>
      </c>
      <c r="D2379" s="375" t="s">
        <v>52</v>
      </c>
      <c r="E2379" s="375"/>
      <c r="F2379" s="824">
        <v>0.22500000000000001</v>
      </c>
      <c r="G2379" s="375" t="s">
        <v>388</v>
      </c>
      <c r="H2379" s="375" t="s">
        <v>400</v>
      </c>
      <c r="I2379" s="763">
        <v>2.0400004833868472E-4</v>
      </c>
      <c r="J2379" s="375" t="s">
        <v>1023</v>
      </c>
      <c r="K2379" s="375" t="s">
        <v>477</v>
      </c>
      <c r="L2379" s="375" t="s">
        <v>1024</v>
      </c>
      <c r="M2379" s="375" t="s">
        <v>475</v>
      </c>
      <c r="N2379" s="831" t="s">
        <v>769</v>
      </c>
      <c r="U2379" s="862"/>
    </row>
    <row r="2380" spans="1:21" x14ac:dyDescent="0.4">
      <c r="A2380" s="428" t="s">
        <v>49</v>
      </c>
      <c r="B2380" s="375" t="s">
        <v>415</v>
      </c>
      <c r="C2380" s="832" t="s">
        <v>60</v>
      </c>
      <c r="D2380" s="375" t="s">
        <v>52</v>
      </c>
      <c r="E2380" s="375"/>
      <c r="F2380" s="824">
        <v>0.22500000000000001</v>
      </c>
      <c r="G2380" s="375" t="s">
        <v>389</v>
      </c>
      <c r="H2380" s="375" t="s">
        <v>400</v>
      </c>
      <c r="I2380" s="763">
        <v>2.8480006748459511E-3</v>
      </c>
      <c r="J2380" s="375" t="s">
        <v>1023</v>
      </c>
      <c r="K2380" s="375" t="s">
        <v>477</v>
      </c>
      <c r="L2380" s="375" t="s">
        <v>1024</v>
      </c>
      <c r="M2380" s="375" t="s">
        <v>475</v>
      </c>
      <c r="N2380" s="831" t="s">
        <v>769</v>
      </c>
      <c r="U2380" s="862"/>
    </row>
    <row r="2381" spans="1:21" x14ac:dyDescent="0.4">
      <c r="A2381" s="428" t="s">
        <v>49</v>
      </c>
      <c r="B2381" s="375" t="s">
        <v>415</v>
      </c>
      <c r="C2381" s="832" t="s">
        <v>60</v>
      </c>
      <c r="D2381" s="375" t="s">
        <v>52</v>
      </c>
      <c r="E2381" s="375"/>
      <c r="F2381" s="824">
        <v>0.22500000000000001</v>
      </c>
      <c r="G2381" s="375" t="s">
        <v>390</v>
      </c>
      <c r="H2381" s="375" t="s">
        <v>400</v>
      </c>
      <c r="I2381" s="763">
        <v>1.1800002796061175E-4</v>
      </c>
      <c r="J2381" s="375" t="s">
        <v>1023</v>
      </c>
      <c r="K2381" s="375" t="s">
        <v>477</v>
      </c>
      <c r="L2381" s="375" t="s">
        <v>1024</v>
      </c>
      <c r="M2381" s="375" t="s">
        <v>475</v>
      </c>
      <c r="N2381" s="831" t="s">
        <v>769</v>
      </c>
      <c r="U2381" s="862"/>
    </row>
    <row r="2382" spans="1:21" x14ac:dyDescent="0.4">
      <c r="A2382" s="428" t="s">
        <v>49</v>
      </c>
      <c r="B2382" s="375" t="s">
        <v>415</v>
      </c>
      <c r="C2382" s="832" t="s">
        <v>60</v>
      </c>
      <c r="D2382" s="375" t="s">
        <v>52</v>
      </c>
      <c r="E2382" s="375"/>
      <c r="F2382" s="824">
        <v>0.22500000000000001</v>
      </c>
      <c r="G2382" s="375" t="s">
        <v>391</v>
      </c>
      <c r="H2382" s="375" t="s">
        <v>400</v>
      </c>
      <c r="I2382" s="763">
        <v>1.1800002796061175E-4</v>
      </c>
      <c r="J2382" s="375" t="s">
        <v>1023</v>
      </c>
      <c r="K2382" s="375" t="s">
        <v>477</v>
      </c>
      <c r="L2382" s="375" t="s">
        <v>1024</v>
      </c>
      <c r="M2382" s="375" t="s">
        <v>475</v>
      </c>
      <c r="N2382" s="831" t="s">
        <v>769</v>
      </c>
      <c r="U2382" s="862"/>
    </row>
    <row r="2383" spans="1:21" x14ac:dyDescent="0.4">
      <c r="A2383" s="428" t="s">
        <v>49</v>
      </c>
      <c r="B2383" s="375" t="s">
        <v>415</v>
      </c>
      <c r="C2383" s="832" t="s">
        <v>60</v>
      </c>
      <c r="D2383" s="375" t="s">
        <v>52</v>
      </c>
      <c r="E2383" s="375"/>
      <c r="F2383" s="824">
        <v>0.22500000000000001</v>
      </c>
      <c r="G2383" s="375" t="s">
        <v>392</v>
      </c>
      <c r="H2383" s="375" t="s">
        <v>400</v>
      </c>
      <c r="I2383" s="763">
        <v>8.9630021238217214E-3</v>
      </c>
      <c r="J2383" s="375" t="s">
        <v>1023</v>
      </c>
      <c r="K2383" s="375" t="s">
        <v>477</v>
      </c>
      <c r="L2383" s="375" t="s">
        <v>1024</v>
      </c>
      <c r="M2383" s="375" t="s">
        <v>475</v>
      </c>
      <c r="N2383" s="831" t="s">
        <v>769</v>
      </c>
      <c r="U2383" s="862"/>
    </row>
    <row r="2384" spans="1:21" x14ac:dyDescent="0.4">
      <c r="A2384" s="428" t="s">
        <v>49</v>
      </c>
      <c r="B2384" s="375" t="s">
        <v>415</v>
      </c>
      <c r="C2384" s="832" t="s">
        <v>60</v>
      </c>
      <c r="D2384" s="375" t="s">
        <v>52</v>
      </c>
      <c r="E2384" s="375"/>
      <c r="F2384" s="824">
        <v>0.22500000000000001</v>
      </c>
      <c r="G2384" s="375" t="s">
        <v>393</v>
      </c>
      <c r="H2384" s="375" t="s">
        <v>400</v>
      </c>
      <c r="I2384" s="763">
        <v>5.074001202306304E-6</v>
      </c>
      <c r="J2384" s="375" t="s">
        <v>1023</v>
      </c>
      <c r="K2384" s="375" t="s">
        <v>477</v>
      </c>
      <c r="L2384" s="375" t="s">
        <v>1024</v>
      </c>
      <c r="M2384" s="375" t="s">
        <v>475</v>
      </c>
      <c r="N2384" s="831" t="s">
        <v>769</v>
      </c>
      <c r="U2384" s="862"/>
    </row>
    <row r="2385" spans="1:21" x14ac:dyDescent="0.4">
      <c r="A2385" s="428" t="s">
        <v>49</v>
      </c>
      <c r="B2385" s="375" t="s">
        <v>415</v>
      </c>
      <c r="C2385" s="832" t="s">
        <v>60</v>
      </c>
      <c r="D2385" s="375" t="s">
        <v>52</v>
      </c>
      <c r="E2385" s="375"/>
      <c r="F2385" s="824">
        <v>0.22500000000000001</v>
      </c>
      <c r="G2385" s="375" t="s">
        <v>394</v>
      </c>
      <c r="H2385" s="375" t="s">
        <v>400</v>
      </c>
      <c r="I2385" s="763">
        <v>9.5580022648095496E-6</v>
      </c>
      <c r="J2385" s="375" t="s">
        <v>1023</v>
      </c>
      <c r="K2385" s="375" t="s">
        <v>477</v>
      </c>
      <c r="L2385" s="375" t="s">
        <v>1024</v>
      </c>
      <c r="M2385" s="375" t="s">
        <v>475</v>
      </c>
      <c r="N2385" s="831" t="s">
        <v>769</v>
      </c>
      <c r="U2385" s="862"/>
    </row>
    <row r="2386" spans="1:21" x14ac:dyDescent="0.4">
      <c r="A2386" s="428" t="s">
        <v>49</v>
      </c>
      <c r="B2386" s="375" t="s">
        <v>415</v>
      </c>
      <c r="C2386" s="832" t="s">
        <v>60</v>
      </c>
      <c r="D2386" s="375" t="s">
        <v>52</v>
      </c>
      <c r="E2386" s="375"/>
      <c r="F2386" s="824">
        <v>0.22500000000000001</v>
      </c>
      <c r="G2386" s="375" t="s">
        <v>395</v>
      </c>
      <c r="H2386" s="375" t="s">
        <v>400</v>
      </c>
      <c r="I2386" s="763">
        <v>1.6000003791269388E-5</v>
      </c>
      <c r="J2386" s="375" t="s">
        <v>1023</v>
      </c>
      <c r="K2386" s="375" t="s">
        <v>477</v>
      </c>
      <c r="L2386" s="375" t="s">
        <v>1024</v>
      </c>
      <c r="M2386" s="375" t="s">
        <v>475</v>
      </c>
      <c r="N2386" s="831" t="s">
        <v>769</v>
      </c>
      <c r="U2386" s="862"/>
    </row>
    <row r="2387" spans="1:21" x14ac:dyDescent="0.4">
      <c r="A2387" s="428" t="s">
        <v>49</v>
      </c>
      <c r="B2387" s="375" t="s">
        <v>415</v>
      </c>
      <c r="C2387" s="832" t="s">
        <v>60</v>
      </c>
      <c r="D2387" s="375" t="s">
        <v>52</v>
      </c>
      <c r="E2387" s="375"/>
      <c r="F2387" s="824">
        <v>0.22500000000000001</v>
      </c>
      <c r="G2387" s="375" t="s">
        <v>396</v>
      </c>
      <c r="H2387" s="375" t="s">
        <v>400</v>
      </c>
      <c r="I2387" s="763">
        <v>2.400000568690408E-5</v>
      </c>
      <c r="J2387" s="375" t="s">
        <v>1023</v>
      </c>
      <c r="K2387" s="375" t="s">
        <v>477</v>
      </c>
      <c r="L2387" s="375" t="s">
        <v>1024</v>
      </c>
      <c r="M2387" s="375" t="s">
        <v>475</v>
      </c>
      <c r="N2387" s="831" t="s">
        <v>769</v>
      </c>
      <c r="U2387" s="862"/>
    </row>
    <row r="2388" spans="1:21" x14ac:dyDescent="0.4">
      <c r="A2388" s="428" t="s">
        <v>49</v>
      </c>
      <c r="B2388" s="375" t="s">
        <v>415</v>
      </c>
      <c r="C2388" s="832" t="s">
        <v>60</v>
      </c>
      <c r="D2388" s="375" t="s">
        <v>52</v>
      </c>
      <c r="E2388" s="375"/>
      <c r="F2388" s="824">
        <v>0.22500000000000001</v>
      </c>
      <c r="G2388" s="375" t="s">
        <v>1025</v>
      </c>
      <c r="H2388" s="375" t="s">
        <v>400</v>
      </c>
      <c r="I2388" s="763">
        <v>2.0028368879785221</v>
      </c>
      <c r="J2388" s="375" t="s">
        <v>1023</v>
      </c>
      <c r="K2388" s="375" t="s">
        <v>477</v>
      </c>
      <c r="L2388" s="375" t="s">
        <v>1024</v>
      </c>
      <c r="M2388" s="375" t="s">
        <v>475</v>
      </c>
      <c r="N2388" s="831" t="s">
        <v>769</v>
      </c>
      <c r="U2388" s="862"/>
    </row>
    <row r="2389" spans="1:21" x14ac:dyDescent="0.4">
      <c r="A2389" s="428" t="s">
        <v>49</v>
      </c>
      <c r="B2389" s="375" t="s">
        <v>415</v>
      </c>
      <c r="C2389" s="832" t="s">
        <v>60</v>
      </c>
      <c r="D2389" s="375" t="s">
        <v>52</v>
      </c>
      <c r="E2389" s="375"/>
      <c r="F2389" s="824">
        <v>0.22500000000000001</v>
      </c>
      <c r="G2389" s="375" t="s">
        <v>387</v>
      </c>
      <c r="H2389" s="375" t="s">
        <v>401</v>
      </c>
      <c r="I2389" s="378">
        <v>2.4811814245061489E-5</v>
      </c>
      <c r="J2389" s="375" t="s">
        <v>1023</v>
      </c>
      <c r="K2389" s="375" t="s">
        <v>477</v>
      </c>
      <c r="L2389" s="375" t="s">
        <v>1024</v>
      </c>
      <c r="M2389" s="375" t="s">
        <v>475</v>
      </c>
      <c r="N2389" s="831" t="s">
        <v>773</v>
      </c>
      <c r="U2389" s="862"/>
    </row>
    <row r="2390" spans="1:21" x14ac:dyDescent="0.4">
      <c r="A2390" s="428" t="s">
        <v>49</v>
      </c>
      <c r="B2390" s="375" t="s">
        <v>415</v>
      </c>
      <c r="C2390" s="832" t="s">
        <v>60</v>
      </c>
      <c r="D2390" s="375" t="s">
        <v>52</v>
      </c>
      <c r="E2390" s="375"/>
      <c r="F2390" s="824">
        <v>0.22500000000000001</v>
      </c>
      <c r="G2390" s="375" t="s">
        <v>388</v>
      </c>
      <c r="H2390" s="375" t="s">
        <v>401</v>
      </c>
      <c r="I2390" s="378">
        <v>2.0946177402691334E-4</v>
      </c>
      <c r="J2390" s="375" t="s">
        <v>1023</v>
      </c>
      <c r="K2390" s="375" t="s">
        <v>477</v>
      </c>
      <c r="L2390" s="375" t="s">
        <v>1024</v>
      </c>
      <c r="M2390" s="375" t="s">
        <v>475</v>
      </c>
      <c r="N2390" s="831" t="s">
        <v>773</v>
      </c>
      <c r="U2390" s="862"/>
    </row>
    <row r="2391" spans="1:21" x14ac:dyDescent="0.4">
      <c r="A2391" s="428" t="s">
        <v>49</v>
      </c>
      <c r="B2391" s="375" t="s">
        <v>415</v>
      </c>
      <c r="C2391" s="832" t="s">
        <v>60</v>
      </c>
      <c r="D2391" s="375" t="s">
        <v>52</v>
      </c>
      <c r="E2391" s="375"/>
      <c r="F2391" s="824">
        <v>0.22500000000000001</v>
      </c>
      <c r="G2391" s="375" t="s">
        <v>389</v>
      </c>
      <c r="H2391" s="375" t="s">
        <v>401</v>
      </c>
      <c r="I2391" s="378">
        <v>2.8488290476436128E-3</v>
      </c>
      <c r="J2391" s="375" t="s">
        <v>1023</v>
      </c>
      <c r="K2391" s="375" t="s">
        <v>477</v>
      </c>
      <c r="L2391" s="375" t="s">
        <v>1024</v>
      </c>
      <c r="M2391" s="375" t="s">
        <v>475</v>
      </c>
      <c r="N2391" s="831" t="s">
        <v>773</v>
      </c>
      <c r="U2391" s="862"/>
    </row>
    <row r="2392" spans="1:21" x14ac:dyDescent="0.4">
      <c r="A2392" s="428" t="s">
        <v>49</v>
      </c>
      <c r="B2392" s="375" t="s">
        <v>415</v>
      </c>
      <c r="C2392" s="832" t="s">
        <v>60</v>
      </c>
      <c r="D2392" s="375" t="s">
        <v>52</v>
      </c>
      <c r="E2392" s="375"/>
      <c r="F2392" s="824">
        <v>0.22500000000000001</v>
      </c>
      <c r="G2392" s="375" t="s">
        <v>390</v>
      </c>
      <c r="H2392" s="375" t="s">
        <v>401</v>
      </c>
      <c r="I2392" s="378">
        <v>1.1850220681464038E-4</v>
      </c>
      <c r="J2392" s="375" t="s">
        <v>1023</v>
      </c>
      <c r="K2392" s="375" t="s">
        <v>477</v>
      </c>
      <c r="L2392" s="375" t="s">
        <v>1024</v>
      </c>
      <c r="M2392" s="375" t="s">
        <v>475</v>
      </c>
      <c r="N2392" s="831" t="s">
        <v>773</v>
      </c>
      <c r="U2392" s="862"/>
    </row>
    <row r="2393" spans="1:21" x14ac:dyDescent="0.4">
      <c r="A2393" s="428" t="s">
        <v>49</v>
      </c>
      <c r="B2393" s="375" t="s">
        <v>415</v>
      </c>
      <c r="C2393" s="832" t="s">
        <v>60</v>
      </c>
      <c r="D2393" s="375" t="s">
        <v>52</v>
      </c>
      <c r="E2393" s="375"/>
      <c r="F2393" s="824">
        <v>0.22500000000000001</v>
      </c>
      <c r="G2393" s="375" t="s">
        <v>391</v>
      </c>
      <c r="H2393" s="375" t="s">
        <v>401</v>
      </c>
      <c r="I2393" s="378">
        <v>1.1823184823497069E-4</v>
      </c>
      <c r="J2393" s="375" t="s">
        <v>1023</v>
      </c>
      <c r="K2393" s="375" t="s">
        <v>477</v>
      </c>
      <c r="L2393" s="375" t="s">
        <v>1024</v>
      </c>
      <c r="M2393" s="375" t="s">
        <v>475</v>
      </c>
      <c r="N2393" s="831" t="s">
        <v>773</v>
      </c>
      <c r="U2393" s="862"/>
    </row>
    <row r="2394" spans="1:21" x14ac:dyDescent="0.4">
      <c r="A2394" s="428" t="s">
        <v>49</v>
      </c>
      <c r="B2394" s="375" t="s">
        <v>415</v>
      </c>
      <c r="C2394" s="832" t="s">
        <v>60</v>
      </c>
      <c r="D2394" s="375" t="s">
        <v>52</v>
      </c>
      <c r="E2394" s="375"/>
      <c r="F2394" s="824">
        <v>0.22500000000000001</v>
      </c>
      <c r="G2394" s="375" t="s">
        <v>392</v>
      </c>
      <c r="H2394" s="375" t="s">
        <v>401</v>
      </c>
      <c r="I2394" s="378">
        <v>8.9658307277416249E-3</v>
      </c>
      <c r="J2394" s="375" t="s">
        <v>1023</v>
      </c>
      <c r="K2394" s="375" t="s">
        <v>477</v>
      </c>
      <c r="L2394" s="375" t="s">
        <v>1024</v>
      </c>
      <c r="M2394" s="375" t="s">
        <v>475</v>
      </c>
      <c r="N2394" s="831" t="s">
        <v>773</v>
      </c>
      <c r="U2394" s="862"/>
    </row>
    <row r="2395" spans="1:21" x14ac:dyDescent="0.4">
      <c r="A2395" s="428" t="s">
        <v>49</v>
      </c>
      <c r="B2395" s="375" t="s">
        <v>415</v>
      </c>
      <c r="C2395" s="832" t="s">
        <v>60</v>
      </c>
      <c r="D2395" s="375" t="s">
        <v>52</v>
      </c>
      <c r="E2395" s="375"/>
      <c r="F2395" s="824">
        <v>0.22500000000000001</v>
      </c>
      <c r="G2395" s="375" t="s">
        <v>393</v>
      </c>
      <c r="H2395" s="375" t="s">
        <v>401</v>
      </c>
      <c r="I2395" s="378">
        <v>5.0783248975339477E-6</v>
      </c>
      <c r="J2395" s="375" t="s">
        <v>1023</v>
      </c>
      <c r="K2395" s="375" t="s">
        <v>477</v>
      </c>
      <c r="L2395" s="375" t="s">
        <v>1024</v>
      </c>
      <c r="M2395" s="375" t="s">
        <v>475</v>
      </c>
      <c r="N2395" s="831" t="s">
        <v>773</v>
      </c>
      <c r="U2395" s="862"/>
    </row>
    <row r="2396" spans="1:21" x14ac:dyDescent="0.4">
      <c r="A2396" s="428" t="s">
        <v>49</v>
      </c>
      <c r="B2396" s="375" t="s">
        <v>415</v>
      </c>
      <c r="C2396" s="832" t="s">
        <v>60</v>
      </c>
      <c r="D2396" s="375" t="s">
        <v>52</v>
      </c>
      <c r="E2396" s="375"/>
      <c r="F2396" s="824">
        <v>0.22500000000000001</v>
      </c>
      <c r="G2396" s="375" t="s">
        <v>394</v>
      </c>
      <c r="H2396" s="375" t="s">
        <v>401</v>
      </c>
      <c r="I2396" s="378">
        <v>9.5674726357693128E-6</v>
      </c>
      <c r="J2396" s="375" t="s">
        <v>1023</v>
      </c>
      <c r="K2396" s="375" t="s">
        <v>477</v>
      </c>
      <c r="L2396" s="375" t="s">
        <v>1024</v>
      </c>
      <c r="M2396" s="375" t="s">
        <v>475</v>
      </c>
      <c r="N2396" s="831" t="s">
        <v>773</v>
      </c>
      <c r="U2396" s="862"/>
    </row>
    <row r="2397" spans="1:21" x14ac:dyDescent="0.4">
      <c r="A2397" s="428" t="s">
        <v>49</v>
      </c>
      <c r="B2397" s="375" t="s">
        <v>415</v>
      </c>
      <c r="C2397" s="832" t="s">
        <v>60</v>
      </c>
      <c r="D2397" s="375" t="s">
        <v>52</v>
      </c>
      <c r="E2397" s="375"/>
      <c r="F2397" s="824">
        <v>0.22500000000000001</v>
      </c>
      <c r="G2397" s="375" t="s">
        <v>395</v>
      </c>
      <c r="H2397" s="375" t="s">
        <v>401</v>
      </c>
      <c r="I2397" s="378">
        <v>1.7288506495751242E-5</v>
      </c>
      <c r="J2397" s="375" t="s">
        <v>1023</v>
      </c>
      <c r="K2397" s="375" t="s">
        <v>477</v>
      </c>
      <c r="L2397" s="375" t="s">
        <v>1024</v>
      </c>
      <c r="M2397" s="375" t="s">
        <v>475</v>
      </c>
      <c r="N2397" s="831" t="s">
        <v>773</v>
      </c>
      <c r="U2397" s="862"/>
    </row>
    <row r="2398" spans="1:21" x14ac:dyDescent="0.4">
      <c r="A2398" s="428" t="s">
        <v>49</v>
      </c>
      <c r="B2398" s="375" t="s">
        <v>415</v>
      </c>
      <c r="C2398" s="832" t="s">
        <v>60</v>
      </c>
      <c r="D2398" s="375" t="s">
        <v>52</v>
      </c>
      <c r="E2398" s="375"/>
      <c r="F2398" s="824">
        <v>0.22500000000000001</v>
      </c>
      <c r="G2398" s="375" t="s">
        <v>396</v>
      </c>
      <c r="H2398" s="375" t="s">
        <v>401</v>
      </c>
      <c r="I2398" s="378">
        <v>2.4007892132092866E-5</v>
      </c>
      <c r="J2398" s="375" t="s">
        <v>1023</v>
      </c>
      <c r="K2398" s="375" t="s">
        <v>477</v>
      </c>
      <c r="L2398" s="375" t="s">
        <v>1024</v>
      </c>
      <c r="M2398" s="375" t="s">
        <v>475</v>
      </c>
      <c r="N2398" s="831" t="s">
        <v>773</v>
      </c>
      <c r="U2398" s="862"/>
    </row>
    <row r="2399" spans="1:21" x14ac:dyDescent="0.4">
      <c r="A2399" s="428" t="s">
        <v>49</v>
      </c>
      <c r="B2399" s="375" t="s">
        <v>415</v>
      </c>
      <c r="C2399" s="832" t="s">
        <v>60</v>
      </c>
      <c r="D2399" s="375" t="s">
        <v>52</v>
      </c>
      <c r="E2399" s="375"/>
      <c r="F2399" s="824">
        <v>0.22500000000000001</v>
      </c>
      <c r="G2399" s="375" t="s">
        <v>1025</v>
      </c>
      <c r="H2399" s="375" t="s">
        <v>401</v>
      </c>
      <c r="I2399" s="378">
        <v>2.0038884897936176</v>
      </c>
      <c r="J2399" s="375" t="s">
        <v>1023</v>
      </c>
      <c r="K2399" s="375" t="s">
        <v>477</v>
      </c>
      <c r="L2399" s="375" t="s">
        <v>1024</v>
      </c>
      <c r="M2399" s="375" t="s">
        <v>475</v>
      </c>
      <c r="N2399" s="831" t="s">
        <v>773</v>
      </c>
      <c r="U2399" s="862"/>
    </row>
    <row r="2400" spans="1:21" x14ac:dyDescent="0.4">
      <c r="A2400" s="428" t="s">
        <v>49</v>
      </c>
      <c r="B2400" s="375" t="s">
        <v>415</v>
      </c>
      <c r="C2400" s="832" t="s">
        <v>60</v>
      </c>
      <c r="D2400" s="375" t="s">
        <v>53</v>
      </c>
      <c r="E2400" s="375"/>
      <c r="F2400" s="824">
        <v>0.39</v>
      </c>
      <c r="G2400" s="375" t="s">
        <v>387</v>
      </c>
      <c r="H2400" s="375" t="s">
        <v>400</v>
      </c>
      <c r="I2400" s="763">
        <v>9.0000021325890313E-7</v>
      </c>
      <c r="J2400" s="375" t="s">
        <v>1023</v>
      </c>
      <c r="K2400" s="375" t="s">
        <v>477</v>
      </c>
      <c r="L2400" s="375" t="s">
        <v>1024</v>
      </c>
      <c r="M2400" s="375" t="s">
        <v>475</v>
      </c>
      <c r="N2400" s="831" t="s">
        <v>692</v>
      </c>
      <c r="U2400" s="862"/>
    </row>
    <row r="2401" spans="1:21" x14ac:dyDescent="0.4">
      <c r="A2401" s="428" t="s">
        <v>49</v>
      </c>
      <c r="B2401" s="375" t="s">
        <v>415</v>
      </c>
      <c r="C2401" s="832" t="s">
        <v>60</v>
      </c>
      <c r="D2401" s="375" t="s">
        <v>53</v>
      </c>
      <c r="E2401" s="375"/>
      <c r="F2401" s="824">
        <v>0.39</v>
      </c>
      <c r="G2401" s="375" t="s">
        <v>388</v>
      </c>
      <c r="H2401" s="375" t="s">
        <v>400</v>
      </c>
      <c r="I2401" s="763">
        <v>1.5100003578010487E-5</v>
      </c>
      <c r="J2401" s="375" t="s">
        <v>1023</v>
      </c>
      <c r="K2401" s="375" t="s">
        <v>477</v>
      </c>
      <c r="L2401" s="375" t="s">
        <v>1024</v>
      </c>
      <c r="M2401" s="375" t="s">
        <v>475</v>
      </c>
      <c r="N2401" s="831" t="s">
        <v>692</v>
      </c>
      <c r="U2401" s="862"/>
    </row>
    <row r="2402" spans="1:21" x14ac:dyDescent="0.4">
      <c r="A2402" s="428" t="s">
        <v>49</v>
      </c>
      <c r="B2402" s="375" t="s">
        <v>415</v>
      </c>
      <c r="C2402" s="832" t="s">
        <v>60</v>
      </c>
      <c r="D2402" s="375" t="s">
        <v>53</v>
      </c>
      <c r="E2402" s="375"/>
      <c r="F2402" s="824">
        <v>0.39</v>
      </c>
      <c r="G2402" s="375" t="s">
        <v>389</v>
      </c>
      <c r="H2402" s="375" t="s">
        <v>400</v>
      </c>
      <c r="I2402" s="763">
        <v>2.3500005568426909E-4</v>
      </c>
      <c r="J2402" s="375" t="s">
        <v>1023</v>
      </c>
      <c r="K2402" s="375" t="s">
        <v>477</v>
      </c>
      <c r="L2402" s="375" t="s">
        <v>1024</v>
      </c>
      <c r="M2402" s="375" t="s">
        <v>475</v>
      </c>
      <c r="N2402" s="831" t="s">
        <v>692</v>
      </c>
      <c r="U2402" s="862"/>
    </row>
    <row r="2403" spans="1:21" x14ac:dyDescent="0.4">
      <c r="A2403" s="428" t="s">
        <v>49</v>
      </c>
      <c r="B2403" s="375" t="s">
        <v>415</v>
      </c>
      <c r="C2403" s="832" t="s">
        <v>60</v>
      </c>
      <c r="D2403" s="375" t="s">
        <v>53</v>
      </c>
      <c r="E2403" s="375"/>
      <c r="F2403" s="824">
        <v>0.39</v>
      </c>
      <c r="G2403" s="375" t="s">
        <v>390</v>
      </c>
      <c r="H2403" s="375" t="s">
        <v>400</v>
      </c>
      <c r="I2403" s="763">
        <v>2.8400006729503167E-5</v>
      </c>
      <c r="J2403" s="375" t="s">
        <v>1023</v>
      </c>
      <c r="K2403" s="375" t="s">
        <v>477</v>
      </c>
      <c r="L2403" s="375" t="s">
        <v>1024</v>
      </c>
      <c r="M2403" s="375" t="s">
        <v>475</v>
      </c>
      <c r="N2403" s="831" t="s">
        <v>692</v>
      </c>
      <c r="U2403" s="862"/>
    </row>
    <row r="2404" spans="1:21" x14ac:dyDescent="0.4">
      <c r="A2404" s="428" t="s">
        <v>49</v>
      </c>
      <c r="B2404" s="375" t="s">
        <v>415</v>
      </c>
      <c r="C2404" s="832" t="s">
        <v>60</v>
      </c>
      <c r="D2404" s="375" t="s">
        <v>53</v>
      </c>
      <c r="E2404" s="375"/>
      <c r="F2404" s="824">
        <v>0.39</v>
      </c>
      <c r="G2404" s="375" t="s">
        <v>391</v>
      </c>
      <c r="H2404" s="375" t="s">
        <v>400</v>
      </c>
      <c r="I2404" s="763">
        <v>8.2700019596123672E-6</v>
      </c>
      <c r="J2404" s="375" t="s">
        <v>1023</v>
      </c>
      <c r="K2404" s="375" t="s">
        <v>477</v>
      </c>
      <c r="L2404" s="375" t="s">
        <v>1024</v>
      </c>
      <c r="M2404" s="375" t="s">
        <v>475</v>
      </c>
      <c r="N2404" s="831" t="s">
        <v>692</v>
      </c>
      <c r="U2404" s="862"/>
    </row>
    <row r="2405" spans="1:21" x14ac:dyDescent="0.4">
      <c r="A2405" s="428" t="s">
        <v>49</v>
      </c>
      <c r="B2405" s="375" t="s">
        <v>415</v>
      </c>
      <c r="C2405" s="832" t="s">
        <v>60</v>
      </c>
      <c r="D2405" s="375" t="s">
        <v>53</v>
      </c>
      <c r="E2405" s="375"/>
      <c r="F2405" s="824">
        <v>0.39</v>
      </c>
      <c r="G2405" s="375" t="s">
        <v>392</v>
      </c>
      <c r="H2405" s="375" t="s">
        <v>400</v>
      </c>
      <c r="I2405" s="763">
        <v>4.910001163445794E-6</v>
      </c>
      <c r="J2405" s="375" t="s">
        <v>1023</v>
      </c>
      <c r="K2405" s="375" t="s">
        <v>477</v>
      </c>
      <c r="L2405" s="375" t="s">
        <v>1024</v>
      </c>
      <c r="M2405" s="375" t="s">
        <v>475</v>
      </c>
      <c r="N2405" s="831" t="s">
        <v>692</v>
      </c>
      <c r="U2405" s="862"/>
    </row>
    <row r="2406" spans="1:21" x14ac:dyDescent="0.4">
      <c r="A2406" s="428" t="s">
        <v>49</v>
      </c>
      <c r="B2406" s="375" t="s">
        <v>415</v>
      </c>
      <c r="C2406" s="832" t="s">
        <v>60</v>
      </c>
      <c r="D2406" s="375" t="s">
        <v>53</v>
      </c>
      <c r="E2406" s="375"/>
      <c r="F2406" s="824">
        <v>0.39</v>
      </c>
      <c r="G2406" s="375" t="s">
        <v>393</v>
      </c>
      <c r="H2406" s="375" t="s">
        <v>400</v>
      </c>
      <c r="I2406" s="763">
        <v>3.5561008426333167E-7</v>
      </c>
      <c r="J2406" s="375" t="s">
        <v>1023</v>
      </c>
      <c r="K2406" s="375" t="s">
        <v>477</v>
      </c>
      <c r="L2406" s="375" t="s">
        <v>1024</v>
      </c>
      <c r="M2406" s="375" t="s">
        <v>475</v>
      </c>
      <c r="N2406" s="831" t="s">
        <v>692</v>
      </c>
      <c r="U2406" s="862"/>
    </row>
    <row r="2407" spans="1:21" x14ac:dyDescent="0.4">
      <c r="A2407" s="428" t="s">
        <v>49</v>
      </c>
      <c r="B2407" s="375" t="s">
        <v>415</v>
      </c>
      <c r="C2407" s="832" t="s">
        <v>60</v>
      </c>
      <c r="D2407" s="375" t="s">
        <v>53</v>
      </c>
      <c r="E2407" s="375"/>
      <c r="F2407" s="824">
        <v>0.39</v>
      </c>
      <c r="G2407" s="375" t="s">
        <v>394</v>
      </c>
      <c r="H2407" s="375" t="s">
        <v>400</v>
      </c>
      <c r="I2407" s="763">
        <v>6.6987015872860153E-7</v>
      </c>
      <c r="J2407" s="375" t="s">
        <v>1023</v>
      </c>
      <c r="K2407" s="375" t="s">
        <v>477</v>
      </c>
      <c r="L2407" s="375" t="s">
        <v>1024</v>
      </c>
      <c r="M2407" s="375" t="s">
        <v>475</v>
      </c>
      <c r="N2407" s="831" t="s">
        <v>692</v>
      </c>
      <c r="U2407" s="862"/>
    </row>
    <row r="2408" spans="1:21" x14ac:dyDescent="0.4">
      <c r="A2408" s="428" t="s">
        <v>49</v>
      </c>
      <c r="B2408" s="375" t="s">
        <v>415</v>
      </c>
      <c r="C2408" s="832" t="s">
        <v>60</v>
      </c>
      <c r="D2408" s="375" t="s">
        <v>53</v>
      </c>
      <c r="E2408" s="375"/>
      <c r="F2408" s="824">
        <v>0.39</v>
      </c>
      <c r="G2408" s="375" t="s">
        <v>395</v>
      </c>
      <c r="H2408" s="375" t="s">
        <v>400</v>
      </c>
      <c r="I2408" s="763">
        <v>9.0000021325890309E-6</v>
      </c>
      <c r="J2408" s="375" t="s">
        <v>1023</v>
      </c>
      <c r="K2408" s="375" t="s">
        <v>477</v>
      </c>
      <c r="L2408" s="375" t="s">
        <v>1024</v>
      </c>
      <c r="M2408" s="375" t="s">
        <v>475</v>
      </c>
      <c r="N2408" s="831" t="s">
        <v>692</v>
      </c>
      <c r="U2408" s="862"/>
    </row>
    <row r="2409" spans="1:21" x14ac:dyDescent="0.4">
      <c r="A2409" s="428" t="s">
        <v>49</v>
      </c>
      <c r="B2409" s="375" t="s">
        <v>415</v>
      </c>
      <c r="C2409" s="832" t="s">
        <v>60</v>
      </c>
      <c r="D2409" s="375" t="s">
        <v>53</v>
      </c>
      <c r="E2409" s="375"/>
      <c r="F2409" s="824">
        <v>0.39</v>
      </c>
      <c r="G2409" s="375" t="s">
        <v>396</v>
      </c>
      <c r="H2409" s="375" t="s">
        <v>400</v>
      </c>
      <c r="I2409" s="763">
        <v>1.3500003198883547E-5</v>
      </c>
      <c r="J2409" s="375" t="s">
        <v>1023</v>
      </c>
      <c r="K2409" s="375" t="s">
        <v>477</v>
      </c>
      <c r="L2409" s="375" t="s">
        <v>1024</v>
      </c>
      <c r="M2409" s="375" t="s">
        <v>475</v>
      </c>
      <c r="N2409" s="831" t="s">
        <v>692</v>
      </c>
      <c r="U2409" s="862"/>
    </row>
    <row r="2410" spans="1:21" x14ac:dyDescent="0.4">
      <c r="A2410" s="428" t="s">
        <v>49</v>
      </c>
      <c r="B2410" s="375" t="s">
        <v>415</v>
      </c>
      <c r="C2410" s="832" t="s">
        <v>60</v>
      </c>
      <c r="D2410" s="375" t="s">
        <v>53</v>
      </c>
      <c r="E2410" s="375"/>
      <c r="F2410" s="824">
        <v>0.39</v>
      </c>
      <c r="G2410" s="375" t="s">
        <v>1025</v>
      </c>
      <c r="H2410" s="375" t="s">
        <v>400</v>
      </c>
      <c r="I2410" s="763">
        <v>1.1557498230178409</v>
      </c>
      <c r="J2410" s="375" t="s">
        <v>1023</v>
      </c>
      <c r="K2410" s="375" t="s">
        <v>477</v>
      </c>
      <c r="L2410" s="375" t="s">
        <v>1024</v>
      </c>
      <c r="M2410" s="375" t="s">
        <v>475</v>
      </c>
      <c r="N2410" s="831" t="s">
        <v>692</v>
      </c>
      <c r="U2410" s="862"/>
    </row>
    <row r="2411" spans="1:21" x14ac:dyDescent="0.4">
      <c r="A2411" s="428" t="s">
        <v>49</v>
      </c>
      <c r="B2411" s="375" t="s">
        <v>415</v>
      </c>
      <c r="C2411" s="832" t="s">
        <v>60</v>
      </c>
      <c r="D2411" s="375" t="s">
        <v>53</v>
      </c>
      <c r="E2411" s="375"/>
      <c r="F2411" s="824">
        <v>0.39</v>
      </c>
      <c r="G2411" s="375" t="s">
        <v>387</v>
      </c>
      <c r="H2411" s="375" t="s">
        <v>401</v>
      </c>
      <c r="I2411" s="378">
        <v>1.7118087714163085E-6</v>
      </c>
      <c r="J2411" s="375" t="s">
        <v>1023</v>
      </c>
      <c r="K2411" s="375" t="s">
        <v>477</v>
      </c>
      <c r="L2411" s="375" t="s">
        <v>1024</v>
      </c>
      <c r="M2411" s="375" t="s">
        <v>475</v>
      </c>
      <c r="N2411" s="831" t="s">
        <v>693</v>
      </c>
      <c r="U2411" s="862"/>
    </row>
    <row r="2412" spans="1:21" x14ac:dyDescent="0.4">
      <c r="A2412" s="428" t="s">
        <v>49</v>
      </c>
      <c r="B2412" s="375" t="s">
        <v>415</v>
      </c>
      <c r="C2412" s="832" t="s">
        <v>60</v>
      </c>
      <c r="D2412" s="375" t="s">
        <v>53</v>
      </c>
      <c r="E2412" s="375"/>
      <c r="F2412" s="824">
        <v>0.39</v>
      </c>
      <c r="G2412" s="375" t="s">
        <v>388</v>
      </c>
      <c r="H2412" s="375" t="s">
        <v>401</v>
      </c>
      <c r="I2412" s="378">
        <v>2.0561729266239141E-5</v>
      </c>
      <c r="J2412" s="375" t="s">
        <v>1023</v>
      </c>
      <c r="K2412" s="375" t="s">
        <v>477</v>
      </c>
      <c r="L2412" s="375" t="s">
        <v>1024</v>
      </c>
      <c r="M2412" s="375" t="s">
        <v>475</v>
      </c>
      <c r="N2412" s="831" t="s">
        <v>693</v>
      </c>
      <c r="U2412" s="862"/>
    </row>
    <row r="2413" spans="1:21" x14ac:dyDescent="0.4">
      <c r="A2413" s="428" t="s">
        <v>49</v>
      </c>
      <c r="B2413" s="375" t="s">
        <v>415</v>
      </c>
      <c r="C2413" s="832" t="s">
        <v>60</v>
      </c>
      <c r="D2413" s="375" t="s">
        <v>53</v>
      </c>
      <c r="E2413" s="375"/>
      <c r="F2413" s="824">
        <v>0.39</v>
      </c>
      <c r="G2413" s="375" t="s">
        <v>389</v>
      </c>
      <c r="H2413" s="375" t="s">
        <v>401</v>
      </c>
      <c r="I2413" s="378">
        <v>2.3582842848193105E-4</v>
      </c>
      <c r="J2413" s="375" t="s">
        <v>1023</v>
      </c>
      <c r="K2413" s="375" t="s">
        <v>477</v>
      </c>
      <c r="L2413" s="375" t="s">
        <v>1024</v>
      </c>
      <c r="M2413" s="375" t="s">
        <v>475</v>
      </c>
      <c r="N2413" s="831" t="s">
        <v>693</v>
      </c>
      <c r="U2413" s="862"/>
    </row>
    <row r="2414" spans="1:21" x14ac:dyDescent="0.4">
      <c r="A2414" s="428" t="s">
        <v>49</v>
      </c>
      <c r="B2414" s="375" t="s">
        <v>415</v>
      </c>
      <c r="C2414" s="832" t="s">
        <v>60</v>
      </c>
      <c r="D2414" s="375" t="s">
        <v>53</v>
      </c>
      <c r="E2414" s="375"/>
      <c r="F2414" s="824">
        <v>0.39</v>
      </c>
      <c r="G2414" s="375" t="s">
        <v>390</v>
      </c>
      <c r="H2414" s="375" t="s">
        <v>401</v>
      </c>
      <c r="I2414" s="378">
        <v>2.8902185583531793E-5</v>
      </c>
      <c r="J2414" s="375" t="s">
        <v>1023</v>
      </c>
      <c r="K2414" s="375" t="s">
        <v>477</v>
      </c>
      <c r="L2414" s="375" t="s">
        <v>1024</v>
      </c>
      <c r="M2414" s="375" t="s">
        <v>475</v>
      </c>
      <c r="N2414" s="831" t="s">
        <v>693</v>
      </c>
      <c r="U2414" s="862"/>
    </row>
    <row r="2415" spans="1:21" x14ac:dyDescent="0.4">
      <c r="A2415" s="428" t="s">
        <v>49</v>
      </c>
      <c r="B2415" s="375" t="s">
        <v>415</v>
      </c>
      <c r="C2415" s="832" t="s">
        <v>60</v>
      </c>
      <c r="D2415" s="375" t="s">
        <v>53</v>
      </c>
      <c r="E2415" s="375"/>
      <c r="F2415" s="824">
        <v>0.39</v>
      </c>
      <c r="G2415" s="375" t="s">
        <v>391</v>
      </c>
      <c r="H2415" s="375" t="s">
        <v>401</v>
      </c>
      <c r="I2415" s="378">
        <v>8.501822233971292E-6</v>
      </c>
      <c r="J2415" s="375" t="s">
        <v>1023</v>
      </c>
      <c r="K2415" s="375" t="s">
        <v>477</v>
      </c>
      <c r="L2415" s="375" t="s">
        <v>1024</v>
      </c>
      <c r="M2415" s="375" t="s">
        <v>475</v>
      </c>
      <c r="N2415" s="831" t="s">
        <v>693</v>
      </c>
      <c r="U2415" s="862"/>
    </row>
    <row r="2416" spans="1:21" x14ac:dyDescent="0.4">
      <c r="A2416" s="428" t="s">
        <v>49</v>
      </c>
      <c r="B2416" s="375" t="s">
        <v>415</v>
      </c>
      <c r="C2416" s="832" t="s">
        <v>60</v>
      </c>
      <c r="D2416" s="375" t="s">
        <v>53</v>
      </c>
      <c r="E2416" s="375"/>
      <c r="F2416" s="824">
        <v>0.39</v>
      </c>
      <c r="G2416" s="375" t="s">
        <v>392</v>
      </c>
      <c r="H2416" s="375" t="s">
        <v>401</v>
      </c>
      <c r="I2416" s="378">
        <v>7.738605083349976E-6</v>
      </c>
      <c r="J2416" s="375" t="s">
        <v>1023</v>
      </c>
      <c r="K2416" s="375" t="s">
        <v>477</v>
      </c>
      <c r="L2416" s="375" t="s">
        <v>1024</v>
      </c>
      <c r="M2416" s="375" t="s">
        <v>475</v>
      </c>
      <c r="N2416" s="831" t="s">
        <v>693</v>
      </c>
      <c r="U2416" s="862"/>
    </row>
    <row r="2417" spans="1:21" x14ac:dyDescent="0.4">
      <c r="A2417" s="428" t="s">
        <v>49</v>
      </c>
      <c r="B2417" s="375" t="s">
        <v>415</v>
      </c>
      <c r="C2417" s="832" t="s">
        <v>60</v>
      </c>
      <c r="D2417" s="375" t="s">
        <v>53</v>
      </c>
      <c r="E2417" s="375"/>
      <c r="F2417" s="824">
        <v>0.39</v>
      </c>
      <c r="G2417" s="375" t="s">
        <v>393</v>
      </c>
      <c r="H2417" s="375" t="s">
        <v>401</v>
      </c>
      <c r="I2417" s="378">
        <v>3.5993377949097536E-7</v>
      </c>
      <c r="J2417" s="375" t="s">
        <v>1023</v>
      </c>
      <c r="K2417" s="375" t="s">
        <v>477</v>
      </c>
      <c r="L2417" s="375" t="s">
        <v>1024</v>
      </c>
      <c r="M2417" s="375" t="s">
        <v>475</v>
      </c>
      <c r="N2417" s="831" t="s">
        <v>693</v>
      </c>
      <c r="U2417" s="862"/>
    </row>
    <row r="2418" spans="1:21" x14ac:dyDescent="0.4">
      <c r="A2418" s="428" t="s">
        <v>49</v>
      </c>
      <c r="B2418" s="375" t="s">
        <v>415</v>
      </c>
      <c r="C2418" s="832" t="s">
        <v>60</v>
      </c>
      <c r="D2418" s="375" t="s">
        <v>53</v>
      </c>
      <c r="E2418" s="375"/>
      <c r="F2418" s="824">
        <v>0.39</v>
      </c>
      <c r="G2418" s="375" t="s">
        <v>394</v>
      </c>
      <c r="H2418" s="375" t="s">
        <v>401</v>
      </c>
      <c r="I2418" s="378">
        <v>6.7934052968836616E-7</v>
      </c>
      <c r="J2418" s="375" t="s">
        <v>1023</v>
      </c>
      <c r="K2418" s="375" t="s">
        <v>477</v>
      </c>
      <c r="L2418" s="375" t="s">
        <v>1024</v>
      </c>
      <c r="M2418" s="375" t="s">
        <v>475</v>
      </c>
      <c r="N2418" s="831" t="s">
        <v>693</v>
      </c>
      <c r="U2418" s="862"/>
    </row>
    <row r="2419" spans="1:21" x14ac:dyDescent="0.4">
      <c r="A2419" s="428" t="s">
        <v>49</v>
      </c>
      <c r="B2419" s="375" t="s">
        <v>415</v>
      </c>
      <c r="C2419" s="832" t="s">
        <v>60</v>
      </c>
      <c r="D2419" s="375" t="s">
        <v>53</v>
      </c>
      <c r="E2419" s="375"/>
      <c r="F2419" s="824">
        <v>0.39</v>
      </c>
      <c r="G2419" s="375" t="s">
        <v>395</v>
      </c>
      <c r="H2419" s="375" t="s">
        <v>401</v>
      </c>
      <c r="I2419" s="378">
        <v>1.0288504837070885E-5</v>
      </c>
      <c r="J2419" s="375" t="s">
        <v>1023</v>
      </c>
      <c r="K2419" s="375" t="s">
        <v>477</v>
      </c>
      <c r="L2419" s="375" t="s">
        <v>1024</v>
      </c>
      <c r="M2419" s="375" t="s">
        <v>475</v>
      </c>
      <c r="N2419" s="831" t="s">
        <v>693</v>
      </c>
      <c r="U2419" s="862"/>
    </row>
    <row r="2420" spans="1:21" x14ac:dyDescent="0.4">
      <c r="A2420" s="428" t="s">
        <v>49</v>
      </c>
      <c r="B2420" s="375" t="s">
        <v>415</v>
      </c>
      <c r="C2420" s="832" t="s">
        <v>60</v>
      </c>
      <c r="D2420" s="375" t="s">
        <v>53</v>
      </c>
      <c r="E2420" s="375"/>
      <c r="F2420" s="824">
        <v>0.39</v>
      </c>
      <c r="G2420" s="375" t="s">
        <v>396</v>
      </c>
      <c r="H2420" s="375" t="s">
        <v>401</v>
      </c>
      <c r="I2420" s="378">
        <v>1.3507889644072333E-5</v>
      </c>
      <c r="J2420" s="375" t="s">
        <v>1023</v>
      </c>
      <c r="K2420" s="375" t="s">
        <v>477</v>
      </c>
      <c r="L2420" s="375" t="s">
        <v>1024</v>
      </c>
      <c r="M2420" s="375" t="s">
        <v>475</v>
      </c>
      <c r="N2420" s="831" t="s">
        <v>693</v>
      </c>
      <c r="U2420" s="862"/>
    </row>
    <row r="2421" spans="1:21" x14ac:dyDescent="0.4">
      <c r="A2421" s="428" t="s">
        <v>49</v>
      </c>
      <c r="B2421" s="375" t="s">
        <v>415</v>
      </c>
      <c r="C2421" s="832" t="s">
        <v>60</v>
      </c>
      <c r="D2421" s="375" t="s">
        <v>53</v>
      </c>
      <c r="E2421" s="375"/>
      <c r="F2421" s="824">
        <v>0.39</v>
      </c>
      <c r="G2421" s="375" t="s">
        <v>1025</v>
      </c>
      <c r="H2421" s="375" t="s">
        <v>401</v>
      </c>
      <c r="I2421" s="378">
        <v>1.1568014248329361</v>
      </c>
      <c r="J2421" s="375" t="s">
        <v>1023</v>
      </c>
      <c r="K2421" s="375" t="s">
        <v>477</v>
      </c>
      <c r="L2421" s="375" t="s">
        <v>1024</v>
      </c>
      <c r="M2421" s="375" t="s">
        <v>475</v>
      </c>
      <c r="N2421" s="831" t="s">
        <v>693</v>
      </c>
      <c r="U2421" s="862"/>
    </row>
    <row r="2422" spans="1:21" x14ac:dyDescent="0.4">
      <c r="A2422" s="428" t="s">
        <v>49</v>
      </c>
      <c r="B2422" s="375" t="s">
        <v>415</v>
      </c>
      <c r="C2422" s="832" t="s">
        <v>60</v>
      </c>
      <c r="D2422" s="375" t="s">
        <v>406</v>
      </c>
      <c r="E2422" s="375" t="s">
        <v>717</v>
      </c>
      <c r="F2422" s="824">
        <v>0.22499999999999998</v>
      </c>
      <c r="G2422" s="375" t="s">
        <v>387</v>
      </c>
      <c r="H2422" s="375" t="s">
        <v>400</v>
      </c>
      <c r="I2422" s="763">
        <v>2.400000568690408E-5</v>
      </c>
      <c r="J2422" s="375" t="s">
        <v>1023</v>
      </c>
      <c r="K2422" s="375" t="s">
        <v>477</v>
      </c>
      <c r="L2422" s="375" t="s">
        <v>1024</v>
      </c>
      <c r="M2422" s="375" t="s">
        <v>475</v>
      </c>
      <c r="N2422" s="831" t="s">
        <v>695</v>
      </c>
      <c r="U2422" s="862"/>
    </row>
    <row r="2423" spans="1:21" x14ac:dyDescent="0.4">
      <c r="A2423" s="428" t="s">
        <v>49</v>
      </c>
      <c r="B2423" s="375" t="s">
        <v>415</v>
      </c>
      <c r="C2423" s="375" t="s">
        <v>60</v>
      </c>
      <c r="D2423" s="375" t="s">
        <v>406</v>
      </c>
      <c r="E2423" s="375" t="s">
        <v>717</v>
      </c>
      <c r="F2423" s="824">
        <v>0.22499999999999998</v>
      </c>
      <c r="G2423" s="375" t="s">
        <v>388</v>
      </c>
      <c r="H2423" s="375" t="s">
        <v>400</v>
      </c>
      <c r="I2423" s="763">
        <v>2.0400004833868472E-4</v>
      </c>
      <c r="J2423" s="375" t="s">
        <v>1023</v>
      </c>
      <c r="K2423" s="375" t="s">
        <v>477</v>
      </c>
      <c r="L2423" s="375" t="s">
        <v>1024</v>
      </c>
      <c r="M2423" s="375" t="s">
        <v>475</v>
      </c>
      <c r="N2423" s="831" t="s">
        <v>695</v>
      </c>
      <c r="U2423" s="862"/>
    </row>
    <row r="2424" spans="1:21" x14ac:dyDescent="0.4">
      <c r="A2424" s="428" t="s">
        <v>49</v>
      </c>
      <c r="B2424" s="375" t="s">
        <v>415</v>
      </c>
      <c r="C2424" s="375" t="s">
        <v>60</v>
      </c>
      <c r="D2424" s="375" t="s">
        <v>406</v>
      </c>
      <c r="E2424" s="375" t="s">
        <v>717</v>
      </c>
      <c r="F2424" s="824">
        <v>0.22499999999999998</v>
      </c>
      <c r="G2424" s="375" t="s">
        <v>389</v>
      </c>
      <c r="H2424" s="375" t="s">
        <v>400</v>
      </c>
      <c r="I2424" s="763">
        <v>2.8480006748459511E-3</v>
      </c>
      <c r="J2424" s="375" t="s">
        <v>1023</v>
      </c>
      <c r="K2424" s="375" t="s">
        <v>477</v>
      </c>
      <c r="L2424" s="375" t="s">
        <v>1024</v>
      </c>
      <c r="M2424" s="375" t="s">
        <v>475</v>
      </c>
      <c r="N2424" s="831" t="s">
        <v>695</v>
      </c>
      <c r="U2424" s="862"/>
    </row>
    <row r="2425" spans="1:21" x14ac:dyDescent="0.4">
      <c r="A2425" s="428" t="s">
        <v>49</v>
      </c>
      <c r="B2425" s="375" t="s">
        <v>415</v>
      </c>
      <c r="C2425" s="375" t="s">
        <v>60</v>
      </c>
      <c r="D2425" s="375" t="s">
        <v>406</v>
      </c>
      <c r="E2425" s="375" t="s">
        <v>717</v>
      </c>
      <c r="F2425" s="824">
        <v>0.22499999999999998</v>
      </c>
      <c r="G2425" s="375" t="s">
        <v>390</v>
      </c>
      <c r="H2425" s="375" t="s">
        <v>400</v>
      </c>
      <c r="I2425" s="763">
        <v>1.1800002796061175E-4</v>
      </c>
      <c r="J2425" s="375" t="s">
        <v>1023</v>
      </c>
      <c r="K2425" s="375" t="s">
        <v>477</v>
      </c>
      <c r="L2425" s="375" t="s">
        <v>1024</v>
      </c>
      <c r="M2425" s="375" t="s">
        <v>475</v>
      </c>
      <c r="N2425" s="831" t="s">
        <v>695</v>
      </c>
      <c r="U2425" s="862"/>
    </row>
    <row r="2426" spans="1:21" x14ac:dyDescent="0.4">
      <c r="A2426" s="428" t="s">
        <v>49</v>
      </c>
      <c r="B2426" s="375" t="s">
        <v>415</v>
      </c>
      <c r="C2426" s="375" t="s">
        <v>60</v>
      </c>
      <c r="D2426" s="375" t="s">
        <v>406</v>
      </c>
      <c r="E2426" s="375" t="s">
        <v>717</v>
      </c>
      <c r="F2426" s="824">
        <v>0.22499999999999998</v>
      </c>
      <c r="G2426" s="375" t="s">
        <v>391</v>
      </c>
      <c r="H2426" s="375" t="s">
        <v>400</v>
      </c>
      <c r="I2426" s="763">
        <v>1.1800002796061175E-4</v>
      </c>
      <c r="J2426" s="375" t="s">
        <v>1023</v>
      </c>
      <c r="K2426" s="375" t="s">
        <v>477</v>
      </c>
      <c r="L2426" s="375" t="s">
        <v>1024</v>
      </c>
      <c r="M2426" s="375" t="s">
        <v>475</v>
      </c>
      <c r="N2426" s="831" t="s">
        <v>695</v>
      </c>
      <c r="U2426" s="862"/>
    </row>
    <row r="2427" spans="1:21" x14ac:dyDescent="0.4">
      <c r="A2427" s="428" t="s">
        <v>49</v>
      </c>
      <c r="B2427" s="375" t="s">
        <v>415</v>
      </c>
      <c r="C2427" s="375" t="s">
        <v>60</v>
      </c>
      <c r="D2427" s="375" t="s">
        <v>406</v>
      </c>
      <c r="E2427" s="375" t="s">
        <v>717</v>
      </c>
      <c r="F2427" s="824">
        <v>0.22499999999999998</v>
      </c>
      <c r="G2427" s="375" t="s">
        <v>392</v>
      </c>
      <c r="H2427" s="375" t="s">
        <v>400</v>
      </c>
      <c r="I2427" s="763">
        <v>8.9630021238217214E-3</v>
      </c>
      <c r="J2427" s="375" t="s">
        <v>1023</v>
      </c>
      <c r="K2427" s="375" t="s">
        <v>477</v>
      </c>
      <c r="L2427" s="375" t="s">
        <v>1024</v>
      </c>
      <c r="M2427" s="375" t="s">
        <v>475</v>
      </c>
      <c r="N2427" s="831" t="s">
        <v>695</v>
      </c>
      <c r="U2427" s="862"/>
    </row>
    <row r="2428" spans="1:21" x14ac:dyDescent="0.4">
      <c r="A2428" s="428" t="s">
        <v>49</v>
      </c>
      <c r="B2428" s="375" t="s">
        <v>415</v>
      </c>
      <c r="C2428" s="375" t="s">
        <v>60</v>
      </c>
      <c r="D2428" s="375" t="s">
        <v>406</v>
      </c>
      <c r="E2428" s="375" t="s">
        <v>717</v>
      </c>
      <c r="F2428" s="824">
        <v>0.22499999999999998</v>
      </c>
      <c r="G2428" s="375" t="s">
        <v>393</v>
      </c>
      <c r="H2428" s="375" t="s">
        <v>400</v>
      </c>
      <c r="I2428" s="763">
        <v>5.074001202306304E-6</v>
      </c>
      <c r="J2428" s="375" t="s">
        <v>1023</v>
      </c>
      <c r="K2428" s="375" t="s">
        <v>477</v>
      </c>
      <c r="L2428" s="375" t="s">
        <v>1024</v>
      </c>
      <c r="M2428" s="375" t="s">
        <v>475</v>
      </c>
      <c r="N2428" s="831" t="s">
        <v>695</v>
      </c>
      <c r="U2428" s="862"/>
    </row>
    <row r="2429" spans="1:21" x14ac:dyDescent="0.4">
      <c r="A2429" s="428" t="s">
        <v>49</v>
      </c>
      <c r="B2429" s="375" t="s">
        <v>415</v>
      </c>
      <c r="C2429" s="375" t="s">
        <v>60</v>
      </c>
      <c r="D2429" s="375" t="s">
        <v>406</v>
      </c>
      <c r="E2429" s="375" t="s">
        <v>717</v>
      </c>
      <c r="F2429" s="824">
        <v>0.22499999999999998</v>
      </c>
      <c r="G2429" s="375" t="s">
        <v>394</v>
      </c>
      <c r="H2429" s="375" t="s">
        <v>400</v>
      </c>
      <c r="I2429" s="763">
        <v>9.5580022648095496E-6</v>
      </c>
      <c r="J2429" s="375" t="s">
        <v>1023</v>
      </c>
      <c r="K2429" s="375" t="s">
        <v>477</v>
      </c>
      <c r="L2429" s="375" t="s">
        <v>1024</v>
      </c>
      <c r="M2429" s="375" t="s">
        <v>475</v>
      </c>
      <c r="N2429" s="831" t="s">
        <v>695</v>
      </c>
      <c r="U2429" s="862"/>
    </row>
    <row r="2430" spans="1:21" x14ac:dyDescent="0.4">
      <c r="A2430" s="428" t="s">
        <v>49</v>
      </c>
      <c r="B2430" s="375" t="s">
        <v>415</v>
      </c>
      <c r="C2430" s="375" t="s">
        <v>60</v>
      </c>
      <c r="D2430" s="375" t="s">
        <v>406</v>
      </c>
      <c r="E2430" s="375" t="s">
        <v>717</v>
      </c>
      <c r="F2430" s="824">
        <v>0.22499999999999998</v>
      </c>
      <c r="G2430" s="375" t="s">
        <v>395</v>
      </c>
      <c r="H2430" s="375" t="s">
        <v>400</v>
      </c>
      <c r="I2430" s="763">
        <v>1.6000003791269388E-5</v>
      </c>
      <c r="J2430" s="375" t="s">
        <v>1023</v>
      </c>
      <c r="K2430" s="375" t="s">
        <v>477</v>
      </c>
      <c r="L2430" s="375" t="s">
        <v>1024</v>
      </c>
      <c r="M2430" s="375" t="s">
        <v>475</v>
      </c>
      <c r="N2430" s="831" t="s">
        <v>695</v>
      </c>
      <c r="U2430" s="862"/>
    </row>
    <row r="2431" spans="1:21" x14ac:dyDescent="0.4">
      <c r="A2431" s="428" t="s">
        <v>49</v>
      </c>
      <c r="B2431" s="375" t="s">
        <v>415</v>
      </c>
      <c r="C2431" s="375" t="s">
        <v>60</v>
      </c>
      <c r="D2431" s="375" t="s">
        <v>406</v>
      </c>
      <c r="E2431" s="375" t="s">
        <v>717</v>
      </c>
      <c r="F2431" s="824">
        <v>0.22499999999999998</v>
      </c>
      <c r="G2431" s="375" t="s">
        <v>396</v>
      </c>
      <c r="H2431" s="375" t="s">
        <v>400</v>
      </c>
      <c r="I2431" s="763">
        <v>2.400000568690408E-5</v>
      </c>
      <c r="J2431" s="375" t="s">
        <v>1023</v>
      </c>
      <c r="K2431" s="375" t="s">
        <v>477</v>
      </c>
      <c r="L2431" s="375" t="s">
        <v>1024</v>
      </c>
      <c r="M2431" s="375" t="s">
        <v>475</v>
      </c>
      <c r="N2431" s="831" t="s">
        <v>695</v>
      </c>
      <c r="U2431" s="862"/>
    </row>
    <row r="2432" spans="1:21" x14ac:dyDescent="0.4">
      <c r="A2432" s="428" t="s">
        <v>49</v>
      </c>
      <c r="B2432" s="375" t="s">
        <v>415</v>
      </c>
      <c r="C2432" s="375" t="s">
        <v>60</v>
      </c>
      <c r="D2432" s="375" t="s">
        <v>406</v>
      </c>
      <c r="E2432" s="375" t="s">
        <v>717</v>
      </c>
      <c r="F2432" s="824">
        <v>0.22499999999999998</v>
      </c>
      <c r="G2432" s="375" t="s">
        <v>1025</v>
      </c>
      <c r="H2432" s="375" t="s">
        <v>400</v>
      </c>
      <c r="I2432" s="763">
        <v>2.0028368879785221</v>
      </c>
      <c r="J2432" s="375" t="s">
        <v>1023</v>
      </c>
      <c r="K2432" s="375" t="s">
        <v>477</v>
      </c>
      <c r="L2432" s="375" t="s">
        <v>1024</v>
      </c>
      <c r="M2432" s="375" t="s">
        <v>475</v>
      </c>
      <c r="N2432" s="831" t="s">
        <v>695</v>
      </c>
      <c r="U2432" s="862"/>
    </row>
    <row r="2433" spans="1:21" x14ac:dyDescent="0.4">
      <c r="A2433" s="428" t="s">
        <v>49</v>
      </c>
      <c r="B2433" s="375" t="s">
        <v>415</v>
      </c>
      <c r="C2433" s="375" t="s">
        <v>60</v>
      </c>
      <c r="D2433" s="375" t="s">
        <v>406</v>
      </c>
      <c r="E2433" s="375" t="s">
        <v>717</v>
      </c>
      <c r="F2433" s="824">
        <v>0.22499999999999998</v>
      </c>
      <c r="G2433" s="375" t="s">
        <v>387</v>
      </c>
      <c r="H2433" s="375" t="s">
        <v>401</v>
      </c>
      <c r="I2433" s="378">
        <v>2.4811814245061489E-5</v>
      </c>
      <c r="J2433" s="375" t="s">
        <v>1023</v>
      </c>
      <c r="K2433" s="375" t="s">
        <v>477</v>
      </c>
      <c r="L2433" s="375" t="s">
        <v>1024</v>
      </c>
      <c r="M2433" s="375" t="s">
        <v>475</v>
      </c>
      <c r="N2433" s="831" t="s">
        <v>696</v>
      </c>
      <c r="U2433" s="862"/>
    </row>
    <row r="2434" spans="1:21" x14ac:dyDescent="0.4">
      <c r="A2434" s="428" t="s">
        <v>49</v>
      </c>
      <c r="B2434" s="375" t="s">
        <v>415</v>
      </c>
      <c r="C2434" s="375" t="s">
        <v>60</v>
      </c>
      <c r="D2434" s="375" t="s">
        <v>406</v>
      </c>
      <c r="E2434" s="375" t="s">
        <v>717</v>
      </c>
      <c r="F2434" s="824">
        <v>0.22499999999999998</v>
      </c>
      <c r="G2434" s="375" t="s">
        <v>388</v>
      </c>
      <c r="H2434" s="375" t="s">
        <v>401</v>
      </c>
      <c r="I2434" s="378">
        <v>2.0946177402691334E-4</v>
      </c>
      <c r="J2434" s="375" t="s">
        <v>1023</v>
      </c>
      <c r="K2434" s="375" t="s">
        <v>477</v>
      </c>
      <c r="L2434" s="375" t="s">
        <v>1024</v>
      </c>
      <c r="M2434" s="375" t="s">
        <v>475</v>
      </c>
      <c r="N2434" s="831" t="s">
        <v>696</v>
      </c>
      <c r="U2434" s="862"/>
    </row>
    <row r="2435" spans="1:21" x14ac:dyDescent="0.4">
      <c r="A2435" s="428" t="s">
        <v>49</v>
      </c>
      <c r="B2435" s="375" t="s">
        <v>415</v>
      </c>
      <c r="C2435" s="375" t="s">
        <v>60</v>
      </c>
      <c r="D2435" s="375" t="s">
        <v>406</v>
      </c>
      <c r="E2435" s="375" t="s">
        <v>717</v>
      </c>
      <c r="F2435" s="824">
        <v>0.22499999999999998</v>
      </c>
      <c r="G2435" s="375" t="s">
        <v>389</v>
      </c>
      <c r="H2435" s="375" t="s">
        <v>401</v>
      </c>
      <c r="I2435" s="378">
        <v>2.8488290476436128E-3</v>
      </c>
      <c r="J2435" s="375" t="s">
        <v>1023</v>
      </c>
      <c r="K2435" s="375" t="s">
        <v>477</v>
      </c>
      <c r="L2435" s="375" t="s">
        <v>1024</v>
      </c>
      <c r="M2435" s="375" t="s">
        <v>475</v>
      </c>
      <c r="N2435" s="831" t="s">
        <v>696</v>
      </c>
      <c r="U2435" s="862"/>
    </row>
    <row r="2436" spans="1:21" x14ac:dyDescent="0.4">
      <c r="A2436" s="428" t="s">
        <v>49</v>
      </c>
      <c r="B2436" s="375" t="s">
        <v>415</v>
      </c>
      <c r="C2436" s="375" t="s">
        <v>60</v>
      </c>
      <c r="D2436" s="375" t="s">
        <v>406</v>
      </c>
      <c r="E2436" s="375" t="s">
        <v>717</v>
      </c>
      <c r="F2436" s="824">
        <v>0.22499999999999998</v>
      </c>
      <c r="G2436" s="375" t="s">
        <v>390</v>
      </c>
      <c r="H2436" s="375" t="s">
        <v>401</v>
      </c>
      <c r="I2436" s="378">
        <v>1.1850220681464038E-4</v>
      </c>
      <c r="J2436" s="375" t="s">
        <v>1023</v>
      </c>
      <c r="K2436" s="375" t="s">
        <v>477</v>
      </c>
      <c r="L2436" s="375" t="s">
        <v>1024</v>
      </c>
      <c r="M2436" s="375" t="s">
        <v>475</v>
      </c>
      <c r="N2436" s="831" t="s">
        <v>696</v>
      </c>
      <c r="U2436" s="862"/>
    </row>
    <row r="2437" spans="1:21" x14ac:dyDescent="0.4">
      <c r="A2437" s="428" t="s">
        <v>49</v>
      </c>
      <c r="B2437" s="375" t="s">
        <v>415</v>
      </c>
      <c r="C2437" s="375" t="s">
        <v>60</v>
      </c>
      <c r="D2437" s="375" t="s">
        <v>406</v>
      </c>
      <c r="E2437" s="375" t="s">
        <v>717</v>
      </c>
      <c r="F2437" s="824">
        <v>0.22499999999999998</v>
      </c>
      <c r="G2437" s="375" t="s">
        <v>391</v>
      </c>
      <c r="H2437" s="375" t="s">
        <v>401</v>
      </c>
      <c r="I2437" s="378">
        <v>1.1823184823497069E-4</v>
      </c>
      <c r="J2437" s="375" t="s">
        <v>1023</v>
      </c>
      <c r="K2437" s="375" t="s">
        <v>477</v>
      </c>
      <c r="L2437" s="375" t="s">
        <v>1024</v>
      </c>
      <c r="M2437" s="375" t="s">
        <v>475</v>
      </c>
      <c r="N2437" s="831" t="s">
        <v>696</v>
      </c>
      <c r="U2437" s="862"/>
    </row>
    <row r="2438" spans="1:21" x14ac:dyDescent="0.4">
      <c r="A2438" s="428" t="s">
        <v>49</v>
      </c>
      <c r="B2438" s="375" t="s">
        <v>415</v>
      </c>
      <c r="C2438" s="375" t="s">
        <v>60</v>
      </c>
      <c r="D2438" s="375" t="s">
        <v>406</v>
      </c>
      <c r="E2438" s="375" t="s">
        <v>717</v>
      </c>
      <c r="F2438" s="824">
        <v>0.22499999999999998</v>
      </c>
      <c r="G2438" s="375" t="s">
        <v>392</v>
      </c>
      <c r="H2438" s="375" t="s">
        <v>401</v>
      </c>
      <c r="I2438" s="378">
        <v>8.9658307277416249E-3</v>
      </c>
      <c r="J2438" s="375" t="s">
        <v>1023</v>
      </c>
      <c r="K2438" s="375" t="s">
        <v>477</v>
      </c>
      <c r="L2438" s="375" t="s">
        <v>1024</v>
      </c>
      <c r="M2438" s="375" t="s">
        <v>475</v>
      </c>
      <c r="N2438" s="831" t="s">
        <v>696</v>
      </c>
      <c r="U2438" s="862"/>
    </row>
    <row r="2439" spans="1:21" x14ac:dyDescent="0.4">
      <c r="A2439" s="428" t="s">
        <v>49</v>
      </c>
      <c r="B2439" s="375" t="s">
        <v>415</v>
      </c>
      <c r="C2439" s="375" t="s">
        <v>60</v>
      </c>
      <c r="D2439" s="375" t="s">
        <v>406</v>
      </c>
      <c r="E2439" s="375" t="s">
        <v>717</v>
      </c>
      <c r="F2439" s="824">
        <v>0.22499999999999998</v>
      </c>
      <c r="G2439" s="375" t="s">
        <v>393</v>
      </c>
      <c r="H2439" s="375" t="s">
        <v>401</v>
      </c>
      <c r="I2439" s="378">
        <v>5.0783248975339477E-6</v>
      </c>
      <c r="J2439" s="375" t="s">
        <v>1023</v>
      </c>
      <c r="K2439" s="375" t="s">
        <v>477</v>
      </c>
      <c r="L2439" s="375" t="s">
        <v>1024</v>
      </c>
      <c r="M2439" s="375" t="s">
        <v>475</v>
      </c>
      <c r="N2439" s="831" t="s">
        <v>696</v>
      </c>
      <c r="U2439" s="862"/>
    </row>
    <row r="2440" spans="1:21" x14ac:dyDescent="0.4">
      <c r="A2440" s="428" t="s">
        <v>49</v>
      </c>
      <c r="B2440" s="375" t="s">
        <v>415</v>
      </c>
      <c r="C2440" s="375" t="s">
        <v>60</v>
      </c>
      <c r="D2440" s="375" t="s">
        <v>406</v>
      </c>
      <c r="E2440" s="375" t="s">
        <v>717</v>
      </c>
      <c r="F2440" s="824">
        <v>0.22499999999999998</v>
      </c>
      <c r="G2440" s="375" t="s">
        <v>394</v>
      </c>
      <c r="H2440" s="375" t="s">
        <v>401</v>
      </c>
      <c r="I2440" s="378">
        <v>9.5674726357693128E-6</v>
      </c>
      <c r="J2440" s="375" t="s">
        <v>1023</v>
      </c>
      <c r="K2440" s="375" t="s">
        <v>477</v>
      </c>
      <c r="L2440" s="375" t="s">
        <v>1024</v>
      </c>
      <c r="M2440" s="375" t="s">
        <v>475</v>
      </c>
      <c r="N2440" s="831" t="s">
        <v>696</v>
      </c>
      <c r="U2440" s="862"/>
    </row>
    <row r="2441" spans="1:21" x14ac:dyDescent="0.4">
      <c r="A2441" s="428" t="s">
        <v>49</v>
      </c>
      <c r="B2441" s="375" t="s">
        <v>415</v>
      </c>
      <c r="C2441" s="375" t="s">
        <v>60</v>
      </c>
      <c r="D2441" s="375" t="s">
        <v>406</v>
      </c>
      <c r="E2441" s="375" t="s">
        <v>717</v>
      </c>
      <c r="F2441" s="824">
        <v>0.22499999999999998</v>
      </c>
      <c r="G2441" s="375" t="s">
        <v>395</v>
      </c>
      <c r="H2441" s="375" t="s">
        <v>401</v>
      </c>
      <c r="I2441" s="378">
        <v>1.7288506495751242E-5</v>
      </c>
      <c r="J2441" s="375" t="s">
        <v>1023</v>
      </c>
      <c r="K2441" s="375" t="s">
        <v>477</v>
      </c>
      <c r="L2441" s="375" t="s">
        <v>1024</v>
      </c>
      <c r="M2441" s="375" t="s">
        <v>475</v>
      </c>
      <c r="N2441" s="831" t="s">
        <v>696</v>
      </c>
      <c r="U2441" s="862"/>
    </row>
    <row r="2442" spans="1:21" x14ac:dyDescent="0.4">
      <c r="A2442" s="428" t="s">
        <v>49</v>
      </c>
      <c r="B2442" s="375" t="s">
        <v>415</v>
      </c>
      <c r="C2442" s="375" t="s">
        <v>60</v>
      </c>
      <c r="D2442" s="375" t="s">
        <v>406</v>
      </c>
      <c r="E2442" s="375" t="s">
        <v>717</v>
      </c>
      <c r="F2442" s="824">
        <v>0.22499999999999998</v>
      </c>
      <c r="G2442" s="375" t="s">
        <v>396</v>
      </c>
      <c r="H2442" s="375" t="s">
        <v>401</v>
      </c>
      <c r="I2442" s="378">
        <v>2.4007892132092866E-5</v>
      </c>
      <c r="J2442" s="375" t="s">
        <v>1023</v>
      </c>
      <c r="K2442" s="375" t="s">
        <v>477</v>
      </c>
      <c r="L2442" s="375" t="s">
        <v>1024</v>
      </c>
      <c r="M2442" s="375" t="s">
        <v>475</v>
      </c>
      <c r="N2442" s="831" t="s">
        <v>696</v>
      </c>
      <c r="U2442" s="862"/>
    </row>
    <row r="2443" spans="1:21" x14ac:dyDescent="0.4">
      <c r="A2443" s="428" t="s">
        <v>49</v>
      </c>
      <c r="B2443" s="375" t="s">
        <v>415</v>
      </c>
      <c r="C2443" s="375" t="s">
        <v>60</v>
      </c>
      <c r="D2443" s="375" t="s">
        <v>406</v>
      </c>
      <c r="E2443" s="375" t="s">
        <v>717</v>
      </c>
      <c r="F2443" s="824">
        <v>0.22499999999999998</v>
      </c>
      <c r="G2443" s="375" t="s">
        <v>1025</v>
      </c>
      <c r="H2443" s="375" t="s">
        <v>401</v>
      </c>
      <c r="I2443" s="378">
        <v>2.0038884897936176</v>
      </c>
      <c r="J2443" s="375" t="s">
        <v>1023</v>
      </c>
      <c r="K2443" s="375" t="s">
        <v>477</v>
      </c>
      <c r="L2443" s="375" t="s">
        <v>1024</v>
      </c>
      <c r="M2443" s="375" t="s">
        <v>475</v>
      </c>
      <c r="N2443" s="831" t="s">
        <v>696</v>
      </c>
      <c r="U2443" s="862"/>
    </row>
    <row r="2444" spans="1:21" x14ac:dyDescent="0.4">
      <c r="A2444" s="428" t="s">
        <v>49</v>
      </c>
      <c r="B2444" s="375" t="s">
        <v>415</v>
      </c>
      <c r="C2444" s="375" t="s">
        <v>61</v>
      </c>
      <c r="D2444" s="375" t="s">
        <v>52</v>
      </c>
      <c r="E2444" s="375"/>
      <c r="F2444" s="824">
        <v>0.34399999999999997</v>
      </c>
      <c r="G2444" s="375" t="s">
        <v>387</v>
      </c>
      <c r="H2444" s="375" t="s">
        <v>400</v>
      </c>
      <c r="I2444" s="763">
        <v>1.9000004502132395E-5</v>
      </c>
      <c r="J2444" s="375" t="s">
        <v>1023</v>
      </c>
      <c r="K2444" s="375" t="s">
        <v>477</v>
      </c>
      <c r="L2444" s="375" t="s">
        <v>1024</v>
      </c>
      <c r="M2444" s="375" t="s">
        <v>475</v>
      </c>
      <c r="N2444" s="831" t="s">
        <v>801</v>
      </c>
      <c r="U2444" s="862"/>
    </row>
    <row r="2445" spans="1:21" x14ac:dyDescent="0.4">
      <c r="A2445" s="428" t="s">
        <v>49</v>
      </c>
      <c r="B2445" s="375" t="s">
        <v>415</v>
      </c>
      <c r="C2445" s="375" t="s">
        <v>61</v>
      </c>
      <c r="D2445" s="375" t="s">
        <v>52</v>
      </c>
      <c r="E2445" s="375"/>
      <c r="F2445" s="824">
        <v>0.34399999999999997</v>
      </c>
      <c r="G2445" s="375" t="s">
        <v>388</v>
      </c>
      <c r="H2445" s="375" t="s">
        <v>400</v>
      </c>
      <c r="I2445" s="763">
        <v>1.5600003696487655E-4</v>
      </c>
      <c r="J2445" s="375" t="s">
        <v>1023</v>
      </c>
      <c r="K2445" s="375" t="s">
        <v>477</v>
      </c>
      <c r="L2445" s="375" t="s">
        <v>1024</v>
      </c>
      <c r="M2445" s="375" t="s">
        <v>475</v>
      </c>
      <c r="N2445" s="831" t="s">
        <v>801</v>
      </c>
      <c r="U2445" s="862"/>
    </row>
    <row r="2446" spans="1:21" x14ac:dyDescent="0.4">
      <c r="A2446" s="428" t="s">
        <v>49</v>
      </c>
      <c r="B2446" s="375" t="s">
        <v>415</v>
      </c>
      <c r="C2446" s="375" t="s">
        <v>61</v>
      </c>
      <c r="D2446" s="375" t="s">
        <v>52</v>
      </c>
      <c r="E2446" s="375"/>
      <c r="F2446" s="824">
        <v>0.34399999999999997</v>
      </c>
      <c r="G2446" s="375" t="s">
        <v>389</v>
      </c>
      <c r="H2446" s="375" t="s">
        <v>400</v>
      </c>
      <c r="I2446" s="763">
        <v>1.3850003281817565E-3</v>
      </c>
      <c r="J2446" s="375" t="s">
        <v>1023</v>
      </c>
      <c r="K2446" s="375" t="s">
        <v>477</v>
      </c>
      <c r="L2446" s="375" t="s">
        <v>1024</v>
      </c>
      <c r="M2446" s="375" t="s">
        <v>475</v>
      </c>
      <c r="N2446" s="831" t="s">
        <v>801</v>
      </c>
      <c r="U2446" s="862"/>
    </row>
    <row r="2447" spans="1:21" x14ac:dyDescent="0.4">
      <c r="A2447" s="428" t="s">
        <v>49</v>
      </c>
      <c r="B2447" s="375" t="s">
        <v>415</v>
      </c>
      <c r="C2447" s="375" t="s">
        <v>61</v>
      </c>
      <c r="D2447" s="375" t="s">
        <v>52</v>
      </c>
      <c r="E2447" s="375"/>
      <c r="F2447" s="824">
        <v>0.34399999999999997</v>
      </c>
      <c r="G2447" s="375" t="s">
        <v>390</v>
      </c>
      <c r="H2447" s="375" t="s">
        <v>400</v>
      </c>
      <c r="I2447" s="763">
        <v>1.390000329366528E-4</v>
      </c>
      <c r="J2447" s="375" t="s">
        <v>1023</v>
      </c>
      <c r="K2447" s="375" t="s">
        <v>477</v>
      </c>
      <c r="L2447" s="375" t="s">
        <v>1024</v>
      </c>
      <c r="M2447" s="375" t="s">
        <v>475</v>
      </c>
      <c r="N2447" s="831" t="s">
        <v>801</v>
      </c>
      <c r="U2447" s="862"/>
    </row>
    <row r="2448" spans="1:21" x14ac:dyDescent="0.4">
      <c r="A2448" s="428" t="s">
        <v>49</v>
      </c>
      <c r="B2448" s="375" t="s">
        <v>415</v>
      </c>
      <c r="C2448" s="375" t="s">
        <v>61</v>
      </c>
      <c r="D2448" s="375" t="s">
        <v>52</v>
      </c>
      <c r="E2448" s="375"/>
      <c r="F2448" s="824">
        <v>0.34399999999999997</v>
      </c>
      <c r="G2448" s="375" t="s">
        <v>391</v>
      </c>
      <c r="H2448" s="375" t="s">
        <v>400</v>
      </c>
      <c r="I2448" s="763">
        <v>1.1000002606497702E-4</v>
      </c>
      <c r="J2448" s="375" t="s">
        <v>1023</v>
      </c>
      <c r="K2448" s="375" t="s">
        <v>477</v>
      </c>
      <c r="L2448" s="375" t="s">
        <v>1024</v>
      </c>
      <c r="M2448" s="375" t="s">
        <v>475</v>
      </c>
      <c r="N2448" s="831" t="s">
        <v>801</v>
      </c>
      <c r="U2448" s="862"/>
    </row>
    <row r="2449" spans="1:21" x14ac:dyDescent="0.4">
      <c r="A2449" s="428" t="s">
        <v>49</v>
      </c>
      <c r="B2449" s="375" t="s">
        <v>415</v>
      </c>
      <c r="C2449" s="375" t="s">
        <v>61</v>
      </c>
      <c r="D2449" s="375" t="s">
        <v>52</v>
      </c>
      <c r="E2449" s="375"/>
      <c r="F2449" s="824">
        <v>0.34399999999999997</v>
      </c>
      <c r="G2449" s="375" t="s">
        <v>392</v>
      </c>
      <c r="H2449" s="375" t="s">
        <v>400</v>
      </c>
      <c r="I2449" s="763">
        <v>3.3160007857405806E-3</v>
      </c>
      <c r="J2449" s="375" t="s">
        <v>1023</v>
      </c>
      <c r="K2449" s="375" t="s">
        <v>477</v>
      </c>
      <c r="L2449" s="375" t="s">
        <v>1024</v>
      </c>
      <c r="M2449" s="375" t="s">
        <v>475</v>
      </c>
      <c r="N2449" s="831" t="s">
        <v>801</v>
      </c>
      <c r="U2449" s="862"/>
    </row>
    <row r="2450" spans="1:21" x14ac:dyDescent="0.4">
      <c r="A2450" s="428" t="s">
        <v>49</v>
      </c>
      <c r="B2450" s="375" t="s">
        <v>415</v>
      </c>
      <c r="C2450" s="375" t="s">
        <v>61</v>
      </c>
      <c r="D2450" s="375" t="s">
        <v>52</v>
      </c>
      <c r="E2450" s="375"/>
      <c r="F2450" s="824">
        <v>0.34399999999999997</v>
      </c>
      <c r="G2450" s="375" t="s">
        <v>393</v>
      </c>
      <c r="H2450" s="375" t="s">
        <v>400</v>
      </c>
      <c r="I2450" s="763">
        <v>4.7300011207940132E-6</v>
      </c>
      <c r="J2450" s="375" t="s">
        <v>1023</v>
      </c>
      <c r="K2450" s="375" t="s">
        <v>477</v>
      </c>
      <c r="L2450" s="375" t="s">
        <v>1024</v>
      </c>
      <c r="M2450" s="375" t="s">
        <v>475</v>
      </c>
      <c r="N2450" s="831" t="s">
        <v>801</v>
      </c>
      <c r="U2450" s="862"/>
    </row>
    <row r="2451" spans="1:21" x14ac:dyDescent="0.4">
      <c r="A2451" s="428" t="s">
        <v>49</v>
      </c>
      <c r="B2451" s="375" t="s">
        <v>415</v>
      </c>
      <c r="C2451" s="375" t="s">
        <v>61</v>
      </c>
      <c r="D2451" s="375" t="s">
        <v>52</v>
      </c>
      <c r="E2451" s="375"/>
      <c r="F2451" s="824">
        <v>0.34399999999999997</v>
      </c>
      <c r="G2451" s="375" t="s">
        <v>394</v>
      </c>
      <c r="H2451" s="375" t="s">
        <v>400</v>
      </c>
      <c r="I2451" s="763">
        <v>8.9100021112631409E-6</v>
      </c>
      <c r="J2451" s="375" t="s">
        <v>1023</v>
      </c>
      <c r="K2451" s="375" t="s">
        <v>477</v>
      </c>
      <c r="L2451" s="375" t="s">
        <v>1024</v>
      </c>
      <c r="M2451" s="375" t="s">
        <v>475</v>
      </c>
      <c r="N2451" s="831" t="s">
        <v>801</v>
      </c>
      <c r="U2451" s="862"/>
    </row>
    <row r="2452" spans="1:21" x14ac:dyDescent="0.4">
      <c r="A2452" s="428" t="s">
        <v>49</v>
      </c>
      <c r="B2452" s="375" t="s">
        <v>415</v>
      </c>
      <c r="C2452" s="375" t="s">
        <v>61</v>
      </c>
      <c r="D2452" s="375" t="s">
        <v>52</v>
      </c>
      <c r="E2452" s="375"/>
      <c r="F2452" s="824">
        <v>0.34399999999999997</v>
      </c>
      <c r="G2452" s="375" t="s">
        <v>395</v>
      </c>
      <c r="H2452" s="375" t="s">
        <v>400</v>
      </c>
      <c r="I2452" s="763">
        <v>1.000000236954337E-5</v>
      </c>
      <c r="J2452" s="375" t="s">
        <v>1023</v>
      </c>
      <c r="K2452" s="375" t="s">
        <v>477</v>
      </c>
      <c r="L2452" s="375" t="s">
        <v>1024</v>
      </c>
      <c r="M2452" s="375" t="s">
        <v>475</v>
      </c>
      <c r="N2452" s="831" t="s">
        <v>801</v>
      </c>
      <c r="U2452" s="862"/>
    </row>
    <row r="2453" spans="1:21" x14ac:dyDescent="0.4">
      <c r="A2453" s="428" t="s">
        <v>49</v>
      </c>
      <c r="B2453" s="375" t="s">
        <v>415</v>
      </c>
      <c r="C2453" s="375" t="s">
        <v>61</v>
      </c>
      <c r="D2453" s="375" t="s">
        <v>52</v>
      </c>
      <c r="E2453" s="375"/>
      <c r="F2453" s="824">
        <v>0.34399999999999997</v>
      </c>
      <c r="G2453" s="375" t="s">
        <v>396</v>
      </c>
      <c r="H2453" s="375" t="s">
        <v>400</v>
      </c>
      <c r="I2453" s="763">
        <v>1.6000003791269388E-5</v>
      </c>
      <c r="J2453" s="375" t="s">
        <v>1023</v>
      </c>
      <c r="K2453" s="375" t="s">
        <v>477</v>
      </c>
      <c r="L2453" s="375" t="s">
        <v>1024</v>
      </c>
      <c r="M2453" s="375" t="s">
        <v>475</v>
      </c>
      <c r="N2453" s="831" t="s">
        <v>801</v>
      </c>
      <c r="U2453" s="862"/>
    </row>
    <row r="2454" spans="1:21" x14ac:dyDescent="0.4">
      <c r="A2454" s="428" t="s">
        <v>49</v>
      </c>
      <c r="B2454" s="375" t="s">
        <v>415</v>
      </c>
      <c r="C2454" s="375" t="s">
        <v>61</v>
      </c>
      <c r="D2454" s="375" t="s">
        <v>52</v>
      </c>
      <c r="E2454" s="375"/>
      <c r="F2454" s="824">
        <v>0.34399999999999997</v>
      </c>
      <c r="G2454" s="375" t="s">
        <v>1025</v>
      </c>
      <c r="H2454" s="375" t="s">
        <v>400</v>
      </c>
      <c r="I2454" s="763">
        <v>1.3099363222019331</v>
      </c>
      <c r="J2454" s="375" t="s">
        <v>1023</v>
      </c>
      <c r="K2454" s="375" t="s">
        <v>477</v>
      </c>
      <c r="L2454" s="375" t="s">
        <v>1024</v>
      </c>
      <c r="M2454" s="375" t="s">
        <v>475</v>
      </c>
      <c r="N2454" s="831" t="s">
        <v>801</v>
      </c>
      <c r="U2454" s="862"/>
    </row>
    <row r="2455" spans="1:21" x14ac:dyDescent="0.4">
      <c r="A2455" s="428" t="s">
        <v>49</v>
      </c>
      <c r="B2455" s="375" t="s">
        <v>415</v>
      </c>
      <c r="C2455" s="375" t="s">
        <v>61</v>
      </c>
      <c r="D2455" s="375" t="s">
        <v>52</v>
      </c>
      <c r="E2455" s="375"/>
      <c r="F2455" s="824">
        <v>0.34399999999999997</v>
      </c>
      <c r="G2455" s="375" t="s">
        <v>387</v>
      </c>
      <c r="H2455" s="375" t="s">
        <v>401</v>
      </c>
      <c r="I2455" s="378">
        <v>1.9811813060289801E-5</v>
      </c>
      <c r="J2455" s="375" t="s">
        <v>1023</v>
      </c>
      <c r="K2455" s="375" t="s">
        <v>477</v>
      </c>
      <c r="L2455" s="375" t="s">
        <v>1024</v>
      </c>
      <c r="M2455" s="375" t="s">
        <v>475</v>
      </c>
      <c r="N2455" s="831" t="s">
        <v>805</v>
      </c>
      <c r="U2455" s="862"/>
    </row>
    <row r="2456" spans="1:21" x14ac:dyDescent="0.4">
      <c r="A2456" s="428" t="s">
        <v>49</v>
      </c>
      <c r="B2456" s="375" t="s">
        <v>415</v>
      </c>
      <c r="C2456" s="375" t="s">
        <v>61</v>
      </c>
      <c r="D2456" s="375" t="s">
        <v>52</v>
      </c>
      <c r="E2456" s="375"/>
      <c r="F2456" s="824">
        <v>0.34399999999999997</v>
      </c>
      <c r="G2456" s="375" t="s">
        <v>388</v>
      </c>
      <c r="H2456" s="375" t="s">
        <v>401</v>
      </c>
      <c r="I2456" s="378">
        <v>1.6146176265310522E-4</v>
      </c>
      <c r="J2456" s="375" t="s">
        <v>1023</v>
      </c>
      <c r="K2456" s="375" t="s">
        <v>477</v>
      </c>
      <c r="L2456" s="375" t="s">
        <v>1024</v>
      </c>
      <c r="M2456" s="375" t="s">
        <v>475</v>
      </c>
      <c r="N2456" s="831" t="s">
        <v>805</v>
      </c>
      <c r="U2456" s="862"/>
    </row>
    <row r="2457" spans="1:21" x14ac:dyDescent="0.4">
      <c r="A2457" s="428" t="s">
        <v>49</v>
      </c>
      <c r="B2457" s="375" t="s">
        <v>415</v>
      </c>
      <c r="C2457" s="375" t="s">
        <v>61</v>
      </c>
      <c r="D2457" s="375" t="s">
        <v>52</v>
      </c>
      <c r="E2457" s="375"/>
      <c r="F2457" s="824">
        <v>0.34399999999999997</v>
      </c>
      <c r="G2457" s="375" t="s">
        <v>389</v>
      </c>
      <c r="H2457" s="375" t="s">
        <v>401</v>
      </c>
      <c r="I2457" s="378">
        <v>1.3858287009794184E-3</v>
      </c>
      <c r="J2457" s="375" t="s">
        <v>1023</v>
      </c>
      <c r="K2457" s="375" t="s">
        <v>477</v>
      </c>
      <c r="L2457" s="375" t="s">
        <v>1024</v>
      </c>
      <c r="M2457" s="375" t="s">
        <v>475</v>
      </c>
      <c r="N2457" s="831" t="s">
        <v>805</v>
      </c>
      <c r="U2457" s="862"/>
    </row>
    <row r="2458" spans="1:21" x14ac:dyDescent="0.4">
      <c r="A2458" s="428" t="s">
        <v>49</v>
      </c>
      <c r="B2458" s="375" t="s">
        <v>415</v>
      </c>
      <c r="C2458" s="375" t="s">
        <v>61</v>
      </c>
      <c r="D2458" s="375" t="s">
        <v>52</v>
      </c>
      <c r="E2458" s="375"/>
      <c r="F2458" s="824">
        <v>0.34399999999999997</v>
      </c>
      <c r="G2458" s="375" t="s">
        <v>390</v>
      </c>
      <c r="H2458" s="375" t="s">
        <v>401</v>
      </c>
      <c r="I2458" s="378">
        <v>1.3950221179068144E-4</v>
      </c>
      <c r="J2458" s="375" t="s">
        <v>1023</v>
      </c>
      <c r="K2458" s="375" t="s">
        <v>477</v>
      </c>
      <c r="L2458" s="375" t="s">
        <v>1024</v>
      </c>
      <c r="M2458" s="375" t="s">
        <v>475</v>
      </c>
      <c r="N2458" s="831" t="s">
        <v>805</v>
      </c>
      <c r="U2458" s="862"/>
    </row>
    <row r="2459" spans="1:21" x14ac:dyDescent="0.4">
      <c r="A2459" s="428" t="s">
        <v>49</v>
      </c>
      <c r="B2459" s="375" t="s">
        <v>415</v>
      </c>
      <c r="C2459" s="375" t="s">
        <v>61</v>
      </c>
      <c r="D2459" s="375" t="s">
        <v>52</v>
      </c>
      <c r="E2459" s="375"/>
      <c r="F2459" s="824">
        <v>0.34399999999999997</v>
      </c>
      <c r="G2459" s="375" t="s">
        <v>391</v>
      </c>
      <c r="H2459" s="375" t="s">
        <v>401</v>
      </c>
      <c r="I2459" s="378">
        <v>1.1023184633933594E-4</v>
      </c>
      <c r="J2459" s="375" t="s">
        <v>1023</v>
      </c>
      <c r="K2459" s="375" t="s">
        <v>477</v>
      </c>
      <c r="L2459" s="375" t="s">
        <v>1024</v>
      </c>
      <c r="M2459" s="375" t="s">
        <v>475</v>
      </c>
      <c r="N2459" s="831" t="s">
        <v>805</v>
      </c>
      <c r="U2459" s="862"/>
    </row>
    <row r="2460" spans="1:21" x14ac:dyDescent="0.4">
      <c r="A2460" s="428" t="s">
        <v>49</v>
      </c>
      <c r="B2460" s="375" t="s">
        <v>415</v>
      </c>
      <c r="C2460" s="375" t="s">
        <v>61</v>
      </c>
      <c r="D2460" s="375" t="s">
        <v>52</v>
      </c>
      <c r="E2460" s="375"/>
      <c r="F2460" s="824">
        <v>0.34399999999999997</v>
      </c>
      <c r="G2460" s="375" t="s">
        <v>392</v>
      </c>
      <c r="H2460" s="375" t="s">
        <v>401</v>
      </c>
      <c r="I2460" s="378">
        <v>3.318829389660485E-3</v>
      </c>
      <c r="J2460" s="375" t="s">
        <v>1023</v>
      </c>
      <c r="K2460" s="375" t="s">
        <v>477</v>
      </c>
      <c r="L2460" s="375" t="s">
        <v>1024</v>
      </c>
      <c r="M2460" s="375" t="s">
        <v>475</v>
      </c>
      <c r="N2460" s="831" t="s">
        <v>805</v>
      </c>
      <c r="U2460" s="862"/>
    </row>
    <row r="2461" spans="1:21" x14ac:dyDescent="0.4">
      <c r="A2461" s="428" t="s">
        <v>49</v>
      </c>
      <c r="B2461" s="375" t="s">
        <v>415</v>
      </c>
      <c r="C2461" s="375" t="s">
        <v>61</v>
      </c>
      <c r="D2461" s="375" t="s">
        <v>52</v>
      </c>
      <c r="E2461" s="375"/>
      <c r="F2461" s="824">
        <v>0.34399999999999997</v>
      </c>
      <c r="G2461" s="375" t="s">
        <v>393</v>
      </c>
      <c r="H2461" s="375" t="s">
        <v>401</v>
      </c>
      <c r="I2461" s="378">
        <v>4.7343248160216569E-6</v>
      </c>
      <c r="J2461" s="375" t="s">
        <v>1023</v>
      </c>
      <c r="K2461" s="375" t="s">
        <v>477</v>
      </c>
      <c r="L2461" s="375" t="s">
        <v>1024</v>
      </c>
      <c r="M2461" s="375" t="s">
        <v>475</v>
      </c>
      <c r="N2461" s="831" t="s">
        <v>805</v>
      </c>
      <c r="U2461" s="862"/>
    </row>
    <row r="2462" spans="1:21" x14ac:dyDescent="0.4">
      <c r="A2462" s="428" t="s">
        <v>49</v>
      </c>
      <c r="B2462" s="375" t="s">
        <v>415</v>
      </c>
      <c r="C2462" s="375" t="s">
        <v>61</v>
      </c>
      <c r="D2462" s="375" t="s">
        <v>52</v>
      </c>
      <c r="E2462" s="375"/>
      <c r="F2462" s="824">
        <v>0.34399999999999997</v>
      </c>
      <c r="G2462" s="375" t="s">
        <v>394</v>
      </c>
      <c r="H2462" s="375" t="s">
        <v>401</v>
      </c>
      <c r="I2462" s="378">
        <v>8.9194724822229059E-6</v>
      </c>
      <c r="J2462" s="375" t="s">
        <v>1023</v>
      </c>
      <c r="K2462" s="375" t="s">
        <v>477</v>
      </c>
      <c r="L2462" s="375" t="s">
        <v>1024</v>
      </c>
      <c r="M2462" s="375" t="s">
        <v>475</v>
      </c>
      <c r="N2462" s="831" t="s">
        <v>805</v>
      </c>
      <c r="U2462" s="862"/>
    </row>
    <row r="2463" spans="1:21" x14ac:dyDescent="0.4">
      <c r="A2463" s="428" t="s">
        <v>49</v>
      </c>
      <c r="B2463" s="375" t="s">
        <v>415</v>
      </c>
      <c r="C2463" s="375" t="s">
        <v>61</v>
      </c>
      <c r="D2463" s="375" t="s">
        <v>52</v>
      </c>
      <c r="E2463" s="375"/>
      <c r="F2463" s="824">
        <v>0.34399999999999997</v>
      </c>
      <c r="G2463" s="375" t="s">
        <v>395</v>
      </c>
      <c r="H2463" s="375" t="s">
        <v>401</v>
      </c>
      <c r="I2463" s="378">
        <v>1.1288505074025222E-5</v>
      </c>
      <c r="J2463" s="375" t="s">
        <v>1023</v>
      </c>
      <c r="K2463" s="375" t="s">
        <v>477</v>
      </c>
      <c r="L2463" s="375" t="s">
        <v>1024</v>
      </c>
      <c r="M2463" s="375" t="s">
        <v>475</v>
      </c>
      <c r="N2463" s="831" t="s">
        <v>805</v>
      </c>
      <c r="U2463" s="862"/>
    </row>
    <row r="2464" spans="1:21" x14ac:dyDescent="0.4">
      <c r="A2464" s="428" t="s">
        <v>49</v>
      </c>
      <c r="B2464" s="375" t="s">
        <v>415</v>
      </c>
      <c r="C2464" s="375" t="s">
        <v>61</v>
      </c>
      <c r="D2464" s="375" t="s">
        <v>52</v>
      </c>
      <c r="E2464" s="375"/>
      <c r="F2464" s="824">
        <v>0.34399999999999997</v>
      </c>
      <c r="G2464" s="375" t="s">
        <v>396</v>
      </c>
      <c r="H2464" s="375" t="s">
        <v>401</v>
      </c>
      <c r="I2464" s="378">
        <v>1.6007890236458171E-5</v>
      </c>
      <c r="J2464" s="375" t="s">
        <v>1023</v>
      </c>
      <c r="K2464" s="375" t="s">
        <v>477</v>
      </c>
      <c r="L2464" s="375" t="s">
        <v>1024</v>
      </c>
      <c r="M2464" s="375" t="s">
        <v>475</v>
      </c>
      <c r="N2464" s="831" t="s">
        <v>805</v>
      </c>
      <c r="U2464" s="862"/>
    </row>
    <row r="2465" spans="1:21" x14ac:dyDescent="0.4">
      <c r="A2465" s="428" t="s">
        <v>49</v>
      </c>
      <c r="B2465" s="375" t="s">
        <v>415</v>
      </c>
      <c r="C2465" s="375" t="s">
        <v>61</v>
      </c>
      <c r="D2465" s="375" t="s">
        <v>52</v>
      </c>
      <c r="E2465" s="375"/>
      <c r="F2465" s="824">
        <v>0.34399999999999997</v>
      </c>
      <c r="G2465" s="375" t="s">
        <v>1025</v>
      </c>
      <c r="H2465" s="375" t="s">
        <v>401</v>
      </c>
      <c r="I2465" s="378">
        <v>1.3109879240170283</v>
      </c>
      <c r="J2465" s="375" t="s">
        <v>1023</v>
      </c>
      <c r="K2465" s="375" t="s">
        <v>477</v>
      </c>
      <c r="L2465" s="375" t="s">
        <v>1024</v>
      </c>
      <c r="M2465" s="375" t="s">
        <v>475</v>
      </c>
      <c r="N2465" s="831" t="s">
        <v>805</v>
      </c>
      <c r="U2465" s="862"/>
    </row>
    <row r="2466" spans="1:21" x14ac:dyDescent="0.4">
      <c r="A2466" s="428" t="s">
        <v>49</v>
      </c>
      <c r="B2466" s="375" t="s">
        <v>415</v>
      </c>
      <c r="C2466" s="375" t="s">
        <v>61</v>
      </c>
      <c r="D2466" s="375" t="s">
        <v>53</v>
      </c>
      <c r="E2466" s="375"/>
      <c r="F2466" s="824">
        <v>0.39</v>
      </c>
      <c r="G2466" s="375" t="s">
        <v>387</v>
      </c>
      <c r="H2466" s="375" t="s">
        <v>400</v>
      </c>
      <c r="I2466" s="763">
        <v>9.0000021325890313E-7</v>
      </c>
      <c r="J2466" s="375" t="s">
        <v>1023</v>
      </c>
      <c r="K2466" s="375" t="s">
        <v>477</v>
      </c>
      <c r="L2466" s="375" t="s">
        <v>1024</v>
      </c>
      <c r="M2466" s="375" t="s">
        <v>475</v>
      </c>
      <c r="N2466" s="831" t="s">
        <v>692</v>
      </c>
      <c r="U2466" s="862"/>
    </row>
    <row r="2467" spans="1:21" x14ac:dyDescent="0.4">
      <c r="A2467" s="428" t="s">
        <v>49</v>
      </c>
      <c r="B2467" s="375" t="s">
        <v>415</v>
      </c>
      <c r="C2467" s="375" t="s">
        <v>61</v>
      </c>
      <c r="D2467" s="375" t="s">
        <v>53</v>
      </c>
      <c r="E2467" s="375"/>
      <c r="F2467" s="824">
        <v>0.39</v>
      </c>
      <c r="G2467" s="375" t="s">
        <v>388</v>
      </c>
      <c r="H2467" s="375" t="s">
        <v>400</v>
      </c>
      <c r="I2467" s="763">
        <v>1.5100003578010487E-5</v>
      </c>
      <c r="J2467" s="375" t="s">
        <v>1023</v>
      </c>
      <c r="K2467" s="375" t="s">
        <v>477</v>
      </c>
      <c r="L2467" s="375" t="s">
        <v>1024</v>
      </c>
      <c r="M2467" s="375" t="s">
        <v>475</v>
      </c>
      <c r="N2467" s="831" t="s">
        <v>692</v>
      </c>
      <c r="U2467" s="862"/>
    </row>
    <row r="2468" spans="1:21" x14ac:dyDescent="0.4">
      <c r="A2468" s="428" t="s">
        <v>49</v>
      </c>
      <c r="B2468" s="375" t="s">
        <v>415</v>
      </c>
      <c r="C2468" s="375" t="s">
        <v>61</v>
      </c>
      <c r="D2468" s="375" t="s">
        <v>53</v>
      </c>
      <c r="E2468" s="375"/>
      <c r="F2468" s="824">
        <v>0.39</v>
      </c>
      <c r="G2468" s="375" t="s">
        <v>389</v>
      </c>
      <c r="H2468" s="375" t="s">
        <v>400</v>
      </c>
      <c r="I2468" s="763">
        <v>2.3500005568426909E-4</v>
      </c>
      <c r="J2468" s="375" t="s">
        <v>1023</v>
      </c>
      <c r="K2468" s="375" t="s">
        <v>477</v>
      </c>
      <c r="L2468" s="375" t="s">
        <v>1024</v>
      </c>
      <c r="M2468" s="375" t="s">
        <v>475</v>
      </c>
      <c r="N2468" s="831" t="s">
        <v>692</v>
      </c>
      <c r="U2468" s="862"/>
    </row>
    <row r="2469" spans="1:21" x14ac:dyDescent="0.4">
      <c r="A2469" s="428" t="s">
        <v>49</v>
      </c>
      <c r="B2469" s="375" t="s">
        <v>415</v>
      </c>
      <c r="C2469" s="375" t="s">
        <v>61</v>
      </c>
      <c r="D2469" s="375" t="s">
        <v>53</v>
      </c>
      <c r="E2469" s="375"/>
      <c r="F2469" s="824">
        <v>0.39</v>
      </c>
      <c r="G2469" s="375" t="s">
        <v>390</v>
      </c>
      <c r="H2469" s="375" t="s">
        <v>400</v>
      </c>
      <c r="I2469" s="763">
        <v>2.8400006729503167E-5</v>
      </c>
      <c r="J2469" s="375" t="s">
        <v>1023</v>
      </c>
      <c r="K2469" s="375" t="s">
        <v>477</v>
      </c>
      <c r="L2469" s="375" t="s">
        <v>1024</v>
      </c>
      <c r="M2469" s="375" t="s">
        <v>475</v>
      </c>
      <c r="N2469" s="831" t="s">
        <v>692</v>
      </c>
      <c r="U2469" s="862"/>
    </row>
    <row r="2470" spans="1:21" x14ac:dyDescent="0.4">
      <c r="A2470" s="428" t="s">
        <v>49</v>
      </c>
      <c r="B2470" s="375" t="s">
        <v>415</v>
      </c>
      <c r="C2470" s="375" t="s">
        <v>61</v>
      </c>
      <c r="D2470" s="375" t="s">
        <v>53</v>
      </c>
      <c r="E2470" s="375"/>
      <c r="F2470" s="824">
        <v>0.39</v>
      </c>
      <c r="G2470" s="375" t="s">
        <v>391</v>
      </c>
      <c r="H2470" s="375" t="s">
        <v>400</v>
      </c>
      <c r="I2470" s="763">
        <v>8.2700019596123672E-6</v>
      </c>
      <c r="J2470" s="375" t="s">
        <v>1023</v>
      </c>
      <c r="K2470" s="375" t="s">
        <v>477</v>
      </c>
      <c r="L2470" s="375" t="s">
        <v>1024</v>
      </c>
      <c r="M2470" s="375" t="s">
        <v>475</v>
      </c>
      <c r="N2470" s="831" t="s">
        <v>692</v>
      </c>
      <c r="U2470" s="862"/>
    </row>
    <row r="2471" spans="1:21" x14ac:dyDescent="0.4">
      <c r="A2471" s="428" t="s">
        <v>49</v>
      </c>
      <c r="B2471" s="375" t="s">
        <v>415</v>
      </c>
      <c r="C2471" s="375" t="s">
        <v>61</v>
      </c>
      <c r="D2471" s="375" t="s">
        <v>53</v>
      </c>
      <c r="E2471" s="375"/>
      <c r="F2471" s="824">
        <v>0.39</v>
      </c>
      <c r="G2471" s="375" t="s">
        <v>392</v>
      </c>
      <c r="H2471" s="375" t="s">
        <v>400</v>
      </c>
      <c r="I2471" s="763">
        <v>4.910001163445794E-6</v>
      </c>
      <c r="J2471" s="375" t="s">
        <v>1023</v>
      </c>
      <c r="K2471" s="375" t="s">
        <v>477</v>
      </c>
      <c r="L2471" s="375" t="s">
        <v>1024</v>
      </c>
      <c r="M2471" s="375" t="s">
        <v>475</v>
      </c>
      <c r="N2471" s="831" t="s">
        <v>692</v>
      </c>
      <c r="U2471" s="862"/>
    </row>
    <row r="2472" spans="1:21" x14ac:dyDescent="0.4">
      <c r="A2472" s="428" t="s">
        <v>49</v>
      </c>
      <c r="B2472" s="375" t="s">
        <v>415</v>
      </c>
      <c r="C2472" s="375" t="s">
        <v>61</v>
      </c>
      <c r="D2472" s="375" t="s">
        <v>53</v>
      </c>
      <c r="E2472" s="375"/>
      <c r="F2472" s="824">
        <v>0.39</v>
      </c>
      <c r="G2472" s="375" t="s">
        <v>393</v>
      </c>
      <c r="H2472" s="375" t="s">
        <v>400</v>
      </c>
      <c r="I2472" s="763">
        <v>3.5561008426333167E-7</v>
      </c>
      <c r="J2472" s="375" t="s">
        <v>1023</v>
      </c>
      <c r="K2472" s="375" t="s">
        <v>477</v>
      </c>
      <c r="L2472" s="375" t="s">
        <v>1024</v>
      </c>
      <c r="M2472" s="375" t="s">
        <v>475</v>
      </c>
      <c r="N2472" s="831" t="s">
        <v>692</v>
      </c>
      <c r="U2472" s="862"/>
    </row>
    <row r="2473" spans="1:21" x14ac:dyDescent="0.4">
      <c r="A2473" s="428" t="s">
        <v>49</v>
      </c>
      <c r="B2473" s="375" t="s">
        <v>415</v>
      </c>
      <c r="C2473" s="375" t="s">
        <v>61</v>
      </c>
      <c r="D2473" s="375" t="s">
        <v>53</v>
      </c>
      <c r="E2473" s="375"/>
      <c r="F2473" s="824">
        <v>0.39</v>
      </c>
      <c r="G2473" s="375" t="s">
        <v>394</v>
      </c>
      <c r="H2473" s="375" t="s">
        <v>400</v>
      </c>
      <c r="I2473" s="763">
        <v>6.6987015872860153E-7</v>
      </c>
      <c r="J2473" s="375" t="s">
        <v>1023</v>
      </c>
      <c r="K2473" s="375" t="s">
        <v>477</v>
      </c>
      <c r="L2473" s="375" t="s">
        <v>1024</v>
      </c>
      <c r="M2473" s="375" t="s">
        <v>475</v>
      </c>
      <c r="N2473" s="831" t="s">
        <v>692</v>
      </c>
      <c r="U2473" s="862"/>
    </row>
    <row r="2474" spans="1:21" x14ac:dyDescent="0.4">
      <c r="A2474" s="428" t="s">
        <v>49</v>
      </c>
      <c r="B2474" s="375" t="s">
        <v>415</v>
      </c>
      <c r="C2474" s="375" t="s">
        <v>61</v>
      </c>
      <c r="D2474" s="375" t="s">
        <v>53</v>
      </c>
      <c r="E2474" s="375"/>
      <c r="F2474" s="824">
        <v>0.39</v>
      </c>
      <c r="G2474" s="375" t="s">
        <v>395</v>
      </c>
      <c r="H2474" s="375" t="s">
        <v>400</v>
      </c>
      <c r="I2474" s="763">
        <v>9.0000021325890309E-6</v>
      </c>
      <c r="J2474" s="375" t="s">
        <v>1023</v>
      </c>
      <c r="K2474" s="375" t="s">
        <v>477</v>
      </c>
      <c r="L2474" s="375" t="s">
        <v>1024</v>
      </c>
      <c r="M2474" s="375" t="s">
        <v>475</v>
      </c>
      <c r="N2474" s="831" t="s">
        <v>692</v>
      </c>
      <c r="U2474" s="862"/>
    </row>
    <row r="2475" spans="1:21" x14ac:dyDescent="0.4">
      <c r="A2475" s="428" t="s">
        <v>49</v>
      </c>
      <c r="B2475" s="375" t="s">
        <v>415</v>
      </c>
      <c r="C2475" s="375" t="s">
        <v>61</v>
      </c>
      <c r="D2475" s="375" t="s">
        <v>53</v>
      </c>
      <c r="E2475" s="375"/>
      <c r="F2475" s="824">
        <v>0.39</v>
      </c>
      <c r="G2475" s="375" t="s">
        <v>396</v>
      </c>
      <c r="H2475" s="375" t="s">
        <v>400</v>
      </c>
      <c r="I2475" s="763">
        <v>1.3500003198883547E-5</v>
      </c>
      <c r="J2475" s="375" t="s">
        <v>1023</v>
      </c>
      <c r="K2475" s="375" t="s">
        <v>477</v>
      </c>
      <c r="L2475" s="375" t="s">
        <v>1024</v>
      </c>
      <c r="M2475" s="375" t="s">
        <v>475</v>
      </c>
      <c r="N2475" s="831" t="s">
        <v>692</v>
      </c>
      <c r="U2475" s="862"/>
    </row>
    <row r="2476" spans="1:21" x14ac:dyDescent="0.4">
      <c r="A2476" s="428" t="s">
        <v>49</v>
      </c>
      <c r="B2476" s="375" t="s">
        <v>415</v>
      </c>
      <c r="C2476" s="375" t="s">
        <v>61</v>
      </c>
      <c r="D2476" s="375" t="s">
        <v>53</v>
      </c>
      <c r="E2476" s="375"/>
      <c r="F2476" s="824">
        <v>0.39</v>
      </c>
      <c r="G2476" s="375" t="s">
        <v>1025</v>
      </c>
      <c r="H2476" s="375" t="s">
        <v>400</v>
      </c>
      <c r="I2476" s="763">
        <v>1.1557498230178409</v>
      </c>
      <c r="J2476" s="375" t="s">
        <v>1023</v>
      </c>
      <c r="K2476" s="375" t="s">
        <v>477</v>
      </c>
      <c r="L2476" s="375" t="s">
        <v>1024</v>
      </c>
      <c r="M2476" s="375" t="s">
        <v>475</v>
      </c>
      <c r="N2476" s="831" t="s">
        <v>692</v>
      </c>
      <c r="U2476" s="862"/>
    </row>
    <row r="2477" spans="1:21" x14ac:dyDescent="0.4">
      <c r="A2477" s="428" t="s">
        <v>49</v>
      </c>
      <c r="B2477" s="375" t="s">
        <v>415</v>
      </c>
      <c r="C2477" s="375" t="s">
        <v>61</v>
      </c>
      <c r="D2477" s="375" t="s">
        <v>53</v>
      </c>
      <c r="E2477" s="375"/>
      <c r="F2477" s="824">
        <v>0.39</v>
      </c>
      <c r="G2477" s="375" t="s">
        <v>387</v>
      </c>
      <c r="H2477" s="375" t="s">
        <v>401</v>
      </c>
      <c r="I2477" s="378">
        <v>1.7118087714163085E-6</v>
      </c>
      <c r="J2477" s="375" t="s">
        <v>1023</v>
      </c>
      <c r="K2477" s="375" t="s">
        <v>477</v>
      </c>
      <c r="L2477" s="375" t="s">
        <v>1024</v>
      </c>
      <c r="M2477" s="375" t="s">
        <v>475</v>
      </c>
      <c r="N2477" s="831" t="s">
        <v>693</v>
      </c>
      <c r="U2477" s="862"/>
    </row>
    <row r="2478" spans="1:21" x14ac:dyDescent="0.4">
      <c r="A2478" s="428" t="s">
        <v>49</v>
      </c>
      <c r="B2478" s="375" t="s">
        <v>415</v>
      </c>
      <c r="C2478" s="375" t="s">
        <v>61</v>
      </c>
      <c r="D2478" s="375" t="s">
        <v>53</v>
      </c>
      <c r="E2478" s="375"/>
      <c r="F2478" s="824">
        <v>0.39</v>
      </c>
      <c r="G2478" s="375" t="s">
        <v>388</v>
      </c>
      <c r="H2478" s="375" t="s">
        <v>401</v>
      </c>
      <c r="I2478" s="378">
        <v>2.0561729266239141E-5</v>
      </c>
      <c r="J2478" s="375" t="s">
        <v>1023</v>
      </c>
      <c r="K2478" s="375" t="s">
        <v>477</v>
      </c>
      <c r="L2478" s="375" t="s">
        <v>1024</v>
      </c>
      <c r="M2478" s="375" t="s">
        <v>475</v>
      </c>
      <c r="N2478" s="831" t="s">
        <v>693</v>
      </c>
      <c r="U2478" s="862"/>
    </row>
    <row r="2479" spans="1:21" x14ac:dyDescent="0.4">
      <c r="A2479" s="428" t="s">
        <v>49</v>
      </c>
      <c r="B2479" s="375" t="s">
        <v>415</v>
      </c>
      <c r="C2479" s="375" t="s">
        <v>61</v>
      </c>
      <c r="D2479" s="375" t="s">
        <v>53</v>
      </c>
      <c r="E2479" s="375"/>
      <c r="F2479" s="824">
        <v>0.39</v>
      </c>
      <c r="G2479" s="375" t="s">
        <v>389</v>
      </c>
      <c r="H2479" s="375" t="s">
        <v>401</v>
      </c>
      <c r="I2479" s="378">
        <v>2.3582842848193105E-4</v>
      </c>
      <c r="J2479" s="375" t="s">
        <v>1023</v>
      </c>
      <c r="K2479" s="375" t="s">
        <v>477</v>
      </c>
      <c r="L2479" s="375" t="s">
        <v>1024</v>
      </c>
      <c r="M2479" s="375" t="s">
        <v>475</v>
      </c>
      <c r="N2479" s="831" t="s">
        <v>693</v>
      </c>
      <c r="U2479" s="862"/>
    </row>
    <row r="2480" spans="1:21" x14ac:dyDescent="0.4">
      <c r="A2480" s="428" t="s">
        <v>49</v>
      </c>
      <c r="B2480" s="375" t="s">
        <v>415</v>
      </c>
      <c r="C2480" s="375" t="s">
        <v>61</v>
      </c>
      <c r="D2480" s="375" t="s">
        <v>53</v>
      </c>
      <c r="E2480" s="375"/>
      <c r="F2480" s="824">
        <v>0.39</v>
      </c>
      <c r="G2480" s="375" t="s">
        <v>390</v>
      </c>
      <c r="H2480" s="375" t="s">
        <v>401</v>
      </c>
      <c r="I2480" s="378">
        <v>2.8902185583531793E-5</v>
      </c>
      <c r="J2480" s="375" t="s">
        <v>1023</v>
      </c>
      <c r="K2480" s="375" t="s">
        <v>477</v>
      </c>
      <c r="L2480" s="375" t="s">
        <v>1024</v>
      </c>
      <c r="M2480" s="375" t="s">
        <v>475</v>
      </c>
      <c r="N2480" s="831" t="s">
        <v>693</v>
      </c>
      <c r="U2480" s="862"/>
    </row>
    <row r="2481" spans="1:21" x14ac:dyDescent="0.4">
      <c r="A2481" s="428" t="s">
        <v>49</v>
      </c>
      <c r="B2481" s="375" t="s">
        <v>415</v>
      </c>
      <c r="C2481" s="375" t="s">
        <v>61</v>
      </c>
      <c r="D2481" s="375" t="s">
        <v>53</v>
      </c>
      <c r="E2481" s="375"/>
      <c r="F2481" s="824">
        <v>0.39</v>
      </c>
      <c r="G2481" s="375" t="s">
        <v>391</v>
      </c>
      <c r="H2481" s="375" t="s">
        <v>401</v>
      </c>
      <c r="I2481" s="378">
        <v>8.501822233971292E-6</v>
      </c>
      <c r="J2481" s="375" t="s">
        <v>1023</v>
      </c>
      <c r="K2481" s="375" t="s">
        <v>477</v>
      </c>
      <c r="L2481" s="375" t="s">
        <v>1024</v>
      </c>
      <c r="M2481" s="375" t="s">
        <v>475</v>
      </c>
      <c r="N2481" s="831" t="s">
        <v>693</v>
      </c>
      <c r="U2481" s="862"/>
    </row>
    <row r="2482" spans="1:21" x14ac:dyDescent="0.4">
      <c r="A2482" s="428" t="s">
        <v>49</v>
      </c>
      <c r="B2482" s="375" t="s">
        <v>415</v>
      </c>
      <c r="C2482" s="375" t="s">
        <v>61</v>
      </c>
      <c r="D2482" s="375" t="s">
        <v>53</v>
      </c>
      <c r="E2482" s="375"/>
      <c r="F2482" s="824">
        <v>0.39</v>
      </c>
      <c r="G2482" s="375" t="s">
        <v>392</v>
      </c>
      <c r="H2482" s="375" t="s">
        <v>401</v>
      </c>
      <c r="I2482" s="378">
        <v>7.738605083349976E-6</v>
      </c>
      <c r="J2482" s="375" t="s">
        <v>1023</v>
      </c>
      <c r="K2482" s="375" t="s">
        <v>477</v>
      </c>
      <c r="L2482" s="375" t="s">
        <v>1024</v>
      </c>
      <c r="M2482" s="375" t="s">
        <v>475</v>
      </c>
      <c r="N2482" s="831" t="s">
        <v>693</v>
      </c>
      <c r="U2482" s="862"/>
    </row>
    <row r="2483" spans="1:21" x14ac:dyDescent="0.4">
      <c r="A2483" s="428" t="s">
        <v>49</v>
      </c>
      <c r="B2483" s="375" t="s">
        <v>415</v>
      </c>
      <c r="C2483" s="375" t="s">
        <v>61</v>
      </c>
      <c r="D2483" s="375" t="s">
        <v>53</v>
      </c>
      <c r="E2483" s="375"/>
      <c r="F2483" s="824">
        <v>0.39</v>
      </c>
      <c r="G2483" s="375" t="s">
        <v>393</v>
      </c>
      <c r="H2483" s="375" t="s">
        <v>401</v>
      </c>
      <c r="I2483" s="378">
        <v>3.5993377949097536E-7</v>
      </c>
      <c r="J2483" s="375" t="s">
        <v>1023</v>
      </c>
      <c r="K2483" s="375" t="s">
        <v>477</v>
      </c>
      <c r="L2483" s="375" t="s">
        <v>1024</v>
      </c>
      <c r="M2483" s="375" t="s">
        <v>475</v>
      </c>
      <c r="N2483" s="831" t="s">
        <v>693</v>
      </c>
      <c r="U2483" s="862"/>
    </row>
    <row r="2484" spans="1:21" x14ac:dyDescent="0.4">
      <c r="A2484" s="428" t="s">
        <v>49</v>
      </c>
      <c r="B2484" s="375" t="s">
        <v>415</v>
      </c>
      <c r="C2484" s="375" t="s">
        <v>61</v>
      </c>
      <c r="D2484" s="375" t="s">
        <v>53</v>
      </c>
      <c r="E2484" s="375"/>
      <c r="F2484" s="824">
        <v>0.39</v>
      </c>
      <c r="G2484" s="375" t="s">
        <v>394</v>
      </c>
      <c r="H2484" s="375" t="s">
        <v>401</v>
      </c>
      <c r="I2484" s="378">
        <v>6.7934052968836616E-7</v>
      </c>
      <c r="J2484" s="375" t="s">
        <v>1023</v>
      </c>
      <c r="K2484" s="375" t="s">
        <v>477</v>
      </c>
      <c r="L2484" s="375" t="s">
        <v>1024</v>
      </c>
      <c r="M2484" s="375" t="s">
        <v>475</v>
      </c>
      <c r="N2484" s="831" t="s">
        <v>693</v>
      </c>
      <c r="U2484" s="862"/>
    </row>
    <row r="2485" spans="1:21" x14ac:dyDescent="0.4">
      <c r="A2485" s="428" t="s">
        <v>49</v>
      </c>
      <c r="B2485" s="375" t="s">
        <v>415</v>
      </c>
      <c r="C2485" s="375" t="s">
        <v>61</v>
      </c>
      <c r="D2485" s="375" t="s">
        <v>53</v>
      </c>
      <c r="E2485" s="375"/>
      <c r="F2485" s="824">
        <v>0.39</v>
      </c>
      <c r="G2485" s="375" t="s">
        <v>395</v>
      </c>
      <c r="H2485" s="375" t="s">
        <v>401</v>
      </c>
      <c r="I2485" s="378">
        <v>1.0288504837070885E-5</v>
      </c>
      <c r="J2485" s="375" t="s">
        <v>1023</v>
      </c>
      <c r="K2485" s="375" t="s">
        <v>477</v>
      </c>
      <c r="L2485" s="375" t="s">
        <v>1024</v>
      </c>
      <c r="M2485" s="375" t="s">
        <v>475</v>
      </c>
      <c r="N2485" s="831" t="s">
        <v>693</v>
      </c>
      <c r="U2485" s="862"/>
    </row>
    <row r="2486" spans="1:21" x14ac:dyDescent="0.4">
      <c r="A2486" s="428" t="s">
        <v>49</v>
      </c>
      <c r="B2486" s="375" t="s">
        <v>415</v>
      </c>
      <c r="C2486" s="375" t="s">
        <v>61</v>
      </c>
      <c r="D2486" s="375" t="s">
        <v>53</v>
      </c>
      <c r="E2486" s="375"/>
      <c r="F2486" s="824">
        <v>0.39</v>
      </c>
      <c r="G2486" s="375" t="s">
        <v>396</v>
      </c>
      <c r="H2486" s="375" t="s">
        <v>401</v>
      </c>
      <c r="I2486" s="378">
        <v>1.3507889644072333E-5</v>
      </c>
      <c r="J2486" s="375" t="s">
        <v>1023</v>
      </c>
      <c r="K2486" s="375" t="s">
        <v>477</v>
      </c>
      <c r="L2486" s="375" t="s">
        <v>1024</v>
      </c>
      <c r="M2486" s="375" t="s">
        <v>475</v>
      </c>
      <c r="N2486" s="831" t="s">
        <v>693</v>
      </c>
      <c r="U2486" s="862"/>
    </row>
    <row r="2487" spans="1:21" x14ac:dyDescent="0.4">
      <c r="A2487" s="428" t="s">
        <v>49</v>
      </c>
      <c r="B2487" s="375" t="s">
        <v>415</v>
      </c>
      <c r="C2487" s="375" t="s">
        <v>61</v>
      </c>
      <c r="D2487" s="375" t="s">
        <v>53</v>
      </c>
      <c r="E2487" s="375"/>
      <c r="F2487" s="824">
        <v>0.39</v>
      </c>
      <c r="G2487" s="375" t="s">
        <v>1025</v>
      </c>
      <c r="H2487" s="375" t="s">
        <v>401</v>
      </c>
      <c r="I2487" s="378">
        <v>1.1568014248329361</v>
      </c>
      <c r="J2487" s="375" t="s">
        <v>1023</v>
      </c>
      <c r="K2487" s="375" t="s">
        <v>477</v>
      </c>
      <c r="L2487" s="375" t="s">
        <v>1024</v>
      </c>
      <c r="M2487" s="375" t="s">
        <v>475</v>
      </c>
      <c r="N2487" s="831" t="s">
        <v>693</v>
      </c>
      <c r="U2487" s="862"/>
    </row>
    <row r="2488" spans="1:21" x14ac:dyDescent="0.4">
      <c r="A2488" s="428" t="s">
        <v>49</v>
      </c>
      <c r="B2488" s="375" t="s">
        <v>415</v>
      </c>
      <c r="C2488" s="375" t="s">
        <v>61</v>
      </c>
      <c r="D2488" s="375" t="s">
        <v>406</v>
      </c>
      <c r="E2488" s="375" t="s">
        <v>717</v>
      </c>
      <c r="F2488" s="824">
        <v>0.34399999999999997</v>
      </c>
      <c r="G2488" s="375" t="s">
        <v>387</v>
      </c>
      <c r="H2488" s="375" t="s">
        <v>400</v>
      </c>
      <c r="I2488" s="763">
        <v>1.9000004502132395E-5</v>
      </c>
      <c r="J2488" s="375" t="s">
        <v>1023</v>
      </c>
      <c r="K2488" s="375" t="s">
        <v>477</v>
      </c>
      <c r="L2488" s="375" t="s">
        <v>1024</v>
      </c>
      <c r="M2488" s="375" t="s">
        <v>475</v>
      </c>
      <c r="N2488" s="831" t="s">
        <v>695</v>
      </c>
      <c r="U2488" s="862"/>
    </row>
    <row r="2489" spans="1:21" x14ac:dyDescent="0.4">
      <c r="A2489" s="428" t="s">
        <v>49</v>
      </c>
      <c r="B2489" s="375" t="s">
        <v>415</v>
      </c>
      <c r="C2489" s="375" t="s">
        <v>61</v>
      </c>
      <c r="D2489" s="375" t="s">
        <v>406</v>
      </c>
      <c r="E2489" s="375" t="s">
        <v>717</v>
      </c>
      <c r="F2489" s="824">
        <v>0.34399999999999997</v>
      </c>
      <c r="G2489" s="375" t="s">
        <v>388</v>
      </c>
      <c r="H2489" s="375" t="s">
        <v>400</v>
      </c>
      <c r="I2489" s="763">
        <v>1.5600003696487655E-4</v>
      </c>
      <c r="J2489" s="375" t="s">
        <v>1023</v>
      </c>
      <c r="K2489" s="375" t="s">
        <v>477</v>
      </c>
      <c r="L2489" s="375" t="s">
        <v>1024</v>
      </c>
      <c r="M2489" s="375" t="s">
        <v>475</v>
      </c>
      <c r="N2489" s="831" t="s">
        <v>695</v>
      </c>
      <c r="U2489" s="862"/>
    </row>
    <row r="2490" spans="1:21" x14ac:dyDescent="0.4">
      <c r="A2490" s="428" t="s">
        <v>49</v>
      </c>
      <c r="B2490" s="375" t="s">
        <v>415</v>
      </c>
      <c r="C2490" s="375" t="s">
        <v>61</v>
      </c>
      <c r="D2490" s="375" t="s">
        <v>406</v>
      </c>
      <c r="E2490" s="375" t="s">
        <v>717</v>
      </c>
      <c r="F2490" s="824">
        <v>0.34399999999999997</v>
      </c>
      <c r="G2490" s="375" t="s">
        <v>389</v>
      </c>
      <c r="H2490" s="375" t="s">
        <v>400</v>
      </c>
      <c r="I2490" s="763">
        <v>1.3850003281817565E-3</v>
      </c>
      <c r="J2490" s="375" t="s">
        <v>1023</v>
      </c>
      <c r="K2490" s="375" t="s">
        <v>477</v>
      </c>
      <c r="L2490" s="375" t="s">
        <v>1024</v>
      </c>
      <c r="M2490" s="375" t="s">
        <v>475</v>
      </c>
      <c r="N2490" s="831" t="s">
        <v>695</v>
      </c>
      <c r="U2490" s="862"/>
    </row>
    <row r="2491" spans="1:21" x14ac:dyDescent="0.4">
      <c r="A2491" s="428" t="s">
        <v>49</v>
      </c>
      <c r="B2491" s="375" t="s">
        <v>415</v>
      </c>
      <c r="C2491" s="375" t="s">
        <v>61</v>
      </c>
      <c r="D2491" s="375" t="s">
        <v>406</v>
      </c>
      <c r="E2491" s="375" t="s">
        <v>717</v>
      </c>
      <c r="F2491" s="824">
        <v>0.34399999999999997</v>
      </c>
      <c r="G2491" s="375" t="s">
        <v>390</v>
      </c>
      <c r="H2491" s="375" t="s">
        <v>400</v>
      </c>
      <c r="I2491" s="763">
        <v>1.390000329366528E-4</v>
      </c>
      <c r="J2491" s="375" t="s">
        <v>1023</v>
      </c>
      <c r="K2491" s="375" t="s">
        <v>477</v>
      </c>
      <c r="L2491" s="375" t="s">
        <v>1024</v>
      </c>
      <c r="M2491" s="375" t="s">
        <v>475</v>
      </c>
      <c r="N2491" s="831" t="s">
        <v>695</v>
      </c>
      <c r="U2491" s="862"/>
    </row>
    <row r="2492" spans="1:21" x14ac:dyDescent="0.4">
      <c r="A2492" s="410" t="s">
        <v>49</v>
      </c>
      <c r="B2492" s="381" t="s">
        <v>415</v>
      </c>
      <c r="C2492" s="381" t="s">
        <v>61</v>
      </c>
      <c r="D2492" s="381" t="s">
        <v>406</v>
      </c>
      <c r="E2492" s="381" t="s">
        <v>717</v>
      </c>
      <c r="F2492" s="863">
        <v>0.34399999999999997</v>
      </c>
      <c r="G2492" s="381" t="s">
        <v>391</v>
      </c>
      <c r="H2492" s="381" t="s">
        <v>400</v>
      </c>
      <c r="I2492" s="861">
        <v>1.1000002606497702E-4</v>
      </c>
      <c r="J2492" s="375" t="s">
        <v>1023</v>
      </c>
      <c r="K2492" s="375" t="s">
        <v>477</v>
      </c>
      <c r="L2492" s="375" t="s">
        <v>1024</v>
      </c>
      <c r="M2492" s="375" t="s">
        <v>475</v>
      </c>
      <c r="N2492" s="382" t="s">
        <v>695</v>
      </c>
      <c r="U2492" s="862"/>
    </row>
    <row r="2493" spans="1:21" x14ac:dyDescent="0.4">
      <c r="A2493" s="428" t="s">
        <v>49</v>
      </c>
      <c r="B2493" s="375" t="s">
        <v>415</v>
      </c>
      <c r="C2493" s="375" t="s">
        <v>61</v>
      </c>
      <c r="D2493" s="375" t="s">
        <v>406</v>
      </c>
      <c r="E2493" s="375" t="s">
        <v>717</v>
      </c>
      <c r="F2493" s="824">
        <v>0.34399999999999997</v>
      </c>
      <c r="G2493" s="375" t="s">
        <v>392</v>
      </c>
      <c r="H2493" s="375" t="s">
        <v>400</v>
      </c>
      <c r="I2493" s="763">
        <v>3.3160007857405806E-3</v>
      </c>
      <c r="J2493" s="375" t="s">
        <v>1023</v>
      </c>
      <c r="K2493" s="375" t="s">
        <v>477</v>
      </c>
      <c r="L2493" s="375" t="s">
        <v>1024</v>
      </c>
      <c r="M2493" s="375" t="s">
        <v>475</v>
      </c>
      <c r="N2493" s="831" t="s">
        <v>695</v>
      </c>
      <c r="U2493" s="862"/>
    </row>
    <row r="2494" spans="1:21" x14ac:dyDescent="0.4">
      <c r="A2494" s="428" t="s">
        <v>49</v>
      </c>
      <c r="B2494" s="375" t="s">
        <v>415</v>
      </c>
      <c r="C2494" s="375" t="s">
        <v>61</v>
      </c>
      <c r="D2494" s="375" t="s">
        <v>406</v>
      </c>
      <c r="E2494" s="375" t="s">
        <v>717</v>
      </c>
      <c r="F2494" s="824">
        <v>0.34399999999999997</v>
      </c>
      <c r="G2494" s="375" t="s">
        <v>393</v>
      </c>
      <c r="H2494" s="375" t="s">
        <v>400</v>
      </c>
      <c r="I2494" s="763">
        <v>4.7300011207940132E-6</v>
      </c>
      <c r="J2494" s="375" t="s">
        <v>1023</v>
      </c>
      <c r="K2494" s="375" t="s">
        <v>477</v>
      </c>
      <c r="L2494" s="375" t="s">
        <v>1024</v>
      </c>
      <c r="M2494" s="375" t="s">
        <v>475</v>
      </c>
      <c r="N2494" s="831" t="s">
        <v>695</v>
      </c>
      <c r="U2494" s="862"/>
    </row>
    <row r="2495" spans="1:21" x14ac:dyDescent="0.4">
      <c r="A2495" s="428" t="s">
        <v>49</v>
      </c>
      <c r="B2495" s="375" t="s">
        <v>415</v>
      </c>
      <c r="C2495" s="375" t="s">
        <v>61</v>
      </c>
      <c r="D2495" s="375" t="s">
        <v>406</v>
      </c>
      <c r="E2495" s="375" t="s">
        <v>717</v>
      </c>
      <c r="F2495" s="824">
        <v>0.34399999999999997</v>
      </c>
      <c r="G2495" s="375" t="s">
        <v>394</v>
      </c>
      <c r="H2495" s="375" t="s">
        <v>400</v>
      </c>
      <c r="I2495" s="763">
        <v>8.9100021112631409E-6</v>
      </c>
      <c r="J2495" s="375" t="s">
        <v>1023</v>
      </c>
      <c r="K2495" s="375" t="s">
        <v>477</v>
      </c>
      <c r="L2495" s="375" t="s">
        <v>1024</v>
      </c>
      <c r="M2495" s="375" t="s">
        <v>475</v>
      </c>
      <c r="N2495" s="831" t="s">
        <v>695</v>
      </c>
      <c r="U2495" s="862"/>
    </row>
    <row r="2496" spans="1:21" x14ac:dyDescent="0.4">
      <c r="A2496" s="428" t="s">
        <v>49</v>
      </c>
      <c r="B2496" s="375" t="s">
        <v>415</v>
      </c>
      <c r="C2496" s="375" t="s">
        <v>61</v>
      </c>
      <c r="D2496" s="375" t="s">
        <v>406</v>
      </c>
      <c r="E2496" s="375" t="s">
        <v>717</v>
      </c>
      <c r="F2496" s="824">
        <v>0.34399999999999997</v>
      </c>
      <c r="G2496" s="375" t="s">
        <v>395</v>
      </c>
      <c r="H2496" s="375" t="s">
        <v>400</v>
      </c>
      <c r="I2496" s="763">
        <v>1.000000236954337E-5</v>
      </c>
      <c r="J2496" s="375" t="s">
        <v>1023</v>
      </c>
      <c r="K2496" s="375" t="s">
        <v>477</v>
      </c>
      <c r="L2496" s="375" t="s">
        <v>1024</v>
      </c>
      <c r="M2496" s="375" t="s">
        <v>475</v>
      </c>
      <c r="N2496" s="831" t="s">
        <v>695</v>
      </c>
      <c r="U2496" s="862"/>
    </row>
    <row r="2497" spans="1:21" x14ac:dyDescent="0.4">
      <c r="A2497" s="428" t="s">
        <v>49</v>
      </c>
      <c r="B2497" s="375" t="s">
        <v>415</v>
      </c>
      <c r="C2497" s="375" t="s">
        <v>61</v>
      </c>
      <c r="D2497" s="375" t="s">
        <v>406</v>
      </c>
      <c r="E2497" s="375" t="s">
        <v>717</v>
      </c>
      <c r="F2497" s="824">
        <v>0.34399999999999997</v>
      </c>
      <c r="G2497" s="375" t="s">
        <v>396</v>
      </c>
      <c r="H2497" s="375" t="s">
        <v>400</v>
      </c>
      <c r="I2497" s="763">
        <v>1.6000003791269388E-5</v>
      </c>
      <c r="J2497" s="375" t="s">
        <v>1023</v>
      </c>
      <c r="K2497" s="375" t="s">
        <v>477</v>
      </c>
      <c r="L2497" s="375" t="s">
        <v>1024</v>
      </c>
      <c r="M2497" s="375" t="s">
        <v>475</v>
      </c>
      <c r="N2497" s="831" t="s">
        <v>695</v>
      </c>
      <c r="U2497" s="862"/>
    </row>
    <row r="2498" spans="1:21" x14ac:dyDescent="0.4">
      <c r="A2498" s="428" t="s">
        <v>49</v>
      </c>
      <c r="B2498" s="375" t="s">
        <v>415</v>
      </c>
      <c r="C2498" s="375" t="s">
        <v>61</v>
      </c>
      <c r="D2498" s="375" t="s">
        <v>406</v>
      </c>
      <c r="E2498" s="375" t="s">
        <v>717</v>
      </c>
      <c r="F2498" s="824">
        <v>0.34399999999999997</v>
      </c>
      <c r="G2498" s="375" t="s">
        <v>1025</v>
      </c>
      <c r="H2498" s="375" t="s">
        <v>400</v>
      </c>
      <c r="I2498" s="763">
        <v>1.3099363222019331</v>
      </c>
      <c r="J2498" s="375" t="s">
        <v>1023</v>
      </c>
      <c r="K2498" s="375" t="s">
        <v>477</v>
      </c>
      <c r="L2498" s="375" t="s">
        <v>1024</v>
      </c>
      <c r="M2498" s="375" t="s">
        <v>475</v>
      </c>
      <c r="N2498" s="831" t="s">
        <v>695</v>
      </c>
      <c r="U2498" s="862"/>
    </row>
    <row r="2499" spans="1:21" x14ac:dyDescent="0.4">
      <c r="A2499" s="428" t="s">
        <v>49</v>
      </c>
      <c r="B2499" s="375" t="s">
        <v>415</v>
      </c>
      <c r="C2499" s="375" t="s">
        <v>61</v>
      </c>
      <c r="D2499" s="375" t="s">
        <v>406</v>
      </c>
      <c r="E2499" s="375" t="s">
        <v>717</v>
      </c>
      <c r="F2499" s="824">
        <v>0.34399999999999997</v>
      </c>
      <c r="G2499" s="375" t="s">
        <v>387</v>
      </c>
      <c r="H2499" s="375" t="s">
        <v>401</v>
      </c>
      <c r="I2499" s="378">
        <v>1.9811813060289801E-5</v>
      </c>
      <c r="J2499" s="375" t="s">
        <v>1023</v>
      </c>
      <c r="K2499" s="375" t="s">
        <v>477</v>
      </c>
      <c r="L2499" s="375" t="s">
        <v>1024</v>
      </c>
      <c r="M2499" s="375" t="s">
        <v>475</v>
      </c>
      <c r="N2499" s="831" t="s">
        <v>696</v>
      </c>
      <c r="U2499" s="862"/>
    </row>
    <row r="2500" spans="1:21" x14ac:dyDescent="0.4">
      <c r="A2500" s="428" t="s">
        <v>49</v>
      </c>
      <c r="B2500" s="375" t="s">
        <v>415</v>
      </c>
      <c r="C2500" s="375" t="s">
        <v>61</v>
      </c>
      <c r="D2500" s="375" t="s">
        <v>406</v>
      </c>
      <c r="E2500" s="375" t="s">
        <v>717</v>
      </c>
      <c r="F2500" s="824">
        <v>0.34399999999999997</v>
      </c>
      <c r="G2500" s="375" t="s">
        <v>388</v>
      </c>
      <c r="H2500" s="375" t="s">
        <v>401</v>
      </c>
      <c r="I2500" s="378">
        <v>1.6146176265310522E-4</v>
      </c>
      <c r="J2500" s="375" t="s">
        <v>1023</v>
      </c>
      <c r="K2500" s="375" t="s">
        <v>477</v>
      </c>
      <c r="L2500" s="375" t="s">
        <v>1024</v>
      </c>
      <c r="M2500" s="375" t="s">
        <v>475</v>
      </c>
      <c r="N2500" s="831" t="s">
        <v>696</v>
      </c>
      <c r="U2500" s="862"/>
    </row>
    <row r="2501" spans="1:21" x14ac:dyDescent="0.4">
      <c r="A2501" s="428" t="s">
        <v>49</v>
      </c>
      <c r="B2501" s="375" t="s">
        <v>415</v>
      </c>
      <c r="C2501" s="375" t="s">
        <v>61</v>
      </c>
      <c r="D2501" s="375" t="s">
        <v>406</v>
      </c>
      <c r="E2501" s="375" t="s">
        <v>717</v>
      </c>
      <c r="F2501" s="824">
        <v>0.34399999999999997</v>
      </c>
      <c r="G2501" s="375" t="s">
        <v>389</v>
      </c>
      <c r="H2501" s="375" t="s">
        <v>401</v>
      </c>
      <c r="I2501" s="378">
        <v>1.3858287009794184E-3</v>
      </c>
      <c r="J2501" s="375" t="s">
        <v>1023</v>
      </c>
      <c r="K2501" s="375" t="s">
        <v>477</v>
      </c>
      <c r="L2501" s="375" t="s">
        <v>1024</v>
      </c>
      <c r="M2501" s="375" t="s">
        <v>475</v>
      </c>
      <c r="N2501" s="831" t="s">
        <v>696</v>
      </c>
      <c r="U2501" s="862"/>
    </row>
    <row r="2502" spans="1:21" x14ac:dyDescent="0.4">
      <c r="A2502" s="428" t="s">
        <v>49</v>
      </c>
      <c r="B2502" s="375" t="s">
        <v>415</v>
      </c>
      <c r="C2502" s="375" t="s">
        <v>61</v>
      </c>
      <c r="D2502" s="375" t="s">
        <v>406</v>
      </c>
      <c r="E2502" s="375" t="s">
        <v>717</v>
      </c>
      <c r="F2502" s="824">
        <v>0.34399999999999997</v>
      </c>
      <c r="G2502" s="375" t="s">
        <v>390</v>
      </c>
      <c r="H2502" s="375" t="s">
        <v>401</v>
      </c>
      <c r="I2502" s="378">
        <v>1.3950221179068144E-4</v>
      </c>
      <c r="J2502" s="375" t="s">
        <v>1023</v>
      </c>
      <c r="K2502" s="375" t="s">
        <v>477</v>
      </c>
      <c r="L2502" s="375" t="s">
        <v>1024</v>
      </c>
      <c r="M2502" s="375" t="s">
        <v>475</v>
      </c>
      <c r="N2502" s="831" t="s">
        <v>696</v>
      </c>
      <c r="U2502" s="862"/>
    </row>
    <row r="2503" spans="1:21" x14ac:dyDescent="0.4">
      <c r="A2503" s="428" t="s">
        <v>49</v>
      </c>
      <c r="B2503" s="375" t="s">
        <v>415</v>
      </c>
      <c r="C2503" s="375" t="s">
        <v>61</v>
      </c>
      <c r="D2503" s="375" t="s">
        <v>406</v>
      </c>
      <c r="E2503" s="375" t="s">
        <v>717</v>
      </c>
      <c r="F2503" s="824">
        <v>0.34399999999999997</v>
      </c>
      <c r="G2503" s="375" t="s">
        <v>391</v>
      </c>
      <c r="H2503" s="375" t="s">
        <v>401</v>
      </c>
      <c r="I2503" s="378">
        <v>1.1023184633933594E-4</v>
      </c>
      <c r="J2503" s="375" t="s">
        <v>1023</v>
      </c>
      <c r="K2503" s="375" t="s">
        <v>477</v>
      </c>
      <c r="L2503" s="375" t="s">
        <v>1024</v>
      </c>
      <c r="M2503" s="375" t="s">
        <v>475</v>
      </c>
      <c r="N2503" s="831" t="s">
        <v>696</v>
      </c>
      <c r="U2503" s="862"/>
    </row>
    <row r="2504" spans="1:21" x14ac:dyDescent="0.4">
      <c r="A2504" s="428" t="s">
        <v>49</v>
      </c>
      <c r="B2504" s="375" t="s">
        <v>415</v>
      </c>
      <c r="C2504" s="375" t="s">
        <v>61</v>
      </c>
      <c r="D2504" s="375" t="s">
        <v>406</v>
      </c>
      <c r="E2504" s="375" t="s">
        <v>717</v>
      </c>
      <c r="F2504" s="824">
        <v>0.34399999999999997</v>
      </c>
      <c r="G2504" s="375" t="s">
        <v>392</v>
      </c>
      <c r="H2504" s="375" t="s">
        <v>401</v>
      </c>
      <c r="I2504" s="378">
        <v>3.318829389660485E-3</v>
      </c>
      <c r="J2504" s="375" t="s">
        <v>1023</v>
      </c>
      <c r="K2504" s="375" t="s">
        <v>477</v>
      </c>
      <c r="L2504" s="375" t="s">
        <v>1024</v>
      </c>
      <c r="M2504" s="375" t="s">
        <v>475</v>
      </c>
      <c r="N2504" s="831" t="s">
        <v>696</v>
      </c>
      <c r="U2504" s="862"/>
    </row>
    <row r="2505" spans="1:21" x14ac:dyDescent="0.4">
      <c r="A2505" s="428" t="s">
        <v>49</v>
      </c>
      <c r="B2505" s="375" t="s">
        <v>415</v>
      </c>
      <c r="C2505" s="375" t="s">
        <v>61</v>
      </c>
      <c r="D2505" s="375" t="s">
        <v>406</v>
      </c>
      <c r="E2505" s="375" t="s">
        <v>717</v>
      </c>
      <c r="F2505" s="824">
        <v>0.34399999999999997</v>
      </c>
      <c r="G2505" s="375" t="s">
        <v>393</v>
      </c>
      <c r="H2505" s="375" t="s">
        <v>401</v>
      </c>
      <c r="I2505" s="378">
        <v>4.7343248160216569E-6</v>
      </c>
      <c r="J2505" s="375" t="s">
        <v>1023</v>
      </c>
      <c r="K2505" s="375" t="s">
        <v>477</v>
      </c>
      <c r="L2505" s="375" t="s">
        <v>1024</v>
      </c>
      <c r="M2505" s="375" t="s">
        <v>475</v>
      </c>
      <c r="N2505" s="831" t="s">
        <v>696</v>
      </c>
      <c r="U2505" s="862"/>
    </row>
    <row r="2506" spans="1:21" x14ac:dyDescent="0.4">
      <c r="A2506" s="428" t="s">
        <v>49</v>
      </c>
      <c r="B2506" s="375" t="s">
        <v>415</v>
      </c>
      <c r="C2506" s="375" t="s">
        <v>61</v>
      </c>
      <c r="D2506" s="375" t="s">
        <v>406</v>
      </c>
      <c r="E2506" s="375" t="s">
        <v>717</v>
      </c>
      <c r="F2506" s="824">
        <v>0.34399999999999997</v>
      </c>
      <c r="G2506" s="375" t="s">
        <v>394</v>
      </c>
      <c r="H2506" s="375" t="s">
        <v>401</v>
      </c>
      <c r="I2506" s="378">
        <v>8.9194724822229059E-6</v>
      </c>
      <c r="J2506" s="375" t="s">
        <v>1023</v>
      </c>
      <c r="K2506" s="375" t="s">
        <v>477</v>
      </c>
      <c r="L2506" s="375" t="s">
        <v>1024</v>
      </c>
      <c r="M2506" s="375" t="s">
        <v>475</v>
      </c>
      <c r="N2506" s="831" t="s">
        <v>696</v>
      </c>
      <c r="U2506" s="862"/>
    </row>
    <row r="2507" spans="1:21" x14ac:dyDescent="0.4">
      <c r="A2507" s="428" t="s">
        <v>49</v>
      </c>
      <c r="B2507" s="375" t="s">
        <v>415</v>
      </c>
      <c r="C2507" s="375" t="s">
        <v>61</v>
      </c>
      <c r="D2507" s="375" t="s">
        <v>406</v>
      </c>
      <c r="E2507" s="375" t="s">
        <v>717</v>
      </c>
      <c r="F2507" s="824">
        <v>0.34399999999999997</v>
      </c>
      <c r="G2507" s="375" t="s">
        <v>395</v>
      </c>
      <c r="H2507" s="375" t="s">
        <v>401</v>
      </c>
      <c r="I2507" s="378">
        <v>1.1288505074025222E-5</v>
      </c>
      <c r="J2507" s="375" t="s">
        <v>1023</v>
      </c>
      <c r="K2507" s="375" t="s">
        <v>477</v>
      </c>
      <c r="L2507" s="375" t="s">
        <v>1024</v>
      </c>
      <c r="M2507" s="375" t="s">
        <v>475</v>
      </c>
      <c r="N2507" s="831" t="s">
        <v>696</v>
      </c>
      <c r="U2507" s="862"/>
    </row>
    <row r="2508" spans="1:21" x14ac:dyDescent="0.4">
      <c r="A2508" s="428" t="s">
        <v>49</v>
      </c>
      <c r="B2508" s="375" t="s">
        <v>415</v>
      </c>
      <c r="C2508" s="375" t="s">
        <v>61</v>
      </c>
      <c r="D2508" s="375" t="s">
        <v>406</v>
      </c>
      <c r="E2508" s="375" t="s">
        <v>717</v>
      </c>
      <c r="F2508" s="824">
        <v>0.34399999999999997</v>
      </c>
      <c r="G2508" s="375" t="s">
        <v>396</v>
      </c>
      <c r="H2508" s="375" t="s">
        <v>401</v>
      </c>
      <c r="I2508" s="378">
        <v>1.6007890236458171E-5</v>
      </c>
      <c r="J2508" s="375" t="s">
        <v>1023</v>
      </c>
      <c r="K2508" s="375" t="s">
        <v>477</v>
      </c>
      <c r="L2508" s="375" t="s">
        <v>1024</v>
      </c>
      <c r="M2508" s="375" t="s">
        <v>475</v>
      </c>
      <c r="N2508" s="831" t="s">
        <v>696</v>
      </c>
      <c r="U2508" s="862"/>
    </row>
    <row r="2509" spans="1:21" x14ac:dyDescent="0.4">
      <c r="A2509" s="428" t="s">
        <v>49</v>
      </c>
      <c r="B2509" s="375" t="s">
        <v>415</v>
      </c>
      <c r="C2509" s="375" t="s">
        <v>61</v>
      </c>
      <c r="D2509" s="375" t="s">
        <v>406</v>
      </c>
      <c r="E2509" s="375" t="s">
        <v>717</v>
      </c>
      <c r="F2509" s="824">
        <v>0.34399999999999997</v>
      </c>
      <c r="G2509" s="375" t="s">
        <v>1025</v>
      </c>
      <c r="H2509" s="375" t="s">
        <v>401</v>
      </c>
      <c r="I2509" s="378">
        <v>1.3109879240170283</v>
      </c>
      <c r="J2509" s="375" t="s">
        <v>1023</v>
      </c>
      <c r="K2509" s="375" t="s">
        <v>477</v>
      </c>
      <c r="L2509" s="375" t="s">
        <v>1024</v>
      </c>
      <c r="M2509" s="375" t="s">
        <v>475</v>
      </c>
      <c r="N2509" s="831" t="s">
        <v>696</v>
      </c>
      <c r="U2509" s="862"/>
    </row>
    <row r="2510" spans="1:21" x14ac:dyDescent="0.4">
      <c r="A2510" s="428" t="s">
        <v>49</v>
      </c>
      <c r="B2510" s="375" t="s">
        <v>415</v>
      </c>
      <c r="C2510" s="375" t="s">
        <v>62</v>
      </c>
      <c r="D2510" s="375" t="s">
        <v>52</v>
      </c>
      <c r="E2510" s="375"/>
      <c r="F2510" s="824">
        <v>0.32800000000000001</v>
      </c>
      <c r="G2510" s="375" t="s">
        <v>387</v>
      </c>
      <c r="H2510" s="375" t="s">
        <v>400</v>
      </c>
      <c r="I2510" s="763">
        <v>1.4000003317360716E-5</v>
      </c>
      <c r="J2510" s="375" t="s">
        <v>1023</v>
      </c>
      <c r="K2510" s="375" t="s">
        <v>477</v>
      </c>
      <c r="L2510" s="375" t="s">
        <v>1024</v>
      </c>
      <c r="M2510" s="375" t="s">
        <v>475</v>
      </c>
      <c r="N2510" s="831" t="s">
        <v>833</v>
      </c>
      <c r="U2510" s="862"/>
    </row>
    <row r="2511" spans="1:21" x14ac:dyDescent="0.4">
      <c r="A2511" s="428" t="s">
        <v>49</v>
      </c>
      <c r="B2511" s="375" t="s">
        <v>415</v>
      </c>
      <c r="C2511" s="375" t="s">
        <v>62</v>
      </c>
      <c r="D2511" s="375" t="s">
        <v>52</v>
      </c>
      <c r="E2511" s="375"/>
      <c r="F2511" s="824">
        <v>0.32800000000000001</v>
      </c>
      <c r="G2511" s="375" t="s">
        <v>388</v>
      </c>
      <c r="H2511" s="375" t="s">
        <v>400</v>
      </c>
      <c r="I2511" s="763">
        <v>1.1200002653888572E-4</v>
      </c>
      <c r="J2511" s="375" t="s">
        <v>1023</v>
      </c>
      <c r="K2511" s="375" t="s">
        <v>477</v>
      </c>
      <c r="L2511" s="375" t="s">
        <v>1024</v>
      </c>
      <c r="M2511" s="375" t="s">
        <v>475</v>
      </c>
      <c r="N2511" s="831" t="s">
        <v>833</v>
      </c>
      <c r="U2511" s="862"/>
    </row>
    <row r="2512" spans="1:21" x14ac:dyDescent="0.4">
      <c r="A2512" s="428" t="s">
        <v>49</v>
      </c>
      <c r="B2512" s="375" t="s">
        <v>415</v>
      </c>
      <c r="C2512" s="375" t="s">
        <v>62</v>
      </c>
      <c r="D2512" s="375" t="s">
        <v>52</v>
      </c>
      <c r="E2512" s="375"/>
      <c r="F2512" s="824">
        <v>0.32800000000000001</v>
      </c>
      <c r="G2512" s="375" t="s">
        <v>389</v>
      </c>
      <c r="H2512" s="375" t="s">
        <v>400</v>
      </c>
      <c r="I2512" s="763">
        <v>1.0550002499868252E-3</v>
      </c>
      <c r="J2512" s="375" t="s">
        <v>1023</v>
      </c>
      <c r="K2512" s="375" t="s">
        <v>477</v>
      </c>
      <c r="L2512" s="375" t="s">
        <v>1024</v>
      </c>
      <c r="M2512" s="375" t="s">
        <v>475</v>
      </c>
      <c r="N2512" s="831" t="s">
        <v>833</v>
      </c>
      <c r="U2512" s="862"/>
    </row>
    <row r="2513" spans="1:21" x14ac:dyDescent="0.4">
      <c r="A2513" s="428" t="s">
        <v>49</v>
      </c>
      <c r="B2513" s="375" t="s">
        <v>415</v>
      </c>
      <c r="C2513" s="375" t="s">
        <v>62</v>
      </c>
      <c r="D2513" s="375" t="s">
        <v>52</v>
      </c>
      <c r="E2513" s="375"/>
      <c r="F2513" s="824">
        <v>0.32800000000000001</v>
      </c>
      <c r="G2513" s="375" t="s">
        <v>390</v>
      </c>
      <c r="H2513" s="375" t="s">
        <v>400</v>
      </c>
      <c r="I2513" s="763">
        <v>2.5900006137117323E-4</v>
      </c>
      <c r="J2513" s="375" t="s">
        <v>1023</v>
      </c>
      <c r="K2513" s="375" t="s">
        <v>477</v>
      </c>
      <c r="L2513" s="375" t="s">
        <v>1024</v>
      </c>
      <c r="M2513" s="375" t="s">
        <v>475</v>
      </c>
      <c r="N2513" s="831" t="s">
        <v>833</v>
      </c>
      <c r="U2513" s="862"/>
    </row>
    <row r="2514" spans="1:21" x14ac:dyDescent="0.4">
      <c r="A2514" s="428" t="s">
        <v>49</v>
      </c>
      <c r="B2514" s="375" t="s">
        <v>415</v>
      </c>
      <c r="C2514" s="375" t="s">
        <v>62</v>
      </c>
      <c r="D2514" s="375" t="s">
        <v>52</v>
      </c>
      <c r="E2514" s="375"/>
      <c r="F2514" s="824">
        <v>0.32800000000000001</v>
      </c>
      <c r="G2514" s="375" t="s">
        <v>391</v>
      </c>
      <c r="H2514" s="375" t="s">
        <v>400</v>
      </c>
      <c r="I2514" s="763">
        <v>1.8500004383655231E-4</v>
      </c>
      <c r="J2514" s="375" t="s">
        <v>1023</v>
      </c>
      <c r="K2514" s="375" t="s">
        <v>477</v>
      </c>
      <c r="L2514" s="375" t="s">
        <v>1024</v>
      </c>
      <c r="M2514" s="375" t="s">
        <v>475</v>
      </c>
      <c r="N2514" s="831" t="s">
        <v>833</v>
      </c>
      <c r="U2514" s="862"/>
    </row>
    <row r="2515" spans="1:21" x14ac:dyDescent="0.4">
      <c r="A2515" s="428" t="s">
        <v>49</v>
      </c>
      <c r="B2515" s="375" t="s">
        <v>415</v>
      </c>
      <c r="C2515" s="375" t="s">
        <v>62</v>
      </c>
      <c r="D2515" s="375" t="s">
        <v>52</v>
      </c>
      <c r="E2515" s="375"/>
      <c r="F2515" s="824">
        <v>0.32800000000000001</v>
      </c>
      <c r="G2515" s="375" t="s">
        <v>392</v>
      </c>
      <c r="H2515" s="375" t="s">
        <v>400</v>
      </c>
      <c r="I2515" s="763">
        <v>4.3200010236427349E-3</v>
      </c>
      <c r="J2515" s="375" t="s">
        <v>1023</v>
      </c>
      <c r="K2515" s="375" t="s">
        <v>477</v>
      </c>
      <c r="L2515" s="375" t="s">
        <v>1024</v>
      </c>
      <c r="M2515" s="375" t="s">
        <v>475</v>
      </c>
      <c r="N2515" s="831" t="s">
        <v>833</v>
      </c>
      <c r="U2515" s="862"/>
    </row>
    <row r="2516" spans="1:21" x14ac:dyDescent="0.4">
      <c r="A2516" s="428" t="s">
        <v>49</v>
      </c>
      <c r="B2516" s="375" t="s">
        <v>415</v>
      </c>
      <c r="C2516" s="375" t="s">
        <v>62</v>
      </c>
      <c r="D2516" s="375" t="s">
        <v>52</v>
      </c>
      <c r="E2516" s="375"/>
      <c r="F2516" s="824">
        <v>0.32800000000000001</v>
      </c>
      <c r="G2516" s="375" t="s">
        <v>393</v>
      </c>
      <c r="H2516" s="375" t="s">
        <v>400</v>
      </c>
      <c r="I2516" s="763">
        <v>7.9550018849717498E-6</v>
      </c>
      <c r="J2516" s="375" t="s">
        <v>1023</v>
      </c>
      <c r="K2516" s="375" t="s">
        <v>477</v>
      </c>
      <c r="L2516" s="375" t="s">
        <v>1024</v>
      </c>
      <c r="M2516" s="375" t="s">
        <v>475</v>
      </c>
      <c r="N2516" s="831" t="s">
        <v>833</v>
      </c>
      <c r="U2516" s="862"/>
    </row>
    <row r="2517" spans="1:21" x14ac:dyDescent="0.4">
      <c r="A2517" s="428" t="s">
        <v>49</v>
      </c>
      <c r="B2517" s="375" t="s">
        <v>415</v>
      </c>
      <c r="C2517" s="375" t="s">
        <v>62</v>
      </c>
      <c r="D2517" s="375" t="s">
        <v>52</v>
      </c>
      <c r="E2517" s="375"/>
      <c r="F2517" s="824">
        <v>0.32800000000000001</v>
      </c>
      <c r="G2517" s="375" t="s">
        <v>394</v>
      </c>
      <c r="H2517" s="375" t="s">
        <v>400</v>
      </c>
      <c r="I2517" s="763">
        <v>1.4985003550760739E-5</v>
      </c>
      <c r="J2517" s="375" t="s">
        <v>1023</v>
      </c>
      <c r="K2517" s="375" t="s">
        <v>477</v>
      </c>
      <c r="L2517" s="375" t="s">
        <v>1024</v>
      </c>
      <c r="M2517" s="375" t="s">
        <v>475</v>
      </c>
      <c r="N2517" s="831" t="s">
        <v>833</v>
      </c>
      <c r="U2517" s="862"/>
    </row>
    <row r="2518" spans="1:21" x14ac:dyDescent="0.4">
      <c r="A2518" s="428" t="s">
        <v>49</v>
      </c>
      <c r="B2518" s="375" t="s">
        <v>415</v>
      </c>
      <c r="C2518" s="375" t="s">
        <v>62</v>
      </c>
      <c r="D2518" s="375" t="s">
        <v>52</v>
      </c>
      <c r="E2518" s="375"/>
      <c r="F2518" s="824">
        <v>0.32800000000000001</v>
      </c>
      <c r="G2518" s="375" t="s">
        <v>395</v>
      </c>
      <c r="H2518" s="375" t="s">
        <v>400</v>
      </c>
      <c r="I2518" s="763">
        <v>1.1000002606497705E-5</v>
      </c>
      <c r="J2518" s="375" t="s">
        <v>1023</v>
      </c>
      <c r="K2518" s="375" t="s">
        <v>477</v>
      </c>
      <c r="L2518" s="375" t="s">
        <v>1024</v>
      </c>
      <c r="M2518" s="375" t="s">
        <v>475</v>
      </c>
      <c r="N2518" s="831" t="s">
        <v>833</v>
      </c>
      <c r="U2518" s="862"/>
    </row>
    <row r="2519" spans="1:21" x14ac:dyDescent="0.4">
      <c r="A2519" s="428" t="s">
        <v>49</v>
      </c>
      <c r="B2519" s="375" t="s">
        <v>415</v>
      </c>
      <c r="C2519" s="375" t="s">
        <v>62</v>
      </c>
      <c r="D2519" s="375" t="s">
        <v>52</v>
      </c>
      <c r="E2519" s="375"/>
      <c r="F2519" s="824">
        <v>0.32800000000000001</v>
      </c>
      <c r="G2519" s="375" t="s">
        <v>396</v>
      </c>
      <c r="H2519" s="375" t="s">
        <v>400</v>
      </c>
      <c r="I2519" s="763">
        <v>1.6000003791269388E-5</v>
      </c>
      <c r="J2519" s="375" t="s">
        <v>1023</v>
      </c>
      <c r="K2519" s="375" t="s">
        <v>477</v>
      </c>
      <c r="L2519" s="375" t="s">
        <v>1024</v>
      </c>
      <c r="M2519" s="375" t="s">
        <v>475</v>
      </c>
      <c r="N2519" s="831" t="s">
        <v>833</v>
      </c>
      <c r="U2519" s="862"/>
    </row>
    <row r="2520" spans="1:21" x14ac:dyDescent="0.4">
      <c r="A2520" s="428" t="s">
        <v>49</v>
      </c>
      <c r="B2520" s="375" t="s">
        <v>415</v>
      </c>
      <c r="C2520" s="375" t="s">
        <v>62</v>
      </c>
      <c r="D2520" s="375" t="s">
        <v>52</v>
      </c>
      <c r="E2520" s="375"/>
      <c r="F2520" s="824">
        <v>0.32800000000000001</v>
      </c>
      <c r="G2520" s="375" t="s">
        <v>1025</v>
      </c>
      <c r="H2520" s="375" t="s">
        <v>400</v>
      </c>
      <c r="I2520" s="763">
        <v>1.3739652801919975</v>
      </c>
      <c r="J2520" s="375" t="s">
        <v>1023</v>
      </c>
      <c r="K2520" s="375" t="s">
        <v>477</v>
      </c>
      <c r="L2520" s="375" t="s">
        <v>1024</v>
      </c>
      <c r="M2520" s="375" t="s">
        <v>475</v>
      </c>
      <c r="N2520" s="831" t="s">
        <v>833</v>
      </c>
      <c r="U2520" s="862"/>
    </row>
    <row r="2521" spans="1:21" x14ac:dyDescent="0.4">
      <c r="A2521" s="428" t="s">
        <v>49</v>
      </c>
      <c r="B2521" s="375" t="s">
        <v>415</v>
      </c>
      <c r="C2521" s="375" t="s">
        <v>62</v>
      </c>
      <c r="D2521" s="375" t="s">
        <v>52</v>
      </c>
      <c r="E2521" s="375"/>
      <c r="F2521" s="824">
        <v>0.32800000000000001</v>
      </c>
      <c r="G2521" s="375" t="s">
        <v>387</v>
      </c>
      <c r="H2521" s="375" t="s">
        <v>401</v>
      </c>
      <c r="I2521" s="378">
        <v>1.4811811875518119E-5</v>
      </c>
      <c r="J2521" s="375" t="s">
        <v>1023</v>
      </c>
      <c r="K2521" s="375" t="s">
        <v>477</v>
      </c>
      <c r="L2521" s="375" t="s">
        <v>1024</v>
      </c>
      <c r="M2521" s="375" t="s">
        <v>475</v>
      </c>
      <c r="N2521" s="831" t="s">
        <v>837</v>
      </c>
      <c r="U2521" s="862"/>
    </row>
    <row r="2522" spans="1:21" x14ac:dyDescent="0.4">
      <c r="A2522" s="428" t="s">
        <v>49</v>
      </c>
      <c r="B2522" s="375" t="s">
        <v>415</v>
      </c>
      <c r="C2522" s="375" t="s">
        <v>62</v>
      </c>
      <c r="D2522" s="375" t="s">
        <v>52</v>
      </c>
      <c r="E2522" s="375"/>
      <c r="F2522" s="824">
        <v>0.32800000000000001</v>
      </c>
      <c r="G2522" s="375" t="s">
        <v>388</v>
      </c>
      <c r="H2522" s="375" t="s">
        <v>401</v>
      </c>
      <c r="I2522" s="378">
        <v>1.1746175222711437E-4</v>
      </c>
      <c r="J2522" s="375" t="s">
        <v>1023</v>
      </c>
      <c r="K2522" s="375" t="s">
        <v>477</v>
      </c>
      <c r="L2522" s="375" t="s">
        <v>1024</v>
      </c>
      <c r="M2522" s="375" t="s">
        <v>475</v>
      </c>
      <c r="N2522" s="831" t="s">
        <v>837</v>
      </c>
      <c r="U2522" s="862"/>
    </row>
    <row r="2523" spans="1:21" x14ac:dyDescent="0.4">
      <c r="A2523" s="428" t="s">
        <v>49</v>
      </c>
      <c r="B2523" s="375" t="s">
        <v>415</v>
      </c>
      <c r="C2523" s="375" t="s">
        <v>62</v>
      </c>
      <c r="D2523" s="375" t="s">
        <v>52</v>
      </c>
      <c r="E2523" s="375"/>
      <c r="F2523" s="824">
        <v>0.32800000000000001</v>
      </c>
      <c r="G2523" s="375" t="s">
        <v>389</v>
      </c>
      <c r="H2523" s="375" t="s">
        <v>401</v>
      </c>
      <c r="I2523" s="378">
        <v>1.0558286227844872E-3</v>
      </c>
      <c r="J2523" s="375" t="s">
        <v>1023</v>
      </c>
      <c r="K2523" s="375" t="s">
        <v>477</v>
      </c>
      <c r="L2523" s="375" t="s">
        <v>1024</v>
      </c>
      <c r="M2523" s="375" t="s">
        <v>475</v>
      </c>
      <c r="N2523" s="831" t="s">
        <v>837</v>
      </c>
      <c r="U2523" s="862"/>
    </row>
    <row r="2524" spans="1:21" x14ac:dyDescent="0.4">
      <c r="A2524" s="428" t="s">
        <v>49</v>
      </c>
      <c r="B2524" s="375" t="s">
        <v>415</v>
      </c>
      <c r="C2524" s="375" t="s">
        <v>62</v>
      </c>
      <c r="D2524" s="375" t="s">
        <v>52</v>
      </c>
      <c r="E2524" s="375"/>
      <c r="F2524" s="824">
        <v>0.32800000000000001</v>
      </c>
      <c r="G2524" s="375" t="s">
        <v>390</v>
      </c>
      <c r="H2524" s="375" t="s">
        <v>401</v>
      </c>
      <c r="I2524" s="378">
        <v>2.5950224022520187E-4</v>
      </c>
      <c r="J2524" s="375" t="s">
        <v>1023</v>
      </c>
      <c r="K2524" s="375" t="s">
        <v>477</v>
      </c>
      <c r="L2524" s="375" t="s">
        <v>1024</v>
      </c>
      <c r="M2524" s="375" t="s">
        <v>475</v>
      </c>
      <c r="N2524" s="831" t="s">
        <v>837</v>
      </c>
      <c r="U2524" s="862"/>
    </row>
    <row r="2525" spans="1:21" x14ac:dyDescent="0.4">
      <c r="A2525" s="428" t="s">
        <v>49</v>
      </c>
      <c r="B2525" s="375" t="s">
        <v>415</v>
      </c>
      <c r="C2525" s="375" t="s">
        <v>62</v>
      </c>
      <c r="D2525" s="375" t="s">
        <v>52</v>
      </c>
      <c r="E2525" s="375"/>
      <c r="F2525" s="824">
        <v>0.32800000000000001</v>
      </c>
      <c r="G2525" s="375" t="s">
        <v>391</v>
      </c>
      <c r="H2525" s="375" t="s">
        <v>401</v>
      </c>
      <c r="I2525" s="378">
        <v>1.8523186411091122E-4</v>
      </c>
      <c r="J2525" s="375" t="s">
        <v>1023</v>
      </c>
      <c r="K2525" s="375" t="s">
        <v>477</v>
      </c>
      <c r="L2525" s="375" t="s">
        <v>1024</v>
      </c>
      <c r="M2525" s="375" t="s">
        <v>475</v>
      </c>
      <c r="N2525" s="831" t="s">
        <v>837</v>
      </c>
      <c r="U2525" s="862"/>
    </row>
    <row r="2526" spans="1:21" x14ac:dyDescent="0.4">
      <c r="A2526" s="428" t="s">
        <v>49</v>
      </c>
      <c r="B2526" s="375" t="s">
        <v>415</v>
      </c>
      <c r="C2526" s="375" t="s">
        <v>62</v>
      </c>
      <c r="D2526" s="375" t="s">
        <v>52</v>
      </c>
      <c r="E2526" s="375"/>
      <c r="F2526" s="824">
        <v>0.32800000000000001</v>
      </c>
      <c r="G2526" s="375" t="s">
        <v>392</v>
      </c>
      <c r="H2526" s="375" t="s">
        <v>401</v>
      </c>
      <c r="I2526" s="378">
        <v>4.3228296275626393E-3</v>
      </c>
      <c r="J2526" s="375" t="s">
        <v>1023</v>
      </c>
      <c r="K2526" s="375" t="s">
        <v>477</v>
      </c>
      <c r="L2526" s="375" t="s">
        <v>1024</v>
      </c>
      <c r="M2526" s="375" t="s">
        <v>475</v>
      </c>
      <c r="N2526" s="831" t="s">
        <v>837</v>
      </c>
      <c r="U2526" s="862"/>
    </row>
    <row r="2527" spans="1:21" x14ac:dyDescent="0.4">
      <c r="A2527" s="428" t="s">
        <v>49</v>
      </c>
      <c r="B2527" s="375" t="s">
        <v>415</v>
      </c>
      <c r="C2527" s="375" t="s">
        <v>62</v>
      </c>
      <c r="D2527" s="375" t="s">
        <v>52</v>
      </c>
      <c r="E2527" s="375"/>
      <c r="F2527" s="824">
        <v>0.32800000000000001</v>
      </c>
      <c r="G2527" s="375" t="s">
        <v>393</v>
      </c>
      <c r="H2527" s="375" t="s">
        <v>401</v>
      </c>
      <c r="I2527" s="378">
        <v>7.9593255801993935E-6</v>
      </c>
      <c r="J2527" s="375" t="s">
        <v>1023</v>
      </c>
      <c r="K2527" s="375" t="s">
        <v>477</v>
      </c>
      <c r="L2527" s="375" t="s">
        <v>1024</v>
      </c>
      <c r="M2527" s="375" t="s">
        <v>475</v>
      </c>
      <c r="N2527" s="831" t="s">
        <v>837</v>
      </c>
      <c r="U2527" s="862"/>
    </row>
    <row r="2528" spans="1:21" x14ac:dyDescent="0.4">
      <c r="A2528" s="428" t="s">
        <v>49</v>
      </c>
      <c r="B2528" s="375" t="s">
        <v>415</v>
      </c>
      <c r="C2528" s="375" t="s">
        <v>62</v>
      </c>
      <c r="D2528" s="375" t="s">
        <v>52</v>
      </c>
      <c r="E2528" s="375"/>
      <c r="F2528" s="824">
        <v>0.32800000000000001</v>
      </c>
      <c r="G2528" s="375" t="s">
        <v>394</v>
      </c>
      <c r="H2528" s="375" t="s">
        <v>401</v>
      </c>
      <c r="I2528" s="378">
        <v>1.4994473921720501E-5</v>
      </c>
      <c r="J2528" s="375" t="s">
        <v>1023</v>
      </c>
      <c r="K2528" s="375" t="s">
        <v>477</v>
      </c>
      <c r="L2528" s="375" t="s">
        <v>1024</v>
      </c>
      <c r="M2528" s="375" t="s">
        <v>475</v>
      </c>
      <c r="N2528" s="831" t="s">
        <v>837</v>
      </c>
      <c r="U2528" s="862"/>
    </row>
    <row r="2529" spans="1:21" x14ac:dyDescent="0.4">
      <c r="A2529" s="428" t="s">
        <v>49</v>
      </c>
      <c r="B2529" s="375" t="s">
        <v>415</v>
      </c>
      <c r="C2529" s="375" t="s">
        <v>62</v>
      </c>
      <c r="D2529" s="375" t="s">
        <v>52</v>
      </c>
      <c r="E2529" s="375"/>
      <c r="F2529" s="824">
        <v>0.32800000000000001</v>
      </c>
      <c r="G2529" s="375" t="s">
        <v>395</v>
      </c>
      <c r="H2529" s="375" t="s">
        <v>401</v>
      </c>
      <c r="I2529" s="378">
        <v>1.2288505310979559E-5</v>
      </c>
      <c r="J2529" s="375" t="s">
        <v>1023</v>
      </c>
      <c r="K2529" s="375" t="s">
        <v>477</v>
      </c>
      <c r="L2529" s="375" t="s">
        <v>1024</v>
      </c>
      <c r="M2529" s="375" t="s">
        <v>475</v>
      </c>
      <c r="N2529" s="831" t="s">
        <v>837</v>
      </c>
      <c r="U2529" s="862"/>
    </row>
    <row r="2530" spans="1:21" x14ac:dyDescent="0.4">
      <c r="A2530" s="428" t="s">
        <v>49</v>
      </c>
      <c r="B2530" s="375" t="s">
        <v>415</v>
      </c>
      <c r="C2530" s="375" t="s">
        <v>62</v>
      </c>
      <c r="D2530" s="375" t="s">
        <v>52</v>
      </c>
      <c r="E2530" s="375"/>
      <c r="F2530" s="824">
        <v>0.32800000000000001</v>
      </c>
      <c r="G2530" s="375" t="s">
        <v>396</v>
      </c>
      <c r="H2530" s="375" t="s">
        <v>401</v>
      </c>
      <c r="I2530" s="378">
        <v>1.6007890236458171E-5</v>
      </c>
      <c r="J2530" s="375" t="s">
        <v>1023</v>
      </c>
      <c r="K2530" s="375" t="s">
        <v>477</v>
      </c>
      <c r="L2530" s="375" t="s">
        <v>1024</v>
      </c>
      <c r="M2530" s="375" t="s">
        <v>475</v>
      </c>
      <c r="N2530" s="831" t="s">
        <v>837</v>
      </c>
      <c r="U2530" s="862"/>
    </row>
    <row r="2531" spans="1:21" x14ac:dyDescent="0.4">
      <c r="A2531" s="428" t="s">
        <v>49</v>
      </c>
      <c r="B2531" s="375" t="s">
        <v>415</v>
      </c>
      <c r="C2531" s="375" t="s">
        <v>62</v>
      </c>
      <c r="D2531" s="375" t="s">
        <v>52</v>
      </c>
      <c r="E2531" s="375"/>
      <c r="F2531" s="824">
        <v>0.32800000000000001</v>
      </c>
      <c r="G2531" s="375" t="s">
        <v>1025</v>
      </c>
      <c r="H2531" s="375" t="s">
        <v>401</v>
      </c>
      <c r="I2531" s="378">
        <v>1.3750168820070927</v>
      </c>
      <c r="J2531" s="375" t="s">
        <v>1023</v>
      </c>
      <c r="K2531" s="375" t="s">
        <v>477</v>
      </c>
      <c r="L2531" s="375" t="s">
        <v>1024</v>
      </c>
      <c r="M2531" s="375" t="s">
        <v>475</v>
      </c>
      <c r="N2531" s="831" t="s">
        <v>837</v>
      </c>
      <c r="U2531" s="862"/>
    </row>
    <row r="2532" spans="1:21" x14ac:dyDescent="0.4">
      <c r="A2532" s="428" t="s">
        <v>49</v>
      </c>
      <c r="B2532" s="375" t="s">
        <v>415</v>
      </c>
      <c r="C2532" s="375" t="s">
        <v>62</v>
      </c>
      <c r="D2532" s="375" t="s">
        <v>53</v>
      </c>
      <c r="E2532" s="375"/>
      <c r="F2532" s="824">
        <v>0.39</v>
      </c>
      <c r="G2532" s="375" t="s">
        <v>387</v>
      </c>
      <c r="H2532" s="375" t="s">
        <v>400</v>
      </c>
      <c r="I2532" s="763">
        <v>9.0000021325890313E-7</v>
      </c>
      <c r="J2532" s="375" t="s">
        <v>1023</v>
      </c>
      <c r="K2532" s="375" t="s">
        <v>477</v>
      </c>
      <c r="L2532" s="375" t="s">
        <v>1024</v>
      </c>
      <c r="M2532" s="375" t="s">
        <v>475</v>
      </c>
      <c r="N2532" s="831" t="s">
        <v>692</v>
      </c>
      <c r="U2532" s="862"/>
    </row>
    <row r="2533" spans="1:21" x14ac:dyDescent="0.4">
      <c r="A2533" s="428" t="s">
        <v>49</v>
      </c>
      <c r="B2533" s="375" t="s">
        <v>415</v>
      </c>
      <c r="C2533" s="375" t="s">
        <v>62</v>
      </c>
      <c r="D2533" s="375" t="s">
        <v>53</v>
      </c>
      <c r="E2533" s="375"/>
      <c r="F2533" s="824">
        <v>0.39</v>
      </c>
      <c r="G2533" s="375" t="s">
        <v>388</v>
      </c>
      <c r="H2533" s="375" t="s">
        <v>400</v>
      </c>
      <c r="I2533" s="763">
        <v>1.5100003578010487E-5</v>
      </c>
      <c r="J2533" s="375" t="s">
        <v>1023</v>
      </c>
      <c r="K2533" s="375" t="s">
        <v>477</v>
      </c>
      <c r="L2533" s="375" t="s">
        <v>1024</v>
      </c>
      <c r="M2533" s="375" t="s">
        <v>475</v>
      </c>
      <c r="N2533" s="831" t="s">
        <v>692</v>
      </c>
      <c r="U2533" s="862"/>
    </row>
    <row r="2534" spans="1:21" x14ac:dyDescent="0.4">
      <c r="A2534" s="428" t="s">
        <v>49</v>
      </c>
      <c r="B2534" s="375" t="s">
        <v>415</v>
      </c>
      <c r="C2534" s="375" t="s">
        <v>62</v>
      </c>
      <c r="D2534" s="375" t="s">
        <v>53</v>
      </c>
      <c r="E2534" s="375"/>
      <c r="F2534" s="824">
        <v>0.39</v>
      </c>
      <c r="G2534" s="375" t="s">
        <v>389</v>
      </c>
      <c r="H2534" s="375" t="s">
        <v>400</v>
      </c>
      <c r="I2534" s="763">
        <v>2.3500005568426909E-4</v>
      </c>
      <c r="J2534" s="375" t="s">
        <v>1023</v>
      </c>
      <c r="K2534" s="375" t="s">
        <v>477</v>
      </c>
      <c r="L2534" s="375" t="s">
        <v>1024</v>
      </c>
      <c r="M2534" s="375" t="s">
        <v>475</v>
      </c>
      <c r="N2534" s="831" t="s">
        <v>692</v>
      </c>
      <c r="U2534" s="862"/>
    </row>
    <row r="2535" spans="1:21" x14ac:dyDescent="0.4">
      <c r="A2535" s="428" t="s">
        <v>49</v>
      </c>
      <c r="B2535" s="375" t="s">
        <v>415</v>
      </c>
      <c r="C2535" s="375" t="s">
        <v>62</v>
      </c>
      <c r="D2535" s="375" t="s">
        <v>53</v>
      </c>
      <c r="E2535" s="375"/>
      <c r="F2535" s="824">
        <v>0.39</v>
      </c>
      <c r="G2535" s="375" t="s">
        <v>390</v>
      </c>
      <c r="H2535" s="375" t="s">
        <v>400</v>
      </c>
      <c r="I2535" s="763">
        <v>2.8400006729503167E-5</v>
      </c>
      <c r="J2535" s="375" t="s">
        <v>1023</v>
      </c>
      <c r="K2535" s="375" t="s">
        <v>477</v>
      </c>
      <c r="L2535" s="375" t="s">
        <v>1024</v>
      </c>
      <c r="M2535" s="375" t="s">
        <v>475</v>
      </c>
      <c r="N2535" s="831" t="s">
        <v>692</v>
      </c>
      <c r="U2535" s="862"/>
    </row>
    <row r="2536" spans="1:21" x14ac:dyDescent="0.4">
      <c r="A2536" s="428" t="s">
        <v>49</v>
      </c>
      <c r="B2536" s="375" t="s">
        <v>415</v>
      </c>
      <c r="C2536" s="375" t="s">
        <v>62</v>
      </c>
      <c r="D2536" s="375" t="s">
        <v>53</v>
      </c>
      <c r="E2536" s="375"/>
      <c r="F2536" s="824">
        <v>0.39</v>
      </c>
      <c r="G2536" s="375" t="s">
        <v>391</v>
      </c>
      <c r="H2536" s="375" t="s">
        <v>400</v>
      </c>
      <c r="I2536" s="763">
        <v>8.2700019596123672E-6</v>
      </c>
      <c r="J2536" s="375" t="s">
        <v>1023</v>
      </c>
      <c r="K2536" s="375" t="s">
        <v>477</v>
      </c>
      <c r="L2536" s="375" t="s">
        <v>1024</v>
      </c>
      <c r="M2536" s="375" t="s">
        <v>475</v>
      </c>
      <c r="N2536" s="831" t="s">
        <v>692</v>
      </c>
      <c r="U2536" s="862"/>
    </row>
    <row r="2537" spans="1:21" x14ac:dyDescent="0.4">
      <c r="A2537" s="428" t="s">
        <v>49</v>
      </c>
      <c r="B2537" s="375" t="s">
        <v>415</v>
      </c>
      <c r="C2537" s="375" t="s">
        <v>62</v>
      </c>
      <c r="D2537" s="375" t="s">
        <v>53</v>
      </c>
      <c r="E2537" s="375"/>
      <c r="F2537" s="824">
        <v>0.39</v>
      </c>
      <c r="G2537" s="375" t="s">
        <v>392</v>
      </c>
      <c r="H2537" s="375" t="s">
        <v>400</v>
      </c>
      <c r="I2537" s="763">
        <v>4.910001163445794E-6</v>
      </c>
      <c r="J2537" s="375" t="s">
        <v>1023</v>
      </c>
      <c r="K2537" s="375" t="s">
        <v>477</v>
      </c>
      <c r="L2537" s="375" t="s">
        <v>1024</v>
      </c>
      <c r="M2537" s="375" t="s">
        <v>475</v>
      </c>
      <c r="N2537" s="831" t="s">
        <v>692</v>
      </c>
      <c r="U2537" s="862"/>
    </row>
    <row r="2538" spans="1:21" x14ac:dyDescent="0.4">
      <c r="A2538" s="428" t="s">
        <v>49</v>
      </c>
      <c r="B2538" s="375" t="s">
        <v>415</v>
      </c>
      <c r="C2538" s="375" t="s">
        <v>62</v>
      </c>
      <c r="D2538" s="375" t="s">
        <v>53</v>
      </c>
      <c r="E2538" s="375"/>
      <c r="F2538" s="824">
        <v>0.39</v>
      </c>
      <c r="G2538" s="375" t="s">
        <v>393</v>
      </c>
      <c r="H2538" s="375" t="s">
        <v>400</v>
      </c>
      <c r="I2538" s="763">
        <v>3.5561008426333167E-7</v>
      </c>
      <c r="J2538" s="375" t="s">
        <v>1023</v>
      </c>
      <c r="K2538" s="375" t="s">
        <v>477</v>
      </c>
      <c r="L2538" s="375" t="s">
        <v>1024</v>
      </c>
      <c r="M2538" s="375" t="s">
        <v>475</v>
      </c>
      <c r="N2538" s="831" t="s">
        <v>692</v>
      </c>
      <c r="U2538" s="862"/>
    </row>
    <row r="2539" spans="1:21" x14ac:dyDescent="0.4">
      <c r="A2539" s="428" t="s">
        <v>49</v>
      </c>
      <c r="B2539" s="375" t="s">
        <v>415</v>
      </c>
      <c r="C2539" s="375" t="s">
        <v>62</v>
      </c>
      <c r="D2539" s="375" t="s">
        <v>53</v>
      </c>
      <c r="E2539" s="375"/>
      <c r="F2539" s="824">
        <v>0.39</v>
      </c>
      <c r="G2539" s="375" t="s">
        <v>394</v>
      </c>
      <c r="H2539" s="375" t="s">
        <v>400</v>
      </c>
      <c r="I2539" s="763">
        <v>6.6987015872860153E-7</v>
      </c>
      <c r="J2539" s="375" t="s">
        <v>1023</v>
      </c>
      <c r="K2539" s="375" t="s">
        <v>477</v>
      </c>
      <c r="L2539" s="375" t="s">
        <v>1024</v>
      </c>
      <c r="M2539" s="375" t="s">
        <v>475</v>
      </c>
      <c r="N2539" s="831" t="s">
        <v>692</v>
      </c>
      <c r="U2539" s="862"/>
    </row>
    <row r="2540" spans="1:21" x14ac:dyDescent="0.4">
      <c r="A2540" s="428" t="s">
        <v>49</v>
      </c>
      <c r="B2540" s="375" t="s">
        <v>415</v>
      </c>
      <c r="C2540" s="375" t="s">
        <v>62</v>
      </c>
      <c r="D2540" s="375" t="s">
        <v>53</v>
      </c>
      <c r="E2540" s="375"/>
      <c r="F2540" s="824">
        <v>0.39</v>
      </c>
      <c r="G2540" s="375" t="s">
        <v>395</v>
      </c>
      <c r="H2540" s="375" t="s">
        <v>400</v>
      </c>
      <c r="I2540" s="763">
        <v>9.0000021325890309E-6</v>
      </c>
      <c r="J2540" s="375" t="s">
        <v>1023</v>
      </c>
      <c r="K2540" s="375" t="s">
        <v>477</v>
      </c>
      <c r="L2540" s="375" t="s">
        <v>1024</v>
      </c>
      <c r="M2540" s="375" t="s">
        <v>475</v>
      </c>
      <c r="N2540" s="831" t="s">
        <v>692</v>
      </c>
      <c r="U2540" s="862"/>
    </row>
    <row r="2541" spans="1:21" x14ac:dyDescent="0.4">
      <c r="A2541" s="428" t="s">
        <v>49</v>
      </c>
      <c r="B2541" s="375" t="s">
        <v>415</v>
      </c>
      <c r="C2541" s="375" t="s">
        <v>62</v>
      </c>
      <c r="D2541" s="375" t="s">
        <v>53</v>
      </c>
      <c r="E2541" s="375"/>
      <c r="F2541" s="824">
        <v>0.39</v>
      </c>
      <c r="G2541" s="375" t="s">
        <v>396</v>
      </c>
      <c r="H2541" s="375" t="s">
        <v>400</v>
      </c>
      <c r="I2541" s="763">
        <v>1.3500003198883547E-5</v>
      </c>
      <c r="J2541" s="375" t="s">
        <v>1023</v>
      </c>
      <c r="K2541" s="375" t="s">
        <v>477</v>
      </c>
      <c r="L2541" s="375" t="s">
        <v>1024</v>
      </c>
      <c r="M2541" s="375" t="s">
        <v>475</v>
      </c>
      <c r="N2541" s="831" t="s">
        <v>692</v>
      </c>
      <c r="U2541" s="862"/>
    </row>
    <row r="2542" spans="1:21" x14ac:dyDescent="0.4">
      <c r="A2542" s="428" t="s">
        <v>49</v>
      </c>
      <c r="B2542" s="375" t="s">
        <v>415</v>
      </c>
      <c r="C2542" s="375" t="s">
        <v>62</v>
      </c>
      <c r="D2542" s="375" t="s">
        <v>53</v>
      </c>
      <c r="E2542" s="375"/>
      <c r="F2542" s="824">
        <v>0.39</v>
      </c>
      <c r="G2542" s="375" t="s">
        <v>1025</v>
      </c>
      <c r="H2542" s="375" t="s">
        <v>400</v>
      </c>
      <c r="I2542" s="763">
        <v>1.1557498230178409</v>
      </c>
      <c r="J2542" s="375" t="s">
        <v>1023</v>
      </c>
      <c r="K2542" s="375" t="s">
        <v>477</v>
      </c>
      <c r="L2542" s="375" t="s">
        <v>1024</v>
      </c>
      <c r="M2542" s="375" t="s">
        <v>475</v>
      </c>
      <c r="N2542" s="831" t="s">
        <v>692</v>
      </c>
      <c r="U2542" s="862"/>
    </row>
    <row r="2543" spans="1:21" x14ac:dyDescent="0.4">
      <c r="A2543" s="428" t="s">
        <v>49</v>
      </c>
      <c r="B2543" s="375" t="s">
        <v>415</v>
      </c>
      <c r="C2543" s="375" t="s">
        <v>62</v>
      </c>
      <c r="D2543" s="375" t="s">
        <v>53</v>
      </c>
      <c r="E2543" s="375"/>
      <c r="F2543" s="824">
        <v>0.39</v>
      </c>
      <c r="G2543" s="375" t="s">
        <v>387</v>
      </c>
      <c r="H2543" s="375" t="s">
        <v>401</v>
      </c>
      <c r="I2543" s="378">
        <v>1.7118087714163085E-6</v>
      </c>
      <c r="J2543" s="375" t="s">
        <v>1023</v>
      </c>
      <c r="K2543" s="375" t="s">
        <v>477</v>
      </c>
      <c r="L2543" s="375" t="s">
        <v>1024</v>
      </c>
      <c r="M2543" s="375" t="s">
        <v>475</v>
      </c>
      <c r="N2543" s="831" t="s">
        <v>693</v>
      </c>
      <c r="U2543" s="862"/>
    </row>
    <row r="2544" spans="1:21" x14ac:dyDescent="0.4">
      <c r="A2544" s="428" t="s">
        <v>49</v>
      </c>
      <c r="B2544" s="375" t="s">
        <v>415</v>
      </c>
      <c r="C2544" s="375" t="s">
        <v>62</v>
      </c>
      <c r="D2544" s="375" t="s">
        <v>53</v>
      </c>
      <c r="E2544" s="375"/>
      <c r="F2544" s="824">
        <v>0.39</v>
      </c>
      <c r="G2544" s="375" t="s">
        <v>388</v>
      </c>
      <c r="H2544" s="375" t="s">
        <v>401</v>
      </c>
      <c r="I2544" s="378">
        <v>2.0561729266239141E-5</v>
      </c>
      <c r="J2544" s="375" t="s">
        <v>1023</v>
      </c>
      <c r="K2544" s="375" t="s">
        <v>477</v>
      </c>
      <c r="L2544" s="375" t="s">
        <v>1024</v>
      </c>
      <c r="M2544" s="375" t="s">
        <v>475</v>
      </c>
      <c r="N2544" s="831" t="s">
        <v>693</v>
      </c>
      <c r="U2544" s="862"/>
    </row>
    <row r="2545" spans="1:21" x14ac:dyDescent="0.4">
      <c r="A2545" s="428" t="s">
        <v>49</v>
      </c>
      <c r="B2545" s="375" t="s">
        <v>415</v>
      </c>
      <c r="C2545" s="375" t="s">
        <v>62</v>
      </c>
      <c r="D2545" s="375" t="s">
        <v>53</v>
      </c>
      <c r="E2545" s="375"/>
      <c r="F2545" s="824">
        <v>0.39</v>
      </c>
      <c r="G2545" s="375" t="s">
        <v>389</v>
      </c>
      <c r="H2545" s="375" t="s">
        <v>401</v>
      </c>
      <c r="I2545" s="378">
        <v>2.3582842848193105E-4</v>
      </c>
      <c r="J2545" s="375" t="s">
        <v>1023</v>
      </c>
      <c r="K2545" s="375" t="s">
        <v>477</v>
      </c>
      <c r="L2545" s="375" t="s">
        <v>1024</v>
      </c>
      <c r="M2545" s="375" t="s">
        <v>475</v>
      </c>
      <c r="N2545" s="831" t="s">
        <v>693</v>
      </c>
      <c r="U2545" s="862"/>
    </row>
    <row r="2546" spans="1:21" x14ac:dyDescent="0.4">
      <c r="A2546" s="428" t="s">
        <v>49</v>
      </c>
      <c r="B2546" s="375" t="s">
        <v>415</v>
      </c>
      <c r="C2546" s="375" t="s">
        <v>62</v>
      </c>
      <c r="D2546" s="375" t="s">
        <v>53</v>
      </c>
      <c r="E2546" s="375"/>
      <c r="F2546" s="824">
        <v>0.39</v>
      </c>
      <c r="G2546" s="375" t="s">
        <v>390</v>
      </c>
      <c r="H2546" s="375" t="s">
        <v>401</v>
      </c>
      <c r="I2546" s="378">
        <v>2.8902185583531793E-5</v>
      </c>
      <c r="J2546" s="375" t="s">
        <v>1023</v>
      </c>
      <c r="K2546" s="375" t="s">
        <v>477</v>
      </c>
      <c r="L2546" s="375" t="s">
        <v>1024</v>
      </c>
      <c r="M2546" s="375" t="s">
        <v>475</v>
      </c>
      <c r="N2546" s="831" t="s">
        <v>693</v>
      </c>
      <c r="U2546" s="862"/>
    </row>
    <row r="2547" spans="1:21" x14ac:dyDescent="0.4">
      <c r="A2547" s="428" t="s">
        <v>49</v>
      </c>
      <c r="B2547" s="375" t="s">
        <v>415</v>
      </c>
      <c r="C2547" s="375" t="s">
        <v>62</v>
      </c>
      <c r="D2547" s="375" t="s">
        <v>53</v>
      </c>
      <c r="E2547" s="375"/>
      <c r="F2547" s="824">
        <v>0.39</v>
      </c>
      <c r="G2547" s="375" t="s">
        <v>391</v>
      </c>
      <c r="H2547" s="375" t="s">
        <v>401</v>
      </c>
      <c r="I2547" s="378">
        <v>8.501822233971292E-6</v>
      </c>
      <c r="J2547" s="375" t="s">
        <v>1023</v>
      </c>
      <c r="K2547" s="375" t="s">
        <v>477</v>
      </c>
      <c r="L2547" s="375" t="s">
        <v>1024</v>
      </c>
      <c r="M2547" s="375" t="s">
        <v>475</v>
      </c>
      <c r="N2547" s="831" t="s">
        <v>693</v>
      </c>
      <c r="U2547" s="862"/>
    </row>
    <row r="2548" spans="1:21" x14ac:dyDescent="0.4">
      <c r="A2548" s="428" t="s">
        <v>49</v>
      </c>
      <c r="B2548" s="375" t="s">
        <v>415</v>
      </c>
      <c r="C2548" s="375" t="s">
        <v>62</v>
      </c>
      <c r="D2548" s="375" t="s">
        <v>53</v>
      </c>
      <c r="E2548" s="375"/>
      <c r="F2548" s="824">
        <v>0.39</v>
      </c>
      <c r="G2548" s="375" t="s">
        <v>392</v>
      </c>
      <c r="H2548" s="375" t="s">
        <v>401</v>
      </c>
      <c r="I2548" s="378">
        <v>7.738605083349976E-6</v>
      </c>
      <c r="J2548" s="375" t="s">
        <v>1023</v>
      </c>
      <c r="K2548" s="375" t="s">
        <v>477</v>
      </c>
      <c r="L2548" s="375" t="s">
        <v>1024</v>
      </c>
      <c r="M2548" s="375" t="s">
        <v>475</v>
      </c>
      <c r="N2548" s="831" t="s">
        <v>693</v>
      </c>
      <c r="U2548" s="862"/>
    </row>
    <row r="2549" spans="1:21" x14ac:dyDescent="0.4">
      <c r="A2549" s="428" t="s">
        <v>49</v>
      </c>
      <c r="B2549" s="375" t="s">
        <v>415</v>
      </c>
      <c r="C2549" s="375" t="s">
        <v>62</v>
      </c>
      <c r="D2549" s="375" t="s">
        <v>53</v>
      </c>
      <c r="E2549" s="375"/>
      <c r="F2549" s="824">
        <v>0.39</v>
      </c>
      <c r="G2549" s="375" t="s">
        <v>393</v>
      </c>
      <c r="H2549" s="375" t="s">
        <v>401</v>
      </c>
      <c r="I2549" s="378">
        <v>3.5993377949097536E-7</v>
      </c>
      <c r="J2549" s="375" t="s">
        <v>1023</v>
      </c>
      <c r="K2549" s="375" t="s">
        <v>477</v>
      </c>
      <c r="L2549" s="375" t="s">
        <v>1024</v>
      </c>
      <c r="M2549" s="375" t="s">
        <v>475</v>
      </c>
      <c r="N2549" s="831" t="s">
        <v>693</v>
      </c>
      <c r="U2549" s="862"/>
    </row>
    <row r="2550" spans="1:21" x14ac:dyDescent="0.4">
      <c r="A2550" s="428" t="s">
        <v>49</v>
      </c>
      <c r="B2550" s="375" t="s">
        <v>415</v>
      </c>
      <c r="C2550" s="375" t="s">
        <v>62</v>
      </c>
      <c r="D2550" s="375" t="s">
        <v>53</v>
      </c>
      <c r="E2550" s="375"/>
      <c r="F2550" s="824">
        <v>0.39</v>
      </c>
      <c r="G2550" s="375" t="s">
        <v>394</v>
      </c>
      <c r="H2550" s="375" t="s">
        <v>401</v>
      </c>
      <c r="I2550" s="378">
        <v>6.7934052968836616E-7</v>
      </c>
      <c r="J2550" s="375" t="s">
        <v>1023</v>
      </c>
      <c r="K2550" s="375" t="s">
        <v>477</v>
      </c>
      <c r="L2550" s="375" t="s">
        <v>1024</v>
      </c>
      <c r="M2550" s="375" t="s">
        <v>475</v>
      </c>
      <c r="N2550" s="831" t="s">
        <v>693</v>
      </c>
      <c r="U2550" s="862"/>
    </row>
    <row r="2551" spans="1:21" x14ac:dyDescent="0.4">
      <c r="A2551" s="428" t="s">
        <v>49</v>
      </c>
      <c r="B2551" s="375" t="s">
        <v>415</v>
      </c>
      <c r="C2551" s="375" t="s">
        <v>62</v>
      </c>
      <c r="D2551" s="375" t="s">
        <v>53</v>
      </c>
      <c r="E2551" s="375"/>
      <c r="F2551" s="824">
        <v>0.39</v>
      </c>
      <c r="G2551" s="375" t="s">
        <v>395</v>
      </c>
      <c r="H2551" s="375" t="s">
        <v>401</v>
      </c>
      <c r="I2551" s="378">
        <v>1.0288504837070885E-5</v>
      </c>
      <c r="J2551" s="375" t="s">
        <v>1023</v>
      </c>
      <c r="K2551" s="375" t="s">
        <v>477</v>
      </c>
      <c r="L2551" s="375" t="s">
        <v>1024</v>
      </c>
      <c r="M2551" s="375" t="s">
        <v>475</v>
      </c>
      <c r="N2551" s="831" t="s">
        <v>693</v>
      </c>
      <c r="U2551" s="862"/>
    </row>
    <row r="2552" spans="1:21" x14ac:dyDescent="0.4">
      <c r="A2552" s="428" t="s">
        <v>49</v>
      </c>
      <c r="B2552" s="375" t="s">
        <v>415</v>
      </c>
      <c r="C2552" s="375" t="s">
        <v>62</v>
      </c>
      <c r="D2552" s="375" t="s">
        <v>53</v>
      </c>
      <c r="E2552" s="375"/>
      <c r="F2552" s="824">
        <v>0.39</v>
      </c>
      <c r="G2552" s="375" t="s">
        <v>396</v>
      </c>
      <c r="H2552" s="375" t="s">
        <v>401</v>
      </c>
      <c r="I2552" s="378">
        <v>1.3507889644072333E-5</v>
      </c>
      <c r="J2552" s="375" t="s">
        <v>1023</v>
      </c>
      <c r="K2552" s="375" t="s">
        <v>477</v>
      </c>
      <c r="L2552" s="375" t="s">
        <v>1024</v>
      </c>
      <c r="M2552" s="375" t="s">
        <v>475</v>
      </c>
      <c r="N2552" s="831" t="s">
        <v>693</v>
      </c>
      <c r="U2552" s="862"/>
    </row>
    <row r="2553" spans="1:21" x14ac:dyDescent="0.4">
      <c r="A2553" s="428" t="s">
        <v>49</v>
      </c>
      <c r="B2553" s="375" t="s">
        <v>415</v>
      </c>
      <c r="C2553" s="375" t="s">
        <v>62</v>
      </c>
      <c r="D2553" s="375" t="s">
        <v>53</v>
      </c>
      <c r="E2553" s="375"/>
      <c r="F2553" s="824">
        <v>0.39</v>
      </c>
      <c r="G2553" s="375" t="s">
        <v>1025</v>
      </c>
      <c r="H2553" s="375" t="s">
        <v>401</v>
      </c>
      <c r="I2553" s="378">
        <v>1.1568014248329361</v>
      </c>
      <c r="J2553" s="375" t="s">
        <v>1023</v>
      </c>
      <c r="K2553" s="375" t="s">
        <v>477</v>
      </c>
      <c r="L2553" s="375" t="s">
        <v>1024</v>
      </c>
      <c r="M2553" s="375" t="s">
        <v>475</v>
      </c>
      <c r="N2553" s="831" t="s">
        <v>693</v>
      </c>
      <c r="U2553" s="862"/>
    </row>
    <row r="2554" spans="1:21" x14ac:dyDescent="0.4">
      <c r="A2554" s="428" t="s">
        <v>49</v>
      </c>
      <c r="B2554" s="375" t="s">
        <v>415</v>
      </c>
      <c r="C2554" s="375" t="s">
        <v>62</v>
      </c>
      <c r="D2554" s="375" t="s">
        <v>406</v>
      </c>
      <c r="E2554" s="375" t="s">
        <v>717</v>
      </c>
      <c r="F2554" s="824">
        <v>0.32800000000000001</v>
      </c>
      <c r="G2554" s="375" t="s">
        <v>387</v>
      </c>
      <c r="H2554" s="375" t="s">
        <v>400</v>
      </c>
      <c r="I2554" s="763">
        <v>1.4000003317360716E-5</v>
      </c>
      <c r="J2554" s="375" t="s">
        <v>1023</v>
      </c>
      <c r="K2554" s="375" t="s">
        <v>477</v>
      </c>
      <c r="L2554" s="375" t="s">
        <v>1024</v>
      </c>
      <c r="M2554" s="375" t="s">
        <v>475</v>
      </c>
      <c r="N2554" s="831" t="s">
        <v>695</v>
      </c>
      <c r="U2554" s="862"/>
    </row>
    <row r="2555" spans="1:21" x14ac:dyDescent="0.4">
      <c r="A2555" s="428" t="s">
        <v>49</v>
      </c>
      <c r="B2555" s="375" t="s">
        <v>415</v>
      </c>
      <c r="C2555" s="375" t="s">
        <v>62</v>
      </c>
      <c r="D2555" s="375" t="s">
        <v>406</v>
      </c>
      <c r="E2555" s="375" t="s">
        <v>717</v>
      </c>
      <c r="F2555" s="824">
        <v>0.32800000000000001</v>
      </c>
      <c r="G2555" s="375" t="s">
        <v>388</v>
      </c>
      <c r="H2555" s="375" t="s">
        <v>400</v>
      </c>
      <c r="I2555" s="763">
        <v>1.1200002653888572E-4</v>
      </c>
      <c r="J2555" s="375" t="s">
        <v>1023</v>
      </c>
      <c r="K2555" s="375" t="s">
        <v>477</v>
      </c>
      <c r="L2555" s="375" t="s">
        <v>1024</v>
      </c>
      <c r="M2555" s="375" t="s">
        <v>475</v>
      </c>
      <c r="N2555" s="831" t="s">
        <v>695</v>
      </c>
      <c r="U2555" s="862"/>
    </row>
    <row r="2556" spans="1:21" x14ac:dyDescent="0.4">
      <c r="A2556" s="428" t="s">
        <v>49</v>
      </c>
      <c r="B2556" s="375" t="s">
        <v>415</v>
      </c>
      <c r="C2556" s="375" t="s">
        <v>62</v>
      </c>
      <c r="D2556" s="375" t="s">
        <v>406</v>
      </c>
      <c r="E2556" s="375" t="s">
        <v>717</v>
      </c>
      <c r="F2556" s="824">
        <v>0.32800000000000001</v>
      </c>
      <c r="G2556" s="375" t="s">
        <v>389</v>
      </c>
      <c r="H2556" s="375" t="s">
        <v>400</v>
      </c>
      <c r="I2556" s="763">
        <v>1.0550002499868252E-3</v>
      </c>
      <c r="J2556" s="375" t="s">
        <v>1023</v>
      </c>
      <c r="K2556" s="375" t="s">
        <v>477</v>
      </c>
      <c r="L2556" s="375" t="s">
        <v>1024</v>
      </c>
      <c r="M2556" s="375" t="s">
        <v>475</v>
      </c>
      <c r="N2556" s="831" t="s">
        <v>695</v>
      </c>
      <c r="U2556" s="862"/>
    </row>
    <row r="2557" spans="1:21" x14ac:dyDescent="0.4">
      <c r="A2557" s="428" t="s">
        <v>49</v>
      </c>
      <c r="B2557" s="375" t="s">
        <v>415</v>
      </c>
      <c r="C2557" s="375" t="s">
        <v>62</v>
      </c>
      <c r="D2557" s="375" t="s">
        <v>406</v>
      </c>
      <c r="E2557" s="375" t="s">
        <v>717</v>
      </c>
      <c r="F2557" s="824">
        <v>0.32800000000000001</v>
      </c>
      <c r="G2557" s="375" t="s">
        <v>390</v>
      </c>
      <c r="H2557" s="375" t="s">
        <v>400</v>
      </c>
      <c r="I2557" s="763">
        <v>2.5900006137117323E-4</v>
      </c>
      <c r="J2557" s="375" t="s">
        <v>1023</v>
      </c>
      <c r="K2557" s="375" t="s">
        <v>477</v>
      </c>
      <c r="L2557" s="375" t="s">
        <v>1024</v>
      </c>
      <c r="M2557" s="375" t="s">
        <v>475</v>
      </c>
      <c r="N2557" s="831" t="s">
        <v>695</v>
      </c>
      <c r="U2557" s="862"/>
    </row>
    <row r="2558" spans="1:21" x14ac:dyDescent="0.4">
      <c r="A2558" s="428" t="s">
        <v>49</v>
      </c>
      <c r="B2558" s="375" t="s">
        <v>415</v>
      </c>
      <c r="C2558" s="375" t="s">
        <v>62</v>
      </c>
      <c r="D2558" s="375" t="s">
        <v>406</v>
      </c>
      <c r="E2558" s="375" t="s">
        <v>717</v>
      </c>
      <c r="F2558" s="824">
        <v>0.32800000000000001</v>
      </c>
      <c r="G2558" s="375" t="s">
        <v>391</v>
      </c>
      <c r="H2558" s="375" t="s">
        <v>400</v>
      </c>
      <c r="I2558" s="763">
        <v>1.8500004383655231E-4</v>
      </c>
      <c r="J2558" s="375" t="s">
        <v>1023</v>
      </c>
      <c r="K2558" s="375" t="s">
        <v>477</v>
      </c>
      <c r="L2558" s="375" t="s">
        <v>1024</v>
      </c>
      <c r="M2558" s="375" t="s">
        <v>475</v>
      </c>
      <c r="N2558" s="831" t="s">
        <v>695</v>
      </c>
      <c r="U2558" s="862"/>
    </row>
    <row r="2559" spans="1:21" x14ac:dyDescent="0.4">
      <c r="A2559" s="428" t="s">
        <v>49</v>
      </c>
      <c r="B2559" s="375" t="s">
        <v>415</v>
      </c>
      <c r="C2559" s="375" t="s">
        <v>62</v>
      </c>
      <c r="D2559" s="375" t="s">
        <v>406</v>
      </c>
      <c r="E2559" s="375" t="s">
        <v>717</v>
      </c>
      <c r="F2559" s="824">
        <v>0.32800000000000001</v>
      </c>
      <c r="G2559" s="375" t="s">
        <v>392</v>
      </c>
      <c r="H2559" s="375" t="s">
        <v>400</v>
      </c>
      <c r="I2559" s="763">
        <v>4.3200010236427349E-3</v>
      </c>
      <c r="J2559" s="375" t="s">
        <v>1023</v>
      </c>
      <c r="K2559" s="375" t="s">
        <v>477</v>
      </c>
      <c r="L2559" s="375" t="s">
        <v>1024</v>
      </c>
      <c r="M2559" s="375" t="s">
        <v>475</v>
      </c>
      <c r="N2559" s="831" t="s">
        <v>695</v>
      </c>
      <c r="U2559" s="862"/>
    </row>
    <row r="2560" spans="1:21" x14ac:dyDescent="0.4">
      <c r="A2560" s="428" t="s">
        <v>49</v>
      </c>
      <c r="B2560" s="375" t="s">
        <v>415</v>
      </c>
      <c r="C2560" s="375" t="s">
        <v>62</v>
      </c>
      <c r="D2560" s="375" t="s">
        <v>406</v>
      </c>
      <c r="E2560" s="375" t="s">
        <v>717</v>
      </c>
      <c r="F2560" s="824">
        <v>0.32800000000000001</v>
      </c>
      <c r="G2560" s="375" t="s">
        <v>393</v>
      </c>
      <c r="H2560" s="375" t="s">
        <v>400</v>
      </c>
      <c r="I2560" s="763">
        <v>7.9550018849717498E-6</v>
      </c>
      <c r="J2560" s="375" t="s">
        <v>1023</v>
      </c>
      <c r="K2560" s="375" t="s">
        <v>477</v>
      </c>
      <c r="L2560" s="375" t="s">
        <v>1024</v>
      </c>
      <c r="M2560" s="375" t="s">
        <v>475</v>
      </c>
      <c r="N2560" s="831" t="s">
        <v>695</v>
      </c>
      <c r="U2560" s="862"/>
    </row>
    <row r="2561" spans="1:21" x14ac:dyDescent="0.4">
      <c r="A2561" s="428" t="s">
        <v>49</v>
      </c>
      <c r="B2561" s="375" t="s">
        <v>415</v>
      </c>
      <c r="C2561" s="375" t="s">
        <v>62</v>
      </c>
      <c r="D2561" s="375" t="s">
        <v>406</v>
      </c>
      <c r="E2561" s="375" t="s">
        <v>717</v>
      </c>
      <c r="F2561" s="824">
        <v>0.32800000000000001</v>
      </c>
      <c r="G2561" s="375" t="s">
        <v>394</v>
      </c>
      <c r="H2561" s="375" t="s">
        <v>400</v>
      </c>
      <c r="I2561" s="763">
        <v>1.4985003550760739E-5</v>
      </c>
      <c r="J2561" s="375" t="s">
        <v>1023</v>
      </c>
      <c r="K2561" s="375" t="s">
        <v>477</v>
      </c>
      <c r="L2561" s="375" t="s">
        <v>1024</v>
      </c>
      <c r="M2561" s="375" t="s">
        <v>475</v>
      </c>
      <c r="N2561" s="831" t="s">
        <v>695</v>
      </c>
      <c r="U2561" s="862"/>
    </row>
    <row r="2562" spans="1:21" x14ac:dyDescent="0.4">
      <c r="A2562" s="428" t="s">
        <v>49</v>
      </c>
      <c r="B2562" s="375" t="s">
        <v>415</v>
      </c>
      <c r="C2562" s="375" t="s">
        <v>62</v>
      </c>
      <c r="D2562" s="375" t="s">
        <v>406</v>
      </c>
      <c r="E2562" s="375" t="s">
        <v>717</v>
      </c>
      <c r="F2562" s="824">
        <v>0.32800000000000001</v>
      </c>
      <c r="G2562" s="375" t="s">
        <v>395</v>
      </c>
      <c r="H2562" s="375" t="s">
        <v>400</v>
      </c>
      <c r="I2562" s="763">
        <v>1.1000002606497705E-5</v>
      </c>
      <c r="J2562" s="375" t="s">
        <v>1023</v>
      </c>
      <c r="K2562" s="375" t="s">
        <v>477</v>
      </c>
      <c r="L2562" s="375" t="s">
        <v>1024</v>
      </c>
      <c r="M2562" s="375" t="s">
        <v>475</v>
      </c>
      <c r="N2562" s="831" t="s">
        <v>695</v>
      </c>
      <c r="U2562" s="862"/>
    </row>
    <row r="2563" spans="1:21" x14ac:dyDescent="0.4">
      <c r="A2563" s="428" t="s">
        <v>49</v>
      </c>
      <c r="B2563" s="375" t="s">
        <v>415</v>
      </c>
      <c r="C2563" s="375" t="s">
        <v>62</v>
      </c>
      <c r="D2563" s="375" t="s">
        <v>406</v>
      </c>
      <c r="E2563" s="375" t="s">
        <v>717</v>
      </c>
      <c r="F2563" s="824">
        <v>0.32800000000000001</v>
      </c>
      <c r="G2563" s="375" t="s">
        <v>396</v>
      </c>
      <c r="H2563" s="375" t="s">
        <v>400</v>
      </c>
      <c r="I2563" s="763">
        <v>1.6000003791269388E-5</v>
      </c>
      <c r="J2563" s="375" t="s">
        <v>1023</v>
      </c>
      <c r="K2563" s="375" t="s">
        <v>477</v>
      </c>
      <c r="L2563" s="375" t="s">
        <v>1024</v>
      </c>
      <c r="M2563" s="375" t="s">
        <v>475</v>
      </c>
      <c r="N2563" s="831" t="s">
        <v>695</v>
      </c>
      <c r="U2563" s="862"/>
    </row>
    <row r="2564" spans="1:21" x14ac:dyDescent="0.4">
      <c r="A2564" s="428" t="s">
        <v>49</v>
      </c>
      <c r="B2564" s="375" t="s">
        <v>415</v>
      </c>
      <c r="C2564" s="375" t="s">
        <v>62</v>
      </c>
      <c r="D2564" s="375" t="s">
        <v>406</v>
      </c>
      <c r="E2564" s="375" t="s">
        <v>717</v>
      </c>
      <c r="F2564" s="824">
        <v>0.32800000000000001</v>
      </c>
      <c r="G2564" s="375" t="s">
        <v>1025</v>
      </c>
      <c r="H2564" s="375" t="s">
        <v>400</v>
      </c>
      <c r="I2564" s="763">
        <v>1.3739652801919975</v>
      </c>
      <c r="J2564" s="375" t="s">
        <v>1023</v>
      </c>
      <c r="K2564" s="375" t="s">
        <v>477</v>
      </c>
      <c r="L2564" s="375" t="s">
        <v>1024</v>
      </c>
      <c r="M2564" s="375" t="s">
        <v>475</v>
      </c>
      <c r="N2564" s="831" t="s">
        <v>695</v>
      </c>
      <c r="U2564" s="862"/>
    </row>
    <row r="2565" spans="1:21" x14ac:dyDescent="0.4">
      <c r="A2565" s="428" t="s">
        <v>49</v>
      </c>
      <c r="B2565" s="375" t="s">
        <v>415</v>
      </c>
      <c r="C2565" s="375" t="s">
        <v>62</v>
      </c>
      <c r="D2565" s="375" t="s">
        <v>406</v>
      </c>
      <c r="E2565" s="375" t="s">
        <v>717</v>
      </c>
      <c r="F2565" s="824">
        <v>0.32800000000000001</v>
      </c>
      <c r="G2565" s="375" t="s">
        <v>387</v>
      </c>
      <c r="H2565" s="375" t="s">
        <v>401</v>
      </c>
      <c r="I2565" s="378">
        <v>1.4811811875518119E-5</v>
      </c>
      <c r="J2565" s="375" t="s">
        <v>1023</v>
      </c>
      <c r="K2565" s="375" t="s">
        <v>477</v>
      </c>
      <c r="L2565" s="375" t="s">
        <v>1024</v>
      </c>
      <c r="M2565" s="375" t="s">
        <v>475</v>
      </c>
      <c r="N2565" s="831" t="s">
        <v>696</v>
      </c>
      <c r="U2565" s="862"/>
    </row>
    <row r="2566" spans="1:21" x14ac:dyDescent="0.4">
      <c r="A2566" s="428" t="s">
        <v>49</v>
      </c>
      <c r="B2566" s="375" t="s">
        <v>415</v>
      </c>
      <c r="C2566" s="375" t="s">
        <v>62</v>
      </c>
      <c r="D2566" s="375" t="s">
        <v>406</v>
      </c>
      <c r="E2566" s="375" t="s">
        <v>717</v>
      </c>
      <c r="F2566" s="824">
        <v>0.32800000000000001</v>
      </c>
      <c r="G2566" s="375" t="s">
        <v>388</v>
      </c>
      <c r="H2566" s="375" t="s">
        <v>401</v>
      </c>
      <c r="I2566" s="378">
        <v>1.1746175222711437E-4</v>
      </c>
      <c r="J2566" s="375" t="s">
        <v>1023</v>
      </c>
      <c r="K2566" s="375" t="s">
        <v>477</v>
      </c>
      <c r="L2566" s="375" t="s">
        <v>1024</v>
      </c>
      <c r="M2566" s="375" t="s">
        <v>475</v>
      </c>
      <c r="N2566" s="831" t="s">
        <v>696</v>
      </c>
      <c r="U2566" s="862"/>
    </row>
    <row r="2567" spans="1:21" x14ac:dyDescent="0.4">
      <c r="A2567" s="428" t="s">
        <v>49</v>
      </c>
      <c r="B2567" s="375" t="s">
        <v>415</v>
      </c>
      <c r="C2567" s="375" t="s">
        <v>62</v>
      </c>
      <c r="D2567" s="375" t="s">
        <v>406</v>
      </c>
      <c r="E2567" s="375" t="s">
        <v>717</v>
      </c>
      <c r="F2567" s="824">
        <v>0.32800000000000001</v>
      </c>
      <c r="G2567" s="375" t="s">
        <v>389</v>
      </c>
      <c r="H2567" s="375" t="s">
        <v>401</v>
      </c>
      <c r="I2567" s="378">
        <v>1.0558286227844872E-3</v>
      </c>
      <c r="J2567" s="375" t="s">
        <v>1023</v>
      </c>
      <c r="K2567" s="375" t="s">
        <v>477</v>
      </c>
      <c r="L2567" s="375" t="s">
        <v>1024</v>
      </c>
      <c r="M2567" s="375" t="s">
        <v>475</v>
      </c>
      <c r="N2567" s="831" t="s">
        <v>696</v>
      </c>
      <c r="U2567" s="862"/>
    </row>
    <row r="2568" spans="1:21" x14ac:dyDescent="0.4">
      <c r="A2568" s="428" t="s">
        <v>49</v>
      </c>
      <c r="B2568" s="375" t="s">
        <v>415</v>
      </c>
      <c r="C2568" s="375" t="s">
        <v>62</v>
      </c>
      <c r="D2568" s="375" t="s">
        <v>406</v>
      </c>
      <c r="E2568" s="375" t="s">
        <v>717</v>
      </c>
      <c r="F2568" s="824">
        <v>0.32800000000000001</v>
      </c>
      <c r="G2568" s="375" t="s">
        <v>390</v>
      </c>
      <c r="H2568" s="375" t="s">
        <v>401</v>
      </c>
      <c r="I2568" s="378">
        <v>2.5950224022520187E-4</v>
      </c>
      <c r="J2568" s="375" t="s">
        <v>1023</v>
      </c>
      <c r="K2568" s="375" t="s">
        <v>477</v>
      </c>
      <c r="L2568" s="375" t="s">
        <v>1024</v>
      </c>
      <c r="M2568" s="375" t="s">
        <v>475</v>
      </c>
      <c r="N2568" s="831" t="s">
        <v>696</v>
      </c>
      <c r="U2568" s="862"/>
    </row>
    <row r="2569" spans="1:21" x14ac:dyDescent="0.4">
      <c r="A2569" s="428" t="s">
        <v>49</v>
      </c>
      <c r="B2569" s="375" t="s">
        <v>415</v>
      </c>
      <c r="C2569" s="375" t="s">
        <v>62</v>
      </c>
      <c r="D2569" s="375" t="s">
        <v>406</v>
      </c>
      <c r="E2569" s="375" t="s">
        <v>717</v>
      </c>
      <c r="F2569" s="824">
        <v>0.32800000000000001</v>
      </c>
      <c r="G2569" s="375" t="s">
        <v>391</v>
      </c>
      <c r="H2569" s="375" t="s">
        <v>401</v>
      </c>
      <c r="I2569" s="378">
        <v>1.8523186411091122E-4</v>
      </c>
      <c r="J2569" s="375" t="s">
        <v>1023</v>
      </c>
      <c r="K2569" s="375" t="s">
        <v>477</v>
      </c>
      <c r="L2569" s="375" t="s">
        <v>1024</v>
      </c>
      <c r="M2569" s="375" t="s">
        <v>475</v>
      </c>
      <c r="N2569" s="831" t="s">
        <v>696</v>
      </c>
      <c r="U2569" s="862"/>
    </row>
    <row r="2570" spans="1:21" x14ac:dyDescent="0.4">
      <c r="A2570" s="428" t="s">
        <v>49</v>
      </c>
      <c r="B2570" s="375" t="s">
        <v>415</v>
      </c>
      <c r="C2570" s="375" t="s">
        <v>62</v>
      </c>
      <c r="D2570" s="375" t="s">
        <v>406</v>
      </c>
      <c r="E2570" s="375" t="s">
        <v>717</v>
      </c>
      <c r="F2570" s="824">
        <v>0.32800000000000001</v>
      </c>
      <c r="G2570" s="375" t="s">
        <v>392</v>
      </c>
      <c r="H2570" s="375" t="s">
        <v>401</v>
      </c>
      <c r="I2570" s="378">
        <v>4.3228296275626393E-3</v>
      </c>
      <c r="J2570" s="375" t="s">
        <v>1023</v>
      </c>
      <c r="K2570" s="375" t="s">
        <v>477</v>
      </c>
      <c r="L2570" s="375" t="s">
        <v>1024</v>
      </c>
      <c r="M2570" s="375" t="s">
        <v>475</v>
      </c>
      <c r="N2570" s="831" t="s">
        <v>696</v>
      </c>
      <c r="U2570" s="862"/>
    </row>
    <row r="2571" spans="1:21" x14ac:dyDescent="0.4">
      <c r="A2571" s="428" t="s">
        <v>49</v>
      </c>
      <c r="B2571" s="375" t="s">
        <v>415</v>
      </c>
      <c r="C2571" s="375" t="s">
        <v>62</v>
      </c>
      <c r="D2571" s="375" t="s">
        <v>406</v>
      </c>
      <c r="E2571" s="375" t="s">
        <v>717</v>
      </c>
      <c r="F2571" s="824">
        <v>0.32800000000000001</v>
      </c>
      <c r="G2571" s="375" t="s">
        <v>393</v>
      </c>
      <c r="H2571" s="375" t="s">
        <v>401</v>
      </c>
      <c r="I2571" s="378">
        <v>7.9593255801993935E-6</v>
      </c>
      <c r="J2571" s="375" t="s">
        <v>1023</v>
      </c>
      <c r="K2571" s="375" t="s">
        <v>477</v>
      </c>
      <c r="L2571" s="375" t="s">
        <v>1024</v>
      </c>
      <c r="M2571" s="375" t="s">
        <v>475</v>
      </c>
      <c r="N2571" s="831" t="s">
        <v>696</v>
      </c>
      <c r="U2571" s="862"/>
    </row>
    <row r="2572" spans="1:21" x14ac:dyDescent="0.4">
      <c r="A2572" s="428" t="s">
        <v>49</v>
      </c>
      <c r="B2572" s="375" t="s">
        <v>415</v>
      </c>
      <c r="C2572" s="375" t="s">
        <v>62</v>
      </c>
      <c r="D2572" s="375" t="s">
        <v>406</v>
      </c>
      <c r="E2572" s="375" t="s">
        <v>717</v>
      </c>
      <c r="F2572" s="824">
        <v>0.32800000000000001</v>
      </c>
      <c r="G2572" s="375" t="s">
        <v>394</v>
      </c>
      <c r="H2572" s="375" t="s">
        <v>401</v>
      </c>
      <c r="I2572" s="378">
        <v>1.4994473921720501E-5</v>
      </c>
      <c r="J2572" s="375" t="s">
        <v>1023</v>
      </c>
      <c r="K2572" s="375" t="s">
        <v>477</v>
      </c>
      <c r="L2572" s="375" t="s">
        <v>1024</v>
      </c>
      <c r="M2572" s="375" t="s">
        <v>475</v>
      </c>
      <c r="N2572" s="831" t="s">
        <v>696</v>
      </c>
      <c r="U2572" s="862"/>
    </row>
    <row r="2573" spans="1:21" x14ac:dyDescent="0.4">
      <c r="A2573" s="428" t="s">
        <v>49</v>
      </c>
      <c r="B2573" s="375" t="s">
        <v>415</v>
      </c>
      <c r="C2573" s="375" t="s">
        <v>62</v>
      </c>
      <c r="D2573" s="375" t="s">
        <v>406</v>
      </c>
      <c r="E2573" s="375" t="s">
        <v>717</v>
      </c>
      <c r="F2573" s="824">
        <v>0.32800000000000001</v>
      </c>
      <c r="G2573" s="375" t="s">
        <v>395</v>
      </c>
      <c r="H2573" s="375" t="s">
        <v>401</v>
      </c>
      <c r="I2573" s="378">
        <v>1.2288505310979559E-5</v>
      </c>
      <c r="J2573" s="375" t="s">
        <v>1023</v>
      </c>
      <c r="K2573" s="375" t="s">
        <v>477</v>
      </c>
      <c r="L2573" s="375" t="s">
        <v>1024</v>
      </c>
      <c r="M2573" s="375" t="s">
        <v>475</v>
      </c>
      <c r="N2573" s="831" t="s">
        <v>696</v>
      </c>
      <c r="U2573" s="862"/>
    </row>
    <row r="2574" spans="1:21" x14ac:dyDescent="0.4">
      <c r="A2574" s="428" t="s">
        <v>49</v>
      </c>
      <c r="B2574" s="375" t="s">
        <v>415</v>
      </c>
      <c r="C2574" s="375" t="s">
        <v>62</v>
      </c>
      <c r="D2574" s="375" t="s">
        <v>406</v>
      </c>
      <c r="E2574" s="375" t="s">
        <v>717</v>
      </c>
      <c r="F2574" s="824">
        <v>0.32800000000000001</v>
      </c>
      <c r="G2574" s="375" t="s">
        <v>396</v>
      </c>
      <c r="H2574" s="375" t="s">
        <v>401</v>
      </c>
      <c r="I2574" s="378">
        <v>1.6007890236458171E-5</v>
      </c>
      <c r="J2574" s="375" t="s">
        <v>1023</v>
      </c>
      <c r="K2574" s="375" t="s">
        <v>477</v>
      </c>
      <c r="L2574" s="375" t="s">
        <v>1024</v>
      </c>
      <c r="M2574" s="375" t="s">
        <v>475</v>
      </c>
      <c r="N2574" s="831" t="s">
        <v>696</v>
      </c>
      <c r="U2574" s="862"/>
    </row>
    <row r="2575" spans="1:21" x14ac:dyDescent="0.4">
      <c r="A2575" s="428" t="s">
        <v>49</v>
      </c>
      <c r="B2575" s="375" t="s">
        <v>415</v>
      </c>
      <c r="C2575" s="375" t="s">
        <v>62</v>
      </c>
      <c r="D2575" s="375" t="s">
        <v>406</v>
      </c>
      <c r="E2575" s="375" t="s">
        <v>717</v>
      </c>
      <c r="F2575" s="824">
        <v>0.32800000000000001</v>
      </c>
      <c r="G2575" s="375" t="s">
        <v>1025</v>
      </c>
      <c r="H2575" s="375" t="s">
        <v>401</v>
      </c>
      <c r="I2575" s="378">
        <v>1.3750168820070927</v>
      </c>
      <c r="J2575" s="375" t="s">
        <v>1023</v>
      </c>
      <c r="K2575" s="375" t="s">
        <v>477</v>
      </c>
      <c r="L2575" s="375" t="s">
        <v>1024</v>
      </c>
      <c r="M2575" s="375" t="s">
        <v>475</v>
      </c>
      <c r="N2575" s="831" t="s">
        <v>696</v>
      </c>
      <c r="U2575" s="862"/>
    </row>
    <row r="2576" spans="1:21" x14ac:dyDescent="0.4">
      <c r="A2576" s="428" t="s">
        <v>49</v>
      </c>
      <c r="B2576" s="375" t="s">
        <v>415</v>
      </c>
      <c r="C2576" s="375" t="s">
        <v>63</v>
      </c>
      <c r="D2576" s="375" t="s">
        <v>52</v>
      </c>
      <c r="E2576" s="375"/>
      <c r="F2576" s="824">
        <v>0.34899999999999998</v>
      </c>
      <c r="G2576" s="375" t="s">
        <v>387</v>
      </c>
      <c r="H2576" s="375" t="s">
        <v>400</v>
      </c>
      <c r="I2576" s="763">
        <v>1.3000003080406379E-5</v>
      </c>
      <c r="J2576" s="375" t="s">
        <v>1023</v>
      </c>
      <c r="K2576" s="375" t="s">
        <v>477</v>
      </c>
      <c r="L2576" s="375" t="s">
        <v>1024</v>
      </c>
      <c r="M2576" s="375" t="s">
        <v>475</v>
      </c>
      <c r="N2576" s="831" t="s">
        <v>865</v>
      </c>
      <c r="U2576" s="862"/>
    </row>
    <row r="2577" spans="1:21" x14ac:dyDescent="0.4">
      <c r="A2577" s="428" t="s">
        <v>49</v>
      </c>
      <c r="B2577" s="375" t="s">
        <v>415</v>
      </c>
      <c r="C2577" s="375" t="s">
        <v>63</v>
      </c>
      <c r="D2577" s="375" t="s">
        <v>52</v>
      </c>
      <c r="E2577" s="375"/>
      <c r="F2577" s="824">
        <v>0.34899999999999998</v>
      </c>
      <c r="G2577" s="375" t="s">
        <v>388</v>
      </c>
      <c r="H2577" s="375" t="s">
        <v>400</v>
      </c>
      <c r="I2577" s="763">
        <v>1.0800002559106838E-4</v>
      </c>
      <c r="J2577" s="375" t="s">
        <v>1023</v>
      </c>
      <c r="K2577" s="375" t="s">
        <v>477</v>
      </c>
      <c r="L2577" s="375" t="s">
        <v>1024</v>
      </c>
      <c r="M2577" s="375" t="s">
        <v>475</v>
      </c>
      <c r="N2577" s="831" t="s">
        <v>865</v>
      </c>
      <c r="U2577" s="862"/>
    </row>
    <row r="2578" spans="1:21" x14ac:dyDescent="0.4">
      <c r="A2578" s="428" t="s">
        <v>49</v>
      </c>
      <c r="B2578" s="375" t="s">
        <v>415</v>
      </c>
      <c r="C2578" s="375" t="s">
        <v>63</v>
      </c>
      <c r="D2578" s="375" t="s">
        <v>52</v>
      </c>
      <c r="E2578" s="375"/>
      <c r="F2578" s="824">
        <v>0.34899999999999998</v>
      </c>
      <c r="G2578" s="375" t="s">
        <v>389</v>
      </c>
      <c r="H2578" s="375" t="s">
        <v>400</v>
      </c>
      <c r="I2578" s="763">
        <v>1.2130002874256105E-3</v>
      </c>
      <c r="J2578" s="375" t="s">
        <v>1023</v>
      </c>
      <c r="K2578" s="375" t="s">
        <v>477</v>
      </c>
      <c r="L2578" s="375" t="s">
        <v>1024</v>
      </c>
      <c r="M2578" s="375" t="s">
        <v>475</v>
      </c>
      <c r="N2578" s="831" t="s">
        <v>865</v>
      </c>
      <c r="U2578" s="862"/>
    </row>
    <row r="2579" spans="1:21" x14ac:dyDescent="0.4">
      <c r="A2579" s="428" t="s">
        <v>49</v>
      </c>
      <c r="B2579" s="375" t="s">
        <v>415</v>
      </c>
      <c r="C2579" s="375" t="s">
        <v>63</v>
      </c>
      <c r="D2579" s="375" t="s">
        <v>52</v>
      </c>
      <c r="E2579" s="375"/>
      <c r="F2579" s="824">
        <v>0.34899999999999998</v>
      </c>
      <c r="G2579" s="375" t="s">
        <v>390</v>
      </c>
      <c r="H2579" s="375" t="s">
        <v>400</v>
      </c>
      <c r="I2579" s="763">
        <v>3.9300009312305436E-4</v>
      </c>
      <c r="J2579" s="375" t="s">
        <v>1023</v>
      </c>
      <c r="K2579" s="375" t="s">
        <v>477</v>
      </c>
      <c r="L2579" s="375" t="s">
        <v>1024</v>
      </c>
      <c r="M2579" s="375" t="s">
        <v>475</v>
      </c>
      <c r="N2579" s="831" t="s">
        <v>865</v>
      </c>
      <c r="U2579" s="862"/>
    </row>
    <row r="2580" spans="1:21" x14ac:dyDescent="0.4">
      <c r="A2580" s="428" t="s">
        <v>49</v>
      </c>
      <c r="B2580" s="375" t="s">
        <v>415</v>
      </c>
      <c r="C2580" s="375" t="s">
        <v>63</v>
      </c>
      <c r="D2580" s="375" t="s">
        <v>52</v>
      </c>
      <c r="E2580" s="375"/>
      <c r="F2580" s="824">
        <v>0.34899999999999998</v>
      </c>
      <c r="G2580" s="375" t="s">
        <v>391</v>
      </c>
      <c r="H2580" s="375" t="s">
        <v>400</v>
      </c>
      <c r="I2580" s="763">
        <v>2.5700006089726457E-4</v>
      </c>
      <c r="J2580" s="375" t="s">
        <v>1023</v>
      </c>
      <c r="K2580" s="375" t="s">
        <v>477</v>
      </c>
      <c r="L2580" s="375" t="s">
        <v>1024</v>
      </c>
      <c r="M2580" s="375" t="s">
        <v>475</v>
      </c>
      <c r="N2580" s="831" t="s">
        <v>865</v>
      </c>
      <c r="U2580" s="862"/>
    </row>
    <row r="2581" spans="1:21" x14ac:dyDescent="0.4">
      <c r="A2581" s="428" t="s">
        <v>49</v>
      </c>
      <c r="B2581" s="375" t="s">
        <v>415</v>
      </c>
      <c r="C2581" s="375" t="s">
        <v>63</v>
      </c>
      <c r="D2581" s="375" t="s">
        <v>52</v>
      </c>
      <c r="E2581" s="375"/>
      <c r="F2581" s="824">
        <v>0.34899999999999998</v>
      </c>
      <c r="G2581" s="375" t="s">
        <v>392</v>
      </c>
      <c r="H2581" s="375" t="s">
        <v>400</v>
      </c>
      <c r="I2581" s="763">
        <v>4.2230010006581642E-3</v>
      </c>
      <c r="J2581" s="375" t="s">
        <v>1023</v>
      </c>
      <c r="K2581" s="375" t="s">
        <v>477</v>
      </c>
      <c r="L2581" s="375" t="s">
        <v>1024</v>
      </c>
      <c r="M2581" s="375" t="s">
        <v>475</v>
      </c>
      <c r="N2581" s="831" t="s">
        <v>865</v>
      </c>
      <c r="U2581" s="862"/>
    </row>
    <row r="2582" spans="1:21" x14ac:dyDescent="0.4">
      <c r="A2582" s="428" t="s">
        <v>49</v>
      </c>
      <c r="B2582" s="375" t="s">
        <v>415</v>
      </c>
      <c r="C2582" s="375" t="s">
        <v>63</v>
      </c>
      <c r="D2582" s="375" t="s">
        <v>52</v>
      </c>
      <c r="E2582" s="375"/>
      <c r="F2582" s="824">
        <v>0.34899999999999998</v>
      </c>
      <c r="G2582" s="375" t="s">
        <v>393</v>
      </c>
      <c r="H2582" s="375" t="s">
        <v>400</v>
      </c>
      <c r="I2582" s="763">
        <v>1.1051002618582375E-5</v>
      </c>
      <c r="J2582" s="375" t="s">
        <v>1023</v>
      </c>
      <c r="K2582" s="375" t="s">
        <v>477</v>
      </c>
      <c r="L2582" s="375" t="s">
        <v>1024</v>
      </c>
      <c r="M2582" s="375" t="s">
        <v>475</v>
      </c>
      <c r="N2582" s="831" t="s">
        <v>865</v>
      </c>
      <c r="U2582" s="862"/>
    </row>
    <row r="2583" spans="1:21" x14ac:dyDescent="0.4">
      <c r="A2583" s="428" t="s">
        <v>49</v>
      </c>
      <c r="B2583" s="375" t="s">
        <v>415</v>
      </c>
      <c r="C2583" s="375" t="s">
        <v>63</v>
      </c>
      <c r="D2583" s="375" t="s">
        <v>52</v>
      </c>
      <c r="E2583" s="375"/>
      <c r="F2583" s="824">
        <v>0.34899999999999998</v>
      </c>
      <c r="G2583" s="375" t="s">
        <v>394</v>
      </c>
      <c r="H2583" s="375" t="s">
        <v>400</v>
      </c>
      <c r="I2583" s="763">
        <v>2.0817004932678429E-5</v>
      </c>
      <c r="J2583" s="375" t="s">
        <v>1023</v>
      </c>
      <c r="K2583" s="375" t="s">
        <v>477</v>
      </c>
      <c r="L2583" s="375" t="s">
        <v>1024</v>
      </c>
      <c r="M2583" s="375" t="s">
        <v>475</v>
      </c>
      <c r="N2583" s="831" t="s">
        <v>865</v>
      </c>
      <c r="U2583" s="862"/>
    </row>
    <row r="2584" spans="1:21" x14ac:dyDescent="0.4">
      <c r="A2584" s="428" t="s">
        <v>49</v>
      </c>
      <c r="B2584" s="375" t="s">
        <v>415</v>
      </c>
      <c r="C2584" s="375" t="s">
        <v>63</v>
      </c>
      <c r="D2584" s="375" t="s">
        <v>52</v>
      </c>
      <c r="E2584" s="375"/>
      <c r="F2584" s="824">
        <v>0.34899999999999998</v>
      </c>
      <c r="G2584" s="375" t="s">
        <v>395</v>
      </c>
      <c r="H2584" s="375" t="s">
        <v>400</v>
      </c>
      <c r="I2584" s="763">
        <v>1.000000236954337E-5</v>
      </c>
      <c r="J2584" s="375" t="s">
        <v>1023</v>
      </c>
      <c r="K2584" s="375" t="s">
        <v>477</v>
      </c>
      <c r="L2584" s="375" t="s">
        <v>1024</v>
      </c>
      <c r="M2584" s="375" t="s">
        <v>475</v>
      </c>
      <c r="N2584" s="831" t="s">
        <v>865</v>
      </c>
      <c r="U2584" s="862"/>
    </row>
    <row r="2585" spans="1:21" x14ac:dyDescent="0.4">
      <c r="A2585" s="428" t="s">
        <v>49</v>
      </c>
      <c r="B2585" s="375" t="s">
        <v>415</v>
      </c>
      <c r="C2585" s="375" t="s">
        <v>63</v>
      </c>
      <c r="D2585" s="375" t="s">
        <v>52</v>
      </c>
      <c r="E2585" s="375"/>
      <c r="F2585" s="824">
        <v>0.34899999999999998</v>
      </c>
      <c r="G2585" s="375" t="s">
        <v>396</v>
      </c>
      <c r="H2585" s="375" t="s">
        <v>400</v>
      </c>
      <c r="I2585" s="763">
        <v>1.5000003554315054E-5</v>
      </c>
      <c r="J2585" s="375" t="s">
        <v>1023</v>
      </c>
      <c r="K2585" s="375" t="s">
        <v>477</v>
      </c>
      <c r="L2585" s="375" t="s">
        <v>1024</v>
      </c>
      <c r="M2585" s="375" t="s">
        <v>475</v>
      </c>
      <c r="N2585" s="831" t="s">
        <v>865</v>
      </c>
      <c r="U2585" s="862"/>
    </row>
    <row r="2586" spans="1:21" x14ac:dyDescent="0.4">
      <c r="A2586" s="428" t="s">
        <v>49</v>
      </c>
      <c r="B2586" s="375" t="s">
        <v>415</v>
      </c>
      <c r="C2586" s="375" t="s">
        <v>63</v>
      </c>
      <c r="D2586" s="375" t="s">
        <v>52</v>
      </c>
      <c r="E2586" s="375"/>
      <c r="F2586" s="824">
        <v>0.34899999999999998</v>
      </c>
      <c r="G2586" s="375" t="s">
        <v>1025</v>
      </c>
      <c r="H2586" s="375" t="s">
        <v>400</v>
      </c>
      <c r="I2586" s="763">
        <v>1.2912873438469576</v>
      </c>
      <c r="J2586" s="375" t="s">
        <v>1023</v>
      </c>
      <c r="K2586" s="375" t="s">
        <v>477</v>
      </c>
      <c r="L2586" s="375" t="s">
        <v>1024</v>
      </c>
      <c r="M2586" s="375" t="s">
        <v>475</v>
      </c>
      <c r="N2586" s="831" t="s">
        <v>865</v>
      </c>
      <c r="U2586" s="862"/>
    </row>
    <row r="2587" spans="1:21" x14ac:dyDescent="0.4">
      <c r="A2587" s="428" t="s">
        <v>49</v>
      </c>
      <c r="B2587" s="375" t="s">
        <v>415</v>
      </c>
      <c r="C2587" s="375" t="s">
        <v>63</v>
      </c>
      <c r="D2587" s="375" t="s">
        <v>52</v>
      </c>
      <c r="E2587" s="375"/>
      <c r="F2587" s="824">
        <v>0.34899999999999998</v>
      </c>
      <c r="G2587" s="375" t="s">
        <v>387</v>
      </c>
      <c r="H2587" s="375" t="s">
        <v>401</v>
      </c>
      <c r="I2587" s="378">
        <v>1.3811811638563786E-5</v>
      </c>
      <c r="J2587" s="375" t="s">
        <v>1023</v>
      </c>
      <c r="K2587" s="375" t="s">
        <v>477</v>
      </c>
      <c r="L2587" s="375" t="s">
        <v>1024</v>
      </c>
      <c r="M2587" s="375" t="s">
        <v>475</v>
      </c>
      <c r="N2587" s="831" t="s">
        <v>869</v>
      </c>
      <c r="U2587" s="862"/>
    </row>
    <row r="2588" spans="1:21" x14ac:dyDescent="0.4">
      <c r="A2588" s="428" t="s">
        <v>49</v>
      </c>
      <c r="B2588" s="375" t="s">
        <v>415</v>
      </c>
      <c r="C2588" s="375" t="s">
        <v>63</v>
      </c>
      <c r="D2588" s="375" t="s">
        <v>52</v>
      </c>
      <c r="E2588" s="375"/>
      <c r="F2588" s="824">
        <v>0.34899999999999998</v>
      </c>
      <c r="G2588" s="375" t="s">
        <v>388</v>
      </c>
      <c r="H2588" s="375" t="s">
        <v>401</v>
      </c>
      <c r="I2588" s="378">
        <v>1.1346175127929701E-4</v>
      </c>
      <c r="J2588" s="375" t="s">
        <v>1023</v>
      </c>
      <c r="K2588" s="375" t="s">
        <v>477</v>
      </c>
      <c r="L2588" s="375" t="s">
        <v>1024</v>
      </c>
      <c r="M2588" s="375" t="s">
        <v>475</v>
      </c>
      <c r="N2588" s="831" t="s">
        <v>869</v>
      </c>
      <c r="U2588" s="862"/>
    </row>
    <row r="2589" spans="1:21" x14ac:dyDescent="0.4">
      <c r="A2589" s="428" t="s">
        <v>49</v>
      </c>
      <c r="B2589" s="375" t="s">
        <v>415</v>
      </c>
      <c r="C2589" s="375" t="s">
        <v>63</v>
      </c>
      <c r="D2589" s="375" t="s">
        <v>52</v>
      </c>
      <c r="E2589" s="375"/>
      <c r="F2589" s="824">
        <v>0.34899999999999998</v>
      </c>
      <c r="G2589" s="375" t="s">
        <v>389</v>
      </c>
      <c r="H2589" s="375" t="s">
        <v>401</v>
      </c>
      <c r="I2589" s="378">
        <v>1.2138286602232724E-3</v>
      </c>
      <c r="J2589" s="375" t="s">
        <v>1023</v>
      </c>
      <c r="K2589" s="375" t="s">
        <v>477</v>
      </c>
      <c r="L2589" s="375" t="s">
        <v>1024</v>
      </c>
      <c r="M2589" s="375" t="s">
        <v>475</v>
      </c>
      <c r="N2589" s="831" t="s">
        <v>869</v>
      </c>
      <c r="U2589" s="862"/>
    </row>
    <row r="2590" spans="1:21" x14ac:dyDescent="0.4">
      <c r="A2590" s="428" t="s">
        <v>49</v>
      </c>
      <c r="B2590" s="375" t="s">
        <v>415</v>
      </c>
      <c r="C2590" s="375" t="s">
        <v>63</v>
      </c>
      <c r="D2590" s="375" t="s">
        <v>52</v>
      </c>
      <c r="E2590" s="375"/>
      <c r="F2590" s="824">
        <v>0.34899999999999998</v>
      </c>
      <c r="G2590" s="375" t="s">
        <v>390</v>
      </c>
      <c r="H2590" s="375" t="s">
        <v>401</v>
      </c>
      <c r="I2590" s="378">
        <v>3.93502271977083E-4</v>
      </c>
      <c r="J2590" s="375" t="s">
        <v>1023</v>
      </c>
      <c r="K2590" s="375" t="s">
        <v>477</v>
      </c>
      <c r="L2590" s="375" t="s">
        <v>1024</v>
      </c>
      <c r="M2590" s="375" t="s">
        <v>475</v>
      </c>
      <c r="N2590" s="831" t="s">
        <v>869</v>
      </c>
      <c r="U2590" s="862"/>
    </row>
    <row r="2591" spans="1:21" x14ac:dyDescent="0.4">
      <c r="A2591" s="428" t="s">
        <v>49</v>
      </c>
      <c r="B2591" s="375" t="s">
        <v>415</v>
      </c>
      <c r="C2591" s="375" t="s">
        <v>63</v>
      </c>
      <c r="D2591" s="375" t="s">
        <v>52</v>
      </c>
      <c r="E2591" s="375"/>
      <c r="F2591" s="824">
        <v>0.34899999999999998</v>
      </c>
      <c r="G2591" s="375" t="s">
        <v>391</v>
      </c>
      <c r="H2591" s="375" t="s">
        <v>401</v>
      </c>
      <c r="I2591" s="378">
        <v>2.5723188117162348E-4</v>
      </c>
      <c r="J2591" s="375" t="s">
        <v>1023</v>
      </c>
      <c r="K2591" s="375" t="s">
        <v>477</v>
      </c>
      <c r="L2591" s="375" t="s">
        <v>1024</v>
      </c>
      <c r="M2591" s="375" t="s">
        <v>475</v>
      </c>
      <c r="N2591" s="831" t="s">
        <v>869</v>
      </c>
      <c r="U2591" s="862"/>
    </row>
    <row r="2592" spans="1:21" x14ac:dyDescent="0.4">
      <c r="A2592" s="428" t="s">
        <v>49</v>
      </c>
      <c r="B2592" s="375" t="s">
        <v>415</v>
      </c>
      <c r="C2592" s="375" t="s">
        <v>63</v>
      </c>
      <c r="D2592" s="375" t="s">
        <v>52</v>
      </c>
      <c r="E2592" s="375"/>
      <c r="F2592" s="824">
        <v>0.34899999999999998</v>
      </c>
      <c r="G2592" s="375" t="s">
        <v>392</v>
      </c>
      <c r="H2592" s="375" t="s">
        <v>401</v>
      </c>
      <c r="I2592" s="378">
        <v>4.2258296045780686E-3</v>
      </c>
      <c r="J2592" s="375" t="s">
        <v>1023</v>
      </c>
      <c r="K2592" s="375" t="s">
        <v>477</v>
      </c>
      <c r="L2592" s="375" t="s">
        <v>1024</v>
      </c>
      <c r="M2592" s="375" t="s">
        <v>475</v>
      </c>
      <c r="N2592" s="831" t="s">
        <v>869</v>
      </c>
      <c r="U2592" s="862"/>
    </row>
    <row r="2593" spans="1:21" x14ac:dyDescent="0.4">
      <c r="A2593" s="428" t="s">
        <v>49</v>
      </c>
      <c r="B2593" s="375" t="s">
        <v>415</v>
      </c>
      <c r="C2593" s="375" t="s">
        <v>63</v>
      </c>
      <c r="D2593" s="375" t="s">
        <v>52</v>
      </c>
      <c r="E2593" s="375"/>
      <c r="F2593" s="824">
        <v>0.34899999999999998</v>
      </c>
      <c r="G2593" s="375" t="s">
        <v>393</v>
      </c>
      <c r="H2593" s="375" t="s">
        <v>401</v>
      </c>
      <c r="I2593" s="378">
        <v>1.105532631381002E-5</v>
      </c>
      <c r="J2593" s="375" t="s">
        <v>1023</v>
      </c>
      <c r="K2593" s="375" t="s">
        <v>477</v>
      </c>
      <c r="L2593" s="375" t="s">
        <v>1024</v>
      </c>
      <c r="M2593" s="375" t="s">
        <v>475</v>
      </c>
      <c r="N2593" s="831" t="s">
        <v>869</v>
      </c>
      <c r="U2593" s="862"/>
    </row>
    <row r="2594" spans="1:21" x14ac:dyDescent="0.4">
      <c r="A2594" s="428" t="s">
        <v>49</v>
      </c>
      <c r="B2594" s="375" t="s">
        <v>415</v>
      </c>
      <c r="C2594" s="375" t="s">
        <v>63</v>
      </c>
      <c r="D2594" s="375" t="s">
        <v>52</v>
      </c>
      <c r="E2594" s="375"/>
      <c r="F2594" s="824">
        <v>0.34899999999999998</v>
      </c>
      <c r="G2594" s="375" t="s">
        <v>394</v>
      </c>
      <c r="H2594" s="375" t="s">
        <v>401</v>
      </c>
      <c r="I2594" s="378">
        <v>2.0826475303638197E-5</v>
      </c>
      <c r="J2594" s="375" t="s">
        <v>1023</v>
      </c>
      <c r="K2594" s="375" t="s">
        <v>477</v>
      </c>
      <c r="L2594" s="375" t="s">
        <v>1024</v>
      </c>
      <c r="M2594" s="375" t="s">
        <v>475</v>
      </c>
      <c r="N2594" s="831" t="s">
        <v>869</v>
      </c>
      <c r="U2594" s="862"/>
    </row>
    <row r="2595" spans="1:21" x14ac:dyDescent="0.4">
      <c r="A2595" s="428" t="s">
        <v>49</v>
      </c>
      <c r="B2595" s="375" t="s">
        <v>415</v>
      </c>
      <c r="C2595" s="375" t="s">
        <v>63</v>
      </c>
      <c r="D2595" s="375" t="s">
        <v>52</v>
      </c>
      <c r="E2595" s="375"/>
      <c r="F2595" s="824">
        <v>0.34899999999999998</v>
      </c>
      <c r="G2595" s="375" t="s">
        <v>395</v>
      </c>
      <c r="H2595" s="375" t="s">
        <v>401</v>
      </c>
      <c r="I2595" s="378">
        <v>1.1288505074025222E-5</v>
      </c>
      <c r="J2595" s="375" t="s">
        <v>1023</v>
      </c>
      <c r="K2595" s="375" t="s">
        <v>477</v>
      </c>
      <c r="L2595" s="375" t="s">
        <v>1024</v>
      </c>
      <c r="M2595" s="375" t="s">
        <v>475</v>
      </c>
      <c r="N2595" s="831" t="s">
        <v>869</v>
      </c>
      <c r="U2595" s="862"/>
    </row>
    <row r="2596" spans="1:21" x14ac:dyDescent="0.4">
      <c r="A2596" s="428" t="s">
        <v>49</v>
      </c>
      <c r="B2596" s="375" t="s">
        <v>415</v>
      </c>
      <c r="C2596" s="375" t="s">
        <v>63</v>
      </c>
      <c r="D2596" s="375" t="s">
        <v>52</v>
      </c>
      <c r="E2596" s="375"/>
      <c r="F2596" s="824">
        <v>0.34899999999999998</v>
      </c>
      <c r="G2596" s="375" t="s">
        <v>396</v>
      </c>
      <c r="H2596" s="375" t="s">
        <v>401</v>
      </c>
      <c r="I2596" s="378">
        <v>1.5007889999503837E-5</v>
      </c>
      <c r="J2596" s="375" t="s">
        <v>1023</v>
      </c>
      <c r="K2596" s="375" t="s">
        <v>477</v>
      </c>
      <c r="L2596" s="375" t="s">
        <v>1024</v>
      </c>
      <c r="M2596" s="375" t="s">
        <v>475</v>
      </c>
      <c r="N2596" s="831" t="s">
        <v>869</v>
      </c>
      <c r="U2596" s="862"/>
    </row>
    <row r="2597" spans="1:21" x14ac:dyDescent="0.4">
      <c r="A2597" s="428" t="s">
        <v>49</v>
      </c>
      <c r="B2597" s="375" t="s">
        <v>415</v>
      </c>
      <c r="C2597" s="375" t="s">
        <v>63</v>
      </c>
      <c r="D2597" s="375" t="s">
        <v>52</v>
      </c>
      <c r="E2597" s="375"/>
      <c r="F2597" s="824">
        <v>0.34899999999999998</v>
      </c>
      <c r="G2597" s="375" t="s">
        <v>1025</v>
      </c>
      <c r="H2597" s="375" t="s">
        <v>401</v>
      </c>
      <c r="I2597" s="378">
        <v>1.2923389456620529</v>
      </c>
      <c r="J2597" s="375" t="s">
        <v>1023</v>
      </c>
      <c r="K2597" s="375" t="s">
        <v>477</v>
      </c>
      <c r="L2597" s="375" t="s">
        <v>1024</v>
      </c>
      <c r="M2597" s="375" t="s">
        <v>475</v>
      </c>
      <c r="N2597" s="831" t="s">
        <v>869</v>
      </c>
      <c r="U2597" s="862"/>
    </row>
    <row r="2598" spans="1:21" x14ac:dyDescent="0.4">
      <c r="A2598" s="428" t="s">
        <v>49</v>
      </c>
      <c r="B2598" s="375" t="s">
        <v>415</v>
      </c>
      <c r="C2598" s="375" t="s">
        <v>63</v>
      </c>
      <c r="D2598" s="375" t="s">
        <v>53</v>
      </c>
      <c r="E2598" s="375"/>
      <c r="F2598" s="824">
        <v>0.39</v>
      </c>
      <c r="G2598" s="375" t="s">
        <v>387</v>
      </c>
      <c r="H2598" s="375" t="s">
        <v>400</v>
      </c>
      <c r="I2598" s="763">
        <v>9.0000021325890313E-7</v>
      </c>
      <c r="J2598" s="375" t="s">
        <v>1023</v>
      </c>
      <c r="K2598" s="375" t="s">
        <v>477</v>
      </c>
      <c r="L2598" s="375" t="s">
        <v>1024</v>
      </c>
      <c r="M2598" s="375" t="s">
        <v>475</v>
      </c>
      <c r="N2598" s="831" t="s">
        <v>692</v>
      </c>
      <c r="U2598" s="862"/>
    </row>
    <row r="2599" spans="1:21" x14ac:dyDescent="0.4">
      <c r="A2599" s="428" t="s">
        <v>49</v>
      </c>
      <c r="B2599" s="375" t="s">
        <v>415</v>
      </c>
      <c r="C2599" s="375" t="s">
        <v>63</v>
      </c>
      <c r="D2599" s="375" t="s">
        <v>53</v>
      </c>
      <c r="E2599" s="375"/>
      <c r="F2599" s="824">
        <v>0.39</v>
      </c>
      <c r="G2599" s="375" t="s">
        <v>388</v>
      </c>
      <c r="H2599" s="375" t="s">
        <v>400</v>
      </c>
      <c r="I2599" s="763">
        <v>1.5100003578010487E-5</v>
      </c>
      <c r="J2599" s="375" t="s">
        <v>1023</v>
      </c>
      <c r="K2599" s="375" t="s">
        <v>477</v>
      </c>
      <c r="L2599" s="375" t="s">
        <v>1024</v>
      </c>
      <c r="M2599" s="375" t="s">
        <v>475</v>
      </c>
      <c r="N2599" s="831" t="s">
        <v>692</v>
      </c>
      <c r="U2599" s="862"/>
    </row>
    <row r="2600" spans="1:21" x14ac:dyDescent="0.4">
      <c r="A2600" s="428" t="s">
        <v>49</v>
      </c>
      <c r="B2600" s="375" t="s">
        <v>415</v>
      </c>
      <c r="C2600" s="375" t="s">
        <v>63</v>
      </c>
      <c r="D2600" s="375" t="s">
        <v>53</v>
      </c>
      <c r="E2600" s="375"/>
      <c r="F2600" s="824">
        <v>0.39</v>
      </c>
      <c r="G2600" s="375" t="s">
        <v>389</v>
      </c>
      <c r="H2600" s="375" t="s">
        <v>400</v>
      </c>
      <c r="I2600" s="763">
        <v>2.3500005568426909E-4</v>
      </c>
      <c r="J2600" s="375" t="s">
        <v>1023</v>
      </c>
      <c r="K2600" s="375" t="s">
        <v>477</v>
      </c>
      <c r="L2600" s="375" t="s">
        <v>1024</v>
      </c>
      <c r="M2600" s="375" t="s">
        <v>475</v>
      </c>
      <c r="N2600" s="831" t="s">
        <v>692</v>
      </c>
      <c r="U2600" s="862"/>
    </row>
    <row r="2601" spans="1:21" x14ac:dyDescent="0.4">
      <c r="A2601" s="428" t="s">
        <v>49</v>
      </c>
      <c r="B2601" s="375" t="s">
        <v>415</v>
      </c>
      <c r="C2601" s="375" t="s">
        <v>63</v>
      </c>
      <c r="D2601" s="375" t="s">
        <v>53</v>
      </c>
      <c r="E2601" s="375"/>
      <c r="F2601" s="824">
        <v>0.39</v>
      </c>
      <c r="G2601" s="375" t="s">
        <v>390</v>
      </c>
      <c r="H2601" s="375" t="s">
        <v>400</v>
      </c>
      <c r="I2601" s="763">
        <v>2.8400006729503167E-5</v>
      </c>
      <c r="J2601" s="375" t="s">
        <v>1023</v>
      </c>
      <c r="K2601" s="375" t="s">
        <v>477</v>
      </c>
      <c r="L2601" s="375" t="s">
        <v>1024</v>
      </c>
      <c r="M2601" s="375" t="s">
        <v>475</v>
      </c>
      <c r="N2601" s="831" t="s">
        <v>692</v>
      </c>
      <c r="U2601" s="862"/>
    </row>
    <row r="2602" spans="1:21" x14ac:dyDescent="0.4">
      <c r="A2602" s="428" t="s">
        <v>49</v>
      </c>
      <c r="B2602" s="375" t="s">
        <v>415</v>
      </c>
      <c r="C2602" s="375" t="s">
        <v>63</v>
      </c>
      <c r="D2602" s="375" t="s">
        <v>53</v>
      </c>
      <c r="E2602" s="375"/>
      <c r="F2602" s="824">
        <v>0.39</v>
      </c>
      <c r="G2602" s="375" t="s">
        <v>391</v>
      </c>
      <c r="H2602" s="375" t="s">
        <v>400</v>
      </c>
      <c r="I2602" s="763">
        <v>8.2700019596123672E-6</v>
      </c>
      <c r="J2602" s="375" t="s">
        <v>1023</v>
      </c>
      <c r="K2602" s="375" t="s">
        <v>477</v>
      </c>
      <c r="L2602" s="375" t="s">
        <v>1024</v>
      </c>
      <c r="M2602" s="375" t="s">
        <v>475</v>
      </c>
      <c r="N2602" s="831" t="s">
        <v>692</v>
      </c>
      <c r="U2602" s="862"/>
    </row>
    <row r="2603" spans="1:21" x14ac:dyDescent="0.4">
      <c r="A2603" s="428" t="s">
        <v>49</v>
      </c>
      <c r="B2603" s="375" t="s">
        <v>415</v>
      </c>
      <c r="C2603" s="375" t="s">
        <v>63</v>
      </c>
      <c r="D2603" s="375" t="s">
        <v>53</v>
      </c>
      <c r="E2603" s="375"/>
      <c r="F2603" s="824">
        <v>0.39</v>
      </c>
      <c r="G2603" s="375" t="s">
        <v>392</v>
      </c>
      <c r="H2603" s="375" t="s">
        <v>400</v>
      </c>
      <c r="I2603" s="763">
        <v>4.910001163445794E-6</v>
      </c>
      <c r="J2603" s="375" t="s">
        <v>1023</v>
      </c>
      <c r="K2603" s="375" t="s">
        <v>477</v>
      </c>
      <c r="L2603" s="375" t="s">
        <v>1024</v>
      </c>
      <c r="M2603" s="375" t="s">
        <v>475</v>
      </c>
      <c r="N2603" s="831" t="s">
        <v>692</v>
      </c>
      <c r="U2603" s="862"/>
    </row>
    <row r="2604" spans="1:21" x14ac:dyDescent="0.4">
      <c r="A2604" s="428" t="s">
        <v>49</v>
      </c>
      <c r="B2604" s="375" t="s">
        <v>415</v>
      </c>
      <c r="C2604" s="375" t="s">
        <v>63</v>
      </c>
      <c r="D2604" s="375" t="s">
        <v>53</v>
      </c>
      <c r="E2604" s="375"/>
      <c r="F2604" s="824">
        <v>0.39</v>
      </c>
      <c r="G2604" s="375" t="s">
        <v>393</v>
      </c>
      <c r="H2604" s="375" t="s">
        <v>400</v>
      </c>
      <c r="I2604" s="763">
        <v>3.5561008426333167E-7</v>
      </c>
      <c r="J2604" s="375" t="s">
        <v>1023</v>
      </c>
      <c r="K2604" s="375" t="s">
        <v>477</v>
      </c>
      <c r="L2604" s="375" t="s">
        <v>1024</v>
      </c>
      <c r="M2604" s="375" t="s">
        <v>475</v>
      </c>
      <c r="N2604" s="831" t="s">
        <v>692</v>
      </c>
      <c r="U2604" s="862"/>
    </row>
    <row r="2605" spans="1:21" x14ac:dyDescent="0.4">
      <c r="A2605" s="428" t="s">
        <v>49</v>
      </c>
      <c r="B2605" s="375" t="s">
        <v>415</v>
      </c>
      <c r="C2605" s="375" t="s">
        <v>63</v>
      </c>
      <c r="D2605" s="375" t="s">
        <v>53</v>
      </c>
      <c r="E2605" s="375"/>
      <c r="F2605" s="824">
        <v>0.39</v>
      </c>
      <c r="G2605" s="375" t="s">
        <v>394</v>
      </c>
      <c r="H2605" s="375" t="s">
        <v>400</v>
      </c>
      <c r="I2605" s="763">
        <v>6.6987015872860153E-7</v>
      </c>
      <c r="J2605" s="375" t="s">
        <v>1023</v>
      </c>
      <c r="K2605" s="375" t="s">
        <v>477</v>
      </c>
      <c r="L2605" s="375" t="s">
        <v>1024</v>
      </c>
      <c r="M2605" s="375" t="s">
        <v>475</v>
      </c>
      <c r="N2605" s="831" t="s">
        <v>692</v>
      </c>
      <c r="U2605" s="862"/>
    </row>
    <row r="2606" spans="1:21" x14ac:dyDescent="0.4">
      <c r="A2606" s="428" t="s">
        <v>49</v>
      </c>
      <c r="B2606" s="375" t="s">
        <v>415</v>
      </c>
      <c r="C2606" s="375" t="s">
        <v>63</v>
      </c>
      <c r="D2606" s="375" t="s">
        <v>53</v>
      </c>
      <c r="E2606" s="375"/>
      <c r="F2606" s="824">
        <v>0.39</v>
      </c>
      <c r="G2606" s="375" t="s">
        <v>395</v>
      </c>
      <c r="H2606" s="375" t="s">
        <v>400</v>
      </c>
      <c r="I2606" s="763">
        <v>9.0000021325890309E-6</v>
      </c>
      <c r="J2606" s="375" t="s">
        <v>1023</v>
      </c>
      <c r="K2606" s="375" t="s">
        <v>477</v>
      </c>
      <c r="L2606" s="375" t="s">
        <v>1024</v>
      </c>
      <c r="M2606" s="375" t="s">
        <v>475</v>
      </c>
      <c r="N2606" s="831" t="s">
        <v>692</v>
      </c>
      <c r="U2606" s="862"/>
    </row>
    <row r="2607" spans="1:21" x14ac:dyDescent="0.4">
      <c r="A2607" s="428" t="s">
        <v>49</v>
      </c>
      <c r="B2607" s="375" t="s">
        <v>415</v>
      </c>
      <c r="C2607" s="375" t="s">
        <v>63</v>
      </c>
      <c r="D2607" s="375" t="s">
        <v>53</v>
      </c>
      <c r="E2607" s="375"/>
      <c r="F2607" s="824">
        <v>0.39</v>
      </c>
      <c r="G2607" s="375" t="s">
        <v>396</v>
      </c>
      <c r="H2607" s="375" t="s">
        <v>400</v>
      </c>
      <c r="I2607" s="763">
        <v>1.3500003198883547E-5</v>
      </c>
      <c r="J2607" s="375" t="s">
        <v>1023</v>
      </c>
      <c r="K2607" s="375" t="s">
        <v>477</v>
      </c>
      <c r="L2607" s="375" t="s">
        <v>1024</v>
      </c>
      <c r="M2607" s="375" t="s">
        <v>475</v>
      </c>
      <c r="N2607" s="831" t="s">
        <v>692</v>
      </c>
      <c r="U2607" s="862"/>
    </row>
    <row r="2608" spans="1:21" x14ac:dyDescent="0.4">
      <c r="A2608" s="428" t="s">
        <v>49</v>
      </c>
      <c r="B2608" s="375" t="s">
        <v>415</v>
      </c>
      <c r="C2608" s="375" t="s">
        <v>63</v>
      </c>
      <c r="D2608" s="375" t="s">
        <v>53</v>
      </c>
      <c r="E2608" s="375"/>
      <c r="F2608" s="824">
        <v>0.39</v>
      </c>
      <c r="G2608" s="375" t="s">
        <v>1025</v>
      </c>
      <c r="H2608" s="375" t="s">
        <v>400</v>
      </c>
      <c r="I2608" s="763">
        <v>1.1557498230178409</v>
      </c>
      <c r="J2608" s="375" t="s">
        <v>1023</v>
      </c>
      <c r="K2608" s="375" t="s">
        <v>477</v>
      </c>
      <c r="L2608" s="375" t="s">
        <v>1024</v>
      </c>
      <c r="M2608" s="375" t="s">
        <v>475</v>
      </c>
      <c r="N2608" s="831" t="s">
        <v>692</v>
      </c>
      <c r="U2608" s="862"/>
    </row>
    <row r="2609" spans="1:21" x14ac:dyDescent="0.4">
      <c r="A2609" s="428" t="s">
        <v>49</v>
      </c>
      <c r="B2609" s="375" t="s">
        <v>415</v>
      </c>
      <c r="C2609" s="375" t="s">
        <v>63</v>
      </c>
      <c r="D2609" s="375" t="s">
        <v>53</v>
      </c>
      <c r="E2609" s="375"/>
      <c r="F2609" s="824">
        <v>0.39</v>
      </c>
      <c r="G2609" s="375" t="s">
        <v>387</v>
      </c>
      <c r="H2609" s="375" t="s">
        <v>401</v>
      </c>
      <c r="I2609" s="378">
        <v>1.7118087714163085E-6</v>
      </c>
      <c r="J2609" s="375" t="s">
        <v>1023</v>
      </c>
      <c r="K2609" s="375" t="s">
        <v>477</v>
      </c>
      <c r="L2609" s="375" t="s">
        <v>1024</v>
      </c>
      <c r="M2609" s="375" t="s">
        <v>475</v>
      </c>
      <c r="N2609" s="831" t="s">
        <v>693</v>
      </c>
      <c r="U2609" s="862"/>
    </row>
    <row r="2610" spans="1:21" x14ac:dyDescent="0.4">
      <c r="A2610" s="428" t="s">
        <v>49</v>
      </c>
      <c r="B2610" s="375" t="s">
        <v>415</v>
      </c>
      <c r="C2610" s="375" t="s">
        <v>63</v>
      </c>
      <c r="D2610" s="375" t="s">
        <v>53</v>
      </c>
      <c r="E2610" s="375"/>
      <c r="F2610" s="824">
        <v>0.39</v>
      </c>
      <c r="G2610" s="375" t="s">
        <v>388</v>
      </c>
      <c r="H2610" s="375" t="s">
        <v>401</v>
      </c>
      <c r="I2610" s="378">
        <v>2.0561729266239141E-5</v>
      </c>
      <c r="J2610" s="375" t="s">
        <v>1023</v>
      </c>
      <c r="K2610" s="375" t="s">
        <v>477</v>
      </c>
      <c r="L2610" s="375" t="s">
        <v>1024</v>
      </c>
      <c r="M2610" s="375" t="s">
        <v>475</v>
      </c>
      <c r="N2610" s="831" t="s">
        <v>693</v>
      </c>
      <c r="U2610" s="862"/>
    </row>
    <row r="2611" spans="1:21" x14ac:dyDescent="0.4">
      <c r="A2611" s="428" t="s">
        <v>49</v>
      </c>
      <c r="B2611" s="375" t="s">
        <v>415</v>
      </c>
      <c r="C2611" s="375" t="s">
        <v>63</v>
      </c>
      <c r="D2611" s="375" t="s">
        <v>53</v>
      </c>
      <c r="E2611" s="375"/>
      <c r="F2611" s="824">
        <v>0.39</v>
      </c>
      <c r="G2611" s="375" t="s">
        <v>389</v>
      </c>
      <c r="H2611" s="375" t="s">
        <v>401</v>
      </c>
      <c r="I2611" s="378">
        <v>2.3582842848193105E-4</v>
      </c>
      <c r="J2611" s="375" t="s">
        <v>1023</v>
      </c>
      <c r="K2611" s="375" t="s">
        <v>477</v>
      </c>
      <c r="L2611" s="375" t="s">
        <v>1024</v>
      </c>
      <c r="M2611" s="375" t="s">
        <v>475</v>
      </c>
      <c r="N2611" s="831" t="s">
        <v>693</v>
      </c>
      <c r="U2611" s="862"/>
    </row>
    <row r="2612" spans="1:21" x14ac:dyDescent="0.4">
      <c r="A2612" s="428" t="s">
        <v>49</v>
      </c>
      <c r="B2612" s="375" t="s">
        <v>415</v>
      </c>
      <c r="C2612" s="375" t="s">
        <v>63</v>
      </c>
      <c r="D2612" s="375" t="s">
        <v>53</v>
      </c>
      <c r="E2612" s="375"/>
      <c r="F2612" s="824">
        <v>0.39</v>
      </c>
      <c r="G2612" s="375" t="s">
        <v>390</v>
      </c>
      <c r="H2612" s="375" t="s">
        <v>401</v>
      </c>
      <c r="I2612" s="378">
        <v>2.8902185583531793E-5</v>
      </c>
      <c r="J2612" s="375" t="s">
        <v>1023</v>
      </c>
      <c r="K2612" s="375" t="s">
        <v>477</v>
      </c>
      <c r="L2612" s="375" t="s">
        <v>1024</v>
      </c>
      <c r="M2612" s="375" t="s">
        <v>475</v>
      </c>
      <c r="N2612" s="831" t="s">
        <v>693</v>
      </c>
      <c r="U2612" s="862"/>
    </row>
    <row r="2613" spans="1:21" x14ac:dyDescent="0.4">
      <c r="A2613" s="428" t="s">
        <v>49</v>
      </c>
      <c r="B2613" s="375" t="s">
        <v>415</v>
      </c>
      <c r="C2613" s="375" t="s">
        <v>63</v>
      </c>
      <c r="D2613" s="375" t="s">
        <v>53</v>
      </c>
      <c r="E2613" s="375"/>
      <c r="F2613" s="824">
        <v>0.39</v>
      </c>
      <c r="G2613" s="375" t="s">
        <v>391</v>
      </c>
      <c r="H2613" s="375" t="s">
        <v>401</v>
      </c>
      <c r="I2613" s="378">
        <v>8.501822233971292E-6</v>
      </c>
      <c r="J2613" s="375" t="s">
        <v>1023</v>
      </c>
      <c r="K2613" s="375" t="s">
        <v>477</v>
      </c>
      <c r="L2613" s="375" t="s">
        <v>1024</v>
      </c>
      <c r="M2613" s="375" t="s">
        <v>475</v>
      </c>
      <c r="N2613" s="831" t="s">
        <v>693</v>
      </c>
      <c r="U2613" s="862"/>
    </row>
    <row r="2614" spans="1:21" x14ac:dyDescent="0.4">
      <c r="A2614" s="428" t="s">
        <v>49</v>
      </c>
      <c r="B2614" s="375" t="s">
        <v>415</v>
      </c>
      <c r="C2614" s="375" t="s">
        <v>63</v>
      </c>
      <c r="D2614" s="375" t="s">
        <v>53</v>
      </c>
      <c r="E2614" s="375"/>
      <c r="F2614" s="824">
        <v>0.39</v>
      </c>
      <c r="G2614" s="375" t="s">
        <v>392</v>
      </c>
      <c r="H2614" s="375" t="s">
        <v>401</v>
      </c>
      <c r="I2614" s="378">
        <v>7.738605083349976E-6</v>
      </c>
      <c r="J2614" s="375" t="s">
        <v>1023</v>
      </c>
      <c r="K2614" s="375" t="s">
        <v>477</v>
      </c>
      <c r="L2614" s="375" t="s">
        <v>1024</v>
      </c>
      <c r="M2614" s="375" t="s">
        <v>475</v>
      </c>
      <c r="N2614" s="831" t="s">
        <v>693</v>
      </c>
      <c r="U2614" s="862"/>
    </row>
    <row r="2615" spans="1:21" x14ac:dyDescent="0.4">
      <c r="A2615" s="428" t="s">
        <v>49</v>
      </c>
      <c r="B2615" s="375" t="s">
        <v>415</v>
      </c>
      <c r="C2615" s="375" t="s">
        <v>63</v>
      </c>
      <c r="D2615" s="375" t="s">
        <v>53</v>
      </c>
      <c r="E2615" s="375"/>
      <c r="F2615" s="824">
        <v>0.39</v>
      </c>
      <c r="G2615" s="375" t="s">
        <v>393</v>
      </c>
      <c r="H2615" s="375" t="s">
        <v>401</v>
      </c>
      <c r="I2615" s="378">
        <v>3.5993377949097536E-7</v>
      </c>
      <c r="J2615" s="375" t="s">
        <v>1023</v>
      </c>
      <c r="K2615" s="375" t="s">
        <v>477</v>
      </c>
      <c r="L2615" s="375" t="s">
        <v>1024</v>
      </c>
      <c r="M2615" s="375" t="s">
        <v>475</v>
      </c>
      <c r="N2615" s="831" t="s">
        <v>693</v>
      </c>
      <c r="U2615" s="862"/>
    </row>
    <row r="2616" spans="1:21" x14ac:dyDescent="0.4">
      <c r="A2616" s="428" t="s">
        <v>49</v>
      </c>
      <c r="B2616" s="375" t="s">
        <v>415</v>
      </c>
      <c r="C2616" s="375" t="s">
        <v>63</v>
      </c>
      <c r="D2616" s="375" t="s">
        <v>53</v>
      </c>
      <c r="E2616" s="375"/>
      <c r="F2616" s="824">
        <v>0.39</v>
      </c>
      <c r="G2616" s="375" t="s">
        <v>394</v>
      </c>
      <c r="H2616" s="375" t="s">
        <v>401</v>
      </c>
      <c r="I2616" s="378">
        <v>6.7934052968836616E-7</v>
      </c>
      <c r="J2616" s="375" t="s">
        <v>1023</v>
      </c>
      <c r="K2616" s="375" t="s">
        <v>477</v>
      </c>
      <c r="L2616" s="375" t="s">
        <v>1024</v>
      </c>
      <c r="M2616" s="375" t="s">
        <v>475</v>
      </c>
      <c r="N2616" s="831" t="s">
        <v>693</v>
      </c>
      <c r="U2616" s="862"/>
    </row>
    <row r="2617" spans="1:21" x14ac:dyDescent="0.4">
      <c r="A2617" s="428" t="s">
        <v>49</v>
      </c>
      <c r="B2617" s="375" t="s">
        <v>415</v>
      </c>
      <c r="C2617" s="375" t="s">
        <v>63</v>
      </c>
      <c r="D2617" s="375" t="s">
        <v>53</v>
      </c>
      <c r="E2617" s="375"/>
      <c r="F2617" s="824">
        <v>0.39</v>
      </c>
      <c r="G2617" s="375" t="s">
        <v>395</v>
      </c>
      <c r="H2617" s="375" t="s">
        <v>401</v>
      </c>
      <c r="I2617" s="378">
        <v>1.0288504837070885E-5</v>
      </c>
      <c r="J2617" s="375" t="s">
        <v>1023</v>
      </c>
      <c r="K2617" s="375" t="s">
        <v>477</v>
      </c>
      <c r="L2617" s="375" t="s">
        <v>1024</v>
      </c>
      <c r="M2617" s="375" t="s">
        <v>475</v>
      </c>
      <c r="N2617" s="831" t="s">
        <v>693</v>
      </c>
      <c r="U2617" s="862"/>
    </row>
    <row r="2618" spans="1:21" x14ac:dyDescent="0.4">
      <c r="A2618" s="428" t="s">
        <v>49</v>
      </c>
      <c r="B2618" s="375" t="s">
        <v>415</v>
      </c>
      <c r="C2618" s="375" t="s">
        <v>63</v>
      </c>
      <c r="D2618" s="375" t="s">
        <v>53</v>
      </c>
      <c r="E2618" s="375"/>
      <c r="F2618" s="824">
        <v>0.39</v>
      </c>
      <c r="G2618" s="375" t="s">
        <v>396</v>
      </c>
      <c r="H2618" s="375" t="s">
        <v>401</v>
      </c>
      <c r="I2618" s="378">
        <v>1.3507889644072333E-5</v>
      </c>
      <c r="J2618" s="375" t="s">
        <v>1023</v>
      </c>
      <c r="K2618" s="375" t="s">
        <v>477</v>
      </c>
      <c r="L2618" s="375" t="s">
        <v>1024</v>
      </c>
      <c r="M2618" s="375" t="s">
        <v>475</v>
      </c>
      <c r="N2618" s="831" t="s">
        <v>693</v>
      </c>
      <c r="U2618" s="862"/>
    </row>
    <row r="2619" spans="1:21" x14ac:dyDescent="0.4">
      <c r="A2619" s="428" t="s">
        <v>49</v>
      </c>
      <c r="B2619" s="375" t="s">
        <v>415</v>
      </c>
      <c r="C2619" s="375" t="s">
        <v>63</v>
      </c>
      <c r="D2619" s="375" t="s">
        <v>53</v>
      </c>
      <c r="E2619" s="375"/>
      <c r="F2619" s="824">
        <v>0.39</v>
      </c>
      <c r="G2619" s="375" t="s">
        <v>1025</v>
      </c>
      <c r="H2619" s="375" t="s">
        <v>401</v>
      </c>
      <c r="I2619" s="378">
        <v>1.1568014248329361</v>
      </c>
      <c r="J2619" s="375" t="s">
        <v>1023</v>
      </c>
      <c r="K2619" s="375" t="s">
        <v>477</v>
      </c>
      <c r="L2619" s="375" t="s">
        <v>1024</v>
      </c>
      <c r="M2619" s="375" t="s">
        <v>475</v>
      </c>
      <c r="N2619" s="831" t="s">
        <v>693</v>
      </c>
      <c r="U2619" s="862"/>
    </row>
    <row r="2620" spans="1:21" x14ac:dyDescent="0.4">
      <c r="A2620" s="428" t="s">
        <v>49</v>
      </c>
      <c r="B2620" s="375" t="s">
        <v>415</v>
      </c>
      <c r="C2620" s="375" t="s">
        <v>63</v>
      </c>
      <c r="D2620" s="375" t="s">
        <v>406</v>
      </c>
      <c r="E2620" s="375" t="s">
        <v>717</v>
      </c>
      <c r="F2620" s="824">
        <v>0.34899999999999998</v>
      </c>
      <c r="G2620" s="375" t="s">
        <v>387</v>
      </c>
      <c r="H2620" s="375" t="s">
        <v>400</v>
      </c>
      <c r="I2620" s="763">
        <v>1.3000003080406379E-5</v>
      </c>
      <c r="J2620" s="375" t="s">
        <v>1023</v>
      </c>
      <c r="K2620" s="375" t="s">
        <v>477</v>
      </c>
      <c r="L2620" s="375" t="s">
        <v>1024</v>
      </c>
      <c r="M2620" s="375" t="s">
        <v>475</v>
      </c>
      <c r="N2620" s="831" t="s">
        <v>695</v>
      </c>
      <c r="U2620" s="862"/>
    </row>
    <row r="2621" spans="1:21" x14ac:dyDescent="0.4">
      <c r="A2621" s="428" t="s">
        <v>49</v>
      </c>
      <c r="B2621" s="375" t="s">
        <v>415</v>
      </c>
      <c r="C2621" s="375" t="s">
        <v>63</v>
      </c>
      <c r="D2621" s="375" t="s">
        <v>406</v>
      </c>
      <c r="E2621" s="375" t="s">
        <v>717</v>
      </c>
      <c r="F2621" s="824">
        <v>0.34899999999999998</v>
      </c>
      <c r="G2621" s="375" t="s">
        <v>388</v>
      </c>
      <c r="H2621" s="375" t="s">
        <v>400</v>
      </c>
      <c r="I2621" s="763">
        <v>1.0800002559106838E-4</v>
      </c>
      <c r="J2621" s="375" t="s">
        <v>1023</v>
      </c>
      <c r="K2621" s="375" t="s">
        <v>477</v>
      </c>
      <c r="L2621" s="375" t="s">
        <v>1024</v>
      </c>
      <c r="M2621" s="375" t="s">
        <v>475</v>
      </c>
      <c r="N2621" s="831" t="s">
        <v>695</v>
      </c>
      <c r="U2621" s="862"/>
    </row>
    <row r="2622" spans="1:21" x14ac:dyDescent="0.4">
      <c r="A2622" s="428" t="s">
        <v>49</v>
      </c>
      <c r="B2622" s="375" t="s">
        <v>415</v>
      </c>
      <c r="C2622" s="375" t="s">
        <v>63</v>
      </c>
      <c r="D2622" s="375" t="s">
        <v>406</v>
      </c>
      <c r="E2622" s="375" t="s">
        <v>717</v>
      </c>
      <c r="F2622" s="824">
        <v>0.34899999999999998</v>
      </c>
      <c r="G2622" s="375" t="s">
        <v>389</v>
      </c>
      <c r="H2622" s="375" t="s">
        <v>400</v>
      </c>
      <c r="I2622" s="763">
        <v>1.2130002874256105E-3</v>
      </c>
      <c r="J2622" s="375" t="s">
        <v>1023</v>
      </c>
      <c r="K2622" s="375" t="s">
        <v>477</v>
      </c>
      <c r="L2622" s="375" t="s">
        <v>1024</v>
      </c>
      <c r="M2622" s="375" t="s">
        <v>475</v>
      </c>
      <c r="N2622" s="831" t="s">
        <v>695</v>
      </c>
      <c r="U2622" s="862"/>
    </row>
    <row r="2623" spans="1:21" x14ac:dyDescent="0.4">
      <c r="A2623" s="428" t="s">
        <v>49</v>
      </c>
      <c r="B2623" s="375" t="s">
        <v>415</v>
      </c>
      <c r="C2623" s="375" t="s">
        <v>63</v>
      </c>
      <c r="D2623" s="375" t="s">
        <v>406</v>
      </c>
      <c r="E2623" s="375" t="s">
        <v>717</v>
      </c>
      <c r="F2623" s="824">
        <v>0.34899999999999998</v>
      </c>
      <c r="G2623" s="375" t="s">
        <v>390</v>
      </c>
      <c r="H2623" s="375" t="s">
        <v>400</v>
      </c>
      <c r="I2623" s="763">
        <v>3.9300009312305436E-4</v>
      </c>
      <c r="J2623" s="375" t="s">
        <v>1023</v>
      </c>
      <c r="K2623" s="375" t="s">
        <v>477</v>
      </c>
      <c r="L2623" s="375" t="s">
        <v>1024</v>
      </c>
      <c r="M2623" s="375" t="s">
        <v>475</v>
      </c>
      <c r="N2623" s="831" t="s">
        <v>695</v>
      </c>
      <c r="U2623" s="862"/>
    </row>
    <row r="2624" spans="1:21" x14ac:dyDescent="0.4">
      <c r="A2624" s="428" t="s">
        <v>49</v>
      </c>
      <c r="B2624" s="375" t="s">
        <v>415</v>
      </c>
      <c r="C2624" s="375" t="s">
        <v>63</v>
      </c>
      <c r="D2624" s="375" t="s">
        <v>406</v>
      </c>
      <c r="E2624" s="375" t="s">
        <v>717</v>
      </c>
      <c r="F2624" s="824">
        <v>0.34899999999999998</v>
      </c>
      <c r="G2624" s="375" t="s">
        <v>391</v>
      </c>
      <c r="H2624" s="375" t="s">
        <v>400</v>
      </c>
      <c r="I2624" s="763">
        <v>2.5700006089726457E-4</v>
      </c>
      <c r="J2624" s="375" t="s">
        <v>1023</v>
      </c>
      <c r="K2624" s="375" t="s">
        <v>477</v>
      </c>
      <c r="L2624" s="375" t="s">
        <v>1024</v>
      </c>
      <c r="M2624" s="375" t="s">
        <v>475</v>
      </c>
      <c r="N2624" s="831" t="s">
        <v>695</v>
      </c>
      <c r="U2624" s="862"/>
    </row>
    <row r="2625" spans="1:21" x14ac:dyDescent="0.4">
      <c r="A2625" s="428" t="s">
        <v>49</v>
      </c>
      <c r="B2625" s="375" t="s">
        <v>415</v>
      </c>
      <c r="C2625" s="375" t="s">
        <v>63</v>
      </c>
      <c r="D2625" s="375" t="s">
        <v>406</v>
      </c>
      <c r="E2625" s="375" t="s">
        <v>717</v>
      </c>
      <c r="F2625" s="824">
        <v>0.34899999999999998</v>
      </c>
      <c r="G2625" s="375" t="s">
        <v>392</v>
      </c>
      <c r="H2625" s="375" t="s">
        <v>400</v>
      </c>
      <c r="I2625" s="763">
        <v>4.2230010006581642E-3</v>
      </c>
      <c r="J2625" s="375" t="s">
        <v>1023</v>
      </c>
      <c r="K2625" s="375" t="s">
        <v>477</v>
      </c>
      <c r="L2625" s="375" t="s">
        <v>1024</v>
      </c>
      <c r="M2625" s="375" t="s">
        <v>475</v>
      </c>
      <c r="N2625" s="831" t="s">
        <v>695</v>
      </c>
      <c r="U2625" s="862"/>
    </row>
    <row r="2626" spans="1:21" x14ac:dyDescent="0.4">
      <c r="A2626" s="428" t="s">
        <v>49</v>
      </c>
      <c r="B2626" s="375" t="s">
        <v>415</v>
      </c>
      <c r="C2626" s="375" t="s">
        <v>63</v>
      </c>
      <c r="D2626" s="375" t="s">
        <v>406</v>
      </c>
      <c r="E2626" s="375" t="s">
        <v>717</v>
      </c>
      <c r="F2626" s="824">
        <v>0.34899999999999998</v>
      </c>
      <c r="G2626" s="375" t="s">
        <v>393</v>
      </c>
      <c r="H2626" s="375" t="s">
        <v>400</v>
      </c>
      <c r="I2626" s="763">
        <v>1.1051002618582375E-5</v>
      </c>
      <c r="J2626" s="375" t="s">
        <v>1023</v>
      </c>
      <c r="K2626" s="375" t="s">
        <v>477</v>
      </c>
      <c r="L2626" s="375" t="s">
        <v>1024</v>
      </c>
      <c r="M2626" s="375" t="s">
        <v>475</v>
      </c>
      <c r="N2626" s="831" t="s">
        <v>695</v>
      </c>
      <c r="U2626" s="862"/>
    </row>
    <row r="2627" spans="1:21" x14ac:dyDescent="0.4">
      <c r="A2627" s="428" t="s">
        <v>49</v>
      </c>
      <c r="B2627" s="375" t="s">
        <v>415</v>
      </c>
      <c r="C2627" s="375" t="s">
        <v>63</v>
      </c>
      <c r="D2627" s="375" t="s">
        <v>406</v>
      </c>
      <c r="E2627" s="375" t="s">
        <v>717</v>
      </c>
      <c r="F2627" s="824">
        <v>0.34899999999999998</v>
      </c>
      <c r="G2627" s="375" t="s">
        <v>394</v>
      </c>
      <c r="H2627" s="375" t="s">
        <v>400</v>
      </c>
      <c r="I2627" s="763">
        <v>2.0817004932678429E-5</v>
      </c>
      <c r="J2627" s="375" t="s">
        <v>1023</v>
      </c>
      <c r="K2627" s="375" t="s">
        <v>477</v>
      </c>
      <c r="L2627" s="375" t="s">
        <v>1024</v>
      </c>
      <c r="M2627" s="375" t="s">
        <v>475</v>
      </c>
      <c r="N2627" s="831" t="s">
        <v>695</v>
      </c>
      <c r="U2627" s="862"/>
    </row>
    <row r="2628" spans="1:21" x14ac:dyDescent="0.4">
      <c r="A2628" s="428" t="s">
        <v>49</v>
      </c>
      <c r="B2628" s="375" t="s">
        <v>415</v>
      </c>
      <c r="C2628" s="375" t="s">
        <v>63</v>
      </c>
      <c r="D2628" s="375" t="s">
        <v>406</v>
      </c>
      <c r="E2628" s="375" t="s">
        <v>717</v>
      </c>
      <c r="F2628" s="824">
        <v>0.34899999999999998</v>
      </c>
      <c r="G2628" s="375" t="s">
        <v>395</v>
      </c>
      <c r="H2628" s="375" t="s">
        <v>400</v>
      </c>
      <c r="I2628" s="763">
        <v>1.000000236954337E-5</v>
      </c>
      <c r="J2628" s="375" t="s">
        <v>1023</v>
      </c>
      <c r="K2628" s="375" t="s">
        <v>477</v>
      </c>
      <c r="L2628" s="375" t="s">
        <v>1024</v>
      </c>
      <c r="M2628" s="375" t="s">
        <v>475</v>
      </c>
      <c r="N2628" s="831" t="s">
        <v>695</v>
      </c>
      <c r="U2628" s="862"/>
    </row>
    <row r="2629" spans="1:21" x14ac:dyDescent="0.4">
      <c r="A2629" s="428" t="s">
        <v>49</v>
      </c>
      <c r="B2629" s="375" t="s">
        <v>415</v>
      </c>
      <c r="C2629" s="375" t="s">
        <v>63</v>
      </c>
      <c r="D2629" s="375" t="s">
        <v>406</v>
      </c>
      <c r="E2629" s="375" t="s">
        <v>717</v>
      </c>
      <c r="F2629" s="824">
        <v>0.34899999999999998</v>
      </c>
      <c r="G2629" s="375" t="s">
        <v>396</v>
      </c>
      <c r="H2629" s="375" t="s">
        <v>400</v>
      </c>
      <c r="I2629" s="763">
        <v>1.5000003554315054E-5</v>
      </c>
      <c r="J2629" s="375" t="s">
        <v>1023</v>
      </c>
      <c r="K2629" s="375" t="s">
        <v>477</v>
      </c>
      <c r="L2629" s="375" t="s">
        <v>1024</v>
      </c>
      <c r="M2629" s="375" t="s">
        <v>475</v>
      </c>
      <c r="N2629" s="831" t="s">
        <v>695</v>
      </c>
      <c r="U2629" s="862"/>
    </row>
    <row r="2630" spans="1:21" x14ac:dyDescent="0.4">
      <c r="A2630" s="428" t="s">
        <v>49</v>
      </c>
      <c r="B2630" s="375" t="s">
        <v>415</v>
      </c>
      <c r="C2630" s="375" t="s">
        <v>63</v>
      </c>
      <c r="D2630" s="375" t="s">
        <v>406</v>
      </c>
      <c r="E2630" s="375" t="s">
        <v>717</v>
      </c>
      <c r="F2630" s="824">
        <v>0.34899999999999998</v>
      </c>
      <c r="G2630" s="375" t="s">
        <v>1025</v>
      </c>
      <c r="H2630" s="375" t="s">
        <v>400</v>
      </c>
      <c r="I2630" s="763">
        <v>1.2912873438469576</v>
      </c>
      <c r="J2630" s="375" t="s">
        <v>1023</v>
      </c>
      <c r="K2630" s="375" t="s">
        <v>477</v>
      </c>
      <c r="L2630" s="375" t="s">
        <v>1024</v>
      </c>
      <c r="M2630" s="375" t="s">
        <v>475</v>
      </c>
      <c r="N2630" s="831" t="s">
        <v>695</v>
      </c>
      <c r="U2630" s="862"/>
    </row>
    <row r="2631" spans="1:21" x14ac:dyDescent="0.4">
      <c r="A2631" s="428" t="s">
        <v>49</v>
      </c>
      <c r="B2631" s="375" t="s">
        <v>415</v>
      </c>
      <c r="C2631" s="375" t="s">
        <v>63</v>
      </c>
      <c r="D2631" s="375" t="s">
        <v>406</v>
      </c>
      <c r="E2631" s="375" t="s">
        <v>717</v>
      </c>
      <c r="F2631" s="824">
        <v>0.34899999999999998</v>
      </c>
      <c r="G2631" s="375" t="s">
        <v>387</v>
      </c>
      <c r="H2631" s="375" t="s">
        <v>401</v>
      </c>
      <c r="I2631" s="378">
        <v>1.3811811638563786E-5</v>
      </c>
      <c r="J2631" s="375" t="s">
        <v>1023</v>
      </c>
      <c r="K2631" s="375" t="s">
        <v>477</v>
      </c>
      <c r="L2631" s="375" t="s">
        <v>1024</v>
      </c>
      <c r="M2631" s="375" t="s">
        <v>475</v>
      </c>
      <c r="N2631" s="831" t="s">
        <v>696</v>
      </c>
      <c r="U2631" s="862"/>
    </row>
    <row r="2632" spans="1:21" x14ac:dyDescent="0.4">
      <c r="A2632" s="428" t="s">
        <v>49</v>
      </c>
      <c r="B2632" s="375" t="s">
        <v>415</v>
      </c>
      <c r="C2632" s="375" t="s">
        <v>63</v>
      </c>
      <c r="D2632" s="375" t="s">
        <v>406</v>
      </c>
      <c r="E2632" s="375" t="s">
        <v>717</v>
      </c>
      <c r="F2632" s="824">
        <v>0.34899999999999998</v>
      </c>
      <c r="G2632" s="375" t="s">
        <v>388</v>
      </c>
      <c r="H2632" s="375" t="s">
        <v>401</v>
      </c>
      <c r="I2632" s="378">
        <v>1.1346175127929701E-4</v>
      </c>
      <c r="J2632" s="375" t="s">
        <v>1023</v>
      </c>
      <c r="K2632" s="375" t="s">
        <v>477</v>
      </c>
      <c r="L2632" s="375" t="s">
        <v>1024</v>
      </c>
      <c r="M2632" s="375" t="s">
        <v>475</v>
      </c>
      <c r="N2632" s="831" t="s">
        <v>696</v>
      </c>
      <c r="U2632" s="862"/>
    </row>
    <row r="2633" spans="1:21" x14ac:dyDescent="0.4">
      <c r="A2633" s="428" t="s">
        <v>49</v>
      </c>
      <c r="B2633" s="375" t="s">
        <v>415</v>
      </c>
      <c r="C2633" s="375" t="s">
        <v>63</v>
      </c>
      <c r="D2633" s="375" t="s">
        <v>406</v>
      </c>
      <c r="E2633" s="375" t="s">
        <v>717</v>
      </c>
      <c r="F2633" s="824">
        <v>0.34899999999999998</v>
      </c>
      <c r="G2633" s="375" t="s">
        <v>389</v>
      </c>
      <c r="H2633" s="375" t="s">
        <v>401</v>
      </c>
      <c r="I2633" s="378">
        <v>1.2138286602232724E-3</v>
      </c>
      <c r="J2633" s="375" t="s">
        <v>1023</v>
      </c>
      <c r="K2633" s="375" t="s">
        <v>477</v>
      </c>
      <c r="L2633" s="375" t="s">
        <v>1024</v>
      </c>
      <c r="M2633" s="375" t="s">
        <v>475</v>
      </c>
      <c r="N2633" s="831" t="s">
        <v>696</v>
      </c>
      <c r="U2633" s="862"/>
    </row>
    <row r="2634" spans="1:21" x14ac:dyDescent="0.4">
      <c r="A2634" s="428" t="s">
        <v>49</v>
      </c>
      <c r="B2634" s="375" t="s">
        <v>415</v>
      </c>
      <c r="C2634" s="375" t="s">
        <v>63</v>
      </c>
      <c r="D2634" s="375" t="s">
        <v>406</v>
      </c>
      <c r="E2634" s="375" t="s">
        <v>717</v>
      </c>
      <c r="F2634" s="824">
        <v>0.34899999999999998</v>
      </c>
      <c r="G2634" s="375" t="s">
        <v>390</v>
      </c>
      <c r="H2634" s="375" t="s">
        <v>401</v>
      </c>
      <c r="I2634" s="378">
        <v>3.93502271977083E-4</v>
      </c>
      <c r="J2634" s="375" t="s">
        <v>1023</v>
      </c>
      <c r="K2634" s="375" t="s">
        <v>477</v>
      </c>
      <c r="L2634" s="375" t="s">
        <v>1024</v>
      </c>
      <c r="M2634" s="375" t="s">
        <v>475</v>
      </c>
      <c r="N2634" s="831" t="s">
        <v>696</v>
      </c>
      <c r="U2634" s="862"/>
    </row>
    <row r="2635" spans="1:21" x14ac:dyDescent="0.4">
      <c r="A2635" s="428" t="s">
        <v>49</v>
      </c>
      <c r="B2635" s="375" t="s">
        <v>415</v>
      </c>
      <c r="C2635" s="375" t="s">
        <v>63</v>
      </c>
      <c r="D2635" s="375" t="s">
        <v>406</v>
      </c>
      <c r="E2635" s="375" t="s">
        <v>717</v>
      </c>
      <c r="F2635" s="824">
        <v>0.34899999999999998</v>
      </c>
      <c r="G2635" s="375" t="s">
        <v>391</v>
      </c>
      <c r="H2635" s="375" t="s">
        <v>401</v>
      </c>
      <c r="I2635" s="378">
        <v>2.5723188117162348E-4</v>
      </c>
      <c r="J2635" s="375" t="s">
        <v>1023</v>
      </c>
      <c r="K2635" s="375" t="s">
        <v>477</v>
      </c>
      <c r="L2635" s="375" t="s">
        <v>1024</v>
      </c>
      <c r="M2635" s="375" t="s">
        <v>475</v>
      </c>
      <c r="N2635" s="831" t="s">
        <v>696</v>
      </c>
      <c r="U2635" s="862"/>
    </row>
    <row r="2636" spans="1:21" x14ac:dyDescent="0.4">
      <c r="A2636" s="428" t="s">
        <v>49</v>
      </c>
      <c r="B2636" s="375" t="s">
        <v>415</v>
      </c>
      <c r="C2636" s="375" t="s">
        <v>63</v>
      </c>
      <c r="D2636" s="375" t="s">
        <v>406</v>
      </c>
      <c r="E2636" s="375" t="s">
        <v>717</v>
      </c>
      <c r="F2636" s="824">
        <v>0.34899999999999998</v>
      </c>
      <c r="G2636" s="375" t="s">
        <v>392</v>
      </c>
      <c r="H2636" s="375" t="s">
        <v>401</v>
      </c>
      <c r="I2636" s="378">
        <v>4.2258296045780686E-3</v>
      </c>
      <c r="J2636" s="375" t="s">
        <v>1023</v>
      </c>
      <c r="K2636" s="375" t="s">
        <v>477</v>
      </c>
      <c r="L2636" s="375" t="s">
        <v>1024</v>
      </c>
      <c r="M2636" s="375" t="s">
        <v>475</v>
      </c>
      <c r="N2636" s="831" t="s">
        <v>696</v>
      </c>
      <c r="U2636" s="862"/>
    </row>
    <row r="2637" spans="1:21" x14ac:dyDescent="0.4">
      <c r="A2637" s="428" t="s">
        <v>49</v>
      </c>
      <c r="B2637" s="375" t="s">
        <v>415</v>
      </c>
      <c r="C2637" s="375" t="s">
        <v>63</v>
      </c>
      <c r="D2637" s="375" t="s">
        <v>406</v>
      </c>
      <c r="E2637" s="375" t="s">
        <v>717</v>
      </c>
      <c r="F2637" s="824">
        <v>0.34899999999999998</v>
      </c>
      <c r="G2637" s="375" t="s">
        <v>393</v>
      </c>
      <c r="H2637" s="375" t="s">
        <v>401</v>
      </c>
      <c r="I2637" s="378">
        <v>1.105532631381002E-5</v>
      </c>
      <c r="J2637" s="375" t="s">
        <v>1023</v>
      </c>
      <c r="K2637" s="375" t="s">
        <v>477</v>
      </c>
      <c r="L2637" s="375" t="s">
        <v>1024</v>
      </c>
      <c r="M2637" s="375" t="s">
        <v>475</v>
      </c>
      <c r="N2637" s="831" t="s">
        <v>696</v>
      </c>
      <c r="U2637" s="862"/>
    </row>
    <row r="2638" spans="1:21" x14ac:dyDescent="0.4">
      <c r="A2638" s="428" t="s">
        <v>49</v>
      </c>
      <c r="B2638" s="375" t="s">
        <v>415</v>
      </c>
      <c r="C2638" s="375" t="s">
        <v>63</v>
      </c>
      <c r="D2638" s="375" t="s">
        <v>406</v>
      </c>
      <c r="E2638" s="375" t="s">
        <v>717</v>
      </c>
      <c r="F2638" s="824">
        <v>0.34899999999999998</v>
      </c>
      <c r="G2638" s="375" t="s">
        <v>394</v>
      </c>
      <c r="H2638" s="375" t="s">
        <v>401</v>
      </c>
      <c r="I2638" s="378">
        <v>2.0826475303638197E-5</v>
      </c>
      <c r="J2638" s="375" t="s">
        <v>1023</v>
      </c>
      <c r="K2638" s="375" t="s">
        <v>477</v>
      </c>
      <c r="L2638" s="375" t="s">
        <v>1024</v>
      </c>
      <c r="M2638" s="375" t="s">
        <v>475</v>
      </c>
      <c r="N2638" s="831" t="s">
        <v>696</v>
      </c>
      <c r="U2638" s="862"/>
    </row>
    <row r="2639" spans="1:21" x14ac:dyDescent="0.4">
      <c r="A2639" s="428" t="s">
        <v>49</v>
      </c>
      <c r="B2639" s="375" t="s">
        <v>415</v>
      </c>
      <c r="C2639" s="375" t="s">
        <v>63</v>
      </c>
      <c r="D2639" s="375" t="s">
        <v>406</v>
      </c>
      <c r="E2639" s="375" t="s">
        <v>717</v>
      </c>
      <c r="F2639" s="824">
        <v>0.34899999999999998</v>
      </c>
      <c r="G2639" s="375" t="s">
        <v>395</v>
      </c>
      <c r="H2639" s="375" t="s">
        <v>401</v>
      </c>
      <c r="I2639" s="378">
        <v>1.1288505074025222E-5</v>
      </c>
      <c r="J2639" s="375" t="s">
        <v>1023</v>
      </c>
      <c r="K2639" s="375" t="s">
        <v>477</v>
      </c>
      <c r="L2639" s="375" t="s">
        <v>1024</v>
      </c>
      <c r="M2639" s="375" t="s">
        <v>475</v>
      </c>
      <c r="N2639" s="831" t="s">
        <v>696</v>
      </c>
      <c r="U2639" s="862"/>
    </row>
    <row r="2640" spans="1:21" x14ac:dyDescent="0.4">
      <c r="A2640" s="428" t="s">
        <v>49</v>
      </c>
      <c r="B2640" s="375" t="s">
        <v>415</v>
      </c>
      <c r="C2640" s="375" t="s">
        <v>63</v>
      </c>
      <c r="D2640" s="375" t="s">
        <v>406</v>
      </c>
      <c r="E2640" s="375" t="s">
        <v>717</v>
      </c>
      <c r="F2640" s="824">
        <v>0.34899999999999998</v>
      </c>
      <c r="G2640" s="375" t="s">
        <v>396</v>
      </c>
      <c r="H2640" s="375" t="s">
        <v>401</v>
      </c>
      <c r="I2640" s="378">
        <v>1.5007889999503837E-5</v>
      </c>
      <c r="J2640" s="375" t="s">
        <v>1023</v>
      </c>
      <c r="K2640" s="375" t="s">
        <v>477</v>
      </c>
      <c r="L2640" s="375" t="s">
        <v>1024</v>
      </c>
      <c r="M2640" s="375" t="s">
        <v>475</v>
      </c>
      <c r="N2640" s="831" t="s">
        <v>696</v>
      </c>
      <c r="U2640" s="862"/>
    </row>
    <row r="2641" spans="1:21" x14ac:dyDescent="0.4">
      <c r="A2641" s="428" t="s">
        <v>49</v>
      </c>
      <c r="B2641" s="375" t="s">
        <v>415</v>
      </c>
      <c r="C2641" s="375" t="s">
        <v>63</v>
      </c>
      <c r="D2641" s="375" t="s">
        <v>406</v>
      </c>
      <c r="E2641" s="375" t="s">
        <v>717</v>
      </c>
      <c r="F2641" s="824">
        <v>0.34899999999999998</v>
      </c>
      <c r="G2641" s="375" t="s">
        <v>1025</v>
      </c>
      <c r="H2641" s="375" t="s">
        <v>401</v>
      </c>
      <c r="I2641" s="378">
        <v>1.2923389456620529</v>
      </c>
      <c r="J2641" s="375" t="s">
        <v>1023</v>
      </c>
      <c r="K2641" s="375" t="s">
        <v>477</v>
      </c>
      <c r="L2641" s="375" t="s">
        <v>1024</v>
      </c>
      <c r="M2641" s="375" t="s">
        <v>475</v>
      </c>
      <c r="N2641" s="831" t="s">
        <v>696</v>
      </c>
      <c r="U2641" s="862"/>
    </row>
    <row r="2642" spans="1:21" x14ac:dyDescent="0.4">
      <c r="A2642" s="428" t="s">
        <v>49</v>
      </c>
      <c r="B2642" s="375" t="s">
        <v>415</v>
      </c>
      <c r="C2642" s="375" t="s">
        <v>64</v>
      </c>
      <c r="D2642" s="375" t="s">
        <v>52</v>
      </c>
      <c r="E2642" s="375"/>
      <c r="F2642" s="824">
        <v>0.34899999999999998</v>
      </c>
      <c r="G2642" s="375" t="s">
        <v>387</v>
      </c>
      <c r="H2642" s="375" t="s">
        <v>400</v>
      </c>
      <c r="I2642" s="763">
        <v>1.4000003317360716E-5</v>
      </c>
      <c r="J2642" s="375" t="s">
        <v>1023</v>
      </c>
      <c r="K2642" s="375" t="s">
        <v>477</v>
      </c>
      <c r="L2642" s="375" t="s">
        <v>1024</v>
      </c>
      <c r="M2642" s="375" t="s">
        <v>475</v>
      </c>
      <c r="N2642" s="831" t="s">
        <v>897</v>
      </c>
      <c r="U2642" s="862"/>
    </row>
    <row r="2643" spans="1:21" x14ac:dyDescent="0.4">
      <c r="A2643" s="428" t="s">
        <v>49</v>
      </c>
      <c r="B2643" s="375" t="s">
        <v>415</v>
      </c>
      <c r="C2643" s="375" t="s">
        <v>64</v>
      </c>
      <c r="D2643" s="375" t="s">
        <v>52</v>
      </c>
      <c r="E2643" s="375"/>
      <c r="F2643" s="824">
        <v>0.34899999999999998</v>
      </c>
      <c r="G2643" s="375" t="s">
        <v>388</v>
      </c>
      <c r="H2643" s="375" t="s">
        <v>400</v>
      </c>
      <c r="I2643" s="763">
        <v>1.1300002677584006E-4</v>
      </c>
      <c r="J2643" s="375" t="s">
        <v>1023</v>
      </c>
      <c r="K2643" s="375" t="s">
        <v>477</v>
      </c>
      <c r="L2643" s="375" t="s">
        <v>1024</v>
      </c>
      <c r="M2643" s="375" t="s">
        <v>475</v>
      </c>
      <c r="N2643" s="831" t="s">
        <v>897</v>
      </c>
      <c r="U2643" s="862"/>
    </row>
    <row r="2644" spans="1:21" x14ac:dyDescent="0.4">
      <c r="A2644" s="428" t="s">
        <v>49</v>
      </c>
      <c r="B2644" s="375" t="s">
        <v>415</v>
      </c>
      <c r="C2644" s="375" t="s">
        <v>64</v>
      </c>
      <c r="D2644" s="375" t="s">
        <v>52</v>
      </c>
      <c r="E2644" s="375"/>
      <c r="F2644" s="824">
        <v>0.34899999999999998</v>
      </c>
      <c r="G2644" s="375" t="s">
        <v>389</v>
      </c>
      <c r="H2644" s="375" t="s">
        <v>400</v>
      </c>
      <c r="I2644" s="763">
        <v>8.7300020686113615E-4</v>
      </c>
      <c r="J2644" s="375" t="s">
        <v>1023</v>
      </c>
      <c r="K2644" s="375" t="s">
        <v>477</v>
      </c>
      <c r="L2644" s="375" t="s">
        <v>1024</v>
      </c>
      <c r="M2644" s="375" t="s">
        <v>475</v>
      </c>
      <c r="N2644" s="831" t="s">
        <v>897</v>
      </c>
      <c r="U2644" s="862"/>
    </row>
    <row r="2645" spans="1:21" x14ac:dyDescent="0.4">
      <c r="A2645" s="428" t="s">
        <v>49</v>
      </c>
      <c r="B2645" s="375" t="s">
        <v>415</v>
      </c>
      <c r="C2645" s="375" t="s">
        <v>64</v>
      </c>
      <c r="D2645" s="375" t="s">
        <v>52</v>
      </c>
      <c r="E2645" s="375"/>
      <c r="F2645" s="824">
        <v>0.34899999999999998</v>
      </c>
      <c r="G2645" s="375" t="s">
        <v>390</v>
      </c>
      <c r="H2645" s="375" t="s">
        <v>400</v>
      </c>
      <c r="I2645" s="763">
        <v>2.2800005402558884E-4</v>
      </c>
      <c r="J2645" s="375" t="s">
        <v>1023</v>
      </c>
      <c r="K2645" s="375" t="s">
        <v>477</v>
      </c>
      <c r="L2645" s="375" t="s">
        <v>1024</v>
      </c>
      <c r="M2645" s="375" t="s">
        <v>475</v>
      </c>
      <c r="N2645" s="831" t="s">
        <v>897</v>
      </c>
      <c r="U2645" s="862"/>
    </row>
    <row r="2646" spans="1:21" x14ac:dyDescent="0.4">
      <c r="A2646" s="428" t="s">
        <v>49</v>
      </c>
      <c r="B2646" s="375" t="s">
        <v>415</v>
      </c>
      <c r="C2646" s="375" t="s">
        <v>64</v>
      </c>
      <c r="D2646" s="375" t="s">
        <v>52</v>
      </c>
      <c r="E2646" s="375"/>
      <c r="F2646" s="824">
        <v>0.34899999999999998</v>
      </c>
      <c r="G2646" s="375" t="s">
        <v>391</v>
      </c>
      <c r="H2646" s="375" t="s">
        <v>400</v>
      </c>
      <c r="I2646" s="763">
        <v>1.8000004265178061E-4</v>
      </c>
      <c r="J2646" s="375" t="s">
        <v>1023</v>
      </c>
      <c r="K2646" s="375" t="s">
        <v>477</v>
      </c>
      <c r="L2646" s="375" t="s">
        <v>1024</v>
      </c>
      <c r="M2646" s="375" t="s">
        <v>475</v>
      </c>
      <c r="N2646" s="831" t="s">
        <v>897</v>
      </c>
      <c r="U2646" s="862"/>
    </row>
    <row r="2647" spans="1:21" x14ac:dyDescent="0.4">
      <c r="A2647" s="428" t="s">
        <v>49</v>
      </c>
      <c r="B2647" s="375" t="s">
        <v>415</v>
      </c>
      <c r="C2647" s="375" t="s">
        <v>64</v>
      </c>
      <c r="D2647" s="375" t="s">
        <v>52</v>
      </c>
      <c r="E2647" s="375"/>
      <c r="F2647" s="824">
        <v>0.34899999999999998</v>
      </c>
      <c r="G2647" s="375" t="s">
        <v>392</v>
      </c>
      <c r="H2647" s="375" t="s">
        <v>400</v>
      </c>
      <c r="I2647" s="763">
        <v>2.812000666315595E-3</v>
      </c>
      <c r="J2647" s="375" t="s">
        <v>1023</v>
      </c>
      <c r="K2647" s="375" t="s">
        <v>477</v>
      </c>
      <c r="L2647" s="375" t="s">
        <v>1024</v>
      </c>
      <c r="M2647" s="375" t="s">
        <v>475</v>
      </c>
      <c r="N2647" s="831" t="s">
        <v>897</v>
      </c>
      <c r="U2647" s="862"/>
    </row>
    <row r="2648" spans="1:21" x14ac:dyDescent="0.4">
      <c r="A2648" s="428" t="s">
        <v>49</v>
      </c>
      <c r="B2648" s="375" t="s">
        <v>415</v>
      </c>
      <c r="C2648" s="375" t="s">
        <v>64</v>
      </c>
      <c r="D2648" s="375" t="s">
        <v>52</v>
      </c>
      <c r="E2648" s="375"/>
      <c r="F2648" s="824">
        <v>0.34899999999999998</v>
      </c>
      <c r="G2648" s="375" t="s">
        <v>393</v>
      </c>
      <c r="H2648" s="375" t="s">
        <v>400</v>
      </c>
      <c r="I2648" s="763">
        <v>7.7400018340265664E-6</v>
      </c>
      <c r="J2648" s="375" t="s">
        <v>1023</v>
      </c>
      <c r="K2648" s="375" t="s">
        <v>477</v>
      </c>
      <c r="L2648" s="375" t="s">
        <v>1024</v>
      </c>
      <c r="M2648" s="375" t="s">
        <v>475</v>
      </c>
      <c r="N2648" s="831" t="s">
        <v>897</v>
      </c>
      <c r="U2648" s="862"/>
    </row>
    <row r="2649" spans="1:21" x14ac:dyDescent="0.4">
      <c r="A2649" s="428" t="s">
        <v>49</v>
      </c>
      <c r="B2649" s="375" t="s">
        <v>415</v>
      </c>
      <c r="C2649" s="375" t="s">
        <v>64</v>
      </c>
      <c r="D2649" s="375" t="s">
        <v>52</v>
      </c>
      <c r="E2649" s="375"/>
      <c r="F2649" s="824">
        <v>0.34899999999999998</v>
      </c>
      <c r="G2649" s="375" t="s">
        <v>394</v>
      </c>
      <c r="H2649" s="375" t="s">
        <v>400</v>
      </c>
      <c r="I2649" s="763">
        <v>1.458000345479423E-5</v>
      </c>
      <c r="J2649" s="375" t="s">
        <v>1023</v>
      </c>
      <c r="K2649" s="375" t="s">
        <v>477</v>
      </c>
      <c r="L2649" s="375" t="s">
        <v>1024</v>
      </c>
      <c r="M2649" s="375" t="s">
        <v>475</v>
      </c>
      <c r="N2649" s="831" t="s">
        <v>897</v>
      </c>
      <c r="U2649" s="862"/>
    </row>
    <row r="2650" spans="1:21" x14ac:dyDescent="0.4">
      <c r="A2650" s="428" t="s">
        <v>49</v>
      </c>
      <c r="B2650" s="375" t="s">
        <v>415</v>
      </c>
      <c r="C2650" s="375" t="s">
        <v>64</v>
      </c>
      <c r="D2650" s="375" t="s">
        <v>52</v>
      </c>
      <c r="E2650" s="375"/>
      <c r="F2650" s="824">
        <v>0.34899999999999998</v>
      </c>
      <c r="G2650" s="375" t="s">
        <v>395</v>
      </c>
      <c r="H2650" s="375" t="s">
        <v>400</v>
      </c>
      <c r="I2650" s="763">
        <v>1.000000236954337E-5</v>
      </c>
      <c r="J2650" s="375" t="s">
        <v>1023</v>
      </c>
      <c r="K2650" s="375" t="s">
        <v>477</v>
      </c>
      <c r="L2650" s="375" t="s">
        <v>1024</v>
      </c>
      <c r="M2650" s="375" t="s">
        <v>475</v>
      </c>
      <c r="N2650" s="831" t="s">
        <v>897</v>
      </c>
      <c r="U2650" s="862"/>
    </row>
    <row r="2651" spans="1:21" x14ac:dyDescent="0.4">
      <c r="A2651" s="428" t="s">
        <v>49</v>
      </c>
      <c r="B2651" s="375" t="s">
        <v>415</v>
      </c>
      <c r="C2651" s="375" t="s">
        <v>64</v>
      </c>
      <c r="D2651" s="375" t="s">
        <v>52</v>
      </c>
      <c r="E2651" s="375"/>
      <c r="F2651" s="824">
        <v>0.34899999999999998</v>
      </c>
      <c r="G2651" s="375" t="s">
        <v>396</v>
      </c>
      <c r="H2651" s="375" t="s">
        <v>400</v>
      </c>
      <c r="I2651" s="763">
        <v>1.5000003554315054E-5</v>
      </c>
      <c r="J2651" s="375" t="s">
        <v>1023</v>
      </c>
      <c r="K2651" s="375" t="s">
        <v>477</v>
      </c>
      <c r="L2651" s="375" t="s">
        <v>1024</v>
      </c>
      <c r="M2651" s="375" t="s">
        <v>475</v>
      </c>
      <c r="N2651" s="831" t="s">
        <v>897</v>
      </c>
      <c r="U2651" s="862"/>
    </row>
    <row r="2652" spans="1:21" x14ac:dyDescent="0.4">
      <c r="A2652" s="428" t="s">
        <v>49</v>
      </c>
      <c r="B2652" s="375" t="s">
        <v>415</v>
      </c>
      <c r="C2652" s="375" t="s">
        <v>64</v>
      </c>
      <c r="D2652" s="375" t="s">
        <v>52</v>
      </c>
      <c r="E2652" s="375"/>
      <c r="F2652" s="824">
        <v>0.34899999999999998</v>
      </c>
      <c r="G2652" s="375" t="s">
        <v>1025</v>
      </c>
      <c r="H2652" s="375" t="s">
        <v>400</v>
      </c>
      <c r="I2652" s="763">
        <v>1.2912728530398743</v>
      </c>
      <c r="J2652" s="375" t="s">
        <v>1023</v>
      </c>
      <c r="K2652" s="375" t="s">
        <v>477</v>
      </c>
      <c r="L2652" s="375" t="s">
        <v>1024</v>
      </c>
      <c r="M2652" s="375" t="s">
        <v>475</v>
      </c>
      <c r="N2652" s="831" t="s">
        <v>897</v>
      </c>
      <c r="U2652" s="862"/>
    </row>
    <row r="2653" spans="1:21" x14ac:dyDescent="0.4">
      <c r="A2653" s="428" t="s">
        <v>49</v>
      </c>
      <c r="B2653" s="375" t="s">
        <v>415</v>
      </c>
      <c r="C2653" s="375" t="s">
        <v>64</v>
      </c>
      <c r="D2653" s="375" t="s">
        <v>52</v>
      </c>
      <c r="E2653" s="375"/>
      <c r="F2653" s="824">
        <v>0.34899999999999998</v>
      </c>
      <c r="G2653" s="375" t="s">
        <v>387</v>
      </c>
      <c r="H2653" s="375" t="s">
        <v>401</v>
      </c>
      <c r="I2653" s="378">
        <v>1.4811811875518119E-5</v>
      </c>
      <c r="J2653" s="375" t="s">
        <v>1023</v>
      </c>
      <c r="K2653" s="375" t="s">
        <v>477</v>
      </c>
      <c r="L2653" s="375" t="s">
        <v>1024</v>
      </c>
      <c r="M2653" s="375" t="s">
        <v>475</v>
      </c>
      <c r="N2653" s="831" t="s">
        <v>901</v>
      </c>
      <c r="U2653" s="862"/>
    </row>
    <row r="2654" spans="1:21" x14ac:dyDescent="0.4">
      <c r="A2654" s="428" t="s">
        <v>49</v>
      </c>
      <c r="B2654" s="375" t="s">
        <v>415</v>
      </c>
      <c r="C2654" s="832" t="s">
        <v>64</v>
      </c>
      <c r="D2654" s="375" t="s">
        <v>52</v>
      </c>
      <c r="E2654" s="832"/>
      <c r="F2654" s="824">
        <v>0.34899999999999998</v>
      </c>
      <c r="G2654" s="375" t="s">
        <v>388</v>
      </c>
      <c r="H2654" s="375" t="s">
        <v>401</v>
      </c>
      <c r="I2654" s="378">
        <v>1.1846175246406872E-4</v>
      </c>
      <c r="J2654" s="375" t="s">
        <v>1023</v>
      </c>
      <c r="K2654" s="375" t="s">
        <v>477</v>
      </c>
      <c r="L2654" s="375" t="s">
        <v>1024</v>
      </c>
      <c r="M2654" s="375" t="s">
        <v>475</v>
      </c>
      <c r="N2654" s="834" t="s">
        <v>901</v>
      </c>
      <c r="U2654" s="862"/>
    </row>
    <row r="2655" spans="1:21" x14ac:dyDescent="0.4">
      <c r="A2655" s="428" t="s">
        <v>49</v>
      </c>
      <c r="B2655" s="375" t="s">
        <v>415</v>
      </c>
      <c r="C2655" s="832" t="s">
        <v>64</v>
      </c>
      <c r="D2655" s="375" t="s">
        <v>52</v>
      </c>
      <c r="E2655" s="375"/>
      <c r="F2655" s="824">
        <v>0.34899999999999998</v>
      </c>
      <c r="G2655" s="375" t="s">
        <v>389</v>
      </c>
      <c r="H2655" s="375" t="s">
        <v>401</v>
      </c>
      <c r="I2655" s="378">
        <v>8.7382857965879795E-4</v>
      </c>
      <c r="J2655" s="375" t="s">
        <v>1023</v>
      </c>
      <c r="K2655" s="375" t="s">
        <v>477</v>
      </c>
      <c r="L2655" s="375" t="s">
        <v>1024</v>
      </c>
      <c r="M2655" s="375" t="s">
        <v>475</v>
      </c>
      <c r="N2655" s="831" t="s">
        <v>901</v>
      </c>
      <c r="U2655" s="862"/>
    </row>
    <row r="2656" spans="1:21" x14ac:dyDescent="0.4">
      <c r="A2656" s="428" t="s">
        <v>49</v>
      </c>
      <c r="B2656" s="375" t="s">
        <v>415</v>
      </c>
      <c r="C2656" s="832" t="s">
        <v>64</v>
      </c>
      <c r="D2656" s="375" t="s">
        <v>52</v>
      </c>
      <c r="E2656" s="375"/>
      <c r="F2656" s="824">
        <v>0.34899999999999998</v>
      </c>
      <c r="G2656" s="375" t="s">
        <v>390</v>
      </c>
      <c r="H2656" s="375" t="s">
        <v>401</v>
      </c>
      <c r="I2656" s="378">
        <v>2.2850223287961742E-4</v>
      </c>
      <c r="J2656" s="375" t="s">
        <v>1023</v>
      </c>
      <c r="K2656" s="375" t="s">
        <v>477</v>
      </c>
      <c r="L2656" s="375" t="s">
        <v>1024</v>
      </c>
      <c r="M2656" s="375" t="s">
        <v>475</v>
      </c>
      <c r="N2656" s="831" t="s">
        <v>901</v>
      </c>
      <c r="U2656" s="862"/>
    </row>
    <row r="2657" spans="1:21" x14ac:dyDescent="0.4">
      <c r="A2657" s="428" t="s">
        <v>49</v>
      </c>
      <c r="B2657" s="375" t="s">
        <v>415</v>
      </c>
      <c r="C2657" s="832" t="s">
        <v>64</v>
      </c>
      <c r="D2657" s="375" t="s">
        <v>52</v>
      </c>
      <c r="E2657" s="375"/>
      <c r="F2657" s="824">
        <v>0.34899999999999998</v>
      </c>
      <c r="G2657" s="375" t="s">
        <v>391</v>
      </c>
      <c r="H2657" s="375" t="s">
        <v>401</v>
      </c>
      <c r="I2657" s="378">
        <v>1.8023186292613952E-4</v>
      </c>
      <c r="J2657" s="375" t="s">
        <v>1023</v>
      </c>
      <c r="K2657" s="375" t="s">
        <v>477</v>
      </c>
      <c r="L2657" s="375" t="s">
        <v>1024</v>
      </c>
      <c r="M2657" s="375" t="s">
        <v>475</v>
      </c>
      <c r="N2657" s="831" t="s">
        <v>901</v>
      </c>
      <c r="U2657" s="862"/>
    </row>
    <row r="2658" spans="1:21" x14ac:dyDescent="0.4">
      <c r="A2658" s="428" t="s">
        <v>49</v>
      </c>
      <c r="B2658" s="375" t="s">
        <v>415</v>
      </c>
      <c r="C2658" s="832" t="s">
        <v>64</v>
      </c>
      <c r="D2658" s="375" t="s">
        <v>52</v>
      </c>
      <c r="E2658" s="375"/>
      <c r="F2658" s="824">
        <v>0.34899999999999998</v>
      </c>
      <c r="G2658" s="375" t="s">
        <v>392</v>
      </c>
      <c r="H2658" s="375" t="s">
        <v>401</v>
      </c>
      <c r="I2658" s="378">
        <v>2.8148292702354994E-3</v>
      </c>
      <c r="J2658" s="375" t="s">
        <v>1023</v>
      </c>
      <c r="K2658" s="375" t="s">
        <v>477</v>
      </c>
      <c r="L2658" s="375" t="s">
        <v>1024</v>
      </c>
      <c r="M2658" s="375" t="s">
        <v>475</v>
      </c>
      <c r="N2658" s="831" t="s">
        <v>901</v>
      </c>
      <c r="U2658" s="862"/>
    </row>
    <row r="2659" spans="1:21" x14ac:dyDescent="0.4">
      <c r="A2659" s="428" t="s">
        <v>49</v>
      </c>
      <c r="B2659" s="375" t="s">
        <v>415</v>
      </c>
      <c r="C2659" s="832" t="s">
        <v>64</v>
      </c>
      <c r="D2659" s="375" t="s">
        <v>52</v>
      </c>
      <c r="E2659" s="375"/>
      <c r="F2659" s="824">
        <v>0.34899999999999998</v>
      </c>
      <c r="G2659" s="375" t="s">
        <v>393</v>
      </c>
      <c r="H2659" s="375" t="s">
        <v>401</v>
      </c>
      <c r="I2659" s="378">
        <v>7.7443255292542101E-6</v>
      </c>
      <c r="J2659" s="375" t="s">
        <v>1023</v>
      </c>
      <c r="K2659" s="375" t="s">
        <v>477</v>
      </c>
      <c r="L2659" s="375" t="s">
        <v>1024</v>
      </c>
      <c r="M2659" s="375" t="s">
        <v>475</v>
      </c>
      <c r="N2659" s="831" t="s">
        <v>901</v>
      </c>
      <c r="U2659" s="862"/>
    </row>
    <row r="2660" spans="1:21" x14ac:dyDescent="0.4">
      <c r="A2660" s="428" t="s">
        <v>49</v>
      </c>
      <c r="B2660" s="375" t="s">
        <v>415</v>
      </c>
      <c r="C2660" s="832" t="s">
        <v>64</v>
      </c>
      <c r="D2660" s="375" t="s">
        <v>52</v>
      </c>
      <c r="E2660" s="375"/>
      <c r="F2660" s="824">
        <v>0.34899999999999998</v>
      </c>
      <c r="G2660" s="375" t="s">
        <v>394</v>
      </c>
      <c r="H2660" s="375" t="s">
        <v>401</v>
      </c>
      <c r="I2660" s="378">
        <v>1.4589473825753993E-5</v>
      </c>
      <c r="J2660" s="375" t="s">
        <v>1023</v>
      </c>
      <c r="K2660" s="375" t="s">
        <v>477</v>
      </c>
      <c r="L2660" s="375" t="s">
        <v>1024</v>
      </c>
      <c r="M2660" s="375" t="s">
        <v>475</v>
      </c>
      <c r="N2660" s="831" t="s">
        <v>901</v>
      </c>
      <c r="U2660" s="862"/>
    </row>
    <row r="2661" spans="1:21" x14ac:dyDescent="0.4">
      <c r="A2661" s="428" t="s">
        <v>49</v>
      </c>
      <c r="B2661" s="375" t="s">
        <v>415</v>
      </c>
      <c r="C2661" s="832" t="s">
        <v>64</v>
      </c>
      <c r="D2661" s="375" t="s">
        <v>52</v>
      </c>
      <c r="E2661" s="375"/>
      <c r="F2661" s="824">
        <v>0.34899999999999998</v>
      </c>
      <c r="G2661" s="375" t="s">
        <v>395</v>
      </c>
      <c r="H2661" s="375" t="s">
        <v>401</v>
      </c>
      <c r="I2661" s="378">
        <v>1.1288505074025222E-5</v>
      </c>
      <c r="J2661" s="375" t="s">
        <v>1023</v>
      </c>
      <c r="K2661" s="375" t="s">
        <v>477</v>
      </c>
      <c r="L2661" s="375" t="s">
        <v>1024</v>
      </c>
      <c r="M2661" s="375" t="s">
        <v>475</v>
      </c>
      <c r="N2661" s="831" t="s">
        <v>901</v>
      </c>
      <c r="U2661" s="862"/>
    </row>
    <row r="2662" spans="1:21" x14ac:dyDescent="0.4">
      <c r="A2662" s="428" t="s">
        <v>49</v>
      </c>
      <c r="B2662" s="375" t="s">
        <v>415</v>
      </c>
      <c r="C2662" s="832" t="s">
        <v>64</v>
      </c>
      <c r="D2662" s="375" t="s">
        <v>52</v>
      </c>
      <c r="E2662" s="375"/>
      <c r="F2662" s="824">
        <v>0.34899999999999998</v>
      </c>
      <c r="G2662" s="375" t="s">
        <v>396</v>
      </c>
      <c r="H2662" s="375" t="s">
        <v>401</v>
      </c>
      <c r="I2662" s="378">
        <v>1.5007889999503837E-5</v>
      </c>
      <c r="J2662" s="375" t="s">
        <v>1023</v>
      </c>
      <c r="K2662" s="375" t="s">
        <v>477</v>
      </c>
      <c r="L2662" s="375" t="s">
        <v>1024</v>
      </c>
      <c r="M2662" s="375" t="s">
        <v>475</v>
      </c>
      <c r="N2662" s="831" t="s">
        <v>901</v>
      </c>
      <c r="U2662" s="862"/>
    </row>
    <row r="2663" spans="1:21" x14ac:dyDescent="0.4">
      <c r="A2663" s="428" t="s">
        <v>49</v>
      </c>
      <c r="B2663" s="375" t="s">
        <v>415</v>
      </c>
      <c r="C2663" s="832" t="s">
        <v>64</v>
      </c>
      <c r="D2663" s="375" t="s">
        <v>52</v>
      </c>
      <c r="E2663" s="375"/>
      <c r="F2663" s="824">
        <v>0.34899999999999998</v>
      </c>
      <c r="G2663" s="375" t="s">
        <v>1025</v>
      </c>
      <c r="H2663" s="375" t="s">
        <v>401</v>
      </c>
      <c r="I2663" s="378">
        <v>1.2923244548549693</v>
      </c>
      <c r="J2663" s="375" t="s">
        <v>1023</v>
      </c>
      <c r="K2663" s="375" t="s">
        <v>477</v>
      </c>
      <c r="L2663" s="375" t="s">
        <v>1024</v>
      </c>
      <c r="M2663" s="375" t="s">
        <v>475</v>
      </c>
      <c r="N2663" s="831" t="s">
        <v>901</v>
      </c>
      <c r="U2663" s="862"/>
    </row>
    <row r="2664" spans="1:21" x14ac:dyDescent="0.4">
      <c r="A2664" s="428" t="s">
        <v>49</v>
      </c>
      <c r="B2664" s="375" t="s">
        <v>415</v>
      </c>
      <c r="C2664" s="832" t="s">
        <v>64</v>
      </c>
      <c r="D2664" s="375" t="s">
        <v>53</v>
      </c>
      <c r="E2664" s="375"/>
      <c r="F2664" s="824">
        <v>0.39</v>
      </c>
      <c r="G2664" s="375" t="s">
        <v>387</v>
      </c>
      <c r="H2664" s="375" t="s">
        <v>400</v>
      </c>
      <c r="I2664" s="763">
        <v>9.0000021325890313E-7</v>
      </c>
      <c r="J2664" s="375" t="s">
        <v>1023</v>
      </c>
      <c r="K2664" s="375" t="s">
        <v>477</v>
      </c>
      <c r="L2664" s="375" t="s">
        <v>1024</v>
      </c>
      <c r="M2664" s="375" t="s">
        <v>475</v>
      </c>
      <c r="N2664" s="831" t="s">
        <v>692</v>
      </c>
      <c r="U2664" s="862"/>
    </row>
    <row r="2665" spans="1:21" x14ac:dyDescent="0.4">
      <c r="A2665" s="428" t="s">
        <v>49</v>
      </c>
      <c r="B2665" s="375" t="s">
        <v>415</v>
      </c>
      <c r="C2665" s="832" t="s">
        <v>64</v>
      </c>
      <c r="D2665" s="375" t="s">
        <v>53</v>
      </c>
      <c r="E2665" s="375"/>
      <c r="F2665" s="824">
        <v>0.39</v>
      </c>
      <c r="G2665" s="375" t="s">
        <v>388</v>
      </c>
      <c r="H2665" s="375" t="s">
        <v>400</v>
      </c>
      <c r="I2665" s="763">
        <v>1.5100003578010487E-5</v>
      </c>
      <c r="J2665" s="375" t="s">
        <v>1023</v>
      </c>
      <c r="K2665" s="375" t="s">
        <v>477</v>
      </c>
      <c r="L2665" s="375" t="s">
        <v>1024</v>
      </c>
      <c r="M2665" s="375" t="s">
        <v>475</v>
      </c>
      <c r="N2665" s="831" t="s">
        <v>692</v>
      </c>
      <c r="U2665" s="862"/>
    </row>
    <row r="2666" spans="1:21" x14ac:dyDescent="0.4">
      <c r="A2666" s="428" t="s">
        <v>49</v>
      </c>
      <c r="B2666" s="375" t="s">
        <v>415</v>
      </c>
      <c r="C2666" s="832" t="s">
        <v>64</v>
      </c>
      <c r="D2666" s="375" t="s">
        <v>53</v>
      </c>
      <c r="E2666" s="375"/>
      <c r="F2666" s="824">
        <v>0.39</v>
      </c>
      <c r="G2666" s="375" t="s">
        <v>389</v>
      </c>
      <c r="H2666" s="375" t="s">
        <v>400</v>
      </c>
      <c r="I2666" s="763">
        <v>2.3500005568426909E-4</v>
      </c>
      <c r="J2666" s="375" t="s">
        <v>1023</v>
      </c>
      <c r="K2666" s="375" t="s">
        <v>477</v>
      </c>
      <c r="L2666" s="375" t="s">
        <v>1024</v>
      </c>
      <c r="M2666" s="375" t="s">
        <v>475</v>
      </c>
      <c r="N2666" s="831" t="s">
        <v>692</v>
      </c>
      <c r="U2666" s="862"/>
    </row>
    <row r="2667" spans="1:21" x14ac:dyDescent="0.4">
      <c r="A2667" s="428" t="s">
        <v>49</v>
      </c>
      <c r="B2667" s="375" t="s">
        <v>415</v>
      </c>
      <c r="C2667" s="832" t="s">
        <v>64</v>
      </c>
      <c r="D2667" s="375" t="s">
        <v>53</v>
      </c>
      <c r="E2667" s="375"/>
      <c r="F2667" s="824">
        <v>0.39</v>
      </c>
      <c r="G2667" s="375" t="s">
        <v>390</v>
      </c>
      <c r="H2667" s="375" t="s">
        <v>400</v>
      </c>
      <c r="I2667" s="763">
        <v>2.8400006729503167E-5</v>
      </c>
      <c r="J2667" s="375" t="s">
        <v>1023</v>
      </c>
      <c r="K2667" s="375" t="s">
        <v>477</v>
      </c>
      <c r="L2667" s="375" t="s">
        <v>1024</v>
      </c>
      <c r="M2667" s="375" t="s">
        <v>475</v>
      </c>
      <c r="N2667" s="831" t="s">
        <v>692</v>
      </c>
      <c r="U2667" s="862"/>
    </row>
    <row r="2668" spans="1:21" x14ac:dyDescent="0.4">
      <c r="A2668" s="428" t="s">
        <v>49</v>
      </c>
      <c r="B2668" s="375" t="s">
        <v>415</v>
      </c>
      <c r="C2668" s="832" t="s">
        <v>64</v>
      </c>
      <c r="D2668" s="375" t="s">
        <v>53</v>
      </c>
      <c r="E2668" s="375"/>
      <c r="F2668" s="824">
        <v>0.39</v>
      </c>
      <c r="G2668" s="375" t="s">
        <v>391</v>
      </c>
      <c r="H2668" s="375" t="s">
        <v>400</v>
      </c>
      <c r="I2668" s="763">
        <v>8.2700019596123672E-6</v>
      </c>
      <c r="J2668" s="375" t="s">
        <v>1023</v>
      </c>
      <c r="K2668" s="375" t="s">
        <v>477</v>
      </c>
      <c r="L2668" s="375" t="s">
        <v>1024</v>
      </c>
      <c r="M2668" s="375" t="s">
        <v>475</v>
      </c>
      <c r="N2668" s="831" t="s">
        <v>692</v>
      </c>
      <c r="U2668" s="862"/>
    </row>
    <row r="2669" spans="1:21" x14ac:dyDescent="0.4">
      <c r="A2669" s="428" t="s">
        <v>49</v>
      </c>
      <c r="B2669" s="375" t="s">
        <v>415</v>
      </c>
      <c r="C2669" s="832" t="s">
        <v>64</v>
      </c>
      <c r="D2669" s="375" t="s">
        <v>53</v>
      </c>
      <c r="E2669" s="375"/>
      <c r="F2669" s="824">
        <v>0.39</v>
      </c>
      <c r="G2669" s="375" t="s">
        <v>392</v>
      </c>
      <c r="H2669" s="375" t="s">
        <v>400</v>
      </c>
      <c r="I2669" s="763">
        <v>4.910001163445794E-6</v>
      </c>
      <c r="J2669" s="375" t="s">
        <v>1023</v>
      </c>
      <c r="K2669" s="375" t="s">
        <v>477</v>
      </c>
      <c r="L2669" s="375" t="s">
        <v>1024</v>
      </c>
      <c r="M2669" s="375" t="s">
        <v>475</v>
      </c>
      <c r="N2669" s="831" t="s">
        <v>692</v>
      </c>
      <c r="U2669" s="862"/>
    </row>
    <row r="2670" spans="1:21" x14ac:dyDescent="0.4">
      <c r="A2670" s="428" t="s">
        <v>49</v>
      </c>
      <c r="B2670" s="375" t="s">
        <v>415</v>
      </c>
      <c r="C2670" s="832" t="s">
        <v>64</v>
      </c>
      <c r="D2670" s="375" t="s">
        <v>53</v>
      </c>
      <c r="E2670" s="375"/>
      <c r="F2670" s="824">
        <v>0.39</v>
      </c>
      <c r="G2670" s="375" t="s">
        <v>393</v>
      </c>
      <c r="H2670" s="375" t="s">
        <v>400</v>
      </c>
      <c r="I2670" s="763">
        <v>3.5561008426333167E-7</v>
      </c>
      <c r="J2670" s="375" t="s">
        <v>1023</v>
      </c>
      <c r="K2670" s="375" t="s">
        <v>477</v>
      </c>
      <c r="L2670" s="375" t="s">
        <v>1024</v>
      </c>
      <c r="M2670" s="375" t="s">
        <v>475</v>
      </c>
      <c r="N2670" s="831" t="s">
        <v>692</v>
      </c>
      <c r="U2670" s="862"/>
    </row>
    <row r="2671" spans="1:21" x14ac:dyDescent="0.4">
      <c r="A2671" s="428" t="s">
        <v>49</v>
      </c>
      <c r="B2671" s="375" t="s">
        <v>415</v>
      </c>
      <c r="C2671" s="832" t="s">
        <v>64</v>
      </c>
      <c r="D2671" s="375" t="s">
        <v>53</v>
      </c>
      <c r="E2671" s="375"/>
      <c r="F2671" s="824">
        <v>0.39</v>
      </c>
      <c r="G2671" s="375" t="s">
        <v>394</v>
      </c>
      <c r="H2671" s="375" t="s">
        <v>400</v>
      </c>
      <c r="I2671" s="763">
        <v>6.6987015872860153E-7</v>
      </c>
      <c r="J2671" s="375" t="s">
        <v>1023</v>
      </c>
      <c r="K2671" s="375" t="s">
        <v>477</v>
      </c>
      <c r="L2671" s="375" t="s">
        <v>1024</v>
      </c>
      <c r="M2671" s="375" t="s">
        <v>475</v>
      </c>
      <c r="N2671" s="831" t="s">
        <v>692</v>
      </c>
      <c r="U2671" s="862"/>
    </row>
    <row r="2672" spans="1:21" x14ac:dyDescent="0.4">
      <c r="A2672" s="428" t="s">
        <v>49</v>
      </c>
      <c r="B2672" s="375" t="s">
        <v>415</v>
      </c>
      <c r="C2672" s="832" t="s">
        <v>64</v>
      </c>
      <c r="D2672" s="375" t="s">
        <v>53</v>
      </c>
      <c r="E2672" s="375"/>
      <c r="F2672" s="824">
        <v>0.39</v>
      </c>
      <c r="G2672" s="375" t="s">
        <v>395</v>
      </c>
      <c r="H2672" s="375" t="s">
        <v>400</v>
      </c>
      <c r="I2672" s="763">
        <v>9.0000021325890309E-6</v>
      </c>
      <c r="J2672" s="375" t="s">
        <v>1023</v>
      </c>
      <c r="K2672" s="375" t="s">
        <v>477</v>
      </c>
      <c r="L2672" s="375" t="s">
        <v>1024</v>
      </c>
      <c r="M2672" s="375" t="s">
        <v>475</v>
      </c>
      <c r="N2672" s="831" t="s">
        <v>692</v>
      </c>
      <c r="U2672" s="862"/>
    </row>
    <row r="2673" spans="1:21" x14ac:dyDescent="0.4">
      <c r="A2673" s="428" t="s">
        <v>49</v>
      </c>
      <c r="B2673" s="375" t="s">
        <v>415</v>
      </c>
      <c r="C2673" s="832" t="s">
        <v>64</v>
      </c>
      <c r="D2673" s="375" t="s">
        <v>53</v>
      </c>
      <c r="E2673" s="375"/>
      <c r="F2673" s="824">
        <v>0.39</v>
      </c>
      <c r="G2673" s="375" t="s">
        <v>396</v>
      </c>
      <c r="H2673" s="375" t="s">
        <v>400</v>
      </c>
      <c r="I2673" s="763">
        <v>1.3500003198883547E-5</v>
      </c>
      <c r="J2673" s="375" t="s">
        <v>1023</v>
      </c>
      <c r="K2673" s="375" t="s">
        <v>477</v>
      </c>
      <c r="L2673" s="375" t="s">
        <v>1024</v>
      </c>
      <c r="M2673" s="375" t="s">
        <v>475</v>
      </c>
      <c r="N2673" s="831" t="s">
        <v>692</v>
      </c>
      <c r="U2673" s="862"/>
    </row>
    <row r="2674" spans="1:21" x14ac:dyDescent="0.4">
      <c r="A2674" s="428" t="s">
        <v>49</v>
      </c>
      <c r="B2674" s="375" t="s">
        <v>415</v>
      </c>
      <c r="C2674" s="832" t="s">
        <v>64</v>
      </c>
      <c r="D2674" s="375" t="s">
        <v>53</v>
      </c>
      <c r="E2674" s="375"/>
      <c r="F2674" s="824">
        <v>0.39</v>
      </c>
      <c r="G2674" s="375" t="s">
        <v>1025</v>
      </c>
      <c r="H2674" s="375" t="s">
        <v>400</v>
      </c>
      <c r="I2674" s="763">
        <v>1.1557498230178409</v>
      </c>
      <c r="J2674" s="375" t="s">
        <v>1023</v>
      </c>
      <c r="K2674" s="375" t="s">
        <v>477</v>
      </c>
      <c r="L2674" s="375" t="s">
        <v>1024</v>
      </c>
      <c r="M2674" s="375" t="s">
        <v>475</v>
      </c>
      <c r="N2674" s="831" t="s">
        <v>692</v>
      </c>
      <c r="U2674" s="862"/>
    </row>
    <row r="2675" spans="1:21" x14ac:dyDescent="0.4">
      <c r="A2675" s="428" t="s">
        <v>49</v>
      </c>
      <c r="B2675" s="375" t="s">
        <v>415</v>
      </c>
      <c r="C2675" s="832" t="s">
        <v>64</v>
      </c>
      <c r="D2675" s="375" t="s">
        <v>53</v>
      </c>
      <c r="E2675" s="375"/>
      <c r="F2675" s="824">
        <v>0.39</v>
      </c>
      <c r="G2675" s="375" t="s">
        <v>387</v>
      </c>
      <c r="H2675" s="375" t="s">
        <v>401</v>
      </c>
      <c r="I2675" s="378">
        <v>1.7118087714163085E-6</v>
      </c>
      <c r="J2675" s="375" t="s">
        <v>1023</v>
      </c>
      <c r="K2675" s="375" t="s">
        <v>477</v>
      </c>
      <c r="L2675" s="375" t="s">
        <v>1024</v>
      </c>
      <c r="M2675" s="375" t="s">
        <v>475</v>
      </c>
      <c r="N2675" s="831" t="s">
        <v>693</v>
      </c>
      <c r="U2675" s="862"/>
    </row>
    <row r="2676" spans="1:21" x14ac:dyDescent="0.4">
      <c r="A2676" s="428" t="s">
        <v>49</v>
      </c>
      <c r="B2676" s="375" t="s">
        <v>415</v>
      </c>
      <c r="C2676" s="832" t="s">
        <v>64</v>
      </c>
      <c r="D2676" s="375" t="s">
        <v>53</v>
      </c>
      <c r="E2676" s="375"/>
      <c r="F2676" s="824">
        <v>0.39</v>
      </c>
      <c r="G2676" s="375" t="s">
        <v>388</v>
      </c>
      <c r="H2676" s="375" t="s">
        <v>401</v>
      </c>
      <c r="I2676" s="378">
        <v>2.0561729266239141E-5</v>
      </c>
      <c r="J2676" s="375" t="s">
        <v>1023</v>
      </c>
      <c r="K2676" s="375" t="s">
        <v>477</v>
      </c>
      <c r="L2676" s="375" t="s">
        <v>1024</v>
      </c>
      <c r="M2676" s="375" t="s">
        <v>475</v>
      </c>
      <c r="N2676" s="831" t="s">
        <v>693</v>
      </c>
      <c r="U2676" s="862"/>
    </row>
    <row r="2677" spans="1:21" x14ac:dyDescent="0.4">
      <c r="A2677" s="428" t="s">
        <v>49</v>
      </c>
      <c r="B2677" s="375" t="s">
        <v>415</v>
      </c>
      <c r="C2677" s="832" t="s">
        <v>64</v>
      </c>
      <c r="D2677" s="375" t="s">
        <v>53</v>
      </c>
      <c r="E2677" s="375"/>
      <c r="F2677" s="824">
        <v>0.39</v>
      </c>
      <c r="G2677" s="375" t="s">
        <v>389</v>
      </c>
      <c r="H2677" s="375" t="s">
        <v>401</v>
      </c>
      <c r="I2677" s="378">
        <v>2.3582842848193105E-4</v>
      </c>
      <c r="J2677" s="375" t="s">
        <v>1023</v>
      </c>
      <c r="K2677" s="375" t="s">
        <v>477</v>
      </c>
      <c r="L2677" s="375" t="s">
        <v>1024</v>
      </c>
      <c r="M2677" s="375" t="s">
        <v>475</v>
      </c>
      <c r="N2677" s="831" t="s">
        <v>693</v>
      </c>
      <c r="U2677" s="862"/>
    </row>
    <row r="2678" spans="1:21" x14ac:dyDescent="0.4">
      <c r="A2678" s="428" t="s">
        <v>49</v>
      </c>
      <c r="B2678" s="375" t="s">
        <v>415</v>
      </c>
      <c r="C2678" s="832" t="s">
        <v>64</v>
      </c>
      <c r="D2678" s="375" t="s">
        <v>53</v>
      </c>
      <c r="E2678" s="375"/>
      <c r="F2678" s="824">
        <v>0.39</v>
      </c>
      <c r="G2678" s="375" t="s">
        <v>390</v>
      </c>
      <c r="H2678" s="375" t="s">
        <v>401</v>
      </c>
      <c r="I2678" s="378">
        <v>2.8902185583531793E-5</v>
      </c>
      <c r="J2678" s="375" t="s">
        <v>1023</v>
      </c>
      <c r="K2678" s="375" t="s">
        <v>477</v>
      </c>
      <c r="L2678" s="375" t="s">
        <v>1024</v>
      </c>
      <c r="M2678" s="375" t="s">
        <v>475</v>
      </c>
      <c r="N2678" s="831" t="s">
        <v>693</v>
      </c>
      <c r="U2678" s="862"/>
    </row>
    <row r="2679" spans="1:21" x14ac:dyDescent="0.4">
      <c r="A2679" s="428" t="s">
        <v>49</v>
      </c>
      <c r="B2679" s="375" t="s">
        <v>415</v>
      </c>
      <c r="C2679" s="832" t="s">
        <v>64</v>
      </c>
      <c r="D2679" s="375" t="s">
        <v>53</v>
      </c>
      <c r="E2679" s="375"/>
      <c r="F2679" s="824">
        <v>0.39</v>
      </c>
      <c r="G2679" s="375" t="s">
        <v>391</v>
      </c>
      <c r="H2679" s="375" t="s">
        <v>401</v>
      </c>
      <c r="I2679" s="378">
        <v>8.501822233971292E-6</v>
      </c>
      <c r="J2679" s="375" t="s">
        <v>1023</v>
      </c>
      <c r="K2679" s="375" t="s">
        <v>477</v>
      </c>
      <c r="L2679" s="375" t="s">
        <v>1024</v>
      </c>
      <c r="M2679" s="375" t="s">
        <v>475</v>
      </c>
      <c r="N2679" s="831" t="s">
        <v>693</v>
      </c>
      <c r="U2679" s="862"/>
    </row>
    <row r="2680" spans="1:21" x14ac:dyDescent="0.4">
      <c r="A2680" s="428" t="s">
        <v>49</v>
      </c>
      <c r="B2680" s="375" t="s">
        <v>415</v>
      </c>
      <c r="C2680" s="832" t="s">
        <v>64</v>
      </c>
      <c r="D2680" s="375" t="s">
        <v>53</v>
      </c>
      <c r="E2680" s="375"/>
      <c r="F2680" s="824">
        <v>0.39</v>
      </c>
      <c r="G2680" s="375" t="s">
        <v>392</v>
      </c>
      <c r="H2680" s="375" t="s">
        <v>401</v>
      </c>
      <c r="I2680" s="378">
        <v>7.738605083349976E-6</v>
      </c>
      <c r="J2680" s="375" t="s">
        <v>1023</v>
      </c>
      <c r="K2680" s="375" t="s">
        <v>477</v>
      </c>
      <c r="L2680" s="375" t="s">
        <v>1024</v>
      </c>
      <c r="M2680" s="375" t="s">
        <v>475</v>
      </c>
      <c r="N2680" s="831" t="s">
        <v>693</v>
      </c>
      <c r="U2680" s="862"/>
    </row>
    <row r="2681" spans="1:21" x14ac:dyDescent="0.4">
      <c r="A2681" s="428" t="s">
        <v>49</v>
      </c>
      <c r="B2681" s="375" t="s">
        <v>415</v>
      </c>
      <c r="C2681" s="832" t="s">
        <v>64</v>
      </c>
      <c r="D2681" s="375" t="s">
        <v>53</v>
      </c>
      <c r="E2681" s="375"/>
      <c r="F2681" s="824">
        <v>0.39</v>
      </c>
      <c r="G2681" s="375" t="s">
        <v>393</v>
      </c>
      <c r="H2681" s="375" t="s">
        <v>401</v>
      </c>
      <c r="I2681" s="378">
        <v>3.5993377949097536E-7</v>
      </c>
      <c r="J2681" s="375" t="s">
        <v>1023</v>
      </c>
      <c r="K2681" s="375" t="s">
        <v>477</v>
      </c>
      <c r="L2681" s="375" t="s">
        <v>1024</v>
      </c>
      <c r="M2681" s="375" t="s">
        <v>475</v>
      </c>
      <c r="N2681" s="831" t="s">
        <v>693</v>
      </c>
      <c r="U2681" s="862"/>
    </row>
    <row r="2682" spans="1:21" x14ac:dyDescent="0.4">
      <c r="A2682" s="428" t="s">
        <v>49</v>
      </c>
      <c r="B2682" s="375" t="s">
        <v>415</v>
      </c>
      <c r="C2682" s="832" t="s">
        <v>64</v>
      </c>
      <c r="D2682" s="375" t="s">
        <v>53</v>
      </c>
      <c r="E2682" s="375"/>
      <c r="F2682" s="824">
        <v>0.39</v>
      </c>
      <c r="G2682" s="375" t="s">
        <v>394</v>
      </c>
      <c r="H2682" s="375" t="s">
        <v>401</v>
      </c>
      <c r="I2682" s="378">
        <v>6.7934052968836616E-7</v>
      </c>
      <c r="J2682" s="375" t="s">
        <v>1023</v>
      </c>
      <c r="K2682" s="375" t="s">
        <v>477</v>
      </c>
      <c r="L2682" s="375" t="s">
        <v>1024</v>
      </c>
      <c r="M2682" s="375" t="s">
        <v>475</v>
      </c>
      <c r="N2682" s="831" t="s">
        <v>693</v>
      </c>
      <c r="U2682" s="862"/>
    </row>
    <row r="2683" spans="1:21" x14ac:dyDescent="0.4">
      <c r="A2683" s="428" t="s">
        <v>49</v>
      </c>
      <c r="B2683" s="375" t="s">
        <v>415</v>
      </c>
      <c r="C2683" s="832" t="s">
        <v>64</v>
      </c>
      <c r="D2683" s="375" t="s">
        <v>53</v>
      </c>
      <c r="E2683" s="375"/>
      <c r="F2683" s="824">
        <v>0.39</v>
      </c>
      <c r="G2683" s="375" t="s">
        <v>395</v>
      </c>
      <c r="H2683" s="375" t="s">
        <v>401</v>
      </c>
      <c r="I2683" s="378">
        <v>1.0288504837070885E-5</v>
      </c>
      <c r="J2683" s="375" t="s">
        <v>1023</v>
      </c>
      <c r="K2683" s="375" t="s">
        <v>477</v>
      </c>
      <c r="L2683" s="375" t="s">
        <v>1024</v>
      </c>
      <c r="M2683" s="375" t="s">
        <v>475</v>
      </c>
      <c r="N2683" s="831" t="s">
        <v>693</v>
      </c>
      <c r="U2683" s="862"/>
    </row>
    <row r="2684" spans="1:21" x14ac:dyDescent="0.4">
      <c r="A2684" s="428" t="s">
        <v>49</v>
      </c>
      <c r="B2684" s="375" t="s">
        <v>415</v>
      </c>
      <c r="C2684" s="832" t="s">
        <v>64</v>
      </c>
      <c r="D2684" s="375" t="s">
        <v>53</v>
      </c>
      <c r="E2684" s="375"/>
      <c r="F2684" s="824">
        <v>0.39</v>
      </c>
      <c r="G2684" s="375" t="s">
        <v>396</v>
      </c>
      <c r="H2684" s="375" t="s">
        <v>401</v>
      </c>
      <c r="I2684" s="378">
        <v>1.3507889644072333E-5</v>
      </c>
      <c r="J2684" s="375" t="s">
        <v>1023</v>
      </c>
      <c r="K2684" s="375" t="s">
        <v>477</v>
      </c>
      <c r="L2684" s="375" t="s">
        <v>1024</v>
      </c>
      <c r="M2684" s="375" t="s">
        <v>475</v>
      </c>
      <c r="N2684" s="831" t="s">
        <v>693</v>
      </c>
      <c r="U2684" s="862"/>
    </row>
    <row r="2685" spans="1:21" x14ac:dyDescent="0.4">
      <c r="A2685" s="428" t="s">
        <v>49</v>
      </c>
      <c r="B2685" s="375" t="s">
        <v>415</v>
      </c>
      <c r="C2685" s="832" t="s">
        <v>64</v>
      </c>
      <c r="D2685" s="375" t="s">
        <v>53</v>
      </c>
      <c r="E2685" s="375"/>
      <c r="F2685" s="824">
        <v>0.39</v>
      </c>
      <c r="G2685" s="375" t="s">
        <v>1025</v>
      </c>
      <c r="H2685" s="375" t="s">
        <v>401</v>
      </c>
      <c r="I2685" s="378">
        <v>1.1568014248329361</v>
      </c>
      <c r="J2685" s="375" t="s">
        <v>1023</v>
      </c>
      <c r="K2685" s="375" t="s">
        <v>477</v>
      </c>
      <c r="L2685" s="375" t="s">
        <v>1024</v>
      </c>
      <c r="M2685" s="375" t="s">
        <v>475</v>
      </c>
      <c r="N2685" s="831" t="s">
        <v>693</v>
      </c>
      <c r="U2685" s="862"/>
    </row>
    <row r="2686" spans="1:21" x14ac:dyDescent="0.4">
      <c r="A2686" s="428" t="s">
        <v>49</v>
      </c>
      <c r="B2686" s="375" t="s">
        <v>415</v>
      </c>
      <c r="C2686" s="832" t="s">
        <v>64</v>
      </c>
      <c r="D2686" s="375" t="s">
        <v>406</v>
      </c>
      <c r="E2686" s="375" t="s">
        <v>717</v>
      </c>
      <c r="F2686" s="824">
        <v>0.34899999999999998</v>
      </c>
      <c r="G2686" s="375" t="s">
        <v>387</v>
      </c>
      <c r="H2686" s="375" t="s">
        <v>400</v>
      </c>
      <c r="I2686" s="763">
        <v>1.4000003317360716E-5</v>
      </c>
      <c r="J2686" s="375" t="s">
        <v>1023</v>
      </c>
      <c r="K2686" s="375" t="s">
        <v>477</v>
      </c>
      <c r="L2686" s="375" t="s">
        <v>1024</v>
      </c>
      <c r="M2686" s="375" t="s">
        <v>475</v>
      </c>
      <c r="N2686" s="831" t="s">
        <v>695</v>
      </c>
      <c r="U2686" s="862"/>
    </row>
    <row r="2687" spans="1:21" x14ac:dyDescent="0.4">
      <c r="A2687" s="428" t="s">
        <v>49</v>
      </c>
      <c r="B2687" s="375" t="s">
        <v>415</v>
      </c>
      <c r="C2687" s="832" t="s">
        <v>64</v>
      </c>
      <c r="D2687" s="375" t="s">
        <v>406</v>
      </c>
      <c r="E2687" s="375" t="s">
        <v>717</v>
      </c>
      <c r="F2687" s="824">
        <v>0.34899999999999998</v>
      </c>
      <c r="G2687" s="375" t="s">
        <v>388</v>
      </c>
      <c r="H2687" s="375" t="s">
        <v>400</v>
      </c>
      <c r="I2687" s="763">
        <v>1.1300002677584006E-4</v>
      </c>
      <c r="J2687" s="375" t="s">
        <v>1023</v>
      </c>
      <c r="K2687" s="375" t="s">
        <v>477</v>
      </c>
      <c r="L2687" s="375" t="s">
        <v>1024</v>
      </c>
      <c r="M2687" s="375" t="s">
        <v>475</v>
      </c>
      <c r="N2687" s="831" t="s">
        <v>695</v>
      </c>
      <c r="U2687" s="862"/>
    </row>
    <row r="2688" spans="1:21" x14ac:dyDescent="0.4">
      <c r="A2688" s="428" t="s">
        <v>49</v>
      </c>
      <c r="B2688" s="375" t="s">
        <v>415</v>
      </c>
      <c r="C2688" s="832" t="s">
        <v>64</v>
      </c>
      <c r="D2688" s="375" t="s">
        <v>406</v>
      </c>
      <c r="E2688" s="375" t="s">
        <v>717</v>
      </c>
      <c r="F2688" s="824">
        <v>0.34899999999999998</v>
      </c>
      <c r="G2688" s="375" t="s">
        <v>389</v>
      </c>
      <c r="H2688" s="375" t="s">
        <v>400</v>
      </c>
      <c r="I2688" s="763">
        <v>8.7300020686113615E-4</v>
      </c>
      <c r="J2688" s="375" t="s">
        <v>1023</v>
      </c>
      <c r="K2688" s="375" t="s">
        <v>477</v>
      </c>
      <c r="L2688" s="375" t="s">
        <v>1024</v>
      </c>
      <c r="M2688" s="375" t="s">
        <v>475</v>
      </c>
      <c r="N2688" s="831" t="s">
        <v>695</v>
      </c>
      <c r="U2688" s="862"/>
    </row>
    <row r="2689" spans="1:21" x14ac:dyDescent="0.4">
      <c r="A2689" s="428" t="s">
        <v>49</v>
      </c>
      <c r="B2689" s="375" t="s">
        <v>415</v>
      </c>
      <c r="C2689" s="832" t="s">
        <v>64</v>
      </c>
      <c r="D2689" s="375" t="s">
        <v>406</v>
      </c>
      <c r="E2689" s="375" t="s">
        <v>717</v>
      </c>
      <c r="F2689" s="824">
        <v>0.34899999999999998</v>
      </c>
      <c r="G2689" s="375" t="s">
        <v>390</v>
      </c>
      <c r="H2689" s="375" t="s">
        <v>400</v>
      </c>
      <c r="I2689" s="763">
        <v>2.2800005402558884E-4</v>
      </c>
      <c r="J2689" s="375" t="s">
        <v>1023</v>
      </c>
      <c r="K2689" s="375" t="s">
        <v>477</v>
      </c>
      <c r="L2689" s="375" t="s">
        <v>1024</v>
      </c>
      <c r="M2689" s="375" t="s">
        <v>475</v>
      </c>
      <c r="N2689" s="831" t="s">
        <v>695</v>
      </c>
      <c r="U2689" s="862"/>
    </row>
    <row r="2690" spans="1:21" x14ac:dyDescent="0.4">
      <c r="A2690" s="428" t="s">
        <v>49</v>
      </c>
      <c r="B2690" s="375" t="s">
        <v>415</v>
      </c>
      <c r="C2690" s="832" t="s">
        <v>64</v>
      </c>
      <c r="D2690" s="375" t="s">
        <v>406</v>
      </c>
      <c r="E2690" s="375" t="s">
        <v>717</v>
      </c>
      <c r="F2690" s="824">
        <v>0.34899999999999998</v>
      </c>
      <c r="G2690" s="375" t="s">
        <v>391</v>
      </c>
      <c r="H2690" s="375" t="s">
        <v>400</v>
      </c>
      <c r="I2690" s="763">
        <v>1.8000004265178061E-4</v>
      </c>
      <c r="J2690" s="375" t="s">
        <v>1023</v>
      </c>
      <c r="K2690" s="375" t="s">
        <v>477</v>
      </c>
      <c r="L2690" s="375" t="s">
        <v>1024</v>
      </c>
      <c r="M2690" s="375" t="s">
        <v>475</v>
      </c>
      <c r="N2690" s="831" t="s">
        <v>695</v>
      </c>
      <c r="U2690" s="862"/>
    </row>
    <row r="2691" spans="1:21" x14ac:dyDescent="0.4">
      <c r="A2691" s="428" t="s">
        <v>49</v>
      </c>
      <c r="B2691" s="375" t="s">
        <v>415</v>
      </c>
      <c r="C2691" s="832" t="s">
        <v>64</v>
      </c>
      <c r="D2691" s="375" t="s">
        <v>406</v>
      </c>
      <c r="E2691" s="375" t="s">
        <v>717</v>
      </c>
      <c r="F2691" s="824">
        <v>0.34899999999999998</v>
      </c>
      <c r="G2691" s="375" t="s">
        <v>392</v>
      </c>
      <c r="H2691" s="375" t="s">
        <v>400</v>
      </c>
      <c r="I2691" s="763">
        <v>2.812000666315595E-3</v>
      </c>
      <c r="J2691" s="375" t="s">
        <v>1023</v>
      </c>
      <c r="K2691" s="375" t="s">
        <v>477</v>
      </c>
      <c r="L2691" s="375" t="s">
        <v>1024</v>
      </c>
      <c r="M2691" s="375" t="s">
        <v>475</v>
      </c>
      <c r="N2691" s="831" t="s">
        <v>695</v>
      </c>
      <c r="U2691" s="862"/>
    </row>
    <row r="2692" spans="1:21" x14ac:dyDescent="0.4">
      <c r="A2692" s="428" t="s">
        <v>49</v>
      </c>
      <c r="B2692" s="375" t="s">
        <v>415</v>
      </c>
      <c r="C2692" s="832" t="s">
        <v>64</v>
      </c>
      <c r="D2692" s="375" t="s">
        <v>406</v>
      </c>
      <c r="E2692" s="375" t="s">
        <v>717</v>
      </c>
      <c r="F2692" s="824">
        <v>0.34899999999999998</v>
      </c>
      <c r="G2692" s="375" t="s">
        <v>393</v>
      </c>
      <c r="H2692" s="375" t="s">
        <v>400</v>
      </c>
      <c r="I2692" s="763">
        <v>7.7400018340265664E-6</v>
      </c>
      <c r="J2692" s="375" t="s">
        <v>1023</v>
      </c>
      <c r="K2692" s="375" t="s">
        <v>477</v>
      </c>
      <c r="L2692" s="375" t="s">
        <v>1024</v>
      </c>
      <c r="M2692" s="375" t="s">
        <v>475</v>
      </c>
      <c r="N2692" s="831" t="s">
        <v>695</v>
      </c>
      <c r="U2692" s="862"/>
    </row>
    <row r="2693" spans="1:21" x14ac:dyDescent="0.4">
      <c r="A2693" s="428" t="s">
        <v>49</v>
      </c>
      <c r="B2693" s="375" t="s">
        <v>415</v>
      </c>
      <c r="C2693" s="832" t="s">
        <v>64</v>
      </c>
      <c r="D2693" s="375" t="s">
        <v>406</v>
      </c>
      <c r="E2693" s="375" t="s">
        <v>717</v>
      </c>
      <c r="F2693" s="824">
        <v>0.34899999999999998</v>
      </c>
      <c r="G2693" s="375" t="s">
        <v>394</v>
      </c>
      <c r="H2693" s="375" t="s">
        <v>400</v>
      </c>
      <c r="I2693" s="763">
        <v>1.458000345479423E-5</v>
      </c>
      <c r="J2693" s="375" t="s">
        <v>1023</v>
      </c>
      <c r="K2693" s="375" t="s">
        <v>477</v>
      </c>
      <c r="L2693" s="375" t="s">
        <v>1024</v>
      </c>
      <c r="M2693" s="375" t="s">
        <v>475</v>
      </c>
      <c r="N2693" s="831" t="s">
        <v>695</v>
      </c>
      <c r="U2693" s="862"/>
    </row>
    <row r="2694" spans="1:21" x14ac:dyDescent="0.4">
      <c r="A2694" s="428" t="s">
        <v>49</v>
      </c>
      <c r="B2694" s="375" t="s">
        <v>415</v>
      </c>
      <c r="C2694" s="832" t="s">
        <v>64</v>
      </c>
      <c r="D2694" s="375" t="s">
        <v>406</v>
      </c>
      <c r="E2694" s="375" t="s">
        <v>717</v>
      </c>
      <c r="F2694" s="824">
        <v>0.34899999999999998</v>
      </c>
      <c r="G2694" s="375" t="s">
        <v>395</v>
      </c>
      <c r="H2694" s="375" t="s">
        <v>400</v>
      </c>
      <c r="I2694" s="763">
        <v>1.000000236954337E-5</v>
      </c>
      <c r="J2694" s="375" t="s">
        <v>1023</v>
      </c>
      <c r="K2694" s="375" t="s">
        <v>477</v>
      </c>
      <c r="L2694" s="375" t="s">
        <v>1024</v>
      </c>
      <c r="M2694" s="375" t="s">
        <v>475</v>
      </c>
      <c r="N2694" s="831" t="s">
        <v>695</v>
      </c>
      <c r="U2694" s="862"/>
    </row>
    <row r="2695" spans="1:21" x14ac:dyDescent="0.4">
      <c r="A2695" s="428" t="s">
        <v>49</v>
      </c>
      <c r="B2695" s="375" t="s">
        <v>415</v>
      </c>
      <c r="C2695" s="832" t="s">
        <v>64</v>
      </c>
      <c r="D2695" s="375" t="s">
        <v>406</v>
      </c>
      <c r="E2695" s="375" t="s">
        <v>717</v>
      </c>
      <c r="F2695" s="824">
        <v>0.34899999999999998</v>
      </c>
      <c r="G2695" s="375" t="s">
        <v>396</v>
      </c>
      <c r="H2695" s="375" t="s">
        <v>400</v>
      </c>
      <c r="I2695" s="763">
        <v>1.5000003554315054E-5</v>
      </c>
      <c r="J2695" s="375" t="s">
        <v>1023</v>
      </c>
      <c r="K2695" s="375" t="s">
        <v>477</v>
      </c>
      <c r="L2695" s="375" t="s">
        <v>1024</v>
      </c>
      <c r="M2695" s="375" t="s">
        <v>475</v>
      </c>
      <c r="N2695" s="831" t="s">
        <v>695</v>
      </c>
      <c r="U2695" s="862"/>
    </row>
    <row r="2696" spans="1:21" x14ac:dyDescent="0.4">
      <c r="A2696" s="428" t="s">
        <v>49</v>
      </c>
      <c r="B2696" s="375" t="s">
        <v>415</v>
      </c>
      <c r="C2696" s="832" t="s">
        <v>64</v>
      </c>
      <c r="D2696" s="375" t="s">
        <v>406</v>
      </c>
      <c r="E2696" s="375" t="s">
        <v>717</v>
      </c>
      <c r="F2696" s="824">
        <v>0.34899999999999998</v>
      </c>
      <c r="G2696" s="375" t="s">
        <v>1025</v>
      </c>
      <c r="H2696" s="375" t="s">
        <v>400</v>
      </c>
      <c r="I2696" s="763">
        <v>1.2912728530398743</v>
      </c>
      <c r="J2696" s="375" t="s">
        <v>1023</v>
      </c>
      <c r="K2696" s="375" t="s">
        <v>477</v>
      </c>
      <c r="L2696" s="375" t="s">
        <v>1024</v>
      </c>
      <c r="M2696" s="375" t="s">
        <v>475</v>
      </c>
      <c r="N2696" s="831" t="s">
        <v>695</v>
      </c>
      <c r="U2696" s="862"/>
    </row>
    <row r="2697" spans="1:21" x14ac:dyDescent="0.4">
      <c r="A2697" s="428" t="s">
        <v>49</v>
      </c>
      <c r="B2697" s="375" t="s">
        <v>415</v>
      </c>
      <c r="C2697" s="832" t="s">
        <v>64</v>
      </c>
      <c r="D2697" s="375" t="s">
        <v>406</v>
      </c>
      <c r="E2697" s="375" t="s">
        <v>717</v>
      </c>
      <c r="F2697" s="824">
        <v>0.34899999999999998</v>
      </c>
      <c r="G2697" s="375" t="s">
        <v>387</v>
      </c>
      <c r="H2697" s="375" t="s">
        <v>401</v>
      </c>
      <c r="I2697" s="378">
        <v>1.4811811875518119E-5</v>
      </c>
      <c r="J2697" s="375" t="s">
        <v>1023</v>
      </c>
      <c r="K2697" s="375" t="s">
        <v>477</v>
      </c>
      <c r="L2697" s="375" t="s">
        <v>1024</v>
      </c>
      <c r="M2697" s="375" t="s">
        <v>475</v>
      </c>
      <c r="N2697" s="831" t="s">
        <v>696</v>
      </c>
      <c r="U2697" s="862"/>
    </row>
    <row r="2698" spans="1:21" x14ac:dyDescent="0.4">
      <c r="A2698" s="428" t="s">
        <v>49</v>
      </c>
      <c r="B2698" s="375" t="s">
        <v>415</v>
      </c>
      <c r="C2698" s="832" t="s">
        <v>64</v>
      </c>
      <c r="D2698" s="375" t="s">
        <v>406</v>
      </c>
      <c r="E2698" s="375" t="s">
        <v>717</v>
      </c>
      <c r="F2698" s="824">
        <v>0.34899999999999998</v>
      </c>
      <c r="G2698" s="375" t="s">
        <v>388</v>
      </c>
      <c r="H2698" s="375" t="s">
        <v>401</v>
      </c>
      <c r="I2698" s="378">
        <v>1.1846175246406872E-4</v>
      </c>
      <c r="J2698" s="375" t="s">
        <v>1023</v>
      </c>
      <c r="K2698" s="375" t="s">
        <v>477</v>
      </c>
      <c r="L2698" s="375" t="s">
        <v>1024</v>
      </c>
      <c r="M2698" s="375" t="s">
        <v>475</v>
      </c>
      <c r="N2698" s="831" t="s">
        <v>696</v>
      </c>
      <c r="U2698" s="862"/>
    </row>
    <row r="2699" spans="1:21" x14ac:dyDescent="0.4">
      <c r="A2699" s="428" t="s">
        <v>49</v>
      </c>
      <c r="B2699" s="375" t="s">
        <v>415</v>
      </c>
      <c r="C2699" s="832" t="s">
        <v>64</v>
      </c>
      <c r="D2699" s="375" t="s">
        <v>406</v>
      </c>
      <c r="E2699" s="375" t="s">
        <v>717</v>
      </c>
      <c r="F2699" s="824">
        <v>0.34899999999999998</v>
      </c>
      <c r="G2699" s="375" t="s">
        <v>389</v>
      </c>
      <c r="H2699" s="375" t="s">
        <v>401</v>
      </c>
      <c r="I2699" s="378">
        <v>8.7382857965879795E-4</v>
      </c>
      <c r="J2699" s="375" t="s">
        <v>1023</v>
      </c>
      <c r="K2699" s="375" t="s">
        <v>477</v>
      </c>
      <c r="L2699" s="375" t="s">
        <v>1024</v>
      </c>
      <c r="M2699" s="375" t="s">
        <v>475</v>
      </c>
      <c r="N2699" s="831" t="s">
        <v>696</v>
      </c>
      <c r="U2699" s="862"/>
    </row>
    <row r="2700" spans="1:21" x14ac:dyDescent="0.4">
      <c r="A2700" s="428" t="s">
        <v>49</v>
      </c>
      <c r="B2700" s="375" t="s">
        <v>415</v>
      </c>
      <c r="C2700" s="832" t="s">
        <v>64</v>
      </c>
      <c r="D2700" s="375" t="s">
        <v>406</v>
      </c>
      <c r="E2700" s="375" t="s">
        <v>717</v>
      </c>
      <c r="F2700" s="824">
        <v>0.34899999999999998</v>
      </c>
      <c r="G2700" s="375" t="s">
        <v>390</v>
      </c>
      <c r="H2700" s="375" t="s">
        <v>401</v>
      </c>
      <c r="I2700" s="378">
        <v>2.2850223287961742E-4</v>
      </c>
      <c r="J2700" s="375" t="s">
        <v>1023</v>
      </c>
      <c r="K2700" s="375" t="s">
        <v>477</v>
      </c>
      <c r="L2700" s="375" t="s">
        <v>1024</v>
      </c>
      <c r="M2700" s="375" t="s">
        <v>475</v>
      </c>
      <c r="N2700" s="831" t="s">
        <v>696</v>
      </c>
      <c r="U2700" s="862"/>
    </row>
    <row r="2701" spans="1:21" x14ac:dyDescent="0.4">
      <c r="A2701" s="428" t="s">
        <v>49</v>
      </c>
      <c r="B2701" s="375" t="s">
        <v>415</v>
      </c>
      <c r="C2701" s="375" t="s">
        <v>64</v>
      </c>
      <c r="D2701" s="375" t="s">
        <v>406</v>
      </c>
      <c r="E2701" s="375" t="s">
        <v>717</v>
      </c>
      <c r="F2701" s="824">
        <v>0.34899999999999998</v>
      </c>
      <c r="G2701" s="375" t="s">
        <v>391</v>
      </c>
      <c r="H2701" s="375" t="s">
        <v>401</v>
      </c>
      <c r="I2701" s="378">
        <v>1.8023186292613952E-4</v>
      </c>
      <c r="J2701" s="375" t="s">
        <v>1023</v>
      </c>
      <c r="K2701" s="375" t="s">
        <v>477</v>
      </c>
      <c r="L2701" s="375" t="s">
        <v>1024</v>
      </c>
      <c r="M2701" s="375" t="s">
        <v>475</v>
      </c>
      <c r="N2701" s="831" t="s">
        <v>696</v>
      </c>
      <c r="U2701" s="862"/>
    </row>
    <row r="2702" spans="1:21" x14ac:dyDescent="0.4">
      <c r="A2702" s="428" t="s">
        <v>49</v>
      </c>
      <c r="B2702" s="375" t="s">
        <v>415</v>
      </c>
      <c r="C2702" s="375" t="s">
        <v>64</v>
      </c>
      <c r="D2702" s="375" t="s">
        <v>406</v>
      </c>
      <c r="E2702" s="375" t="s">
        <v>717</v>
      </c>
      <c r="F2702" s="824">
        <v>0.34899999999999998</v>
      </c>
      <c r="G2702" s="375" t="s">
        <v>392</v>
      </c>
      <c r="H2702" s="375" t="s">
        <v>401</v>
      </c>
      <c r="I2702" s="378">
        <v>2.8148292702354994E-3</v>
      </c>
      <c r="J2702" s="375" t="s">
        <v>1023</v>
      </c>
      <c r="K2702" s="375" t="s">
        <v>477</v>
      </c>
      <c r="L2702" s="375" t="s">
        <v>1024</v>
      </c>
      <c r="M2702" s="375" t="s">
        <v>475</v>
      </c>
      <c r="N2702" s="831" t="s">
        <v>696</v>
      </c>
      <c r="U2702" s="862"/>
    </row>
    <row r="2703" spans="1:21" x14ac:dyDescent="0.4">
      <c r="A2703" s="428" t="s">
        <v>49</v>
      </c>
      <c r="B2703" s="375" t="s">
        <v>415</v>
      </c>
      <c r="C2703" s="375" t="s">
        <v>64</v>
      </c>
      <c r="D2703" s="375" t="s">
        <v>406</v>
      </c>
      <c r="E2703" s="375" t="s">
        <v>717</v>
      </c>
      <c r="F2703" s="824">
        <v>0.34899999999999998</v>
      </c>
      <c r="G2703" s="375" t="s">
        <v>393</v>
      </c>
      <c r="H2703" s="375" t="s">
        <v>401</v>
      </c>
      <c r="I2703" s="378">
        <v>7.7443255292542101E-6</v>
      </c>
      <c r="J2703" s="375" t="s">
        <v>1023</v>
      </c>
      <c r="K2703" s="375" t="s">
        <v>477</v>
      </c>
      <c r="L2703" s="375" t="s">
        <v>1024</v>
      </c>
      <c r="M2703" s="375" t="s">
        <v>475</v>
      </c>
      <c r="N2703" s="831" t="s">
        <v>696</v>
      </c>
      <c r="U2703" s="862"/>
    </row>
    <row r="2704" spans="1:21" x14ac:dyDescent="0.4">
      <c r="A2704" s="428" t="s">
        <v>49</v>
      </c>
      <c r="B2704" s="375" t="s">
        <v>415</v>
      </c>
      <c r="C2704" s="375" t="s">
        <v>64</v>
      </c>
      <c r="D2704" s="375" t="s">
        <v>406</v>
      </c>
      <c r="E2704" s="375" t="s">
        <v>717</v>
      </c>
      <c r="F2704" s="824">
        <v>0.34899999999999998</v>
      </c>
      <c r="G2704" s="375" t="s">
        <v>394</v>
      </c>
      <c r="H2704" s="375" t="s">
        <v>401</v>
      </c>
      <c r="I2704" s="378">
        <v>1.4589473825753993E-5</v>
      </c>
      <c r="J2704" s="375" t="s">
        <v>1023</v>
      </c>
      <c r="K2704" s="375" t="s">
        <v>477</v>
      </c>
      <c r="L2704" s="375" t="s">
        <v>1024</v>
      </c>
      <c r="M2704" s="375" t="s">
        <v>475</v>
      </c>
      <c r="N2704" s="831" t="s">
        <v>696</v>
      </c>
      <c r="U2704" s="862"/>
    </row>
    <row r="2705" spans="1:21" x14ac:dyDescent="0.4">
      <c r="A2705" s="428" t="s">
        <v>49</v>
      </c>
      <c r="B2705" s="375" t="s">
        <v>415</v>
      </c>
      <c r="C2705" s="375" t="s">
        <v>64</v>
      </c>
      <c r="D2705" s="375" t="s">
        <v>406</v>
      </c>
      <c r="E2705" s="375" t="s">
        <v>717</v>
      </c>
      <c r="F2705" s="824">
        <v>0.34899999999999998</v>
      </c>
      <c r="G2705" s="375" t="s">
        <v>395</v>
      </c>
      <c r="H2705" s="375" t="s">
        <v>401</v>
      </c>
      <c r="I2705" s="378">
        <v>1.1288505074025222E-5</v>
      </c>
      <c r="J2705" s="375" t="s">
        <v>1023</v>
      </c>
      <c r="K2705" s="375" t="s">
        <v>477</v>
      </c>
      <c r="L2705" s="375" t="s">
        <v>1024</v>
      </c>
      <c r="M2705" s="375" t="s">
        <v>475</v>
      </c>
      <c r="N2705" s="831" t="s">
        <v>696</v>
      </c>
      <c r="U2705" s="862"/>
    </row>
    <row r="2706" spans="1:21" x14ac:dyDescent="0.4">
      <c r="A2706" s="428" t="s">
        <v>49</v>
      </c>
      <c r="B2706" s="375" t="s">
        <v>415</v>
      </c>
      <c r="C2706" s="375" t="s">
        <v>64</v>
      </c>
      <c r="D2706" s="375" t="s">
        <v>406</v>
      </c>
      <c r="E2706" s="375" t="s">
        <v>717</v>
      </c>
      <c r="F2706" s="824">
        <v>0.34899999999999998</v>
      </c>
      <c r="G2706" s="375" t="s">
        <v>396</v>
      </c>
      <c r="H2706" s="375" t="s">
        <v>401</v>
      </c>
      <c r="I2706" s="378">
        <v>1.5007889999503837E-5</v>
      </c>
      <c r="J2706" s="375" t="s">
        <v>1023</v>
      </c>
      <c r="K2706" s="375" t="s">
        <v>477</v>
      </c>
      <c r="L2706" s="375" t="s">
        <v>1024</v>
      </c>
      <c r="M2706" s="375" t="s">
        <v>475</v>
      </c>
      <c r="N2706" s="831" t="s">
        <v>696</v>
      </c>
      <c r="U2706" s="862"/>
    </row>
    <row r="2707" spans="1:21" x14ac:dyDescent="0.4">
      <c r="A2707" s="428" t="s">
        <v>49</v>
      </c>
      <c r="B2707" s="375" t="s">
        <v>415</v>
      </c>
      <c r="C2707" s="375" t="s">
        <v>64</v>
      </c>
      <c r="D2707" s="375" t="s">
        <v>406</v>
      </c>
      <c r="E2707" s="375" t="s">
        <v>717</v>
      </c>
      <c r="F2707" s="824">
        <v>0.34899999999999998</v>
      </c>
      <c r="G2707" s="375" t="s">
        <v>1025</v>
      </c>
      <c r="H2707" s="375" t="s">
        <v>401</v>
      </c>
      <c r="I2707" s="378">
        <v>1.2923244548549693</v>
      </c>
      <c r="J2707" s="375" t="s">
        <v>1023</v>
      </c>
      <c r="K2707" s="375" t="s">
        <v>477</v>
      </c>
      <c r="L2707" s="375" t="s">
        <v>1024</v>
      </c>
      <c r="M2707" s="375" t="s">
        <v>475</v>
      </c>
      <c r="N2707" s="831" t="s">
        <v>696</v>
      </c>
      <c r="U2707" s="862"/>
    </row>
    <row r="2708" spans="1:21" x14ac:dyDescent="0.4">
      <c r="A2708" s="428" t="s">
        <v>49</v>
      </c>
      <c r="B2708" s="375" t="s">
        <v>415</v>
      </c>
      <c r="C2708" s="375" t="s">
        <v>65</v>
      </c>
      <c r="D2708" s="375" t="s">
        <v>52</v>
      </c>
      <c r="E2708" s="375"/>
      <c r="F2708" s="824">
        <v>0.34300000000000003</v>
      </c>
      <c r="G2708" s="375" t="s">
        <v>387</v>
      </c>
      <c r="H2708" s="375" t="s">
        <v>400</v>
      </c>
      <c r="I2708" s="763">
        <v>1.8000004265178062E-5</v>
      </c>
      <c r="J2708" s="375" t="s">
        <v>1023</v>
      </c>
      <c r="K2708" s="375" t="s">
        <v>477</v>
      </c>
      <c r="L2708" s="375" t="s">
        <v>1024</v>
      </c>
      <c r="M2708" s="375" t="s">
        <v>475</v>
      </c>
      <c r="N2708" s="831" t="s">
        <v>929</v>
      </c>
      <c r="U2708" s="862"/>
    </row>
    <row r="2709" spans="1:21" x14ac:dyDescent="0.4">
      <c r="A2709" s="428" t="s">
        <v>49</v>
      </c>
      <c r="B2709" s="375" t="s">
        <v>415</v>
      </c>
      <c r="C2709" s="375" t="s">
        <v>65</v>
      </c>
      <c r="D2709" s="375" t="s">
        <v>52</v>
      </c>
      <c r="E2709" s="375"/>
      <c r="F2709" s="824">
        <v>0.34300000000000003</v>
      </c>
      <c r="G2709" s="375" t="s">
        <v>388</v>
      </c>
      <c r="H2709" s="375" t="s">
        <v>400</v>
      </c>
      <c r="I2709" s="763">
        <v>1.4700003483228752E-4</v>
      </c>
      <c r="J2709" s="375" t="s">
        <v>1023</v>
      </c>
      <c r="K2709" s="375" t="s">
        <v>477</v>
      </c>
      <c r="L2709" s="375" t="s">
        <v>1024</v>
      </c>
      <c r="M2709" s="375" t="s">
        <v>475</v>
      </c>
      <c r="N2709" s="831" t="s">
        <v>929</v>
      </c>
      <c r="U2709" s="862"/>
    </row>
    <row r="2710" spans="1:21" x14ac:dyDescent="0.4">
      <c r="A2710" s="428" t="s">
        <v>49</v>
      </c>
      <c r="B2710" s="375" t="s">
        <v>415</v>
      </c>
      <c r="C2710" s="375" t="s">
        <v>65</v>
      </c>
      <c r="D2710" s="375" t="s">
        <v>52</v>
      </c>
      <c r="E2710" s="375"/>
      <c r="F2710" s="824">
        <v>0.34300000000000003</v>
      </c>
      <c r="G2710" s="375" t="s">
        <v>389</v>
      </c>
      <c r="H2710" s="375" t="s">
        <v>400</v>
      </c>
      <c r="I2710" s="763">
        <v>1.4720003487967836E-3</v>
      </c>
      <c r="J2710" s="375" t="s">
        <v>1023</v>
      </c>
      <c r="K2710" s="375" t="s">
        <v>477</v>
      </c>
      <c r="L2710" s="375" t="s">
        <v>1024</v>
      </c>
      <c r="M2710" s="375" t="s">
        <v>475</v>
      </c>
      <c r="N2710" s="831" t="s">
        <v>929</v>
      </c>
      <c r="U2710" s="862"/>
    </row>
    <row r="2711" spans="1:21" x14ac:dyDescent="0.4">
      <c r="A2711" s="428" t="s">
        <v>49</v>
      </c>
      <c r="B2711" s="375" t="s">
        <v>415</v>
      </c>
      <c r="C2711" s="375" t="s">
        <v>65</v>
      </c>
      <c r="D2711" s="375" t="s">
        <v>52</v>
      </c>
      <c r="E2711" s="375"/>
      <c r="F2711" s="824">
        <v>0.34300000000000003</v>
      </c>
      <c r="G2711" s="375" t="s">
        <v>390</v>
      </c>
      <c r="H2711" s="375" t="s">
        <v>400</v>
      </c>
      <c r="I2711" s="763">
        <v>1.8600004407350664E-4</v>
      </c>
      <c r="J2711" s="375" t="s">
        <v>1023</v>
      </c>
      <c r="K2711" s="375" t="s">
        <v>477</v>
      </c>
      <c r="L2711" s="375" t="s">
        <v>1024</v>
      </c>
      <c r="M2711" s="375" t="s">
        <v>475</v>
      </c>
      <c r="N2711" s="831" t="s">
        <v>929</v>
      </c>
      <c r="U2711" s="862"/>
    </row>
    <row r="2712" spans="1:21" x14ac:dyDescent="0.4">
      <c r="A2712" s="428" t="s">
        <v>49</v>
      </c>
      <c r="B2712" s="375" t="s">
        <v>415</v>
      </c>
      <c r="C2712" s="375" t="s">
        <v>65</v>
      </c>
      <c r="D2712" s="375" t="s">
        <v>52</v>
      </c>
      <c r="E2712" s="375"/>
      <c r="F2712" s="824">
        <v>0.34300000000000003</v>
      </c>
      <c r="G2712" s="375" t="s">
        <v>391</v>
      </c>
      <c r="H2712" s="375" t="s">
        <v>400</v>
      </c>
      <c r="I2712" s="763">
        <v>1.6100003814964825E-4</v>
      </c>
      <c r="J2712" s="375" t="s">
        <v>1023</v>
      </c>
      <c r="K2712" s="375" t="s">
        <v>477</v>
      </c>
      <c r="L2712" s="375" t="s">
        <v>1024</v>
      </c>
      <c r="M2712" s="375" t="s">
        <v>475</v>
      </c>
      <c r="N2712" s="831" t="s">
        <v>929</v>
      </c>
      <c r="U2712" s="862"/>
    </row>
    <row r="2713" spans="1:21" x14ac:dyDescent="0.4">
      <c r="A2713" s="428" t="s">
        <v>49</v>
      </c>
      <c r="B2713" s="375" t="s">
        <v>415</v>
      </c>
      <c r="C2713" s="375" t="s">
        <v>65</v>
      </c>
      <c r="D2713" s="375" t="s">
        <v>52</v>
      </c>
      <c r="E2713" s="375"/>
      <c r="F2713" s="824">
        <v>0.34300000000000003</v>
      </c>
      <c r="G2713" s="375" t="s">
        <v>392</v>
      </c>
      <c r="H2713" s="375" t="s">
        <v>400</v>
      </c>
      <c r="I2713" s="763">
        <v>3.0430007210520468E-3</v>
      </c>
      <c r="J2713" s="375" t="s">
        <v>1023</v>
      </c>
      <c r="K2713" s="375" t="s">
        <v>477</v>
      </c>
      <c r="L2713" s="375" t="s">
        <v>1024</v>
      </c>
      <c r="M2713" s="375" t="s">
        <v>475</v>
      </c>
      <c r="N2713" s="831" t="s">
        <v>929</v>
      </c>
      <c r="U2713" s="862"/>
    </row>
    <row r="2714" spans="1:21" x14ac:dyDescent="0.4">
      <c r="A2714" s="428" t="s">
        <v>49</v>
      </c>
      <c r="B2714" s="375" t="s">
        <v>415</v>
      </c>
      <c r="C2714" s="375" t="s">
        <v>65</v>
      </c>
      <c r="D2714" s="375" t="s">
        <v>52</v>
      </c>
      <c r="E2714" s="375"/>
      <c r="F2714" s="824">
        <v>0.34300000000000003</v>
      </c>
      <c r="G2714" s="375" t="s">
        <v>393</v>
      </c>
      <c r="H2714" s="375" t="s">
        <v>400</v>
      </c>
      <c r="I2714" s="763">
        <v>6.9230016404348731E-6</v>
      </c>
      <c r="J2714" s="375" t="s">
        <v>1023</v>
      </c>
      <c r="K2714" s="375" t="s">
        <v>477</v>
      </c>
      <c r="L2714" s="375" t="s">
        <v>1024</v>
      </c>
      <c r="M2714" s="375" t="s">
        <v>475</v>
      </c>
      <c r="N2714" s="831" t="s">
        <v>929</v>
      </c>
      <c r="U2714" s="862"/>
    </row>
    <row r="2715" spans="1:21" x14ac:dyDescent="0.4">
      <c r="A2715" s="428" t="s">
        <v>49</v>
      </c>
      <c r="B2715" s="375" t="s">
        <v>415</v>
      </c>
      <c r="C2715" s="375" t="s">
        <v>65</v>
      </c>
      <c r="D2715" s="375" t="s">
        <v>52</v>
      </c>
      <c r="E2715" s="375"/>
      <c r="F2715" s="824">
        <v>0.34300000000000003</v>
      </c>
      <c r="G2715" s="375" t="s">
        <v>394</v>
      </c>
      <c r="H2715" s="375" t="s">
        <v>400</v>
      </c>
      <c r="I2715" s="763">
        <v>1.3041003090121508E-5</v>
      </c>
      <c r="J2715" s="375" t="s">
        <v>1023</v>
      </c>
      <c r="K2715" s="375" t="s">
        <v>477</v>
      </c>
      <c r="L2715" s="375" t="s">
        <v>1024</v>
      </c>
      <c r="M2715" s="375" t="s">
        <v>475</v>
      </c>
      <c r="N2715" s="831" t="s">
        <v>929</v>
      </c>
      <c r="U2715" s="862"/>
    </row>
    <row r="2716" spans="1:21" x14ac:dyDescent="0.4">
      <c r="A2716" s="428" t="s">
        <v>49</v>
      </c>
      <c r="B2716" s="375" t="s">
        <v>415</v>
      </c>
      <c r="C2716" s="375" t="s">
        <v>65</v>
      </c>
      <c r="D2716" s="375" t="s">
        <v>52</v>
      </c>
      <c r="E2716" s="375"/>
      <c r="F2716" s="824">
        <v>0.34300000000000003</v>
      </c>
      <c r="G2716" s="375" t="s">
        <v>395</v>
      </c>
      <c r="H2716" s="375" t="s">
        <v>400</v>
      </c>
      <c r="I2716" s="763">
        <v>1.000000236954337E-5</v>
      </c>
      <c r="J2716" s="375" t="s">
        <v>1023</v>
      </c>
      <c r="K2716" s="375" t="s">
        <v>477</v>
      </c>
      <c r="L2716" s="375" t="s">
        <v>1024</v>
      </c>
      <c r="M2716" s="375" t="s">
        <v>475</v>
      </c>
      <c r="N2716" s="831" t="s">
        <v>929</v>
      </c>
      <c r="U2716" s="862"/>
    </row>
    <row r="2717" spans="1:21" x14ac:dyDescent="0.4">
      <c r="A2717" s="428" t="s">
        <v>49</v>
      </c>
      <c r="B2717" s="375" t="s">
        <v>415</v>
      </c>
      <c r="C2717" s="375" t="s">
        <v>65</v>
      </c>
      <c r="D2717" s="375" t="s">
        <v>52</v>
      </c>
      <c r="E2717" s="375"/>
      <c r="F2717" s="824">
        <v>0.34300000000000003</v>
      </c>
      <c r="G2717" s="375" t="s">
        <v>396</v>
      </c>
      <c r="H2717" s="375" t="s">
        <v>400</v>
      </c>
      <c r="I2717" s="763">
        <v>1.6000003791269388E-5</v>
      </c>
      <c r="J2717" s="375" t="s">
        <v>1023</v>
      </c>
      <c r="K2717" s="375" t="s">
        <v>477</v>
      </c>
      <c r="L2717" s="375" t="s">
        <v>1024</v>
      </c>
      <c r="M2717" s="375" t="s">
        <v>475</v>
      </c>
      <c r="N2717" s="831" t="s">
        <v>929</v>
      </c>
      <c r="U2717" s="862"/>
    </row>
    <row r="2718" spans="1:21" x14ac:dyDescent="0.4">
      <c r="A2718" s="428" t="s">
        <v>49</v>
      </c>
      <c r="B2718" s="375" t="s">
        <v>415</v>
      </c>
      <c r="C2718" s="375" t="s">
        <v>65</v>
      </c>
      <c r="D2718" s="375" t="s">
        <v>52</v>
      </c>
      <c r="E2718" s="375"/>
      <c r="F2718" s="824">
        <v>0.34300000000000003</v>
      </c>
      <c r="G2718" s="375" t="s">
        <v>1025</v>
      </c>
      <c r="H2718" s="375" t="s">
        <v>400</v>
      </c>
      <c r="I2718" s="763">
        <v>1.3137794471668276</v>
      </c>
      <c r="J2718" s="375" t="s">
        <v>1023</v>
      </c>
      <c r="K2718" s="375" t="s">
        <v>477</v>
      </c>
      <c r="L2718" s="375" t="s">
        <v>1024</v>
      </c>
      <c r="M2718" s="375" t="s">
        <v>475</v>
      </c>
      <c r="N2718" s="831" t="s">
        <v>929</v>
      </c>
      <c r="U2718" s="862"/>
    </row>
    <row r="2719" spans="1:21" x14ac:dyDescent="0.4">
      <c r="A2719" s="428" t="s">
        <v>49</v>
      </c>
      <c r="B2719" s="375" t="s">
        <v>415</v>
      </c>
      <c r="C2719" s="375" t="s">
        <v>65</v>
      </c>
      <c r="D2719" s="375" t="s">
        <v>52</v>
      </c>
      <c r="E2719" s="375"/>
      <c r="F2719" s="824">
        <v>0.34300000000000003</v>
      </c>
      <c r="G2719" s="375" t="s">
        <v>387</v>
      </c>
      <c r="H2719" s="375" t="s">
        <v>401</v>
      </c>
      <c r="I2719" s="378">
        <v>1.8811812823335467E-5</v>
      </c>
      <c r="J2719" s="375" t="s">
        <v>1023</v>
      </c>
      <c r="K2719" s="375" t="s">
        <v>477</v>
      </c>
      <c r="L2719" s="375" t="s">
        <v>1024</v>
      </c>
      <c r="M2719" s="375" t="s">
        <v>475</v>
      </c>
      <c r="N2719" s="831" t="s">
        <v>933</v>
      </c>
      <c r="U2719" s="862"/>
    </row>
    <row r="2720" spans="1:21" x14ac:dyDescent="0.4">
      <c r="A2720" s="428" t="s">
        <v>49</v>
      </c>
      <c r="B2720" s="375" t="s">
        <v>415</v>
      </c>
      <c r="C2720" s="375" t="s">
        <v>65</v>
      </c>
      <c r="D2720" s="375" t="s">
        <v>52</v>
      </c>
      <c r="E2720" s="375"/>
      <c r="F2720" s="824">
        <v>0.34300000000000003</v>
      </c>
      <c r="G2720" s="375" t="s">
        <v>388</v>
      </c>
      <c r="H2720" s="375" t="s">
        <v>401</v>
      </c>
      <c r="I2720" s="378">
        <v>1.5246176052051614E-4</v>
      </c>
      <c r="J2720" s="375" t="s">
        <v>1023</v>
      </c>
      <c r="K2720" s="375" t="s">
        <v>477</v>
      </c>
      <c r="L2720" s="375" t="s">
        <v>1024</v>
      </c>
      <c r="M2720" s="375" t="s">
        <v>475</v>
      </c>
      <c r="N2720" s="831" t="s">
        <v>933</v>
      </c>
      <c r="U2720" s="862"/>
    </row>
    <row r="2721" spans="1:21" x14ac:dyDescent="0.4">
      <c r="A2721" s="428" t="s">
        <v>49</v>
      </c>
      <c r="B2721" s="375" t="s">
        <v>415</v>
      </c>
      <c r="C2721" s="375" t="s">
        <v>65</v>
      </c>
      <c r="D2721" s="375" t="s">
        <v>52</v>
      </c>
      <c r="E2721" s="375"/>
      <c r="F2721" s="824">
        <v>0.34300000000000003</v>
      </c>
      <c r="G2721" s="375" t="s">
        <v>389</v>
      </c>
      <c r="H2721" s="375" t="s">
        <v>401</v>
      </c>
      <c r="I2721" s="378">
        <v>1.4728287215944457E-3</v>
      </c>
      <c r="J2721" s="375" t="s">
        <v>1023</v>
      </c>
      <c r="K2721" s="375" t="s">
        <v>477</v>
      </c>
      <c r="L2721" s="375" t="s">
        <v>1024</v>
      </c>
      <c r="M2721" s="375" t="s">
        <v>475</v>
      </c>
      <c r="N2721" s="831" t="s">
        <v>933</v>
      </c>
      <c r="U2721" s="862"/>
    </row>
    <row r="2722" spans="1:21" x14ac:dyDescent="0.4">
      <c r="A2722" s="428" t="s">
        <v>49</v>
      </c>
      <c r="B2722" s="375" t="s">
        <v>415</v>
      </c>
      <c r="C2722" s="375" t="s">
        <v>65</v>
      </c>
      <c r="D2722" s="375" t="s">
        <v>52</v>
      </c>
      <c r="E2722" s="375"/>
      <c r="F2722" s="824">
        <v>0.34300000000000003</v>
      </c>
      <c r="G2722" s="375" t="s">
        <v>390</v>
      </c>
      <c r="H2722" s="375" t="s">
        <v>401</v>
      </c>
      <c r="I2722" s="378">
        <v>1.8650222292753525E-4</v>
      </c>
      <c r="J2722" s="375" t="s">
        <v>1023</v>
      </c>
      <c r="K2722" s="375" t="s">
        <v>477</v>
      </c>
      <c r="L2722" s="375" t="s">
        <v>1024</v>
      </c>
      <c r="M2722" s="375" t="s">
        <v>475</v>
      </c>
      <c r="N2722" s="831" t="s">
        <v>933</v>
      </c>
      <c r="U2722" s="862"/>
    </row>
    <row r="2723" spans="1:21" x14ac:dyDescent="0.4">
      <c r="A2723" s="428" t="s">
        <v>49</v>
      </c>
      <c r="B2723" s="375" t="s">
        <v>415</v>
      </c>
      <c r="C2723" s="375" t="s">
        <v>65</v>
      </c>
      <c r="D2723" s="375" t="s">
        <v>52</v>
      </c>
      <c r="E2723" s="375"/>
      <c r="F2723" s="824">
        <v>0.34300000000000003</v>
      </c>
      <c r="G2723" s="375" t="s">
        <v>391</v>
      </c>
      <c r="H2723" s="375" t="s">
        <v>401</v>
      </c>
      <c r="I2723" s="378">
        <v>1.6123185842400716E-4</v>
      </c>
      <c r="J2723" s="375" t="s">
        <v>1023</v>
      </c>
      <c r="K2723" s="375" t="s">
        <v>477</v>
      </c>
      <c r="L2723" s="375" t="s">
        <v>1024</v>
      </c>
      <c r="M2723" s="375" t="s">
        <v>475</v>
      </c>
      <c r="N2723" s="831" t="s">
        <v>933</v>
      </c>
      <c r="U2723" s="862"/>
    </row>
    <row r="2724" spans="1:21" x14ac:dyDescent="0.4">
      <c r="A2724" s="428" t="s">
        <v>49</v>
      </c>
      <c r="B2724" s="375" t="s">
        <v>415</v>
      </c>
      <c r="C2724" s="375" t="s">
        <v>65</v>
      </c>
      <c r="D2724" s="375" t="s">
        <v>52</v>
      </c>
      <c r="E2724" s="375"/>
      <c r="F2724" s="824">
        <v>0.34300000000000003</v>
      </c>
      <c r="G2724" s="375" t="s">
        <v>392</v>
      </c>
      <c r="H2724" s="375" t="s">
        <v>401</v>
      </c>
      <c r="I2724" s="378">
        <v>3.0458293249719507E-3</v>
      </c>
      <c r="J2724" s="375" t="s">
        <v>1023</v>
      </c>
      <c r="K2724" s="375" t="s">
        <v>477</v>
      </c>
      <c r="L2724" s="375" t="s">
        <v>1024</v>
      </c>
      <c r="M2724" s="375" t="s">
        <v>475</v>
      </c>
      <c r="N2724" s="831" t="s">
        <v>933</v>
      </c>
      <c r="U2724" s="862"/>
    </row>
    <row r="2725" spans="1:21" x14ac:dyDescent="0.4">
      <c r="A2725" s="428" t="s">
        <v>49</v>
      </c>
      <c r="B2725" s="375" t="s">
        <v>415</v>
      </c>
      <c r="C2725" s="375" t="s">
        <v>65</v>
      </c>
      <c r="D2725" s="375" t="s">
        <v>52</v>
      </c>
      <c r="E2725" s="375"/>
      <c r="F2725" s="824">
        <v>0.34300000000000003</v>
      </c>
      <c r="G2725" s="375" t="s">
        <v>393</v>
      </c>
      <c r="H2725" s="375" t="s">
        <v>401</v>
      </c>
      <c r="I2725" s="378">
        <v>6.927325335662516E-6</v>
      </c>
      <c r="J2725" s="375" t="s">
        <v>1023</v>
      </c>
      <c r="K2725" s="375" t="s">
        <v>477</v>
      </c>
      <c r="L2725" s="375" t="s">
        <v>1024</v>
      </c>
      <c r="M2725" s="375" t="s">
        <v>475</v>
      </c>
      <c r="N2725" s="831" t="s">
        <v>933</v>
      </c>
      <c r="U2725" s="862"/>
    </row>
    <row r="2726" spans="1:21" x14ac:dyDescent="0.4">
      <c r="A2726" s="428" t="s">
        <v>49</v>
      </c>
      <c r="B2726" s="375" t="s">
        <v>415</v>
      </c>
      <c r="C2726" s="375" t="s">
        <v>65</v>
      </c>
      <c r="D2726" s="375" t="s">
        <v>52</v>
      </c>
      <c r="E2726" s="375"/>
      <c r="F2726" s="824">
        <v>0.34300000000000003</v>
      </c>
      <c r="G2726" s="375" t="s">
        <v>394</v>
      </c>
      <c r="H2726" s="375" t="s">
        <v>401</v>
      </c>
      <c r="I2726" s="378">
        <v>1.3050473461081271E-5</v>
      </c>
      <c r="J2726" s="375" t="s">
        <v>1023</v>
      </c>
      <c r="K2726" s="375" t="s">
        <v>477</v>
      </c>
      <c r="L2726" s="375" t="s">
        <v>1024</v>
      </c>
      <c r="M2726" s="375" t="s">
        <v>475</v>
      </c>
      <c r="N2726" s="831" t="s">
        <v>933</v>
      </c>
      <c r="U2726" s="862"/>
    </row>
    <row r="2727" spans="1:21" x14ac:dyDescent="0.4">
      <c r="A2727" s="428" t="s">
        <v>49</v>
      </c>
      <c r="B2727" s="375" t="s">
        <v>415</v>
      </c>
      <c r="C2727" s="375" t="s">
        <v>65</v>
      </c>
      <c r="D2727" s="375" t="s">
        <v>52</v>
      </c>
      <c r="E2727" s="375"/>
      <c r="F2727" s="824">
        <v>0.34300000000000003</v>
      </c>
      <c r="G2727" s="375" t="s">
        <v>395</v>
      </c>
      <c r="H2727" s="375" t="s">
        <v>401</v>
      </c>
      <c r="I2727" s="378">
        <v>1.1288505074025222E-5</v>
      </c>
      <c r="J2727" s="375" t="s">
        <v>1023</v>
      </c>
      <c r="K2727" s="375" t="s">
        <v>477</v>
      </c>
      <c r="L2727" s="375" t="s">
        <v>1024</v>
      </c>
      <c r="M2727" s="375" t="s">
        <v>475</v>
      </c>
      <c r="N2727" s="831" t="s">
        <v>933</v>
      </c>
      <c r="U2727" s="862"/>
    </row>
    <row r="2728" spans="1:21" x14ac:dyDescent="0.4">
      <c r="A2728" s="428" t="s">
        <v>49</v>
      </c>
      <c r="B2728" s="375" t="s">
        <v>415</v>
      </c>
      <c r="C2728" s="375" t="s">
        <v>65</v>
      </c>
      <c r="D2728" s="375" t="s">
        <v>52</v>
      </c>
      <c r="E2728" s="375"/>
      <c r="F2728" s="824">
        <v>0.34300000000000003</v>
      </c>
      <c r="G2728" s="375" t="s">
        <v>396</v>
      </c>
      <c r="H2728" s="375" t="s">
        <v>401</v>
      </c>
      <c r="I2728" s="378">
        <v>1.6007890236458171E-5</v>
      </c>
      <c r="J2728" s="375" t="s">
        <v>1023</v>
      </c>
      <c r="K2728" s="375" t="s">
        <v>477</v>
      </c>
      <c r="L2728" s="375" t="s">
        <v>1024</v>
      </c>
      <c r="M2728" s="375" t="s">
        <v>475</v>
      </c>
      <c r="N2728" s="831" t="s">
        <v>933</v>
      </c>
      <c r="U2728" s="862"/>
    </row>
    <row r="2729" spans="1:21" x14ac:dyDescent="0.4">
      <c r="A2729" s="428" t="s">
        <v>49</v>
      </c>
      <c r="B2729" s="375" t="s">
        <v>415</v>
      </c>
      <c r="C2729" s="375" t="s">
        <v>65</v>
      </c>
      <c r="D2729" s="375" t="s">
        <v>52</v>
      </c>
      <c r="E2729" s="375"/>
      <c r="F2729" s="824">
        <v>0.34300000000000003</v>
      </c>
      <c r="G2729" s="375" t="s">
        <v>1025</v>
      </c>
      <c r="H2729" s="375" t="s">
        <v>401</v>
      </c>
      <c r="I2729" s="378">
        <v>1.3148310489819228</v>
      </c>
      <c r="J2729" s="375" t="s">
        <v>1023</v>
      </c>
      <c r="K2729" s="375" t="s">
        <v>477</v>
      </c>
      <c r="L2729" s="375" t="s">
        <v>1024</v>
      </c>
      <c r="M2729" s="375" t="s">
        <v>475</v>
      </c>
      <c r="N2729" s="831" t="s">
        <v>933</v>
      </c>
      <c r="U2729" s="862"/>
    </row>
    <row r="2730" spans="1:21" x14ac:dyDescent="0.4">
      <c r="A2730" s="428" t="s">
        <v>49</v>
      </c>
      <c r="B2730" s="375" t="s">
        <v>415</v>
      </c>
      <c r="C2730" s="375" t="s">
        <v>65</v>
      </c>
      <c r="D2730" s="375" t="s">
        <v>53</v>
      </c>
      <c r="E2730" s="375"/>
      <c r="F2730" s="824">
        <v>0.39</v>
      </c>
      <c r="G2730" s="375" t="s">
        <v>387</v>
      </c>
      <c r="H2730" s="375" t="s">
        <v>400</v>
      </c>
      <c r="I2730" s="763">
        <v>9.0000021325890313E-7</v>
      </c>
      <c r="J2730" s="375" t="s">
        <v>1023</v>
      </c>
      <c r="K2730" s="375" t="s">
        <v>477</v>
      </c>
      <c r="L2730" s="375" t="s">
        <v>1024</v>
      </c>
      <c r="M2730" s="375" t="s">
        <v>475</v>
      </c>
      <c r="N2730" s="831" t="s">
        <v>692</v>
      </c>
      <c r="U2730" s="862"/>
    </row>
    <row r="2731" spans="1:21" x14ac:dyDescent="0.4">
      <c r="A2731" s="428" t="s">
        <v>49</v>
      </c>
      <c r="B2731" s="375" t="s">
        <v>415</v>
      </c>
      <c r="C2731" s="375" t="s">
        <v>65</v>
      </c>
      <c r="D2731" s="375" t="s">
        <v>53</v>
      </c>
      <c r="E2731" s="375"/>
      <c r="F2731" s="824">
        <v>0.39</v>
      </c>
      <c r="G2731" s="375" t="s">
        <v>388</v>
      </c>
      <c r="H2731" s="375" t="s">
        <v>400</v>
      </c>
      <c r="I2731" s="763">
        <v>1.5100003578010487E-5</v>
      </c>
      <c r="J2731" s="375" t="s">
        <v>1023</v>
      </c>
      <c r="K2731" s="375" t="s">
        <v>477</v>
      </c>
      <c r="L2731" s="375" t="s">
        <v>1024</v>
      </c>
      <c r="M2731" s="375" t="s">
        <v>475</v>
      </c>
      <c r="N2731" s="831" t="s">
        <v>692</v>
      </c>
      <c r="U2731" s="862"/>
    </row>
    <row r="2732" spans="1:21" x14ac:dyDescent="0.4">
      <c r="A2732" s="428" t="s">
        <v>49</v>
      </c>
      <c r="B2732" s="375" t="s">
        <v>415</v>
      </c>
      <c r="C2732" s="375" t="s">
        <v>65</v>
      </c>
      <c r="D2732" s="375" t="s">
        <v>53</v>
      </c>
      <c r="E2732" s="375"/>
      <c r="F2732" s="824">
        <v>0.39</v>
      </c>
      <c r="G2732" s="375" t="s">
        <v>389</v>
      </c>
      <c r="H2732" s="375" t="s">
        <v>400</v>
      </c>
      <c r="I2732" s="763">
        <v>2.3500005568426909E-4</v>
      </c>
      <c r="J2732" s="375" t="s">
        <v>1023</v>
      </c>
      <c r="K2732" s="375" t="s">
        <v>477</v>
      </c>
      <c r="L2732" s="375" t="s">
        <v>1024</v>
      </c>
      <c r="M2732" s="375" t="s">
        <v>475</v>
      </c>
      <c r="N2732" s="831" t="s">
        <v>692</v>
      </c>
      <c r="U2732" s="862"/>
    </row>
    <row r="2733" spans="1:21" x14ac:dyDescent="0.4">
      <c r="A2733" s="428" t="s">
        <v>49</v>
      </c>
      <c r="B2733" s="375" t="s">
        <v>415</v>
      </c>
      <c r="C2733" s="375" t="s">
        <v>65</v>
      </c>
      <c r="D2733" s="375" t="s">
        <v>53</v>
      </c>
      <c r="E2733" s="375"/>
      <c r="F2733" s="824">
        <v>0.39</v>
      </c>
      <c r="G2733" s="375" t="s">
        <v>390</v>
      </c>
      <c r="H2733" s="375" t="s">
        <v>400</v>
      </c>
      <c r="I2733" s="763">
        <v>2.8400006729503167E-5</v>
      </c>
      <c r="J2733" s="375" t="s">
        <v>1023</v>
      </c>
      <c r="K2733" s="375" t="s">
        <v>477</v>
      </c>
      <c r="L2733" s="375" t="s">
        <v>1024</v>
      </c>
      <c r="M2733" s="375" t="s">
        <v>475</v>
      </c>
      <c r="N2733" s="831" t="s">
        <v>692</v>
      </c>
      <c r="U2733" s="862"/>
    </row>
    <row r="2734" spans="1:21" x14ac:dyDescent="0.4">
      <c r="A2734" s="428" t="s">
        <v>49</v>
      </c>
      <c r="B2734" s="375" t="s">
        <v>415</v>
      </c>
      <c r="C2734" s="375" t="s">
        <v>65</v>
      </c>
      <c r="D2734" s="375" t="s">
        <v>53</v>
      </c>
      <c r="E2734" s="375"/>
      <c r="F2734" s="824">
        <v>0.39</v>
      </c>
      <c r="G2734" s="375" t="s">
        <v>391</v>
      </c>
      <c r="H2734" s="375" t="s">
        <v>400</v>
      </c>
      <c r="I2734" s="763">
        <v>8.2700019596123672E-6</v>
      </c>
      <c r="J2734" s="375" t="s">
        <v>1023</v>
      </c>
      <c r="K2734" s="375" t="s">
        <v>477</v>
      </c>
      <c r="L2734" s="375" t="s">
        <v>1024</v>
      </c>
      <c r="M2734" s="375" t="s">
        <v>475</v>
      </c>
      <c r="N2734" s="831" t="s">
        <v>692</v>
      </c>
      <c r="U2734" s="862"/>
    </row>
    <row r="2735" spans="1:21" x14ac:dyDescent="0.4">
      <c r="A2735" s="428" t="s">
        <v>49</v>
      </c>
      <c r="B2735" s="375" t="s">
        <v>415</v>
      </c>
      <c r="C2735" s="375" t="s">
        <v>65</v>
      </c>
      <c r="D2735" s="375" t="s">
        <v>53</v>
      </c>
      <c r="E2735" s="375"/>
      <c r="F2735" s="824">
        <v>0.39</v>
      </c>
      <c r="G2735" s="375" t="s">
        <v>392</v>
      </c>
      <c r="H2735" s="375" t="s">
        <v>400</v>
      </c>
      <c r="I2735" s="763">
        <v>4.910001163445794E-6</v>
      </c>
      <c r="J2735" s="375" t="s">
        <v>1023</v>
      </c>
      <c r="K2735" s="375" t="s">
        <v>477</v>
      </c>
      <c r="L2735" s="375" t="s">
        <v>1024</v>
      </c>
      <c r="M2735" s="375" t="s">
        <v>475</v>
      </c>
      <c r="N2735" s="831" t="s">
        <v>692</v>
      </c>
      <c r="U2735" s="862"/>
    </row>
    <row r="2736" spans="1:21" x14ac:dyDescent="0.4">
      <c r="A2736" s="428" t="s">
        <v>49</v>
      </c>
      <c r="B2736" s="375" t="s">
        <v>415</v>
      </c>
      <c r="C2736" s="375" t="s">
        <v>65</v>
      </c>
      <c r="D2736" s="375" t="s">
        <v>53</v>
      </c>
      <c r="E2736" s="375"/>
      <c r="F2736" s="824">
        <v>0.39</v>
      </c>
      <c r="G2736" s="375" t="s">
        <v>393</v>
      </c>
      <c r="H2736" s="375" t="s">
        <v>400</v>
      </c>
      <c r="I2736" s="763">
        <v>3.5561008426333167E-7</v>
      </c>
      <c r="J2736" s="375" t="s">
        <v>1023</v>
      </c>
      <c r="K2736" s="375" t="s">
        <v>477</v>
      </c>
      <c r="L2736" s="375" t="s">
        <v>1024</v>
      </c>
      <c r="M2736" s="375" t="s">
        <v>475</v>
      </c>
      <c r="N2736" s="831" t="s">
        <v>692</v>
      </c>
      <c r="U2736" s="862"/>
    </row>
    <row r="2737" spans="1:21" x14ac:dyDescent="0.4">
      <c r="A2737" s="428" t="s">
        <v>49</v>
      </c>
      <c r="B2737" s="375" t="s">
        <v>415</v>
      </c>
      <c r="C2737" s="375" t="s">
        <v>65</v>
      </c>
      <c r="D2737" s="375" t="s">
        <v>53</v>
      </c>
      <c r="E2737" s="375"/>
      <c r="F2737" s="824">
        <v>0.39</v>
      </c>
      <c r="G2737" s="375" t="s">
        <v>394</v>
      </c>
      <c r="H2737" s="375" t="s">
        <v>400</v>
      </c>
      <c r="I2737" s="763">
        <v>6.6987015872860153E-7</v>
      </c>
      <c r="J2737" s="375" t="s">
        <v>1023</v>
      </c>
      <c r="K2737" s="375" t="s">
        <v>477</v>
      </c>
      <c r="L2737" s="375" t="s">
        <v>1024</v>
      </c>
      <c r="M2737" s="375" t="s">
        <v>475</v>
      </c>
      <c r="N2737" s="831" t="s">
        <v>692</v>
      </c>
      <c r="U2737" s="862"/>
    </row>
    <row r="2738" spans="1:21" x14ac:dyDescent="0.4">
      <c r="A2738" s="428" t="s">
        <v>49</v>
      </c>
      <c r="B2738" s="375" t="s">
        <v>415</v>
      </c>
      <c r="C2738" s="375" t="s">
        <v>65</v>
      </c>
      <c r="D2738" s="375" t="s">
        <v>53</v>
      </c>
      <c r="E2738" s="375"/>
      <c r="F2738" s="824">
        <v>0.39</v>
      </c>
      <c r="G2738" s="375" t="s">
        <v>395</v>
      </c>
      <c r="H2738" s="375" t="s">
        <v>400</v>
      </c>
      <c r="I2738" s="763">
        <v>9.0000021325890309E-6</v>
      </c>
      <c r="J2738" s="375" t="s">
        <v>1023</v>
      </c>
      <c r="K2738" s="375" t="s">
        <v>477</v>
      </c>
      <c r="L2738" s="375" t="s">
        <v>1024</v>
      </c>
      <c r="M2738" s="375" t="s">
        <v>475</v>
      </c>
      <c r="N2738" s="831" t="s">
        <v>692</v>
      </c>
      <c r="U2738" s="862"/>
    </row>
    <row r="2739" spans="1:21" x14ac:dyDescent="0.4">
      <c r="A2739" s="428" t="s">
        <v>49</v>
      </c>
      <c r="B2739" s="375" t="s">
        <v>415</v>
      </c>
      <c r="C2739" s="375" t="s">
        <v>65</v>
      </c>
      <c r="D2739" s="375" t="s">
        <v>53</v>
      </c>
      <c r="E2739" s="375"/>
      <c r="F2739" s="824">
        <v>0.39</v>
      </c>
      <c r="G2739" s="375" t="s">
        <v>396</v>
      </c>
      <c r="H2739" s="375" t="s">
        <v>400</v>
      </c>
      <c r="I2739" s="763">
        <v>1.3500003198883547E-5</v>
      </c>
      <c r="J2739" s="375" t="s">
        <v>1023</v>
      </c>
      <c r="K2739" s="375" t="s">
        <v>477</v>
      </c>
      <c r="L2739" s="375" t="s">
        <v>1024</v>
      </c>
      <c r="M2739" s="375" t="s">
        <v>475</v>
      </c>
      <c r="N2739" s="831" t="s">
        <v>692</v>
      </c>
      <c r="U2739" s="862"/>
    </row>
    <row r="2740" spans="1:21" x14ac:dyDescent="0.4">
      <c r="A2740" s="428" t="s">
        <v>49</v>
      </c>
      <c r="B2740" s="375" t="s">
        <v>415</v>
      </c>
      <c r="C2740" s="375" t="s">
        <v>65</v>
      </c>
      <c r="D2740" s="375" t="s">
        <v>53</v>
      </c>
      <c r="E2740" s="375"/>
      <c r="F2740" s="824">
        <v>0.39</v>
      </c>
      <c r="G2740" s="375" t="s">
        <v>1025</v>
      </c>
      <c r="H2740" s="375" t="s">
        <v>400</v>
      </c>
      <c r="I2740" s="763">
        <v>1.1557498230178409</v>
      </c>
      <c r="J2740" s="375" t="s">
        <v>1023</v>
      </c>
      <c r="K2740" s="375" t="s">
        <v>477</v>
      </c>
      <c r="L2740" s="375" t="s">
        <v>1024</v>
      </c>
      <c r="M2740" s="375" t="s">
        <v>475</v>
      </c>
      <c r="N2740" s="831" t="s">
        <v>692</v>
      </c>
      <c r="U2740" s="862"/>
    </row>
    <row r="2741" spans="1:21" x14ac:dyDescent="0.4">
      <c r="A2741" s="428" t="s">
        <v>49</v>
      </c>
      <c r="B2741" s="375" t="s">
        <v>415</v>
      </c>
      <c r="C2741" s="375" t="s">
        <v>65</v>
      </c>
      <c r="D2741" s="375" t="s">
        <v>53</v>
      </c>
      <c r="E2741" s="375"/>
      <c r="F2741" s="824">
        <v>0.39</v>
      </c>
      <c r="G2741" s="375" t="s">
        <v>387</v>
      </c>
      <c r="H2741" s="375" t="s">
        <v>401</v>
      </c>
      <c r="I2741" s="378">
        <v>1.7118087714163085E-6</v>
      </c>
      <c r="J2741" s="375" t="s">
        <v>1023</v>
      </c>
      <c r="K2741" s="375" t="s">
        <v>477</v>
      </c>
      <c r="L2741" s="375" t="s">
        <v>1024</v>
      </c>
      <c r="M2741" s="375" t="s">
        <v>475</v>
      </c>
      <c r="N2741" s="831" t="s">
        <v>693</v>
      </c>
      <c r="U2741" s="862"/>
    </row>
    <row r="2742" spans="1:21" x14ac:dyDescent="0.4">
      <c r="A2742" s="428" t="s">
        <v>49</v>
      </c>
      <c r="B2742" s="375" t="s">
        <v>415</v>
      </c>
      <c r="C2742" s="375" t="s">
        <v>65</v>
      </c>
      <c r="D2742" s="375" t="s">
        <v>53</v>
      </c>
      <c r="E2742" s="375"/>
      <c r="F2742" s="824">
        <v>0.39</v>
      </c>
      <c r="G2742" s="375" t="s">
        <v>388</v>
      </c>
      <c r="H2742" s="375" t="s">
        <v>401</v>
      </c>
      <c r="I2742" s="378">
        <v>2.0561729266239141E-5</v>
      </c>
      <c r="J2742" s="375" t="s">
        <v>1023</v>
      </c>
      <c r="K2742" s="375" t="s">
        <v>477</v>
      </c>
      <c r="L2742" s="375" t="s">
        <v>1024</v>
      </c>
      <c r="M2742" s="375" t="s">
        <v>475</v>
      </c>
      <c r="N2742" s="831" t="s">
        <v>693</v>
      </c>
      <c r="U2742" s="862"/>
    </row>
    <row r="2743" spans="1:21" x14ac:dyDescent="0.4">
      <c r="A2743" s="428" t="s">
        <v>49</v>
      </c>
      <c r="B2743" s="375" t="s">
        <v>415</v>
      </c>
      <c r="C2743" s="375" t="s">
        <v>65</v>
      </c>
      <c r="D2743" s="375" t="s">
        <v>53</v>
      </c>
      <c r="E2743" s="375"/>
      <c r="F2743" s="824">
        <v>0.39</v>
      </c>
      <c r="G2743" s="375" t="s">
        <v>389</v>
      </c>
      <c r="H2743" s="375" t="s">
        <v>401</v>
      </c>
      <c r="I2743" s="378">
        <v>2.3582842848193105E-4</v>
      </c>
      <c r="J2743" s="375" t="s">
        <v>1023</v>
      </c>
      <c r="K2743" s="375" t="s">
        <v>477</v>
      </c>
      <c r="L2743" s="375" t="s">
        <v>1024</v>
      </c>
      <c r="M2743" s="375" t="s">
        <v>475</v>
      </c>
      <c r="N2743" s="831" t="s">
        <v>693</v>
      </c>
      <c r="U2743" s="862"/>
    </row>
    <row r="2744" spans="1:21" x14ac:dyDescent="0.4">
      <c r="A2744" s="428" t="s">
        <v>49</v>
      </c>
      <c r="B2744" s="375" t="s">
        <v>415</v>
      </c>
      <c r="C2744" s="375" t="s">
        <v>65</v>
      </c>
      <c r="D2744" s="375" t="s">
        <v>53</v>
      </c>
      <c r="E2744" s="375"/>
      <c r="F2744" s="824">
        <v>0.39</v>
      </c>
      <c r="G2744" s="375" t="s">
        <v>390</v>
      </c>
      <c r="H2744" s="375" t="s">
        <v>401</v>
      </c>
      <c r="I2744" s="378">
        <v>2.8902185583531793E-5</v>
      </c>
      <c r="J2744" s="375" t="s">
        <v>1023</v>
      </c>
      <c r="K2744" s="375" t="s">
        <v>477</v>
      </c>
      <c r="L2744" s="375" t="s">
        <v>1024</v>
      </c>
      <c r="M2744" s="375" t="s">
        <v>475</v>
      </c>
      <c r="N2744" s="831" t="s">
        <v>693</v>
      </c>
      <c r="U2744" s="862"/>
    </row>
    <row r="2745" spans="1:21" x14ac:dyDescent="0.4">
      <c r="A2745" s="428" t="s">
        <v>49</v>
      </c>
      <c r="B2745" s="375" t="s">
        <v>415</v>
      </c>
      <c r="C2745" s="375" t="s">
        <v>65</v>
      </c>
      <c r="D2745" s="375" t="s">
        <v>53</v>
      </c>
      <c r="E2745" s="375"/>
      <c r="F2745" s="824">
        <v>0.39</v>
      </c>
      <c r="G2745" s="375" t="s">
        <v>391</v>
      </c>
      <c r="H2745" s="375" t="s">
        <v>401</v>
      </c>
      <c r="I2745" s="378">
        <v>8.501822233971292E-6</v>
      </c>
      <c r="J2745" s="375" t="s">
        <v>1023</v>
      </c>
      <c r="K2745" s="375" t="s">
        <v>477</v>
      </c>
      <c r="L2745" s="375" t="s">
        <v>1024</v>
      </c>
      <c r="M2745" s="375" t="s">
        <v>475</v>
      </c>
      <c r="N2745" s="831" t="s">
        <v>693</v>
      </c>
      <c r="U2745" s="862"/>
    </row>
    <row r="2746" spans="1:21" x14ac:dyDescent="0.4">
      <c r="A2746" s="428" t="s">
        <v>49</v>
      </c>
      <c r="B2746" s="375" t="s">
        <v>415</v>
      </c>
      <c r="C2746" s="375" t="s">
        <v>65</v>
      </c>
      <c r="D2746" s="375" t="s">
        <v>53</v>
      </c>
      <c r="E2746" s="375"/>
      <c r="F2746" s="824">
        <v>0.39</v>
      </c>
      <c r="G2746" s="375" t="s">
        <v>392</v>
      </c>
      <c r="H2746" s="375" t="s">
        <v>401</v>
      </c>
      <c r="I2746" s="378">
        <v>7.738605083349976E-6</v>
      </c>
      <c r="J2746" s="375" t="s">
        <v>1023</v>
      </c>
      <c r="K2746" s="375" t="s">
        <v>477</v>
      </c>
      <c r="L2746" s="375" t="s">
        <v>1024</v>
      </c>
      <c r="M2746" s="375" t="s">
        <v>475</v>
      </c>
      <c r="N2746" s="831" t="s">
        <v>693</v>
      </c>
      <c r="U2746" s="862"/>
    </row>
    <row r="2747" spans="1:21" x14ac:dyDescent="0.4">
      <c r="A2747" s="428" t="s">
        <v>49</v>
      </c>
      <c r="B2747" s="375" t="s">
        <v>415</v>
      </c>
      <c r="C2747" s="375" t="s">
        <v>65</v>
      </c>
      <c r="D2747" s="375" t="s">
        <v>53</v>
      </c>
      <c r="E2747" s="375"/>
      <c r="F2747" s="824">
        <v>0.39</v>
      </c>
      <c r="G2747" s="375" t="s">
        <v>393</v>
      </c>
      <c r="H2747" s="375" t="s">
        <v>401</v>
      </c>
      <c r="I2747" s="378">
        <v>3.5993377949097536E-7</v>
      </c>
      <c r="J2747" s="375" t="s">
        <v>1023</v>
      </c>
      <c r="K2747" s="375" t="s">
        <v>477</v>
      </c>
      <c r="L2747" s="375" t="s">
        <v>1024</v>
      </c>
      <c r="M2747" s="375" t="s">
        <v>475</v>
      </c>
      <c r="N2747" s="831" t="s">
        <v>693</v>
      </c>
      <c r="U2747" s="862"/>
    </row>
    <row r="2748" spans="1:21" x14ac:dyDescent="0.4">
      <c r="A2748" s="428" t="s">
        <v>49</v>
      </c>
      <c r="B2748" s="375" t="s">
        <v>415</v>
      </c>
      <c r="C2748" s="375" t="s">
        <v>65</v>
      </c>
      <c r="D2748" s="375" t="s">
        <v>53</v>
      </c>
      <c r="E2748" s="375"/>
      <c r="F2748" s="824">
        <v>0.39</v>
      </c>
      <c r="G2748" s="375" t="s">
        <v>394</v>
      </c>
      <c r="H2748" s="375" t="s">
        <v>401</v>
      </c>
      <c r="I2748" s="378">
        <v>6.7934052968836616E-7</v>
      </c>
      <c r="J2748" s="375" t="s">
        <v>1023</v>
      </c>
      <c r="K2748" s="375" t="s">
        <v>477</v>
      </c>
      <c r="L2748" s="375" t="s">
        <v>1024</v>
      </c>
      <c r="M2748" s="375" t="s">
        <v>475</v>
      </c>
      <c r="N2748" s="831" t="s">
        <v>693</v>
      </c>
      <c r="U2748" s="862"/>
    </row>
    <row r="2749" spans="1:21" x14ac:dyDescent="0.4">
      <c r="A2749" s="428" t="s">
        <v>49</v>
      </c>
      <c r="B2749" s="375" t="s">
        <v>415</v>
      </c>
      <c r="C2749" s="375" t="s">
        <v>65</v>
      </c>
      <c r="D2749" s="375" t="s">
        <v>53</v>
      </c>
      <c r="E2749" s="375"/>
      <c r="F2749" s="824">
        <v>0.39</v>
      </c>
      <c r="G2749" s="375" t="s">
        <v>395</v>
      </c>
      <c r="H2749" s="375" t="s">
        <v>401</v>
      </c>
      <c r="I2749" s="378">
        <v>1.0288504837070885E-5</v>
      </c>
      <c r="J2749" s="375" t="s">
        <v>1023</v>
      </c>
      <c r="K2749" s="375" t="s">
        <v>477</v>
      </c>
      <c r="L2749" s="375" t="s">
        <v>1024</v>
      </c>
      <c r="M2749" s="375" t="s">
        <v>475</v>
      </c>
      <c r="N2749" s="831" t="s">
        <v>693</v>
      </c>
      <c r="U2749" s="862"/>
    </row>
    <row r="2750" spans="1:21" x14ac:dyDescent="0.4">
      <c r="A2750" s="428" t="s">
        <v>49</v>
      </c>
      <c r="B2750" s="375" t="s">
        <v>415</v>
      </c>
      <c r="C2750" s="375" t="s">
        <v>65</v>
      </c>
      <c r="D2750" s="375" t="s">
        <v>53</v>
      </c>
      <c r="E2750" s="375"/>
      <c r="F2750" s="824">
        <v>0.39</v>
      </c>
      <c r="G2750" s="375" t="s">
        <v>396</v>
      </c>
      <c r="H2750" s="375" t="s">
        <v>401</v>
      </c>
      <c r="I2750" s="378">
        <v>1.3507889644072333E-5</v>
      </c>
      <c r="J2750" s="375" t="s">
        <v>1023</v>
      </c>
      <c r="K2750" s="375" t="s">
        <v>477</v>
      </c>
      <c r="L2750" s="375" t="s">
        <v>1024</v>
      </c>
      <c r="M2750" s="375" t="s">
        <v>475</v>
      </c>
      <c r="N2750" s="831" t="s">
        <v>693</v>
      </c>
      <c r="U2750" s="862"/>
    </row>
    <row r="2751" spans="1:21" x14ac:dyDescent="0.4">
      <c r="A2751" s="428" t="s">
        <v>49</v>
      </c>
      <c r="B2751" s="375" t="s">
        <v>415</v>
      </c>
      <c r="C2751" s="375" t="s">
        <v>65</v>
      </c>
      <c r="D2751" s="375" t="s">
        <v>53</v>
      </c>
      <c r="E2751" s="375"/>
      <c r="F2751" s="824">
        <v>0.39</v>
      </c>
      <c r="G2751" s="375" t="s">
        <v>1025</v>
      </c>
      <c r="H2751" s="375" t="s">
        <v>401</v>
      </c>
      <c r="I2751" s="378">
        <v>1.1568014248329361</v>
      </c>
      <c r="J2751" s="375" t="s">
        <v>1023</v>
      </c>
      <c r="K2751" s="375" t="s">
        <v>477</v>
      </c>
      <c r="L2751" s="375" t="s">
        <v>1024</v>
      </c>
      <c r="M2751" s="375" t="s">
        <v>475</v>
      </c>
      <c r="N2751" s="831" t="s">
        <v>693</v>
      </c>
      <c r="U2751" s="862"/>
    </row>
    <row r="2752" spans="1:21" x14ac:dyDescent="0.4">
      <c r="A2752" s="428" t="s">
        <v>49</v>
      </c>
      <c r="B2752" s="375" t="s">
        <v>415</v>
      </c>
      <c r="C2752" s="375" t="s">
        <v>65</v>
      </c>
      <c r="D2752" s="375" t="s">
        <v>406</v>
      </c>
      <c r="E2752" s="375" t="s">
        <v>717</v>
      </c>
      <c r="F2752" s="824">
        <v>0.34300000000000003</v>
      </c>
      <c r="G2752" s="375" t="s">
        <v>387</v>
      </c>
      <c r="H2752" s="375" t="s">
        <v>400</v>
      </c>
      <c r="I2752" s="763">
        <v>1.8000004265178062E-5</v>
      </c>
      <c r="J2752" s="375" t="s">
        <v>1023</v>
      </c>
      <c r="K2752" s="375" t="s">
        <v>477</v>
      </c>
      <c r="L2752" s="375" t="s">
        <v>1024</v>
      </c>
      <c r="M2752" s="375" t="s">
        <v>475</v>
      </c>
      <c r="N2752" s="831" t="s">
        <v>695</v>
      </c>
      <c r="U2752" s="862"/>
    </row>
    <row r="2753" spans="1:21" x14ac:dyDescent="0.4">
      <c r="A2753" s="428" t="s">
        <v>49</v>
      </c>
      <c r="B2753" s="375" t="s">
        <v>415</v>
      </c>
      <c r="C2753" s="375" t="s">
        <v>65</v>
      </c>
      <c r="D2753" s="375" t="s">
        <v>406</v>
      </c>
      <c r="E2753" s="375" t="s">
        <v>717</v>
      </c>
      <c r="F2753" s="824">
        <v>0.34300000000000003</v>
      </c>
      <c r="G2753" s="375" t="s">
        <v>388</v>
      </c>
      <c r="H2753" s="375" t="s">
        <v>400</v>
      </c>
      <c r="I2753" s="763">
        <v>1.4700003483228752E-4</v>
      </c>
      <c r="J2753" s="375" t="s">
        <v>1023</v>
      </c>
      <c r="K2753" s="375" t="s">
        <v>477</v>
      </c>
      <c r="L2753" s="375" t="s">
        <v>1024</v>
      </c>
      <c r="M2753" s="375" t="s">
        <v>475</v>
      </c>
      <c r="N2753" s="831" t="s">
        <v>695</v>
      </c>
      <c r="U2753" s="862"/>
    </row>
    <row r="2754" spans="1:21" x14ac:dyDescent="0.4">
      <c r="A2754" s="428" t="s">
        <v>49</v>
      </c>
      <c r="B2754" s="375" t="s">
        <v>415</v>
      </c>
      <c r="C2754" s="375" t="s">
        <v>65</v>
      </c>
      <c r="D2754" s="375" t="s">
        <v>406</v>
      </c>
      <c r="E2754" s="375" t="s">
        <v>717</v>
      </c>
      <c r="F2754" s="824">
        <v>0.34300000000000003</v>
      </c>
      <c r="G2754" s="375" t="s">
        <v>389</v>
      </c>
      <c r="H2754" s="375" t="s">
        <v>400</v>
      </c>
      <c r="I2754" s="763">
        <v>1.4720003487967836E-3</v>
      </c>
      <c r="J2754" s="375" t="s">
        <v>1023</v>
      </c>
      <c r="K2754" s="375" t="s">
        <v>477</v>
      </c>
      <c r="L2754" s="375" t="s">
        <v>1024</v>
      </c>
      <c r="M2754" s="375" t="s">
        <v>475</v>
      </c>
      <c r="N2754" s="831" t="s">
        <v>695</v>
      </c>
      <c r="U2754" s="862"/>
    </row>
    <row r="2755" spans="1:21" x14ac:dyDescent="0.4">
      <c r="A2755" s="428" t="s">
        <v>49</v>
      </c>
      <c r="B2755" s="375" t="s">
        <v>415</v>
      </c>
      <c r="C2755" s="375" t="s">
        <v>65</v>
      </c>
      <c r="D2755" s="375" t="s">
        <v>406</v>
      </c>
      <c r="E2755" s="375" t="s">
        <v>717</v>
      </c>
      <c r="F2755" s="824">
        <v>0.34300000000000003</v>
      </c>
      <c r="G2755" s="375" t="s">
        <v>390</v>
      </c>
      <c r="H2755" s="375" t="s">
        <v>400</v>
      </c>
      <c r="I2755" s="763">
        <v>1.8600004407350664E-4</v>
      </c>
      <c r="J2755" s="375" t="s">
        <v>1023</v>
      </c>
      <c r="K2755" s="375" t="s">
        <v>477</v>
      </c>
      <c r="L2755" s="375" t="s">
        <v>1024</v>
      </c>
      <c r="M2755" s="375" t="s">
        <v>475</v>
      </c>
      <c r="N2755" s="831" t="s">
        <v>695</v>
      </c>
      <c r="U2755" s="862"/>
    </row>
    <row r="2756" spans="1:21" x14ac:dyDescent="0.4">
      <c r="A2756" s="428" t="s">
        <v>49</v>
      </c>
      <c r="B2756" s="375" t="s">
        <v>415</v>
      </c>
      <c r="C2756" s="375" t="s">
        <v>65</v>
      </c>
      <c r="D2756" s="375" t="s">
        <v>406</v>
      </c>
      <c r="E2756" s="375" t="s">
        <v>717</v>
      </c>
      <c r="F2756" s="824">
        <v>0.34300000000000003</v>
      </c>
      <c r="G2756" s="375" t="s">
        <v>391</v>
      </c>
      <c r="H2756" s="375" t="s">
        <v>400</v>
      </c>
      <c r="I2756" s="763">
        <v>1.6100003814964825E-4</v>
      </c>
      <c r="J2756" s="375" t="s">
        <v>1023</v>
      </c>
      <c r="K2756" s="375" t="s">
        <v>477</v>
      </c>
      <c r="L2756" s="375" t="s">
        <v>1024</v>
      </c>
      <c r="M2756" s="375" t="s">
        <v>475</v>
      </c>
      <c r="N2756" s="831" t="s">
        <v>695</v>
      </c>
      <c r="U2756" s="862"/>
    </row>
    <row r="2757" spans="1:21" x14ac:dyDescent="0.4">
      <c r="A2757" s="428" t="s">
        <v>49</v>
      </c>
      <c r="B2757" s="375" t="s">
        <v>415</v>
      </c>
      <c r="C2757" s="375" t="s">
        <v>65</v>
      </c>
      <c r="D2757" s="375" t="s">
        <v>406</v>
      </c>
      <c r="E2757" s="375" t="s">
        <v>717</v>
      </c>
      <c r="F2757" s="824">
        <v>0.34300000000000003</v>
      </c>
      <c r="G2757" s="375" t="s">
        <v>392</v>
      </c>
      <c r="H2757" s="375" t="s">
        <v>400</v>
      </c>
      <c r="I2757" s="763">
        <v>3.0430007210520468E-3</v>
      </c>
      <c r="J2757" s="375" t="s">
        <v>1023</v>
      </c>
      <c r="K2757" s="375" t="s">
        <v>477</v>
      </c>
      <c r="L2757" s="375" t="s">
        <v>1024</v>
      </c>
      <c r="M2757" s="375" t="s">
        <v>475</v>
      </c>
      <c r="N2757" s="831" t="s">
        <v>695</v>
      </c>
      <c r="U2757" s="862"/>
    </row>
    <row r="2758" spans="1:21" x14ac:dyDescent="0.4">
      <c r="A2758" s="428" t="s">
        <v>49</v>
      </c>
      <c r="B2758" s="375" t="s">
        <v>415</v>
      </c>
      <c r="C2758" s="375" t="s">
        <v>65</v>
      </c>
      <c r="D2758" s="375" t="s">
        <v>406</v>
      </c>
      <c r="E2758" s="375" t="s">
        <v>717</v>
      </c>
      <c r="F2758" s="824">
        <v>0.34300000000000003</v>
      </c>
      <c r="G2758" s="375" t="s">
        <v>393</v>
      </c>
      <c r="H2758" s="375" t="s">
        <v>400</v>
      </c>
      <c r="I2758" s="763">
        <v>6.9230016404348731E-6</v>
      </c>
      <c r="J2758" s="375" t="s">
        <v>1023</v>
      </c>
      <c r="K2758" s="375" t="s">
        <v>477</v>
      </c>
      <c r="L2758" s="375" t="s">
        <v>1024</v>
      </c>
      <c r="M2758" s="375" t="s">
        <v>475</v>
      </c>
      <c r="N2758" s="831" t="s">
        <v>695</v>
      </c>
      <c r="U2758" s="862"/>
    </row>
    <row r="2759" spans="1:21" x14ac:dyDescent="0.4">
      <c r="A2759" s="428" t="s">
        <v>49</v>
      </c>
      <c r="B2759" s="375" t="s">
        <v>415</v>
      </c>
      <c r="C2759" s="375" t="s">
        <v>65</v>
      </c>
      <c r="D2759" s="375" t="s">
        <v>406</v>
      </c>
      <c r="E2759" s="375" t="s">
        <v>717</v>
      </c>
      <c r="F2759" s="824">
        <v>0.34300000000000003</v>
      </c>
      <c r="G2759" s="375" t="s">
        <v>394</v>
      </c>
      <c r="H2759" s="375" t="s">
        <v>400</v>
      </c>
      <c r="I2759" s="763">
        <v>1.3041003090121508E-5</v>
      </c>
      <c r="J2759" s="375" t="s">
        <v>1023</v>
      </c>
      <c r="K2759" s="375" t="s">
        <v>477</v>
      </c>
      <c r="L2759" s="375" t="s">
        <v>1024</v>
      </c>
      <c r="M2759" s="375" t="s">
        <v>475</v>
      </c>
      <c r="N2759" s="831" t="s">
        <v>695</v>
      </c>
      <c r="U2759" s="862"/>
    </row>
    <row r="2760" spans="1:21" x14ac:dyDescent="0.4">
      <c r="A2760" s="428" t="s">
        <v>49</v>
      </c>
      <c r="B2760" s="375" t="s">
        <v>415</v>
      </c>
      <c r="C2760" s="375" t="s">
        <v>65</v>
      </c>
      <c r="D2760" s="375" t="s">
        <v>406</v>
      </c>
      <c r="E2760" s="375" t="s">
        <v>717</v>
      </c>
      <c r="F2760" s="824">
        <v>0.34300000000000003</v>
      </c>
      <c r="G2760" s="375" t="s">
        <v>395</v>
      </c>
      <c r="H2760" s="375" t="s">
        <v>400</v>
      </c>
      <c r="I2760" s="763">
        <v>1.000000236954337E-5</v>
      </c>
      <c r="J2760" s="375" t="s">
        <v>1023</v>
      </c>
      <c r="K2760" s="375" t="s">
        <v>477</v>
      </c>
      <c r="L2760" s="375" t="s">
        <v>1024</v>
      </c>
      <c r="M2760" s="375" t="s">
        <v>475</v>
      </c>
      <c r="N2760" s="831" t="s">
        <v>695</v>
      </c>
      <c r="U2760" s="862"/>
    </row>
    <row r="2761" spans="1:21" x14ac:dyDescent="0.4">
      <c r="A2761" s="428" t="s">
        <v>49</v>
      </c>
      <c r="B2761" s="375" t="s">
        <v>415</v>
      </c>
      <c r="C2761" s="375" t="s">
        <v>65</v>
      </c>
      <c r="D2761" s="375" t="s">
        <v>406</v>
      </c>
      <c r="E2761" s="375" t="s">
        <v>717</v>
      </c>
      <c r="F2761" s="824">
        <v>0.34300000000000003</v>
      </c>
      <c r="G2761" s="375" t="s">
        <v>396</v>
      </c>
      <c r="H2761" s="375" t="s">
        <v>400</v>
      </c>
      <c r="I2761" s="763">
        <v>1.6000003791269388E-5</v>
      </c>
      <c r="J2761" s="375" t="s">
        <v>1023</v>
      </c>
      <c r="K2761" s="375" t="s">
        <v>477</v>
      </c>
      <c r="L2761" s="375" t="s">
        <v>1024</v>
      </c>
      <c r="M2761" s="375" t="s">
        <v>475</v>
      </c>
      <c r="N2761" s="831" t="s">
        <v>695</v>
      </c>
      <c r="U2761" s="862"/>
    </row>
    <row r="2762" spans="1:21" x14ac:dyDescent="0.4">
      <c r="A2762" s="428" t="s">
        <v>49</v>
      </c>
      <c r="B2762" s="375" t="s">
        <v>415</v>
      </c>
      <c r="C2762" s="375" t="s">
        <v>65</v>
      </c>
      <c r="D2762" s="375" t="s">
        <v>406</v>
      </c>
      <c r="E2762" s="375" t="s">
        <v>717</v>
      </c>
      <c r="F2762" s="824">
        <v>0.34300000000000003</v>
      </c>
      <c r="G2762" s="375" t="s">
        <v>1025</v>
      </c>
      <c r="H2762" s="375" t="s">
        <v>400</v>
      </c>
      <c r="I2762" s="763">
        <v>1.3137794471668276</v>
      </c>
      <c r="J2762" s="375" t="s">
        <v>1023</v>
      </c>
      <c r="K2762" s="375" t="s">
        <v>477</v>
      </c>
      <c r="L2762" s="375" t="s">
        <v>1024</v>
      </c>
      <c r="M2762" s="375" t="s">
        <v>475</v>
      </c>
      <c r="N2762" s="831" t="s">
        <v>695</v>
      </c>
      <c r="U2762" s="862"/>
    </row>
    <row r="2763" spans="1:21" x14ac:dyDescent="0.4">
      <c r="A2763" s="428" t="s">
        <v>49</v>
      </c>
      <c r="B2763" s="375" t="s">
        <v>415</v>
      </c>
      <c r="C2763" s="375" t="s">
        <v>65</v>
      </c>
      <c r="D2763" s="375" t="s">
        <v>406</v>
      </c>
      <c r="E2763" s="375" t="s">
        <v>717</v>
      </c>
      <c r="F2763" s="824">
        <v>0.34300000000000003</v>
      </c>
      <c r="G2763" s="375" t="s">
        <v>387</v>
      </c>
      <c r="H2763" s="375" t="s">
        <v>401</v>
      </c>
      <c r="I2763" s="378">
        <v>1.8811812823335467E-5</v>
      </c>
      <c r="J2763" s="375" t="s">
        <v>1023</v>
      </c>
      <c r="K2763" s="375" t="s">
        <v>477</v>
      </c>
      <c r="L2763" s="375" t="s">
        <v>1024</v>
      </c>
      <c r="M2763" s="375" t="s">
        <v>475</v>
      </c>
      <c r="N2763" s="831" t="s">
        <v>696</v>
      </c>
      <c r="U2763" s="862"/>
    </row>
    <row r="2764" spans="1:21" x14ac:dyDescent="0.4">
      <c r="A2764" s="428" t="s">
        <v>49</v>
      </c>
      <c r="B2764" s="375" t="s">
        <v>415</v>
      </c>
      <c r="C2764" s="375" t="s">
        <v>65</v>
      </c>
      <c r="D2764" s="375" t="s">
        <v>406</v>
      </c>
      <c r="E2764" s="375" t="s">
        <v>717</v>
      </c>
      <c r="F2764" s="824">
        <v>0.34300000000000003</v>
      </c>
      <c r="G2764" s="375" t="s">
        <v>388</v>
      </c>
      <c r="H2764" s="375" t="s">
        <v>401</v>
      </c>
      <c r="I2764" s="378">
        <v>1.5246176052051614E-4</v>
      </c>
      <c r="J2764" s="375" t="s">
        <v>1023</v>
      </c>
      <c r="K2764" s="375" t="s">
        <v>477</v>
      </c>
      <c r="L2764" s="375" t="s">
        <v>1024</v>
      </c>
      <c r="M2764" s="375" t="s">
        <v>475</v>
      </c>
      <c r="N2764" s="831" t="s">
        <v>696</v>
      </c>
      <c r="U2764" s="862"/>
    </row>
    <row r="2765" spans="1:21" x14ac:dyDescent="0.4">
      <c r="A2765" s="428" t="s">
        <v>49</v>
      </c>
      <c r="B2765" s="375" t="s">
        <v>415</v>
      </c>
      <c r="C2765" s="375" t="s">
        <v>65</v>
      </c>
      <c r="D2765" s="375" t="s">
        <v>406</v>
      </c>
      <c r="E2765" s="375" t="s">
        <v>717</v>
      </c>
      <c r="F2765" s="824">
        <v>0.34300000000000003</v>
      </c>
      <c r="G2765" s="375" t="s">
        <v>389</v>
      </c>
      <c r="H2765" s="375" t="s">
        <v>401</v>
      </c>
      <c r="I2765" s="378">
        <v>1.4728287215944457E-3</v>
      </c>
      <c r="J2765" s="375" t="s">
        <v>1023</v>
      </c>
      <c r="K2765" s="375" t="s">
        <v>477</v>
      </c>
      <c r="L2765" s="375" t="s">
        <v>1024</v>
      </c>
      <c r="M2765" s="375" t="s">
        <v>475</v>
      </c>
      <c r="N2765" s="831" t="s">
        <v>696</v>
      </c>
      <c r="U2765" s="862"/>
    </row>
    <row r="2766" spans="1:21" x14ac:dyDescent="0.4">
      <c r="A2766" s="428" t="s">
        <v>49</v>
      </c>
      <c r="B2766" s="375" t="s">
        <v>415</v>
      </c>
      <c r="C2766" s="375" t="s">
        <v>65</v>
      </c>
      <c r="D2766" s="375" t="s">
        <v>406</v>
      </c>
      <c r="E2766" s="375" t="s">
        <v>717</v>
      </c>
      <c r="F2766" s="824">
        <v>0.34300000000000003</v>
      </c>
      <c r="G2766" s="375" t="s">
        <v>390</v>
      </c>
      <c r="H2766" s="375" t="s">
        <v>401</v>
      </c>
      <c r="I2766" s="378">
        <v>1.8650222292753525E-4</v>
      </c>
      <c r="J2766" s="375" t="s">
        <v>1023</v>
      </c>
      <c r="K2766" s="375" t="s">
        <v>477</v>
      </c>
      <c r="L2766" s="375" t="s">
        <v>1024</v>
      </c>
      <c r="M2766" s="375" t="s">
        <v>475</v>
      </c>
      <c r="N2766" s="831" t="s">
        <v>696</v>
      </c>
      <c r="U2766" s="862"/>
    </row>
    <row r="2767" spans="1:21" x14ac:dyDescent="0.4">
      <c r="A2767" s="428" t="s">
        <v>49</v>
      </c>
      <c r="B2767" s="375" t="s">
        <v>415</v>
      </c>
      <c r="C2767" s="375" t="s">
        <v>65</v>
      </c>
      <c r="D2767" s="375" t="s">
        <v>406</v>
      </c>
      <c r="E2767" s="375" t="s">
        <v>717</v>
      </c>
      <c r="F2767" s="824">
        <v>0.34300000000000003</v>
      </c>
      <c r="G2767" s="375" t="s">
        <v>391</v>
      </c>
      <c r="H2767" s="375" t="s">
        <v>401</v>
      </c>
      <c r="I2767" s="378">
        <v>1.6123185842400716E-4</v>
      </c>
      <c r="J2767" s="375" t="s">
        <v>1023</v>
      </c>
      <c r="K2767" s="375" t="s">
        <v>477</v>
      </c>
      <c r="L2767" s="375" t="s">
        <v>1024</v>
      </c>
      <c r="M2767" s="375" t="s">
        <v>475</v>
      </c>
      <c r="N2767" s="831" t="s">
        <v>696</v>
      </c>
      <c r="U2767" s="862"/>
    </row>
    <row r="2768" spans="1:21" x14ac:dyDescent="0.4">
      <c r="A2768" s="428" t="s">
        <v>49</v>
      </c>
      <c r="B2768" s="375" t="s">
        <v>415</v>
      </c>
      <c r="C2768" s="375" t="s">
        <v>65</v>
      </c>
      <c r="D2768" s="375" t="s">
        <v>406</v>
      </c>
      <c r="E2768" s="375" t="s">
        <v>717</v>
      </c>
      <c r="F2768" s="824">
        <v>0.34300000000000003</v>
      </c>
      <c r="G2768" s="375" t="s">
        <v>392</v>
      </c>
      <c r="H2768" s="375" t="s">
        <v>401</v>
      </c>
      <c r="I2768" s="378">
        <v>3.0458293249719507E-3</v>
      </c>
      <c r="J2768" s="375" t="s">
        <v>1023</v>
      </c>
      <c r="K2768" s="375" t="s">
        <v>477</v>
      </c>
      <c r="L2768" s="375" t="s">
        <v>1024</v>
      </c>
      <c r="M2768" s="375" t="s">
        <v>475</v>
      </c>
      <c r="N2768" s="831" t="s">
        <v>696</v>
      </c>
      <c r="U2768" s="862"/>
    </row>
    <row r="2769" spans="1:21" x14ac:dyDescent="0.4">
      <c r="A2769" s="428" t="s">
        <v>49</v>
      </c>
      <c r="B2769" s="375" t="s">
        <v>415</v>
      </c>
      <c r="C2769" s="375" t="s">
        <v>65</v>
      </c>
      <c r="D2769" s="375" t="s">
        <v>406</v>
      </c>
      <c r="E2769" s="375" t="s">
        <v>717</v>
      </c>
      <c r="F2769" s="824">
        <v>0.34300000000000003</v>
      </c>
      <c r="G2769" s="375" t="s">
        <v>393</v>
      </c>
      <c r="H2769" s="375" t="s">
        <v>401</v>
      </c>
      <c r="I2769" s="378">
        <v>6.927325335662516E-6</v>
      </c>
      <c r="J2769" s="375" t="s">
        <v>1023</v>
      </c>
      <c r="K2769" s="375" t="s">
        <v>477</v>
      </c>
      <c r="L2769" s="375" t="s">
        <v>1024</v>
      </c>
      <c r="M2769" s="375" t="s">
        <v>475</v>
      </c>
      <c r="N2769" s="831" t="s">
        <v>696</v>
      </c>
      <c r="U2769" s="862"/>
    </row>
    <row r="2770" spans="1:21" x14ac:dyDescent="0.4">
      <c r="A2770" s="410" t="s">
        <v>49</v>
      </c>
      <c r="B2770" s="381" t="s">
        <v>415</v>
      </c>
      <c r="C2770" s="381" t="s">
        <v>65</v>
      </c>
      <c r="D2770" s="381" t="s">
        <v>406</v>
      </c>
      <c r="E2770" s="381" t="s">
        <v>717</v>
      </c>
      <c r="F2770" s="863">
        <v>0.34300000000000003</v>
      </c>
      <c r="G2770" s="381" t="s">
        <v>394</v>
      </c>
      <c r="H2770" s="381" t="s">
        <v>401</v>
      </c>
      <c r="I2770" s="425">
        <v>1.3050473461081271E-5</v>
      </c>
      <c r="J2770" s="375" t="s">
        <v>1023</v>
      </c>
      <c r="K2770" s="375" t="s">
        <v>477</v>
      </c>
      <c r="L2770" s="375" t="s">
        <v>1024</v>
      </c>
      <c r="M2770" s="375" t="s">
        <v>475</v>
      </c>
      <c r="N2770" s="382" t="s">
        <v>696</v>
      </c>
      <c r="U2770" s="862"/>
    </row>
    <row r="2771" spans="1:21" x14ac:dyDescent="0.4">
      <c r="A2771" s="428" t="s">
        <v>49</v>
      </c>
      <c r="B2771" s="375" t="s">
        <v>415</v>
      </c>
      <c r="C2771" s="375" t="s">
        <v>65</v>
      </c>
      <c r="D2771" s="375" t="s">
        <v>406</v>
      </c>
      <c r="E2771" s="375" t="s">
        <v>717</v>
      </c>
      <c r="F2771" s="824">
        <v>0.34300000000000003</v>
      </c>
      <c r="G2771" s="375" t="s">
        <v>395</v>
      </c>
      <c r="H2771" s="375" t="s">
        <v>401</v>
      </c>
      <c r="I2771" s="378">
        <v>1.1288505074025222E-5</v>
      </c>
      <c r="J2771" s="375" t="s">
        <v>1023</v>
      </c>
      <c r="K2771" s="375" t="s">
        <v>477</v>
      </c>
      <c r="L2771" s="375" t="s">
        <v>1024</v>
      </c>
      <c r="M2771" s="375" t="s">
        <v>475</v>
      </c>
      <c r="N2771" s="831" t="s">
        <v>696</v>
      </c>
      <c r="U2771" s="862"/>
    </row>
    <row r="2772" spans="1:21" x14ac:dyDescent="0.4">
      <c r="A2772" s="428" t="s">
        <v>49</v>
      </c>
      <c r="B2772" s="375" t="s">
        <v>415</v>
      </c>
      <c r="C2772" s="375" t="s">
        <v>65</v>
      </c>
      <c r="D2772" s="375" t="s">
        <v>406</v>
      </c>
      <c r="E2772" s="375" t="s">
        <v>717</v>
      </c>
      <c r="F2772" s="824">
        <v>0.34300000000000003</v>
      </c>
      <c r="G2772" s="375" t="s">
        <v>396</v>
      </c>
      <c r="H2772" s="375" t="s">
        <v>401</v>
      </c>
      <c r="I2772" s="378">
        <v>1.6007890236458171E-5</v>
      </c>
      <c r="J2772" s="375" t="s">
        <v>1023</v>
      </c>
      <c r="K2772" s="375" t="s">
        <v>477</v>
      </c>
      <c r="L2772" s="375" t="s">
        <v>1024</v>
      </c>
      <c r="M2772" s="375" t="s">
        <v>475</v>
      </c>
      <c r="N2772" s="831" t="s">
        <v>696</v>
      </c>
      <c r="U2772" s="862"/>
    </row>
    <row r="2773" spans="1:21" x14ac:dyDescent="0.4">
      <c r="A2773" s="428" t="s">
        <v>49</v>
      </c>
      <c r="B2773" s="375" t="s">
        <v>415</v>
      </c>
      <c r="C2773" s="375" t="s">
        <v>65</v>
      </c>
      <c r="D2773" s="375" t="s">
        <v>406</v>
      </c>
      <c r="E2773" s="375" t="s">
        <v>717</v>
      </c>
      <c r="F2773" s="824">
        <v>0.34300000000000003</v>
      </c>
      <c r="G2773" s="375" t="s">
        <v>1025</v>
      </c>
      <c r="H2773" s="375" t="s">
        <v>401</v>
      </c>
      <c r="I2773" s="378">
        <v>1.3148310489819228</v>
      </c>
      <c r="J2773" s="375" t="s">
        <v>1023</v>
      </c>
      <c r="K2773" s="375" t="s">
        <v>477</v>
      </c>
      <c r="L2773" s="375" t="s">
        <v>1024</v>
      </c>
      <c r="M2773" s="375" t="s">
        <v>475</v>
      </c>
      <c r="N2773" s="831" t="s">
        <v>696</v>
      </c>
      <c r="U2773" s="862"/>
    </row>
    <row r="2774" spans="1:21" x14ac:dyDescent="0.4">
      <c r="A2774" s="428" t="s">
        <v>49</v>
      </c>
      <c r="B2774" s="375" t="s">
        <v>415</v>
      </c>
      <c r="C2774" s="375" t="s">
        <v>66</v>
      </c>
      <c r="D2774" s="375" t="s">
        <v>52</v>
      </c>
      <c r="E2774" s="375"/>
      <c r="F2774" s="824">
        <v>0.34699999999999998</v>
      </c>
      <c r="G2774" s="375" t="s">
        <v>387</v>
      </c>
      <c r="H2774" s="375" t="s">
        <v>400</v>
      </c>
      <c r="I2774" s="763">
        <v>2.0000004739086739E-5</v>
      </c>
      <c r="J2774" s="375" t="s">
        <v>1023</v>
      </c>
      <c r="K2774" s="375" t="s">
        <v>477</v>
      </c>
      <c r="L2774" s="375" t="s">
        <v>1024</v>
      </c>
      <c r="M2774" s="375" t="s">
        <v>475</v>
      </c>
      <c r="N2774" s="831" t="s">
        <v>961</v>
      </c>
      <c r="U2774" s="862"/>
    </row>
    <row r="2775" spans="1:21" x14ac:dyDescent="0.4">
      <c r="A2775" s="428" t="s">
        <v>49</v>
      </c>
      <c r="B2775" s="375" t="s">
        <v>415</v>
      </c>
      <c r="C2775" s="375" t="s">
        <v>66</v>
      </c>
      <c r="D2775" s="375" t="s">
        <v>52</v>
      </c>
      <c r="E2775" s="375"/>
      <c r="F2775" s="824">
        <v>0.34699999999999998</v>
      </c>
      <c r="G2775" s="375" t="s">
        <v>388</v>
      </c>
      <c r="H2775" s="375" t="s">
        <v>400</v>
      </c>
      <c r="I2775" s="763">
        <v>1.6800003980832858E-4</v>
      </c>
      <c r="J2775" s="375" t="s">
        <v>1023</v>
      </c>
      <c r="K2775" s="375" t="s">
        <v>477</v>
      </c>
      <c r="L2775" s="375" t="s">
        <v>1024</v>
      </c>
      <c r="M2775" s="375" t="s">
        <v>475</v>
      </c>
      <c r="N2775" s="831" t="s">
        <v>961</v>
      </c>
      <c r="U2775" s="862"/>
    </row>
    <row r="2776" spans="1:21" x14ac:dyDescent="0.4">
      <c r="A2776" s="428" t="s">
        <v>49</v>
      </c>
      <c r="B2776" s="375" t="s">
        <v>415</v>
      </c>
      <c r="C2776" s="375" t="s">
        <v>66</v>
      </c>
      <c r="D2776" s="375" t="s">
        <v>52</v>
      </c>
      <c r="E2776" s="375"/>
      <c r="F2776" s="824">
        <v>0.34699999999999998</v>
      </c>
      <c r="G2776" s="375" t="s">
        <v>389</v>
      </c>
      <c r="H2776" s="375" t="s">
        <v>400</v>
      </c>
      <c r="I2776" s="763">
        <v>1.0030002376651996E-3</v>
      </c>
      <c r="J2776" s="375" t="s">
        <v>1023</v>
      </c>
      <c r="K2776" s="375" t="s">
        <v>477</v>
      </c>
      <c r="L2776" s="375" t="s">
        <v>1024</v>
      </c>
      <c r="M2776" s="375" t="s">
        <v>475</v>
      </c>
      <c r="N2776" s="831" t="s">
        <v>961</v>
      </c>
      <c r="U2776" s="862"/>
    </row>
    <row r="2777" spans="1:21" x14ac:dyDescent="0.4">
      <c r="A2777" s="428" t="s">
        <v>49</v>
      </c>
      <c r="B2777" s="375" t="s">
        <v>415</v>
      </c>
      <c r="C2777" s="375" t="s">
        <v>66</v>
      </c>
      <c r="D2777" s="375" t="s">
        <v>52</v>
      </c>
      <c r="E2777" s="375"/>
      <c r="F2777" s="824">
        <v>0.34699999999999998</v>
      </c>
      <c r="G2777" s="375" t="s">
        <v>390</v>
      </c>
      <c r="H2777" s="375" t="s">
        <v>400</v>
      </c>
      <c r="I2777" s="763">
        <v>1.2400002938233777E-4</v>
      </c>
      <c r="J2777" s="375" t="s">
        <v>1023</v>
      </c>
      <c r="K2777" s="375" t="s">
        <v>477</v>
      </c>
      <c r="L2777" s="375" t="s">
        <v>1024</v>
      </c>
      <c r="M2777" s="375" t="s">
        <v>475</v>
      </c>
      <c r="N2777" s="831" t="s">
        <v>961</v>
      </c>
      <c r="U2777" s="862"/>
    </row>
    <row r="2778" spans="1:21" x14ac:dyDescent="0.4">
      <c r="A2778" s="428" t="s">
        <v>49</v>
      </c>
      <c r="B2778" s="375" t="s">
        <v>415</v>
      </c>
      <c r="C2778" s="375" t="s">
        <v>66</v>
      </c>
      <c r="D2778" s="375" t="s">
        <v>52</v>
      </c>
      <c r="E2778" s="375"/>
      <c r="F2778" s="824">
        <v>0.34699999999999998</v>
      </c>
      <c r="G2778" s="375" t="s">
        <v>391</v>
      </c>
      <c r="H2778" s="375" t="s">
        <v>400</v>
      </c>
      <c r="I2778" s="763">
        <v>1.1000002606497702E-4</v>
      </c>
      <c r="J2778" s="375" t="s">
        <v>1023</v>
      </c>
      <c r="K2778" s="375" t="s">
        <v>477</v>
      </c>
      <c r="L2778" s="375" t="s">
        <v>1024</v>
      </c>
      <c r="M2778" s="375" t="s">
        <v>475</v>
      </c>
      <c r="N2778" s="831" t="s">
        <v>961</v>
      </c>
      <c r="U2778" s="862"/>
    </row>
    <row r="2779" spans="1:21" x14ac:dyDescent="0.4">
      <c r="A2779" s="428" t="s">
        <v>49</v>
      </c>
      <c r="B2779" s="375" t="s">
        <v>415</v>
      </c>
      <c r="C2779" s="375" t="s">
        <v>66</v>
      </c>
      <c r="D2779" s="375" t="s">
        <v>52</v>
      </c>
      <c r="E2779" s="375"/>
      <c r="F2779" s="824">
        <v>0.34699999999999998</v>
      </c>
      <c r="G2779" s="375" t="s">
        <v>392</v>
      </c>
      <c r="H2779" s="375" t="s">
        <v>400</v>
      </c>
      <c r="I2779" s="763">
        <v>4.5420010762465971E-3</v>
      </c>
      <c r="J2779" s="375" t="s">
        <v>1023</v>
      </c>
      <c r="K2779" s="375" t="s">
        <v>477</v>
      </c>
      <c r="L2779" s="375" t="s">
        <v>1024</v>
      </c>
      <c r="M2779" s="375" t="s">
        <v>475</v>
      </c>
      <c r="N2779" s="831" t="s">
        <v>961</v>
      </c>
      <c r="U2779" s="862"/>
    </row>
    <row r="2780" spans="1:21" x14ac:dyDescent="0.4">
      <c r="A2780" s="428" t="s">
        <v>49</v>
      </c>
      <c r="B2780" s="375" t="s">
        <v>415</v>
      </c>
      <c r="C2780" s="375" t="s">
        <v>66</v>
      </c>
      <c r="D2780" s="375" t="s">
        <v>52</v>
      </c>
      <c r="E2780" s="375"/>
      <c r="F2780" s="824">
        <v>0.34699999999999998</v>
      </c>
      <c r="G2780" s="375" t="s">
        <v>393</v>
      </c>
      <c r="H2780" s="375" t="s">
        <v>400</v>
      </c>
      <c r="I2780" s="763">
        <v>4.7300011207940132E-6</v>
      </c>
      <c r="J2780" s="375" t="s">
        <v>1023</v>
      </c>
      <c r="K2780" s="375" t="s">
        <v>477</v>
      </c>
      <c r="L2780" s="375" t="s">
        <v>1024</v>
      </c>
      <c r="M2780" s="375" t="s">
        <v>475</v>
      </c>
      <c r="N2780" s="831" t="s">
        <v>961</v>
      </c>
      <c r="U2780" s="862"/>
    </row>
    <row r="2781" spans="1:21" x14ac:dyDescent="0.4">
      <c r="A2781" s="428" t="s">
        <v>49</v>
      </c>
      <c r="B2781" s="375" t="s">
        <v>415</v>
      </c>
      <c r="C2781" s="375" t="s">
        <v>66</v>
      </c>
      <c r="D2781" s="375" t="s">
        <v>52</v>
      </c>
      <c r="E2781" s="375"/>
      <c r="F2781" s="824">
        <v>0.34699999999999998</v>
      </c>
      <c r="G2781" s="375" t="s">
        <v>394</v>
      </c>
      <c r="H2781" s="375" t="s">
        <v>400</v>
      </c>
      <c r="I2781" s="763">
        <v>8.9100021112631409E-6</v>
      </c>
      <c r="J2781" s="375" t="s">
        <v>1023</v>
      </c>
      <c r="K2781" s="375" t="s">
        <v>477</v>
      </c>
      <c r="L2781" s="375" t="s">
        <v>1024</v>
      </c>
      <c r="M2781" s="375" t="s">
        <v>475</v>
      </c>
      <c r="N2781" s="831" t="s">
        <v>961</v>
      </c>
      <c r="U2781" s="862"/>
    </row>
    <row r="2782" spans="1:21" x14ac:dyDescent="0.4">
      <c r="A2782" s="428" t="s">
        <v>49</v>
      </c>
      <c r="B2782" s="375" t="s">
        <v>415</v>
      </c>
      <c r="C2782" s="375" t="s">
        <v>66</v>
      </c>
      <c r="D2782" s="375" t="s">
        <v>52</v>
      </c>
      <c r="E2782" s="375"/>
      <c r="F2782" s="824">
        <v>0.34699999999999998</v>
      </c>
      <c r="G2782" s="375" t="s">
        <v>395</v>
      </c>
      <c r="H2782" s="375" t="s">
        <v>400</v>
      </c>
      <c r="I2782" s="763">
        <v>1.000000236954337E-5</v>
      </c>
      <c r="J2782" s="375" t="s">
        <v>1023</v>
      </c>
      <c r="K2782" s="375" t="s">
        <v>477</v>
      </c>
      <c r="L2782" s="375" t="s">
        <v>1024</v>
      </c>
      <c r="M2782" s="375" t="s">
        <v>475</v>
      </c>
      <c r="N2782" s="831" t="s">
        <v>961</v>
      </c>
      <c r="U2782" s="862"/>
    </row>
    <row r="2783" spans="1:21" x14ac:dyDescent="0.4">
      <c r="A2783" s="428" t="s">
        <v>49</v>
      </c>
      <c r="B2783" s="375" t="s">
        <v>415</v>
      </c>
      <c r="C2783" s="375" t="s">
        <v>66</v>
      </c>
      <c r="D2783" s="375" t="s">
        <v>52</v>
      </c>
      <c r="E2783" s="375"/>
      <c r="F2783" s="824">
        <v>0.34699999999999998</v>
      </c>
      <c r="G2783" s="375" t="s">
        <v>396</v>
      </c>
      <c r="H2783" s="375" t="s">
        <v>400</v>
      </c>
      <c r="I2783" s="763">
        <v>1.6000003791269388E-5</v>
      </c>
      <c r="J2783" s="375" t="s">
        <v>1023</v>
      </c>
      <c r="K2783" s="375" t="s">
        <v>477</v>
      </c>
      <c r="L2783" s="375" t="s">
        <v>1024</v>
      </c>
      <c r="M2783" s="375" t="s">
        <v>475</v>
      </c>
      <c r="N2783" s="831" t="s">
        <v>961</v>
      </c>
      <c r="U2783" s="862"/>
    </row>
    <row r="2784" spans="1:21" x14ac:dyDescent="0.4">
      <c r="A2784" s="428" t="s">
        <v>49</v>
      </c>
      <c r="B2784" s="375" t="s">
        <v>415</v>
      </c>
      <c r="C2784" s="375" t="s">
        <v>66</v>
      </c>
      <c r="D2784" s="375" t="s">
        <v>52</v>
      </c>
      <c r="E2784" s="375"/>
      <c r="F2784" s="824">
        <v>0.34699999999999998</v>
      </c>
      <c r="G2784" s="375" t="s">
        <v>1025</v>
      </c>
      <c r="H2784" s="375" t="s">
        <v>400</v>
      </c>
      <c r="I2784" s="763">
        <v>1.2985784194955026</v>
      </c>
      <c r="J2784" s="375" t="s">
        <v>1023</v>
      </c>
      <c r="K2784" s="375" t="s">
        <v>477</v>
      </c>
      <c r="L2784" s="375" t="s">
        <v>1024</v>
      </c>
      <c r="M2784" s="375" t="s">
        <v>475</v>
      </c>
      <c r="N2784" s="831" t="s">
        <v>961</v>
      </c>
      <c r="U2784" s="862"/>
    </row>
    <row r="2785" spans="1:21" x14ac:dyDescent="0.4">
      <c r="A2785" s="428" t="s">
        <v>49</v>
      </c>
      <c r="B2785" s="375" t="s">
        <v>415</v>
      </c>
      <c r="C2785" s="375" t="s">
        <v>66</v>
      </c>
      <c r="D2785" s="375" t="s">
        <v>52</v>
      </c>
      <c r="E2785" s="375"/>
      <c r="F2785" s="824">
        <v>0.34699999999999998</v>
      </c>
      <c r="G2785" s="375" t="s">
        <v>387</v>
      </c>
      <c r="H2785" s="375" t="s">
        <v>401</v>
      </c>
      <c r="I2785" s="378">
        <v>2.0811813297244141E-5</v>
      </c>
      <c r="J2785" s="375" t="s">
        <v>1023</v>
      </c>
      <c r="K2785" s="375" t="s">
        <v>477</v>
      </c>
      <c r="L2785" s="375" t="s">
        <v>1024</v>
      </c>
      <c r="M2785" s="375" t="s">
        <v>475</v>
      </c>
      <c r="N2785" s="831" t="s">
        <v>965</v>
      </c>
      <c r="U2785" s="862"/>
    </row>
    <row r="2786" spans="1:21" x14ac:dyDescent="0.4">
      <c r="A2786" s="428" t="s">
        <v>49</v>
      </c>
      <c r="B2786" s="375" t="s">
        <v>415</v>
      </c>
      <c r="C2786" s="375" t="s">
        <v>66</v>
      </c>
      <c r="D2786" s="375" t="s">
        <v>52</v>
      </c>
      <c r="E2786" s="375"/>
      <c r="F2786" s="824">
        <v>0.34699999999999998</v>
      </c>
      <c r="G2786" s="375" t="s">
        <v>388</v>
      </c>
      <c r="H2786" s="375" t="s">
        <v>401</v>
      </c>
      <c r="I2786" s="378">
        <v>1.7346176549655723E-4</v>
      </c>
      <c r="J2786" s="375" t="s">
        <v>1023</v>
      </c>
      <c r="K2786" s="375" t="s">
        <v>477</v>
      </c>
      <c r="L2786" s="375" t="s">
        <v>1024</v>
      </c>
      <c r="M2786" s="375" t="s">
        <v>475</v>
      </c>
      <c r="N2786" s="831" t="s">
        <v>965</v>
      </c>
      <c r="U2786" s="862"/>
    </row>
    <row r="2787" spans="1:21" x14ac:dyDescent="0.4">
      <c r="A2787" s="428" t="s">
        <v>49</v>
      </c>
      <c r="B2787" s="375" t="s">
        <v>415</v>
      </c>
      <c r="C2787" s="375" t="s">
        <v>66</v>
      </c>
      <c r="D2787" s="375" t="s">
        <v>52</v>
      </c>
      <c r="E2787" s="375"/>
      <c r="F2787" s="824">
        <v>0.34699999999999998</v>
      </c>
      <c r="G2787" s="375" t="s">
        <v>389</v>
      </c>
      <c r="H2787" s="375" t="s">
        <v>401</v>
      </c>
      <c r="I2787" s="378">
        <v>1.0038286104628617E-3</v>
      </c>
      <c r="J2787" s="375" t="s">
        <v>1023</v>
      </c>
      <c r="K2787" s="375" t="s">
        <v>477</v>
      </c>
      <c r="L2787" s="375" t="s">
        <v>1024</v>
      </c>
      <c r="M2787" s="375" t="s">
        <v>475</v>
      </c>
      <c r="N2787" s="831" t="s">
        <v>965</v>
      </c>
      <c r="U2787" s="862"/>
    </row>
    <row r="2788" spans="1:21" x14ac:dyDescent="0.4">
      <c r="A2788" s="428" t="s">
        <v>49</v>
      </c>
      <c r="B2788" s="375" t="s">
        <v>415</v>
      </c>
      <c r="C2788" s="375" t="s">
        <v>66</v>
      </c>
      <c r="D2788" s="375" t="s">
        <v>52</v>
      </c>
      <c r="E2788" s="375"/>
      <c r="F2788" s="824">
        <v>0.34699999999999998</v>
      </c>
      <c r="G2788" s="375" t="s">
        <v>390</v>
      </c>
      <c r="H2788" s="375" t="s">
        <v>401</v>
      </c>
      <c r="I2788" s="378">
        <v>1.245022082363664E-4</v>
      </c>
      <c r="J2788" s="375" t="s">
        <v>1023</v>
      </c>
      <c r="K2788" s="375" t="s">
        <v>477</v>
      </c>
      <c r="L2788" s="375" t="s">
        <v>1024</v>
      </c>
      <c r="M2788" s="375" t="s">
        <v>475</v>
      </c>
      <c r="N2788" s="831" t="s">
        <v>965</v>
      </c>
      <c r="U2788" s="862"/>
    </row>
    <row r="2789" spans="1:21" x14ac:dyDescent="0.4">
      <c r="A2789" s="428" t="s">
        <v>49</v>
      </c>
      <c r="B2789" s="375" t="s">
        <v>415</v>
      </c>
      <c r="C2789" s="375" t="s">
        <v>66</v>
      </c>
      <c r="D2789" s="375" t="s">
        <v>52</v>
      </c>
      <c r="E2789" s="375"/>
      <c r="F2789" s="824">
        <v>0.34699999999999998</v>
      </c>
      <c r="G2789" s="375" t="s">
        <v>391</v>
      </c>
      <c r="H2789" s="375" t="s">
        <v>401</v>
      </c>
      <c r="I2789" s="378">
        <v>1.1023184633933594E-4</v>
      </c>
      <c r="J2789" s="375" t="s">
        <v>1023</v>
      </c>
      <c r="K2789" s="375" t="s">
        <v>477</v>
      </c>
      <c r="L2789" s="375" t="s">
        <v>1024</v>
      </c>
      <c r="M2789" s="375" t="s">
        <v>475</v>
      </c>
      <c r="N2789" s="831" t="s">
        <v>965</v>
      </c>
      <c r="U2789" s="862"/>
    </row>
    <row r="2790" spans="1:21" x14ac:dyDescent="0.4">
      <c r="A2790" s="428" t="s">
        <v>49</v>
      </c>
      <c r="B2790" s="375" t="s">
        <v>415</v>
      </c>
      <c r="C2790" s="375" t="s">
        <v>66</v>
      </c>
      <c r="D2790" s="375" t="s">
        <v>52</v>
      </c>
      <c r="E2790" s="375"/>
      <c r="F2790" s="824">
        <v>0.34699999999999998</v>
      </c>
      <c r="G2790" s="375" t="s">
        <v>392</v>
      </c>
      <c r="H2790" s="375" t="s">
        <v>401</v>
      </c>
      <c r="I2790" s="378">
        <v>4.5448296801665015E-3</v>
      </c>
      <c r="J2790" s="375" t="s">
        <v>1023</v>
      </c>
      <c r="K2790" s="375" t="s">
        <v>477</v>
      </c>
      <c r="L2790" s="375" t="s">
        <v>1024</v>
      </c>
      <c r="M2790" s="375" t="s">
        <v>475</v>
      </c>
      <c r="N2790" s="831" t="s">
        <v>965</v>
      </c>
      <c r="U2790" s="862"/>
    </row>
    <row r="2791" spans="1:21" x14ac:dyDescent="0.4">
      <c r="A2791" s="428" t="s">
        <v>49</v>
      </c>
      <c r="B2791" s="375" t="s">
        <v>415</v>
      </c>
      <c r="C2791" s="375" t="s">
        <v>66</v>
      </c>
      <c r="D2791" s="375" t="s">
        <v>52</v>
      </c>
      <c r="E2791" s="375"/>
      <c r="F2791" s="824">
        <v>0.34699999999999998</v>
      </c>
      <c r="G2791" s="375" t="s">
        <v>393</v>
      </c>
      <c r="H2791" s="375" t="s">
        <v>401</v>
      </c>
      <c r="I2791" s="378">
        <v>4.7343248160216569E-6</v>
      </c>
      <c r="J2791" s="375" t="s">
        <v>1023</v>
      </c>
      <c r="K2791" s="375" t="s">
        <v>477</v>
      </c>
      <c r="L2791" s="375" t="s">
        <v>1024</v>
      </c>
      <c r="M2791" s="375" t="s">
        <v>475</v>
      </c>
      <c r="N2791" s="831" t="s">
        <v>965</v>
      </c>
      <c r="U2791" s="862"/>
    </row>
    <row r="2792" spans="1:21" x14ac:dyDescent="0.4">
      <c r="A2792" s="428" t="s">
        <v>49</v>
      </c>
      <c r="B2792" s="375" t="s">
        <v>415</v>
      </c>
      <c r="C2792" s="375" t="s">
        <v>66</v>
      </c>
      <c r="D2792" s="375" t="s">
        <v>52</v>
      </c>
      <c r="E2792" s="375"/>
      <c r="F2792" s="824">
        <v>0.34699999999999998</v>
      </c>
      <c r="G2792" s="375" t="s">
        <v>394</v>
      </c>
      <c r="H2792" s="375" t="s">
        <v>401</v>
      </c>
      <c r="I2792" s="378">
        <v>8.9194724822229059E-6</v>
      </c>
      <c r="J2792" s="375" t="s">
        <v>1023</v>
      </c>
      <c r="K2792" s="375" t="s">
        <v>477</v>
      </c>
      <c r="L2792" s="375" t="s">
        <v>1024</v>
      </c>
      <c r="M2792" s="375" t="s">
        <v>475</v>
      </c>
      <c r="N2792" s="831" t="s">
        <v>965</v>
      </c>
      <c r="U2792" s="862"/>
    </row>
    <row r="2793" spans="1:21" x14ac:dyDescent="0.4">
      <c r="A2793" s="428" t="s">
        <v>49</v>
      </c>
      <c r="B2793" s="375" t="s">
        <v>415</v>
      </c>
      <c r="C2793" s="375" t="s">
        <v>66</v>
      </c>
      <c r="D2793" s="375" t="s">
        <v>52</v>
      </c>
      <c r="E2793" s="375"/>
      <c r="F2793" s="824">
        <v>0.34699999999999998</v>
      </c>
      <c r="G2793" s="375" t="s">
        <v>395</v>
      </c>
      <c r="H2793" s="375" t="s">
        <v>401</v>
      </c>
      <c r="I2793" s="378">
        <v>1.1288505074025222E-5</v>
      </c>
      <c r="J2793" s="375" t="s">
        <v>1023</v>
      </c>
      <c r="K2793" s="375" t="s">
        <v>477</v>
      </c>
      <c r="L2793" s="375" t="s">
        <v>1024</v>
      </c>
      <c r="M2793" s="375" t="s">
        <v>475</v>
      </c>
      <c r="N2793" s="831" t="s">
        <v>965</v>
      </c>
      <c r="U2793" s="862"/>
    </row>
    <row r="2794" spans="1:21" x14ac:dyDescent="0.4">
      <c r="A2794" s="428" t="s">
        <v>49</v>
      </c>
      <c r="B2794" s="375" t="s">
        <v>415</v>
      </c>
      <c r="C2794" s="375" t="s">
        <v>66</v>
      </c>
      <c r="D2794" s="375" t="s">
        <v>52</v>
      </c>
      <c r="E2794" s="375"/>
      <c r="F2794" s="824">
        <v>0.34699999999999998</v>
      </c>
      <c r="G2794" s="375" t="s">
        <v>396</v>
      </c>
      <c r="H2794" s="375" t="s">
        <v>401</v>
      </c>
      <c r="I2794" s="378">
        <v>1.6007890236458171E-5</v>
      </c>
      <c r="J2794" s="375" t="s">
        <v>1023</v>
      </c>
      <c r="K2794" s="375" t="s">
        <v>477</v>
      </c>
      <c r="L2794" s="375" t="s">
        <v>1024</v>
      </c>
      <c r="M2794" s="375" t="s">
        <v>475</v>
      </c>
      <c r="N2794" s="831" t="s">
        <v>965</v>
      </c>
      <c r="U2794" s="862"/>
    </row>
    <row r="2795" spans="1:21" x14ac:dyDescent="0.4">
      <c r="A2795" s="428" t="s">
        <v>49</v>
      </c>
      <c r="B2795" s="375" t="s">
        <v>415</v>
      </c>
      <c r="C2795" s="375" t="s">
        <v>66</v>
      </c>
      <c r="D2795" s="375" t="s">
        <v>52</v>
      </c>
      <c r="E2795" s="375"/>
      <c r="F2795" s="824">
        <v>0.34699999999999998</v>
      </c>
      <c r="G2795" s="375" t="s">
        <v>1025</v>
      </c>
      <c r="H2795" s="375" t="s">
        <v>401</v>
      </c>
      <c r="I2795" s="378">
        <v>1.2996300213105978</v>
      </c>
      <c r="J2795" s="375" t="s">
        <v>1023</v>
      </c>
      <c r="K2795" s="375" t="s">
        <v>477</v>
      </c>
      <c r="L2795" s="375" t="s">
        <v>1024</v>
      </c>
      <c r="M2795" s="375" t="s">
        <v>475</v>
      </c>
      <c r="N2795" s="831" t="s">
        <v>965</v>
      </c>
      <c r="U2795" s="862"/>
    </row>
    <row r="2796" spans="1:21" x14ac:dyDescent="0.4">
      <c r="A2796" s="428" t="s">
        <v>49</v>
      </c>
      <c r="B2796" s="375" t="s">
        <v>415</v>
      </c>
      <c r="C2796" s="375" t="s">
        <v>66</v>
      </c>
      <c r="D2796" s="375" t="s">
        <v>53</v>
      </c>
      <c r="E2796" s="375"/>
      <c r="F2796" s="824">
        <v>0.39</v>
      </c>
      <c r="G2796" s="375" t="s">
        <v>387</v>
      </c>
      <c r="H2796" s="375" t="s">
        <v>400</v>
      </c>
      <c r="I2796" s="763">
        <v>9.0000021325890313E-7</v>
      </c>
      <c r="J2796" s="375" t="s">
        <v>1023</v>
      </c>
      <c r="K2796" s="375" t="s">
        <v>477</v>
      </c>
      <c r="L2796" s="375" t="s">
        <v>1024</v>
      </c>
      <c r="M2796" s="375" t="s">
        <v>475</v>
      </c>
      <c r="N2796" s="831" t="s">
        <v>692</v>
      </c>
      <c r="U2796" s="862"/>
    </row>
    <row r="2797" spans="1:21" x14ac:dyDescent="0.4">
      <c r="A2797" s="428" t="s">
        <v>49</v>
      </c>
      <c r="B2797" s="375" t="s">
        <v>415</v>
      </c>
      <c r="C2797" s="375" t="s">
        <v>66</v>
      </c>
      <c r="D2797" s="375" t="s">
        <v>53</v>
      </c>
      <c r="E2797" s="375"/>
      <c r="F2797" s="824">
        <v>0.39</v>
      </c>
      <c r="G2797" s="375" t="s">
        <v>388</v>
      </c>
      <c r="H2797" s="375" t="s">
        <v>400</v>
      </c>
      <c r="I2797" s="763">
        <v>1.5100003578010487E-5</v>
      </c>
      <c r="J2797" s="375" t="s">
        <v>1023</v>
      </c>
      <c r="K2797" s="375" t="s">
        <v>477</v>
      </c>
      <c r="L2797" s="375" t="s">
        <v>1024</v>
      </c>
      <c r="M2797" s="375" t="s">
        <v>475</v>
      </c>
      <c r="N2797" s="831" t="s">
        <v>692</v>
      </c>
      <c r="U2797" s="862"/>
    </row>
    <row r="2798" spans="1:21" x14ac:dyDescent="0.4">
      <c r="A2798" s="428" t="s">
        <v>49</v>
      </c>
      <c r="B2798" s="375" t="s">
        <v>415</v>
      </c>
      <c r="C2798" s="375" t="s">
        <v>66</v>
      </c>
      <c r="D2798" s="375" t="s">
        <v>53</v>
      </c>
      <c r="E2798" s="375"/>
      <c r="F2798" s="824">
        <v>0.39</v>
      </c>
      <c r="G2798" s="375" t="s">
        <v>389</v>
      </c>
      <c r="H2798" s="375" t="s">
        <v>400</v>
      </c>
      <c r="I2798" s="763">
        <v>2.3500005568426909E-4</v>
      </c>
      <c r="J2798" s="375" t="s">
        <v>1023</v>
      </c>
      <c r="K2798" s="375" t="s">
        <v>477</v>
      </c>
      <c r="L2798" s="375" t="s">
        <v>1024</v>
      </c>
      <c r="M2798" s="375" t="s">
        <v>475</v>
      </c>
      <c r="N2798" s="831" t="s">
        <v>692</v>
      </c>
      <c r="U2798" s="862"/>
    </row>
    <row r="2799" spans="1:21" x14ac:dyDescent="0.4">
      <c r="A2799" s="428" t="s">
        <v>49</v>
      </c>
      <c r="B2799" s="375" t="s">
        <v>415</v>
      </c>
      <c r="C2799" s="375" t="s">
        <v>66</v>
      </c>
      <c r="D2799" s="375" t="s">
        <v>53</v>
      </c>
      <c r="E2799" s="375"/>
      <c r="F2799" s="824">
        <v>0.39</v>
      </c>
      <c r="G2799" s="375" t="s">
        <v>390</v>
      </c>
      <c r="H2799" s="375" t="s">
        <v>400</v>
      </c>
      <c r="I2799" s="763">
        <v>2.8400006729503167E-5</v>
      </c>
      <c r="J2799" s="375" t="s">
        <v>1023</v>
      </c>
      <c r="K2799" s="375" t="s">
        <v>477</v>
      </c>
      <c r="L2799" s="375" t="s">
        <v>1024</v>
      </c>
      <c r="M2799" s="375" t="s">
        <v>475</v>
      </c>
      <c r="N2799" s="831" t="s">
        <v>692</v>
      </c>
      <c r="U2799" s="862"/>
    </row>
    <row r="2800" spans="1:21" x14ac:dyDescent="0.4">
      <c r="A2800" s="428" t="s">
        <v>49</v>
      </c>
      <c r="B2800" s="375" t="s">
        <v>415</v>
      </c>
      <c r="C2800" s="375" t="s">
        <v>66</v>
      </c>
      <c r="D2800" s="375" t="s">
        <v>53</v>
      </c>
      <c r="E2800" s="375"/>
      <c r="F2800" s="824">
        <v>0.39</v>
      </c>
      <c r="G2800" s="375" t="s">
        <v>391</v>
      </c>
      <c r="H2800" s="375" t="s">
        <v>400</v>
      </c>
      <c r="I2800" s="763">
        <v>8.2700019596123672E-6</v>
      </c>
      <c r="J2800" s="375" t="s">
        <v>1023</v>
      </c>
      <c r="K2800" s="375" t="s">
        <v>477</v>
      </c>
      <c r="L2800" s="375" t="s">
        <v>1024</v>
      </c>
      <c r="M2800" s="375" t="s">
        <v>475</v>
      </c>
      <c r="N2800" s="831" t="s">
        <v>692</v>
      </c>
      <c r="U2800" s="862"/>
    </row>
    <row r="2801" spans="1:21" x14ac:dyDescent="0.4">
      <c r="A2801" s="428" t="s">
        <v>49</v>
      </c>
      <c r="B2801" s="375" t="s">
        <v>415</v>
      </c>
      <c r="C2801" s="375" t="s">
        <v>66</v>
      </c>
      <c r="D2801" s="375" t="s">
        <v>53</v>
      </c>
      <c r="E2801" s="375"/>
      <c r="F2801" s="824">
        <v>0.39</v>
      </c>
      <c r="G2801" s="375" t="s">
        <v>392</v>
      </c>
      <c r="H2801" s="375" t="s">
        <v>400</v>
      </c>
      <c r="I2801" s="763">
        <v>4.910001163445794E-6</v>
      </c>
      <c r="J2801" s="375" t="s">
        <v>1023</v>
      </c>
      <c r="K2801" s="375" t="s">
        <v>477</v>
      </c>
      <c r="L2801" s="375" t="s">
        <v>1024</v>
      </c>
      <c r="M2801" s="375" t="s">
        <v>475</v>
      </c>
      <c r="N2801" s="831" t="s">
        <v>692</v>
      </c>
      <c r="U2801" s="862"/>
    </row>
    <row r="2802" spans="1:21" x14ac:dyDescent="0.4">
      <c r="A2802" s="428" t="s">
        <v>49</v>
      </c>
      <c r="B2802" s="375" t="s">
        <v>415</v>
      </c>
      <c r="C2802" s="375" t="s">
        <v>66</v>
      </c>
      <c r="D2802" s="375" t="s">
        <v>53</v>
      </c>
      <c r="E2802" s="375"/>
      <c r="F2802" s="824">
        <v>0.39</v>
      </c>
      <c r="G2802" s="375" t="s">
        <v>393</v>
      </c>
      <c r="H2802" s="375" t="s">
        <v>400</v>
      </c>
      <c r="I2802" s="763">
        <v>3.5561008426333167E-7</v>
      </c>
      <c r="J2802" s="375" t="s">
        <v>1023</v>
      </c>
      <c r="K2802" s="375" t="s">
        <v>477</v>
      </c>
      <c r="L2802" s="375" t="s">
        <v>1024</v>
      </c>
      <c r="M2802" s="375" t="s">
        <v>475</v>
      </c>
      <c r="N2802" s="831" t="s">
        <v>692</v>
      </c>
      <c r="U2802" s="862"/>
    </row>
    <row r="2803" spans="1:21" x14ac:dyDescent="0.4">
      <c r="A2803" s="428" t="s">
        <v>49</v>
      </c>
      <c r="B2803" s="375" t="s">
        <v>415</v>
      </c>
      <c r="C2803" s="375" t="s">
        <v>66</v>
      </c>
      <c r="D2803" s="375" t="s">
        <v>53</v>
      </c>
      <c r="E2803" s="375"/>
      <c r="F2803" s="824">
        <v>0.39</v>
      </c>
      <c r="G2803" s="375" t="s">
        <v>394</v>
      </c>
      <c r="H2803" s="375" t="s">
        <v>400</v>
      </c>
      <c r="I2803" s="763">
        <v>6.6987015872860153E-7</v>
      </c>
      <c r="J2803" s="375" t="s">
        <v>1023</v>
      </c>
      <c r="K2803" s="375" t="s">
        <v>477</v>
      </c>
      <c r="L2803" s="375" t="s">
        <v>1024</v>
      </c>
      <c r="M2803" s="375" t="s">
        <v>475</v>
      </c>
      <c r="N2803" s="831" t="s">
        <v>692</v>
      </c>
      <c r="U2803" s="862"/>
    </row>
    <row r="2804" spans="1:21" x14ac:dyDescent="0.4">
      <c r="A2804" s="428" t="s">
        <v>49</v>
      </c>
      <c r="B2804" s="375" t="s">
        <v>415</v>
      </c>
      <c r="C2804" s="375" t="s">
        <v>66</v>
      </c>
      <c r="D2804" s="375" t="s">
        <v>53</v>
      </c>
      <c r="E2804" s="375"/>
      <c r="F2804" s="824">
        <v>0.39</v>
      </c>
      <c r="G2804" s="375" t="s">
        <v>395</v>
      </c>
      <c r="H2804" s="375" t="s">
        <v>400</v>
      </c>
      <c r="I2804" s="763">
        <v>9.0000021325890309E-6</v>
      </c>
      <c r="J2804" s="375" t="s">
        <v>1023</v>
      </c>
      <c r="K2804" s="375" t="s">
        <v>477</v>
      </c>
      <c r="L2804" s="375" t="s">
        <v>1024</v>
      </c>
      <c r="M2804" s="375" t="s">
        <v>475</v>
      </c>
      <c r="N2804" s="831" t="s">
        <v>692</v>
      </c>
      <c r="U2804" s="862"/>
    </row>
    <row r="2805" spans="1:21" x14ac:dyDescent="0.4">
      <c r="A2805" s="428" t="s">
        <v>49</v>
      </c>
      <c r="B2805" s="375" t="s">
        <v>415</v>
      </c>
      <c r="C2805" s="375" t="s">
        <v>66</v>
      </c>
      <c r="D2805" s="375" t="s">
        <v>53</v>
      </c>
      <c r="E2805" s="375"/>
      <c r="F2805" s="824">
        <v>0.39</v>
      </c>
      <c r="G2805" s="375" t="s">
        <v>396</v>
      </c>
      <c r="H2805" s="375" t="s">
        <v>400</v>
      </c>
      <c r="I2805" s="763">
        <v>1.3500003198883547E-5</v>
      </c>
      <c r="J2805" s="375" t="s">
        <v>1023</v>
      </c>
      <c r="K2805" s="375" t="s">
        <v>477</v>
      </c>
      <c r="L2805" s="375" t="s">
        <v>1024</v>
      </c>
      <c r="M2805" s="375" t="s">
        <v>475</v>
      </c>
      <c r="N2805" s="831" t="s">
        <v>692</v>
      </c>
      <c r="U2805" s="862"/>
    </row>
    <row r="2806" spans="1:21" x14ac:dyDescent="0.4">
      <c r="A2806" s="428" t="s">
        <v>49</v>
      </c>
      <c r="B2806" s="375" t="s">
        <v>415</v>
      </c>
      <c r="C2806" s="375" t="s">
        <v>66</v>
      </c>
      <c r="D2806" s="375" t="s">
        <v>53</v>
      </c>
      <c r="E2806" s="375"/>
      <c r="F2806" s="824">
        <v>0.39</v>
      </c>
      <c r="G2806" s="375" t="s">
        <v>1025</v>
      </c>
      <c r="H2806" s="375" t="s">
        <v>400</v>
      </c>
      <c r="I2806" s="763">
        <v>1.1557498230178409</v>
      </c>
      <c r="J2806" s="375" t="s">
        <v>1023</v>
      </c>
      <c r="K2806" s="375" t="s">
        <v>477</v>
      </c>
      <c r="L2806" s="375" t="s">
        <v>1024</v>
      </c>
      <c r="M2806" s="375" t="s">
        <v>475</v>
      </c>
      <c r="N2806" s="831" t="s">
        <v>692</v>
      </c>
      <c r="U2806" s="862"/>
    </row>
    <row r="2807" spans="1:21" x14ac:dyDescent="0.4">
      <c r="A2807" s="428" t="s">
        <v>49</v>
      </c>
      <c r="B2807" s="375" t="s">
        <v>415</v>
      </c>
      <c r="C2807" s="375" t="s">
        <v>66</v>
      </c>
      <c r="D2807" s="375" t="s">
        <v>53</v>
      </c>
      <c r="E2807" s="375"/>
      <c r="F2807" s="824">
        <v>0.39</v>
      </c>
      <c r="G2807" s="375" t="s">
        <v>387</v>
      </c>
      <c r="H2807" s="375" t="s">
        <v>401</v>
      </c>
      <c r="I2807" s="378">
        <v>1.7118087714163085E-6</v>
      </c>
      <c r="J2807" s="375" t="s">
        <v>1023</v>
      </c>
      <c r="K2807" s="375" t="s">
        <v>477</v>
      </c>
      <c r="L2807" s="375" t="s">
        <v>1024</v>
      </c>
      <c r="M2807" s="375" t="s">
        <v>475</v>
      </c>
      <c r="N2807" s="831" t="s">
        <v>693</v>
      </c>
      <c r="U2807" s="862"/>
    </row>
    <row r="2808" spans="1:21" x14ac:dyDescent="0.4">
      <c r="A2808" s="428" t="s">
        <v>49</v>
      </c>
      <c r="B2808" s="375" t="s">
        <v>415</v>
      </c>
      <c r="C2808" s="375" t="s">
        <v>66</v>
      </c>
      <c r="D2808" s="375" t="s">
        <v>53</v>
      </c>
      <c r="E2808" s="375"/>
      <c r="F2808" s="824">
        <v>0.39</v>
      </c>
      <c r="G2808" s="375" t="s">
        <v>388</v>
      </c>
      <c r="H2808" s="375" t="s">
        <v>401</v>
      </c>
      <c r="I2808" s="378">
        <v>2.0561729266239141E-5</v>
      </c>
      <c r="J2808" s="375" t="s">
        <v>1023</v>
      </c>
      <c r="K2808" s="375" t="s">
        <v>477</v>
      </c>
      <c r="L2808" s="375" t="s">
        <v>1024</v>
      </c>
      <c r="M2808" s="375" t="s">
        <v>475</v>
      </c>
      <c r="N2808" s="831" t="s">
        <v>693</v>
      </c>
      <c r="U2808" s="862"/>
    </row>
    <row r="2809" spans="1:21" x14ac:dyDescent="0.4">
      <c r="A2809" s="428" t="s">
        <v>49</v>
      </c>
      <c r="B2809" s="375" t="s">
        <v>415</v>
      </c>
      <c r="C2809" s="375" t="s">
        <v>66</v>
      </c>
      <c r="D2809" s="375" t="s">
        <v>53</v>
      </c>
      <c r="E2809" s="375"/>
      <c r="F2809" s="824">
        <v>0.39</v>
      </c>
      <c r="G2809" s="375" t="s">
        <v>389</v>
      </c>
      <c r="H2809" s="375" t="s">
        <v>401</v>
      </c>
      <c r="I2809" s="378">
        <v>2.3582842848193105E-4</v>
      </c>
      <c r="J2809" s="375" t="s">
        <v>1023</v>
      </c>
      <c r="K2809" s="375" t="s">
        <v>477</v>
      </c>
      <c r="L2809" s="375" t="s">
        <v>1024</v>
      </c>
      <c r="M2809" s="375" t="s">
        <v>475</v>
      </c>
      <c r="N2809" s="831" t="s">
        <v>693</v>
      </c>
      <c r="U2809" s="862"/>
    </row>
    <row r="2810" spans="1:21" x14ac:dyDescent="0.4">
      <c r="A2810" s="428" t="s">
        <v>49</v>
      </c>
      <c r="B2810" s="375" t="s">
        <v>415</v>
      </c>
      <c r="C2810" s="375" t="s">
        <v>66</v>
      </c>
      <c r="D2810" s="375" t="s">
        <v>53</v>
      </c>
      <c r="E2810" s="375"/>
      <c r="F2810" s="824">
        <v>0.39</v>
      </c>
      <c r="G2810" s="375" t="s">
        <v>390</v>
      </c>
      <c r="H2810" s="375" t="s">
        <v>401</v>
      </c>
      <c r="I2810" s="378">
        <v>2.8902185583531793E-5</v>
      </c>
      <c r="J2810" s="375" t="s">
        <v>1023</v>
      </c>
      <c r="K2810" s="375" t="s">
        <v>477</v>
      </c>
      <c r="L2810" s="375" t="s">
        <v>1024</v>
      </c>
      <c r="M2810" s="375" t="s">
        <v>475</v>
      </c>
      <c r="N2810" s="831" t="s">
        <v>693</v>
      </c>
      <c r="U2810" s="862"/>
    </row>
    <row r="2811" spans="1:21" x14ac:dyDescent="0.4">
      <c r="A2811" s="428" t="s">
        <v>49</v>
      </c>
      <c r="B2811" s="375" t="s">
        <v>415</v>
      </c>
      <c r="C2811" s="375" t="s">
        <v>66</v>
      </c>
      <c r="D2811" s="375" t="s">
        <v>53</v>
      </c>
      <c r="E2811" s="375"/>
      <c r="F2811" s="824">
        <v>0.39</v>
      </c>
      <c r="G2811" s="375" t="s">
        <v>391</v>
      </c>
      <c r="H2811" s="375" t="s">
        <v>401</v>
      </c>
      <c r="I2811" s="378">
        <v>8.501822233971292E-6</v>
      </c>
      <c r="J2811" s="375" t="s">
        <v>1023</v>
      </c>
      <c r="K2811" s="375" t="s">
        <v>477</v>
      </c>
      <c r="L2811" s="375" t="s">
        <v>1024</v>
      </c>
      <c r="M2811" s="375" t="s">
        <v>475</v>
      </c>
      <c r="N2811" s="831" t="s">
        <v>693</v>
      </c>
      <c r="U2811" s="862"/>
    </row>
    <row r="2812" spans="1:21" x14ac:dyDescent="0.4">
      <c r="A2812" s="428" t="s">
        <v>49</v>
      </c>
      <c r="B2812" s="375" t="s">
        <v>415</v>
      </c>
      <c r="C2812" s="375" t="s">
        <v>66</v>
      </c>
      <c r="D2812" s="375" t="s">
        <v>53</v>
      </c>
      <c r="E2812" s="375"/>
      <c r="F2812" s="824">
        <v>0.39</v>
      </c>
      <c r="G2812" s="375" t="s">
        <v>392</v>
      </c>
      <c r="H2812" s="375" t="s">
        <v>401</v>
      </c>
      <c r="I2812" s="378">
        <v>7.738605083349976E-6</v>
      </c>
      <c r="J2812" s="375" t="s">
        <v>1023</v>
      </c>
      <c r="K2812" s="375" t="s">
        <v>477</v>
      </c>
      <c r="L2812" s="375" t="s">
        <v>1024</v>
      </c>
      <c r="M2812" s="375" t="s">
        <v>475</v>
      </c>
      <c r="N2812" s="831" t="s">
        <v>693</v>
      </c>
      <c r="U2812" s="862"/>
    </row>
    <row r="2813" spans="1:21" x14ac:dyDescent="0.4">
      <c r="A2813" s="428" t="s">
        <v>49</v>
      </c>
      <c r="B2813" s="375" t="s">
        <v>415</v>
      </c>
      <c r="C2813" s="375" t="s">
        <v>66</v>
      </c>
      <c r="D2813" s="375" t="s">
        <v>53</v>
      </c>
      <c r="E2813" s="375"/>
      <c r="F2813" s="824">
        <v>0.39</v>
      </c>
      <c r="G2813" s="375" t="s">
        <v>393</v>
      </c>
      <c r="H2813" s="375" t="s">
        <v>401</v>
      </c>
      <c r="I2813" s="378">
        <v>3.5993377949097536E-7</v>
      </c>
      <c r="J2813" s="375" t="s">
        <v>1023</v>
      </c>
      <c r="K2813" s="375" t="s">
        <v>477</v>
      </c>
      <c r="L2813" s="375" t="s">
        <v>1024</v>
      </c>
      <c r="M2813" s="375" t="s">
        <v>475</v>
      </c>
      <c r="N2813" s="831" t="s">
        <v>693</v>
      </c>
      <c r="U2813" s="862"/>
    </row>
    <row r="2814" spans="1:21" x14ac:dyDescent="0.4">
      <c r="A2814" s="428" t="s">
        <v>49</v>
      </c>
      <c r="B2814" s="375" t="s">
        <v>415</v>
      </c>
      <c r="C2814" s="375" t="s">
        <v>66</v>
      </c>
      <c r="D2814" s="375" t="s">
        <v>53</v>
      </c>
      <c r="E2814" s="375"/>
      <c r="F2814" s="824">
        <v>0.39</v>
      </c>
      <c r="G2814" s="375" t="s">
        <v>394</v>
      </c>
      <c r="H2814" s="375" t="s">
        <v>401</v>
      </c>
      <c r="I2814" s="378">
        <v>6.7934052968836616E-7</v>
      </c>
      <c r="J2814" s="375" t="s">
        <v>1023</v>
      </c>
      <c r="K2814" s="375" t="s">
        <v>477</v>
      </c>
      <c r="L2814" s="375" t="s">
        <v>1024</v>
      </c>
      <c r="M2814" s="375" t="s">
        <v>475</v>
      </c>
      <c r="N2814" s="831" t="s">
        <v>693</v>
      </c>
      <c r="U2814" s="862"/>
    </row>
    <row r="2815" spans="1:21" x14ac:dyDescent="0.4">
      <c r="A2815" s="428" t="s">
        <v>49</v>
      </c>
      <c r="B2815" s="375" t="s">
        <v>415</v>
      </c>
      <c r="C2815" s="375" t="s">
        <v>66</v>
      </c>
      <c r="D2815" s="375" t="s">
        <v>53</v>
      </c>
      <c r="E2815" s="375"/>
      <c r="F2815" s="824">
        <v>0.39</v>
      </c>
      <c r="G2815" s="375" t="s">
        <v>395</v>
      </c>
      <c r="H2815" s="375" t="s">
        <v>401</v>
      </c>
      <c r="I2815" s="378">
        <v>1.0288504837070885E-5</v>
      </c>
      <c r="J2815" s="375" t="s">
        <v>1023</v>
      </c>
      <c r="K2815" s="375" t="s">
        <v>477</v>
      </c>
      <c r="L2815" s="375" t="s">
        <v>1024</v>
      </c>
      <c r="M2815" s="375" t="s">
        <v>475</v>
      </c>
      <c r="N2815" s="831" t="s">
        <v>693</v>
      </c>
      <c r="U2815" s="862"/>
    </row>
    <row r="2816" spans="1:21" x14ac:dyDescent="0.4">
      <c r="A2816" s="428" t="s">
        <v>49</v>
      </c>
      <c r="B2816" s="375" t="s">
        <v>415</v>
      </c>
      <c r="C2816" s="375" t="s">
        <v>66</v>
      </c>
      <c r="D2816" s="375" t="s">
        <v>53</v>
      </c>
      <c r="E2816" s="375"/>
      <c r="F2816" s="824">
        <v>0.39</v>
      </c>
      <c r="G2816" s="375" t="s">
        <v>396</v>
      </c>
      <c r="H2816" s="375" t="s">
        <v>401</v>
      </c>
      <c r="I2816" s="378">
        <v>1.3507889644072333E-5</v>
      </c>
      <c r="J2816" s="375" t="s">
        <v>1023</v>
      </c>
      <c r="K2816" s="375" t="s">
        <v>477</v>
      </c>
      <c r="L2816" s="375" t="s">
        <v>1024</v>
      </c>
      <c r="M2816" s="375" t="s">
        <v>475</v>
      </c>
      <c r="N2816" s="831" t="s">
        <v>693</v>
      </c>
      <c r="U2816" s="862"/>
    </row>
    <row r="2817" spans="1:21" x14ac:dyDescent="0.4">
      <c r="A2817" s="428" t="s">
        <v>49</v>
      </c>
      <c r="B2817" s="375" t="s">
        <v>415</v>
      </c>
      <c r="C2817" s="375" t="s">
        <v>66</v>
      </c>
      <c r="D2817" s="375" t="s">
        <v>53</v>
      </c>
      <c r="E2817" s="375"/>
      <c r="F2817" s="824">
        <v>0.39</v>
      </c>
      <c r="G2817" s="375" t="s">
        <v>1025</v>
      </c>
      <c r="H2817" s="375" t="s">
        <v>401</v>
      </c>
      <c r="I2817" s="378">
        <v>1.1568014248329361</v>
      </c>
      <c r="J2817" s="375" t="s">
        <v>1023</v>
      </c>
      <c r="K2817" s="375" t="s">
        <v>477</v>
      </c>
      <c r="L2817" s="375" t="s">
        <v>1024</v>
      </c>
      <c r="M2817" s="375" t="s">
        <v>475</v>
      </c>
      <c r="N2817" s="831" t="s">
        <v>693</v>
      </c>
      <c r="U2817" s="862"/>
    </row>
    <row r="2818" spans="1:21" x14ac:dyDescent="0.4">
      <c r="A2818" s="428" t="s">
        <v>49</v>
      </c>
      <c r="B2818" s="375" t="s">
        <v>415</v>
      </c>
      <c r="C2818" s="375" t="s">
        <v>66</v>
      </c>
      <c r="D2818" s="375" t="s">
        <v>406</v>
      </c>
      <c r="E2818" s="375" t="s">
        <v>717</v>
      </c>
      <c r="F2818" s="824">
        <v>0.34699999999999998</v>
      </c>
      <c r="G2818" s="375" t="s">
        <v>387</v>
      </c>
      <c r="H2818" s="375" t="s">
        <v>400</v>
      </c>
      <c r="I2818" s="763">
        <v>2.0000004739086739E-5</v>
      </c>
      <c r="J2818" s="375" t="s">
        <v>1023</v>
      </c>
      <c r="K2818" s="375" t="s">
        <v>477</v>
      </c>
      <c r="L2818" s="375" t="s">
        <v>1024</v>
      </c>
      <c r="M2818" s="375" t="s">
        <v>475</v>
      </c>
      <c r="N2818" s="831" t="s">
        <v>695</v>
      </c>
      <c r="U2818" s="862"/>
    </row>
    <row r="2819" spans="1:21" x14ac:dyDescent="0.4">
      <c r="A2819" s="428" t="s">
        <v>49</v>
      </c>
      <c r="B2819" s="375" t="s">
        <v>415</v>
      </c>
      <c r="C2819" s="375" t="s">
        <v>66</v>
      </c>
      <c r="D2819" s="375" t="s">
        <v>406</v>
      </c>
      <c r="E2819" s="375" t="s">
        <v>717</v>
      </c>
      <c r="F2819" s="824">
        <v>0.34699999999999998</v>
      </c>
      <c r="G2819" s="375" t="s">
        <v>388</v>
      </c>
      <c r="H2819" s="375" t="s">
        <v>400</v>
      </c>
      <c r="I2819" s="763">
        <v>1.6800003980832858E-4</v>
      </c>
      <c r="J2819" s="375" t="s">
        <v>1023</v>
      </c>
      <c r="K2819" s="375" t="s">
        <v>477</v>
      </c>
      <c r="L2819" s="375" t="s">
        <v>1024</v>
      </c>
      <c r="M2819" s="375" t="s">
        <v>475</v>
      </c>
      <c r="N2819" s="831" t="s">
        <v>695</v>
      </c>
      <c r="U2819" s="862"/>
    </row>
    <row r="2820" spans="1:21" x14ac:dyDescent="0.4">
      <c r="A2820" s="428" t="s">
        <v>49</v>
      </c>
      <c r="B2820" s="375" t="s">
        <v>415</v>
      </c>
      <c r="C2820" s="375" t="s">
        <v>66</v>
      </c>
      <c r="D2820" s="375" t="s">
        <v>406</v>
      </c>
      <c r="E2820" s="375" t="s">
        <v>717</v>
      </c>
      <c r="F2820" s="824">
        <v>0.34699999999999998</v>
      </c>
      <c r="G2820" s="375" t="s">
        <v>389</v>
      </c>
      <c r="H2820" s="375" t="s">
        <v>400</v>
      </c>
      <c r="I2820" s="763">
        <v>1.0030002376651996E-3</v>
      </c>
      <c r="J2820" s="375" t="s">
        <v>1023</v>
      </c>
      <c r="K2820" s="375" t="s">
        <v>477</v>
      </c>
      <c r="L2820" s="375" t="s">
        <v>1024</v>
      </c>
      <c r="M2820" s="375" t="s">
        <v>475</v>
      </c>
      <c r="N2820" s="831" t="s">
        <v>695</v>
      </c>
      <c r="U2820" s="862"/>
    </row>
    <row r="2821" spans="1:21" x14ac:dyDescent="0.4">
      <c r="A2821" s="428" t="s">
        <v>49</v>
      </c>
      <c r="B2821" s="375" t="s">
        <v>415</v>
      </c>
      <c r="C2821" s="375" t="s">
        <v>66</v>
      </c>
      <c r="D2821" s="375" t="s">
        <v>406</v>
      </c>
      <c r="E2821" s="375" t="s">
        <v>717</v>
      </c>
      <c r="F2821" s="824">
        <v>0.34699999999999998</v>
      </c>
      <c r="G2821" s="375" t="s">
        <v>390</v>
      </c>
      <c r="H2821" s="375" t="s">
        <v>400</v>
      </c>
      <c r="I2821" s="763">
        <v>1.2400002938233777E-4</v>
      </c>
      <c r="J2821" s="375" t="s">
        <v>1023</v>
      </c>
      <c r="K2821" s="375" t="s">
        <v>477</v>
      </c>
      <c r="L2821" s="375" t="s">
        <v>1024</v>
      </c>
      <c r="M2821" s="375" t="s">
        <v>475</v>
      </c>
      <c r="N2821" s="831" t="s">
        <v>695</v>
      </c>
      <c r="U2821" s="862"/>
    </row>
    <row r="2822" spans="1:21" x14ac:dyDescent="0.4">
      <c r="A2822" s="428" t="s">
        <v>49</v>
      </c>
      <c r="B2822" s="375" t="s">
        <v>415</v>
      </c>
      <c r="C2822" s="375" t="s">
        <v>66</v>
      </c>
      <c r="D2822" s="375" t="s">
        <v>406</v>
      </c>
      <c r="E2822" s="375" t="s">
        <v>717</v>
      </c>
      <c r="F2822" s="824">
        <v>0.34699999999999998</v>
      </c>
      <c r="G2822" s="375" t="s">
        <v>391</v>
      </c>
      <c r="H2822" s="375" t="s">
        <v>400</v>
      </c>
      <c r="I2822" s="763">
        <v>1.1000002606497702E-4</v>
      </c>
      <c r="J2822" s="375" t="s">
        <v>1023</v>
      </c>
      <c r="K2822" s="375" t="s">
        <v>477</v>
      </c>
      <c r="L2822" s="375" t="s">
        <v>1024</v>
      </c>
      <c r="M2822" s="375" t="s">
        <v>475</v>
      </c>
      <c r="N2822" s="831" t="s">
        <v>695</v>
      </c>
      <c r="U2822" s="862"/>
    </row>
    <row r="2823" spans="1:21" x14ac:dyDescent="0.4">
      <c r="A2823" s="428" t="s">
        <v>49</v>
      </c>
      <c r="B2823" s="375" t="s">
        <v>415</v>
      </c>
      <c r="C2823" s="375" t="s">
        <v>66</v>
      </c>
      <c r="D2823" s="375" t="s">
        <v>406</v>
      </c>
      <c r="E2823" s="375" t="s">
        <v>717</v>
      </c>
      <c r="F2823" s="824">
        <v>0.34699999999999998</v>
      </c>
      <c r="G2823" s="375" t="s">
        <v>392</v>
      </c>
      <c r="H2823" s="375" t="s">
        <v>400</v>
      </c>
      <c r="I2823" s="763">
        <v>4.5420010762465971E-3</v>
      </c>
      <c r="J2823" s="375" t="s">
        <v>1023</v>
      </c>
      <c r="K2823" s="375" t="s">
        <v>477</v>
      </c>
      <c r="L2823" s="375" t="s">
        <v>1024</v>
      </c>
      <c r="M2823" s="375" t="s">
        <v>475</v>
      </c>
      <c r="N2823" s="831" t="s">
        <v>695</v>
      </c>
      <c r="U2823" s="862"/>
    </row>
    <row r="2824" spans="1:21" x14ac:dyDescent="0.4">
      <c r="A2824" s="428" t="s">
        <v>49</v>
      </c>
      <c r="B2824" s="375" t="s">
        <v>415</v>
      </c>
      <c r="C2824" s="375" t="s">
        <v>66</v>
      </c>
      <c r="D2824" s="375" t="s">
        <v>406</v>
      </c>
      <c r="E2824" s="375" t="s">
        <v>717</v>
      </c>
      <c r="F2824" s="824">
        <v>0.34699999999999998</v>
      </c>
      <c r="G2824" s="375" t="s">
        <v>393</v>
      </c>
      <c r="H2824" s="375" t="s">
        <v>400</v>
      </c>
      <c r="I2824" s="763">
        <v>4.7300011207940132E-6</v>
      </c>
      <c r="J2824" s="375" t="s">
        <v>1023</v>
      </c>
      <c r="K2824" s="375" t="s">
        <v>477</v>
      </c>
      <c r="L2824" s="375" t="s">
        <v>1024</v>
      </c>
      <c r="M2824" s="375" t="s">
        <v>475</v>
      </c>
      <c r="N2824" s="831" t="s">
        <v>695</v>
      </c>
      <c r="U2824" s="862"/>
    </row>
    <row r="2825" spans="1:21" x14ac:dyDescent="0.4">
      <c r="A2825" s="428" t="s">
        <v>49</v>
      </c>
      <c r="B2825" s="375" t="s">
        <v>415</v>
      </c>
      <c r="C2825" s="375" t="s">
        <v>66</v>
      </c>
      <c r="D2825" s="375" t="s">
        <v>406</v>
      </c>
      <c r="E2825" s="375" t="s">
        <v>717</v>
      </c>
      <c r="F2825" s="824">
        <v>0.34699999999999998</v>
      </c>
      <c r="G2825" s="375" t="s">
        <v>394</v>
      </c>
      <c r="H2825" s="375" t="s">
        <v>400</v>
      </c>
      <c r="I2825" s="763">
        <v>8.9100021112631409E-6</v>
      </c>
      <c r="J2825" s="375" t="s">
        <v>1023</v>
      </c>
      <c r="K2825" s="375" t="s">
        <v>477</v>
      </c>
      <c r="L2825" s="375" t="s">
        <v>1024</v>
      </c>
      <c r="M2825" s="375" t="s">
        <v>475</v>
      </c>
      <c r="N2825" s="831" t="s">
        <v>695</v>
      </c>
      <c r="U2825" s="862"/>
    </row>
    <row r="2826" spans="1:21" x14ac:dyDescent="0.4">
      <c r="A2826" s="428" t="s">
        <v>49</v>
      </c>
      <c r="B2826" s="375" t="s">
        <v>415</v>
      </c>
      <c r="C2826" s="375" t="s">
        <v>66</v>
      </c>
      <c r="D2826" s="375" t="s">
        <v>406</v>
      </c>
      <c r="E2826" s="375" t="s">
        <v>717</v>
      </c>
      <c r="F2826" s="824">
        <v>0.34699999999999998</v>
      </c>
      <c r="G2826" s="375" t="s">
        <v>395</v>
      </c>
      <c r="H2826" s="375" t="s">
        <v>400</v>
      </c>
      <c r="I2826" s="763">
        <v>1.000000236954337E-5</v>
      </c>
      <c r="J2826" s="375" t="s">
        <v>1023</v>
      </c>
      <c r="K2826" s="375" t="s">
        <v>477</v>
      </c>
      <c r="L2826" s="375" t="s">
        <v>1024</v>
      </c>
      <c r="M2826" s="375" t="s">
        <v>475</v>
      </c>
      <c r="N2826" s="831" t="s">
        <v>695</v>
      </c>
      <c r="U2826" s="862"/>
    </row>
    <row r="2827" spans="1:21" x14ac:dyDescent="0.4">
      <c r="A2827" s="428" t="s">
        <v>49</v>
      </c>
      <c r="B2827" s="375" t="s">
        <v>415</v>
      </c>
      <c r="C2827" s="375" t="s">
        <v>66</v>
      </c>
      <c r="D2827" s="375" t="s">
        <v>406</v>
      </c>
      <c r="E2827" s="375" t="s">
        <v>717</v>
      </c>
      <c r="F2827" s="824">
        <v>0.34699999999999998</v>
      </c>
      <c r="G2827" s="375" t="s">
        <v>396</v>
      </c>
      <c r="H2827" s="375" t="s">
        <v>400</v>
      </c>
      <c r="I2827" s="763">
        <v>1.6000003791269388E-5</v>
      </c>
      <c r="J2827" s="375" t="s">
        <v>1023</v>
      </c>
      <c r="K2827" s="375" t="s">
        <v>477</v>
      </c>
      <c r="L2827" s="375" t="s">
        <v>1024</v>
      </c>
      <c r="M2827" s="375" t="s">
        <v>475</v>
      </c>
      <c r="N2827" s="831" t="s">
        <v>695</v>
      </c>
      <c r="U2827" s="862"/>
    </row>
    <row r="2828" spans="1:21" x14ac:dyDescent="0.4">
      <c r="A2828" s="428" t="s">
        <v>49</v>
      </c>
      <c r="B2828" s="375" t="s">
        <v>415</v>
      </c>
      <c r="C2828" s="375" t="s">
        <v>66</v>
      </c>
      <c r="D2828" s="375" t="s">
        <v>406</v>
      </c>
      <c r="E2828" s="375" t="s">
        <v>717</v>
      </c>
      <c r="F2828" s="824">
        <v>0.34699999999999998</v>
      </c>
      <c r="G2828" s="375" t="s">
        <v>1025</v>
      </c>
      <c r="H2828" s="375" t="s">
        <v>400</v>
      </c>
      <c r="I2828" s="763">
        <v>1.2985784194955026</v>
      </c>
      <c r="J2828" s="375" t="s">
        <v>1023</v>
      </c>
      <c r="K2828" s="375" t="s">
        <v>477</v>
      </c>
      <c r="L2828" s="375" t="s">
        <v>1024</v>
      </c>
      <c r="M2828" s="375" t="s">
        <v>475</v>
      </c>
      <c r="N2828" s="831" t="s">
        <v>695</v>
      </c>
      <c r="U2828" s="862"/>
    </row>
    <row r="2829" spans="1:21" x14ac:dyDescent="0.4">
      <c r="A2829" s="428" t="s">
        <v>49</v>
      </c>
      <c r="B2829" s="375" t="s">
        <v>415</v>
      </c>
      <c r="C2829" s="375" t="s">
        <v>66</v>
      </c>
      <c r="D2829" s="375" t="s">
        <v>406</v>
      </c>
      <c r="E2829" s="375" t="s">
        <v>717</v>
      </c>
      <c r="F2829" s="824">
        <v>0.34699999999999998</v>
      </c>
      <c r="G2829" s="375" t="s">
        <v>387</v>
      </c>
      <c r="H2829" s="375" t="s">
        <v>401</v>
      </c>
      <c r="I2829" s="378">
        <v>2.0811813297244141E-5</v>
      </c>
      <c r="J2829" s="375" t="s">
        <v>1023</v>
      </c>
      <c r="K2829" s="375" t="s">
        <v>477</v>
      </c>
      <c r="L2829" s="375" t="s">
        <v>1024</v>
      </c>
      <c r="M2829" s="375" t="s">
        <v>475</v>
      </c>
      <c r="N2829" s="831" t="s">
        <v>696</v>
      </c>
      <c r="U2829" s="862"/>
    </row>
    <row r="2830" spans="1:21" x14ac:dyDescent="0.4">
      <c r="A2830" s="428" t="s">
        <v>49</v>
      </c>
      <c r="B2830" s="375" t="s">
        <v>415</v>
      </c>
      <c r="C2830" s="375" t="s">
        <v>66</v>
      </c>
      <c r="D2830" s="375" t="s">
        <v>406</v>
      </c>
      <c r="E2830" s="375" t="s">
        <v>717</v>
      </c>
      <c r="F2830" s="824">
        <v>0.34699999999999998</v>
      </c>
      <c r="G2830" s="375" t="s">
        <v>388</v>
      </c>
      <c r="H2830" s="375" t="s">
        <v>401</v>
      </c>
      <c r="I2830" s="378">
        <v>1.7346176549655723E-4</v>
      </c>
      <c r="J2830" s="375" t="s">
        <v>1023</v>
      </c>
      <c r="K2830" s="375" t="s">
        <v>477</v>
      </c>
      <c r="L2830" s="375" t="s">
        <v>1024</v>
      </c>
      <c r="M2830" s="375" t="s">
        <v>475</v>
      </c>
      <c r="N2830" s="831" t="s">
        <v>696</v>
      </c>
      <c r="U2830" s="862"/>
    </row>
    <row r="2831" spans="1:21" x14ac:dyDescent="0.4">
      <c r="A2831" s="428" t="s">
        <v>49</v>
      </c>
      <c r="B2831" s="375" t="s">
        <v>415</v>
      </c>
      <c r="C2831" s="375" t="s">
        <v>66</v>
      </c>
      <c r="D2831" s="375" t="s">
        <v>406</v>
      </c>
      <c r="E2831" s="375" t="s">
        <v>717</v>
      </c>
      <c r="F2831" s="824">
        <v>0.34699999999999998</v>
      </c>
      <c r="G2831" s="375" t="s">
        <v>389</v>
      </c>
      <c r="H2831" s="375" t="s">
        <v>401</v>
      </c>
      <c r="I2831" s="378">
        <v>1.0038286104628617E-3</v>
      </c>
      <c r="J2831" s="375" t="s">
        <v>1023</v>
      </c>
      <c r="K2831" s="375" t="s">
        <v>477</v>
      </c>
      <c r="L2831" s="375" t="s">
        <v>1024</v>
      </c>
      <c r="M2831" s="375" t="s">
        <v>475</v>
      </c>
      <c r="N2831" s="831" t="s">
        <v>696</v>
      </c>
      <c r="U2831" s="862"/>
    </row>
    <row r="2832" spans="1:21" x14ac:dyDescent="0.4">
      <c r="A2832" s="428" t="s">
        <v>49</v>
      </c>
      <c r="B2832" s="375" t="s">
        <v>415</v>
      </c>
      <c r="C2832" s="375" t="s">
        <v>66</v>
      </c>
      <c r="D2832" s="375" t="s">
        <v>406</v>
      </c>
      <c r="E2832" s="375" t="s">
        <v>717</v>
      </c>
      <c r="F2832" s="824">
        <v>0.34699999999999998</v>
      </c>
      <c r="G2832" s="375" t="s">
        <v>390</v>
      </c>
      <c r="H2832" s="375" t="s">
        <v>401</v>
      </c>
      <c r="I2832" s="378">
        <v>1.245022082363664E-4</v>
      </c>
      <c r="J2832" s="375" t="s">
        <v>1023</v>
      </c>
      <c r="K2832" s="375" t="s">
        <v>477</v>
      </c>
      <c r="L2832" s="375" t="s">
        <v>1024</v>
      </c>
      <c r="M2832" s="375" t="s">
        <v>475</v>
      </c>
      <c r="N2832" s="831" t="s">
        <v>696</v>
      </c>
      <c r="U2832" s="862"/>
    </row>
    <row r="2833" spans="1:21" x14ac:dyDescent="0.4">
      <c r="A2833" s="428" t="s">
        <v>49</v>
      </c>
      <c r="B2833" s="375" t="s">
        <v>415</v>
      </c>
      <c r="C2833" s="375" t="s">
        <v>66</v>
      </c>
      <c r="D2833" s="375" t="s">
        <v>406</v>
      </c>
      <c r="E2833" s="375" t="s">
        <v>717</v>
      </c>
      <c r="F2833" s="824">
        <v>0.34699999999999998</v>
      </c>
      <c r="G2833" s="375" t="s">
        <v>391</v>
      </c>
      <c r="H2833" s="375" t="s">
        <v>401</v>
      </c>
      <c r="I2833" s="378">
        <v>1.1023184633933594E-4</v>
      </c>
      <c r="J2833" s="375" t="s">
        <v>1023</v>
      </c>
      <c r="K2833" s="375" t="s">
        <v>477</v>
      </c>
      <c r="L2833" s="375" t="s">
        <v>1024</v>
      </c>
      <c r="M2833" s="375" t="s">
        <v>475</v>
      </c>
      <c r="N2833" s="831" t="s">
        <v>696</v>
      </c>
      <c r="U2833" s="862"/>
    </row>
    <row r="2834" spans="1:21" x14ac:dyDescent="0.4">
      <c r="A2834" s="428" t="s">
        <v>49</v>
      </c>
      <c r="B2834" s="375" t="s">
        <v>415</v>
      </c>
      <c r="C2834" s="375" t="s">
        <v>66</v>
      </c>
      <c r="D2834" s="375" t="s">
        <v>406</v>
      </c>
      <c r="E2834" s="375" t="s">
        <v>717</v>
      </c>
      <c r="F2834" s="824">
        <v>0.34699999999999998</v>
      </c>
      <c r="G2834" s="375" t="s">
        <v>392</v>
      </c>
      <c r="H2834" s="375" t="s">
        <v>401</v>
      </c>
      <c r="I2834" s="378">
        <v>4.5448296801665015E-3</v>
      </c>
      <c r="J2834" s="375" t="s">
        <v>1023</v>
      </c>
      <c r="K2834" s="375" t="s">
        <v>477</v>
      </c>
      <c r="L2834" s="375" t="s">
        <v>1024</v>
      </c>
      <c r="M2834" s="375" t="s">
        <v>475</v>
      </c>
      <c r="N2834" s="831" t="s">
        <v>696</v>
      </c>
      <c r="U2834" s="862"/>
    </row>
    <row r="2835" spans="1:21" x14ac:dyDescent="0.4">
      <c r="A2835" s="428" t="s">
        <v>49</v>
      </c>
      <c r="B2835" s="375" t="s">
        <v>415</v>
      </c>
      <c r="C2835" s="375" t="s">
        <v>66</v>
      </c>
      <c r="D2835" s="375" t="s">
        <v>406</v>
      </c>
      <c r="E2835" s="375" t="s">
        <v>717</v>
      </c>
      <c r="F2835" s="824">
        <v>0.34699999999999998</v>
      </c>
      <c r="G2835" s="375" t="s">
        <v>393</v>
      </c>
      <c r="H2835" s="375" t="s">
        <v>401</v>
      </c>
      <c r="I2835" s="378">
        <v>4.7343248160216569E-6</v>
      </c>
      <c r="J2835" s="375" t="s">
        <v>1023</v>
      </c>
      <c r="K2835" s="375" t="s">
        <v>477</v>
      </c>
      <c r="L2835" s="375" t="s">
        <v>1024</v>
      </c>
      <c r="M2835" s="375" t="s">
        <v>475</v>
      </c>
      <c r="N2835" s="831" t="s">
        <v>696</v>
      </c>
      <c r="U2835" s="862"/>
    </row>
    <row r="2836" spans="1:21" x14ac:dyDescent="0.4">
      <c r="A2836" s="428" t="s">
        <v>49</v>
      </c>
      <c r="B2836" s="375" t="s">
        <v>415</v>
      </c>
      <c r="C2836" s="375" t="s">
        <v>66</v>
      </c>
      <c r="D2836" s="375" t="s">
        <v>406</v>
      </c>
      <c r="E2836" s="375" t="s">
        <v>717</v>
      </c>
      <c r="F2836" s="824">
        <v>0.34699999999999998</v>
      </c>
      <c r="G2836" s="375" t="s">
        <v>394</v>
      </c>
      <c r="H2836" s="375" t="s">
        <v>401</v>
      </c>
      <c r="I2836" s="378">
        <v>8.9194724822229059E-6</v>
      </c>
      <c r="J2836" s="375" t="s">
        <v>1023</v>
      </c>
      <c r="K2836" s="375" t="s">
        <v>477</v>
      </c>
      <c r="L2836" s="375" t="s">
        <v>1024</v>
      </c>
      <c r="M2836" s="375" t="s">
        <v>475</v>
      </c>
      <c r="N2836" s="831" t="s">
        <v>696</v>
      </c>
      <c r="U2836" s="862"/>
    </row>
    <row r="2837" spans="1:21" x14ac:dyDescent="0.4">
      <c r="A2837" s="428" t="s">
        <v>49</v>
      </c>
      <c r="B2837" s="375" t="s">
        <v>415</v>
      </c>
      <c r="C2837" s="375" t="s">
        <v>66</v>
      </c>
      <c r="D2837" s="375" t="s">
        <v>406</v>
      </c>
      <c r="E2837" s="375" t="s">
        <v>717</v>
      </c>
      <c r="F2837" s="824">
        <v>0.34699999999999998</v>
      </c>
      <c r="G2837" s="375" t="s">
        <v>395</v>
      </c>
      <c r="H2837" s="375" t="s">
        <v>401</v>
      </c>
      <c r="I2837" s="378">
        <v>1.1288505074025222E-5</v>
      </c>
      <c r="J2837" s="375" t="s">
        <v>1023</v>
      </c>
      <c r="K2837" s="375" t="s">
        <v>477</v>
      </c>
      <c r="L2837" s="375" t="s">
        <v>1024</v>
      </c>
      <c r="M2837" s="375" t="s">
        <v>475</v>
      </c>
      <c r="N2837" s="831" t="s">
        <v>696</v>
      </c>
      <c r="U2837" s="862"/>
    </row>
    <row r="2838" spans="1:21" x14ac:dyDescent="0.4">
      <c r="A2838" s="428" t="s">
        <v>49</v>
      </c>
      <c r="B2838" s="375" t="s">
        <v>415</v>
      </c>
      <c r="C2838" s="375" t="s">
        <v>66</v>
      </c>
      <c r="D2838" s="375" t="s">
        <v>406</v>
      </c>
      <c r="E2838" s="375" t="s">
        <v>717</v>
      </c>
      <c r="F2838" s="824">
        <v>0.34699999999999998</v>
      </c>
      <c r="G2838" s="375" t="s">
        <v>396</v>
      </c>
      <c r="H2838" s="375" t="s">
        <v>401</v>
      </c>
      <c r="I2838" s="378">
        <v>1.6007890236458171E-5</v>
      </c>
      <c r="J2838" s="375" t="s">
        <v>1023</v>
      </c>
      <c r="K2838" s="375" t="s">
        <v>477</v>
      </c>
      <c r="L2838" s="375" t="s">
        <v>1024</v>
      </c>
      <c r="M2838" s="375" t="s">
        <v>475</v>
      </c>
      <c r="N2838" s="831" t="s">
        <v>696</v>
      </c>
      <c r="U2838" s="862"/>
    </row>
    <row r="2839" spans="1:21" x14ac:dyDescent="0.4">
      <c r="A2839" s="428" t="s">
        <v>49</v>
      </c>
      <c r="B2839" s="375" t="s">
        <v>415</v>
      </c>
      <c r="C2839" s="375" t="s">
        <v>66</v>
      </c>
      <c r="D2839" s="375" t="s">
        <v>406</v>
      </c>
      <c r="E2839" s="375" t="s">
        <v>717</v>
      </c>
      <c r="F2839" s="824">
        <v>0.34699999999999998</v>
      </c>
      <c r="G2839" s="375" t="s">
        <v>1025</v>
      </c>
      <c r="H2839" s="375" t="s">
        <v>401</v>
      </c>
      <c r="I2839" s="378">
        <v>1.2996300213105978</v>
      </c>
      <c r="J2839" s="375" t="s">
        <v>1023</v>
      </c>
      <c r="K2839" s="375" t="s">
        <v>477</v>
      </c>
      <c r="L2839" s="375" t="s">
        <v>1024</v>
      </c>
      <c r="M2839" s="375" t="s">
        <v>475</v>
      </c>
      <c r="N2839" s="831" t="s">
        <v>696</v>
      </c>
      <c r="U2839" s="862"/>
    </row>
    <row r="2840" spans="1:21" x14ac:dyDescent="0.4">
      <c r="A2840" s="428" t="s">
        <v>49</v>
      </c>
      <c r="B2840" s="375" t="s">
        <v>415</v>
      </c>
      <c r="C2840" s="375" t="s">
        <v>67</v>
      </c>
      <c r="D2840" s="375" t="s">
        <v>52</v>
      </c>
      <c r="E2840" s="375"/>
      <c r="F2840" s="824">
        <v>0.34699999999999998</v>
      </c>
      <c r="G2840" s="375" t="s">
        <v>387</v>
      </c>
      <c r="H2840" s="375" t="s">
        <v>400</v>
      </c>
      <c r="I2840" s="763">
        <v>1.5000003554315054E-5</v>
      </c>
      <c r="J2840" s="375" t="s">
        <v>1023</v>
      </c>
      <c r="K2840" s="375" t="s">
        <v>477</v>
      </c>
      <c r="L2840" s="375" t="s">
        <v>1024</v>
      </c>
      <c r="M2840" s="375" t="s">
        <v>475</v>
      </c>
      <c r="N2840" s="831" t="s">
        <v>993</v>
      </c>
      <c r="U2840" s="862"/>
    </row>
    <row r="2841" spans="1:21" x14ac:dyDescent="0.4">
      <c r="A2841" s="428" t="s">
        <v>49</v>
      </c>
      <c r="B2841" s="375" t="s">
        <v>415</v>
      </c>
      <c r="C2841" s="375" t="s">
        <v>67</v>
      </c>
      <c r="D2841" s="375" t="s">
        <v>52</v>
      </c>
      <c r="E2841" s="375"/>
      <c r="F2841" s="824">
        <v>0.34699999999999998</v>
      </c>
      <c r="G2841" s="375" t="s">
        <v>388</v>
      </c>
      <c r="H2841" s="375" t="s">
        <v>400</v>
      </c>
      <c r="I2841" s="763">
        <v>1.2700003009320077E-4</v>
      </c>
      <c r="J2841" s="375" t="s">
        <v>1023</v>
      </c>
      <c r="K2841" s="375" t="s">
        <v>477</v>
      </c>
      <c r="L2841" s="375" t="s">
        <v>1024</v>
      </c>
      <c r="M2841" s="375" t="s">
        <v>475</v>
      </c>
      <c r="N2841" s="831" t="s">
        <v>993</v>
      </c>
      <c r="U2841" s="862"/>
    </row>
    <row r="2842" spans="1:21" x14ac:dyDescent="0.4">
      <c r="A2842" s="428" t="s">
        <v>49</v>
      </c>
      <c r="B2842" s="375" t="s">
        <v>415</v>
      </c>
      <c r="C2842" s="375" t="s">
        <v>67</v>
      </c>
      <c r="D2842" s="375" t="s">
        <v>52</v>
      </c>
      <c r="E2842" s="375"/>
      <c r="F2842" s="824">
        <v>0.34699999999999998</v>
      </c>
      <c r="G2842" s="375" t="s">
        <v>389</v>
      </c>
      <c r="H2842" s="375" t="s">
        <v>400</v>
      </c>
      <c r="I2842" s="763">
        <v>1.4930003537728248E-3</v>
      </c>
      <c r="J2842" s="375" t="s">
        <v>1023</v>
      </c>
      <c r="K2842" s="375" t="s">
        <v>477</v>
      </c>
      <c r="L2842" s="375" t="s">
        <v>1024</v>
      </c>
      <c r="M2842" s="375" t="s">
        <v>475</v>
      </c>
      <c r="N2842" s="831" t="s">
        <v>993</v>
      </c>
      <c r="U2842" s="862"/>
    </row>
    <row r="2843" spans="1:21" x14ac:dyDescent="0.4">
      <c r="A2843" s="428" t="s">
        <v>49</v>
      </c>
      <c r="B2843" s="375" t="s">
        <v>415</v>
      </c>
      <c r="C2843" s="375" t="s">
        <v>67</v>
      </c>
      <c r="D2843" s="375" t="s">
        <v>52</v>
      </c>
      <c r="E2843" s="375"/>
      <c r="F2843" s="824">
        <v>0.34699999999999998</v>
      </c>
      <c r="G2843" s="375" t="s">
        <v>390</v>
      </c>
      <c r="H2843" s="375" t="s">
        <v>400</v>
      </c>
      <c r="I2843" s="763">
        <v>3.9900009454478037E-4</v>
      </c>
      <c r="J2843" s="375" t="s">
        <v>1023</v>
      </c>
      <c r="K2843" s="375" t="s">
        <v>477</v>
      </c>
      <c r="L2843" s="375" t="s">
        <v>1024</v>
      </c>
      <c r="M2843" s="375" t="s">
        <v>475</v>
      </c>
      <c r="N2843" s="831" t="s">
        <v>993</v>
      </c>
      <c r="U2843" s="862"/>
    </row>
    <row r="2844" spans="1:21" x14ac:dyDescent="0.4">
      <c r="A2844" s="428" t="s">
        <v>49</v>
      </c>
      <c r="B2844" s="375" t="s">
        <v>415</v>
      </c>
      <c r="C2844" s="375" t="s">
        <v>67</v>
      </c>
      <c r="D2844" s="375" t="s">
        <v>52</v>
      </c>
      <c r="E2844" s="375"/>
      <c r="F2844" s="824">
        <v>0.34699999999999998</v>
      </c>
      <c r="G2844" s="375" t="s">
        <v>391</v>
      </c>
      <c r="H2844" s="375" t="s">
        <v>400</v>
      </c>
      <c r="I2844" s="763">
        <v>2.4700005852772118E-4</v>
      </c>
      <c r="J2844" s="375" t="s">
        <v>1023</v>
      </c>
      <c r="K2844" s="375" t="s">
        <v>477</v>
      </c>
      <c r="L2844" s="375" t="s">
        <v>1024</v>
      </c>
      <c r="M2844" s="375" t="s">
        <v>475</v>
      </c>
      <c r="N2844" s="831" t="s">
        <v>993</v>
      </c>
      <c r="U2844" s="862"/>
    </row>
    <row r="2845" spans="1:21" x14ac:dyDescent="0.4">
      <c r="A2845" s="428" t="s">
        <v>49</v>
      </c>
      <c r="B2845" s="375" t="s">
        <v>415</v>
      </c>
      <c r="C2845" s="375" t="s">
        <v>67</v>
      </c>
      <c r="D2845" s="375" t="s">
        <v>52</v>
      </c>
      <c r="E2845" s="375"/>
      <c r="F2845" s="824">
        <v>0.34699999999999998</v>
      </c>
      <c r="G2845" s="375" t="s">
        <v>392</v>
      </c>
      <c r="H2845" s="375" t="s">
        <v>400</v>
      </c>
      <c r="I2845" s="763">
        <v>1.0310002442999212E-3</v>
      </c>
      <c r="J2845" s="375" t="s">
        <v>1023</v>
      </c>
      <c r="K2845" s="375" t="s">
        <v>477</v>
      </c>
      <c r="L2845" s="375" t="s">
        <v>1024</v>
      </c>
      <c r="M2845" s="375" t="s">
        <v>475</v>
      </c>
      <c r="N2845" s="831" t="s">
        <v>993</v>
      </c>
      <c r="U2845" s="862"/>
    </row>
    <row r="2846" spans="1:21" x14ac:dyDescent="0.4">
      <c r="A2846" s="428" t="s">
        <v>49</v>
      </c>
      <c r="B2846" s="375" t="s">
        <v>415</v>
      </c>
      <c r="C2846" s="375" t="s">
        <v>67</v>
      </c>
      <c r="D2846" s="375" t="s">
        <v>52</v>
      </c>
      <c r="E2846" s="375"/>
      <c r="F2846" s="824">
        <v>0.34699999999999998</v>
      </c>
      <c r="G2846" s="375" t="s">
        <v>393</v>
      </c>
      <c r="H2846" s="375" t="s">
        <v>400</v>
      </c>
      <c r="I2846" s="763">
        <v>1.0621002516692011E-5</v>
      </c>
      <c r="J2846" s="375" t="s">
        <v>1023</v>
      </c>
      <c r="K2846" s="375" t="s">
        <v>477</v>
      </c>
      <c r="L2846" s="375" t="s">
        <v>1024</v>
      </c>
      <c r="M2846" s="375" t="s">
        <v>475</v>
      </c>
      <c r="N2846" s="831" t="s">
        <v>993</v>
      </c>
      <c r="U2846" s="862"/>
    </row>
    <row r="2847" spans="1:21" x14ac:dyDescent="0.4">
      <c r="A2847" s="428" t="s">
        <v>49</v>
      </c>
      <c r="B2847" s="375" t="s">
        <v>415</v>
      </c>
      <c r="C2847" s="375" t="s">
        <v>67</v>
      </c>
      <c r="D2847" s="375" t="s">
        <v>52</v>
      </c>
      <c r="E2847" s="375"/>
      <c r="F2847" s="824">
        <v>0.34699999999999998</v>
      </c>
      <c r="G2847" s="375" t="s">
        <v>394</v>
      </c>
      <c r="H2847" s="375" t="s">
        <v>400</v>
      </c>
      <c r="I2847" s="763">
        <v>2.0007004740745414E-5</v>
      </c>
      <c r="J2847" s="375" t="s">
        <v>1023</v>
      </c>
      <c r="K2847" s="375" t="s">
        <v>477</v>
      </c>
      <c r="L2847" s="375" t="s">
        <v>1024</v>
      </c>
      <c r="M2847" s="375" t="s">
        <v>475</v>
      </c>
      <c r="N2847" s="831" t="s">
        <v>993</v>
      </c>
      <c r="U2847" s="862"/>
    </row>
    <row r="2848" spans="1:21" x14ac:dyDescent="0.4">
      <c r="A2848" s="428" t="s">
        <v>49</v>
      </c>
      <c r="B2848" s="375" t="s">
        <v>415</v>
      </c>
      <c r="C2848" s="375" t="s">
        <v>67</v>
      </c>
      <c r="D2848" s="375" t="s">
        <v>52</v>
      </c>
      <c r="E2848" s="375"/>
      <c r="F2848" s="824">
        <v>0.34699999999999998</v>
      </c>
      <c r="G2848" s="375" t="s">
        <v>395</v>
      </c>
      <c r="H2848" s="375" t="s">
        <v>400</v>
      </c>
      <c r="I2848" s="763">
        <v>1.000000236954337E-5</v>
      </c>
      <c r="J2848" s="375" t="s">
        <v>1023</v>
      </c>
      <c r="K2848" s="375" t="s">
        <v>477</v>
      </c>
      <c r="L2848" s="375" t="s">
        <v>1024</v>
      </c>
      <c r="M2848" s="375" t="s">
        <v>475</v>
      </c>
      <c r="N2848" s="831" t="s">
        <v>993</v>
      </c>
      <c r="U2848" s="862"/>
    </row>
    <row r="2849" spans="1:21" x14ac:dyDescent="0.4">
      <c r="A2849" s="428" t="s">
        <v>49</v>
      </c>
      <c r="B2849" s="375" t="s">
        <v>415</v>
      </c>
      <c r="C2849" s="375" t="s">
        <v>67</v>
      </c>
      <c r="D2849" s="375" t="s">
        <v>52</v>
      </c>
      <c r="E2849" s="375"/>
      <c r="F2849" s="824">
        <v>0.34699999999999998</v>
      </c>
      <c r="G2849" s="375" t="s">
        <v>396</v>
      </c>
      <c r="H2849" s="375" t="s">
        <v>400</v>
      </c>
      <c r="I2849" s="763">
        <v>1.6000003791269388E-5</v>
      </c>
      <c r="J2849" s="375" t="s">
        <v>1023</v>
      </c>
      <c r="K2849" s="375" t="s">
        <v>477</v>
      </c>
      <c r="L2849" s="375" t="s">
        <v>1024</v>
      </c>
      <c r="M2849" s="375" t="s">
        <v>475</v>
      </c>
      <c r="N2849" s="831" t="s">
        <v>993</v>
      </c>
      <c r="U2849" s="862"/>
    </row>
    <row r="2850" spans="1:21" x14ac:dyDescent="0.4">
      <c r="A2850" s="428" t="s">
        <v>49</v>
      </c>
      <c r="B2850" s="375" t="s">
        <v>415</v>
      </c>
      <c r="C2850" s="375" t="s">
        <v>67</v>
      </c>
      <c r="D2850" s="375" t="s">
        <v>52</v>
      </c>
      <c r="E2850" s="375"/>
      <c r="F2850" s="824">
        <v>0.34699999999999998</v>
      </c>
      <c r="G2850" s="375" t="s">
        <v>1025</v>
      </c>
      <c r="H2850" s="375" t="s">
        <v>400</v>
      </c>
      <c r="I2850" s="763">
        <v>1.2986840744254291</v>
      </c>
      <c r="J2850" s="375" t="s">
        <v>1023</v>
      </c>
      <c r="K2850" s="375" t="s">
        <v>477</v>
      </c>
      <c r="L2850" s="375" t="s">
        <v>1024</v>
      </c>
      <c r="M2850" s="375" t="s">
        <v>475</v>
      </c>
      <c r="N2850" s="831" t="s">
        <v>993</v>
      </c>
      <c r="U2850" s="862"/>
    </row>
    <row r="2851" spans="1:21" x14ac:dyDescent="0.4">
      <c r="A2851" s="428" t="s">
        <v>49</v>
      </c>
      <c r="B2851" s="375" t="s">
        <v>415</v>
      </c>
      <c r="C2851" s="375" t="s">
        <v>67</v>
      </c>
      <c r="D2851" s="375" t="s">
        <v>52</v>
      </c>
      <c r="E2851" s="375"/>
      <c r="F2851" s="824">
        <v>0.34699999999999998</v>
      </c>
      <c r="G2851" s="375" t="s">
        <v>387</v>
      </c>
      <c r="H2851" s="375" t="s">
        <v>401</v>
      </c>
      <c r="I2851" s="378">
        <v>1.5811812112472456E-5</v>
      </c>
      <c r="J2851" s="375" t="s">
        <v>1023</v>
      </c>
      <c r="K2851" s="375" t="s">
        <v>477</v>
      </c>
      <c r="L2851" s="375" t="s">
        <v>1024</v>
      </c>
      <c r="M2851" s="375" t="s">
        <v>475</v>
      </c>
      <c r="N2851" s="831" t="s">
        <v>997</v>
      </c>
      <c r="U2851" s="862"/>
    </row>
    <row r="2852" spans="1:21" x14ac:dyDescent="0.4">
      <c r="A2852" s="428" t="s">
        <v>49</v>
      </c>
      <c r="B2852" s="375" t="s">
        <v>415</v>
      </c>
      <c r="C2852" s="375" t="s">
        <v>67</v>
      </c>
      <c r="D2852" s="375" t="s">
        <v>52</v>
      </c>
      <c r="E2852" s="375"/>
      <c r="F2852" s="824">
        <v>0.34699999999999998</v>
      </c>
      <c r="G2852" s="375" t="s">
        <v>388</v>
      </c>
      <c r="H2852" s="375" t="s">
        <v>401</v>
      </c>
      <c r="I2852" s="378">
        <v>1.3246175578142942E-4</v>
      </c>
      <c r="J2852" s="375" t="s">
        <v>1023</v>
      </c>
      <c r="K2852" s="375" t="s">
        <v>477</v>
      </c>
      <c r="L2852" s="375" t="s">
        <v>1024</v>
      </c>
      <c r="M2852" s="375" t="s">
        <v>475</v>
      </c>
      <c r="N2852" s="831" t="s">
        <v>997</v>
      </c>
      <c r="U2852" s="862"/>
    </row>
    <row r="2853" spans="1:21" x14ac:dyDescent="0.4">
      <c r="A2853" s="428" t="s">
        <v>49</v>
      </c>
      <c r="B2853" s="375" t="s">
        <v>415</v>
      </c>
      <c r="C2853" s="375" t="s">
        <v>67</v>
      </c>
      <c r="D2853" s="375" t="s">
        <v>52</v>
      </c>
      <c r="E2853" s="375"/>
      <c r="F2853" s="824">
        <v>0.34699999999999998</v>
      </c>
      <c r="G2853" s="375" t="s">
        <v>389</v>
      </c>
      <c r="H2853" s="375" t="s">
        <v>401</v>
      </c>
      <c r="I2853" s="378">
        <v>1.4938287265704867E-3</v>
      </c>
      <c r="J2853" s="375" t="s">
        <v>1023</v>
      </c>
      <c r="K2853" s="375" t="s">
        <v>477</v>
      </c>
      <c r="L2853" s="375" t="s">
        <v>1024</v>
      </c>
      <c r="M2853" s="375" t="s">
        <v>475</v>
      </c>
      <c r="N2853" s="831" t="s">
        <v>997</v>
      </c>
      <c r="U2853" s="862"/>
    </row>
    <row r="2854" spans="1:21" x14ac:dyDescent="0.4">
      <c r="A2854" s="428" t="s">
        <v>49</v>
      </c>
      <c r="B2854" s="375" t="s">
        <v>415</v>
      </c>
      <c r="C2854" s="375" t="s">
        <v>67</v>
      </c>
      <c r="D2854" s="375" t="s">
        <v>52</v>
      </c>
      <c r="E2854" s="375"/>
      <c r="F2854" s="824">
        <v>0.34699999999999998</v>
      </c>
      <c r="G2854" s="375" t="s">
        <v>390</v>
      </c>
      <c r="H2854" s="375" t="s">
        <v>401</v>
      </c>
      <c r="I2854" s="378">
        <v>3.99502273398809E-4</v>
      </c>
      <c r="J2854" s="375" t="s">
        <v>1023</v>
      </c>
      <c r="K2854" s="375" t="s">
        <v>477</v>
      </c>
      <c r="L2854" s="375" t="s">
        <v>1024</v>
      </c>
      <c r="M2854" s="375" t="s">
        <v>475</v>
      </c>
      <c r="N2854" s="831" t="s">
        <v>997</v>
      </c>
      <c r="U2854" s="862"/>
    </row>
    <row r="2855" spans="1:21" x14ac:dyDescent="0.4">
      <c r="A2855" s="428" t="s">
        <v>49</v>
      </c>
      <c r="B2855" s="375" t="s">
        <v>415</v>
      </c>
      <c r="C2855" s="375" t="s">
        <v>67</v>
      </c>
      <c r="D2855" s="375" t="s">
        <v>52</v>
      </c>
      <c r="E2855" s="375"/>
      <c r="F2855" s="824">
        <v>0.34699999999999998</v>
      </c>
      <c r="G2855" s="375" t="s">
        <v>391</v>
      </c>
      <c r="H2855" s="375" t="s">
        <v>401</v>
      </c>
      <c r="I2855" s="378">
        <v>2.4723187880208009E-4</v>
      </c>
      <c r="J2855" s="375" t="s">
        <v>1023</v>
      </c>
      <c r="K2855" s="375" t="s">
        <v>477</v>
      </c>
      <c r="L2855" s="375" t="s">
        <v>1024</v>
      </c>
      <c r="M2855" s="375" t="s">
        <v>475</v>
      </c>
      <c r="N2855" s="831" t="s">
        <v>997</v>
      </c>
      <c r="U2855" s="862"/>
    </row>
    <row r="2856" spans="1:21" x14ac:dyDescent="0.4">
      <c r="A2856" s="428" t="s">
        <v>49</v>
      </c>
      <c r="B2856" s="375" t="s">
        <v>415</v>
      </c>
      <c r="C2856" s="375" t="s">
        <v>67</v>
      </c>
      <c r="D2856" s="375" t="s">
        <v>52</v>
      </c>
      <c r="E2856" s="375"/>
      <c r="F2856" s="824">
        <v>0.34699999999999998</v>
      </c>
      <c r="G2856" s="375" t="s">
        <v>392</v>
      </c>
      <c r="H2856" s="375" t="s">
        <v>401</v>
      </c>
      <c r="I2856" s="378">
        <v>1.0338288482198254E-3</v>
      </c>
      <c r="J2856" s="375" t="s">
        <v>1023</v>
      </c>
      <c r="K2856" s="375" t="s">
        <v>477</v>
      </c>
      <c r="L2856" s="375" t="s">
        <v>1024</v>
      </c>
      <c r="M2856" s="375" t="s">
        <v>475</v>
      </c>
      <c r="N2856" s="831" t="s">
        <v>997</v>
      </c>
      <c r="U2856" s="862"/>
    </row>
    <row r="2857" spans="1:21" x14ac:dyDescent="0.4">
      <c r="A2857" s="428" t="s">
        <v>49</v>
      </c>
      <c r="B2857" s="375" t="s">
        <v>415</v>
      </c>
      <c r="C2857" s="375" t="s">
        <v>67</v>
      </c>
      <c r="D2857" s="375" t="s">
        <v>52</v>
      </c>
      <c r="E2857" s="375"/>
      <c r="F2857" s="824">
        <v>0.34699999999999998</v>
      </c>
      <c r="G2857" s="375" t="s">
        <v>393</v>
      </c>
      <c r="H2857" s="375" t="s">
        <v>401</v>
      </c>
      <c r="I2857" s="378">
        <v>1.0625326211919653E-5</v>
      </c>
      <c r="J2857" s="375" t="s">
        <v>1023</v>
      </c>
      <c r="K2857" s="375" t="s">
        <v>477</v>
      </c>
      <c r="L2857" s="375" t="s">
        <v>1024</v>
      </c>
      <c r="M2857" s="375" t="s">
        <v>475</v>
      </c>
      <c r="N2857" s="831" t="s">
        <v>997</v>
      </c>
      <c r="U2857" s="862"/>
    </row>
    <row r="2858" spans="1:21" x14ac:dyDescent="0.4">
      <c r="A2858" s="428" t="s">
        <v>49</v>
      </c>
      <c r="B2858" s="375" t="s">
        <v>415</v>
      </c>
      <c r="C2858" s="375" t="s">
        <v>67</v>
      </c>
      <c r="D2858" s="375" t="s">
        <v>52</v>
      </c>
      <c r="E2858" s="375"/>
      <c r="F2858" s="824">
        <v>0.34699999999999998</v>
      </c>
      <c r="G2858" s="375" t="s">
        <v>394</v>
      </c>
      <c r="H2858" s="375" t="s">
        <v>401</v>
      </c>
      <c r="I2858" s="378">
        <v>2.0016475111705179E-5</v>
      </c>
      <c r="J2858" s="375" t="s">
        <v>1023</v>
      </c>
      <c r="K2858" s="375" t="s">
        <v>477</v>
      </c>
      <c r="L2858" s="375" t="s">
        <v>1024</v>
      </c>
      <c r="M2858" s="375" t="s">
        <v>475</v>
      </c>
      <c r="N2858" s="831" t="s">
        <v>997</v>
      </c>
      <c r="U2858" s="862"/>
    </row>
    <row r="2859" spans="1:21" x14ac:dyDescent="0.4">
      <c r="A2859" s="428" t="s">
        <v>49</v>
      </c>
      <c r="B2859" s="375" t="s">
        <v>415</v>
      </c>
      <c r="C2859" s="375" t="s">
        <v>67</v>
      </c>
      <c r="D2859" s="375" t="s">
        <v>52</v>
      </c>
      <c r="E2859" s="375"/>
      <c r="F2859" s="824">
        <v>0.34699999999999998</v>
      </c>
      <c r="G2859" s="375" t="s">
        <v>395</v>
      </c>
      <c r="H2859" s="375" t="s">
        <v>401</v>
      </c>
      <c r="I2859" s="378">
        <v>1.1288505074025222E-5</v>
      </c>
      <c r="J2859" s="375" t="s">
        <v>1023</v>
      </c>
      <c r="K2859" s="375" t="s">
        <v>477</v>
      </c>
      <c r="L2859" s="375" t="s">
        <v>1024</v>
      </c>
      <c r="M2859" s="375" t="s">
        <v>475</v>
      </c>
      <c r="N2859" s="831" t="s">
        <v>997</v>
      </c>
      <c r="U2859" s="862"/>
    </row>
    <row r="2860" spans="1:21" x14ac:dyDescent="0.4">
      <c r="A2860" s="428" t="s">
        <v>49</v>
      </c>
      <c r="B2860" s="375" t="s">
        <v>415</v>
      </c>
      <c r="C2860" s="375" t="s">
        <v>67</v>
      </c>
      <c r="D2860" s="375" t="s">
        <v>52</v>
      </c>
      <c r="E2860" s="375"/>
      <c r="F2860" s="824">
        <v>0.34699999999999998</v>
      </c>
      <c r="G2860" s="375" t="s">
        <v>396</v>
      </c>
      <c r="H2860" s="375" t="s">
        <v>401</v>
      </c>
      <c r="I2860" s="378">
        <v>1.6007890236458171E-5</v>
      </c>
      <c r="J2860" s="375" t="s">
        <v>1023</v>
      </c>
      <c r="K2860" s="375" t="s">
        <v>477</v>
      </c>
      <c r="L2860" s="375" t="s">
        <v>1024</v>
      </c>
      <c r="M2860" s="375" t="s">
        <v>475</v>
      </c>
      <c r="N2860" s="831" t="s">
        <v>997</v>
      </c>
      <c r="U2860" s="862"/>
    </row>
    <row r="2861" spans="1:21" x14ac:dyDescent="0.4">
      <c r="A2861" s="428" t="s">
        <v>49</v>
      </c>
      <c r="B2861" s="375" t="s">
        <v>415</v>
      </c>
      <c r="C2861" s="375" t="s">
        <v>67</v>
      </c>
      <c r="D2861" s="375" t="s">
        <v>52</v>
      </c>
      <c r="E2861" s="375"/>
      <c r="F2861" s="824">
        <v>0.34699999999999998</v>
      </c>
      <c r="G2861" s="375" t="s">
        <v>1025</v>
      </c>
      <c r="H2861" s="375" t="s">
        <v>401</v>
      </c>
      <c r="I2861" s="378">
        <v>1.2997356762405243</v>
      </c>
      <c r="J2861" s="375" t="s">
        <v>1023</v>
      </c>
      <c r="K2861" s="375" t="s">
        <v>477</v>
      </c>
      <c r="L2861" s="375" t="s">
        <v>1024</v>
      </c>
      <c r="M2861" s="375" t="s">
        <v>475</v>
      </c>
      <c r="N2861" s="831" t="s">
        <v>997</v>
      </c>
      <c r="U2861" s="862"/>
    </row>
    <row r="2862" spans="1:21" x14ac:dyDescent="0.4">
      <c r="A2862" s="428" t="s">
        <v>49</v>
      </c>
      <c r="B2862" s="375" t="s">
        <v>415</v>
      </c>
      <c r="C2862" s="375" t="s">
        <v>67</v>
      </c>
      <c r="D2862" s="375" t="s">
        <v>53</v>
      </c>
      <c r="E2862" s="375"/>
      <c r="F2862" s="824">
        <v>0.39</v>
      </c>
      <c r="G2862" s="375" t="s">
        <v>387</v>
      </c>
      <c r="H2862" s="375" t="s">
        <v>400</v>
      </c>
      <c r="I2862" s="763">
        <v>9.0000021325890313E-7</v>
      </c>
      <c r="J2862" s="375" t="s">
        <v>1023</v>
      </c>
      <c r="K2862" s="375" t="s">
        <v>477</v>
      </c>
      <c r="L2862" s="375" t="s">
        <v>1024</v>
      </c>
      <c r="M2862" s="375" t="s">
        <v>475</v>
      </c>
      <c r="N2862" s="831" t="s">
        <v>692</v>
      </c>
      <c r="U2862" s="862"/>
    </row>
    <row r="2863" spans="1:21" x14ac:dyDescent="0.4">
      <c r="A2863" s="428" t="s">
        <v>49</v>
      </c>
      <c r="B2863" s="375" t="s">
        <v>415</v>
      </c>
      <c r="C2863" s="375" t="s">
        <v>67</v>
      </c>
      <c r="D2863" s="375" t="s">
        <v>53</v>
      </c>
      <c r="E2863" s="375"/>
      <c r="F2863" s="824">
        <v>0.39</v>
      </c>
      <c r="G2863" s="375" t="s">
        <v>388</v>
      </c>
      <c r="H2863" s="375" t="s">
        <v>400</v>
      </c>
      <c r="I2863" s="763">
        <v>1.5100003578010487E-5</v>
      </c>
      <c r="J2863" s="375" t="s">
        <v>1023</v>
      </c>
      <c r="K2863" s="375" t="s">
        <v>477</v>
      </c>
      <c r="L2863" s="375" t="s">
        <v>1024</v>
      </c>
      <c r="M2863" s="375" t="s">
        <v>475</v>
      </c>
      <c r="N2863" s="831" t="s">
        <v>692</v>
      </c>
      <c r="U2863" s="862"/>
    </row>
    <row r="2864" spans="1:21" x14ac:dyDescent="0.4">
      <c r="A2864" s="428" t="s">
        <v>49</v>
      </c>
      <c r="B2864" s="375" t="s">
        <v>415</v>
      </c>
      <c r="C2864" s="375" t="s">
        <v>67</v>
      </c>
      <c r="D2864" s="375" t="s">
        <v>53</v>
      </c>
      <c r="E2864" s="375"/>
      <c r="F2864" s="824">
        <v>0.39</v>
      </c>
      <c r="G2864" s="375" t="s">
        <v>389</v>
      </c>
      <c r="H2864" s="375" t="s">
        <v>400</v>
      </c>
      <c r="I2864" s="763">
        <v>2.3500005568426909E-4</v>
      </c>
      <c r="J2864" s="375" t="s">
        <v>1023</v>
      </c>
      <c r="K2864" s="375" t="s">
        <v>477</v>
      </c>
      <c r="L2864" s="375" t="s">
        <v>1024</v>
      </c>
      <c r="M2864" s="375" t="s">
        <v>475</v>
      </c>
      <c r="N2864" s="831" t="s">
        <v>692</v>
      </c>
      <c r="U2864" s="862"/>
    </row>
    <row r="2865" spans="1:21" x14ac:dyDescent="0.4">
      <c r="A2865" s="428" t="s">
        <v>49</v>
      </c>
      <c r="B2865" s="375" t="s">
        <v>415</v>
      </c>
      <c r="C2865" s="375" t="s">
        <v>67</v>
      </c>
      <c r="D2865" s="375" t="s">
        <v>53</v>
      </c>
      <c r="E2865" s="375"/>
      <c r="F2865" s="824">
        <v>0.39</v>
      </c>
      <c r="G2865" s="375" t="s">
        <v>390</v>
      </c>
      <c r="H2865" s="375" t="s">
        <v>400</v>
      </c>
      <c r="I2865" s="763">
        <v>2.8400006729503167E-5</v>
      </c>
      <c r="J2865" s="375" t="s">
        <v>1023</v>
      </c>
      <c r="K2865" s="375" t="s">
        <v>477</v>
      </c>
      <c r="L2865" s="375" t="s">
        <v>1024</v>
      </c>
      <c r="M2865" s="375" t="s">
        <v>475</v>
      </c>
      <c r="N2865" s="831" t="s">
        <v>692</v>
      </c>
      <c r="U2865" s="862"/>
    </row>
    <row r="2866" spans="1:21" x14ac:dyDescent="0.4">
      <c r="A2866" s="428" t="s">
        <v>49</v>
      </c>
      <c r="B2866" s="375" t="s">
        <v>415</v>
      </c>
      <c r="C2866" s="375" t="s">
        <v>67</v>
      </c>
      <c r="D2866" s="375" t="s">
        <v>53</v>
      </c>
      <c r="E2866" s="375"/>
      <c r="F2866" s="824">
        <v>0.39</v>
      </c>
      <c r="G2866" s="375" t="s">
        <v>391</v>
      </c>
      <c r="H2866" s="375" t="s">
        <v>400</v>
      </c>
      <c r="I2866" s="763">
        <v>8.2700019596123672E-6</v>
      </c>
      <c r="J2866" s="375" t="s">
        <v>1023</v>
      </c>
      <c r="K2866" s="375" t="s">
        <v>477</v>
      </c>
      <c r="L2866" s="375" t="s">
        <v>1024</v>
      </c>
      <c r="M2866" s="375" t="s">
        <v>475</v>
      </c>
      <c r="N2866" s="831" t="s">
        <v>692</v>
      </c>
      <c r="U2866" s="862"/>
    </row>
    <row r="2867" spans="1:21" x14ac:dyDescent="0.4">
      <c r="A2867" s="428" t="s">
        <v>49</v>
      </c>
      <c r="B2867" s="375" t="s">
        <v>415</v>
      </c>
      <c r="C2867" s="375" t="s">
        <v>67</v>
      </c>
      <c r="D2867" s="375" t="s">
        <v>53</v>
      </c>
      <c r="E2867" s="375"/>
      <c r="F2867" s="824">
        <v>0.39</v>
      </c>
      <c r="G2867" s="375" t="s">
        <v>392</v>
      </c>
      <c r="H2867" s="375" t="s">
        <v>400</v>
      </c>
      <c r="I2867" s="763">
        <v>4.910001163445794E-6</v>
      </c>
      <c r="J2867" s="375" t="s">
        <v>1023</v>
      </c>
      <c r="K2867" s="375" t="s">
        <v>477</v>
      </c>
      <c r="L2867" s="375" t="s">
        <v>1024</v>
      </c>
      <c r="M2867" s="375" t="s">
        <v>475</v>
      </c>
      <c r="N2867" s="831" t="s">
        <v>692</v>
      </c>
      <c r="U2867" s="862"/>
    </row>
    <row r="2868" spans="1:21" x14ac:dyDescent="0.4">
      <c r="A2868" s="428" t="s">
        <v>49</v>
      </c>
      <c r="B2868" s="375" t="s">
        <v>415</v>
      </c>
      <c r="C2868" s="375" t="s">
        <v>67</v>
      </c>
      <c r="D2868" s="375" t="s">
        <v>53</v>
      </c>
      <c r="E2868" s="375"/>
      <c r="F2868" s="824">
        <v>0.39</v>
      </c>
      <c r="G2868" s="375" t="s">
        <v>393</v>
      </c>
      <c r="H2868" s="375" t="s">
        <v>400</v>
      </c>
      <c r="I2868" s="763">
        <v>3.5561008426333167E-7</v>
      </c>
      <c r="J2868" s="375" t="s">
        <v>1023</v>
      </c>
      <c r="K2868" s="375" t="s">
        <v>477</v>
      </c>
      <c r="L2868" s="375" t="s">
        <v>1024</v>
      </c>
      <c r="M2868" s="375" t="s">
        <v>475</v>
      </c>
      <c r="N2868" s="831" t="s">
        <v>692</v>
      </c>
      <c r="U2868" s="862"/>
    </row>
    <row r="2869" spans="1:21" x14ac:dyDescent="0.4">
      <c r="A2869" s="428" t="s">
        <v>49</v>
      </c>
      <c r="B2869" s="375" t="s">
        <v>415</v>
      </c>
      <c r="C2869" s="375" t="s">
        <v>67</v>
      </c>
      <c r="D2869" s="375" t="s">
        <v>53</v>
      </c>
      <c r="E2869" s="375"/>
      <c r="F2869" s="824">
        <v>0.39</v>
      </c>
      <c r="G2869" s="375" t="s">
        <v>394</v>
      </c>
      <c r="H2869" s="375" t="s">
        <v>400</v>
      </c>
      <c r="I2869" s="763">
        <v>6.6987015872860153E-7</v>
      </c>
      <c r="J2869" s="375" t="s">
        <v>1023</v>
      </c>
      <c r="K2869" s="375" t="s">
        <v>477</v>
      </c>
      <c r="L2869" s="375" t="s">
        <v>1024</v>
      </c>
      <c r="M2869" s="375" t="s">
        <v>475</v>
      </c>
      <c r="N2869" s="831" t="s">
        <v>692</v>
      </c>
      <c r="U2869" s="862"/>
    </row>
    <row r="2870" spans="1:21" x14ac:dyDescent="0.4">
      <c r="A2870" s="428" t="s">
        <v>49</v>
      </c>
      <c r="B2870" s="375" t="s">
        <v>415</v>
      </c>
      <c r="C2870" s="375" t="s">
        <v>67</v>
      </c>
      <c r="D2870" s="375" t="s">
        <v>53</v>
      </c>
      <c r="E2870" s="375"/>
      <c r="F2870" s="824">
        <v>0.39</v>
      </c>
      <c r="G2870" s="375" t="s">
        <v>395</v>
      </c>
      <c r="H2870" s="375" t="s">
        <v>400</v>
      </c>
      <c r="I2870" s="763">
        <v>9.0000021325890309E-6</v>
      </c>
      <c r="J2870" s="375" t="s">
        <v>1023</v>
      </c>
      <c r="K2870" s="375" t="s">
        <v>477</v>
      </c>
      <c r="L2870" s="375" t="s">
        <v>1024</v>
      </c>
      <c r="M2870" s="375" t="s">
        <v>475</v>
      </c>
      <c r="N2870" s="831" t="s">
        <v>692</v>
      </c>
      <c r="U2870" s="862"/>
    </row>
    <row r="2871" spans="1:21" x14ac:dyDescent="0.4">
      <c r="A2871" s="428" t="s">
        <v>49</v>
      </c>
      <c r="B2871" s="375" t="s">
        <v>415</v>
      </c>
      <c r="C2871" s="375" t="s">
        <v>67</v>
      </c>
      <c r="D2871" s="375" t="s">
        <v>53</v>
      </c>
      <c r="E2871" s="375"/>
      <c r="F2871" s="824">
        <v>0.39</v>
      </c>
      <c r="G2871" s="375" t="s">
        <v>396</v>
      </c>
      <c r="H2871" s="375" t="s">
        <v>400</v>
      </c>
      <c r="I2871" s="763">
        <v>1.3500003198883547E-5</v>
      </c>
      <c r="J2871" s="375" t="s">
        <v>1023</v>
      </c>
      <c r="K2871" s="375" t="s">
        <v>477</v>
      </c>
      <c r="L2871" s="375" t="s">
        <v>1024</v>
      </c>
      <c r="M2871" s="375" t="s">
        <v>475</v>
      </c>
      <c r="N2871" s="831" t="s">
        <v>692</v>
      </c>
      <c r="U2871" s="862"/>
    </row>
    <row r="2872" spans="1:21" x14ac:dyDescent="0.4">
      <c r="A2872" s="428" t="s">
        <v>49</v>
      </c>
      <c r="B2872" s="375" t="s">
        <v>415</v>
      </c>
      <c r="C2872" s="375" t="s">
        <v>67</v>
      </c>
      <c r="D2872" s="375" t="s">
        <v>53</v>
      </c>
      <c r="E2872" s="375"/>
      <c r="F2872" s="824">
        <v>0.39</v>
      </c>
      <c r="G2872" s="375" t="s">
        <v>1025</v>
      </c>
      <c r="H2872" s="375" t="s">
        <v>400</v>
      </c>
      <c r="I2872" s="763">
        <v>1.1557498230178409</v>
      </c>
      <c r="J2872" s="375" t="s">
        <v>1023</v>
      </c>
      <c r="K2872" s="375" t="s">
        <v>477</v>
      </c>
      <c r="L2872" s="375" t="s">
        <v>1024</v>
      </c>
      <c r="M2872" s="375" t="s">
        <v>475</v>
      </c>
      <c r="N2872" s="831" t="s">
        <v>692</v>
      </c>
      <c r="U2872" s="862"/>
    </row>
    <row r="2873" spans="1:21" x14ac:dyDescent="0.4">
      <c r="A2873" s="428" t="s">
        <v>49</v>
      </c>
      <c r="B2873" s="375" t="s">
        <v>415</v>
      </c>
      <c r="C2873" s="375" t="s">
        <v>67</v>
      </c>
      <c r="D2873" s="375" t="s">
        <v>53</v>
      </c>
      <c r="E2873" s="375"/>
      <c r="F2873" s="824">
        <v>0.39</v>
      </c>
      <c r="G2873" s="375" t="s">
        <v>387</v>
      </c>
      <c r="H2873" s="375" t="s">
        <v>401</v>
      </c>
      <c r="I2873" s="378">
        <v>1.7118087714163085E-6</v>
      </c>
      <c r="J2873" s="375" t="s">
        <v>1023</v>
      </c>
      <c r="K2873" s="375" t="s">
        <v>477</v>
      </c>
      <c r="L2873" s="375" t="s">
        <v>1024</v>
      </c>
      <c r="M2873" s="375" t="s">
        <v>475</v>
      </c>
      <c r="N2873" s="831" t="s">
        <v>693</v>
      </c>
      <c r="U2873" s="862"/>
    </row>
    <row r="2874" spans="1:21" x14ac:dyDescent="0.4">
      <c r="A2874" s="428" t="s">
        <v>49</v>
      </c>
      <c r="B2874" s="375" t="s">
        <v>415</v>
      </c>
      <c r="C2874" s="375" t="s">
        <v>67</v>
      </c>
      <c r="D2874" s="375" t="s">
        <v>53</v>
      </c>
      <c r="E2874" s="375"/>
      <c r="F2874" s="824">
        <v>0.39</v>
      </c>
      <c r="G2874" s="375" t="s">
        <v>388</v>
      </c>
      <c r="H2874" s="375" t="s">
        <v>401</v>
      </c>
      <c r="I2874" s="378">
        <v>2.0561729266239141E-5</v>
      </c>
      <c r="J2874" s="375" t="s">
        <v>1023</v>
      </c>
      <c r="K2874" s="375" t="s">
        <v>477</v>
      </c>
      <c r="L2874" s="375" t="s">
        <v>1024</v>
      </c>
      <c r="M2874" s="375" t="s">
        <v>475</v>
      </c>
      <c r="N2874" s="831" t="s">
        <v>693</v>
      </c>
      <c r="U2874" s="862"/>
    </row>
    <row r="2875" spans="1:21" x14ac:dyDescent="0.4">
      <c r="A2875" s="428" t="s">
        <v>49</v>
      </c>
      <c r="B2875" s="375" t="s">
        <v>415</v>
      </c>
      <c r="C2875" s="375" t="s">
        <v>67</v>
      </c>
      <c r="D2875" s="375" t="s">
        <v>53</v>
      </c>
      <c r="E2875" s="375"/>
      <c r="F2875" s="824">
        <v>0.39</v>
      </c>
      <c r="G2875" s="375" t="s">
        <v>389</v>
      </c>
      <c r="H2875" s="375" t="s">
        <v>401</v>
      </c>
      <c r="I2875" s="378">
        <v>2.3582842848193105E-4</v>
      </c>
      <c r="J2875" s="375" t="s">
        <v>1023</v>
      </c>
      <c r="K2875" s="375" t="s">
        <v>477</v>
      </c>
      <c r="L2875" s="375" t="s">
        <v>1024</v>
      </c>
      <c r="M2875" s="375" t="s">
        <v>475</v>
      </c>
      <c r="N2875" s="831" t="s">
        <v>693</v>
      </c>
      <c r="U2875" s="862"/>
    </row>
    <row r="2876" spans="1:21" x14ac:dyDescent="0.4">
      <c r="A2876" s="428" t="s">
        <v>49</v>
      </c>
      <c r="B2876" s="375" t="s">
        <v>415</v>
      </c>
      <c r="C2876" s="375" t="s">
        <v>67</v>
      </c>
      <c r="D2876" s="375" t="s">
        <v>53</v>
      </c>
      <c r="E2876" s="375"/>
      <c r="F2876" s="824">
        <v>0.39</v>
      </c>
      <c r="G2876" s="375" t="s">
        <v>390</v>
      </c>
      <c r="H2876" s="375" t="s">
        <v>401</v>
      </c>
      <c r="I2876" s="378">
        <v>2.8902185583531793E-5</v>
      </c>
      <c r="J2876" s="375" t="s">
        <v>1023</v>
      </c>
      <c r="K2876" s="375" t="s">
        <v>477</v>
      </c>
      <c r="L2876" s="375" t="s">
        <v>1024</v>
      </c>
      <c r="M2876" s="375" t="s">
        <v>475</v>
      </c>
      <c r="N2876" s="831" t="s">
        <v>693</v>
      </c>
      <c r="U2876" s="862"/>
    </row>
    <row r="2877" spans="1:21" x14ac:dyDescent="0.4">
      <c r="A2877" s="428" t="s">
        <v>49</v>
      </c>
      <c r="B2877" s="375" t="s">
        <v>415</v>
      </c>
      <c r="C2877" s="375" t="s">
        <v>67</v>
      </c>
      <c r="D2877" s="375" t="s">
        <v>53</v>
      </c>
      <c r="E2877" s="375"/>
      <c r="F2877" s="824">
        <v>0.39</v>
      </c>
      <c r="G2877" s="375" t="s">
        <v>391</v>
      </c>
      <c r="H2877" s="375" t="s">
        <v>401</v>
      </c>
      <c r="I2877" s="378">
        <v>8.501822233971292E-6</v>
      </c>
      <c r="J2877" s="375" t="s">
        <v>1023</v>
      </c>
      <c r="K2877" s="375" t="s">
        <v>477</v>
      </c>
      <c r="L2877" s="375" t="s">
        <v>1024</v>
      </c>
      <c r="M2877" s="375" t="s">
        <v>475</v>
      </c>
      <c r="N2877" s="831" t="s">
        <v>693</v>
      </c>
      <c r="U2877" s="862"/>
    </row>
    <row r="2878" spans="1:21" x14ac:dyDescent="0.4">
      <c r="A2878" s="428" t="s">
        <v>49</v>
      </c>
      <c r="B2878" s="375" t="s">
        <v>415</v>
      </c>
      <c r="C2878" s="375" t="s">
        <v>67</v>
      </c>
      <c r="D2878" s="375" t="s">
        <v>53</v>
      </c>
      <c r="E2878" s="375"/>
      <c r="F2878" s="824">
        <v>0.39</v>
      </c>
      <c r="G2878" s="375" t="s">
        <v>392</v>
      </c>
      <c r="H2878" s="375" t="s">
        <v>401</v>
      </c>
      <c r="I2878" s="378">
        <v>7.738605083349976E-6</v>
      </c>
      <c r="J2878" s="375" t="s">
        <v>1023</v>
      </c>
      <c r="K2878" s="375" t="s">
        <v>477</v>
      </c>
      <c r="L2878" s="375" t="s">
        <v>1024</v>
      </c>
      <c r="M2878" s="375" t="s">
        <v>475</v>
      </c>
      <c r="N2878" s="831" t="s">
        <v>693</v>
      </c>
      <c r="U2878" s="862"/>
    </row>
    <row r="2879" spans="1:21" x14ac:dyDescent="0.4">
      <c r="A2879" s="428" t="s">
        <v>49</v>
      </c>
      <c r="B2879" s="375" t="s">
        <v>415</v>
      </c>
      <c r="C2879" s="375" t="s">
        <v>67</v>
      </c>
      <c r="D2879" s="375" t="s">
        <v>53</v>
      </c>
      <c r="E2879" s="375"/>
      <c r="F2879" s="824">
        <v>0.39</v>
      </c>
      <c r="G2879" s="375" t="s">
        <v>393</v>
      </c>
      <c r="H2879" s="375" t="s">
        <v>401</v>
      </c>
      <c r="I2879" s="378">
        <v>3.5993377949097536E-7</v>
      </c>
      <c r="J2879" s="375" t="s">
        <v>1023</v>
      </c>
      <c r="K2879" s="375" t="s">
        <v>477</v>
      </c>
      <c r="L2879" s="375" t="s">
        <v>1024</v>
      </c>
      <c r="M2879" s="375" t="s">
        <v>475</v>
      </c>
      <c r="N2879" s="831" t="s">
        <v>693</v>
      </c>
      <c r="U2879" s="862"/>
    </row>
    <row r="2880" spans="1:21" x14ac:dyDescent="0.4">
      <c r="A2880" s="428" t="s">
        <v>49</v>
      </c>
      <c r="B2880" s="375" t="s">
        <v>415</v>
      </c>
      <c r="C2880" s="375" t="s">
        <v>67</v>
      </c>
      <c r="D2880" s="375" t="s">
        <v>53</v>
      </c>
      <c r="E2880" s="375"/>
      <c r="F2880" s="824">
        <v>0.39</v>
      </c>
      <c r="G2880" s="375" t="s">
        <v>394</v>
      </c>
      <c r="H2880" s="375" t="s">
        <v>401</v>
      </c>
      <c r="I2880" s="378">
        <v>6.7934052968836616E-7</v>
      </c>
      <c r="J2880" s="375" t="s">
        <v>1023</v>
      </c>
      <c r="K2880" s="375" t="s">
        <v>477</v>
      </c>
      <c r="L2880" s="375" t="s">
        <v>1024</v>
      </c>
      <c r="M2880" s="375" t="s">
        <v>475</v>
      </c>
      <c r="N2880" s="831" t="s">
        <v>693</v>
      </c>
      <c r="U2880" s="862"/>
    </row>
    <row r="2881" spans="1:21" x14ac:dyDescent="0.4">
      <c r="A2881" s="428" t="s">
        <v>49</v>
      </c>
      <c r="B2881" s="375" t="s">
        <v>415</v>
      </c>
      <c r="C2881" s="375" t="s">
        <v>67</v>
      </c>
      <c r="D2881" s="375" t="s">
        <v>53</v>
      </c>
      <c r="E2881" s="375"/>
      <c r="F2881" s="824">
        <v>0.39</v>
      </c>
      <c r="G2881" s="375" t="s">
        <v>395</v>
      </c>
      <c r="H2881" s="375" t="s">
        <v>401</v>
      </c>
      <c r="I2881" s="378">
        <v>1.0288504837070885E-5</v>
      </c>
      <c r="J2881" s="375" t="s">
        <v>1023</v>
      </c>
      <c r="K2881" s="375" t="s">
        <v>477</v>
      </c>
      <c r="L2881" s="375" t="s">
        <v>1024</v>
      </c>
      <c r="M2881" s="375" t="s">
        <v>475</v>
      </c>
      <c r="N2881" s="831" t="s">
        <v>693</v>
      </c>
      <c r="U2881" s="862"/>
    </row>
    <row r="2882" spans="1:21" x14ac:dyDescent="0.4">
      <c r="A2882" s="428" t="s">
        <v>49</v>
      </c>
      <c r="B2882" s="375" t="s">
        <v>415</v>
      </c>
      <c r="C2882" s="375" t="s">
        <v>67</v>
      </c>
      <c r="D2882" s="375" t="s">
        <v>53</v>
      </c>
      <c r="E2882" s="375"/>
      <c r="F2882" s="824">
        <v>0.39</v>
      </c>
      <c r="G2882" s="375" t="s">
        <v>396</v>
      </c>
      <c r="H2882" s="375" t="s">
        <v>401</v>
      </c>
      <c r="I2882" s="378">
        <v>1.3507889644072333E-5</v>
      </c>
      <c r="J2882" s="375" t="s">
        <v>1023</v>
      </c>
      <c r="K2882" s="375" t="s">
        <v>477</v>
      </c>
      <c r="L2882" s="375" t="s">
        <v>1024</v>
      </c>
      <c r="M2882" s="375" t="s">
        <v>475</v>
      </c>
      <c r="N2882" s="831" t="s">
        <v>693</v>
      </c>
      <c r="U2882" s="862"/>
    </row>
    <row r="2883" spans="1:21" x14ac:dyDescent="0.4">
      <c r="A2883" s="428" t="s">
        <v>49</v>
      </c>
      <c r="B2883" s="375" t="s">
        <v>415</v>
      </c>
      <c r="C2883" s="375" t="s">
        <v>67</v>
      </c>
      <c r="D2883" s="375" t="s">
        <v>53</v>
      </c>
      <c r="E2883" s="375"/>
      <c r="F2883" s="824">
        <v>0.39</v>
      </c>
      <c r="G2883" s="375" t="s">
        <v>1025</v>
      </c>
      <c r="H2883" s="375" t="s">
        <v>401</v>
      </c>
      <c r="I2883" s="378">
        <v>1.1568014248329361</v>
      </c>
      <c r="J2883" s="375" t="s">
        <v>1023</v>
      </c>
      <c r="K2883" s="375" t="s">
        <v>477</v>
      </c>
      <c r="L2883" s="375" t="s">
        <v>1024</v>
      </c>
      <c r="M2883" s="375" t="s">
        <v>475</v>
      </c>
      <c r="N2883" s="831" t="s">
        <v>693</v>
      </c>
      <c r="U2883" s="862"/>
    </row>
    <row r="2884" spans="1:21" x14ac:dyDescent="0.4">
      <c r="A2884" s="428" t="s">
        <v>49</v>
      </c>
      <c r="B2884" s="375" t="s">
        <v>415</v>
      </c>
      <c r="C2884" s="375" t="s">
        <v>67</v>
      </c>
      <c r="D2884" s="375" t="s">
        <v>406</v>
      </c>
      <c r="E2884" s="375" t="s">
        <v>717</v>
      </c>
      <c r="F2884" s="824">
        <v>0.34699999999999998</v>
      </c>
      <c r="G2884" s="375" t="s">
        <v>387</v>
      </c>
      <c r="H2884" s="375" t="s">
        <v>400</v>
      </c>
      <c r="I2884" s="763">
        <v>1.5000003554315054E-5</v>
      </c>
      <c r="J2884" s="375" t="s">
        <v>1023</v>
      </c>
      <c r="K2884" s="375" t="s">
        <v>477</v>
      </c>
      <c r="L2884" s="375" t="s">
        <v>1024</v>
      </c>
      <c r="M2884" s="375" t="s">
        <v>475</v>
      </c>
      <c r="N2884" s="831" t="s">
        <v>695</v>
      </c>
      <c r="U2884" s="862"/>
    </row>
    <row r="2885" spans="1:21" x14ac:dyDescent="0.4">
      <c r="A2885" s="428" t="s">
        <v>49</v>
      </c>
      <c r="B2885" s="375" t="s">
        <v>415</v>
      </c>
      <c r="C2885" s="375" t="s">
        <v>67</v>
      </c>
      <c r="D2885" s="375" t="s">
        <v>406</v>
      </c>
      <c r="E2885" s="375" t="s">
        <v>717</v>
      </c>
      <c r="F2885" s="824">
        <v>0.34699999999999998</v>
      </c>
      <c r="G2885" s="375" t="s">
        <v>388</v>
      </c>
      <c r="H2885" s="375" t="s">
        <v>400</v>
      </c>
      <c r="I2885" s="763">
        <v>1.2700003009320077E-4</v>
      </c>
      <c r="J2885" s="375" t="s">
        <v>1023</v>
      </c>
      <c r="K2885" s="375" t="s">
        <v>477</v>
      </c>
      <c r="L2885" s="375" t="s">
        <v>1024</v>
      </c>
      <c r="M2885" s="375" t="s">
        <v>475</v>
      </c>
      <c r="N2885" s="831" t="s">
        <v>695</v>
      </c>
      <c r="U2885" s="862"/>
    </row>
    <row r="2886" spans="1:21" x14ac:dyDescent="0.4">
      <c r="A2886" s="428" t="s">
        <v>49</v>
      </c>
      <c r="B2886" s="375" t="s">
        <v>415</v>
      </c>
      <c r="C2886" s="375" t="s">
        <v>67</v>
      </c>
      <c r="D2886" s="375" t="s">
        <v>406</v>
      </c>
      <c r="E2886" s="375" t="s">
        <v>717</v>
      </c>
      <c r="F2886" s="824">
        <v>0.34699999999999998</v>
      </c>
      <c r="G2886" s="375" t="s">
        <v>389</v>
      </c>
      <c r="H2886" s="375" t="s">
        <v>400</v>
      </c>
      <c r="I2886" s="763">
        <v>1.4930003537728248E-3</v>
      </c>
      <c r="J2886" s="375" t="s">
        <v>1023</v>
      </c>
      <c r="K2886" s="375" t="s">
        <v>477</v>
      </c>
      <c r="L2886" s="375" t="s">
        <v>1024</v>
      </c>
      <c r="M2886" s="375" t="s">
        <v>475</v>
      </c>
      <c r="N2886" s="831" t="s">
        <v>695</v>
      </c>
      <c r="U2886" s="862"/>
    </row>
    <row r="2887" spans="1:21" x14ac:dyDescent="0.4">
      <c r="A2887" s="428" t="s">
        <v>49</v>
      </c>
      <c r="B2887" s="375" t="s">
        <v>415</v>
      </c>
      <c r="C2887" s="375" t="s">
        <v>67</v>
      </c>
      <c r="D2887" s="375" t="s">
        <v>406</v>
      </c>
      <c r="E2887" s="375" t="s">
        <v>717</v>
      </c>
      <c r="F2887" s="824">
        <v>0.34699999999999998</v>
      </c>
      <c r="G2887" s="375" t="s">
        <v>390</v>
      </c>
      <c r="H2887" s="375" t="s">
        <v>400</v>
      </c>
      <c r="I2887" s="763">
        <v>3.9900009454478037E-4</v>
      </c>
      <c r="J2887" s="375" t="s">
        <v>1023</v>
      </c>
      <c r="K2887" s="375" t="s">
        <v>477</v>
      </c>
      <c r="L2887" s="375" t="s">
        <v>1024</v>
      </c>
      <c r="M2887" s="375" t="s">
        <v>475</v>
      </c>
      <c r="N2887" s="831" t="s">
        <v>695</v>
      </c>
      <c r="U2887" s="862"/>
    </row>
    <row r="2888" spans="1:21" x14ac:dyDescent="0.4">
      <c r="A2888" s="428" t="s">
        <v>49</v>
      </c>
      <c r="B2888" s="375" t="s">
        <v>415</v>
      </c>
      <c r="C2888" s="375" t="s">
        <v>67</v>
      </c>
      <c r="D2888" s="375" t="s">
        <v>406</v>
      </c>
      <c r="E2888" s="375" t="s">
        <v>717</v>
      </c>
      <c r="F2888" s="824">
        <v>0.34699999999999998</v>
      </c>
      <c r="G2888" s="375" t="s">
        <v>391</v>
      </c>
      <c r="H2888" s="375" t="s">
        <v>400</v>
      </c>
      <c r="I2888" s="763">
        <v>2.4700005852772118E-4</v>
      </c>
      <c r="J2888" s="375" t="s">
        <v>1023</v>
      </c>
      <c r="K2888" s="375" t="s">
        <v>477</v>
      </c>
      <c r="L2888" s="375" t="s">
        <v>1024</v>
      </c>
      <c r="M2888" s="375" t="s">
        <v>475</v>
      </c>
      <c r="N2888" s="831" t="s">
        <v>695</v>
      </c>
      <c r="U2888" s="862"/>
    </row>
    <row r="2889" spans="1:21" x14ac:dyDescent="0.4">
      <c r="A2889" s="428" t="s">
        <v>49</v>
      </c>
      <c r="B2889" s="375" t="s">
        <v>415</v>
      </c>
      <c r="C2889" s="375" t="s">
        <v>67</v>
      </c>
      <c r="D2889" s="375" t="s">
        <v>406</v>
      </c>
      <c r="E2889" s="375" t="s">
        <v>717</v>
      </c>
      <c r="F2889" s="824">
        <v>0.34699999999999998</v>
      </c>
      <c r="G2889" s="375" t="s">
        <v>392</v>
      </c>
      <c r="H2889" s="375" t="s">
        <v>400</v>
      </c>
      <c r="I2889" s="763">
        <v>1.0310002442999212E-3</v>
      </c>
      <c r="J2889" s="375" t="s">
        <v>1023</v>
      </c>
      <c r="K2889" s="375" t="s">
        <v>477</v>
      </c>
      <c r="L2889" s="375" t="s">
        <v>1024</v>
      </c>
      <c r="M2889" s="375" t="s">
        <v>475</v>
      </c>
      <c r="N2889" s="831" t="s">
        <v>695</v>
      </c>
      <c r="U2889" s="862"/>
    </row>
    <row r="2890" spans="1:21" x14ac:dyDescent="0.4">
      <c r="A2890" s="428" t="s">
        <v>49</v>
      </c>
      <c r="B2890" s="375" t="s">
        <v>415</v>
      </c>
      <c r="C2890" s="375" t="s">
        <v>67</v>
      </c>
      <c r="D2890" s="375" t="s">
        <v>406</v>
      </c>
      <c r="E2890" s="375" t="s">
        <v>717</v>
      </c>
      <c r="F2890" s="824">
        <v>0.34699999999999998</v>
      </c>
      <c r="G2890" s="375" t="s">
        <v>393</v>
      </c>
      <c r="H2890" s="375" t="s">
        <v>400</v>
      </c>
      <c r="I2890" s="763">
        <v>1.0621002516692011E-5</v>
      </c>
      <c r="J2890" s="375" t="s">
        <v>1023</v>
      </c>
      <c r="K2890" s="375" t="s">
        <v>477</v>
      </c>
      <c r="L2890" s="375" t="s">
        <v>1024</v>
      </c>
      <c r="M2890" s="375" t="s">
        <v>475</v>
      </c>
      <c r="N2890" s="831" t="s">
        <v>695</v>
      </c>
      <c r="U2890" s="862"/>
    </row>
    <row r="2891" spans="1:21" x14ac:dyDescent="0.4">
      <c r="A2891" s="428" t="s">
        <v>49</v>
      </c>
      <c r="B2891" s="375" t="s">
        <v>415</v>
      </c>
      <c r="C2891" s="375" t="s">
        <v>67</v>
      </c>
      <c r="D2891" s="375" t="s">
        <v>406</v>
      </c>
      <c r="E2891" s="375" t="s">
        <v>717</v>
      </c>
      <c r="F2891" s="824">
        <v>0.34699999999999998</v>
      </c>
      <c r="G2891" s="375" t="s">
        <v>394</v>
      </c>
      <c r="H2891" s="375" t="s">
        <v>400</v>
      </c>
      <c r="I2891" s="763">
        <v>2.0007004740745414E-5</v>
      </c>
      <c r="J2891" s="375" t="s">
        <v>1023</v>
      </c>
      <c r="K2891" s="375" t="s">
        <v>477</v>
      </c>
      <c r="L2891" s="375" t="s">
        <v>1024</v>
      </c>
      <c r="M2891" s="375" t="s">
        <v>475</v>
      </c>
      <c r="N2891" s="831" t="s">
        <v>695</v>
      </c>
      <c r="U2891" s="862"/>
    </row>
    <row r="2892" spans="1:21" x14ac:dyDescent="0.4">
      <c r="A2892" s="428" t="s">
        <v>49</v>
      </c>
      <c r="B2892" s="375" t="s">
        <v>415</v>
      </c>
      <c r="C2892" s="375" t="s">
        <v>67</v>
      </c>
      <c r="D2892" s="375" t="s">
        <v>406</v>
      </c>
      <c r="E2892" s="375" t="s">
        <v>717</v>
      </c>
      <c r="F2892" s="824">
        <v>0.34699999999999998</v>
      </c>
      <c r="G2892" s="375" t="s">
        <v>395</v>
      </c>
      <c r="H2892" s="375" t="s">
        <v>400</v>
      </c>
      <c r="I2892" s="763">
        <v>1.000000236954337E-5</v>
      </c>
      <c r="J2892" s="375" t="s">
        <v>1023</v>
      </c>
      <c r="K2892" s="375" t="s">
        <v>477</v>
      </c>
      <c r="L2892" s="375" t="s">
        <v>1024</v>
      </c>
      <c r="M2892" s="375" t="s">
        <v>475</v>
      </c>
      <c r="N2892" s="831" t="s">
        <v>695</v>
      </c>
      <c r="U2892" s="862"/>
    </row>
    <row r="2893" spans="1:21" x14ac:dyDescent="0.4">
      <c r="A2893" s="428" t="s">
        <v>49</v>
      </c>
      <c r="B2893" s="375" t="s">
        <v>415</v>
      </c>
      <c r="C2893" s="375" t="s">
        <v>67</v>
      </c>
      <c r="D2893" s="375" t="s">
        <v>406</v>
      </c>
      <c r="E2893" s="375" t="s">
        <v>717</v>
      </c>
      <c r="F2893" s="824">
        <v>0.34699999999999998</v>
      </c>
      <c r="G2893" s="375" t="s">
        <v>396</v>
      </c>
      <c r="H2893" s="375" t="s">
        <v>400</v>
      </c>
      <c r="I2893" s="763">
        <v>1.6000003791269388E-5</v>
      </c>
      <c r="J2893" s="375" t="s">
        <v>1023</v>
      </c>
      <c r="K2893" s="375" t="s">
        <v>477</v>
      </c>
      <c r="L2893" s="375" t="s">
        <v>1024</v>
      </c>
      <c r="M2893" s="375" t="s">
        <v>475</v>
      </c>
      <c r="N2893" s="831" t="s">
        <v>695</v>
      </c>
      <c r="U2893" s="862"/>
    </row>
    <row r="2894" spans="1:21" x14ac:dyDescent="0.4">
      <c r="A2894" s="428" t="s">
        <v>49</v>
      </c>
      <c r="B2894" s="375" t="s">
        <v>415</v>
      </c>
      <c r="C2894" s="375" t="s">
        <v>67</v>
      </c>
      <c r="D2894" s="375" t="s">
        <v>406</v>
      </c>
      <c r="E2894" s="375" t="s">
        <v>717</v>
      </c>
      <c r="F2894" s="824">
        <v>0.34699999999999998</v>
      </c>
      <c r="G2894" s="375" t="s">
        <v>1025</v>
      </c>
      <c r="H2894" s="375" t="s">
        <v>400</v>
      </c>
      <c r="I2894" s="763">
        <v>1.2986840744254291</v>
      </c>
      <c r="J2894" s="375" t="s">
        <v>1023</v>
      </c>
      <c r="K2894" s="375" t="s">
        <v>477</v>
      </c>
      <c r="L2894" s="375" t="s">
        <v>1024</v>
      </c>
      <c r="M2894" s="375" t="s">
        <v>475</v>
      </c>
      <c r="N2894" s="831" t="s">
        <v>695</v>
      </c>
      <c r="U2894" s="862"/>
    </row>
    <row r="2895" spans="1:21" x14ac:dyDescent="0.4">
      <c r="A2895" s="428" t="s">
        <v>49</v>
      </c>
      <c r="B2895" s="375" t="s">
        <v>415</v>
      </c>
      <c r="C2895" s="375" t="s">
        <v>67</v>
      </c>
      <c r="D2895" s="375" t="s">
        <v>406</v>
      </c>
      <c r="E2895" s="375" t="s">
        <v>717</v>
      </c>
      <c r="F2895" s="824">
        <v>0.34699999999999998</v>
      </c>
      <c r="G2895" s="375" t="s">
        <v>387</v>
      </c>
      <c r="H2895" s="375" t="s">
        <v>401</v>
      </c>
      <c r="I2895" s="378">
        <v>1.5811812112472456E-5</v>
      </c>
      <c r="J2895" s="375" t="s">
        <v>1023</v>
      </c>
      <c r="K2895" s="375" t="s">
        <v>477</v>
      </c>
      <c r="L2895" s="375" t="s">
        <v>1024</v>
      </c>
      <c r="M2895" s="375" t="s">
        <v>475</v>
      </c>
      <c r="N2895" s="831" t="s">
        <v>696</v>
      </c>
      <c r="U2895" s="862"/>
    </row>
    <row r="2896" spans="1:21" x14ac:dyDescent="0.4">
      <c r="A2896" s="428" t="s">
        <v>49</v>
      </c>
      <c r="B2896" s="375" t="s">
        <v>415</v>
      </c>
      <c r="C2896" s="375" t="s">
        <v>67</v>
      </c>
      <c r="D2896" s="375" t="s">
        <v>406</v>
      </c>
      <c r="E2896" s="375" t="s">
        <v>717</v>
      </c>
      <c r="F2896" s="824">
        <v>0.34699999999999998</v>
      </c>
      <c r="G2896" s="375" t="s">
        <v>388</v>
      </c>
      <c r="H2896" s="375" t="s">
        <v>401</v>
      </c>
      <c r="I2896" s="378">
        <v>1.3246175578142942E-4</v>
      </c>
      <c r="J2896" s="375" t="s">
        <v>1023</v>
      </c>
      <c r="K2896" s="375" t="s">
        <v>477</v>
      </c>
      <c r="L2896" s="375" t="s">
        <v>1024</v>
      </c>
      <c r="M2896" s="375" t="s">
        <v>475</v>
      </c>
      <c r="N2896" s="831" t="s">
        <v>696</v>
      </c>
      <c r="U2896" s="862"/>
    </row>
    <row r="2897" spans="1:21" x14ac:dyDescent="0.4">
      <c r="A2897" s="428" t="s">
        <v>49</v>
      </c>
      <c r="B2897" s="375" t="s">
        <v>415</v>
      </c>
      <c r="C2897" s="375" t="s">
        <v>67</v>
      </c>
      <c r="D2897" s="375" t="s">
        <v>406</v>
      </c>
      <c r="E2897" s="375" t="s">
        <v>717</v>
      </c>
      <c r="F2897" s="824">
        <v>0.34699999999999998</v>
      </c>
      <c r="G2897" s="375" t="s">
        <v>389</v>
      </c>
      <c r="H2897" s="375" t="s">
        <v>401</v>
      </c>
      <c r="I2897" s="378">
        <v>1.4938287265704867E-3</v>
      </c>
      <c r="J2897" s="375" t="s">
        <v>1023</v>
      </c>
      <c r="K2897" s="375" t="s">
        <v>477</v>
      </c>
      <c r="L2897" s="375" t="s">
        <v>1024</v>
      </c>
      <c r="M2897" s="375" t="s">
        <v>475</v>
      </c>
      <c r="N2897" s="831" t="s">
        <v>696</v>
      </c>
      <c r="U2897" s="862"/>
    </row>
    <row r="2898" spans="1:21" x14ac:dyDescent="0.4">
      <c r="A2898" s="428" t="s">
        <v>49</v>
      </c>
      <c r="B2898" s="375" t="s">
        <v>415</v>
      </c>
      <c r="C2898" s="375" t="s">
        <v>67</v>
      </c>
      <c r="D2898" s="375" t="s">
        <v>406</v>
      </c>
      <c r="E2898" s="375" t="s">
        <v>717</v>
      </c>
      <c r="F2898" s="824">
        <v>0.34699999999999998</v>
      </c>
      <c r="G2898" s="375" t="s">
        <v>390</v>
      </c>
      <c r="H2898" s="375" t="s">
        <v>401</v>
      </c>
      <c r="I2898" s="378">
        <v>3.99502273398809E-4</v>
      </c>
      <c r="J2898" s="375" t="s">
        <v>1023</v>
      </c>
      <c r="K2898" s="375" t="s">
        <v>477</v>
      </c>
      <c r="L2898" s="375" t="s">
        <v>1024</v>
      </c>
      <c r="M2898" s="375" t="s">
        <v>475</v>
      </c>
      <c r="N2898" s="831" t="s">
        <v>696</v>
      </c>
      <c r="U2898" s="862"/>
    </row>
    <row r="2899" spans="1:21" x14ac:dyDescent="0.4">
      <c r="A2899" s="428" t="s">
        <v>49</v>
      </c>
      <c r="B2899" s="375" t="s">
        <v>415</v>
      </c>
      <c r="C2899" s="375" t="s">
        <v>67</v>
      </c>
      <c r="D2899" s="375" t="s">
        <v>406</v>
      </c>
      <c r="E2899" s="375" t="s">
        <v>717</v>
      </c>
      <c r="F2899" s="824">
        <v>0.34699999999999998</v>
      </c>
      <c r="G2899" s="375" t="s">
        <v>391</v>
      </c>
      <c r="H2899" s="375" t="s">
        <v>401</v>
      </c>
      <c r="I2899" s="378">
        <v>2.4723187880208009E-4</v>
      </c>
      <c r="J2899" s="375" t="s">
        <v>1023</v>
      </c>
      <c r="K2899" s="375" t="s">
        <v>477</v>
      </c>
      <c r="L2899" s="375" t="s">
        <v>1024</v>
      </c>
      <c r="M2899" s="375" t="s">
        <v>475</v>
      </c>
      <c r="N2899" s="831" t="s">
        <v>696</v>
      </c>
      <c r="U2899" s="862"/>
    </row>
    <row r="2900" spans="1:21" x14ac:dyDescent="0.4">
      <c r="A2900" s="428" t="s">
        <v>49</v>
      </c>
      <c r="B2900" s="375" t="s">
        <v>415</v>
      </c>
      <c r="C2900" s="375" t="s">
        <v>67</v>
      </c>
      <c r="D2900" s="375" t="s">
        <v>406</v>
      </c>
      <c r="E2900" s="375" t="s">
        <v>717</v>
      </c>
      <c r="F2900" s="824">
        <v>0.34699999999999998</v>
      </c>
      <c r="G2900" s="375" t="s">
        <v>392</v>
      </c>
      <c r="H2900" s="375" t="s">
        <v>401</v>
      </c>
      <c r="I2900" s="378">
        <v>1.0338288482198254E-3</v>
      </c>
      <c r="J2900" s="375" t="s">
        <v>1023</v>
      </c>
      <c r="K2900" s="375" t="s">
        <v>477</v>
      </c>
      <c r="L2900" s="375" t="s">
        <v>1024</v>
      </c>
      <c r="M2900" s="375" t="s">
        <v>475</v>
      </c>
      <c r="N2900" s="831" t="s">
        <v>696</v>
      </c>
      <c r="U2900" s="862"/>
    </row>
    <row r="2901" spans="1:21" x14ac:dyDescent="0.4">
      <c r="A2901" s="428" t="s">
        <v>49</v>
      </c>
      <c r="B2901" s="375" t="s">
        <v>415</v>
      </c>
      <c r="C2901" s="375" t="s">
        <v>67</v>
      </c>
      <c r="D2901" s="375" t="s">
        <v>406</v>
      </c>
      <c r="E2901" s="375" t="s">
        <v>717</v>
      </c>
      <c r="F2901" s="824">
        <v>0.34699999999999998</v>
      </c>
      <c r="G2901" s="375" t="s">
        <v>393</v>
      </c>
      <c r="H2901" s="375" t="s">
        <v>401</v>
      </c>
      <c r="I2901" s="378">
        <v>1.0625326211919653E-5</v>
      </c>
      <c r="J2901" s="375" t="s">
        <v>1023</v>
      </c>
      <c r="K2901" s="375" t="s">
        <v>477</v>
      </c>
      <c r="L2901" s="375" t="s">
        <v>1024</v>
      </c>
      <c r="M2901" s="375" t="s">
        <v>475</v>
      </c>
      <c r="N2901" s="831" t="s">
        <v>696</v>
      </c>
      <c r="U2901" s="862"/>
    </row>
    <row r="2902" spans="1:21" x14ac:dyDescent="0.4">
      <c r="A2902" s="428" t="s">
        <v>49</v>
      </c>
      <c r="B2902" s="375" t="s">
        <v>415</v>
      </c>
      <c r="C2902" s="375" t="s">
        <v>67</v>
      </c>
      <c r="D2902" s="375" t="s">
        <v>406</v>
      </c>
      <c r="E2902" s="375" t="s">
        <v>717</v>
      </c>
      <c r="F2902" s="824">
        <v>0.34699999999999998</v>
      </c>
      <c r="G2902" s="375" t="s">
        <v>394</v>
      </c>
      <c r="H2902" s="375" t="s">
        <v>401</v>
      </c>
      <c r="I2902" s="378">
        <v>2.0016475111705179E-5</v>
      </c>
      <c r="J2902" s="375" t="s">
        <v>1023</v>
      </c>
      <c r="K2902" s="375" t="s">
        <v>477</v>
      </c>
      <c r="L2902" s="375" t="s">
        <v>1024</v>
      </c>
      <c r="M2902" s="375" t="s">
        <v>475</v>
      </c>
      <c r="N2902" s="831" t="s">
        <v>696</v>
      </c>
      <c r="U2902" s="862"/>
    </row>
    <row r="2903" spans="1:21" x14ac:dyDescent="0.4">
      <c r="A2903" s="428" t="s">
        <v>49</v>
      </c>
      <c r="B2903" s="375" t="s">
        <v>415</v>
      </c>
      <c r="C2903" s="375" t="s">
        <v>67</v>
      </c>
      <c r="D2903" s="375" t="s">
        <v>406</v>
      </c>
      <c r="E2903" s="375" t="s">
        <v>717</v>
      </c>
      <c r="F2903" s="824">
        <v>0.34699999999999998</v>
      </c>
      <c r="G2903" s="375" t="s">
        <v>395</v>
      </c>
      <c r="H2903" s="375" t="s">
        <v>401</v>
      </c>
      <c r="I2903" s="378">
        <v>1.1288505074025222E-5</v>
      </c>
      <c r="J2903" s="375" t="s">
        <v>1023</v>
      </c>
      <c r="K2903" s="375" t="s">
        <v>477</v>
      </c>
      <c r="L2903" s="375" t="s">
        <v>1024</v>
      </c>
      <c r="M2903" s="375" t="s">
        <v>475</v>
      </c>
      <c r="N2903" s="831" t="s">
        <v>696</v>
      </c>
      <c r="U2903" s="862"/>
    </row>
    <row r="2904" spans="1:21" x14ac:dyDescent="0.4">
      <c r="A2904" s="428" t="s">
        <v>49</v>
      </c>
      <c r="B2904" s="375" t="s">
        <v>415</v>
      </c>
      <c r="C2904" s="375" t="s">
        <v>67</v>
      </c>
      <c r="D2904" s="375" t="s">
        <v>406</v>
      </c>
      <c r="E2904" s="375" t="s">
        <v>717</v>
      </c>
      <c r="F2904" s="824">
        <v>0.34699999999999998</v>
      </c>
      <c r="G2904" s="375" t="s">
        <v>396</v>
      </c>
      <c r="H2904" s="375" t="s">
        <v>401</v>
      </c>
      <c r="I2904" s="378">
        <v>1.6007890236458171E-5</v>
      </c>
      <c r="J2904" s="375" t="s">
        <v>1023</v>
      </c>
      <c r="K2904" s="378" t="s">
        <v>477</v>
      </c>
      <c r="L2904" s="375" t="s">
        <v>1024</v>
      </c>
      <c r="M2904" s="375" t="s">
        <v>475</v>
      </c>
      <c r="N2904" s="831" t="s">
        <v>696</v>
      </c>
      <c r="U2904" s="862"/>
    </row>
    <row r="2905" spans="1:21" x14ac:dyDescent="0.4">
      <c r="A2905" s="428" t="s">
        <v>49</v>
      </c>
      <c r="B2905" s="375" t="s">
        <v>415</v>
      </c>
      <c r="C2905" s="375" t="s">
        <v>67</v>
      </c>
      <c r="D2905" s="375" t="s">
        <v>406</v>
      </c>
      <c r="E2905" s="375" t="s">
        <v>717</v>
      </c>
      <c r="F2905" s="824">
        <v>0.34699999999999998</v>
      </c>
      <c r="G2905" s="375" t="s">
        <v>1025</v>
      </c>
      <c r="H2905" s="375" t="s">
        <v>401</v>
      </c>
      <c r="I2905" s="378">
        <v>1.2997356762405243</v>
      </c>
      <c r="J2905" s="375" t="s">
        <v>1023</v>
      </c>
      <c r="K2905" s="378" t="s">
        <v>477</v>
      </c>
      <c r="L2905" s="375" t="s">
        <v>1024</v>
      </c>
      <c r="M2905" s="375" t="s">
        <v>475</v>
      </c>
      <c r="N2905" s="831" t="s">
        <v>696</v>
      </c>
      <c r="U2905" s="862"/>
    </row>
    <row r="2906" spans="1:21" x14ac:dyDescent="0.4">
      <c r="A2906" s="428" t="s">
        <v>49</v>
      </c>
      <c r="B2906" s="375" t="s">
        <v>414</v>
      </c>
      <c r="C2906" s="375" t="s">
        <v>384</v>
      </c>
      <c r="D2906" s="375" t="s">
        <v>52</v>
      </c>
      <c r="E2906" s="375"/>
      <c r="F2906" s="824">
        <v>0.36</v>
      </c>
      <c r="G2906" s="375" t="s">
        <v>411</v>
      </c>
      <c r="H2906" s="375" t="s">
        <v>400</v>
      </c>
      <c r="I2906" s="874">
        <v>9.9999920000064009</v>
      </c>
      <c r="J2906" s="375" t="s">
        <v>1026</v>
      </c>
      <c r="K2906" s="375" t="s">
        <v>1019</v>
      </c>
      <c r="L2906" s="375" t="s">
        <v>1024</v>
      </c>
      <c r="M2906" s="375" t="s">
        <v>475</v>
      </c>
      <c r="N2906" s="831" t="s">
        <v>660</v>
      </c>
      <c r="P2906" s="869"/>
      <c r="Q2906" s="870" t="s">
        <v>365</v>
      </c>
      <c r="R2906" s="871" t="s">
        <v>1028</v>
      </c>
      <c r="U2906" s="862"/>
    </row>
    <row r="2907" spans="1:21" x14ac:dyDescent="0.4">
      <c r="A2907" s="428" t="s">
        <v>49</v>
      </c>
      <c r="B2907" s="375" t="s">
        <v>414</v>
      </c>
      <c r="C2907" s="375" t="s">
        <v>384</v>
      </c>
      <c r="D2907" s="375" t="s">
        <v>53</v>
      </c>
      <c r="E2907" s="375"/>
      <c r="F2907" s="824">
        <v>0.39</v>
      </c>
      <c r="G2907" s="375" t="s">
        <v>411</v>
      </c>
      <c r="H2907" s="375" t="s">
        <v>400</v>
      </c>
      <c r="I2907" s="874">
        <v>9.2307618461597514</v>
      </c>
      <c r="J2907" s="375" t="s">
        <v>1026</v>
      </c>
      <c r="K2907" s="375" t="s">
        <v>1019</v>
      </c>
      <c r="L2907" s="375" t="s">
        <v>1024</v>
      </c>
      <c r="M2907" s="375" t="s">
        <v>475</v>
      </c>
      <c r="N2907" s="831" t="s">
        <v>672</v>
      </c>
      <c r="P2907" s="869" t="s">
        <v>376</v>
      </c>
      <c r="Q2907" s="872">
        <v>19474169.219601419</v>
      </c>
      <c r="R2907" s="872">
        <f>Q2907*0.00105506/907.185</f>
        <v>22.648541341438264</v>
      </c>
      <c r="U2907" s="862"/>
    </row>
    <row r="2908" spans="1:21" x14ac:dyDescent="0.4">
      <c r="A2908" s="428" t="s">
        <v>49</v>
      </c>
      <c r="B2908" s="375" t="s">
        <v>414</v>
      </c>
      <c r="C2908" s="375" t="s">
        <v>384</v>
      </c>
      <c r="D2908" s="375" t="s">
        <v>406</v>
      </c>
      <c r="E2908" s="375" t="s">
        <v>678</v>
      </c>
      <c r="F2908" s="824">
        <v>0.36027713625866054</v>
      </c>
      <c r="G2908" s="375" t="s">
        <v>411</v>
      </c>
      <c r="H2908" s="375" t="s">
        <v>400</v>
      </c>
      <c r="I2908" s="874">
        <v>9.9922996984679315</v>
      </c>
      <c r="J2908" s="375" t="s">
        <v>1026</v>
      </c>
      <c r="K2908" s="375" t="s">
        <v>1019</v>
      </c>
      <c r="L2908" s="375" t="s">
        <v>1024</v>
      </c>
      <c r="M2908" s="375" t="s">
        <v>475</v>
      </c>
      <c r="N2908" s="831" t="s">
        <v>679</v>
      </c>
      <c r="P2908" s="869" t="s">
        <v>1029</v>
      </c>
      <c r="Q2908" s="872">
        <v>22639319.979813498</v>
      </c>
      <c r="R2908" s="872">
        <f t="shared" ref="R2908:R2910" si="0">Q2908*0.00105506/907.185</f>
        <v>26.329625090694876</v>
      </c>
      <c r="U2908" s="862"/>
    </row>
    <row r="2909" spans="1:21" x14ac:dyDescent="0.4">
      <c r="A2909" s="428" t="s">
        <v>49</v>
      </c>
      <c r="B2909" s="375" t="s">
        <v>414</v>
      </c>
      <c r="C2909" s="375" t="s">
        <v>405</v>
      </c>
      <c r="D2909" s="375" t="s">
        <v>52</v>
      </c>
      <c r="E2909" s="375"/>
      <c r="F2909" s="824">
        <v>0.26</v>
      </c>
      <c r="G2909" s="375" t="s">
        <v>411</v>
      </c>
      <c r="H2909" s="375" t="s">
        <v>400</v>
      </c>
      <c r="I2909" s="874">
        <v>13.846142769239627</v>
      </c>
      <c r="J2909" s="375" t="s">
        <v>1026</v>
      </c>
      <c r="K2909" s="375" t="s">
        <v>1019</v>
      </c>
      <c r="L2909" s="375" t="s">
        <v>1024</v>
      </c>
      <c r="M2909" s="375" t="s">
        <v>475</v>
      </c>
      <c r="N2909" s="831" t="s">
        <v>699</v>
      </c>
      <c r="P2909" s="869" t="s">
        <v>1030</v>
      </c>
      <c r="Q2909" s="872">
        <v>16085444.010446707</v>
      </c>
      <c r="R2909" s="872">
        <f t="shared" si="0"/>
        <v>18.707439560466614</v>
      </c>
      <c r="U2909" s="862"/>
    </row>
    <row r="2910" spans="1:21" x14ac:dyDescent="0.4">
      <c r="A2910" s="428" t="s">
        <v>49</v>
      </c>
      <c r="B2910" s="375" t="s">
        <v>414</v>
      </c>
      <c r="C2910" s="375" t="s">
        <v>405</v>
      </c>
      <c r="D2910" s="375" t="s">
        <v>53</v>
      </c>
      <c r="E2910" s="375"/>
      <c r="F2910" s="824">
        <v>0.39</v>
      </c>
      <c r="G2910" s="375" t="s">
        <v>411</v>
      </c>
      <c r="H2910" s="375" t="s">
        <v>400</v>
      </c>
      <c r="I2910" s="874">
        <v>9.2307618461597514</v>
      </c>
      <c r="J2910" s="375" t="s">
        <v>1026</v>
      </c>
      <c r="K2910" s="375" t="s">
        <v>1019</v>
      </c>
      <c r="L2910" s="375" t="s">
        <v>1024</v>
      </c>
      <c r="M2910" s="375" t="s">
        <v>475</v>
      </c>
      <c r="N2910" s="831" t="s">
        <v>711</v>
      </c>
      <c r="P2910" s="869" t="s">
        <v>1031</v>
      </c>
      <c r="Q2910" s="872">
        <v>10805182.822031699</v>
      </c>
      <c r="R2910" s="872">
        <f t="shared" si="0"/>
        <v>12.566473418556045</v>
      </c>
      <c r="U2910" s="862"/>
    </row>
    <row r="2911" spans="1:21" x14ac:dyDescent="0.4">
      <c r="A2911" s="428" t="s">
        <v>49</v>
      </c>
      <c r="B2911" s="375" t="s">
        <v>414</v>
      </c>
      <c r="C2911" s="375" t="s">
        <v>405</v>
      </c>
      <c r="D2911" s="375" t="s">
        <v>406</v>
      </c>
      <c r="E2911" s="375" t="s">
        <v>717</v>
      </c>
      <c r="F2911" s="824">
        <v>0.26</v>
      </c>
      <c r="G2911" s="375" t="s">
        <v>411</v>
      </c>
      <c r="H2911" s="375" t="s">
        <v>400</v>
      </c>
      <c r="I2911" s="875">
        <v>13.846142769239627</v>
      </c>
      <c r="J2911" s="375" t="s">
        <v>1026</v>
      </c>
      <c r="K2911" s="375" t="s">
        <v>1019</v>
      </c>
      <c r="L2911" s="375" t="s">
        <v>1024</v>
      </c>
      <c r="M2911" s="375" t="s">
        <v>475</v>
      </c>
      <c r="N2911" s="831" t="s">
        <v>718</v>
      </c>
      <c r="P2911" s="873"/>
      <c r="Q2911" s="873"/>
      <c r="R2911" s="873"/>
      <c r="U2911" s="862"/>
    </row>
    <row r="2912" spans="1:21" x14ac:dyDescent="0.4">
      <c r="A2912" s="428" t="s">
        <v>49</v>
      </c>
      <c r="B2912" s="375" t="s">
        <v>414</v>
      </c>
      <c r="C2912" s="375" t="s">
        <v>59</v>
      </c>
      <c r="D2912" s="375" t="s">
        <v>52</v>
      </c>
      <c r="E2912" s="375"/>
      <c r="F2912" s="824">
        <v>0.34799999999999998</v>
      </c>
      <c r="G2912" s="375" t="s">
        <v>411</v>
      </c>
      <c r="H2912" s="375" t="s">
        <v>400</v>
      </c>
      <c r="I2912" s="874">
        <v>10.344819310351449</v>
      </c>
      <c r="J2912" s="375" t="s">
        <v>1026</v>
      </c>
      <c r="K2912" s="375" t="s">
        <v>1019</v>
      </c>
      <c r="L2912" s="375" t="s">
        <v>1024</v>
      </c>
      <c r="M2912" s="375" t="s">
        <v>475</v>
      </c>
      <c r="N2912" s="831" t="s">
        <v>732</v>
      </c>
      <c r="P2912" s="869"/>
      <c r="U2912" s="862"/>
    </row>
    <row r="2913" spans="1:21" x14ac:dyDescent="0.4">
      <c r="A2913" s="428" t="s">
        <v>49</v>
      </c>
      <c r="B2913" s="375" t="s">
        <v>414</v>
      </c>
      <c r="C2913" s="375" t="s">
        <v>59</v>
      </c>
      <c r="D2913" s="375" t="s">
        <v>53</v>
      </c>
      <c r="E2913" s="375"/>
      <c r="F2913" s="824">
        <v>0.34799999999999998</v>
      </c>
      <c r="G2913" s="375" t="s">
        <v>411</v>
      </c>
      <c r="H2913" s="375" t="s">
        <v>400</v>
      </c>
      <c r="I2913" s="874">
        <v>10.344819310351449</v>
      </c>
      <c r="J2913" s="375" t="s">
        <v>1026</v>
      </c>
      <c r="K2913" s="375" t="s">
        <v>1019</v>
      </c>
      <c r="L2913" s="375" t="s">
        <v>1024</v>
      </c>
      <c r="M2913" s="375" t="s">
        <v>475</v>
      </c>
      <c r="N2913" s="831" t="s">
        <v>744</v>
      </c>
      <c r="U2913" s="862"/>
    </row>
    <row r="2914" spans="1:21" x14ac:dyDescent="0.4">
      <c r="A2914" s="428" t="s">
        <v>49</v>
      </c>
      <c r="B2914" s="375" t="s">
        <v>414</v>
      </c>
      <c r="C2914" s="375" t="s">
        <v>59</v>
      </c>
      <c r="D2914" s="375" t="s">
        <v>406</v>
      </c>
      <c r="E2914" s="375" t="s">
        <v>750</v>
      </c>
      <c r="F2914" s="824">
        <v>0.34799999999999998</v>
      </c>
      <c r="G2914" s="375" t="s">
        <v>411</v>
      </c>
      <c r="H2914" s="375" t="s">
        <v>400</v>
      </c>
      <c r="I2914" s="875">
        <v>10.344819310351449</v>
      </c>
      <c r="J2914" s="375" t="s">
        <v>1026</v>
      </c>
      <c r="K2914" s="375" t="s">
        <v>1019</v>
      </c>
      <c r="L2914" s="375" t="s">
        <v>1024</v>
      </c>
      <c r="M2914" s="375" t="s">
        <v>475</v>
      </c>
      <c r="N2914" s="831" t="s">
        <v>751</v>
      </c>
      <c r="U2914" s="862"/>
    </row>
    <row r="2915" spans="1:21" x14ac:dyDescent="0.4">
      <c r="A2915" s="428" t="s">
        <v>49</v>
      </c>
      <c r="B2915" s="375" t="s">
        <v>414</v>
      </c>
      <c r="C2915" s="375" t="s">
        <v>60</v>
      </c>
      <c r="D2915" s="375" t="s">
        <v>52</v>
      </c>
      <c r="E2915" s="375"/>
      <c r="F2915" s="824">
        <v>0.22500000000000001</v>
      </c>
      <c r="G2915" s="375" t="s">
        <v>411</v>
      </c>
      <c r="H2915" s="375" t="s">
        <v>400</v>
      </c>
      <c r="I2915" s="874">
        <v>15.999987200010237</v>
      </c>
      <c r="J2915" s="375" t="s">
        <v>1026</v>
      </c>
      <c r="K2915" s="375" t="s">
        <v>1019</v>
      </c>
      <c r="L2915" s="375" t="s">
        <v>1024</v>
      </c>
      <c r="M2915" s="375" t="s">
        <v>475</v>
      </c>
      <c r="N2915" s="831" t="s">
        <v>765</v>
      </c>
      <c r="U2915" s="862"/>
    </row>
    <row r="2916" spans="1:21" x14ac:dyDescent="0.4">
      <c r="A2916" s="428" t="s">
        <v>49</v>
      </c>
      <c r="B2916" s="375" t="s">
        <v>414</v>
      </c>
      <c r="C2916" s="375" t="s">
        <v>60</v>
      </c>
      <c r="D2916" s="375" t="s">
        <v>53</v>
      </c>
      <c r="E2916" s="375"/>
      <c r="F2916" s="824">
        <v>0.39</v>
      </c>
      <c r="G2916" s="375" t="s">
        <v>411</v>
      </c>
      <c r="H2916" s="375" t="s">
        <v>400</v>
      </c>
      <c r="I2916" s="874">
        <v>9.2307618461597514</v>
      </c>
      <c r="J2916" s="375" t="s">
        <v>1026</v>
      </c>
      <c r="K2916" s="375" t="s">
        <v>1019</v>
      </c>
      <c r="L2916" s="375" t="s">
        <v>1024</v>
      </c>
      <c r="M2916" s="375" t="s">
        <v>475</v>
      </c>
      <c r="N2916" s="831" t="s">
        <v>777</v>
      </c>
      <c r="U2916" s="862"/>
    </row>
    <row r="2917" spans="1:21" x14ac:dyDescent="0.4">
      <c r="A2917" s="428" t="s">
        <v>49</v>
      </c>
      <c r="B2917" s="375" t="s">
        <v>414</v>
      </c>
      <c r="C2917" s="375" t="s">
        <v>60</v>
      </c>
      <c r="D2917" s="375" t="s">
        <v>406</v>
      </c>
      <c r="E2917" s="375" t="s">
        <v>717</v>
      </c>
      <c r="F2917" s="824">
        <v>0.22499999999999998</v>
      </c>
      <c r="G2917" s="375" t="s">
        <v>411</v>
      </c>
      <c r="H2917" s="375" t="s">
        <v>400</v>
      </c>
      <c r="I2917" s="875">
        <v>15.99998720001024</v>
      </c>
      <c r="J2917" s="375" t="s">
        <v>1026</v>
      </c>
      <c r="K2917" s="375" t="s">
        <v>1019</v>
      </c>
      <c r="L2917" s="375" t="s">
        <v>1024</v>
      </c>
      <c r="M2917" s="375" t="s">
        <v>475</v>
      </c>
      <c r="N2917" s="831" t="s">
        <v>783</v>
      </c>
      <c r="U2917" s="862"/>
    </row>
    <row r="2918" spans="1:21" x14ac:dyDescent="0.4">
      <c r="A2918" s="428" t="s">
        <v>49</v>
      </c>
      <c r="B2918" s="375" t="s">
        <v>414</v>
      </c>
      <c r="C2918" s="375" t="s">
        <v>61</v>
      </c>
      <c r="D2918" s="375" t="s">
        <v>52</v>
      </c>
      <c r="E2918" s="375"/>
      <c r="F2918" s="824">
        <v>0.34399999999999997</v>
      </c>
      <c r="G2918" s="375" t="s">
        <v>411</v>
      </c>
      <c r="H2918" s="375" t="s">
        <v>400</v>
      </c>
      <c r="I2918" s="874">
        <v>10.465107906983441</v>
      </c>
      <c r="J2918" s="375" t="s">
        <v>1026</v>
      </c>
      <c r="K2918" s="375" t="s">
        <v>1019</v>
      </c>
      <c r="L2918" s="375" t="s">
        <v>1024</v>
      </c>
      <c r="M2918" s="375" t="s">
        <v>475</v>
      </c>
      <c r="N2918" s="831" t="s">
        <v>797</v>
      </c>
      <c r="U2918" s="862"/>
    </row>
    <row r="2919" spans="1:21" x14ac:dyDescent="0.4">
      <c r="A2919" s="428" t="s">
        <v>49</v>
      </c>
      <c r="B2919" s="375" t="s">
        <v>414</v>
      </c>
      <c r="C2919" s="375" t="s">
        <v>61</v>
      </c>
      <c r="D2919" s="375" t="s">
        <v>53</v>
      </c>
      <c r="E2919" s="375"/>
      <c r="F2919" s="824">
        <v>0.39</v>
      </c>
      <c r="G2919" s="375" t="s">
        <v>411</v>
      </c>
      <c r="H2919" s="375" t="s">
        <v>400</v>
      </c>
      <c r="I2919" s="874">
        <v>9.2307618461597514</v>
      </c>
      <c r="J2919" s="375" t="s">
        <v>1026</v>
      </c>
      <c r="K2919" s="375" t="s">
        <v>1019</v>
      </c>
      <c r="L2919" s="375" t="s">
        <v>1024</v>
      </c>
      <c r="M2919" s="375" t="s">
        <v>475</v>
      </c>
      <c r="N2919" s="831" t="s">
        <v>809</v>
      </c>
      <c r="U2919" s="862"/>
    </row>
    <row r="2920" spans="1:21" x14ac:dyDescent="0.4">
      <c r="A2920" s="428" t="s">
        <v>49</v>
      </c>
      <c r="B2920" s="375" t="s">
        <v>414</v>
      </c>
      <c r="C2920" s="375" t="s">
        <v>61</v>
      </c>
      <c r="D2920" s="375" t="s">
        <v>406</v>
      </c>
      <c r="E2920" s="375" t="s">
        <v>717</v>
      </c>
      <c r="F2920" s="824">
        <v>0.34399999999999997</v>
      </c>
      <c r="G2920" s="375" t="s">
        <v>411</v>
      </c>
      <c r="H2920" s="375" t="s">
        <v>400</v>
      </c>
      <c r="I2920" s="875">
        <v>10.465107906983441</v>
      </c>
      <c r="J2920" s="375" t="s">
        <v>1026</v>
      </c>
      <c r="K2920" s="375" t="s">
        <v>1019</v>
      </c>
      <c r="L2920" s="375" t="s">
        <v>1024</v>
      </c>
      <c r="M2920" s="375" t="s">
        <v>475</v>
      </c>
      <c r="N2920" s="831" t="s">
        <v>815</v>
      </c>
      <c r="U2920" s="862"/>
    </row>
    <row r="2921" spans="1:21" x14ac:dyDescent="0.4">
      <c r="A2921" s="428" t="s">
        <v>49</v>
      </c>
      <c r="B2921" s="375" t="s">
        <v>414</v>
      </c>
      <c r="C2921" s="375" t="s">
        <v>62</v>
      </c>
      <c r="D2921" s="375" t="s">
        <v>52</v>
      </c>
      <c r="E2921" s="375"/>
      <c r="F2921" s="824">
        <v>0.32800000000000001</v>
      </c>
      <c r="G2921" s="375" t="s">
        <v>411</v>
      </c>
      <c r="H2921" s="375" t="s">
        <v>400</v>
      </c>
      <c r="I2921" s="874">
        <v>10.97560097561678</v>
      </c>
      <c r="J2921" s="375" t="s">
        <v>1026</v>
      </c>
      <c r="K2921" s="375" t="s">
        <v>1019</v>
      </c>
      <c r="L2921" s="375" t="s">
        <v>1024</v>
      </c>
      <c r="M2921" s="375" t="s">
        <v>475</v>
      </c>
      <c r="N2921" s="831" t="s">
        <v>829</v>
      </c>
      <c r="U2921" s="862"/>
    </row>
    <row r="2922" spans="1:21" x14ac:dyDescent="0.4">
      <c r="A2922" s="428" t="s">
        <v>49</v>
      </c>
      <c r="B2922" s="375" t="s">
        <v>414</v>
      </c>
      <c r="C2922" s="375" t="s">
        <v>62</v>
      </c>
      <c r="D2922" s="375" t="s">
        <v>53</v>
      </c>
      <c r="E2922" s="375"/>
      <c r="F2922" s="824">
        <v>0.39</v>
      </c>
      <c r="G2922" s="375" t="s">
        <v>411</v>
      </c>
      <c r="H2922" s="375" t="s">
        <v>400</v>
      </c>
      <c r="I2922" s="874">
        <v>9.2307618461597514</v>
      </c>
      <c r="J2922" s="375" t="s">
        <v>1026</v>
      </c>
      <c r="K2922" s="375" t="s">
        <v>1019</v>
      </c>
      <c r="L2922" s="375" t="s">
        <v>1024</v>
      </c>
      <c r="M2922" s="375" t="s">
        <v>475</v>
      </c>
      <c r="N2922" s="831" t="s">
        <v>841</v>
      </c>
      <c r="U2922" s="862"/>
    </row>
    <row r="2923" spans="1:21" x14ac:dyDescent="0.4">
      <c r="A2923" s="428" t="s">
        <v>49</v>
      </c>
      <c r="B2923" s="375" t="s">
        <v>414</v>
      </c>
      <c r="C2923" s="375" t="s">
        <v>62</v>
      </c>
      <c r="D2923" s="375" t="s">
        <v>406</v>
      </c>
      <c r="E2923" s="375" t="s">
        <v>717</v>
      </c>
      <c r="F2923" s="824">
        <v>0.32800000000000001</v>
      </c>
      <c r="G2923" s="375" t="s">
        <v>411</v>
      </c>
      <c r="H2923" s="375" t="s">
        <v>400</v>
      </c>
      <c r="I2923" s="875">
        <v>10.97560097561678</v>
      </c>
      <c r="J2923" s="375" t="s">
        <v>1026</v>
      </c>
      <c r="K2923" s="375" t="s">
        <v>1019</v>
      </c>
      <c r="L2923" s="375" t="s">
        <v>1024</v>
      </c>
      <c r="M2923" s="375" t="s">
        <v>475</v>
      </c>
      <c r="N2923" s="831" t="s">
        <v>847</v>
      </c>
      <c r="U2923" s="862"/>
    </row>
    <row r="2924" spans="1:21" x14ac:dyDescent="0.4">
      <c r="A2924" s="428" t="s">
        <v>49</v>
      </c>
      <c r="B2924" s="375" t="s">
        <v>414</v>
      </c>
      <c r="C2924" s="375" t="s">
        <v>63</v>
      </c>
      <c r="D2924" s="375" t="s">
        <v>52</v>
      </c>
      <c r="E2924" s="375"/>
      <c r="F2924" s="824">
        <v>0.34899999999999998</v>
      </c>
      <c r="G2924" s="375" t="s">
        <v>411</v>
      </c>
      <c r="H2924" s="375" t="s">
        <v>400</v>
      </c>
      <c r="I2924" s="874">
        <v>10.315177994275944</v>
      </c>
      <c r="J2924" s="375" t="s">
        <v>1026</v>
      </c>
      <c r="K2924" s="375" t="s">
        <v>1019</v>
      </c>
      <c r="L2924" s="375" t="s">
        <v>1024</v>
      </c>
      <c r="M2924" s="375" t="s">
        <v>475</v>
      </c>
      <c r="N2924" s="831" t="s">
        <v>861</v>
      </c>
      <c r="U2924" s="862"/>
    </row>
    <row r="2925" spans="1:21" x14ac:dyDescent="0.4">
      <c r="A2925" s="428" t="s">
        <v>49</v>
      </c>
      <c r="B2925" s="375" t="s">
        <v>414</v>
      </c>
      <c r="C2925" s="375" t="s">
        <v>63</v>
      </c>
      <c r="D2925" s="375" t="s">
        <v>53</v>
      </c>
      <c r="E2925" s="375"/>
      <c r="F2925" s="824">
        <v>0.39</v>
      </c>
      <c r="G2925" s="375" t="s">
        <v>411</v>
      </c>
      <c r="H2925" s="375" t="s">
        <v>400</v>
      </c>
      <c r="I2925" s="874">
        <v>9.2307618461597514</v>
      </c>
      <c r="J2925" s="375" t="s">
        <v>1026</v>
      </c>
      <c r="K2925" s="375" t="s">
        <v>1019</v>
      </c>
      <c r="L2925" s="375" t="s">
        <v>1024</v>
      </c>
      <c r="M2925" s="375" t="s">
        <v>475</v>
      </c>
      <c r="N2925" s="831" t="s">
        <v>873</v>
      </c>
      <c r="U2925" s="862"/>
    </row>
    <row r="2926" spans="1:21" x14ac:dyDescent="0.4">
      <c r="A2926" s="428" t="s">
        <v>49</v>
      </c>
      <c r="B2926" s="375" t="s">
        <v>414</v>
      </c>
      <c r="C2926" s="375" t="s">
        <v>63</v>
      </c>
      <c r="D2926" s="375" t="s">
        <v>406</v>
      </c>
      <c r="E2926" s="375" t="s">
        <v>717</v>
      </c>
      <c r="F2926" s="824">
        <v>0.34899999999999998</v>
      </c>
      <c r="G2926" s="375" t="s">
        <v>411</v>
      </c>
      <c r="H2926" s="375" t="s">
        <v>400</v>
      </c>
      <c r="I2926" s="875">
        <v>10.315177994275944</v>
      </c>
      <c r="J2926" s="375" t="s">
        <v>1026</v>
      </c>
      <c r="K2926" s="375" t="s">
        <v>1019</v>
      </c>
      <c r="L2926" s="375" t="s">
        <v>1024</v>
      </c>
      <c r="M2926" s="375" t="s">
        <v>475</v>
      </c>
      <c r="N2926" s="831" t="s">
        <v>879</v>
      </c>
      <c r="U2926" s="862"/>
    </row>
    <row r="2927" spans="1:21" x14ac:dyDescent="0.4">
      <c r="A2927" s="428" t="s">
        <v>49</v>
      </c>
      <c r="B2927" s="375" t="s">
        <v>414</v>
      </c>
      <c r="C2927" s="375" t="s">
        <v>64</v>
      </c>
      <c r="D2927" s="375" t="s">
        <v>52</v>
      </c>
      <c r="E2927" s="375"/>
      <c r="F2927" s="824">
        <v>0.34899999999999998</v>
      </c>
      <c r="G2927" s="375" t="s">
        <v>411</v>
      </c>
      <c r="H2927" s="375" t="s">
        <v>400</v>
      </c>
      <c r="I2927" s="874">
        <v>10.315177994275944</v>
      </c>
      <c r="J2927" s="375" t="s">
        <v>1026</v>
      </c>
      <c r="K2927" s="375" t="s">
        <v>1019</v>
      </c>
      <c r="L2927" s="375" t="s">
        <v>1024</v>
      </c>
      <c r="M2927" s="375" t="s">
        <v>475</v>
      </c>
      <c r="N2927" s="831" t="s">
        <v>893</v>
      </c>
      <c r="U2927" s="862"/>
    </row>
    <row r="2928" spans="1:21" x14ac:dyDescent="0.4">
      <c r="A2928" s="428" t="s">
        <v>49</v>
      </c>
      <c r="B2928" s="375" t="s">
        <v>414</v>
      </c>
      <c r="C2928" s="375" t="s">
        <v>64</v>
      </c>
      <c r="D2928" s="375" t="s">
        <v>53</v>
      </c>
      <c r="E2928" s="375"/>
      <c r="F2928" s="824">
        <v>0.39</v>
      </c>
      <c r="G2928" s="375" t="s">
        <v>411</v>
      </c>
      <c r="H2928" s="375" t="s">
        <v>400</v>
      </c>
      <c r="I2928" s="874">
        <v>9.2307618461597514</v>
      </c>
      <c r="J2928" s="375" t="s">
        <v>1026</v>
      </c>
      <c r="K2928" s="375" t="s">
        <v>1019</v>
      </c>
      <c r="L2928" s="375" t="s">
        <v>1024</v>
      </c>
      <c r="M2928" s="375" t="s">
        <v>475</v>
      </c>
      <c r="N2928" s="831" t="s">
        <v>905</v>
      </c>
      <c r="U2928" s="862"/>
    </row>
    <row r="2929" spans="1:21" x14ac:dyDescent="0.4">
      <c r="A2929" s="428" t="s">
        <v>49</v>
      </c>
      <c r="B2929" s="375" t="s">
        <v>414</v>
      </c>
      <c r="C2929" s="375" t="s">
        <v>64</v>
      </c>
      <c r="D2929" s="375" t="s">
        <v>406</v>
      </c>
      <c r="E2929" s="375" t="s">
        <v>717</v>
      </c>
      <c r="F2929" s="824">
        <v>0.34899999999999998</v>
      </c>
      <c r="G2929" s="375" t="s">
        <v>411</v>
      </c>
      <c r="H2929" s="375" t="s">
        <v>400</v>
      </c>
      <c r="I2929" s="875">
        <v>10.315177994275944</v>
      </c>
      <c r="J2929" s="375" t="s">
        <v>1026</v>
      </c>
      <c r="K2929" s="375" t="s">
        <v>1019</v>
      </c>
      <c r="L2929" s="375" t="s">
        <v>1024</v>
      </c>
      <c r="M2929" s="375" t="s">
        <v>475</v>
      </c>
      <c r="N2929" s="831" t="s">
        <v>911</v>
      </c>
      <c r="U2929" s="862"/>
    </row>
    <row r="2930" spans="1:21" x14ac:dyDescent="0.4">
      <c r="A2930" s="428" t="s">
        <v>49</v>
      </c>
      <c r="B2930" s="375" t="s">
        <v>414</v>
      </c>
      <c r="C2930" s="375" t="s">
        <v>65</v>
      </c>
      <c r="D2930" s="375" t="s">
        <v>52</v>
      </c>
      <c r="E2930" s="375"/>
      <c r="F2930" s="824">
        <v>0.34300000000000003</v>
      </c>
      <c r="G2930" s="375" t="s">
        <v>411</v>
      </c>
      <c r="H2930" s="375" t="s">
        <v>400</v>
      </c>
      <c r="I2930" s="874">
        <v>10.495618425662693</v>
      </c>
      <c r="J2930" s="375" t="s">
        <v>1026</v>
      </c>
      <c r="K2930" s="375" t="s">
        <v>1019</v>
      </c>
      <c r="L2930" s="375" t="s">
        <v>1024</v>
      </c>
      <c r="M2930" s="375" t="s">
        <v>475</v>
      </c>
      <c r="N2930" s="831" t="s">
        <v>925</v>
      </c>
      <c r="U2930" s="862"/>
    </row>
    <row r="2931" spans="1:21" x14ac:dyDescent="0.4">
      <c r="A2931" s="428" t="s">
        <v>49</v>
      </c>
      <c r="B2931" s="375" t="s">
        <v>414</v>
      </c>
      <c r="C2931" s="375" t="s">
        <v>65</v>
      </c>
      <c r="D2931" s="375" t="s">
        <v>53</v>
      </c>
      <c r="E2931" s="375"/>
      <c r="F2931" s="824">
        <v>0.39</v>
      </c>
      <c r="G2931" s="375" t="s">
        <v>411</v>
      </c>
      <c r="H2931" s="375" t="s">
        <v>400</v>
      </c>
      <c r="I2931" s="874">
        <v>9.2307618461597514</v>
      </c>
      <c r="J2931" s="375" t="s">
        <v>1026</v>
      </c>
      <c r="K2931" s="375" t="s">
        <v>1019</v>
      </c>
      <c r="L2931" s="375" t="s">
        <v>1024</v>
      </c>
      <c r="M2931" s="375" t="s">
        <v>475</v>
      </c>
      <c r="N2931" s="831" t="s">
        <v>937</v>
      </c>
      <c r="U2931" s="862"/>
    </row>
    <row r="2932" spans="1:21" x14ac:dyDescent="0.4">
      <c r="A2932" s="428" t="s">
        <v>49</v>
      </c>
      <c r="B2932" s="375" t="s">
        <v>414</v>
      </c>
      <c r="C2932" s="832" t="s">
        <v>65</v>
      </c>
      <c r="D2932" s="375" t="s">
        <v>406</v>
      </c>
      <c r="E2932" s="832" t="s">
        <v>717</v>
      </c>
      <c r="F2932" s="824">
        <v>0.34300000000000003</v>
      </c>
      <c r="G2932" s="375" t="s">
        <v>411</v>
      </c>
      <c r="H2932" s="375" t="s">
        <v>400</v>
      </c>
      <c r="I2932" s="875">
        <v>10.495618425662693</v>
      </c>
      <c r="J2932" s="375" t="s">
        <v>1026</v>
      </c>
      <c r="K2932" s="375" t="s">
        <v>1019</v>
      </c>
      <c r="L2932" s="375" t="s">
        <v>1024</v>
      </c>
      <c r="M2932" s="375" t="s">
        <v>475</v>
      </c>
      <c r="N2932" s="834" t="s">
        <v>943</v>
      </c>
      <c r="U2932" s="862"/>
    </row>
    <row r="2933" spans="1:21" x14ac:dyDescent="0.4">
      <c r="A2933" s="428" t="s">
        <v>49</v>
      </c>
      <c r="B2933" s="375" t="s">
        <v>414</v>
      </c>
      <c r="C2933" s="832" t="s">
        <v>66</v>
      </c>
      <c r="D2933" s="375" t="s">
        <v>52</v>
      </c>
      <c r="E2933" s="375"/>
      <c r="F2933" s="824">
        <v>0.34699999999999998</v>
      </c>
      <c r="G2933" s="375" t="s">
        <v>411</v>
      </c>
      <c r="H2933" s="375" t="s">
        <v>400</v>
      </c>
      <c r="I2933" s="874">
        <v>10.374631469747275</v>
      </c>
      <c r="J2933" s="375" t="s">
        <v>1026</v>
      </c>
      <c r="K2933" s="375" t="s">
        <v>1019</v>
      </c>
      <c r="L2933" s="375" t="s">
        <v>1024</v>
      </c>
      <c r="M2933" s="375" t="s">
        <v>475</v>
      </c>
      <c r="N2933" s="831" t="s">
        <v>957</v>
      </c>
      <c r="U2933" s="862"/>
    </row>
    <row r="2934" spans="1:21" x14ac:dyDescent="0.4">
      <c r="A2934" s="428" t="s">
        <v>49</v>
      </c>
      <c r="B2934" s="375" t="s">
        <v>414</v>
      </c>
      <c r="C2934" s="832" t="s">
        <v>66</v>
      </c>
      <c r="D2934" s="375" t="s">
        <v>53</v>
      </c>
      <c r="E2934" s="375"/>
      <c r="F2934" s="824">
        <v>0.39</v>
      </c>
      <c r="G2934" s="375" t="s">
        <v>411</v>
      </c>
      <c r="H2934" s="375" t="s">
        <v>400</v>
      </c>
      <c r="I2934" s="874">
        <v>9.2307618461597514</v>
      </c>
      <c r="J2934" s="375" t="s">
        <v>1026</v>
      </c>
      <c r="K2934" s="375" t="s">
        <v>1019</v>
      </c>
      <c r="L2934" s="375" t="s">
        <v>1024</v>
      </c>
      <c r="M2934" s="375" t="s">
        <v>475</v>
      </c>
      <c r="N2934" s="831" t="s">
        <v>969</v>
      </c>
      <c r="U2934" s="862"/>
    </row>
    <row r="2935" spans="1:21" x14ac:dyDescent="0.4">
      <c r="A2935" s="428" t="s">
        <v>49</v>
      </c>
      <c r="B2935" s="375" t="s">
        <v>414</v>
      </c>
      <c r="C2935" s="832" t="s">
        <v>66</v>
      </c>
      <c r="D2935" s="375" t="s">
        <v>406</v>
      </c>
      <c r="E2935" s="375" t="s">
        <v>717</v>
      </c>
      <c r="F2935" s="824">
        <v>0.34699999999999998</v>
      </c>
      <c r="G2935" s="375" t="s">
        <v>411</v>
      </c>
      <c r="H2935" s="375" t="s">
        <v>400</v>
      </c>
      <c r="I2935" s="875">
        <v>10.374631469747275</v>
      </c>
      <c r="J2935" s="375" t="s">
        <v>1026</v>
      </c>
      <c r="K2935" s="375" t="s">
        <v>1019</v>
      </c>
      <c r="L2935" s="375" t="s">
        <v>1024</v>
      </c>
      <c r="M2935" s="375" t="s">
        <v>475</v>
      </c>
      <c r="N2935" s="831" t="s">
        <v>975</v>
      </c>
      <c r="U2935" s="862"/>
    </row>
    <row r="2936" spans="1:21" x14ac:dyDescent="0.4">
      <c r="A2936" s="428" t="s">
        <v>49</v>
      </c>
      <c r="B2936" s="375" t="s">
        <v>414</v>
      </c>
      <c r="C2936" s="832" t="s">
        <v>67</v>
      </c>
      <c r="D2936" s="375" t="s">
        <v>52</v>
      </c>
      <c r="E2936" s="375"/>
      <c r="F2936" s="824">
        <v>0.34699999999999998</v>
      </c>
      <c r="G2936" s="375" t="s">
        <v>411</v>
      </c>
      <c r="H2936" s="375" t="s">
        <v>400</v>
      </c>
      <c r="I2936" s="874">
        <v>10.374631469747275</v>
      </c>
      <c r="J2936" s="375" t="s">
        <v>1026</v>
      </c>
      <c r="K2936" s="375" t="s">
        <v>1019</v>
      </c>
      <c r="L2936" s="375" t="s">
        <v>1024</v>
      </c>
      <c r="M2936" s="375" t="s">
        <v>475</v>
      </c>
      <c r="N2936" s="831" t="s">
        <v>989</v>
      </c>
      <c r="U2936" s="862"/>
    </row>
    <row r="2937" spans="1:21" x14ac:dyDescent="0.4">
      <c r="A2937" s="428" t="s">
        <v>49</v>
      </c>
      <c r="B2937" s="375" t="s">
        <v>414</v>
      </c>
      <c r="C2937" s="832" t="s">
        <v>67</v>
      </c>
      <c r="D2937" s="375" t="s">
        <v>53</v>
      </c>
      <c r="E2937" s="375"/>
      <c r="F2937" s="824">
        <v>0.39</v>
      </c>
      <c r="G2937" s="375" t="s">
        <v>411</v>
      </c>
      <c r="H2937" s="375" t="s">
        <v>400</v>
      </c>
      <c r="I2937" s="874">
        <v>9.2307618461597514</v>
      </c>
      <c r="J2937" s="375" t="s">
        <v>1026</v>
      </c>
      <c r="K2937" s="375" t="s">
        <v>1019</v>
      </c>
      <c r="L2937" s="375" t="s">
        <v>1024</v>
      </c>
      <c r="M2937" s="375" t="s">
        <v>475</v>
      </c>
      <c r="N2937" s="831" t="s">
        <v>1001</v>
      </c>
      <c r="U2937" s="862"/>
    </row>
    <row r="2938" spans="1:21" x14ac:dyDescent="0.4">
      <c r="A2938" s="428" t="s">
        <v>49</v>
      </c>
      <c r="B2938" s="375" t="s">
        <v>414</v>
      </c>
      <c r="C2938" s="832" t="s">
        <v>67</v>
      </c>
      <c r="D2938" s="375" t="s">
        <v>406</v>
      </c>
      <c r="E2938" s="375" t="s">
        <v>717</v>
      </c>
      <c r="F2938" s="824">
        <v>0.34699999999999998</v>
      </c>
      <c r="G2938" s="375" t="s">
        <v>411</v>
      </c>
      <c r="H2938" s="375" t="s">
        <v>400</v>
      </c>
      <c r="I2938" s="875">
        <v>10.374631469747275</v>
      </c>
      <c r="J2938" s="375" t="s">
        <v>1026</v>
      </c>
      <c r="K2938" s="375" t="s">
        <v>1019</v>
      </c>
      <c r="L2938" s="375" t="s">
        <v>1024</v>
      </c>
      <c r="M2938" s="375" t="s">
        <v>475</v>
      </c>
      <c r="N2938" s="831" t="s">
        <v>1007</v>
      </c>
      <c r="U2938" s="862"/>
    </row>
    <row r="2939" spans="1:21" x14ac:dyDescent="0.4">
      <c r="A2939" s="428" t="s">
        <v>49</v>
      </c>
      <c r="B2939" s="375" t="s">
        <v>416</v>
      </c>
      <c r="C2939" s="832" t="s">
        <v>384</v>
      </c>
      <c r="D2939" s="375" t="s">
        <v>52</v>
      </c>
      <c r="E2939" s="375"/>
      <c r="F2939" s="824">
        <v>0.36</v>
      </c>
      <c r="G2939" s="375" t="s">
        <v>411</v>
      </c>
      <c r="H2939" s="375" t="s">
        <v>400</v>
      </c>
      <c r="I2939" s="874">
        <v>9.9999920000064009</v>
      </c>
      <c r="J2939" s="375" t="s">
        <v>1026</v>
      </c>
      <c r="K2939" s="375" t="s">
        <v>1019</v>
      </c>
      <c r="L2939" s="375" t="s">
        <v>1024</v>
      </c>
      <c r="M2939" s="375" t="s">
        <v>475</v>
      </c>
      <c r="N2939" s="831" t="s">
        <v>660</v>
      </c>
      <c r="U2939" s="862"/>
    </row>
    <row r="2940" spans="1:21" x14ac:dyDescent="0.4">
      <c r="A2940" s="428" t="s">
        <v>49</v>
      </c>
      <c r="B2940" s="375" t="s">
        <v>416</v>
      </c>
      <c r="C2940" s="832" t="s">
        <v>384</v>
      </c>
      <c r="D2940" s="375" t="s">
        <v>53</v>
      </c>
      <c r="E2940" s="375"/>
      <c r="F2940" s="824">
        <v>0.39</v>
      </c>
      <c r="G2940" s="375" t="s">
        <v>411</v>
      </c>
      <c r="H2940" s="375" t="s">
        <v>400</v>
      </c>
      <c r="I2940" s="874">
        <v>9.2307618461597514</v>
      </c>
      <c r="J2940" s="375" t="s">
        <v>1026</v>
      </c>
      <c r="K2940" s="375" t="s">
        <v>1019</v>
      </c>
      <c r="L2940" s="375" t="s">
        <v>1024</v>
      </c>
      <c r="M2940" s="375" t="s">
        <v>475</v>
      </c>
      <c r="N2940" s="831" t="s">
        <v>672</v>
      </c>
      <c r="U2940" s="862"/>
    </row>
    <row r="2941" spans="1:21" x14ac:dyDescent="0.4">
      <c r="A2941" s="428" t="s">
        <v>49</v>
      </c>
      <c r="B2941" s="375" t="s">
        <v>416</v>
      </c>
      <c r="C2941" s="832" t="s">
        <v>384</v>
      </c>
      <c r="D2941" s="375" t="s">
        <v>406</v>
      </c>
      <c r="E2941" s="375" t="s">
        <v>678</v>
      </c>
      <c r="F2941" s="824">
        <v>0.36027713625866054</v>
      </c>
      <c r="G2941" s="375" t="s">
        <v>411</v>
      </c>
      <c r="H2941" s="375" t="s">
        <v>400</v>
      </c>
      <c r="I2941" s="874">
        <v>9.9922996984679315</v>
      </c>
      <c r="J2941" s="375" t="s">
        <v>1026</v>
      </c>
      <c r="K2941" s="375" t="s">
        <v>1019</v>
      </c>
      <c r="L2941" s="375" t="s">
        <v>1024</v>
      </c>
      <c r="M2941" s="375" t="s">
        <v>475</v>
      </c>
      <c r="N2941" s="831" t="s">
        <v>679</v>
      </c>
      <c r="U2941" s="862"/>
    </row>
    <row r="2942" spans="1:21" x14ac:dyDescent="0.4">
      <c r="A2942" s="428" t="s">
        <v>49</v>
      </c>
      <c r="B2942" s="375" t="s">
        <v>416</v>
      </c>
      <c r="C2942" s="832" t="s">
        <v>405</v>
      </c>
      <c r="D2942" s="375" t="s">
        <v>52</v>
      </c>
      <c r="E2942" s="375"/>
      <c r="F2942" s="824">
        <v>0.26</v>
      </c>
      <c r="G2942" s="375" t="s">
        <v>411</v>
      </c>
      <c r="H2942" s="375" t="s">
        <v>400</v>
      </c>
      <c r="I2942" s="874">
        <v>13.846142769239629</v>
      </c>
      <c r="J2942" s="375" t="s">
        <v>1026</v>
      </c>
      <c r="K2942" s="375" t="s">
        <v>1019</v>
      </c>
      <c r="L2942" s="375" t="s">
        <v>1024</v>
      </c>
      <c r="M2942" s="375" t="s">
        <v>475</v>
      </c>
      <c r="N2942" s="831" t="s">
        <v>699</v>
      </c>
      <c r="U2942" s="862"/>
    </row>
    <row r="2943" spans="1:21" x14ac:dyDescent="0.4">
      <c r="A2943" s="428" t="s">
        <v>49</v>
      </c>
      <c r="B2943" s="375" t="s">
        <v>416</v>
      </c>
      <c r="C2943" s="832" t="s">
        <v>405</v>
      </c>
      <c r="D2943" s="375" t="s">
        <v>53</v>
      </c>
      <c r="E2943" s="375"/>
      <c r="F2943" s="824">
        <v>0.39</v>
      </c>
      <c r="G2943" s="375" t="s">
        <v>411</v>
      </c>
      <c r="H2943" s="375" t="s">
        <v>400</v>
      </c>
      <c r="I2943" s="874">
        <v>9.2307618461597514</v>
      </c>
      <c r="J2943" s="375" t="s">
        <v>1026</v>
      </c>
      <c r="K2943" s="375" t="s">
        <v>1019</v>
      </c>
      <c r="L2943" s="375" t="s">
        <v>1024</v>
      </c>
      <c r="M2943" s="375" t="s">
        <v>475</v>
      </c>
      <c r="N2943" s="831" t="s">
        <v>711</v>
      </c>
      <c r="U2943" s="862"/>
    </row>
    <row r="2944" spans="1:21" x14ac:dyDescent="0.4">
      <c r="A2944" s="428" t="s">
        <v>49</v>
      </c>
      <c r="B2944" s="375" t="s">
        <v>416</v>
      </c>
      <c r="C2944" s="832" t="s">
        <v>405</v>
      </c>
      <c r="D2944" s="375" t="s">
        <v>406</v>
      </c>
      <c r="E2944" s="375" t="s">
        <v>717</v>
      </c>
      <c r="F2944" s="824">
        <v>0.26</v>
      </c>
      <c r="G2944" s="375" t="s">
        <v>411</v>
      </c>
      <c r="H2944" s="375" t="s">
        <v>400</v>
      </c>
      <c r="I2944" s="874">
        <v>13.846142769239629</v>
      </c>
      <c r="J2944" s="375" t="s">
        <v>1026</v>
      </c>
      <c r="K2944" s="375" t="s">
        <v>1019</v>
      </c>
      <c r="L2944" s="375" t="s">
        <v>1024</v>
      </c>
      <c r="M2944" s="375" t="s">
        <v>475</v>
      </c>
      <c r="N2944" s="831" t="s">
        <v>718</v>
      </c>
      <c r="U2944" s="862"/>
    </row>
    <row r="2945" spans="1:21" x14ac:dyDescent="0.4">
      <c r="A2945" s="428" t="s">
        <v>49</v>
      </c>
      <c r="B2945" s="375" t="s">
        <v>416</v>
      </c>
      <c r="C2945" s="832" t="s">
        <v>59</v>
      </c>
      <c r="D2945" s="375" t="s">
        <v>52</v>
      </c>
      <c r="E2945" s="375"/>
      <c r="F2945" s="824">
        <v>0.34799999999999998</v>
      </c>
      <c r="G2945" s="375" t="s">
        <v>411</v>
      </c>
      <c r="H2945" s="375" t="s">
        <v>400</v>
      </c>
      <c r="I2945" s="874">
        <v>10.344819310351449</v>
      </c>
      <c r="J2945" s="375" t="s">
        <v>1026</v>
      </c>
      <c r="K2945" s="375" t="s">
        <v>1019</v>
      </c>
      <c r="L2945" s="375" t="s">
        <v>1024</v>
      </c>
      <c r="M2945" s="375" t="s">
        <v>475</v>
      </c>
      <c r="N2945" s="831" t="s">
        <v>732</v>
      </c>
      <c r="U2945" s="862"/>
    </row>
    <row r="2946" spans="1:21" x14ac:dyDescent="0.4">
      <c r="A2946" s="428" t="s">
        <v>49</v>
      </c>
      <c r="B2946" s="375" t="s">
        <v>416</v>
      </c>
      <c r="C2946" s="832" t="s">
        <v>59</v>
      </c>
      <c r="D2946" s="375" t="s">
        <v>53</v>
      </c>
      <c r="E2946" s="375"/>
      <c r="F2946" s="824">
        <v>0.34799999999999998</v>
      </c>
      <c r="G2946" s="375" t="s">
        <v>411</v>
      </c>
      <c r="H2946" s="375" t="s">
        <v>400</v>
      </c>
      <c r="I2946" s="874">
        <v>10.344819310351449</v>
      </c>
      <c r="J2946" s="375" t="s">
        <v>1026</v>
      </c>
      <c r="K2946" s="375" t="s">
        <v>1019</v>
      </c>
      <c r="L2946" s="375" t="s">
        <v>1024</v>
      </c>
      <c r="M2946" s="375" t="s">
        <v>475</v>
      </c>
      <c r="N2946" s="831" t="s">
        <v>744</v>
      </c>
      <c r="U2946" s="862"/>
    </row>
    <row r="2947" spans="1:21" x14ac:dyDescent="0.4">
      <c r="A2947" s="428" t="s">
        <v>49</v>
      </c>
      <c r="B2947" s="375" t="s">
        <v>416</v>
      </c>
      <c r="C2947" s="832" t="s">
        <v>59</v>
      </c>
      <c r="D2947" s="375" t="s">
        <v>406</v>
      </c>
      <c r="E2947" s="375" t="s">
        <v>750</v>
      </c>
      <c r="F2947" s="824">
        <v>0.34799999999999998</v>
      </c>
      <c r="G2947" s="375" t="s">
        <v>411</v>
      </c>
      <c r="H2947" s="375" t="s">
        <v>400</v>
      </c>
      <c r="I2947" s="874">
        <v>10.344819310351449</v>
      </c>
      <c r="J2947" s="375" t="s">
        <v>1026</v>
      </c>
      <c r="K2947" s="375" t="s">
        <v>1019</v>
      </c>
      <c r="L2947" s="375" t="s">
        <v>1024</v>
      </c>
      <c r="M2947" s="375" t="s">
        <v>475</v>
      </c>
      <c r="N2947" s="831" t="s">
        <v>751</v>
      </c>
      <c r="U2947" s="862"/>
    </row>
    <row r="2948" spans="1:21" x14ac:dyDescent="0.4">
      <c r="A2948" s="428" t="s">
        <v>49</v>
      </c>
      <c r="B2948" s="375" t="s">
        <v>416</v>
      </c>
      <c r="C2948" s="832" t="s">
        <v>60</v>
      </c>
      <c r="D2948" s="375" t="s">
        <v>52</v>
      </c>
      <c r="E2948" s="375"/>
      <c r="F2948" s="824">
        <v>0.22500000000000001</v>
      </c>
      <c r="G2948" s="375" t="s">
        <v>411</v>
      </c>
      <c r="H2948" s="375" t="s">
        <v>400</v>
      </c>
      <c r="I2948" s="874">
        <v>15.999987200010235</v>
      </c>
      <c r="J2948" s="375" t="s">
        <v>1026</v>
      </c>
      <c r="K2948" s="375" t="s">
        <v>1019</v>
      </c>
      <c r="L2948" s="375" t="s">
        <v>1024</v>
      </c>
      <c r="M2948" s="375" t="s">
        <v>475</v>
      </c>
      <c r="N2948" s="831" t="s">
        <v>765</v>
      </c>
      <c r="U2948" s="862"/>
    </row>
    <row r="2949" spans="1:21" x14ac:dyDescent="0.4">
      <c r="A2949" s="428" t="s">
        <v>49</v>
      </c>
      <c r="B2949" s="375" t="s">
        <v>416</v>
      </c>
      <c r="C2949" s="832" t="s">
        <v>60</v>
      </c>
      <c r="D2949" s="375" t="s">
        <v>53</v>
      </c>
      <c r="E2949" s="375"/>
      <c r="F2949" s="824">
        <v>0.39</v>
      </c>
      <c r="G2949" s="375" t="s">
        <v>411</v>
      </c>
      <c r="H2949" s="375" t="s">
        <v>400</v>
      </c>
      <c r="I2949" s="874">
        <v>9.2307618461597514</v>
      </c>
      <c r="J2949" s="375" t="s">
        <v>1026</v>
      </c>
      <c r="K2949" s="375" t="s">
        <v>1019</v>
      </c>
      <c r="L2949" s="375" t="s">
        <v>1024</v>
      </c>
      <c r="M2949" s="375" t="s">
        <v>475</v>
      </c>
      <c r="N2949" s="831" t="s">
        <v>777</v>
      </c>
      <c r="U2949" s="862"/>
    </row>
    <row r="2950" spans="1:21" x14ac:dyDescent="0.4">
      <c r="A2950" s="428" t="s">
        <v>49</v>
      </c>
      <c r="B2950" s="375" t="s">
        <v>416</v>
      </c>
      <c r="C2950" s="832" t="s">
        <v>60</v>
      </c>
      <c r="D2950" s="375" t="s">
        <v>406</v>
      </c>
      <c r="E2950" s="375" t="s">
        <v>717</v>
      </c>
      <c r="F2950" s="824">
        <v>0.22499999999999998</v>
      </c>
      <c r="G2950" s="375" t="s">
        <v>411</v>
      </c>
      <c r="H2950" s="375" t="s">
        <v>400</v>
      </c>
      <c r="I2950" s="874">
        <v>15.999987200010239</v>
      </c>
      <c r="J2950" s="375" t="s">
        <v>1026</v>
      </c>
      <c r="K2950" s="375" t="s">
        <v>1019</v>
      </c>
      <c r="L2950" s="375" t="s">
        <v>1024</v>
      </c>
      <c r="M2950" s="375" t="s">
        <v>475</v>
      </c>
      <c r="N2950" s="831" t="s">
        <v>783</v>
      </c>
      <c r="U2950" s="862"/>
    </row>
    <row r="2951" spans="1:21" x14ac:dyDescent="0.4">
      <c r="A2951" s="428" t="s">
        <v>49</v>
      </c>
      <c r="B2951" s="375" t="s">
        <v>416</v>
      </c>
      <c r="C2951" s="832" t="s">
        <v>61</v>
      </c>
      <c r="D2951" s="375" t="s">
        <v>52</v>
      </c>
      <c r="E2951" s="375"/>
      <c r="F2951" s="824">
        <v>0.34399999999999997</v>
      </c>
      <c r="G2951" s="375" t="s">
        <v>411</v>
      </c>
      <c r="H2951" s="375" t="s">
        <v>400</v>
      </c>
      <c r="I2951" s="874">
        <v>10.465107906983441</v>
      </c>
      <c r="J2951" s="375" t="s">
        <v>1026</v>
      </c>
      <c r="K2951" s="375" t="s">
        <v>1019</v>
      </c>
      <c r="L2951" s="375" t="s">
        <v>1024</v>
      </c>
      <c r="M2951" s="375" t="s">
        <v>475</v>
      </c>
      <c r="N2951" s="831" t="s">
        <v>797</v>
      </c>
      <c r="U2951" s="862"/>
    </row>
    <row r="2952" spans="1:21" x14ac:dyDescent="0.4">
      <c r="A2952" s="428" t="s">
        <v>49</v>
      </c>
      <c r="B2952" s="375" t="s">
        <v>416</v>
      </c>
      <c r="C2952" s="832" t="s">
        <v>61</v>
      </c>
      <c r="D2952" s="375" t="s">
        <v>53</v>
      </c>
      <c r="E2952" s="375"/>
      <c r="F2952" s="824">
        <v>0.39</v>
      </c>
      <c r="G2952" s="375" t="s">
        <v>411</v>
      </c>
      <c r="H2952" s="375" t="s">
        <v>400</v>
      </c>
      <c r="I2952" s="874">
        <v>9.2307618461597514</v>
      </c>
      <c r="J2952" s="375" t="s">
        <v>1026</v>
      </c>
      <c r="K2952" s="375" t="s">
        <v>1019</v>
      </c>
      <c r="L2952" s="375" t="s">
        <v>1024</v>
      </c>
      <c r="M2952" s="375" t="s">
        <v>475</v>
      </c>
      <c r="N2952" s="831" t="s">
        <v>809</v>
      </c>
      <c r="U2952" s="862"/>
    </row>
    <row r="2953" spans="1:21" x14ac:dyDescent="0.4">
      <c r="A2953" s="428" t="s">
        <v>49</v>
      </c>
      <c r="B2953" s="375" t="s">
        <v>416</v>
      </c>
      <c r="C2953" s="832" t="s">
        <v>61</v>
      </c>
      <c r="D2953" s="375" t="s">
        <v>406</v>
      </c>
      <c r="E2953" s="375" t="s">
        <v>717</v>
      </c>
      <c r="F2953" s="824">
        <v>0.34399999999999997</v>
      </c>
      <c r="G2953" s="375" t="s">
        <v>411</v>
      </c>
      <c r="H2953" s="375" t="s">
        <v>400</v>
      </c>
      <c r="I2953" s="874">
        <v>10.465107906983441</v>
      </c>
      <c r="J2953" s="375" t="s">
        <v>1026</v>
      </c>
      <c r="K2953" s="375" t="s">
        <v>1019</v>
      </c>
      <c r="L2953" s="375" t="s">
        <v>1024</v>
      </c>
      <c r="M2953" s="375" t="s">
        <v>475</v>
      </c>
      <c r="N2953" s="831" t="s">
        <v>815</v>
      </c>
      <c r="U2953" s="862"/>
    </row>
    <row r="2954" spans="1:21" x14ac:dyDescent="0.4">
      <c r="A2954" s="428" t="s">
        <v>49</v>
      </c>
      <c r="B2954" s="375" t="s">
        <v>416</v>
      </c>
      <c r="C2954" s="832" t="s">
        <v>62</v>
      </c>
      <c r="D2954" s="375" t="s">
        <v>52</v>
      </c>
      <c r="E2954" s="375"/>
      <c r="F2954" s="824">
        <v>0.32800000000000001</v>
      </c>
      <c r="G2954" s="375" t="s">
        <v>411</v>
      </c>
      <c r="H2954" s="375" t="s">
        <v>400</v>
      </c>
      <c r="I2954" s="874">
        <v>10.97560097561678</v>
      </c>
      <c r="J2954" s="375" t="s">
        <v>1026</v>
      </c>
      <c r="K2954" s="375" t="s">
        <v>1019</v>
      </c>
      <c r="L2954" s="375" t="s">
        <v>1024</v>
      </c>
      <c r="M2954" s="375" t="s">
        <v>475</v>
      </c>
      <c r="N2954" s="831" t="s">
        <v>829</v>
      </c>
      <c r="U2954" s="862"/>
    </row>
    <row r="2955" spans="1:21" x14ac:dyDescent="0.4">
      <c r="A2955" s="428" t="s">
        <v>49</v>
      </c>
      <c r="B2955" s="375" t="s">
        <v>416</v>
      </c>
      <c r="C2955" s="832" t="s">
        <v>62</v>
      </c>
      <c r="D2955" s="375" t="s">
        <v>53</v>
      </c>
      <c r="E2955" s="375"/>
      <c r="F2955" s="824">
        <v>0.39</v>
      </c>
      <c r="G2955" s="375" t="s">
        <v>411</v>
      </c>
      <c r="H2955" s="375" t="s">
        <v>400</v>
      </c>
      <c r="I2955" s="874">
        <v>9.2307618461597514</v>
      </c>
      <c r="J2955" s="375" t="s">
        <v>1026</v>
      </c>
      <c r="K2955" s="375" t="s">
        <v>1019</v>
      </c>
      <c r="L2955" s="375" t="s">
        <v>1024</v>
      </c>
      <c r="M2955" s="375" t="s">
        <v>475</v>
      </c>
      <c r="N2955" s="831" t="s">
        <v>841</v>
      </c>
      <c r="U2955" s="862"/>
    </row>
    <row r="2956" spans="1:21" x14ac:dyDescent="0.4">
      <c r="A2956" s="428" t="s">
        <v>49</v>
      </c>
      <c r="B2956" s="375" t="s">
        <v>416</v>
      </c>
      <c r="C2956" s="832" t="s">
        <v>62</v>
      </c>
      <c r="D2956" s="375" t="s">
        <v>406</v>
      </c>
      <c r="E2956" s="375" t="s">
        <v>717</v>
      </c>
      <c r="F2956" s="824">
        <v>0.32800000000000001</v>
      </c>
      <c r="G2956" s="375" t="s">
        <v>411</v>
      </c>
      <c r="H2956" s="375" t="s">
        <v>400</v>
      </c>
      <c r="I2956" s="874">
        <v>10.97560097561678</v>
      </c>
      <c r="J2956" s="375" t="s">
        <v>1026</v>
      </c>
      <c r="K2956" s="375" t="s">
        <v>1019</v>
      </c>
      <c r="L2956" s="375" t="s">
        <v>1024</v>
      </c>
      <c r="M2956" s="375" t="s">
        <v>475</v>
      </c>
      <c r="N2956" s="831" t="s">
        <v>847</v>
      </c>
      <c r="U2956" s="862"/>
    </row>
    <row r="2957" spans="1:21" x14ac:dyDescent="0.4">
      <c r="A2957" s="428" t="s">
        <v>49</v>
      </c>
      <c r="B2957" s="375" t="s">
        <v>416</v>
      </c>
      <c r="C2957" s="832" t="s">
        <v>63</v>
      </c>
      <c r="D2957" s="375" t="s">
        <v>52</v>
      </c>
      <c r="E2957" s="375"/>
      <c r="F2957" s="824">
        <v>0.34899999999999998</v>
      </c>
      <c r="G2957" s="375" t="s">
        <v>411</v>
      </c>
      <c r="H2957" s="375" t="s">
        <v>400</v>
      </c>
      <c r="I2957" s="874">
        <v>10.315177994275944</v>
      </c>
      <c r="J2957" s="375" t="s">
        <v>1026</v>
      </c>
      <c r="K2957" s="375" t="s">
        <v>1019</v>
      </c>
      <c r="L2957" s="375" t="s">
        <v>1024</v>
      </c>
      <c r="M2957" s="375" t="s">
        <v>475</v>
      </c>
      <c r="N2957" s="831" t="s">
        <v>861</v>
      </c>
      <c r="U2957" s="862"/>
    </row>
    <row r="2958" spans="1:21" x14ac:dyDescent="0.4">
      <c r="A2958" s="428" t="s">
        <v>49</v>
      </c>
      <c r="B2958" s="375" t="s">
        <v>416</v>
      </c>
      <c r="C2958" s="832" t="s">
        <v>63</v>
      </c>
      <c r="D2958" s="375" t="s">
        <v>53</v>
      </c>
      <c r="E2958" s="375"/>
      <c r="F2958" s="824">
        <v>0.39</v>
      </c>
      <c r="G2958" s="375" t="s">
        <v>411</v>
      </c>
      <c r="H2958" s="375" t="s">
        <v>400</v>
      </c>
      <c r="I2958" s="874">
        <v>9.2307618461597514</v>
      </c>
      <c r="J2958" s="375" t="s">
        <v>1026</v>
      </c>
      <c r="K2958" s="375" t="s">
        <v>1019</v>
      </c>
      <c r="L2958" s="375" t="s">
        <v>1024</v>
      </c>
      <c r="M2958" s="375" t="s">
        <v>475</v>
      </c>
      <c r="N2958" s="831" t="s">
        <v>873</v>
      </c>
      <c r="U2958" s="862"/>
    </row>
    <row r="2959" spans="1:21" x14ac:dyDescent="0.4">
      <c r="A2959" s="428" t="s">
        <v>49</v>
      </c>
      <c r="B2959" s="375" t="s">
        <v>416</v>
      </c>
      <c r="C2959" s="832" t="s">
        <v>63</v>
      </c>
      <c r="D2959" s="375" t="s">
        <v>406</v>
      </c>
      <c r="E2959" s="375" t="s">
        <v>717</v>
      </c>
      <c r="F2959" s="824">
        <v>0.34899999999999998</v>
      </c>
      <c r="G2959" s="375" t="s">
        <v>411</v>
      </c>
      <c r="H2959" s="375" t="s">
        <v>400</v>
      </c>
      <c r="I2959" s="874">
        <v>10.315177994275944</v>
      </c>
      <c r="J2959" s="375" t="s">
        <v>1026</v>
      </c>
      <c r="K2959" s="375" t="s">
        <v>1019</v>
      </c>
      <c r="L2959" s="375" t="s">
        <v>1024</v>
      </c>
      <c r="M2959" s="375" t="s">
        <v>475</v>
      </c>
      <c r="N2959" s="831" t="s">
        <v>879</v>
      </c>
      <c r="U2959" s="862"/>
    </row>
    <row r="2960" spans="1:21" x14ac:dyDescent="0.4">
      <c r="A2960" s="428" t="s">
        <v>49</v>
      </c>
      <c r="B2960" s="375" t="s">
        <v>416</v>
      </c>
      <c r="C2960" s="832" t="s">
        <v>64</v>
      </c>
      <c r="D2960" s="375" t="s">
        <v>52</v>
      </c>
      <c r="E2960" s="375"/>
      <c r="F2960" s="824">
        <v>0.34899999999999998</v>
      </c>
      <c r="G2960" s="375" t="s">
        <v>411</v>
      </c>
      <c r="H2960" s="375" t="s">
        <v>400</v>
      </c>
      <c r="I2960" s="874">
        <v>10.315177994275944</v>
      </c>
      <c r="J2960" s="375" t="s">
        <v>1026</v>
      </c>
      <c r="K2960" s="375" t="s">
        <v>1019</v>
      </c>
      <c r="L2960" s="375" t="s">
        <v>1024</v>
      </c>
      <c r="M2960" s="375" t="s">
        <v>475</v>
      </c>
      <c r="N2960" s="831" t="s">
        <v>893</v>
      </c>
      <c r="U2960" s="862"/>
    </row>
    <row r="2961" spans="1:21" x14ac:dyDescent="0.4">
      <c r="A2961" s="428" t="s">
        <v>49</v>
      </c>
      <c r="B2961" s="375" t="s">
        <v>416</v>
      </c>
      <c r="C2961" s="832" t="s">
        <v>64</v>
      </c>
      <c r="D2961" s="375" t="s">
        <v>53</v>
      </c>
      <c r="E2961" s="375"/>
      <c r="F2961" s="824">
        <v>0.39</v>
      </c>
      <c r="G2961" s="375" t="s">
        <v>411</v>
      </c>
      <c r="H2961" s="375" t="s">
        <v>400</v>
      </c>
      <c r="I2961" s="874">
        <v>9.2307618461597514</v>
      </c>
      <c r="J2961" s="375" t="s">
        <v>1026</v>
      </c>
      <c r="K2961" s="375" t="s">
        <v>1019</v>
      </c>
      <c r="L2961" s="375" t="s">
        <v>1024</v>
      </c>
      <c r="M2961" s="375" t="s">
        <v>475</v>
      </c>
      <c r="N2961" s="831" t="s">
        <v>905</v>
      </c>
      <c r="U2961" s="862"/>
    </row>
    <row r="2962" spans="1:21" x14ac:dyDescent="0.4">
      <c r="A2962" s="428" t="s">
        <v>49</v>
      </c>
      <c r="B2962" s="375" t="s">
        <v>416</v>
      </c>
      <c r="C2962" s="832" t="s">
        <v>64</v>
      </c>
      <c r="D2962" s="375" t="s">
        <v>406</v>
      </c>
      <c r="E2962" s="375" t="s">
        <v>717</v>
      </c>
      <c r="F2962" s="824">
        <v>0.34899999999999998</v>
      </c>
      <c r="G2962" s="375" t="s">
        <v>411</v>
      </c>
      <c r="H2962" s="375" t="s">
        <v>400</v>
      </c>
      <c r="I2962" s="874">
        <v>10.315177994275944</v>
      </c>
      <c r="J2962" s="375" t="s">
        <v>1026</v>
      </c>
      <c r="K2962" s="375" t="s">
        <v>1019</v>
      </c>
      <c r="L2962" s="375" t="s">
        <v>1024</v>
      </c>
      <c r="M2962" s="375" t="s">
        <v>475</v>
      </c>
      <c r="N2962" s="831" t="s">
        <v>911</v>
      </c>
      <c r="U2962" s="862"/>
    </row>
    <row r="2963" spans="1:21" x14ac:dyDescent="0.4">
      <c r="A2963" s="428" t="s">
        <v>49</v>
      </c>
      <c r="B2963" s="375" t="s">
        <v>416</v>
      </c>
      <c r="C2963" s="832" t="s">
        <v>65</v>
      </c>
      <c r="D2963" s="375" t="s">
        <v>52</v>
      </c>
      <c r="E2963" s="375"/>
      <c r="F2963" s="824">
        <v>0.34300000000000003</v>
      </c>
      <c r="G2963" s="375" t="s">
        <v>411</v>
      </c>
      <c r="H2963" s="375" t="s">
        <v>400</v>
      </c>
      <c r="I2963" s="874">
        <v>10.495618425662693</v>
      </c>
      <c r="J2963" s="375" t="s">
        <v>1026</v>
      </c>
      <c r="K2963" s="375" t="s">
        <v>1019</v>
      </c>
      <c r="L2963" s="375" t="s">
        <v>1024</v>
      </c>
      <c r="M2963" s="375" t="s">
        <v>475</v>
      </c>
      <c r="N2963" s="831" t="s">
        <v>925</v>
      </c>
      <c r="U2963" s="862"/>
    </row>
    <row r="2964" spans="1:21" x14ac:dyDescent="0.4">
      <c r="A2964" s="428" t="s">
        <v>49</v>
      </c>
      <c r="B2964" s="375" t="s">
        <v>416</v>
      </c>
      <c r="C2964" s="832" t="s">
        <v>65</v>
      </c>
      <c r="D2964" s="375" t="s">
        <v>53</v>
      </c>
      <c r="E2964" s="375"/>
      <c r="F2964" s="824">
        <v>0.39</v>
      </c>
      <c r="G2964" s="375" t="s">
        <v>411</v>
      </c>
      <c r="H2964" s="375" t="s">
        <v>400</v>
      </c>
      <c r="I2964" s="874">
        <v>9.2307618461597514</v>
      </c>
      <c r="J2964" s="375" t="s">
        <v>1026</v>
      </c>
      <c r="K2964" s="375" t="s">
        <v>1019</v>
      </c>
      <c r="L2964" s="375" t="s">
        <v>1024</v>
      </c>
      <c r="M2964" s="375" t="s">
        <v>475</v>
      </c>
      <c r="N2964" s="831" t="s">
        <v>937</v>
      </c>
      <c r="U2964" s="862"/>
    </row>
    <row r="2965" spans="1:21" x14ac:dyDescent="0.4">
      <c r="A2965" s="428" t="s">
        <v>49</v>
      </c>
      <c r="B2965" s="375" t="s">
        <v>416</v>
      </c>
      <c r="C2965" s="832" t="s">
        <v>65</v>
      </c>
      <c r="D2965" s="375" t="s">
        <v>406</v>
      </c>
      <c r="E2965" s="375" t="s">
        <v>717</v>
      </c>
      <c r="F2965" s="824">
        <v>0.34300000000000003</v>
      </c>
      <c r="G2965" s="375" t="s">
        <v>411</v>
      </c>
      <c r="H2965" s="375" t="s">
        <v>400</v>
      </c>
      <c r="I2965" s="874">
        <v>10.495618425662693</v>
      </c>
      <c r="J2965" s="375" t="s">
        <v>1026</v>
      </c>
      <c r="K2965" s="375" t="s">
        <v>1019</v>
      </c>
      <c r="L2965" s="375" t="s">
        <v>1024</v>
      </c>
      <c r="M2965" s="375" t="s">
        <v>475</v>
      </c>
      <c r="N2965" s="831" t="s">
        <v>943</v>
      </c>
      <c r="U2965" s="862"/>
    </row>
    <row r="2966" spans="1:21" x14ac:dyDescent="0.4">
      <c r="A2966" s="428" t="s">
        <v>49</v>
      </c>
      <c r="B2966" s="375" t="s">
        <v>416</v>
      </c>
      <c r="C2966" s="832" t="s">
        <v>66</v>
      </c>
      <c r="D2966" s="375" t="s">
        <v>52</v>
      </c>
      <c r="E2966" s="375"/>
      <c r="F2966" s="824">
        <v>0.34699999999999998</v>
      </c>
      <c r="G2966" s="375" t="s">
        <v>411</v>
      </c>
      <c r="H2966" s="375" t="s">
        <v>400</v>
      </c>
      <c r="I2966" s="874">
        <v>10.374631469747275</v>
      </c>
      <c r="J2966" s="375" t="s">
        <v>1026</v>
      </c>
      <c r="K2966" s="375" t="s">
        <v>1019</v>
      </c>
      <c r="L2966" s="375" t="s">
        <v>1024</v>
      </c>
      <c r="M2966" s="375" t="s">
        <v>475</v>
      </c>
      <c r="N2966" s="831" t="s">
        <v>957</v>
      </c>
      <c r="U2966" s="862"/>
    </row>
    <row r="2967" spans="1:21" x14ac:dyDescent="0.4">
      <c r="A2967" s="428" t="s">
        <v>49</v>
      </c>
      <c r="B2967" s="375" t="s">
        <v>416</v>
      </c>
      <c r="C2967" s="832" t="s">
        <v>66</v>
      </c>
      <c r="D2967" s="375" t="s">
        <v>53</v>
      </c>
      <c r="E2967" s="375"/>
      <c r="F2967" s="824">
        <v>0.39</v>
      </c>
      <c r="G2967" s="375" t="s">
        <v>411</v>
      </c>
      <c r="H2967" s="375" t="s">
        <v>400</v>
      </c>
      <c r="I2967" s="874">
        <v>9.2307618461597514</v>
      </c>
      <c r="J2967" s="375" t="s">
        <v>1026</v>
      </c>
      <c r="K2967" s="375" t="s">
        <v>1019</v>
      </c>
      <c r="L2967" s="375" t="s">
        <v>1024</v>
      </c>
      <c r="M2967" s="375" t="s">
        <v>475</v>
      </c>
      <c r="N2967" s="831" t="s">
        <v>969</v>
      </c>
      <c r="U2967" s="862"/>
    </row>
    <row r="2968" spans="1:21" x14ac:dyDescent="0.4">
      <c r="A2968" s="428" t="s">
        <v>49</v>
      </c>
      <c r="B2968" s="375" t="s">
        <v>416</v>
      </c>
      <c r="C2968" s="832" t="s">
        <v>66</v>
      </c>
      <c r="D2968" s="375" t="s">
        <v>406</v>
      </c>
      <c r="E2968" s="375" t="s">
        <v>717</v>
      </c>
      <c r="F2968" s="824">
        <v>0.34699999999999998</v>
      </c>
      <c r="G2968" s="375" t="s">
        <v>411</v>
      </c>
      <c r="H2968" s="375" t="s">
        <v>400</v>
      </c>
      <c r="I2968" s="874">
        <v>10.374631469747275</v>
      </c>
      <c r="J2968" s="375" t="s">
        <v>1026</v>
      </c>
      <c r="K2968" s="375" t="s">
        <v>1019</v>
      </c>
      <c r="L2968" s="375" t="s">
        <v>1024</v>
      </c>
      <c r="M2968" s="375" t="s">
        <v>475</v>
      </c>
      <c r="N2968" s="831" t="s">
        <v>975</v>
      </c>
      <c r="U2968" s="862"/>
    </row>
    <row r="2969" spans="1:21" x14ac:dyDescent="0.4">
      <c r="A2969" s="428" t="s">
        <v>49</v>
      </c>
      <c r="B2969" s="375" t="s">
        <v>416</v>
      </c>
      <c r="C2969" s="832" t="s">
        <v>67</v>
      </c>
      <c r="D2969" s="375" t="s">
        <v>52</v>
      </c>
      <c r="E2969" s="375"/>
      <c r="F2969" s="824">
        <v>0.34699999999999998</v>
      </c>
      <c r="G2969" s="375" t="s">
        <v>411</v>
      </c>
      <c r="H2969" s="375" t="s">
        <v>400</v>
      </c>
      <c r="I2969" s="874">
        <v>10.374631469747275</v>
      </c>
      <c r="J2969" s="375" t="s">
        <v>1026</v>
      </c>
      <c r="K2969" s="375" t="s">
        <v>1019</v>
      </c>
      <c r="L2969" s="375" t="s">
        <v>1024</v>
      </c>
      <c r="M2969" s="375" t="s">
        <v>475</v>
      </c>
      <c r="N2969" s="831" t="s">
        <v>989</v>
      </c>
      <c r="U2969" s="862"/>
    </row>
    <row r="2970" spans="1:21" x14ac:dyDescent="0.4">
      <c r="A2970" s="428" t="s">
        <v>49</v>
      </c>
      <c r="B2970" s="375" t="s">
        <v>416</v>
      </c>
      <c r="C2970" s="832" t="s">
        <v>67</v>
      </c>
      <c r="D2970" s="375" t="s">
        <v>53</v>
      </c>
      <c r="E2970" s="375"/>
      <c r="F2970" s="824">
        <v>0.39</v>
      </c>
      <c r="G2970" s="375" t="s">
        <v>411</v>
      </c>
      <c r="H2970" s="375" t="s">
        <v>400</v>
      </c>
      <c r="I2970" s="874">
        <v>9.2307618461597514</v>
      </c>
      <c r="J2970" s="375" t="s">
        <v>1026</v>
      </c>
      <c r="K2970" s="375" t="s">
        <v>1019</v>
      </c>
      <c r="L2970" s="375" t="s">
        <v>1024</v>
      </c>
      <c r="M2970" s="375" t="s">
        <v>475</v>
      </c>
      <c r="N2970" s="831" t="s">
        <v>1001</v>
      </c>
      <c r="U2970" s="862"/>
    </row>
    <row r="2971" spans="1:21" x14ac:dyDescent="0.4">
      <c r="A2971" s="428" t="s">
        <v>49</v>
      </c>
      <c r="B2971" s="375" t="s">
        <v>416</v>
      </c>
      <c r="C2971" s="832" t="s">
        <v>67</v>
      </c>
      <c r="D2971" s="375" t="s">
        <v>406</v>
      </c>
      <c r="E2971" s="375" t="s">
        <v>717</v>
      </c>
      <c r="F2971" s="824">
        <v>0.34699999999999998</v>
      </c>
      <c r="G2971" s="375" t="s">
        <v>411</v>
      </c>
      <c r="H2971" s="375" t="s">
        <v>400</v>
      </c>
      <c r="I2971" s="874">
        <v>10.374631469747275</v>
      </c>
      <c r="J2971" s="375" t="s">
        <v>1026</v>
      </c>
      <c r="K2971" s="375" t="s">
        <v>1019</v>
      </c>
      <c r="L2971" s="375" t="s">
        <v>1024</v>
      </c>
      <c r="M2971" s="375" t="s">
        <v>475</v>
      </c>
      <c r="N2971" s="831" t="s">
        <v>1007</v>
      </c>
      <c r="U2971" s="862"/>
    </row>
    <row r="2972" spans="1:21" x14ac:dyDescent="0.4">
      <c r="A2972" s="428" t="s">
        <v>49</v>
      </c>
      <c r="B2972" s="375" t="s">
        <v>418</v>
      </c>
      <c r="C2972" s="832" t="s">
        <v>384</v>
      </c>
      <c r="D2972" s="375" t="s">
        <v>52</v>
      </c>
      <c r="E2972" s="375"/>
      <c r="F2972" s="824">
        <v>0.36</v>
      </c>
      <c r="G2972" s="375" t="s">
        <v>411</v>
      </c>
      <c r="H2972" s="375" t="s">
        <v>400</v>
      </c>
      <c r="I2972" s="874">
        <v>9.9999920000064009</v>
      </c>
      <c r="J2972" s="375" t="s">
        <v>1026</v>
      </c>
      <c r="K2972" s="375" t="s">
        <v>1019</v>
      </c>
      <c r="L2972" s="375" t="s">
        <v>1024</v>
      </c>
      <c r="M2972" s="375" t="s">
        <v>475</v>
      </c>
      <c r="N2972" s="831" t="s">
        <v>660</v>
      </c>
      <c r="U2972" s="862"/>
    </row>
    <row r="2973" spans="1:21" x14ac:dyDescent="0.4">
      <c r="A2973" s="428" t="s">
        <v>49</v>
      </c>
      <c r="B2973" s="375" t="s">
        <v>418</v>
      </c>
      <c r="C2973" s="832" t="s">
        <v>384</v>
      </c>
      <c r="D2973" s="375" t="s">
        <v>53</v>
      </c>
      <c r="E2973" s="375"/>
      <c r="F2973" s="824">
        <v>0.39</v>
      </c>
      <c r="G2973" s="375" t="s">
        <v>411</v>
      </c>
      <c r="H2973" s="375" t="s">
        <v>400</v>
      </c>
      <c r="I2973" s="874">
        <v>9.2307618461597514</v>
      </c>
      <c r="J2973" s="375" t="s">
        <v>1026</v>
      </c>
      <c r="K2973" s="375" t="s">
        <v>1019</v>
      </c>
      <c r="L2973" s="375" t="s">
        <v>1024</v>
      </c>
      <c r="M2973" s="375" t="s">
        <v>475</v>
      </c>
      <c r="N2973" s="831" t="s">
        <v>672</v>
      </c>
      <c r="U2973" s="862"/>
    </row>
    <row r="2974" spans="1:21" x14ac:dyDescent="0.4">
      <c r="A2974" s="428" t="s">
        <v>49</v>
      </c>
      <c r="B2974" s="375" t="s">
        <v>418</v>
      </c>
      <c r="C2974" s="832" t="s">
        <v>384</v>
      </c>
      <c r="D2974" s="375" t="s">
        <v>406</v>
      </c>
      <c r="E2974" s="375" t="s">
        <v>678</v>
      </c>
      <c r="F2974" s="824">
        <v>0.36027713625866054</v>
      </c>
      <c r="G2974" s="375" t="s">
        <v>411</v>
      </c>
      <c r="H2974" s="375" t="s">
        <v>400</v>
      </c>
      <c r="I2974" s="874">
        <v>9.9922996984679315</v>
      </c>
      <c r="J2974" s="375" t="s">
        <v>1026</v>
      </c>
      <c r="K2974" s="375" t="s">
        <v>1019</v>
      </c>
      <c r="L2974" s="375" t="s">
        <v>1024</v>
      </c>
      <c r="M2974" s="375" t="s">
        <v>475</v>
      </c>
      <c r="N2974" s="831" t="s">
        <v>679</v>
      </c>
      <c r="U2974" s="862"/>
    </row>
    <row r="2975" spans="1:21" x14ac:dyDescent="0.4">
      <c r="A2975" s="428" t="s">
        <v>49</v>
      </c>
      <c r="B2975" s="375" t="s">
        <v>418</v>
      </c>
      <c r="C2975" s="832" t="s">
        <v>405</v>
      </c>
      <c r="D2975" s="375" t="s">
        <v>52</v>
      </c>
      <c r="E2975" s="375"/>
      <c r="F2975" s="824">
        <v>0.26</v>
      </c>
      <c r="G2975" s="375" t="s">
        <v>411</v>
      </c>
      <c r="H2975" s="375" t="s">
        <v>400</v>
      </c>
      <c r="I2975" s="874">
        <v>13.846142769239629</v>
      </c>
      <c r="J2975" s="375" t="s">
        <v>1026</v>
      </c>
      <c r="K2975" s="375" t="s">
        <v>1019</v>
      </c>
      <c r="L2975" s="375" t="s">
        <v>1024</v>
      </c>
      <c r="M2975" s="375" t="s">
        <v>475</v>
      </c>
      <c r="N2975" s="831" t="s">
        <v>699</v>
      </c>
      <c r="U2975" s="862"/>
    </row>
    <row r="2976" spans="1:21" x14ac:dyDescent="0.4">
      <c r="A2976" s="428" t="s">
        <v>49</v>
      </c>
      <c r="B2976" s="375" t="s">
        <v>418</v>
      </c>
      <c r="C2976" s="832" t="s">
        <v>405</v>
      </c>
      <c r="D2976" s="375" t="s">
        <v>53</v>
      </c>
      <c r="E2976" s="375"/>
      <c r="F2976" s="824">
        <v>0.39</v>
      </c>
      <c r="G2976" s="375" t="s">
        <v>411</v>
      </c>
      <c r="H2976" s="375" t="s">
        <v>400</v>
      </c>
      <c r="I2976" s="874">
        <v>9.2307618461597514</v>
      </c>
      <c r="J2976" s="375" t="s">
        <v>1026</v>
      </c>
      <c r="K2976" s="375" t="s">
        <v>1019</v>
      </c>
      <c r="L2976" s="375" t="s">
        <v>1024</v>
      </c>
      <c r="M2976" s="375" t="s">
        <v>475</v>
      </c>
      <c r="N2976" s="831" t="s">
        <v>711</v>
      </c>
      <c r="U2976" s="862"/>
    </row>
    <row r="2977" spans="1:21" x14ac:dyDescent="0.4">
      <c r="A2977" s="428" t="s">
        <v>49</v>
      </c>
      <c r="B2977" s="375" t="s">
        <v>418</v>
      </c>
      <c r="C2977" s="832" t="s">
        <v>405</v>
      </c>
      <c r="D2977" s="375" t="s">
        <v>406</v>
      </c>
      <c r="E2977" s="375" t="s">
        <v>717</v>
      </c>
      <c r="F2977" s="824">
        <v>0.26</v>
      </c>
      <c r="G2977" s="375" t="s">
        <v>411</v>
      </c>
      <c r="H2977" s="375" t="s">
        <v>400</v>
      </c>
      <c r="I2977" s="874">
        <v>13.846142769239629</v>
      </c>
      <c r="J2977" s="375" t="s">
        <v>1026</v>
      </c>
      <c r="K2977" s="375" t="s">
        <v>1019</v>
      </c>
      <c r="L2977" s="375" t="s">
        <v>1024</v>
      </c>
      <c r="M2977" s="375" t="s">
        <v>475</v>
      </c>
      <c r="N2977" s="831" t="s">
        <v>718</v>
      </c>
      <c r="U2977" s="862"/>
    </row>
    <row r="2978" spans="1:21" x14ac:dyDescent="0.4">
      <c r="A2978" s="428" t="s">
        <v>49</v>
      </c>
      <c r="B2978" s="375" t="s">
        <v>418</v>
      </c>
      <c r="C2978" s="832" t="s">
        <v>59</v>
      </c>
      <c r="D2978" s="375" t="s">
        <v>52</v>
      </c>
      <c r="E2978" s="375"/>
      <c r="F2978" s="824">
        <v>0.34799999999999998</v>
      </c>
      <c r="G2978" s="375" t="s">
        <v>411</v>
      </c>
      <c r="H2978" s="375" t="s">
        <v>400</v>
      </c>
      <c r="I2978" s="874">
        <v>10.344819310351449</v>
      </c>
      <c r="J2978" s="375" t="s">
        <v>1026</v>
      </c>
      <c r="K2978" s="375" t="s">
        <v>1019</v>
      </c>
      <c r="L2978" s="375" t="s">
        <v>1024</v>
      </c>
      <c r="M2978" s="375" t="s">
        <v>475</v>
      </c>
      <c r="N2978" s="831" t="s">
        <v>732</v>
      </c>
      <c r="U2978" s="862"/>
    </row>
    <row r="2979" spans="1:21" x14ac:dyDescent="0.4">
      <c r="A2979" s="428" t="s">
        <v>49</v>
      </c>
      <c r="B2979" s="375" t="s">
        <v>418</v>
      </c>
      <c r="C2979" s="375" t="s">
        <v>59</v>
      </c>
      <c r="D2979" s="375" t="s">
        <v>53</v>
      </c>
      <c r="E2979" s="375"/>
      <c r="F2979" s="824">
        <v>0.34799999999999998</v>
      </c>
      <c r="G2979" s="375" t="s">
        <v>411</v>
      </c>
      <c r="H2979" s="375" t="s">
        <v>400</v>
      </c>
      <c r="I2979" s="874">
        <v>10.344819310351449</v>
      </c>
      <c r="J2979" s="375" t="s">
        <v>1026</v>
      </c>
      <c r="K2979" s="375" t="s">
        <v>1019</v>
      </c>
      <c r="L2979" s="375" t="s">
        <v>1024</v>
      </c>
      <c r="M2979" s="375" t="s">
        <v>475</v>
      </c>
      <c r="N2979" s="831" t="s">
        <v>744</v>
      </c>
      <c r="U2979" s="862"/>
    </row>
    <row r="2980" spans="1:21" x14ac:dyDescent="0.4">
      <c r="A2980" s="428" t="s">
        <v>49</v>
      </c>
      <c r="B2980" s="375" t="s">
        <v>418</v>
      </c>
      <c r="C2980" s="375" t="s">
        <v>59</v>
      </c>
      <c r="D2980" s="375" t="s">
        <v>406</v>
      </c>
      <c r="E2980" s="375" t="s">
        <v>750</v>
      </c>
      <c r="F2980" s="824">
        <v>0.34799999999999998</v>
      </c>
      <c r="G2980" s="375" t="s">
        <v>411</v>
      </c>
      <c r="H2980" s="375" t="s">
        <v>400</v>
      </c>
      <c r="I2980" s="874">
        <v>10.344819310351449</v>
      </c>
      <c r="J2980" s="375" t="s">
        <v>1026</v>
      </c>
      <c r="K2980" s="375" t="s">
        <v>1019</v>
      </c>
      <c r="L2980" s="375" t="s">
        <v>1024</v>
      </c>
      <c r="M2980" s="375" t="s">
        <v>475</v>
      </c>
      <c r="N2980" s="831" t="s">
        <v>751</v>
      </c>
      <c r="U2980" s="862"/>
    </row>
    <row r="2981" spans="1:21" x14ac:dyDescent="0.4">
      <c r="A2981" s="428" t="s">
        <v>49</v>
      </c>
      <c r="B2981" s="375" t="s">
        <v>418</v>
      </c>
      <c r="C2981" s="375" t="s">
        <v>60</v>
      </c>
      <c r="D2981" s="375" t="s">
        <v>52</v>
      </c>
      <c r="E2981" s="375"/>
      <c r="F2981" s="824">
        <v>0.22500000000000001</v>
      </c>
      <c r="G2981" s="375" t="s">
        <v>411</v>
      </c>
      <c r="H2981" s="375" t="s">
        <v>400</v>
      </c>
      <c r="I2981" s="874">
        <v>15.999987200010237</v>
      </c>
      <c r="J2981" s="375" t="s">
        <v>1026</v>
      </c>
      <c r="K2981" s="375" t="s">
        <v>1019</v>
      </c>
      <c r="L2981" s="375" t="s">
        <v>1024</v>
      </c>
      <c r="M2981" s="375" t="s">
        <v>475</v>
      </c>
      <c r="N2981" s="831" t="s">
        <v>765</v>
      </c>
      <c r="U2981" s="862"/>
    </row>
    <row r="2982" spans="1:21" x14ac:dyDescent="0.4">
      <c r="A2982" s="428" t="s">
        <v>49</v>
      </c>
      <c r="B2982" s="375" t="s">
        <v>418</v>
      </c>
      <c r="C2982" s="375" t="s">
        <v>60</v>
      </c>
      <c r="D2982" s="375" t="s">
        <v>53</v>
      </c>
      <c r="E2982" s="375"/>
      <c r="F2982" s="824">
        <v>0.39</v>
      </c>
      <c r="G2982" s="375" t="s">
        <v>411</v>
      </c>
      <c r="H2982" s="375" t="s">
        <v>400</v>
      </c>
      <c r="I2982" s="874">
        <v>9.2307618461597514</v>
      </c>
      <c r="J2982" s="375" t="s">
        <v>1026</v>
      </c>
      <c r="K2982" s="375" t="s">
        <v>1019</v>
      </c>
      <c r="L2982" s="375" t="s">
        <v>1024</v>
      </c>
      <c r="M2982" s="375" t="s">
        <v>475</v>
      </c>
      <c r="N2982" s="831" t="s">
        <v>777</v>
      </c>
      <c r="U2982" s="862"/>
    </row>
    <row r="2983" spans="1:21" x14ac:dyDescent="0.4">
      <c r="A2983" s="428" t="s">
        <v>49</v>
      </c>
      <c r="B2983" s="375" t="s">
        <v>418</v>
      </c>
      <c r="C2983" s="375" t="s">
        <v>60</v>
      </c>
      <c r="D2983" s="375" t="s">
        <v>406</v>
      </c>
      <c r="E2983" s="375" t="s">
        <v>717</v>
      </c>
      <c r="F2983" s="824">
        <v>0.22499999999999998</v>
      </c>
      <c r="G2983" s="375" t="s">
        <v>411</v>
      </c>
      <c r="H2983" s="375" t="s">
        <v>400</v>
      </c>
      <c r="I2983" s="874">
        <v>15.999987200010239</v>
      </c>
      <c r="J2983" s="375" t="s">
        <v>1026</v>
      </c>
      <c r="K2983" s="375" t="s">
        <v>1019</v>
      </c>
      <c r="L2983" s="375" t="s">
        <v>1024</v>
      </c>
      <c r="M2983" s="375" t="s">
        <v>475</v>
      </c>
      <c r="N2983" s="831" t="s">
        <v>783</v>
      </c>
      <c r="U2983" s="862"/>
    </row>
    <row r="2984" spans="1:21" x14ac:dyDescent="0.4">
      <c r="A2984" s="428" t="s">
        <v>49</v>
      </c>
      <c r="B2984" s="375" t="s">
        <v>418</v>
      </c>
      <c r="C2984" s="375" t="s">
        <v>61</v>
      </c>
      <c r="D2984" s="375" t="s">
        <v>52</v>
      </c>
      <c r="E2984" s="375"/>
      <c r="F2984" s="824">
        <v>0.34399999999999997</v>
      </c>
      <c r="G2984" s="375" t="s">
        <v>411</v>
      </c>
      <c r="H2984" s="375" t="s">
        <v>400</v>
      </c>
      <c r="I2984" s="874">
        <v>10.465107906983441</v>
      </c>
      <c r="J2984" s="375" t="s">
        <v>1026</v>
      </c>
      <c r="K2984" s="375" t="s">
        <v>1019</v>
      </c>
      <c r="L2984" s="375" t="s">
        <v>1024</v>
      </c>
      <c r="M2984" s="375" t="s">
        <v>475</v>
      </c>
      <c r="N2984" s="831" t="s">
        <v>797</v>
      </c>
      <c r="U2984" s="862"/>
    </row>
    <row r="2985" spans="1:21" x14ac:dyDescent="0.4">
      <c r="A2985" s="428" t="s">
        <v>49</v>
      </c>
      <c r="B2985" s="375" t="s">
        <v>418</v>
      </c>
      <c r="C2985" s="375" t="s">
        <v>61</v>
      </c>
      <c r="D2985" s="375" t="s">
        <v>53</v>
      </c>
      <c r="E2985" s="375"/>
      <c r="F2985" s="824">
        <v>0.39</v>
      </c>
      <c r="G2985" s="375" t="s">
        <v>411</v>
      </c>
      <c r="H2985" s="375" t="s">
        <v>400</v>
      </c>
      <c r="I2985" s="874">
        <v>9.2307618461597514</v>
      </c>
      <c r="J2985" s="375" t="s">
        <v>1026</v>
      </c>
      <c r="K2985" s="375" t="s">
        <v>1019</v>
      </c>
      <c r="L2985" s="375" t="s">
        <v>1024</v>
      </c>
      <c r="M2985" s="375" t="s">
        <v>475</v>
      </c>
      <c r="N2985" s="831" t="s">
        <v>809</v>
      </c>
      <c r="U2985" s="862"/>
    </row>
    <row r="2986" spans="1:21" x14ac:dyDescent="0.4">
      <c r="A2986" s="428" t="s">
        <v>49</v>
      </c>
      <c r="B2986" s="375" t="s">
        <v>418</v>
      </c>
      <c r="C2986" s="375" t="s">
        <v>61</v>
      </c>
      <c r="D2986" s="375" t="s">
        <v>406</v>
      </c>
      <c r="E2986" s="375" t="s">
        <v>717</v>
      </c>
      <c r="F2986" s="824">
        <v>0.34399999999999997</v>
      </c>
      <c r="G2986" s="375" t="s">
        <v>411</v>
      </c>
      <c r="H2986" s="375" t="s">
        <v>400</v>
      </c>
      <c r="I2986" s="874">
        <v>10.465107906983441</v>
      </c>
      <c r="J2986" s="375" t="s">
        <v>1026</v>
      </c>
      <c r="K2986" s="375" t="s">
        <v>1019</v>
      </c>
      <c r="L2986" s="375" t="s">
        <v>1024</v>
      </c>
      <c r="M2986" s="375" t="s">
        <v>475</v>
      </c>
      <c r="N2986" s="831" t="s">
        <v>815</v>
      </c>
      <c r="U2986" s="862"/>
    </row>
    <row r="2987" spans="1:21" x14ac:dyDescent="0.4">
      <c r="A2987" s="428" t="s">
        <v>49</v>
      </c>
      <c r="B2987" s="375" t="s">
        <v>418</v>
      </c>
      <c r="C2987" s="375" t="s">
        <v>62</v>
      </c>
      <c r="D2987" s="375" t="s">
        <v>52</v>
      </c>
      <c r="E2987" s="375"/>
      <c r="F2987" s="824">
        <v>0.32800000000000001</v>
      </c>
      <c r="G2987" s="375" t="s">
        <v>411</v>
      </c>
      <c r="H2987" s="375" t="s">
        <v>400</v>
      </c>
      <c r="I2987" s="874">
        <v>10.97560097561678</v>
      </c>
      <c r="J2987" s="375" t="s">
        <v>1026</v>
      </c>
      <c r="K2987" s="375" t="s">
        <v>1019</v>
      </c>
      <c r="L2987" s="375" t="s">
        <v>1024</v>
      </c>
      <c r="M2987" s="375" t="s">
        <v>475</v>
      </c>
      <c r="N2987" s="831" t="s">
        <v>829</v>
      </c>
      <c r="U2987" s="862"/>
    </row>
    <row r="2988" spans="1:21" x14ac:dyDescent="0.4">
      <c r="A2988" s="428" t="s">
        <v>49</v>
      </c>
      <c r="B2988" s="375" t="s">
        <v>418</v>
      </c>
      <c r="C2988" s="375" t="s">
        <v>62</v>
      </c>
      <c r="D2988" s="375" t="s">
        <v>53</v>
      </c>
      <c r="E2988" s="375"/>
      <c r="F2988" s="824">
        <v>0.39</v>
      </c>
      <c r="G2988" s="375" t="s">
        <v>411</v>
      </c>
      <c r="H2988" s="375" t="s">
        <v>400</v>
      </c>
      <c r="I2988" s="874">
        <v>9.2307618461597514</v>
      </c>
      <c r="J2988" s="375" t="s">
        <v>1026</v>
      </c>
      <c r="K2988" s="375" t="s">
        <v>1019</v>
      </c>
      <c r="L2988" s="375" t="s">
        <v>1024</v>
      </c>
      <c r="M2988" s="375" t="s">
        <v>475</v>
      </c>
      <c r="N2988" s="831" t="s">
        <v>841</v>
      </c>
      <c r="U2988" s="862"/>
    </row>
    <row r="2989" spans="1:21" x14ac:dyDescent="0.4">
      <c r="A2989" s="428" t="s">
        <v>49</v>
      </c>
      <c r="B2989" s="375" t="s">
        <v>418</v>
      </c>
      <c r="C2989" s="375" t="s">
        <v>62</v>
      </c>
      <c r="D2989" s="375" t="s">
        <v>406</v>
      </c>
      <c r="E2989" s="375" t="s">
        <v>717</v>
      </c>
      <c r="F2989" s="824">
        <v>0.32800000000000001</v>
      </c>
      <c r="G2989" s="375" t="s">
        <v>411</v>
      </c>
      <c r="H2989" s="375" t="s">
        <v>400</v>
      </c>
      <c r="I2989" s="874">
        <v>10.97560097561678</v>
      </c>
      <c r="J2989" s="375" t="s">
        <v>1026</v>
      </c>
      <c r="K2989" s="375" t="s">
        <v>1019</v>
      </c>
      <c r="L2989" s="375" t="s">
        <v>1024</v>
      </c>
      <c r="M2989" s="375" t="s">
        <v>475</v>
      </c>
      <c r="N2989" s="831" t="s">
        <v>847</v>
      </c>
      <c r="U2989" s="862"/>
    </row>
    <row r="2990" spans="1:21" x14ac:dyDescent="0.4">
      <c r="A2990" s="428" t="s">
        <v>49</v>
      </c>
      <c r="B2990" s="375" t="s">
        <v>418</v>
      </c>
      <c r="C2990" s="375" t="s">
        <v>63</v>
      </c>
      <c r="D2990" s="375" t="s">
        <v>52</v>
      </c>
      <c r="E2990" s="375"/>
      <c r="F2990" s="824">
        <v>0.34899999999999998</v>
      </c>
      <c r="G2990" s="375" t="s">
        <v>411</v>
      </c>
      <c r="H2990" s="375" t="s">
        <v>400</v>
      </c>
      <c r="I2990" s="874">
        <v>10.315177994275944</v>
      </c>
      <c r="J2990" s="375" t="s">
        <v>1026</v>
      </c>
      <c r="K2990" s="375" t="s">
        <v>1019</v>
      </c>
      <c r="L2990" s="375" t="s">
        <v>1024</v>
      </c>
      <c r="M2990" s="375" t="s">
        <v>475</v>
      </c>
      <c r="N2990" s="831" t="s">
        <v>861</v>
      </c>
      <c r="U2990" s="862"/>
    </row>
    <row r="2991" spans="1:21" x14ac:dyDescent="0.4">
      <c r="A2991" s="428" t="s">
        <v>49</v>
      </c>
      <c r="B2991" s="375" t="s">
        <v>418</v>
      </c>
      <c r="C2991" s="375" t="s">
        <v>63</v>
      </c>
      <c r="D2991" s="375" t="s">
        <v>53</v>
      </c>
      <c r="E2991" s="375"/>
      <c r="F2991" s="824">
        <v>0.39</v>
      </c>
      <c r="G2991" s="375" t="s">
        <v>411</v>
      </c>
      <c r="H2991" s="375" t="s">
        <v>400</v>
      </c>
      <c r="I2991" s="874">
        <v>9.2307618461597514</v>
      </c>
      <c r="J2991" s="375" t="s">
        <v>1026</v>
      </c>
      <c r="K2991" s="375" t="s">
        <v>1019</v>
      </c>
      <c r="L2991" s="375" t="s">
        <v>1024</v>
      </c>
      <c r="M2991" s="375" t="s">
        <v>475</v>
      </c>
      <c r="N2991" s="831" t="s">
        <v>873</v>
      </c>
      <c r="U2991" s="862"/>
    </row>
    <row r="2992" spans="1:21" x14ac:dyDescent="0.4">
      <c r="A2992" s="428" t="s">
        <v>49</v>
      </c>
      <c r="B2992" s="375" t="s">
        <v>418</v>
      </c>
      <c r="C2992" s="375" t="s">
        <v>63</v>
      </c>
      <c r="D2992" s="375" t="s">
        <v>406</v>
      </c>
      <c r="E2992" s="375" t="s">
        <v>717</v>
      </c>
      <c r="F2992" s="824">
        <v>0.34899999999999998</v>
      </c>
      <c r="G2992" s="375" t="s">
        <v>411</v>
      </c>
      <c r="H2992" s="375" t="s">
        <v>400</v>
      </c>
      <c r="I2992" s="874">
        <v>10.315177994275944</v>
      </c>
      <c r="J2992" s="375" t="s">
        <v>1026</v>
      </c>
      <c r="K2992" s="375" t="s">
        <v>1019</v>
      </c>
      <c r="L2992" s="375" t="s">
        <v>1024</v>
      </c>
      <c r="M2992" s="375" t="s">
        <v>475</v>
      </c>
      <c r="N2992" s="831" t="s">
        <v>879</v>
      </c>
      <c r="U2992" s="862"/>
    </row>
    <row r="2993" spans="1:21" x14ac:dyDescent="0.4">
      <c r="A2993" s="428" t="s">
        <v>49</v>
      </c>
      <c r="B2993" s="375" t="s">
        <v>418</v>
      </c>
      <c r="C2993" s="375" t="s">
        <v>64</v>
      </c>
      <c r="D2993" s="375" t="s">
        <v>52</v>
      </c>
      <c r="E2993" s="375"/>
      <c r="F2993" s="824">
        <v>0.34899999999999998</v>
      </c>
      <c r="G2993" s="375" t="s">
        <v>411</v>
      </c>
      <c r="H2993" s="375" t="s">
        <v>400</v>
      </c>
      <c r="I2993" s="874">
        <v>10.315177994275944</v>
      </c>
      <c r="J2993" s="375" t="s">
        <v>1026</v>
      </c>
      <c r="K2993" s="375" t="s">
        <v>1019</v>
      </c>
      <c r="L2993" s="375" t="s">
        <v>1024</v>
      </c>
      <c r="M2993" s="375" t="s">
        <v>475</v>
      </c>
      <c r="N2993" s="831" t="s">
        <v>893</v>
      </c>
      <c r="U2993" s="862"/>
    </row>
    <row r="2994" spans="1:21" x14ac:dyDescent="0.4">
      <c r="A2994" s="428" t="s">
        <v>49</v>
      </c>
      <c r="B2994" s="375" t="s">
        <v>418</v>
      </c>
      <c r="C2994" s="375" t="s">
        <v>64</v>
      </c>
      <c r="D2994" s="375" t="s">
        <v>53</v>
      </c>
      <c r="E2994" s="375"/>
      <c r="F2994" s="824">
        <v>0.39</v>
      </c>
      <c r="G2994" s="375" t="s">
        <v>411</v>
      </c>
      <c r="H2994" s="375" t="s">
        <v>400</v>
      </c>
      <c r="I2994" s="874">
        <v>9.2307618461597514</v>
      </c>
      <c r="J2994" s="375" t="s">
        <v>1026</v>
      </c>
      <c r="K2994" s="375" t="s">
        <v>1019</v>
      </c>
      <c r="L2994" s="375" t="s">
        <v>1024</v>
      </c>
      <c r="M2994" s="375" t="s">
        <v>475</v>
      </c>
      <c r="N2994" s="831" t="s">
        <v>905</v>
      </c>
      <c r="U2994" s="862"/>
    </row>
    <row r="2995" spans="1:21" x14ac:dyDescent="0.4">
      <c r="A2995" s="428" t="s">
        <v>49</v>
      </c>
      <c r="B2995" s="375" t="s">
        <v>418</v>
      </c>
      <c r="C2995" s="375" t="s">
        <v>64</v>
      </c>
      <c r="D2995" s="375" t="s">
        <v>406</v>
      </c>
      <c r="E2995" s="375" t="s">
        <v>717</v>
      </c>
      <c r="F2995" s="824">
        <v>0.34899999999999998</v>
      </c>
      <c r="G2995" s="375" t="s">
        <v>411</v>
      </c>
      <c r="H2995" s="375" t="s">
        <v>400</v>
      </c>
      <c r="I2995" s="874">
        <v>10.315177994275944</v>
      </c>
      <c r="J2995" s="375" t="s">
        <v>1026</v>
      </c>
      <c r="K2995" s="375" t="s">
        <v>1019</v>
      </c>
      <c r="L2995" s="375" t="s">
        <v>1024</v>
      </c>
      <c r="M2995" s="375" t="s">
        <v>475</v>
      </c>
      <c r="N2995" s="831" t="s">
        <v>911</v>
      </c>
      <c r="U2995" s="862"/>
    </row>
    <row r="2996" spans="1:21" x14ac:dyDescent="0.4">
      <c r="A2996" s="428" t="s">
        <v>49</v>
      </c>
      <c r="B2996" s="375" t="s">
        <v>418</v>
      </c>
      <c r="C2996" s="375" t="s">
        <v>65</v>
      </c>
      <c r="D2996" s="375" t="s">
        <v>52</v>
      </c>
      <c r="E2996" s="375"/>
      <c r="F2996" s="824">
        <v>0.34300000000000003</v>
      </c>
      <c r="G2996" s="375" t="s">
        <v>411</v>
      </c>
      <c r="H2996" s="375" t="s">
        <v>400</v>
      </c>
      <c r="I2996" s="874">
        <v>10.495618425662693</v>
      </c>
      <c r="J2996" s="375" t="s">
        <v>1026</v>
      </c>
      <c r="K2996" s="375" t="s">
        <v>1019</v>
      </c>
      <c r="L2996" s="375" t="s">
        <v>1024</v>
      </c>
      <c r="M2996" s="375" t="s">
        <v>475</v>
      </c>
      <c r="N2996" s="831" t="s">
        <v>925</v>
      </c>
      <c r="U2996" s="862"/>
    </row>
    <row r="2997" spans="1:21" x14ac:dyDescent="0.4">
      <c r="A2997" s="428" t="s">
        <v>49</v>
      </c>
      <c r="B2997" s="375" t="s">
        <v>418</v>
      </c>
      <c r="C2997" s="375" t="s">
        <v>65</v>
      </c>
      <c r="D2997" s="375" t="s">
        <v>53</v>
      </c>
      <c r="E2997" s="375"/>
      <c r="F2997" s="824">
        <v>0.39</v>
      </c>
      <c r="G2997" s="375" t="s">
        <v>411</v>
      </c>
      <c r="H2997" s="375" t="s">
        <v>400</v>
      </c>
      <c r="I2997" s="874">
        <v>9.2307618461597514</v>
      </c>
      <c r="J2997" s="375" t="s">
        <v>1026</v>
      </c>
      <c r="K2997" s="375" t="s">
        <v>1019</v>
      </c>
      <c r="L2997" s="375" t="s">
        <v>1024</v>
      </c>
      <c r="M2997" s="375" t="s">
        <v>475</v>
      </c>
      <c r="N2997" s="831" t="s">
        <v>937</v>
      </c>
      <c r="U2997" s="862"/>
    </row>
    <row r="2998" spans="1:21" x14ac:dyDescent="0.4">
      <c r="A2998" s="428" t="s">
        <v>49</v>
      </c>
      <c r="B2998" s="375" t="s">
        <v>418</v>
      </c>
      <c r="C2998" s="375" t="s">
        <v>65</v>
      </c>
      <c r="D2998" s="375" t="s">
        <v>406</v>
      </c>
      <c r="E2998" s="375" t="s">
        <v>717</v>
      </c>
      <c r="F2998" s="824">
        <v>0.34300000000000003</v>
      </c>
      <c r="G2998" s="375" t="s">
        <v>411</v>
      </c>
      <c r="H2998" s="375" t="s">
        <v>400</v>
      </c>
      <c r="I2998" s="874">
        <v>10.495618425662693</v>
      </c>
      <c r="J2998" s="375" t="s">
        <v>1026</v>
      </c>
      <c r="K2998" s="375" t="s">
        <v>1019</v>
      </c>
      <c r="L2998" s="375" t="s">
        <v>1024</v>
      </c>
      <c r="M2998" s="375" t="s">
        <v>475</v>
      </c>
      <c r="N2998" s="831" t="s">
        <v>943</v>
      </c>
      <c r="U2998" s="862"/>
    </row>
    <row r="2999" spans="1:21" x14ac:dyDescent="0.4">
      <c r="A2999" s="428" t="s">
        <v>49</v>
      </c>
      <c r="B2999" s="375" t="s">
        <v>418</v>
      </c>
      <c r="C2999" s="375" t="s">
        <v>66</v>
      </c>
      <c r="D2999" s="375" t="s">
        <v>52</v>
      </c>
      <c r="E2999" s="375"/>
      <c r="F2999" s="824">
        <v>0.34699999999999998</v>
      </c>
      <c r="G2999" s="375" t="s">
        <v>411</v>
      </c>
      <c r="H2999" s="375" t="s">
        <v>400</v>
      </c>
      <c r="I2999" s="874">
        <v>10.374631469747275</v>
      </c>
      <c r="J2999" s="375" t="s">
        <v>1026</v>
      </c>
      <c r="K2999" s="375" t="s">
        <v>1019</v>
      </c>
      <c r="L2999" s="375" t="s">
        <v>1024</v>
      </c>
      <c r="M2999" s="375" t="s">
        <v>475</v>
      </c>
      <c r="N2999" s="831" t="s">
        <v>957</v>
      </c>
      <c r="U2999" s="862"/>
    </row>
    <row r="3000" spans="1:21" x14ac:dyDescent="0.4">
      <c r="A3000" s="428" t="s">
        <v>49</v>
      </c>
      <c r="B3000" s="375" t="s">
        <v>418</v>
      </c>
      <c r="C3000" s="375" t="s">
        <v>66</v>
      </c>
      <c r="D3000" s="375" t="s">
        <v>53</v>
      </c>
      <c r="E3000" s="375"/>
      <c r="F3000" s="824">
        <v>0.39</v>
      </c>
      <c r="G3000" s="375" t="s">
        <v>411</v>
      </c>
      <c r="H3000" s="375" t="s">
        <v>400</v>
      </c>
      <c r="I3000" s="874">
        <v>9.2307618461597514</v>
      </c>
      <c r="J3000" s="375" t="s">
        <v>1026</v>
      </c>
      <c r="K3000" s="375" t="s">
        <v>1019</v>
      </c>
      <c r="L3000" s="375" t="s">
        <v>1024</v>
      </c>
      <c r="M3000" s="375" t="s">
        <v>475</v>
      </c>
      <c r="N3000" s="831" t="s">
        <v>969</v>
      </c>
      <c r="U3000" s="862"/>
    </row>
    <row r="3001" spans="1:21" x14ac:dyDescent="0.4">
      <c r="A3001" s="428" t="s">
        <v>49</v>
      </c>
      <c r="B3001" s="375" t="s">
        <v>418</v>
      </c>
      <c r="C3001" s="375" t="s">
        <v>66</v>
      </c>
      <c r="D3001" s="375" t="s">
        <v>406</v>
      </c>
      <c r="E3001" s="375" t="s">
        <v>717</v>
      </c>
      <c r="F3001" s="824">
        <v>0.34699999999999998</v>
      </c>
      <c r="G3001" s="375" t="s">
        <v>411</v>
      </c>
      <c r="H3001" s="375" t="s">
        <v>400</v>
      </c>
      <c r="I3001" s="874">
        <v>10.374631469747275</v>
      </c>
      <c r="J3001" s="375" t="s">
        <v>1026</v>
      </c>
      <c r="K3001" s="375" t="s">
        <v>1019</v>
      </c>
      <c r="L3001" s="375" t="s">
        <v>1024</v>
      </c>
      <c r="M3001" s="375" t="s">
        <v>475</v>
      </c>
      <c r="N3001" s="831" t="s">
        <v>975</v>
      </c>
      <c r="U3001" s="862"/>
    </row>
    <row r="3002" spans="1:21" x14ac:dyDescent="0.4">
      <c r="A3002" s="428" t="s">
        <v>49</v>
      </c>
      <c r="B3002" s="375" t="s">
        <v>418</v>
      </c>
      <c r="C3002" s="375" t="s">
        <v>67</v>
      </c>
      <c r="D3002" s="375" t="s">
        <v>52</v>
      </c>
      <c r="E3002" s="375"/>
      <c r="F3002" s="824">
        <v>0.34699999999999998</v>
      </c>
      <c r="G3002" s="375" t="s">
        <v>411</v>
      </c>
      <c r="H3002" s="375" t="s">
        <v>400</v>
      </c>
      <c r="I3002" s="874">
        <v>10.374631469747275</v>
      </c>
      <c r="J3002" s="375" t="s">
        <v>1026</v>
      </c>
      <c r="K3002" s="375" t="s">
        <v>1019</v>
      </c>
      <c r="L3002" s="375" t="s">
        <v>1024</v>
      </c>
      <c r="M3002" s="375" t="s">
        <v>475</v>
      </c>
      <c r="N3002" s="831" t="s">
        <v>989</v>
      </c>
      <c r="U3002" s="862"/>
    </row>
    <row r="3003" spans="1:21" x14ac:dyDescent="0.4">
      <c r="A3003" s="428" t="s">
        <v>49</v>
      </c>
      <c r="B3003" s="375" t="s">
        <v>418</v>
      </c>
      <c r="C3003" s="375" t="s">
        <v>67</v>
      </c>
      <c r="D3003" s="375" t="s">
        <v>53</v>
      </c>
      <c r="E3003" s="375"/>
      <c r="F3003" s="824">
        <v>0.39</v>
      </c>
      <c r="G3003" s="375" t="s">
        <v>411</v>
      </c>
      <c r="H3003" s="375" t="s">
        <v>400</v>
      </c>
      <c r="I3003" s="874">
        <v>9.2307618461597514</v>
      </c>
      <c r="J3003" s="375" t="s">
        <v>1026</v>
      </c>
      <c r="K3003" s="375" t="s">
        <v>1019</v>
      </c>
      <c r="L3003" s="375" t="s">
        <v>1024</v>
      </c>
      <c r="M3003" s="375" t="s">
        <v>475</v>
      </c>
      <c r="N3003" s="831" t="s">
        <v>1001</v>
      </c>
      <c r="U3003" s="862"/>
    </row>
    <row r="3004" spans="1:21" x14ac:dyDescent="0.4">
      <c r="A3004" s="428" t="s">
        <v>49</v>
      </c>
      <c r="B3004" s="375" t="s">
        <v>418</v>
      </c>
      <c r="C3004" s="375" t="s">
        <v>67</v>
      </c>
      <c r="D3004" s="375" t="s">
        <v>406</v>
      </c>
      <c r="E3004" s="375" t="s">
        <v>717</v>
      </c>
      <c r="F3004" s="824">
        <v>0.34699999999999998</v>
      </c>
      <c r="G3004" s="375" t="s">
        <v>411</v>
      </c>
      <c r="H3004" s="375" t="s">
        <v>400</v>
      </c>
      <c r="I3004" s="874">
        <v>10.374631469747275</v>
      </c>
      <c r="J3004" s="375" t="s">
        <v>1026</v>
      </c>
      <c r="K3004" s="375" t="s">
        <v>1019</v>
      </c>
      <c r="L3004" s="375" t="s">
        <v>1024</v>
      </c>
      <c r="M3004" s="375" t="s">
        <v>475</v>
      </c>
      <c r="N3004" s="831" t="s">
        <v>1007</v>
      </c>
      <c r="U3004" s="862"/>
    </row>
    <row r="3005" spans="1:21" x14ac:dyDescent="0.4">
      <c r="A3005" s="428" t="s">
        <v>49</v>
      </c>
      <c r="B3005" s="375" t="s">
        <v>415</v>
      </c>
      <c r="C3005" s="375" t="s">
        <v>384</v>
      </c>
      <c r="D3005" s="375" t="s">
        <v>52</v>
      </c>
      <c r="E3005" s="375"/>
      <c r="F3005" s="824">
        <v>0.36</v>
      </c>
      <c r="G3005" s="375" t="s">
        <v>411</v>
      </c>
      <c r="H3005" s="375" t="s">
        <v>400</v>
      </c>
      <c r="I3005" s="874">
        <v>9.9999920000064009</v>
      </c>
      <c r="J3005" s="375" t="s">
        <v>1026</v>
      </c>
      <c r="K3005" s="375" t="s">
        <v>1019</v>
      </c>
      <c r="L3005" s="375" t="s">
        <v>1024</v>
      </c>
      <c r="M3005" s="375" t="s">
        <v>475</v>
      </c>
      <c r="N3005" s="831" t="s">
        <v>660</v>
      </c>
      <c r="U3005" s="862"/>
    </row>
    <row r="3006" spans="1:21" x14ac:dyDescent="0.4">
      <c r="A3006" s="428" t="s">
        <v>49</v>
      </c>
      <c r="B3006" s="375" t="s">
        <v>415</v>
      </c>
      <c r="C3006" s="375" t="s">
        <v>384</v>
      </c>
      <c r="D3006" s="375" t="s">
        <v>53</v>
      </c>
      <c r="E3006" s="375"/>
      <c r="F3006" s="824">
        <v>0.39</v>
      </c>
      <c r="G3006" s="375" t="s">
        <v>411</v>
      </c>
      <c r="H3006" s="375" t="s">
        <v>400</v>
      </c>
      <c r="I3006" s="874">
        <v>9.2307618461597514</v>
      </c>
      <c r="J3006" s="375" t="s">
        <v>1026</v>
      </c>
      <c r="K3006" s="375" t="s">
        <v>1019</v>
      </c>
      <c r="L3006" s="375" t="s">
        <v>1024</v>
      </c>
      <c r="M3006" s="375" t="s">
        <v>475</v>
      </c>
      <c r="N3006" s="831" t="s">
        <v>691</v>
      </c>
      <c r="U3006" s="862"/>
    </row>
    <row r="3007" spans="1:21" x14ac:dyDescent="0.4">
      <c r="A3007" s="428" t="s">
        <v>49</v>
      </c>
      <c r="B3007" s="375" t="s">
        <v>415</v>
      </c>
      <c r="C3007" s="375" t="s">
        <v>384</v>
      </c>
      <c r="D3007" s="375" t="s">
        <v>406</v>
      </c>
      <c r="E3007" s="375" t="s">
        <v>678</v>
      </c>
      <c r="F3007" s="824">
        <v>0.36027713625866054</v>
      </c>
      <c r="G3007" s="375" t="s">
        <v>411</v>
      </c>
      <c r="H3007" s="375" t="s">
        <v>400</v>
      </c>
      <c r="I3007" s="874">
        <v>9.9922996984679315</v>
      </c>
      <c r="J3007" s="375" t="s">
        <v>1026</v>
      </c>
      <c r="K3007" s="375" t="s">
        <v>1019</v>
      </c>
      <c r="L3007" s="375" t="s">
        <v>1024</v>
      </c>
      <c r="M3007" s="375" t="s">
        <v>475</v>
      </c>
      <c r="N3007" s="831" t="s">
        <v>694</v>
      </c>
      <c r="U3007" s="862"/>
    </row>
    <row r="3008" spans="1:21" x14ac:dyDescent="0.4">
      <c r="A3008" s="428" t="s">
        <v>49</v>
      </c>
      <c r="B3008" s="375" t="s">
        <v>415</v>
      </c>
      <c r="C3008" s="375" t="s">
        <v>405</v>
      </c>
      <c r="D3008" s="375" t="s">
        <v>52</v>
      </c>
      <c r="E3008" s="375"/>
      <c r="F3008" s="824">
        <v>0.26</v>
      </c>
      <c r="G3008" s="375" t="s">
        <v>411</v>
      </c>
      <c r="H3008" s="375" t="s">
        <v>400</v>
      </c>
      <c r="I3008" s="874">
        <v>13.846142769239629</v>
      </c>
      <c r="J3008" s="375" t="s">
        <v>1026</v>
      </c>
      <c r="K3008" s="375" t="s">
        <v>1019</v>
      </c>
      <c r="L3008" s="375" t="s">
        <v>1024</v>
      </c>
      <c r="M3008" s="375" t="s">
        <v>475</v>
      </c>
      <c r="N3008" s="831" t="s">
        <v>699</v>
      </c>
      <c r="U3008" s="862"/>
    </row>
    <row r="3009" spans="1:21" x14ac:dyDescent="0.4">
      <c r="A3009" s="428" t="s">
        <v>49</v>
      </c>
      <c r="B3009" s="375" t="s">
        <v>415</v>
      </c>
      <c r="C3009" s="375" t="s">
        <v>405</v>
      </c>
      <c r="D3009" s="375" t="s">
        <v>53</v>
      </c>
      <c r="E3009" s="375"/>
      <c r="F3009" s="824">
        <v>0.39</v>
      </c>
      <c r="G3009" s="375" t="s">
        <v>411</v>
      </c>
      <c r="H3009" s="375" t="s">
        <v>400</v>
      </c>
      <c r="I3009" s="874">
        <v>9.2307618461597514</v>
      </c>
      <c r="J3009" s="375" t="s">
        <v>1026</v>
      </c>
      <c r="K3009" s="375" t="s">
        <v>1019</v>
      </c>
      <c r="L3009" s="375" t="s">
        <v>1024</v>
      </c>
      <c r="M3009" s="375" t="s">
        <v>475</v>
      </c>
      <c r="N3009" s="831" t="s">
        <v>691</v>
      </c>
      <c r="U3009" s="862"/>
    </row>
    <row r="3010" spans="1:21" x14ac:dyDescent="0.4">
      <c r="A3010" s="428" t="s">
        <v>49</v>
      </c>
      <c r="B3010" s="375" t="s">
        <v>415</v>
      </c>
      <c r="C3010" s="375" t="s">
        <v>405</v>
      </c>
      <c r="D3010" s="375" t="s">
        <v>406</v>
      </c>
      <c r="E3010" s="375" t="s">
        <v>717</v>
      </c>
      <c r="F3010" s="824">
        <v>0.26</v>
      </c>
      <c r="G3010" s="375" t="s">
        <v>411</v>
      </c>
      <c r="H3010" s="375" t="s">
        <v>400</v>
      </c>
      <c r="I3010" s="874">
        <v>13.846142769239629</v>
      </c>
      <c r="J3010" s="375" t="s">
        <v>1026</v>
      </c>
      <c r="K3010" s="375" t="s">
        <v>1019</v>
      </c>
      <c r="L3010" s="375" t="s">
        <v>1024</v>
      </c>
      <c r="M3010" s="375" t="s">
        <v>475</v>
      </c>
      <c r="N3010" s="831" t="s">
        <v>694</v>
      </c>
      <c r="U3010" s="862"/>
    </row>
    <row r="3011" spans="1:21" x14ac:dyDescent="0.4">
      <c r="A3011" s="428" t="s">
        <v>49</v>
      </c>
      <c r="B3011" s="375" t="s">
        <v>415</v>
      </c>
      <c r="C3011" s="375" t="s">
        <v>59</v>
      </c>
      <c r="D3011" s="375" t="s">
        <v>52</v>
      </c>
      <c r="E3011" s="375"/>
      <c r="F3011" s="824">
        <v>0.34799999999999998</v>
      </c>
      <c r="G3011" s="375" t="s">
        <v>411</v>
      </c>
      <c r="H3011" s="375" t="s">
        <v>400</v>
      </c>
      <c r="I3011" s="874">
        <v>10.344819310351449</v>
      </c>
      <c r="J3011" s="375" t="s">
        <v>1026</v>
      </c>
      <c r="K3011" s="375" t="s">
        <v>1019</v>
      </c>
      <c r="L3011" s="375" t="s">
        <v>1024</v>
      </c>
      <c r="M3011" s="375" t="s">
        <v>475</v>
      </c>
      <c r="N3011" s="831" t="s">
        <v>732</v>
      </c>
      <c r="U3011" s="862"/>
    </row>
    <row r="3012" spans="1:21" x14ac:dyDescent="0.4">
      <c r="A3012" s="428" t="s">
        <v>49</v>
      </c>
      <c r="B3012" s="375" t="s">
        <v>415</v>
      </c>
      <c r="C3012" s="375" t="s">
        <v>59</v>
      </c>
      <c r="D3012" s="375" t="s">
        <v>53</v>
      </c>
      <c r="E3012" s="375"/>
      <c r="F3012" s="824">
        <v>0.34799999999999998</v>
      </c>
      <c r="G3012" s="375" t="s">
        <v>411</v>
      </c>
      <c r="H3012" s="375" t="s">
        <v>400</v>
      </c>
      <c r="I3012" s="874">
        <v>10.344819310351449</v>
      </c>
      <c r="J3012" s="375" t="s">
        <v>1026</v>
      </c>
      <c r="K3012" s="375" t="s">
        <v>1019</v>
      </c>
      <c r="L3012" s="375" t="s">
        <v>1024</v>
      </c>
      <c r="M3012" s="375" t="s">
        <v>475</v>
      </c>
      <c r="N3012" s="831" t="s">
        <v>691</v>
      </c>
      <c r="U3012" s="862"/>
    </row>
    <row r="3013" spans="1:21" x14ac:dyDescent="0.4">
      <c r="A3013" s="428" t="s">
        <v>49</v>
      </c>
      <c r="B3013" s="375" t="s">
        <v>415</v>
      </c>
      <c r="C3013" s="375" t="s">
        <v>59</v>
      </c>
      <c r="D3013" s="375" t="s">
        <v>406</v>
      </c>
      <c r="E3013" s="375" t="s">
        <v>750</v>
      </c>
      <c r="F3013" s="824">
        <v>0.34799999999999998</v>
      </c>
      <c r="G3013" s="375" t="s">
        <v>411</v>
      </c>
      <c r="H3013" s="375" t="s">
        <v>400</v>
      </c>
      <c r="I3013" s="874">
        <v>10.344819310351449</v>
      </c>
      <c r="J3013" s="375" t="s">
        <v>1026</v>
      </c>
      <c r="K3013" s="375" t="s">
        <v>1019</v>
      </c>
      <c r="L3013" s="375" t="s">
        <v>1024</v>
      </c>
      <c r="M3013" s="375" t="s">
        <v>475</v>
      </c>
      <c r="N3013" s="831" t="s">
        <v>694</v>
      </c>
      <c r="U3013" s="862"/>
    </row>
    <row r="3014" spans="1:21" x14ac:dyDescent="0.4">
      <c r="A3014" s="428" t="s">
        <v>49</v>
      </c>
      <c r="B3014" s="375" t="s">
        <v>415</v>
      </c>
      <c r="C3014" s="375" t="s">
        <v>60</v>
      </c>
      <c r="D3014" s="375" t="s">
        <v>52</v>
      </c>
      <c r="E3014" s="375"/>
      <c r="F3014" s="824">
        <v>0.22500000000000001</v>
      </c>
      <c r="G3014" s="375" t="s">
        <v>411</v>
      </c>
      <c r="H3014" s="375" t="s">
        <v>400</v>
      </c>
      <c r="I3014" s="874">
        <v>15.999987200010237</v>
      </c>
      <c r="J3014" s="375" t="s">
        <v>1026</v>
      </c>
      <c r="K3014" s="375" t="s">
        <v>1019</v>
      </c>
      <c r="L3014" s="375" t="s">
        <v>1024</v>
      </c>
      <c r="M3014" s="375" t="s">
        <v>475</v>
      </c>
      <c r="N3014" s="831" t="s">
        <v>765</v>
      </c>
      <c r="U3014" s="862"/>
    </row>
    <row r="3015" spans="1:21" x14ac:dyDescent="0.4">
      <c r="A3015" s="428" t="s">
        <v>49</v>
      </c>
      <c r="B3015" s="375" t="s">
        <v>415</v>
      </c>
      <c r="C3015" s="375" t="s">
        <v>60</v>
      </c>
      <c r="D3015" s="375" t="s">
        <v>53</v>
      </c>
      <c r="E3015" s="375"/>
      <c r="F3015" s="824">
        <v>0.39</v>
      </c>
      <c r="G3015" s="375" t="s">
        <v>411</v>
      </c>
      <c r="H3015" s="375" t="s">
        <v>400</v>
      </c>
      <c r="I3015" s="874">
        <v>9.2307618461597514</v>
      </c>
      <c r="J3015" s="375" t="s">
        <v>1026</v>
      </c>
      <c r="K3015" s="375" t="s">
        <v>1019</v>
      </c>
      <c r="L3015" s="375" t="s">
        <v>1024</v>
      </c>
      <c r="M3015" s="375" t="s">
        <v>475</v>
      </c>
      <c r="N3015" s="831" t="s">
        <v>691</v>
      </c>
      <c r="U3015" s="862"/>
    </row>
    <row r="3016" spans="1:21" x14ac:dyDescent="0.4">
      <c r="A3016" s="428" t="s">
        <v>49</v>
      </c>
      <c r="B3016" s="375" t="s">
        <v>415</v>
      </c>
      <c r="C3016" s="375" t="s">
        <v>60</v>
      </c>
      <c r="D3016" s="375" t="s">
        <v>406</v>
      </c>
      <c r="E3016" s="375" t="s">
        <v>717</v>
      </c>
      <c r="F3016" s="824">
        <v>0.22499999999999998</v>
      </c>
      <c r="G3016" s="375" t="s">
        <v>411</v>
      </c>
      <c r="H3016" s="375" t="s">
        <v>400</v>
      </c>
      <c r="I3016" s="874">
        <v>15.999987200010239</v>
      </c>
      <c r="J3016" s="375" t="s">
        <v>1026</v>
      </c>
      <c r="K3016" s="375" t="s">
        <v>1019</v>
      </c>
      <c r="L3016" s="375" t="s">
        <v>1024</v>
      </c>
      <c r="M3016" s="375" t="s">
        <v>475</v>
      </c>
      <c r="N3016" s="831" t="s">
        <v>694</v>
      </c>
      <c r="U3016" s="862"/>
    </row>
    <row r="3017" spans="1:21" x14ac:dyDescent="0.4">
      <c r="A3017" s="428" t="s">
        <v>49</v>
      </c>
      <c r="B3017" s="375" t="s">
        <v>415</v>
      </c>
      <c r="C3017" s="375" t="s">
        <v>61</v>
      </c>
      <c r="D3017" s="375" t="s">
        <v>52</v>
      </c>
      <c r="E3017" s="375"/>
      <c r="F3017" s="824">
        <v>0.34399999999999997</v>
      </c>
      <c r="G3017" s="375" t="s">
        <v>411</v>
      </c>
      <c r="H3017" s="375" t="s">
        <v>400</v>
      </c>
      <c r="I3017" s="874">
        <v>10.465107906983441</v>
      </c>
      <c r="J3017" s="375" t="s">
        <v>1026</v>
      </c>
      <c r="K3017" s="375" t="s">
        <v>1019</v>
      </c>
      <c r="L3017" s="375" t="s">
        <v>1024</v>
      </c>
      <c r="M3017" s="375" t="s">
        <v>475</v>
      </c>
      <c r="N3017" s="831" t="s">
        <v>797</v>
      </c>
      <c r="U3017" s="862"/>
    </row>
    <row r="3018" spans="1:21" x14ac:dyDescent="0.4">
      <c r="A3018" s="428" t="s">
        <v>49</v>
      </c>
      <c r="B3018" s="375" t="s">
        <v>415</v>
      </c>
      <c r="C3018" s="375" t="s">
        <v>61</v>
      </c>
      <c r="D3018" s="375" t="s">
        <v>53</v>
      </c>
      <c r="E3018" s="375"/>
      <c r="F3018" s="824">
        <v>0.39</v>
      </c>
      <c r="G3018" s="375" t="s">
        <v>411</v>
      </c>
      <c r="H3018" s="375" t="s">
        <v>400</v>
      </c>
      <c r="I3018" s="874">
        <v>9.2307618461597514</v>
      </c>
      <c r="J3018" s="375" t="s">
        <v>1026</v>
      </c>
      <c r="K3018" s="375" t="s">
        <v>1019</v>
      </c>
      <c r="L3018" s="375" t="s">
        <v>1024</v>
      </c>
      <c r="M3018" s="375" t="s">
        <v>475</v>
      </c>
      <c r="N3018" s="831" t="s">
        <v>691</v>
      </c>
      <c r="U3018" s="862"/>
    </row>
    <row r="3019" spans="1:21" x14ac:dyDescent="0.4">
      <c r="A3019" s="428" t="s">
        <v>49</v>
      </c>
      <c r="B3019" s="375" t="s">
        <v>415</v>
      </c>
      <c r="C3019" s="375" t="s">
        <v>61</v>
      </c>
      <c r="D3019" s="375" t="s">
        <v>406</v>
      </c>
      <c r="E3019" s="375" t="s">
        <v>717</v>
      </c>
      <c r="F3019" s="824">
        <v>0.34399999999999997</v>
      </c>
      <c r="G3019" s="375" t="s">
        <v>411</v>
      </c>
      <c r="H3019" s="375" t="s">
        <v>400</v>
      </c>
      <c r="I3019" s="874">
        <v>10.465107906983441</v>
      </c>
      <c r="J3019" s="375" t="s">
        <v>1026</v>
      </c>
      <c r="K3019" s="375" t="s">
        <v>1019</v>
      </c>
      <c r="L3019" s="375" t="s">
        <v>1024</v>
      </c>
      <c r="M3019" s="375" t="s">
        <v>475</v>
      </c>
      <c r="N3019" s="831" t="s">
        <v>694</v>
      </c>
      <c r="U3019" s="862"/>
    </row>
    <row r="3020" spans="1:21" x14ac:dyDescent="0.4">
      <c r="A3020" s="428" t="s">
        <v>49</v>
      </c>
      <c r="B3020" s="375" t="s">
        <v>415</v>
      </c>
      <c r="C3020" s="375" t="s">
        <v>62</v>
      </c>
      <c r="D3020" s="375" t="s">
        <v>52</v>
      </c>
      <c r="E3020" s="375"/>
      <c r="F3020" s="824">
        <v>0.32800000000000001</v>
      </c>
      <c r="G3020" s="375" t="s">
        <v>411</v>
      </c>
      <c r="H3020" s="375" t="s">
        <v>400</v>
      </c>
      <c r="I3020" s="874">
        <v>10.97560097561678</v>
      </c>
      <c r="J3020" s="375" t="s">
        <v>1026</v>
      </c>
      <c r="K3020" s="375" t="s">
        <v>1019</v>
      </c>
      <c r="L3020" s="375" t="s">
        <v>1024</v>
      </c>
      <c r="M3020" s="375" t="s">
        <v>475</v>
      </c>
      <c r="N3020" s="831" t="s">
        <v>829</v>
      </c>
      <c r="U3020" s="862"/>
    </row>
    <row r="3021" spans="1:21" x14ac:dyDescent="0.4">
      <c r="A3021" s="428" t="s">
        <v>49</v>
      </c>
      <c r="B3021" s="375" t="s">
        <v>415</v>
      </c>
      <c r="C3021" s="375" t="s">
        <v>62</v>
      </c>
      <c r="D3021" s="375" t="s">
        <v>53</v>
      </c>
      <c r="E3021" s="375"/>
      <c r="F3021" s="824">
        <v>0.39</v>
      </c>
      <c r="G3021" s="375" t="s">
        <v>411</v>
      </c>
      <c r="H3021" s="375" t="s">
        <v>400</v>
      </c>
      <c r="I3021" s="874">
        <v>9.2307618461597514</v>
      </c>
      <c r="J3021" s="375" t="s">
        <v>1026</v>
      </c>
      <c r="K3021" s="375" t="s">
        <v>1019</v>
      </c>
      <c r="L3021" s="375" t="s">
        <v>1024</v>
      </c>
      <c r="M3021" s="375" t="s">
        <v>475</v>
      </c>
      <c r="N3021" s="831" t="s">
        <v>691</v>
      </c>
      <c r="U3021" s="862"/>
    </row>
    <row r="3022" spans="1:21" x14ac:dyDescent="0.4">
      <c r="A3022" s="428" t="s">
        <v>49</v>
      </c>
      <c r="B3022" s="375" t="s">
        <v>415</v>
      </c>
      <c r="C3022" s="375" t="s">
        <v>62</v>
      </c>
      <c r="D3022" s="375" t="s">
        <v>406</v>
      </c>
      <c r="E3022" s="375" t="s">
        <v>717</v>
      </c>
      <c r="F3022" s="824">
        <v>0.32800000000000001</v>
      </c>
      <c r="G3022" s="375" t="s">
        <v>411</v>
      </c>
      <c r="H3022" s="375" t="s">
        <v>400</v>
      </c>
      <c r="I3022" s="874">
        <v>10.97560097561678</v>
      </c>
      <c r="J3022" s="375" t="s">
        <v>1026</v>
      </c>
      <c r="K3022" s="375" t="s">
        <v>1019</v>
      </c>
      <c r="L3022" s="375" t="s">
        <v>1024</v>
      </c>
      <c r="M3022" s="375" t="s">
        <v>475</v>
      </c>
      <c r="N3022" s="831" t="s">
        <v>694</v>
      </c>
      <c r="U3022" s="862"/>
    </row>
    <row r="3023" spans="1:21" x14ac:dyDescent="0.4">
      <c r="A3023" s="428" t="s">
        <v>49</v>
      </c>
      <c r="B3023" s="375" t="s">
        <v>415</v>
      </c>
      <c r="C3023" s="375" t="s">
        <v>63</v>
      </c>
      <c r="D3023" s="375" t="s">
        <v>52</v>
      </c>
      <c r="E3023" s="375"/>
      <c r="F3023" s="824">
        <v>0.34899999999999998</v>
      </c>
      <c r="G3023" s="375" t="s">
        <v>411</v>
      </c>
      <c r="H3023" s="375" t="s">
        <v>400</v>
      </c>
      <c r="I3023" s="874">
        <v>10.315177994275944</v>
      </c>
      <c r="J3023" s="375" t="s">
        <v>1026</v>
      </c>
      <c r="K3023" s="375" t="s">
        <v>1019</v>
      </c>
      <c r="L3023" s="375" t="s">
        <v>1024</v>
      </c>
      <c r="M3023" s="375" t="s">
        <v>475</v>
      </c>
      <c r="N3023" s="831" t="s">
        <v>861</v>
      </c>
      <c r="U3023" s="862"/>
    </row>
    <row r="3024" spans="1:21" x14ac:dyDescent="0.4">
      <c r="A3024" s="428" t="s">
        <v>49</v>
      </c>
      <c r="B3024" s="375" t="s">
        <v>415</v>
      </c>
      <c r="C3024" s="375" t="s">
        <v>63</v>
      </c>
      <c r="D3024" s="375" t="s">
        <v>53</v>
      </c>
      <c r="E3024" s="375"/>
      <c r="F3024" s="824">
        <v>0.39</v>
      </c>
      <c r="G3024" s="375" t="s">
        <v>411</v>
      </c>
      <c r="H3024" s="375" t="s">
        <v>400</v>
      </c>
      <c r="I3024" s="874">
        <v>9.2307618461597514</v>
      </c>
      <c r="J3024" s="375" t="s">
        <v>1026</v>
      </c>
      <c r="K3024" s="375" t="s">
        <v>1019</v>
      </c>
      <c r="L3024" s="375" t="s">
        <v>1024</v>
      </c>
      <c r="M3024" s="375" t="s">
        <v>475</v>
      </c>
      <c r="N3024" s="831" t="s">
        <v>691</v>
      </c>
      <c r="U3024" s="862"/>
    </row>
    <row r="3025" spans="1:21" x14ac:dyDescent="0.4">
      <c r="A3025" s="428" t="s">
        <v>49</v>
      </c>
      <c r="B3025" s="375" t="s">
        <v>415</v>
      </c>
      <c r="C3025" s="375" t="s">
        <v>63</v>
      </c>
      <c r="D3025" s="375" t="s">
        <v>406</v>
      </c>
      <c r="E3025" s="375" t="s">
        <v>717</v>
      </c>
      <c r="F3025" s="824">
        <v>0.34899999999999998</v>
      </c>
      <c r="G3025" s="375" t="s">
        <v>411</v>
      </c>
      <c r="H3025" s="375" t="s">
        <v>400</v>
      </c>
      <c r="I3025" s="874">
        <v>10.315177994275944</v>
      </c>
      <c r="J3025" s="375" t="s">
        <v>1026</v>
      </c>
      <c r="K3025" s="375" t="s">
        <v>1019</v>
      </c>
      <c r="L3025" s="375" t="s">
        <v>1024</v>
      </c>
      <c r="M3025" s="375" t="s">
        <v>475</v>
      </c>
      <c r="N3025" s="831" t="s">
        <v>694</v>
      </c>
      <c r="U3025" s="862"/>
    </row>
    <row r="3026" spans="1:21" x14ac:dyDescent="0.4">
      <c r="A3026" s="428" t="s">
        <v>49</v>
      </c>
      <c r="B3026" s="375" t="s">
        <v>415</v>
      </c>
      <c r="C3026" s="375" t="s">
        <v>64</v>
      </c>
      <c r="D3026" s="375" t="s">
        <v>52</v>
      </c>
      <c r="E3026" s="375"/>
      <c r="F3026" s="824">
        <v>0.34899999999999998</v>
      </c>
      <c r="G3026" s="375" t="s">
        <v>411</v>
      </c>
      <c r="H3026" s="375" t="s">
        <v>400</v>
      </c>
      <c r="I3026" s="874">
        <v>10.315177994275944</v>
      </c>
      <c r="J3026" s="375" t="s">
        <v>1026</v>
      </c>
      <c r="K3026" s="375" t="s">
        <v>1019</v>
      </c>
      <c r="L3026" s="375" t="s">
        <v>1024</v>
      </c>
      <c r="M3026" s="375" t="s">
        <v>475</v>
      </c>
      <c r="N3026" s="831" t="s">
        <v>893</v>
      </c>
      <c r="U3026" s="862"/>
    </row>
    <row r="3027" spans="1:21" x14ac:dyDescent="0.4">
      <c r="A3027" s="428" t="s">
        <v>49</v>
      </c>
      <c r="B3027" s="375" t="s">
        <v>415</v>
      </c>
      <c r="C3027" s="375" t="s">
        <v>64</v>
      </c>
      <c r="D3027" s="375" t="s">
        <v>53</v>
      </c>
      <c r="E3027" s="375"/>
      <c r="F3027" s="824">
        <v>0.39</v>
      </c>
      <c r="G3027" s="375" t="s">
        <v>411</v>
      </c>
      <c r="H3027" s="375" t="s">
        <v>400</v>
      </c>
      <c r="I3027" s="874">
        <v>9.2307618461597514</v>
      </c>
      <c r="J3027" s="375" t="s">
        <v>1026</v>
      </c>
      <c r="K3027" s="375" t="s">
        <v>1019</v>
      </c>
      <c r="L3027" s="375" t="s">
        <v>1024</v>
      </c>
      <c r="M3027" s="375" t="s">
        <v>475</v>
      </c>
      <c r="N3027" s="831" t="s">
        <v>691</v>
      </c>
      <c r="U3027" s="862"/>
    </row>
    <row r="3028" spans="1:21" x14ac:dyDescent="0.4">
      <c r="A3028" s="428" t="s">
        <v>49</v>
      </c>
      <c r="B3028" s="375" t="s">
        <v>415</v>
      </c>
      <c r="C3028" s="375" t="s">
        <v>64</v>
      </c>
      <c r="D3028" s="375" t="s">
        <v>406</v>
      </c>
      <c r="E3028" s="375" t="s">
        <v>717</v>
      </c>
      <c r="F3028" s="824">
        <v>0.34899999999999998</v>
      </c>
      <c r="G3028" s="375" t="s">
        <v>411</v>
      </c>
      <c r="H3028" s="375" t="s">
        <v>400</v>
      </c>
      <c r="I3028" s="874">
        <v>10.315177994275944</v>
      </c>
      <c r="J3028" s="375" t="s">
        <v>1026</v>
      </c>
      <c r="K3028" s="375" t="s">
        <v>1019</v>
      </c>
      <c r="L3028" s="375" t="s">
        <v>1024</v>
      </c>
      <c r="M3028" s="375" t="s">
        <v>475</v>
      </c>
      <c r="N3028" s="831" t="s">
        <v>694</v>
      </c>
      <c r="U3028" s="862"/>
    </row>
    <row r="3029" spans="1:21" x14ac:dyDescent="0.4">
      <c r="A3029" s="428" t="s">
        <v>49</v>
      </c>
      <c r="B3029" s="375" t="s">
        <v>415</v>
      </c>
      <c r="C3029" s="375" t="s">
        <v>65</v>
      </c>
      <c r="D3029" s="375" t="s">
        <v>52</v>
      </c>
      <c r="E3029" s="375"/>
      <c r="F3029" s="824">
        <v>0.34300000000000003</v>
      </c>
      <c r="G3029" s="375" t="s">
        <v>411</v>
      </c>
      <c r="H3029" s="375" t="s">
        <v>400</v>
      </c>
      <c r="I3029" s="874">
        <v>10.495618425662693</v>
      </c>
      <c r="J3029" s="375" t="s">
        <v>1026</v>
      </c>
      <c r="K3029" s="375" t="s">
        <v>1019</v>
      </c>
      <c r="L3029" s="375" t="s">
        <v>1024</v>
      </c>
      <c r="M3029" s="375" t="s">
        <v>475</v>
      </c>
      <c r="N3029" s="831" t="s">
        <v>925</v>
      </c>
      <c r="U3029" s="862"/>
    </row>
    <row r="3030" spans="1:21" x14ac:dyDescent="0.4">
      <c r="A3030" s="428" t="s">
        <v>49</v>
      </c>
      <c r="B3030" s="375" t="s">
        <v>415</v>
      </c>
      <c r="C3030" s="375" t="s">
        <v>65</v>
      </c>
      <c r="D3030" s="375" t="s">
        <v>53</v>
      </c>
      <c r="E3030" s="375"/>
      <c r="F3030" s="824">
        <v>0.39</v>
      </c>
      <c r="G3030" s="375" t="s">
        <v>411</v>
      </c>
      <c r="H3030" s="375" t="s">
        <v>400</v>
      </c>
      <c r="I3030" s="874">
        <v>9.2307618461597514</v>
      </c>
      <c r="J3030" s="375" t="s">
        <v>1026</v>
      </c>
      <c r="K3030" s="375" t="s">
        <v>1019</v>
      </c>
      <c r="L3030" s="375" t="s">
        <v>1024</v>
      </c>
      <c r="M3030" s="375" t="s">
        <v>475</v>
      </c>
      <c r="N3030" s="831" t="s">
        <v>691</v>
      </c>
      <c r="U3030" s="862"/>
    </row>
    <row r="3031" spans="1:21" x14ac:dyDescent="0.4">
      <c r="A3031" s="428" t="s">
        <v>49</v>
      </c>
      <c r="B3031" s="375" t="s">
        <v>415</v>
      </c>
      <c r="C3031" s="375" t="s">
        <v>65</v>
      </c>
      <c r="D3031" s="375" t="s">
        <v>406</v>
      </c>
      <c r="E3031" s="375" t="s">
        <v>717</v>
      </c>
      <c r="F3031" s="824">
        <v>0.34300000000000003</v>
      </c>
      <c r="G3031" s="375" t="s">
        <v>411</v>
      </c>
      <c r="H3031" s="375" t="s">
        <v>400</v>
      </c>
      <c r="I3031" s="874">
        <v>10.495618425662693</v>
      </c>
      <c r="J3031" s="375" t="s">
        <v>1026</v>
      </c>
      <c r="K3031" s="375" t="s">
        <v>1019</v>
      </c>
      <c r="L3031" s="375" t="s">
        <v>1024</v>
      </c>
      <c r="M3031" s="375" t="s">
        <v>475</v>
      </c>
      <c r="N3031" s="831" t="s">
        <v>694</v>
      </c>
      <c r="U3031" s="862"/>
    </row>
    <row r="3032" spans="1:21" x14ac:dyDescent="0.4">
      <c r="A3032" s="428" t="s">
        <v>49</v>
      </c>
      <c r="B3032" s="375" t="s">
        <v>415</v>
      </c>
      <c r="C3032" s="375" t="s">
        <v>66</v>
      </c>
      <c r="D3032" s="375" t="s">
        <v>52</v>
      </c>
      <c r="E3032" s="375"/>
      <c r="F3032" s="824">
        <v>0.34699999999999998</v>
      </c>
      <c r="G3032" s="375" t="s">
        <v>411</v>
      </c>
      <c r="H3032" s="375" t="s">
        <v>400</v>
      </c>
      <c r="I3032" s="874">
        <v>10.374631469747273</v>
      </c>
      <c r="J3032" s="375" t="s">
        <v>1026</v>
      </c>
      <c r="K3032" s="375" t="s">
        <v>1019</v>
      </c>
      <c r="L3032" s="375" t="s">
        <v>1024</v>
      </c>
      <c r="M3032" s="375" t="s">
        <v>475</v>
      </c>
      <c r="N3032" s="831" t="s">
        <v>957</v>
      </c>
      <c r="U3032" s="862"/>
    </row>
    <row r="3033" spans="1:21" x14ac:dyDescent="0.4">
      <c r="A3033" s="428" t="s">
        <v>49</v>
      </c>
      <c r="B3033" s="375" t="s">
        <v>415</v>
      </c>
      <c r="C3033" s="375" t="s">
        <v>66</v>
      </c>
      <c r="D3033" s="375" t="s">
        <v>53</v>
      </c>
      <c r="E3033" s="375"/>
      <c r="F3033" s="824">
        <v>0.39</v>
      </c>
      <c r="G3033" s="375" t="s">
        <v>411</v>
      </c>
      <c r="H3033" s="375" t="s">
        <v>400</v>
      </c>
      <c r="I3033" s="874">
        <v>9.2307618461597514</v>
      </c>
      <c r="J3033" s="375" t="s">
        <v>1026</v>
      </c>
      <c r="K3033" s="375" t="s">
        <v>1019</v>
      </c>
      <c r="L3033" s="375" t="s">
        <v>1024</v>
      </c>
      <c r="M3033" s="375" t="s">
        <v>475</v>
      </c>
      <c r="N3033" s="831" t="s">
        <v>691</v>
      </c>
      <c r="U3033" s="862"/>
    </row>
    <row r="3034" spans="1:21" x14ac:dyDescent="0.4">
      <c r="A3034" s="428" t="s">
        <v>49</v>
      </c>
      <c r="B3034" s="375" t="s">
        <v>415</v>
      </c>
      <c r="C3034" s="375" t="s">
        <v>66</v>
      </c>
      <c r="D3034" s="375" t="s">
        <v>406</v>
      </c>
      <c r="E3034" s="375" t="s">
        <v>717</v>
      </c>
      <c r="F3034" s="824">
        <v>0.34699999999999998</v>
      </c>
      <c r="G3034" s="375" t="s">
        <v>411</v>
      </c>
      <c r="H3034" s="375" t="s">
        <v>400</v>
      </c>
      <c r="I3034" s="874">
        <v>10.374631469747273</v>
      </c>
      <c r="J3034" s="375" t="s">
        <v>1026</v>
      </c>
      <c r="K3034" s="375" t="s">
        <v>1019</v>
      </c>
      <c r="L3034" s="375" t="s">
        <v>1024</v>
      </c>
      <c r="M3034" s="375" t="s">
        <v>475</v>
      </c>
      <c r="N3034" s="831" t="s">
        <v>694</v>
      </c>
      <c r="U3034" s="862"/>
    </row>
    <row r="3035" spans="1:21" x14ac:dyDescent="0.4">
      <c r="A3035" s="428" t="s">
        <v>49</v>
      </c>
      <c r="B3035" s="375" t="s">
        <v>415</v>
      </c>
      <c r="C3035" s="375" t="s">
        <v>67</v>
      </c>
      <c r="D3035" s="375" t="s">
        <v>52</v>
      </c>
      <c r="E3035" s="375"/>
      <c r="F3035" s="824">
        <v>0.34699999999999998</v>
      </c>
      <c r="G3035" s="375" t="s">
        <v>411</v>
      </c>
      <c r="H3035" s="375" t="s">
        <v>400</v>
      </c>
      <c r="I3035" s="874">
        <v>10.374631469747273</v>
      </c>
      <c r="J3035" s="375" t="s">
        <v>1026</v>
      </c>
      <c r="K3035" s="375" t="s">
        <v>1019</v>
      </c>
      <c r="L3035" s="375" t="s">
        <v>1024</v>
      </c>
      <c r="M3035" s="375" t="s">
        <v>475</v>
      </c>
      <c r="N3035" s="831" t="s">
        <v>989</v>
      </c>
      <c r="U3035" s="862"/>
    </row>
    <row r="3036" spans="1:21" x14ac:dyDescent="0.4">
      <c r="A3036" s="428" t="s">
        <v>49</v>
      </c>
      <c r="B3036" s="375" t="s">
        <v>415</v>
      </c>
      <c r="C3036" s="375" t="s">
        <v>67</v>
      </c>
      <c r="D3036" s="375" t="s">
        <v>53</v>
      </c>
      <c r="E3036" s="375"/>
      <c r="F3036" s="824">
        <v>0.39</v>
      </c>
      <c r="G3036" s="375" t="s">
        <v>411</v>
      </c>
      <c r="H3036" s="375" t="s">
        <v>400</v>
      </c>
      <c r="I3036" s="874">
        <v>9.2307618461597514</v>
      </c>
      <c r="J3036" s="375" t="s">
        <v>1026</v>
      </c>
      <c r="K3036" s="375" t="s">
        <v>1019</v>
      </c>
      <c r="L3036" s="375" t="s">
        <v>1024</v>
      </c>
      <c r="M3036" s="375" t="s">
        <v>475</v>
      </c>
      <c r="N3036" s="831" t="s">
        <v>691</v>
      </c>
      <c r="U3036" s="862"/>
    </row>
    <row r="3037" spans="1:21" x14ac:dyDescent="0.4">
      <c r="A3037" s="428" t="s">
        <v>49</v>
      </c>
      <c r="B3037" s="375" t="s">
        <v>415</v>
      </c>
      <c r="C3037" s="375" t="s">
        <v>67</v>
      </c>
      <c r="D3037" s="375" t="s">
        <v>406</v>
      </c>
      <c r="E3037" s="375" t="s">
        <v>717</v>
      </c>
      <c r="F3037" s="824">
        <v>0.34699999999999998</v>
      </c>
      <c r="G3037" s="375" t="s">
        <v>411</v>
      </c>
      <c r="H3037" s="375" t="s">
        <v>400</v>
      </c>
      <c r="I3037" s="874">
        <v>10.374631469747273</v>
      </c>
      <c r="J3037" s="375" t="s">
        <v>1026</v>
      </c>
      <c r="K3037" s="375" t="s">
        <v>1019</v>
      </c>
      <c r="L3037" s="375" t="s">
        <v>1024</v>
      </c>
      <c r="M3037" s="375" t="s">
        <v>475</v>
      </c>
      <c r="N3037" s="831" t="s">
        <v>694</v>
      </c>
      <c r="U3037" s="862"/>
    </row>
    <row r="3038" spans="1:21" x14ac:dyDescent="0.4">
      <c r="A3038" s="375"/>
      <c r="B3038" s="375"/>
      <c r="C3038" s="375"/>
      <c r="D3038" s="375"/>
      <c r="E3038" s="375"/>
      <c r="F3038" s="375"/>
      <c r="G3038" s="375"/>
      <c r="H3038" s="375"/>
      <c r="I3038" s="375"/>
      <c r="J3038" s="375"/>
      <c r="K3038" s="375"/>
      <c r="L3038" s="375"/>
      <c r="M3038" s="375"/>
      <c r="N3038" s="375"/>
    </row>
    <row r="3039" spans="1:21" x14ac:dyDescent="0.4">
      <c r="A3039" s="375"/>
      <c r="B3039" s="375"/>
      <c r="C3039" s="375"/>
      <c r="D3039" s="375"/>
      <c r="E3039" s="375"/>
      <c r="F3039" s="375"/>
      <c r="G3039" s="375"/>
      <c r="H3039" s="375"/>
      <c r="I3039" s="375"/>
      <c r="J3039" s="375"/>
      <c r="K3039" s="375"/>
      <c r="L3039" s="375"/>
      <c r="M3039" s="375"/>
      <c r="N3039" s="375"/>
    </row>
    <row r="3040" spans="1:21" x14ac:dyDescent="0.4">
      <c r="A3040" s="375"/>
      <c r="B3040" s="375"/>
      <c r="C3040" s="375"/>
      <c r="D3040" s="375"/>
      <c r="E3040" s="375"/>
      <c r="F3040" s="375"/>
      <c r="G3040" s="375"/>
      <c r="H3040" s="375"/>
      <c r="I3040" s="375"/>
      <c r="J3040" s="375"/>
      <c r="K3040" s="375"/>
      <c r="L3040" s="375"/>
      <c r="M3040" s="375"/>
      <c r="N3040" s="375"/>
    </row>
    <row r="3041" spans="1:14" x14ac:dyDescent="0.4">
      <c r="A3041" s="375"/>
      <c r="B3041" s="375"/>
      <c r="C3041" s="375"/>
      <c r="D3041" s="375"/>
      <c r="E3041" s="375"/>
      <c r="F3041" s="375"/>
      <c r="G3041" s="375"/>
      <c r="H3041" s="375"/>
      <c r="I3041" s="375"/>
      <c r="J3041" s="375"/>
      <c r="K3041" s="375"/>
      <c r="L3041" s="375"/>
      <c r="M3041" s="375"/>
      <c r="N3041" s="375"/>
    </row>
    <row r="3042" spans="1:14" x14ac:dyDescent="0.4">
      <c r="A3042" s="375"/>
      <c r="B3042" s="375"/>
      <c r="C3042" s="375"/>
      <c r="D3042" s="375"/>
      <c r="E3042" s="375"/>
      <c r="F3042" s="375"/>
      <c r="G3042" s="375"/>
      <c r="H3042" s="375"/>
      <c r="I3042" s="375"/>
      <c r="J3042" s="375"/>
      <c r="K3042" s="375"/>
      <c r="L3042" s="375"/>
      <c r="M3042" s="375"/>
      <c r="N3042" s="375"/>
    </row>
    <row r="3043" spans="1:14" x14ac:dyDescent="0.4">
      <c r="A3043" s="375"/>
      <c r="B3043" s="375"/>
      <c r="C3043" s="375"/>
      <c r="D3043" s="375"/>
      <c r="E3043" s="375"/>
      <c r="F3043" s="375"/>
      <c r="G3043" s="375"/>
      <c r="H3043" s="375"/>
      <c r="I3043" s="375"/>
      <c r="J3043" s="375"/>
      <c r="K3043" s="375"/>
      <c r="L3043" s="375"/>
      <c r="M3043" s="375"/>
      <c r="N3043" s="375"/>
    </row>
    <row r="3044" spans="1:14" x14ac:dyDescent="0.4">
      <c r="A3044" s="375"/>
      <c r="B3044" s="375"/>
      <c r="C3044" s="375"/>
      <c r="D3044" s="375"/>
      <c r="E3044" s="375"/>
      <c r="F3044" s="375"/>
      <c r="G3044" s="375"/>
      <c r="H3044" s="375"/>
      <c r="I3044" s="375"/>
      <c r="J3044" s="375"/>
      <c r="K3044" s="375"/>
      <c r="L3044" s="375"/>
      <c r="M3044" s="375"/>
      <c r="N3044" s="375"/>
    </row>
    <row r="3045" spans="1:14" x14ac:dyDescent="0.4">
      <c r="A3045" s="375"/>
      <c r="B3045" s="375"/>
      <c r="C3045" s="375"/>
      <c r="D3045" s="375"/>
      <c r="E3045" s="375"/>
      <c r="F3045" s="375"/>
      <c r="G3045" s="375"/>
      <c r="H3045" s="375"/>
      <c r="I3045" s="375"/>
      <c r="J3045" s="375"/>
      <c r="K3045" s="375"/>
      <c r="L3045" s="375"/>
      <c r="M3045" s="375"/>
      <c r="N3045" s="375"/>
    </row>
    <row r="3046" spans="1:14" x14ac:dyDescent="0.4">
      <c r="A3046" s="375"/>
      <c r="B3046" s="375"/>
      <c r="C3046" s="375"/>
      <c r="D3046" s="375"/>
      <c r="E3046" s="375"/>
      <c r="F3046" s="375"/>
      <c r="G3046" s="375"/>
      <c r="H3046" s="375"/>
      <c r="I3046" s="375"/>
      <c r="J3046" s="375"/>
      <c r="K3046" s="375"/>
      <c r="L3046" s="375"/>
      <c r="M3046" s="375"/>
      <c r="N3046" s="375"/>
    </row>
    <row r="3047" spans="1:14" x14ac:dyDescent="0.4">
      <c r="K3047" s="375"/>
      <c r="L3047" s="375"/>
    </row>
    <row r="3048" spans="1:14" x14ac:dyDescent="0.4">
      <c r="K3048" s="375"/>
      <c r="L3048" s="375"/>
    </row>
    <row r="3049" spans="1:14" x14ac:dyDescent="0.4">
      <c r="K3049" s="375"/>
      <c r="L3049" s="375"/>
    </row>
    <row r="3050" spans="1:14" x14ac:dyDescent="0.4">
      <c r="K3050" s="375"/>
      <c r="L3050" s="375"/>
    </row>
    <row r="3051" spans="1:14" x14ac:dyDescent="0.4">
      <c r="K3051" s="375"/>
      <c r="L3051" s="375"/>
    </row>
    <row r="3052" spans="1:14" x14ac:dyDescent="0.4">
      <c r="K3052" s="375"/>
      <c r="L3052" s="375"/>
    </row>
    <row r="3053" spans="1:14" x14ac:dyDescent="0.4">
      <c r="K3053" s="375"/>
      <c r="L3053" s="375"/>
    </row>
    <row r="3054" spans="1:14" x14ac:dyDescent="0.4">
      <c r="K3054" s="375"/>
      <c r="L3054" s="375"/>
    </row>
    <row r="3055" spans="1:14" x14ac:dyDescent="0.4">
      <c r="K3055" s="375"/>
      <c r="L3055" s="375"/>
    </row>
    <row r="3056" spans="1:14" x14ac:dyDescent="0.4">
      <c r="K3056" s="375"/>
      <c r="L3056" s="375"/>
    </row>
    <row r="3057" spans="11:12" x14ac:dyDescent="0.4">
      <c r="K3057" s="375"/>
      <c r="L3057" s="375"/>
    </row>
    <row r="3058" spans="11:12" x14ac:dyDescent="0.4">
      <c r="K3058" s="375"/>
      <c r="L3058" s="375"/>
    </row>
    <row r="3059" spans="11:12" x14ac:dyDescent="0.4">
      <c r="K3059" s="375"/>
      <c r="L3059" s="375"/>
    </row>
    <row r="3060" spans="11:12" x14ac:dyDescent="0.4">
      <c r="K3060" s="375"/>
      <c r="L3060" s="375"/>
    </row>
    <row r="3061" spans="11:12" x14ac:dyDescent="0.4">
      <c r="K3061" s="375"/>
      <c r="L3061" s="375"/>
    </row>
    <row r="3062" spans="11:12" x14ac:dyDescent="0.4">
      <c r="K3062" s="375"/>
      <c r="L3062" s="375"/>
    </row>
    <row r="3063" spans="11:12" x14ac:dyDescent="0.4">
      <c r="K3063" s="375"/>
      <c r="L3063" s="375"/>
    </row>
    <row r="3064" spans="11:12" x14ac:dyDescent="0.4">
      <c r="K3064" s="375"/>
      <c r="L3064" s="375"/>
    </row>
    <row r="3065" spans="11:12" x14ac:dyDescent="0.4">
      <c r="K3065" s="375"/>
      <c r="L3065" s="375"/>
    </row>
    <row r="3066" spans="11:12" x14ac:dyDescent="0.4">
      <c r="K3066" s="375"/>
      <c r="L3066" s="375"/>
    </row>
    <row r="3067" spans="11:12" x14ac:dyDescent="0.4">
      <c r="K3067" s="375"/>
      <c r="L3067" s="375"/>
    </row>
    <row r="3068" spans="11:12" x14ac:dyDescent="0.4">
      <c r="K3068" s="375"/>
      <c r="L3068" s="375"/>
    </row>
    <row r="3069" spans="11:12" x14ac:dyDescent="0.4">
      <c r="K3069" s="375"/>
      <c r="L3069" s="375"/>
    </row>
    <row r="3070" spans="11:12" x14ac:dyDescent="0.4">
      <c r="K3070" s="375"/>
      <c r="L3070" s="375"/>
    </row>
    <row r="3071" spans="11:12" x14ac:dyDescent="0.4">
      <c r="K3071" s="375"/>
      <c r="L3071" s="375"/>
    </row>
    <row r="3072" spans="11:12" x14ac:dyDescent="0.4">
      <c r="K3072" s="375"/>
      <c r="L3072" s="375"/>
    </row>
    <row r="3073" spans="11:12" x14ac:dyDescent="0.4">
      <c r="K3073" s="375"/>
      <c r="L3073" s="375"/>
    </row>
    <row r="3074" spans="11:12" x14ac:dyDescent="0.4">
      <c r="K3074" s="375"/>
      <c r="L3074" s="375"/>
    </row>
    <row r="3075" spans="11:12" x14ac:dyDescent="0.4">
      <c r="K3075" s="375"/>
      <c r="L3075" s="375"/>
    </row>
    <row r="3076" spans="11:12" x14ac:dyDescent="0.4">
      <c r="K3076" s="375"/>
      <c r="L3076" s="375"/>
    </row>
    <row r="3077" spans="11:12" x14ac:dyDescent="0.4">
      <c r="K3077" s="375"/>
      <c r="L3077" s="375"/>
    </row>
    <row r="3078" spans="11:12" x14ac:dyDescent="0.4">
      <c r="K3078" s="375"/>
      <c r="L3078" s="375"/>
    </row>
    <row r="3079" spans="11:12" x14ac:dyDescent="0.4">
      <c r="K3079" s="375"/>
      <c r="L3079" s="375"/>
    </row>
    <row r="3080" spans="11:12" x14ac:dyDescent="0.4">
      <c r="K3080" s="375"/>
      <c r="L3080" s="375"/>
    </row>
    <row r="3081" spans="11:12" x14ac:dyDescent="0.4">
      <c r="K3081" s="375"/>
      <c r="L3081" s="375"/>
    </row>
    <row r="3082" spans="11:12" x14ac:dyDescent="0.4">
      <c r="K3082" s="375"/>
      <c r="L3082" s="375"/>
    </row>
    <row r="3083" spans="11:12" x14ac:dyDescent="0.4">
      <c r="K3083" s="375"/>
      <c r="L3083" s="375"/>
    </row>
    <row r="3084" spans="11:12" x14ac:dyDescent="0.4">
      <c r="K3084" s="375"/>
      <c r="L3084" s="375"/>
    </row>
    <row r="3085" spans="11:12" x14ac:dyDescent="0.4">
      <c r="K3085" s="375"/>
      <c r="L3085" s="375"/>
    </row>
    <row r="3086" spans="11:12" x14ac:dyDescent="0.4">
      <c r="K3086" s="375"/>
      <c r="L3086" s="375"/>
    </row>
    <row r="3087" spans="11:12" x14ac:dyDescent="0.4">
      <c r="K3087" s="375"/>
      <c r="L3087" s="375"/>
    </row>
    <row r="3088" spans="11:12" x14ac:dyDescent="0.4">
      <c r="K3088" s="375"/>
      <c r="L3088" s="375"/>
    </row>
    <row r="3089" spans="11:12" x14ac:dyDescent="0.4">
      <c r="K3089" s="375"/>
      <c r="L3089" s="375"/>
    </row>
    <row r="3090" spans="11:12" x14ac:dyDescent="0.4">
      <c r="K3090" s="375"/>
      <c r="L3090" s="375"/>
    </row>
    <row r="3091" spans="11:12" x14ac:dyDescent="0.4">
      <c r="K3091" s="375"/>
      <c r="L3091" s="375"/>
    </row>
    <row r="3092" spans="11:12" x14ac:dyDescent="0.4">
      <c r="K3092" s="375"/>
      <c r="L3092" s="375"/>
    </row>
    <row r="3093" spans="11:12" x14ac:dyDescent="0.4">
      <c r="K3093" s="375"/>
      <c r="L3093" s="375"/>
    </row>
    <row r="3094" spans="11:12" x14ac:dyDescent="0.4">
      <c r="K3094" s="375"/>
      <c r="L3094" s="375"/>
    </row>
    <row r="3095" spans="11:12" x14ac:dyDescent="0.4">
      <c r="K3095" s="375"/>
      <c r="L3095" s="375"/>
    </row>
    <row r="3096" spans="11:12" x14ac:dyDescent="0.4">
      <c r="K3096" s="375"/>
      <c r="L3096" s="375"/>
    </row>
    <row r="3097" spans="11:12" x14ac:dyDescent="0.4">
      <c r="K3097" s="375"/>
      <c r="L3097" s="375"/>
    </row>
    <row r="3098" spans="11:12" x14ac:dyDescent="0.4">
      <c r="K3098" s="375"/>
      <c r="L3098" s="375"/>
    </row>
    <row r="3099" spans="11:12" x14ac:dyDescent="0.4">
      <c r="K3099" s="375"/>
      <c r="L3099" s="375"/>
    </row>
    <row r="3100" spans="11:12" x14ac:dyDescent="0.4">
      <c r="K3100" s="375"/>
      <c r="L3100" s="375"/>
    </row>
    <row r="3101" spans="11:12" x14ac:dyDescent="0.4">
      <c r="K3101" s="375"/>
      <c r="L3101" s="375"/>
    </row>
    <row r="3102" spans="11:12" x14ac:dyDescent="0.4">
      <c r="K3102" s="375"/>
      <c r="L3102" s="375"/>
    </row>
    <row r="3103" spans="11:12" x14ac:dyDescent="0.4">
      <c r="K3103" s="375"/>
      <c r="L3103" s="375"/>
    </row>
    <row r="3104" spans="11:12" x14ac:dyDescent="0.4">
      <c r="K3104" s="375"/>
      <c r="L3104" s="375"/>
    </row>
    <row r="3105" spans="11:12" x14ac:dyDescent="0.4">
      <c r="K3105" s="375"/>
      <c r="L3105" s="375"/>
    </row>
    <row r="3106" spans="11:12" x14ac:dyDescent="0.4">
      <c r="K3106" s="375"/>
      <c r="L3106" s="375"/>
    </row>
    <row r="3107" spans="11:12" x14ac:dyDescent="0.4">
      <c r="K3107" s="375"/>
      <c r="L3107" s="375"/>
    </row>
    <row r="3108" spans="11:12" x14ac:dyDescent="0.4">
      <c r="K3108" s="375"/>
      <c r="L3108" s="375"/>
    </row>
    <row r="3109" spans="11:12" x14ac:dyDescent="0.4">
      <c r="K3109" s="375"/>
      <c r="L3109" s="375"/>
    </row>
    <row r="3110" spans="11:12" x14ac:dyDescent="0.4">
      <c r="K3110" s="375"/>
      <c r="L3110" s="375"/>
    </row>
    <row r="3111" spans="11:12" x14ac:dyDescent="0.4">
      <c r="K3111" s="375"/>
      <c r="L3111" s="375"/>
    </row>
    <row r="3112" spans="11:12" x14ac:dyDescent="0.4">
      <c r="K3112" s="375"/>
      <c r="L3112" s="375"/>
    </row>
    <row r="3113" spans="11:12" x14ac:dyDescent="0.4">
      <c r="K3113" s="375"/>
      <c r="L3113" s="375"/>
    </row>
    <row r="3114" spans="11:12" x14ac:dyDescent="0.4">
      <c r="K3114" s="375"/>
      <c r="L3114" s="375"/>
    </row>
    <row r="3115" spans="11:12" x14ac:dyDescent="0.4">
      <c r="K3115" s="375"/>
      <c r="L3115" s="375"/>
    </row>
    <row r="3116" spans="11:12" x14ac:dyDescent="0.4">
      <c r="K3116" s="375"/>
      <c r="L3116" s="375"/>
    </row>
    <row r="3117" spans="11:12" x14ac:dyDescent="0.4">
      <c r="K3117" s="375"/>
      <c r="L3117" s="375"/>
    </row>
    <row r="3118" spans="11:12" x14ac:dyDescent="0.4">
      <c r="K3118" s="375"/>
      <c r="L3118" s="375"/>
    </row>
    <row r="3119" spans="11:12" x14ac:dyDescent="0.4">
      <c r="K3119" s="375"/>
      <c r="L3119" s="375"/>
    </row>
    <row r="3120" spans="11:12" x14ac:dyDescent="0.4">
      <c r="K3120" s="375"/>
      <c r="L3120" s="375"/>
    </row>
    <row r="3121" spans="11:12" x14ac:dyDescent="0.4">
      <c r="K3121" s="375"/>
      <c r="L3121" s="375"/>
    </row>
    <row r="3122" spans="11:12" x14ac:dyDescent="0.4">
      <c r="K3122" s="375"/>
      <c r="L3122" s="375"/>
    </row>
    <row r="3123" spans="11:12" x14ac:dyDescent="0.4">
      <c r="K3123" s="375"/>
      <c r="L3123" s="375"/>
    </row>
    <row r="3124" spans="11:12" x14ac:dyDescent="0.4">
      <c r="K3124" s="375"/>
      <c r="L3124" s="375"/>
    </row>
    <row r="3125" spans="11:12" x14ac:dyDescent="0.4">
      <c r="K3125" s="375"/>
      <c r="L3125" s="375"/>
    </row>
    <row r="3126" spans="11:12" x14ac:dyDescent="0.4">
      <c r="K3126" s="375"/>
      <c r="L3126" s="375"/>
    </row>
    <row r="3127" spans="11:12" x14ac:dyDescent="0.4">
      <c r="K3127" s="375"/>
      <c r="L3127" s="375"/>
    </row>
    <row r="3128" spans="11:12" x14ac:dyDescent="0.4">
      <c r="K3128" s="375"/>
      <c r="L3128" s="375"/>
    </row>
    <row r="3129" spans="11:12" x14ac:dyDescent="0.4">
      <c r="K3129" s="375"/>
      <c r="L3129" s="375"/>
    </row>
    <row r="3130" spans="11:12" x14ac:dyDescent="0.4">
      <c r="K3130" s="375"/>
      <c r="L3130" s="375"/>
    </row>
    <row r="3131" spans="11:12" x14ac:dyDescent="0.4">
      <c r="K3131" s="375"/>
      <c r="L3131" s="375"/>
    </row>
    <row r="3132" spans="11:12" x14ac:dyDescent="0.4">
      <c r="K3132" s="375"/>
      <c r="L3132" s="375"/>
    </row>
    <row r="3133" spans="11:12" x14ac:dyDescent="0.4">
      <c r="K3133" s="375"/>
      <c r="L3133" s="375"/>
    </row>
    <row r="3134" spans="11:12" x14ac:dyDescent="0.4">
      <c r="K3134" s="375"/>
      <c r="L3134" s="375"/>
    </row>
    <row r="3135" spans="11:12" x14ac:dyDescent="0.4">
      <c r="K3135" s="375"/>
      <c r="L3135" s="375"/>
    </row>
    <row r="3136" spans="11:12" x14ac:dyDescent="0.4">
      <c r="K3136" s="375"/>
      <c r="L3136" s="375"/>
    </row>
    <row r="3137" spans="11:12" x14ac:dyDescent="0.4">
      <c r="K3137" s="375"/>
      <c r="L3137" s="375"/>
    </row>
    <row r="3138" spans="11:12" x14ac:dyDescent="0.4">
      <c r="K3138" s="375"/>
      <c r="L3138" s="375"/>
    </row>
    <row r="3139" spans="11:12" x14ac:dyDescent="0.4">
      <c r="K3139" s="375"/>
      <c r="L3139" s="375"/>
    </row>
    <row r="3140" spans="11:12" x14ac:dyDescent="0.4">
      <c r="K3140" s="375"/>
      <c r="L3140" s="375"/>
    </row>
    <row r="3141" spans="11:12" x14ac:dyDescent="0.4">
      <c r="K3141" s="375"/>
      <c r="L3141" s="375"/>
    </row>
    <row r="3142" spans="11:12" x14ac:dyDescent="0.4">
      <c r="K3142" s="375"/>
      <c r="L3142" s="375"/>
    </row>
    <row r="3143" spans="11:12" x14ac:dyDescent="0.4">
      <c r="K3143" s="375"/>
      <c r="L3143" s="375"/>
    </row>
    <row r="3144" spans="11:12" x14ac:dyDescent="0.4">
      <c r="K3144" s="375"/>
      <c r="L3144" s="375"/>
    </row>
    <row r="3145" spans="11:12" x14ac:dyDescent="0.4">
      <c r="K3145" s="375"/>
      <c r="L3145" s="375"/>
    </row>
    <row r="3146" spans="11:12" x14ac:dyDescent="0.4">
      <c r="K3146" s="375"/>
      <c r="L3146" s="375"/>
    </row>
    <row r="3147" spans="11:12" x14ac:dyDescent="0.4">
      <c r="K3147" s="375"/>
      <c r="L3147" s="375"/>
    </row>
    <row r="3148" spans="11:12" x14ac:dyDescent="0.4">
      <c r="K3148" s="375"/>
      <c r="L3148" s="375"/>
    </row>
    <row r="3149" spans="11:12" x14ac:dyDescent="0.4">
      <c r="K3149" s="375"/>
      <c r="L3149" s="375"/>
    </row>
    <row r="3150" spans="11:12" x14ac:dyDescent="0.4">
      <c r="K3150" s="375"/>
      <c r="L3150" s="375"/>
    </row>
    <row r="3151" spans="11:12" x14ac:dyDescent="0.4">
      <c r="K3151" s="375"/>
      <c r="L3151" s="375"/>
    </row>
    <row r="3152" spans="11:12" x14ac:dyDescent="0.4">
      <c r="K3152" s="375"/>
      <c r="L3152" s="375"/>
    </row>
    <row r="3153" spans="11:12" x14ac:dyDescent="0.4">
      <c r="K3153" s="375"/>
      <c r="L3153" s="375"/>
    </row>
    <row r="3154" spans="11:12" x14ac:dyDescent="0.4">
      <c r="K3154" s="375"/>
      <c r="L3154" s="375"/>
    </row>
    <row r="3155" spans="11:12" x14ac:dyDescent="0.4">
      <c r="K3155" s="375"/>
      <c r="L3155" s="375"/>
    </row>
    <row r="3156" spans="11:12" x14ac:dyDescent="0.4">
      <c r="K3156" s="375"/>
      <c r="L3156" s="375"/>
    </row>
    <row r="3157" spans="11:12" x14ac:dyDescent="0.4">
      <c r="K3157" s="375"/>
      <c r="L3157" s="375"/>
    </row>
    <row r="3158" spans="11:12" x14ac:dyDescent="0.4">
      <c r="K3158" s="375"/>
      <c r="L3158" s="375"/>
    </row>
    <row r="3159" spans="11:12" x14ac:dyDescent="0.4">
      <c r="K3159" s="375"/>
      <c r="L3159" s="375"/>
    </row>
    <row r="3160" spans="11:12" x14ac:dyDescent="0.4">
      <c r="K3160" s="375"/>
      <c r="L3160" s="375"/>
    </row>
    <row r="3161" spans="11:12" x14ac:dyDescent="0.4">
      <c r="K3161" s="375"/>
      <c r="L3161" s="375"/>
    </row>
    <row r="3162" spans="11:12" x14ac:dyDescent="0.4">
      <c r="K3162" s="375"/>
      <c r="L3162" s="375"/>
    </row>
    <row r="3163" spans="11:12" x14ac:dyDescent="0.4">
      <c r="K3163" s="375"/>
      <c r="L3163" s="375"/>
    </row>
    <row r="3164" spans="11:12" x14ac:dyDescent="0.4">
      <c r="K3164" s="375"/>
      <c r="L3164" s="375"/>
    </row>
    <row r="3165" spans="11:12" x14ac:dyDescent="0.4">
      <c r="K3165" s="375"/>
      <c r="L3165" s="375"/>
    </row>
    <row r="3166" spans="11:12" x14ac:dyDescent="0.4">
      <c r="K3166" s="375"/>
      <c r="L3166" s="375"/>
    </row>
    <row r="3167" spans="11:12" x14ac:dyDescent="0.4">
      <c r="K3167" s="375"/>
      <c r="L3167" s="375"/>
    </row>
    <row r="3168" spans="11:12" x14ac:dyDescent="0.4">
      <c r="K3168" s="375"/>
      <c r="L3168" s="375"/>
    </row>
    <row r="3169" spans="11:12" x14ac:dyDescent="0.4">
      <c r="K3169" s="375"/>
      <c r="L3169" s="375"/>
    </row>
    <row r="3170" spans="11:12" x14ac:dyDescent="0.4">
      <c r="K3170" s="375"/>
      <c r="L3170" s="375"/>
    </row>
    <row r="3171" spans="11:12" x14ac:dyDescent="0.4">
      <c r="K3171" s="375"/>
      <c r="L3171" s="375"/>
    </row>
    <row r="3172" spans="11:12" x14ac:dyDescent="0.4">
      <c r="K3172" s="375"/>
      <c r="L3172" s="375"/>
    </row>
    <row r="3173" spans="11:12" x14ac:dyDescent="0.4">
      <c r="K3173" s="375"/>
      <c r="L3173" s="375"/>
    </row>
    <row r="3174" spans="11:12" x14ac:dyDescent="0.4">
      <c r="K3174" s="375"/>
      <c r="L3174" s="375"/>
    </row>
    <row r="3175" spans="11:12" x14ac:dyDescent="0.4">
      <c r="K3175" s="375"/>
      <c r="L3175" s="375"/>
    </row>
    <row r="3176" spans="11:12" x14ac:dyDescent="0.4">
      <c r="K3176" s="375"/>
      <c r="L3176" s="375"/>
    </row>
    <row r="3177" spans="11:12" x14ac:dyDescent="0.4">
      <c r="K3177" s="375"/>
      <c r="L3177" s="375"/>
    </row>
    <row r="3178" spans="11:12" x14ac:dyDescent="0.4">
      <c r="K3178" s="375"/>
      <c r="L3178" s="375"/>
    </row>
    <row r="3179" spans="11:12" x14ac:dyDescent="0.4">
      <c r="K3179" s="375"/>
      <c r="L3179" s="375"/>
    </row>
    <row r="3180" spans="11:12" x14ac:dyDescent="0.4">
      <c r="K3180" s="375"/>
      <c r="L3180" s="375"/>
    </row>
    <row r="3181" spans="11:12" x14ac:dyDescent="0.4">
      <c r="K3181" s="375"/>
      <c r="L3181" s="375"/>
    </row>
    <row r="3182" spans="11:12" x14ac:dyDescent="0.4">
      <c r="K3182" s="375"/>
      <c r="L3182" s="375"/>
    </row>
    <row r="3183" spans="11:12" x14ac:dyDescent="0.4">
      <c r="K3183" s="375"/>
      <c r="L3183" s="375"/>
    </row>
    <row r="3184" spans="11:12" x14ac:dyDescent="0.4">
      <c r="K3184" s="375"/>
      <c r="L3184" s="375"/>
    </row>
    <row r="3185" spans="11:12" x14ac:dyDescent="0.4">
      <c r="K3185" s="375"/>
      <c r="L3185" s="375"/>
    </row>
    <row r="3186" spans="11:12" x14ac:dyDescent="0.4">
      <c r="K3186" s="375"/>
      <c r="L3186" s="375"/>
    </row>
    <row r="3187" spans="11:12" x14ac:dyDescent="0.4">
      <c r="K3187" s="375"/>
      <c r="L3187" s="375"/>
    </row>
    <row r="3188" spans="11:12" x14ac:dyDescent="0.4">
      <c r="K3188" s="375"/>
      <c r="L3188" s="375"/>
    </row>
    <row r="3189" spans="11:12" x14ac:dyDescent="0.4">
      <c r="K3189" s="375"/>
      <c r="L3189" s="375"/>
    </row>
    <row r="3190" spans="11:12" x14ac:dyDescent="0.4">
      <c r="K3190" s="375"/>
      <c r="L3190" s="375"/>
    </row>
    <row r="3191" spans="11:12" x14ac:dyDescent="0.4">
      <c r="K3191" s="375"/>
      <c r="L3191" s="375"/>
    </row>
    <row r="3192" spans="11:12" x14ac:dyDescent="0.4">
      <c r="K3192" s="375"/>
      <c r="L3192" s="375"/>
    </row>
    <row r="3193" spans="11:12" x14ac:dyDescent="0.4">
      <c r="K3193" s="375"/>
      <c r="L3193" s="375"/>
    </row>
    <row r="3194" spans="11:12" x14ac:dyDescent="0.4">
      <c r="K3194" s="375"/>
      <c r="L3194" s="375"/>
    </row>
    <row r="3195" spans="11:12" x14ac:dyDescent="0.4">
      <c r="K3195" s="375"/>
      <c r="L3195" s="375"/>
    </row>
    <row r="3196" spans="11:12" x14ac:dyDescent="0.4">
      <c r="K3196" s="375"/>
      <c r="L3196" s="375"/>
    </row>
    <row r="3197" spans="11:12" x14ac:dyDescent="0.4">
      <c r="K3197" s="375"/>
      <c r="L3197" s="375"/>
    </row>
    <row r="3198" spans="11:12" x14ac:dyDescent="0.4">
      <c r="K3198" s="375"/>
      <c r="L3198" s="375"/>
    </row>
    <row r="3199" spans="11:12" x14ac:dyDescent="0.4">
      <c r="K3199" s="375"/>
      <c r="L3199" s="375"/>
    </row>
    <row r="3200" spans="11:12" x14ac:dyDescent="0.4">
      <c r="K3200" s="375"/>
      <c r="L3200" s="375"/>
    </row>
    <row r="3201" spans="11:12" x14ac:dyDescent="0.4">
      <c r="K3201" s="375"/>
      <c r="L3201" s="375"/>
    </row>
    <row r="3202" spans="11:12" x14ac:dyDescent="0.4">
      <c r="K3202" s="375"/>
      <c r="L3202" s="375"/>
    </row>
    <row r="3203" spans="11:12" x14ac:dyDescent="0.4">
      <c r="K3203" s="375"/>
      <c r="L3203" s="375"/>
    </row>
    <row r="3204" spans="11:12" x14ac:dyDescent="0.4">
      <c r="K3204" s="375"/>
      <c r="L3204" s="375"/>
    </row>
    <row r="3205" spans="11:12" x14ac:dyDescent="0.4">
      <c r="K3205" s="375"/>
      <c r="L3205" s="375"/>
    </row>
    <row r="3206" spans="11:12" x14ac:dyDescent="0.4">
      <c r="K3206" s="375"/>
      <c r="L3206" s="375"/>
    </row>
    <row r="3207" spans="11:12" x14ac:dyDescent="0.4">
      <c r="K3207" s="375"/>
      <c r="L3207" s="375"/>
    </row>
    <row r="3208" spans="11:12" x14ac:dyDescent="0.4">
      <c r="K3208" s="375"/>
      <c r="L3208" s="375"/>
    </row>
    <row r="3209" spans="11:12" x14ac:dyDescent="0.4">
      <c r="K3209" s="375"/>
      <c r="L3209" s="375"/>
    </row>
    <row r="3210" spans="11:12" x14ac:dyDescent="0.4">
      <c r="K3210" s="375"/>
      <c r="L3210" s="375"/>
    </row>
    <row r="3211" spans="11:12" x14ac:dyDescent="0.4">
      <c r="K3211" s="375"/>
      <c r="L3211" s="375"/>
    </row>
    <row r="3212" spans="11:12" x14ac:dyDescent="0.4">
      <c r="K3212" s="375"/>
      <c r="L3212" s="375"/>
    </row>
    <row r="3213" spans="11:12" x14ac:dyDescent="0.4">
      <c r="K3213" s="375"/>
      <c r="L3213" s="375"/>
    </row>
    <row r="3214" spans="11:12" x14ac:dyDescent="0.4">
      <c r="K3214" s="375"/>
      <c r="L3214" s="375"/>
    </row>
    <row r="3215" spans="11:12" x14ac:dyDescent="0.4">
      <c r="K3215" s="375"/>
      <c r="L3215" s="375"/>
    </row>
    <row r="3216" spans="11:12" x14ac:dyDescent="0.4">
      <c r="K3216" s="375"/>
      <c r="L3216" s="375"/>
    </row>
    <row r="3217" spans="11:12" x14ac:dyDescent="0.4">
      <c r="K3217" s="375"/>
      <c r="L3217" s="375"/>
    </row>
    <row r="3218" spans="11:12" x14ac:dyDescent="0.4">
      <c r="K3218" s="375"/>
      <c r="L3218" s="375"/>
    </row>
    <row r="3219" spans="11:12" x14ac:dyDescent="0.4">
      <c r="K3219" s="375"/>
      <c r="L3219" s="375"/>
    </row>
    <row r="3220" spans="11:12" x14ac:dyDescent="0.4">
      <c r="K3220" s="375"/>
      <c r="L3220" s="375"/>
    </row>
    <row r="3221" spans="11:12" x14ac:dyDescent="0.4">
      <c r="K3221" s="375"/>
      <c r="L3221" s="375"/>
    </row>
    <row r="3222" spans="11:12" x14ac:dyDescent="0.4">
      <c r="K3222" s="375"/>
      <c r="L3222" s="375"/>
    </row>
    <row r="3223" spans="11:12" x14ac:dyDescent="0.4">
      <c r="K3223" s="375"/>
      <c r="L3223" s="375"/>
    </row>
    <row r="3224" spans="11:12" x14ac:dyDescent="0.4">
      <c r="K3224" s="375"/>
      <c r="L3224" s="375"/>
    </row>
    <row r="3225" spans="11:12" x14ac:dyDescent="0.4">
      <c r="K3225" s="375"/>
      <c r="L3225" s="375"/>
    </row>
    <row r="3226" spans="11:12" x14ac:dyDescent="0.4">
      <c r="K3226" s="375"/>
      <c r="L3226" s="375"/>
    </row>
    <row r="3227" spans="11:12" x14ac:dyDescent="0.4">
      <c r="K3227" s="375"/>
      <c r="L3227" s="375"/>
    </row>
    <row r="3228" spans="11:12" x14ac:dyDescent="0.4">
      <c r="K3228" s="375"/>
      <c r="L3228" s="375"/>
    </row>
    <row r="3229" spans="11:12" x14ac:dyDescent="0.4">
      <c r="K3229" s="375"/>
      <c r="L3229" s="375"/>
    </row>
    <row r="3230" spans="11:12" x14ac:dyDescent="0.4">
      <c r="K3230" s="375"/>
      <c r="L3230" s="375"/>
    </row>
    <row r="3231" spans="11:12" x14ac:dyDescent="0.4">
      <c r="K3231" s="375"/>
      <c r="L3231" s="375"/>
    </row>
    <row r="3232" spans="11:12" x14ac:dyDescent="0.4">
      <c r="K3232" s="375"/>
      <c r="L3232" s="375"/>
    </row>
    <row r="3233" spans="11:12" x14ac:dyDescent="0.4">
      <c r="K3233" s="375"/>
      <c r="L3233" s="375"/>
    </row>
    <row r="3234" spans="11:12" x14ac:dyDescent="0.4">
      <c r="K3234" s="375"/>
      <c r="L3234" s="375"/>
    </row>
    <row r="3235" spans="11:12" x14ac:dyDescent="0.4">
      <c r="K3235" s="375"/>
      <c r="L3235" s="375"/>
    </row>
    <row r="3236" spans="11:12" x14ac:dyDescent="0.4">
      <c r="K3236" s="375"/>
      <c r="L3236" s="375"/>
    </row>
    <row r="3237" spans="11:12" x14ac:dyDescent="0.4">
      <c r="K3237" s="375"/>
      <c r="L3237" s="375"/>
    </row>
    <row r="3238" spans="11:12" x14ac:dyDescent="0.4">
      <c r="K3238" s="375"/>
      <c r="L3238" s="375"/>
    </row>
    <row r="3239" spans="11:12" x14ac:dyDescent="0.4">
      <c r="K3239" s="375"/>
      <c r="L3239" s="375"/>
    </row>
    <row r="3240" spans="11:12" x14ac:dyDescent="0.4">
      <c r="K3240" s="375"/>
      <c r="L3240" s="375"/>
    </row>
    <row r="3241" spans="11:12" x14ac:dyDescent="0.4">
      <c r="K3241" s="375"/>
      <c r="L3241" s="375"/>
    </row>
    <row r="3242" spans="11:12" x14ac:dyDescent="0.4">
      <c r="K3242" s="375"/>
      <c r="L3242" s="375"/>
    </row>
    <row r="3243" spans="11:12" x14ac:dyDescent="0.4">
      <c r="K3243" s="378"/>
      <c r="L3243" s="378"/>
    </row>
    <row r="3244" spans="11:12" x14ac:dyDescent="0.4">
      <c r="K3244" s="378"/>
      <c r="L3244" s="378"/>
    </row>
    <row r="3245" spans="11:12" x14ac:dyDescent="0.4">
      <c r="K3245" s="375"/>
      <c r="L3245" s="375"/>
    </row>
    <row r="3246" spans="11:12" x14ac:dyDescent="0.4">
      <c r="K3246" s="375"/>
      <c r="L3246" s="375"/>
    </row>
    <row r="3247" spans="11:12" x14ac:dyDescent="0.4">
      <c r="K3247" s="375"/>
      <c r="L3247" s="375"/>
    </row>
    <row r="3248" spans="11:12" x14ac:dyDescent="0.4">
      <c r="K3248" s="375"/>
      <c r="L3248" s="375"/>
    </row>
    <row r="3249" spans="11:12" x14ac:dyDescent="0.4">
      <c r="K3249" s="375"/>
      <c r="L3249" s="375"/>
    </row>
    <row r="3250" spans="11:12" x14ac:dyDescent="0.4">
      <c r="K3250" s="375"/>
      <c r="L3250" s="375"/>
    </row>
    <row r="3251" spans="11:12" x14ac:dyDescent="0.4">
      <c r="K3251" s="375"/>
      <c r="L3251" s="375"/>
    </row>
    <row r="3252" spans="11:12" x14ac:dyDescent="0.4">
      <c r="K3252" s="375"/>
      <c r="L3252" s="375"/>
    </row>
    <row r="3253" spans="11:12" x14ac:dyDescent="0.4">
      <c r="K3253" s="375"/>
      <c r="L3253" s="375"/>
    </row>
    <row r="3254" spans="11:12" x14ac:dyDescent="0.4">
      <c r="K3254" s="375"/>
      <c r="L3254" s="375"/>
    </row>
    <row r="3255" spans="11:12" x14ac:dyDescent="0.4">
      <c r="K3255" s="375"/>
      <c r="L3255" s="375"/>
    </row>
    <row r="3256" spans="11:12" x14ac:dyDescent="0.4">
      <c r="K3256" s="375"/>
      <c r="L3256" s="375"/>
    </row>
    <row r="3257" spans="11:12" x14ac:dyDescent="0.4">
      <c r="K3257" s="375"/>
      <c r="L3257" s="375"/>
    </row>
    <row r="3258" spans="11:12" x14ac:dyDescent="0.4">
      <c r="K3258" s="375"/>
      <c r="L3258" s="375"/>
    </row>
    <row r="3259" spans="11:12" x14ac:dyDescent="0.4">
      <c r="K3259" s="375"/>
      <c r="L3259" s="375"/>
    </row>
    <row r="3260" spans="11:12" x14ac:dyDescent="0.4">
      <c r="K3260" s="375"/>
      <c r="L3260" s="375"/>
    </row>
    <row r="3261" spans="11:12" x14ac:dyDescent="0.4">
      <c r="K3261" s="375"/>
      <c r="L3261" s="375"/>
    </row>
    <row r="3262" spans="11:12" x14ac:dyDescent="0.4">
      <c r="K3262" s="375"/>
      <c r="L3262" s="375"/>
    </row>
    <row r="3263" spans="11:12" x14ac:dyDescent="0.4">
      <c r="K3263" s="375"/>
      <c r="L3263" s="375"/>
    </row>
    <row r="3264" spans="11:12" x14ac:dyDescent="0.4">
      <c r="K3264" s="375"/>
      <c r="L3264" s="375"/>
    </row>
    <row r="3265" spans="11:12" x14ac:dyDescent="0.4">
      <c r="K3265" s="375"/>
      <c r="L3265" s="375"/>
    </row>
    <row r="3266" spans="11:12" x14ac:dyDescent="0.4">
      <c r="K3266" s="375"/>
      <c r="L3266" s="375"/>
    </row>
    <row r="3267" spans="11:12" x14ac:dyDescent="0.4">
      <c r="K3267" s="375"/>
      <c r="L3267" s="375"/>
    </row>
    <row r="3268" spans="11:12" x14ac:dyDescent="0.4">
      <c r="K3268" s="375"/>
      <c r="L3268" s="375"/>
    </row>
    <row r="3269" spans="11:12" x14ac:dyDescent="0.4">
      <c r="K3269" s="375"/>
      <c r="L3269" s="375"/>
    </row>
    <row r="3270" spans="11:12" x14ac:dyDescent="0.4">
      <c r="K3270" s="375"/>
      <c r="L3270" s="375"/>
    </row>
    <row r="3271" spans="11:12" x14ac:dyDescent="0.4">
      <c r="K3271" s="375"/>
      <c r="L3271" s="375"/>
    </row>
    <row r="3272" spans="11:12" x14ac:dyDescent="0.4">
      <c r="K3272" s="375"/>
      <c r="L3272" s="375"/>
    </row>
    <row r="3273" spans="11:12" x14ac:dyDescent="0.4">
      <c r="K3273" s="375"/>
      <c r="L3273" s="375"/>
    </row>
    <row r="3274" spans="11:12" x14ac:dyDescent="0.4">
      <c r="K3274" s="375"/>
      <c r="L3274" s="375"/>
    </row>
    <row r="3275" spans="11:12" x14ac:dyDescent="0.4">
      <c r="K3275" s="375"/>
      <c r="L3275" s="375"/>
    </row>
    <row r="3276" spans="11:12" x14ac:dyDescent="0.4">
      <c r="K3276" s="375"/>
      <c r="L3276" s="375"/>
    </row>
    <row r="3277" spans="11:12" x14ac:dyDescent="0.4">
      <c r="K3277" s="375"/>
      <c r="L3277" s="375"/>
    </row>
    <row r="3278" spans="11:12" x14ac:dyDescent="0.4">
      <c r="K3278" s="375"/>
      <c r="L3278" s="375"/>
    </row>
    <row r="3279" spans="11:12" x14ac:dyDescent="0.4">
      <c r="K3279" s="375"/>
      <c r="L3279" s="375"/>
    </row>
    <row r="3280" spans="11:12" x14ac:dyDescent="0.4">
      <c r="K3280" s="375"/>
      <c r="L3280" s="375"/>
    </row>
    <row r="3281" spans="11:12" x14ac:dyDescent="0.4">
      <c r="K3281" s="375"/>
      <c r="L3281" s="375"/>
    </row>
    <row r="3282" spans="11:12" x14ac:dyDescent="0.4">
      <c r="K3282" s="375"/>
      <c r="L3282" s="375"/>
    </row>
    <row r="3283" spans="11:12" x14ac:dyDescent="0.4">
      <c r="K3283" s="375"/>
      <c r="L3283" s="375"/>
    </row>
    <row r="3284" spans="11:12" x14ac:dyDescent="0.4">
      <c r="K3284" s="375"/>
      <c r="L3284" s="375"/>
    </row>
    <row r="3285" spans="11:12" x14ac:dyDescent="0.4">
      <c r="K3285" s="375"/>
      <c r="L3285" s="375"/>
    </row>
    <row r="3286" spans="11:12" x14ac:dyDescent="0.4">
      <c r="K3286" s="375"/>
      <c r="L3286" s="375"/>
    </row>
    <row r="3287" spans="11:12" x14ac:dyDescent="0.4">
      <c r="K3287" s="375"/>
      <c r="L3287" s="375"/>
    </row>
    <row r="3288" spans="11:12" x14ac:dyDescent="0.4">
      <c r="K3288" s="375"/>
      <c r="L3288" s="375"/>
    </row>
    <row r="3289" spans="11:12" x14ac:dyDescent="0.4">
      <c r="K3289" s="375"/>
      <c r="L3289" s="375"/>
    </row>
    <row r="3290" spans="11:12" x14ac:dyDescent="0.4">
      <c r="K3290" s="375"/>
      <c r="L3290" s="375"/>
    </row>
    <row r="3291" spans="11:12" x14ac:dyDescent="0.4">
      <c r="K3291" s="375"/>
      <c r="L3291" s="375"/>
    </row>
    <row r="3292" spans="11:12" x14ac:dyDescent="0.4">
      <c r="K3292" s="375"/>
      <c r="L3292" s="375"/>
    </row>
    <row r="3293" spans="11:12" x14ac:dyDescent="0.4">
      <c r="K3293" s="375"/>
      <c r="L3293" s="375"/>
    </row>
    <row r="3294" spans="11:12" x14ac:dyDescent="0.4">
      <c r="K3294" s="375"/>
      <c r="L3294" s="375"/>
    </row>
    <row r="3295" spans="11:12" x14ac:dyDescent="0.4">
      <c r="K3295" s="375"/>
      <c r="L3295" s="375"/>
    </row>
    <row r="3296" spans="11:12" x14ac:dyDescent="0.4">
      <c r="K3296" s="375"/>
      <c r="L3296" s="375"/>
    </row>
    <row r="3297" spans="11:12" x14ac:dyDescent="0.4">
      <c r="K3297" s="375"/>
      <c r="L3297" s="375"/>
    </row>
    <row r="3298" spans="11:12" x14ac:dyDescent="0.4">
      <c r="K3298" s="375"/>
      <c r="L3298" s="375"/>
    </row>
    <row r="3299" spans="11:12" x14ac:dyDescent="0.4">
      <c r="K3299" s="375"/>
      <c r="L3299" s="375"/>
    </row>
    <row r="3300" spans="11:12" x14ac:dyDescent="0.4">
      <c r="K3300" s="375"/>
      <c r="L3300" s="375"/>
    </row>
    <row r="3301" spans="11:12" x14ac:dyDescent="0.4">
      <c r="K3301" s="375"/>
      <c r="L3301" s="375"/>
    </row>
    <row r="3302" spans="11:12" x14ac:dyDescent="0.4">
      <c r="K3302" s="375"/>
      <c r="L3302" s="375"/>
    </row>
    <row r="3303" spans="11:12" x14ac:dyDescent="0.4">
      <c r="K3303" s="375"/>
      <c r="L3303" s="375"/>
    </row>
    <row r="3304" spans="11:12" x14ac:dyDescent="0.4">
      <c r="K3304" s="375"/>
      <c r="L3304" s="375"/>
    </row>
    <row r="3305" spans="11:12" x14ac:dyDescent="0.4">
      <c r="K3305" s="375"/>
      <c r="L3305" s="375"/>
    </row>
    <row r="3306" spans="11:12" x14ac:dyDescent="0.4">
      <c r="K3306" s="375"/>
      <c r="L3306" s="375"/>
    </row>
    <row r="3307" spans="11:12" x14ac:dyDescent="0.4">
      <c r="K3307" s="375"/>
      <c r="L3307" s="375"/>
    </row>
    <row r="3308" spans="11:12" x14ac:dyDescent="0.4">
      <c r="K3308" s="375"/>
      <c r="L3308" s="375"/>
    </row>
    <row r="3309" spans="11:12" x14ac:dyDescent="0.4">
      <c r="K3309" s="375"/>
      <c r="L3309" s="375"/>
    </row>
    <row r="3310" spans="11:12" x14ac:dyDescent="0.4">
      <c r="K3310" s="375"/>
      <c r="L3310" s="375"/>
    </row>
    <row r="3311" spans="11:12" x14ac:dyDescent="0.4">
      <c r="K3311" s="375"/>
      <c r="L3311" s="375"/>
    </row>
    <row r="3312" spans="11:12" x14ac:dyDescent="0.4">
      <c r="K3312" s="375"/>
      <c r="L3312" s="375"/>
    </row>
    <row r="3313" spans="11:12" x14ac:dyDescent="0.4">
      <c r="K3313" s="375"/>
      <c r="L3313" s="375"/>
    </row>
    <row r="3314" spans="11:12" x14ac:dyDescent="0.4">
      <c r="K3314" s="375"/>
      <c r="L3314" s="375"/>
    </row>
    <row r="3315" spans="11:12" x14ac:dyDescent="0.4">
      <c r="K3315" s="375"/>
      <c r="L3315" s="375"/>
    </row>
    <row r="3316" spans="11:12" x14ac:dyDescent="0.4">
      <c r="K3316" s="375"/>
      <c r="L3316" s="375"/>
    </row>
    <row r="3317" spans="11:12" x14ac:dyDescent="0.4">
      <c r="K3317" s="375"/>
      <c r="L3317" s="375"/>
    </row>
    <row r="3318" spans="11:12" x14ac:dyDescent="0.4">
      <c r="K3318" s="375"/>
      <c r="L3318" s="375"/>
    </row>
    <row r="3319" spans="11:12" x14ac:dyDescent="0.4">
      <c r="K3319" s="375"/>
      <c r="L3319" s="375"/>
    </row>
    <row r="3320" spans="11:12" x14ac:dyDescent="0.4">
      <c r="K3320" s="375"/>
      <c r="L3320" s="375"/>
    </row>
    <row r="3321" spans="11:12" x14ac:dyDescent="0.4">
      <c r="K3321" s="375"/>
      <c r="L3321" s="375"/>
    </row>
    <row r="3322" spans="11:12" x14ac:dyDescent="0.4">
      <c r="K3322" s="375"/>
      <c r="L3322" s="375"/>
    </row>
    <row r="3323" spans="11:12" x14ac:dyDescent="0.4">
      <c r="K3323" s="375"/>
      <c r="L3323" s="375"/>
    </row>
    <row r="3324" spans="11:12" x14ac:dyDescent="0.4">
      <c r="K3324" s="375"/>
      <c r="L3324" s="375"/>
    </row>
    <row r="3325" spans="11:12" x14ac:dyDescent="0.4">
      <c r="K3325" s="375"/>
      <c r="L3325" s="375"/>
    </row>
    <row r="3326" spans="11:12" x14ac:dyDescent="0.4">
      <c r="K3326" s="375"/>
      <c r="L3326" s="375"/>
    </row>
    <row r="3327" spans="11:12" x14ac:dyDescent="0.4">
      <c r="K3327" s="375"/>
      <c r="L3327" s="375"/>
    </row>
    <row r="3328" spans="11:12" x14ac:dyDescent="0.4">
      <c r="K3328" s="375"/>
      <c r="L3328" s="375"/>
    </row>
    <row r="3329" spans="11:12" x14ac:dyDescent="0.4">
      <c r="K3329" s="375"/>
      <c r="L3329" s="375"/>
    </row>
    <row r="3330" spans="11:12" x14ac:dyDescent="0.4">
      <c r="K3330" s="375"/>
      <c r="L3330" s="375"/>
    </row>
    <row r="3331" spans="11:12" x14ac:dyDescent="0.4">
      <c r="K3331" s="375"/>
      <c r="L3331" s="375"/>
    </row>
    <row r="3332" spans="11:12" x14ac:dyDescent="0.4">
      <c r="K3332" s="375"/>
      <c r="L3332" s="375"/>
    </row>
    <row r="3333" spans="11:12" x14ac:dyDescent="0.4">
      <c r="K3333" s="375"/>
      <c r="L3333" s="375"/>
    </row>
    <row r="3334" spans="11:12" x14ac:dyDescent="0.4">
      <c r="K3334" s="375"/>
      <c r="L3334" s="375"/>
    </row>
    <row r="3335" spans="11:12" x14ac:dyDescent="0.4">
      <c r="K3335" s="375"/>
      <c r="L3335" s="375"/>
    </row>
    <row r="3336" spans="11:12" x14ac:dyDescent="0.4">
      <c r="K3336" s="375"/>
      <c r="L3336" s="375"/>
    </row>
    <row r="3337" spans="11:12" x14ac:dyDescent="0.4">
      <c r="K3337" s="375"/>
      <c r="L3337" s="375"/>
    </row>
    <row r="3338" spans="11:12" x14ac:dyDescent="0.4">
      <c r="K3338" s="375"/>
      <c r="L3338" s="375"/>
    </row>
    <row r="3339" spans="11:12" x14ac:dyDescent="0.4">
      <c r="K3339" s="375"/>
      <c r="L3339" s="375"/>
    </row>
    <row r="3340" spans="11:12" x14ac:dyDescent="0.4">
      <c r="K3340" s="375"/>
      <c r="L3340" s="375"/>
    </row>
    <row r="3341" spans="11:12" x14ac:dyDescent="0.4">
      <c r="K3341" s="375"/>
      <c r="L3341" s="375"/>
    </row>
    <row r="3342" spans="11:12" x14ac:dyDescent="0.4">
      <c r="K3342" s="375"/>
      <c r="L3342" s="375"/>
    </row>
    <row r="3343" spans="11:12" x14ac:dyDescent="0.4">
      <c r="K3343" s="375"/>
      <c r="L3343" s="375"/>
    </row>
    <row r="3344" spans="11:12" x14ac:dyDescent="0.4">
      <c r="K3344" s="375"/>
      <c r="L3344" s="375"/>
    </row>
    <row r="3345" spans="11:12" x14ac:dyDescent="0.4">
      <c r="K3345" s="375"/>
      <c r="L3345" s="375"/>
    </row>
    <row r="3346" spans="11:12" x14ac:dyDescent="0.4">
      <c r="K3346" s="375"/>
      <c r="L3346" s="375"/>
    </row>
    <row r="3347" spans="11:12" x14ac:dyDescent="0.4">
      <c r="K3347" s="375"/>
      <c r="L3347" s="375"/>
    </row>
    <row r="3348" spans="11:12" x14ac:dyDescent="0.4">
      <c r="K3348" s="375"/>
      <c r="L3348" s="375"/>
    </row>
    <row r="3349" spans="11:12" x14ac:dyDescent="0.4">
      <c r="K3349" s="375"/>
      <c r="L3349" s="375"/>
    </row>
    <row r="3350" spans="11:12" x14ac:dyDescent="0.4">
      <c r="K3350" s="375"/>
      <c r="L3350" s="375"/>
    </row>
    <row r="3351" spans="11:12" x14ac:dyDescent="0.4">
      <c r="K3351" s="375"/>
      <c r="L3351" s="375"/>
    </row>
    <row r="3352" spans="11:12" x14ac:dyDescent="0.4">
      <c r="K3352" s="375"/>
      <c r="L3352" s="375"/>
    </row>
    <row r="3353" spans="11:12" x14ac:dyDescent="0.4">
      <c r="K3353" s="375"/>
      <c r="L3353" s="375"/>
    </row>
    <row r="3354" spans="11:12" x14ac:dyDescent="0.4">
      <c r="K3354" s="375"/>
      <c r="L3354" s="375"/>
    </row>
    <row r="3355" spans="11:12" x14ac:dyDescent="0.4">
      <c r="K3355" s="375"/>
      <c r="L3355" s="375"/>
    </row>
    <row r="3356" spans="11:12" x14ac:dyDescent="0.4">
      <c r="K3356" s="375"/>
      <c r="L3356" s="375"/>
    </row>
    <row r="3357" spans="11:12" x14ac:dyDescent="0.4">
      <c r="K3357" s="375"/>
      <c r="L3357" s="375"/>
    </row>
    <row r="3358" spans="11:12" x14ac:dyDescent="0.4">
      <c r="K3358" s="375"/>
      <c r="L3358" s="375"/>
    </row>
    <row r="3359" spans="11:12" x14ac:dyDescent="0.4">
      <c r="K3359" s="375"/>
      <c r="L3359" s="375"/>
    </row>
    <row r="3360" spans="11:12" x14ac:dyDescent="0.4">
      <c r="K3360" s="375"/>
      <c r="L3360" s="375"/>
    </row>
    <row r="3361" spans="11:12" x14ac:dyDescent="0.4">
      <c r="K3361" s="375"/>
      <c r="L3361" s="375"/>
    </row>
    <row r="3362" spans="11:12" x14ac:dyDescent="0.4">
      <c r="K3362" s="375"/>
      <c r="L3362" s="375"/>
    </row>
    <row r="3363" spans="11:12" x14ac:dyDescent="0.4">
      <c r="K3363" s="375"/>
      <c r="L3363" s="375"/>
    </row>
    <row r="3364" spans="11:12" x14ac:dyDescent="0.4">
      <c r="K3364" s="375"/>
      <c r="L3364" s="375"/>
    </row>
    <row r="3365" spans="11:12" x14ac:dyDescent="0.4">
      <c r="K3365" s="375"/>
      <c r="L3365" s="375"/>
    </row>
    <row r="3366" spans="11:12" x14ac:dyDescent="0.4">
      <c r="K3366" s="375"/>
      <c r="L3366" s="375"/>
    </row>
    <row r="3367" spans="11:12" x14ac:dyDescent="0.4">
      <c r="K3367" s="375"/>
      <c r="L3367" s="375"/>
    </row>
    <row r="3368" spans="11:12" x14ac:dyDescent="0.4">
      <c r="K3368" s="375"/>
      <c r="L3368" s="375"/>
    </row>
    <row r="3369" spans="11:12" x14ac:dyDescent="0.4">
      <c r="K3369" s="375"/>
      <c r="L3369" s="375"/>
    </row>
    <row r="3370" spans="11:12" x14ac:dyDescent="0.4">
      <c r="K3370" s="375"/>
      <c r="L3370" s="375"/>
    </row>
    <row r="3371" spans="11:12" x14ac:dyDescent="0.4">
      <c r="K3371" s="375"/>
      <c r="L3371" s="375"/>
    </row>
    <row r="3372" spans="11:12" x14ac:dyDescent="0.4">
      <c r="K3372" s="375"/>
      <c r="L3372" s="375"/>
    </row>
    <row r="3373" spans="11:12" x14ac:dyDescent="0.4">
      <c r="K3373" s="375"/>
      <c r="L3373" s="375"/>
    </row>
    <row r="3374" spans="11:12" x14ac:dyDescent="0.4">
      <c r="K3374" s="375"/>
      <c r="L3374" s="375"/>
    </row>
    <row r="3375" spans="11:12" x14ac:dyDescent="0.4">
      <c r="K3375" s="375"/>
      <c r="L3375" s="375"/>
    </row>
    <row r="3376" spans="11:12" x14ac:dyDescent="0.4">
      <c r="K3376" s="375"/>
      <c r="L3376" s="375"/>
    </row>
    <row r="3377" spans="11:12" x14ac:dyDescent="0.4">
      <c r="K3377" s="375"/>
      <c r="L3377" s="375"/>
    </row>
    <row r="3378" spans="11:12" x14ac:dyDescent="0.4">
      <c r="K3378" s="375"/>
      <c r="L3378" s="375"/>
    </row>
    <row r="3379" spans="11:12" x14ac:dyDescent="0.4">
      <c r="K3379" s="375"/>
      <c r="L3379" s="375"/>
    </row>
    <row r="3380" spans="11:12" x14ac:dyDescent="0.4">
      <c r="K3380" s="375"/>
      <c r="L3380" s="375"/>
    </row>
    <row r="3381" spans="11:12" x14ac:dyDescent="0.4">
      <c r="K3381" s="375"/>
      <c r="L3381" s="375"/>
    </row>
    <row r="3382" spans="11:12" x14ac:dyDescent="0.4">
      <c r="K3382" s="375"/>
      <c r="L3382" s="375"/>
    </row>
    <row r="3383" spans="11:12" x14ac:dyDescent="0.4">
      <c r="K3383" s="375"/>
      <c r="L3383" s="375"/>
    </row>
    <row r="3384" spans="11:12" x14ac:dyDescent="0.4">
      <c r="K3384" s="375"/>
      <c r="L3384" s="375"/>
    </row>
    <row r="3385" spans="11:12" x14ac:dyDescent="0.4">
      <c r="K3385" s="375"/>
      <c r="L3385" s="375"/>
    </row>
    <row r="3386" spans="11:12" x14ac:dyDescent="0.4">
      <c r="K3386" s="375"/>
      <c r="L3386" s="375"/>
    </row>
    <row r="3387" spans="11:12" x14ac:dyDescent="0.4">
      <c r="K3387" s="375"/>
      <c r="L3387" s="375"/>
    </row>
    <row r="3388" spans="11:12" x14ac:dyDescent="0.4">
      <c r="K3388" s="375"/>
      <c r="L3388" s="375"/>
    </row>
    <row r="3389" spans="11:12" x14ac:dyDescent="0.4">
      <c r="K3389" s="375"/>
      <c r="L3389" s="375"/>
    </row>
    <row r="3390" spans="11:12" x14ac:dyDescent="0.4">
      <c r="K3390" s="375"/>
      <c r="L3390" s="375"/>
    </row>
    <row r="3391" spans="11:12" x14ac:dyDescent="0.4">
      <c r="K3391" s="375"/>
      <c r="L3391" s="375"/>
    </row>
    <row r="3392" spans="11:12" x14ac:dyDescent="0.4">
      <c r="K3392" s="375"/>
      <c r="L3392" s="375"/>
    </row>
    <row r="3393" spans="11:12" x14ac:dyDescent="0.4">
      <c r="K3393" s="375"/>
      <c r="L3393" s="375"/>
    </row>
    <row r="3394" spans="11:12" x14ac:dyDescent="0.4">
      <c r="K3394" s="375"/>
      <c r="L3394" s="375"/>
    </row>
    <row r="3395" spans="11:12" x14ac:dyDescent="0.4">
      <c r="K3395" s="375"/>
      <c r="L3395" s="375"/>
    </row>
    <row r="3396" spans="11:12" x14ac:dyDescent="0.4">
      <c r="K3396" s="375"/>
      <c r="L3396" s="375"/>
    </row>
    <row r="3397" spans="11:12" x14ac:dyDescent="0.4">
      <c r="K3397" s="375"/>
      <c r="L3397" s="375"/>
    </row>
    <row r="3398" spans="11:12" x14ac:dyDescent="0.4">
      <c r="K3398" s="375"/>
      <c r="L3398" s="375"/>
    </row>
    <row r="3399" spans="11:12" x14ac:dyDescent="0.4">
      <c r="K3399" s="375"/>
      <c r="L3399" s="375"/>
    </row>
    <row r="3400" spans="11:12" x14ac:dyDescent="0.4">
      <c r="K3400" s="375"/>
      <c r="L3400" s="375"/>
    </row>
    <row r="3401" spans="11:12" x14ac:dyDescent="0.4">
      <c r="K3401" s="375"/>
      <c r="L3401" s="375"/>
    </row>
    <row r="3402" spans="11:12" x14ac:dyDescent="0.4">
      <c r="K3402" s="375"/>
      <c r="L3402" s="375"/>
    </row>
    <row r="3403" spans="11:12" x14ac:dyDescent="0.4">
      <c r="K3403" s="375"/>
      <c r="L3403" s="375"/>
    </row>
    <row r="3404" spans="11:12" x14ac:dyDescent="0.4">
      <c r="K3404" s="375"/>
      <c r="L3404" s="375"/>
    </row>
    <row r="3405" spans="11:12" x14ac:dyDescent="0.4">
      <c r="K3405" s="375"/>
      <c r="L3405" s="375"/>
    </row>
    <row r="3406" spans="11:12" x14ac:dyDescent="0.4">
      <c r="K3406" s="375"/>
      <c r="L3406" s="375"/>
    </row>
    <row r="3407" spans="11:12" x14ac:dyDescent="0.4">
      <c r="K3407" s="375"/>
      <c r="L3407" s="375"/>
    </row>
    <row r="3408" spans="11:12" x14ac:dyDescent="0.4">
      <c r="K3408" s="375"/>
      <c r="L3408" s="375"/>
    </row>
    <row r="3409" spans="11:12" x14ac:dyDescent="0.4">
      <c r="K3409" s="375"/>
      <c r="L3409" s="375"/>
    </row>
    <row r="3410" spans="11:12" x14ac:dyDescent="0.4">
      <c r="K3410" s="375"/>
      <c r="L3410" s="375"/>
    </row>
    <row r="3411" spans="11:12" x14ac:dyDescent="0.4">
      <c r="K3411" s="375"/>
      <c r="L3411" s="375"/>
    </row>
    <row r="3412" spans="11:12" x14ac:dyDescent="0.4">
      <c r="K3412" s="375"/>
      <c r="L3412" s="375"/>
    </row>
    <row r="3413" spans="11:12" x14ac:dyDescent="0.4">
      <c r="K3413" s="375"/>
      <c r="L3413" s="375"/>
    </row>
    <row r="3414" spans="11:12" x14ac:dyDescent="0.4">
      <c r="K3414" s="375"/>
      <c r="L3414" s="375"/>
    </row>
    <row r="3415" spans="11:12" x14ac:dyDescent="0.4">
      <c r="K3415" s="375"/>
      <c r="L3415" s="375"/>
    </row>
    <row r="3416" spans="11:12" x14ac:dyDescent="0.4">
      <c r="K3416" s="375"/>
      <c r="L3416" s="375"/>
    </row>
    <row r="3417" spans="11:12" x14ac:dyDescent="0.4">
      <c r="K3417" s="375"/>
      <c r="L3417" s="375"/>
    </row>
    <row r="3418" spans="11:12" x14ac:dyDescent="0.4">
      <c r="K3418" s="375"/>
      <c r="L3418" s="375"/>
    </row>
    <row r="3419" spans="11:12" x14ac:dyDescent="0.4">
      <c r="K3419" s="375"/>
      <c r="L3419" s="375"/>
    </row>
    <row r="3420" spans="11:12" x14ac:dyDescent="0.4">
      <c r="K3420" s="375"/>
      <c r="L3420" s="375"/>
    </row>
    <row r="3421" spans="11:12" x14ac:dyDescent="0.4">
      <c r="K3421" s="375"/>
      <c r="L3421" s="375"/>
    </row>
    <row r="3422" spans="11:12" x14ac:dyDescent="0.4">
      <c r="K3422" s="375"/>
      <c r="L3422" s="375"/>
    </row>
    <row r="3423" spans="11:12" x14ac:dyDescent="0.4">
      <c r="K3423" s="375"/>
      <c r="L3423" s="375"/>
    </row>
    <row r="3424" spans="11:12" x14ac:dyDescent="0.4">
      <c r="K3424" s="375"/>
      <c r="L3424" s="375"/>
    </row>
    <row r="3425" spans="11:12" x14ac:dyDescent="0.4">
      <c r="K3425" s="375"/>
      <c r="L3425" s="375"/>
    </row>
    <row r="3426" spans="11:12" x14ac:dyDescent="0.4">
      <c r="K3426" s="375"/>
      <c r="L3426" s="375"/>
    </row>
    <row r="3427" spans="11:12" x14ac:dyDescent="0.4">
      <c r="K3427" s="375"/>
      <c r="L3427" s="375"/>
    </row>
    <row r="3428" spans="11:12" x14ac:dyDescent="0.4">
      <c r="K3428" s="375"/>
      <c r="L3428" s="375"/>
    </row>
    <row r="3429" spans="11:12" x14ac:dyDescent="0.4">
      <c r="K3429" s="375"/>
      <c r="L3429" s="375"/>
    </row>
    <row r="3430" spans="11:12" x14ac:dyDescent="0.4">
      <c r="K3430" s="375"/>
      <c r="L3430" s="375"/>
    </row>
    <row r="3431" spans="11:12" x14ac:dyDescent="0.4">
      <c r="K3431" s="375"/>
      <c r="L3431" s="375"/>
    </row>
    <row r="3432" spans="11:12" x14ac:dyDescent="0.4">
      <c r="K3432" s="375"/>
      <c r="L3432" s="375"/>
    </row>
    <row r="3433" spans="11:12" x14ac:dyDescent="0.4">
      <c r="K3433" s="375"/>
      <c r="L3433" s="375"/>
    </row>
    <row r="3434" spans="11:12" x14ac:dyDescent="0.4">
      <c r="K3434" s="375"/>
      <c r="L3434" s="375"/>
    </row>
    <row r="3435" spans="11:12" x14ac:dyDescent="0.4">
      <c r="K3435" s="375"/>
      <c r="L3435" s="375"/>
    </row>
    <row r="3436" spans="11:12" x14ac:dyDescent="0.4">
      <c r="K3436" s="375"/>
      <c r="L3436" s="375"/>
    </row>
    <row r="3437" spans="11:12" x14ac:dyDescent="0.4">
      <c r="K3437" s="375"/>
      <c r="L3437" s="375"/>
    </row>
    <row r="3438" spans="11:12" x14ac:dyDescent="0.4">
      <c r="K3438" s="375"/>
      <c r="L3438" s="375"/>
    </row>
    <row r="3439" spans="11:12" x14ac:dyDescent="0.4">
      <c r="K3439" s="375"/>
      <c r="L3439" s="375"/>
    </row>
    <row r="3440" spans="11:12" x14ac:dyDescent="0.4">
      <c r="K3440" s="375"/>
      <c r="L3440" s="375"/>
    </row>
    <row r="3441" spans="11:12" x14ac:dyDescent="0.4">
      <c r="K3441" s="375"/>
      <c r="L3441" s="375"/>
    </row>
    <row r="3442" spans="11:12" x14ac:dyDescent="0.4">
      <c r="K3442" s="375"/>
      <c r="L3442" s="375"/>
    </row>
    <row r="3443" spans="11:12" x14ac:dyDescent="0.4">
      <c r="K3443" s="375"/>
      <c r="L3443" s="375"/>
    </row>
    <row r="3444" spans="11:12" x14ac:dyDescent="0.4">
      <c r="K3444" s="375"/>
      <c r="L3444" s="375"/>
    </row>
    <row r="3445" spans="11:12" x14ac:dyDescent="0.4">
      <c r="K3445" s="375"/>
      <c r="L3445" s="375"/>
    </row>
    <row r="3446" spans="11:12" x14ac:dyDescent="0.4">
      <c r="K3446" s="375"/>
      <c r="L3446" s="375"/>
    </row>
    <row r="3447" spans="11:12" x14ac:dyDescent="0.4">
      <c r="K3447" s="375"/>
      <c r="L3447" s="375"/>
    </row>
    <row r="3448" spans="11:12" x14ac:dyDescent="0.4">
      <c r="K3448" s="375"/>
      <c r="L3448" s="375"/>
    </row>
    <row r="3449" spans="11:12" x14ac:dyDescent="0.4">
      <c r="K3449" s="375"/>
      <c r="L3449" s="375"/>
    </row>
    <row r="3450" spans="11:12" x14ac:dyDescent="0.4">
      <c r="K3450" s="378"/>
      <c r="L3450" s="378"/>
    </row>
    <row r="3451" spans="11:12" x14ac:dyDescent="0.4">
      <c r="K3451" s="378"/>
      <c r="L3451" s="378"/>
    </row>
  </sheetData>
  <sortState ref="A2:N3451">
    <sortCondition ref="J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5"/>
  <sheetViews>
    <sheetView workbookViewId="0">
      <selection sqref="A1:I1048576"/>
    </sheetView>
  </sheetViews>
  <sheetFormatPr defaultRowHeight="14.6" x14ac:dyDescent="0.4"/>
  <cols>
    <col min="2" max="2" width="9.15234375" customWidth="1"/>
  </cols>
  <sheetData>
    <row r="1" spans="1:13" x14ac:dyDescent="0.4">
      <c r="A1" s="757" t="s">
        <v>1020</v>
      </c>
      <c r="B1" s="757" t="s">
        <v>417</v>
      </c>
      <c r="C1" s="757" t="s">
        <v>1021</v>
      </c>
      <c r="D1" s="757" t="s">
        <v>386</v>
      </c>
      <c r="E1" s="757" t="s">
        <v>380</v>
      </c>
      <c r="F1" s="757" t="s">
        <v>476</v>
      </c>
      <c r="G1" s="757" t="s">
        <v>1022</v>
      </c>
      <c r="H1" s="757" t="s">
        <v>377</v>
      </c>
      <c r="I1" s="757" t="s">
        <v>378</v>
      </c>
      <c r="J1" s="757" t="s">
        <v>382</v>
      </c>
    </row>
    <row r="2" spans="1:13" x14ac:dyDescent="0.4">
      <c r="A2" s="375" t="s">
        <v>263</v>
      </c>
      <c r="B2" s="375" t="s">
        <v>405</v>
      </c>
      <c r="C2" s="375" t="s">
        <v>387</v>
      </c>
      <c r="D2" s="375">
        <v>1.2683406728920099E-6</v>
      </c>
      <c r="E2" s="375" t="s">
        <v>1023</v>
      </c>
      <c r="F2" s="375" t="s">
        <v>477</v>
      </c>
      <c r="G2" s="375" t="s">
        <v>1024</v>
      </c>
      <c r="H2" s="375" t="s">
        <v>475</v>
      </c>
      <c r="I2" s="375" t="s">
        <v>700</v>
      </c>
      <c r="J2" s="375" t="s">
        <v>422</v>
      </c>
      <c r="M2" s="862"/>
    </row>
    <row r="3" spans="1:13" x14ac:dyDescent="0.4">
      <c r="A3" s="375" t="s">
        <v>263</v>
      </c>
      <c r="B3" s="375" t="s">
        <v>405</v>
      </c>
      <c r="C3" s="375" t="s">
        <v>388</v>
      </c>
      <c r="D3" s="375">
        <v>3.1614043004705826E-6</v>
      </c>
      <c r="E3" s="375" t="s">
        <v>1023</v>
      </c>
      <c r="F3" s="375" t="s">
        <v>477</v>
      </c>
      <c r="G3" s="375" t="s">
        <v>1024</v>
      </c>
      <c r="H3" s="375" t="s">
        <v>475</v>
      </c>
      <c r="I3" s="375" t="s">
        <v>700</v>
      </c>
      <c r="J3" s="375" t="s">
        <v>422</v>
      </c>
      <c r="M3" s="862"/>
    </row>
    <row r="4" spans="1:13" x14ac:dyDescent="0.4">
      <c r="A4" s="375" t="s">
        <v>263</v>
      </c>
      <c r="B4" s="375" t="s">
        <v>405</v>
      </c>
      <c r="C4" s="375" t="s">
        <v>389</v>
      </c>
      <c r="D4" s="375">
        <v>3.0328341799089502E-6</v>
      </c>
      <c r="E4" s="375" t="s">
        <v>1023</v>
      </c>
      <c r="F4" s="375" t="s">
        <v>477</v>
      </c>
      <c r="G4" s="375" t="s">
        <v>1024</v>
      </c>
      <c r="H4" s="375" t="s">
        <v>475</v>
      </c>
      <c r="I4" s="375" t="s">
        <v>700</v>
      </c>
      <c r="J4" s="375" t="s">
        <v>422</v>
      </c>
      <c r="M4" s="862"/>
    </row>
    <row r="5" spans="1:13" x14ac:dyDescent="0.4">
      <c r="A5" s="375" t="s">
        <v>263</v>
      </c>
      <c r="B5" s="375" t="s">
        <v>405</v>
      </c>
      <c r="C5" s="375" t="s">
        <v>390</v>
      </c>
      <c r="D5" s="375">
        <v>1.1705692804280466E-6</v>
      </c>
      <c r="E5" s="375" t="s">
        <v>1023</v>
      </c>
      <c r="F5" s="375" t="s">
        <v>477</v>
      </c>
      <c r="G5" s="375" t="s">
        <v>1024</v>
      </c>
      <c r="H5" s="375" t="s">
        <v>475</v>
      </c>
      <c r="I5" s="375" t="s">
        <v>700</v>
      </c>
      <c r="J5" s="375" t="s">
        <v>422</v>
      </c>
      <c r="M5" s="862"/>
    </row>
    <row r="6" spans="1:13" x14ac:dyDescent="0.4">
      <c r="A6" s="375" t="s">
        <v>263</v>
      </c>
      <c r="B6" s="375" t="s">
        <v>405</v>
      </c>
      <c r="C6" s="375" t="s">
        <v>391</v>
      </c>
      <c r="D6" s="375">
        <v>4.4566022681411773E-7</v>
      </c>
      <c r="E6" s="375" t="s">
        <v>1023</v>
      </c>
      <c r="F6" s="375" t="s">
        <v>477</v>
      </c>
      <c r="G6" s="375" t="s">
        <v>1024</v>
      </c>
      <c r="H6" s="375" t="s">
        <v>475</v>
      </c>
      <c r="I6" s="375" t="s">
        <v>700</v>
      </c>
      <c r="J6" s="375" t="s">
        <v>422</v>
      </c>
      <c r="M6" s="862"/>
    </row>
    <row r="7" spans="1:13" x14ac:dyDescent="0.4">
      <c r="A7" s="375" t="s">
        <v>263</v>
      </c>
      <c r="B7" s="375" t="s">
        <v>405</v>
      </c>
      <c r="C7" s="375" t="s">
        <v>392</v>
      </c>
      <c r="D7" s="375">
        <v>1.4085422949822156E-6</v>
      </c>
      <c r="E7" s="375" t="s">
        <v>1023</v>
      </c>
      <c r="F7" s="375" t="s">
        <v>477</v>
      </c>
      <c r="G7" s="375" t="s">
        <v>1024</v>
      </c>
      <c r="H7" s="375" t="s">
        <v>475</v>
      </c>
      <c r="I7" s="375" t="s">
        <v>700</v>
      </c>
      <c r="J7" s="375" t="s">
        <v>422</v>
      </c>
      <c r="M7" s="862"/>
    </row>
    <row r="8" spans="1:13" x14ac:dyDescent="0.4">
      <c r="A8" s="375" t="s">
        <v>263</v>
      </c>
      <c r="B8" s="375" t="s">
        <v>405</v>
      </c>
      <c r="C8" s="375" t="s">
        <v>393</v>
      </c>
      <c r="D8" s="375">
        <v>2.1676408521644826E-8</v>
      </c>
      <c r="E8" s="375" t="s">
        <v>1023</v>
      </c>
      <c r="F8" s="375" t="s">
        <v>477</v>
      </c>
      <c r="G8" s="375" t="s">
        <v>1024</v>
      </c>
      <c r="H8" s="375" t="s">
        <v>475</v>
      </c>
      <c r="I8" s="375" t="s">
        <v>700</v>
      </c>
      <c r="J8" s="375" t="s">
        <v>422</v>
      </c>
      <c r="M8" s="862"/>
    </row>
    <row r="9" spans="1:13" x14ac:dyDescent="0.4">
      <c r="A9" s="375" t="s">
        <v>263</v>
      </c>
      <c r="B9" s="375" t="s">
        <v>405</v>
      </c>
      <c r="C9" s="375" t="s">
        <v>394</v>
      </c>
      <c r="D9" s="375">
        <v>4.8898758165142601E-8</v>
      </c>
      <c r="E9" s="375" t="s">
        <v>1023</v>
      </c>
      <c r="F9" s="375" t="s">
        <v>477</v>
      </c>
      <c r="G9" s="375" t="s">
        <v>1024</v>
      </c>
      <c r="H9" s="375" t="s">
        <v>475</v>
      </c>
      <c r="I9" s="375" t="s">
        <v>700</v>
      </c>
      <c r="J9" s="375" t="s">
        <v>422</v>
      </c>
      <c r="M9" s="862"/>
    </row>
    <row r="10" spans="1:13" x14ac:dyDescent="0.4">
      <c r="A10" s="375" t="s">
        <v>263</v>
      </c>
      <c r="B10" s="375" t="s">
        <v>405</v>
      </c>
      <c r="C10" s="375" t="s">
        <v>395</v>
      </c>
      <c r="D10" s="375">
        <v>1.7474164496500925E-6</v>
      </c>
      <c r="E10" s="375" t="s">
        <v>1023</v>
      </c>
      <c r="F10" s="375" t="s">
        <v>477</v>
      </c>
      <c r="G10" s="375" t="s">
        <v>1024</v>
      </c>
      <c r="H10" s="375" t="s">
        <v>475</v>
      </c>
      <c r="I10" s="375" t="s">
        <v>700</v>
      </c>
      <c r="J10" s="375" t="s">
        <v>422</v>
      </c>
      <c r="M10" s="862"/>
    </row>
    <row r="11" spans="1:13" x14ac:dyDescent="0.4">
      <c r="A11" s="375" t="s">
        <v>263</v>
      </c>
      <c r="B11" s="375" t="s">
        <v>405</v>
      </c>
      <c r="C11" s="375" t="s">
        <v>396</v>
      </c>
      <c r="D11" s="375">
        <v>1.9622617265644782E-8</v>
      </c>
      <c r="E11" s="375" t="s">
        <v>1023</v>
      </c>
      <c r="F11" s="375" t="s">
        <v>477</v>
      </c>
      <c r="G11" s="375" t="s">
        <v>1024</v>
      </c>
      <c r="H11" s="375" t="s">
        <v>475</v>
      </c>
      <c r="I11" s="375" t="s">
        <v>700</v>
      </c>
      <c r="J11" s="375" t="s">
        <v>422</v>
      </c>
      <c r="M11" s="862"/>
    </row>
    <row r="12" spans="1:13" x14ac:dyDescent="0.4">
      <c r="A12" s="375" t="s">
        <v>263</v>
      </c>
      <c r="B12" s="375" t="s">
        <v>405</v>
      </c>
      <c r="C12" s="375" t="s">
        <v>1025</v>
      </c>
      <c r="D12" s="375">
        <v>2.0868972919258328E-3</v>
      </c>
      <c r="E12" s="375" t="s">
        <v>1023</v>
      </c>
      <c r="F12" s="375" t="s">
        <v>477</v>
      </c>
      <c r="G12" s="375" t="s">
        <v>1024</v>
      </c>
      <c r="H12" s="375" t="s">
        <v>475</v>
      </c>
      <c r="I12" s="375" t="s">
        <v>700</v>
      </c>
      <c r="J12" s="375" t="s">
        <v>422</v>
      </c>
      <c r="M12" s="862"/>
    </row>
    <row r="13" spans="1:13" x14ac:dyDescent="0.4">
      <c r="A13" s="375" t="s">
        <v>263</v>
      </c>
      <c r="B13" s="375" t="s">
        <v>59</v>
      </c>
      <c r="C13" s="375" t="s">
        <v>387</v>
      </c>
      <c r="D13" s="375">
        <v>1.2680135585010397E-6</v>
      </c>
      <c r="E13" s="375" t="s">
        <v>1023</v>
      </c>
      <c r="F13" s="375" t="s">
        <v>477</v>
      </c>
      <c r="G13" s="375" t="s">
        <v>1024</v>
      </c>
      <c r="H13" s="375" t="s">
        <v>475</v>
      </c>
      <c r="I13" s="375" t="s">
        <v>733</v>
      </c>
      <c r="J13" s="375" t="s">
        <v>422</v>
      </c>
      <c r="M13" s="862"/>
    </row>
    <row r="14" spans="1:13" x14ac:dyDescent="0.4">
      <c r="A14" s="375" t="s">
        <v>263</v>
      </c>
      <c r="B14" s="375" t="s">
        <v>59</v>
      </c>
      <c r="C14" s="375" t="s">
        <v>388</v>
      </c>
      <c r="D14" s="375">
        <v>3.155163008566518E-6</v>
      </c>
      <c r="E14" s="375" t="s">
        <v>1023</v>
      </c>
      <c r="F14" s="375" t="s">
        <v>477</v>
      </c>
      <c r="G14" s="375" t="s">
        <v>1024</v>
      </c>
      <c r="H14" s="375" t="s">
        <v>475</v>
      </c>
      <c r="I14" s="375" t="s">
        <v>733</v>
      </c>
      <c r="J14" s="375" t="s">
        <v>422</v>
      </c>
      <c r="M14" s="862"/>
    </row>
    <row r="15" spans="1:13" x14ac:dyDescent="0.4">
      <c r="A15" s="375" t="s">
        <v>263</v>
      </c>
      <c r="B15" s="375" t="s">
        <v>59</v>
      </c>
      <c r="C15" s="375" t="s">
        <v>389</v>
      </c>
      <c r="D15" s="375">
        <v>3.005686387359979E-6</v>
      </c>
      <c r="E15" s="375" t="s">
        <v>1023</v>
      </c>
      <c r="F15" s="375" t="s">
        <v>477</v>
      </c>
      <c r="G15" s="375" t="s">
        <v>1024</v>
      </c>
      <c r="H15" s="375" t="s">
        <v>475</v>
      </c>
      <c r="I15" s="375" t="s">
        <v>733</v>
      </c>
      <c r="J15" s="375" t="s">
        <v>422</v>
      </c>
      <c r="M15" s="862"/>
    </row>
    <row r="16" spans="1:13" x14ac:dyDescent="0.4">
      <c r="A16" s="375" t="s">
        <v>263</v>
      </c>
      <c r="B16" s="375" t="s">
        <v>59</v>
      </c>
      <c r="C16" s="375" t="s">
        <v>390</v>
      </c>
      <c r="D16" s="375">
        <v>1.1404687288099767E-6</v>
      </c>
      <c r="E16" s="375" t="s">
        <v>1023</v>
      </c>
      <c r="F16" s="375" t="s">
        <v>477</v>
      </c>
      <c r="G16" s="375" t="s">
        <v>1024</v>
      </c>
      <c r="H16" s="375" t="s">
        <v>475</v>
      </c>
      <c r="I16" s="375" t="s">
        <v>733</v>
      </c>
      <c r="J16" s="375" t="s">
        <v>422</v>
      </c>
      <c r="M16" s="862"/>
    </row>
    <row r="17" spans="1:13" x14ac:dyDescent="0.4">
      <c r="A17" s="375" t="s">
        <v>263</v>
      </c>
      <c r="B17" s="375" t="s">
        <v>59</v>
      </c>
      <c r="C17" s="375" t="s">
        <v>391</v>
      </c>
      <c r="D17" s="375">
        <v>4.3696125271320085E-7</v>
      </c>
      <c r="E17" s="375" t="s">
        <v>1023</v>
      </c>
      <c r="F17" s="375" t="s">
        <v>477</v>
      </c>
      <c r="G17" s="375" t="s">
        <v>1024</v>
      </c>
      <c r="H17" s="375" t="s">
        <v>475</v>
      </c>
      <c r="I17" s="375" t="s">
        <v>733</v>
      </c>
      <c r="J17" s="375" t="s">
        <v>422</v>
      </c>
      <c r="M17" s="862"/>
    </row>
    <row r="18" spans="1:13" x14ac:dyDescent="0.4">
      <c r="A18" s="375" t="s">
        <v>263</v>
      </c>
      <c r="B18" s="375" t="s">
        <v>59</v>
      </c>
      <c r="C18" s="375" t="s">
        <v>392</v>
      </c>
      <c r="D18" s="375">
        <v>1.4087754925127726E-6</v>
      </c>
      <c r="E18" s="375" t="s">
        <v>1023</v>
      </c>
      <c r="F18" s="375" t="s">
        <v>477</v>
      </c>
      <c r="G18" s="375" t="s">
        <v>1024</v>
      </c>
      <c r="H18" s="375" t="s">
        <v>475</v>
      </c>
      <c r="I18" s="375" t="s">
        <v>733</v>
      </c>
      <c r="J18" s="375" t="s">
        <v>422</v>
      </c>
      <c r="M18" s="862"/>
    </row>
    <row r="19" spans="1:13" x14ac:dyDescent="0.4">
      <c r="A19" s="375" t="s">
        <v>263</v>
      </c>
      <c r="B19" s="375" t="s">
        <v>59</v>
      </c>
      <c r="C19" s="375" t="s">
        <v>393</v>
      </c>
      <c r="D19" s="375">
        <v>2.1303042355193915E-8</v>
      </c>
      <c r="E19" s="375" t="s">
        <v>1023</v>
      </c>
      <c r="F19" s="375" t="s">
        <v>477</v>
      </c>
      <c r="G19" s="375" t="s">
        <v>1024</v>
      </c>
      <c r="H19" s="375" t="s">
        <v>475</v>
      </c>
      <c r="I19" s="375" t="s">
        <v>733</v>
      </c>
      <c r="J19" s="375" t="s">
        <v>422</v>
      </c>
      <c r="M19" s="862"/>
    </row>
    <row r="20" spans="1:13" x14ac:dyDescent="0.4">
      <c r="A20" s="375" t="s">
        <v>263</v>
      </c>
      <c r="B20" s="375" t="s">
        <v>59</v>
      </c>
      <c r="C20" s="375" t="s">
        <v>394</v>
      </c>
      <c r="D20" s="375">
        <v>4.809260576642091E-8</v>
      </c>
      <c r="E20" s="375" t="s">
        <v>1023</v>
      </c>
      <c r="F20" s="375" t="s">
        <v>477</v>
      </c>
      <c r="G20" s="375" t="s">
        <v>1024</v>
      </c>
      <c r="H20" s="375" t="s">
        <v>475</v>
      </c>
      <c r="I20" s="375" t="s">
        <v>733</v>
      </c>
      <c r="J20" s="375" t="s">
        <v>422</v>
      </c>
      <c r="M20" s="862"/>
    </row>
    <row r="21" spans="1:13" x14ac:dyDescent="0.4">
      <c r="A21" s="375" t="s">
        <v>263</v>
      </c>
      <c r="B21" s="375" t="s">
        <v>59</v>
      </c>
      <c r="C21" s="375" t="s">
        <v>395</v>
      </c>
      <c r="D21" s="375">
        <v>1.7452844375481212E-6</v>
      </c>
      <c r="E21" s="375" t="s">
        <v>1023</v>
      </c>
      <c r="F21" s="375" t="s">
        <v>477</v>
      </c>
      <c r="G21" s="375" t="s">
        <v>1024</v>
      </c>
      <c r="H21" s="375" t="s">
        <v>475</v>
      </c>
      <c r="I21" s="375" t="s">
        <v>733</v>
      </c>
      <c r="J21" s="375" t="s">
        <v>422</v>
      </c>
      <c r="M21" s="862"/>
    </row>
    <row r="22" spans="1:13" x14ac:dyDescent="0.4">
      <c r="A22" s="375" t="s">
        <v>263</v>
      </c>
      <c r="B22" s="375" t="s">
        <v>59</v>
      </c>
      <c r="C22" s="375" t="s">
        <v>396</v>
      </c>
      <c r="D22" s="375">
        <v>1.9627827789619651E-8</v>
      </c>
      <c r="E22" s="375" t="s">
        <v>1023</v>
      </c>
      <c r="F22" s="375" t="s">
        <v>477</v>
      </c>
      <c r="G22" s="375" t="s">
        <v>1024</v>
      </c>
      <c r="H22" s="375" t="s">
        <v>475</v>
      </c>
      <c r="I22" s="375" t="s">
        <v>733</v>
      </c>
      <c r="J22" s="375" t="s">
        <v>422</v>
      </c>
      <c r="M22" s="862"/>
    </row>
    <row r="23" spans="1:13" x14ac:dyDescent="0.4">
      <c r="A23" s="375" t="s">
        <v>263</v>
      </c>
      <c r="B23" s="375" t="s">
        <v>59</v>
      </c>
      <c r="C23" s="375" t="s">
        <v>1025</v>
      </c>
      <c r="D23" s="375">
        <v>2.0847250578783392E-3</v>
      </c>
      <c r="E23" s="375" t="s">
        <v>1023</v>
      </c>
      <c r="F23" s="375" t="s">
        <v>477</v>
      </c>
      <c r="G23" s="375" t="s">
        <v>1024</v>
      </c>
      <c r="H23" s="375" t="s">
        <v>475</v>
      </c>
      <c r="I23" s="375" t="s">
        <v>733</v>
      </c>
      <c r="J23" s="375" t="s">
        <v>422</v>
      </c>
      <c r="M23" s="862"/>
    </row>
    <row r="24" spans="1:13" x14ac:dyDescent="0.4">
      <c r="A24" s="375" t="s">
        <v>263</v>
      </c>
      <c r="B24" s="375" t="s">
        <v>60</v>
      </c>
      <c r="C24" s="375" t="s">
        <v>387</v>
      </c>
      <c r="D24" s="375">
        <v>1.2687085646710779E-6</v>
      </c>
      <c r="E24" s="375" t="s">
        <v>1023</v>
      </c>
      <c r="F24" s="375" t="s">
        <v>477</v>
      </c>
      <c r="G24" s="375" t="s">
        <v>1024</v>
      </c>
      <c r="H24" s="375" t="s">
        <v>475</v>
      </c>
      <c r="I24" s="375" t="s">
        <v>766</v>
      </c>
      <c r="J24" s="375" t="s">
        <v>422</v>
      </c>
      <c r="M24" s="862"/>
    </row>
    <row r="25" spans="1:13" x14ac:dyDescent="0.4">
      <c r="A25" s="375" t="s">
        <v>263</v>
      </c>
      <c r="B25" s="375" t="s">
        <v>60</v>
      </c>
      <c r="C25" s="375" t="s">
        <v>388</v>
      </c>
      <c r="D25" s="375">
        <v>3.1590594962121614E-6</v>
      </c>
      <c r="E25" s="375" t="s">
        <v>1023</v>
      </c>
      <c r="F25" s="375" t="s">
        <v>477</v>
      </c>
      <c r="G25" s="375" t="s">
        <v>1024</v>
      </c>
      <c r="H25" s="375" t="s">
        <v>475</v>
      </c>
      <c r="I25" s="375" t="s">
        <v>766</v>
      </c>
      <c r="J25" s="375" t="s">
        <v>422</v>
      </c>
      <c r="M25" s="862"/>
    </row>
    <row r="26" spans="1:13" x14ac:dyDescent="0.4">
      <c r="A26" s="375" t="s">
        <v>263</v>
      </c>
      <c r="B26" s="375" t="s">
        <v>60</v>
      </c>
      <c r="C26" s="375" t="s">
        <v>389</v>
      </c>
      <c r="D26" s="375">
        <v>3.049464810929577E-6</v>
      </c>
      <c r="E26" s="375" t="s">
        <v>1023</v>
      </c>
      <c r="F26" s="375" t="s">
        <v>477</v>
      </c>
      <c r="G26" s="375" t="s">
        <v>1024</v>
      </c>
      <c r="H26" s="375" t="s">
        <v>475</v>
      </c>
      <c r="I26" s="375" t="s">
        <v>766</v>
      </c>
      <c r="J26" s="375" t="s">
        <v>422</v>
      </c>
      <c r="M26" s="862"/>
    </row>
    <row r="27" spans="1:13" x14ac:dyDescent="0.4">
      <c r="A27" s="375" t="s">
        <v>263</v>
      </c>
      <c r="B27" s="375" t="s">
        <v>60</v>
      </c>
      <c r="C27" s="375" t="s">
        <v>390</v>
      </c>
      <c r="D27" s="375">
        <v>1.1471172360637124E-6</v>
      </c>
      <c r="E27" s="375" t="s">
        <v>1023</v>
      </c>
      <c r="F27" s="375" t="s">
        <v>477</v>
      </c>
      <c r="G27" s="375" t="s">
        <v>1024</v>
      </c>
      <c r="H27" s="375" t="s">
        <v>475</v>
      </c>
      <c r="I27" s="375" t="s">
        <v>766</v>
      </c>
      <c r="J27" s="375" t="s">
        <v>422</v>
      </c>
      <c r="M27" s="862"/>
    </row>
    <row r="28" spans="1:13" x14ac:dyDescent="0.4">
      <c r="A28" s="375" t="s">
        <v>263</v>
      </c>
      <c r="B28" s="375" t="s">
        <v>60</v>
      </c>
      <c r="C28" s="375" t="s">
        <v>391</v>
      </c>
      <c r="D28" s="375">
        <v>4.4209617453337031E-7</v>
      </c>
      <c r="E28" s="375" t="s">
        <v>1023</v>
      </c>
      <c r="F28" s="375" t="s">
        <v>477</v>
      </c>
      <c r="G28" s="375" t="s">
        <v>1024</v>
      </c>
      <c r="H28" s="375" t="s">
        <v>475</v>
      </c>
      <c r="I28" s="375" t="s">
        <v>766</v>
      </c>
      <c r="J28" s="375" t="s">
        <v>422</v>
      </c>
      <c r="M28" s="862"/>
    </row>
    <row r="29" spans="1:13" x14ac:dyDescent="0.4">
      <c r="A29" s="375" t="s">
        <v>263</v>
      </c>
      <c r="B29" s="375" t="s">
        <v>60</v>
      </c>
      <c r="C29" s="375" t="s">
        <v>392</v>
      </c>
      <c r="D29" s="375">
        <v>1.4502098263614812E-6</v>
      </c>
      <c r="E29" s="375" t="s">
        <v>1023</v>
      </c>
      <c r="F29" s="375" t="s">
        <v>477</v>
      </c>
      <c r="G29" s="375" t="s">
        <v>1024</v>
      </c>
      <c r="H29" s="375" t="s">
        <v>475</v>
      </c>
      <c r="I29" s="375" t="s">
        <v>766</v>
      </c>
      <c r="J29" s="375" t="s">
        <v>422</v>
      </c>
      <c r="M29" s="862"/>
    </row>
    <row r="30" spans="1:13" x14ac:dyDescent="0.4">
      <c r="A30" s="375" t="s">
        <v>263</v>
      </c>
      <c r="B30" s="375" t="s">
        <v>60</v>
      </c>
      <c r="C30" s="375" t="s">
        <v>393</v>
      </c>
      <c r="D30" s="375">
        <v>2.1790231928536697E-8</v>
      </c>
      <c r="E30" s="375" t="s">
        <v>1023</v>
      </c>
      <c r="F30" s="375" t="s">
        <v>477</v>
      </c>
      <c r="G30" s="375" t="s">
        <v>1024</v>
      </c>
      <c r="H30" s="375" t="s">
        <v>475</v>
      </c>
      <c r="I30" s="375" t="s">
        <v>766</v>
      </c>
      <c r="J30" s="375" t="s">
        <v>422</v>
      </c>
      <c r="M30" s="862"/>
    </row>
    <row r="31" spans="1:13" x14ac:dyDescent="0.4">
      <c r="A31" s="375" t="s">
        <v>263</v>
      </c>
      <c r="B31" s="375" t="s">
        <v>60</v>
      </c>
      <c r="C31" s="375" t="s">
        <v>394</v>
      </c>
      <c r="D31" s="375">
        <v>4.8858839347976374E-8</v>
      </c>
      <c r="E31" s="375" t="s">
        <v>1023</v>
      </c>
      <c r="F31" s="375" t="s">
        <v>477</v>
      </c>
      <c r="G31" s="375" t="s">
        <v>1024</v>
      </c>
      <c r="H31" s="375" t="s">
        <v>475</v>
      </c>
      <c r="I31" s="375" t="s">
        <v>766</v>
      </c>
      <c r="J31" s="375" t="s">
        <v>422</v>
      </c>
      <c r="M31" s="862"/>
    </row>
    <row r="32" spans="1:13" x14ac:dyDescent="0.4">
      <c r="A32" s="375" t="s">
        <v>263</v>
      </c>
      <c r="B32" s="375" t="s">
        <v>60</v>
      </c>
      <c r="C32" s="375" t="s">
        <v>395</v>
      </c>
      <c r="D32" s="375">
        <v>1.7407940650298326E-6</v>
      </c>
      <c r="E32" s="375" t="s">
        <v>1023</v>
      </c>
      <c r="F32" s="375" t="s">
        <v>477</v>
      </c>
      <c r="G32" s="375" t="s">
        <v>1024</v>
      </c>
      <c r="H32" s="375" t="s">
        <v>475</v>
      </c>
      <c r="I32" s="375" t="s">
        <v>766</v>
      </c>
      <c r="J32" s="375" t="s">
        <v>422</v>
      </c>
      <c r="M32" s="862"/>
    </row>
    <row r="33" spans="1:13" x14ac:dyDescent="0.4">
      <c r="A33" s="375" t="s">
        <v>263</v>
      </c>
      <c r="B33" s="375" t="s">
        <v>60</v>
      </c>
      <c r="C33" s="375" t="s">
        <v>396</v>
      </c>
      <c r="D33" s="375">
        <v>1.9732973037395737E-8</v>
      </c>
      <c r="E33" s="375" t="s">
        <v>1023</v>
      </c>
      <c r="F33" s="375" t="s">
        <v>477</v>
      </c>
      <c r="G33" s="375" t="s">
        <v>1024</v>
      </c>
      <c r="H33" s="375" t="s">
        <v>475</v>
      </c>
      <c r="I33" s="375" t="s">
        <v>766</v>
      </c>
      <c r="J33" s="375" t="s">
        <v>422</v>
      </c>
      <c r="M33" s="862"/>
    </row>
    <row r="34" spans="1:13" x14ac:dyDescent="0.4">
      <c r="A34" s="375" t="s">
        <v>263</v>
      </c>
      <c r="B34" s="375" t="s">
        <v>60</v>
      </c>
      <c r="C34" s="375" t="s">
        <v>1025</v>
      </c>
      <c r="D34" s="375">
        <v>2.0978051687310616E-3</v>
      </c>
      <c r="E34" s="375" t="s">
        <v>1023</v>
      </c>
      <c r="F34" s="375" t="s">
        <v>477</v>
      </c>
      <c r="G34" s="375" t="s">
        <v>1024</v>
      </c>
      <c r="H34" s="375" t="s">
        <v>475</v>
      </c>
      <c r="I34" s="375" t="s">
        <v>766</v>
      </c>
      <c r="J34" s="375" t="s">
        <v>422</v>
      </c>
      <c r="M34" s="862"/>
    </row>
    <row r="35" spans="1:13" x14ac:dyDescent="0.4">
      <c r="A35" s="375" t="s">
        <v>263</v>
      </c>
      <c r="B35" s="375" t="s">
        <v>61</v>
      </c>
      <c r="C35" s="375" t="s">
        <v>387</v>
      </c>
      <c r="D35" s="375">
        <v>1.2680801671137613E-6</v>
      </c>
      <c r="E35" s="375" t="s">
        <v>1023</v>
      </c>
      <c r="F35" s="375" t="s">
        <v>477</v>
      </c>
      <c r="G35" s="375" t="s">
        <v>1024</v>
      </c>
      <c r="H35" s="375" t="s">
        <v>475</v>
      </c>
      <c r="I35" s="375" t="s">
        <v>798</v>
      </c>
      <c r="J35" s="375" t="s">
        <v>422</v>
      </c>
      <c r="M35" s="862"/>
    </row>
    <row r="36" spans="1:13" x14ac:dyDescent="0.4">
      <c r="A36" s="375" t="s">
        <v>263</v>
      </c>
      <c r="B36" s="375" t="s">
        <v>61</v>
      </c>
      <c r="C36" s="375" t="s">
        <v>388</v>
      </c>
      <c r="D36" s="375">
        <v>3.1531108526925688E-6</v>
      </c>
      <c r="E36" s="375" t="s">
        <v>1023</v>
      </c>
      <c r="F36" s="375" t="s">
        <v>477</v>
      </c>
      <c r="G36" s="375" t="s">
        <v>1024</v>
      </c>
      <c r="H36" s="375" t="s">
        <v>475</v>
      </c>
      <c r="I36" s="375" t="s">
        <v>798</v>
      </c>
      <c r="J36" s="375" t="s">
        <v>422</v>
      </c>
      <c r="M36" s="862"/>
    </row>
    <row r="37" spans="1:13" x14ac:dyDescent="0.4">
      <c r="A37" s="375" t="s">
        <v>263</v>
      </c>
      <c r="B37" s="375" t="s">
        <v>61</v>
      </c>
      <c r="C37" s="375" t="s">
        <v>389</v>
      </c>
      <c r="D37" s="375">
        <v>3.0181546047421277E-6</v>
      </c>
      <c r="E37" s="375" t="s">
        <v>1023</v>
      </c>
      <c r="F37" s="375" t="s">
        <v>477</v>
      </c>
      <c r="G37" s="375" t="s">
        <v>1024</v>
      </c>
      <c r="H37" s="375" t="s">
        <v>475</v>
      </c>
      <c r="I37" s="375" t="s">
        <v>798</v>
      </c>
      <c r="J37" s="375" t="s">
        <v>422</v>
      </c>
      <c r="M37" s="862"/>
    </row>
    <row r="38" spans="1:13" x14ac:dyDescent="0.4">
      <c r="A38" s="375" t="s">
        <v>263</v>
      </c>
      <c r="B38" s="375" t="s">
        <v>61</v>
      </c>
      <c r="C38" s="375" t="s">
        <v>390</v>
      </c>
      <c r="D38" s="375">
        <v>1.1422792134540028E-6</v>
      </c>
      <c r="E38" s="375" t="s">
        <v>1023</v>
      </c>
      <c r="F38" s="375" t="s">
        <v>477</v>
      </c>
      <c r="G38" s="375" t="s">
        <v>1024</v>
      </c>
      <c r="H38" s="375" t="s">
        <v>475</v>
      </c>
      <c r="I38" s="375" t="s">
        <v>798</v>
      </c>
      <c r="J38" s="375" t="s">
        <v>422</v>
      </c>
      <c r="M38" s="862"/>
    </row>
    <row r="39" spans="1:13" x14ac:dyDescent="0.4">
      <c r="A39" s="375" t="s">
        <v>263</v>
      </c>
      <c r="B39" s="375" t="s">
        <v>61</v>
      </c>
      <c r="C39" s="375" t="s">
        <v>391</v>
      </c>
      <c r="D39" s="375">
        <v>4.3805263770013596E-7</v>
      </c>
      <c r="E39" s="375" t="s">
        <v>1023</v>
      </c>
      <c r="F39" s="375" t="s">
        <v>477</v>
      </c>
      <c r="G39" s="375" t="s">
        <v>1024</v>
      </c>
      <c r="H39" s="375" t="s">
        <v>475</v>
      </c>
      <c r="I39" s="375" t="s">
        <v>798</v>
      </c>
      <c r="J39" s="375" t="s">
        <v>422</v>
      </c>
      <c r="M39" s="862"/>
    </row>
    <row r="40" spans="1:13" x14ac:dyDescent="0.4">
      <c r="A40" s="375" t="s">
        <v>263</v>
      </c>
      <c r="B40" s="375" t="s">
        <v>61</v>
      </c>
      <c r="C40" s="375" t="s">
        <v>392</v>
      </c>
      <c r="D40" s="375">
        <v>1.4487678909934563E-6</v>
      </c>
      <c r="E40" s="375" t="s">
        <v>1023</v>
      </c>
      <c r="F40" s="375" t="s">
        <v>477</v>
      </c>
      <c r="G40" s="375" t="s">
        <v>1024</v>
      </c>
      <c r="H40" s="375" t="s">
        <v>475</v>
      </c>
      <c r="I40" s="375" t="s">
        <v>798</v>
      </c>
      <c r="J40" s="375" t="s">
        <v>422</v>
      </c>
      <c r="M40" s="862"/>
    </row>
    <row r="41" spans="1:13" x14ac:dyDescent="0.4">
      <c r="A41" s="375" t="s">
        <v>263</v>
      </c>
      <c r="B41" s="375" t="s">
        <v>61</v>
      </c>
      <c r="C41" s="375" t="s">
        <v>393</v>
      </c>
      <c r="D41" s="375">
        <v>2.1344424918996485E-8</v>
      </c>
      <c r="E41" s="375" t="s">
        <v>1023</v>
      </c>
      <c r="F41" s="375" t="s">
        <v>477</v>
      </c>
      <c r="G41" s="375" t="s">
        <v>1024</v>
      </c>
      <c r="H41" s="375" t="s">
        <v>475</v>
      </c>
      <c r="I41" s="375" t="s">
        <v>798</v>
      </c>
      <c r="J41" s="375" t="s">
        <v>422</v>
      </c>
      <c r="M41" s="862"/>
    </row>
    <row r="42" spans="1:13" x14ac:dyDescent="0.4">
      <c r="A42" s="375" t="s">
        <v>263</v>
      </c>
      <c r="B42" s="375" t="s">
        <v>61</v>
      </c>
      <c r="C42" s="375" t="s">
        <v>394</v>
      </c>
      <c r="D42" s="375">
        <v>4.8180116023094826E-8</v>
      </c>
      <c r="E42" s="375" t="s">
        <v>1023</v>
      </c>
      <c r="F42" s="375" t="s">
        <v>477</v>
      </c>
      <c r="G42" s="375" t="s">
        <v>1024</v>
      </c>
      <c r="H42" s="375" t="s">
        <v>475</v>
      </c>
      <c r="I42" s="375" t="s">
        <v>798</v>
      </c>
      <c r="J42" s="375" t="s">
        <v>422</v>
      </c>
      <c r="M42" s="862"/>
    </row>
    <row r="43" spans="1:13" x14ac:dyDescent="0.4">
      <c r="A43" s="375" t="s">
        <v>263</v>
      </c>
      <c r="B43" s="375" t="s">
        <v>61</v>
      </c>
      <c r="C43" s="375" t="s">
        <v>395</v>
      </c>
      <c r="D43" s="375">
        <v>1.7356200342465465E-6</v>
      </c>
      <c r="E43" s="375" t="s">
        <v>1023</v>
      </c>
      <c r="F43" s="375" t="s">
        <v>477</v>
      </c>
      <c r="G43" s="375" t="s">
        <v>1024</v>
      </c>
      <c r="H43" s="375" t="s">
        <v>475</v>
      </c>
      <c r="I43" s="375" t="s">
        <v>798</v>
      </c>
      <c r="J43" s="375" t="s">
        <v>422</v>
      </c>
      <c r="M43" s="862"/>
    </row>
    <row r="44" spans="1:13" x14ac:dyDescent="0.4">
      <c r="A44" s="375" t="s">
        <v>263</v>
      </c>
      <c r="B44" s="375" t="s">
        <v>61</v>
      </c>
      <c r="C44" s="375" t="s">
        <v>396</v>
      </c>
      <c r="D44" s="375">
        <v>1.9677434756619897E-8</v>
      </c>
      <c r="E44" s="375" t="s">
        <v>1023</v>
      </c>
      <c r="F44" s="375" t="s">
        <v>477</v>
      </c>
      <c r="G44" s="375" t="s">
        <v>1024</v>
      </c>
      <c r="H44" s="375" t="s">
        <v>475</v>
      </c>
      <c r="I44" s="375" t="s">
        <v>798</v>
      </c>
      <c r="J44" s="375" t="s">
        <v>422</v>
      </c>
      <c r="M44" s="862"/>
    </row>
    <row r="45" spans="1:13" x14ac:dyDescent="0.4">
      <c r="A45" s="375" t="s">
        <v>263</v>
      </c>
      <c r="B45" s="375" t="s">
        <v>61</v>
      </c>
      <c r="C45" s="375" t="s">
        <v>1025</v>
      </c>
      <c r="D45" s="375">
        <v>2.0869644258237562E-3</v>
      </c>
      <c r="E45" s="375" t="s">
        <v>1023</v>
      </c>
      <c r="F45" s="375" t="s">
        <v>477</v>
      </c>
      <c r="G45" s="375" t="s">
        <v>1024</v>
      </c>
      <c r="H45" s="375" t="s">
        <v>475</v>
      </c>
      <c r="I45" s="375" t="s">
        <v>798</v>
      </c>
      <c r="J45" s="375" t="s">
        <v>422</v>
      </c>
      <c r="M45" s="862"/>
    </row>
    <row r="46" spans="1:13" x14ac:dyDescent="0.4">
      <c r="A46" s="375" t="s">
        <v>263</v>
      </c>
      <c r="B46" s="375" t="s">
        <v>62</v>
      </c>
      <c r="C46" s="375" t="s">
        <v>387</v>
      </c>
      <c r="D46" s="375">
        <v>1.2673492177546897E-6</v>
      </c>
      <c r="E46" s="375" t="s">
        <v>1023</v>
      </c>
      <c r="F46" s="375" t="s">
        <v>477</v>
      </c>
      <c r="G46" s="375" t="s">
        <v>1024</v>
      </c>
      <c r="H46" s="375" t="s">
        <v>475</v>
      </c>
      <c r="I46" s="375" t="s">
        <v>830</v>
      </c>
      <c r="J46" s="375" t="s">
        <v>422</v>
      </c>
      <c r="M46" s="862"/>
    </row>
    <row r="47" spans="1:13" x14ac:dyDescent="0.4">
      <c r="A47" s="375" t="s">
        <v>263</v>
      </c>
      <c r="B47" s="375" t="s">
        <v>62</v>
      </c>
      <c r="C47" s="375" t="s">
        <v>388</v>
      </c>
      <c r="D47" s="375">
        <v>3.1549347073542905E-6</v>
      </c>
      <c r="E47" s="375" t="s">
        <v>1023</v>
      </c>
      <c r="F47" s="375" t="s">
        <v>477</v>
      </c>
      <c r="G47" s="375" t="s">
        <v>1024</v>
      </c>
      <c r="H47" s="375" t="s">
        <v>475</v>
      </c>
      <c r="I47" s="375" t="s">
        <v>830</v>
      </c>
      <c r="J47" s="375" t="s">
        <v>422</v>
      </c>
      <c r="M47" s="862"/>
    </row>
    <row r="48" spans="1:13" x14ac:dyDescent="0.4">
      <c r="A48" s="375" t="s">
        <v>263</v>
      </c>
      <c r="B48" s="375" t="s">
        <v>62</v>
      </c>
      <c r="C48" s="375" t="s">
        <v>389</v>
      </c>
      <c r="D48" s="375">
        <v>2.9960947456115615E-6</v>
      </c>
      <c r="E48" s="375" t="s">
        <v>1023</v>
      </c>
      <c r="F48" s="375" t="s">
        <v>477</v>
      </c>
      <c r="G48" s="375" t="s">
        <v>1024</v>
      </c>
      <c r="H48" s="375" t="s">
        <v>475</v>
      </c>
      <c r="I48" s="375" t="s">
        <v>830</v>
      </c>
      <c r="J48" s="375" t="s">
        <v>422</v>
      </c>
      <c r="M48" s="862"/>
    </row>
    <row r="49" spans="1:13" x14ac:dyDescent="0.4">
      <c r="A49" s="375" t="s">
        <v>263</v>
      </c>
      <c r="B49" s="375" t="s">
        <v>62</v>
      </c>
      <c r="C49" s="375" t="s">
        <v>390</v>
      </c>
      <c r="D49" s="375">
        <v>1.1399869831845882E-6</v>
      </c>
      <c r="E49" s="375" t="s">
        <v>1023</v>
      </c>
      <c r="F49" s="375" t="s">
        <v>477</v>
      </c>
      <c r="G49" s="375" t="s">
        <v>1024</v>
      </c>
      <c r="H49" s="375" t="s">
        <v>475</v>
      </c>
      <c r="I49" s="375" t="s">
        <v>830</v>
      </c>
      <c r="J49" s="375" t="s">
        <v>422</v>
      </c>
      <c r="M49" s="862"/>
    </row>
    <row r="50" spans="1:13" x14ac:dyDescent="0.4">
      <c r="A50" s="375" t="s">
        <v>263</v>
      </c>
      <c r="B50" s="375" t="s">
        <v>62</v>
      </c>
      <c r="C50" s="375" t="s">
        <v>391</v>
      </c>
      <c r="D50" s="375">
        <v>4.3698797986613754E-7</v>
      </c>
      <c r="E50" s="375" t="s">
        <v>1023</v>
      </c>
      <c r="F50" s="375" t="s">
        <v>477</v>
      </c>
      <c r="G50" s="375" t="s">
        <v>1024</v>
      </c>
      <c r="H50" s="375" t="s">
        <v>475</v>
      </c>
      <c r="I50" s="375" t="s">
        <v>830</v>
      </c>
      <c r="J50" s="375" t="s">
        <v>422</v>
      </c>
      <c r="M50" s="862"/>
    </row>
    <row r="51" spans="1:13" x14ac:dyDescent="0.4">
      <c r="A51" s="375" t="s">
        <v>263</v>
      </c>
      <c r="B51" s="375" t="s">
        <v>62</v>
      </c>
      <c r="C51" s="375" t="s">
        <v>392</v>
      </c>
      <c r="D51" s="375">
        <v>1.3975174237133395E-6</v>
      </c>
      <c r="E51" s="375" t="s">
        <v>1023</v>
      </c>
      <c r="F51" s="375" t="s">
        <v>477</v>
      </c>
      <c r="G51" s="375" t="s">
        <v>1024</v>
      </c>
      <c r="H51" s="375" t="s">
        <v>475</v>
      </c>
      <c r="I51" s="375" t="s">
        <v>830</v>
      </c>
      <c r="J51" s="375" t="s">
        <v>422</v>
      </c>
      <c r="M51" s="862"/>
    </row>
    <row r="52" spans="1:13" x14ac:dyDescent="0.4">
      <c r="A52" s="375" t="s">
        <v>263</v>
      </c>
      <c r="B52" s="375" t="s">
        <v>62</v>
      </c>
      <c r="C52" s="375" t="s">
        <v>393</v>
      </c>
      <c r="D52" s="375">
        <v>2.1377984060116207E-8</v>
      </c>
      <c r="E52" s="375" t="s">
        <v>1023</v>
      </c>
      <c r="F52" s="375" t="s">
        <v>477</v>
      </c>
      <c r="G52" s="375" t="s">
        <v>1024</v>
      </c>
      <c r="H52" s="375" t="s">
        <v>475</v>
      </c>
      <c r="I52" s="375" t="s">
        <v>830</v>
      </c>
      <c r="J52" s="375" t="s">
        <v>422</v>
      </c>
      <c r="M52" s="862"/>
    </row>
    <row r="53" spans="1:13" x14ac:dyDescent="0.4">
      <c r="A53" s="375" t="s">
        <v>263</v>
      </c>
      <c r="B53" s="375" t="s">
        <v>62</v>
      </c>
      <c r="C53" s="375" t="s">
        <v>394</v>
      </c>
      <c r="D53" s="375">
        <v>4.8275548522766656E-8</v>
      </c>
      <c r="E53" s="375" t="s">
        <v>1023</v>
      </c>
      <c r="F53" s="375" t="s">
        <v>477</v>
      </c>
      <c r="G53" s="375" t="s">
        <v>1024</v>
      </c>
      <c r="H53" s="375" t="s">
        <v>475</v>
      </c>
      <c r="I53" s="375" t="s">
        <v>830</v>
      </c>
      <c r="J53" s="375" t="s">
        <v>422</v>
      </c>
      <c r="M53" s="862"/>
    </row>
    <row r="54" spans="1:13" x14ac:dyDescent="0.4">
      <c r="A54" s="375" t="s">
        <v>263</v>
      </c>
      <c r="B54" s="375" t="s">
        <v>62</v>
      </c>
      <c r="C54" s="375" t="s">
        <v>395</v>
      </c>
      <c r="D54" s="375">
        <v>1.7279354069419202E-6</v>
      </c>
      <c r="E54" s="375" t="s">
        <v>1023</v>
      </c>
      <c r="F54" s="375" t="s">
        <v>477</v>
      </c>
      <c r="G54" s="375" t="s">
        <v>1024</v>
      </c>
      <c r="H54" s="375" t="s">
        <v>475</v>
      </c>
      <c r="I54" s="375" t="s">
        <v>830</v>
      </c>
      <c r="J54" s="375" t="s">
        <v>422</v>
      </c>
      <c r="M54" s="862"/>
    </row>
    <row r="55" spans="1:13" x14ac:dyDescent="0.4">
      <c r="A55" s="375" t="s">
        <v>263</v>
      </c>
      <c r="B55" s="375" t="s">
        <v>62</v>
      </c>
      <c r="C55" s="375" t="s">
        <v>396</v>
      </c>
      <c r="D55" s="375">
        <v>1.9521524559445404E-8</v>
      </c>
      <c r="E55" s="375" t="s">
        <v>1023</v>
      </c>
      <c r="F55" s="375" t="s">
        <v>477</v>
      </c>
      <c r="G55" s="375" t="s">
        <v>1024</v>
      </c>
      <c r="H55" s="375" t="s">
        <v>475</v>
      </c>
      <c r="I55" s="375" t="s">
        <v>830</v>
      </c>
      <c r="J55" s="375" t="s">
        <v>422</v>
      </c>
      <c r="M55" s="862"/>
    </row>
    <row r="56" spans="1:13" x14ac:dyDescent="0.4">
      <c r="A56" s="375" t="s">
        <v>263</v>
      </c>
      <c r="B56" s="375" t="s">
        <v>62</v>
      </c>
      <c r="C56" s="375" t="s">
        <v>1025</v>
      </c>
      <c r="D56" s="375">
        <v>2.0764920275920802E-3</v>
      </c>
      <c r="E56" s="375" t="s">
        <v>1023</v>
      </c>
      <c r="F56" s="375" t="s">
        <v>477</v>
      </c>
      <c r="G56" s="375" t="s">
        <v>1024</v>
      </c>
      <c r="H56" s="375" t="s">
        <v>475</v>
      </c>
      <c r="I56" s="375" t="s">
        <v>830</v>
      </c>
      <c r="J56" s="375" t="s">
        <v>422</v>
      </c>
      <c r="M56" s="862"/>
    </row>
    <row r="57" spans="1:13" x14ac:dyDescent="0.4">
      <c r="A57" s="375" t="s">
        <v>263</v>
      </c>
      <c r="B57" s="375" t="s">
        <v>63</v>
      </c>
      <c r="C57" s="375" t="s">
        <v>387</v>
      </c>
      <c r="D57" s="375">
        <v>1.2680066569563938E-6</v>
      </c>
      <c r="E57" s="375" t="s">
        <v>1023</v>
      </c>
      <c r="F57" s="375" t="s">
        <v>477</v>
      </c>
      <c r="G57" s="375" t="s">
        <v>1024</v>
      </c>
      <c r="H57" s="375" t="s">
        <v>475</v>
      </c>
      <c r="I57" s="375" t="s">
        <v>862</v>
      </c>
      <c r="J57" s="375" t="s">
        <v>422</v>
      </c>
      <c r="M57" s="862"/>
    </row>
    <row r="58" spans="1:13" x14ac:dyDescent="0.4">
      <c r="A58" s="375" t="s">
        <v>263</v>
      </c>
      <c r="B58" s="375" t="s">
        <v>63</v>
      </c>
      <c r="C58" s="375" t="s">
        <v>388</v>
      </c>
      <c r="D58" s="375">
        <v>3.1526533882875463E-6</v>
      </c>
      <c r="E58" s="375" t="s">
        <v>1023</v>
      </c>
      <c r="F58" s="375" t="s">
        <v>477</v>
      </c>
      <c r="G58" s="375" t="s">
        <v>1024</v>
      </c>
      <c r="H58" s="375" t="s">
        <v>475</v>
      </c>
      <c r="I58" s="375" t="s">
        <v>862</v>
      </c>
      <c r="J58" s="375" t="s">
        <v>422</v>
      </c>
      <c r="M58" s="862"/>
    </row>
    <row r="59" spans="1:13" x14ac:dyDescent="0.4">
      <c r="A59" s="375" t="s">
        <v>263</v>
      </c>
      <c r="B59" s="375" t="s">
        <v>63</v>
      </c>
      <c r="C59" s="375" t="s">
        <v>389</v>
      </c>
      <c r="D59" s="375">
        <v>3.0111534367012215E-6</v>
      </c>
      <c r="E59" s="375" t="s">
        <v>1023</v>
      </c>
      <c r="F59" s="375" t="s">
        <v>477</v>
      </c>
      <c r="G59" s="375" t="s">
        <v>1024</v>
      </c>
      <c r="H59" s="375" t="s">
        <v>475</v>
      </c>
      <c r="I59" s="375" t="s">
        <v>862</v>
      </c>
      <c r="J59" s="375" t="s">
        <v>422</v>
      </c>
      <c r="M59" s="862"/>
    </row>
    <row r="60" spans="1:13" x14ac:dyDescent="0.4">
      <c r="A60" s="375" t="s">
        <v>263</v>
      </c>
      <c r="B60" s="375" t="s">
        <v>63</v>
      </c>
      <c r="C60" s="375" t="s">
        <v>390</v>
      </c>
      <c r="D60" s="375">
        <v>1.1445527442072485E-6</v>
      </c>
      <c r="E60" s="375" t="s">
        <v>1023</v>
      </c>
      <c r="F60" s="375" t="s">
        <v>477</v>
      </c>
      <c r="G60" s="375" t="s">
        <v>1024</v>
      </c>
      <c r="H60" s="375" t="s">
        <v>475</v>
      </c>
      <c r="I60" s="375" t="s">
        <v>862</v>
      </c>
      <c r="J60" s="375" t="s">
        <v>422</v>
      </c>
      <c r="M60" s="862"/>
    </row>
    <row r="61" spans="1:13" x14ac:dyDescent="0.4">
      <c r="A61" s="375" t="s">
        <v>263</v>
      </c>
      <c r="B61" s="375" t="s">
        <v>63</v>
      </c>
      <c r="C61" s="375" t="s">
        <v>391</v>
      </c>
      <c r="D61" s="375">
        <v>4.3937544906371828E-7</v>
      </c>
      <c r="E61" s="375" t="s">
        <v>1023</v>
      </c>
      <c r="F61" s="375" t="s">
        <v>477</v>
      </c>
      <c r="G61" s="375" t="s">
        <v>1024</v>
      </c>
      <c r="H61" s="375" t="s">
        <v>475</v>
      </c>
      <c r="I61" s="375" t="s">
        <v>862</v>
      </c>
      <c r="J61" s="375" t="s">
        <v>422</v>
      </c>
      <c r="M61" s="862"/>
    </row>
    <row r="62" spans="1:13" x14ac:dyDescent="0.4">
      <c r="A62" s="375" t="s">
        <v>263</v>
      </c>
      <c r="B62" s="375" t="s">
        <v>63</v>
      </c>
      <c r="C62" s="375" t="s">
        <v>392</v>
      </c>
      <c r="D62" s="375">
        <v>1.4492063477046428E-6</v>
      </c>
      <c r="E62" s="375" t="s">
        <v>1023</v>
      </c>
      <c r="F62" s="375" t="s">
        <v>477</v>
      </c>
      <c r="G62" s="375" t="s">
        <v>1024</v>
      </c>
      <c r="H62" s="375" t="s">
        <v>475</v>
      </c>
      <c r="I62" s="375" t="s">
        <v>862</v>
      </c>
      <c r="J62" s="375" t="s">
        <v>422</v>
      </c>
      <c r="M62" s="862"/>
    </row>
    <row r="63" spans="1:13" x14ac:dyDescent="0.4">
      <c r="A63" s="375" t="s">
        <v>263</v>
      </c>
      <c r="B63" s="375" t="s">
        <v>63</v>
      </c>
      <c r="C63" s="375" t="s">
        <v>393</v>
      </c>
      <c r="D63" s="375">
        <v>2.1385977492833448E-8</v>
      </c>
      <c r="E63" s="375" t="s">
        <v>1023</v>
      </c>
      <c r="F63" s="375" t="s">
        <v>477</v>
      </c>
      <c r="G63" s="375" t="s">
        <v>1024</v>
      </c>
      <c r="H63" s="375" t="s">
        <v>475</v>
      </c>
      <c r="I63" s="375" t="s">
        <v>862</v>
      </c>
      <c r="J63" s="375" t="s">
        <v>422</v>
      </c>
      <c r="M63" s="862"/>
    </row>
    <row r="64" spans="1:13" x14ac:dyDescent="0.4">
      <c r="A64" s="375" t="s">
        <v>263</v>
      </c>
      <c r="B64" s="375" t="s">
        <v>63</v>
      </c>
      <c r="C64" s="375" t="s">
        <v>394</v>
      </c>
      <c r="D64" s="375">
        <v>4.8249088121117796E-8</v>
      </c>
      <c r="E64" s="375" t="s">
        <v>1023</v>
      </c>
      <c r="F64" s="375" t="s">
        <v>477</v>
      </c>
      <c r="G64" s="375" t="s">
        <v>1024</v>
      </c>
      <c r="H64" s="375" t="s">
        <v>475</v>
      </c>
      <c r="I64" s="375" t="s">
        <v>862</v>
      </c>
      <c r="J64" s="375" t="s">
        <v>422</v>
      </c>
      <c r="M64" s="862"/>
    </row>
    <row r="65" spans="1:13" x14ac:dyDescent="0.4">
      <c r="A65" s="375" t="s">
        <v>263</v>
      </c>
      <c r="B65" s="375" t="s">
        <v>63</v>
      </c>
      <c r="C65" s="375" t="s">
        <v>395</v>
      </c>
      <c r="D65" s="375">
        <v>1.7378139165299597E-6</v>
      </c>
      <c r="E65" s="375" t="s">
        <v>1023</v>
      </c>
      <c r="F65" s="375" t="s">
        <v>477</v>
      </c>
      <c r="G65" s="375" t="s">
        <v>1024</v>
      </c>
      <c r="H65" s="375" t="s">
        <v>475</v>
      </c>
      <c r="I65" s="375" t="s">
        <v>862</v>
      </c>
      <c r="J65" s="375" t="s">
        <v>422</v>
      </c>
      <c r="M65" s="862"/>
    </row>
    <row r="66" spans="1:13" x14ac:dyDescent="0.4">
      <c r="A66" s="375" t="s">
        <v>263</v>
      </c>
      <c r="B66" s="375" t="s">
        <v>63</v>
      </c>
      <c r="C66" s="375" t="s">
        <v>396</v>
      </c>
      <c r="D66" s="375">
        <v>1.9639944601717711E-8</v>
      </c>
      <c r="E66" s="375" t="s">
        <v>1023</v>
      </c>
      <c r="F66" s="375" t="s">
        <v>477</v>
      </c>
      <c r="G66" s="375" t="s">
        <v>1024</v>
      </c>
      <c r="H66" s="375" t="s">
        <v>475</v>
      </c>
      <c r="I66" s="375" t="s">
        <v>862</v>
      </c>
      <c r="J66" s="375" t="s">
        <v>422</v>
      </c>
      <c r="M66" s="862"/>
    </row>
    <row r="67" spans="1:13" x14ac:dyDescent="0.4">
      <c r="A67" s="375" t="s">
        <v>263</v>
      </c>
      <c r="B67" s="375" t="s">
        <v>63</v>
      </c>
      <c r="C67" s="375" t="s">
        <v>1025</v>
      </c>
      <c r="D67" s="375">
        <v>2.0860135279613147E-3</v>
      </c>
      <c r="E67" s="375" t="s">
        <v>1023</v>
      </c>
      <c r="F67" s="375" t="s">
        <v>477</v>
      </c>
      <c r="G67" s="375" t="s">
        <v>1024</v>
      </c>
      <c r="H67" s="375" t="s">
        <v>475</v>
      </c>
      <c r="I67" s="375" t="s">
        <v>862</v>
      </c>
      <c r="J67" s="375" t="s">
        <v>422</v>
      </c>
      <c r="M67" s="862"/>
    </row>
    <row r="68" spans="1:13" x14ac:dyDescent="0.4">
      <c r="A68" s="375" t="s">
        <v>263</v>
      </c>
      <c r="B68" s="375" t="s">
        <v>64</v>
      </c>
      <c r="C68" s="375" t="s">
        <v>387</v>
      </c>
      <c r="D68" s="375">
        <v>1.2678901925527654E-6</v>
      </c>
      <c r="E68" s="375" t="s">
        <v>1023</v>
      </c>
      <c r="F68" s="375" t="s">
        <v>477</v>
      </c>
      <c r="G68" s="375" t="s">
        <v>1024</v>
      </c>
      <c r="H68" s="375" t="s">
        <v>475</v>
      </c>
      <c r="I68" s="375" t="s">
        <v>894</v>
      </c>
      <c r="J68" s="375" t="s">
        <v>422</v>
      </c>
      <c r="M68" s="862"/>
    </row>
    <row r="69" spans="1:13" x14ac:dyDescent="0.4">
      <c r="A69" s="375" t="s">
        <v>263</v>
      </c>
      <c r="B69" s="375" t="s">
        <v>64</v>
      </c>
      <c r="C69" s="375" t="s">
        <v>388</v>
      </c>
      <c r="D69" s="375">
        <v>3.1540211915023749E-6</v>
      </c>
      <c r="E69" s="375" t="s">
        <v>1023</v>
      </c>
      <c r="F69" s="375" t="s">
        <v>477</v>
      </c>
      <c r="G69" s="375" t="s">
        <v>1024</v>
      </c>
      <c r="H69" s="375" t="s">
        <v>475</v>
      </c>
      <c r="I69" s="375" t="s">
        <v>894</v>
      </c>
      <c r="J69" s="375" t="s">
        <v>422</v>
      </c>
      <c r="M69" s="862"/>
    </row>
    <row r="70" spans="1:13" x14ac:dyDescent="0.4">
      <c r="A70" s="375" t="s">
        <v>263</v>
      </c>
      <c r="B70" s="375" t="s">
        <v>64</v>
      </c>
      <c r="C70" s="375" t="s">
        <v>389</v>
      </c>
      <c r="D70" s="375">
        <v>3.0071774487678961E-6</v>
      </c>
      <c r="E70" s="375" t="s">
        <v>1023</v>
      </c>
      <c r="F70" s="375" t="s">
        <v>477</v>
      </c>
      <c r="G70" s="375" t="s">
        <v>1024</v>
      </c>
      <c r="H70" s="375" t="s">
        <v>475</v>
      </c>
      <c r="I70" s="375" t="s">
        <v>894</v>
      </c>
      <c r="J70" s="375" t="s">
        <v>422</v>
      </c>
      <c r="M70" s="862"/>
    </row>
    <row r="71" spans="1:13" x14ac:dyDescent="0.4">
      <c r="A71" s="375" t="s">
        <v>263</v>
      </c>
      <c r="B71" s="375" t="s">
        <v>64</v>
      </c>
      <c r="C71" s="375" t="s">
        <v>390</v>
      </c>
      <c r="D71" s="375">
        <v>1.1419599729949894E-6</v>
      </c>
      <c r="E71" s="375" t="s">
        <v>1023</v>
      </c>
      <c r="F71" s="375" t="s">
        <v>477</v>
      </c>
      <c r="G71" s="375" t="s">
        <v>1024</v>
      </c>
      <c r="H71" s="375" t="s">
        <v>475</v>
      </c>
      <c r="I71" s="375" t="s">
        <v>894</v>
      </c>
      <c r="J71" s="375" t="s">
        <v>422</v>
      </c>
      <c r="M71" s="862"/>
    </row>
    <row r="72" spans="1:13" x14ac:dyDescent="0.4">
      <c r="A72" s="375" t="s">
        <v>263</v>
      </c>
      <c r="B72" s="375" t="s">
        <v>64</v>
      </c>
      <c r="C72" s="375" t="s">
        <v>391</v>
      </c>
      <c r="D72" s="375">
        <v>4.3813257411897794E-7</v>
      </c>
      <c r="E72" s="375" t="s">
        <v>1023</v>
      </c>
      <c r="F72" s="375" t="s">
        <v>477</v>
      </c>
      <c r="G72" s="375" t="s">
        <v>1024</v>
      </c>
      <c r="H72" s="375" t="s">
        <v>475</v>
      </c>
      <c r="I72" s="375" t="s">
        <v>894</v>
      </c>
      <c r="J72" s="375" t="s">
        <v>422</v>
      </c>
      <c r="M72" s="862"/>
    </row>
    <row r="73" spans="1:13" x14ac:dyDescent="0.4">
      <c r="A73" s="375" t="s">
        <v>263</v>
      </c>
      <c r="B73" s="375" t="s">
        <v>64</v>
      </c>
      <c r="C73" s="375" t="s">
        <v>392</v>
      </c>
      <c r="D73" s="375">
        <v>1.4239805967286296E-6</v>
      </c>
      <c r="E73" s="375" t="s">
        <v>1023</v>
      </c>
      <c r="F73" s="375" t="s">
        <v>477</v>
      </c>
      <c r="G73" s="375" t="s">
        <v>1024</v>
      </c>
      <c r="H73" s="375" t="s">
        <v>475</v>
      </c>
      <c r="I73" s="375" t="s">
        <v>894</v>
      </c>
      <c r="J73" s="375" t="s">
        <v>422</v>
      </c>
      <c r="M73" s="862"/>
    </row>
    <row r="74" spans="1:13" x14ac:dyDescent="0.4">
      <c r="A74" s="375" t="s">
        <v>263</v>
      </c>
      <c r="B74" s="375" t="s">
        <v>64</v>
      </c>
      <c r="C74" s="375" t="s">
        <v>393</v>
      </c>
      <c r="D74" s="375">
        <v>2.1355753350135803E-8</v>
      </c>
      <c r="E74" s="375" t="s">
        <v>1023</v>
      </c>
      <c r="F74" s="375" t="s">
        <v>477</v>
      </c>
      <c r="G74" s="375" t="s">
        <v>1024</v>
      </c>
      <c r="H74" s="375" t="s">
        <v>475</v>
      </c>
      <c r="I74" s="375" t="s">
        <v>894</v>
      </c>
      <c r="J74" s="375" t="s">
        <v>422</v>
      </c>
      <c r="M74" s="862"/>
    </row>
    <row r="75" spans="1:13" x14ac:dyDescent="0.4">
      <c r="A75" s="375" t="s">
        <v>263</v>
      </c>
      <c r="B75" s="375" t="s">
        <v>64</v>
      </c>
      <c r="C75" s="375" t="s">
        <v>394</v>
      </c>
      <c r="D75" s="375">
        <v>4.8211333778324974E-8</v>
      </c>
      <c r="E75" s="375" t="s">
        <v>1023</v>
      </c>
      <c r="F75" s="375" t="s">
        <v>477</v>
      </c>
      <c r="G75" s="375" t="s">
        <v>1024</v>
      </c>
      <c r="H75" s="375" t="s">
        <v>475</v>
      </c>
      <c r="I75" s="375" t="s">
        <v>894</v>
      </c>
      <c r="J75" s="375" t="s">
        <v>422</v>
      </c>
      <c r="M75" s="862"/>
    </row>
    <row r="76" spans="1:13" x14ac:dyDescent="0.4">
      <c r="A76" s="375" t="s">
        <v>263</v>
      </c>
      <c r="B76" s="375" t="s">
        <v>64</v>
      </c>
      <c r="C76" s="375" t="s">
        <v>395</v>
      </c>
      <c r="D76" s="375">
        <v>1.7389198489511799E-6</v>
      </c>
      <c r="E76" s="375" t="s">
        <v>1023</v>
      </c>
      <c r="F76" s="375" t="s">
        <v>477</v>
      </c>
      <c r="G76" s="375" t="s">
        <v>1024</v>
      </c>
      <c r="H76" s="375" t="s">
        <v>475</v>
      </c>
      <c r="I76" s="375" t="s">
        <v>894</v>
      </c>
      <c r="J76" s="375" t="s">
        <v>422</v>
      </c>
      <c r="M76" s="862"/>
    </row>
    <row r="77" spans="1:13" x14ac:dyDescent="0.4">
      <c r="A77" s="375" t="s">
        <v>263</v>
      </c>
      <c r="B77" s="375" t="s">
        <v>64</v>
      </c>
      <c r="C77" s="375" t="s">
        <v>396</v>
      </c>
      <c r="D77" s="375">
        <v>1.9632023838448987E-8</v>
      </c>
      <c r="E77" s="375" t="s">
        <v>1023</v>
      </c>
      <c r="F77" s="375" t="s">
        <v>477</v>
      </c>
      <c r="G77" s="375" t="s">
        <v>1024</v>
      </c>
      <c r="H77" s="375" t="s">
        <v>475</v>
      </c>
      <c r="I77" s="375" t="s">
        <v>894</v>
      </c>
      <c r="J77" s="375" t="s">
        <v>422</v>
      </c>
      <c r="M77" s="862"/>
    </row>
    <row r="78" spans="1:13" x14ac:dyDescent="0.4">
      <c r="A78" s="375" t="s">
        <v>263</v>
      </c>
      <c r="B78" s="375" t="s">
        <v>64</v>
      </c>
      <c r="C78" s="375" t="s">
        <v>1025</v>
      </c>
      <c r="D78" s="375">
        <v>2.0850206723214367E-3</v>
      </c>
      <c r="E78" s="375" t="s">
        <v>1023</v>
      </c>
      <c r="F78" s="375" t="s">
        <v>477</v>
      </c>
      <c r="G78" s="375" t="s">
        <v>1024</v>
      </c>
      <c r="H78" s="375" t="s">
        <v>475</v>
      </c>
      <c r="I78" s="375" t="s">
        <v>894</v>
      </c>
      <c r="J78" s="375" t="s">
        <v>422</v>
      </c>
      <c r="M78" s="862"/>
    </row>
    <row r="79" spans="1:13" x14ac:dyDescent="0.4">
      <c r="A79" s="375" t="s">
        <v>263</v>
      </c>
      <c r="B79" s="375" t="s">
        <v>65</v>
      </c>
      <c r="C79" s="375" t="s">
        <v>387</v>
      </c>
      <c r="D79" s="375">
        <v>1.2679444718122091E-6</v>
      </c>
      <c r="E79" s="375" t="s">
        <v>1023</v>
      </c>
      <c r="F79" s="375" t="s">
        <v>477</v>
      </c>
      <c r="G79" s="375" t="s">
        <v>1024</v>
      </c>
      <c r="H79" s="375" t="s">
        <v>475</v>
      </c>
      <c r="I79" s="375" t="s">
        <v>926</v>
      </c>
      <c r="J79" s="375" t="s">
        <v>422</v>
      </c>
      <c r="M79" s="862"/>
    </row>
    <row r="80" spans="1:13" x14ac:dyDescent="0.4">
      <c r="A80" s="375" t="s">
        <v>263</v>
      </c>
      <c r="B80" s="375" t="s">
        <v>65</v>
      </c>
      <c r="C80" s="375" t="s">
        <v>388</v>
      </c>
      <c r="D80" s="375">
        <v>3.1535822672979179E-6</v>
      </c>
      <c r="E80" s="375" t="s">
        <v>1023</v>
      </c>
      <c r="F80" s="375" t="s">
        <v>477</v>
      </c>
      <c r="G80" s="375" t="s">
        <v>1024</v>
      </c>
      <c r="H80" s="375" t="s">
        <v>475</v>
      </c>
      <c r="I80" s="375" t="s">
        <v>926</v>
      </c>
      <c r="J80" s="375" t="s">
        <v>422</v>
      </c>
      <c r="M80" s="862"/>
    </row>
    <row r="81" spans="1:13" x14ac:dyDescent="0.4">
      <c r="A81" s="375" t="s">
        <v>263</v>
      </c>
      <c r="B81" s="375" t="s">
        <v>65</v>
      </c>
      <c r="C81" s="375" t="s">
        <v>389</v>
      </c>
      <c r="D81" s="375">
        <v>3.0198698594083551E-6</v>
      </c>
      <c r="E81" s="375" t="s">
        <v>1023</v>
      </c>
      <c r="F81" s="375" t="s">
        <v>477</v>
      </c>
      <c r="G81" s="375" t="s">
        <v>1024</v>
      </c>
      <c r="H81" s="375" t="s">
        <v>475</v>
      </c>
      <c r="I81" s="375" t="s">
        <v>926</v>
      </c>
      <c r="J81" s="375" t="s">
        <v>422</v>
      </c>
      <c r="M81" s="862"/>
    </row>
    <row r="82" spans="1:13" x14ac:dyDescent="0.4">
      <c r="A82" s="375" t="s">
        <v>263</v>
      </c>
      <c r="B82" s="375" t="s">
        <v>65</v>
      </c>
      <c r="C82" s="375" t="s">
        <v>390</v>
      </c>
      <c r="D82" s="375">
        <v>1.1414969821050383E-6</v>
      </c>
      <c r="E82" s="375" t="s">
        <v>1023</v>
      </c>
      <c r="F82" s="375" t="s">
        <v>477</v>
      </c>
      <c r="G82" s="375" t="s">
        <v>1024</v>
      </c>
      <c r="H82" s="375" t="s">
        <v>475</v>
      </c>
      <c r="I82" s="375" t="s">
        <v>926</v>
      </c>
      <c r="J82" s="375" t="s">
        <v>422</v>
      </c>
      <c r="M82" s="862"/>
    </row>
    <row r="83" spans="1:13" x14ac:dyDescent="0.4">
      <c r="A83" s="375" t="s">
        <v>263</v>
      </c>
      <c r="B83" s="375" t="s">
        <v>65</v>
      </c>
      <c r="C83" s="375" t="s">
        <v>391</v>
      </c>
      <c r="D83" s="375">
        <v>4.3786554284760874E-7</v>
      </c>
      <c r="E83" s="375" t="s">
        <v>1023</v>
      </c>
      <c r="F83" s="375" t="s">
        <v>477</v>
      </c>
      <c r="G83" s="375" t="s">
        <v>1024</v>
      </c>
      <c r="H83" s="375" t="s">
        <v>475</v>
      </c>
      <c r="I83" s="375" t="s">
        <v>926</v>
      </c>
      <c r="J83" s="375" t="s">
        <v>422</v>
      </c>
      <c r="M83" s="862"/>
    </row>
    <row r="84" spans="1:13" x14ac:dyDescent="0.4">
      <c r="A84" s="375" t="s">
        <v>263</v>
      </c>
      <c r="B84" s="375" t="s">
        <v>65</v>
      </c>
      <c r="C84" s="375" t="s">
        <v>392</v>
      </c>
      <c r="D84" s="375">
        <v>1.4330810806009517E-6</v>
      </c>
      <c r="E84" s="375" t="s">
        <v>1023</v>
      </c>
      <c r="F84" s="375" t="s">
        <v>477</v>
      </c>
      <c r="G84" s="375" t="s">
        <v>1024</v>
      </c>
      <c r="H84" s="375" t="s">
        <v>475</v>
      </c>
      <c r="I84" s="375" t="s">
        <v>926</v>
      </c>
      <c r="J84" s="375" t="s">
        <v>422</v>
      </c>
      <c r="M84" s="862"/>
    </row>
    <row r="85" spans="1:13" x14ac:dyDescent="0.4">
      <c r="A85" s="375" t="s">
        <v>263</v>
      </c>
      <c r="B85" s="375" t="s">
        <v>65</v>
      </c>
      <c r="C85" s="375" t="s">
        <v>393</v>
      </c>
      <c r="D85" s="375">
        <v>2.1316498911735386E-8</v>
      </c>
      <c r="E85" s="375" t="s">
        <v>1023</v>
      </c>
      <c r="F85" s="375" t="s">
        <v>477</v>
      </c>
      <c r="G85" s="375" t="s">
        <v>1024</v>
      </c>
      <c r="H85" s="375" t="s">
        <v>475</v>
      </c>
      <c r="I85" s="375" t="s">
        <v>926</v>
      </c>
      <c r="J85" s="375" t="s">
        <v>422</v>
      </c>
      <c r="M85" s="862"/>
    </row>
    <row r="86" spans="1:13" x14ac:dyDescent="0.4">
      <c r="A86" s="375" t="s">
        <v>263</v>
      </c>
      <c r="B86" s="375" t="s">
        <v>65</v>
      </c>
      <c r="C86" s="375" t="s">
        <v>394</v>
      </c>
      <c r="D86" s="375">
        <v>4.8104290079109587E-8</v>
      </c>
      <c r="E86" s="375" t="s">
        <v>1023</v>
      </c>
      <c r="F86" s="375" t="s">
        <v>477</v>
      </c>
      <c r="G86" s="375" t="s">
        <v>1024</v>
      </c>
      <c r="H86" s="375" t="s">
        <v>475</v>
      </c>
      <c r="I86" s="375" t="s">
        <v>926</v>
      </c>
      <c r="J86" s="375" t="s">
        <v>422</v>
      </c>
      <c r="M86" s="862"/>
    </row>
    <row r="87" spans="1:13" x14ac:dyDescent="0.4">
      <c r="A87" s="375" t="s">
        <v>263</v>
      </c>
      <c r="B87" s="375" t="s">
        <v>65</v>
      </c>
      <c r="C87" s="375" t="s">
        <v>395</v>
      </c>
      <c r="D87" s="375">
        <v>1.7390366130125504E-6</v>
      </c>
      <c r="E87" s="375" t="s">
        <v>1023</v>
      </c>
      <c r="F87" s="375" t="s">
        <v>477</v>
      </c>
      <c r="G87" s="375" t="s">
        <v>1024</v>
      </c>
      <c r="H87" s="375" t="s">
        <v>475</v>
      </c>
      <c r="I87" s="375" t="s">
        <v>926</v>
      </c>
      <c r="J87" s="375" t="s">
        <v>422</v>
      </c>
      <c r="M87" s="862"/>
    </row>
    <row r="88" spans="1:13" x14ac:dyDescent="0.4">
      <c r="A88" s="375" t="s">
        <v>263</v>
      </c>
      <c r="B88" s="375" t="s">
        <v>65</v>
      </c>
      <c r="C88" s="375" t="s">
        <v>396</v>
      </c>
      <c r="D88" s="375">
        <v>1.9642287377263704E-8</v>
      </c>
      <c r="E88" s="375" t="s">
        <v>1023</v>
      </c>
      <c r="F88" s="375" t="s">
        <v>477</v>
      </c>
      <c r="G88" s="375" t="s">
        <v>1024</v>
      </c>
      <c r="H88" s="375" t="s">
        <v>475</v>
      </c>
      <c r="I88" s="375" t="s">
        <v>926</v>
      </c>
      <c r="J88" s="375" t="s">
        <v>422</v>
      </c>
      <c r="M88" s="862"/>
    </row>
    <row r="89" spans="1:13" x14ac:dyDescent="0.4">
      <c r="A89" s="375" t="s">
        <v>263</v>
      </c>
      <c r="B89" s="375" t="s">
        <v>65</v>
      </c>
      <c r="C89" s="375" t="s">
        <v>1025</v>
      </c>
      <c r="D89" s="375">
        <v>2.0860565965040369E-3</v>
      </c>
      <c r="E89" s="375" t="s">
        <v>1023</v>
      </c>
      <c r="F89" s="375" t="s">
        <v>477</v>
      </c>
      <c r="G89" s="375" t="s">
        <v>1024</v>
      </c>
      <c r="H89" s="375" t="s">
        <v>475</v>
      </c>
      <c r="I89" s="375" t="s">
        <v>926</v>
      </c>
      <c r="J89" s="375" t="s">
        <v>422</v>
      </c>
      <c r="M89" s="862"/>
    </row>
    <row r="90" spans="1:13" x14ac:dyDescent="0.4">
      <c r="A90" s="375" t="s">
        <v>263</v>
      </c>
      <c r="B90" s="375" t="s">
        <v>66</v>
      </c>
      <c r="C90" s="375" t="s">
        <v>387</v>
      </c>
      <c r="D90" s="375">
        <v>1.2680263342078858E-6</v>
      </c>
      <c r="E90" s="375" t="s">
        <v>1023</v>
      </c>
      <c r="F90" s="375" t="s">
        <v>477</v>
      </c>
      <c r="G90" s="375" t="s">
        <v>1024</v>
      </c>
      <c r="H90" s="375" t="s">
        <v>475</v>
      </c>
      <c r="I90" s="375" t="s">
        <v>958</v>
      </c>
      <c r="J90" s="375" t="s">
        <v>422</v>
      </c>
      <c r="M90" s="862"/>
    </row>
    <row r="91" spans="1:13" x14ac:dyDescent="0.4">
      <c r="A91" s="375" t="s">
        <v>263</v>
      </c>
      <c r="B91" s="375" t="s">
        <v>66</v>
      </c>
      <c r="C91" s="375" t="s">
        <v>388</v>
      </c>
      <c r="D91" s="375">
        <v>3.1543699988969669E-6</v>
      </c>
      <c r="E91" s="375" t="s">
        <v>1023</v>
      </c>
      <c r="F91" s="375" t="s">
        <v>477</v>
      </c>
      <c r="G91" s="375" t="s">
        <v>1024</v>
      </c>
      <c r="H91" s="375" t="s">
        <v>475</v>
      </c>
      <c r="I91" s="375" t="s">
        <v>958</v>
      </c>
      <c r="J91" s="375" t="s">
        <v>422</v>
      </c>
      <c r="M91" s="862"/>
    </row>
    <row r="92" spans="1:13" x14ac:dyDescent="0.4">
      <c r="A92" s="375" t="s">
        <v>263</v>
      </c>
      <c r="B92" s="375" t="s">
        <v>66</v>
      </c>
      <c r="C92" s="375" t="s">
        <v>389</v>
      </c>
      <c r="D92" s="375">
        <v>3.0067126684652584E-6</v>
      </c>
      <c r="E92" s="375" t="s">
        <v>1023</v>
      </c>
      <c r="F92" s="375" t="s">
        <v>477</v>
      </c>
      <c r="G92" s="375" t="s">
        <v>1024</v>
      </c>
      <c r="H92" s="375" t="s">
        <v>475</v>
      </c>
      <c r="I92" s="375" t="s">
        <v>958</v>
      </c>
      <c r="J92" s="375" t="s">
        <v>422</v>
      </c>
      <c r="M92" s="862"/>
    </row>
    <row r="93" spans="1:13" x14ac:dyDescent="0.4">
      <c r="A93" s="375" t="s">
        <v>263</v>
      </c>
      <c r="B93" s="375" t="s">
        <v>66</v>
      </c>
      <c r="C93" s="375" t="s">
        <v>390</v>
      </c>
      <c r="D93" s="375">
        <v>1.1400169167638069E-6</v>
      </c>
      <c r="E93" s="375" t="s">
        <v>1023</v>
      </c>
      <c r="F93" s="375" t="s">
        <v>477</v>
      </c>
      <c r="G93" s="375" t="s">
        <v>1024</v>
      </c>
      <c r="H93" s="375" t="s">
        <v>475</v>
      </c>
      <c r="I93" s="375" t="s">
        <v>958</v>
      </c>
      <c r="J93" s="375" t="s">
        <v>422</v>
      </c>
      <c r="M93" s="862"/>
    </row>
    <row r="94" spans="1:13" x14ac:dyDescent="0.4">
      <c r="A94" s="375" t="s">
        <v>263</v>
      </c>
      <c r="B94" s="375" t="s">
        <v>66</v>
      </c>
      <c r="C94" s="375" t="s">
        <v>391</v>
      </c>
      <c r="D94" s="375">
        <v>4.3683859591078115E-7</v>
      </c>
      <c r="E94" s="375" t="s">
        <v>1023</v>
      </c>
      <c r="F94" s="375" t="s">
        <v>477</v>
      </c>
      <c r="G94" s="375" t="s">
        <v>1024</v>
      </c>
      <c r="H94" s="375" t="s">
        <v>475</v>
      </c>
      <c r="I94" s="375" t="s">
        <v>958</v>
      </c>
      <c r="J94" s="375" t="s">
        <v>422</v>
      </c>
      <c r="M94" s="862"/>
    </row>
    <row r="95" spans="1:13" x14ac:dyDescent="0.4">
      <c r="A95" s="375" t="s">
        <v>263</v>
      </c>
      <c r="B95" s="375" t="s">
        <v>66</v>
      </c>
      <c r="C95" s="375" t="s">
        <v>392</v>
      </c>
      <c r="D95" s="375">
        <v>1.4313883876447573E-6</v>
      </c>
      <c r="E95" s="375" t="s">
        <v>1023</v>
      </c>
      <c r="F95" s="375" t="s">
        <v>477</v>
      </c>
      <c r="G95" s="375" t="s">
        <v>1024</v>
      </c>
      <c r="H95" s="375" t="s">
        <v>475</v>
      </c>
      <c r="I95" s="375" t="s">
        <v>958</v>
      </c>
      <c r="J95" s="375" t="s">
        <v>422</v>
      </c>
      <c r="M95" s="862"/>
    </row>
    <row r="96" spans="1:13" x14ac:dyDescent="0.4">
      <c r="A96" s="375" t="s">
        <v>263</v>
      </c>
      <c r="B96" s="375" t="s">
        <v>66</v>
      </c>
      <c r="C96" s="375" t="s">
        <v>393</v>
      </c>
      <c r="D96" s="375">
        <v>2.1274157027367469E-8</v>
      </c>
      <c r="E96" s="375" t="s">
        <v>1023</v>
      </c>
      <c r="F96" s="375" t="s">
        <v>477</v>
      </c>
      <c r="G96" s="375" t="s">
        <v>1024</v>
      </c>
      <c r="H96" s="375" t="s">
        <v>475</v>
      </c>
      <c r="I96" s="375" t="s">
        <v>958</v>
      </c>
      <c r="J96" s="375" t="s">
        <v>422</v>
      </c>
      <c r="M96" s="862"/>
    </row>
    <row r="97" spans="1:13" x14ac:dyDescent="0.4">
      <c r="A97" s="375" t="s">
        <v>263</v>
      </c>
      <c r="B97" s="375" t="s">
        <v>66</v>
      </c>
      <c r="C97" s="375" t="s">
        <v>394</v>
      </c>
      <c r="D97" s="375">
        <v>4.8021400661851645E-8</v>
      </c>
      <c r="E97" s="375" t="s">
        <v>1023</v>
      </c>
      <c r="F97" s="375" t="s">
        <v>477</v>
      </c>
      <c r="G97" s="375" t="s">
        <v>1024</v>
      </c>
      <c r="H97" s="375" t="s">
        <v>475</v>
      </c>
      <c r="I97" s="375" t="s">
        <v>958</v>
      </c>
      <c r="J97" s="375" t="s">
        <v>422</v>
      </c>
      <c r="M97" s="862"/>
    </row>
    <row r="98" spans="1:13" x14ac:dyDescent="0.4">
      <c r="A98" s="375" t="s">
        <v>263</v>
      </c>
      <c r="B98" s="375" t="s">
        <v>66</v>
      </c>
      <c r="C98" s="375" t="s">
        <v>395</v>
      </c>
      <c r="D98" s="375">
        <v>1.7416523782160114E-6</v>
      </c>
      <c r="E98" s="375" t="s">
        <v>1023</v>
      </c>
      <c r="F98" s="375" t="s">
        <v>477</v>
      </c>
      <c r="G98" s="375" t="s">
        <v>1024</v>
      </c>
      <c r="H98" s="375" t="s">
        <v>475</v>
      </c>
      <c r="I98" s="375" t="s">
        <v>958</v>
      </c>
      <c r="J98" s="375" t="s">
        <v>422</v>
      </c>
      <c r="M98" s="862"/>
    </row>
    <row r="99" spans="1:13" x14ac:dyDescent="0.4">
      <c r="A99" s="375" t="s">
        <v>263</v>
      </c>
      <c r="B99" s="375" t="s">
        <v>66</v>
      </c>
      <c r="C99" s="375" t="s">
        <v>396</v>
      </c>
      <c r="D99" s="375">
        <v>1.9625372413469976E-8</v>
      </c>
      <c r="E99" s="375" t="s">
        <v>1023</v>
      </c>
      <c r="F99" s="375" t="s">
        <v>477</v>
      </c>
      <c r="G99" s="375" t="s">
        <v>1024</v>
      </c>
      <c r="H99" s="375" t="s">
        <v>475</v>
      </c>
      <c r="I99" s="375" t="s">
        <v>958</v>
      </c>
      <c r="J99" s="375" t="s">
        <v>422</v>
      </c>
      <c r="M99" s="862"/>
    </row>
    <row r="100" spans="1:13" x14ac:dyDescent="0.4">
      <c r="A100" s="375" t="s">
        <v>263</v>
      </c>
      <c r="B100" s="375" t="s">
        <v>66</v>
      </c>
      <c r="C100" s="375" t="s">
        <v>1025</v>
      </c>
      <c r="D100" s="375">
        <v>2.0848487563905728E-3</v>
      </c>
      <c r="E100" s="375" t="s">
        <v>1023</v>
      </c>
      <c r="F100" s="375" t="s">
        <v>477</v>
      </c>
      <c r="G100" s="375" t="s">
        <v>1024</v>
      </c>
      <c r="H100" s="375" t="s">
        <v>475</v>
      </c>
      <c r="I100" s="375" t="s">
        <v>958</v>
      </c>
      <c r="J100" s="375" t="s">
        <v>422</v>
      </c>
      <c r="M100" s="862"/>
    </row>
    <row r="101" spans="1:13" x14ac:dyDescent="0.4">
      <c r="A101" s="375" t="s">
        <v>263</v>
      </c>
      <c r="B101" s="375" t="s">
        <v>384</v>
      </c>
      <c r="C101" s="375" t="s">
        <v>387</v>
      </c>
      <c r="D101" s="375">
        <v>1.2676417606973205E-6</v>
      </c>
      <c r="E101" s="375" t="s">
        <v>1023</v>
      </c>
      <c r="F101" s="375" t="s">
        <v>477</v>
      </c>
      <c r="G101" s="375" t="s">
        <v>1024</v>
      </c>
      <c r="H101" s="375" t="s">
        <v>475</v>
      </c>
      <c r="I101" s="375" t="s">
        <v>661</v>
      </c>
      <c r="J101" s="375" t="s">
        <v>422</v>
      </c>
      <c r="M101" s="862"/>
    </row>
    <row r="102" spans="1:13" x14ac:dyDescent="0.4">
      <c r="A102" s="375" t="s">
        <v>263</v>
      </c>
      <c r="B102" s="375" t="s">
        <v>384</v>
      </c>
      <c r="C102" s="375" t="s">
        <v>388</v>
      </c>
      <c r="D102" s="375">
        <v>3.1522634098978253E-6</v>
      </c>
      <c r="E102" s="375" t="s">
        <v>1023</v>
      </c>
      <c r="F102" s="375" t="s">
        <v>477</v>
      </c>
      <c r="G102" s="375" t="s">
        <v>1024</v>
      </c>
      <c r="H102" s="375" t="s">
        <v>475</v>
      </c>
      <c r="I102" s="375" t="s">
        <v>661</v>
      </c>
      <c r="J102" s="375" t="s">
        <v>422</v>
      </c>
      <c r="M102" s="862"/>
    </row>
    <row r="103" spans="1:13" x14ac:dyDescent="0.4">
      <c r="A103" s="375" t="s">
        <v>263</v>
      </c>
      <c r="B103" s="375" t="s">
        <v>384</v>
      </c>
      <c r="C103" s="375" t="s">
        <v>389</v>
      </c>
      <c r="D103" s="375">
        <v>2.9996416876711645E-6</v>
      </c>
      <c r="E103" s="375" t="s">
        <v>1023</v>
      </c>
      <c r="F103" s="375" t="s">
        <v>477</v>
      </c>
      <c r="G103" s="375" t="s">
        <v>1024</v>
      </c>
      <c r="H103" s="375" t="s">
        <v>475</v>
      </c>
      <c r="I103" s="375" t="s">
        <v>661</v>
      </c>
      <c r="J103" s="375" t="s">
        <v>422</v>
      </c>
      <c r="M103" s="862"/>
    </row>
    <row r="104" spans="1:13" x14ac:dyDescent="0.4">
      <c r="A104" s="375" t="s">
        <v>263</v>
      </c>
      <c r="B104" s="375" t="s">
        <v>384</v>
      </c>
      <c r="C104" s="375" t="s">
        <v>390</v>
      </c>
      <c r="D104" s="375">
        <v>1.1399330897326769E-6</v>
      </c>
      <c r="E104" s="375" t="s">
        <v>1023</v>
      </c>
      <c r="F104" s="375" t="s">
        <v>477</v>
      </c>
      <c r="G104" s="375" t="s">
        <v>1024</v>
      </c>
      <c r="H104" s="375" t="s">
        <v>475</v>
      </c>
      <c r="I104" s="375" t="s">
        <v>661</v>
      </c>
      <c r="J104" s="375" t="s">
        <v>422</v>
      </c>
      <c r="M104" s="862"/>
    </row>
    <row r="105" spans="1:13" x14ac:dyDescent="0.4">
      <c r="A105" s="375" t="s">
        <v>263</v>
      </c>
      <c r="B105" s="375" t="s">
        <v>384</v>
      </c>
      <c r="C105" s="375" t="s">
        <v>391</v>
      </c>
      <c r="D105" s="375">
        <v>4.3642638212010636E-7</v>
      </c>
      <c r="E105" s="375" t="s">
        <v>1023</v>
      </c>
      <c r="F105" s="375" t="s">
        <v>477</v>
      </c>
      <c r="G105" s="375" t="s">
        <v>1024</v>
      </c>
      <c r="H105" s="375" t="s">
        <v>475</v>
      </c>
      <c r="I105" s="375" t="s">
        <v>661</v>
      </c>
      <c r="J105" s="375" t="s">
        <v>422</v>
      </c>
      <c r="M105" s="862"/>
    </row>
    <row r="106" spans="1:13" x14ac:dyDescent="0.4">
      <c r="A106" s="375" t="s">
        <v>263</v>
      </c>
      <c r="B106" s="375" t="s">
        <v>384</v>
      </c>
      <c r="C106" s="375" t="s">
        <v>392</v>
      </c>
      <c r="D106" s="375">
        <v>1.4175643872899892E-6</v>
      </c>
      <c r="E106" s="375" t="s">
        <v>1023</v>
      </c>
      <c r="F106" s="375" t="s">
        <v>477</v>
      </c>
      <c r="G106" s="375" t="s">
        <v>1024</v>
      </c>
      <c r="H106" s="375" t="s">
        <v>475</v>
      </c>
      <c r="I106" s="375" t="s">
        <v>661</v>
      </c>
      <c r="J106" s="375" t="s">
        <v>422</v>
      </c>
      <c r="M106" s="862"/>
    </row>
    <row r="107" spans="1:13" x14ac:dyDescent="0.4">
      <c r="A107" s="375" t="s">
        <v>263</v>
      </c>
      <c r="B107" s="375" t="s">
        <v>384</v>
      </c>
      <c r="C107" s="375" t="s">
        <v>393</v>
      </c>
      <c r="D107" s="375">
        <v>2.1255394680724778E-8</v>
      </c>
      <c r="E107" s="375" t="s">
        <v>1023</v>
      </c>
      <c r="F107" s="375" t="s">
        <v>477</v>
      </c>
      <c r="G107" s="375" t="s">
        <v>1024</v>
      </c>
      <c r="H107" s="375" t="s">
        <v>475</v>
      </c>
      <c r="I107" s="375" t="s">
        <v>661</v>
      </c>
      <c r="J107" s="375" t="s">
        <v>422</v>
      </c>
      <c r="M107" s="862"/>
    </row>
    <row r="108" spans="1:13" x14ac:dyDescent="0.4">
      <c r="A108" s="375" t="s">
        <v>263</v>
      </c>
      <c r="B108" s="375" t="s">
        <v>384</v>
      </c>
      <c r="C108" s="375" t="s">
        <v>394</v>
      </c>
      <c r="D108" s="375">
        <v>4.7991377671365885E-8</v>
      </c>
      <c r="E108" s="375" t="s">
        <v>1023</v>
      </c>
      <c r="F108" s="375" t="s">
        <v>477</v>
      </c>
      <c r="G108" s="375" t="s">
        <v>1024</v>
      </c>
      <c r="H108" s="375" t="s">
        <v>475</v>
      </c>
      <c r="I108" s="375" t="s">
        <v>661</v>
      </c>
      <c r="J108" s="375" t="s">
        <v>422</v>
      </c>
      <c r="M108" s="862"/>
    </row>
    <row r="109" spans="1:13" x14ac:dyDescent="0.4">
      <c r="A109" s="375" t="s">
        <v>263</v>
      </c>
      <c r="B109" s="375" t="s">
        <v>384</v>
      </c>
      <c r="C109" s="375" t="s">
        <v>395</v>
      </c>
      <c r="D109" s="375">
        <v>1.7348126099461705E-6</v>
      </c>
      <c r="E109" s="375" t="s">
        <v>1023</v>
      </c>
      <c r="F109" s="375" t="s">
        <v>477</v>
      </c>
      <c r="G109" s="375" t="s">
        <v>1024</v>
      </c>
      <c r="H109" s="375" t="s">
        <v>475</v>
      </c>
      <c r="I109" s="375" t="s">
        <v>661</v>
      </c>
      <c r="J109" s="375" t="s">
        <v>422</v>
      </c>
      <c r="M109" s="862"/>
    </row>
    <row r="110" spans="1:13" x14ac:dyDescent="0.4">
      <c r="A110" s="375" t="s">
        <v>263</v>
      </c>
      <c r="B110" s="375" t="s">
        <v>384</v>
      </c>
      <c r="C110" s="375" t="s">
        <v>396</v>
      </c>
      <c r="D110" s="375">
        <v>1.9604837135785526E-8</v>
      </c>
      <c r="E110" s="375" t="s">
        <v>1023</v>
      </c>
      <c r="F110" s="375" t="s">
        <v>477</v>
      </c>
      <c r="G110" s="375" t="s">
        <v>1024</v>
      </c>
      <c r="H110" s="375" t="s">
        <v>475</v>
      </c>
      <c r="I110" s="375" t="s">
        <v>661</v>
      </c>
      <c r="J110" s="375" t="s">
        <v>422</v>
      </c>
      <c r="M110" s="862"/>
    </row>
    <row r="111" spans="1:13" x14ac:dyDescent="0.4">
      <c r="A111" s="375" t="s">
        <v>263</v>
      </c>
      <c r="B111" s="375" t="s">
        <v>384</v>
      </c>
      <c r="C111" s="375" t="s">
        <v>1025</v>
      </c>
      <c r="D111" s="375">
        <v>2.0832521842541777E-3</v>
      </c>
      <c r="E111" s="375" t="s">
        <v>1023</v>
      </c>
      <c r="F111" s="375" t="s">
        <v>477</v>
      </c>
      <c r="G111" s="375" t="s">
        <v>1024</v>
      </c>
      <c r="H111" s="375" t="s">
        <v>475</v>
      </c>
      <c r="I111" s="375" t="s">
        <v>661</v>
      </c>
      <c r="J111" s="375" t="s">
        <v>422</v>
      </c>
      <c r="M111" s="862"/>
    </row>
    <row r="112" spans="1:13" x14ac:dyDescent="0.4">
      <c r="A112" s="375" t="s">
        <v>263</v>
      </c>
      <c r="B112" s="375" t="s">
        <v>67</v>
      </c>
      <c r="C112" s="375" t="s">
        <v>387</v>
      </c>
      <c r="D112" s="375">
        <v>1.2672632113663081E-6</v>
      </c>
      <c r="E112" s="375" t="s">
        <v>1023</v>
      </c>
      <c r="F112" s="375" t="s">
        <v>477</v>
      </c>
      <c r="G112" s="375" t="s">
        <v>1024</v>
      </c>
      <c r="H112" s="375" t="s">
        <v>475</v>
      </c>
      <c r="I112" s="375" t="s">
        <v>990</v>
      </c>
      <c r="J112" s="375" t="s">
        <v>422</v>
      </c>
      <c r="M112" s="862"/>
    </row>
    <row r="113" spans="1:13" x14ac:dyDescent="0.4">
      <c r="A113" s="375" t="s">
        <v>263</v>
      </c>
      <c r="B113" s="375" t="s">
        <v>67</v>
      </c>
      <c r="C113" s="375" t="s">
        <v>388</v>
      </c>
      <c r="D113" s="375">
        <v>3.1518159650475743E-6</v>
      </c>
      <c r="E113" s="375" t="s">
        <v>1023</v>
      </c>
      <c r="F113" s="375" t="s">
        <v>477</v>
      </c>
      <c r="G113" s="375" t="s">
        <v>1024</v>
      </c>
      <c r="H113" s="375" t="s">
        <v>475</v>
      </c>
      <c r="I113" s="375" t="s">
        <v>990</v>
      </c>
      <c r="J113" s="375" t="s">
        <v>422</v>
      </c>
      <c r="M113" s="862"/>
    </row>
    <row r="114" spans="1:13" x14ac:dyDescent="0.4">
      <c r="A114" s="375" t="s">
        <v>263</v>
      </c>
      <c r="B114" s="375" t="s">
        <v>67</v>
      </c>
      <c r="C114" s="375" t="s">
        <v>389</v>
      </c>
      <c r="D114" s="375">
        <v>3.0035071075591228E-6</v>
      </c>
      <c r="E114" s="375" t="s">
        <v>1023</v>
      </c>
      <c r="F114" s="375" t="s">
        <v>477</v>
      </c>
      <c r="G114" s="375" t="s">
        <v>1024</v>
      </c>
      <c r="H114" s="375" t="s">
        <v>475</v>
      </c>
      <c r="I114" s="375" t="s">
        <v>990</v>
      </c>
      <c r="J114" s="375" t="s">
        <v>422</v>
      </c>
      <c r="M114" s="862"/>
    </row>
    <row r="115" spans="1:13" x14ac:dyDescent="0.4">
      <c r="A115" s="375" t="s">
        <v>263</v>
      </c>
      <c r="B115" s="375" t="s">
        <v>67</v>
      </c>
      <c r="C115" s="375" t="s">
        <v>390</v>
      </c>
      <c r="D115" s="375">
        <v>1.1417722821607144E-6</v>
      </c>
      <c r="E115" s="375" t="s">
        <v>1023</v>
      </c>
      <c r="F115" s="375" t="s">
        <v>477</v>
      </c>
      <c r="G115" s="375" t="s">
        <v>1024</v>
      </c>
      <c r="H115" s="375" t="s">
        <v>475</v>
      </c>
      <c r="I115" s="375" t="s">
        <v>990</v>
      </c>
      <c r="J115" s="375" t="s">
        <v>422</v>
      </c>
      <c r="M115" s="862"/>
    </row>
    <row r="116" spans="1:13" x14ac:dyDescent="0.4">
      <c r="A116" s="375" t="s">
        <v>263</v>
      </c>
      <c r="B116" s="375" t="s">
        <v>67</v>
      </c>
      <c r="C116" s="375" t="s">
        <v>391</v>
      </c>
      <c r="D116" s="375">
        <v>4.3773299670753171E-7</v>
      </c>
      <c r="E116" s="375" t="s">
        <v>1023</v>
      </c>
      <c r="F116" s="375" t="s">
        <v>477</v>
      </c>
      <c r="G116" s="375" t="s">
        <v>1024</v>
      </c>
      <c r="H116" s="375" t="s">
        <v>475</v>
      </c>
      <c r="I116" s="375" t="s">
        <v>990</v>
      </c>
      <c r="J116" s="375" t="s">
        <v>422</v>
      </c>
      <c r="M116" s="862"/>
    </row>
    <row r="117" spans="1:13" x14ac:dyDescent="0.4">
      <c r="A117" s="375" t="s">
        <v>263</v>
      </c>
      <c r="B117" s="375" t="s">
        <v>67</v>
      </c>
      <c r="C117" s="375" t="s">
        <v>392</v>
      </c>
      <c r="D117" s="375">
        <v>1.4012240478162265E-6</v>
      </c>
      <c r="E117" s="375" t="s">
        <v>1023</v>
      </c>
      <c r="F117" s="375" t="s">
        <v>477</v>
      </c>
      <c r="G117" s="375" t="s">
        <v>1024</v>
      </c>
      <c r="H117" s="375" t="s">
        <v>475</v>
      </c>
      <c r="I117" s="375" t="s">
        <v>990</v>
      </c>
      <c r="J117" s="375" t="s">
        <v>422</v>
      </c>
      <c r="M117" s="862"/>
    </row>
    <row r="118" spans="1:13" x14ac:dyDescent="0.4">
      <c r="A118" s="375" t="s">
        <v>263</v>
      </c>
      <c r="B118" s="375" t="s">
        <v>67</v>
      </c>
      <c r="C118" s="375" t="s">
        <v>393</v>
      </c>
      <c r="D118" s="375">
        <v>2.1331504358719799E-8</v>
      </c>
      <c r="E118" s="375" t="s">
        <v>1023</v>
      </c>
      <c r="F118" s="375" t="s">
        <v>477</v>
      </c>
      <c r="G118" s="375" t="s">
        <v>1024</v>
      </c>
      <c r="H118" s="375" t="s">
        <v>475</v>
      </c>
      <c r="I118" s="375" t="s">
        <v>990</v>
      </c>
      <c r="J118" s="375" t="s">
        <v>422</v>
      </c>
      <c r="M118" s="862"/>
    </row>
    <row r="119" spans="1:13" x14ac:dyDescent="0.4">
      <c r="A119" s="375" t="s">
        <v>263</v>
      </c>
      <c r="B119" s="375" t="s">
        <v>67</v>
      </c>
      <c r="C119" s="375" t="s">
        <v>394</v>
      </c>
      <c r="D119" s="375">
        <v>4.8141699607812184E-8</v>
      </c>
      <c r="E119" s="375" t="s">
        <v>1023</v>
      </c>
      <c r="F119" s="375" t="s">
        <v>477</v>
      </c>
      <c r="G119" s="375" t="s">
        <v>1024</v>
      </c>
      <c r="H119" s="375" t="s">
        <v>475</v>
      </c>
      <c r="I119" s="375" t="s">
        <v>990</v>
      </c>
      <c r="J119" s="375" t="s">
        <v>422</v>
      </c>
      <c r="M119" s="862"/>
    </row>
    <row r="120" spans="1:13" x14ac:dyDescent="0.4">
      <c r="A120" s="375" t="s">
        <v>263</v>
      </c>
      <c r="B120" s="375" t="s">
        <v>67</v>
      </c>
      <c r="C120" s="375" t="s">
        <v>395</v>
      </c>
      <c r="D120" s="375">
        <v>1.7268557050030884E-6</v>
      </c>
      <c r="E120" s="375" t="s">
        <v>1023</v>
      </c>
      <c r="F120" s="375" t="s">
        <v>477</v>
      </c>
      <c r="G120" s="375" t="s">
        <v>1024</v>
      </c>
      <c r="H120" s="375" t="s">
        <v>475</v>
      </c>
      <c r="I120" s="375" t="s">
        <v>990</v>
      </c>
      <c r="J120" s="375" t="s">
        <v>422</v>
      </c>
      <c r="M120" s="862"/>
    </row>
    <row r="121" spans="1:13" x14ac:dyDescent="0.4">
      <c r="A121" s="375" t="s">
        <v>263</v>
      </c>
      <c r="B121" s="375" t="s">
        <v>67</v>
      </c>
      <c r="C121" s="375" t="s">
        <v>396</v>
      </c>
      <c r="D121" s="375">
        <v>1.9548096193362933E-8</v>
      </c>
      <c r="E121" s="375" t="s">
        <v>1023</v>
      </c>
      <c r="F121" s="375" t="s">
        <v>477</v>
      </c>
      <c r="G121" s="375" t="s">
        <v>1024</v>
      </c>
      <c r="H121" s="375" t="s">
        <v>475</v>
      </c>
      <c r="I121" s="375" t="s">
        <v>990</v>
      </c>
      <c r="J121" s="375" t="s">
        <v>422</v>
      </c>
      <c r="M121" s="862"/>
    </row>
    <row r="122" spans="1:13" x14ac:dyDescent="0.4">
      <c r="A122" s="375" t="s">
        <v>263</v>
      </c>
      <c r="B122" s="375" t="s">
        <v>67</v>
      </c>
      <c r="C122" s="375" t="s">
        <v>1025</v>
      </c>
      <c r="D122" s="375">
        <v>2.0790708020529689E-3</v>
      </c>
      <c r="E122" s="375" t="s">
        <v>1023</v>
      </c>
      <c r="F122" s="375" t="s">
        <v>477</v>
      </c>
      <c r="G122" s="375" t="s">
        <v>1024</v>
      </c>
      <c r="H122" s="375" t="s">
        <v>475</v>
      </c>
      <c r="I122" s="375" t="s">
        <v>990</v>
      </c>
      <c r="J122" s="375" t="s">
        <v>422</v>
      </c>
      <c r="M122" s="862"/>
    </row>
    <row r="123" spans="1:13" x14ac:dyDescent="0.4">
      <c r="A123" s="375"/>
      <c r="B123" s="375"/>
      <c r="C123" s="375"/>
      <c r="D123" s="375"/>
      <c r="E123" s="375"/>
      <c r="F123" s="375"/>
      <c r="G123" s="375"/>
      <c r="H123" s="375"/>
      <c r="I123" s="375"/>
      <c r="J123" s="375"/>
    </row>
    <row r="124" spans="1:13" x14ac:dyDescent="0.4">
      <c r="A124" s="375"/>
      <c r="B124" s="375"/>
      <c r="C124" s="375"/>
      <c r="D124" s="375"/>
      <c r="E124" s="375"/>
      <c r="F124" s="375"/>
      <c r="G124" s="375"/>
      <c r="H124" s="375"/>
      <c r="I124" s="375"/>
      <c r="J124" s="375"/>
    </row>
    <row r="125" spans="1:13" x14ac:dyDescent="0.4">
      <c r="A125" s="375"/>
      <c r="B125" s="375"/>
      <c r="C125" s="375"/>
      <c r="D125" s="375"/>
      <c r="E125" s="375"/>
      <c r="F125" s="375"/>
      <c r="G125" s="375"/>
      <c r="H125" s="375"/>
      <c r="I125" s="375"/>
      <c r="J125" s="375"/>
    </row>
    <row r="126" spans="1:13" x14ac:dyDescent="0.4">
      <c r="A126" s="375"/>
      <c r="B126" s="375"/>
      <c r="C126" s="375"/>
      <c r="D126" s="375"/>
      <c r="E126" s="375"/>
      <c r="F126" s="375"/>
      <c r="G126" s="375"/>
      <c r="H126" s="375"/>
      <c r="I126" s="375"/>
      <c r="J126" s="375"/>
    </row>
    <row r="127" spans="1:13" x14ac:dyDescent="0.4">
      <c r="A127" s="375"/>
      <c r="B127" s="375"/>
      <c r="C127" s="375"/>
      <c r="D127" s="375"/>
      <c r="E127" s="375"/>
      <c r="F127" s="375"/>
      <c r="G127" s="375"/>
      <c r="H127" s="375"/>
      <c r="I127" s="375"/>
      <c r="J127" s="375"/>
    </row>
    <row r="128" spans="1:13" x14ac:dyDescent="0.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</row>
    <row r="129" spans="1:10" x14ac:dyDescent="0.4">
      <c r="A129" s="375"/>
      <c r="B129" s="375"/>
      <c r="C129" s="375"/>
      <c r="D129" s="375"/>
      <c r="E129" s="375"/>
      <c r="F129" s="375"/>
      <c r="G129" s="375"/>
      <c r="H129" s="375"/>
      <c r="I129" s="375"/>
      <c r="J129" s="375"/>
    </row>
    <row r="130" spans="1:10" x14ac:dyDescent="0.4">
      <c r="A130" s="375"/>
      <c r="B130" s="375"/>
      <c r="C130" s="375"/>
      <c r="D130" s="375"/>
      <c r="E130" s="375"/>
      <c r="F130" s="375"/>
      <c r="G130" s="375"/>
      <c r="H130" s="375"/>
      <c r="I130" s="375"/>
      <c r="J130" s="375"/>
    </row>
    <row r="131" spans="1:10" x14ac:dyDescent="0.4">
      <c r="A131" s="375"/>
      <c r="B131" s="375"/>
      <c r="C131" s="375"/>
      <c r="D131" s="375"/>
      <c r="E131" s="375"/>
      <c r="F131" s="375"/>
      <c r="G131" s="375"/>
      <c r="H131" s="375"/>
      <c r="I131" s="375"/>
      <c r="J131" s="375"/>
    </row>
    <row r="132" spans="1:10" x14ac:dyDescent="0.4">
      <c r="A132" s="375"/>
      <c r="B132" s="375"/>
      <c r="C132" s="375"/>
      <c r="D132" s="375"/>
      <c r="E132" s="375"/>
      <c r="F132" s="375"/>
      <c r="G132" s="375"/>
      <c r="H132" s="375"/>
      <c r="I132" s="375"/>
      <c r="J132" s="375"/>
    </row>
    <row r="133" spans="1:10" x14ac:dyDescent="0.4">
      <c r="A133" s="375"/>
      <c r="B133" s="375"/>
      <c r="C133" s="375"/>
      <c r="D133" s="375"/>
      <c r="E133" s="375"/>
      <c r="F133" s="375"/>
      <c r="G133" s="375"/>
      <c r="H133" s="375"/>
      <c r="I133" s="375"/>
      <c r="J133" s="375"/>
    </row>
    <row r="134" spans="1:10" x14ac:dyDescent="0.4">
      <c r="A134" s="375"/>
      <c r="B134" s="375"/>
      <c r="C134" s="375"/>
      <c r="D134" s="375"/>
      <c r="E134" s="375"/>
      <c r="F134" s="375"/>
      <c r="G134" s="375"/>
      <c r="H134" s="375"/>
      <c r="I134" s="375"/>
      <c r="J134" s="375"/>
    </row>
    <row r="135" spans="1:10" x14ac:dyDescent="0.4">
      <c r="A135" s="375"/>
      <c r="B135" s="375"/>
      <c r="C135" s="375"/>
      <c r="D135" s="375"/>
      <c r="E135" s="375"/>
      <c r="F135" s="375"/>
      <c r="G135" s="375"/>
      <c r="H135" s="375"/>
      <c r="I135" s="375"/>
      <c r="J135" s="375"/>
    </row>
    <row r="136" spans="1:10" x14ac:dyDescent="0.4">
      <c r="A136" s="375"/>
      <c r="B136" s="375"/>
      <c r="C136" s="375"/>
      <c r="D136" s="375"/>
      <c r="E136" s="375"/>
      <c r="F136" s="375"/>
      <c r="G136" s="375"/>
      <c r="H136" s="375"/>
      <c r="I136" s="375"/>
      <c r="J136" s="375"/>
    </row>
    <row r="137" spans="1:10" x14ac:dyDescent="0.4">
      <c r="A137" s="375"/>
      <c r="B137" s="375"/>
      <c r="C137" s="375"/>
      <c r="D137" s="375"/>
      <c r="E137" s="375"/>
      <c r="F137" s="375"/>
      <c r="G137" s="375"/>
      <c r="H137" s="375"/>
      <c r="I137" s="375"/>
      <c r="J137" s="375"/>
    </row>
    <row r="138" spans="1:10" x14ac:dyDescent="0.4">
      <c r="A138" s="375"/>
      <c r="B138" s="375"/>
      <c r="C138" s="375"/>
      <c r="D138" s="375"/>
      <c r="E138" s="375"/>
      <c r="F138" s="375"/>
      <c r="G138" s="375"/>
      <c r="H138" s="375"/>
      <c r="I138" s="375"/>
      <c r="J138" s="375"/>
    </row>
    <row r="139" spans="1:10" x14ac:dyDescent="0.4">
      <c r="A139" s="375"/>
      <c r="B139" s="375"/>
      <c r="C139" s="375"/>
      <c r="D139" s="375"/>
      <c r="E139" s="375"/>
      <c r="F139" s="375"/>
      <c r="G139" s="375"/>
      <c r="H139" s="375"/>
      <c r="I139" s="375"/>
      <c r="J139" s="375"/>
    </row>
    <row r="140" spans="1:10" x14ac:dyDescent="0.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</row>
    <row r="141" spans="1:10" x14ac:dyDescent="0.4">
      <c r="A141" s="375"/>
      <c r="B141" s="375"/>
      <c r="C141" s="375"/>
      <c r="D141" s="375"/>
      <c r="E141" s="375"/>
      <c r="F141" s="375"/>
      <c r="G141" s="375"/>
      <c r="H141" s="375"/>
      <c r="I141" s="375"/>
      <c r="J141" s="375"/>
    </row>
    <row r="142" spans="1:10" x14ac:dyDescent="0.4">
      <c r="A142" s="375"/>
      <c r="B142" s="375"/>
      <c r="C142" s="375"/>
      <c r="D142" s="375"/>
      <c r="E142" s="375"/>
      <c r="F142" s="375"/>
      <c r="G142" s="375"/>
      <c r="H142" s="375"/>
      <c r="I142" s="375"/>
      <c r="J142" s="375"/>
    </row>
    <row r="143" spans="1:10" x14ac:dyDescent="0.4">
      <c r="A143" s="375"/>
      <c r="B143" s="375"/>
      <c r="C143" s="375"/>
      <c r="D143" s="375"/>
      <c r="E143" s="375"/>
      <c r="F143" s="375"/>
      <c r="G143" s="375"/>
      <c r="H143" s="375"/>
      <c r="I143" s="375"/>
      <c r="J143" s="375"/>
    </row>
    <row r="144" spans="1:10" x14ac:dyDescent="0.4">
      <c r="A144" s="375"/>
      <c r="B144" s="375"/>
      <c r="C144" s="375"/>
      <c r="D144" s="375"/>
      <c r="E144" s="375"/>
      <c r="F144" s="375"/>
      <c r="G144" s="375"/>
      <c r="H144" s="375"/>
      <c r="I144" s="375"/>
      <c r="J144" s="375"/>
    </row>
    <row r="145" spans="1:10" x14ac:dyDescent="0.4">
      <c r="A145" s="375"/>
      <c r="B145" s="375"/>
      <c r="C145" s="375"/>
      <c r="D145" s="375"/>
      <c r="E145" s="375"/>
      <c r="F145" s="375"/>
      <c r="G145" s="375"/>
      <c r="H145" s="375"/>
      <c r="I145" s="375"/>
      <c r="J145" s="375"/>
    </row>
    <row r="146" spans="1:10" x14ac:dyDescent="0.4">
      <c r="A146" s="375"/>
      <c r="B146" s="375"/>
      <c r="C146" s="375"/>
      <c r="D146" s="375"/>
      <c r="E146" s="375"/>
      <c r="F146" s="375"/>
      <c r="G146" s="375"/>
      <c r="H146" s="375"/>
      <c r="I146" s="375"/>
      <c r="J146" s="375"/>
    </row>
    <row r="147" spans="1:10" x14ac:dyDescent="0.4">
      <c r="A147" s="375"/>
      <c r="B147" s="375"/>
      <c r="C147" s="375"/>
      <c r="D147" s="375"/>
      <c r="E147" s="375"/>
      <c r="F147" s="375"/>
      <c r="G147" s="375"/>
      <c r="H147" s="375"/>
      <c r="I147" s="375"/>
      <c r="J147" s="375"/>
    </row>
    <row r="148" spans="1:10" x14ac:dyDescent="0.4">
      <c r="A148" s="375"/>
      <c r="B148" s="375"/>
      <c r="C148" s="375"/>
      <c r="D148" s="375"/>
      <c r="E148" s="375"/>
      <c r="F148" s="375"/>
      <c r="G148" s="375"/>
      <c r="H148" s="375"/>
      <c r="I148" s="375"/>
      <c r="J148" s="375"/>
    </row>
    <row r="149" spans="1:10" x14ac:dyDescent="0.4">
      <c r="A149" s="375"/>
      <c r="B149" s="375"/>
      <c r="C149" s="375"/>
      <c r="D149" s="375"/>
      <c r="E149" s="375"/>
      <c r="F149" s="375"/>
      <c r="G149" s="375"/>
      <c r="H149" s="375"/>
      <c r="I149" s="375"/>
      <c r="J149" s="375"/>
    </row>
    <row r="150" spans="1:10" x14ac:dyDescent="0.4">
      <c r="A150" s="375"/>
      <c r="B150" s="375"/>
      <c r="C150" s="375"/>
      <c r="D150" s="375"/>
      <c r="E150" s="375"/>
      <c r="F150" s="375"/>
      <c r="G150" s="375"/>
      <c r="H150" s="375"/>
      <c r="I150" s="375"/>
      <c r="J150" s="375"/>
    </row>
    <row r="151" spans="1:10" x14ac:dyDescent="0.4">
      <c r="A151" s="375"/>
      <c r="B151" s="375"/>
      <c r="C151" s="375"/>
      <c r="D151" s="375"/>
      <c r="E151" s="375"/>
      <c r="F151" s="375"/>
      <c r="G151" s="375"/>
      <c r="H151" s="375"/>
      <c r="I151" s="375"/>
      <c r="J151" s="375"/>
    </row>
    <row r="152" spans="1:10" x14ac:dyDescent="0.4">
      <c r="A152" s="375"/>
      <c r="B152" s="375"/>
      <c r="C152" s="375"/>
      <c r="D152" s="375"/>
      <c r="E152" s="375"/>
      <c r="F152" s="375"/>
      <c r="G152" s="375"/>
      <c r="H152" s="375"/>
      <c r="I152" s="375"/>
      <c r="J152" s="375"/>
    </row>
    <row r="153" spans="1:10" x14ac:dyDescent="0.4">
      <c r="A153" s="375"/>
      <c r="B153" s="375"/>
      <c r="C153" s="375"/>
      <c r="D153" s="375"/>
      <c r="E153" s="375"/>
      <c r="F153" s="375"/>
      <c r="G153" s="375"/>
      <c r="H153" s="375"/>
      <c r="I153" s="375"/>
      <c r="J153" s="375"/>
    </row>
    <row r="154" spans="1:10" x14ac:dyDescent="0.4">
      <c r="A154" s="375"/>
      <c r="B154" s="375"/>
      <c r="C154" s="375"/>
      <c r="D154" s="375"/>
      <c r="E154" s="375"/>
      <c r="F154" s="375"/>
      <c r="G154" s="375"/>
      <c r="H154" s="375"/>
      <c r="I154" s="375"/>
      <c r="J154" s="375"/>
    </row>
    <row r="155" spans="1:10" x14ac:dyDescent="0.4">
      <c r="A155" s="375"/>
      <c r="B155" s="375"/>
      <c r="C155" s="375"/>
      <c r="D155" s="375"/>
      <c r="E155" s="375"/>
      <c r="F155" s="375"/>
      <c r="G155" s="375"/>
      <c r="H155" s="375"/>
      <c r="I155" s="375"/>
      <c r="J155" s="375"/>
    </row>
    <row r="156" spans="1:10" x14ac:dyDescent="0.4">
      <c r="A156" s="375"/>
      <c r="B156" s="375"/>
      <c r="C156" s="375"/>
      <c r="D156" s="375"/>
      <c r="E156" s="375"/>
      <c r="F156" s="375"/>
      <c r="G156" s="375"/>
      <c r="H156" s="375"/>
      <c r="I156" s="375"/>
      <c r="J156" s="375"/>
    </row>
    <row r="157" spans="1:10" x14ac:dyDescent="0.4">
      <c r="A157" s="375"/>
      <c r="B157" s="375"/>
      <c r="C157" s="375"/>
      <c r="D157" s="375"/>
      <c r="E157" s="375"/>
      <c r="F157" s="375"/>
      <c r="G157" s="375"/>
      <c r="H157" s="375"/>
      <c r="I157" s="375"/>
      <c r="J157" s="375"/>
    </row>
    <row r="158" spans="1:10" x14ac:dyDescent="0.4">
      <c r="A158" s="375"/>
      <c r="B158" s="375"/>
      <c r="C158" s="375"/>
      <c r="D158" s="375"/>
      <c r="E158" s="375"/>
      <c r="F158" s="375"/>
      <c r="G158" s="375"/>
      <c r="H158" s="375"/>
      <c r="I158" s="375"/>
      <c r="J158" s="375"/>
    </row>
    <row r="159" spans="1:10" x14ac:dyDescent="0.4">
      <c r="A159" s="375"/>
      <c r="B159" s="375"/>
      <c r="C159" s="375"/>
      <c r="D159" s="375"/>
      <c r="E159" s="375"/>
      <c r="F159" s="375"/>
      <c r="G159" s="375"/>
      <c r="H159" s="375"/>
      <c r="I159" s="375"/>
      <c r="J159" s="375"/>
    </row>
    <row r="160" spans="1:10" x14ac:dyDescent="0.4">
      <c r="A160" s="375"/>
      <c r="B160" s="375"/>
      <c r="C160" s="375"/>
      <c r="D160" s="375"/>
      <c r="E160" s="375"/>
      <c r="F160" s="375"/>
      <c r="G160" s="375"/>
      <c r="H160" s="375"/>
      <c r="I160" s="375"/>
      <c r="J160" s="375"/>
    </row>
    <row r="161" spans="1:10" x14ac:dyDescent="0.4">
      <c r="A161" s="375"/>
      <c r="B161" s="375"/>
      <c r="C161" s="375"/>
      <c r="D161" s="375"/>
      <c r="E161" s="375"/>
      <c r="F161" s="375"/>
      <c r="G161" s="375"/>
      <c r="H161" s="375"/>
      <c r="I161" s="375"/>
      <c r="J161" s="375"/>
    </row>
    <row r="162" spans="1:10" x14ac:dyDescent="0.4">
      <c r="A162" s="375"/>
      <c r="B162" s="375"/>
      <c r="C162" s="375"/>
      <c r="D162" s="375"/>
      <c r="E162" s="375"/>
      <c r="F162" s="375"/>
      <c r="G162" s="375"/>
      <c r="H162" s="375"/>
      <c r="I162" s="375"/>
      <c r="J162" s="375"/>
    </row>
    <row r="163" spans="1:10" x14ac:dyDescent="0.4">
      <c r="A163" s="375"/>
      <c r="B163" s="375"/>
      <c r="C163" s="375"/>
      <c r="D163" s="375"/>
      <c r="E163" s="375"/>
      <c r="F163" s="375"/>
      <c r="G163" s="375"/>
      <c r="H163" s="375"/>
      <c r="I163" s="375"/>
      <c r="J163" s="375"/>
    </row>
    <row r="164" spans="1:10" x14ac:dyDescent="0.4">
      <c r="A164" s="375"/>
      <c r="B164" s="375"/>
      <c r="C164" s="375"/>
      <c r="D164" s="375"/>
      <c r="E164" s="375"/>
      <c r="F164" s="375"/>
      <c r="G164" s="375"/>
      <c r="H164" s="375"/>
      <c r="I164" s="375"/>
      <c r="J164" s="375"/>
    </row>
    <row r="165" spans="1:10" x14ac:dyDescent="0.4">
      <c r="A165" s="375"/>
      <c r="B165" s="375"/>
      <c r="C165" s="375"/>
      <c r="D165" s="375"/>
      <c r="E165" s="375"/>
      <c r="F165" s="375"/>
      <c r="G165" s="375"/>
      <c r="H165" s="375"/>
      <c r="I165" s="375"/>
      <c r="J165" s="375"/>
    </row>
    <row r="166" spans="1:10" x14ac:dyDescent="0.4">
      <c r="A166" s="375"/>
      <c r="B166" s="375"/>
      <c r="C166" s="375"/>
      <c r="D166" s="375"/>
      <c r="E166" s="375"/>
      <c r="F166" s="375"/>
      <c r="G166" s="375"/>
      <c r="H166" s="375"/>
      <c r="I166" s="375"/>
      <c r="J166" s="375"/>
    </row>
    <row r="167" spans="1:10" x14ac:dyDescent="0.4">
      <c r="A167" s="375"/>
      <c r="B167" s="375"/>
      <c r="C167" s="375"/>
      <c r="D167" s="375"/>
      <c r="E167" s="375"/>
      <c r="F167" s="375"/>
      <c r="G167" s="375"/>
      <c r="H167" s="375"/>
      <c r="I167" s="375"/>
      <c r="J167" s="375"/>
    </row>
    <row r="168" spans="1:10" x14ac:dyDescent="0.4">
      <c r="A168" s="375"/>
      <c r="B168" s="375"/>
      <c r="C168" s="375"/>
      <c r="D168" s="375"/>
      <c r="E168" s="375"/>
      <c r="F168" s="375"/>
      <c r="G168" s="375"/>
      <c r="H168" s="375"/>
      <c r="I168" s="375"/>
      <c r="J168" s="375"/>
    </row>
    <row r="169" spans="1:10" x14ac:dyDescent="0.4">
      <c r="A169" s="375"/>
      <c r="B169" s="375"/>
      <c r="C169" s="375"/>
      <c r="D169" s="375"/>
      <c r="E169" s="375"/>
      <c r="F169" s="375"/>
      <c r="G169" s="375"/>
      <c r="H169" s="375"/>
      <c r="I169" s="375"/>
      <c r="J169" s="375"/>
    </row>
    <row r="170" spans="1:10" x14ac:dyDescent="0.4">
      <c r="A170" s="375"/>
      <c r="B170" s="375"/>
      <c r="C170" s="375"/>
      <c r="D170" s="375"/>
      <c r="E170" s="375"/>
      <c r="F170" s="375"/>
      <c r="G170" s="375"/>
      <c r="H170" s="375"/>
      <c r="I170" s="375"/>
      <c r="J170" s="375"/>
    </row>
    <row r="171" spans="1:10" x14ac:dyDescent="0.4">
      <c r="A171" s="375"/>
      <c r="B171" s="375"/>
      <c r="C171" s="375"/>
      <c r="D171" s="375"/>
      <c r="E171" s="375"/>
      <c r="F171" s="375"/>
      <c r="G171" s="375"/>
      <c r="H171" s="375"/>
      <c r="I171" s="375"/>
      <c r="J171" s="375"/>
    </row>
    <row r="172" spans="1:10" x14ac:dyDescent="0.4">
      <c r="A172" s="375"/>
      <c r="B172" s="375"/>
      <c r="C172" s="375"/>
      <c r="D172" s="375"/>
      <c r="E172" s="375"/>
      <c r="F172" s="375"/>
      <c r="G172" s="375"/>
      <c r="H172" s="375"/>
      <c r="I172" s="375"/>
      <c r="J172" s="375"/>
    </row>
    <row r="173" spans="1:10" x14ac:dyDescent="0.4">
      <c r="A173" s="375"/>
      <c r="B173" s="375"/>
      <c r="C173" s="375"/>
      <c r="D173" s="375"/>
      <c r="E173" s="375"/>
      <c r="F173" s="375"/>
      <c r="G173" s="375"/>
      <c r="H173" s="375"/>
      <c r="I173" s="375"/>
      <c r="J173" s="375"/>
    </row>
    <row r="174" spans="1:10" x14ac:dyDescent="0.4">
      <c r="A174" s="375"/>
      <c r="B174" s="375"/>
      <c r="C174" s="375"/>
      <c r="D174" s="375"/>
      <c r="E174" s="375"/>
      <c r="F174" s="375"/>
      <c r="G174" s="375"/>
      <c r="H174" s="375"/>
      <c r="I174" s="375"/>
      <c r="J174" s="375"/>
    </row>
    <row r="175" spans="1:10" x14ac:dyDescent="0.4">
      <c r="A175" s="375"/>
      <c r="B175" s="375"/>
      <c r="C175" s="375"/>
      <c r="D175" s="375"/>
      <c r="E175" s="375"/>
      <c r="F175" s="375"/>
      <c r="G175" s="375"/>
      <c r="H175" s="375"/>
      <c r="I175" s="375"/>
      <c r="J175" s="375"/>
    </row>
    <row r="176" spans="1:10" x14ac:dyDescent="0.4">
      <c r="A176" s="375"/>
      <c r="B176" s="375"/>
      <c r="C176" s="375"/>
      <c r="D176" s="375"/>
      <c r="E176" s="375"/>
      <c r="F176" s="375"/>
      <c r="G176" s="375"/>
      <c r="H176" s="375"/>
      <c r="I176" s="375"/>
      <c r="J176" s="375"/>
    </row>
    <row r="177" spans="1:10" x14ac:dyDescent="0.4">
      <c r="A177" s="375"/>
      <c r="B177" s="375"/>
      <c r="C177" s="375"/>
      <c r="D177" s="375"/>
      <c r="E177" s="375"/>
      <c r="F177" s="375"/>
      <c r="G177" s="375"/>
      <c r="H177" s="375"/>
      <c r="I177" s="375"/>
      <c r="J177" s="375"/>
    </row>
    <row r="178" spans="1:10" x14ac:dyDescent="0.4">
      <c r="A178" s="375"/>
      <c r="B178" s="375"/>
      <c r="C178" s="375"/>
      <c r="D178" s="375"/>
      <c r="E178" s="375"/>
      <c r="F178" s="375"/>
      <c r="G178" s="375"/>
      <c r="H178" s="375"/>
      <c r="I178" s="375"/>
      <c r="J178" s="375"/>
    </row>
    <row r="179" spans="1:10" x14ac:dyDescent="0.4">
      <c r="A179" s="375"/>
      <c r="B179" s="375"/>
      <c r="C179" s="375"/>
      <c r="D179" s="375"/>
      <c r="E179" s="375"/>
      <c r="F179" s="375"/>
      <c r="G179" s="375"/>
      <c r="H179" s="375"/>
      <c r="I179" s="375"/>
      <c r="J179" s="375"/>
    </row>
    <row r="180" spans="1:10" x14ac:dyDescent="0.4">
      <c r="A180" s="375"/>
      <c r="B180" s="375"/>
      <c r="C180" s="375"/>
      <c r="D180" s="375"/>
      <c r="E180" s="375"/>
      <c r="F180" s="375"/>
      <c r="G180" s="375"/>
      <c r="H180" s="375"/>
      <c r="I180" s="375"/>
      <c r="J180" s="375"/>
    </row>
    <row r="181" spans="1:10" x14ac:dyDescent="0.4">
      <c r="A181" s="375"/>
      <c r="B181" s="375"/>
      <c r="C181" s="375"/>
      <c r="D181" s="375"/>
      <c r="E181" s="375"/>
      <c r="F181" s="375"/>
      <c r="G181" s="375"/>
      <c r="H181" s="375"/>
      <c r="I181" s="375"/>
      <c r="J181" s="375"/>
    </row>
    <row r="182" spans="1:10" x14ac:dyDescent="0.4">
      <c r="A182" s="375"/>
      <c r="B182" s="375"/>
      <c r="C182" s="375"/>
      <c r="D182" s="375"/>
      <c r="E182" s="375"/>
      <c r="F182" s="375"/>
      <c r="G182" s="375"/>
      <c r="H182" s="375"/>
      <c r="I182" s="375"/>
      <c r="J182" s="375"/>
    </row>
    <row r="183" spans="1:10" x14ac:dyDescent="0.4">
      <c r="A183" s="375"/>
      <c r="B183" s="375"/>
      <c r="C183" s="375"/>
      <c r="D183" s="375"/>
      <c r="E183" s="375"/>
      <c r="F183" s="375"/>
      <c r="G183" s="375"/>
      <c r="H183" s="375"/>
      <c r="I183" s="375"/>
      <c r="J183" s="375"/>
    </row>
    <row r="184" spans="1:10" x14ac:dyDescent="0.4">
      <c r="A184" s="375"/>
      <c r="B184" s="375"/>
      <c r="C184" s="375"/>
      <c r="D184" s="375"/>
      <c r="E184" s="375"/>
      <c r="F184" s="375"/>
      <c r="G184" s="375"/>
      <c r="H184" s="375"/>
      <c r="I184" s="375"/>
      <c r="J184" s="375"/>
    </row>
    <row r="185" spans="1:10" x14ac:dyDescent="0.4">
      <c r="A185" s="375"/>
      <c r="B185" s="375"/>
      <c r="C185" s="375"/>
      <c r="D185" s="375"/>
      <c r="E185" s="375"/>
      <c r="F185" s="375"/>
      <c r="G185" s="375"/>
      <c r="H185" s="375"/>
      <c r="I185" s="375"/>
      <c r="J185" s="375"/>
    </row>
    <row r="186" spans="1:10" x14ac:dyDescent="0.4">
      <c r="A186" s="375"/>
      <c r="B186" s="375"/>
      <c r="C186" s="375"/>
      <c r="D186" s="375"/>
      <c r="E186" s="375"/>
      <c r="F186" s="375"/>
      <c r="G186" s="375"/>
      <c r="H186" s="375"/>
      <c r="I186" s="375"/>
      <c r="J186" s="375"/>
    </row>
    <row r="187" spans="1:10" x14ac:dyDescent="0.4">
      <c r="A187" s="375"/>
      <c r="B187" s="375"/>
      <c r="C187" s="375"/>
      <c r="D187" s="375"/>
      <c r="E187" s="375"/>
      <c r="F187" s="375"/>
      <c r="G187" s="375"/>
      <c r="H187" s="375"/>
      <c r="I187" s="375"/>
      <c r="J187" s="375"/>
    </row>
    <row r="188" spans="1:10" x14ac:dyDescent="0.4">
      <c r="A188" s="375"/>
      <c r="B188" s="375"/>
      <c r="C188" s="375"/>
      <c r="D188" s="375"/>
      <c r="E188" s="375"/>
      <c r="F188" s="375"/>
      <c r="G188" s="375"/>
      <c r="H188" s="375"/>
      <c r="I188" s="375"/>
      <c r="J188" s="375"/>
    </row>
    <row r="189" spans="1:10" x14ac:dyDescent="0.4">
      <c r="A189" s="375"/>
      <c r="B189" s="375"/>
      <c r="C189" s="375"/>
      <c r="D189" s="375"/>
      <c r="E189" s="375"/>
      <c r="F189" s="375"/>
      <c r="G189" s="375"/>
      <c r="H189" s="375"/>
      <c r="I189" s="375"/>
      <c r="J189" s="375"/>
    </row>
    <row r="190" spans="1:10" x14ac:dyDescent="0.4">
      <c r="A190" s="375"/>
      <c r="B190" s="375"/>
      <c r="C190" s="375"/>
      <c r="D190" s="375"/>
      <c r="E190" s="375"/>
      <c r="F190" s="375"/>
      <c r="G190" s="375"/>
      <c r="H190" s="375"/>
      <c r="I190" s="375"/>
      <c r="J190" s="375"/>
    </row>
    <row r="191" spans="1:10" x14ac:dyDescent="0.4">
      <c r="A191" s="375"/>
      <c r="B191" s="375"/>
      <c r="C191" s="375"/>
      <c r="D191" s="375"/>
      <c r="E191" s="375"/>
      <c r="F191" s="375"/>
      <c r="G191" s="375"/>
      <c r="H191" s="375"/>
      <c r="I191" s="375"/>
      <c r="J191" s="375"/>
    </row>
    <row r="192" spans="1:10" x14ac:dyDescent="0.4">
      <c r="A192" s="375"/>
      <c r="B192" s="375"/>
      <c r="C192" s="375"/>
      <c r="D192" s="375"/>
      <c r="E192" s="375"/>
      <c r="F192" s="375"/>
      <c r="G192" s="375"/>
      <c r="H192" s="375"/>
      <c r="I192" s="375"/>
      <c r="J192" s="375"/>
    </row>
    <row r="193" spans="1:10" x14ac:dyDescent="0.4">
      <c r="A193" s="375"/>
      <c r="B193" s="375"/>
      <c r="C193" s="375"/>
      <c r="D193" s="375"/>
      <c r="E193" s="375"/>
      <c r="F193" s="375"/>
      <c r="G193" s="375"/>
      <c r="H193" s="375"/>
      <c r="I193" s="375"/>
      <c r="J193" s="375"/>
    </row>
    <row r="194" spans="1:10" x14ac:dyDescent="0.4">
      <c r="A194" s="375"/>
      <c r="B194" s="375"/>
      <c r="C194" s="375"/>
      <c r="D194" s="375"/>
      <c r="E194" s="375"/>
      <c r="F194" s="375"/>
      <c r="G194" s="375"/>
      <c r="H194" s="375"/>
      <c r="I194" s="375"/>
      <c r="J194" s="375"/>
    </row>
    <row r="195" spans="1:10" x14ac:dyDescent="0.4">
      <c r="A195" s="375"/>
      <c r="B195" s="375"/>
      <c r="C195" s="375"/>
      <c r="D195" s="375"/>
      <c r="E195" s="375"/>
      <c r="F195" s="375"/>
      <c r="G195" s="375"/>
      <c r="H195" s="375"/>
      <c r="I195" s="375"/>
      <c r="J195" s="375"/>
    </row>
    <row r="196" spans="1:10" x14ac:dyDescent="0.4">
      <c r="A196" s="375"/>
      <c r="B196" s="375"/>
      <c r="C196" s="375"/>
      <c r="D196" s="375"/>
      <c r="E196" s="375"/>
      <c r="F196" s="375"/>
      <c r="G196" s="375"/>
      <c r="H196" s="375"/>
      <c r="I196" s="375"/>
      <c r="J196" s="375"/>
    </row>
    <row r="197" spans="1:10" x14ac:dyDescent="0.4">
      <c r="A197" s="375"/>
      <c r="B197" s="375"/>
      <c r="C197" s="375"/>
      <c r="D197" s="375"/>
      <c r="E197" s="375"/>
      <c r="F197" s="375"/>
      <c r="G197" s="375"/>
      <c r="H197" s="375"/>
      <c r="I197" s="375"/>
      <c r="J197" s="375"/>
    </row>
    <row r="198" spans="1:10" x14ac:dyDescent="0.4">
      <c r="A198" s="375"/>
      <c r="B198" s="375"/>
      <c r="C198" s="375"/>
      <c r="D198" s="375"/>
      <c r="E198" s="375"/>
      <c r="F198" s="375"/>
      <c r="G198" s="375"/>
      <c r="H198" s="375"/>
      <c r="I198" s="375"/>
      <c r="J198" s="375"/>
    </row>
    <row r="199" spans="1:10" x14ac:dyDescent="0.4">
      <c r="A199" s="375"/>
      <c r="B199" s="375"/>
      <c r="C199" s="375"/>
      <c r="D199" s="375"/>
      <c r="E199" s="375"/>
      <c r="F199" s="375"/>
      <c r="G199" s="375"/>
      <c r="H199" s="375"/>
      <c r="I199" s="375"/>
      <c r="J199" s="375"/>
    </row>
    <row r="200" spans="1:10" x14ac:dyDescent="0.4">
      <c r="A200" s="375"/>
      <c r="B200" s="375"/>
      <c r="C200" s="375"/>
      <c r="D200" s="375"/>
      <c r="E200" s="375"/>
      <c r="F200" s="375"/>
      <c r="G200" s="375"/>
      <c r="H200" s="375"/>
      <c r="I200" s="375"/>
      <c r="J200" s="375"/>
    </row>
    <row r="201" spans="1:10" x14ac:dyDescent="0.4">
      <c r="A201" s="375"/>
      <c r="B201" s="375"/>
      <c r="C201" s="375"/>
      <c r="D201" s="375"/>
      <c r="E201" s="375"/>
      <c r="F201" s="375"/>
      <c r="G201" s="375"/>
      <c r="H201" s="375"/>
      <c r="I201" s="375"/>
      <c r="J201" s="375"/>
    </row>
    <row r="202" spans="1:10" x14ac:dyDescent="0.4">
      <c r="A202" s="375"/>
      <c r="B202" s="375"/>
      <c r="C202" s="375"/>
      <c r="D202" s="375"/>
      <c r="E202" s="375"/>
      <c r="F202" s="375"/>
      <c r="G202" s="375"/>
      <c r="H202" s="375"/>
      <c r="I202" s="375"/>
      <c r="J202" s="375"/>
    </row>
    <row r="203" spans="1:10" x14ac:dyDescent="0.4">
      <c r="A203" s="375"/>
      <c r="B203" s="375"/>
      <c r="C203" s="375"/>
      <c r="D203" s="375"/>
      <c r="E203" s="375"/>
      <c r="F203" s="375"/>
      <c r="G203" s="375"/>
      <c r="H203" s="375"/>
      <c r="I203" s="375"/>
      <c r="J203" s="375"/>
    </row>
    <row r="204" spans="1:10" x14ac:dyDescent="0.4">
      <c r="A204" s="375"/>
      <c r="B204" s="375"/>
      <c r="C204" s="375"/>
      <c r="D204" s="375"/>
      <c r="E204" s="375"/>
      <c r="F204" s="375"/>
      <c r="G204" s="375"/>
      <c r="H204" s="375"/>
      <c r="I204" s="375"/>
      <c r="J204" s="375"/>
    </row>
    <row r="205" spans="1:10" x14ac:dyDescent="0.4">
      <c r="A205" s="375"/>
      <c r="B205" s="375"/>
      <c r="C205" s="375"/>
      <c r="D205" s="375"/>
      <c r="E205" s="375"/>
      <c r="F205" s="375"/>
      <c r="G205" s="375"/>
      <c r="H205" s="375"/>
      <c r="I205" s="375"/>
      <c r="J205" s="375"/>
    </row>
    <row r="206" spans="1:10" x14ac:dyDescent="0.4">
      <c r="A206" s="375"/>
      <c r="B206" s="375"/>
      <c r="C206" s="375"/>
      <c r="D206" s="375"/>
      <c r="E206" s="375"/>
      <c r="F206" s="375"/>
      <c r="G206" s="375"/>
      <c r="H206" s="375"/>
      <c r="I206" s="375"/>
      <c r="J206" s="375"/>
    </row>
    <row r="207" spans="1:10" x14ac:dyDescent="0.4">
      <c r="A207" s="375"/>
      <c r="B207" s="375"/>
      <c r="C207" s="375"/>
      <c r="D207" s="375"/>
      <c r="E207" s="375"/>
      <c r="F207" s="375"/>
      <c r="G207" s="375"/>
      <c r="H207" s="375"/>
      <c r="I207" s="375"/>
      <c r="J207" s="375"/>
    </row>
    <row r="208" spans="1:10" x14ac:dyDescent="0.4">
      <c r="A208" s="375"/>
      <c r="B208" s="375"/>
      <c r="C208" s="375"/>
      <c r="D208" s="375"/>
      <c r="E208" s="375"/>
      <c r="F208" s="375"/>
      <c r="G208" s="375"/>
      <c r="H208" s="375"/>
      <c r="I208" s="375"/>
      <c r="J208" s="375"/>
    </row>
    <row r="209" spans="1:10" x14ac:dyDescent="0.4">
      <c r="A209" s="375"/>
      <c r="B209" s="375"/>
      <c r="C209" s="375"/>
      <c r="D209" s="375"/>
      <c r="E209" s="375"/>
      <c r="F209" s="375"/>
      <c r="G209" s="375"/>
      <c r="H209" s="375"/>
      <c r="I209" s="375"/>
      <c r="J209" s="375"/>
    </row>
    <row r="210" spans="1:10" x14ac:dyDescent="0.4">
      <c r="A210" s="375"/>
      <c r="B210" s="375"/>
      <c r="C210" s="375"/>
      <c r="D210" s="375"/>
      <c r="E210" s="375"/>
      <c r="F210" s="375"/>
      <c r="G210" s="375"/>
      <c r="H210" s="375"/>
      <c r="I210" s="375"/>
      <c r="J210" s="375"/>
    </row>
    <row r="211" spans="1:10" x14ac:dyDescent="0.4">
      <c r="A211" s="375"/>
      <c r="B211" s="375"/>
      <c r="C211" s="375"/>
      <c r="D211" s="375"/>
      <c r="E211" s="375"/>
      <c r="F211" s="375"/>
      <c r="G211" s="375"/>
      <c r="H211" s="375"/>
      <c r="I211" s="375"/>
      <c r="J211" s="375"/>
    </row>
    <row r="212" spans="1:10" x14ac:dyDescent="0.4">
      <c r="A212" s="375"/>
      <c r="B212" s="375"/>
      <c r="C212" s="375"/>
      <c r="D212" s="375"/>
      <c r="E212" s="375"/>
      <c r="F212" s="375"/>
      <c r="G212" s="375"/>
      <c r="H212" s="375"/>
      <c r="I212" s="375"/>
      <c r="J212" s="375"/>
    </row>
    <row r="213" spans="1:10" x14ac:dyDescent="0.4">
      <c r="A213" s="375"/>
      <c r="B213" s="375"/>
      <c r="C213" s="375"/>
      <c r="D213" s="375"/>
      <c r="E213" s="375"/>
      <c r="F213" s="375"/>
      <c r="G213" s="375"/>
      <c r="H213" s="375"/>
      <c r="I213" s="375"/>
      <c r="J213" s="375"/>
    </row>
    <row r="214" spans="1:10" x14ac:dyDescent="0.4">
      <c r="A214" s="375"/>
      <c r="B214" s="375"/>
      <c r="C214" s="375"/>
      <c r="D214" s="375"/>
      <c r="E214" s="375"/>
      <c r="F214" s="375"/>
      <c r="G214" s="375"/>
      <c r="H214" s="375"/>
      <c r="I214" s="375"/>
      <c r="J214" s="375"/>
    </row>
    <row r="215" spans="1:10" x14ac:dyDescent="0.4">
      <c r="A215" s="375"/>
      <c r="B215" s="375"/>
      <c r="C215" s="375"/>
      <c r="D215" s="375"/>
      <c r="E215" s="375"/>
      <c r="F215" s="375"/>
      <c r="G215" s="375"/>
      <c r="H215" s="375"/>
      <c r="I215" s="375"/>
      <c r="J215" s="375"/>
    </row>
    <row r="216" spans="1:10" x14ac:dyDescent="0.4">
      <c r="A216" s="375"/>
      <c r="B216" s="375"/>
      <c r="C216" s="375"/>
      <c r="D216" s="375"/>
      <c r="E216" s="375"/>
      <c r="F216" s="375"/>
      <c r="G216" s="375"/>
      <c r="H216" s="375"/>
      <c r="I216" s="375"/>
      <c r="J216" s="375"/>
    </row>
    <row r="217" spans="1:10" x14ac:dyDescent="0.4">
      <c r="A217" s="375"/>
      <c r="B217" s="375"/>
      <c r="C217" s="375"/>
      <c r="D217" s="375"/>
      <c r="E217" s="375"/>
      <c r="F217" s="375"/>
      <c r="G217" s="375"/>
      <c r="H217" s="375"/>
      <c r="I217" s="375"/>
      <c r="J217" s="375"/>
    </row>
    <row r="218" spans="1:10" x14ac:dyDescent="0.4">
      <c r="A218" s="375"/>
      <c r="B218" s="375"/>
      <c r="C218" s="375"/>
      <c r="D218" s="375"/>
      <c r="E218" s="375"/>
      <c r="F218" s="375"/>
      <c r="G218" s="375"/>
      <c r="H218" s="375"/>
      <c r="I218" s="375"/>
      <c r="J218" s="375"/>
    </row>
    <row r="219" spans="1:10" x14ac:dyDescent="0.4">
      <c r="A219" s="375"/>
      <c r="B219" s="375"/>
      <c r="C219" s="375"/>
      <c r="D219" s="375"/>
      <c r="E219" s="375"/>
      <c r="F219" s="375"/>
      <c r="G219" s="375"/>
      <c r="H219" s="375"/>
      <c r="I219" s="375"/>
      <c r="J219" s="375"/>
    </row>
    <row r="220" spans="1:10" x14ac:dyDescent="0.4">
      <c r="A220" s="375"/>
      <c r="B220" s="375"/>
      <c r="C220" s="375"/>
      <c r="D220" s="375"/>
      <c r="E220" s="375"/>
      <c r="F220" s="375"/>
      <c r="G220" s="375"/>
      <c r="H220" s="375"/>
      <c r="I220" s="375"/>
      <c r="J220" s="375"/>
    </row>
    <row r="221" spans="1:10" x14ac:dyDescent="0.4">
      <c r="A221" s="375"/>
      <c r="B221" s="375"/>
      <c r="C221" s="375"/>
      <c r="D221" s="375"/>
      <c r="E221" s="375"/>
      <c r="F221" s="375"/>
      <c r="G221" s="375"/>
      <c r="H221" s="375"/>
      <c r="I221" s="375"/>
      <c r="J221" s="375"/>
    </row>
    <row r="222" spans="1:10" x14ac:dyDescent="0.4">
      <c r="A222" s="375"/>
      <c r="B222" s="375"/>
      <c r="C222" s="375"/>
      <c r="D222" s="375"/>
      <c r="E222" s="375"/>
      <c r="F222" s="375"/>
      <c r="G222" s="375"/>
      <c r="H222" s="375"/>
      <c r="I222" s="375"/>
      <c r="J222" s="375"/>
    </row>
    <row r="223" spans="1:10" x14ac:dyDescent="0.4">
      <c r="A223" s="375"/>
      <c r="B223" s="375"/>
      <c r="C223" s="375"/>
      <c r="D223" s="375"/>
      <c r="E223" s="375"/>
      <c r="F223" s="375"/>
      <c r="G223" s="375"/>
      <c r="H223" s="375"/>
      <c r="I223" s="375"/>
      <c r="J223" s="375"/>
    </row>
    <row r="224" spans="1:10" x14ac:dyDescent="0.4">
      <c r="A224" s="375"/>
      <c r="B224" s="375"/>
      <c r="C224" s="375"/>
      <c r="D224" s="375"/>
      <c r="E224" s="375"/>
      <c r="F224" s="375"/>
      <c r="G224" s="375"/>
      <c r="H224" s="375"/>
      <c r="I224" s="375"/>
      <c r="J224" s="375"/>
    </row>
    <row r="225" spans="1:10" x14ac:dyDescent="0.4">
      <c r="A225" s="375"/>
      <c r="B225" s="375"/>
      <c r="C225" s="375"/>
      <c r="D225" s="375"/>
      <c r="E225" s="375"/>
      <c r="F225" s="375"/>
      <c r="G225" s="375"/>
      <c r="H225" s="375"/>
      <c r="I225" s="375"/>
      <c r="J225" s="375"/>
    </row>
    <row r="226" spans="1:10" x14ac:dyDescent="0.4">
      <c r="A226" s="375"/>
      <c r="B226" s="375"/>
      <c r="C226" s="375"/>
      <c r="D226" s="375"/>
      <c r="E226" s="375"/>
      <c r="F226" s="375"/>
      <c r="G226" s="375"/>
      <c r="H226" s="375"/>
      <c r="I226" s="375"/>
      <c r="J226" s="375"/>
    </row>
    <row r="227" spans="1:10" x14ac:dyDescent="0.4">
      <c r="A227" s="375"/>
      <c r="B227" s="375"/>
      <c r="C227" s="375"/>
      <c r="D227" s="375"/>
      <c r="E227" s="375"/>
      <c r="F227" s="375"/>
      <c r="G227" s="375"/>
      <c r="H227" s="375"/>
      <c r="I227" s="375"/>
      <c r="J227" s="375"/>
    </row>
    <row r="228" spans="1:10" x14ac:dyDescent="0.4">
      <c r="A228" s="375"/>
      <c r="B228" s="375"/>
      <c r="C228" s="375"/>
      <c r="D228" s="375"/>
      <c r="E228" s="375"/>
      <c r="F228" s="375"/>
      <c r="G228" s="375"/>
      <c r="H228" s="375"/>
      <c r="I228" s="375"/>
      <c r="J228" s="375"/>
    </row>
    <row r="229" spans="1:10" x14ac:dyDescent="0.4">
      <c r="A229" s="375"/>
      <c r="B229" s="375"/>
      <c r="C229" s="375"/>
      <c r="D229" s="375"/>
      <c r="E229" s="375"/>
      <c r="F229" s="375"/>
      <c r="G229" s="375"/>
      <c r="H229" s="375"/>
      <c r="I229" s="375"/>
      <c r="J229" s="375"/>
    </row>
    <row r="230" spans="1:10" x14ac:dyDescent="0.4">
      <c r="A230" s="375"/>
      <c r="B230" s="375"/>
      <c r="C230" s="375"/>
      <c r="D230" s="375"/>
      <c r="E230" s="375"/>
      <c r="F230" s="375"/>
      <c r="G230" s="375"/>
      <c r="H230" s="375"/>
      <c r="I230" s="375"/>
      <c r="J230" s="375"/>
    </row>
    <row r="231" spans="1:10" x14ac:dyDescent="0.4">
      <c r="A231" s="375"/>
      <c r="B231" s="375"/>
      <c r="C231" s="375"/>
      <c r="D231" s="375"/>
      <c r="E231" s="375"/>
      <c r="F231" s="375"/>
      <c r="G231" s="375"/>
      <c r="H231" s="375"/>
      <c r="I231" s="375"/>
      <c r="J231" s="375"/>
    </row>
    <row r="232" spans="1:10" x14ac:dyDescent="0.4">
      <c r="A232" s="375"/>
      <c r="B232" s="375"/>
      <c r="C232" s="375"/>
      <c r="D232" s="375"/>
      <c r="E232" s="375"/>
      <c r="F232" s="375"/>
      <c r="G232" s="375"/>
      <c r="H232" s="375"/>
      <c r="I232" s="375"/>
      <c r="J232" s="375"/>
    </row>
    <row r="233" spans="1:10" x14ac:dyDescent="0.4">
      <c r="A233" s="375"/>
      <c r="B233" s="375"/>
      <c r="C233" s="375"/>
      <c r="D233" s="375"/>
      <c r="E233" s="375"/>
      <c r="F233" s="375"/>
      <c r="G233" s="375"/>
      <c r="H233" s="375"/>
      <c r="I233" s="375"/>
      <c r="J233" s="375"/>
    </row>
    <row r="234" spans="1:10" x14ac:dyDescent="0.4">
      <c r="A234" s="375"/>
      <c r="B234" s="375"/>
      <c r="C234" s="375"/>
      <c r="D234" s="375"/>
      <c r="E234" s="375"/>
      <c r="F234" s="375"/>
      <c r="G234" s="375"/>
      <c r="H234" s="375"/>
      <c r="I234" s="375"/>
      <c r="J234" s="375"/>
    </row>
    <row r="235" spans="1:10" x14ac:dyDescent="0.4">
      <c r="A235" s="375"/>
      <c r="B235" s="375"/>
      <c r="C235" s="375"/>
      <c r="D235" s="375"/>
      <c r="E235" s="375"/>
      <c r="F235" s="375"/>
      <c r="G235" s="375"/>
      <c r="H235" s="375"/>
      <c r="I235" s="375"/>
      <c r="J235" s="375"/>
    </row>
    <row r="236" spans="1:10" x14ac:dyDescent="0.4">
      <c r="A236" s="375"/>
      <c r="B236" s="375"/>
      <c r="C236" s="375"/>
      <c r="D236" s="375"/>
      <c r="E236" s="375"/>
      <c r="F236" s="375"/>
      <c r="G236" s="375"/>
      <c r="H236" s="375"/>
      <c r="I236" s="375"/>
      <c r="J236" s="375"/>
    </row>
    <row r="237" spans="1:10" x14ac:dyDescent="0.4">
      <c r="A237" s="375"/>
      <c r="B237" s="375"/>
      <c r="C237" s="375"/>
      <c r="D237" s="375"/>
      <c r="E237" s="375"/>
      <c r="F237" s="375"/>
      <c r="G237" s="375"/>
      <c r="H237" s="375"/>
      <c r="I237" s="375"/>
      <c r="J237" s="375"/>
    </row>
    <row r="238" spans="1:10" x14ac:dyDescent="0.4">
      <c r="A238" s="375"/>
      <c r="B238" s="375"/>
      <c r="C238" s="375"/>
      <c r="D238" s="375"/>
      <c r="E238" s="375"/>
      <c r="F238" s="375"/>
      <c r="G238" s="375"/>
      <c r="H238" s="375"/>
      <c r="I238" s="375"/>
      <c r="J238" s="375"/>
    </row>
    <row r="239" spans="1:10" x14ac:dyDescent="0.4">
      <c r="A239" s="375"/>
      <c r="B239" s="375"/>
      <c r="C239" s="375"/>
      <c r="D239" s="375"/>
      <c r="E239" s="375"/>
      <c r="F239" s="375"/>
      <c r="G239" s="375"/>
      <c r="H239" s="375"/>
      <c r="I239" s="375"/>
      <c r="J239" s="375"/>
    </row>
    <row r="240" spans="1:10" x14ac:dyDescent="0.4">
      <c r="A240" s="375"/>
      <c r="B240" s="375"/>
      <c r="C240" s="375"/>
      <c r="D240" s="375"/>
      <c r="E240" s="375"/>
      <c r="F240" s="375"/>
      <c r="G240" s="375"/>
      <c r="H240" s="375"/>
      <c r="I240" s="375"/>
      <c r="J240" s="375"/>
    </row>
    <row r="241" spans="1:10" x14ac:dyDescent="0.4">
      <c r="A241" s="375"/>
      <c r="B241" s="375"/>
      <c r="C241" s="375"/>
      <c r="D241" s="375"/>
      <c r="E241" s="375"/>
      <c r="F241" s="375"/>
      <c r="G241" s="375"/>
      <c r="H241" s="375"/>
      <c r="I241" s="375"/>
      <c r="J241" s="375"/>
    </row>
    <row r="242" spans="1:10" x14ac:dyDescent="0.4">
      <c r="A242" s="375"/>
      <c r="B242" s="375"/>
      <c r="C242" s="375"/>
      <c r="D242" s="375"/>
      <c r="E242" s="375"/>
      <c r="F242" s="375"/>
      <c r="G242" s="375"/>
      <c r="H242" s="375"/>
      <c r="I242" s="375"/>
      <c r="J242" s="375"/>
    </row>
    <row r="243" spans="1:10" x14ac:dyDescent="0.4">
      <c r="A243" s="375"/>
      <c r="B243" s="375"/>
      <c r="C243" s="375"/>
      <c r="D243" s="375"/>
      <c r="E243" s="375"/>
      <c r="F243" s="375"/>
      <c r="G243" s="375"/>
      <c r="H243" s="375"/>
      <c r="I243" s="375"/>
      <c r="J243" s="375"/>
    </row>
    <row r="244" spans="1:10" x14ac:dyDescent="0.4">
      <c r="A244" s="375"/>
      <c r="B244" s="375"/>
      <c r="C244" s="375"/>
      <c r="D244" s="375"/>
      <c r="E244" s="375"/>
      <c r="F244" s="375"/>
      <c r="G244" s="375"/>
      <c r="H244" s="375"/>
      <c r="I244" s="375"/>
      <c r="J244" s="375"/>
    </row>
    <row r="245" spans="1:10" x14ac:dyDescent="0.4">
      <c r="A245" s="375"/>
      <c r="B245" s="375"/>
      <c r="C245" s="375"/>
      <c r="D245" s="375"/>
      <c r="E245" s="375"/>
      <c r="F245" s="375"/>
      <c r="G245" s="375"/>
      <c r="H245" s="375"/>
      <c r="I245" s="375"/>
      <c r="J245" s="375"/>
    </row>
    <row r="246" spans="1:10" x14ac:dyDescent="0.4">
      <c r="A246" s="375"/>
      <c r="B246" s="375"/>
      <c r="C246" s="375"/>
      <c r="D246" s="375"/>
      <c r="E246" s="375"/>
      <c r="F246" s="375"/>
      <c r="G246" s="375"/>
      <c r="H246" s="375"/>
      <c r="I246" s="375"/>
      <c r="J246" s="375"/>
    </row>
    <row r="247" spans="1:10" x14ac:dyDescent="0.4">
      <c r="A247" s="375"/>
      <c r="B247" s="375"/>
      <c r="C247" s="375"/>
      <c r="D247" s="375"/>
      <c r="E247" s="375"/>
      <c r="F247" s="375"/>
      <c r="G247" s="375"/>
      <c r="H247" s="375"/>
      <c r="I247" s="375"/>
      <c r="J247" s="375"/>
    </row>
    <row r="248" spans="1:10" x14ac:dyDescent="0.4">
      <c r="A248" s="375"/>
      <c r="B248" s="375"/>
      <c r="C248" s="375"/>
      <c r="D248" s="375"/>
      <c r="E248" s="375"/>
      <c r="F248" s="375"/>
      <c r="G248" s="375"/>
      <c r="H248" s="375"/>
      <c r="I248" s="375"/>
      <c r="J248" s="375"/>
    </row>
    <row r="249" spans="1:10" x14ac:dyDescent="0.4">
      <c r="A249" s="375"/>
      <c r="B249" s="375"/>
      <c r="C249" s="375"/>
      <c r="D249" s="375"/>
      <c r="E249" s="375"/>
      <c r="F249" s="375"/>
      <c r="G249" s="375"/>
      <c r="H249" s="375"/>
      <c r="I249" s="375"/>
      <c r="J249" s="375"/>
    </row>
    <row r="250" spans="1:10" x14ac:dyDescent="0.4">
      <c r="A250" s="375"/>
      <c r="B250" s="375"/>
      <c r="C250" s="375"/>
      <c r="D250" s="375"/>
      <c r="E250" s="375"/>
      <c r="F250" s="375"/>
      <c r="G250" s="375"/>
      <c r="H250" s="375"/>
      <c r="I250" s="375"/>
      <c r="J250" s="375"/>
    </row>
    <row r="251" spans="1:10" x14ac:dyDescent="0.4">
      <c r="A251" s="375"/>
      <c r="B251" s="375"/>
      <c r="C251" s="375"/>
      <c r="D251" s="375"/>
      <c r="E251" s="375"/>
      <c r="F251" s="375"/>
      <c r="G251" s="375"/>
      <c r="H251" s="375"/>
      <c r="I251" s="375"/>
      <c r="J251" s="375"/>
    </row>
    <row r="252" spans="1:10" x14ac:dyDescent="0.4">
      <c r="A252" s="375"/>
      <c r="B252" s="375"/>
      <c r="C252" s="375"/>
      <c r="D252" s="375"/>
      <c r="E252" s="375"/>
      <c r="F252" s="375"/>
      <c r="G252" s="375"/>
      <c r="H252" s="375"/>
      <c r="I252" s="375"/>
      <c r="J252" s="375"/>
    </row>
    <row r="253" spans="1:10" x14ac:dyDescent="0.4">
      <c r="A253" s="375"/>
      <c r="B253" s="375"/>
      <c r="C253" s="375"/>
      <c r="D253" s="375"/>
      <c r="E253" s="375"/>
      <c r="F253" s="375"/>
      <c r="G253" s="375"/>
      <c r="H253" s="375"/>
      <c r="I253" s="375"/>
      <c r="J253" s="375"/>
    </row>
    <row r="254" spans="1:10" x14ac:dyDescent="0.4">
      <c r="A254" s="375"/>
      <c r="B254" s="375"/>
      <c r="C254" s="375"/>
      <c r="D254" s="375"/>
      <c r="E254" s="375"/>
      <c r="F254" s="375"/>
      <c r="G254" s="375"/>
      <c r="H254" s="375"/>
      <c r="I254" s="375"/>
      <c r="J254" s="375"/>
    </row>
    <row r="255" spans="1:10" x14ac:dyDescent="0.4">
      <c r="A255" s="375"/>
      <c r="B255" s="375"/>
      <c r="C255" s="375"/>
      <c r="D255" s="375"/>
      <c r="E255" s="375"/>
      <c r="F255" s="375"/>
      <c r="G255" s="375"/>
      <c r="H255" s="375"/>
      <c r="I255" s="375"/>
      <c r="J255" s="375"/>
    </row>
    <row r="256" spans="1:10" x14ac:dyDescent="0.4">
      <c r="A256" s="375"/>
      <c r="B256" s="375"/>
      <c r="C256" s="375"/>
      <c r="D256" s="375"/>
      <c r="E256" s="375"/>
      <c r="F256" s="375"/>
      <c r="G256" s="375"/>
      <c r="H256" s="375"/>
      <c r="I256" s="375"/>
      <c r="J256" s="375"/>
    </row>
    <row r="257" spans="1:10" x14ac:dyDescent="0.4">
      <c r="A257" s="375"/>
      <c r="B257" s="375"/>
      <c r="C257" s="375"/>
      <c r="D257" s="375"/>
      <c r="E257" s="375"/>
      <c r="F257" s="375"/>
      <c r="G257" s="375"/>
      <c r="H257" s="375"/>
      <c r="I257" s="375"/>
      <c r="J257" s="375"/>
    </row>
    <row r="258" spans="1:10" x14ac:dyDescent="0.4">
      <c r="A258" s="410"/>
      <c r="B258" s="381"/>
      <c r="C258" s="381"/>
      <c r="D258" s="381"/>
      <c r="E258" s="381"/>
      <c r="F258" s="381"/>
      <c r="G258" s="381"/>
      <c r="H258" s="381"/>
      <c r="I258" s="381"/>
      <c r="J258" s="381"/>
    </row>
    <row r="259" spans="1:10" x14ac:dyDescent="0.4">
      <c r="A259" s="428"/>
      <c r="B259" s="375"/>
      <c r="C259" s="375"/>
      <c r="D259" s="375"/>
      <c r="E259" s="375"/>
      <c r="F259" s="375"/>
      <c r="G259" s="375"/>
      <c r="H259" s="375"/>
      <c r="I259" s="375"/>
      <c r="J259" s="375"/>
    </row>
    <row r="260" spans="1:10" x14ac:dyDescent="0.4">
      <c r="A260" s="428"/>
      <c r="B260" s="375"/>
      <c r="C260" s="375"/>
      <c r="D260" s="375"/>
      <c r="E260" s="375"/>
      <c r="F260" s="375"/>
      <c r="G260" s="375"/>
      <c r="H260" s="375"/>
      <c r="I260" s="375"/>
      <c r="J260" s="375"/>
    </row>
    <row r="261" spans="1:10" x14ac:dyDescent="0.4">
      <c r="A261" s="428"/>
      <c r="B261" s="375"/>
      <c r="C261" s="375"/>
      <c r="D261" s="375"/>
      <c r="E261" s="375"/>
      <c r="F261" s="375"/>
      <c r="G261" s="375"/>
      <c r="H261" s="375"/>
      <c r="I261" s="375"/>
      <c r="J261" s="375"/>
    </row>
    <row r="262" spans="1:10" x14ac:dyDescent="0.4">
      <c r="A262" s="428"/>
      <c r="B262" s="375"/>
      <c r="C262" s="375"/>
      <c r="D262" s="375"/>
      <c r="E262" s="375"/>
      <c r="F262" s="375"/>
      <c r="G262" s="375"/>
      <c r="H262" s="375"/>
      <c r="I262" s="375"/>
      <c r="J262" s="375"/>
    </row>
    <row r="263" spans="1:10" x14ac:dyDescent="0.4">
      <c r="A263" s="428"/>
      <c r="B263" s="375"/>
      <c r="C263" s="375"/>
      <c r="D263" s="375"/>
      <c r="E263" s="375"/>
      <c r="F263" s="375"/>
      <c r="G263" s="375"/>
      <c r="H263" s="375"/>
      <c r="I263" s="375"/>
      <c r="J263" s="375"/>
    </row>
    <row r="264" spans="1:10" x14ac:dyDescent="0.4">
      <c r="A264" s="428"/>
      <c r="B264" s="375"/>
      <c r="C264" s="375"/>
      <c r="D264" s="375"/>
      <c r="E264" s="375"/>
      <c r="F264" s="375"/>
      <c r="G264" s="375"/>
      <c r="H264" s="375"/>
      <c r="I264" s="375"/>
      <c r="J264" s="375"/>
    </row>
    <row r="265" spans="1:10" x14ac:dyDescent="0.4">
      <c r="A265" s="428"/>
      <c r="B265" s="375"/>
      <c r="C265" s="375"/>
      <c r="D265" s="375"/>
      <c r="E265" s="375"/>
      <c r="F265" s="375"/>
      <c r="G265" s="375"/>
      <c r="H265" s="375"/>
      <c r="I265" s="375"/>
      <c r="J265" s="375"/>
    </row>
    <row r="266" spans="1:10" x14ac:dyDescent="0.4">
      <c r="A266" s="428"/>
      <c r="B266" s="375"/>
      <c r="C266" s="375"/>
      <c r="D266" s="375"/>
      <c r="E266" s="375"/>
      <c r="F266" s="375"/>
      <c r="G266" s="375"/>
      <c r="H266" s="375"/>
      <c r="I266" s="375"/>
      <c r="J266" s="375"/>
    </row>
    <row r="267" spans="1:10" x14ac:dyDescent="0.4">
      <c r="A267" s="428"/>
      <c r="B267" s="375"/>
      <c r="C267" s="375"/>
      <c r="D267" s="375"/>
      <c r="E267" s="375"/>
      <c r="F267" s="375"/>
      <c r="G267" s="375"/>
      <c r="H267" s="375"/>
      <c r="I267" s="375"/>
      <c r="J267" s="375"/>
    </row>
    <row r="268" spans="1:10" x14ac:dyDescent="0.4">
      <c r="A268" s="428"/>
      <c r="B268" s="375"/>
      <c r="C268" s="375"/>
      <c r="D268" s="375"/>
      <c r="E268" s="375"/>
      <c r="F268" s="375"/>
      <c r="G268" s="375"/>
      <c r="H268" s="375"/>
      <c r="I268" s="375"/>
      <c r="J268" s="375"/>
    </row>
    <row r="269" spans="1:10" x14ac:dyDescent="0.4">
      <c r="A269" s="428"/>
      <c r="B269" s="375"/>
      <c r="C269" s="375"/>
      <c r="D269" s="375"/>
      <c r="E269" s="375"/>
      <c r="F269" s="375"/>
      <c r="G269" s="375"/>
      <c r="H269" s="375"/>
      <c r="I269" s="375"/>
      <c r="J269" s="375"/>
    </row>
    <row r="270" spans="1:10" x14ac:dyDescent="0.4">
      <c r="A270" s="430"/>
      <c r="B270" s="832"/>
      <c r="C270" s="832"/>
      <c r="D270" s="832"/>
      <c r="E270" s="832"/>
      <c r="F270" s="832"/>
      <c r="G270" s="832"/>
      <c r="H270" s="832"/>
      <c r="I270" s="832"/>
      <c r="J270" s="832"/>
    </row>
    <row r="271" spans="1:10" x14ac:dyDescent="0.4">
      <c r="A271" s="375"/>
      <c r="B271" s="375"/>
      <c r="C271" s="375"/>
      <c r="D271" s="375"/>
      <c r="E271" s="375"/>
      <c r="F271" s="375"/>
      <c r="G271" s="375"/>
      <c r="H271" s="375"/>
      <c r="I271" s="375"/>
      <c r="J271" s="375"/>
    </row>
    <row r="272" spans="1:10" x14ac:dyDescent="0.4">
      <c r="A272" s="375"/>
      <c r="B272" s="375"/>
      <c r="C272" s="375"/>
      <c r="D272" s="375"/>
      <c r="E272" s="375"/>
      <c r="F272" s="375"/>
      <c r="G272" s="375"/>
      <c r="H272" s="375"/>
      <c r="I272" s="375"/>
      <c r="J272" s="375"/>
    </row>
    <row r="273" spans="1:10" x14ac:dyDescent="0.4">
      <c r="A273" s="375"/>
      <c r="B273" s="375"/>
      <c r="C273" s="375"/>
      <c r="D273" s="375"/>
      <c r="E273" s="375"/>
      <c r="F273" s="375"/>
      <c r="G273" s="375"/>
      <c r="H273" s="375"/>
      <c r="I273" s="375"/>
      <c r="J273" s="375"/>
    </row>
    <row r="274" spans="1:10" x14ac:dyDescent="0.4">
      <c r="A274" s="375"/>
      <c r="B274" s="375"/>
      <c r="C274" s="375"/>
      <c r="D274" s="375"/>
      <c r="E274" s="375"/>
      <c r="F274" s="375"/>
      <c r="G274" s="375"/>
      <c r="H274" s="375"/>
      <c r="I274" s="375"/>
      <c r="J274" s="375"/>
    </row>
    <row r="275" spans="1:10" x14ac:dyDescent="0.4">
      <c r="A275" s="375"/>
      <c r="B275" s="375"/>
      <c r="C275" s="375"/>
      <c r="D275" s="375"/>
      <c r="E275" s="375"/>
      <c r="F275" s="375"/>
      <c r="G275" s="375"/>
      <c r="H275" s="375"/>
      <c r="I275" s="375"/>
      <c r="J275" s="375"/>
    </row>
    <row r="276" spans="1:10" x14ac:dyDescent="0.4">
      <c r="A276" s="375"/>
      <c r="B276" s="375"/>
      <c r="C276" s="375"/>
      <c r="D276" s="375"/>
      <c r="E276" s="375"/>
      <c r="F276" s="375"/>
      <c r="G276" s="375"/>
      <c r="H276" s="375"/>
      <c r="I276" s="375"/>
      <c r="J276" s="375"/>
    </row>
    <row r="277" spans="1:10" x14ac:dyDescent="0.4">
      <c r="A277" s="375"/>
      <c r="B277" s="375"/>
      <c r="C277" s="375"/>
      <c r="D277" s="375"/>
      <c r="E277" s="375"/>
      <c r="F277" s="375"/>
      <c r="G277" s="375"/>
      <c r="H277" s="375"/>
      <c r="I277" s="375"/>
      <c r="J277" s="375"/>
    </row>
    <row r="278" spans="1:10" x14ac:dyDescent="0.4">
      <c r="A278" s="375"/>
      <c r="B278" s="375"/>
      <c r="C278" s="375"/>
      <c r="D278" s="375"/>
      <c r="E278" s="375"/>
      <c r="F278" s="375"/>
      <c r="G278" s="375"/>
      <c r="H278" s="375"/>
      <c r="I278" s="375"/>
      <c r="J278" s="375"/>
    </row>
    <row r="279" spans="1:10" x14ac:dyDescent="0.4">
      <c r="A279" s="375"/>
      <c r="B279" s="375"/>
      <c r="C279" s="375"/>
      <c r="D279" s="375"/>
      <c r="E279" s="375"/>
      <c r="F279" s="375"/>
      <c r="G279" s="375"/>
      <c r="H279" s="375"/>
      <c r="I279" s="375"/>
      <c r="J279" s="375"/>
    </row>
    <row r="280" spans="1:10" x14ac:dyDescent="0.4">
      <c r="A280" s="375"/>
      <c r="B280" s="375"/>
      <c r="C280" s="375"/>
      <c r="D280" s="375"/>
      <c r="E280" s="375"/>
      <c r="F280" s="375"/>
      <c r="G280" s="375"/>
      <c r="H280" s="375"/>
      <c r="I280" s="375"/>
      <c r="J280" s="375"/>
    </row>
    <row r="281" spans="1:10" x14ac:dyDescent="0.4">
      <c r="A281" s="375"/>
      <c r="B281" s="375"/>
      <c r="C281" s="375"/>
      <c r="D281" s="375"/>
      <c r="E281" s="375"/>
      <c r="F281" s="375"/>
      <c r="G281" s="375"/>
      <c r="H281" s="375"/>
      <c r="I281" s="375"/>
      <c r="J281" s="375"/>
    </row>
    <row r="282" spans="1:10" x14ac:dyDescent="0.4">
      <c r="A282" s="375"/>
      <c r="B282" s="375"/>
      <c r="C282" s="375"/>
      <c r="D282" s="375"/>
      <c r="E282" s="375"/>
      <c r="F282" s="375"/>
      <c r="G282" s="375"/>
      <c r="H282" s="375"/>
      <c r="I282" s="375"/>
      <c r="J282" s="375"/>
    </row>
    <row r="283" spans="1:10" x14ac:dyDescent="0.4">
      <c r="A283" s="375"/>
      <c r="B283" s="375"/>
      <c r="C283" s="375"/>
      <c r="D283" s="375"/>
      <c r="E283" s="375"/>
      <c r="F283" s="375"/>
      <c r="G283" s="375"/>
      <c r="H283" s="375"/>
      <c r="I283" s="375"/>
      <c r="J283" s="375"/>
    </row>
    <row r="284" spans="1:10" x14ac:dyDescent="0.4">
      <c r="A284" s="375"/>
      <c r="B284" s="375"/>
      <c r="C284" s="375"/>
      <c r="D284" s="375"/>
      <c r="E284" s="375"/>
      <c r="F284" s="375"/>
      <c r="G284" s="375"/>
      <c r="H284" s="375"/>
      <c r="I284" s="375"/>
      <c r="J284" s="375"/>
    </row>
    <row r="285" spans="1:10" x14ac:dyDescent="0.4">
      <c r="A285" s="375"/>
      <c r="B285" s="375"/>
      <c r="C285" s="375"/>
      <c r="D285" s="375"/>
      <c r="E285" s="375"/>
      <c r="F285" s="375"/>
      <c r="G285" s="375"/>
      <c r="H285" s="375"/>
      <c r="I285" s="375"/>
      <c r="J285" s="375"/>
    </row>
    <row r="286" spans="1:10" x14ac:dyDescent="0.4">
      <c r="A286" s="375"/>
      <c r="B286" s="375"/>
      <c r="C286" s="375"/>
      <c r="D286" s="375"/>
      <c r="E286" s="375"/>
      <c r="F286" s="375"/>
      <c r="G286" s="375"/>
      <c r="H286" s="375"/>
      <c r="I286" s="375"/>
      <c r="J286" s="375"/>
    </row>
    <row r="287" spans="1:10" x14ac:dyDescent="0.4">
      <c r="A287" s="375"/>
      <c r="B287" s="375"/>
      <c r="C287" s="375"/>
      <c r="D287" s="375"/>
      <c r="E287" s="375"/>
      <c r="F287" s="375"/>
      <c r="G287" s="375"/>
      <c r="H287" s="375"/>
      <c r="I287" s="375"/>
      <c r="J287" s="375"/>
    </row>
    <row r="288" spans="1:10" x14ac:dyDescent="0.4">
      <c r="A288" s="375"/>
      <c r="B288" s="375"/>
      <c r="C288" s="375"/>
      <c r="D288" s="375"/>
      <c r="E288" s="375"/>
      <c r="F288" s="375"/>
      <c r="G288" s="375"/>
      <c r="H288" s="375"/>
      <c r="I288" s="375"/>
      <c r="J288" s="375"/>
    </row>
    <row r="289" spans="1:10" x14ac:dyDescent="0.4">
      <c r="A289" s="375"/>
      <c r="B289" s="375"/>
      <c r="C289" s="375"/>
      <c r="D289" s="375"/>
      <c r="E289" s="375"/>
      <c r="F289" s="375"/>
      <c r="G289" s="375"/>
      <c r="H289" s="375"/>
      <c r="I289" s="375"/>
      <c r="J289" s="375"/>
    </row>
    <row r="290" spans="1:10" x14ac:dyDescent="0.4">
      <c r="A290" s="375"/>
      <c r="B290" s="375"/>
      <c r="C290" s="375"/>
      <c r="D290" s="375"/>
      <c r="E290" s="375"/>
      <c r="F290" s="375"/>
      <c r="G290" s="375"/>
      <c r="H290" s="375"/>
      <c r="I290" s="375"/>
      <c r="J290" s="375"/>
    </row>
    <row r="291" spans="1:10" x14ac:dyDescent="0.4">
      <c r="A291" s="375"/>
      <c r="B291" s="375"/>
      <c r="C291" s="375"/>
      <c r="D291" s="375"/>
      <c r="E291" s="375"/>
      <c r="F291" s="375"/>
      <c r="G291" s="375"/>
      <c r="H291" s="375"/>
      <c r="I291" s="375"/>
      <c r="J291" s="375"/>
    </row>
    <row r="292" spans="1:10" x14ac:dyDescent="0.4">
      <c r="A292" s="375"/>
      <c r="B292" s="375"/>
      <c r="C292" s="375"/>
      <c r="D292" s="375"/>
      <c r="E292" s="375"/>
      <c r="F292" s="375"/>
      <c r="G292" s="375"/>
      <c r="H292" s="375"/>
      <c r="I292" s="375"/>
      <c r="J292" s="375"/>
    </row>
    <row r="293" spans="1:10" x14ac:dyDescent="0.4">
      <c r="A293" s="375"/>
      <c r="B293" s="375"/>
      <c r="C293" s="375"/>
      <c r="D293" s="375"/>
      <c r="E293" s="375"/>
      <c r="F293" s="375"/>
      <c r="G293" s="375"/>
      <c r="H293" s="375"/>
      <c r="I293" s="375"/>
      <c r="J293" s="375"/>
    </row>
    <row r="294" spans="1:10" x14ac:dyDescent="0.4">
      <c r="A294" s="375"/>
      <c r="B294" s="375"/>
      <c r="C294" s="375"/>
      <c r="D294" s="375"/>
      <c r="E294" s="375"/>
      <c r="F294" s="375"/>
      <c r="G294" s="375"/>
      <c r="H294" s="375"/>
      <c r="I294" s="375"/>
      <c r="J294" s="375"/>
    </row>
    <row r="295" spans="1:10" x14ac:dyDescent="0.4">
      <c r="A295" s="375"/>
      <c r="B295" s="375"/>
      <c r="C295" s="375"/>
      <c r="D295" s="375"/>
      <c r="E295" s="375"/>
      <c r="F295" s="375"/>
      <c r="G295" s="375"/>
      <c r="H295" s="375"/>
      <c r="I295" s="375"/>
      <c r="J295" s="375"/>
    </row>
    <row r="296" spans="1:10" x14ac:dyDescent="0.4">
      <c r="A296" s="375"/>
      <c r="B296" s="375"/>
      <c r="C296" s="375"/>
      <c r="D296" s="375"/>
      <c r="E296" s="375"/>
      <c r="F296" s="375"/>
      <c r="G296" s="375"/>
      <c r="H296" s="375"/>
      <c r="I296" s="375"/>
      <c r="J296" s="375"/>
    </row>
    <row r="297" spans="1:10" x14ac:dyDescent="0.4">
      <c r="A297" s="375"/>
      <c r="B297" s="375"/>
      <c r="C297" s="375"/>
      <c r="D297" s="375"/>
      <c r="E297" s="375"/>
      <c r="F297" s="375"/>
      <c r="G297" s="375"/>
      <c r="H297" s="375"/>
      <c r="I297" s="375"/>
      <c r="J297" s="375"/>
    </row>
    <row r="298" spans="1:10" x14ac:dyDescent="0.4">
      <c r="A298" s="375"/>
      <c r="B298" s="375"/>
      <c r="C298" s="375"/>
      <c r="D298" s="375"/>
      <c r="E298" s="375"/>
      <c r="F298" s="375"/>
      <c r="G298" s="375"/>
      <c r="H298" s="375"/>
      <c r="I298" s="375"/>
      <c r="J298" s="375"/>
    </row>
    <row r="299" spans="1:10" x14ac:dyDescent="0.4">
      <c r="A299" s="375"/>
      <c r="B299" s="375"/>
      <c r="C299" s="375"/>
      <c r="D299" s="375"/>
      <c r="E299" s="375"/>
      <c r="F299" s="375"/>
      <c r="G299" s="375"/>
      <c r="H299" s="375"/>
      <c r="I299" s="375"/>
      <c r="J299" s="375"/>
    </row>
    <row r="300" spans="1:10" x14ac:dyDescent="0.4">
      <c r="A300" s="375"/>
      <c r="B300" s="375"/>
      <c r="C300" s="375"/>
      <c r="D300" s="375"/>
      <c r="E300" s="375"/>
      <c r="F300" s="375"/>
      <c r="G300" s="375"/>
      <c r="H300" s="375"/>
      <c r="I300" s="375"/>
      <c r="J300" s="375"/>
    </row>
    <row r="301" spans="1:10" x14ac:dyDescent="0.4">
      <c r="A301" s="375"/>
      <c r="B301" s="375"/>
      <c r="C301" s="375"/>
      <c r="D301" s="375"/>
      <c r="E301" s="375"/>
      <c r="F301" s="375"/>
      <c r="G301" s="375"/>
      <c r="H301" s="375"/>
      <c r="I301" s="375"/>
      <c r="J301" s="375"/>
    </row>
    <row r="302" spans="1:10" x14ac:dyDescent="0.4">
      <c r="A302" s="375"/>
      <c r="B302" s="375"/>
      <c r="C302" s="375"/>
      <c r="D302" s="375"/>
      <c r="E302" s="375"/>
      <c r="F302" s="375"/>
      <c r="G302" s="375"/>
      <c r="H302" s="375"/>
      <c r="I302" s="375"/>
      <c r="J302" s="375"/>
    </row>
    <row r="303" spans="1:10" x14ac:dyDescent="0.4">
      <c r="A303" s="375"/>
      <c r="B303" s="375"/>
      <c r="C303" s="375"/>
      <c r="D303" s="375"/>
      <c r="E303" s="375"/>
      <c r="F303" s="375"/>
      <c r="G303" s="375"/>
      <c r="H303" s="375"/>
      <c r="I303" s="375"/>
      <c r="J303" s="375"/>
    </row>
    <row r="304" spans="1:10" x14ac:dyDescent="0.4">
      <c r="A304" s="375"/>
      <c r="B304" s="375"/>
      <c r="C304" s="375"/>
      <c r="D304" s="375"/>
      <c r="E304" s="375"/>
      <c r="F304" s="375"/>
      <c r="G304" s="375"/>
      <c r="H304" s="375"/>
      <c r="I304" s="375"/>
      <c r="J304" s="375"/>
    </row>
    <row r="305" spans="1:10" x14ac:dyDescent="0.4">
      <c r="A305" s="375"/>
      <c r="B305" s="375"/>
      <c r="C305" s="375"/>
      <c r="D305" s="375"/>
      <c r="E305" s="375"/>
      <c r="F305" s="375"/>
      <c r="G305" s="375"/>
      <c r="H305" s="375"/>
      <c r="I305" s="375"/>
      <c r="J305" s="375"/>
    </row>
    <row r="306" spans="1:10" x14ac:dyDescent="0.4">
      <c r="A306" s="375"/>
      <c r="B306" s="375"/>
      <c r="C306" s="375"/>
      <c r="D306" s="375"/>
      <c r="E306" s="375"/>
      <c r="F306" s="375"/>
      <c r="G306" s="375"/>
      <c r="H306" s="375"/>
      <c r="I306" s="375"/>
      <c r="J306" s="375"/>
    </row>
    <row r="307" spans="1:10" x14ac:dyDescent="0.4">
      <c r="A307" s="375"/>
      <c r="B307" s="375"/>
      <c r="C307" s="375"/>
      <c r="D307" s="375"/>
      <c r="E307" s="375"/>
      <c r="F307" s="375"/>
      <c r="G307" s="375"/>
      <c r="H307" s="375"/>
      <c r="I307" s="375"/>
      <c r="J307" s="375"/>
    </row>
    <row r="308" spans="1:10" x14ac:dyDescent="0.4">
      <c r="A308" s="375"/>
      <c r="B308" s="375"/>
      <c r="C308" s="375"/>
      <c r="D308" s="375"/>
      <c r="E308" s="375"/>
      <c r="F308" s="375"/>
      <c r="G308" s="375"/>
      <c r="H308" s="375"/>
      <c r="I308" s="375"/>
      <c r="J308" s="375"/>
    </row>
    <row r="309" spans="1:10" x14ac:dyDescent="0.4">
      <c r="A309" s="375"/>
      <c r="B309" s="375"/>
      <c r="C309" s="375"/>
      <c r="D309" s="375"/>
      <c r="E309" s="375"/>
      <c r="F309" s="375"/>
      <c r="G309" s="375"/>
      <c r="H309" s="375"/>
      <c r="I309" s="375"/>
      <c r="J309" s="375"/>
    </row>
    <row r="310" spans="1:10" x14ac:dyDescent="0.4">
      <c r="A310" s="375"/>
      <c r="B310" s="375"/>
      <c r="C310" s="375"/>
      <c r="D310" s="375"/>
      <c r="E310" s="375"/>
      <c r="F310" s="375"/>
      <c r="G310" s="375"/>
      <c r="H310" s="375"/>
      <c r="I310" s="375"/>
      <c r="J310" s="375"/>
    </row>
    <row r="311" spans="1:10" x14ac:dyDescent="0.4">
      <c r="A311" s="375"/>
      <c r="B311" s="375"/>
      <c r="C311" s="375"/>
      <c r="D311" s="375"/>
      <c r="E311" s="375"/>
      <c r="F311" s="375"/>
      <c r="G311" s="375"/>
      <c r="H311" s="375"/>
      <c r="I311" s="375"/>
      <c r="J311" s="375"/>
    </row>
    <row r="312" spans="1:10" x14ac:dyDescent="0.4">
      <c r="A312" s="375"/>
      <c r="B312" s="375"/>
      <c r="C312" s="375"/>
      <c r="D312" s="375"/>
      <c r="E312" s="375"/>
      <c r="F312" s="375"/>
      <c r="G312" s="375"/>
      <c r="H312" s="375"/>
      <c r="I312" s="375"/>
      <c r="J312" s="375"/>
    </row>
    <row r="313" spans="1:10" x14ac:dyDescent="0.4">
      <c r="A313" s="375"/>
      <c r="B313" s="375"/>
      <c r="C313" s="375"/>
      <c r="D313" s="375"/>
      <c r="E313" s="375"/>
      <c r="F313" s="375"/>
      <c r="G313" s="375"/>
      <c r="H313" s="375"/>
      <c r="I313" s="375"/>
      <c r="J313" s="375"/>
    </row>
    <row r="314" spans="1:10" x14ac:dyDescent="0.4">
      <c r="A314" s="375"/>
      <c r="B314" s="375"/>
      <c r="C314" s="375"/>
      <c r="D314" s="375"/>
      <c r="E314" s="375"/>
      <c r="F314" s="375"/>
      <c r="G314" s="375"/>
      <c r="H314" s="375"/>
      <c r="I314" s="375"/>
      <c r="J314" s="375"/>
    </row>
    <row r="315" spans="1:10" x14ac:dyDescent="0.4">
      <c r="A315" s="375"/>
      <c r="B315" s="375"/>
      <c r="C315" s="375"/>
      <c r="D315" s="375"/>
      <c r="E315" s="375"/>
      <c r="F315" s="375"/>
      <c r="G315" s="375"/>
      <c r="H315" s="375"/>
      <c r="I315" s="375"/>
      <c r="J315" s="375"/>
    </row>
    <row r="316" spans="1:10" x14ac:dyDescent="0.4">
      <c r="A316" s="375"/>
      <c r="B316" s="375"/>
      <c r="C316" s="375"/>
      <c r="D316" s="375"/>
      <c r="E316" s="375"/>
      <c r="F316" s="375"/>
      <c r="G316" s="375"/>
      <c r="H316" s="375"/>
      <c r="I316" s="375"/>
      <c r="J316" s="375"/>
    </row>
    <row r="317" spans="1:10" x14ac:dyDescent="0.4">
      <c r="A317" s="375"/>
      <c r="B317" s="375"/>
      <c r="C317" s="375"/>
      <c r="D317" s="375"/>
      <c r="E317" s="375"/>
      <c r="F317" s="375"/>
      <c r="G317" s="375"/>
      <c r="H317" s="375"/>
      <c r="I317" s="375"/>
      <c r="J317" s="375"/>
    </row>
    <row r="318" spans="1:10" x14ac:dyDescent="0.4">
      <c r="A318" s="375"/>
      <c r="B318" s="375"/>
      <c r="C318" s="375"/>
      <c r="D318" s="375"/>
      <c r="E318" s="375"/>
      <c r="F318" s="375"/>
      <c r="G318" s="375"/>
      <c r="H318" s="375"/>
      <c r="I318" s="375"/>
      <c r="J318" s="375"/>
    </row>
    <row r="319" spans="1:10" x14ac:dyDescent="0.4">
      <c r="A319" s="375"/>
      <c r="B319" s="375"/>
      <c r="C319" s="375"/>
      <c r="D319" s="375"/>
      <c r="E319" s="375"/>
      <c r="F319" s="375"/>
      <c r="G319" s="375"/>
      <c r="H319" s="375"/>
      <c r="I319" s="375"/>
      <c r="J319" s="375"/>
    </row>
    <row r="320" spans="1:10" x14ac:dyDescent="0.4">
      <c r="A320" s="375"/>
      <c r="B320" s="375"/>
      <c r="C320" s="375"/>
      <c r="D320" s="375"/>
      <c r="E320" s="375"/>
      <c r="F320" s="375"/>
      <c r="G320" s="375"/>
      <c r="H320" s="375"/>
      <c r="I320" s="375"/>
      <c r="J320" s="375"/>
    </row>
    <row r="321" spans="1:10" x14ac:dyDescent="0.4">
      <c r="A321" s="375"/>
      <c r="B321" s="375"/>
      <c r="C321" s="375"/>
      <c r="D321" s="375"/>
      <c r="E321" s="375"/>
      <c r="F321" s="375"/>
      <c r="G321" s="375"/>
      <c r="H321" s="375"/>
      <c r="I321" s="375"/>
      <c r="J321" s="375"/>
    </row>
    <row r="322" spans="1:10" x14ac:dyDescent="0.4">
      <c r="A322" s="375"/>
      <c r="B322" s="375"/>
      <c r="C322" s="375"/>
      <c r="D322" s="375"/>
      <c r="E322" s="375"/>
      <c r="F322" s="375"/>
      <c r="G322" s="375"/>
      <c r="H322" s="375"/>
      <c r="I322" s="375"/>
      <c r="J322" s="375"/>
    </row>
    <row r="323" spans="1:10" x14ac:dyDescent="0.4">
      <c r="A323" s="375"/>
      <c r="B323" s="375"/>
      <c r="C323" s="375"/>
      <c r="D323" s="375"/>
      <c r="E323" s="375"/>
      <c r="F323" s="375"/>
      <c r="G323" s="375"/>
      <c r="H323" s="375"/>
      <c r="I323" s="375"/>
      <c r="J323" s="375"/>
    </row>
    <row r="324" spans="1:10" x14ac:dyDescent="0.4">
      <c r="A324" s="375"/>
      <c r="B324" s="375"/>
      <c r="C324" s="375"/>
      <c r="D324" s="375"/>
      <c r="E324" s="375"/>
      <c r="F324" s="375"/>
      <c r="G324" s="375"/>
      <c r="H324" s="375"/>
      <c r="I324" s="375"/>
      <c r="J324" s="375"/>
    </row>
    <row r="325" spans="1:10" x14ac:dyDescent="0.4">
      <c r="A325" s="375"/>
      <c r="B325" s="375"/>
      <c r="C325" s="375"/>
      <c r="D325" s="375"/>
      <c r="E325" s="375"/>
      <c r="F325" s="375"/>
      <c r="G325" s="375"/>
      <c r="H325" s="375"/>
      <c r="I325" s="375"/>
      <c r="J325" s="375"/>
    </row>
    <row r="326" spans="1:10" x14ac:dyDescent="0.4">
      <c r="A326" s="375"/>
      <c r="B326" s="375"/>
      <c r="C326" s="375"/>
      <c r="D326" s="375"/>
      <c r="E326" s="375"/>
      <c r="F326" s="375"/>
      <c r="G326" s="375"/>
      <c r="H326" s="375"/>
      <c r="I326" s="375"/>
      <c r="J326" s="375"/>
    </row>
    <row r="327" spans="1:10" x14ac:dyDescent="0.4">
      <c r="A327" s="375"/>
      <c r="B327" s="375"/>
      <c r="C327" s="375"/>
      <c r="D327" s="375"/>
      <c r="E327" s="375"/>
      <c r="F327" s="375"/>
      <c r="G327" s="375"/>
      <c r="H327" s="375"/>
      <c r="I327" s="375"/>
      <c r="J327" s="375"/>
    </row>
    <row r="328" spans="1:10" x14ac:dyDescent="0.4">
      <c r="A328" s="375"/>
      <c r="B328" s="375"/>
      <c r="C328" s="375"/>
      <c r="D328" s="375"/>
      <c r="E328" s="375"/>
      <c r="F328" s="375"/>
      <c r="G328" s="375"/>
      <c r="H328" s="375"/>
      <c r="I328" s="375"/>
      <c r="J328" s="375"/>
    </row>
    <row r="329" spans="1:10" x14ac:dyDescent="0.4">
      <c r="A329" s="375"/>
      <c r="B329" s="375"/>
      <c r="C329" s="375"/>
      <c r="D329" s="375"/>
      <c r="E329" s="375"/>
      <c r="F329" s="375"/>
      <c r="G329" s="375"/>
      <c r="H329" s="375"/>
      <c r="I329" s="375"/>
      <c r="J329" s="375"/>
    </row>
    <row r="330" spans="1:10" x14ac:dyDescent="0.4">
      <c r="A330" s="375"/>
      <c r="B330" s="375"/>
      <c r="C330" s="375"/>
      <c r="D330" s="375"/>
      <c r="E330" s="375"/>
      <c r="F330" s="375"/>
      <c r="G330" s="375"/>
      <c r="H330" s="375"/>
      <c r="I330" s="375"/>
      <c r="J330" s="375"/>
    </row>
    <row r="331" spans="1:10" x14ac:dyDescent="0.4">
      <c r="A331" s="375"/>
      <c r="B331" s="375"/>
      <c r="C331" s="375"/>
      <c r="D331" s="375"/>
      <c r="E331" s="375"/>
      <c r="F331" s="375"/>
      <c r="G331" s="375"/>
      <c r="H331" s="375"/>
      <c r="I331" s="375"/>
      <c r="J331" s="375"/>
    </row>
    <row r="332" spans="1:10" x14ac:dyDescent="0.4">
      <c r="A332" s="375"/>
      <c r="B332" s="375"/>
      <c r="C332" s="375"/>
      <c r="D332" s="375"/>
      <c r="E332" s="375"/>
      <c r="F332" s="375"/>
      <c r="G332" s="375"/>
      <c r="H332" s="375"/>
      <c r="I332" s="375"/>
      <c r="J332" s="375"/>
    </row>
    <row r="333" spans="1:10" x14ac:dyDescent="0.4">
      <c r="A333" s="375"/>
      <c r="B333" s="375"/>
      <c r="C333" s="375"/>
      <c r="D333" s="375"/>
      <c r="E333" s="375"/>
      <c r="F333" s="375"/>
      <c r="G333" s="375"/>
      <c r="H333" s="375"/>
      <c r="I333" s="375"/>
      <c r="J333" s="375"/>
    </row>
    <row r="334" spans="1:10" x14ac:dyDescent="0.4">
      <c r="A334" s="375"/>
      <c r="B334" s="375"/>
      <c r="C334" s="375"/>
      <c r="D334" s="375"/>
      <c r="E334" s="375"/>
      <c r="F334" s="375"/>
      <c r="G334" s="375"/>
      <c r="H334" s="375"/>
      <c r="I334" s="375"/>
      <c r="J334" s="375"/>
    </row>
    <row r="335" spans="1:10" x14ac:dyDescent="0.4">
      <c r="A335" s="375"/>
      <c r="B335" s="375"/>
      <c r="C335" s="375"/>
      <c r="D335" s="375"/>
      <c r="E335" s="375"/>
      <c r="F335" s="375"/>
      <c r="G335" s="375"/>
      <c r="H335" s="375"/>
      <c r="I335" s="375"/>
      <c r="J335" s="375"/>
    </row>
    <row r="336" spans="1:10" x14ac:dyDescent="0.4">
      <c r="A336" s="375"/>
      <c r="B336" s="375"/>
      <c r="C336" s="375"/>
      <c r="D336" s="375"/>
      <c r="E336" s="375"/>
      <c r="F336" s="375"/>
      <c r="G336" s="375"/>
      <c r="H336" s="375"/>
      <c r="I336" s="375"/>
      <c r="J336" s="375"/>
    </row>
    <row r="337" spans="1:10" x14ac:dyDescent="0.4">
      <c r="A337" s="375"/>
      <c r="B337" s="375"/>
      <c r="C337" s="375"/>
      <c r="D337" s="375"/>
      <c r="E337" s="375"/>
      <c r="F337" s="375"/>
      <c r="G337" s="375"/>
      <c r="H337" s="375"/>
      <c r="I337" s="375"/>
      <c r="J337" s="375"/>
    </row>
    <row r="338" spans="1:10" x14ac:dyDescent="0.4">
      <c r="A338" s="375"/>
      <c r="B338" s="375"/>
      <c r="C338" s="375"/>
      <c r="D338" s="375"/>
      <c r="E338" s="375"/>
      <c r="F338" s="375"/>
      <c r="G338" s="375"/>
      <c r="H338" s="375"/>
      <c r="I338" s="375"/>
      <c r="J338" s="375"/>
    </row>
    <row r="339" spans="1:10" x14ac:dyDescent="0.4">
      <c r="A339" s="375"/>
      <c r="B339" s="375"/>
      <c r="C339" s="375"/>
      <c r="D339" s="375"/>
      <c r="E339" s="375"/>
      <c r="F339" s="375"/>
      <c r="G339" s="375"/>
      <c r="H339" s="375"/>
      <c r="I339" s="375"/>
      <c r="J339" s="375"/>
    </row>
    <row r="340" spans="1:10" x14ac:dyDescent="0.4">
      <c r="A340" s="375"/>
      <c r="B340" s="375"/>
      <c r="C340" s="375"/>
      <c r="D340" s="375"/>
      <c r="E340" s="375"/>
      <c r="F340" s="375"/>
      <c r="G340" s="375"/>
      <c r="H340" s="375"/>
      <c r="I340" s="375"/>
      <c r="J340" s="375"/>
    </row>
    <row r="341" spans="1:10" x14ac:dyDescent="0.4">
      <c r="A341" s="375"/>
      <c r="B341" s="375"/>
      <c r="C341" s="375"/>
      <c r="D341" s="375"/>
      <c r="E341" s="375"/>
      <c r="F341" s="375"/>
      <c r="G341" s="375"/>
      <c r="H341" s="375"/>
      <c r="I341" s="375"/>
      <c r="J341" s="375"/>
    </row>
    <row r="342" spans="1:10" x14ac:dyDescent="0.4">
      <c r="A342" s="375"/>
      <c r="B342" s="375"/>
      <c r="C342" s="375"/>
      <c r="D342" s="375"/>
      <c r="E342" s="375"/>
      <c r="F342" s="375"/>
      <c r="G342" s="375"/>
      <c r="H342" s="375"/>
      <c r="I342" s="375"/>
      <c r="J342" s="375"/>
    </row>
    <row r="343" spans="1:10" x14ac:dyDescent="0.4">
      <c r="A343" s="375"/>
      <c r="B343" s="375"/>
      <c r="C343" s="375"/>
      <c r="D343" s="375"/>
      <c r="E343" s="375"/>
      <c r="F343" s="375"/>
      <c r="G343" s="375"/>
      <c r="H343" s="375"/>
      <c r="I343" s="375"/>
      <c r="J343" s="375"/>
    </row>
    <row r="344" spans="1:10" x14ac:dyDescent="0.4">
      <c r="A344" s="375"/>
      <c r="B344" s="375"/>
      <c r="C344" s="375"/>
      <c r="D344" s="375"/>
      <c r="E344" s="375"/>
      <c r="F344" s="375"/>
      <c r="G344" s="375"/>
      <c r="H344" s="375"/>
      <c r="I344" s="375"/>
      <c r="J344" s="375"/>
    </row>
    <row r="345" spans="1:10" x14ac:dyDescent="0.4">
      <c r="A345" s="375"/>
      <c r="B345" s="375"/>
      <c r="C345" s="375"/>
      <c r="D345" s="375"/>
      <c r="E345" s="375"/>
      <c r="F345" s="375"/>
      <c r="G345" s="375"/>
      <c r="H345" s="375"/>
      <c r="I345" s="375"/>
      <c r="J345" s="375"/>
    </row>
    <row r="346" spans="1:10" x14ac:dyDescent="0.4">
      <c r="A346" s="375"/>
      <c r="B346" s="375"/>
      <c r="C346" s="375"/>
      <c r="D346" s="375"/>
      <c r="E346" s="375"/>
      <c r="F346" s="375"/>
      <c r="G346" s="375"/>
      <c r="H346" s="375"/>
      <c r="I346" s="375"/>
      <c r="J346" s="375"/>
    </row>
    <row r="347" spans="1:10" x14ac:dyDescent="0.4">
      <c r="A347" s="375"/>
      <c r="B347" s="375"/>
      <c r="C347" s="375"/>
      <c r="D347" s="375"/>
      <c r="E347" s="375"/>
      <c r="F347" s="375"/>
      <c r="G347" s="375"/>
      <c r="H347" s="375"/>
      <c r="I347" s="375"/>
      <c r="J347" s="375"/>
    </row>
    <row r="348" spans="1:10" x14ac:dyDescent="0.4">
      <c r="A348" s="375"/>
      <c r="B348" s="375"/>
      <c r="C348" s="375"/>
      <c r="D348" s="375"/>
      <c r="E348" s="375"/>
      <c r="F348" s="375"/>
      <c r="G348" s="375"/>
      <c r="H348" s="375"/>
      <c r="I348" s="375"/>
      <c r="J348" s="375"/>
    </row>
    <row r="349" spans="1:10" x14ac:dyDescent="0.4">
      <c r="A349" s="375"/>
      <c r="B349" s="375"/>
      <c r="C349" s="375"/>
      <c r="D349" s="375"/>
      <c r="E349" s="375"/>
      <c r="F349" s="375"/>
      <c r="G349" s="375"/>
      <c r="H349" s="375"/>
      <c r="I349" s="375"/>
      <c r="J349" s="375"/>
    </row>
    <row r="350" spans="1:10" x14ac:dyDescent="0.4">
      <c r="A350" s="375"/>
      <c r="B350" s="375"/>
      <c r="C350" s="375"/>
      <c r="D350" s="375"/>
      <c r="E350" s="375"/>
      <c r="F350" s="375"/>
      <c r="G350" s="375"/>
      <c r="H350" s="375"/>
      <c r="I350" s="375"/>
      <c r="J350" s="375"/>
    </row>
    <row r="351" spans="1:10" x14ac:dyDescent="0.4">
      <c r="A351" s="375"/>
      <c r="B351" s="375"/>
      <c r="C351" s="375"/>
      <c r="D351" s="375"/>
      <c r="E351" s="375"/>
      <c r="F351" s="375"/>
      <c r="G351" s="375"/>
      <c r="H351" s="375"/>
      <c r="I351" s="375"/>
      <c r="J351" s="375"/>
    </row>
    <row r="352" spans="1:10" x14ac:dyDescent="0.4">
      <c r="A352" s="375"/>
      <c r="B352" s="375"/>
      <c r="C352" s="375"/>
      <c r="D352" s="375"/>
      <c r="E352" s="375"/>
      <c r="F352" s="375"/>
      <c r="G352" s="375"/>
      <c r="H352" s="375"/>
      <c r="I352" s="375"/>
      <c r="J352" s="375"/>
    </row>
    <row r="353" spans="1:10" x14ac:dyDescent="0.4">
      <c r="A353" s="375"/>
      <c r="B353" s="375"/>
      <c r="C353" s="375"/>
      <c r="D353" s="375"/>
      <c r="E353" s="375"/>
      <c r="F353" s="375"/>
      <c r="G353" s="375"/>
      <c r="H353" s="375"/>
      <c r="I353" s="375"/>
      <c r="J353" s="375"/>
    </row>
    <row r="354" spans="1:10" x14ac:dyDescent="0.4">
      <c r="A354" s="375"/>
      <c r="B354" s="375"/>
      <c r="C354" s="375"/>
      <c r="D354" s="375"/>
      <c r="E354" s="375"/>
      <c r="F354" s="375"/>
      <c r="G354" s="375"/>
      <c r="H354" s="375"/>
      <c r="I354" s="375"/>
      <c r="J354" s="375"/>
    </row>
    <row r="355" spans="1:10" x14ac:dyDescent="0.4">
      <c r="A355" s="375"/>
      <c r="B355" s="375"/>
      <c r="C355" s="375"/>
      <c r="D355" s="375"/>
      <c r="E355" s="375"/>
      <c r="F355" s="375"/>
      <c r="G355" s="375"/>
      <c r="H355" s="375"/>
      <c r="I355" s="375"/>
      <c r="J355" s="375"/>
    </row>
    <row r="356" spans="1:10" x14ac:dyDescent="0.4">
      <c r="A356" s="375"/>
      <c r="B356" s="375"/>
      <c r="C356" s="375"/>
      <c r="D356" s="375"/>
      <c r="E356" s="375"/>
      <c r="F356" s="375"/>
      <c r="G356" s="375"/>
      <c r="H356" s="375"/>
      <c r="I356" s="375"/>
      <c r="J356" s="375"/>
    </row>
    <row r="357" spans="1:10" x14ac:dyDescent="0.4">
      <c r="A357" s="375"/>
      <c r="B357" s="375"/>
      <c r="C357" s="375"/>
      <c r="D357" s="375"/>
      <c r="E357" s="375"/>
      <c r="F357" s="375"/>
      <c r="G357" s="375"/>
      <c r="H357" s="375"/>
      <c r="I357" s="375"/>
      <c r="J357" s="375"/>
    </row>
    <row r="358" spans="1:10" x14ac:dyDescent="0.4">
      <c r="A358" s="375"/>
      <c r="B358" s="375"/>
      <c r="C358" s="375"/>
      <c r="D358" s="375"/>
      <c r="E358" s="375"/>
      <c r="F358" s="375"/>
      <c r="G358" s="375"/>
      <c r="H358" s="375"/>
      <c r="I358" s="375"/>
      <c r="J358" s="375"/>
    </row>
    <row r="359" spans="1:10" x14ac:dyDescent="0.4">
      <c r="A359" s="375"/>
      <c r="B359" s="375"/>
      <c r="C359" s="375"/>
      <c r="D359" s="375"/>
      <c r="E359" s="375"/>
      <c r="F359" s="375"/>
      <c r="G359" s="375"/>
      <c r="H359" s="375"/>
      <c r="I359" s="375"/>
      <c r="J359" s="375"/>
    </row>
    <row r="360" spans="1:10" x14ac:dyDescent="0.4">
      <c r="A360" s="375"/>
      <c r="B360" s="375"/>
      <c r="C360" s="375"/>
      <c r="D360" s="375"/>
      <c r="E360" s="375"/>
      <c r="F360" s="375"/>
      <c r="G360" s="375"/>
      <c r="H360" s="375"/>
      <c r="I360" s="375"/>
      <c r="J360" s="375"/>
    </row>
    <row r="361" spans="1:10" x14ac:dyDescent="0.4">
      <c r="A361" s="375"/>
      <c r="B361" s="375"/>
      <c r="C361" s="375"/>
      <c r="D361" s="375"/>
      <c r="E361" s="375"/>
      <c r="F361" s="375"/>
      <c r="G361" s="375"/>
      <c r="H361" s="375"/>
      <c r="I361" s="375"/>
      <c r="J361" s="375"/>
    </row>
    <row r="362" spans="1:10" x14ac:dyDescent="0.4">
      <c r="A362" s="375"/>
      <c r="B362" s="375"/>
      <c r="C362" s="375"/>
      <c r="D362" s="375"/>
      <c r="E362" s="375"/>
      <c r="F362" s="375"/>
      <c r="G362" s="375"/>
      <c r="H362" s="375"/>
      <c r="I362" s="375"/>
      <c r="J362" s="375"/>
    </row>
    <row r="363" spans="1:10" x14ac:dyDescent="0.4">
      <c r="A363" s="375"/>
      <c r="B363" s="375"/>
      <c r="C363" s="375"/>
      <c r="D363" s="375"/>
      <c r="E363" s="375"/>
      <c r="F363" s="375"/>
      <c r="G363" s="375"/>
      <c r="H363" s="375"/>
      <c r="I363" s="375"/>
      <c r="J363" s="375"/>
    </row>
    <row r="364" spans="1:10" x14ac:dyDescent="0.4">
      <c r="A364" s="375"/>
      <c r="B364" s="375"/>
      <c r="C364" s="375"/>
      <c r="D364" s="375"/>
      <c r="E364" s="375"/>
      <c r="F364" s="375"/>
      <c r="G364" s="375"/>
      <c r="H364" s="375"/>
      <c r="I364" s="375"/>
      <c r="J364" s="375"/>
    </row>
    <row r="365" spans="1:10" x14ac:dyDescent="0.4">
      <c r="A365" s="375"/>
      <c r="B365" s="375"/>
      <c r="C365" s="375"/>
      <c r="D365" s="375"/>
      <c r="E365" s="375"/>
      <c r="F365" s="375"/>
      <c r="G365" s="375"/>
      <c r="H365" s="375"/>
      <c r="I365" s="375"/>
      <c r="J365" s="375"/>
    </row>
    <row r="366" spans="1:10" x14ac:dyDescent="0.4">
      <c r="A366" s="375"/>
      <c r="B366" s="375"/>
      <c r="C366" s="375"/>
      <c r="D366" s="375"/>
      <c r="E366" s="375"/>
      <c r="F366" s="375"/>
      <c r="G366" s="375"/>
      <c r="H366" s="375"/>
      <c r="I366" s="375"/>
      <c r="J366" s="375"/>
    </row>
    <row r="367" spans="1:10" x14ac:dyDescent="0.4">
      <c r="A367" s="375"/>
      <c r="B367" s="375"/>
      <c r="C367" s="375"/>
      <c r="D367" s="375"/>
      <c r="E367" s="375"/>
      <c r="F367" s="375"/>
      <c r="G367" s="375"/>
      <c r="H367" s="375"/>
      <c r="I367" s="375"/>
      <c r="J367" s="375"/>
    </row>
    <row r="368" spans="1:10" x14ac:dyDescent="0.4">
      <c r="A368" s="375"/>
      <c r="B368" s="375"/>
      <c r="C368" s="375"/>
      <c r="D368" s="375"/>
      <c r="E368" s="375"/>
      <c r="F368" s="375"/>
      <c r="G368" s="375"/>
      <c r="H368" s="375"/>
      <c r="I368" s="375"/>
      <c r="J368" s="375"/>
    </row>
    <row r="369" spans="1:10" x14ac:dyDescent="0.4">
      <c r="A369" s="375"/>
      <c r="B369" s="375"/>
      <c r="C369" s="375"/>
      <c r="D369" s="375"/>
      <c r="E369" s="375"/>
      <c r="F369" s="375"/>
      <c r="G369" s="375"/>
      <c r="H369" s="375"/>
      <c r="I369" s="375"/>
      <c r="J369" s="375"/>
    </row>
    <row r="370" spans="1:10" x14ac:dyDescent="0.4">
      <c r="A370" s="375"/>
      <c r="B370" s="375"/>
      <c r="C370" s="375"/>
      <c r="D370" s="375"/>
      <c r="E370" s="375"/>
      <c r="F370" s="375"/>
      <c r="G370" s="375"/>
      <c r="H370" s="375"/>
      <c r="I370" s="375"/>
      <c r="J370" s="375"/>
    </row>
    <row r="371" spans="1:10" x14ac:dyDescent="0.4">
      <c r="A371" s="375"/>
      <c r="B371" s="375"/>
      <c r="C371" s="375"/>
      <c r="D371" s="375"/>
      <c r="E371" s="375"/>
      <c r="F371" s="375"/>
      <c r="G371" s="375"/>
      <c r="H371" s="375"/>
      <c r="I371" s="375"/>
      <c r="J371" s="375"/>
    </row>
    <row r="372" spans="1:10" x14ac:dyDescent="0.4">
      <c r="A372" s="375"/>
      <c r="B372" s="375"/>
      <c r="C372" s="375"/>
      <c r="D372" s="375"/>
      <c r="E372" s="375"/>
      <c r="F372" s="375"/>
      <c r="G372" s="375"/>
      <c r="H372" s="375"/>
      <c r="I372" s="375"/>
      <c r="J372" s="375"/>
    </row>
    <row r="373" spans="1:10" x14ac:dyDescent="0.4">
      <c r="A373" s="375"/>
      <c r="B373" s="375"/>
      <c r="C373" s="375"/>
      <c r="D373" s="375"/>
      <c r="E373" s="375"/>
      <c r="F373" s="375"/>
      <c r="G373" s="375"/>
      <c r="H373" s="375"/>
      <c r="I373" s="375"/>
      <c r="J373" s="375"/>
    </row>
    <row r="374" spans="1:10" x14ac:dyDescent="0.4">
      <c r="A374" s="375"/>
      <c r="B374" s="375"/>
      <c r="C374" s="375"/>
      <c r="D374" s="375"/>
      <c r="E374" s="375"/>
      <c r="F374" s="375"/>
      <c r="G374" s="375"/>
      <c r="H374" s="375"/>
      <c r="I374" s="375"/>
      <c r="J374" s="375"/>
    </row>
    <row r="375" spans="1:10" x14ac:dyDescent="0.4">
      <c r="A375" s="375"/>
      <c r="B375" s="375"/>
      <c r="C375" s="375"/>
      <c r="D375" s="375"/>
      <c r="E375" s="375"/>
      <c r="F375" s="375"/>
      <c r="G375" s="375"/>
      <c r="H375" s="375"/>
      <c r="I375" s="375"/>
      <c r="J375" s="375"/>
    </row>
    <row r="376" spans="1:10" x14ac:dyDescent="0.4">
      <c r="A376" s="375"/>
      <c r="B376" s="375"/>
      <c r="C376" s="375"/>
      <c r="D376" s="375"/>
      <c r="E376" s="375"/>
      <c r="F376" s="375"/>
      <c r="G376" s="375"/>
      <c r="H376" s="375"/>
      <c r="I376" s="375"/>
      <c r="J376" s="375"/>
    </row>
    <row r="377" spans="1:10" x14ac:dyDescent="0.4">
      <c r="A377" s="375"/>
      <c r="B377" s="375"/>
      <c r="C377" s="375"/>
      <c r="D377" s="375"/>
      <c r="E377" s="375"/>
      <c r="F377" s="375"/>
      <c r="G377" s="375"/>
      <c r="H377" s="375"/>
      <c r="I377" s="375"/>
      <c r="J377" s="375"/>
    </row>
    <row r="378" spans="1:10" x14ac:dyDescent="0.4">
      <c r="A378" s="375"/>
      <c r="B378" s="375"/>
      <c r="C378" s="375"/>
      <c r="D378" s="375"/>
      <c r="E378" s="375"/>
      <c r="F378" s="375"/>
      <c r="G378" s="375"/>
      <c r="H378" s="375"/>
      <c r="I378" s="375"/>
      <c r="J378" s="375"/>
    </row>
    <row r="379" spans="1:10" x14ac:dyDescent="0.4">
      <c r="A379" s="375"/>
      <c r="B379" s="375"/>
      <c r="C379" s="375"/>
      <c r="D379" s="375"/>
      <c r="E379" s="375"/>
      <c r="F379" s="375"/>
      <c r="G379" s="375"/>
      <c r="H379" s="375"/>
      <c r="I379" s="375"/>
      <c r="J379" s="375"/>
    </row>
    <row r="380" spans="1:10" x14ac:dyDescent="0.4">
      <c r="A380" s="375"/>
      <c r="B380" s="375"/>
      <c r="C380" s="375"/>
      <c r="D380" s="375"/>
      <c r="E380" s="375"/>
      <c r="F380" s="375"/>
      <c r="G380" s="375"/>
      <c r="H380" s="375"/>
      <c r="I380" s="375"/>
      <c r="J380" s="375"/>
    </row>
    <row r="381" spans="1:10" x14ac:dyDescent="0.4">
      <c r="A381" s="375"/>
      <c r="B381" s="375"/>
      <c r="C381" s="375"/>
      <c r="D381" s="375"/>
      <c r="E381" s="375"/>
      <c r="F381" s="375"/>
      <c r="G381" s="375"/>
      <c r="H381" s="375"/>
      <c r="I381" s="375"/>
      <c r="J381" s="375"/>
    </row>
    <row r="382" spans="1:10" x14ac:dyDescent="0.4">
      <c r="A382" s="375"/>
      <c r="B382" s="375"/>
      <c r="C382" s="375"/>
      <c r="D382" s="375"/>
      <c r="E382" s="375"/>
      <c r="F382" s="375"/>
      <c r="G382" s="375"/>
      <c r="H382" s="375"/>
      <c r="I382" s="375"/>
      <c r="J382" s="375"/>
    </row>
    <row r="383" spans="1:10" x14ac:dyDescent="0.4">
      <c r="A383" s="375"/>
      <c r="B383" s="375"/>
      <c r="C383" s="375"/>
      <c r="D383" s="375"/>
      <c r="E383" s="375"/>
      <c r="F383" s="375"/>
      <c r="G383" s="375"/>
      <c r="H383" s="375"/>
      <c r="I383" s="375"/>
      <c r="J383" s="375"/>
    </row>
    <row r="384" spans="1:10" x14ac:dyDescent="0.4">
      <c r="A384" s="375"/>
      <c r="B384" s="375"/>
      <c r="C384" s="375"/>
      <c r="D384" s="375"/>
      <c r="E384" s="375"/>
      <c r="F384" s="375"/>
      <c r="G384" s="375"/>
      <c r="H384" s="375"/>
      <c r="I384" s="375"/>
      <c r="J384" s="375"/>
    </row>
    <row r="385" spans="1:10" x14ac:dyDescent="0.4">
      <c r="A385" s="375"/>
      <c r="B385" s="375"/>
      <c r="C385" s="375"/>
      <c r="D385" s="375"/>
      <c r="E385" s="375"/>
      <c r="F385" s="375"/>
      <c r="G385" s="375"/>
      <c r="H385" s="375"/>
      <c r="I385" s="375"/>
      <c r="J385" s="375"/>
    </row>
    <row r="386" spans="1:10" x14ac:dyDescent="0.4">
      <c r="A386" s="375"/>
      <c r="B386" s="375"/>
      <c r="C386" s="375"/>
      <c r="D386" s="375"/>
      <c r="E386" s="375"/>
      <c r="F386" s="375"/>
      <c r="G386" s="375"/>
      <c r="H386" s="375"/>
      <c r="I386" s="375"/>
      <c r="J386" s="375"/>
    </row>
    <row r="387" spans="1:10" x14ac:dyDescent="0.4">
      <c r="A387" s="375"/>
      <c r="B387" s="375"/>
      <c r="C387" s="375"/>
      <c r="D387" s="375"/>
      <c r="E387" s="375"/>
      <c r="F387" s="375"/>
      <c r="G387" s="375"/>
      <c r="H387" s="375"/>
      <c r="I387" s="375"/>
      <c r="J387" s="375"/>
    </row>
    <row r="388" spans="1:10" x14ac:dyDescent="0.4">
      <c r="A388" s="375"/>
      <c r="B388" s="375"/>
      <c r="C388" s="375"/>
      <c r="D388" s="375"/>
      <c r="E388" s="375"/>
      <c r="F388" s="375"/>
      <c r="G388" s="375"/>
      <c r="H388" s="375"/>
      <c r="I388" s="375"/>
      <c r="J388" s="375"/>
    </row>
    <row r="389" spans="1:10" x14ac:dyDescent="0.4">
      <c r="A389" s="375"/>
      <c r="B389" s="375"/>
      <c r="C389" s="375"/>
      <c r="D389" s="375"/>
      <c r="E389" s="375"/>
      <c r="F389" s="375"/>
      <c r="G389" s="375"/>
      <c r="H389" s="375"/>
      <c r="I389" s="375"/>
      <c r="J389" s="375"/>
    </row>
    <row r="390" spans="1:10" x14ac:dyDescent="0.4">
      <c r="A390" s="375"/>
      <c r="B390" s="375"/>
      <c r="C390" s="375"/>
      <c r="D390" s="375"/>
      <c r="E390" s="375"/>
      <c r="F390" s="375"/>
      <c r="G390" s="375"/>
      <c r="H390" s="375"/>
      <c r="I390" s="375"/>
      <c r="J390" s="375"/>
    </row>
    <row r="391" spans="1:10" x14ac:dyDescent="0.4">
      <c r="A391" s="375"/>
      <c r="B391" s="375"/>
      <c r="C391" s="375"/>
      <c r="D391" s="375"/>
      <c r="E391" s="375"/>
      <c r="F391" s="375"/>
      <c r="G391" s="375"/>
      <c r="H391" s="375"/>
      <c r="I391" s="375"/>
      <c r="J391" s="375"/>
    </row>
    <row r="392" spans="1:10" x14ac:dyDescent="0.4">
      <c r="A392" s="375"/>
      <c r="B392" s="375"/>
      <c r="C392" s="375"/>
      <c r="D392" s="375"/>
      <c r="E392" s="375"/>
      <c r="F392" s="375"/>
      <c r="G392" s="375"/>
      <c r="H392" s="375"/>
      <c r="I392" s="375"/>
      <c r="J392" s="375"/>
    </row>
    <row r="393" spans="1:10" x14ac:dyDescent="0.4">
      <c r="A393" s="375"/>
      <c r="B393" s="375"/>
      <c r="C393" s="375"/>
      <c r="D393" s="375"/>
      <c r="E393" s="375"/>
      <c r="F393" s="375"/>
      <c r="G393" s="375"/>
      <c r="H393" s="375"/>
      <c r="I393" s="375"/>
      <c r="J393" s="375"/>
    </row>
    <row r="394" spans="1:10" x14ac:dyDescent="0.4">
      <c r="A394" s="375"/>
      <c r="B394" s="375"/>
      <c r="C394" s="375"/>
      <c r="D394" s="375"/>
      <c r="E394" s="375"/>
      <c r="F394" s="375"/>
      <c r="G394" s="375"/>
      <c r="H394" s="375"/>
      <c r="I394" s="375"/>
      <c r="J394" s="375"/>
    </row>
    <row r="395" spans="1:10" x14ac:dyDescent="0.4">
      <c r="A395" s="375"/>
      <c r="B395" s="375"/>
      <c r="C395" s="375"/>
      <c r="D395" s="375"/>
      <c r="E395" s="375"/>
      <c r="F395" s="375"/>
      <c r="G395" s="375"/>
      <c r="H395" s="375"/>
      <c r="I395" s="375"/>
      <c r="J395" s="375"/>
    </row>
    <row r="396" spans="1:10" x14ac:dyDescent="0.4">
      <c r="A396" s="375"/>
      <c r="B396" s="375"/>
      <c r="C396" s="375"/>
      <c r="D396" s="375"/>
      <c r="E396" s="375"/>
      <c r="F396" s="375"/>
      <c r="G396" s="375"/>
      <c r="H396" s="375"/>
      <c r="I396" s="375"/>
      <c r="J396" s="375"/>
    </row>
    <row r="397" spans="1:10" x14ac:dyDescent="0.4">
      <c r="A397" s="375"/>
      <c r="B397" s="375"/>
      <c r="C397" s="375"/>
      <c r="D397" s="375"/>
      <c r="E397" s="375"/>
      <c r="F397" s="375"/>
      <c r="G397" s="375"/>
      <c r="H397" s="375"/>
      <c r="I397" s="375"/>
      <c r="J397" s="375"/>
    </row>
    <row r="398" spans="1:10" x14ac:dyDescent="0.4">
      <c r="A398" s="375"/>
      <c r="B398" s="375"/>
      <c r="C398" s="375"/>
      <c r="D398" s="375"/>
      <c r="E398" s="375"/>
      <c r="F398" s="375"/>
      <c r="G398" s="375"/>
      <c r="H398" s="375"/>
      <c r="I398" s="375"/>
      <c r="J398" s="375"/>
    </row>
    <row r="399" spans="1:10" x14ac:dyDescent="0.4">
      <c r="A399" s="375"/>
      <c r="B399" s="375"/>
      <c r="C399" s="375"/>
      <c r="D399" s="375"/>
      <c r="E399" s="375"/>
      <c r="F399" s="375"/>
      <c r="G399" s="375"/>
      <c r="H399" s="375"/>
      <c r="I399" s="375"/>
      <c r="J399" s="375"/>
    </row>
    <row r="400" spans="1:10" x14ac:dyDescent="0.4">
      <c r="A400" s="375"/>
      <c r="B400" s="375"/>
      <c r="C400" s="375"/>
      <c r="D400" s="375"/>
      <c r="E400" s="375"/>
      <c r="F400" s="375"/>
      <c r="G400" s="375"/>
      <c r="H400" s="375"/>
      <c r="I400" s="375"/>
      <c r="J400" s="375"/>
    </row>
    <row r="401" spans="1:10" x14ac:dyDescent="0.4">
      <c r="A401" s="375"/>
      <c r="B401" s="375"/>
      <c r="C401" s="375"/>
      <c r="D401" s="375"/>
      <c r="E401" s="375"/>
      <c r="F401" s="375"/>
      <c r="G401" s="375"/>
      <c r="H401" s="375"/>
      <c r="I401" s="375"/>
      <c r="J401" s="375"/>
    </row>
    <row r="402" spans="1:10" x14ac:dyDescent="0.4">
      <c r="A402" s="375"/>
      <c r="B402" s="375"/>
      <c r="C402" s="375"/>
      <c r="D402" s="375"/>
      <c r="E402" s="375"/>
      <c r="F402" s="375"/>
      <c r="G402" s="375"/>
      <c r="H402" s="375"/>
      <c r="I402" s="375"/>
      <c r="J402" s="375"/>
    </row>
    <row r="403" spans="1:10" x14ac:dyDescent="0.4">
      <c r="A403" s="375"/>
      <c r="B403" s="375"/>
      <c r="C403" s="375"/>
      <c r="D403" s="375"/>
      <c r="E403" s="375"/>
      <c r="F403" s="375"/>
      <c r="G403" s="375"/>
      <c r="H403" s="375"/>
      <c r="I403" s="375"/>
      <c r="J403" s="375"/>
    </row>
    <row r="404" spans="1:10" x14ac:dyDescent="0.4">
      <c r="A404" s="375"/>
      <c r="B404" s="375"/>
      <c r="C404" s="375"/>
      <c r="D404" s="375"/>
      <c r="E404" s="375"/>
      <c r="F404" s="375"/>
      <c r="G404" s="375"/>
      <c r="H404" s="375"/>
      <c r="I404" s="375"/>
      <c r="J404" s="375"/>
    </row>
    <row r="405" spans="1:10" x14ac:dyDescent="0.4">
      <c r="A405" s="375"/>
      <c r="B405" s="375"/>
      <c r="C405" s="375"/>
      <c r="D405" s="375"/>
      <c r="E405" s="375"/>
      <c r="F405" s="375"/>
      <c r="G405" s="375"/>
      <c r="H405" s="375"/>
      <c r="I405" s="375"/>
      <c r="J405" s="375"/>
    </row>
    <row r="406" spans="1:10" x14ac:dyDescent="0.4">
      <c r="A406" s="375"/>
      <c r="B406" s="375"/>
      <c r="C406" s="375"/>
      <c r="D406" s="375"/>
      <c r="E406" s="375"/>
      <c r="F406" s="375"/>
      <c r="G406" s="375"/>
      <c r="H406" s="375"/>
      <c r="I406" s="375"/>
      <c r="J406" s="375"/>
    </row>
    <row r="407" spans="1:10" x14ac:dyDescent="0.4">
      <c r="A407" s="375"/>
      <c r="B407" s="375"/>
      <c r="C407" s="375"/>
      <c r="D407" s="375"/>
      <c r="E407" s="375"/>
      <c r="F407" s="375"/>
      <c r="G407" s="375"/>
      <c r="H407" s="375"/>
      <c r="I407" s="375"/>
      <c r="J407" s="375"/>
    </row>
    <row r="408" spans="1:10" x14ac:dyDescent="0.4">
      <c r="A408" s="375"/>
      <c r="B408" s="375"/>
      <c r="C408" s="375"/>
      <c r="D408" s="375"/>
      <c r="E408" s="375"/>
      <c r="F408" s="375"/>
      <c r="G408" s="375"/>
      <c r="H408" s="375"/>
      <c r="I408" s="375"/>
      <c r="J408" s="375"/>
    </row>
    <row r="409" spans="1:10" x14ac:dyDescent="0.4">
      <c r="A409" s="375"/>
      <c r="B409" s="375"/>
      <c r="C409" s="375"/>
      <c r="D409" s="375"/>
      <c r="E409" s="375"/>
      <c r="F409" s="375"/>
      <c r="G409" s="375"/>
      <c r="H409" s="375"/>
      <c r="I409" s="375"/>
      <c r="J409" s="375"/>
    </row>
    <row r="410" spans="1:10" x14ac:dyDescent="0.4">
      <c r="A410" s="375"/>
      <c r="B410" s="375"/>
      <c r="C410" s="375"/>
      <c r="D410" s="375"/>
      <c r="E410" s="375"/>
      <c r="F410" s="375"/>
      <c r="G410" s="375"/>
      <c r="H410" s="375"/>
      <c r="I410" s="375"/>
      <c r="J410" s="375"/>
    </row>
    <row r="411" spans="1:10" x14ac:dyDescent="0.4">
      <c r="A411" s="375"/>
      <c r="B411" s="375"/>
      <c r="C411" s="375"/>
      <c r="D411" s="375"/>
      <c r="E411" s="375"/>
      <c r="F411" s="375"/>
      <c r="G411" s="375"/>
      <c r="H411" s="375"/>
      <c r="I411" s="375"/>
      <c r="J411" s="375"/>
    </row>
    <row r="412" spans="1:10" x14ac:dyDescent="0.4">
      <c r="A412" s="375"/>
      <c r="B412" s="375"/>
      <c r="C412" s="375"/>
      <c r="D412" s="375"/>
      <c r="E412" s="375"/>
      <c r="F412" s="375"/>
      <c r="G412" s="375"/>
      <c r="H412" s="375"/>
      <c r="I412" s="375"/>
      <c r="J412" s="375"/>
    </row>
    <row r="413" spans="1:10" x14ac:dyDescent="0.4">
      <c r="A413" s="375"/>
      <c r="B413" s="375"/>
      <c r="C413" s="375"/>
      <c r="D413" s="375"/>
      <c r="E413" s="375"/>
      <c r="F413" s="375"/>
      <c r="G413" s="375"/>
      <c r="H413" s="375"/>
      <c r="I413" s="375"/>
      <c r="J413" s="375"/>
    </row>
    <row r="414" spans="1:10" x14ac:dyDescent="0.4">
      <c r="A414" s="375"/>
      <c r="B414" s="375"/>
      <c r="C414" s="375"/>
      <c r="D414" s="375"/>
      <c r="E414" s="375"/>
      <c r="F414" s="375"/>
      <c r="G414" s="375"/>
      <c r="H414" s="375"/>
      <c r="I414" s="375"/>
      <c r="J414" s="375"/>
    </row>
    <row r="415" spans="1:10" x14ac:dyDescent="0.4">
      <c r="A415" s="375"/>
      <c r="B415" s="375"/>
      <c r="C415" s="375"/>
      <c r="D415" s="375"/>
      <c r="E415" s="375"/>
      <c r="F415" s="375"/>
      <c r="G415" s="375"/>
      <c r="H415" s="375"/>
      <c r="I415" s="375"/>
      <c r="J415" s="375"/>
    </row>
    <row r="416" spans="1:10" x14ac:dyDescent="0.4">
      <c r="A416" s="375"/>
      <c r="B416" s="375"/>
      <c r="C416" s="375"/>
      <c r="D416" s="375"/>
      <c r="E416" s="375"/>
      <c r="F416" s="375"/>
      <c r="G416" s="375"/>
      <c r="H416" s="375"/>
      <c r="I416" s="375"/>
      <c r="J416" s="375"/>
    </row>
    <row r="417" spans="1:10" x14ac:dyDescent="0.4">
      <c r="A417" s="375"/>
      <c r="B417" s="375"/>
      <c r="C417" s="375"/>
      <c r="D417" s="375"/>
      <c r="E417" s="375"/>
      <c r="F417" s="375"/>
      <c r="G417" s="375"/>
      <c r="H417" s="375"/>
      <c r="I417" s="375"/>
      <c r="J417" s="375"/>
    </row>
    <row r="418" spans="1:10" x14ac:dyDescent="0.4">
      <c r="A418" s="375"/>
      <c r="B418" s="375"/>
      <c r="C418" s="375"/>
      <c r="D418" s="375"/>
      <c r="E418" s="375"/>
      <c r="F418" s="375"/>
      <c r="G418" s="375"/>
      <c r="H418" s="375"/>
      <c r="I418" s="375"/>
      <c r="J418" s="375"/>
    </row>
    <row r="419" spans="1:10" x14ac:dyDescent="0.4">
      <c r="A419" s="375"/>
      <c r="B419" s="375"/>
      <c r="C419" s="375"/>
      <c r="D419" s="375"/>
      <c r="E419" s="375"/>
      <c r="F419" s="375"/>
      <c r="G419" s="375"/>
      <c r="H419" s="375"/>
      <c r="I419" s="375"/>
      <c r="J419" s="375"/>
    </row>
    <row r="420" spans="1:10" x14ac:dyDescent="0.4">
      <c r="A420" s="375"/>
      <c r="B420" s="375"/>
      <c r="C420" s="375"/>
      <c r="D420" s="375"/>
      <c r="E420" s="375"/>
      <c r="F420" s="375"/>
      <c r="G420" s="375"/>
      <c r="H420" s="375"/>
      <c r="I420" s="375"/>
      <c r="J420" s="375"/>
    </row>
    <row r="421" spans="1:10" x14ac:dyDescent="0.4">
      <c r="A421" s="375"/>
      <c r="B421" s="375"/>
      <c r="C421" s="375"/>
      <c r="D421" s="375"/>
      <c r="E421" s="375"/>
      <c r="F421" s="375"/>
      <c r="G421" s="375"/>
      <c r="H421" s="375"/>
      <c r="I421" s="375"/>
      <c r="J421" s="375"/>
    </row>
    <row r="422" spans="1:10" x14ac:dyDescent="0.4">
      <c r="A422" s="375"/>
      <c r="B422" s="375"/>
      <c r="C422" s="375"/>
      <c r="D422" s="375"/>
      <c r="E422" s="375"/>
      <c r="F422" s="375"/>
      <c r="G422" s="375"/>
      <c r="H422" s="375"/>
      <c r="I422" s="375"/>
      <c r="J422" s="375"/>
    </row>
    <row r="423" spans="1:10" x14ac:dyDescent="0.4">
      <c r="A423" s="375"/>
      <c r="B423" s="375"/>
      <c r="C423" s="375"/>
      <c r="D423" s="375"/>
      <c r="E423" s="375"/>
      <c r="F423" s="375"/>
      <c r="G423" s="375"/>
      <c r="H423" s="375"/>
      <c r="I423" s="375"/>
      <c r="J423" s="375"/>
    </row>
    <row r="424" spans="1:10" x14ac:dyDescent="0.4">
      <c r="A424" s="375"/>
      <c r="B424" s="375"/>
      <c r="C424" s="375"/>
      <c r="D424" s="375"/>
      <c r="E424" s="375"/>
      <c r="F424" s="375"/>
      <c r="G424" s="375"/>
      <c r="H424" s="375"/>
      <c r="I424" s="375"/>
      <c r="J424" s="375"/>
    </row>
    <row r="425" spans="1:10" x14ac:dyDescent="0.4">
      <c r="A425" s="375"/>
      <c r="B425" s="375"/>
      <c r="C425" s="375"/>
      <c r="D425" s="375"/>
      <c r="E425" s="375"/>
      <c r="F425" s="375"/>
      <c r="G425" s="375"/>
      <c r="H425" s="375"/>
      <c r="I425" s="375"/>
      <c r="J425" s="375"/>
    </row>
    <row r="426" spans="1:10" x14ac:dyDescent="0.4">
      <c r="A426" s="375"/>
      <c r="B426" s="375"/>
      <c r="C426" s="375"/>
      <c r="D426" s="375"/>
      <c r="E426" s="375"/>
      <c r="F426" s="375"/>
      <c r="G426" s="375"/>
      <c r="H426" s="375"/>
      <c r="I426" s="375"/>
      <c r="J426" s="375"/>
    </row>
    <row r="427" spans="1:10" x14ac:dyDescent="0.4">
      <c r="A427" s="375"/>
      <c r="B427" s="375"/>
      <c r="C427" s="375"/>
      <c r="D427" s="375"/>
      <c r="E427" s="375"/>
      <c r="F427" s="375"/>
      <c r="G427" s="375"/>
      <c r="H427" s="375"/>
      <c r="I427" s="375"/>
      <c r="J427" s="375"/>
    </row>
    <row r="428" spans="1:10" x14ac:dyDescent="0.4">
      <c r="A428" s="375"/>
      <c r="B428" s="375"/>
      <c r="C428" s="375"/>
      <c r="D428" s="375"/>
      <c r="E428" s="375"/>
      <c r="F428" s="375"/>
      <c r="G428" s="375"/>
      <c r="H428" s="375"/>
      <c r="I428" s="375"/>
      <c r="J428" s="375"/>
    </row>
    <row r="429" spans="1:10" x14ac:dyDescent="0.4">
      <c r="A429" s="375"/>
      <c r="B429" s="375"/>
      <c r="C429" s="375"/>
      <c r="D429" s="375"/>
      <c r="E429" s="375"/>
      <c r="F429" s="375"/>
      <c r="G429" s="375"/>
      <c r="H429" s="375"/>
      <c r="I429" s="375"/>
      <c r="J429" s="375"/>
    </row>
    <row r="430" spans="1:10" x14ac:dyDescent="0.4">
      <c r="A430" s="375"/>
      <c r="B430" s="375"/>
      <c r="C430" s="375"/>
      <c r="D430" s="375"/>
      <c r="E430" s="375"/>
      <c r="F430" s="375"/>
      <c r="G430" s="375"/>
      <c r="H430" s="375"/>
      <c r="I430" s="375"/>
      <c r="J430" s="375"/>
    </row>
    <row r="431" spans="1:10" x14ac:dyDescent="0.4">
      <c r="A431" s="375"/>
      <c r="B431" s="375"/>
      <c r="C431" s="375"/>
      <c r="D431" s="375"/>
      <c r="E431" s="375"/>
      <c r="F431" s="375"/>
      <c r="G431" s="375"/>
      <c r="H431" s="375"/>
      <c r="I431" s="375"/>
      <c r="J431" s="375"/>
    </row>
    <row r="432" spans="1:10" x14ac:dyDescent="0.4">
      <c r="A432" s="375"/>
      <c r="B432" s="375"/>
      <c r="C432" s="375"/>
      <c r="D432" s="375"/>
      <c r="E432" s="375"/>
      <c r="F432" s="375"/>
      <c r="G432" s="375"/>
      <c r="H432" s="375"/>
      <c r="I432" s="375"/>
      <c r="J432" s="375"/>
    </row>
    <row r="433" spans="1:10" x14ac:dyDescent="0.4">
      <c r="A433" s="375"/>
      <c r="B433" s="375"/>
      <c r="C433" s="375"/>
      <c r="D433" s="375"/>
      <c r="E433" s="375"/>
      <c r="F433" s="375"/>
      <c r="G433" s="375"/>
      <c r="H433" s="375"/>
      <c r="I433" s="375"/>
      <c r="J433" s="375"/>
    </row>
    <row r="434" spans="1:10" x14ac:dyDescent="0.4">
      <c r="A434" s="375"/>
      <c r="B434" s="375"/>
      <c r="C434" s="375"/>
      <c r="D434" s="375"/>
      <c r="E434" s="375"/>
      <c r="F434" s="375"/>
      <c r="G434" s="375"/>
      <c r="H434" s="375"/>
      <c r="I434" s="375"/>
      <c r="J434" s="375"/>
    </row>
    <row r="435" spans="1:10" x14ac:dyDescent="0.4">
      <c r="A435" s="375"/>
      <c r="B435" s="375"/>
      <c r="C435" s="375"/>
      <c r="D435" s="375"/>
      <c r="E435" s="375"/>
      <c r="F435" s="375"/>
      <c r="G435" s="375"/>
      <c r="H435" s="375"/>
      <c r="I435" s="375"/>
      <c r="J435" s="375"/>
    </row>
    <row r="436" spans="1:10" x14ac:dyDescent="0.4">
      <c r="A436" s="375"/>
      <c r="B436" s="375"/>
      <c r="C436" s="375"/>
      <c r="D436" s="375"/>
      <c r="E436" s="375"/>
      <c r="F436" s="375"/>
      <c r="G436" s="375"/>
      <c r="H436" s="375"/>
      <c r="I436" s="375"/>
      <c r="J436" s="375"/>
    </row>
    <row r="437" spans="1:10" x14ac:dyDescent="0.4">
      <c r="A437" s="375"/>
      <c r="B437" s="375"/>
      <c r="C437" s="375"/>
      <c r="D437" s="375"/>
      <c r="E437" s="375"/>
      <c r="F437" s="375"/>
      <c r="G437" s="375"/>
      <c r="H437" s="375"/>
      <c r="I437" s="375"/>
      <c r="J437" s="375"/>
    </row>
    <row r="438" spans="1:10" x14ac:dyDescent="0.4">
      <c r="A438" s="375"/>
      <c r="B438" s="375"/>
      <c r="C438" s="375"/>
      <c r="D438" s="375"/>
      <c r="E438" s="375"/>
      <c r="F438" s="375"/>
      <c r="G438" s="375"/>
      <c r="H438" s="375"/>
      <c r="I438" s="375"/>
      <c r="J438" s="375"/>
    </row>
    <row r="439" spans="1:10" x14ac:dyDescent="0.4">
      <c r="A439" s="375"/>
      <c r="B439" s="375"/>
      <c r="C439" s="375"/>
      <c r="D439" s="375"/>
      <c r="E439" s="375"/>
      <c r="F439" s="375"/>
      <c r="G439" s="375"/>
      <c r="H439" s="375"/>
      <c r="I439" s="375"/>
      <c r="J439" s="375"/>
    </row>
    <row r="440" spans="1:10" x14ac:dyDescent="0.4">
      <c r="A440" s="375"/>
      <c r="B440" s="375"/>
      <c r="C440" s="375"/>
      <c r="D440" s="375"/>
      <c r="E440" s="375"/>
      <c r="F440" s="375"/>
      <c r="G440" s="375"/>
      <c r="H440" s="375"/>
      <c r="I440" s="375"/>
      <c r="J440" s="375"/>
    </row>
    <row r="441" spans="1:10" x14ac:dyDescent="0.4">
      <c r="A441" s="375"/>
      <c r="B441" s="375"/>
      <c r="C441" s="375"/>
      <c r="D441" s="375"/>
      <c r="E441" s="375"/>
      <c r="F441" s="375"/>
      <c r="G441" s="375"/>
      <c r="H441" s="375"/>
      <c r="I441" s="375"/>
      <c r="J441" s="375"/>
    </row>
    <row r="442" spans="1:10" x14ac:dyDescent="0.4">
      <c r="A442" s="375"/>
      <c r="B442" s="375"/>
      <c r="C442" s="375"/>
      <c r="D442" s="375"/>
      <c r="E442" s="375"/>
      <c r="F442" s="375"/>
      <c r="G442" s="375"/>
      <c r="H442" s="375"/>
      <c r="I442" s="375"/>
      <c r="J442" s="375"/>
    </row>
    <row r="443" spans="1:10" x14ac:dyDescent="0.4">
      <c r="A443" s="375"/>
      <c r="B443" s="375"/>
      <c r="C443" s="375"/>
      <c r="D443" s="375"/>
      <c r="E443" s="375"/>
      <c r="F443" s="375"/>
      <c r="G443" s="375"/>
      <c r="H443" s="375"/>
      <c r="I443" s="375"/>
      <c r="J443" s="375"/>
    </row>
    <row r="444" spans="1:10" x14ac:dyDescent="0.4">
      <c r="A444" s="375"/>
      <c r="B444" s="375"/>
      <c r="C444" s="375"/>
      <c r="D444" s="375"/>
      <c r="E444" s="375"/>
      <c r="F444" s="375"/>
      <c r="G444" s="375"/>
      <c r="H444" s="375"/>
      <c r="I444" s="375"/>
      <c r="J444" s="375"/>
    </row>
    <row r="445" spans="1:10" x14ac:dyDescent="0.4">
      <c r="A445" s="375"/>
      <c r="B445" s="375"/>
      <c r="C445" s="375"/>
      <c r="D445" s="375"/>
      <c r="E445" s="375"/>
      <c r="F445" s="375"/>
      <c r="G445" s="375"/>
      <c r="H445" s="375"/>
      <c r="I445" s="375"/>
      <c r="J445" s="375"/>
    </row>
    <row r="446" spans="1:10" x14ac:dyDescent="0.4">
      <c r="A446" s="375"/>
      <c r="B446" s="375"/>
      <c r="C446" s="375"/>
      <c r="D446" s="375"/>
      <c r="E446" s="375"/>
      <c r="F446" s="375"/>
      <c r="G446" s="375"/>
      <c r="H446" s="375"/>
      <c r="I446" s="375"/>
      <c r="J446" s="375"/>
    </row>
    <row r="447" spans="1:10" x14ac:dyDescent="0.4">
      <c r="A447" s="375"/>
      <c r="B447" s="375"/>
      <c r="C447" s="375"/>
      <c r="D447" s="375"/>
      <c r="E447" s="375"/>
      <c r="F447" s="375"/>
      <c r="G447" s="375"/>
      <c r="H447" s="375"/>
      <c r="I447" s="375"/>
      <c r="J447" s="375"/>
    </row>
    <row r="448" spans="1:10" x14ac:dyDescent="0.4">
      <c r="A448" s="375"/>
      <c r="B448" s="375"/>
      <c r="C448" s="375"/>
      <c r="D448" s="375"/>
      <c r="E448" s="375"/>
      <c r="F448" s="375"/>
      <c r="G448" s="375"/>
      <c r="H448" s="375"/>
      <c r="I448" s="375"/>
      <c r="J448" s="375"/>
    </row>
    <row r="449" spans="1:10" x14ac:dyDescent="0.4">
      <c r="A449" s="375"/>
      <c r="B449" s="375"/>
      <c r="C449" s="375"/>
      <c r="D449" s="375"/>
      <c r="E449" s="375"/>
      <c r="F449" s="375"/>
      <c r="G449" s="375"/>
      <c r="H449" s="375"/>
      <c r="I449" s="375"/>
      <c r="J449" s="375"/>
    </row>
    <row r="450" spans="1:10" x14ac:dyDescent="0.4">
      <c r="A450" s="375"/>
      <c r="B450" s="375"/>
      <c r="C450" s="375"/>
      <c r="D450" s="375"/>
      <c r="E450" s="375"/>
      <c r="F450" s="375"/>
      <c r="G450" s="375"/>
      <c r="H450" s="375"/>
      <c r="I450" s="375"/>
      <c r="J450" s="375"/>
    </row>
    <row r="451" spans="1:10" x14ac:dyDescent="0.4">
      <c r="A451" s="375"/>
      <c r="B451" s="375"/>
      <c r="C451" s="375"/>
      <c r="D451" s="375"/>
      <c r="E451" s="375"/>
      <c r="F451" s="375"/>
      <c r="G451" s="375"/>
      <c r="H451" s="375"/>
      <c r="I451" s="375"/>
      <c r="J451" s="375"/>
    </row>
    <row r="452" spans="1:10" x14ac:dyDescent="0.4">
      <c r="A452" s="375"/>
      <c r="B452" s="375"/>
      <c r="C452" s="375"/>
      <c r="D452" s="375"/>
      <c r="E452" s="375"/>
      <c r="F452" s="375"/>
      <c r="G452" s="375"/>
      <c r="H452" s="375"/>
      <c r="I452" s="375"/>
      <c r="J452" s="375"/>
    </row>
    <row r="453" spans="1:10" x14ac:dyDescent="0.4">
      <c r="A453" s="375"/>
      <c r="B453" s="375"/>
      <c r="C453" s="375"/>
      <c r="D453" s="375"/>
      <c r="E453" s="375"/>
      <c r="F453" s="375"/>
      <c r="G453" s="375"/>
      <c r="H453" s="375"/>
      <c r="I453" s="375"/>
      <c r="J453" s="375"/>
    </row>
    <row r="454" spans="1:10" x14ac:dyDescent="0.4">
      <c r="A454" s="375"/>
      <c r="B454" s="375"/>
      <c r="C454" s="375"/>
      <c r="D454" s="375"/>
      <c r="E454" s="375"/>
      <c r="F454" s="375"/>
      <c r="G454" s="375"/>
      <c r="H454" s="375"/>
      <c r="I454" s="375"/>
      <c r="J454" s="375"/>
    </row>
    <row r="455" spans="1:10" x14ac:dyDescent="0.4">
      <c r="A455" s="375"/>
      <c r="B455" s="375"/>
      <c r="C455" s="375"/>
      <c r="D455" s="375"/>
      <c r="E455" s="375"/>
      <c r="F455" s="375"/>
      <c r="G455" s="375"/>
      <c r="H455" s="375"/>
      <c r="I455" s="375"/>
      <c r="J455" s="375"/>
    </row>
    <row r="456" spans="1:10" x14ac:dyDescent="0.4">
      <c r="A456" s="375"/>
      <c r="B456" s="375"/>
      <c r="C456" s="375"/>
      <c r="D456" s="375"/>
      <c r="E456" s="375"/>
      <c r="F456" s="375"/>
      <c r="G456" s="375"/>
      <c r="H456" s="375"/>
      <c r="I456" s="375"/>
      <c r="J456" s="375"/>
    </row>
    <row r="457" spans="1:10" x14ac:dyDescent="0.4">
      <c r="A457" s="375"/>
      <c r="B457" s="375"/>
      <c r="C457" s="375"/>
      <c r="D457" s="375"/>
      <c r="E457" s="375"/>
      <c r="F457" s="375"/>
      <c r="G457" s="375"/>
      <c r="H457" s="375"/>
      <c r="I457" s="375"/>
      <c r="J457" s="375"/>
    </row>
    <row r="458" spans="1:10" x14ac:dyDescent="0.4">
      <c r="A458" s="375"/>
      <c r="B458" s="375"/>
      <c r="C458" s="375"/>
      <c r="D458" s="375"/>
      <c r="E458" s="375"/>
      <c r="F458" s="375"/>
      <c r="G458" s="375"/>
      <c r="H458" s="375"/>
      <c r="I458" s="375"/>
      <c r="J458" s="375"/>
    </row>
    <row r="459" spans="1:10" x14ac:dyDescent="0.4">
      <c r="A459" s="375"/>
      <c r="B459" s="375"/>
      <c r="C459" s="375"/>
      <c r="D459" s="375"/>
      <c r="E459" s="375"/>
      <c r="F459" s="375"/>
      <c r="G459" s="375"/>
      <c r="H459" s="375"/>
      <c r="I459" s="375"/>
      <c r="J459" s="375"/>
    </row>
    <row r="460" spans="1:10" x14ac:dyDescent="0.4">
      <c r="A460" s="375"/>
      <c r="B460" s="375"/>
      <c r="C460" s="375"/>
      <c r="D460" s="375"/>
      <c r="E460" s="375"/>
      <c r="F460" s="375"/>
      <c r="G460" s="375"/>
      <c r="H460" s="375"/>
      <c r="I460" s="375"/>
      <c r="J460" s="375"/>
    </row>
    <row r="461" spans="1:10" x14ac:dyDescent="0.4">
      <c r="A461" s="375"/>
      <c r="B461" s="375"/>
      <c r="C461" s="375"/>
      <c r="D461" s="375"/>
      <c r="E461" s="375"/>
      <c r="F461" s="375"/>
      <c r="G461" s="375"/>
      <c r="H461" s="375"/>
      <c r="I461" s="375"/>
      <c r="J461" s="375"/>
    </row>
    <row r="462" spans="1:10" x14ac:dyDescent="0.4">
      <c r="A462" s="375"/>
      <c r="B462" s="375"/>
      <c r="C462" s="375"/>
      <c r="D462" s="375"/>
      <c r="E462" s="375"/>
      <c r="F462" s="375"/>
      <c r="G462" s="375"/>
      <c r="H462" s="375"/>
      <c r="I462" s="375"/>
      <c r="J462" s="375"/>
    </row>
    <row r="463" spans="1:10" x14ac:dyDescent="0.4">
      <c r="A463" s="375"/>
      <c r="B463" s="375"/>
      <c r="C463" s="375"/>
      <c r="D463" s="375"/>
      <c r="E463" s="375"/>
      <c r="F463" s="375"/>
      <c r="G463" s="375"/>
      <c r="H463" s="375"/>
      <c r="I463" s="375"/>
      <c r="J463" s="375"/>
    </row>
    <row r="464" spans="1:10" x14ac:dyDescent="0.4">
      <c r="A464" s="375"/>
      <c r="B464" s="375"/>
      <c r="C464" s="375"/>
      <c r="D464" s="375"/>
      <c r="E464" s="375"/>
      <c r="F464" s="375"/>
      <c r="G464" s="375"/>
      <c r="H464" s="375"/>
      <c r="I464" s="375"/>
      <c r="J464" s="375"/>
    </row>
    <row r="465" spans="1:10" x14ac:dyDescent="0.4">
      <c r="A465" s="375"/>
      <c r="B465" s="375"/>
      <c r="C465" s="375"/>
      <c r="D465" s="375"/>
      <c r="E465" s="375"/>
      <c r="F465" s="375"/>
      <c r="G465" s="375"/>
      <c r="H465" s="375"/>
      <c r="I465" s="375"/>
      <c r="J465" s="375"/>
    </row>
    <row r="466" spans="1:10" x14ac:dyDescent="0.4">
      <c r="A466" s="375"/>
      <c r="B466" s="375"/>
      <c r="C466" s="375"/>
      <c r="D466" s="375"/>
      <c r="E466" s="375"/>
      <c r="F466" s="375"/>
      <c r="G466" s="375"/>
      <c r="H466" s="375"/>
      <c r="I466" s="375"/>
      <c r="J466" s="375"/>
    </row>
    <row r="467" spans="1:10" x14ac:dyDescent="0.4">
      <c r="A467" s="375"/>
      <c r="B467" s="375"/>
      <c r="C467" s="375"/>
      <c r="D467" s="375"/>
      <c r="E467" s="375"/>
      <c r="F467" s="375"/>
      <c r="G467" s="375"/>
      <c r="H467" s="375"/>
      <c r="I467" s="375"/>
      <c r="J467" s="375"/>
    </row>
    <row r="468" spans="1:10" x14ac:dyDescent="0.4">
      <c r="A468" s="375"/>
      <c r="B468" s="375"/>
      <c r="C468" s="375"/>
      <c r="D468" s="375"/>
      <c r="E468" s="375"/>
      <c r="F468" s="375"/>
      <c r="G468" s="375"/>
      <c r="H468" s="375"/>
      <c r="I468" s="375"/>
      <c r="J468" s="375"/>
    </row>
    <row r="469" spans="1:10" x14ac:dyDescent="0.4">
      <c r="A469" s="375"/>
      <c r="B469" s="375"/>
      <c r="C469" s="375"/>
      <c r="D469" s="375"/>
      <c r="E469" s="375"/>
      <c r="F469" s="375"/>
      <c r="G469" s="375"/>
      <c r="H469" s="375"/>
      <c r="I469" s="375"/>
      <c r="J469" s="375"/>
    </row>
    <row r="470" spans="1:10" x14ac:dyDescent="0.4">
      <c r="A470" s="375"/>
      <c r="B470" s="375"/>
      <c r="C470" s="375"/>
      <c r="D470" s="375"/>
      <c r="E470" s="375"/>
      <c r="F470" s="375"/>
      <c r="G470" s="375"/>
      <c r="H470" s="375"/>
      <c r="I470" s="375"/>
      <c r="J470" s="375"/>
    </row>
    <row r="471" spans="1:10" x14ac:dyDescent="0.4">
      <c r="A471" s="375"/>
      <c r="B471" s="375"/>
      <c r="C471" s="375"/>
      <c r="D471" s="375"/>
      <c r="E471" s="375"/>
      <c r="F471" s="375"/>
      <c r="G471" s="375"/>
      <c r="H471" s="375"/>
      <c r="I471" s="375"/>
      <c r="J471" s="375"/>
    </row>
    <row r="472" spans="1:10" x14ac:dyDescent="0.4">
      <c r="A472" s="375"/>
      <c r="B472" s="375"/>
      <c r="C472" s="375"/>
      <c r="D472" s="375"/>
      <c r="E472" s="375"/>
      <c r="F472" s="375"/>
      <c r="G472" s="375"/>
      <c r="H472" s="375"/>
      <c r="I472" s="375"/>
      <c r="J472" s="375"/>
    </row>
    <row r="473" spans="1:10" x14ac:dyDescent="0.4">
      <c r="A473" s="375"/>
      <c r="B473" s="375"/>
      <c r="C473" s="375"/>
      <c r="D473" s="375"/>
      <c r="E473" s="375"/>
      <c r="F473" s="375"/>
      <c r="G473" s="375"/>
      <c r="H473" s="375"/>
      <c r="I473" s="375"/>
      <c r="J473" s="375"/>
    </row>
    <row r="474" spans="1:10" x14ac:dyDescent="0.4">
      <c r="A474" s="375"/>
      <c r="B474" s="375"/>
      <c r="C474" s="375"/>
      <c r="D474" s="375"/>
      <c r="E474" s="375"/>
      <c r="F474" s="375"/>
      <c r="G474" s="375"/>
      <c r="H474" s="375"/>
      <c r="I474" s="375"/>
      <c r="J474" s="375"/>
    </row>
    <row r="475" spans="1:10" x14ac:dyDescent="0.4">
      <c r="A475" s="375"/>
      <c r="B475" s="375"/>
      <c r="C475" s="375"/>
      <c r="D475" s="375"/>
      <c r="E475" s="375"/>
      <c r="F475" s="375"/>
      <c r="G475" s="375"/>
      <c r="H475" s="375"/>
      <c r="I475" s="375"/>
      <c r="J475" s="375"/>
    </row>
    <row r="476" spans="1:10" x14ac:dyDescent="0.4">
      <c r="A476" s="375"/>
      <c r="B476" s="375"/>
      <c r="C476" s="375"/>
      <c r="D476" s="375"/>
      <c r="E476" s="375"/>
      <c r="F476" s="375"/>
      <c r="G476" s="375"/>
      <c r="H476" s="375"/>
      <c r="I476" s="375"/>
      <c r="J476" s="375"/>
    </row>
    <row r="477" spans="1:10" x14ac:dyDescent="0.4">
      <c r="A477" s="375"/>
      <c r="B477" s="375"/>
      <c r="C477" s="375"/>
      <c r="D477" s="375"/>
      <c r="E477" s="375"/>
      <c r="F477" s="375"/>
      <c r="G477" s="375"/>
      <c r="H477" s="375"/>
      <c r="I477" s="375"/>
      <c r="J477" s="375"/>
    </row>
    <row r="478" spans="1:10" x14ac:dyDescent="0.4">
      <c r="A478" s="375"/>
      <c r="B478" s="375"/>
      <c r="C478" s="375"/>
      <c r="D478" s="375"/>
      <c r="E478" s="375"/>
      <c r="F478" s="375"/>
      <c r="G478" s="375"/>
      <c r="H478" s="375"/>
      <c r="I478" s="375"/>
      <c r="J478" s="375"/>
    </row>
    <row r="479" spans="1:10" x14ac:dyDescent="0.4">
      <c r="A479" s="375"/>
      <c r="B479" s="375"/>
      <c r="C479" s="375"/>
      <c r="D479" s="375"/>
      <c r="E479" s="375"/>
      <c r="F479" s="375"/>
      <c r="G479" s="375"/>
      <c r="H479" s="375"/>
      <c r="I479" s="375"/>
      <c r="J479" s="375"/>
    </row>
    <row r="480" spans="1:10" x14ac:dyDescent="0.4">
      <c r="A480" s="375"/>
      <c r="B480" s="375"/>
      <c r="C480" s="375"/>
      <c r="D480" s="375"/>
      <c r="E480" s="375"/>
      <c r="F480" s="375"/>
      <c r="G480" s="375"/>
      <c r="H480" s="375"/>
      <c r="I480" s="375"/>
      <c r="J480" s="375"/>
    </row>
    <row r="481" spans="1:10" x14ac:dyDescent="0.4">
      <c r="A481" s="375"/>
      <c r="B481" s="375"/>
      <c r="C481" s="375"/>
      <c r="D481" s="375"/>
      <c r="E481" s="375"/>
      <c r="F481" s="375"/>
      <c r="G481" s="375"/>
      <c r="H481" s="375"/>
      <c r="I481" s="375"/>
      <c r="J481" s="375"/>
    </row>
    <row r="482" spans="1:10" x14ac:dyDescent="0.4">
      <c r="A482" s="375"/>
      <c r="B482" s="375"/>
      <c r="C482" s="375"/>
      <c r="D482" s="375"/>
      <c r="E482" s="375"/>
      <c r="F482" s="375"/>
      <c r="G482" s="375"/>
      <c r="H482" s="375"/>
      <c r="I482" s="375"/>
      <c r="J482" s="375"/>
    </row>
    <row r="483" spans="1:10" x14ac:dyDescent="0.4">
      <c r="A483" s="375"/>
      <c r="B483" s="375"/>
      <c r="C483" s="375"/>
      <c r="D483" s="375"/>
      <c r="E483" s="375"/>
      <c r="F483" s="375"/>
      <c r="G483" s="375"/>
      <c r="H483" s="375"/>
      <c r="I483" s="375"/>
      <c r="J483" s="375"/>
    </row>
    <row r="484" spans="1:10" x14ac:dyDescent="0.4">
      <c r="A484" s="375"/>
      <c r="B484" s="375"/>
      <c r="C484" s="375"/>
      <c r="D484" s="375"/>
      <c r="E484" s="375"/>
      <c r="F484" s="375"/>
      <c r="G484" s="375"/>
      <c r="H484" s="375"/>
      <c r="I484" s="375"/>
      <c r="J484" s="375"/>
    </row>
    <row r="485" spans="1:10" x14ac:dyDescent="0.4">
      <c r="A485" s="375"/>
      <c r="B485" s="375"/>
      <c r="C485" s="375"/>
      <c r="D485" s="375"/>
      <c r="E485" s="375"/>
      <c r="F485" s="375"/>
      <c r="G485" s="375"/>
      <c r="H485" s="375"/>
      <c r="I485" s="375"/>
      <c r="J485" s="375"/>
    </row>
    <row r="486" spans="1:10" x14ac:dyDescent="0.4">
      <c r="A486" s="375"/>
      <c r="B486" s="375"/>
      <c r="C486" s="375"/>
      <c r="D486" s="375"/>
      <c r="E486" s="375"/>
      <c r="F486" s="375"/>
      <c r="G486" s="375"/>
      <c r="H486" s="375"/>
      <c r="I486" s="375"/>
      <c r="J486" s="375"/>
    </row>
    <row r="487" spans="1:10" x14ac:dyDescent="0.4">
      <c r="A487" s="375"/>
      <c r="B487" s="375"/>
      <c r="C487" s="375"/>
      <c r="D487" s="375"/>
      <c r="E487" s="375"/>
      <c r="F487" s="375"/>
      <c r="G487" s="375"/>
      <c r="H487" s="375"/>
      <c r="I487" s="375"/>
      <c r="J487" s="375"/>
    </row>
    <row r="488" spans="1:10" x14ac:dyDescent="0.4">
      <c r="A488" s="375"/>
      <c r="B488" s="375"/>
      <c r="C488" s="375"/>
      <c r="D488" s="375"/>
      <c r="E488" s="375"/>
      <c r="F488" s="375"/>
      <c r="G488" s="375"/>
      <c r="H488" s="375"/>
      <c r="I488" s="375"/>
      <c r="J488" s="375"/>
    </row>
    <row r="489" spans="1:10" x14ac:dyDescent="0.4">
      <c r="A489" s="375"/>
      <c r="B489" s="375"/>
      <c r="C489" s="375"/>
      <c r="D489" s="375"/>
      <c r="E489" s="375"/>
      <c r="F489" s="375"/>
      <c r="G489" s="375"/>
      <c r="H489" s="375"/>
      <c r="I489" s="375"/>
      <c r="J489" s="375"/>
    </row>
    <row r="490" spans="1:10" x14ac:dyDescent="0.4">
      <c r="A490" s="375"/>
      <c r="B490" s="375"/>
      <c r="C490" s="375"/>
      <c r="D490" s="375"/>
      <c r="E490" s="375"/>
      <c r="F490" s="375"/>
      <c r="G490" s="375"/>
      <c r="H490" s="375"/>
      <c r="I490" s="375"/>
      <c r="J490" s="375"/>
    </row>
    <row r="491" spans="1:10" x14ac:dyDescent="0.4">
      <c r="A491" s="375"/>
      <c r="B491" s="375"/>
      <c r="C491" s="375"/>
      <c r="D491" s="375"/>
      <c r="E491" s="375"/>
      <c r="F491" s="375"/>
      <c r="G491" s="375"/>
      <c r="H491" s="375"/>
      <c r="I491" s="375"/>
      <c r="J491" s="375"/>
    </row>
    <row r="492" spans="1:10" x14ac:dyDescent="0.4">
      <c r="A492" s="375"/>
      <c r="B492" s="375"/>
      <c r="C492" s="375"/>
      <c r="D492" s="375"/>
      <c r="E492" s="375"/>
      <c r="F492" s="375"/>
      <c r="G492" s="375"/>
      <c r="H492" s="375"/>
      <c r="I492" s="375"/>
      <c r="J492" s="375"/>
    </row>
    <row r="493" spans="1:10" x14ac:dyDescent="0.4">
      <c r="A493" s="375"/>
      <c r="B493" s="375"/>
      <c r="C493" s="375"/>
      <c r="D493" s="375"/>
      <c r="E493" s="375"/>
      <c r="F493" s="375"/>
      <c r="G493" s="375"/>
      <c r="H493" s="375"/>
      <c r="I493" s="375"/>
      <c r="J493" s="375"/>
    </row>
    <row r="494" spans="1:10" x14ac:dyDescent="0.4">
      <c r="A494" s="375"/>
      <c r="B494" s="375"/>
      <c r="C494" s="375"/>
      <c r="D494" s="375"/>
      <c r="E494" s="375"/>
      <c r="F494" s="375"/>
      <c r="G494" s="375"/>
      <c r="H494" s="375"/>
      <c r="I494" s="375"/>
      <c r="J494" s="375"/>
    </row>
    <row r="495" spans="1:10" x14ac:dyDescent="0.4">
      <c r="A495" s="375"/>
      <c r="B495" s="375"/>
      <c r="C495" s="375"/>
      <c r="D495" s="375"/>
      <c r="E495" s="375"/>
      <c r="F495" s="375"/>
      <c r="G495" s="375"/>
      <c r="H495" s="375"/>
      <c r="I495" s="375"/>
      <c r="J495" s="375"/>
    </row>
    <row r="496" spans="1:10" x14ac:dyDescent="0.4">
      <c r="A496" s="375"/>
      <c r="B496" s="375"/>
      <c r="C496" s="375"/>
      <c r="D496" s="375"/>
      <c r="E496" s="375"/>
      <c r="F496" s="375"/>
      <c r="G496" s="375"/>
      <c r="H496" s="375"/>
      <c r="I496" s="375"/>
      <c r="J496" s="375"/>
    </row>
    <row r="497" spans="1:10" x14ac:dyDescent="0.4">
      <c r="A497" s="375"/>
      <c r="B497" s="375"/>
      <c r="C497" s="375"/>
      <c r="D497" s="375"/>
      <c r="E497" s="375"/>
      <c r="F497" s="375"/>
      <c r="G497" s="375"/>
      <c r="H497" s="375"/>
      <c r="I497" s="375"/>
      <c r="J497" s="375"/>
    </row>
    <row r="498" spans="1:10" x14ac:dyDescent="0.4">
      <c r="A498" s="375"/>
      <c r="B498" s="375"/>
      <c r="C498" s="375"/>
      <c r="D498" s="375"/>
      <c r="E498" s="375"/>
      <c r="F498" s="375"/>
      <c r="G498" s="375"/>
      <c r="H498" s="375"/>
      <c r="I498" s="375"/>
      <c r="J498" s="375"/>
    </row>
    <row r="499" spans="1:10" x14ac:dyDescent="0.4">
      <c r="A499" s="375"/>
      <c r="B499" s="375"/>
      <c r="C499" s="375"/>
      <c r="D499" s="375"/>
      <c r="E499" s="375"/>
      <c r="F499" s="375"/>
      <c r="G499" s="375"/>
      <c r="H499" s="375"/>
      <c r="I499" s="375"/>
      <c r="J499" s="375"/>
    </row>
    <row r="500" spans="1:10" x14ac:dyDescent="0.4">
      <c r="A500" s="375"/>
      <c r="B500" s="375"/>
      <c r="C500" s="375"/>
      <c r="D500" s="375"/>
      <c r="E500" s="375"/>
      <c r="F500" s="375"/>
      <c r="G500" s="375"/>
      <c r="H500" s="375"/>
      <c r="I500" s="375"/>
      <c r="J500" s="375"/>
    </row>
    <row r="501" spans="1:10" x14ac:dyDescent="0.4">
      <c r="A501" s="375"/>
      <c r="B501" s="375"/>
      <c r="C501" s="375"/>
      <c r="D501" s="375"/>
      <c r="E501" s="375"/>
      <c r="F501" s="375"/>
      <c r="G501" s="375"/>
      <c r="H501" s="375"/>
      <c r="I501" s="375"/>
      <c r="J501" s="375"/>
    </row>
    <row r="502" spans="1:10" x14ac:dyDescent="0.4">
      <c r="A502" s="375"/>
      <c r="B502" s="375"/>
      <c r="C502" s="375"/>
      <c r="D502" s="375"/>
      <c r="E502" s="375"/>
      <c r="F502" s="375"/>
      <c r="G502" s="375"/>
      <c r="H502" s="375"/>
      <c r="I502" s="375"/>
      <c r="J502" s="375"/>
    </row>
    <row r="503" spans="1:10" x14ac:dyDescent="0.4">
      <c r="A503" s="375"/>
      <c r="B503" s="375"/>
      <c r="C503" s="375"/>
      <c r="D503" s="375"/>
      <c r="E503" s="375"/>
      <c r="F503" s="375"/>
      <c r="G503" s="375"/>
      <c r="H503" s="375"/>
      <c r="I503" s="375"/>
      <c r="J503" s="375"/>
    </row>
    <row r="504" spans="1:10" x14ac:dyDescent="0.4">
      <c r="A504" s="375"/>
      <c r="B504" s="375"/>
      <c r="C504" s="375"/>
      <c r="D504" s="375"/>
      <c r="E504" s="375"/>
      <c r="F504" s="375"/>
      <c r="G504" s="375"/>
      <c r="H504" s="375"/>
      <c r="I504" s="375"/>
      <c r="J504" s="375"/>
    </row>
    <row r="505" spans="1:10" x14ac:dyDescent="0.4">
      <c r="A505" s="375"/>
      <c r="B505" s="375"/>
      <c r="C505" s="375"/>
      <c r="D505" s="375"/>
      <c r="E505" s="375"/>
      <c r="F505" s="375"/>
      <c r="G505" s="375"/>
      <c r="H505" s="375"/>
      <c r="I505" s="375"/>
      <c r="J505" s="375"/>
    </row>
    <row r="506" spans="1:10" x14ac:dyDescent="0.4">
      <c r="A506" s="375"/>
      <c r="B506" s="375"/>
      <c r="C506" s="375"/>
      <c r="D506" s="375"/>
      <c r="E506" s="375"/>
      <c r="F506" s="375"/>
      <c r="G506" s="375"/>
      <c r="H506" s="375"/>
      <c r="I506" s="375"/>
      <c r="J506" s="375"/>
    </row>
    <row r="507" spans="1:10" x14ac:dyDescent="0.4">
      <c r="A507" s="375"/>
      <c r="B507" s="375"/>
      <c r="C507" s="375"/>
      <c r="D507" s="375"/>
      <c r="E507" s="375"/>
      <c r="F507" s="375"/>
      <c r="G507" s="375"/>
      <c r="H507" s="375"/>
      <c r="I507" s="375"/>
      <c r="J507" s="375"/>
    </row>
    <row r="508" spans="1:10" x14ac:dyDescent="0.4">
      <c r="A508" s="375"/>
      <c r="B508" s="375"/>
      <c r="C508" s="375"/>
      <c r="D508" s="375"/>
      <c r="E508" s="375"/>
      <c r="F508" s="375"/>
      <c r="G508" s="375"/>
      <c r="H508" s="375"/>
      <c r="I508" s="375"/>
      <c r="J508" s="375"/>
    </row>
    <row r="509" spans="1:10" x14ac:dyDescent="0.4">
      <c r="A509" s="375"/>
      <c r="B509" s="375"/>
      <c r="C509" s="375"/>
      <c r="D509" s="375"/>
      <c r="E509" s="375"/>
      <c r="F509" s="375"/>
      <c r="G509" s="375"/>
      <c r="H509" s="375"/>
      <c r="I509" s="375"/>
      <c r="J509" s="375"/>
    </row>
    <row r="510" spans="1:10" x14ac:dyDescent="0.4">
      <c r="A510" s="375"/>
      <c r="B510" s="375"/>
      <c r="C510" s="375"/>
      <c r="D510" s="375"/>
      <c r="E510" s="375"/>
      <c r="F510" s="375"/>
      <c r="G510" s="375"/>
      <c r="H510" s="375"/>
      <c r="I510" s="375"/>
      <c r="J510" s="375"/>
    </row>
    <row r="511" spans="1:10" x14ac:dyDescent="0.4">
      <c r="A511" s="375"/>
      <c r="B511" s="375"/>
      <c r="C511" s="375"/>
      <c r="D511" s="375"/>
      <c r="E511" s="375"/>
      <c r="F511" s="375"/>
      <c r="G511" s="375"/>
      <c r="H511" s="375"/>
      <c r="I511" s="375"/>
      <c r="J511" s="375"/>
    </row>
    <row r="512" spans="1:10" x14ac:dyDescent="0.4">
      <c r="A512" s="375"/>
      <c r="B512" s="375"/>
      <c r="C512" s="375"/>
      <c r="D512" s="375"/>
      <c r="E512" s="375"/>
      <c r="F512" s="375"/>
      <c r="G512" s="375"/>
      <c r="H512" s="375"/>
      <c r="I512" s="375"/>
      <c r="J512" s="375"/>
    </row>
    <row r="513" spans="1:10" x14ac:dyDescent="0.4">
      <c r="A513" s="375"/>
      <c r="B513" s="375"/>
      <c r="C513" s="375"/>
      <c r="D513" s="375"/>
      <c r="E513" s="375"/>
      <c r="F513" s="375"/>
      <c r="G513" s="375"/>
      <c r="H513" s="375"/>
      <c r="I513" s="375"/>
      <c r="J513" s="375"/>
    </row>
    <row r="514" spans="1:10" x14ac:dyDescent="0.4">
      <c r="A514" s="375"/>
      <c r="B514" s="375"/>
      <c r="C514" s="375"/>
      <c r="D514" s="375"/>
      <c r="E514" s="375"/>
      <c r="F514" s="375"/>
      <c r="G514" s="375"/>
      <c r="H514" s="375"/>
      <c r="I514" s="375"/>
      <c r="J514" s="375"/>
    </row>
    <row r="515" spans="1:10" x14ac:dyDescent="0.4">
      <c r="A515" s="375"/>
      <c r="B515" s="375"/>
      <c r="C515" s="375"/>
      <c r="D515" s="375"/>
      <c r="E515" s="375"/>
      <c r="F515" s="375"/>
      <c r="G515" s="375"/>
      <c r="H515" s="375"/>
      <c r="I515" s="375"/>
      <c r="J515" s="375"/>
    </row>
    <row r="516" spans="1:10" x14ac:dyDescent="0.4">
      <c r="A516" s="375"/>
      <c r="B516" s="375"/>
      <c r="C516" s="375"/>
      <c r="D516" s="375"/>
      <c r="E516" s="375"/>
      <c r="F516" s="375"/>
      <c r="G516" s="375"/>
      <c r="H516" s="375"/>
      <c r="I516" s="375"/>
      <c r="J516" s="375"/>
    </row>
    <row r="517" spans="1:10" x14ac:dyDescent="0.4">
      <c r="A517" s="375"/>
      <c r="B517" s="375"/>
      <c r="C517" s="375"/>
      <c r="D517" s="375"/>
      <c r="E517" s="375"/>
      <c r="F517" s="375"/>
      <c r="G517" s="375"/>
      <c r="H517" s="375"/>
      <c r="I517" s="375"/>
      <c r="J517" s="375"/>
    </row>
    <row r="518" spans="1:10" x14ac:dyDescent="0.4">
      <c r="A518" s="375"/>
      <c r="B518" s="375"/>
      <c r="C518" s="375"/>
      <c r="D518" s="375"/>
      <c r="E518" s="375"/>
      <c r="F518" s="375"/>
      <c r="G518" s="375"/>
      <c r="H518" s="375"/>
      <c r="I518" s="375"/>
      <c r="J518" s="375"/>
    </row>
    <row r="519" spans="1:10" x14ac:dyDescent="0.4">
      <c r="A519" s="375"/>
      <c r="B519" s="375"/>
      <c r="C519" s="375"/>
      <c r="D519" s="375"/>
      <c r="E519" s="375"/>
      <c r="F519" s="375"/>
      <c r="G519" s="375"/>
      <c r="H519" s="375"/>
      <c r="I519" s="375"/>
      <c r="J519" s="375"/>
    </row>
    <row r="520" spans="1:10" x14ac:dyDescent="0.4">
      <c r="A520" s="375"/>
      <c r="B520" s="375"/>
      <c r="C520" s="375"/>
      <c r="D520" s="375"/>
      <c r="E520" s="375"/>
      <c r="F520" s="375"/>
      <c r="G520" s="375"/>
      <c r="H520" s="375"/>
      <c r="I520" s="375"/>
      <c r="J520" s="375"/>
    </row>
    <row r="521" spans="1:10" x14ac:dyDescent="0.4">
      <c r="A521" s="375"/>
      <c r="B521" s="375"/>
      <c r="C521" s="375"/>
      <c r="D521" s="375"/>
      <c r="E521" s="375"/>
      <c r="F521" s="375"/>
      <c r="G521" s="375"/>
      <c r="H521" s="375"/>
      <c r="I521" s="375"/>
      <c r="J521" s="375"/>
    </row>
    <row r="522" spans="1:10" x14ac:dyDescent="0.4">
      <c r="A522" s="375"/>
      <c r="B522" s="375"/>
      <c r="C522" s="375"/>
      <c r="D522" s="375"/>
      <c r="E522" s="375"/>
      <c r="F522" s="375"/>
      <c r="G522" s="375"/>
      <c r="H522" s="375"/>
      <c r="I522" s="375"/>
      <c r="J522" s="375"/>
    </row>
    <row r="523" spans="1:10" x14ac:dyDescent="0.4">
      <c r="A523" s="375"/>
      <c r="B523" s="375"/>
      <c r="C523" s="375"/>
      <c r="D523" s="375"/>
      <c r="E523" s="375"/>
      <c r="F523" s="375"/>
      <c r="G523" s="375"/>
      <c r="H523" s="375"/>
      <c r="I523" s="375"/>
      <c r="J523" s="375"/>
    </row>
    <row r="524" spans="1:10" x14ac:dyDescent="0.4">
      <c r="A524" s="375"/>
      <c r="B524" s="375"/>
      <c r="C524" s="375"/>
      <c r="D524" s="375"/>
      <c r="E524" s="375"/>
      <c r="F524" s="375"/>
      <c r="G524" s="375"/>
      <c r="H524" s="375"/>
      <c r="I524" s="375"/>
      <c r="J524" s="375"/>
    </row>
    <row r="525" spans="1:10" x14ac:dyDescent="0.4">
      <c r="A525" s="375"/>
      <c r="B525" s="375"/>
      <c r="C525" s="375"/>
      <c r="D525" s="375"/>
      <c r="E525" s="375"/>
      <c r="F525" s="375"/>
      <c r="G525" s="375"/>
      <c r="H525" s="375"/>
      <c r="I525" s="375"/>
      <c r="J525" s="375"/>
    </row>
    <row r="526" spans="1:10" x14ac:dyDescent="0.4">
      <c r="A526" s="375"/>
      <c r="B526" s="375"/>
      <c r="C526" s="375"/>
      <c r="D526" s="375"/>
      <c r="E526" s="375"/>
      <c r="F526" s="375"/>
      <c r="G526" s="375"/>
      <c r="H526" s="375"/>
      <c r="I526" s="375"/>
      <c r="J526" s="375"/>
    </row>
    <row r="527" spans="1:10" x14ac:dyDescent="0.4">
      <c r="A527" s="375"/>
      <c r="B527" s="375"/>
      <c r="C527" s="375"/>
      <c r="D527" s="375"/>
      <c r="E527" s="375"/>
      <c r="F527" s="375"/>
      <c r="G527" s="375"/>
      <c r="H527" s="375"/>
      <c r="I527" s="375"/>
      <c r="J527" s="375"/>
    </row>
    <row r="528" spans="1:10" x14ac:dyDescent="0.4">
      <c r="A528" s="375"/>
      <c r="B528" s="375"/>
      <c r="C528" s="375"/>
      <c r="D528" s="375"/>
      <c r="E528" s="375"/>
      <c r="F528" s="375"/>
      <c r="G528" s="375"/>
      <c r="H528" s="375"/>
      <c r="I528" s="375"/>
      <c r="J528" s="375"/>
    </row>
    <row r="529" spans="1:10" x14ac:dyDescent="0.4">
      <c r="A529" s="375"/>
      <c r="B529" s="375"/>
      <c r="C529" s="375"/>
      <c r="D529" s="375"/>
      <c r="E529" s="375"/>
      <c r="F529" s="375"/>
      <c r="G529" s="375"/>
      <c r="H529" s="375"/>
      <c r="I529" s="375"/>
      <c r="J529" s="375"/>
    </row>
    <row r="530" spans="1:10" x14ac:dyDescent="0.4">
      <c r="A530" s="375"/>
      <c r="B530" s="375"/>
      <c r="C530" s="375"/>
      <c r="D530" s="375"/>
      <c r="E530" s="375"/>
      <c r="F530" s="375"/>
      <c r="G530" s="375"/>
      <c r="H530" s="375"/>
      <c r="I530" s="375"/>
      <c r="J530" s="375"/>
    </row>
    <row r="531" spans="1:10" x14ac:dyDescent="0.4">
      <c r="A531" s="375"/>
      <c r="B531" s="375"/>
      <c r="C531" s="375"/>
      <c r="D531" s="375"/>
      <c r="E531" s="375"/>
      <c r="F531" s="375"/>
      <c r="G531" s="375"/>
      <c r="H531" s="375"/>
      <c r="I531" s="375"/>
      <c r="J531" s="375"/>
    </row>
    <row r="532" spans="1:10" x14ac:dyDescent="0.4">
      <c r="A532" s="375"/>
      <c r="B532" s="375"/>
      <c r="C532" s="375"/>
      <c r="D532" s="375"/>
      <c r="E532" s="375"/>
      <c r="F532" s="375"/>
      <c r="G532" s="375"/>
      <c r="H532" s="375"/>
      <c r="I532" s="375"/>
      <c r="J532" s="375"/>
    </row>
    <row r="533" spans="1:10" x14ac:dyDescent="0.4">
      <c r="A533" s="375"/>
      <c r="B533" s="375"/>
      <c r="C533" s="375"/>
      <c r="D533" s="375"/>
      <c r="E533" s="375"/>
      <c r="F533" s="375"/>
      <c r="G533" s="375"/>
      <c r="H533" s="375"/>
      <c r="I533" s="375"/>
      <c r="J533" s="375"/>
    </row>
    <row r="534" spans="1:10" x14ac:dyDescent="0.4">
      <c r="A534" s="375"/>
      <c r="B534" s="375"/>
      <c r="C534" s="375"/>
      <c r="D534" s="375"/>
      <c r="E534" s="375"/>
      <c r="F534" s="375"/>
      <c r="G534" s="375"/>
      <c r="H534" s="375"/>
      <c r="I534" s="375"/>
      <c r="J534" s="375"/>
    </row>
    <row r="535" spans="1:10" x14ac:dyDescent="0.4">
      <c r="A535" s="375"/>
      <c r="B535" s="375"/>
      <c r="C535" s="375"/>
      <c r="D535" s="375"/>
      <c r="E535" s="375"/>
      <c r="F535" s="375"/>
      <c r="G535" s="375"/>
      <c r="H535" s="375"/>
      <c r="I535" s="375"/>
      <c r="J535" s="375"/>
    </row>
    <row r="536" spans="1:10" x14ac:dyDescent="0.4">
      <c r="A536" s="410"/>
      <c r="B536" s="381"/>
      <c r="C536" s="381"/>
      <c r="D536" s="381"/>
      <c r="E536" s="381"/>
      <c r="F536" s="381"/>
      <c r="G536" s="381"/>
      <c r="H536" s="381"/>
      <c r="I536" s="381"/>
      <c r="J536" s="381"/>
    </row>
    <row r="537" spans="1:10" x14ac:dyDescent="0.4">
      <c r="A537" s="428"/>
      <c r="B537" s="375"/>
      <c r="C537" s="375"/>
      <c r="D537" s="375"/>
      <c r="E537" s="375"/>
      <c r="F537" s="375"/>
      <c r="G537" s="375"/>
      <c r="H537" s="375"/>
      <c r="I537" s="375"/>
      <c r="J537" s="375"/>
    </row>
    <row r="538" spans="1:10" x14ac:dyDescent="0.4">
      <c r="A538" s="428"/>
      <c r="B538" s="375"/>
      <c r="C538" s="375"/>
      <c r="D538" s="375"/>
      <c r="E538" s="375"/>
      <c r="F538" s="375"/>
      <c r="G538" s="375"/>
      <c r="H538" s="375"/>
      <c r="I538" s="375"/>
      <c r="J538" s="375"/>
    </row>
    <row r="539" spans="1:10" x14ac:dyDescent="0.4">
      <c r="A539" s="428"/>
      <c r="B539" s="375"/>
      <c r="C539" s="375"/>
      <c r="D539" s="375"/>
      <c r="E539" s="375"/>
      <c r="F539" s="375"/>
      <c r="G539" s="375"/>
      <c r="H539" s="375"/>
      <c r="I539" s="375"/>
      <c r="J539" s="375"/>
    </row>
    <row r="540" spans="1:10" x14ac:dyDescent="0.4">
      <c r="A540" s="428"/>
      <c r="B540" s="375"/>
      <c r="C540" s="375"/>
      <c r="D540" s="375"/>
      <c r="E540" s="375"/>
      <c r="F540" s="375"/>
      <c r="G540" s="375"/>
      <c r="H540" s="375"/>
      <c r="I540" s="375"/>
      <c r="J540" s="375"/>
    </row>
    <row r="541" spans="1:10" x14ac:dyDescent="0.4">
      <c r="A541" s="428"/>
      <c r="B541" s="375"/>
      <c r="C541" s="375"/>
      <c r="D541" s="375"/>
      <c r="E541" s="375"/>
      <c r="F541" s="375"/>
      <c r="G541" s="375"/>
      <c r="H541" s="375"/>
      <c r="I541" s="375"/>
      <c r="J541" s="375"/>
    </row>
    <row r="542" spans="1:10" x14ac:dyDescent="0.4">
      <c r="A542" s="428"/>
      <c r="B542" s="375"/>
      <c r="C542" s="375"/>
      <c r="D542" s="375"/>
      <c r="E542" s="375"/>
      <c r="F542" s="375"/>
      <c r="G542" s="375"/>
      <c r="H542" s="375"/>
      <c r="I542" s="375"/>
      <c r="J542" s="375"/>
    </row>
    <row r="543" spans="1:10" x14ac:dyDescent="0.4">
      <c r="A543" s="428"/>
      <c r="B543" s="375"/>
      <c r="C543" s="375"/>
      <c r="D543" s="375"/>
      <c r="E543" s="375"/>
      <c r="F543" s="375"/>
      <c r="G543" s="375"/>
      <c r="H543" s="375"/>
      <c r="I543" s="375"/>
      <c r="J543" s="375"/>
    </row>
    <row r="544" spans="1:10" x14ac:dyDescent="0.4">
      <c r="A544" s="428"/>
      <c r="B544" s="375"/>
      <c r="C544" s="375"/>
      <c r="D544" s="375"/>
      <c r="E544" s="375"/>
      <c r="F544" s="375"/>
      <c r="G544" s="375"/>
      <c r="H544" s="375"/>
      <c r="I544" s="375"/>
      <c r="J544" s="375"/>
    </row>
    <row r="545" spans="1:10" x14ac:dyDescent="0.4">
      <c r="A545" s="428"/>
      <c r="B545" s="375"/>
      <c r="C545" s="375"/>
      <c r="D545" s="375"/>
      <c r="E545" s="375"/>
      <c r="F545" s="375"/>
      <c r="G545" s="375"/>
      <c r="H545" s="375"/>
      <c r="I545" s="375"/>
      <c r="J545" s="375"/>
    </row>
    <row r="546" spans="1:10" x14ac:dyDescent="0.4">
      <c r="A546" s="428"/>
      <c r="B546" s="375"/>
      <c r="C546" s="375"/>
      <c r="D546" s="375"/>
      <c r="E546" s="375"/>
      <c r="F546" s="375"/>
      <c r="G546" s="375"/>
      <c r="H546" s="375"/>
      <c r="I546" s="375"/>
      <c r="J546" s="375"/>
    </row>
    <row r="547" spans="1:10" x14ac:dyDescent="0.4">
      <c r="A547" s="428"/>
      <c r="B547" s="375"/>
      <c r="C547" s="375"/>
      <c r="D547" s="375"/>
      <c r="E547" s="375"/>
      <c r="F547" s="375"/>
      <c r="G547" s="375"/>
      <c r="H547" s="375"/>
      <c r="I547" s="375"/>
      <c r="J547" s="375"/>
    </row>
    <row r="548" spans="1:10" x14ac:dyDescent="0.4">
      <c r="A548" s="430"/>
      <c r="B548" s="832"/>
      <c r="C548" s="832"/>
      <c r="D548" s="832"/>
      <c r="E548" s="832"/>
      <c r="F548" s="832"/>
      <c r="G548" s="832"/>
      <c r="H548" s="832"/>
      <c r="I548" s="832"/>
      <c r="J548" s="832"/>
    </row>
    <row r="549" spans="1:10" x14ac:dyDescent="0.4">
      <c r="A549" s="375"/>
      <c r="B549" s="375"/>
      <c r="C549" s="375"/>
      <c r="D549" s="375"/>
      <c r="E549" s="375"/>
      <c r="F549" s="375"/>
      <c r="G549" s="375"/>
      <c r="H549" s="375"/>
      <c r="I549" s="375"/>
      <c r="J549" s="375"/>
    </row>
    <row r="550" spans="1:10" x14ac:dyDescent="0.4">
      <c r="A550" s="375"/>
      <c r="B550" s="375"/>
      <c r="C550" s="375"/>
      <c r="D550" s="375"/>
      <c r="E550" s="375"/>
      <c r="F550" s="375"/>
      <c r="G550" s="375"/>
      <c r="H550" s="375"/>
      <c r="I550" s="375"/>
      <c r="J550" s="375"/>
    </row>
    <row r="551" spans="1:10" x14ac:dyDescent="0.4">
      <c r="A551" s="375"/>
      <c r="B551" s="375"/>
      <c r="C551" s="375"/>
      <c r="D551" s="375"/>
      <c r="E551" s="375"/>
      <c r="F551" s="375"/>
      <c r="G551" s="375"/>
      <c r="H551" s="375"/>
      <c r="I551" s="375"/>
      <c r="J551" s="375"/>
    </row>
    <row r="552" spans="1:10" x14ac:dyDescent="0.4">
      <c r="A552" s="375"/>
      <c r="B552" s="375"/>
      <c r="C552" s="375"/>
      <c r="D552" s="375"/>
      <c r="E552" s="375"/>
      <c r="F552" s="375"/>
      <c r="G552" s="375"/>
      <c r="H552" s="375"/>
      <c r="I552" s="375"/>
      <c r="J552" s="375"/>
    </row>
    <row r="553" spans="1:10" x14ac:dyDescent="0.4">
      <c r="A553" s="375"/>
      <c r="B553" s="375"/>
      <c r="C553" s="375"/>
      <c r="D553" s="375"/>
      <c r="E553" s="375"/>
      <c r="F553" s="375"/>
      <c r="G553" s="375"/>
      <c r="H553" s="375"/>
      <c r="I553" s="375"/>
      <c r="J553" s="375"/>
    </row>
    <row r="554" spans="1:10" x14ac:dyDescent="0.4">
      <c r="A554" s="375"/>
      <c r="B554" s="375"/>
      <c r="C554" s="375"/>
      <c r="D554" s="375"/>
      <c r="E554" s="375"/>
      <c r="F554" s="375"/>
      <c r="G554" s="375"/>
      <c r="H554" s="375"/>
      <c r="I554" s="375"/>
      <c r="J554" s="375"/>
    </row>
    <row r="555" spans="1:10" x14ac:dyDescent="0.4">
      <c r="A555" s="375"/>
      <c r="B555" s="375"/>
      <c r="C555" s="375"/>
      <c r="D555" s="375"/>
      <c r="E555" s="375"/>
      <c r="F555" s="375"/>
      <c r="G555" s="375"/>
      <c r="H555" s="375"/>
      <c r="I555" s="375"/>
      <c r="J555" s="375"/>
    </row>
    <row r="556" spans="1:10" x14ac:dyDescent="0.4">
      <c r="A556" s="375"/>
      <c r="B556" s="375"/>
      <c r="C556" s="375"/>
      <c r="D556" s="375"/>
      <c r="E556" s="375"/>
      <c r="F556" s="375"/>
      <c r="G556" s="375"/>
      <c r="H556" s="375"/>
      <c r="I556" s="375"/>
      <c r="J556" s="375"/>
    </row>
    <row r="557" spans="1:10" x14ac:dyDescent="0.4">
      <c r="A557" s="375"/>
      <c r="B557" s="375"/>
      <c r="C557" s="375"/>
      <c r="D557" s="375"/>
      <c r="E557" s="375"/>
      <c r="F557" s="375"/>
      <c r="G557" s="375"/>
      <c r="H557" s="375"/>
      <c r="I557" s="375"/>
      <c r="J557" s="375"/>
    </row>
    <row r="558" spans="1:10" x14ac:dyDescent="0.4">
      <c r="A558" s="375"/>
      <c r="B558" s="375"/>
      <c r="C558" s="375"/>
      <c r="D558" s="375"/>
      <c r="E558" s="375"/>
      <c r="F558" s="375"/>
      <c r="G558" s="375"/>
      <c r="H558" s="375"/>
      <c r="I558" s="375"/>
      <c r="J558" s="375"/>
    </row>
    <row r="559" spans="1:10" x14ac:dyDescent="0.4">
      <c r="A559" s="375"/>
      <c r="B559" s="375"/>
      <c r="C559" s="375"/>
      <c r="D559" s="375"/>
      <c r="E559" s="375"/>
      <c r="F559" s="375"/>
      <c r="G559" s="375"/>
      <c r="H559" s="375"/>
      <c r="I559" s="375"/>
      <c r="J559" s="375"/>
    </row>
    <row r="560" spans="1:10" x14ac:dyDescent="0.4">
      <c r="A560" s="375"/>
      <c r="B560" s="375"/>
      <c r="C560" s="375"/>
      <c r="D560" s="375"/>
      <c r="E560" s="375"/>
      <c r="F560" s="375"/>
      <c r="G560" s="375"/>
      <c r="H560" s="375"/>
      <c r="I560" s="375"/>
      <c r="J560" s="375"/>
    </row>
    <row r="561" spans="1:10" x14ac:dyDescent="0.4">
      <c r="A561" s="375"/>
      <c r="B561" s="375"/>
      <c r="C561" s="375"/>
      <c r="D561" s="375"/>
      <c r="E561" s="375"/>
      <c r="F561" s="375"/>
      <c r="G561" s="375"/>
      <c r="H561" s="375"/>
      <c r="I561" s="375"/>
      <c r="J561" s="375"/>
    </row>
    <row r="562" spans="1:10" x14ac:dyDescent="0.4">
      <c r="A562" s="375"/>
      <c r="B562" s="375"/>
      <c r="C562" s="375"/>
      <c r="D562" s="375"/>
      <c r="E562" s="375"/>
      <c r="F562" s="375"/>
      <c r="G562" s="375"/>
      <c r="H562" s="375"/>
      <c r="I562" s="375"/>
      <c r="J562" s="375"/>
    </row>
    <row r="563" spans="1:10" x14ac:dyDescent="0.4">
      <c r="A563" s="375"/>
      <c r="B563" s="375"/>
      <c r="C563" s="375"/>
      <c r="D563" s="375"/>
      <c r="E563" s="375"/>
      <c r="F563" s="375"/>
      <c r="G563" s="375"/>
      <c r="H563" s="375"/>
      <c r="I563" s="375"/>
      <c r="J563" s="375"/>
    </row>
    <row r="564" spans="1:10" x14ac:dyDescent="0.4">
      <c r="A564" s="375"/>
      <c r="B564" s="375"/>
      <c r="C564" s="375"/>
      <c r="D564" s="375"/>
      <c r="E564" s="375"/>
      <c r="F564" s="375"/>
      <c r="G564" s="375"/>
      <c r="H564" s="375"/>
      <c r="I564" s="375"/>
      <c r="J564" s="375"/>
    </row>
    <row r="565" spans="1:10" x14ac:dyDescent="0.4">
      <c r="A565" s="375"/>
      <c r="B565" s="375"/>
      <c r="C565" s="375"/>
      <c r="D565" s="375"/>
      <c r="E565" s="375"/>
      <c r="F565" s="375"/>
      <c r="G565" s="375"/>
      <c r="H565" s="375"/>
      <c r="I565" s="375"/>
      <c r="J565" s="375"/>
    </row>
    <row r="566" spans="1:10" x14ac:dyDescent="0.4">
      <c r="A566" s="375"/>
      <c r="B566" s="375"/>
      <c r="C566" s="375"/>
      <c r="D566" s="375"/>
      <c r="E566" s="375"/>
      <c r="F566" s="375"/>
      <c r="G566" s="375"/>
      <c r="H566" s="375"/>
      <c r="I566" s="375"/>
      <c r="J566" s="375"/>
    </row>
    <row r="567" spans="1:10" x14ac:dyDescent="0.4">
      <c r="A567" s="375"/>
      <c r="B567" s="375"/>
      <c r="C567" s="375"/>
      <c r="D567" s="375"/>
      <c r="E567" s="375"/>
      <c r="F567" s="375"/>
      <c r="G567" s="375"/>
      <c r="H567" s="375"/>
      <c r="I567" s="375"/>
      <c r="J567" s="375"/>
    </row>
    <row r="568" spans="1:10" x14ac:dyDescent="0.4">
      <c r="A568" s="375"/>
      <c r="B568" s="375"/>
      <c r="C568" s="375"/>
      <c r="D568" s="375"/>
      <c r="E568" s="375"/>
      <c r="F568" s="375"/>
      <c r="G568" s="375"/>
      <c r="H568" s="375"/>
      <c r="I568" s="375"/>
      <c r="J568" s="375"/>
    </row>
    <row r="569" spans="1:10" x14ac:dyDescent="0.4">
      <c r="A569" s="375"/>
      <c r="B569" s="375"/>
      <c r="C569" s="375"/>
      <c r="D569" s="375"/>
      <c r="E569" s="375"/>
      <c r="F569" s="375"/>
      <c r="G569" s="375"/>
      <c r="H569" s="375"/>
      <c r="I569" s="375"/>
      <c r="J569" s="375"/>
    </row>
    <row r="570" spans="1:10" x14ac:dyDescent="0.4">
      <c r="A570" s="375"/>
      <c r="B570" s="375"/>
      <c r="C570" s="375"/>
      <c r="D570" s="375"/>
      <c r="E570" s="375"/>
      <c r="F570" s="375"/>
      <c r="G570" s="375"/>
      <c r="H570" s="375"/>
      <c r="I570" s="375"/>
      <c r="J570" s="375"/>
    </row>
    <row r="571" spans="1:10" x14ac:dyDescent="0.4">
      <c r="A571" s="375"/>
      <c r="B571" s="375"/>
      <c r="C571" s="375"/>
      <c r="D571" s="375"/>
      <c r="E571" s="375"/>
      <c r="F571" s="375"/>
      <c r="G571" s="375"/>
      <c r="H571" s="375"/>
      <c r="I571" s="375"/>
      <c r="J571" s="375"/>
    </row>
    <row r="572" spans="1:10" x14ac:dyDescent="0.4">
      <c r="A572" s="375"/>
      <c r="B572" s="375"/>
      <c r="C572" s="375"/>
      <c r="D572" s="375"/>
      <c r="E572" s="375"/>
      <c r="F572" s="375"/>
      <c r="G572" s="375"/>
      <c r="H572" s="375"/>
      <c r="I572" s="375"/>
      <c r="J572" s="375"/>
    </row>
    <row r="573" spans="1:10" x14ac:dyDescent="0.4">
      <c r="A573" s="375"/>
      <c r="B573" s="375"/>
      <c r="C573" s="375"/>
      <c r="D573" s="375"/>
      <c r="E573" s="375"/>
      <c r="F573" s="375"/>
      <c r="G573" s="375"/>
      <c r="H573" s="375"/>
      <c r="I573" s="375"/>
      <c r="J573" s="375"/>
    </row>
    <row r="574" spans="1:10" x14ac:dyDescent="0.4">
      <c r="A574" s="375"/>
      <c r="B574" s="375"/>
      <c r="C574" s="375"/>
      <c r="D574" s="375"/>
      <c r="E574" s="375"/>
      <c r="F574" s="375"/>
      <c r="G574" s="375"/>
      <c r="H574" s="375"/>
      <c r="I574" s="375"/>
      <c r="J574" s="375"/>
    </row>
    <row r="575" spans="1:10" x14ac:dyDescent="0.4">
      <c r="A575" s="375"/>
      <c r="B575" s="375"/>
      <c r="C575" s="375"/>
      <c r="D575" s="375"/>
      <c r="E575" s="375"/>
      <c r="F575" s="375"/>
      <c r="G575" s="375"/>
      <c r="H575" s="375"/>
      <c r="I575" s="375"/>
      <c r="J575" s="375"/>
    </row>
    <row r="576" spans="1:10" x14ac:dyDescent="0.4">
      <c r="A576" s="375"/>
      <c r="B576" s="375"/>
      <c r="C576" s="375"/>
      <c r="D576" s="375"/>
      <c r="E576" s="375"/>
      <c r="F576" s="375"/>
      <c r="G576" s="375"/>
      <c r="H576" s="375"/>
      <c r="I576" s="375"/>
      <c r="J576" s="375"/>
    </row>
    <row r="577" spans="1:10" x14ac:dyDescent="0.4">
      <c r="A577" s="375"/>
      <c r="B577" s="375"/>
      <c r="C577" s="375"/>
      <c r="D577" s="375"/>
      <c r="E577" s="375"/>
      <c r="F577" s="375"/>
      <c r="G577" s="375"/>
      <c r="H577" s="375"/>
      <c r="I577" s="375"/>
      <c r="J577" s="375"/>
    </row>
    <row r="578" spans="1:10" x14ac:dyDescent="0.4">
      <c r="A578" s="375"/>
      <c r="B578" s="375"/>
      <c r="C578" s="375"/>
      <c r="D578" s="375"/>
      <c r="E578" s="375"/>
      <c r="F578" s="375"/>
      <c r="G578" s="375"/>
      <c r="H578" s="375"/>
      <c r="I578" s="375"/>
      <c r="J578" s="375"/>
    </row>
    <row r="579" spans="1:10" x14ac:dyDescent="0.4">
      <c r="A579" s="375"/>
      <c r="B579" s="375"/>
      <c r="C579" s="375"/>
      <c r="D579" s="375"/>
      <c r="E579" s="375"/>
      <c r="F579" s="375"/>
      <c r="G579" s="375"/>
      <c r="H579" s="375"/>
      <c r="I579" s="375"/>
      <c r="J579" s="375"/>
    </row>
    <row r="580" spans="1:10" x14ac:dyDescent="0.4">
      <c r="A580" s="375"/>
      <c r="B580" s="375"/>
      <c r="C580" s="375"/>
      <c r="D580" s="375"/>
      <c r="E580" s="375"/>
      <c r="F580" s="375"/>
      <c r="G580" s="375"/>
      <c r="H580" s="375"/>
      <c r="I580" s="375"/>
      <c r="J580" s="375"/>
    </row>
    <row r="581" spans="1:10" x14ac:dyDescent="0.4">
      <c r="A581" s="375"/>
      <c r="B581" s="375"/>
      <c r="C581" s="375"/>
      <c r="D581" s="375"/>
      <c r="E581" s="375"/>
      <c r="F581" s="375"/>
      <c r="G581" s="375"/>
      <c r="H581" s="375"/>
      <c r="I581" s="375"/>
      <c r="J581" s="375"/>
    </row>
    <row r="582" spans="1:10" x14ac:dyDescent="0.4">
      <c r="A582" s="375"/>
      <c r="B582" s="375"/>
      <c r="C582" s="375"/>
      <c r="D582" s="375"/>
      <c r="E582" s="375"/>
      <c r="F582" s="375"/>
      <c r="G582" s="375"/>
      <c r="H582" s="375"/>
      <c r="I582" s="375"/>
      <c r="J582" s="375"/>
    </row>
    <row r="583" spans="1:10" x14ac:dyDescent="0.4">
      <c r="A583" s="375"/>
      <c r="B583" s="375"/>
      <c r="C583" s="375"/>
      <c r="D583" s="375"/>
      <c r="E583" s="375"/>
      <c r="F583" s="375"/>
      <c r="G583" s="375"/>
      <c r="H583" s="375"/>
      <c r="I583" s="375"/>
      <c r="J583" s="375"/>
    </row>
    <row r="584" spans="1:10" x14ac:dyDescent="0.4">
      <c r="A584" s="375"/>
      <c r="B584" s="375"/>
      <c r="C584" s="375"/>
      <c r="D584" s="375"/>
      <c r="E584" s="375"/>
      <c r="F584" s="375"/>
      <c r="G584" s="375"/>
      <c r="H584" s="375"/>
      <c r="I584" s="375"/>
      <c r="J584" s="375"/>
    </row>
    <row r="585" spans="1:10" x14ac:dyDescent="0.4">
      <c r="A585" s="375"/>
      <c r="B585" s="375"/>
      <c r="C585" s="375"/>
      <c r="D585" s="375"/>
      <c r="E585" s="375"/>
      <c r="F585" s="375"/>
      <c r="G585" s="375"/>
      <c r="H585" s="375"/>
      <c r="I585" s="375"/>
      <c r="J585" s="375"/>
    </row>
    <row r="586" spans="1:10" x14ac:dyDescent="0.4">
      <c r="A586" s="375"/>
      <c r="B586" s="375"/>
      <c r="C586" s="375"/>
      <c r="D586" s="375"/>
      <c r="E586" s="375"/>
      <c r="F586" s="375"/>
      <c r="G586" s="375"/>
      <c r="H586" s="375"/>
      <c r="I586" s="375"/>
      <c r="J586" s="375"/>
    </row>
    <row r="587" spans="1:10" x14ac:dyDescent="0.4">
      <c r="A587" s="375"/>
      <c r="B587" s="375"/>
      <c r="C587" s="375"/>
      <c r="D587" s="375"/>
      <c r="E587" s="375"/>
      <c r="F587" s="375"/>
      <c r="G587" s="375"/>
      <c r="H587" s="375"/>
      <c r="I587" s="375"/>
      <c r="J587" s="375"/>
    </row>
    <row r="588" spans="1:10" x14ac:dyDescent="0.4">
      <c r="A588" s="375"/>
      <c r="B588" s="375"/>
      <c r="C588" s="375"/>
      <c r="D588" s="375"/>
      <c r="E588" s="375"/>
      <c r="F588" s="375"/>
      <c r="G588" s="375"/>
      <c r="H588" s="375"/>
      <c r="I588" s="375"/>
      <c r="J588" s="375"/>
    </row>
    <row r="589" spans="1:10" x14ac:dyDescent="0.4">
      <c r="A589" s="375"/>
      <c r="B589" s="375"/>
      <c r="C589" s="375"/>
      <c r="D589" s="375"/>
      <c r="E589" s="375"/>
      <c r="F589" s="375"/>
      <c r="G589" s="375"/>
      <c r="H589" s="375"/>
      <c r="I589" s="375"/>
      <c r="J589" s="375"/>
    </row>
    <row r="590" spans="1:10" x14ac:dyDescent="0.4">
      <c r="A590" s="375"/>
      <c r="B590" s="375"/>
      <c r="C590" s="375"/>
      <c r="D590" s="375"/>
      <c r="E590" s="375"/>
      <c r="F590" s="375"/>
      <c r="G590" s="375"/>
      <c r="H590" s="375"/>
      <c r="I590" s="375"/>
      <c r="J590" s="375"/>
    </row>
    <row r="591" spans="1:10" x14ac:dyDescent="0.4">
      <c r="A591" s="375"/>
      <c r="B591" s="375"/>
      <c r="C591" s="375"/>
      <c r="D591" s="375"/>
      <c r="E591" s="375"/>
      <c r="F591" s="375"/>
      <c r="G591" s="375"/>
      <c r="H591" s="375"/>
      <c r="I591" s="375"/>
      <c r="J591" s="375"/>
    </row>
    <row r="592" spans="1:10" x14ac:dyDescent="0.4">
      <c r="A592" s="375"/>
      <c r="B592" s="375"/>
      <c r="C592" s="375"/>
      <c r="D592" s="375"/>
      <c r="E592" s="375"/>
      <c r="F592" s="375"/>
      <c r="G592" s="375"/>
      <c r="H592" s="375"/>
      <c r="I592" s="375"/>
      <c r="J592" s="375"/>
    </row>
    <row r="593" spans="1:10" x14ac:dyDescent="0.4">
      <c r="A593" s="375"/>
      <c r="B593" s="375"/>
      <c r="C593" s="375"/>
      <c r="D593" s="375"/>
      <c r="E593" s="375"/>
      <c r="F593" s="375"/>
      <c r="G593" s="375"/>
      <c r="H593" s="375"/>
      <c r="I593" s="375"/>
      <c r="J593" s="375"/>
    </row>
    <row r="594" spans="1:10" x14ac:dyDescent="0.4">
      <c r="A594" s="375"/>
      <c r="B594" s="375"/>
      <c r="C594" s="375"/>
      <c r="D594" s="375"/>
      <c r="E594" s="375"/>
      <c r="F594" s="375"/>
      <c r="G594" s="375"/>
      <c r="H594" s="375"/>
      <c r="I594" s="375"/>
      <c r="J594" s="375"/>
    </row>
    <row r="595" spans="1:10" x14ac:dyDescent="0.4">
      <c r="A595" s="375"/>
      <c r="B595" s="375"/>
      <c r="C595" s="375"/>
      <c r="D595" s="375"/>
      <c r="E595" s="375"/>
      <c r="F595" s="375"/>
      <c r="G595" s="375"/>
      <c r="H595" s="375"/>
      <c r="I595" s="375"/>
      <c r="J595" s="375"/>
    </row>
    <row r="596" spans="1:10" x14ac:dyDescent="0.4">
      <c r="A596" s="375"/>
      <c r="B596" s="375"/>
      <c r="C596" s="375"/>
      <c r="D596" s="375"/>
      <c r="E596" s="375"/>
      <c r="F596" s="375"/>
      <c r="G596" s="375"/>
      <c r="H596" s="375"/>
      <c r="I596" s="375"/>
      <c r="J596" s="375"/>
    </row>
    <row r="597" spans="1:10" x14ac:dyDescent="0.4">
      <c r="A597" s="375"/>
      <c r="B597" s="375"/>
      <c r="C597" s="375"/>
      <c r="D597" s="375"/>
      <c r="E597" s="375"/>
      <c r="F597" s="375"/>
      <c r="G597" s="375"/>
      <c r="H597" s="375"/>
      <c r="I597" s="375"/>
      <c r="J597" s="375"/>
    </row>
    <row r="598" spans="1:10" x14ac:dyDescent="0.4">
      <c r="A598" s="375"/>
      <c r="B598" s="375"/>
      <c r="C598" s="375"/>
      <c r="D598" s="375"/>
      <c r="E598" s="375"/>
      <c r="F598" s="375"/>
      <c r="G598" s="375"/>
      <c r="H598" s="375"/>
      <c r="I598" s="375"/>
      <c r="J598" s="375"/>
    </row>
    <row r="599" spans="1:10" x14ac:dyDescent="0.4">
      <c r="A599" s="375"/>
      <c r="B599" s="375"/>
      <c r="C599" s="375"/>
      <c r="D599" s="375"/>
      <c r="E599" s="375"/>
      <c r="F599" s="375"/>
      <c r="G599" s="375"/>
      <c r="H599" s="375"/>
      <c r="I599" s="375"/>
      <c r="J599" s="375"/>
    </row>
    <row r="600" spans="1:10" x14ac:dyDescent="0.4">
      <c r="A600" s="375"/>
      <c r="B600" s="375"/>
      <c r="C600" s="375"/>
      <c r="D600" s="375"/>
      <c r="E600" s="375"/>
      <c r="F600" s="375"/>
      <c r="G600" s="375"/>
      <c r="H600" s="375"/>
      <c r="I600" s="375"/>
      <c r="J600" s="375"/>
    </row>
    <row r="601" spans="1:10" x14ac:dyDescent="0.4">
      <c r="A601" s="375"/>
      <c r="B601" s="375"/>
      <c r="C601" s="375"/>
      <c r="D601" s="375"/>
      <c r="E601" s="375"/>
      <c r="F601" s="375"/>
      <c r="G601" s="375"/>
      <c r="H601" s="375"/>
      <c r="I601" s="375"/>
      <c r="J601" s="375"/>
    </row>
    <row r="602" spans="1:10" x14ac:dyDescent="0.4">
      <c r="A602" s="375"/>
      <c r="B602" s="375"/>
      <c r="C602" s="375"/>
      <c r="D602" s="375"/>
      <c r="E602" s="375"/>
      <c r="F602" s="375"/>
      <c r="G602" s="375"/>
      <c r="H602" s="375"/>
      <c r="I602" s="375"/>
      <c r="J602" s="375"/>
    </row>
    <row r="603" spans="1:10" x14ac:dyDescent="0.4">
      <c r="A603" s="375"/>
      <c r="B603" s="375"/>
      <c r="C603" s="375"/>
      <c r="D603" s="375"/>
      <c r="E603" s="375"/>
      <c r="F603" s="375"/>
      <c r="G603" s="375"/>
      <c r="H603" s="375"/>
      <c r="I603" s="375"/>
      <c r="J603" s="375"/>
    </row>
    <row r="604" spans="1:10" x14ac:dyDescent="0.4">
      <c r="A604" s="375"/>
      <c r="B604" s="375"/>
      <c r="C604" s="375"/>
      <c r="D604" s="375"/>
      <c r="E604" s="375"/>
      <c r="F604" s="375"/>
      <c r="G604" s="375"/>
      <c r="H604" s="375"/>
      <c r="I604" s="375"/>
      <c r="J604" s="375"/>
    </row>
    <row r="605" spans="1:10" x14ac:dyDescent="0.4">
      <c r="A605" s="375"/>
      <c r="B605" s="375"/>
      <c r="C605" s="375"/>
      <c r="D605" s="375"/>
      <c r="E605" s="375"/>
      <c r="F605" s="375"/>
      <c r="G605" s="375"/>
      <c r="H605" s="375"/>
      <c r="I605" s="375"/>
      <c r="J605" s="375"/>
    </row>
    <row r="606" spans="1:10" x14ac:dyDescent="0.4">
      <c r="A606" s="375"/>
      <c r="B606" s="375"/>
      <c r="C606" s="375"/>
      <c r="D606" s="375"/>
      <c r="E606" s="375"/>
      <c r="F606" s="375"/>
      <c r="G606" s="375"/>
      <c r="H606" s="375"/>
      <c r="I606" s="375"/>
      <c r="J606" s="375"/>
    </row>
    <row r="607" spans="1:10" x14ac:dyDescent="0.4">
      <c r="A607" s="375"/>
      <c r="B607" s="375"/>
      <c r="C607" s="375"/>
      <c r="D607" s="375"/>
      <c r="E607" s="375"/>
      <c r="F607" s="375"/>
      <c r="G607" s="375"/>
      <c r="H607" s="375"/>
      <c r="I607" s="375"/>
      <c r="J607" s="375"/>
    </row>
    <row r="608" spans="1:10" x14ac:dyDescent="0.4">
      <c r="A608" s="375"/>
      <c r="B608" s="375"/>
      <c r="C608" s="375"/>
      <c r="D608" s="375"/>
      <c r="E608" s="375"/>
      <c r="F608" s="375"/>
      <c r="G608" s="375"/>
      <c r="H608" s="375"/>
      <c r="I608" s="375"/>
      <c r="J608" s="375"/>
    </row>
    <row r="609" spans="1:10" x14ac:dyDescent="0.4">
      <c r="A609" s="375"/>
      <c r="B609" s="375"/>
      <c r="C609" s="375"/>
      <c r="D609" s="375"/>
      <c r="E609" s="375"/>
      <c r="F609" s="375"/>
      <c r="G609" s="375"/>
      <c r="H609" s="375"/>
      <c r="I609" s="375"/>
      <c r="J609" s="375"/>
    </row>
    <row r="610" spans="1:10" x14ac:dyDescent="0.4">
      <c r="A610" s="375"/>
      <c r="B610" s="375"/>
      <c r="C610" s="375"/>
      <c r="D610" s="375"/>
      <c r="E610" s="375"/>
      <c r="F610" s="375"/>
      <c r="G610" s="375"/>
      <c r="H610" s="375"/>
      <c r="I610" s="375"/>
      <c r="J610" s="375"/>
    </row>
    <row r="611" spans="1:10" x14ac:dyDescent="0.4">
      <c r="A611" s="375"/>
      <c r="B611" s="375"/>
      <c r="C611" s="375"/>
      <c r="D611" s="375"/>
      <c r="E611" s="375"/>
      <c r="F611" s="375"/>
      <c r="G611" s="375"/>
      <c r="H611" s="375"/>
      <c r="I611" s="375"/>
      <c r="J611" s="375"/>
    </row>
    <row r="612" spans="1:10" x14ac:dyDescent="0.4">
      <c r="A612" s="375"/>
      <c r="B612" s="375"/>
      <c r="C612" s="375"/>
      <c r="D612" s="375"/>
      <c r="E612" s="375"/>
      <c r="F612" s="375"/>
      <c r="G612" s="375"/>
      <c r="H612" s="375"/>
      <c r="I612" s="375"/>
      <c r="J612" s="375"/>
    </row>
    <row r="613" spans="1:10" x14ac:dyDescent="0.4">
      <c r="A613" s="375"/>
      <c r="B613" s="375"/>
      <c r="C613" s="375"/>
      <c r="D613" s="375"/>
      <c r="E613" s="375"/>
      <c r="F613" s="375"/>
      <c r="G613" s="375"/>
      <c r="H613" s="375"/>
      <c r="I613" s="375"/>
      <c r="J613" s="375"/>
    </row>
    <row r="614" spans="1:10" x14ac:dyDescent="0.4">
      <c r="A614" s="375"/>
      <c r="B614" s="375"/>
      <c r="C614" s="375"/>
      <c r="D614" s="375"/>
      <c r="E614" s="375"/>
      <c r="F614" s="375"/>
      <c r="G614" s="375"/>
      <c r="H614" s="375"/>
      <c r="I614" s="375"/>
      <c r="J614" s="375"/>
    </row>
    <row r="615" spans="1:10" x14ac:dyDescent="0.4">
      <c r="A615" s="375"/>
      <c r="B615" s="375"/>
      <c r="C615" s="375"/>
      <c r="D615" s="375"/>
      <c r="E615" s="375"/>
      <c r="F615" s="375"/>
      <c r="G615" s="375"/>
      <c r="H615" s="375"/>
      <c r="I615" s="375"/>
      <c r="J615" s="375"/>
    </row>
    <row r="616" spans="1:10" x14ac:dyDescent="0.4">
      <c r="A616" s="375"/>
      <c r="B616" s="375"/>
      <c r="C616" s="375"/>
      <c r="D616" s="375"/>
      <c r="E616" s="375"/>
      <c r="F616" s="375"/>
      <c r="G616" s="375"/>
      <c r="H616" s="375"/>
      <c r="I616" s="375"/>
      <c r="J616" s="375"/>
    </row>
    <row r="617" spans="1:10" x14ac:dyDescent="0.4">
      <c r="A617" s="375"/>
      <c r="B617" s="375"/>
      <c r="C617" s="375"/>
      <c r="D617" s="375"/>
      <c r="E617" s="375"/>
      <c r="F617" s="375"/>
      <c r="G617" s="375"/>
      <c r="H617" s="375"/>
      <c r="I617" s="375"/>
      <c r="J617" s="375"/>
    </row>
    <row r="618" spans="1:10" x14ac:dyDescent="0.4">
      <c r="A618" s="375"/>
      <c r="B618" s="375"/>
      <c r="C618" s="375"/>
      <c r="D618" s="375"/>
      <c r="E618" s="375"/>
      <c r="F618" s="375"/>
      <c r="G618" s="375"/>
      <c r="H618" s="375"/>
      <c r="I618" s="375"/>
      <c r="J618" s="375"/>
    </row>
    <row r="619" spans="1:10" x14ac:dyDescent="0.4">
      <c r="A619" s="375"/>
      <c r="B619" s="375"/>
      <c r="C619" s="375"/>
      <c r="D619" s="375"/>
      <c r="E619" s="375"/>
      <c r="F619" s="375"/>
      <c r="G619" s="375"/>
      <c r="H619" s="375"/>
      <c r="I619" s="375"/>
      <c r="J619" s="375"/>
    </row>
    <row r="620" spans="1:10" x14ac:dyDescent="0.4">
      <c r="A620" s="375"/>
      <c r="B620" s="375"/>
      <c r="C620" s="375"/>
      <c r="D620" s="375"/>
      <c r="E620" s="375"/>
      <c r="F620" s="375"/>
      <c r="G620" s="375"/>
      <c r="H620" s="375"/>
      <c r="I620" s="375"/>
      <c r="J620" s="375"/>
    </row>
    <row r="621" spans="1:10" x14ac:dyDescent="0.4">
      <c r="A621" s="375"/>
      <c r="B621" s="375"/>
      <c r="C621" s="375"/>
      <c r="D621" s="375"/>
      <c r="E621" s="375"/>
      <c r="F621" s="375"/>
      <c r="G621" s="375"/>
      <c r="H621" s="375"/>
      <c r="I621" s="375"/>
      <c r="J621" s="375"/>
    </row>
    <row r="622" spans="1:10" x14ac:dyDescent="0.4">
      <c r="A622" s="375"/>
      <c r="B622" s="375"/>
      <c r="C622" s="375"/>
      <c r="D622" s="375"/>
      <c r="E622" s="375"/>
      <c r="F622" s="375"/>
      <c r="G622" s="375"/>
      <c r="H622" s="375"/>
      <c r="I622" s="375"/>
      <c r="J622" s="375"/>
    </row>
    <row r="623" spans="1:10" x14ac:dyDescent="0.4">
      <c r="A623" s="375"/>
      <c r="B623" s="375"/>
      <c r="C623" s="375"/>
      <c r="D623" s="375"/>
      <c r="E623" s="375"/>
      <c r="F623" s="375"/>
      <c r="G623" s="375"/>
      <c r="H623" s="375"/>
      <c r="I623" s="375"/>
      <c r="J623" s="375"/>
    </row>
    <row r="624" spans="1:10" x14ac:dyDescent="0.4">
      <c r="A624" s="375"/>
      <c r="B624" s="375"/>
      <c r="C624" s="375"/>
      <c r="D624" s="375"/>
      <c r="E624" s="375"/>
      <c r="F624" s="375"/>
      <c r="G624" s="375"/>
      <c r="H624" s="375"/>
      <c r="I624" s="375"/>
      <c r="J624" s="375"/>
    </row>
    <row r="625" spans="1:10" x14ac:dyDescent="0.4">
      <c r="A625" s="375"/>
      <c r="B625" s="375"/>
      <c r="C625" s="375"/>
      <c r="D625" s="375"/>
      <c r="E625" s="375"/>
      <c r="F625" s="375"/>
      <c r="G625" s="375"/>
      <c r="H625" s="375"/>
      <c r="I625" s="375"/>
      <c r="J625" s="375"/>
    </row>
    <row r="626" spans="1:10" x14ac:dyDescent="0.4">
      <c r="A626" s="375"/>
      <c r="B626" s="375"/>
      <c r="C626" s="375"/>
      <c r="D626" s="375"/>
      <c r="E626" s="375"/>
      <c r="F626" s="375"/>
      <c r="G626" s="375"/>
      <c r="H626" s="375"/>
      <c r="I626" s="375"/>
      <c r="J626" s="375"/>
    </row>
    <row r="627" spans="1:10" x14ac:dyDescent="0.4">
      <c r="A627" s="375"/>
      <c r="B627" s="375"/>
      <c r="C627" s="375"/>
      <c r="D627" s="375"/>
      <c r="E627" s="375"/>
      <c r="F627" s="375"/>
      <c r="G627" s="375"/>
      <c r="H627" s="375"/>
      <c r="I627" s="375"/>
      <c r="J627" s="375"/>
    </row>
    <row r="628" spans="1:10" x14ac:dyDescent="0.4">
      <c r="A628" s="375"/>
      <c r="B628" s="375"/>
      <c r="C628" s="375"/>
      <c r="D628" s="375"/>
      <c r="E628" s="375"/>
      <c r="F628" s="375"/>
      <c r="G628" s="375"/>
      <c r="H628" s="375"/>
      <c r="I628" s="375"/>
      <c r="J628" s="375"/>
    </row>
    <row r="629" spans="1:10" x14ac:dyDescent="0.4">
      <c r="A629" s="375"/>
      <c r="B629" s="375"/>
      <c r="C629" s="375"/>
      <c r="D629" s="375"/>
      <c r="E629" s="375"/>
      <c r="F629" s="375"/>
      <c r="G629" s="375"/>
      <c r="H629" s="375"/>
      <c r="I629" s="375"/>
      <c r="J629" s="375"/>
    </row>
    <row r="630" spans="1:10" x14ac:dyDescent="0.4">
      <c r="A630" s="375"/>
      <c r="B630" s="375"/>
      <c r="C630" s="375"/>
      <c r="D630" s="375"/>
      <c r="E630" s="375"/>
      <c r="F630" s="375"/>
      <c r="G630" s="375"/>
      <c r="H630" s="375"/>
      <c r="I630" s="375"/>
      <c r="J630" s="375"/>
    </row>
    <row r="631" spans="1:10" x14ac:dyDescent="0.4">
      <c r="A631" s="375"/>
      <c r="B631" s="375"/>
      <c r="C631" s="375"/>
      <c r="D631" s="375"/>
      <c r="E631" s="375"/>
      <c r="F631" s="375"/>
      <c r="G631" s="375"/>
      <c r="H631" s="375"/>
      <c r="I631" s="375"/>
      <c r="J631" s="375"/>
    </row>
    <row r="632" spans="1:10" x14ac:dyDescent="0.4">
      <c r="A632" s="375"/>
      <c r="B632" s="375"/>
      <c r="C632" s="375"/>
      <c r="D632" s="375"/>
      <c r="E632" s="375"/>
      <c r="F632" s="375"/>
      <c r="G632" s="375"/>
      <c r="H632" s="375"/>
      <c r="I632" s="375"/>
      <c r="J632" s="375"/>
    </row>
    <row r="633" spans="1:10" x14ac:dyDescent="0.4">
      <c r="A633" s="375"/>
      <c r="B633" s="375"/>
      <c r="C633" s="375"/>
      <c r="D633" s="375"/>
      <c r="E633" s="375"/>
      <c r="F633" s="375"/>
      <c r="G633" s="375"/>
      <c r="H633" s="375"/>
      <c r="I633" s="375"/>
      <c r="J633" s="375"/>
    </row>
    <row r="634" spans="1:10" x14ac:dyDescent="0.4">
      <c r="A634" s="375"/>
      <c r="B634" s="375"/>
      <c r="C634" s="375"/>
      <c r="D634" s="375"/>
      <c r="E634" s="375"/>
      <c r="F634" s="375"/>
      <c r="G634" s="375"/>
      <c r="H634" s="375"/>
      <c r="I634" s="375"/>
      <c r="J634" s="375"/>
    </row>
    <row r="635" spans="1:10" x14ac:dyDescent="0.4">
      <c r="A635" s="375"/>
      <c r="B635" s="375"/>
      <c r="C635" s="375"/>
      <c r="D635" s="375"/>
      <c r="E635" s="375"/>
      <c r="F635" s="375"/>
      <c r="G635" s="375"/>
      <c r="H635" s="375"/>
      <c r="I635" s="375"/>
      <c r="J635" s="375"/>
    </row>
    <row r="636" spans="1:10" x14ac:dyDescent="0.4">
      <c r="A636" s="375"/>
      <c r="B636" s="375"/>
      <c r="C636" s="375"/>
      <c r="D636" s="375"/>
      <c r="E636" s="375"/>
      <c r="F636" s="375"/>
      <c r="G636" s="375"/>
      <c r="H636" s="375"/>
      <c r="I636" s="375"/>
      <c r="J636" s="375"/>
    </row>
    <row r="637" spans="1:10" x14ac:dyDescent="0.4">
      <c r="A637" s="375"/>
      <c r="B637" s="375"/>
      <c r="C637" s="375"/>
      <c r="D637" s="375"/>
      <c r="E637" s="375"/>
      <c r="F637" s="375"/>
      <c r="G637" s="375"/>
      <c r="H637" s="375"/>
      <c r="I637" s="375"/>
      <c r="J637" s="375"/>
    </row>
    <row r="638" spans="1:10" x14ac:dyDescent="0.4">
      <c r="A638" s="375"/>
      <c r="B638" s="375"/>
      <c r="C638" s="375"/>
      <c r="D638" s="375"/>
      <c r="E638" s="375"/>
      <c r="F638" s="375"/>
      <c r="G638" s="375"/>
      <c r="H638" s="375"/>
      <c r="I638" s="375"/>
      <c r="J638" s="375"/>
    </row>
    <row r="639" spans="1:10" x14ac:dyDescent="0.4">
      <c r="A639" s="375"/>
      <c r="B639" s="375"/>
      <c r="C639" s="375"/>
      <c r="D639" s="375"/>
      <c r="E639" s="375"/>
      <c r="F639" s="375"/>
      <c r="G639" s="375"/>
      <c r="H639" s="375"/>
      <c r="I639" s="375"/>
      <c r="J639" s="375"/>
    </row>
    <row r="640" spans="1:10" x14ac:dyDescent="0.4">
      <c r="A640" s="375"/>
      <c r="B640" s="375"/>
      <c r="C640" s="375"/>
      <c r="D640" s="375"/>
      <c r="E640" s="375"/>
      <c r="F640" s="375"/>
      <c r="G640" s="375"/>
      <c r="H640" s="375"/>
      <c r="I640" s="375"/>
      <c r="J640" s="375"/>
    </row>
    <row r="641" spans="1:10" x14ac:dyDescent="0.4">
      <c r="A641" s="375"/>
      <c r="B641" s="375"/>
      <c r="C641" s="375"/>
      <c r="D641" s="375"/>
      <c r="E641" s="375"/>
      <c r="F641" s="375"/>
      <c r="G641" s="375"/>
      <c r="H641" s="375"/>
      <c r="I641" s="375"/>
      <c r="J641" s="375"/>
    </row>
    <row r="642" spans="1:10" x14ac:dyDescent="0.4">
      <c r="A642" s="375"/>
      <c r="B642" s="375"/>
      <c r="C642" s="375"/>
      <c r="D642" s="375"/>
      <c r="E642" s="375"/>
      <c r="F642" s="375"/>
      <c r="G642" s="375"/>
      <c r="H642" s="375"/>
      <c r="I642" s="375"/>
      <c r="J642" s="375"/>
    </row>
    <row r="643" spans="1:10" x14ac:dyDescent="0.4">
      <c r="A643" s="375"/>
      <c r="B643" s="375"/>
      <c r="C643" s="375"/>
      <c r="D643" s="375"/>
      <c r="E643" s="375"/>
      <c r="F643" s="375"/>
      <c r="G643" s="375"/>
      <c r="H643" s="375"/>
      <c r="I643" s="375"/>
      <c r="J643" s="375"/>
    </row>
    <row r="644" spans="1:10" x14ac:dyDescent="0.4">
      <c r="A644" s="375"/>
      <c r="B644" s="375"/>
      <c r="C644" s="375"/>
      <c r="D644" s="375"/>
      <c r="E644" s="375"/>
      <c r="F644" s="375"/>
      <c r="G644" s="375"/>
      <c r="H644" s="375"/>
      <c r="I644" s="375"/>
      <c r="J644" s="375"/>
    </row>
    <row r="645" spans="1:10" x14ac:dyDescent="0.4">
      <c r="A645" s="375"/>
      <c r="B645" s="375"/>
      <c r="C645" s="375"/>
      <c r="D645" s="375"/>
      <c r="E645" s="375"/>
      <c r="F645" s="375"/>
      <c r="G645" s="375"/>
      <c r="H645" s="375"/>
      <c r="I645" s="375"/>
      <c r="J645" s="375"/>
    </row>
    <row r="646" spans="1:10" x14ac:dyDescent="0.4">
      <c r="A646" s="375"/>
      <c r="B646" s="375"/>
      <c r="C646" s="375"/>
      <c r="D646" s="375"/>
      <c r="E646" s="375"/>
      <c r="F646" s="375"/>
      <c r="G646" s="375"/>
      <c r="H646" s="375"/>
      <c r="I646" s="375"/>
      <c r="J646" s="375"/>
    </row>
    <row r="647" spans="1:10" x14ac:dyDescent="0.4">
      <c r="A647" s="375"/>
      <c r="B647" s="375"/>
      <c r="C647" s="375"/>
      <c r="D647" s="375"/>
      <c r="E647" s="375"/>
      <c r="F647" s="375"/>
      <c r="G647" s="375"/>
      <c r="H647" s="375"/>
      <c r="I647" s="375"/>
      <c r="J647" s="375"/>
    </row>
    <row r="648" spans="1:10" x14ac:dyDescent="0.4">
      <c r="A648" s="375"/>
      <c r="B648" s="375"/>
      <c r="C648" s="375"/>
      <c r="D648" s="375"/>
      <c r="E648" s="375"/>
      <c r="F648" s="375"/>
      <c r="G648" s="375"/>
      <c r="H648" s="375"/>
      <c r="I648" s="375"/>
      <c r="J648" s="375"/>
    </row>
    <row r="649" spans="1:10" x14ac:dyDescent="0.4">
      <c r="A649" s="375"/>
      <c r="B649" s="375"/>
      <c r="C649" s="375"/>
      <c r="D649" s="375"/>
      <c r="E649" s="375"/>
      <c r="F649" s="375"/>
      <c r="G649" s="375"/>
      <c r="H649" s="375"/>
      <c r="I649" s="375"/>
      <c r="J649" s="375"/>
    </row>
    <row r="650" spans="1:10" x14ac:dyDescent="0.4">
      <c r="A650" s="375"/>
      <c r="B650" s="375"/>
      <c r="C650" s="375"/>
      <c r="D650" s="375"/>
      <c r="E650" s="375"/>
      <c r="F650" s="375"/>
      <c r="G650" s="375"/>
      <c r="H650" s="375"/>
      <c r="I650" s="375"/>
      <c r="J650" s="375"/>
    </row>
    <row r="651" spans="1:10" x14ac:dyDescent="0.4">
      <c r="A651" s="375"/>
      <c r="B651" s="375"/>
      <c r="C651" s="375"/>
      <c r="D651" s="375"/>
      <c r="E651" s="375"/>
      <c r="F651" s="375"/>
      <c r="G651" s="375"/>
      <c r="H651" s="375"/>
      <c r="I651" s="375"/>
      <c r="J651" s="375"/>
    </row>
    <row r="652" spans="1:10" x14ac:dyDescent="0.4">
      <c r="A652" s="375"/>
      <c r="B652" s="375"/>
      <c r="C652" s="375"/>
      <c r="D652" s="375"/>
      <c r="E652" s="375"/>
      <c r="F652" s="375"/>
      <c r="G652" s="375"/>
      <c r="H652" s="375"/>
      <c r="I652" s="375"/>
      <c r="J652" s="375"/>
    </row>
    <row r="653" spans="1:10" x14ac:dyDescent="0.4">
      <c r="A653" s="375"/>
      <c r="B653" s="375"/>
      <c r="C653" s="375"/>
      <c r="D653" s="375"/>
      <c r="E653" s="375"/>
      <c r="F653" s="375"/>
      <c r="G653" s="375"/>
      <c r="H653" s="375"/>
      <c r="I653" s="375"/>
      <c r="J653" s="375"/>
    </row>
    <row r="654" spans="1:10" x14ac:dyDescent="0.4">
      <c r="A654" s="375"/>
      <c r="B654" s="375"/>
      <c r="C654" s="375"/>
      <c r="D654" s="375"/>
      <c r="E654" s="375"/>
      <c r="F654" s="375"/>
      <c r="G654" s="375"/>
      <c r="H654" s="375"/>
      <c r="I654" s="375"/>
      <c r="J654" s="375"/>
    </row>
    <row r="655" spans="1:10" x14ac:dyDescent="0.4">
      <c r="A655" s="375"/>
      <c r="B655" s="375"/>
      <c r="C655" s="375"/>
      <c r="D655" s="375"/>
      <c r="E655" s="375"/>
      <c r="F655" s="375"/>
      <c r="G655" s="375"/>
      <c r="H655" s="375"/>
      <c r="I655" s="375"/>
      <c r="J655" s="375"/>
    </row>
    <row r="656" spans="1:10" x14ac:dyDescent="0.4">
      <c r="A656" s="375"/>
      <c r="B656" s="375"/>
      <c r="C656" s="375"/>
      <c r="D656" s="375"/>
      <c r="E656" s="375"/>
      <c r="F656" s="375"/>
      <c r="G656" s="375"/>
      <c r="H656" s="375"/>
      <c r="I656" s="375"/>
      <c r="J656" s="375"/>
    </row>
    <row r="657" spans="1:10" x14ac:dyDescent="0.4">
      <c r="A657" s="375"/>
      <c r="B657" s="375"/>
      <c r="C657" s="375"/>
      <c r="D657" s="375"/>
      <c r="E657" s="375"/>
      <c r="F657" s="375"/>
      <c r="G657" s="375"/>
      <c r="H657" s="375"/>
      <c r="I657" s="375"/>
      <c r="J657" s="375"/>
    </row>
    <row r="658" spans="1:10" x14ac:dyDescent="0.4">
      <c r="A658" s="375"/>
      <c r="B658" s="375"/>
      <c r="C658" s="375"/>
      <c r="D658" s="375"/>
      <c r="E658" s="375"/>
      <c r="F658" s="375"/>
      <c r="G658" s="375"/>
      <c r="H658" s="375"/>
      <c r="I658" s="375"/>
      <c r="J658" s="375"/>
    </row>
    <row r="659" spans="1:10" x14ac:dyDescent="0.4">
      <c r="A659" s="375"/>
      <c r="B659" s="375"/>
      <c r="C659" s="375"/>
      <c r="D659" s="375"/>
      <c r="E659" s="375"/>
      <c r="F659" s="375"/>
      <c r="G659" s="375"/>
      <c r="H659" s="375"/>
      <c r="I659" s="375"/>
      <c r="J659" s="375"/>
    </row>
    <row r="660" spans="1:10" x14ac:dyDescent="0.4">
      <c r="A660" s="375"/>
      <c r="B660" s="375"/>
      <c r="C660" s="375"/>
      <c r="D660" s="375"/>
      <c r="E660" s="375"/>
      <c r="F660" s="375"/>
      <c r="G660" s="375"/>
      <c r="H660" s="375"/>
      <c r="I660" s="375"/>
      <c r="J660" s="375"/>
    </row>
    <row r="661" spans="1:10" x14ac:dyDescent="0.4">
      <c r="A661" s="375"/>
      <c r="B661" s="375"/>
      <c r="C661" s="375"/>
      <c r="D661" s="375"/>
      <c r="E661" s="375"/>
      <c r="F661" s="375"/>
      <c r="G661" s="375"/>
      <c r="H661" s="375"/>
      <c r="I661" s="375"/>
      <c r="J661" s="375"/>
    </row>
    <row r="662" spans="1:10" x14ac:dyDescent="0.4">
      <c r="A662" s="375"/>
      <c r="B662" s="375"/>
      <c r="C662" s="375"/>
      <c r="D662" s="375"/>
      <c r="E662" s="375"/>
      <c r="F662" s="375"/>
      <c r="G662" s="375"/>
      <c r="H662" s="375"/>
      <c r="I662" s="375"/>
      <c r="J662" s="375"/>
    </row>
    <row r="663" spans="1:10" x14ac:dyDescent="0.4">
      <c r="A663" s="375"/>
      <c r="B663" s="375"/>
      <c r="C663" s="375"/>
      <c r="D663" s="375"/>
      <c r="E663" s="375"/>
      <c r="F663" s="375"/>
      <c r="G663" s="375"/>
      <c r="H663" s="375"/>
      <c r="I663" s="375"/>
      <c r="J663" s="375"/>
    </row>
    <row r="664" spans="1:10" x14ac:dyDescent="0.4">
      <c r="A664" s="375"/>
      <c r="B664" s="375"/>
      <c r="C664" s="375"/>
      <c r="D664" s="375"/>
      <c r="E664" s="375"/>
      <c r="F664" s="375"/>
      <c r="G664" s="375"/>
      <c r="H664" s="375"/>
      <c r="I664" s="375"/>
      <c r="J664" s="375"/>
    </row>
    <row r="665" spans="1:10" x14ac:dyDescent="0.4">
      <c r="A665" s="375"/>
      <c r="B665" s="375"/>
      <c r="C665" s="375"/>
      <c r="D665" s="375"/>
      <c r="E665" s="375"/>
      <c r="F665" s="375"/>
      <c r="G665" s="375"/>
      <c r="H665" s="375"/>
      <c r="I665" s="375"/>
      <c r="J665" s="375"/>
    </row>
    <row r="666" spans="1:10" x14ac:dyDescent="0.4">
      <c r="A666" s="375"/>
      <c r="B666" s="375"/>
      <c r="C666" s="375"/>
      <c r="D666" s="375"/>
      <c r="E666" s="375"/>
      <c r="F666" s="375"/>
      <c r="G666" s="375"/>
      <c r="H666" s="375"/>
      <c r="I666" s="375"/>
      <c r="J666" s="375"/>
    </row>
    <row r="667" spans="1:10" x14ac:dyDescent="0.4">
      <c r="A667" s="375"/>
      <c r="B667" s="375"/>
      <c r="C667" s="375"/>
      <c r="D667" s="375"/>
      <c r="E667" s="375"/>
      <c r="F667" s="375"/>
      <c r="G667" s="375"/>
      <c r="H667" s="375"/>
      <c r="I667" s="375"/>
      <c r="J667" s="375"/>
    </row>
    <row r="668" spans="1:10" x14ac:dyDescent="0.4">
      <c r="A668" s="375"/>
      <c r="B668" s="375"/>
      <c r="C668" s="375"/>
      <c r="D668" s="375"/>
      <c r="E668" s="375"/>
      <c r="F668" s="375"/>
      <c r="G668" s="375"/>
      <c r="H668" s="375"/>
      <c r="I668" s="375"/>
      <c r="J668" s="375"/>
    </row>
    <row r="669" spans="1:10" x14ac:dyDescent="0.4">
      <c r="A669" s="375"/>
      <c r="B669" s="375"/>
      <c r="C669" s="375"/>
      <c r="D669" s="375"/>
      <c r="E669" s="375"/>
      <c r="F669" s="375"/>
      <c r="G669" s="375"/>
      <c r="H669" s="375"/>
      <c r="I669" s="375"/>
      <c r="J669" s="375"/>
    </row>
    <row r="670" spans="1:10" x14ac:dyDescent="0.4">
      <c r="A670" s="375"/>
      <c r="B670" s="375"/>
      <c r="C670" s="375"/>
      <c r="D670" s="375"/>
      <c r="E670" s="375"/>
      <c r="F670" s="375"/>
      <c r="G670" s="375"/>
      <c r="H670" s="375"/>
      <c r="I670" s="375"/>
      <c r="J670" s="375"/>
    </row>
    <row r="671" spans="1:10" x14ac:dyDescent="0.4">
      <c r="A671" s="375"/>
      <c r="B671" s="375"/>
      <c r="C671" s="375"/>
      <c r="D671" s="375"/>
      <c r="E671" s="375"/>
      <c r="F671" s="375"/>
      <c r="G671" s="375"/>
      <c r="H671" s="375"/>
      <c r="I671" s="375"/>
      <c r="J671" s="375"/>
    </row>
    <row r="672" spans="1:10" x14ac:dyDescent="0.4">
      <c r="A672" s="375"/>
      <c r="B672" s="375"/>
      <c r="C672" s="375"/>
      <c r="D672" s="375"/>
      <c r="E672" s="375"/>
      <c r="F672" s="375"/>
      <c r="G672" s="375"/>
      <c r="H672" s="375"/>
      <c r="I672" s="375"/>
      <c r="J672" s="375"/>
    </row>
    <row r="673" spans="1:10" x14ac:dyDescent="0.4">
      <c r="A673" s="375"/>
      <c r="B673" s="375"/>
      <c r="C673" s="375"/>
      <c r="D673" s="375"/>
      <c r="E673" s="375"/>
      <c r="F673" s="375"/>
      <c r="G673" s="375"/>
      <c r="H673" s="375"/>
      <c r="I673" s="375"/>
      <c r="J673" s="375"/>
    </row>
    <row r="674" spans="1:10" x14ac:dyDescent="0.4">
      <c r="A674" s="375"/>
      <c r="B674" s="375"/>
      <c r="C674" s="375"/>
      <c r="D674" s="375"/>
      <c r="E674" s="375"/>
      <c r="F674" s="375"/>
      <c r="G674" s="375"/>
      <c r="H674" s="375"/>
      <c r="I674" s="375"/>
      <c r="J674" s="375"/>
    </row>
    <row r="675" spans="1:10" x14ac:dyDescent="0.4">
      <c r="A675" s="375"/>
      <c r="B675" s="375"/>
      <c r="C675" s="375"/>
      <c r="D675" s="375"/>
      <c r="E675" s="375"/>
      <c r="F675" s="375"/>
      <c r="G675" s="375"/>
      <c r="H675" s="375"/>
      <c r="I675" s="375"/>
      <c r="J675" s="375"/>
    </row>
    <row r="676" spans="1:10" x14ac:dyDescent="0.4">
      <c r="A676" s="375"/>
      <c r="B676" s="375"/>
      <c r="C676" s="375"/>
      <c r="D676" s="375"/>
      <c r="E676" s="375"/>
      <c r="F676" s="375"/>
      <c r="G676" s="375"/>
      <c r="H676" s="375"/>
      <c r="I676" s="375"/>
      <c r="J676" s="375"/>
    </row>
    <row r="677" spans="1:10" x14ac:dyDescent="0.4">
      <c r="A677" s="375"/>
      <c r="B677" s="375"/>
      <c r="C677" s="375"/>
      <c r="D677" s="375"/>
      <c r="E677" s="375"/>
      <c r="F677" s="375"/>
      <c r="G677" s="375"/>
      <c r="H677" s="375"/>
      <c r="I677" s="375"/>
      <c r="J677" s="375"/>
    </row>
    <row r="678" spans="1:10" x14ac:dyDescent="0.4">
      <c r="A678" s="375"/>
      <c r="B678" s="375"/>
      <c r="C678" s="375"/>
      <c r="D678" s="375"/>
      <c r="E678" s="375"/>
      <c r="F678" s="375"/>
      <c r="G678" s="375"/>
      <c r="H678" s="375"/>
      <c r="I678" s="375"/>
      <c r="J678" s="375"/>
    </row>
    <row r="679" spans="1:10" x14ac:dyDescent="0.4">
      <c r="A679" s="375"/>
      <c r="B679" s="375"/>
      <c r="C679" s="375"/>
      <c r="D679" s="375"/>
      <c r="E679" s="375"/>
      <c r="F679" s="375"/>
      <c r="G679" s="375"/>
      <c r="H679" s="375"/>
      <c r="I679" s="375"/>
      <c r="J679" s="375"/>
    </row>
    <row r="680" spans="1:10" x14ac:dyDescent="0.4">
      <c r="A680" s="375"/>
      <c r="B680" s="375"/>
      <c r="C680" s="375"/>
      <c r="D680" s="375"/>
      <c r="E680" s="375"/>
      <c r="F680" s="375"/>
      <c r="G680" s="375"/>
      <c r="H680" s="375"/>
      <c r="I680" s="375"/>
      <c r="J680" s="375"/>
    </row>
    <row r="681" spans="1:10" x14ac:dyDescent="0.4">
      <c r="A681" s="375"/>
      <c r="B681" s="375"/>
      <c r="C681" s="375"/>
      <c r="D681" s="375"/>
      <c r="E681" s="375"/>
      <c r="F681" s="375"/>
      <c r="G681" s="375"/>
      <c r="H681" s="375"/>
      <c r="I681" s="375"/>
      <c r="J681" s="375"/>
    </row>
    <row r="682" spans="1:10" x14ac:dyDescent="0.4">
      <c r="A682" s="375"/>
      <c r="B682" s="375"/>
      <c r="C682" s="375"/>
      <c r="D682" s="375"/>
      <c r="E682" s="375"/>
      <c r="F682" s="375"/>
      <c r="G682" s="375"/>
      <c r="H682" s="375"/>
      <c r="I682" s="375"/>
      <c r="J682" s="375"/>
    </row>
    <row r="683" spans="1:10" x14ac:dyDescent="0.4">
      <c r="A683" s="375"/>
      <c r="B683" s="375"/>
      <c r="C683" s="375"/>
      <c r="D683" s="375"/>
      <c r="E683" s="375"/>
      <c r="F683" s="375"/>
      <c r="G683" s="375"/>
      <c r="H683" s="375"/>
      <c r="I683" s="375"/>
      <c r="J683" s="375"/>
    </row>
    <row r="684" spans="1:10" x14ac:dyDescent="0.4">
      <c r="A684" s="375"/>
      <c r="B684" s="375"/>
      <c r="C684" s="375"/>
      <c r="D684" s="375"/>
      <c r="E684" s="375"/>
      <c r="F684" s="375"/>
      <c r="G684" s="375"/>
      <c r="H684" s="375"/>
      <c r="I684" s="375"/>
      <c r="J684" s="375"/>
    </row>
    <row r="685" spans="1:10" x14ac:dyDescent="0.4">
      <c r="A685" s="375"/>
      <c r="B685" s="375"/>
      <c r="C685" s="375"/>
      <c r="D685" s="375"/>
      <c r="E685" s="375"/>
      <c r="F685" s="375"/>
      <c r="G685" s="375"/>
      <c r="H685" s="375"/>
      <c r="I685" s="375"/>
      <c r="J685" s="375"/>
    </row>
    <row r="686" spans="1:10" x14ac:dyDescent="0.4">
      <c r="A686" s="375"/>
      <c r="B686" s="375"/>
      <c r="C686" s="375"/>
      <c r="D686" s="375"/>
      <c r="E686" s="375"/>
      <c r="F686" s="375"/>
      <c r="G686" s="375"/>
      <c r="H686" s="375"/>
      <c r="I686" s="375"/>
      <c r="J686" s="375"/>
    </row>
    <row r="687" spans="1:10" x14ac:dyDescent="0.4">
      <c r="A687" s="375"/>
      <c r="B687" s="375"/>
      <c r="C687" s="375"/>
      <c r="D687" s="375"/>
      <c r="E687" s="375"/>
      <c r="F687" s="375"/>
      <c r="G687" s="375"/>
      <c r="H687" s="375"/>
      <c r="I687" s="375"/>
      <c r="J687" s="375"/>
    </row>
    <row r="688" spans="1:10" x14ac:dyDescent="0.4">
      <c r="A688" s="375"/>
      <c r="B688" s="375"/>
      <c r="C688" s="375"/>
      <c r="D688" s="375"/>
      <c r="E688" s="375"/>
      <c r="F688" s="375"/>
      <c r="G688" s="375"/>
      <c r="H688" s="375"/>
      <c r="I688" s="375"/>
      <c r="J688" s="375"/>
    </row>
    <row r="689" spans="1:10" x14ac:dyDescent="0.4">
      <c r="A689" s="375"/>
      <c r="B689" s="375"/>
      <c r="C689" s="375"/>
      <c r="D689" s="375"/>
      <c r="E689" s="375"/>
      <c r="F689" s="375"/>
      <c r="G689" s="375"/>
      <c r="H689" s="375"/>
      <c r="I689" s="375"/>
      <c r="J689" s="375"/>
    </row>
    <row r="690" spans="1:10" x14ac:dyDescent="0.4">
      <c r="A690" s="375"/>
      <c r="B690" s="375"/>
      <c r="C690" s="375"/>
      <c r="D690" s="375"/>
      <c r="E690" s="375"/>
      <c r="F690" s="375"/>
      <c r="G690" s="375"/>
      <c r="H690" s="375"/>
      <c r="I690" s="375"/>
      <c r="J690" s="375"/>
    </row>
    <row r="691" spans="1:10" x14ac:dyDescent="0.4">
      <c r="A691" s="375"/>
      <c r="B691" s="375"/>
      <c r="C691" s="375"/>
      <c r="D691" s="375"/>
      <c r="E691" s="375"/>
      <c r="F691" s="375"/>
      <c r="G691" s="375"/>
      <c r="H691" s="375"/>
      <c r="I691" s="375"/>
      <c r="J691" s="375"/>
    </row>
    <row r="692" spans="1:10" x14ac:dyDescent="0.4">
      <c r="A692" s="375"/>
      <c r="B692" s="375"/>
      <c r="C692" s="375"/>
      <c r="D692" s="375"/>
      <c r="E692" s="375"/>
      <c r="F692" s="375"/>
      <c r="G692" s="375"/>
      <c r="H692" s="375"/>
      <c r="I692" s="375"/>
      <c r="J692" s="375"/>
    </row>
    <row r="693" spans="1:10" x14ac:dyDescent="0.4">
      <c r="A693" s="375"/>
      <c r="B693" s="375"/>
      <c r="C693" s="375"/>
      <c r="D693" s="375"/>
      <c r="E693" s="375"/>
      <c r="F693" s="375"/>
      <c r="G693" s="375"/>
      <c r="H693" s="375"/>
      <c r="I693" s="375"/>
      <c r="J693" s="375"/>
    </row>
    <row r="694" spans="1:10" x14ac:dyDescent="0.4">
      <c r="A694" s="375"/>
      <c r="B694" s="375"/>
      <c r="C694" s="375"/>
      <c r="D694" s="375"/>
      <c r="E694" s="375"/>
      <c r="F694" s="375"/>
      <c r="G694" s="375"/>
      <c r="H694" s="375"/>
      <c r="I694" s="375"/>
      <c r="J694" s="375"/>
    </row>
    <row r="695" spans="1:10" x14ac:dyDescent="0.4">
      <c r="A695" s="375"/>
      <c r="B695" s="375"/>
      <c r="C695" s="375"/>
      <c r="D695" s="375"/>
      <c r="E695" s="375"/>
      <c r="F695" s="375"/>
      <c r="G695" s="375"/>
      <c r="H695" s="375"/>
      <c r="I695" s="375"/>
      <c r="J695" s="375"/>
    </row>
    <row r="696" spans="1:10" x14ac:dyDescent="0.4">
      <c r="A696" s="375"/>
      <c r="B696" s="375"/>
      <c r="C696" s="375"/>
      <c r="D696" s="375"/>
      <c r="E696" s="375"/>
      <c r="F696" s="375"/>
      <c r="G696" s="375"/>
      <c r="H696" s="375"/>
      <c r="I696" s="375"/>
      <c r="J696" s="375"/>
    </row>
    <row r="697" spans="1:10" x14ac:dyDescent="0.4">
      <c r="A697" s="375"/>
      <c r="B697" s="375"/>
      <c r="C697" s="375"/>
      <c r="D697" s="375"/>
      <c r="E697" s="375"/>
      <c r="F697" s="375"/>
      <c r="G697" s="375"/>
      <c r="H697" s="375"/>
      <c r="I697" s="375"/>
      <c r="J697" s="375"/>
    </row>
    <row r="698" spans="1:10" x14ac:dyDescent="0.4">
      <c r="A698" s="375"/>
      <c r="B698" s="375"/>
      <c r="C698" s="375"/>
      <c r="D698" s="375"/>
      <c r="E698" s="375"/>
      <c r="F698" s="375"/>
      <c r="G698" s="375"/>
      <c r="H698" s="375"/>
      <c r="I698" s="375"/>
      <c r="J698" s="375"/>
    </row>
    <row r="699" spans="1:10" x14ac:dyDescent="0.4">
      <c r="A699" s="375"/>
      <c r="B699" s="375"/>
      <c r="C699" s="375"/>
      <c r="D699" s="375"/>
      <c r="E699" s="375"/>
      <c r="F699" s="375"/>
      <c r="G699" s="375"/>
      <c r="H699" s="375"/>
      <c r="I699" s="375"/>
      <c r="J699" s="375"/>
    </row>
    <row r="700" spans="1:10" x14ac:dyDescent="0.4">
      <c r="A700" s="375"/>
      <c r="B700" s="375"/>
      <c r="C700" s="375"/>
      <c r="D700" s="375"/>
      <c r="E700" s="375"/>
      <c r="F700" s="375"/>
      <c r="G700" s="375"/>
      <c r="H700" s="375"/>
      <c r="I700" s="375"/>
      <c r="J700" s="375"/>
    </row>
    <row r="701" spans="1:10" x14ac:dyDescent="0.4">
      <c r="A701" s="375"/>
      <c r="B701" s="375"/>
      <c r="C701" s="375"/>
      <c r="D701" s="375"/>
      <c r="E701" s="375"/>
      <c r="F701" s="375"/>
      <c r="G701" s="375"/>
      <c r="H701" s="375"/>
      <c r="I701" s="375"/>
      <c r="J701" s="375"/>
    </row>
    <row r="702" spans="1:10" x14ac:dyDescent="0.4">
      <c r="A702" s="375"/>
      <c r="B702" s="375"/>
      <c r="C702" s="375"/>
      <c r="D702" s="375"/>
      <c r="E702" s="375"/>
      <c r="F702" s="375"/>
      <c r="G702" s="375"/>
      <c r="H702" s="375"/>
      <c r="I702" s="375"/>
      <c r="J702" s="375"/>
    </row>
    <row r="703" spans="1:10" x14ac:dyDescent="0.4">
      <c r="A703" s="375"/>
      <c r="B703" s="375"/>
      <c r="C703" s="375"/>
      <c r="D703" s="375"/>
      <c r="E703" s="375"/>
      <c r="F703" s="375"/>
      <c r="G703" s="375"/>
      <c r="H703" s="375"/>
      <c r="I703" s="375"/>
      <c r="J703" s="375"/>
    </row>
    <row r="704" spans="1:10" x14ac:dyDescent="0.4">
      <c r="A704" s="375"/>
      <c r="B704" s="375"/>
      <c r="C704" s="375"/>
      <c r="D704" s="375"/>
      <c r="E704" s="375"/>
      <c r="F704" s="375"/>
      <c r="G704" s="375"/>
      <c r="H704" s="375"/>
      <c r="I704" s="375"/>
      <c r="J704" s="375"/>
    </row>
    <row r="705" spans="1:10" x14ac:dyDescent="0.4">
      <c r="A705" s="375"/>
      <c r="B705" s="375"/>
      <c r="C705" s="375"/>
      <c r="D705" s="375"/>
      <c r="E705" s="375"/>
      <c r="F705" s="375"/>
      <c r="G705" s="375"/>
      <c r="H705" s="375"/>
      <c r="I705" s="375"/>
      <c r="J705" s="375"/>
    </row>
    <row r="706" spans="1:10" x14ac:dyDescent="0.4">
      <c r="A706" s="375"/>
      <c r="B706" s="375"/>
      <c r="C706" s="375"/>
      <c r="D706" s="375"/>
      <c r="E706" s="375"/>
      <c r="F706" s="375"/>
      <c r="G706" s="375"/>
      <c r="H706" s="375"/>
      <c r="I706" s="375"/>
      <c r="J706" s="375"/>
    </row>
    <row r="707" spans="1:10" x14ac:dyDescent="0.4">
      <c r="A707" s="375"/>
      <c r="B707" s="375"/>
      <c r="C707" s="375"/>
      <c r="D707" s="375"/>
      <c r="E707" s="375"/>
      <c r="F707" s="375"/>
      <c r="G707" s="375"/>
      <c r="H707" s="375"/>
      <c r="I707" s="375"/>
      <c r="J707" s="375"/>
    </row>
    <row r="708" spans="1:10" x14ac:dyDescent="0.4">
      <c r="A708" s="375"/>
      <c r="B708" s="375"/>
      <c r="C708" s="375"/>
      <c r="D708" s="375"/>
      <c r="E708" s="375"/>
      <c r="F708" s="375"/>
      <c r="G708" s="375"/>
      <c r="H708" s="375"/>
      <c r="I708" s="375"/>
      <c r="J708" s="375"/>
    </row>
    <row r="709" spans="1:10" x14ac:dyDescent="0.4">
      <c r="A709" s="375"/>
      <c r="B709" s="375"/>
      <c r="C709" s="375"/>
      <c r="D709" s="375"/>
      <c r="E709" s="375"/>
      <c r="F709" s="375"/>
      <c r="G709" s="375"/>
      <c r="H709" s="375"/>
      <c r="I709" s="375"/>
      <c r="J709" s="375"/>
    </row>
    <row r="710" spans="1:10" x14ac:dyDescent="0.4">
      <c r="A710" s="375"/>
      <c r="B710" s="375"/>
      <c r="C710" s="375"/>
      <c r="D710" s="375"/>
      <c r="E710" s="375"/>
      <c r="F710" s="375"/>
      <c r="G710" s="375"/>
      <c r="H710" s="375"/>
      <c r="I710" s="375"/>
      <c r="J710" s="375"/>
    </row>
    <row r="711" spans="1:10" x14ac:dyDescent="0.4">
      <c r="A711" s="375"/>
      <c r="B711" s="375"/>
      <c r="C711" s="375"/>
      <c r="D711" s="375"/>
      <c r="E711" s="375"/>
      <c r="F711" s="375"/>
      <c r="G711" s="375"/>
      <c r="H711" s="375"/>
      <c r="I711" s="375"/>
      <c r="J711" s="375"/>
    </row>
    <row r="712" spans="1:10" x14ac:dyDescent="0.4">
      <c r="A712" s="375"/>
      <c r="B712" s="375"/>
      <c r="C712" s="375"/>
      <c r="D712" s="375"/>
      <c r="E712" s="375"/>
      <c r="F712" s="375"/>
      <c r="G712" s="375"/>
      <c r="H712" s="375"/>
      <c r="I712" s="375"/>
      <c r="J712" s="375"/>
    </row>
    <row r="713" spans="1:10" x14ac:dyDescent="0.4">
      <c r="A713" s="375"/>
      <c r="B713" s="375"/>
      <c r="C713" s="375"/>
      <c r="D713" s="375"/>
      <c r="E713" s="375"/>
      <c r="F713" s="375"/>
      <c r="G713" s="375"/>
      <c r="H713" s="375"/>
      <c r="I713" s="375"/>
      <c r="J713" s="375"/>
    </row>
    <row r="714" spans="1:10" x14ac:dyDescent="0.4">
      <c r="A714" s="375"/>
      <c r="B714" s="375"/>
      <c r="C714" s="375"/>
      <c r="D714" s="375"/>
      <c r="E714" s="375"/>
      <c r="F714" s="375"/>
      <c r="G714" s="375"/>
      <c r="H714" s="375"/>
      <c r="I714" s="375"/>
      <c r="J714" s="375"/>
    </row>
    <row r="715" spans="1:10" x14ac:dyDescent="0.4">
      <c r="A715" s="375"/>
      <c r="B715" s="375"/>
      <c r="C715" s="375"/>
      <c r="D715" s="375"/>
      <c r="E715" s="375"/>
      <c r="F715" s="375"/>
      <c r="G715" s="375"/>
      <c r="H715" s="375"/>
      <c r="I715" s="375"/>
      <c r="J715" s="375"/>
    </row>
    <row r="716" spans="1:10" x14ac:dyDescent="0.4">
      <c r="A716" s="375"/>
      <c r="B716" s="375"/>
      <c r="C716" s="375"/>
      <c r="D716" s="375"/>
      <c r="E716" s="375"/>
      <c r="F716" s="375"/>
      <c r="G716" s="375"/>
      <c r="H716" s="375"/>
      <c r="I716" s="375"/>
      <c r="J716" s="375"/>
    </row>
    <row r="717" spans="1:10" x14ac:dyDescent="0.4">
      <c r="A717" s="375"/>
      <c r="B717" s="375"/>
      <c r="C717" s="375"/>
      <c r="D717" s="375"/>
      <c r="E717" s="375"/>
      <c r="F717" s="375"/>
      <c r="G717" s="375"/>
      <c r="H717" s="375"/>
      <c r="I717" s="375"/>
      <c r="J717" s="375"/>
    </row>
    <row r="718" spans="1:10" x14ac:dyDescent="0.4">
      <c r="A718" s="375"/>
      <c r="B718" s="375"/>
      <c r="C718" s="375"/>
      <c r="D718" s="375"/>
      <c r="E718" s="375"/>
      <c r="F718" s="375"/>
      <c r="G718" s="375"/>
      <c r="H718" s="375"/>
      <c r="I718" s="375"/>
      <c r="J718" s="375"/>
    </row>
    <row r="719" spans="1:10" x14ac:dyDescent="0.4">
      <c r="A719" s="375"/>
      <c r="B719" s="375"/>
      <c r="C719" s="375"/>
      <c r="D719" s="375"/>
      <c r="E719" s="375"/>
      <c r="F719" s="375"/>
      <c r="G719" s="375"/>
      <c r="H719" s="375"/>
      <c r="I719" s="375"/>
      <c r="J719" s="375"/>
    </row>
    <row r="720" spans="1:10" x14ac:dyDescent="0.4">
      <c r="A720" s="375"/>
      <c r="B720" s="375"/>
      <c r="C720" s="375"/>
      <c r="D720" s="375"/>
      <c r="E720" s="375"/>
      <c r="F720" s="375"/>
      <c r="G720" s="375"/>
      <c r="H720" s="375"/>
      <c r="I720" s="375"/>
      <c r="J720" s="375"/>
    </row>
    <row r="721" spans="1:10" x14ac:dyDescent="0.4">
      <c r="A721" s="375"/>
      <c r="B721" s="375"/>
      <c r="C721" s="375"/>
      <c r="D721" s="375"/>
      <c r="E721" s="375"/>
      <c r="F721" s="375"/>
      <c r="G721" s="375"/>
      <c r="H721" s="375"/>
      <c r="I721" s="375"/>
      <c r="J721" s="375"/>
    </row>
    <row r="722" spans="1:10" x14ac:dyDescent="0.4">
      <c r="A722" s="375"/>
      <c r="B722" s="375"/>
      <c r="C722" s="375"/>
      <c r="D722" s="375"/>
      <c r="E722" s="375"/>
      <c r="F722" s="375"/>
      <c r="G722" s="375"/>
      <c r="H722" s="375"/>
      <c r="I722" s="375"/>
      <c r="J722" s="375"/>
    </row>
    <row r="723" spans="1:10" x14ac:dyDescent="0.4">
      <c r="A723" s="375"/>
      <c r="B723" s="375"/>
      <c r="C723" s="375"/>
      <c r="D723" s="375"/>
      <c r="E723" s="375"/>
      <c r="F723" s="375"/>
      <c r="G723" s="375"/>
      <c r="H723" s="375"/>
      <c r="I723" s="375"/>
      <c r="J723" s="375"/>
    </row>
    <row r="724" spans="1:10" x14ac:dyDescent="0.4">
      <c r="A724" s="375"/>
      <c r="B724" s="375"/>
      <c r="C724" s="375"/>
      <c r="D724" s="375"/>
      <c r="E724" s="375"/>
      <c r="F724" s="375"/>
      <c r="G724" s="375"/>
      <c r="H724" s="375"/>
      <c r="I724" s="375"/>
      <c r="J724" s="375"/>
    </row>
    <row r="725" spans="1:10" x14ac:dyDescent="0.4">
      <c r="A725" s="375"/>
      <c r="B725" s="375"/>
      <c r="C725" s="375"/>
      <c r="D725" s="375"/>
      <c r="E725" s="375"/>
      <c r="F725" s="375"/>
      <c r="G725" s="375"/>
      <c r="H725" s="375"/>
      <c r="I725" s="375"/>
      <c r="J725" s="375"/>
    </row>
    <row r="726" spans="1:10" x14ac:dyDescent="0.4">
      <c r="A726" s="375"/>
      <c r="B726" s="375"/>
      <c r="C726" s="375"/>
      <c r="D726" s="375"/>
      <c r="E726" s="375"/>
      <c r="F726" s="375"/>
      <c r="G726" s="375"/>
      <c r="H726" s="375"/>
      <c r="I726" s="375"/>
      <c r="J726" s="375"/>
    </row>
    <row r="727" spans="1:10" x14ac:dyDescent="0.4">
      <c r="A727" s="375"/>
      <c r="B727" s="375"/>
      <c r="C727" s="375"/>
      <c r="D727" s="375"/>
      <c r="E727" s="375"/>
      <c r="F727" s="375"/>
      <c r="G727" s="375"/>
      <c r="H727" s="375"/>
      <c r="I727" s="375"/>
      <c r="J727" s="375"/>
    </row>
    <row r="728" spans="1:10" x14ac:dyDescent="0.4">
      <c r="A728" s="375"/>
      <c r="B728" s="375"/>
      <c r="C728" s="375"/>
      <c r="D728" s="375"/>
      <c r="E728" s="375"/>
      <c r="F728" s="375"/>
      <c r="G728" s="375"/>
      <c r="H728" s="375"/>
      <c r="I728" s="375"/>
      <c r="J728" s="375"/>
    </row>
    <row r="729" spans="1:10" x14ac:dyDescent="0.4">
      <c r="A729" s="375"/>
      <c r="B729" s="375"/>
      <c r="C729" s="375"/>
      <c r="D729" s="375"/>
      <c r="E729" s="375"/>
      <c r="F729" s="375"/>
      <c r="G729" s="375"/>
      <c r="H729" s="375"/>
      <c r="I729" s="375"/>
      <c r="J729" s="375"/>
    </row>
    <row r="730" spans="1:10" x14ac:dyDescent="0.4">
      <c r="A730" s="375"/>
      <c r="B730" s="375"/>
      <c r="C730" s="375"/>
      <c r="D730" s="375"/>
      <c r="E730" s="375"/>
      <c r="F730" s="375"/>
      <c r="G730" s="375"/>
      <c r="H730" s="375"/>
      <c r="I730" s="375"/>
      <c r="J730" s="375"/>
    </row>
    <row r="731" spans="1:10" x14ac:dyDescent="0.4">
      <c r="A731" s="375"/>
      <c r="B731" s="375"/>
      <c r="C731" s="375"/>
      <c r="D731" s="375"/>
      <c r="E731" s="375"/>
      <c r="F731" s="375"/>
      <c r="G731" s="375"/>
      <c r="H731" s="375"/>
      <c r="I731" s="375"/>
      <c r="J731" s="375"/>
    </row>
    <row r="732" spans="1:10" x14ac:dyDescent="0.4">
      <c r="A732" s="375"/>
      <c r="B732" s="375"/>
      <c r="C732" s="375"/>
      <c r="D732" s="375"/>
      <c r="E732" s="375"/>
      <c r="F732" s="375"/>
      <c r="G732" s="375"/>
      <c r="H732" s="375"/>
      <c r="I732" s="375"/>
      <c r="J732" s="375"/>
    </row>
    <row r="733" spans="1:10" x14ac:dyDescent="0.4">
      <c r="A733" s="375"/>
      <c r="B733" s="375"/>
      <c r="C733" s="375"/>
      <c r="D733" s="375"/>
      <c r="E733" s="375"/>
      <c r="F733" s="375"/>
      <c r="G733" s="375"/>
      <c r="H733" s="375"/>
      <c r="I733" s="375"/>
      <c r="J733" s="375"/>
    </row>
    <row r="734" spans="1:10" x14ac:dyDescent="0.4">
      <c r="A734" s="375"/>
      <c r="B734" s="375"/>
      <c r="C734" s="375"/>
      <c r="D734" s="375"/>
      <c r="E734" s="375"/>
      <c r="F734" s="375"/>
      <c r="G734" s="375"/>
      <c r="H734" s="375"/>
      <c r="I734" s="375"/>
      <c r="J734" s="375"/>
    </row>
    <row r="735" spans="1:10" x14ac:dyDescent="0.4">
      <c r="A735" s="375"/>
      <c r="B735" s="375"/>
      <c r="C735" s="375"/>
      <c r="D735" s="375"/>
      <c r="E735" s="375"/>
      <c r="F735" s="375"/>
      <c r="G735" s="375"/>
      <c r="H735" s="375"/>
      <c r="I735" s="375"/>
      <c r="J735" s="375"/>
    </row>
    <row r="736" spans="1:10" x14ac:dyDescent="0.4">
      <c r="A736" s="375"/>
      <c r="B736" s="375"/>
      <c r="C736" s="375"/>
      <c r="D736" s="375"/>
      <c r="E736" s="375"/>
      <c r="F736" s="375"/>
      <c r="G736" s="375"/>
      <c r="H736" s="375"/>
      <c r="I736" s="375"/>
      <c r="J736" s="375"/>
    </row>
    <row r="737" spans="1:10" x14ac:dyDescent="0.4">
      <c r="A737" s="375"/>
      <c r="B737" s="375"/>
      <c r="C737" s="375"/>
      <c r="D737" s="375"/>
      <c r="E737" s="375"/>
      <c r="F737" s="375"/>
      <c r="G737" s="375"/>
      <c r="H737" s="375"/>
      <c r="I737" s="375"/>
      <c r="J737" s="375"/>
    </row>
    <row r="738" spans="1:10" x14ac:dyDescent="0.4">
      <c r="A738" s="375"/>
      <c r="B738" s="375"/>
      <c r="C738" s="375"/>
      <c r="D738" s="375"/>
      <c r="E738" s="375"/>
      <c r="F738" s="375"/>
      <c r="G738" s="375"/>
      <c r="H738" s="375"/>
      <c r="I738" s="375"/>
      <c r="J738" s="375"/>
    </row>
    <row r="739" spans="1:10" x14ac:dyDescent="0.4">
      <c r="A739" s="375"/>
      <c r="B739" s="375"/>
      <c r="C739" s="375"/>
      <c r="D739" s="375"/>
      <c r="E739" s="375"/>
      <c r="F739" s="375"/>
      <c r="G739" s="375"/>
      <c r="H739" s="375"/>
      <c r="I739" s="375"/>
      <c r="J739" s="375"/>
    </row>
    <row r="740" spans="1:10" x14ac:dyDescent="0.4">
      <c r="A740" s="375"/>
      <c r="B740" s="375"/>
      <c r="C740" s="375"/>
      <c r="D740" s="375"/>
      <c r="E740" s="375"/>
      <c r="F740" s="375"/>
      <c r="G740" s="375"/>
      <c r="H740" s="375"/>
      <c r="I740" s="375"/>
      <c r="J740" s="375"/>
    </row>
    <row r="741" spans="1:10" x14ac:dyDescent="0.4">
      <c r="A741" s="375"/>
      <c r="B741" s="375"/>
      <c r="C741" s="375"/>
      <c r="D741" s="375"/>
      <c r="E741" s="375"/>
      <c r="F741" s="375"/>
      <c r="G741" s="375"/>
      <c r="H741" s="375"/>
      <c r="I741" s="375"/>
      <c r="J741" s="375"/>
    </row>
    <row r="742" spans="1:10" x14ac:dyDescent="0.4">
      <c r="A742" s="375"/>
      <c r="B742" s="375"/>
      <c r="C742" s="375"/>
      <c r="D742" s="375"/>
      <c r="E742" s="375"/>
      <c r="F742" s="375"/>
      <c r="G742" s="375"/>
      <c r="H742" s="375"/>
      <c r="I742" s="375"/>
      <c r="J742" s="375"/>
    </row>
    <row r="743" spans="1:10" x14ac:dyDescent="0.4">
      <c r="A743" s="375"/>
      <c r="B743" s="375"/>
      <c r="C743" s="375"/>
      <c r="D743" s="375"/>
      <c r="E743" s="375"/>
      <c r="F743" s="375"/>
      <c r="G743" s="375"/>
      <c r="H743" s="375"/>
      <c r="I743" s="375"/>
      <c r="J743" s="375"/>
    </row>
    <row r="744" spans="1:10" x14ac:dyDescent="0.4">
      <c r="A744" s="375"/>
      <c r="B744" s="375"/>
      <c r="C744" s="375"/>
      <c r="D744" s="375"/>
      <c r="E744" s="375"/>
      <c r="F744" s="375"/>
      <c r="G744" s="375"/>
      <c r="H744" s="375"/>
      <c r="I744" s="375"/>
      <c r="J744" s="375"/>
    </row>
    <row r="745" spans="1:10" x14ac:dyDescent="0.4">
      <c r="A745" s="375"/>
      <c r="B745" s="375"/>
      <c r="C745" s="375"/>
      <c r="D745" s="375"/>
      <c r="E745" s="375"/>
      <c r="F745" s="375"/>
      <c r="G745" s="375"/>
      <c r="H745" s="375"/>
      <c r="I745" s="375"/>
      <c r="J745" s="375"/>
    </row>
    <row r="746" spans="1:10" x14ac:dyDescent="0.4">
      <c r="A746" s="375"/>
      <c r="B746" s="375"/>
      <c r="C746" s="375"/>
      <c r="D746" s="375"/>
      <c r="E746" s="375"/>
      <c r="F746" s="375"/>
      <c r="G746" s="375"/>
      <c r="H746" s="375"/>
      <c r="I746" s="375"/>
      <c r="J746" s="375"/>
    </row>
    <row r="747" spans="1:10" x14ac:dyDescent="0.4">
      <c r="A747" s="375"/>
      <c r="B747" s="375"/>
      <c r="C747" s="375"/>
      <c r="D747" s="375"/>
      <c r="E747" s="375"/>
      <c r="F747" s="375"/>
      <c r="G747" s="375"/>
      <c r="H747" s="375"/>
      <c r="I747" s="375"/>
      <c r="J747" s="375"/>
    </row>
    <row r="748" spans="1:10" x14ac:dyDescent="0.4">
      <c r="A748" s="375"/>
      <c r="B748" s="375"/>
      <c r="C748" s="375"/>
      <c r="D748" s="375"/>
      <c r="E748" s="375"/>
      <c r="F748" s="375"/>
      <c r="G748" s="375"/>
      <c r="H748" s="375"/>
      <c r="I748" s="375"/>
      <c r="J748" s="375"/>
    </row>
    <row r="749" spans="1:10" x14ac:dyDescent="0.4">
      <c r="A749" s="375"/>
      <c r="B749" s="375"/>
      <c r="C749" s="375"/>
      <c r="D749" s="375"/>
      <c r="E749" s="375"/>
      <c r="F749" s="375"/>
      <c r="G749" s="375"/>
      <c r="H749" s="375"/>
      <c r="I749" s="375"/>
      <c r="J749" s="375"/>
    </row>
    <row r="750" spans="1:10" x14ac:dyDescent="0.4">
      <c r="A750" s="375"/>
      <c r="B750" s="375"/>
      <c r="C750" s="375"/>
      <c r="D750" s="375"/>
      <c r="E750" s="375"/>
      <c r="F750" s="375"/>
      <c r="G750" s="375"/>
      <c r="H750" s="375"/>
      <c r="I750" s="375"/>
      <c r="J750" s="375"/>
    </row>
    <row r="751" spans="1:10" x14ac:dyDescent="0.4">
      <c r="A751" s="375"/>
      <c r="B751" s="375"/>
      <c r="C751" s="375"/>
      <c r="D751" s="375"/>
      <c r="E751" s="375"/>
      <c r="F751" s="375"/>
      <c r="G751" s="375"/>
      <c r="H751" s="375"/>
      <c r="I751" s="375"/>
      <c r="J751" s="375"/>
    </row>
    <row r="752" spans="1:10" x14ac:dyDescent="0.4">
      <c r="A752" s="375"/>
      <c r="B752" s="375"/>
      <c r="C752" s="375"/>
      <c r="D752" s="375"/>
      <c r="E752" s="375"/>
      <c r="F752" s="375"/>
      <c r="G752" s="375"/>
      <c r="H752" s="375"/>
      <c r="I752" s="375"/>
      <c r="J752" s="375"/>
    </row>
    <row r="753" spans="1:10" x14ac:dyDescent="0.4">
      <c r="A753" s="375"/>
      <c r="B753" s="375"/>
      <c r="C753" s="375"/>
      <c r="D753" s="375"/>
      <c r="E753" s="375"/>
      <c r="F753" s="375"/>
      <c r="G753" s="375"/>
      <c r="H753" s="375"/>
      <c r="I753" s="375"/>
      <c r="J753" s="375"/>
    </row>
    <row r="754" spans="1:10" x14ac:dyDescent="0.4">
      <c r="A754" s="375"/>
      <c r="B754" s="375"/>
      <c r="C754" s="375"/>
      <c r="D754" s="375"/>
      <c r="E754" s="375"/>
      <c r="F754" s="375"/>
      <c r="G754" s="375"/>
      <c r="H754" s="375"/>
      <c r="I754" s="375"/>
      <c r="J754" s="375"/>
    </row>
    <row r="755" spans="1:10" x14ac:dyDescent="0.4">
      <c r="A755" s="375"/>
      <c r="B755" s="375"/>
      <c r="C755" s="375"/>
      <c r="D755" s="375"/>
      <c r="E755" s="375"/>
      <c r="F755" s="375"/>
      <c r="G755" s="375"/>
      <c r="H755" s="375"/>
      <c r="I755" s="375"/>
      <c r="J755" s="375"/>
    </row>
    <row r="756" spans="1:10" x14ac:dyDescent="0.4">
      <c r="A756" s="375"/>
      <c r="B756" s="375"/>
      <c r="C756" s="375"/>
      <c r="D756" s="375"/>
      <c r="E756" s="375"/>
      <c r="F756" s="375"/>
      <c r="G756" s="375"/>
      <c r="H756" s="375"/>
      <c r="I756" s="375"/>
      <c r="J756" s="375"/>
    </row>
    <row r="757" spans="1:10" x14ac:dyDescent="0.4">
      <c r="A757" s="375"/>
      <c r="B757" s="375"/>
      <c r="C757" s="375"/>
      <c r="D757" s="375"/>
      <c r="E757" s="375"/>
      <c r="F757" s="375"/>
      <c r="G757" s="375"/>
      <c r="H757" s="375"/>
      <c r="I757" s="375"/>
      <c r="J757" s="375"/>
    </row>
    <row r="758" spans="1:10" x14ac:dyDescent="0.4">
      <c r="A758" s="375"/>
      <c r="B758" s="375"/>
      <c r="C758" s="375"/>
      <c r="D758" s="375"/>
      <c r="E758" s="375"/>
      <c r="F758" s="375"/>
      <c r="G758" s="375"/>
      <c r="H758" s="375"/>
      <c r="I758" s="375"/>
      <c r="J758" s="375"/>
    </row>
    <row r="759" spans="1:10" x14ac:dyDescent="0.4">
      <c r="A759" s="375"/>
      <c r="B759" s="375"/>
      <c r="C759" s="375"/>
      <c r="D759" s="375"/>
      <c r="E759" s="375"/>
      <c r="F759" s="375"/>
      <c r="G759" s="375"/>
      <c r="H759" s="375"/>
      <c r="I759" s="375"/>
      <c r="J759" s="375"/>
    </row>
    <row r="760" spans="1:10" x14ac:dyDescent="0.4">
      <c r="A760" s="375"/>
      <c r="B760" s="375"/>
      <c r="C760" s="375"/>
      <c r="D760" s="375"/>
      <c r="E760" s="375"/>
      <c r="F760" s="375"/>
      <c r="G760" s="375"/>
      <c r="H760" s="375"/>
      <c r="I760" s="375"/>
      <c r="J760" s="375"/>
    </row>
    <row r="761" spans="1:10" x14ac:dyDescent="0.4">
      <c r="A761" s="375"/>
      <c r="B761" s="375"/>
      <c r="C761" s="375"/>
      <c r="D761" s="375"/>
      <c r="E761" s="375"/>
      <c r="F761" s="375"/>
      <c r="G761" s="375"/>
      <c r="H761" s="375"/>
      <c r="I761" s="375"/>
      <c r="J761" s="375"/>
    </row>
    <row r="762" spans="1:10" x14ac:dyDescent="0.4">
      <c r="A762" s="375"/>
      <c r="B762" s="375"/>
      <c r="C762" s="375"/>
      <c r="D762" s="375"/>
      <c r="E762" s="375"/>
      <c r="F762" s="375"/>
      <c r="G762" s="375"/>
      <c r="H762" s="375"/>
      <c r="I762" s="375"/>
      <c r="J762" s="375"/>
    </row>
    <row r="763" spans="1:10" x14ac:dyDescent="0.4">
      <c r="A763" s="375"/>
      <c r="B763" s="375"/>
      <c r="C763" s="375"/>
      <c r="D763" s="375"/>
      <c r="E763" s="375"/>
      <c r="F763" s="375"/>
      <c r="G763" s="375"/>
      <c r="H763" s="375"/>
      <c r="I763" s="375"/>
      <c r="J763" s="375"/>
    </row>
    <row r="764" spans="1:10" x14ac:dyDescent="0.4">
      <c r="A764" s="375"/>
      <c r="B764" s="375"/>
      <c r="C764" s="375"/>
      <c r="D764" s="375"/>
      <c r="E764" s="375"/>
      <c r="F764" s="375"/>
      <c r="G764" s="375"/>
      <c r="H764" s="375"/>
      <c r="I764" s="375"/>
      <c r="J764" s="375"/>
    </row>
    <row r="765" spans="1:10" x14ac:dyDescent="0.4">
      <c r="A765" s="375"/>
      <c r="B765" s="375"/>
      <c r="C765" s="375"/>
      <c r="D765" s="375"/>
      <c r="E765" s="375"/>
      <c r="F765" s="375"/>
      <c r="G765" s="375"/>
      <c r="H765" s="375"/>
      <c r="I765" s="375"/>
      <c r="J765" s="375"/>
    </row>
    <row r="766" spans="1:10" x14ac:dyDescent="0.4">
      <c r="A766" s="375"/>
      <c r="B766" s="375"/>
      <c r="C766" s="375"/>
      <c r="D766" s="375"/>
      <c r="E766" s="375"/>
      <c r="F766" s="375"/>
      <c r="G766" s="375"/>
      <c r="H766" s="375"/>
      <c r="I766" s="375"/>
      <c r="J766" s="375"/>
    </row>
    <row r="767" spans="1:10" x14ac:dyDescent="0.4">
      <c r="A767" s="375"/>
      <c r="B767" s="375"/>
      <c r="C767" s="375"/>
      <c r="D767" s="375"/>
      <c r="E767" s="375"/>
      <c r="F767" s="375"/>
      <c r="G767" s="375"/>
      <c r="H767" s="375"/>
      <c r="I767" s="375"/>
      <c r="J767" s="375"/>
    </row>
    <row r="768" spans="1:10" x14ac:dyDescent="0.4">
      <c r="A768" s="375"/>
      <c r="B768" s="375"/>
      <c r="C768" s="375"/>
      <c r="D768" s="375"/>
      <c r="E768" s="375"/>
      <c r="F768" s="375"/>
      <c r="G768" s="375"/>
      <c r="H768" s="375"/>
      <c r="I768" s="375"/>
      <c r="J768" s="375"/>
    </row>
    <row r="769" spans="1:10" x14ac:dyDescent="0.4">
      <c r="A769" s="375"/>
      <c r="B769" s="375"/>
      <c r="C769" s="375"/>
      <c r="D769" s="375"/>
      <c r="E769" s="375"/>
      <c r="F769" s="375"/>
      <c r="G769" s="375"/>
      <c r="H769" s="375"/>
      <c r="I769" s="375"/>
      <c r="J769" s="375"/>
    </row>
    <row r="770" spans="1:10" x14ac:dyDescent="0.4">
      <c r="A770" s="375"/>
      <c r="B770" s="375"/>
      <c r="C770" s="375"/>
      <c r="D770" s="375"/>
      <c r="E770" s="375"/>
      <c r="F770" s="375"/>
      <c r="G770" s="375"/>
      <c r="H770" s="375"/>
      <c r="I770" s="375"/>
      <c r="J770" s="375"/>
    </row>
    <row r="771" spans="1:10" x14ac:dyDescent="0.4">
      <c r="A771" s="375"/>
      <c r="B771" s="375"/>
      <c r="C771" s="375"/>
      <c r="D771" s="375"/>
      <c r="E771" s="375"/>
      <c r="F771" s="375"/>
      <c r="G771" s="375"/>
      <c r="H771" s="375"/>
      <c r="I771" s="375"/>
      <c r="J771" s="375"/>
    </row>
    <row r="772" spans="1:10" x14ac:dyDescent="0.4">
      <c r="A772" s="375"/>
      <c r="B772" s="375"/>
      <c r="C772" s="375"/>
      <c r="D772" s="375"/>
      <c r="E772" s="375"/>
      <c r="F772" s="375"/>
      <c r="G772" s="375"/>
      <c r="H772" s="375"/>
      <c r="I772" s="375"/>
      <c r="J772" s="375"/>
    </row>
    <row r="773" spans="1:10" x14ac:dyDescent="0.4">
      <c r="A773" s="375"/>
      <c r="B773" s="375"/>
      <c r="C773" s="375"/>
      <c r="D773" s="375"/>
      <c r="E773" s="375"/>
      <c r="F773" s="375"/>
      <c r="G773" s="375"/>
      <c r="H773" s="375"/>
      <c r="I773" s="375"/>
      <c r="J773" s="375"/>
    </row>
    <row r="774" spans="1:10" x14ac:dyDescent="0.4">
      <c r="A774" s="375"/>
      <c r="B774" s="375"/>
      <c r="C774" s="375"/>
      <c r="D774" s="375"/>
      <c r="E774" s="375"/>
      <c r="F774" s="375"/>
      <c r="G774" s="375"/>
      <c r="H774" s="375"/>
      <c r="I774" s="375"/>
      <c r="J774" s="375"/>
    </row>
    <row r="775" spans="1:10" x14ac:dyDescent="0.4">
      <c r="A775" s="375"/>
      <c r="B775" s="375"/>
      <c r="C775" s="375"/>
      <c r="D775" s="375"/>
      <c r="E775" s="375"/>
      <c r="F775" s="375"/>
      <c r="G775" s="375"/>
      <c r="H775" s="375"/>
      <c r="I775" s="375"/>
      <c r="J775" s="375"/>
    </row>
    <row r="776" spans="1:10" x14ac:dyDescent="0.4">
      <c r="A776" s="375"/>
      <c r="B776" s="375"/>
      <c r="C776" s="375"/>
      <c r="D776" s="375"/>
      <c r="E776" s="375"/>
      <c r="F776" s="375"/>
      <c r="G776" s="375"/>
      <c r="H776" s="375"/>
      <c r="I776" s="375"/>
      <c r="J776" s="375"/>
    </row>
    <row r="777" spans="1:10" x14ac:dyDescent="0.4">
      <c r="A777" s="375"/>
      <c r="B777" s="375"/>
      <c r="C777" s="375"/>
      <c r="D777" s="375"/>
      <c r="E777" s="375"/>
      <c r="F777" s="375"/>
      <c r="G777" s="375"/>
      <c r="H777" s="375"/>
      <c r="I777" s="375"/>
      <c r="J777" s="375"/>
    </row>
    <row r="778" spans="1:10" x14ac:dyDescent="0.4">
      <c r="A778" s="375"/>
      <c r="B778" s="375"/>
      <c r="C778" s="375"/>
      <c r="D778" s="375"/>
      <c r="E778" s="375"/>
      <c r="F778" s="375"/>
      <c r="G778" s="375"/>
      <c r="H778" s="375"/>
      <c r="I778" s="375"/>
      <c r="J778" s="375"/>
    </row>
    <row r="779" spans="1:10" x14ac:dyDescent="0.4">
      <c r="A779" s="375"/>
      <c r="B779" s="375"/>
      <c r="C779" s="375"/>
      <c r="D779" s="375"/>
      <c r="E779" s="375"/>
      <c r="F779" s="375"/>
      <c r="G779" s="375"/>
      <c r="H779" s="375"/>
      <c r="I779" s="375"/>
      <c r="J779" s="375"/>
    </row>
    <row r="780" spans="1:10" x14ac:dyDescent="0.4">
      <c r="A780" s="375"/>
      <c r="B780" s="375"/>
      <c r="C780" s="375"/>
      <c r="D780" s="375"/>
      <c r="E780" s="375"/>
      <c r="F780" s="375"/>
      <c r="G780" s="375"/>
      <c r="H780" s="375"/>
      <c r="I780" s="375"/>
      <c r="J780" s="375"/>
    </row>
    <row r="781" spans="1:10" x14ac:dyDescent="0.4">
      <c r="A781" s="375"/>
      <c r="B781" s="375"/>
      <c r="C781" s="375"/>
      <c r="D781" s="375"/>
      <c r="E781" s="375"/>
      <c r="F781" s="375"/>
      <c r="G781" s="375"/>
      <c r="H781" s="375"/>
      <c r="I781" s="375"/>
      <c r="J781" s="375"/>
    </row>
    <row r="782" spans="1:10" x14ac:dyDescent="0.4">
      <c r="A782" s="375"/>
      <c r="B782" s="375"/>
      <c r="C782" s="375"/>
      <c r="D782" s="375"/>
      <c r="E782" s="375"/>
      <c r="F782" s="375"/>
      <c r="G782" s="375"/>
      <c r="H782" s="375"/>
      <c r="I782" s="375"/>
      <c r="J782" s="375"/>
    </row>
    <row r="783" spans="1:10" x14ac:dyDescent="0.4">
      <c r="A783" s="375"/>
      <c r="B783" s="375"/>
      <c r="C783" s="375"/>
      <c r="D783" s="375"/>
      <c r="E783" s="375"/>
      <c r="F783" s="375"/>
      <c r="G783" s="375"/>
      <c r="H783" s="375"/>
      <c r="I783" s="375"/>
      <c r="J783" s="375"/>
    </row>
    <row r="784" spans="1:10" x14ac:dyDescent="0.4">
      <c r="A784" s="375"/>
      <c r="B784" s="375"/>
      <c r="C784" s="375"/>
      <c r="D784" s="375"/>
      <c r="E784" s="375"/>
      <c r="F784" s="375"/>
      <c r="G784" s="375"/>
      <c r="H784" s="375"/>
      <c r="I784" s="375"/>
      <c r="J784" s="375"/>
    </row>
    <row r="785" spans="1:10" x14ac:dyDescent="0.4">
      <c r="A785" s="375"/>
      <c r="B785" s="375"/>
      <c r="C785" s="375"/>
      <c r="D785" s="375"/>
      <c r="E785" s="375"/>
      <c r="F785" s="375"/>
      <c r="G785" s="375"/>
      <c r="H785" s="375"/>
      <c r="I785" s="375"/>
      <c r="J785" s="375"/>
    </row>
    <row r="786" spans="1:10" x14ac:dyDescent="0.4">
      <c r="A786" s="375"/>
      <c r="B786" s="375"/>
      <c r="C786" s="375"/>
      <c r="D786" s="375"/>
      <c r="E786" s="375"/>
      <c r="F786" s="375"/>
      <c r="G786" s="375"/>
      <c r="H786" s="375"/>
      <c r="I786" s="375"/>
      <c r="J786" s="375"/>
    </row>
    <row r="787" spans="1:10" x14ac:dyDescent="0.4">
      <c r="A787" s="375"/>
      <c r="B787" s="375"/>
      <c r="C787" s="375"/>
      <c r="D787" s="375"/>
      <c r="E787" s="375"/>
      <c r="F787" s="375"/>
      <c r="G787" s="375"/>
      <c r="H787" s="375"/>
      <c r="I787" s="375"/>
      <c r="J787" s="375"/>
    </row>
    <row r="788" spans="1:10" x14ac:dyDescent="0.4">
      <c r="A788" s="375"/>
      <c r="B788" s="375"/>
      <c r="C788" s="375"/>
      <c r="D788" s="375"/>
      <c r="E788" s="375"/>
      <c r="F788" s="375"/>
      <c r="G788" s="375"/>
      <c r="H788" s="375"/>
      <c r="I788" s="375"/>
      <c r="J788" s="375"/>
    </row>
    <row r="789" spans="1:10" x14ac:dyDescent="0.4">
      <c r="A789" s="375"/>
      <c r="B789" s="375"/>
      <c r="C789" s="375"/>
      <c r="D789" s="375"/>
      <c r="E789" s="375"/>
      <c r="F789" s="375"/>
      <c r="G789" s="375"/>
      <c r="H789" s="375"/>
      <c r="I789" s="375"/>
      <c r="J789" s="375"/>
    </row>
    <row r="790" spans="1:10" x14ac:dyDescent="0.4">
      <c r="A790" s="375"/>
      <c r="B790" s="375"/>
      <c r="C790" s="375"/>
      <c r="D790" s="375"/>
      <c r="E790" s="375"/>
      <c r="F790" s="375"/>
      <c r="G790" s="375"/>
      <c r="H790" s="375"/>
      <c r="I790" s="375"/>
      <c r="J790" s="375"/>
    </row>
    <row r="791" spans="1:10" x14ac:dyDescent="0.4">
      <c r="A791" s="375"/>
      <c r="B791" s="375"/>
      <c r="C791" s="375"/>
      <c r="D791" s="375"/>
      <c r="E791" s="375"/>
      <c r="F791" s="375"/>
      <c r="G791" s="375"/>
      <c r="H791" s="375"/>
      <c r="I791" s="375"/>
      <c r="J791" s="375"/>
    </row>
    <row r="792" spans="1:10" x14ac:dyDescent="0.4">
      <c r="A792" s="375"/>
      <c r="B792" s="375"/>
      <c r="C792" s="375"/>
      <c r="D792" s="375"/>
      <c r="E792" s="375"/>
      <c r="F792" s="375"/>
      <c r="G792" s="375"/>
      <c r="H792" s="375"/>
      <c r="I792" s="375"/>
      <c r="J792" s="375"/>
    </row>
    <row r="793" spans="1:10" x14ac:dyDescent="0.4">
      <c r="A793" s="375"/>
      <c r="B793" s="375"/>
      <c r="C793" s="375"/>
      <c r="D793" s="375"/>
      <c r="E793" s="375"/>
      <c r="F793" s="375"/>
      <c r="G793" s="375"/>
      <c r="H793" s="375"/>
      <c r="I793" s="375"/>
      <c r="J793" s="375"/>
    </row>
    <row r="794" spans="1:10" x14ac:dyDescent="0.4">
      <c r="A794" s="375"/>
      <c r="B794" s="375"/>
      <c r="C794" s="375"/>
      <c r="D794" s="375"/>
      <c r="E794" s="375"/>
      <c r="F794" s="375"/>
      <c r="G794" s="375"/>
      <c r="H794" s="375"/>
      <c r="I794" s="375"/>
      <c r="J794" s="375"/>
    </row>
    <row r="795" spans="1:10" x14ac:dyDescent="0.4">
      <c r="A795" s="375"/>
      <c r="B795" s="375"/>
      <c r="C795" s="375"/>
      <c r="D795" s="375"/>
      <c r="E795" s="375"/>
      <c r="F795" s="375"/>
      <c r="G795" s="375"/>
      <c r="H795" s="375"/>
      <c r="I795" s="375"/>
      <c r="J795" s="375"/>
    </row>
    <row r="796" spans="1:10" x14ac:dyDescent="0.4">
      <c r="A796" s="375"/>
      <c r="B796" s="375"/>
      <c r="C796" s="375"/>
      <c r="D796" s="375"/>
      <c r="E796" s="375"/>
      <c r="F796" s="375"/>
      <c r="G796" s="375"/>
      <c r="H796" s="375"/>
      <c r="I796" s="375"/>
      <c r="J796" s="375"/>
    </row>
    <row r="797" spans="1:10" x14ac:dyDescent="0.4">
      <c r="A797" s="375"/>
      <c r="B797" s="375"/>
      <c r="C797" s="375"/>
      <c r="D797" s="375"/>
      <c r="E797" s="375"/>
      <c r="F797" s="375"/>
      <c r="G797" s="375"/>
      <c r="H797" s="375"/>
      <c r="I797" s="375"/>
      <c r="J797" s="375"/>
    </row>
    <row r="798" spans="1:10" x14ac:dyDescent="0.4">
      <c r="A798" s="375"/>
      <c r="B798" s="375"/>
      <c r="C798" s="375"/>
      <c r="D798" s="375"/>
      <c r="E798" s="375"/>
      <c r="F798" s="375"/>
      <c r="G798" s="375"/>
      <c r="H798" s="375"/>
      <c r="I798" s="375"/>
      <c r="J798" s="375"/>
    </row>
    <row r="799" spans="1:10" x14ac:dyDescent="0.4">
      <c r="A799" s="375"/>
      <c r="B799" s="375"/>
      <c r="C799" s="375"/>
      <c r="D799" s="375"/>
      <c r="E799" s="375"/>
      <c r="F799" s="375"/>
      <c r="G799" s="375"/>
      <c r="H799" s="375"/>
      <c r="I799" s="375"/>
      <c r="J799" s="375"/>
    </row>
    <row r="800" spans="1:10" x14ac:dyDescent="0.4">
      <c r="A800" s="375"/>
      <c r="B800" s="375"/>
      <c r="C800" s="375"/>
      <c r="D800" s="375"/>
      <c r="E800" s="375"/>
      <c r="F800" s="375"/>
      <c r="G800" s="375"/>
      <c r="H800" s="375"/>
      <c r="I800" s="375"/>
      <c r="J800" s="375"/>
    </row>
    <row r="801" spans="1:10" x14ac:dyDescent="0.4">
      <c r="A801" s="375"/>
      <c r="B801" s="375"/>
      <c r="C801" s="375"/>
      <c r="D801" s="375"/>
      <c r="E801" s="375"/>
      <c r="F801" s="375"/>
      <c r="G801" s="375"/>
      <c r="H801" s="375"/>
      <c r="I801" s="375"/>
      <c r="J801" s="375"/>
    </row>
    <row r="802" spans="1:10" x14ac:dyDescent="0.4">
      <c r="A802" s="375"/>
      <c r="B802" s="375"/>
      <c r="C802" s="375"/>
      <c r="D802" s="375"/>
      <c r="E802" s="375"/>
      <c r="F802" s="375"/>
      <c r="G802" s="375"/>
      <c r="H802" s="375"/>
      <c r="I802" s="375"/>
      <c r="J802" s="375"/>
    </row>
    <row r="803" spans="1:10" x14ac:dyDescent="0.4">
      <c r="A803" s="375"/>
      <c r="B803" s="375"/>
      <c r="C803" s="375"/>
      <c r="D803" s="375"/>
      <c r="E803" s="375"/>
      <c r="F803" s="375"/>
      <c r="G803" s="375"/>
      <c r="H803" s="375"/>
      <c r="I803" s="375"/>
      <c r="J803" s="375"/>
    </row>
    <row r="804" spans="1:10" x14ac:dyDescent="0.4">
      <c r="A804" s="375"/>
      <c r="B804" s="375"/>
      <c r="C804" s="375"/>
      <c r="D804" s="375"/>
      <c r="E804" s="375"/>
      <c r="F804" s="375"/>
      <c r="G804" s="375"/>
      <c r="H804" s="375"/>
      <c r="I804" s="375"/>
      <c r="J804" s="375"/>
    </row>
    <row r="805" spans="1:10" x14ac:dyDescent="0.4">
      <c r="A805" s="375"/>
      <c r="B805" s="375"/>
      <c r="C805" s="375"/>
      <c r="D805" s="375"/>
      <c r="E805" s="375"/>
      <c r="F805" s="375"/>
      <c r="G805" s="375"/>
      <c r="H805" s="375"/>
      <c r="I805" s="375"/>
      <c r="J805" s="375"/>
    </row>
    <row r="806" spans="1:10" x14ac:dyDescent="0.4">
      <c r="A806" s="375"/>
      <c r="B806" s="375"/>
      <c r="C806" s="375"/>
      <c r="D806" s="375"/>
      <c r="E806" s="375"/>
      <c r="F806" s="375"/>
      <c r="G806" s="375"/>
      <c r="H806" s="375"/>
      <c r="I806" s="375"/>
      <c r="J806" s="375"/>
    </row>
    <row r="807" spans="1:10" x14ac:dyDescent="0.4">
      <c r="A807" s="375"/>
      <c r="B807" s="375"/>
      <c r="C807" s="375"/>
      <c r="D807" s="375"/>
      <c r="E807" s="375"/>
      <c r="F807" s="375"/>
      <c r="G807" s="375"/>
      <c r="H807" s="375"/>
      <c r="I807" s="375"/>
      <c r="J807" s="375"/>
    </row>
    <row r="808" spans="1:10" x14ac:dyDescent="0.4">
      <c r="A808" s="375"/>
      <c r="B808" s="375"/>
      <c r="C808" s="375"/>
      <c r="D808" s="375"/>
      <c r="E808" s="375"/>
      <c r="F808" s="375"/>
      <c r="G808" s="375"/>
      <c r="H808" s="375"/>
      <c r="I808" s="375"/>
      <c r="J808" s="375"/>
    </row>
    <row r="809" spans="1:10" x14ac:dyDescent="0.4">
      <c r="A809" s="375"/>
      <c r="B809" s="375"/>
      <c r="C809" s="375"/>
      <c r="D809" s="375"/>
      <c r="E809" s="375"/>
      <c r="F809" s="375"/>
      <c r="G809" s="375"/>
      <c r="H809" s="375"/>
      <c r="I809" s="375"/>
      <c r="J809" s="375"/>
    </row>
    <row r="810" spans="1:10" x14ac:dyDescent="0.4">
      <c r="A810" s="375"/>
      <c r="B810" s="375"/>
      <c r="C810" s="375"/>
      <c r="D810" s="375"/>
      <c r="E810" s="375"/>
      <c r="F810" s="375"/>
      <c r="G810" s="375"/>
      <c r="H810" s="375"/>
      <c r="I810" s="375"/>
      <c r="J810" s="375"/>
    </row>
    <row r="811" spans="1:10" x14ac:dyDescent="0.4">
      <c r="A811" s="375"/>
      <c r="B811" s="375"/>
      <c r="C811" s="375"/>
      <c r="D811" s="375"/>
      <c r="E811" s="375"/>
      <c r="F811" s="375"/>
      <c r="G811" s="375"/>
      <c r="H811" s="375"/>
      <c r="I811" s="375"/>
      <c r="J811" s="375"/>
    </row>
    <row r="812" spans="1:10" x14ac:dyDescent="0.4">
      <c r="A812" s="375"/>
      <c r="B812" s="375"/>
      <c r="C812" s="375"/>
      <c r="D812" s="375"/>
      <c r="E812" s="375"/>
      <c r="F812" s="375"/>
      <c r="G812" s="375"/>
      <c r="H812" s="375"/>
      <c r="I812" s="375"/>
      <c r="J812" s="375"/>
    </row>
    <row r="813" spans="1:10" x14ac:dyDescent="0.4">
      <c r="A813" s="375"/>
      <c r="B813" s="375"/>
      <c r="C813" s="375"/>
      <c r="D813" s="375"/>
      <c r="E813" s="375"/>
      <c r="F813" s="375"/>
      <c r="G813" s="375"/>
      <c r="H813" s="375"/>
      <c r="I813" s="375"/>
      <c r="J813" s="375"/>
    </row>
    <row r="814" spans="1:10" x14ac:dyDescent="0.4">
      <c r="A814" s="410"/>
      <c r="B814" s="381"/>
      <c r="C814" s="381"/>
      <c r="D814" s="381"/>
      <c r="E814" s="381"/>
      <c r="F814" s="381"/>
      <c r="G814" s="381"/>
      <c r="H814" s="381"/>
      <c r="I814" s="381"/>
      <c r="J814" s="381"/>
    </row>
    <row r="815" spans="1:10" x14ac:dyDescent="0.4">
      <c r="A815" s="428"/>
      <c r="B815" s="375"/>
      <c r="C815" s="375"/>
      <c r="D815" s="375"/>
      <c r="E815" s="375"/>
      <c r="F815" s="375"/>
      <c r="G815" s="375"/>
      <c r="H815" s="375"/>
      <c r="I815" s="375"/>
      <c r="J815" s="375"/>
    </row>
    <row r="816" spans="1:10" x14ac:dyDescent="0.4">
      <c r="A816" s="428"/>
      <c r="B816" s="375"/>
      <c r="C816" s="375"/>
      <c r="D816" s="375"/>
      <c r="E816" s="375"/>
      <c r="F816" s="375"/>
      <c r="G816" s="375"/>
      <c r="H816" s="375"/>
      <c r="I816" s="375"/>
      <c r="J816" s="375"/>
    </row>
    <row r="817" spans="1:10" x14ac:dyDescent="0.4">
      <c r="A817" s="428"/>
      <c r="B817" s="375"/>
      <c r="C817" s="375"/>
      <c r="D817" s="375"/>
      <c r="E817" s="375"/>
      <c r="F817" s="375"/>
      <c r="G817" s="375"/>
      <c r="H817" s="375"/>
      <c r="I817" s="375"/>
      <c r="J817" s="375"/>
    </row>
    <row r="818" spans="1:10" x14ac:dyDescent="0.4">
      <c r="A818" s="428"/>
      <c r="B818" s="375"/>
      <c r="C818" s="375"/>
      <c r="D818" s="375"/>
      <c r="E818" s="375"/>
      <c r="F818" s="375"/>
      <c r="G818" s="375"/>
      <c r="H818" s="375"/>
      <c r="I818" s="375"/>
      <c r="J818" s="375"/>
    </row>
    <row r="819" spans="1:10" x14ac:dyDescent="0.4">
      <c r="A819" s="428"/>
      <c r="B819" s="375"/>
      <c r="C819" s="375"/>
      <c r="D819" s="375"/>
      <c r="E819" s="375"/>
      <c r="F819" s="375"/>
      <c r="G819" s="375"/>
      <c r="H819" s="375"/>
      <c r="I819" s="375"/>
      <c r="J819" s="375"/>
    </row>
    <row r="820" spans="1:10" x14ac:dyDescent="0.4">
      <c r="A820" s="428"/>
      <c r="B820" s="375"/>
      <c r="C820" s="375"/>
      <c r="D820" s="375"/>
      <c r="E820" s="375"/>
      <c r="F820" s="375"/>
      <c r="G820" s="375"/>
      <c r="H820" s="375"/>
      <c r="I820" s="375"/>
      <c r="J820" s="375"/>
    </row>
    <row r="821" spans="1:10" x14ac:dyDescent="0.4">
      <c r="A821" s="428"/>
      <c r="B821" s="375"/>
      <c r="C821" s="375"/>
      <c r="D821" s="375"/>
      <c r="E821" s="375"/>
      <c r="F821" s="375"/>
      <c r="G821" s="375"/>
      <c r="H821" s="375"/>
      <c r="I821" s="375"/>
      <c r="J821" s="375"/>
    </row>
    <row r="822" spans="1:10" x14ac:dyDescent="0.4">
      <c r="A822" s="428"/>
      <c r="B822" s="375"/>
      <c r="C822" s="375"/>
      <c r="D822" s="375"/>
      <c r="E822" s="375"/>
      <c r="F822" s="375"/>
      <c r="G822" s="375"/>
      <c r="H822" s="375"/>
      <c r="I822" s="375"/>
      <c r="J822" s="375"/>
    </row>
    <row r="823" spans="1:10" x14ac:dyDescent="0.4">
      <c r="A823" s="428"/>
      <c r="B823" s="375"/>
      <c r="C823" s="375"/>
      <c r="D823" s="375"/>
      <c r="E823" s="375"/>
      <c r="F823" s="375"/>
      <c r="G823" s="375"/>
      <c r="H823" s="375"/>
      <c r="I823" s="375"/>
      <c r="J823" s="375"/>
    </row>
    <row r="824" spans="1:10" x14ac:dyDescent="0.4">
      <c r="A824" s="428"/>
      <c r="B824" s="375"/>
      <c r="C824" s="375"/>
      <c r="D824" s="375"/>
      <c r="E824" s="375"/>
      <c r="F824" s="375"/>
      <c r="G824" s="375"/>
      <c r="H824" s="375"/>
      <c r="I824" s="375"/>
      <c r="J824" s="375"/>
    </row>
    <row r="825" spans="1:10" x14ac:dyDescent="0.4">
      <c r="A825" s="428"/>
      <c r="B825" s="375"/>
      <c r="C825" s="375"/>
      <c r="D825" s="375"/>
      <c r="E825" s="375"/>
      <c r="F825" s="375"/>
      <c r="G825" s="375"/>
      <c r="H825" s="375"/>
      <c r="I825" s="375"/>
      <c r="J825" s="375"/>
    </row>
    <row r="826" spans="1:10" x14ac:dyDescent="0.4">
      <c r="A826" s="430"/>
      <c r="B826" s="832"/>
      <c r="C826" s="832"/>
      <c r="D826" s="832"/>
      <c r="E826" s="832"/>
      <c r="F826" s="832"/>
      <c r="G826" s="832"/>
      <c r="H826" s="832"/>
      <c r="I826" s="832"/>
      <c r="J826" s="832"/>
    </row>
    <row r="827" spans="1:10" x14ac:dyDescent="0.4">
      <c r="A827" s="375"/>
      <c r="B827" s="375"/>
      <c r="C827" s="375"/>
      <c r="D827" s="375"/>
      <c r="E827" s="375"/>
      <c r="F827" s="375"/>
      <c r="G827" s="375"/>
      <c r="H827" s="375"/>
      <c r="I827" s="375"/>
      <c r="J827" s="375"/>
    </row>
    <row r="828" spans="1:10" x14ac:dyDescent="0.4">
      <c r="A828" s="375"/>
      <c r="B828" s="375"/>
      <c r="C828" s="375"/>
      <c r="D828" s="375"/>
      <c r="E828" s="375"/>
      <c r="F828" s="375"/>
      <c r="G828" s="375"/>
      <c r="H828" s="375"/>
      <c r="I828" s="375"/>
      <c r="J828" s="375"/>
    </row>
    <row r="829" spans="1:10" x14ac:dyDescent="0.4">
      <c r="A829" s="375"/>
      <c r="B829" s="375"/>
      <c r="C829" s="375"/>
      <c r="D829" s="375"/>
      <c r="E829" s="375"/>
      <c r="F829" s="375"/>
      <c r="G829" s="375"/>
      <c r="H829" s="375"/>
      <c r="I829" s="375"/>
      <c r="J829" s="375"/>
    </row>
    <row r="830" spans="1:10" x14ac:dyDescent="0.4">
      <c r="A830" s="375"/>
      <c r="B830" s="375"/>
      <c r="C830" s="375"/>
      <c r="D830" s="375"/>
      <c r="E830" s="375"/>
      <c r="F830" s="375"/>
      <c r="G830" s="375"/>
      <c r="H830" s="375"/>
      <c r="I830" s="375"/>
      <c r="J830" s="375"/>
    </row>
    <row r="831" spans="1:10" x14ac:dyDescent="0.4">
      <c r="A831" s="375"/>
      <c r="B831" s="375"/>
      <c r="C831" s="375"/>
      <c r="D831" s="375"/>
      <c r="E831" s="375"/>
      <c r="F831" s="375"/>
      <c r="G831" s="375"/>
      <c r="H831" s="375"/>
      <c r="I831" s="375"/>
      <c r="J831" s="375"/>
    </row>
    <row r="832" spans="1:10" x14ac:dyDescent="0.4">
      <c r="A832" s="375"/>
      <c r="B832" s="375"/>
      <c r="C832" s="375"/>
      <c r="D832" s="375"/>
      <c r="E832" s="375"/>
      <c r="F832" s="375"/>
      <c r="G832" s="375"/>
      <c r="H832" s="375"/>
      <c r="I832" s="375"/>
      <c r="J832" s="375"/>
    </row>
    <row r="833" spans="1:10" x14ac:dyDescent="0.4">
      <c r="A833" s="375"/>
      <c r="B833" s="375"/>
      <c r="C833" s="375"/>
      <c r="D833" s="375"/>
      <c r="E833" s="375"/>
      <c r="F833" s="375"/>
      <c r="G833" s="375"/>
      <c r="H833" s="375"/>
      <c r="I833" s="375"/>
      <c r="J833" s="375"/>
    </row>
    <row r="834" spans="1:10" x14ac:dyDescent="0.4">
      <c r="A834" s="375"/>
      <c r="B834" s="375"/>
      <c r="C834" s="375"/>
      <c r="D834" s="375"/>
      <c r="E834" s="375"/>
      <c r="F834" s="375"/>
      <c r="G834" s="375"/>
      <c r="H834" s="375"/>
      <c r="I834" s="375"/>
      <c r="J834" s="375"/>
    </row>
    <row r="835" spans="1:10" x14ac:dyDescent="0.4">
      <c r="A835" s="375"/>
      <c r="B835" s="375"/>
      <c r="C835" s="375"/>
      <c r="D835" s="375"/>
      <c r="E835" s="375"/>
      <c r="F835" s="375"/>
      <c r="G835" s="375"/>
      <c r="H835" s="375"/>
      <c r="I835" s="375"/>
      <c r="J835" s="375"/>
    </row>
    <row r="836" spans="1:10" x14ac:dyDescent="0.4">
      <c r="A836" s="375"/>
      <c r="B836" s="375"/>
      <c r="C836" s="375"/>
      <c r="D836" s="375"/>
      <c r="E836" s="375"/>
      <c r="F836" s="375"/>
      <c r="G836" s="375"/>
      <c r="H836" s="375"/>
      <c r="I836" s="375"/>
      <c r="J836" s="375"/>
    </row>
    <row r="837" spans="1:10" x14ac:dyDescent="0.4">
      <c r="A837" s="375"/>
      <c r="B837" s="375"/>
      <c r="C837" s="375"/>
      <c r="D837" s="375"/>
      <c r="E837" s="375"/>
      <c r="F837" s="375"/>
      <c r="G837" s="375"/>
      <c r="H837" s="375"/>
      <c r="I837" s="375"/>
      <c r="J837" s="375"/>
    </row>
    <row r="838" spans="1:10" x14ac:dyDescent="0.4">
      <c r="A838" s="375"/>
      <c r="B838" s="375"/>
      <c r="C838" s="375"/>
      <c r="D838" s="375"/>
      <c r="E838" s="375"/>
      <c r="F838" s="375"/>
      <c r="G838" s="375"/>
      <c r="H838" s="375"/>
      <c r="I838" s="375"/>
      <c r="J838" s="375"/>
    </row>
    <row r="839" spans="1:10" x14ac:dyDescent="0.4">
      <c r="A839" s="375"/>
      <c r="B839" s="375"/>
      <c r="C839" s="375"/>
      <c r="D839" s="375"/>
      <c r="E839" s="375"/>
      <c r="F839" s="375"/>
      <c r="G839" s="375"/>
      <c r="H839" s="375"/>
      <c r="I839" s="375"/>
      <c r="J839" s="375"/>
    </row>
    <row r="840" spans="1:10" x14ac:dyDescent="0.4">
      <c r="A840" s="375"/>
      <c r="B840" s="375"/>
      <c r="C840" s="375"/>
      <c r="D840" s="375"/>
      <c r="E840" s="375"/>
      <c r="F840" s="375"/>
      <c r="G840" s="375"/>
      <c r="H840" s="375"/>
      <c r="I840" s="375"/>
      <c r="J840" s="375"/>
    </row>
    <row r="841" spans="1:10" x14ac:dyDescent="0.4">
      <c r="A841" s="375"/>
      <c r="B841" s="375"/>
      <c r="C841" s="375"/>
      <c r="D841" s="375"/>
      <c r="E841" s="375"/>
      <c r="F841" s="375"/>
      <c r="G841" s="375"/>
      <c r="H841" s="375"/>
      <c r="I841" s="375"/>
      <c r="J841" s="375"/>
    </row>
    <row r="842" spans="1:10" x14ac:dyDescent="0.4">
      <c r="A842" s="375"/>
      <c r="B842" s="375"/>
      <c r="C842" s="375"/>
      <c r="D842" s="375"/>
      <c r="E842" s="375"/>
      <c r="F842" s="375"/>
      <c r="G842" s="375"/>
      <c r="H842" s="375"/>
      <c r="I842" s="375"/>
      <c r="J842" s="375"/>
    </row>
    <row r="843" spans="1:10" x14ac:dyDescent="0.4">
      <c r="A843" s="375"/>
      <c r="B843" s="375"/>
      <c r="C843" s="375"/>
      <c r="D843" s="375"/>
      <c r="E843" s="375"/>
      <c r="F843" s="375"/>
      <c r="G843" s="375"/>
      <c r="H843" s="375"/>
      <c r="I843" s="375"/>
      <c r="J843" s="375"/>
    </row>
    <row r="844" spans="1:10" x14ac:dyDescent="0.4">
      <c r="A844" s="375"/>
      <c r="B844" s="375"/>
      <c r="C844" s="375"/>
      <c r="D844" s="375"/>
      <c r="E844" s="375"/>
      <c r="F844" s="375"/>
      <c r="G844" s="375"/>
      <c r="H844" s="375"/>
      <c r="I844" s="375"/>
      <c r="J844" s="375"/>
    </row>
    <row r="845" spans="1:10" x14ac:dyDescent="0.4">
      <c r="A845" s="375"/>
      <c r="B845" s="375"/>
      <c r="C845" s="375"/>
      <c r="D845" s="375"/>
      <c r="E845" s="375"/>
      <c r="F845" s="375"/>
      <c r="G845" s="375"/>
      <c r="H845" s="375"/>
      <c r="I845" s="375"/>
      <c r="J845" s="375"/>
    </row>
    <row r="846" spans="1:10" x14ac:dyDescent="0.4">
      <c r="A846" s="375"/>
      <c r="B846" s="375"/>
      <c r="C846" s="375"/>
      <c r="D846" s="375"/>
      <c r="E846" s="375"/>
      <c r="F846" s="375"/>
      <c r="G846" s="375"/>
      <c r="H846" s="375"/>
      <c r="I846" s="375"/>
      <c r="J846" s="375"/>
    </row>
    <row r="847" spans="1:10" x14ac:dyDescent="0.4">
      <c r="A847" s="375"/>
      <c r="B847" s="375"/>
      <c r="C847" s="375"/>
      <c r="D847" s="375"/>
      <c r="E847" s="375"/>
      <c r="F847" s="375"/>
      <c r="G847" s="375"/>
      <c r="H847" s="375"/>
      <c r="I847" s="375"/>
      <c r="J847" s="375"/>
    </row>
    <row r="848" spans="1:10" x14ac:dyDescent="0.4">
      <c r="A848" s="375"/>
      <c r="B848" s="375"/>
      <c r="C848" s="375"/>
      <c r="D848" s="375"/>
      <c r="E848" s="375"/>
      <c r="F848" s="375"/>
      <c r="G848" s="375"/>
      <c r="H848" s="375"/>
      <c r="I848" s="375"/>
      <c r="J848" s="375"/>
    </row>
    <row r="849" spans="1:10" x14ac:dyDescent="0.4">
      <c r="A849" s="375"/>
      <c r="B849" s="375"/>
      <c r="C849" s="375"/>
      <c r="D849" s="375"/>
      <c r="E849" s="375"/>
      <c r="F849" s="375"/>
      <c r="G849" s="375"/>
      <c r="H849" s="375"/>
      <c r="I849" s="375"/>
      <c r="J849" s="375"/>
    </row>
    <row r="850" spans="1:10" x14ac:dyDescent="0.4">
      <c r="A850" s="375"/>
      <c r="B850" s="375"/>
      <c r="C850" s="375"/>
      <c r="D850" s="375"/>
      <c r="E850" s="375"/>
      <c r="F850" s="375"/>
      <c r="G850" s="375"/>
      <c r="H850" s="375"/>
      <c r="I850" s="375"/>
      <c r="J850" s="375"/>
    </row>
    <row r="851" spans="1:10" x14ac:dyDescent="0.4">
      <c r="A851" s="375"/>
      <c r="B851" s="375"/>
      <c r="C851" s="375"/>
      <c r="D851" s="375"/>
      <c r="E851" s="375"/>
      <c r="F851" s="375"/>
      <c r="G851" s="375"/>
      <c r="H851" s="375"/>
      <c r="I851" s="375"/>
      <c r="J851" s="375"/>
    </row>
    <row r="852" spans="1:10" x14ac:dyDescent="0.4">
      <c r="A852" s="375"/>
      <c r="B852" s="375"/>
      <c r="C852" s="375"/>
      <c r="D852" s="375"/>
      <c r="E852" s="375"/>
      <c r="F852" s="375"/>
      <c r="G852" s="375"/>
      <c r="H852" s="375"/>
      <c r="I852" s="375"/>
      <c r="J852" s="375"/>
    </row>
    <row r="853" spans="1:10" x14ac:dyDescent="0.4">
      <c r="A853" s="375"/>
      <c r="B853" s="375"/>
      <c r="C853" s="375"/>
      <c r="D853" s="375"/>
      <c r="E853" s="375"/>
      <c r="F853" s="375"/>
      <c r="G853" s="375"/>
      <c r="H853" s="375"/>
      <c r="I853" s="375"/>
      <c r="J853" s="375"/>
    </row>
    <row r="854" spans="1:10" x14ac:dyDescent="0.4">
      <c r="A854" s="375"/>
      <c r="B854" s="375"/>
      <c r="C854" s="375"/>
      <c r="D854" s="375"/>
      <c r="E854" s="375"/>
      <c r="F854" s="375"/>
      <c r="G854" s="375"/>
      <c r="H854" s="375"/>
      <c r="I854" s="375"/>
      <c r="J854" s="375"/>
    </row>
    <row r="855" spans="1:10" x14ac:dyDescent="0.4">
      <c r="A855" s="375"/>
      <c r="B855" s="375"/>
      <c r="C855" s="375"/>
      <c r="D855" s="375"/>
      <c r="E855" s="375"/>
      <c r="F855" s="375"/>
      <c r="G855" s="375"/>
      <c r="H855" s="375"/>
      <c r="I855" s="375"/>
      <c r="J855" s="375"/>
    </row>
    <row r="856" spans="1:10" x14ac:dyDescent="0.4">
      <c r="A856" s="375"/>
      <c r="B856" s="375"/>
      <c r="C856" s="375"/>
      <c r="D856" s="375"/>
      <c r="E856" s="375"/>
      <c r="F856" s="375"/>
      <c r="G856" s="375"/>
      <c r="H856" s="375"/>
      <c r="I856" s="375"/>
      <c r="J856" s="375"/>
    </row>
    <row r="857" spans="1:10" x14ac:dyDescent="0.4">
      <c r="A857" s="375"/>
      <c r="B857" s="375"/>
      <c r="C857" s="375"/>
      <c r="D857" s="375"/>
      <c r="E857" s="375"/>
      <c r="F857" s="375"/>
      <c r="G857" s="375"/>
      <c r="H857" s="375"/>
      <c r="I857" s="375"/>
      <c r="J857" s="375"/>
    </row>
    <row r="858" spans="1:10" x14ac:dyDescent="0.4">
      <c r="A858" s="375"/>
      <c r="B858" s="375"/>
      <c r="C858" s="375"/>
      <c r="D858" s="375"/>
      <c r="E858" s="375"/>
      <c r="F858" s="375"/>
      <c r="G858" s="375"/>
      <c r="H858" s="375"/>
      <c r="I858" s="375"/>
      <c r="J858" s="375"/>
    </row>
    <row r="859" spans="1:10" x14ac:dyDescent="0.4">
      <c r="A859" s="375"/>
      <c r="B859" s="375"/>
      <c r="C859" s="375"/>
      <c r="D859" s="375"/>
      <c r="E859" s="375"/>
      <c r="F859" s="375"/>
      <c r="G859" s="375"/>
      <c r="H859" s="375"/>
      <c r="I859" s="375"/>
      <c r="J859" s="375"/>
    </row>
    <row r="860" spans="1:10" x14ac:dyDescent="0.4">
      <c r="A860" s="375"/>
      <c r="B860" s="375"/>
      <c r="C860" s="375"/>
      <c r="D860" s="375"/>
      <c r="E860" s="375"/>
      <c r="F860" s="375"/>
      <c r="G860" s="375"/>
      <c r="H860" s="375"/>
      <c r="I860" s="375"/>
      <c r="J860" s="375"/>
    </row>
    <row r="861" spans="1:10" x14ac:dyDescent="0.4">
      <c r="A861" s="375"/>
      <c r="B861" s="375"/>
      <c r="C861" s="375"/>
      <c r="D861" s="375"/>
      <c r="E861" s="375"/>
      <c r="F861" s="375"/>
      <c r="G861" s="375"/>
      <c r="H861" s="375"/>
      <c r="I861" s="375"/>
      <c r="J861" s="375"/>
    </row>
    <row r="862" spans="1:10" x14ac:dyDescent="0.4">
      <c r="A862" s="375"/>
      <c r="B862" s="375"/>
      <c r="C862" s="375"/>
      <c r="D862" s="375"/>
      <c r="E862" s="375"/>
      <c r="F862" s="375"/>
      <c r="G862" s="375"/>
      <c r="H862" s="375"/>
      <c r="I862" s="375"/>
      <c r="J862" s="375"/>
    </row>
    <row r="863" spans="1:10" x14ac:dyDescent="0.4">
      <c r="A863" s="375"/>
      <c r="B863" s="375"/>
      <c r="C863" s="375"/>
      <c r="D863" s="375"/>
      <c r="E863" s="375"/>
      <c r="F863" s="375"/>
      <c r="G863" s="375"/>
      <c r="H863" s="375"/>
      <c r="I863" s="375"/>
      <c r="J863" s="375"/>
    </row>
    <row r="864" spans="1:10" x14ac:dyDescent="0.4">
      <c r="A864" s="375"/>
      <c r="B864" s="375"/>
      <c r="C864" s="375"/>
      <c r="D864" s="375"/>
      <c r="E864" s="375"/>
      <c r="F864" s="375"/>
      <c r="G864" s="375"/>
      <c r="H864" s="375"/>
      <c r="I864" s="375"/>
      <c r="J864" s="375"/>
    </row>
    <row r="865" spans="1:10" x14ac:dyDescent="0.4">
      <c r="A865" s="375"/>
      <c r="B865" s="375"/>
      <c r="C865" s="375"/>
      <c r="D865" s="375"/>
      <c r="E865" s="375"/>
      <c r="F865" s="375"/>
      <c r="G865" s="375"/>
      <c r="H865" s="375"/>
      <c r="I865" s="375"/>
      <c r="J865" s="375"/>
    </row>
    <row r="866" spans="1:10" x14ac:dyDescent="0.4">
      <c r="A866" s="375"/>
      <c r="B866" s="375"/>
      <c r="C866" s="375"/>
      <c r="D866" s="375"/>
      <c r="E866" s="375"/>
      <c r="F866" s="375"/>
      <c r="G866" s="375"/>
      <c r="H866" s="375"/>
      <c r="I866" s="375"/>
      <c r="J866" s="375"/>
    </row>
    <row r="867" spans="1:10" x14ac:dyDescent="0.4">
      <c r="A867" s="375"/>
      <c r="B867" s="375"/>
      <c r="C867" s="375"/>
      <c r="D867" s="375"/>
      <c r="E867" s="375"/>
      <c r="F867" s="375"/>
      <c r="G867" s="375"/>
      <c r="H867" s="375"/>
      <c r="I867" s="375"/>
      <c r="J867" s="375"/>
    </row>
    <row r="868" spans="1:10" x14ac:dyDescent="0.4">
      <c r="A868" s="375"/>
      <c r="B868" s="375"/>
      <c r="C868" s="375"/>
      <c r="D868" s="375"/>
      <c r="E868" s="375"/>
      <c r="F868" s="375"/>
      <c r="G868" s="375"/>
      <c r="H868" s="375"/>
      <c r="I868" s="375"/>
      <c r="J868" s="375"/>
    </row>
    <row r="869" spans="1:10" x14ac:dyDescent="0.4">
      <c r="A869" s="375"/>
      <c r="B869" s="375"/>
      <c r="C869" s="375"/>
      <c r="D869" s="375"/>
      <c r="E869" s="375"/>
      <c r="F869" s="375"/>
      <c r="G869" s="375"/>
      <c r="H869" s="375"/>
      <c r="I869" s="375"/>
      <c r="J869" s="375"/>
    </row>
    <row r="870" spans="1:10" x14ac:dyDescent="0.4">
      <c r="A870" s="375"/>
      <c r="B870" s="375"/>
      <c r="C870" s="375"/>
      <c r="D870" s="375"/>
      <c r="E870" s="375"/>
      <c r="F870" s="375"/>
      <c r="G870" s="375"/>
      <c r="H870" s="375"/>
      <c r="I870" s="375"/>
      <c r="J870" s="375"/>
    </row>
    <row r="871" spans="1:10" x14ac:dyDescent="0.4">
      <c r="A871" s="375"/>
      <c r="B871" s="375"/>
      <c r="C871" s="375"/>
      <c r="D871" s="375"/>
      <c r="E871" s="375"/>
      <c r="F871" s="375"/>
      <c r="G871" s="375"/>
      <c r="H871" s="375"/>
      <c r="I871" s="375"/>
      <c r="J871" s="375"/>
    </row>
    <row r="872" spans="1:10" x14ac:dyDescent="0.4">
      <c r="A872" s="375"/>
      <c r="B872" s="375"/>
      <c r="C872" s="375"/>
      <c r="D872" s="375"/>
      <c r="E872" s="375"/>
      <c r="F872" s="375"/>
      <c r="G872" s="375"/>
      <c r="H872" s="375"/>
      <c r="I872" s="375"/>
      <c r="J872" s="375"/>
    </row>
    <row r="873" spans="1:10" x14ac:dyDescent="0.4">
      <c r="A873" s="375"/>
      <c r="B873" s="375"/>
      <c r="C873" s="375"/>
      <c r="D873" s="375"/>
      <c r="E873" s="375"/>
      <c r="F873" s="375"/>
      <c r="G873" s="375"/>
      <c r="H873" s="375"/>
      <c r="I873" s="375"/>
      <c r="J873" s="375"/>
    </row>
    <row r="874" spans="1:10" x14ac:dyDescent="0.4">
      <c r="A874" s="375"/>
      <c r="B874" s="375"/>
      <c r="C874" s="375"/>
      <c r="D874" s="375"/>
      <c r="E874" s="375"/>
      <c r="F874" s="375"/>
      <c r="G874" s="375"/>
      <c r="H874" s="375"/>
      <c r="I874" s="375"/>
      <c r="J874" s="375"/>
    </row>
    <row r="875" spans="1:10" x14ac:dyDescent="0.4">
      <c r="A875" s="375"/>
      <c r="B875" s="375"/>
      <c r="C875" s="375"/>
      <c r="D875" s="375"/>
      <c r="E875" s="375"/>
      <c r="F875" s="375"/>
      <c r="G875" s="375"/>
      <c r="H875" s="375"/>
      <c r="I875" s="375"/>
      <c r="J875" s="375"/>
    </row>
    <row r="876" spans="1:10" x14ac:dyDescent="0.4">
      <c r="A876" s="375"/>
      <c r="B876" s="375"/>
      <c r="C876" s="375"/>
      <c r="D876" s="375"/>
      <c r="E876" s="375"/>
      <c r="F876" s="375"/>
      <c r="G876" s="375"/>
      <c r="H876" s="375"/>
      <c r="I876" s="375"/>
      <c r="J876" s="375"/>
    </row>
    <row r="877" spans="1:10" x14ac:dyDescent="0.4">
      <c r="A877" s="375"/>
      <c r="B877" s="375"/>
      <c r="C877" s="375"/>
      <c r="D877" s="375"/>
      <c r="E877" s="375"/>
      <c r="F877" s="375"/>
      <c r="G877" s="375"/>
      <c r="H877" s="375"/>
      <c r="I877" s="375"/>
      <c r="J877" s="375"/>
    </row>
    <row r="878" spans="1:10" x14ac:dyDescent="0.4">
      <c r="A878" s="375"/>
      <c r="B878" s="375"/>
      <c r="C878" s="375"/>
      <c r="D878" s="375"/>
      <c r="E878" s="375"/>
      <c r="F878" s="375"/>
      <c r="G878" s="375"/>
      <c r="H878" s="375"/>
      <c r="I878" s="375"/>
      <c r="J878" s="375"/>
    </row>
    <row r="879" spans="1:10" x14ac:dyDescent="0.4">
      <c r="A879" s="375"/>
      <c r="B879" s="375"/>
      <c r="C879" s="375"/>
      <c r="D879" s="375"/>
      <c r="E879" s="375"/>
      <c r="F879" s="375"/>
      <c r="G879" s="375"/>
      <c r="H879" s="375"/>
      <c r="I879" s="375"/>
      <c r="J879" s="375"/>
    </row>
    <row r="880" spans="1:10" x14ac:dyDescent="0.4">
      <c r="A880" s="375"/>
      <c r="B880" s="375"/>
      <c r="C880" s="375"/>
      <c r="D880" s="375"/>
      <c r="E880" s="375"/>
      <c r="F880" s="375"/>
      <c r="G880" s="375"/>
      <c r="H880" s="375"/>
      <c r="I880" s="375"/>
      <c r="J880" s="375"/>
    </row>
    <row r="881" spans="1:10" x14ac:dyDescent="0.4">
      <c r="A881" s="375"/>
      <c r="B881" s="375"/>
      <c r="C881" s="375"/>
      <c r="D881" s="375"/>
      <c r="E881" s="375"/>
      <c r="F881" s="375"/>
      <c r="G881" s="375"/>
      <c r="H881" s="375"/>
      <c r="I881" s="375"/>
      <c r="J881" s="375"/>
    </row>
    <row r="882" spans="1:10" x14ac:dyDescent="0.4">
      <c r="A882" s="375"/>
      <c r="B882" s="375"/>
      <c r="C882" s="375"/>
      <c r="D882" s="375"/>
      <c r="E882" s="375"/>
      <c r="F882" s="375"/>
      <c r="G882" s="375"/>
      <c r="H882" s="375"/>
      <c r="I882" s="375"/>
      <c r="J882" s="375"/>
    </row>
    <row r="883" spans="1:10" x14ac:dyDescent="0.4">
      <c r="A883" s="375"/>
      <c r="B883" s="375"/>
      <c r="C883" s="375"/>
      <c r="D883" s="375"/>
      <c r="E883" s="375"/>
      <c r="F883" s="375"/>
      <c r="G883" s="375"/>
      <c r="H883" s="375"/>
      <c r="I883" s="375"/>
      <c r="J883" s="375"/>
    </row>
    <row r="884" spans="1:10" x14ac:dyDescent="0.4">
      <c r="A884" s="375"/>
      <c r="B884" s="375"/>
      <c r="C884" s="375"/>
      <c r="D884" s="375"/>
      <c r="E884" s="375"/>
      <c r="F884" s="375"/>
      <c r="G884" s="375"/>
      <c r="H884" s="375"/>
      <c r="I884" s="375"/>
      <c r="J884" s="375"/>
    </row>
    <row r="885" spans="1:10" x14ac:dyDescent="0.4">
      <c r="A885" s="375"/>
      <c r="B885" s="375"/>
      <c r="C885" s="375"/>
      <c r="D885" s="375"/>
      <c r="E885" s="375"/>
      <c r="F885" s="375"/>
      <c r="G885" s="375"/>
      <c r="H885" s="375"/>
      <c r="I885" s="375"/>
      <c r="J885" s="375"/>
    </row>
    <row r="886" spans="1:10" x14ac:dyDescent="0.4">
      <c r="A886" s="375"/>
      <c r="B886" s="375"/>
      <c r="C886" s="375"/>
      <c r="D886" s="375"/>
      <c r="E886" s="375"/>
      <c r="F886" s="375"/>
      <c r="G886" s="375"/>
      <c r="H886" s="375"/>
      <c r="I886" s="375"/>
      <c r="J886" s="375"/>
    </row>
    <row r="887" spans="1:10" x14ac:dyDescent="0.4">
      <c r="A887" s="375"/>
      <c r="B887" s="375"/>
      <c r="C887" s="375"/>
      <c r="D887" s="375"/>
      <c r="E887" s="375"/>
      <c r="F887" s="375"/>
      <c r="G887" s="375"/>
      <c r="H887" s="375"/>
      <c r="I887" s="375"/>
      <c r="J887" s="375"/>
    </row>
    <row r="888" spans="1:10" x14ac:dyDescent="0.4">
      <c r="A888" s="375"/>
      <c r="B888" s="375"/>
      <c r="C888" s="375"/>
      <c r="D888" s="375"/>
      <c r="E888" s="375"/>
      <c r="F888" s="375"/>
      <c r="G888" s="375"/>
      <c r="H888" s="375"/>
      <c r="I888" s="375"/>
      <c r="J888" s="375"/>
    </row>
    <row r="889" spans="1:10" x14ac:dyDescent="0.4">
      <c r="A889" s="375"/>
      <c r="B889" s="375"/>
      <c r="C889" s="375"/>
      <c r="D889" s="375"/>
      <c r="E889" s="375"/>
      <c r="F889" s="375"/>
      <c r="G889" s="375"/>
      <c r="H889" s="375"/>
      <c r="I889" s="375"/>
      <c r="J889" s="375"/>
    </row>
    <row r="890" spans="1:10" x14ac:dyDescent="0.4">
      <c r="A890" s="375"/>
      <c r="B890" s="375"/>
      <c r="C890" s="375"/>
      <c r="D890" s="375"/>
      <c r="E890" s="375"/>
      <c r="F890" s="375"/>
      <c r="G890" s="375"/>
      <c r="H890" s="375"/>
      <c r="I890" s="375"/>
      <c r="J890" s="375"/>
    </row>
    <row r="891" spans="1:10" x14ac:dyDescent="0.4">
      <c r="A891" s="375"/>
      <c r="B891" s="375"/>
      <c r="C891" s="375"/>
      <c r="D891" s="375"/>
      <c r="E891" s="375"/>
      <c r="F891" s="375"/>
      <c r="G891" s="375"/>
      <c r="H891" s="375"/>
      <c r="I891" s="375"/>
      <c r="J891" s="375"/>
    </row>
    <row r="892" spans="1:10" x14ac:dyDescent="0.4">
      <c r="A892" s="375"/>
      <c r="B892" s="375"/>
      <c r="C892" s="375"/>
      <c r="D892" s="375"/>
      <c r="E892" s="375"/>
      <c r="F892" s="375"/>
      <c r="G892" s="375"/>
      <c r="H892" s="375"/>
      <c r="I892" s="375"/>
      <c r="J892" s="375"/>
    </row>
    <row r="893" spans="1:10" x14ac:dyDescent="0.4">
      <c r="A893" s="375"/>
      <c r="B893" s="375"/>
      <c r="C893" s="375"/>
      <c r="D893" s="375"/>
      <c r="E893" s="375"/>
      <c r="F893" s="375"/>
      <c r="G893" s="375"/>
      <c r="H893" s="375"/>
      <c r="I893" s="375"/>
      <c r="J893" s="375"/>
    </row>
    <row r="894" spans="1:10" x14ac:dyDescent="0.4">
      <c r="A894" s="375"/>
      <c r="B894" s="375"/>
      <c r="C894" s="375"/>
      <c r="D894" s="375"/>
      <c r="E894" s="375"/>
      <c r="F894" s="375"/>
      <c r="G894" s="375"/>
      <c r="H894" s="375"/>
      <c r="I894" s="375"/>
      <c r="J894" s="375"/>
    </row>
    <row r="895" spans="1:10" x14ac:dyDescent="0.4">
      <c r="A895" s="375"/>
      <c r="B895" s="375"/>
      <c r="C895" s="375"/>
      <c r="D895" s="375"/>
      <c r="E895" s="375"/>
      <c r="F895" s="375"/>
      <c r="G895" s="375"/>
      <c r="H895" s="375"/>
      <c r="I895" s="375"/>
      <c r="J895" s="375"/>
    </row>
    <row r="896" spans="1:10" x14ac:dyDescent="0.4">
      <c r="A896" s="375"/>
      <c r="B896" s="375"/>
      <c r="C896" s="375"/>
      <c r="D896" s="375"/>
      <c r="E896" s="375"/>
      <c r="F896" s="375"/>
      <c r="G896" s="375"/>
      <c r="H896" s="375"/>
      <c r="I896" s="375"/>
      <c r="J896" s="375"/>
    </row>
    <row r="897" spans="1:10" x14ac:dyDescent="0.4">
      <c r="A897" s="375"/>
      <c r="B897" s="375"/>
      <c r="C897" s="375"/>
      <c r="D897" s="375"/>
      <c r="E897" s="375"/>
      <c r="F897" s="375"/>
      <c r="G897" s="375"/>
      <c r="H897" s="375"/>
      <c r="I897" s="375"/>
      <c r="J897" s="375"/>
    </row>
    <row r="898" spans="1:10" x14ac:dyDescent="0.4">
      <c r="A898" s="375"/>
      <c r="B898" s="375"/>
      <c r="C898" s="375"/>
      <c r="D898" s="375"/>
      <c r="E898" s="375"/>
      <c r="F898" s="375"/>
      <c r="G898" s="375"/>
      <c r="H898" s="375"/>
      <c r="I898" s="375"/>
      <c r="J898" s="375"/>
    </row>
    <row r="899" spans="1:10" x14ac:dyDescent="0.4">
      <c r="A899" s="375"/>
      <c r="B899" s="375"/>
      <c r="C899" s="375"/>
      <c r="D899" s="375"/>
      <c r="E899" s="375"/>
      <c r="F899" s="375"/>
      <c r="G899" s="375"/>
      <c r="H899" s="375"/>
      <c r="I899" s="375"/>
      <c r="J899" s="375"/>
    </row>
    <row r="900" spans="1:10" x14ac:dyDescent="0.4">
      <c r="A900" s="375"/>
      <c r="B900" s="375"/>
      <c r="C900" s="375"/>
      <c r="D900" s="375"/>
      <c r="E900" s="375"/>
      <c r="F900" s="375"/>
      <c r="G900" s="375"/>
      <c r="H900" s="375"/>
      <c r="I900" s="375"/>
      <c r="J900" s="375"/>
    </row>
    <row r="901" spans="1:10" x14ac:dyDescent="0.4">
      <c r="A901" s="375"/>
      <c r="B901" s="375"/>
      <c r="C901" s="375"/>
      <c r="D901" s="375"/>
      <c r="E901" s="375"/>
      <c r="F901" s="375"/>
      <c r="G901" s="375"/>
      <c r="H901" s="375"/>
      <c r="I901" s="375"/>
      <c r="J901" s="375"/>
    </row>
    <row r="902" spans="1:10" x14ac:dyDescent="0.4">
      <c r="A902" s="375"/>
      <c r="B902" s="375"/>
      <c r="C902" s="375"/>
      <c r="D902" s="375"/>
      <c r="E902" s="375"/>
      <c r="F902" s="375"/>
      <c r="G902" s="375"/>
      <c r="H902" s="375"/>
      <c r="I902" s="375"/>
      <c r="J902" s="375"/>
    </row>
    <row r="903" spans="1:10" x14ac:dyDescent="0.4">
      <c r="A903" s="375"/>
      <c r="B903" s="375"/>
      <c r="C903" s="375"/>
      <c r="D903" s="375"/>
      <c r="E903" s="375"/>
      <c r="F903" s="375"/>
      <c r="G903" s="375"/>
      <c r="H903" s="375"/>
      <c r="I903" s="375"/>
      <c r="J903" s="375"/>
    </row>
    <row r="904" spans="1:10" x14ac:dyDescent="0.4">
      <c r="A904" s="375"/>
      <c r="B904" s="375"/>
      <c r="C904" s="375"/>
      <c r="D904" s="375"/>
      <c r="E904" s="375"/>
      <c r="F904" s="375"/>
      <c r="G904" s="375"/>
      <c r="H904" s="375"/>
      <c r="I904" s="375"/>
      <c r="J904" s="375"/>
    </row>
    <row r="905" spans="1:10" x14ac:dyDescent="0.4">
      <c r="A905" s="375"/>
      <c r="B905" s="375"/>
      <c r="C905" s="375"/>
      <c r="D905" s="375"/>
      <c r="E905" s="375"/>
      <c r="F905" s="375"/>
      <c r="G905" s="375"/>
      <c r="H905" s="375"/>
      <c r="I905" s="375"/>
      <c r="J905" s="375"/>
    </row>
    <row r="906" spans="1:10" x14ac:dyDescent="0.4">
      <c r="A906" s="375"/>
      <c r="B906" s="375"/>
      <c r="C906" s="375"/>
      <c r="D906" s="375"/>
      <c r="E906" s="375"/>
      <c r="F906" s="375"/>
      <c r="G906" s="375"/>
      <c r="H906" s="375"/>
      <c r="I906" s="375"/>
      <c r="J906" s="375"/>
    </row>
    <row r="907" spans="1:10" x14ac:dyDescent="0.4">
      <c r="A907" s="375"/>
      <c r="B907" s="375"/>
      <c r="C907" s="375"/>
      <c r="D907" s="375"/>
      <c r="E907" s="375"/>
      <c r="F907" s="375"/>
      <c r="G907" s="375"/>
      <c r="H907" s="375"/>
      <c r="I907" s="375"/>
      <c r="J907" s="375"/>
    </row>
    <row r="908" spans="1:10" x14ac:dyDescent="0.4">
      <c r="A908" s="375"/>
      <c r="B908" s="375"/>
      <c r="C908" s="375"/>
      <c r="D908" s="375"/>
      <c r="E908" s="375"/>
      <c r="F908" s="375"/>
      <c r="G908" s="375"/>
      <c r="H908" s="375"/>
      <c r="I908" s="375"/>
      <c r="J908" s="375"/>
    </row>
    <row r="909" spans="1:10" x14ac:dyDescent="0.4">
      <c r="A909" s="375"/>
      <c r="B909" s="375"/>
      <c r="C909" s="375"/>
      <c r="D909" s="375"/>
      <c r="E909" s="375"/>
      <c r="F909" s="375"/>
      <c r="G909" s="375"/>
      <c r="H909" s="375"/>
      <c r="I909" s="375"/>
      <c r="J909" s="375"/>
    </row>
    <row r="910" spans="1:10" x14ac:dyDescent="0.4">
      <c r="A910" s="375"/>
      <c r="B910" s="375"/>
      <c r="C910" s="375"/>
      <c r="D910" s="375"/>
      <c r="E910" s="375"/>
      <c r="F910" s="375"/>
      <c r="G910" s="375"/>
      <c r="H910" s="375"/>
      <c r="I910" s="375"/>
      <c r="J910" s="375"/>
    </row>
    <row r="911" spans="1:10" x14ac:dyDescent="0.4">
      <c r="A911" s="375"/>
      <c r="B911" s="375"/>
      <c r="C911" s="375"/>
      <c r="D911" s="375"/>
      <c r="E911" s="375"/>
      <c r="F911" s="375"/>
      <c r="G911" s="375"/>
      <c r="H911" s="375"/>
      <c r="I911" s="375"/>
      <c r="J911" s="375"/>
    </row>
    <row r="912" spans="1:10" x14ac:dyDescent="0.4">
      <c r="A912" s="375"/>
      <c r="B912" s="375"/>
      <c r="C912" s="375"/>
      <c r="D912" s="375"/>
      <c r="E912" s="375"/>
      <c r="F912" s="375"/>
      <c r="G912" s="375"/>
      <c r="H912" s="375"/>
      <c r="I912" s="375"/>
      <c r="J912" s="375"/>
    </row>
    <row r="913" spans="1:10" x14ac:dyDescent="0.4">
      <c r="A913" s="375"/>
      <c r="B913" s="375"/>
      <c r="C913" s="375"/>
      <c r="D913" s="375"/>
      <c r="E913" s="375"/>
      <c r="F913" s="375"/>
      <c r="G913" s="375"/>
      <c r="H913" s="375"/>
      <c r="I913" s="375"/>
      <c r="J913" s="375"/>
    </row>
    <row r="914" spans="1:10" x14ac:dyDescent="0.4">
      <c r="A914" s="375"/>
      <c r="B914" s="375"/>
      <c r="C914" s="375"/>
      <c r="D914" s="375"/>
      <c r="E914" s="375"/>
      <c r="F914" s="375"/>
      <c r="G914" s="375"/>
      <c r="H914" s="375"/>
      <c r="I914" s="375"/>
      <c r="J914" s="375"/>
    </row>
    <row r="915" spans="1:10" x14ac:dyDescent="0.4">
      <c r="A915" s="375"/>
      <c r="B915" s="375"/>
      <c r="C915" s="375"/>
      <c r="D915" s="375"/>
      <c r="E915" s="375"/>
      <c r="F915" s="375"/>
      <c r="G915" s="375"/>
      <c r="H915" s="375"/>
      <c r="I915" s="375"/>
      <c r="J915" s="375"/>
    </row>
    <row r="916" spans="1:10" x14ac:dyDescent="0.4">
      <c r="A916" s="375"/>
      <c r="B916" s="375"/>
      <c r="C916" s="375"/>
      <c r="D916" s="375"/>
      <c r="E916" s="375"/>
      <c r="F916" s="375"/>
      <c r="G916" s="375"/>
      <c r="H916" s="375"/>
      <c r="I916" s="375"/>
      <c r="J916" s="375"/>
    </row>
    <row r="917" spans="1:10" x14ac:dyDescent="0.4">
      <c r="A917" s="375"/>
      <c r="B917" s="375"/>
      <c r="C917" s="375"/>
      <c r="D917" s="375"/>
      <c r="E917" s="375"/>
      <c r="F917" s="375"/>
      <c r="G917" s="375"/>
      <c r="H917" s="375"/>
      <c r="I917" s="375"/>
      <c r="J917" s="375"/>
    </row>
    <row r="918" spans="1:10" x14ac:dyDescent="0.4">
      <c r="A918" s="375"/>
      <c r="B918" s="375"/>
      <c r="C918" s="375"/>
      <c r="D918" s="375"/>
      <c r="E918" s="375"/>
      <c r="F918" s="375"/>
      <c r="G918" s="375"/>
      <c r="H918" s="375"/>
      <c r="I918" s="375"/>
      <c r="J918" s="375"/>
    </row>
    <row r="919" spans="1:10" x14ac:dyDescent="0.4">
      <c r="A919" s="375"/>
      <c r="B919" s="375"/>
      <c r="C919" s="375"/>
      <c r="D919" s="375"/>
      <c r="E919" s="375"/>
      <c r="F919" s="375"/>
      <c r="G919" s="375"/>
      <c r="H919" s="375"/>
      <c r="I919" s="375"/>
      <c r="J919" s="375"/>
    </row>
    <row r="920" spans="1:10" x14ac:dyDescent="0.4">
      <c r="A920" s="375"/>
      <c r="B920" s="375"/>
      <c r="C920" s="375"/>
      <c r="D920" s="375"/>
      <c r="E920" s="375"/>
      <c r="F920" s="375"/>
      <c r="G920" s="375"/>
      <c r="H920" s="375"/>
      <c r="I920" s="375"/>
      <c r="J920" s="375"/>
    </row>
    <row r="921" spans="1:10" x14ac:dyDescent="0.4">
      <c r="A921" s="375"/>
      <c r="B921" s="375"/>
      <c r="C921" s="375"/>
      <c r="D921" s="375"/>
      <c r="E921" s="375"/>
      <c r="F921" s="375"/>
      <c r="G921" s="375"/>
      <c r="H921" s="375"/>
      <c r="I921" s="375"/>
      <c r="J921" s="375"/>
    </row>
    <row r="922" spans="1:10" x14ac:dyDescent="0.4">
      <c r="A922" s="375"/>
      <c r="B922" s="375"/>
      <c r="C922" s="375"/>
      <c r="D922" s="375"/>
      <c r="E922" s="375"/>
      <c r="F922" s="375"/>
      <c r="G922" s="375"/>
      <c r="H922" s="375"/>
      <c r="I922" s="375"/>
      <c r="J922" s="375"/>
    </row>
    <row r="923" spans="1:10" x14ac:dyDescent="0.4">
      <c r="A923" s="375"/>
      <c r="B923" s="375"/>
      <c r="C923" s="375"/>
      <c r="D923" s="375"/>
      <c r="E923" s="375"/>
      <c r="F923" s="375"/>
      <c r="G923" s="375"/>
      <c r="H923" s="375"/>
      <c r="I923" s="375"/>
      <c r="J923" s="375"/>
    </row>
    <row r="924" spans="1:10" x14ac:dyDescent="0.4">
      <c r="A924" s="375"/>
      <c r="B924" s="375"/>
      <c r="C924" s="375"/>
      <c r="D924" s="375"/>
      <c r="E924" s="375"/>
      <c r="F924" s="375"/>
      <c r="G924" s="375"/>
      <c r="H924" s="375"/>
      <c r="I924" s="375"/>
      <c r="J924" s="375"/>
    </row>
    <row r="925" spans="1:10" x14ac:dyDescent="0.4">
      <c r="A925" s="375"/>
      <c r="B925" s="375"/>
      <c r="C925" s="375"/>
      <c r="D925" s="375"/>
      <c r="E925" s="375"/>
      <c r="F925" s="375"/>
      <c r="G925" s="375"/>
      <c r="H925" s="375"/>
      <c r="I925" s="375"/>
      <c r="J925" s="375"/>
    </row>
    <row r="926" spans="1:10" x14ac:dyDescent="0.4">
      <c r="A926" s="375"/>
      <c r="B926" s="375"/>
      <c r="C926" s="375"/>
      <c r="D926" s="375"/>
      <c r="E926" s="375"/>
      <c r="F926" s="375"/>
      <c r="G926" s="375"/>
      <c r="H926" s="375"/>
      <c r="I926" s="375"/>
      <c r="J926" s="375"/>
    </row>
    <row r="927" spans="1:10" x14ac:dyDescent="0.4">
      <c r="A927" s="375"/>
      <c r="B927" s="375"/>
      <c r="C927" s="375"/>
      <c r="D927" s="375"/>
      <c r="E927" s="375"/>
      <c r="F927" s="375"/>
      <c r="G927" s="375"/>
      <c r="H927" s="375"/>
      <c r="I927" s="375"/>
      <c r="J927" s="375"/>
    </row>
    <row r="928" spans="1:10" x14ac:dyDescent="0.4">
      <c r="A928" s="375"/>
      <c r="B928" s="375"/>
      <c r="C928" s="375"/>
      <c r="D928" s="375"/>
      <c r="E928" s="375"/>
      <c r="F928" s="375"/>
      <c r="G928" s="375"/>
      <c r="H928" s="375"/>
      <c r="I928" s="375"/>
      <c r="J928" s="375"/>
    </row>
    <row r="929" spans="1:10" x14ac:dyDescent="0.4">
      <c r="A929" s="375"/>
      <c r="B929" s="375"/>
      <c r="C929" s="375"/>
      <c r="D929" s="375"/>
      <c r="E929" s="375"/>
      <c r="F929" s="375"/>
      <c r="G929" s="375"/>
      <c r="H929" s="375"/>
      <c r="I929" s="375"/>
      <c r="J929" s="375"/>
    </row>
    <row r="930" spans="1:10" x14ac:dyDescent="0.4">
      <c r="A930" s="375"/>
      <c r="B930" s="375"/>
      <c r="C930" s="375"/>
      <c r="D930" s="375"/>
      <c r="E930" s="375"/>
      <c r="F930" s="375"/>
      <c r="G930" s="375"/>
      <c r="H930" s="375"/>
      <c r="I930" s="375"/>
      <c r="J930" s="375"/>
    </row>
    <row r="931" spans="1:10" x14ac:dyDescent="0.4">
      <c r="A931" s="375"/>
      <c r="B931" s="375"/>
      <c r="C931" s="375"/>
      <c r="D931" s="375"/>
      <c r="E931" s="375"/>
      <c r="F931" s="375"/>
      <c r="G931" s="375"/>
      <c r="H931" s="375"/>
      <c r="I931" s="375"/>
      <c r="J931" s="375"/>
    </row>
    <row r="932" spans="1:10" x14ac:dyDescent="0.4">
      <c r="A932" s="375"/>
      <c r="B932" s="375"/>
      <c r="C932" s="375"/>
      <c r="D932" s="375"/>
      <c r="E932" s="375"/>
      <c r="F932" s="375"/>
      <c r="G932" s="375"/>
      <c r="H932" s="375"/>
      <c r="I932" s="375"/>
      <c r="J932" s="375"/>
    </row>
    <row r="933" spans="1:10" x14ac:dyDescent="0.4">
      <c r="A933" s="375"/>
      <c r="B933" s="375"/>
      <c r="C933" s="375"/>
      <c r="D933" s="375"/>
      <c r="E933" s="375"/>
      <c r="F933" s="375"/>
      <c r="G933" s="375"/>
      <c r="H933" s="375"/>
      <c r="I933" s="375"/>
      <c r="J933" s="375"/>
    </row>
    <row r="934" spans="1:10" x14ac:dyDescent="0.4">
      <c r="A934" s="375"/>
      <c r="B934" s="375"/>
      <c r="C934" s="375"/>
      <c r="D934" s="375"/>
      <c r="E934" s="375"/>
      <c r="F934" s="375"/>
      <c r="G934" s="375"/>
      <c r="H934" s="375"/>
      <c r="I934" s="375"/>
      <c r="J934" s="375"/>
    </row>
    <row r="935" spans="1:10" x14ac:dyDescent="0.4">
      <c r="A935" s="375"/>
      <c r="B935" s="375"/>
      <c r="C935" s="375"/>
      <c r="D935" s="375"/>
      <c r="E935" s="375"/>
      <c r="F935" s="375"/>
      <c r="G935" s="375"/>
      <c r="H935" s="375"/>
      <c r="I935" s="375"/>
      <c r="J935" s="375"/>
    </row>
    <row r="936" spans="1:10" x14ac:dyDescent="0.4">
      <c r="A936" s="375"/>
      <c r="B936" s="375"/>
      <c r="C936" s="375"/>
      <c r="D936" s="375"/>
      <c r="E936" s="375"/>
      <c r="F936" s="375"/>
      <c r="G936" s="375"/>
      <c r="H936" s="375"/>
      <c r="I936" s="375"/>
      <c r="J936" s="375"/>
    </row>
    <row r="937" spans="1:10" x14ac:dyDescent="0.4">
      <c r="A937" s="375"/>
      <c r="B937" s="375"/>
      <c r="C937" s="375"/>
      <c r="D937" s="375"/>
      <c r="E937" s="375"/>
      <c r="F937" s="375"/>
      <c r="G937" s="375"/>
      <c r="H937" s="375"/>
      <c r="I937" s="375"/>
      <c r="J937" s="375"/>
    </row>
    <row r="938" spans="1:10" x14ac:dyDescent="0.4">
      <c r="A938" s="375"/>
      <c r="B938" s="375"/>
      <c r="C938" s="375"/>
      <c r="D938" s="375"/>
      <c r="E938" s="375"/>
      <c r="F938" s="375"/>
      <c r="G938" s="375"/>
      <c r="H938" s="375"/>
      <c r="I938" s="375"/>
      <c r="J938" s="375"/>
    </row>
    <row r="939" spans="1:10" x14ac:dyDescent="0.4">
      <c r="A939" s="375"/>
      <c r="B939" s="375"/>
      <c r="C939" s="375"/>
      <c r="D939" s="375"/>
      <c r="E939" s="375"/>
      <c r="F939" s="375"/>
      <c r="G939" s="375"/>
      <c r="H939" s="375"/>
      <c r="I939" s="375"/>
      <c r="J939" s="375"/>
    </row>
    <row r="940" spans="1:10" x14ac:dyDescent="0.4">
      <c r="A940" s="375"/>
      <c r="B940" s="375"/>
      <c r="C940" s="375"/>
      <c r="D940" s="375"/>
      <c r="E940" s="375"/>
      <c r="F940" s="375"/>
      <c r="G940" s="375"/>
      <c r="H940" s="375"/>
      <c r="I940" s="375"/>
      <c r="J940" s="375"/>
    </row>
    <row r="941" spans="1:10" x14ac:dyDescent="0.4">
      <c r="A941" s="375"/>
      <c r="B941" s="375"/>
      <c r="C941" s="375"/>
      <c r="D941" s="375"/>
      <c r="E941" s="375"/>
      <c r="F941" s="375"/>
      <c r="G941" s="375"/>
      <c r="H941" s="375"/>
      <c r="I941" s="375"/>
      <c r="J941" s="375"/>
    </row>
    <row r="942" spans="1:10" x14ac:dyDescent="0.4">
      <c r="A942" s="375"/>
      <c r="B942" s="375"/>
      <c r="C942" s="375"/>
      <c r="D942" s="375"/>
      <c r="E942" s="375"/>
      <c r="F942" s="375"/>
      <c r="G942" s="375"/>
      <c r="H942" s="375"/>
      <c r="I942" s="375"/>
      <c r="J942" s="375"/>
    </row>
    <row r="943" spans="1:10" x14ac:dyDescent="0.4">
      <c r="A943" s="375"/>
      <c r="B943" s="375"/>
      <c r="C943" s="375"/>
      <c r="D943" s="375"/>
      <c r="E943" s="375"/>
      <c r="F943" s="375"/>
      <c r="G943" s="375"/>
      <c r="H943" s="375"/>
      <c r="I943" s="375"/>
      <c r="J943" s="375"/>
    </row>
    <row r="944" spans="1:10" x14ac:dyDescent="0.4">
      <c r="A944" s="375"/>
      <c r="B944" s="375"/>
      <c r="C944" s="375"/>
      <c r="D944" s="375"/>
      <c r="E944" s="375"/>
      <c r="F944" s="375"/>
      <c r="G944" s="375"/>
      <c r="H944" s="375"/>
      <c r="I944" s="375"/>
      <c r="J944" s="375"/>
    </row>
    <row r="945" spans="1:10" x14ac:dyDescent="0.4">
      <c r="A945" s="375"/>
      <c r="B945" s="375"/>
      <c r="C945" s="375"/>
      <c r="D945" s="375"/>
      <c r="E945" s="375"/>
      <c r="F945" s="375"/>
      <c r="G945" s="375"/>
      <c r="H945" s="375"/>
      <c r="I945" s="375"/>
      <c r="J945" s="375"/>
    </row>
    <row r="946" spans="1:10" x14ac:dyDescent="0.4">
      <c r="A946" s="375"/>
      <c r="B946" s="375"/>
      <c r="C946" s="375"/>
      <c r="D946" s="375"/>
      <c r="E946" s="375"/>
      <c r="F946" s="375"/>
      <c r="G946" s="375"/>
      <c r="H946" s="375"/>
      <c r="I946" s="375"/>
      <c r="J946" s="375"/>
    </row>
    <row r="947" spans="1:10" x14ac:dyDescent="0.4">
      <c r="A947" s="375"/>
      <c r="B947" s="375"/>
      <c r="C947" s="375"/>
      <c r="D947" s="375"/>
      <c r="E947" s="375"/>
      <c r="F947" s="375"/>
      <c r="G947" s="375"/>
      <c r="H947" s="375"/>
      <c r="I947" s="375"/>
      <c r="J947" s="375"/>
    </row>
    <row r="948" spans="1:10" x14ac:dyDescent="0.4">
      <c r="A948" s="375"/>
      <c r="B948" s="375"/>
      <c r="C948" s="375"/>
      <c r="D948" s="375"/>
      <c r="E948" s="375"/>
      <c r="F948" s="375"/>
      <c r="G948" s="375"/>
      <c r="H948" s="375"/>
      <c r="I948" s="375"/>
      <c r="J948" s="375"/>
    </row>
    <row r="949" spans="1:10" x14ac:dyDescent="0.4">
      <c r="A949" s="375"/>
      <c r="B949" s="375"/>
      <c r="C949" s="375"/>
      <c r="D949" s="375"/>
      <c r="E949" s="375"/>
      <c r="F949" s="375"/>
      <c r="G949" s="375"/>
      <c r="H949" s="375"/>
      <c r="I949" s="375"/>
      <c r="J949" s="375"/>
    </row>
    <row r="950" spans="1:10" x14ac:dyDescent="0.4">
      <c r="A950" s="375"/>
      <c r="B950" s="375"/>
      <c r="C950" s="375"/>
      <c r="D950" s="375"/>
      <c r="E950" s="375"/>
      <c r="F950" s="375"/>
      <c r="G950" s="375"/>
      <c r="H950" s="375"/>
      <c r="I950" s="375"/>
      <c r="J950" s="375"/>
    </row>
    <row r="951" spans="1:10" x14ac:dyDescent="0.4">
      <c r="A951" s="375"/>
      <c r="B951" s="375"/>
      <c r="C951" s="375"/>
      <c r="D951" s="375"/>
      <c r="E951" s="375"/>
      <c r="F951" s="375"/>
      <c r="G951" s="375"/>
      <c r="H951" s="375"/>
      <c r="I951" s="375"/>
      <c r="J951" s="375"/>
    </row>
    <row r="952" spans="1:10" x14ac:dyDescent="0.4">
      <c r="A952" s="375"/>
      <c r="B952" s="375"/>
      <c r="C952" s="375"/>
      <c r="D952" s="375"/>
      <c r="E952" s="375"/>
      <c r="F952" s="375"/>
      <c r="G952" s="375"/>
      <c r="H952" s="375"/>
      <c r="I952" s="375"/>
      <c r="J952" s="375"/>
    </row>
    <row r="953" spans="1:10" x14ac:dyDescent="0.4">
      <c r="A953" s="375"/>
      <c r="B953" s="375"/>
      <c r="C953" s="375"/>
      <c r="D953" s="375"/>
      <c r="E953" s="375"/>
      <c r="F953" s="375"/>
      <c r="G953" s="375"/>
      <c r="H953" s="375"/>
      <c r="I953" s="375"/>
      <c r="J953" s="375"/>
    </row>
    <row r="954" spans="1:10" x14ac:dyDescent="0.4">
      <c r="A954" s="375"/>
      <c r="B954" s="375"/>
      <c r="C954" s="375"/>
      <c r="D954" s="375"/>
      <c r="E954" s="375"/>
      <c r="F954" s="375"/>
      <c r="G954" s="375"/>
      <c r="H954" s="375"/>
      <c r="I954" s="375"/>
      <c r="J954" s="375"/>
    </row>
    <row r="955" spans="1:10" x14ac:dyDescent="0.4">
      <c r="A955" s="375"/>
      <c r="B955" s="375"/>
      <c r="C955" s="375"/>
      <c r="D955" s="375"/>
      <c r="E955" s="375"/>
      <c r="F955" s="375"/>
      <c r="G955" s="375"/>
      <c r="H955" s="375"/>
      <c r="I955" s="375"/>
      <c r="J955" s="375"/>
    </row>
    <row r="956" spans="1:10" x14ac:dyDescent="0.4">
      <c r="A956" s="375"/>
      <c r="B956" s="375"/>
      <c r="C956" s="375"/>
      <c r="D956" s="375"/>
      <c r="E956" s="375"/>
      <c r="F956" s="375"/>
      <c r="G956" s="375"/>
      <c r="H956" s="375"/>
      <c r="I956" s="375"/>
      <c r="J956" s="375"/>
    </row>
    <row r="957" spans="1:10" x14ac:dyDescent="0.4">
      <c r="A957" s="375"/>
      <c r="B957" s="375"/>
      <c r="C957" s="375"/>
      <c r="D957" s="375"/>
      <c r="E957" s="375"/>
      <c r="F957" s="375"/>
      <c r="G957" s="375"/>
      <c r="H957" s="375"/>
      <c r="I957" s="375"/>
      <c r="J957" s="375"/>
    </row>
    <row r="958" spans="1:10" x14ac:dyDescent="0.4">
      <c r="A958" s="375"/>
      <c r="B958" s="375"/>
      <c r="C958" s="375"/>
      <c r="D958" s="375"/>
      <c r="E958" s="375"/>
      <c r="F958" s="375"/>
      <c r="G958" s="375"/>
      <c r="H958" s="375"/>
      <c r="I958" s="375"/>
      <c r="J958" s="375"/>
    </row>
    <row r="959" spans="1:10" x14ac:dyDescent="0.4">
      <c r="A959" s="375"/>
      <c r="B959" s="375"/>
      <c r="C959" s="375"/>
      <c r="D959" s="375"/>
      <c r="E959" s="375"/>
      <c r="F959" s="375"/>
      <c r="G959" s="375"/>
      <c r="H959" s="375"/>
      <c r="I959" s="375"/>
      <c r="J959" s="375"/>
    </row>
    <row r="960" spans="1:10" x14ac:dyDescent="0.4">
      <c r="A960" s="375"/>
      <c r="B960" s="375"/>
      <c r="C960" s="375"/>
      <c r="D960" s="375"/>
      <c r="E960" s="375"/>
      <c r="F960" s="375"/>
      <c r="G960" s="375"/>
      <c r="H960" s="375"/>
      <c r="I960" s="375"/>
      <c r="J960" s="375"/>
    </row>
    <row r="961" spans="1:10" x14ac:dyDescent="0.4">
      <c r="A961" s="375"/>
      <c r="B961" s="375"/>
      <c r="C961" s="375"/>
      <c r="D961" s="375"/>
      <c r="E961" s="375"/>
      <c r="F961" s="375"/>
      <c r="G961" s="375"/>
      <c r="H961" s="375"/>
      <c r="I961" s="375"/>
      <c r="J961" s="375"/>
    </row>
    <row r="962" spans="1:10" x14ac:dyDescent="0.4">
      <c r="A962" s="375"/>
      <c r="B962" s="375"/>
      <c r="C962" s="375"/>
      <c r="D962" s="375"/>
      <c r="E962" s="375"/>
      <c r="F962" s="375"/>
      <c r="G962" s="375"/>
      <c r="H962" s="375"/>
      <c r="I962" s="375"/>
      <c r="J962" s="375"/>
    </row>
    <row r="963" spans="1:10" x14ac:dyDescent="0.4">
      <c r="A963" s="375"/>
      <c r="B963" s="375"/>
      <c r="C963" s="375"/>
      <c r="D963" s="375"/>
      <c r="E963" s="375"/>
      <c r="F963" s="375"/>
      <c r="G963" s="375"/>
      <c r="H963" s="375"/>
      <c r="I963" s="375"/>
      <c r="J963" s="375"/>
    </row>
    <row r="964" spans="1:10" x14ac:dyDescent="0.4">
      <c r="A964" s="375"/>
      <c r="B964" s="375"/>
      <c r="C964" s="375"/>
      <c r="D964" s="375"/>
      <c r="E964" s="375"/>
      <c r="F964" s="375"/>
      <c r="G964" s="375"/>
      <c r="H964" s="375"/>
      <c r="I964" s="375"/>
      <c r="J964" s="375"/>
    </row>
    <row r="965" spans="1:10" x14ac:dyDescent="0.4">
      <c r="A965" s="375"/>
      <c r="B965" s="375"/>
      <c r="C965" s="375"/>
      <c r="D965" s="375"/>
      <c r="E965" s="375"/>
      <c r="F965" s="375"/>
      <c r="G965" s="375"/>
      <c r="H965" s="375"/>
      <c r="I965" s="375"/>
      <c r="J965" s="375"/>
    </row>
    <row r="966" spans="1:10" x14ac:dyDescent="0.4">
      <c r="A966" s="375"/>
      <c r="B966" s="375"/>
      <c r="C966" s="375"/>
      <c r="D966" s="375"/>
      <c r="E966" s="375"/>
      <c r="F966" s="375"/>
      <c r="G966" s="375"/>
      <c r="H966" s="375"/>
      <c r="I966" s="375"/>
      <c r="J966" s="375"/>
    </row>
    <row r="967" spans="1:10" x14ac:dyDescent="0.4">
      <c r="A967" s="375"/>
      <c r="B967" s="375"/>
      <c r="C967" s="375"/>
      <c r="D967" s="375"/>
      <c r="E967" s="375"/>
      <c r="F967" s="375"/>
      <c r="G967" s="375"/>
      <c r="H967" s="375"/>
      <c r="I967" s="375"/>
      <c r="J967" s="375"/>
    </row>
    <row r="968" spans="1:10" x14ac:dyDescent="0.4">
      <c r="A968" s="375"/>
      <c r="B968" s="375"/>
      <c r="C968" s="375"/>
      <c r="D968" s="375"/>
      <c r="E968" s="375"/>
      <c r="F968" s="375"/>
      <c r="G968" s="375"/>
      <c r="H968" s="375"/>
      <c r="I968" s="375"/>
      <c r="J968" s="375"/>
    </row>
    <row r="969" spans="1:10" x14ac:dyDescent="0.4">
      <c r="A969" s="375"/>
      <c r="B969" s="375"/>
      <c r="C969" s="375"/>
      <c r="D969" s="375"/>
      <c r="E969" s="375"/>
      <c r="F969" s="375"/>
      <c r="G969" s="375"/>
      <c r="H969" s="375"/>
      <c r="I969" s="375"/>
      <c r="J969" s="375"/>
    </row>
    <row r="970" spans="1:10" x14ac:dyDescent="0.4">
      <c r="A970" s="375"/>
      <c r="B970" s="375"/>
      <c r="C970" s="375"/>
      <c r="D970" s="375"/>
      <c r="E970" s="375"/>
      <c r="F970" s="375"/>
      <c r="G970" s="375"/>
      <c r="H970" s="375"/>
      <c r="I970" s="375"/>
      <c r="J970" s="375"/>
    </row>
    <row r="971" spans="1:10" x14ac:dyDescent="0.4">
      <c r="A971" s="375"/>
      <c r="B971" s="375"/>
      <c r="C971" s="375"/>
      <c r="D971" s="375"/>
      <c r="E971" s="375"/>
      <c r="F971" s="375"/>
      <c r="G971" s="375"/>
      <c r="H971" s="375"/>
      <c r="I971" s="375"/>
      <c r="J971" s="375"/>
    </row>
    <row r="972" spans="1:10" x14ac:dyDescent="0.4">
      <c r="A972" s="375"/>
      <c r="B972" s="375"/>
      <c r="C972" s="375"/>
      <c r="D972" s="375"/>
      <c r="E972" s="375"/>
      <c r="F972" s="375"/>
      <c r="G972" s="375"/>
      <c r="H972" s="375"/>
      <c r="I972" s="375"/>
      <c r="J972" s="375"/>
    </row>
    <row r="973" spans="1:10" x14ac:dyDescent="0.4">
      <c r="A973" s="375"/>
      <c r="B973" s="375"/>
      <c r="C973" s="375"/>
      <c r="D973" s="375"/>
      <c r="E973" s="375"/>
      <c r="F973" s="375"/>
      <c r="G973" s="375"/>
      <c r="H973" s="375"/>
      <c r="I973" s="375"/>
      <c r="J973" s="375"/>
    </row>
    <row r="974" spans="1:10" x14ac:dyDescent="0.4">
      <c r="A974" s="375"/>
      <c r="B974" s="375"/>
      <c r="C974" s="375"/>
      <c r="D974" s="375"/>
      <c r="E974" s="375"/>
      <c r="F974" s="375"/>
      <c r="G974" s="375"/>
      <c r="H974" s="375"/>
      <c r="I974" s="375"/>
      <c r="J974" s="375"/>
    </row>
    <row r="975" spans="1:10" x14ac:dyDescent="0.4">
      <c r="A975" s="375"/>
      <c r="B975" s="375"/>
      <c r="C975" s="375"/>
      <c r="D975" s="375"/>
      <c r="E975" s="375"/>
      <c r="F975" s="375"/>
      <c r="G975" s="375"/>
      <c r="H975" s="375"/>
      <c r="I975" s="375"/>
      <c r="J975" s="375"/>
    </row>
    <row r="976" spans="1:10" x14ac:dyDescent="0.4">
      <c r="A976" s="375"/>
      <c r="B976" s="375"/>
      <c r="C976" s="375"/>
      <c r="D976" s="375"/>
      <c r="E976" s="375"/>
      <c r="F976" s="375"/>
      <c r="G976" s="375"/>
      <c r="H976" s="375"/>
      <c r="I976" s="375"/>
      <c r="J976" s="375"/>
    </row>
    <row r="977" spans="1:10" x14ac:dyDescent="0.4">
      <c r="A977" s="375"/>
      <c r="B977" s="375"/>
      <c r="C977" s="375"/>
      <c r="D977" s="375"/>
      <c r="E977" s="375"/>
      <c r="F977" s="375"/>
      <c r="G977" s="375"/>
      <c r="H977" s="375"/>
      <c r="I977" s="375"/>
      <c r="J977" s="375"/>
    </row>
    <row r="978" spans="1:10" x14ac:dyDescent="0.4">
      <c r="A978" s="375"/>
      <c r="B978" s="375"/>
      <c r="C978" s="375"/>
      <c r="D978" s="375"/>
      <c r="E978" s="375"/>
      <c r="F978" s="375"/>
      <c r="G978" s="375"/>
      <c r="H978" s="375"/>
      <c r="I978" s="375"/>
      <c r="J978" s="375"/>
    </row>
    <row r="979" spans="1:10" x14ac:dyDescent="0.4">
      <c r="A979" s="375"/>
      <c r="B979" s="375"/>
      <c r="C979" s="375"/>
      <c r="D979" s="375"/>
      <c r="E979" s="375"/>
      <c r="F979" s="375"/>
      <c r="G979" s="375"/>
      <c r="H979" s="375"/>
      <c r="I979" s="375"/>
      <c r="J979" s="375"/>
    </row>
    <row r="980" spans="1:10" x14ac:dyDescent="0.4">
      <c r="A980" s="375"/>
      <c r="B980" s="375"/>
      <c r="C980" s="375"/>
      <c r="D980" s="375"/>
      <c r="E980" s="375"/>
      <c r="F980" s="375"/>
      <c r="G980" s="375"/>
      <c r="H980" s="375"/>
      <c r="I980" s="375"/>
      <c r="J980" s="375"/>
    </row>
    <row r="981" spans="1:10" x14ac:dyDescent="0.4">
      <c r="A981" s="375"/>
      <c r="B981" s="375"/>
      <c r="C981" s="375"/>
      <c r="D981" s="375"/>
      <c r="E981" s="375"/>
      <c r="F981" s="375"/>
      <c r="G981" s="375"/>
      <c r="H981" s="375"/>
      <c r="I981" s="375"/>
      <c r="J981" s="375"/>
    </row>
    <row r="982" spans="1:10" x14ac:dyDescent="0.4">
      <c r="A982" s="375"/>
      <c r="B982" s="375"/>
      <c r="C982" s="375"/>
      <c r="D982" s="375"/>
      <c r="E982" s="375"/>
      <c r="F982" s="375"/>
      <c r="G982" s="375"/>
      <c r="H982" s="375"/>
      <c r="I982" s="375"/>
      <c r="J982" s="375"/>
    </row>
    <row r="983" spans="1:10" x14ac:dyDescent="0.4">
      <c r="A983" s="375"/>
      <c r="B983" s="375"/>
      <c r="C983" s="375"/>
      <c r="D983" s="375"/>
      <c r="E983" s="375"/>
      <c r="F983" s="375"/>
      <c r="G983" s="375"/>
      <c r="H983" s="375"/>
      <c r="I983" s="375"/>
      <c r="J983" s="375"/>
    </row>
    <row r="984" spans="1:10" x14ac:dyDescent="0.4">
      <c r="A984" s="375"/>
      <c r="B984" s="375"/>
      <c r="C984" s="375"/>
      <c r="D984" s="375"/>
      <c r="E984" s="375"/>
      <c r="F984" s="375"/>
      <c r="G984" s="375"/>
      <c r="H984" s="375"/>
      <c r="I984" s="375"/>
      <c r="J984" s="375"/>
    </row>
    <row r="985" spans="1:10" x14ac:dyDescent="0.4">
      <c r="A985" s="375"/>
      <c r="B985" s="375"/>
      <c r="C985" s="375"/>
      <c r="D985" s="375"/>
      <c r="E985" s="375"/>
      <c r="F985" s="375"/>
      <c r="G985" s="375"/>
      <c r="H985" s="375"/>
      <c r="I985" s="375"/>
      <c r="J985" s="375"/>
    </row>
    <row r="986" spans="1:10" x14ac:dyDescent="0.4">
      <c r="A986" s="375"/>
      <c r="B986" s="375"/>
      <c r="C986" s="375"/>
      <c r="D986" s="375"/>
      <c r="E986" s="375"/>
      <c r="F986" s="375"/>
      <c r="G986" s="375"/>
      <c r="H986" s="375"/>
      <c r="I986" s="375"/>
      <c r="J986" s="375"/>
    </row>
    <row r="987" spans="1:10" x14ac:dyDescent="0.4">
      <c r="A987" s="375"/>
      <c r="B987" s="375"/>
      <c r="C987" s="375"/>
      <c r="D987" s="375"/>
      <c r="E987" s="375"/>
      <c r="F987" s="375"/>
      <c r="G987" s="375"/>
      <c r="H987" s="375"/>
      <c r="I987" s="375"/>
      <c r="J987" s="375"/>
    </row>
    <row r="988" spans="1:10" x14ac:dyDescent="0.4">
      <c r="A988" s="375"/>
      <c r="B988" s="375"/>
      <c r="C988" s="375"/>
      <c r="D988" s="375"/>
      <c r="E988" s="375"/>
      <c r="F988" s="375"/>
      <c r="G988" s="375"/>
      <c r="H988" s="375"/>
      <c r="I988" s="375"/>
      <c r="J988" s="375"/>
    </row>
    <row r="989" spans="1:10" x14ac:dyDescent="0.4">
      <c r="A989" s="375"/>
      <c r="B989" s="375"/>
      <c r="C989" s="375"/>
      <c r="D989" s="375"/>
      <c r="E989" s="375"/>
      <c r="F989" s="375"/>
      <c r="G989" s="375"/>
      <c r="H989" s="375"/>
      <c r="I989" s="375"/>
      <c r="J989" s="375"/>
    </row>
    <row r="990" spans="1:10" x14ac:dyDescent="0.4">
      <c r="A990" s="375"/>
      <c r="B990" s="375"/>
      <c r="C990" s="375"/>
      <c r="D990" s="375"/>
      <c r="E990" s="375"/>
      <c r="F990" s="375"/>
      <c r="G990" s="375"/>
      <c r="H990" s="375"/>
      <c r="I990" s="375"/>
      <c r="J990" s="375"/>
    </row>
    <row r="991" spans="1:10" x14ac:dyDescent="0.4">
      <c r="A991" s="375"/>
      <c r="B991" s="375"/>
      <c r="C991" s="375"/>
      <c r="D991" s="375"/>
      <c r="E991" s="375"/>
      <c r="F991" s="375"/>
      <c r="G991" s="375"/>
      <c r="H991" s="375"/>
      <c r="I991" s="375"/>
      <c r="J991" s="375"/>
    </row>
    <row r="992" spans="1:10" x14ac:dyDescent="0.4">
      <c r="A992" s="375"/>
      <c r="B992" s="375"/>
      <c r="C992" s="375"/>
      <c r="D992" s="375"/>
      <c r="E992" s="375"/>
      <c r="F992" s="375"/>
      <c r="G992" s="375"/>
      <c r="H992" s="375"/>
      <c r="I992" s="375"/>
      <c r="J992" s="375"/>
    </row>
    <row r="993" spans="1:10" x14ac:dyDescent="0.4">
      <c r="A993" s="375"/>
      <c r="B993" s="375"/>
      <c r="C993" s="375"/>
      <c r="D993" s="375"/>
      <c r="E993" s="375"/>
      <c r="F993" s="375"/>
      <c r="G993" s="375"/>
      <c r="H993" s="375"/>
      <c r="I993" s="375"/>
      <c r="J993" s="375"/>
    </row>
    <row r="994" spans="1:10" x14ac:dyDescent="0.4">
      <c r="A994" s="375"/>
      <c r="B994" s="375"/>
      <c r="C994" s="375"/>
      <c r="D994" s="375"/>
      <c r="E994" s="375"/>
      <c r="F994" s="375"/>
      <c r="G994" s="375"/>
      <c r="H994" s="375"/>
      <c r="I994" s="375"/>
      <c r="J994" s="375"/>
    </row>
    <row r="995" spans="1:10" x14ac:dyDescent="0.4">
      <c r="A995" s="375"/>
      <c r="B995" s="375"/>
      <c r="C995" s="375"/>
      <c r="D995" s="375"/>
      <c r="E995" s="375"/>
      <c r="F995" s="375"/>
      <c r="G995" s="375"/>
      <c r="H995" s="375"/>
      <c r="I995" s="375"/>
      <c r="J995" s="375"/>
    </row>
    <row r="996" spans="1:10" x14ac:dyDescent="0.4">
      <c r="A996" s="375"/>
      <c r="B996" s="375"/>
      <c r="C996" s="375"/>
      <c r="D996" s="375"/>
      <c r="E996" s="375"/>
      <c r="F996" s="375"/>
      <c r="G996" s="375"/>
      <c r="H996" s="375"/>
      <c r="I996" s="375"/>
      <c r="J996" s="375"/>
    </row>
    <row r="997" spans="1:10" x14ac:dyDescent="0.4">
      <c r="A997" s="375"/>
      <c r="B997" s="375"/>
      <c r="C997" s="375"/>
      <c r="D997" s="375"/>
      <c r="E997" s="375"/>
      <c r="F997" s="375"/>
      <c r="G997" s="375"/>
      <c r="H997" s="375"/>
      <c r="I997" s="375"/>
      <c r="J997" s="375"/>
    </row>
    <row r="998" spans="1:10" x14ac:dyDescent="0.4">
      <c r="A998" s="375"/>
      <c r="B998" s="375"/>
      <c r="C998" s="375"/>
      <c r="D998" s="375"/>
      <c r="E998" s="375"/>
      <c r="F998" s="375"/>
      <c r="G998" s="375"/>
      <c r="H998" s="375"/>
      <c r="I998" s="375"/>
      <c r="J998" s="375"/>
    </row>
    <row r="999" spans="1:10" x14ac:dyDescent="0.4">
      <c r="A999" s="375"/>
      <c r="B999" s="375"/>
      <c r="C999" s="375"/>
      <c r="D999" s="375"/>
      <c r="E999" s="375"/>
      <c r="F999" s="375"/>
      <c r="G999" s="375"/>
      <c r="H999" s="375"/>
      <c r="I999" s="375"/>
      <c r="J999" s="375"/>
    </row>
    <row r="1000" spans="1:10" x14ac:dyDescent="0.4">
      <c r="A1000" s="375"/>
      <c r="B1000" s="375"/>
      <c r="C1000" s="375"/>
      <c r="D1000" s="375"/>
      <c r="E1000" s="375"/>
      <c r="F1000" s="375"/>
      <c r="G1000" s="375"/>
      <c r="H1000" s="375"/>
      <c r="I1000" s="375"/>
      <c r="J1000" s="375"/>
    </row>
    <row r="1001" spans="1:10" x14ac:dyDescent="0.4">
      <c r="A1001" s="375"/>
      <c r="B1001" s="375"/>
      <c r="C1001" s="375"/>
      <c r="D1001" s="375"/>
      <c r="E1001" s="375"/>
      <c r="F1001" s="375"/>
      <c r="G1001" s="375"/>
      <c r="H1001" s="375"/>
      <c r="I1001" s="375"/>
      <c r="J1001" s="375"/>
    </row>
    <row r="1002" spans="1:10" x14ac:dyDescent="0.4">
      <c r="A1002" s="375"/>
      <c r="B1002" s="375"/>
      <c r="C1002" s="375"/>
      <c r="D1002" s="375"/>
      <c r="E1002" s="375"/>
      <c r="F1002" s="375"/>
      <c r="G1002" s="375"/>
      <c r="H1002" s="375"/>
      <c r="I1002" s="375"/>
      <c r="J1002" s="375"/>
    </row>
    <row r="1003" spans="1:10" x14ac:dyDescent="0.4">
      <c r="A1003" s="375"/>
      <c r="B1003" s="375"/>
      <c r="C1003" s="375"/>
      <c r="D1003" s="375"/>
      <c r="E1003" s="375"/>
      <c r="F1003" s="375"/>
      <c r="G1003" s="375"/>
      <c r="H1003" s="375"/>
      <c r="I1003" s="375"/>
      <c r="J1003" s="375"/>
    </row>
    <row r="1004" spans="1:10" x14ac:dyDescent="0.4">
      <c r="A1004" s="375"/>
      <c r="B1004" s="375"/>
      <c r="C1004" s="375"/>
      <c r="D1004" s="375"/>
      <c r="E1004" s="375"/>
      <c r="F1004" s="375"/>
      <c r="G1004" s="375"/>
      <c r="H1004" s="375"/>
      <c r="I1004" s="375"/>
      <c r="J1004" s="375"/>
    </row>
    <row r="1005" spans="1:10" x14ac:dyDescent="0.4">
      <c r="A1005" s="375"/>
      <c r="B1005" s="375"/>
      <c r="C1005" s="375"/>
      <c r="D1005" s="375"/>
      <c r="E1005" s="375"/>
      <c r="F1005" s="375"/>
      <c r="G1005" s="375"/>
      <c r="H1005" s="375"/>
      <c r="I1005" s="375"/>
      <c r="J1005" s="375"/>
    </row>
    <row r="1006" spans="1:10" x14ac:dyDescent="0.4">
      <c r="A1006" s="375"/>
      <c r="B1006" s="375"/>
      <c r="C1006" s="375"/>
      <c r="D1006" s="375"/>
      <c r="E1006" s="375"/>
      <c r="F1006" s="375"/>
      <c r="G1006" s="375"/>
      <c r="H1006" s="375"/>
      <c r="I1006" s="375"/>
      <c r="J1006" s="375"/>
    </row>
    <row r="1007" spans="1:10" x14ac:dyDescent="0.4">
      <c r="A1007" s="375"/>
      <c r="B1007" s="375"/>
      <c r="C1007" s="375"/>
      <c r="D1007" s="375"/>
      <c r="E1007" s="375"/>
      <c r="F1007" s="375"/>
      <c r="G1007" s="375"/>
      <c r="H1007" s="375"/>
      <c r="I1007" s="375"/>
      <c r="J1007" s="375"/>
    </row>
    <row r="1008" spans="1:10" x14ac:dyDescent="0.4">
      <c r="A1008" s="375"/>
      <c r="B1008" s="375"/>
      <c r="C1008" s="375"/>
      <c r="D1008" s="375"/>
      <c r="E1008" s="375"/>
      <c r="F1008" s="375"/>
      <c r="G1008" s="375"/>
      <c r="H1008" s="375"/>
      <c r="I1008" s="375"/>
      <c r="J1008" s="375"/>
    </row>
    <row r="1009" spans="1:10" x14ac:dyDescent="0.4">
      <c r="A1009" s="375"/>
      <c r="B1009" s="375"/>
      <c r="C1009" s="375"/>
      <c r="D1009" s="375"/>
      <c r="E1009" s="375"/>
      <c r="F1009" s="375"/>
      <c r="G1009" s="375"/>
      <c r="H1009" s="375"/>
      <c r="I1009" s="375"/>
      <c r="J1009" s="375"/>
    </row>
    <row r="1010" spans="1:10" x14ac:dyDescent="0.4">
      <c r="A1010" s="375"/>
      <c r="B1010" s="375"/>
      <c r="C1010" s="375"/>
      <c r="D1010" s="375"/>
      <c r="E1010" s="375"/>
      <c r="F1010" s="375"/>
      <c r="G1010" s="375"/>
      <c r="H1010" s="375"/>
      <c r="I1010" s="375"/>
      <c r="J1010" s="375"/>
    </row>
    <row r="1011" spans="1:10" x14ac:dyDescent="0.4">
      <c r="A1011" s="375"/>
      <c r="B1011" s="375"/>
      <c r="C1011" s="375"/>
      <c r="D1011" s="375"/>
      <c r="E1011" s="375"/>
      <c r="F1011" s="375"/>
      <c r="G1011" s="375"/>
      <c r="H1011" s="375"/>
      <c r="I1011" s="375"/>
      <c r="J1011" s="375"/>
    </row>
    <row r="1012" spans="1:10" x14ac:dyDescent="0.4">
      <c r="A1012" s="375"/>
      <c r="B1012" s="375"/>
      <c r="C1012" s="375"/>
      <c r="D1012" s="375"/>
      <c r="E1012" s="375"/>
      <c r="F1012" s="375"/>
      <c r="G1012" s="375"/>
      <c r="H1012" s="375"/>
      <c r="I1012" s="375"/>
      <c r="J1012" s="375"/>
    </row>
    <row r="1013" spans="1:10" x14ac:dyDescent="0.4">
      <c r="A1013" s="375"/>
      <c r="B1013" s="375"/>
      <c r="C1013" s="375"/>
      <c r="D1013" s="375"/>
      <c r="E1013" s="375"/>
      <c r="F1013" s="375"/>
      <c r="G1013" s="375"/>
      <c r="H1013" s="375"/>
      <c r="I1013" s="375"/>
      <c r="J1013" s="375"/>
    </row>
    <row r="1014" spans="1:10" x14ac:dyDescent="0.4">
      <c r="A1014" s="375"/>
      <c r="B1014" s="375"/>
      <c r="C1014" s="375"/>
      <c r="D1014" s="375"/>
      <c r="E1014" s="375"/>
      <c r="F1014" s="375"/>
      <c r="G1014" s="375"/>
      <c r="H1014" s="375"/>
      <c r="I1014" s="375"/>
      <c r="J1014" s="375"/>
    </row>
    <row r="1015" spans="1:10" x14ac:dyDescent="0.4">
      <c r="A1015" s="375"/>
      <c r="B1015" s="375"/>
      <c r="C1015" s="375"/>
      <c r="D1015" s="375"/>
      <c r="E1015" s="375"/>
      <c r="F1015" s="375"/>
      <c r="G1015" s="375"/>
      <c r="H1015" s="375"/>
      <c r="I1015" s="375"/>
      <c r="J1015" s="375"/>
    </row>
    <row r="1016" spans="1:10" x14ac:dyDescent="0.4">
      <c r="A1016" s="375"/>
      <c r="B1016" s="375"/>
      <c r="C1016" s="375"/>
      <c r="D1016" s="375"/>
      <c r="E1016" s="375"/>
      <c r="F1016" s="375"/>
      <c r="G1016" s="375"/>
      <c r="H1016" s="375"/>
      <c r="I1016" s="375"/>
      <c r="J1016" s="375"/>
    </row>
    <row r="1017" spans="1:10" x14ac:dyDescent="0.4">
      <c r="A1017" s="375"/>
      <c r="B1017" s="375"/>
      <c r="C1017" s="375"/>
      <c r="D1017" s="375"/>
      <c r="E1017" s="375"/>
      <c r="F1017" s="375"/>
      <c r="G1017" s="375"/>
      <c r="H1017" s="375"/>
      <c r="I1017" s="375"/>
      <c r="J1017" s="375"/>
    </row>
    <row r="1018" spans="1:10" x14ac:dyDescent="0.4">
      <c r="A1018" s="375"/>
      <c r="B1018" s="375"/>
      <c r="C1018" s="375"/>
      <c r="D1018" s="375"/>
      <c r="E1018" s="375"/>
      <c r="F1018" s="375"/>
      <c r="G1018" s="375"/>
      <c r="H1018" s="375"/>
      <c r="I1018" s="375"/>
      <c r="J1018" s="375"/>
    </row>
    <row r="1019" spans="1:10" x14ac:dyDescent="0.4">
      <c r="A1019" s="375"/>
      <c r="B1019" s="375"/>
      <c r="C1019" s="375"/>
      <c r="D1019" s="375"/>
      <c r="E1019" s="375"/>
      <c r="F1019" s="375"/>
      <c r="G1019" s="375"/>
      <c r="H1019" s="375"/>
      <c r="I1019" s="375"/>
      <c r="J1019" s="375"/>
    </row>
    <row r="1020" spans="1:10" x14ac:dyDescent="0.4">
      <c r="A1020" s="375"/>
      <c r="B1020" s="375"/>
      <c r="C1020" s="375"/>
      <c r="D1020" s="375"/>
      <c r="E1020" s="375"/>
      <c r="F1020" s="375"/>
      <c r="G1020" s="375"/>
      <c r="H1020" s="375"/>
      <c r="I1020" s="375"/>
      <c r="J1020" s="375"/>
    </row>
    <row r="1021" spans="1:10" x14ac:dyDescent="0.4">
      <c r="A1021" s="375"/>
      <c r="B1021" s="375"/>
      <c r="C1021" s="375"/>
      <c r="D1021" s="375"/>
      <c r="E1021" s="375"/>
      <c r="F1021" s="375"/>
      <c r="G1021" s="375"/>
      <c r="H1021" s="375"/>
      <c r="I1021" s="375"/>
      <c r="J1021" s="375"/>
    </row>
    <row r="1022" spans="1:10" x14ac:dyDescent="0.4">
      <c r="A1022" s="375"/>
      <c r="B1022" s="375"/>
      <c r="C1022" s="375"/>
      <c r="D1022" s="375"/>
      <c r="E1022" s="375"/>
      <c r="F1022" s="375"/>
      <c r="G1022" s="375"/>
      <c r="H1022" s="375"/>
      <c r="I1022" s="375"/>
      <c r="J1022" s="375"/>
    </row>
    <row r="1023" spans="1:10" x14ac:dyDescent="0.4">
      <c r="A1023" s="375"/>
      <c r="B1023" s="375"/>
      <c r="C1023" s="375"/>
      <c r="D1023" s="375"/>
      <c r="E1023" s="375"/>
      <c r="F1023" s="375"/>
      <c r="G1023" s="375"/>
      <c r="H1023" s="375"/>
      <c r="I1023" s="375"/>
      <c r="J1023" s="375"/>
    </row>
    <row r="1024" spans="1:10" x14ac:dyDescent="0.4">
      <c r="A1024" s="375"/>
      <c r="B1024" s="375"/>
      <c r="C1024" s="375"/>
      <c r="D1024" s="375"/>
      <c r="E1024" s="375"/>
      <c r="F1024" s="375"/>
      <c r="G1024" s="375"/>
      <c r="H1024" s="375"/>
      <c r="I1024" s="375"/>
      <c r="J1024" s="375"/>
    </row>
    <row r="1025" spans="1:10" x14ac:dyDescent="0.4">
      <c r="A1025" s="375"/>
      <c r="B1025" s="375"/>
      <c r="C1025" s="375"/>
      <c r="D1025" s="375"/>
      <c r="E1025" s="375"/>
      <c r="F1025" s="375"/>
      <c r="G1025" s="375"/>
      <c r="H1025" s="375"/>
      <c r="I1025" s="375"/>
      <c r="J1025" s="375"/>
    </row>
    <row r="1026" spans="1:10" x14ac:dyDescent="0.4">
      <c r="A1026" s="375"/>
      <c r="B1026" s="375"/>
      <c r="C1026" s="375"/>
      <c r="D1026" s="375"/>
      <c r="E1026" s="375"/>
      <c r="F1026" s="375"/>
      <c r="G1026" s="375"/>
      <c r="H1026" s="375"/>
      <c r="I1026" s="375"/>
      <c r="J1026" s="375"/>
    </row>
    <row r="1027" spans="1:10" x14ac:dyDescent="0.4">
      <c r="A1027" s="375"/>
      <c r="B1027" s="375"/>
      <c r="C1027" s="375"/>
      <c r="D1027" s="375"/>
      <c r="E1027" s="375"/>
      <c r="F1027" s="375"/>
      <c r="G1027" s="375"/>
      <c r="H1027" s="375"/>
      <c r="I1027" s="375"/>
      <c r="J1027" s="375"/>
    </row>
    <row r="1028" spans="1:10" x14ac:dyDescent="0.4">
      <c r="A1028" s="375"/>
      <c r="B1028" s="375"/>
      <c r="C1028" s="375"/>
      <c r="D1028" s="375"/>
      <c r="E1028" s="375"/>
      <c r="F1028" s="375"/>
      <c r="G1028" s="375"/>
      <c r="H1028" s="375"/>
      <c r="I1028" s="375"/>
      <c r="J1028" s="375"/>
    </row>
    <row r="1029" spans="1:10" x14ac:dyDescent="0.4">
      <c r="A1029" s="375"/>
      <c r="B1029" s="375"/>
      <c r="C1029" s="375"/>
      <c r="D1029" s="375"/>
      <c r="E1029" s="375"/>
      <c r="F1029" s="375"/>
      <c r="G1029" s="375"/>
      <c r="H1029" s="375"/>
      <c r="I1029" s="375"/>
      <c r="J1029" s="375"/>
    </row>
    <row r="1030" spans="1:10" x14ac:dyDescent="0.4">
      <c r="A1030" s="375"/>
      <c r="B1030" s="375"/>
      <c r="C1030" s="375"/>
      <c r="D1030" s="375"/>
      <c r="E1030" s="375"/>
      <c r="F1030" s="375"/>
      <c r="G1030" s="375"/>
      <c r="H1030" s="375"/>
      <c r="I1030" s="375"/>
      <c r="J1030" s="375"/>
    </row>
    <row r="1031" spans="1:10" x14ac:dyDescent="0.4">
      <c r="A1031" s="375"/>
      <c r="B1031" s="375"/>
      <c r="C1031" s="375"/>
      <c r="D1031" s="375"/>
      <c r="E1031" s="375"/>
      <c r="F1031" s="375"/>
      <c r="G1031" s="375"/>
      <c r="H1031" s="375"/>
      <c r="I1031" s="375"/>
      <c r="J1031" s="375"/>
    </row>
    <row r="1032" spans="1:10" x14ac:dyDescent="0.4">
      <c r="A1032" s="375"/>
      <c r="B1032" s="375"/>
      <c r="C1032" s="375"/>
      <c r="D1032" s="375"/>
      <c r="E1032" s="375"/>
      <c r="F1032" s="375"/>
      <c r="G1032" s="375"/>
      <c r="H1032" s="375"/>
      <c r="I1032" s="375"/>
      <c r="J1032" s="375"/>
    </row>
    <row r="1033" spans="1:10" x14ac:dyDescent="0.4">
      <c r="A1033" s="375"/>
      <c r="B1033" s="375"/>
      <c r="C1033" s="375"/>
      <c r="D1033" s="375"/>
      <c r="E1033" s="375"/>
      <c r="F1033" s="375"/>
      <c r="G1033" s="375"/>
      <c r="H1033" s="375"/>
      <c r="I1033" s="375"/>
      <c r="J1033" s="375"/>
    </row>
    <row r="1034" spans="1:10" x14ac:dyDescent="0.4">
      <c r="A1034" s="375"/>
      <c r="B1034" s="375"/>
      <c r="C1034" s="375"/>
      <c r="D1034" s="375"/>
      <c r="E1034" s="375"/>
      <c r="F1034" s="375"/>
      <c r="G1034" s="375"/>
      <c r="H1034" s="375"/>
      <c r="I1034" s="375"/>
      <c r="J1034" s="375"/>
    </row>
    <row r="1035" spans="1:10" x14ac:dyDescent="0.4">
      <c r="A1035" s="375"/>
      <c r="B1035" s="375"/>
      <c r="C1035" s="375"/>
      <c r="D1035" s="375"/>
      <c r="E1035" s="375"/>
      <c r="F1035" s="375"/>
      <c r="G1035" s="375"/>
      <c r="H1035" s="375"/>
      <c r="I1035" s="375"/>
      <c r="J1035" s="375"/>
    </row>
    <row r="1036" spans="1:10" x14ac:dyDescent="0.4">
      <c r="A1036" s="375"/>
      <c r="B1036" s="375"/>
      <c r="C1036" s="375"/>
      <c r="D1036" s="375"/>
      <c r="E1036" s="375"/>
      <c r="F1036" s="375"/>
      <c r="G1036" s="375"/>
      <c r="H1036" s="375"/>
      <c r="I1036" s="375"/>
      <c r="J1036" s="375"/>
    </row>
    <row r="1037" spans="1:10" x14ac:dyDescent="0.4">
      <c r="A1037" s="375"/>
      <c r="B1037" s="375"/>
      <c r="C1037" s="375"/>
      <c r="D1037" s="375"/>
      <c r="E1037" s="375"/>
      <c r="F1037" s="375"/>
      <c r="G1037" s="375"/>
      <c r="H1037" s="375"/>
      <c r="I1037" s="375"/>
      <c r="J1037" s="375"/>
    </row>
    <row r="1038" spans="1:10" x14ac:dyDescent="0.4">
      <c r="A1038" s="375"/>
      <c r="B1038" s="375"/>
      <c r="C1038" s="375"/>
      <c r="D1038" s="375"/>
      <c r="E1038" s="375"/>
      <c r="F1038" s="375"/>
      <c r="G1038" s="375"/>
      <c r="H1038" s="375"/>
      <c r="I1038" s="375"/>
      <c r="J1038" s="375"/>
    </row>
    <row r="1039" spans="1:10" x14ac:dyDescent="0.4">
      <c r="A1039" s="375"/>
      <c r="B1039" s="375"/>
      <c r="C1039" s="375"/>
      <c r="D1039" s="375"/>
      <c r="E1039" s="375"/>
      <c r="F1039" s="375"/>
      <c r="G1039" s="375"/>
      <c r="H1039" s="375"/>
      <c r="I1039" s="375"/>
      <c r="J1039" s="375"/>
    </row>
    <row r="1040" spans="1:10" x14ac:dyDescent="0.4">
      <c r="A1040" s="375"/>
      <c r="B1040" s="375"/>
      <c r="C1040" s="375"/>
      <c r="D1040" s="375"/>
      <c r="E1040" s="375"/>
      <c r="F1040" s="375"/>
      <c r="G1040" s="375"/>
      <c r="H1040" s="375"/>
      <c r="I1040" s="375"/>
      <c r="J1040" s="375"/>
    </row>
    <row r="1041" spans="1:10" x14ac:dyDescent="0.4">
      <c r="A1041" s="375"/>
      <c r="B1041" s="375"/>
      <c r="C1041" s="375"/>
      <c r="D1041" s="375"/>
      <c r="E1041" s="375"/>
      <c r="F1041" s="375"/>
      <c r="G1041" s="375"/>
      <c r="H1041" s="375"/>
      <c r="I1041" s="375"/>
      <c r="J1041" s="375"/>
    </row>
    <row r="1042" spans="1:10" x14ac:dyDescent="0.4">
      <c r="A1042" s="375"/>
      <c r="B1042" s="375"/>
      <c r="C1042" s="375"/>
      <c r="D1042" s="375"/>
      <c r="E1042" s="375"/>
      <c r="F1042" s="375"/>
      <c r="G1042" s="375"/>
      <c r="H1042" s="375"/>
      <c r="I1042" s="375"/>
      <c r="J1042" s="375"/>
    </row>
    <row r="1043" spans="1:10" x14ac:dyDescent="0.4">
      <c r="A1043" s="375"/>
      <c r="B1043" s="375"/>
      <c r="C1043" s="375"/>
      <c r="D1043" s="375"/>
      <c r="E1043" s="375"/>
      <c r="F1043" s="375"/>
      <c r="G1043" s="375"/>
      <c r="H1043" s="375"/>
      <c r="I1043" s="375"/>
      <c r="J1043" s="375"/>
    </row>
    <row r="1044" spans="1:10" x14ac:dyDescent="0.4">
      <c r="A1044" s="375"/>
      <c r="B1044" s="375"/>
      <c r="C1044" s="375"/>
      <c r="D1044" s="375"/>
      <c r="E1044" s="375"/>
      <c r="F1044" s="375"/>
      <c r="G1044" s="375"/>
      <c r="H1044" s="375"/>
      <c r="I1044" s="375"/>
      <c r="J1044" s="375"/>
    </row>
    <row r="1045" spans="1:10" x14ac:dyDescent="0.4">
      <c r="A1045" s="375"/>
      <c r="B1045" s="375"/>
      <c r="C1045" s="375"/>
      <c r="D1045" s="375"/>
      <c r="E1045" s="375"/>
      <c r="F1045" s="375"/>
      <c r="G1045" s="375"/>
      <c r="H1045" s="375"/>
      <c r="I1045" s="375"/>
      <c r="J1045" s="375"/>
    </row>
    <row r="1046" spans="1:10" x14ac:dyDescent="0.4">
      <c r="A1046" s="375"/>
      <c r="B1046" s="375"/>
      <c r="C1046" s="375"/>
      <c r="D1046" s="375"/>
      <c r="E1046" s="375"/>
      <c r="F1046" s="375"/>
      <c r="G1046" s="375"/>
      <c r="H1046" s="375"/>
      <c r="I1046" s="375"/>
      <c r="J1046" s="375"/>
    </row>
    <row r="1047" spans="1:10" x14ac:dyDescent="0.4">
      <c r="A1047" s="375"/>
      <c r="B1047" s="375"/>
      <c r="C1047" s="375"/>
      <c r="D1047" s="375"/>
      <c r="E1047" s="375"/>
      <c r="F1047" s="375"/>
      <c r="G1047" s="375"/>
      <c r="H1047" s="375"/>
      <c r="I1047" s="375"/>
      <c r="J1047" s="375"/>
    </row>
    <row r="1048" spans="1:10" x14ac:dyDescent="0.4">
      <c r="A1048" s="375"/>
      <c r="B1048" s="375"/>
      <c r="C1048" s="375"/>
      <c r="D1048" s="375"/>
      <c r="E1048" s="375"/>
      <c r="F1048" s="375"/>
      <c r="G1048" s="375"/>
      <c r="H1048" s="375"/>
      <c r="I1048" s="375"/>
      <c r="J1048" s="375"/>
    </row>
    <row r="1049" spans="1:10" x14ac:dyDescent="0.4">
      <c r="A1049" s="375"/>
      <c r="B1049" s="375"/>
      <c r="C1049" s="375"/>
      <c r="D1049" s="375"/>
      <c r="E1049" s="375"/>
      <c r="F1049" s="375"/>
      <c r="G1049" s="375"/>
      <c r="H1049" s="375"/>
      <c r="I1049" s="375"/>
      <c r="J1049" s="375"/>
    </row>
    <row r="1050" spans="1:10" x14ac:dyDescent="0.4">
      <c r="A1050" s="375"/>
      <c r="B1050" s="375"/>
      <c r="C1050" s="375"/>
      <c r="D1050" s="375"/>
      <c r="E1050" s="375"/>
      <c r="F1050" s="375"/>
      <c r="G1050" s="375"/>
      <c r="H1050" s="375"/>
      <c r="I1050" s="375"/>
      <c r="J1050" s="375"/>
    </row>
    <row r="1051" spans="1:10" x14ac:dyDescent="0.4">
      <c r="A1051" s="375"/>
      <c r="B1051" s="375"/>
      <c r="C1051" s="375"/>
      <c r="D1051" s="375"/>
      <c r="E1051" s="375"/>
      <c r="F1051" s="375"/>
      <c r="G1051" s="375"/>
      <c r="H1051" s="375"/>
      <c r="I1051" s="375"/>
      <c r="J1051" s="375"/>
    </row>
    <row r="1052" spans="1:10" x14ac:dyDescent="0.4">
      <c r="A1052" s="375"/>
      <c r="B1052" s="375"/>
      <c r="C1052" s="375"/>
      <c r="D1052" s="375"/>
      <c r="E1052" s="375"/>
      <c r="F1052" s="375"/>
      <c r="G1052" s="375"/>
      <c r="H1052" s="375"/>
      <c r="I1052" s="375"/>
      <c r="J1052" s="375"/>
    </row>
    <row r="1053" spans="1:10" x14ac:dyDescent="0.4">
      <c r="A1053" s="375"/>
      <c r="B1053" s="375"/>
      <c r="C1053" s="375"/>
      <c r="D1053" s="375"/>
      <c r="E1053" s="375"/>
      <c r="F1053" s="375"/>
      <c r="G1053" s="375"/>
      <c r="H1053" s="375"/>
      <c r="I1053" s="375"/>
      <c r="J1053" s="375"/>
    </row>
    <row r="1054" spans="1:10" x14ac:dyDescent="0.4">
      <c r="A1054" s="375"/>
      <c r="B1054" s="375"/>
      <c r="C1054" s="375"/>
      <c r="D1054" s="375"/>
      <c r="E1054" s="375"/>
      <c r="F1054" s="375"/>
      <c r="G1054" s="375"/>
      <c r="H1054" s="375"/>
      <c r="I1054" s="375"/>
      <c r="J1054" s="375"/>
    </row>
    <row r="1055" spans="1:10" x14ac:dyDescent="0.4">
      <c r="A1055" s="375"/>
      <c r="B1055" s="375"/>
      <c r="C1055" s="375"/>
      <c r="D1055" s="375"/>
      <c r="E1055" s="375"/>
      <c r="F1055" s="375"/>
      <c r="G1055" s="375"/>
      <c r="H1055" s="375"/>
      <c r="I1055" s="375"/>
      <c r="J1055" s="375"/>
    </row>
    <row r="1056" spans="1:10" x14ac:dyDescent="0.4">
      <c r="A1056" s="375"/>
      <c r="B1056" s="375"/>
      <c r="C1056" s="375"/>
      <c r="D1056" s="375"/>
      <c r="E1056" s="375"/>
      <c r="F1056" s="375"/>
      <c r="G1056" s="375"/>
      <c r="H1056" s="375"/>
      <c r="I1056" s="375"/>
      <c r="J1056" s="375"/>
    </row>
    <row r="1057" spans="1:10" x14ac:dyDescent="0.4">
      <c r="A1057" s="375"/>
      <c r="B1057" s="375"/>
      <c r="C1057" s="375"/>
      <c r="D1057" s="375"/>
      <c r="E1057" s="375"/>
      <c r="F1057" s="375"/>
      <c r="G1057" s="375"/>
      <c r="H1057" s="375"/>
      <c r="I1057" s="375"/>
      <c r="J1057" s="375"/>
    </row>
    <row r="1058" spans="1:10" x14ac:dyDescent="0.4">
      <c r="A1058" s="375"/>
      <c r="B1058" s="375"/>
      <c r="C1058" s="375"/>
      <c r="D1058" s="375"/>
      <c r="E1058" s="375"/>
      <c r="F1058" s="375"/>
      <c r="G1058" s="375"/>
      <c r="H1058" s="375"/>
      <c r="I1058" s="375"/>
      <c r="J1058" s="375"/>
    </row>
    <row r="1059" spans="1:10" x14ac:dyDescent="0.4">
      <c r="A1059" s="375"/>
      <c r="B1059" s="375"/>
      <c r="C1059" s="375"/>
      <c r="D1059" s="375"/>
      <c r="E1059" s="375"/>
      <c r="F1059" s="375"/>
      <c r="G1059" s="375"/>
      <c r="H1059" s="375"/>
      <c r="I1059" s="375"/>
      <c r="J1059" s="375"/>
    </row>
    <row r="1060" spans="1:10" x14ac:dyDescent="0.4">
      <c r="A1060" s="375"/>
      <c r="B1060" s="375"/>
      <c r="C1060" s="375"/>
      <c r="D1060" s="375"/>
      <c r="E1060" s="375"/>
      <c r="F1060" s="375"/>
      <c r="G1060" s="375"/>
      <c r="H1060" s="375"/>
      <c r="I1060" s="375"/>
      <c r="J1060" s="375"/>
    </row>
    <row r="1061" spans="1:10" x14ac:dyDescent="0.4">
      <c r="A1061" s="375"/>
      <c r="B1061" s="375"/>
      <c r="C1061" s="375"/>
      <c r="D1061" s="375"/>
      <c r="E1061" s="375"/>
      <c r="F1061" s="375"/>
      <c r="G1061" s="375"/>
      <c r="H1061" s="375"/>
      <c r="I1061" s="375"/>
      <c r="J1061" s="375"/>
    </row>
    <row r="1062" spans="1:10" x14ac:dyDescent="0.4">
      <c r="A1062" s="375"/>
      <c r="B1062" s="375"/>
      <c r="C1062" s="375"/>
      <c r="D1062" s="375"/>
      <c r="E1062" s="375"/>
      <c r="F1062" s="375"/>
      <c r="G1062" s="375"/>
      <c r="H1062" s="375"/>
      <c r="I1062" s="375"/>
      <c r="J1062" s="375"/>
    </row>
    <row r="1063" spans="1:10" x14ac:dyDescent="0.4">
      <c r="A1063" s="375"/>
      <c r="B1063" s="375"/>
      <c r="C1063" s="375"/>
      <c r="D1063" s="375"/>
      <c r="E1063" s="375"/>
      <c r="F1063" s="375"/>
      <c r="G1063" s="375"/>
      <c r="H1063" s="375"/>
      <c r="I1063" s="375"/>
      <c r="J1063" s="375"/>
    </row>
    <row r="1064" spans="1:10" x14ac:dyDescent="0.4">
      <c r="A1064" s="375"/>
      <c r="B1064" s="375"/>
      <c r="C1064" s="375"/>
      <c r="D1064" s="375"/>
      <c r="E1064" s="375"/>
      <c r="F1064" s="375"/>
      <c r="G1064" s="375"/>
      <c r="H1064" s="375"/>
      <c r="I1064" s="375"/>
      <c r="J1064" s="375"/>
    </row>
    <row r="1065" spans="1:10" x14ac:dyDescent="0.4">
      <c r="A1065" s="375"/>
      <c r="B1065" s="375"/>
      <c r="C1065" s="375"/>
      <c r="D1065" s="375"/>
      <c r="E1065" s="375"/>
      <c r="F1065" s="375"/>
      <c r="G1065" s="375"/>
      <c r="H1065" s="375"/>
      <c r="I1065" s="375"/>
      <c r="J1065" s="375"/>
    </row>
    <row r="1066" spans="1:10" x14ac:dyDescent="0.4">
      <c r="A1066" s="375"/>
      <c r="B1066" s="375"/>
      <c r="C1066" s="375"/>
      <c r="D1066" s="375"/>
      <c r="E1066" s="375"/>
      <c r="F1066" s="375"/>
      <c r="G1066" s="375"/>
      <c r="H1066" s="375"/>
      <c r="I1066" s="375"/>
      <c r="J1066" s="375"/>
    </row>
    <row r="1067" spans="1:10" x14ac:dyDescent="0.4">
      <c r="A1067" s="375"/>
      <c r="B1067" s="375"/>
      <c r="C1067" s="375"/>
      <c r="D1067" s="375"/>
      <c r="E1067" s="375"/>
      <c r="F1067" s="375"/>
      <c r="G1067" s="375"/>
      <c r="H1067" s="375"/>
      <c r="I1067" s="375"/>
      <c r="J1067" s="375"/>
    </row>
    <row r="1068" spans="1:10" x14ac:dyDescent="0.4">
      <c r="A1068" s="375"/>
      <c r="B1068" s="375"/>
      <c r="C1068" s="375"/>
      <c r="D1068" s="375"/>
      <c r="E1068" s="375"/>
      <c r="F1068" s="375"/>
      <c r="G1068" s="375"/>
      <c r="H1068" s="375"/>
      <c r="I1068" s="375"/>
      <c r="J1068" s="375"/>
    </row>
    <row r="1069" spans="1:10" x14ac:dyDescent="0.4">
      <c r="A1069" s="375"/>
      <c r="B1069" s="375"/>
      <c r="C1069" s="375"/>
      <c r="D1069" s="375"/>
      <c r="E1069" s="375"/>
      <c r="F1069" s="375"/>
      <c r="G1069" s="375"/>
      <c r="H1069" s="375"/>
      <c r="I1069" s="375"/>
      <c r="J1069" s="375"/>
    </row>
    <row r="1070" spans="1:10" x14ac:dyDescent="0.4">
      <c r="A1070" s="375"/>
      <c r="B1070" s="375"/>
      <c r="C1070" s="375"/>
      <c r="D1070" s="375"/>
      <c r="E1070" s="375"/>
      <c r="F1070" s="375"/>
      <c r="G1070" s="375"/>
      <c r="H1070" s="375"/>
      <c r="I1070" s="375"/>
      <c r="J1070" s="375"/>
    </row>
    <row r="1071" spans="1:10" x14ac:dyDescent="0.4">
      <c r="A1071" s="375"/>
      <c r="B1071" s="375"/>
      <c r="C1071" s="375"/>
      <c r="D1071" s="375"/>
      <c r="E1071" s="375"/>
      <c r="F1071" s="375"/>
      <c r="G1071" s="375"/>
      <c r="H1071" s="375"/>
      <c r="I1071" s="375"/>
      <c r="J1071" s="375"/>
    </row>
    <row r="1072" spans="1:10" x14ac:dyDescent="0.4">
      <c r="A1072" s="375"/>
      <c r="B1072" s="375"/>
      <c r="C1072" s="375"/>
      <c r="D1072" s="375"/>
      <c r="E1072" s="375"/>
      <c r="F1072" s="375"/>
      <c r="G1072" s="375"/>
      <c r="H1072" s="375"/>
      <c r="I1072" s="375"/>
      <c r="J1072" s="375"/>
    </row>
    <row r="1073" spans="1:10" x14ac:dyDescent="0.4">
      <c r="A1073" s="375"/>
      <c r="B1073" s="375"/>
      <c r="C1073" s="375"/>
      <c r="D1073" s="375"/>
      <c r="E1073" s="375"/>
      <c r="F1073" s="375"/>
      <c r="G1073" s="375"/>
      <c r="H1073" s="375"/>
      <c r="I1073" s="375"/>
      <c r="J1073" s="375"/>
    </row>
    <row r="1074" spans="1:10" x14ac:dyDescent="0.4">
      <c r="A1074" s="375"/>
      <c r="B1074" s="375"/>
      <c r="C1074" s="375"/>
      <c r="D1074" s="375"/>
      <c r="E1074" s="375"/>
      <c r="F1074" s="375"/>
      <c r="G1074" s="375"/>
      <c r="H1074" s="375"/>
      <c r="I1074" s="375"/>
      <c r="J1074" s="375"/>
    </row>
    <row r="1075" spans="1:10" x14ac:dyDescent="0.4">
      <c r="A1075" s="375"/>
      <c r="B1075" s="375"/>
      <c r="C1075" s="375"/>
      <c r="D1075" s="375"/>
      <c r="E1075" s="375"/>
      <c r="F1075" s="375"/>
      <c r="G1075" s="375"/>
      <c r="H1075" s="375"/>
      <c r="I1075" s="375"/>
      <c r="J1075" s="375"/>
    </row>
    <row r="1076" spans="1:10" x14ac:dyDescent="0.4">
      <c r="A1076" s="375"/>
      <c r="B1076" s="375"/>
      <c r="C1076" s="375"/>
      <c r="D1076" s="375"/>
      <c r="E1076" s="375"/>
      <c r="F1076" s="375"/>
      <c r="G1076" s="375"/>
      <c r="H1076" s="375"/>
      <c r="I1076" s="375"/>
      <c r="J1076" s="375"/>
    </row>
    <row r="1077" spans="1:10" x14ac:dyDescent="0.4">
      <c r="A1077" s="375"/>
      <c r="B1077" s="375"/>
      <c r="C1077" s="375"/>
      <c r="D1077" s="375"/>
      <c r="E1077" s="375"/>
      <c r="F1077" s="375"/>
      <c r="G1077" s="375"/>
      <c r="H1077" s="375"/>
      <c r="I1077" s="375"/>
      <c r="J1077" s="375"/>
    </row>
    <row r="1078" spans="1:10" x14ac:dyDescent="0.4">
      <c r="A1078" s="375"/>
      <c r="B1078" s="375"/>
      <c r="C1078" s="375"/>
      <c r="D1078" s="375"/>
      <c r="E1078" s="375"/>
      <c r="F1078" s="375"/>
      <c r="G1078" s="375"/>
      <c r="H1078" s="375"/>
      <c r="I1078" s="375"/>
      <c r="J1078" s="375"/>
    </row>
    <row r="1079" spans="1:10" x14ac:dyDescent="0.4">
      <c r="A1079" s="375"/>
      <c r="B1079" s="375"/>
      <c r="C1079" s="375"/>
      <c r="D1079" s="375"/>
      <c r="E1079" s="375"/>
      <c r="F1079" s="375"/>
      <c r="G1079" s="375"/>
      <c r="H1079" s="375"/>
      <c r="I1079" s="375"/>
      <c r="J1079" s="375"/>
    </row>
    <row r="1080" spans="1:10" x14ac:dyDescent="0.4">
      <c r="A1080" s="375"/>
      <c r="B1080" s="375"/>
      <c r="C1080" s="375"/>
      <c r="D1080" s="375"/>
      <c r="E1080" s="375"/>
      <c r="F1080" s="375"/>
      <c r="G1080" s="375"/>
      <c r="H1080" s="375"/>
      <c r="I1080" s="375"/>
      <c r="J1080" s="375"/>
    </row>
    <row r="1081" spans="1:10" x14ac:dyDescent="0.4">
      <c r="A1081" s="375"/>
      <c r="B1081" s="375"/>
      <c r="C1081" s="375"/>
      <c r="D1081" s="375"/>
      <c r="E1081" s="375"/>
      <c r="F1081" s="375"/>
      <c r="G1081" s="375"/>
      <c r="H1081" s="375"/>
      <c r="I1081" s="375"/>
      <c r="J1081" s="375"/>
    </row>
    <row r="1082" spans="1:10" x14ac:dyDescent="0.4">
      <c r="A1082" s="375"/>
      <c r="B1082" s="375"/>
      <c r="C1082" s="375"/>
      <c r="D1082" s="375"/>
      <c r="E1082" s="375"/>
      <c r="F1082" s="375"/>
      <c r="G1082" s="375"/>
      <c r="H1082" s="375"/>
      <c r="I1082" s="375"/>
      <c r="J1082" s="375"/>
    </row>
    <row r="1083" spans="1:10" x14ac:dyDescent="0.4">
      <c r="A1083" s="375"/>
      <c r="B1083" s="375"/>
      <c r="C1083" s="375"/>
      <c r="D1083" s="375"/>
      <c r="E1083" s="375"/>
      <c r="F1083" s="375"/>
      <c r="G1083" s="375"/>
      <c r="H1083" s="375"/>
      <c r="I1083" s="375"/>
      <c r="J1083" s="375"/>
    </row>
    <row r="1084" spans="1:10" x14ac:dyDescent="0.4">
      <c r="A1084" s="375"/>
      <c r="B1084" s="375"/>
      <c r="C1084" s="375"/>
      <c r="D1084" s="375"/>
      <c r="E1084" s="375"/>
      <c r="F1084" s="375"/>
      <c r="G1084" s="375"/>
      <c r="H1084" s="375"/>
      <c r="I1084" s="375"/>
      <c r="J1084" s="375"/>
    </row>
    <row r="1085" spans="1:10" x14ac:dyDescent="0.4">
      <c r="A1085" s="375"/>
      <c r="B1085" s="375"/>
      <c r="C1085" s="375"/>
      <c r="D1085" s="375"/>
      <c r="E1085" s="375"/>
      <c r="F1085" s="375"/>
      <c r="G1085" s="375"/>
      <c r="H1085" s="375"/>
      <c r="I1085" s="375"/>
      <c r="J1085" s="375"/>
    </row>
    <row r="1086" spans="1:10" x14ac:dyDescent="0.4">
      <c r="A1086" s="375"/>
      <c r="B1086" s="375"/>
      <c r="C1086" s="375"/>
      <c r="D1086" s="375"/>
      <c r="E1086" s="375"/>
      <c r="F1086" s="375"/>
      <c r="G1086" s="375"/>
      <c r="H1086" s="375"/>
      <c r="I1086" s="375"/>
      <c r="J1086" s="375"/>
    </row>
    <row r="1087" spans="1:10" x14ac:dyDescent="0.4">
      <c r="A1087" s="375"/>
      <c r="B1087" s="375"/>
      <c r="C1087" s="375"/>
      <c r="D1087" s="375"/>
      <c r="E1087" s="375"/>
      <c r="F1087" s="375"/>
      <c r="G1087" s="375"/>
      <c r="H1087" s="375"/>
      <c r="I1087" s="375"/>
      <c r="J1087" s="375"/>
    </row>
    <row r="1088" spans="1:10" x14ac:dyDescent="0.4">
      <c r="A1088" s="375"/>
      <c r="B1088" s="375"/>
      <c r="C1088" s="375"/>
      <c r="D1088" s="375"/>
      <c r="E1088" s="375"/>
      <c r="F1088" s="375"/>
      <c r="G1088" s="375"/>
      <c r="H1088" s="375"/>
      <c r="I1088" s="375"/>
      <c r="J1088" s="375"/>
    </row>
    <row r="1089" spans="1:10" x14ac:dyDescent="0.4">
      <c r="A1089" s="375"/>
      <c r="B1089" s="375"/>
      <c r="C1089" s="375"/>
      <c r="D1089" s="375"/>
      <c r="E1089" s="375"/>
      <c r="F1089" s="375"/>
      <c r="G1089" s="375"/>
      <c r="H1089" s="375"/>
      <c r="I1089" s="375"/>
      <c r="J1089" s="375"/>
    </row>
    <row r="1090" spans="1:10" x14ac:dyDescent="0.4">
      <c r="A1090" s="375"/>
      <c r="B1090" s="375"/>
      <c r="C1090" s="375"/>
      <c r="D1090" s="375"/>
      <c r="E1090" s="375"/>
      <c r="F1090" s="375"/>
      <c r="G1090" s="375"/>
      <c r="H1090" s="375"/>
      <c r="I1090" s="375"/>
      <c r="J1090" s="375"/>
    </row>
    <row r="1091" spans="1:10" x14ac:dyDescent="0.4">
      <c r="A1091" s="375"/>
      <c r="B1091" s="375"/>
      <c r="C1091" s="375"/>
      <c r="D1091" s="375"/>
      <c r="E1091" s="375"/>
      <c r="F1091" s="375"/>
      <c r="G1091" s="375"/>
      <c r="H1091" s="375"/>
      <c r="I1091" s="375"/>
      <c r="J1091" s="375"/>
    </row>
    <row r="1092" spans="1:10" x14ac:dyDescent="0.4">
      <c r="A1092" s="410"/>
      <c r="B1092" s="381"/>
      <c r="C1092" s="381"/>
      <c r="D1092" s="381"/>
      <c r="E1092" s="381"/>
      <c r="F1092" s="381"/>
      <c r="G1092" s="381"/>
      <c r="H1092" s="381"/>
      <c r="I1092" s="381"/>
      <c r="J1092" s="381"/>
    </row>
    <row r="1093" spans="1:10" x14ac:dyDescent="0.4">
      <c r="A1093" s="428"/>
      <c r="B1093" s="375"/>
      <c r="C1093" s="375"/>
      <c r="D1093" s="375"/>
      <c r="E1093" s="375"/>
      <c r="F1093" s="375"/>
      <c r="G1093" s="375"/>
      <c r="H1093" s="375"/>
      <c r="I1093" s="375"/>
      <c r="J1093" s="375"/>
    </row>
    <row r="1094" spans="1:10" x14ac:dyDescent="0.4">
      <c r="A1094" s="428"/>
      <c r="B1094" s="375"/>
      <c r="C1094" s="375"/>
      <c r="D1094" s="375"/>
      <c r="E1094" s="375"/>
      <c r="F1094" s="375"/>
      <c r="G1094" s="375"/>
      <c r="H1094" s="375"/>
      <c r="I1094" s="375"/>
      <c r="J1094" s="375"/>
    </row>
    <row r="1095" spans="1:10" x14ac:dyDescent="0.4">
      <c r="A1095" s="428"/>
      <c r="B1095" s="375"/>
      <c r="C1095" s="375"/>
      <c r="D1095" s="375"/>
      <c r="E1095" s="375"/>
      <c r="F1095" s="375"/>
      <c r="G1095" s="375"/>
      <c r="H1095" s="375"/>
      <c r="I1095" s="375"/>
      <c r="J1095" s="375"/>
    </row>
    <row r="1096" spans="1:10" x14ac:dyDescent="0.4">
      <c r="A1096" s="428"/>
      <c r="B1096" s="375"/>
      <c r="C1096" s="375"/>
      <c r="D1096" s="375"/>
      <c r="E1096" s="375"/>
      <c r="F1096" s="375"/>
      <c r="G1096" s="375"/>
      <c r="H1096" s="375"/>
      <c r="I1096" s="375"/>
      <c r="J1096" s="375"/>
    </row>
    <row r="1097" spans="1:10" x14ac:dyDescent="0.4">
      <c r="A1097" s="428"/>
      <c r="B1097" s="375"/>
      <c r="C1097" s="375"/>
      <c r="D1097" s="375"/>
      <c r="E1097" s="375"/>
      <c r="F1097" s="375"/>
      <c r="G1097" s="375"/>
      <c r="H1097" s="375"/>
      <c r="I1097" s="375"/>
      <c r="J1097" s="375"/>
    </row>
    <row r="1098" spans="1:10" x14ac:dyDescent="0.4">
      <c r="A1098" s="428"/>
      <c r="B1098" s="375"/>
      <c r="C1098" s="375"/>
      <c r="D1098" s="375"/>
      <c r="E1098" s="375"/>
      <c r="F1098" s="375"/>
      <c r="G1098" s="375"/>
      <c r="H1098" s="375"/>
      <c r="I1098" s="375"/>
      <c r="J1098" s="375"/>
    </row>
    <row r="1099" spans="1:10" x14ac:dyDescent="0.4">
      <c r="A1099" s="428"/>
      <c r="B1099" s="375"/>
      <c r="C1099" s="375"/>
      <c r="D1099" s="375"/>
      <c r="E1099" s="375"/>
      <c r="F1099" s="375"/>
      <c r="G1099" s="375"/>
      <c r="H1099" s="375"/>
      <c r="I1099" s="375"/>
      <c r="J1099" s="375"/>
    </row>
    <row r="1100" spans="1:10" x14ac:dyDescent="0.4">
      <c r="A1100" s="428"/>
      <c r="B1100" s="375"/>
      <c r="C1100" s="375"/>
      <c r="D1100" s="375"/>
      <c r="E1100" s="375"/>
      <c r="F1100" s="375"/>
      <c r="G1100" s="375"/>
      <c r="H1100" s="375"/>
      <c r="I1100" s="375"/>
      <c r="J1100" s="375"/>
    </row>
    <row r="1101" spans="1:10" x14ac:dyDescent="0.4">
      <c r="A1101" s="428"/>
      <c r="B1101" s="375"/>
      <c r="C1101" s="375"/>
      <c r="D1101" s="375"/>
      <c r="E1101" s="375"/>
      <c r="F1101" s="375"/>
      <c r="G1101" s="375"/>
      <c r="H1101" s="375"/>
      <c r="I1101" s="375"/>
      <c r="J1101" s="375"/>
    </row>
    <row r="1102" spans="1:10" x14ac:dyDescent="0.4">
      <c r="A1102" s="428"/>
      <c r="B1102" s="375"/>
      <c r="C1102" s="375"/>
      <c r="D1102" s="375"/>
      <c r="E1102" s="375"/>
      <c r="F1102" s="375"/>
      <c r="G1102" s="375"/>
      <c r="H1102" s="375"/>
      <c r="I1102" s="375"/>
      <c r="J1102" s="375"/>
    </row>
    <row r="1103" spans="1:10" x14ac:dyDescent="0.4">
      <c r="A1103" s="428"/>
      <c r="B1103" s="375"/>
      <c r="C1103" s="375"/>
      <c r="D1103" s="375"/>
      <c r="E1103" s="375"/>
      <c r="F1103" s="375"/>
      <c r="G1103" s="375"/>
      <c r="H1103" s="375"/>
      <c r="I1103" s="375"/>
      <c r="J1103" s="375"/>
    </row>
    <row r="1104" spans="1:10" x14ac:dyDescent="0.4">
      <c r="A1104" s="430"/>
      <c r="B1104" s="832"/>
      <c r="C1104" s="832"/>
      <c r="D1104" s="832"/>
      <c r="E1104" s="832"/>
      <c r="F1104" s="832"/>
      <c r="G1104" s="832"/>
      <c r="H1104" s="832"/>
      <c r="I1104" s="832"/>
      <c r="J1104" s="832"/>
    </row>
    <row r="1105" spans="1:10" x14ac:dyDescent="0.4">
      <c r="A1105" s="375"/>
      <c r="B1105" s="375"/>
      <c r="C1105" s="375"/>
      <c r="D1105" s="375"/>
      <c r="E1105" s="375"/>
      <c r="F1105" s="375"/>
      <c r="G1105" s="375"/>
      <c r="H1105" s="375"/>
      <c r="I1105" s="375"/>
      <c r="J1105" s="375"/>
    </row>
    <row r="1106" spans="1:10" x14ac:dyDescent="0.4">
      <c r="A1106" s="375"/>
      <c r="B1106" s="375"/>
      <c r="C1106" s="375"/>
      <c r="D1106" s="375"/>
      <c r="E1106" s="375"/>
      <c r="F1106" s="375"/>
      <c r="G1106" s="375"/>
      <c r="H1106" s="375"/>
      <c r="I1106" s="375"/>
      <c r="J1106" s="375"/>
    </row>
    <row r="1107" spans="1:10" x14ac:dyDescent="0.4">
      <c r="A1107" s="375"/>
      <c r="B1107" s="375"/>
      <c r="C1107" s="375"/>
      <c r="D1107" s="375"/>
      <c r="E1107" s="375"/>
      <c r="F1107" s="375"/>
      <c r="G1107" s="375"/>
      <c r="H1107" s="375"/>
      <c r="I1107" s="375"/>
      <c r="J1107" s="375"/>
    </row>
    <row r="1108" spans="1:10" x14ac:dyDescent="0.4">
      <c r="A1108" s="375"/>
      <c r="B1108" s="375"/>
      <c r="C1108" s="375"/>
      <c r="D1108" s="375"/>
      <c r="E1108" s="375"/>
      <c r="F1108" s="375"/>
      <c r="G1108" s="375"/>
      <c r="H1108" s="375"/>
      <c r="I1108" s="375"/>
      <c r="J1108" s="375"/>
    </row>
    <row r="1109" spans="1:10" x14ac:dyDescent="0.4">
      <c r="A1109" s="375"/>
      <c r="B1109" s="375"/>
      <c r="C1109" s="375"/>
      <c r="D1109" s="375"/>
      <c r="E1109" s="375"/>
      <c r="F1109" s="375"/>
      <c r="G1109" s="375"/>
      <c r="H1109" s="375"/>
      <c r="I1109" s="375"/>
      <c r="J1109" s="375"/>
    </row>
    <row r="1110" spans="1:10" x14ac:dyDescent="0.4">
      <c r="A1110" s="375"/>
      <c r="B1110" s="375"/>
      <c r="C1110" s="375"/>
      <c r="D1110" s="375"/>
      <c r="E1110" s="375"/>
      <c r="F1110" s="375"/>
      <c r="G1110" s="375"/>
      <c r="H1110" s="375"/>
      <c r="I1110" s="375"/>
      <c r="J1110" s="375"/>
    </row>
    <row r="1111" spans="1:10" x14ac:dyDescent="0.4">
      <c r="A1111" s="375"/>
      <c r="B1111" s="375"/>
      <c r="C1111" s="375"/>
      <c r="D1111" s="375"/>
      <c r="E1111" s="375"/>
      <c r="F1111" s="375"/>
      <c r="G1111" s="375"/>
      <c r="H1111" s="375"/>
      <c r="I1111" s="375"/>
      <c r="J1111" s="375"/>
    </row>
    <row r="1112" spans="1:10" x14ac:dyDescent="0.4">
      <c r="A1112" s="375"/>
      <c r="B1112" s="375"/>
      <c r="C1112" s="375"/>
      <c r="D1112" s="375"/>
      <c r="E1112" s="375"/>
      <c r="F1112" s="375"/>
      <c r="G1112" s="375"/>
      <c r="H1112" s="375"/>
      <c r="I1112" s="375"/>
      <c r="J1112" s="375"/>
    </row>
    <row r="1113" spans="1:10" x14ac:dyDescent="0.4">
      <c r="A1113" s="375"/>
      <c r="B1113" s="375"/>
      <c r="C1113" s="375"/>
      <c r="D1113" s="375"/>
      <c r="E1113" s="375"/>
      <c r="F1113" s="375"/>
      <c r="G1113" s="375"/>
      <c r="H1113" s="375"/>
      <c r="I1113" s="375"/>
      <c r="J1113" s="375"/>
    </row>
    <row r="1114" spans="1:10" x14ac:dyDescent="0.4">
      <c r="A1114" s="375"/>
      <c r="B1114" s="375"/>
      <c r="C1114" s="375"/>
      <c r="D1114" s="375"/>
      <c r="E1114" s="375"/>
      <c r="F1114" s="375"/>
      <c r="G1114" s="375"/>
      <c r="H1114" s="375"/>
      <c r="I1114" s="375"/>
      <c r="J1114" s="375"/>
    </row>
    <row r="1115" spans="1:10" x14ac:dyDescent="0.4">
      <c r="A1115" s="375"/>
      <c r="B1115" s="375"/>
      <c r="C1115" s="375"/>
      <c r="D1115" s="375"/>
      <c r="E1115" s="375"/>
      <c r="F1115" s="375"/>
      <c r="G1115" s="375"/>
      <c r="H1115" s="375"/>
      <c r="I1115" s="375"/>
      <c r="J1115" s="375"/>
    </row>
    <row r="1116" spans="1:10" x14ac:dyDescent="0.4">
      <c r="A1116" s="375"/>
      <c r="B1116" s="375"/>
      <c r="C1116" s="375"/>
      <c r="D1116" s="375"/>
      <c r="E1116" s="375"/>
      <c r="F1116" s="375"/>
      <c r="G1116" s="375"/>
      <c r="H1116" s="375"/>
      <c r="I1116" s="375"/>
      <c r="J1116" s="375"/>
    </row>
    <row r="1117" spans="1:10" x14ac:dyDescent="0.4">
      <c r="A1117" s="375"/>
      <c r="B1117" s="375"/>
      <c r="C1117" s="375"/>
      <c r="D1117" s="375"/>
      <c r="E1117" s="375"/>
      <c r="F1117" s="375"/>
      <c r="G1117" s="375"/>
      <c r="H1117" s="375"/>
      <c r="I1117" s="375"/>
      <c r="J1117" s="375"/>
    </row>
    <row r="1118" spans="1:10" x14ac:dyDescent="0.4">
      <c r="A1118" s="375"/>
      <c r="B1118" s="375"/>
      <c r="C1118" s="375"/>
      <c r="D1118" s="375"/>
      <c r="E1118" s="375"/>
      <c r="F1118" s="375"/>
      <c r="G1118" s="375"/>
      <c r="H1118" s="375"/>
      <c r="I1118" s="375"/>
      <c r="J1118" s="375"/>
    </row>
    <row r="1119" spans="1:10" x14ac:dyDescent="0.4">
      <c r="A1119" s="375"/>
      <c r="B1119" s="375"/>
      <c r="C1119" s="375"/>
      <c r="D1119" s="375"/>
      <c r="E1119" s="375"/>
      <c r="F1119" s="375"/>
      <c r="G1119" s="375"/>
      <c r="H1119" s="375"/>
      <c r="I1119" s="375"/>
      <c r="J1119" s="375"/>
    </row>
    <row r="1120" spans="1:10" x14ac:dyDescent="0.4">
      <c r="A1120" s="375"/>
      <c r="B1120" s="375"/>
      <c r="C1120" s="375"/>
      <c r="D1120" s="375"/>
      <c r="E1120" s="375"/>
      <c r="F1120" s="375"/>
      <c r="G1120" s="375"/>
      <c r="H1120" s="375"/>
      <c r="I1120" s="375"/>
      <c r="J1120" s="375"/>
    </row>
    <row r="1121" spans="1:10" x14ac:dyDescent="0.4">
      <c r="A1121" s="375"/>
      <c r="B1121" s="375"/>
      <c r="C1121" s="375"/>
      <c r="D1121" s="375"/>
      <c r="E1121" s="375"/>
      <c r="F1121" s="375"/>
      <c r="G1121" s="375"/>
      <c r="H1121" s="375"/>
      <c r="I1121" s="375"/>
      <c r="J1121" s="375"/>
    </row>
    <row r="1122" spans="1:10" x14ac:dyDescent="0.4">
      <c r="A1122" s="375"/>
      <c r="B1122" s="375"/>
      <c r="C1122" s="375"/>
      <c r="D1122" s="375"/>
      <c r="E1122" s="375"/>
      <c r="F1122" s="375"/>
      <c r="G1122" s="375"/>
      <c r="H1122" s="375"/>
      <c r="I1122" s="375"/>
      <c r="J1122" s="375"/>
    </row>
    <row r="1123" spans="1:10" x14ac:dyDescent="0.4">
      <c r="A1123" s="375"/>
      <c r="B1123" s="375"/>
      <c r="C1123" s="375"/>
      <c r="D1123" s="375"/>
      <c r="E1123" s="375"/>
      <c r="F1123" s="375"/>
      <c r="G1123" s="375"/>
      <c r="H1123" s="375"/>
      <c r="I1123" s="375"/>
      <c r="J1123" s="375"/>
    </row>
    <row r="1124" spans="1:10" x14ac:dyDescent="0.4">
      <c r="A1124" s="375"/>
      <c r="B1124" s="375"/>
      <c r="C1124" s="375"/>
      <c r="D1124" s="375"/>
      <c r="E1124" s="375"/>
      <c r="F1124" s="375"/>
      <c r="G1124" s="375"/>
      <c r="H1124" s="375"/>
      <c r="I1124" s="375"/>
      <c r="J1124" s="375"/>
    </row>
    <row r="1125" spans="1:10" x14ac:dyDescent="0.4">
      <c r="A1125" s="375"/>
      <c r="B1125" s="375"/>
      <c r="C1125" s="375"/>
      <c r="D1125" s="375"/>
      <c r="E1125" s="375"/>
      <c r="F1125" s="375"/>
      <c r="G1125" s="375"/>
      <c r="H1125" s="375"/>
      <c r="I1125" s="375"/>
      <c r="J1125" s="375"/>
    </row>
    <row r="1126" spans="1:10" x14ac:dyDescent="0.4">
      <c r="A1126" s="375"/>
      <c r="B1126" s="375"/>
      <c r="C1126" s="375"/>
      <c r="D1126" s="375"/>
      <c r="E1126" s="375"/>
      <c r="F1126" s="375"/>
      <c r="G1126" s="375"/>
      <c r="H1126" s="375"/>
      <c r="I1126" s="375"/>
      <c r="J1126" s="375"/>
    </row>
    <row r="1127" spans="1:10" x14ac:dyDescent="0.4">
      <c r="A1127" s="375"/>
      <c r="B1127" s="375"/>
      <c r="C1127" s="375"/>
      <c r="D1127" s="375"/>
      <c r="E1127" s="375"/>
      <c r="F1127" s="375"/>
      <c r="G1127" s="375"/>
      <c r="H1127" s="375"/>
      <c r="I1127" s="375"/>
      <c r="J1127" s="375"/>
    </row>
    <row r="1128" spans="1:10" x14ac:dyDescent="0.4">
      <c r="A1128" s="375"/>
      <c r="B1128" s="375"/>
      <c r="C1128" s="375"/>
      <c r="D1128" s="375"/>
      <c r="E1128" s="375"/>
      <c r="F1128" s="375"/>
      <c r="G1128" s="375"/>
      <c r="H1128" s="375"/>
      <c r="I1128" s="375"/>
      <c r="J1128" s="375"/>
    </row>
    <row r="1129" spans="1:10" x14ac:dyDescent="0.4">
      <c r="A1129" s="375"/>
      <c r="B1129" s="375"/>
      <c r="C1129" s="375"/>
      <c r="D1129" s="375"/>
      <c r="E1129" s="375"/>
      <c r="F1129" s="375"/>
      <c r="G1129" s="375"/>
      <c r="H1129" s="375"/>
      <c r="I1129" s="375"/>
      <c r="J1129" s="375"/>
    </row>
    <row r="1130" spans="1:10" x14ac:dyDescent="0.4">
      <c r="A1130" s="375"/>
      <c r="B1130" s="375"/>
      <c r="C1130" s="375"/>
      <c r="D1130" s="375"/>
      <c r="E1130" s="375"/>
      <c r="F1130" s="375"/>
      <c r="G1130" s="375"/>
      <c r="H1130" s="375"/>
      <c r="I1130" s="375"/>
      <c r="J1130" s="375"/>
    </row>
    <row r="1131" spans="1:10" x14ac:dyDescent="0.4">
      <c r="A1131" s="375"/>
      <c r="B1131" s="375"/>
      <c r="C1131" s="375"/>
      <c r="D1131" s="375"/>
      <c r="E1131" s="375"/>
      <c r="F1131" s="375"/>
      <c r="G1131" s="375"/>
      <c r="H1131" s="375"/>
      <c r="I1131" s="375"/>
      <c r="J1131" s="375"/>
    </row>
    <row r="1132" spans="1:10" x14ac:dyDescent="0.4">
      <c r="A1132" s="375"/>
      <c r="B1132" s="375"/>
      <c r="C1132" s="375"/>
      <c r="D1132" s="375"/>
      <c r="E1132" s="375"/>
      <c r="F1132" s="375"/>
      <c r="G1132" s="375"/>
      <c r="H1132" s="375"/>
      <c r="I1132" s="375"/>
      <c r="J1132" s="375"/>
    </row>
    <row r="1133" spans="1:10" x14ac:dyDescent="0.4">
      <c r="A1133" s="375"/>
      <c r="B1133" s="375"/>
      <c r="C1133" s="375"/>
      <c r="D1133" s="375"/>
      <c r="E1133" s="375"/>
      <c r="F1133" s="375"/>
      <c r="G1133" s="375"/>
      <c r="H1133" s="375"/>
      <c r="I1133" s="375"/>
      <c r="J1133" s="375"/>
    </row>
    <row r="1134" spans="1:10" x14ac:dyDescent="0.4">
      <c r="A1134" s="375"/>
      <c r="B1134" s="375"/>
      <c r="C1134" s="375"/>
      <c r="D1134" s="375"/>
      <c r="E1134" s="375"/>
      <c r="F1134" s="375"/>
      <c r="G1134" s="375"/>
      <c r="H1134" s="375"/>
      <c r="I1134" s="375"/>
      <c r="J1134" s="375"/>
    </row>
    <row r="1135" spans="1:10" x14ac:dyDescent="0.4">
      <c r="A1135" s="375"/>
      <c r="B1135" s="375"/>
      <c r="C1135" s="375"/>
      <c r="D1135" s="375"/>
      <c r="E1135" s="375"/>
      <c r="F1135" s="375"/>
      <c r="G1135" s="375"/>
      <c r="H1135" s="375"/>
      <c r="I1135" s="375"/>
      <c r="J1135" s="375"/>
    </row>
    <row r="1136" spans="1:10" x14ac:dyDescent="0.4">
      <c r="A1136" s="375"/>
      <c r="B1136" s="375"/>
      <c r="C1136" s="375"/>
      <c r="D1136" s="375"/>
      <c r="E1136" s="375"/>
      <c r="F1136" s="375"/>
      <c r="G1136" s="375"/>
      <c r="H1136" s="375"/>
      <c r="I1136" s="375"/>
      <c r="J1136" s="375"/>
    </row>
    <row r="1137" spans="1:10" x14ac:dyDescent="0.4">
      <c r="A1137" s="375"/>
      <c r="B1137" s="375"/>
      <c r="C1137" s="375"/>
      <c r="D1137" s="375"/>
      <c r="E1137" s="375"/>
      <c r="F1137" s="375"/>
      <c r="G1137" s="375"/>
      <c r="H1137" s="375"/>
      <c r="I1137" s="375"/>
      <c r="J1137" s="375"/>
    </row>
    <row r="1138" spans="1:10" x14ac:dyDescent="0.4">
      <c r="A1138" s="375"/>
      <c r="B1138" s="375"/>
      <c r="C1138" s="375"/>
      <c r="D1138" s="375"/>
      <c r="E1138" s="375"/>
      <c r="F1138" s="375"/>
      <c r="G1138" s="375"/>
      <c r="H1138" s="375"/>
      <c r="I1138" s="375"/>
      <c r="J1138" s="375"/>
    </row>
    <row r="1139" spans="1:10" x14ac:dyDescent="0.4">
      <c r="A1139" s="375"/>
      <c r="B1139" s="375"/>
      <c r="C1139" s="375"/>
      <c r="D1139" s="375"/>
      <c r="E1139" s="375"/>
      <c r="F1139" s="375"/>
      <c r="G1139" s="375"/>
      <c r="H1139" s="375"/>
      <c r="I1139" s="375"/>
      <c r="J1139" s="375"/>
    </row>
    <row r="1140" spans="1:10" x14ac:dyDescent="0.4">
      <c r="A1140" s="375"/>
      <c r="B1140" s="375"/>
      <c r="C1140" s="375"/>
      <c r="D1140" s="375"/>
      <c r="E1140" s="375"/>
      <c r="F1140" s="375"/>
      <c r="G1140" s="375"/>
      <c r="H1140" s="375"/>
      <c r="I1140" s="375"/>
      <c r="J1140" s="375"/>
    </row>
    <row r="1141" spans="1:10" x14ac:dyDescent="0.4">
      <c r="A1141" s="375"/>
      <c r="B1141" s="375"/>
      <c r="C1141" s="375"/>
      <c r="D1141" s="375"/>
      <c r="E1141" s="375"/>
      <c r="F1141" s="375"/>
      <c r="G1141" s="375"/>
      <c r="H1141" s="375"/>
      <c r="I1141" s="375"/>
      <c r="J1141" s="375"/>
    </row>
    <row r="1142" spans="1:10" x14ac:dyDescent="0.4">
      <c r="A1142" s="375"/>
      <c r="B1142" s="375"/>
      <c r="C1142" s="375"/>
      <c r="D1142" s="375"/>
      <c r="E1142" s="375"/>
      <c r="F1142" s="375"/>
      <c r="G1142" s="375"/>
      <c r="H1142" s="375"/>
      <c r="I1142" s="375"/>
      <c r="J1142" s="375"/>
    </row>
    <row r="1143" spans="1:10" x14ac:dyDescent="0.4">
      <c r="A1143" s="375"/>
      <c r="B1143" s="375"/>
      <c r="C1143" s="375"/>
      <c r="D1143" s="375"/>
      <c r="E1143" s="375"/>
      <c r="F1143" s="375"/>
      <c r="G1143" s="375"/>
      <c r="H1143" s="375"/>
      <c r="I1143" s="375"/>
      <c r="J1143" s="375"/>
    </row>
    <row r="1144" spans="1:10" x14ac:dyDescent="0.4">
      <c r="A1144" s="375"/>
      <c r="B1144" s="375"/>
      <c r="C1144" s="375"/>
      <c r="D1144" s="375"/>
      <c r="E1144" s="375"/>
      <c r="F1144" s="375"/>
      <c r="G1144" s="375"/>
      <c r="H1144" s="375"/>
      <c r="I1144" s="375"/>
      <c r="J1144" s="375"/>
    </row>
    <row r="1145" spans="1:10" x14ac:dyDescent="0.4">
      <c r="A1145" s="375"/>
      <c r="B1145" s="375"/>
      <c r="C1145" s="375"/>
      <c r="D1145" s="375"/>
      <c r="E1145" s="375"/>
      <c r="F1145" s="375"/>
      <c r="G1145" s="375"/>
      <c r="H1145" s="375"/>
      <c r="I1145" s="375"/>
      <c r="J1145" s="375"/>
    </row>
    <row r="1146" spans="1:10" x14ac:dyDescent="0.4">
      <c r="A1146" s="375"/>
      <c r="B1146" s="375"/>
      <c r="C1146" s="375"/>
      <c r="D1146" s="375"/>
      <c r="E1146" s="375"/>
      <c r="F1146" s="375"/>
      <c r="G1146" s="375"/>
      <c r="H1146" s="375"/>
      <c r="I1146" s="375"/>
      <c r="J1146" s="375"/>
    </row>
    <row r="1147" spans="1:10" x14ac:dyDescent="0.4">
      <c r="A1147" s="375"/>
      <c r="B1147" s="375"/>
      <c r="C1147" s="375"/>
      <c r="D1147" s="375"/>
      <c r="E1147" s="375"/>
      <c r="F1147" s="375"/>
      <c r="G1147" s="375"/>
      <c r="H1147" s="375"/>
      <c r="I1147" s="375"/>
      <c r="J1147" s="375"/>
    </row>
    <row r="1148" spans="1:10" x14ac:dyDescent="0.4">
      <c r="A1148" s="375"/>
      <c r="B1148" s="375"/>
      <c r="C1148" s="375"/>
      <c r="D1148" s="375"/>
      <c r="E1148" s="375"/>
      <c r="F1148" s="375"/>
      <c r="G1148" s="375"/>
      <c r="H1148" s="375"/>
      <c r="I1148" s="375"/>
      <c r="J1148" s="375"/>
    </row>
    <row r="1149" spans="1:10" x14ac:dyDescent="0.4">
      <c r="A1149" s="375"/>
      <c r="B1149" s="375"/>
      <c r="C1149" s="375"/>
      <c r="D1149" s="375"/>
      <c r="E1149" s="375"/>
      <c r="F1149" s="375"/>
      <c r="G1149" s="375"/>
      <c r="H1149" s="375"/>
      <c r="I1149" s="375"/>
      <c r="J1149" s="375"/>
    </row>
    <row r="1150" spans="1:10" x14ac:dyDescent="0.4">
      <c r="A1150" s="375"/>
      <c r="B1150" s="375"/>
      <c r="C1150" s="375"/>
      <c r="D1150" s="375"/>
      <c r="E1150" s="375"/>
      <c r="F1150" s="375"/>
      <c r="G1150" s="375"/>
      <c r="H1150" s="375"/>
      <c r="I1150" s="375"/>
      <c r="J1150" s="375"/>
    </row>
    <row r="1151" spans="1:10" x14ac:dyDescent="0.4">
      <c r="A1151" s="375"/>
      <c r="B1151" s="375"/>
      <c r="C1151" s="375"/>
      <c r="D1151" s="375"/>
      <c r="E1151" s="375"/>
      <c r="F1151" s="375"/>
      <c r="G1151" s="375"/>
      <c r="H1151" s="375"/>
      <c r="I1151" s="375"/>
      <c r="J1151" s="375"/>
    </row>
    <row r="1152" spans="1:10" x14ac:dyDescent="0.4">
      <c r="A1152" s="375"/>
      <c r="B1152" s="375"/>
      <c r="C1152" s="375"/>
      <c r="D1152" s="375"/>
      <c r="E1152" s="375"/>
      <c r="F1152" s="375"/>
      <c r="G1152" s="375"/>
      <c r="H1152" s="375"/>
      <c r="I1152" s="375"/>
      <c r="J1152" s="375"/>
    </row>
    <row r="1153" spans="1:10" x14ac:dyDescent="0.4">
      <c r="A1153" s="375"/>
      <c r="B1153" s="375"/>
      <c r="C1153" s="375"/>
      <c r="D1153" s="375"/>
      <c r="E1153" s="375"/>
      <c r="F1153" s="375"/>
      <c r="G1153" s="375"/>
      <c r="H1153" s="375"/>
      <c r="I1153" s="375"/>
      <c r="J1153" s="375"/>
    </row>
    <row r="1154" spans="1:10" x14ac:dyDescent="0.4">
      <c r="A1154" s="375"/>
      <c r="B1154" s="375"/>
      <c r="C1154" s="375"/>
      <c r="D1154" s="375"/>
      <c r="E1154" s="375"/>
      <c r="F1154" s="375"/>
      <c r="G1154" s="375"/>
      <c r="H1154" s="375"/>
      <c r="I1154" s="375"/>
      <c r="J1154" s="375"/>
    </row>
    <row r="1155" spans="1:10" x14ac:dyDescent="0.4">
      <c r="A1155" s="375"/>
      <c r="B1155" s="375"/>
      <c r="C1155" s="375"/>
      <c r="D1155" s="375"/>
      <c r="E1155" s="375"/>
      <c r="F1155" s="375"/>
      <c r="G1155" s="375"/>
      <c r="H1155" s="375"/>
      <c r="I1155" s="375"/>
      <c r="J1155" s="375"/>
    </row>
    <row r="1156" spans="1:10" x14ac:dyDescent="0.4">
      <c r="A1156" s="375"/>
      <c r="B1156" s="375"/>
      <c r="C1156" s="375"/>
      <c r="D1156" s="375"/>
      <c r="E1156" s="375"/>
      <c r="F1156" s="375"/>
      <c r="G1156" s="375"/>
      <c r="H1156" s="375"/>
      <c r="I1156" s="375"/>
      <c r="J1156" s="375"/>
    </row>
    <row r="1157" spans="1:10" x14ac:dyDescent="0.4">
      <c r="A1157" s="375"/>
      <c r="B1157" s="375"/>
      <c r="C1157" s="375"/>
      <c r="D1157" s="375"/>
      <c r="E1157" s="375"/>
      <c r="F1157" s="375"/>
      <c r="G1157" s="375"/>
      <c r="H1157" s="375"/>
      <c r="I1157" s="375"/>
      <c r="J1157" s="375"/>
    </row>
    <row r="1158" spans="1:10" x14ac:dyDescent="0.4">
      <c r="A1158" s="375"/>
      <c r="B1158" s="375"/>
      <c r="C1158" s="375"/>
      <c r="D1158" s="375"/>
      <c r="E1158" s="375"/>
      <c r="F1158" s="375"/>
      <c r="G1158" s="375"/>
      <c r="H1158" s="375"/>
      <c r="I1158" s="375"/>
      <c r="J1158" s="375"/>
    </row>
    <row r="1159" spans="1:10" x14ac:dyDescent="0.4">
      <c r="A1159" s="375"/>
      <c r="B1159" s="375"/>
      <c r="C1159" s="375"/>
      <c r="D1159" s="375"/>
      <c r="E1159" s="375"/>
      <c r="F1159" s="375"/>
      <c r="G1159" s="375"/>
      <c r="H1159" s="375"/>
      <c r="I1159" s="375"/>
      <c r="J1159" s="375"/>
    </row>
    <row r="1160" spans="1:10" x14ac:dyDescent="0.4">
      <c r="A1160" s="375"/>
      <c r="B1160" s="375"/>
      <c r="C1160" s="375"/>
      <c r="D1160" s="375"/>
      <c r="E1160" s="375"/>
      <c r="F1160" s="375"/>
      <c r="G1160" s="375"/>
      <c r="H1160" s="375"/>
      <c r="I1160" s="375"/>
      <c r="J1160" s="375"/>
    </row>
    <row r="1161" spans="1:10" x14ac:dyDescent="0.4">
      <c r="A1161" s="375"/>
      <c r="B1161" s="375"/>
      <c r="C1161" s="375"/>
      <c r="D1161" s="375"/>
      <c r="E1161" s="375"/>
      <c r="F1161" s="375"/>
      <c r="G1161" s="375"/>
      <c r="H1161" s="375"/>
      <c r="I1161" s="375"/>
      <c r="J1161" s="375"/>
    </row>
    <row r="1162" spans="1:10" x14ac:dyDescent="0.4">
      <c r="A1162" s="375"/>
      <c r="B1162" s="375"/>
      <c r="C1162" s="375"/>
      <c r="D1162" s="375"/>
      <c r="E1162" s="375"/>
      <c r="F1162" s="375"/>
      <c r="G1162" s="375"/>
      <c r="H1162" s="375"/>
      <c r="I1162" s="375"/>
      <c r="J1162" s="375"/>
    </row>
    <row r="1163" spans="1:10" x14ac:dyDescent="0.4">
      <c r="A1163" s="375"/>
      <c r="B1163" s="375"/>
      <c r="C1163" s="375"/>
      <c r="D1163" s="375"/>
      <c r="E1163" s="375"/>
      <c r="F1163" s="375"/>
      <c r="G1163" s="375"/>
      <c r="H1163" s="375"/>
      <c r="I1163" s="375"/>
      <c r="J1163" s="375"/>
    </row>
    <row r="1164" spans="1:10" x14ac:dyDescent="0.4">
      <c r="A1164" s="375"/>
      <c r="B1164" s="375"/>
      <c r="C1164" s="375"/>
      <c r="D1164" s="375"/>
      <c r="E1164" s="375"/>
      <c r="F1164" s="375"/>
      <c r="G1164" s="375"/>
      <c r="H1164" s="375"/>
      <c r="I1164" s="375"/>
      <c r="J1164" s="375"/>
    </row>
    <row r="1165" spans="1:10" x14ac:dyDescent="0.4">
      <c r="A1165" s="375"/>
      <c r="B1165" s="375"/>
      <c r="C1165" s="375"/>
      <c r="D1165" s="375"/>
      <c r="E1165" s="375"/>
      <c r="F1165" s="375"/>
      <c r="G1165" s="375"/>
      <c r="H1165" s="375"/>
      <c r="I1165" s="375"/>
      <c r="J1165" s="375"/>
    </row>
    <row r="1166" spans="1:10" x14ac:dyDescent="0.4">
      <c r="A1166" s="375"/>
      <c r="B1166" s="375"/>
      <c r="C1166" s="375"/>
      <c r="D1166" s="375"/>
      <c r="E1166" s="375"/>
      <c r="F1166" s="375"/>
      <c r="G1166" s="375"/>
      <c r="H1166" s="375"/>
      <c r="I1166" s="375"/>
      <c r="J1166" s="375"/>
    </row>
    <row r="1167" spans="1:10" x14ac:dyDescent="0.4">
      <c r="A1167" s="375"/>
      <c r="B1167" s="375"/>
      <c r="C1167" s="375"/>
      <c r="D1167" s="375"/>
      <c r="E1167" s="375"/>
      <c r="F1167" s="375"/>
      <c r="G1167" s="375"/>
      <c r="H1167" s="375"/>
      <c r="I1167" s="375"/>
      <c r="J1167" s="375"/>
    </row>
    <row r="1168" spans="1:10" x14ac:dyDescent="0.4">
      <c r="A1168" s="375"/>
      <c r="B1168" s="375"/>
      <c r="C1168" s="375"/>
      <c r="D1168" s="375"/>
      <c r="E1168" s="375"/>
      <c r="F1168" s="375"/>
      <c r="G1168" s="375"/>
      <c r="H1168" s="375"/>
      <c r="I1168" s="375"/>
      <c r="J1168" s="375"/>
    </row>
    <row r="1169" spans="1:10" x14ac:dyDescent="0.4">
      <c r="A1169" s="375"/>
      <c r="B1169" s="375"/>
      <c r="C1169" s="375"/>
      <c r="D1169" s="375"/>
      <c r="E1169" s="375"/>
      <c r="F1169" s="375"/>
      <c r="G1169" s="375"/>
      <c r="H1169" s="375"/>
      <c r="I1169" s="375"/>
      <c r="J1169" s="375"/>
    </row>
    <row r="1170" spans="1:10" x14ac:dyDescent="0.4">
      <c r="A1170" s="375"/>
      <c r="B1170" s="375"/>
      <c r="C1170" s="375"/>
      <c r="D1170" s="375"/>
      <c r="E1170" s="375"/>
      <c r="F1170" s="375"/>
      <c r="G1170" s="375"/>
      <c r="H1170" s="375"/>
      <c r="I1170" s="375"/>
      <c r="J1170" s="375"/>
    </row>
    <row r="1171" spans="1:10" x14ac:dyDescent="0.4">
      <c r="A1171" s="375"/>
      <c r="B1171" s="375"/>
      <c r="C1171" s="375"/>
      <c r="D1171" s="375"/>
      <c r="E1171" s="375"/>
      <c r="F1171" s="375"/>
      <c r="G1171" s="375"/>
      <c r="H1171" s="375"/>
      <c r="I1171" s="375"/>
      <c r="J1171" s="375"/>
    </row>
    <row r="1172" spans="1:10" x14ac:dyDescent="0.4">
      <c r="A1172" s="375"/>
      <c r="B1172" s="375"/>
      <c r="C1172" s="375"/>
      <c r="D1172" s="375"/>
      <c r="E1172" s="375"/>
      <c r="F1172" s="375"/>
      <c r="G1172" s="375"/>
      <c r="H1172" s="375"/>
      <c r="I1172" s="375"/>
      <c r="J1172" s="375"/>
    </row>
    <row r="1173" spans="1:10" x14ac:dyDescent="0.4">
      <c r="A1173" s="375"/>
      <c r="B1173" s="375"/>
      <c r="C1173" s="375"/>
      <c r="D1173" s="375"/>
      <c r="E1173" s="375"/>
      <c r="F1173" s="375"/>
      <c r="G1173" s="375"/>
      <c r="H1173" s="375"/>
      <c r="I1173" s="375"/>
      <c r="J1173" s="375"/>
    </row>
    <row r="1174" spans="1:10" x14ac:dyDescent="0.4">
      <c r="A1174" s="375"/>
      <c r="B1174" s="375"/>
      <c r="C1174" s="375"/>
      <c r="D1174" s="375"/>
      <c r="E1174" s="375"/>
      <c r="F1174" s="375"/>
      <c r="G1174" s="375"/>
      <c r="H1174" s="375"/>
      <c r="I1174" s="375"/>
      <c r="J1174" s="375"/>
    </row>
    <row r="1175" spans="1:10" x14ac:dyDescent="0.4">
      <c r="A1175" s="375"/>
      <c r="B1175" s="375"/>
      <c r="C1175" s="375"/>
      <c r="D1175" s="375"/>
      <c r="E1175" s="375"/>
      <c r="F1175" s="375"/>
      <c r="G1175" s="375"/>
      <c r="H1175" s="375"/>
      <c r="I1175" s="375"/>
      <c r="J1175" s="375"/>
    </row>
    <row r="1176" spans="1:10" x14ac:dyDescent="0.4">
      <c r="A1176" s="375"/>
      <c r="B1176" s="375"/>
      <c r="C1176" s="375"/>
      <c r="D1176" s="375"/>
      <c r="E1176" s="375"/>
      <c r="F1176" s="375"/>
      <c r="G1176" s="375"/>
      <c r="H1176" s="375"/>
      <c r="I1176" s="375"/>
      <c r="J1176" s="375"/>
    </row>
    <row r="1177" spans="1:10" x14ac:dyDescent="0.4">
      <c r="A1177" s="375"/>
      <c r="B1177" s="375"/>
      <c r="C1177" s="375"/>
      <c r="D1177" s="375"/>
      <c r="E1177" s="375"/>
      <c r="F1177" s="375"/>
      <c r="G1177" s="375"/>
      <c r="H1177" s="375"/>
      <c r="I1177" s="375"/>
      <c r="J1177" s="375"/>
    </row>
    <row r="1178" spans="1:10" x14ac:dyDescent="0.4">
      <c r="A1178" s="375"/>
      <c r="B1178" s="375"/>
      <c r="C1178" s="375"/>
      <c r="D1178" s="375"/>
      <c r="E1178" s="375"/>
      <c r="F1178" s="375"/>
      <c r="G1178" s="375"/>
      <c r="H1178" s="375"/>
      <c r="I1178" s="375"/>
      <c r="J1178" s="375"/>
    </row>
    <row r="1179" spans="1:10" x14ac:dyDescent="0.4">
      <c r="A1179" s="375"/>
      <c r="B1179" s="375"/>
      <c r="C1179" s="375"/>
      <c r="D1179" s="375"/>
      <c r="E1179" s="375"/>
      <c r="F1179" s="375"/>
      <c r="G1179" s="375"/>
      <c r="H1179" s="375"/>
      <c r="I1179" s="375"/>
      <c r="J1179" s="375"/>
    </row>
    <row r="1180" spans="1:10" x14ac:dyDescent="0.4">
      <c r="A1180" s="375"/>
      <c r="B1180" s="375"/>
      <c r="C1180" s="375"/>
      <c r="D1180" s="375"/>
      <c r="E1180" s="375"/>
      <c r="F1180" s="375"/>
      <c r="G1180" s="375"/>
      <c r="H1180" s="375"/>
      <c r="I1180" s="375"/>
      <c r="J1180" s="375"/>
    </row>
    <row r="1181" spans="1:10" x14ac:dyDescent="0.4">
      <c r="A1181" s="375"/>
      <c r="B1181" s="375"/>
      <c r="C1181" s="375"/>
      <c r="D1181" s="375"/>
      <c r="E1181" s="375"/>
      <c r="F1181" s="375"/>
      <c r="G1181" s="375"/>
      <c r="H1181" s="375"/>
      <c r="I1181" s="375"/>
      <c r="J1181" s="375"/>
    </row>
    <row r="1182" spans="1:10" x14ac:dyDescent="0.4">
      <c r="A1182" s="375"/>
      <c r="B1182" s="375"/>
      <c r="C1182" s="375"/>
      <c r="D1182" s="375"/>
      <c r="E1182" s="375"/>
      <c r="F1182" s="375"/>
      <c r="G1182" s="375"/>
      <c r="H1182" s="375"/>
      <c r="I1182" s="375"/>
      <c r="J1182" s="375"/>
    </row>
    <row r="1183" spans="1:10" x14ac:dyDescent="0.4">
      <c r="A1183" s="375"/>
      <c r="B1183" s="375"/>
      <c r="C1183" s="375"/>
      <c r="D1183" s="375"/>
      <c r="E1183" s="375"/>
      <c r="F1183" s="375"/>
      <c r="G1183" s="375"/>
      <c r="H1183" s="375"/>
      <c r="I1183" s="375"/>
      <c r="J1183" s="375"/>
    </row>
    <row r="1184" spans="1:10" x14ac:dyDescent="0.4">
      <c r="A1184" s="375"/>
      <c r="B1184" s="375"/>
      <c r="C1184" s="375"/>
      <c r="D1184" s="375"/>
      <c r="E1184" s="375"/>
      <c r="F1184" s="375"/>
      <c r="G1184" s="375"/>
      <c r="H1184" s="375"/>
      <c r="I1184" s="375"/>
      <c r="J1184" s="375"/>
    </row>
    <row r="1185" spans="1:10" x14ac:dyDescent="0.4">
      <c r="A1185" s="375"/>
      <c r="B1185" s="375"/>
      <c r="C1185" s="375"/>
      <c r="D1185" s="375"/>
      <c r="E1185" s="375"/>
      <c r="F1185" s="375"/>
      <c r="G1185" s="375"/>
      <c r="H1185" s="375"/>
      <c r="I1185" s="375"/>
      <c r="J1185" s="375"/>
    </row>
    <row r="1186" spans="1:10" x14ac:dyDescent="0.4">
      <c r="A1186" s="375"/>
      <c r="B1186" s="375"/>
      <c r="C1186" s="375"/>
      <c r="D1186" s="375"/>
      <c r="E1186" s="375"/>
      <c r="F1186" s="375"/>
      <c r="G1186" s="375"/>
      <c r="H1186" s="375"/>
      <c r="I1186" s="375"/>
      <c r="J1186" s="375"/>
    </row>
    <row r="1187" spans="1:10" x14ac:dyDescent="0.4">
      <c r="A1187" s="375"/>
      <c r="B1187" s="375"/>
      <c r="C1187" s="375"/>
      <c r="D1187" s="375"/>
      <c r="E1187" s="375"/>
      <c r="F1187" s="375"/>
      <c r="G1187" s="375"/>
      <c r="H1187" s="375"/>
      <c r="I1187" s="375"/>
      <c r="J1187" s="375"/>
    </row>
    <row r="1188" spans="1:10" x14ac:dyDescent="0.4">
      <c r="A1188" s="375"/>
      <c r="B1188" s="375"/>
      <c r="C1188" s="375"/>
      <c r="D1188" s="375"/>
      <c r="E1188" s="375"/>
      <c r="F1188" s="375"/>
      <c r="G1188" s="375"/>
      <c r="H1188" s="375"/>
      <c r="I1188" s="375"/>
      <c r="J1188" s="375"/>
    </row>
    <row r="1189" spans="1:10" x14ac:dyDescent="0.4">
      <c r="A1189" s="375"/>
      <c r="B1189" s="375"/>
      <c r="C1189" s="375"/>
      <c r="D1189" s="375"/>
      <c r="E1189" s="375"/>
      <c r="F1189" s="375"/>
      <c r="G1189" s="375"/>
      <c r="H1189" s="375"/>
      <c r="I1189" s="375"/>
      <c r="J1189" s="375"/>
    </row>
    <row r="1190" spans="1:10" x14ac:dyDescent="0.4">
      <c r="A1190" s="375"/>
      <c r="B1190" s="375"/>
      <c r="C1190" s="375"/>
      <c r="D1190" s="375"/>
      <c r="E1190" s="375"/>
      <c r="F1190" s="375"/>
      <c r="G1190" s="375"/>
      <c r="H1190" s="375"/>
      <c r="I1190" s="375"/>
      <c r="J1190" s="375"/>
    </row>
    <row r="1191" spans="1:10" x14ac:dyDescent="0.4">
      <c r="A1191" s="375"/>
      <c r="B1191" s="375"/>
      <c r="C1191" s="375"/>
      <c r="D1191" s="375"/>
      <c r="E1191" s="375"/>
      <c r="F1191" s="375"/>
      <c r="G1191" s="375"/>
      <c r="H1191" s="375"/>
      <c r="I1191" s="375"/>
      <c r="J1191" s="375"/>
    </row>
    <row r="1192" spans="1:10" x14ac:dyDescent="0.4">
      <c r="A1192" s="375"/>
      <c r="B1192" s="375"/>
      <c r="C1192" s="375"/>
      <c r="D1192" s="375"/>
      <c r="E1192" s="375"/>
      <c r="F1192" s="375"/>
      <c r="G1192" s="375"/>
      <c r="H1192" s="375"/>
      <c r="I1192" s="375"/>
      <c r="J1192" s="375"/>
    </row>
    <row r="1193" spans="1:10" x14ac:dyDescent="0.4">
      <c r="A1193" s="375"/>
      <c r="B1193" s="375"/>
      <c r="C1193" s="375"/>
      <c r="D1193" s="375"/>
      <c r="E1193" s="375"/>
      <c r="F1193" s="375"/>
      <c r="G1193" s="375"/>
      <c r="H1193" s="375"/>
      <c r="I1193" s="375"/>
      <c r="J1193" s="375"/>
    </row>
    <row r="1194" spans="1:10" x14ac:dyDescent="0.4">
      <c r="A1194" s="375"/>
      <c r="B1194" s="375"/>
      <c r="C1194" s="375"/>
      <c r="D1194" s="375"/>
      <c r="E1194" s="375"/>
      <c r="F1194" s="375"/>
      <c r="G1194" s="375"/>
      <c r="H1194" s="375"/>
      <c r="I1194" s="375"/>
      <c r="J1194" s="375"/>
    </row>
    <row r="1195" spans="1:10" x14ac:dyDescent="0.4">
      <c r="A1195" s="375"/>
      <c r="B1195" s="375"/>
      <c r="C1195" s="375"/>
      <c r="D1195" s="375"/>
      <c r="E1195" s="375"/>
      <c r="F1195" s="375"/>
      <c r="G1195" s="375"/>
      <c r="H1195" s="375"/>
      <c r="I1195" s="375"/>
      <c r="J1195" s="375"/>
    </row>
    <row r="1196" spans="1:10" x14ac:dyDescent="0.4">
      <c r="A1196" s="375"/>
      <c r="B1196" s="375"/>
      <c r="C1196" s="375"/>
      <c r="D1196" s="375"/>
      <c r="E1196" s="375"/>
      <c r="F1196" s="375"/>
      <c r="G1196" s="375"/>
      <c r="H1196" s="375"/>
      <c r="I1196" s="375"/>
      <c r="J1196" s="375"/>
    </row>
    <row r="1197" spans="1:10" x14ac:dyDescent="0.4">
      <c r="A1197" s="375"/>
      <c r="B1197" s="375"/>
      <c r="C1197" s="375"/>
      <c r="D1197" s="375"/>
      <c r="E1197" s="375"/>
      <c r="F1197" s="375"/>
      <c r="G1197" s="375"/>
      <c r="H1197" s="375"/>
      <c r="I1197" s="375"/>
      <c r="J1197" s="375"/>
    </row>
    <row r="1198" spans="1:10" x14ac:dyDescent="0.4">
      <c r="A1198" s="375"/>
      <c r="B1198" s="375"/>
      <c r="C1198" s="375"/>
      <c r="D1198" s="375"/>
      <c r="E1198" s="375"/>
      <c r="F1198" s="375"/>
      <c r="G1198" s="375"/>
      <c r="H1198" s="375"/>
      <c r="I1198" s="375"/>
      <c r="J1198" s="375"/>
    </row>
    <row r="1199" spans="1:10" x14ac:dyDescent="0.4">
      <c r="A1199" s="375"/>
      <c r="B1199" s="375"/>
      <c r="C1199" s="375"/>
      <c r="D1199" s="375"/>
      <c r="E1199" s="375"/>
      <c r="F1199" s="375"/>
      <c r="G1199" s="375"/>
      <c r="H1199" s="375"/>
      <c r="I1199" s="375"/>
      <c r="J1199" s="375"/>
    </row>
    <row r="1200" spans="1:10" x14ac:dyDescent="0.4">
      <c r="A1200" s="375"/>
      <c r="B1200" s="375"/>
      <c r="C1200" s="375"/>
      <c r="D1200" s="375"/>
      <c r="E1200" s="375"/>
      <c r="F1200" s="375"/>
      <c r="G1200" s="375"/>
      <c r="H1200" s="375"/>
      <c r="I1200" s="375"/>
      <c r="J1200" s="375"/>
    </row>
    <row r="1201" spans="1:10" x14ac:dyDescent="0.4">
      <c r="A1201" s="375"/>
      <c r="B1201" s="375"/>
      <c r="C1201" s="375"/>
      <c r="D1201" s="375"/>
      <c r="E1201" s="375"/>
      <c r="F1201" s="375"/>
      <c r="G1201" s="375"/>
      <c r="H1201" s="375"/>
      <c r="I1201" s="375"/>
      <c r="J1201" s="375"/>
    </row>
    <row r="1202" spans="1:10" x14ac:dyDescent="0.4">
      <c r="A1202" s="375"/>
      <c r="B1202" s="375"/>
      <c r="C1202" s="375"/>
      <c r="D1202" s="375"/>
      <c r="E1202" s="375"/>
      <c r="F1202" s="375"/>
      <c r="G1202" s="375"/>
      <c r="H1202" s="375"/>
      <c r="I1202" s="375"/>
      <c r="J1202" s="375"/>
    </row>
    <row r="1203" spans="1:10" x14ac:dyDescent="0.4">
      <c r="A1203" s="375"/>
      <c r="B1203" s="375"/>
      <c r="C1203" s="375"/>
      <c r="D1203" s="375"/>
      <c r="E1203" s="375"/>
      <c r="F1203" s="375"/>
      <c r="G1203" s="375"/>
      <c r="H1203" s="375"/>
      <c r="I1203" s="375"/>
      <c r="J1203" s="375"/>
    </row>
    <row r="1204" spans="1:10" x14ac:dyDescent="0.4">
      <c r="A1204" s="375"/>
      <c r="B1204" s="375"/>
      <c r="C1204" s="375"/>
      <c r="D1204" s="375"/>
      <c r="E1204" s="375"/>
      <c r="F1204" s="375"/>
      <c r="G1204" s="375"/>
      <c r="H1204" s="375"/>
      <c r="I1204" s="375"/>
      <c r="J1204" s="375"/>
    </row>
    <row r="1205" spans="1:10" x14ac:dyDescent="0.4">
      <c r="A1205" s="375"/>
      <c r="B1205" s="375"/>
      <c r="C1205" s="375"/>
      <c r="D1205" s="375"/>
      <c r="E1205" s="375"/>
      <c r="F1205" s="375"/>
      <c r="G1205" s="375"/>
      <c r="H1205" s="375"/>
      <c r="I1205" s="375"/>
      <c r="J1205" s="375"/>
    </row>
    <row r="1206" spans="1:10" x14ac:dyDescent="0.4">
      <c r="A1206" s="375"/>
      <c r="B1206" s="375"/>
      <c r="C1206" s="375"/>
      <c r="D1206" s="375"/>
      <c r="E1206" s="375"/>
      <c r="F1206" s="375"/>
      <c r="G1206" s="375"/>
      <c r="H1206" s="375"/>
      <c r="I1206" s="375"/>
      <c r="J1206" s="375"/>
    </row>
    <row r="1207" spans="1:10" x14ac:dyDescent="0.4">
      <c r="A1207" s="375"/>
      <c r="B1207" s="375"/>
      <c r="C1207" s="375"/>
      <c r="D1207" s="375"/>
      <c r="E1207" s="375"/>
      <c r="F1207" s="375"/>
      <c r="G1207" s="375"/>
      <c r="H1207" s="375"/>
      <c r="I1207" s="375"/>
      <c r="J1207" s="375"/>
    </row>
    <row r="1208" spans="1:10" x14ac:dyDescent="0.4">
      <c r="A1208" s="375"/>
      <c r="B1208" s="375"/>
      <c r="C1208" s="375"/>
      <c r="D1208" s="375"/>
      <c r="E1208" s="375"/>
      <c r="F1208" s="375"/>
      <c r="G1208" s="375"/>
      <c r="H1208" s="375"/>
      <c r="I1208" s="375"/>
      <c r="J1208" s="375"/>
    </row>
    <row r="1209" spans="1:10" x14ac:dyDescent="0.4">
      <c r="A1209" s="375"/>
      <c r="B1209" s="375"/>
      <c r="C1209" s="375"/>
      <c r="D1209" s="375"/>
      <c r="E1209" s="375"/>
      <c r="F1209" s="375"/>
      <c r="G1209" s="375"/>
      <c r="H1209" s="375"/>
      <c r="I1209" s="375"/>
      <c r="J1209" s="375"/>
    </row>
    <row r="1210" spans="1:10" x14ac:dyDescent="0.4">
      <c r="A1210" s="375"/>
      <c r="B1210" s="375"/>
      <c r="C1210" s="375"/>
      <c r="D1210" s="375"/>
      <c r="E1210" s="375"/>
      <c r="F1210" s="375"/>
      <c r="G1210" s="375"/>
      <c r="H1210" s="375"/>
      <c r="I1210" s="375"/>
      <c r="J1210" s="375"/>
    </row>
    <row r="1211" spans="1:10" x14ac:dyDescent="0.4">
      <c r="A1211" s="375"/>
      <c r="B1211" s="375"/>
      <c r="C1211" s="375"/>
      <c r="D1211" s="375"/>
      <c r="E1211" s="375"/>
      <c r="F1211" s="375"/>
      <c r="G1211" s="375"/>
      <c r="H1211" s="375"/>
      <c r="I1211" s="375"/>
      <c r="J1211" s="375"/>
    </row>
    <row r="1212" spans="1:10" x14ac:dyDescent="0.4">
      <c r="A1212" s="375"/>
      <c r="B1212" s="375"/>
      <c r="C1212" s="375"/>
      <c r="D1212" s="375"/>
      <c r="E1212" s="375"/>
      <c r="F1212" s="375"/>
      <c r="G1212" s="375"/>
      <c r="H1212" s="375"/>
      <c r="I1212" s="375"/>
      <c r="J1212" s="375"/>
    </row>
    <row r="1213" spans="1:10" x14ac:dyDescent="0.4">
      <c r="A1213" s="375"/>
      <c r="B1213" s="375"/>
      <c r="C1213" s="375"/>
      <c r="D1213" s="375"/>
      <c r="E1213" s="375"/>
      <c r="F1213" s="375"/>
      <c r="G1213" s="375"/>
      <c r="H1213" s="375"/>
      <c r="I1213" s="375"/>
      <c r="J1213" s="375"/>
    </row>
    <row r="1214" spans="1:10" x14ac:dyDescent="0.4">
      <c r="A1214" s="375"/>
      <c r="B1214" s="375"/>
      <c r="C1214" s="375"/>
      <c r="D1214" s="375"/>
      <c r="E1214" s="375"/>
      <c r="F1214" s="375"/>
      <c r="G1214" s="375"/>
      <c r="H1214" s="375"/>
      <c r="I1214" s="375"/>
      <c r="J1214" s="375"/>
    </row>
    <row r="1215" spans="1:10" x14ac:dyDescent="0.4">
      <c r="A1215" s="375"/>
      <c r="B1215" s="375"/>
      <c r="C1215" s="375"/>
      <c r="D1215" s="375"/>
      <c r="E1215" s="375"/>
      <c r="F1215" s="375"/>
      <c r="G1215" s="375"/>
      <c r="H1215" s="375"/>
      <c r="I1215" s="375"/>
      <c r="J1215" s="375"/>
    </row>
    <row r="1216" spans="1:10" x14ac:dyDescent="0.4">
      <c r="A1216" s="375"/>
      <c r="B1216" s="375"/>
      <c r="C1216" s="375"/>
      <c r="D1216" s="375"/>
      <c r="E1216" s="375"/>
      <c r="F1216" s="375"/>
      <c r="G1216" s="375"/>
      <c r="H1216" s="375"/>
      <c r="I1216" s="375"/>
      <c r="J1216" s="375"/>
    </row>
    <row r="1217" spans="1:10" x14ac:dyDescent="0.4">
      <c r="A1217" s="375"/>
      <c r="B1217" s="375"/>
      <c r="C1217" s="375"/>
      <c r="D1217" s="375"/>
      <c r="E1217" s="375"/>
      <c r="F1217" s="375"/>
      <c r="G1217" s="375"/>
      <c r="H1217" s="375"/>
      <c r="I1217" s="375"/>
      <c r="J1217" s="375"/>
    </row>
    <row r="1218" spans="1:10" x14ac:dyDescent="0.4">
      <c r="A1218" s="375"/>
      <c r="B1218" s="375"/>
      <c r="C1218" s="375"/>
      <c r="D1218" s="375"/>
      <c r="E1218" s="375"/>
      <c r="F1218" s="375"/>
      <c r="G1218" s="375"/>
      <c r="H1218" s="375"/>
      <c r="I1218" s="375"/>
      <c r="J1218" s="375"/>
    </row>
    <row r="1219" spans="1:10" x14ac:dyDescent="0.4">
      <c r="A1219" s="375"/>
      <c r="B1219" s="375"/>
      <c r="C1219" s="375"/>
      <c r="D1219" s="375"/>
      <c r="E1219" s="375"/>
      <c r="F1219" s="375"/>
      <c r="G1219" s="375"/>
      <c r="H1219" s="375"/>
      <c r="I1219" s="375"/>
      <c r="J1219" s="375"/>
    </row>
    <row r="1220" spans="1:10" x14ac:dyDescent="0.4">
      <c r="A1220" s="375"/>
      <c r="B1220" s="375"/>
      <c r="C1220" s="375"/>
      <c r="D1220" s="375"/>
      <c r="E1220" s="375"/>
      <c r="F1220" s="375"/>
      <c r="G1220" s="375"/>
      <c r="H1220" s="375"/>
      <c r="I1220" s="375"/>
      <c r="J1220" s="375"/>
    </row>
    <row r="1221" spans="1:10" x14ac:dyDescent="0.4">
      <c r="A1221" s="375"/>
      <c r="B1221" s="375"/>
      <c r="C1221" s="375"/>
      <c r="D1221" s="375"/>
      <c r="E1221" s="375"/>
      <c r="F1221" s="375"/>
      <c r="G1221" s="375"/>
      <c r="H1221" s="375"/>
      <c r="I1221" s="375"/>
      <c r="J1221" s="375"/>
    </row>
    <row r="1222" spans="1:10" x14ac:dyDescent="0.4">
      <c r="A1222" s="375"/>
      <c r="B1222" s="375"/>
      <c r="C1222" s="375"/>
      <c r="D1222" s="375"/>
      <c r="E1222" s="375"/>
      <c r="F1222" s="375"/>
      <c r="G1222" s="375"/>
      <c r="H1222" s="375"/>
      <c r="I1222" s="375"/>
      <c r="J1222" s="375"/>
    </row>
    <row r="1223" spans="1:10" x14ac:dyDescent="0.4">
      <c r="A1223" s="375"/>
      <c r="B1223" s="375"/>
      <c r="C1223" s="375"/>
      <c r="D1223" s="375"/>
      <c r="E1223" s="375"/>
      <c r="F1223" s="375"/>
      <c r="G1223" s="375"/>
      <c r="H1223" s="375"/>
      <c r="I1223" s="375"/>
      <c r="J1223" s="375"/>
    </row>
    <row r="1224" spans="1:10" x14ac:dyDescent="0.4">
      <c r="A1224" s="375"/>
      <c r="B1224" s="375"/>
      <c r="C1224" s="375"/>
      <c r="D1224" s="375"/>
      <c r="E1224" s="375"/>
      <c r="F1224" s="375"/>
      <c r="G1224" s="375"/>
      <c r="H1224" s="375"/>
      <c r="I1224" s="375"/>
      <c r="J1224" s="375"/>
    </row>
    <row r="1225" spans="1:10" x14ac:dyDescent="0.4">
      <c r="A1225" s="375"/>
      <c r="B1225" s="375"/>
      <c r="C1225" s="375"/>
      <c r="D1225" s="375"/>
      <c r="E1225" s="375"/>
      <c r="F1225" s="375"/>
      <c r="G1225" s="375"/>
      <c r="H1225" s="375"/>
      <c r="I1225" s="375"/>
      <c r="J1225" s="375"/>
    </row>
    <row r="1226" spans="1:10" x14ac:dyDescent="0.4">
      <c r="A1226" s="375"/>
      <c r="B1226" s="375"/>
      <c r="C1226" s="375"/>
      <c r="D1226" s="375"/>
      <c r="E1226" s="375"/>
      <c r="F1226" s="375"/>
      <c r="G1226" s="375"/>
      <c r="H1226" s="375"/>
      <c r="I1226" s="375"/>
      <c r="J1226" s="375"/>
    </row>
    <row r="1227" spans="1:10" x14ac:dyDescent="0.4">
      <c r="A1227" s="375"/>
      <c r="B1227" s="375"/>
      <c r="C1227" s="375"/>
      <c r="D1227" s="375"/>
      <c r="E1227" s="375"/>
      <c r="F1227" s="375"/>
      <c r="G1227" s="375"/>
      <c r="H1227" s="375"/>
      <c r="I1227" s="375"/>
      <c r="J1227" s="375"/>
    </row>
    <row r="1228" spans="1:10" x14ac:dyDescent="0.4">
      <c r="A1228" s="375"/>
      <c r="B1228" s="375"/>
      <c r="C1228" s="375"/>
      <c r="D1228" s="375"/>
      <c r="E1228" s="375"/>
      <c r="F1228" s="375"/>
      <c r="G1228" s="375"/>
      <c r="H1228" s="375"/>
      <c r="I1228" s="375"/>
      <c r="J1228" s="375"/>
    </row>
    <row r="1229" spans="1:10" x14ac:dyDescent="0.4">
      <c r="A1229" s="375"/>
      <c r="B1229" s="375"/>
      <c r="C1229" s="375"/>
      <c r="D1229" s="375"/>
      <c r="E1229" s="375"/>
      <c r="F1229" s="375"/>
      <c r="G1229" s="375"/>
      <c r="H1229" s="375"/>
      <c r="I1229" s="375"/>
      <c r="J1229" s="375"/>
    </row>
    <row r="1230" spans="1:10" x14ac:dyDescent="0.4">
      <c r="A1230" s="375"/>
      <c r="B1230" s="375"/>
      <c r="C1230" s="375"/>
      <c r="D1230" s="375"/>
      <c r="E1230" s="375"/>
      <c r="F1230" s="375"/>
      <c r="G1230" s="375"/>
      <c r="H1230" s="375"/>
      <c r="I1230" s="375"/>
      <c r="J1230" s="375"/>
    </row>
    <row r="1231" spans="1:10" x14ac:dyDescent="0.4">
      <c r="A1231" s="375"/>
      <c r="B1231" s="375"/>
      <c r="C1231" s="375"/>
      <c r="D1231" s="375"/>
      <c r="E1231" s="375"/>
      <c r="F1231" s="375"/>
      <c r="G1231" s="375"/>
      <c r="H1231" s="375"/>
      <c r="I1231" s="375"/>
      <c r="J1231" s="375"/>
    </row>
    <row r="1232" spans="1:10" x14ac:dyDescent="0.4">
      <c r="A1232" s="375"/>
      <c r="B1232" s="375"/>
      <c r="C1232" s="375"/>
      <c r="D1232" s="375"/>
      <c r="E1232" s="375"/>
      <c r="F1232" s="375"/>
      <c r="G1232" s="375"/>
      <c r="H1232" s="375"/>
      <c r="I1232" s="375"/>
      <c r="J1232" s="375"/>
    </row>
    <row r="1233" spans="1:10" x14ac:dyDescent="0.4">
      <c r="A1233" s="375"/>
      <c r="B1233" s="375"/>
      <c r="C1233" s="375"/>
      <c r="D1233" s="375"/>
      <c r="E1233" s="375"/>
      <c r="F1233" s="375"/>
      <c r="G1233" s="375"/>
      <c r="H1233" s="375"/>
      <c r="I1233" s="375"/>
      <c r="J1233" s="375"/>
    </row>
    <row r="1234" spans="1:10" x14ac:dyDescent="0.4">
      <c r="A1234" s="375"/>
      <c r="B1234" s="375"/>
      <c r="C1234" s="375"/>
      <c r="D1234" s="375"/>
      <c r="E1234" s="375"/>
      <c r="F1234" s="375"/>
      <c r="G1234" s="375"/>
      <c r="H1234" s="375"/>
      <c r="I1234" s="375"/>
      <c r="J1234" s="375"/>
    </row>
    <row r="1235" spans="1:10" x14ac:dyDescent="0.4">
      <c r="A1235" s="375"/>
      <c r="B1235" s="375"/>
      <c r="C1235" s="375"/>
      <c r="D1235" s="375"/>
      <c r="E1235" s="375"/>
      <c r="F1235" s="375"/>
      <c r="G1235" s="375"/>
      <c r="H1235" s="375"/>
      <c r="I1235" s="375"/>
      <c r="J1235" s="375"/>
    </row>
    <row r="1236" spans="1:10" x14ac:dyDescent="0.4">
      <c r="A1236" s="375"/>
      <c r="B1236" s="375"/>
      <c r="C1236" s="375"/>
      <c r="D1236" s="375"/>
      <c r="E1236" s="375"/>
      <c r="F1236" s="375"/>
      <c r="G1236" s="375"/>
      <c r="H1236" s="375"/>
      <c r="I1236" s="375"/>
      <c r="J1236" s="375"/>
    </row>
    <row r="1237" spans="1:10" x14ac:dyDescent="0.4">
      <c r="A1237" s="375"/>
      <c r="B1237" s="375"/>
      <c r="C1237" s="375"/>
      <c r="D1237" s="375"/>
      <c r="E1237" s="375"/>
      <c r="F1237" s="375"/>
      <c r="G1237" s="375"/>
      <c r="H1237" s="375"/>
      <c r="I1237" s="375"/>
      <c r="J1237" s="375"/>
    </row>
    <row r="1238" spans="1:10" x14ac:dyDescent="0.4">
      <c r="A1238" s="375"/>
      <c r="B1238" s="375"/>
      <c r="C1238" s="375"/>
      <c r="D1238" s="375"/>
      <c r="E1238" s="375"/>
      <c r="F1238" s="375"/>
      <c r="G1238" s="375"/>
      <c r="H1238" s="375"/>
      <c r="I1238" s="375"/>
      <c r="J1238" s="375"/>
    </row>
    <row r="1239" spans="1:10" x14ac:dyDescent="0.4">
      <c r="A1239" s="375"/>
      <c r="B1239" s="375"/>
      <c r="C1239" s="375"/>
      <c r="D1239" s="375"/>
      <c r="E1239" s="375"/>
      <c r="F1239" s="375"/>
      <c r="G1239" s="375"/>
      <c r="H1239" s="375"/>
      <c r="I1239" s="375"/>
      <c r="J1239" s="375"/>
    </row>
    <row r="1240" spans="1:10" x14ac:dyDescent="0.4">
      <c r="A1240" s="375"/>
      <c r="B1240" s="375"/>
      <c r="C1240" s="375"/>
      <c r="D1240" s="375"/>
      <c r="E1240" s="375"/>
      <c r="F1240" s="375"/>
      <c r="G1240" s="375"/>
      <c r="H1240" s="375"/>
      <c r="I1240" s="375"/>
      <c r="J1240" s="375"/>
    </row>
    <row r="1241" spans="1:10" x14ac:dyDescent="0.4">
      <c r="A1241" s="375"/>
      <c r="B1241" s="375"/>
      <c r="C1241" s="375"/>
      <c r="D1241" s="375"/>
      <c r="E1241" s="375"/>
      <c r="F1241" s="375"/>
      <c r="G1241" s="375"/>
      <c r="H1241" s="375"/>
      <c r="I1241" s="375"/>
      <c r="J1241" s="375"/>
    </row>
    <row r="1242" spans="1:10" x14ac:dyDescent="0.4">
      <c r="A1242" s="375"/>
      <c r="B1242" s="375"/>
      <c r="C1242" s="375"/>
      <c r="D1242" s="375"/>
      <c r="E1242" s="375"/>
      <c r="F1242" s="375"/>
      <c r="G1242" s="375"/>
      <c r="H1242" s="375"/>
      <c r="I1242" s="375"/>
      <c r="J1242" s="375"/>
    </row>
    <row r="1243" spans="1:10" x14ac:dyDescent="0.4">
      <c r="A1243" s="375"/>
      <c r="B1243" s="375"/>
      <c r="C1243" s="375"/>
      <c r="D1243" s="375"/>
      <c r="E1243" s="375"/>
      <c r="F1243" s="375"/>
      <c r="G1243" s="375"/>
      <c r="H1243" s="375"/>
      <c r="I1243" s="375"/>
      <c r="J1243" s="375"/>
    </row>
    <row r="1244" spans="1:10" x14ac:dyDescent="0.4">
      <c r="A1244" s="375"/>
      <c r="B1244" s="375"/>
      <c r="C1244" s="375"/>
      <c r="D1244" s="375"/>
      <c r="E1244" s="375"/>
      <c r="F1244" s="375"/>
      <c r="G1244" s="375"/>
      <c r="H1244" s="375"/>
      <c r="I1244" s="375"/>
      <c r="J1244" s="375"/>
    </row>
    <row r="1245" spans="1:10" x14ac:dyDescent="0.4">
      <c r="A1245" s="375"/>
      <c r="B1245" s="375"/>
      <c r="C1245" s="375"/>
      <c r="D1245" s="375"/>
      <c r="E1245" s="375"/>
      <c r="F1245" s="375"/>
      <c r="G1245" s="375"/>
      <c r="H1245" s="375"/>
      <c r="I1245" s="375"/>
      <c r="J1245" s="375"/>
    </row>
    <row r="1246" spans="1:10" x14ac:dyDescent="0.4">
      <c r="A1246" s="375"/>
      <c r="B1246" s="375"/>
      <c r="C1246" s="375"/>
      <c r="D1246" s="375"/>
      <c r="E1246" s="375"/>
      <c r="F1246" s="375"/>
      <c r="G1246" s="375"/>
      <c r="H1246" s="375"/>
      <c r="I1246" s="375"/>
      <c r="J1246" s="375"/>
    </row>
    <row r="1247" spans="1:10" x14ac:dyDescent="0.4">
      <c r="A1247" s="375"/>
      <c r="B1247" s="375"/>
      <c r="C1247" s="375"/>
      <c r="D1247" s="375"/>
      <c r="E1247" s="375"/>
      <c r="F1247" s="375"/>
      <c r="G1247" s="375"/>
      <c r="H1247" s="375"/>
      <c r="I1247" s="375"/>
      <c r="J1247" s="375"/>
    </row>
    <row r="1248" spans="1:10" x14ac:dyDescent="0.4">
      <c r="A1248" s="375"/>
      <c r="B1248" s="375"/>
      <c r="C1248" s="375"/>
      <c r="D1248" s="375"/>
      <c r="E1248" s="375"/>
      <c r="F1248" s="375"/>
      <c r="G1248" s="375"/>
      <c r="H1248" s="375"/>
      <c r="I1248" s="375"/>
      <c r="J1248" s="375"/>
    </row>
    <row r="1249" spans="1:10" x14ac:dyDescent="0.4">
      <c r="A1249" s="375"/>
      <c r="B1249" s="375"/>
      <c r="C1249" s="375"/>
      <c r="D1249" s="375"/>
      <c r="E1249" s="375"/>
      <c r="F1249" s="375"/>
      <c r="G1249" s="375"/>
      <c r="H1249" s="375"/>
      <c r="I1249" s="375"/>
      <c r="J1249" s="375"/>
    </row>
    <row r="1250" spans="1:10" x14ac:dyDescent="0.4">
      <c r="A1250" s="375"/>
      <c r="B1250" s="375"/>
      <c r="C1250" s="375"/>
      <c r="D1250" s="375"/>
      <c r="E1250" s="375"/>
      <c r="F1250" s="375"/>
      <c r="G1250" s="375"/>
      <c r="H1250" s="375"/>
      <c r="I1250" s="375"/>
      <c r="J1250" s="375"/>
    </row>
    <row r="1251" spans="1:10" x14ac:dyDescent="0.4">
      <c r="A1251" s="375"/>
      <c r="B1251" s="375"/>
      <c r="C1251" s="375"/>
      <c r="D1251" s="375"/>
      <c r="E1251" s="375"/>
      <c r="F1251" s="375"/>
      <c r="G1251" s="375"/>
      <c r="H1251" s="375"/>
      <c r="I1251" s="375"/>
      <c r="J1251" s="375"/>
    </row>
    <row r="1252" spans="1:10" x14ac:dyDescent="0.4">
      <c r="A1252" s="375"/>
      <c r="B1252" s="375"/>
      <c r="C1252" s="375"/>
      <c r="D1252" s="375"/>
      <c r="E1252" s="375"/>
      <c r="F1252" s="375"/>
      <c r="G1252" s="375"/>
      <c r="H1252" s="375"/>
      <c r="I1252" s="375"/>
      <c r="J1252" s="375"/>
    </row>
    <row r="1253" spans="1:10" x14ac:dyDescent="0.4">
      <c r="A1253" s="375"/>
      <c r="B1253" s="375"/>
      <c r="C1253" s="375"/>
      <c r="D1253" s="375"/>
      <c r="E1253" s="375"/>
      <c r="F1253" s="375"/>
      <c r="G1253" s="375"/>
      <c r="H1253" s="375"/>
      <c r="I1253" s="375"/>
      <c r="J1253" s="375"/>
    </row>
    <row r="1254" spans="1:10" x14ac:dyDescent="0.4">
      <c r="A1254" s="375"/>
      <c r="B1254" s="375"/>
      <c r="C1254" s="375"/>
      <c r="D1254" s="375"/>
      <c r="E1254" s="375"/>
      <c r="F1254" s="375"/>
      <c r="G1254" s="375"/>
      <c r="H1254" s="375"/>
      <c r="I1254" s="375"/>
      <c r="J1254" s="375"/>
    </row>
    <row r="1255" spans="1:10" x14ac:dyDescent="0.4">
      <c r="A1255" s="375"/>
      <c r="B1255" s="375"/>
      <c r="C1255" s="375"/>
      <c r="D1255" s="375"/>
      <c r="E1255" s="375"/>
      <c r="F1255" s="375"/>
      <c r="G1255" s="375"/>
      <c r="H1255" s="375"/>
      <c r="I1255" s="375"/>
      <c r="J1255" s="375"/>
    </row>
    <row r="1256" spans="1:10" x14ac:dyDescent="0.4">
      <c r="A1256" s="375"/>
      <c r="B1256" s="375"/>
      <c r="C1256" s="375"/>
      <c r="D1256" s="375"/>
      <c r="E1256" s="375"/>
      <c r="F1256" s="375"/>
      <c r="G1256" s="375"/>
      <c r="H1256" s="375"/>
      <c r="I1256" s="375"/>
      <c r="J1256" s="375"/>
    </row>
    <row r="1257" spans="1:10" x14ac:dyDescent="0.4">
      <c r="A1257" s="375"/>
      <c r="B1257" s="375"/>
      <c r="C1257" s="375"/>
      <c r="D1257" s="375"/>
      <c r="E1257" s="375"/>
      <c r="F1257" s="375"/>
      <c r="G1257" s="375"/>
      <c r="H1257" s="375"/>
      <c r="I1257" s="375"/>
      <c r="J1257" s="375"/>
    </row>
    <row r="1258" spans="1:10" x14ac:dyDescent="0.4">
      <c r="A1258" s="375"/>
      <c r="B1258" s="375"/>
      <c r="C1258" s="375"/>
      <c r="D1258" s="375"/>
      <c r="E1258" s="375"/>
      <c r="F1258" s="375"/>
      <c r="G1258" s="375"/>
      <c r="H1258" s="375"/>
      <c r="I1258" s="375"/>
      <c r="J1258" s="375"/>
    </row>
    <row r="1259" spans="1:10" x14ac:dyDescent="0.4">
      <c r="A1259" s="375"/>
      <c r="B1259" s="375"/>
      <c r="C1259" s="375"/>
      <c r="D1259" s="375"/>
      <c r="E1259" s="375"/>
      <c r="F1259" s="375"/>
      <c r="G1259" s="375"/>
      <c r="H1259" s="375"/>
      <c r="I1259" s="375"/>
      <c r="J1259" s="375"/>
    </row>
    <row r="1260" spans="1:10" x14ac:dyDescent="0.4">
      <c r="A1260" s="375"/>
      <c r="B1260" s="375"/>
      <c r="C1260" s="375"/>
      <c r="D1260" s="375"/>
      <c r="E1260" s="375"/>
      <c r="F1260" s="375"/>
      <c r="G1260" s="375"/>
      <c r="H1260" s="375"/>
      <c r="I1260" s="375"/>
      <c r="J1260" s="375"/>
    </row>
    <row r="1261" spans="1:10" x14ac:dyDescent="0.4">
      <c r="A1261" s="375"/>
      <c r="B1261" s="375"/>
      <c r="C1261" s="375"/>
      <c r="D1261" s="375"/>
      <c r="E1261" s="375"/>
      <c r="F1261" s="375"/>
      <c r="G1261" s="375"/>
      <c r="H1261" s="375"/>
      <c r="I1261" s="375"/>
      <c r="J1261" s="375"/>
    </row>
    <row r="1262" spans="1:10" x14ac:dyDescent="0.4">
      <c r="A1262" s="375"/>
      <c r="B1262" s="375"/>
      <c r="C1262" s="375"/>
      <c r="D1262" s="375"/>
      <c r="E1262" s="375"/>
      <c r="F1262" s="375"/>
      <c r="G1262" s="375"/>
      <c r="H1262" s="375"/>
      <c r="I1262" s="375"/>
      <c r="J1262" s="375"/>
    </row>
    <row r="1263" spans="1:10" x14ac:dyDescent="0.4">
      <c r="A1263" s="375"/>
      <c r="B1263" s="375"/>
      <c r="C1263" s="375"/>
      <c r="D1263" s="375"/>
      <c r="E1263" s="375"/>
      <c r="F1263" s="375"/>
      <c r="G1263" s="375"/>
      <c r="H1263" s="375"/>
      <c r="I1263" s="375"/>
      <c r="J1263" s="375"/>
    </row>
    <row r="1264" spans="1:10" x14ac:dyDescent="0.4">
      <c r="A1264" s="375"/>
      <c r="B1264" s="375"/>
      <c r="C1264" s="375"/>
      <c r="D1264" s="375"/>
      <c r="E1264" s="375"/>
      <c r="F1264" s="375"/>
      <c r="G1264" s="375"/>
      <c r="H1264" s="375"/>
      <c r="I1264" s="375"/>
      <c r="J1264" s="375"/>
    </row>
    <row r="1265" spans="1:10" x14ac:dyDescent="0.4">
      <c r="A1265" s="375"/>
      <c r="B1265" s="375"/>
      <c r="C1265" s="375"/>
      <c r="D1265" s="375"/>
      <c r="E1265" s="375"/>
      <c r="F1265" s="375"/>
      <c r="G1265" s="375"/>
      <c r="H1265" s="375"/>
      <c r="I1265" s="375"/>
      <c r="J1265" s="375"/>
    </row>
    <row r="1266" spans="1:10" x14ac:dyDescent="0.4">
      <c r="A1266" s="375"/>
      <c r="B1266" s="375"/>
      <c r="C1266" s="375"/>
      <c r="D1266" s="375"/>
      <c r="E1266" s="375"/>
      <c r="F1266" s="375"/>
      <c r="G1266" s="375"/>
      <c r="H1266" s="375"/>
      <c r="I1266" s="375"/>
      <c r="J1266" s="375"/>
    </row>
    <row r="1267" spans="1:10" x14ac:dyDescent="0.4">
      <c r="A1267" s="375"/>
      <c r="B1267" s="375"/>
      <c r="C1267" s="375"/>
      <c r="D1267" s="375"/>
      <c r="E1267" s="375"/>
      <c r="F1267" s="375"/>
      <c r="G1267" s="375"/>
      <c r="H1267" s="375"/>
      <c r="I1267" s="375"/>
      <c r="J1267" s="375"/>
    </row>
    <row r="1268" spans="1:10" x14ac:dyDescent="0.4">
      <c r="A1268" s="375"/>
      <c r="B1268" s="375"/>
      <c r="C1268" s="375"/>
      <c r="D1268" s="375"/>
      <c r="E1268" s="375"/>
      <c r="F1268" s="375"/>
      <c r="G1268" s="375"/>
      <c r="H1268" s="375"/>
      <c r="I1268" s="375"/>
      <c r="J1268" s="375"/>
    </row>
    <row r="1269" spans="1:10" x14ac:dyDescent="0.4">
      <c r="A1269" s="375"/>
      <c r="B1269" s="375"/>
      <c r="C1269" s="375"/>
      <c r="D1269" s="375"/>
      <c r="E1269" s="375"/>
      <c r="F1269" s="375"/>
      <c r="G1269" s="375"/>
      <c r="H1269" s="375"/>
      <c r="I1269" s="375"/>
      <c r="J1269" s="375"/>
    </row>
    <row r="1270" spans="1:10" x14ac:dyDescent="0.4">
      <c r="A1270" s="375"/>
      <c r="B1270" s="375"/>
      <c r="C1270" s="375"/>
      <c r="D1270" s="375"/>
      <c r="E1270" s="375"/>
      <c r="F1270" s="375"/>
      <c r="G1270" s="375"/>
      <c r="H1270" s="375"/>
      <c r="I1270" s="375"/>
      <c r="J1270" s="375"/>
    </row>
    <row r="1271" spans="1:10" x14ac:dyDescent="0.4">
      <c r="A1271" s="375"/>
      <c r="B1271" s="375"/>
      <c r="C1271" s="375"/>
      <c r="D1271" s="375"/>
      <c r="E1271" s="375"/>
      <c r="F1271" s="375"/>
      <c r="G1271" s="375"/>
      <c r="H1271" s="375"/>
      <c r="I1271" s="375"/>
      <c r="J1271" s="375"/>
    </row>
    <row r="1272" spans="1:10" x14ac:dyDescent="0.4">
      <c r="A1272" s="375"/>
      <c r="B1272" s="375"/>
      <c r="C1272" s="375"/>
      <c r="D1272" s="375"/>
      <c r="E1272" s="375"/>
      <c r="F1272" s="375"/>
      <c r="G1272" s="375"/>
      <c r="H1272" s="375"/>
      <c r="I1272" s="375"/>
      <c r="J1272" s="375"/>
    </row>
    <row r="1273" spans="1:10" x14ac:dyDescent="0.4">
      <c r="A1273" s="375"/>
      <c r="B1273" s="375"/>
      <c r="C1273" s="375"/>
      <c r="D1273" s="375"/>
      <c r="E1273" s="375"/>
      <c r="F1273" s="375"/>
      <c r="G1273" s="375"/>
      <c r="H1273" s="375"/>
      <c r="I1273" s="375"/>
      <c r="J1273" s="375"/>
    </row>
    <row r="1274" spans="1:10" x14ac:dyDescent="0.4">
      <c r="A1274" s="375"/>
      <c r="B1274" s="375"/>
      <c r="C1274" s="375"/>
      <c r="D1274" s="375"/>
      <c r="E1274" s="375"/>
      <c r="F1274" s="375"/>
      <c r="G1274" s="375"/>
      <c r="H1274" s="375"/>
      <c r="I1274" s="375"/>
      <c r="J1274" s="375"/>
    </row>
    <row r="1275" spans="1:10" x14ac:dyDescent="0.4">
      <c r="A1275" s="375"/>
      <c r="B1275" s="375"/>
      <c r="C1275" s="375"/>
      <c r="D1275" s="375"/>
      <c r="E1275" s="375"/>
      <c r="F1275" s="375"/>
      <c r="G1275" s="375"/>
      <c r="H1275" s="375"/>
      <c r="I1275" s="375"/>
      <c r="J1275" s="375"/>
    </row>
    <row r="1276" spans="1:10" x14ac:dyDescent="0.4">
      <c r="A1276" s="375"/>
      <c r="B1276" s="375"/>
      <c r="C1276" s="375"/>
      <c r="D1276" s="375"/>
      <c r="E1276" s="375"/>
      <c r="F1276" s="375"/>
      <c r="G1276" s="375"/>
      <c r="H1276" s="375"/>
      <c r="I1276" s="375"/>
      <c r="J1276" s="375"/>
    </row>
    <row r="1277" spans="1:10" x14ac:dyDescent="0.4">
      <c r="A1277" s="375"/>
      <c r="B1277" s="375"/>
      <c r="C1277" s="375"/>
      <c r="D1277" s="375"/>
      <c r="E1277" s="375"/>
      <c r="F1277" s="375"/>
      <c r="G1277" s="375"/>
      <c r="H1277" s="375"/>
      <c r="I1277" s="375"/>
      <c r="J1277" s="375"/>
    </row>
    <row r="1278" spans="1:10" x14ac:dyDescent="0.4">
      <c r="A1278" s="375"/>
      <c r="B1278" s="375"/>
      <c r="C1278" s="375"/>
      <c r="D1278" s="375"/>
      <c r="E1278" s="375"/>
      <c r="F1278" s="375"/>
      <c r="G1278" s="375"/>
      <c r="H1278" s="375"/>
      <c r="I1278" s="375"/>
      <c r="J1278" s="375"/>
    </row>
    <row r="1279" spans="1:10" x14ac:dyDescent="0.4">
      <c r="A1279" s="375"/>
      <c r="B1279" s="375"/>
      <c r="C1279" s="375"/>
      <c r="D1279" s="375"/>
      <c r="E1279" s="375"/>
      <c r="F1279" s="375"/>
      <c r="G1279" s="375"/>
      <c r="H1279" s="375"/>
      <c r="I1279" s="375"/>
      <c r="J1279" s="375"/>
    </row>
    <row r="1280" spans="1:10" x14ac:dyDescent="0.4">
      <c r="A1280" s="375"/>
      <c r="B1280" s="375"/>
      <c r="C1280" s="375"/>
      <c r="D1280" s="375"/>
      <c r="E1280" s="375"/>
      <c r="F1280" s="375"/>
      <c r="G1280" s="375"/>
      <c r="H1280" s="375"/>
      <c r="I1280" s="375"/>
      <c r="J1280" s="375"/>
    </row>
    <row r="1281" spans="1:10" x14ac:dyDescent="0.4">
      <c r="A1281" s="375"/>
      <c r="B1281" s="375"/>
      <c r="C1281" s="375"/>
      <c r="D1281" s="375"/>
      <c r="E1281" s="375"/>
      <c r="F1281" s="375"/>
      <c r="G1281" s="375"/>
      <c r="H1281" s="375"/>
      <c r="I1281" s="375"/>
      <c r="J1281" s="375"/>
    </row>
    <row r="1282" spans="1:10" x14ac:dyDescent="0.4">
      <c r="A1282" s="375"/>
      <c r="B1282" s="375"/>
      <c r="C1282" s="375"/>
      <c r="D1282" s="375"/>
      <c r="E1282" s="375"/>
      <c r="F1282" s="375"/>
      <c r="G1282" s="375"/>
      <c r="H1282" s="375"/>
      <c r="I1282" s="375"/>
      <c r="J1282" s="375"/>
    </row>
    <row r="1283" spans="1:10" x14ac:dyDescent="0.4">
      <c r="A1283" s="375"/>
      <c r="B1283" s="375"/>
      <c r="C1283" s="375"/>
      <c r="D1283" s="375"/>
      <c r="E1283" s="375"/>
      <c r="F1283" s="375"/>
      <c r="G1283" s="375"/>
      <c r="H1283" s="375"/>
      <c r="I1283" s="375"/>
      <c r="J1283" s="375"/>
    </row>
    <row r="1284" spans="1:10" x14ac:dyDescent="0.4">
      <c r="A1284" s="375"/>
      <c r="B1284" s="375"/>
      <c r="C1284" s="375"/>
      <c r="D1284" s="375"/>
      <c r="E1284" s="375"/>
      <c r="F1284" s="375"/>
      <c r="G1284" s="375"/>
      <c r="H1284" s="375"/>
      <c r="I1284" s="375"/>
      <c r="J1284" s="375"/>
    </row>
    <row r="1285" spans="1:10" x14ac:dyDescent="0.4">
      <c r="A1285" s="375"/>
      <c r="B1285" s="375"/>
      <c r="C1285" s="375"/>
      <c r="D1285" s="375"/>
      <c r="E1285" s="375"/>
      <c r="F1285" s="375"/>
      <c r="G1285" s="375"/>
      <c r="H1285" s="375"/>
      <c r="I1285" s="375"/>
      <c r="J1285" s="375"/>
    </row>
    <row r="1286" spans="1:10" x14ac:dyDescent="0.4">
      <c r="A1286" s="375"/>
      <c r="B1286" s="375"/>
      <c r="C1286" s="375"/>
      <c r="D1286" s="375"/>
      <c r="E1286" s="375"/>
      <c r="F1286" s="375"/>
      <c r="G1286" s="375"/>
      <c r="H1286" s="375"/>
      <c r="I1286" s="375"/>
      <c r="J1286" s="375"/>
    </row>
    <row r="1287" spans="1:10" x14ac:dyDescent="0.4">
      <c r="A1287" s="375"/>
      <c r="B1287" s="375"/>
      <c r="C1287" s="375"/>
      <c r="D1287" s="375"/>
      <c r="E1287" s="375"/>
      <c r="F1287" s="375"/>
      <c r="G1287" s="375"/>
      <c r="H1287" s="375"/>
      <c r="I1287" s="375"/>
      <c r="J1287" s="375"/>
    </row>
    <row r="1288" spans="1:10" x14ac:dyDescent="0.4">
      <c r="A1288" s="375"/>
      <c r="B1288" s="375"/>
      <c r="C1288" s="375"/>
      <c r="D1288" s="375"/>
      <c r="E1288" s="375"/>
      <c r="F1288" s="375"/>
      <c r="G1288" s="375"/>
      <c r="H1288" s="375"/>
      <c r="I1288" s="375"/>
      <c r="J1288" s="375"/>
    </row>
    <row r="1289" spans="1:10" x14ac:dyDescent="0.4">
      <c r="A1289" s="375"/>
      <c r="B1289" s="375"/>
      <c r="C1289" s="375"/>
      <c r="D1289" s="375"/>
      <c r="E1289" s="375"/>
      <c r="F1289" s="375"/>
      <c r="G1289" s="375"/>
      <c r="H1289" s="375"/>
      <c r="I1289" s="375"/>
      <c r="J1289" s="375"/>
    </row>
    <row r="1290" spans="1:10" x14ac:dyDescent="0.4">
      <c r="A1290" s="375"/>
      <c r="B1290" s="375"/>
      <c r="C1290" s="375"/>
      <c r="D1290" s="375"/>
      <c r="E1290" s="375"/>
      <c r="F1290" s="375"/>
      <c r="G1290" s="375"/>
      <c r="H1290" s="375"/>
      <c r="I1290" s="375"/>
      <c r="J1290" s="375"/>
    </row>
    <row r="1291" spans="1:10" x14ac:dyDescent="0.4">
      <c r="A1291" s="375"/>
      <c r="B1291" s="375"/>
      <c r="C1291" s="375"/>
      <c r="D1291" s="375"/>
      <c r="E1291" s="375"/>
      <c r="F1291" s="375"/>
      <c r="G1291" s="375"/>
      <c r="H1291" s="375"/>
      <c r="I1291" s="375"/>
      <c r="J1291" s="375"/>
    </row>
    <row r="1292" spans="1:10" x14ac:dyDescent="0.4">
      <c r="A1292" s="375"/>
      <c r="B1292" s="375"/>
      <c r="C1292" s="375"/>
      <c r="D1292" s="375"/>
      <c r="E1292" s="375"/>
      <c r="F1292" s="375"/>
      <c r="G1292" s="375"/>
      <c r="H1292" s="375"/>
      <c r="I1292" s="375"/>
      <c r="J1292" s="375"/>
    </row>
    <row r="1293" spans="1:10" x14ac:dyDescent="0.4">
      <c r="A1293" s="375"/>
      <c r="B1293" s="375"/>
      <c r="C1293" s="375"/>
      <c r="D1293" s="375"/>
      <c r="E1293" s="375"/>
      <c r="F1293" s="375"/>
      <c r="G1293" s="375"/>
      <c r="H1293" s="375"/>
      <c r="I1293" s="375"/>
      <c r="J1293" s="375"/>
    </row>
    <row r="1294" spans="1:10" x14ac:dyDescent="0.4">
      <c r="A1294" s="375"/>
      <c r="B1294" s="375"/>
      <c r="C1294" s="375"/>
      <c r="D1294" s="375"/>
      <c r="E1294" s="375"/>
      <c r="F1294" s="375"/>
      <c r="G1294" s="375"/>
      <c r="H1294" s="375"/>
      <c r="I1294" s="375"/>
      <c r="J1294" s="375"/>
    </row>
    <row r="1295" spans="1:10" x14ac:dyDescent="0.4">
      <c r="A1295" s="375"/>
      <c r="B1295" s="375"/>
      <c r="C1295" s="375"/>
      <c r="D1295" s="375"/>
      <c r="E1295" s="375"/>
      <c r="F1295" s="375"/>
      <c r="G1295" s="375"/>
      <c r="H1295" s="375"/>
      <c r="I1295" s="375"/>
      <c r="J1295" s="375"/>
    </row>
    <row r="1296" spans="1:10" x14ac:dyDescent="0.4">
      <c r="A1296" s="375"/>
      <c r="B1296" s="375"/>
      <c r="C1296" s="375"/>
      <c r="D1296" s="375"/>
      <c r="E1296" s="375"/>
      <c r="F1296" s="375"/>
      <c r="G1296" s="375"/>
      <c r="H1296" s="375"/>
      <c r="I1296" s="375"/>
      <c r="J1296" s="375"/>
    </row>
    <row r="1297" spans="1:10" x14ac:dyDescent="0.4">
      <c r="A1297" s="375"/>
      <c r="B1297" s="375"/>
      <c r="C1297" s="375"/>
      <c r="D1297" s="375"/>
      <c r="E1297" s="375"/>
      <c r="F1297" s="375"/>
      <c r="G1297" s="375"/>
      <c r="H1297" s="375"/>
      <c r="I1297" s="375"/>
      <c r="J1297" s="375"/>
    </row>
    <row r="1298" spans="1:10" x14ac:dyDescent="0.4">
      <c r="A1298" s="375"/>
      <c r="B1298" s="375"/>
      <c r="C1298" s="375"/>
      <c r="D1298" s="375"/>
      <c r="E1298" s="375"/>
      <c r="F1298" s="375"/>
      <c r="G1298" s="375"/>
      <c r="H1298" s="375"/>
      <c r="I1298" s="375"/>
      <c r="J1298" s="375"/>
    </row>
    <row r="1299" spans="1:10" x14ac:dyDescent="0.4">
      <c r="A1299" s="375"/>
      <c r="B1299" s="375"/>
      <c r="C1299" s="375"/>
      <c r="D1299" s="375"/>
      <c r="E1299" s="375"/>
      <c r="F1299" s="375"/>
      <c r="G1299" s="375"/>
      <c r="H1299" s="375"/>
      <c r="I1299" s="375"/>
      <c r="J1299" s="375"/>
    </row>
    <row r="1300" spans="1:10" x14ac:dyDescent="0.4">
      <c r="A1300" s="375"/>
      <c r="B1300" s="375"/>
      <c r="C1300" s="375"/>
      <c r="D1300" s="375"/>
      <c r="E1300" s="375"/>
      <c r="F1300" s="375"/>
      <c r="G1300" s="375"/>
      <c r="H1300" s="375"/>
      <c r="I1300" s="375"/>
      <c r="J1300" s="375"/>
    </row>
    <row r="1301" spans="1:10" x14ac:dyDescent="0.4">
      <c r="A1301" s="375"/>
      <c r="B1301" s="375"/>
      <c r="C1301" s="375"/>
      <c r="D1301" s="375"/>
      <c r="E1301" s="375"/>
      <c r="F1301" s="375"/>
      <c r="G1301" s="375"/>
      <c r="H1301" s="375"/>
      <c r="I1301" s="375"/>
      <c r="J1301" s="375"/>
    </row>
    <row r="1302" spans="1:10" x14ac:dyDescent="0.4">
      <c r="A1302" s="375"/>
      <c r="B1302" s="375"/>
      <c r="C1302" s="375"/>
      <c r="D1302" s="375"/>
      <c r="E1302" s="375"/>
      <c r="F1302" s="375"/>
      <c r="G1302" s="375"/>
      <c r="H1302" s="375"/>
      <c r="I1302" s="375"/>
      <c r="J1302" s="375"/>
    </row>
    <row r="1303" spans="1:10" x14ac:dyDescent="0.4">
      <c r="A1303" s="375"/>
      <c r="B1303" s="375"/>
      <c r="C1303" s="375"/>
      <c r="D1303" s="375"/>
      <c r="E1303" s="375"/>
      <c r="F1303" s="375"/>
      <c r="G1303" s="375"/>
      <c r="H1303" s="375"/>
      <c r="I1303" s="375"/>
      <c r="J1303" s="375"/>
    </row>
    <row r="1304" spans="1:10" x14ac:dyDescent="0.4">
      <c r="A1304" s="375"/>
      <c r="B1304" s="375"/>
      <c r="C1304" s="375"/>
      <c r="D1304" s="375"/>
      <c r="E1304" s="375"/>
      <c r="F1304" s="375"/>
      <c r="G1304" s="375"/>
      <c r="H1304" s="375"/>
      <c r="I1304" s="375"/>
      <c r="J1304" s="375"/>
    </row>
    <row r="1305" spans="1:10" x14ac:dyDescent="0.4">
      <c r="A1305" s="375"/>
      <c r="B1305" s="375"/>
      <c r="C1305" s="375"/>
      <c r="D1305" s="375"/>
      <c r="E1305" s="375"/>
      <c r="F1305" s="375"/>
      <c r="G1305" s="375"/>
      <c r="H1305" s="375"/>
      <c r="I1305" s="375"/>
      <c r="J1305" s="375"/>
    </row>
    <row r="1306" spans="1:10" x14ac:dyDescent="0.4">
      <c r="A1306" s="375"/>
      <c r="B1306" s="375"/>
      <c r="C1306" s="375"/>
      <c r="D1306" s="375"/>
      <c r="E1306" s="375"/>
      <c r="F1306" s="375"/>
      <c r="G1306" s="375"/>
      <c r="H1306" s="375"/>
      <c r="I1306" s="375"/>
      <c r="J1306" s="375"/>
    </row>
    <row r="1307" spans="1:10" x14ac:dyDescent="0.4">
      <c r="A1307" s="375"/>
      <c r="B1307" s="375"/>
      <c r="C1307" s="375"/>
      <c r="D1307" s="375"/>
      <c r="E1307" s="375"/>
      <c r="F1307" s="375"/>
      <c r="G1307" s="375"/>
      <c r="H1307" s="375"/>
      <c r="I1307" s="375"/>
      <c r="J1307" s="375"/>
    </row>
    <row r="1308" spans="1:10" x14ac:dyDescent="0.4">
      <c r="A1308" s="375"/>
      <c r="B1308" s="375"/>
      <c r="C1308" s="375"/>
      <c r="D1308" s="375"/>
      <c r="E1308" s="375"/>
      <c r="F1308" s="375"/>
      <c r="G1308" s="375"/>
      <c r="H1308" s="375"/>
      <c r="I1308" s="375"/>
      <c r="J1308" s="375"/>
    </row>
    <row r="1309" spans="1:10" x14ac:dyDescent="0.4">
      <c r="A1309" s="375"/>
      <c r="B1309" s="375"/>
      <c r="C1309" s="375"/>
      <c r="D1309" s="375"/>
      <c r="E1309" s="375"/>
      <c r="F1309" s="375"/>
      <c r="G1309" s="375"/>
      <c r="H1309" s="375"/>
      <c r="I1309" s="375"/>
      <c r="J1309" s="375"/>
    </row>
    <row r="1310" spans="1:10" x14ac:dyDescent="0.4">
      <c r="A1310" s="375"/>
      <c r="B1310" s="375"/>
      <c r="C1310" s="375"/>
      <c r="D1310" s="375"/>
      <c r="E1310" s="375"/>
      <c r="F1310" s="375"/>
      <c r="G1310" s="375"/>
      <c r="H1310" s="375"/>
      <c r="I1310" s="375"/>
      <c r="J1310" s="375"/>
    </row>
    <row r="1311" spans="1:10" x14ac:dyDescent="0.4">
      <c r="A1311" s="375"/>
      <c r="B1311" s="375"/>
      <c r="C1311" s="375"/>
      <c r="D1311" s="375"/>
      <c r="E1311" s="375"/>
      <c r="F1311" s="375"/>
      <c r="G1311" s="375"/>
      <c r="H1311" s="375"/>
      <c r="I1311" s="375"/>
      <c r="J1311" s="375"/>
    </row>
    <row r="1312" spans="1:10" x14ac:dyDescent="0.4">
      <c r="A1312" s="375"/>
      <c r="B1312" s="375"/>
      <c r="C1312" s="375"/>
      <c r="D1312" s="375"/>
      <c r="E1312" s="375"/>
      <c r="F1312" s="375"/>
      <c r="G1312" s="375"/>
      <c r="H1312" s="375"/>
      <c r="I1312" s="375"/>
      <c r="J1312" s="375"/>
    </row>
    <row r="1313" spans="1:10" x14ac:dyDescent="0.4">
      <c r="A1313" s="375"/>
      <c r="B1313" s="375"/>
      <c r="C1313" s="375"/>
      <c r="D1313" s="375"/>
      <c r="E1313" s="375"/>
      <c r="F1313" s="375"/>
      <c r="G1313" s="375"/>
      <c r="H1313" s="375"/>
      <c r="I1313" s="375"/>
      <c r="J1313" s="375"/>
    </row>
    <row r="1314" spans="1:10" x14ac:dyDescent="0.4">
      <c r="A1314" s="375"/>
      <c r="B1314" s="375"/>
      <c r="C1314" s="375"/>
      <c r="D1314" s="375"/>
      <c r="E1314" s="375"/>
      <c r="F1314" s="375"/>
      <c r="G1314" s="375"/>
      <c r="H1314" s="375"/>
      <c r="I1314" s="375"/>
      <c r="J1314" s="375"/>
    </row>
    <row r="1315" spans="1:10" x14ac:dyDescent="0.4">
      <c r="A1315" s="375"/>
      <c r="B1315" s="375"/>
      <c r="C1315" s="375"/>
      <c r="D1315" s="375"/>
      <c r="E1315" s="375"/>
      <c r="F1315" s="375"/>
      <c r="G1315" s="375"/>
      <c r="H1315" s="375"/>
      <c r="I1315" s="375"/>
      <c r="J1315" s="375"/>
    </row>
    <row r="1316" spans="1:10" x14ac:dyDescent="0.4">
      <c r="A1316" s="375"/>
      <c r="B1316" s="375"/>
      <c r="C1316" s="375"/>
      <c r="D1316" s="375"/>
      <c r="E1316" s="375"/>
      <c r="F1316" s="375"/>
      <c r="G1316" s="375"/>
      <c r="H1316" s="375"/>
      <c r="I1316" s="375"/>
      <c r="J1316" s="375"/>
    </row>
    <row r="1317" spans="1:10" x14ac:dyDescent="0.4">
      <c r="A1317" s="375"/>
      <c r="B1317" s="375"/>
      <c r="C1317" s="375"/>
      <c r="D1317" s="375"/>
      <c r="E1317" s="375"/>
      <c r="F1317" s="375"/>
      <c r="G1317" s="375"/>
      <c r="H1317" s="375"/>
      <c r="I1317" s="375"/>
      <c r="J1317" s="375"/>
    </row>
    <row r="1318" spans="1:10" x14ac:dyDescent="0.4">
      <c r="A1318" s="375"/>
      <c r="B1318" s="375"/>
      <c r="C1318" s="375"/>
      <c r="D1318" s="375"/>
      <c r="E1318" s="375"/>
      <c r="F1318" s="375"/>
      <c r="G1318" s="375"/>
      <c r="H1318" s="375"/>
      <c r="I1318" s="375"/>
      <c r="J1318" s="375"/>
    </row>
    <row r="1319" spans="1:10" x14ac:dyDescent="0.4">
      <c r="A1319" s="375"/>
      <c r="B1319" s="375"/>
      <c r="C1319" s="375"/>
      <c r="D1319" s="375"/>
      <c r="E1319" s="375"/>
      <c r="F1319" s="375"/>
      <c r="G1319" s="375"/>
      <c r="H1319" s="375"/>
      <c r="I1319" s="375"/>
      <c r="J1319" s="375"/>
    </row>
    <row r="1320" spans="1:10" x14ac:dyDescent="0.4">
      <c r="A1320" s="375"/>
      <c r="B1320" s="375"/>
      <c r="C1320" s="375"/>
      <c r="D1320" s="375"/>
      <c r="E1320" s="375"/>
      <c r="F1320" s="375"/>
      <c r="G1320" s="375"/>
      <c r="H1320" s="375"/>
      <c r="I1320" s="375"/>
      <c r="J1320" s="375"/>
    </row>
    <row r="1321" spans="1:10" x14ac:dyDescent="0.4">
      <c r="A1321" s="375"/>
      <c r="B1321" s="375"/>
      <c r="C1321" s="375"/>
      <c r="D1321" s="375"/>
      <c r="E1321" s="375"/>
      <c r="F1321" s="375"/>
      <c r="G1321" s="375"/>
      <c r="H1321" s="375"/>
      <c r="I1321" s="375"/>
      <c r="J1321" s="375"/>
    </row>
    <row r="1322" spans="1:10" x14ac:dyDescent="0.4">
      <c r="A1322" s="375"/>
      <c r="B1322" s="375"/>
      <c r="C1322" s="375"/>
      <c r="D1322" s="375"/>
      <c r="E1322" s="375"/>
      <c r="F1322" s="375"/>
      <c r="G1322" s="375"/>
      <c r="H1322" s="375"/>
      <c r="I1322" s="375"/>
      <c r="J1322" s="375"/>
    </row>
    <row r="1323" spans="1:10" x14ac:dyDescent="0.4">
      <c r="A1323" s="375"/>
      <c r="B1323" s="375"/>
      <c r="C1323" s="375"/>
      <c r="D1323" s="375"/>
      <c r="E1323" s="375"/>
      <c r="F1323" s="375"/>
      <c r="G1323" s="375"/>
      <c r="H1323" s="375"/>
      <c r="I1323" s="375"/>
      <c r="J1323" s="375"/>
    </row>
    <row r="1324" spans="1:10" x14ac:dyDescent="0.4">
      <c r="A1324" s="375"/>
      <c r="B1324" s="375"/>
      <c r="C1324" s="375"/>
      <c r="D1324" s="375"/>
      <c r="E1324" s="375"/>
      <c r="F1324" s="375"/>
      <c r="G1324" s="375"/>
      <c r="H1324" s="375"/>
      <c r="I1324" s="375"/>
      <c r="J1324" s="375"/>
    </row>
    <row r="1325" spans="1:10" x14ac:dyDescent="0.4">
      <c r="A1325" s="375"/>
      <c r="B1325" s="375"/>
      <c r="C1325" s="375"/>
      <c r="D1325" s="375"/>
      <c r="E1325" s="375"/>
      <c r="F1325" s="375"/>
      <c r="G1325" s="375"/>
      <c r="H1325" s="375"/>
      <c r="I1325" s="375"/>
      <c r="J1325" s="375"/>
    </row>
    <row r="1326" spans="1:10" x14ac:dyDescent="0.4">
      <c r="A1326" s="375"/>
      <c r="B1326" s="375"/>
      <c r="C1326" s="375"/>
      <c r="D1326" s="375"/>
      <c r="E1326" s="375"/>
      <c r="F1326" s="375"/>
      <c r="G1326" s="375"/>
      <c r="H1326" s="375"/>
      <c r="I1326" s="375"/>
      <c r="J1326" s="375"/>
    </row>
    <row r="1327" spans="1:10" x14ac:dyDescent="0.4">
      <c r="A1327" s="375"/>
      <c r="B1327" s="375"/>
      <c r="C1327" s="375"/>
      <c r="D1327" s="375"/>
      <c r="E1327" s="375"/>
      <c r="F1327" s="375"/>
      <c r="G1327" s="375"/>
      <c r="H1327" s="375"/>
      <c r="I1327" s="375"/>
      <c r="J1327" s="375"/>
    </row>
    <row r="1328" spans="1:10" x14ac:dyDescent="0.4">
      <c r="A1328" s="375"/>
      <c r="B1328" s="375"/>
      <c r="C1328" s="375"/>
      <c r="D1328" s="375"/>
      <c r="E1328" s="375"/>
      <c r="F1328" s="375"/>
      <c r="G1328" s="375"/>
      <c r="H1328" s="375"/>
      <c r="I1328" s="375"/>
      <c r="J1328" s="375"/>
    </row>
    <row r="1329" spans="1:10" x14ac:dyDescent="0.4">
      <c r="A1329" s="375"/>
      <c r="B1329" s="375"/>
      <c r="C1329" s="375"/>
      <c r="D1329" s="375"/>
      <c r="E1329" s="375"/>
      <c r="F1329" s="375"/>
      <c r="G1329" s="375"/>
      <c r="H1329" s="375"/>
      <c r="I1329" s="375"/>
      <c r="J1329" s="375"/>
    </row>
    <row r="1330" spans="1:10" x14ac:dyDescent="0.4">
      <c r="A1330" s="375"/>
      <c r="B1330" s="375"/>
      <c r="C1330" s="375"/>
      <c r="D1330" s="375"/>
      <c r="E1330" s="375"/>
      <c r="F1330" s="375"/>
      <c r="G1330" s="375"/>
      <c r="H1330" s="375"/>
      <c r="I1330" s="375"/>
      <c r="J1330" s="375"/>
    </row>
    <row r="1331" spans="1:10" x14ac:dyDescent="0.4">
      <c r="A1331" s="375"/>
      <c r="B1331" s="375"/>
      <c r="C1331" s="375"/>
      <c r="D1331" s="375"/>
      <c r="E1331" s="375"/>
      <c r="F1331" s="375"/>
      <c r="G1331" s="375"/>
      <c r="H1331" s="375"/>
      <c r="I1331" s="375"/>
      <c r="J1331" s="375"/>
    </row>
    <row r="1332" spans="1:10" x14ac:dyDescent="0.4">
      <c r="A1332" s="375"/>
      <c r="B1332" s="375"/>
      <c r="C1332" s="375"/>
      <c r="D1332" s="375"/>
      <c r="E1332" s="375"/>
      <c r="F1332" s="375"/>
      <c r="G1332" s="375"/>
      <c r="H1332" s="375"/>
      <c r="I1332" s="375"/>
      <c r="J1332" s="375"/>
    </row>
    <row r="1333" spans="1:10" x14ac:dyDescent="0.4">
      <c r="A1333" s="375"/>
      <c r="B1333" s="375"/>
      <c r="C1333" s="375"/>
      <c r="D1333" s="375"/>
      <c r="E1333" s="375"/>
      <c r="F1333" s="375"/>
      <c r="G1333" s="375"/>
      <c r="H1333" s="375"/>
      <c r="I1333" s="375"/>
      <c r="J1333" s="375"/>
    </row>
    <row r="1334" spans="1:10" x14ac:dyDescent="0.4">
      <c r="A1334" s="375"/>
      <c r="B1334" s="375"/>
      <c r="C1334" s="375"/>
      <c r="D1334" s="375"/>
      <c r="E1334" s="375"/>
      <c r="F1334" s="375"/>
      <c r="G1334" s="375"/>
      <c r="H1334" s="375"/>
      <c r="I1334" s="375"/>
      <c r="J1334" s="375"/>
    </row>
    <row r="1335" spans="1:10" x14ac:dyDescent="0.4">
      <c r="A1335" s="375"/>
      <c r="B1335" s="375"/>
      <c r="C1335" s="375"/>
      <c r="D1335" s="375"/>
      <c r="E1335" s="375"/>
      <c r="F1335" s="375"/>
      <c r="G1335" s="375"/>
      <c r="H1335" s="375"/>
      <c r="I1335" s="375"/>
      <c r="J1335" s="375"/>
    </row>
    <row r="1336" spans="1:10" x14ac:dyDescent="0.4">
      <c r="A1336" s="375"/>
      <c r="B1336" s="375"/>
      <c r="C1336" s="375"/>
      <c r="D1336" s="375"/>
      <c r="E1336" s="375"/>
      <c r="F1336" s="375"/>
      <c r="G1336" s="375"/>
      <c r="H1336" s="375"/>
      <c r="I1336" s="375"/>
      <c r="J1336" s="375"/>
    </row>
    <row r="1337" spans="1:10" x14ac:dyDescent="0.4">
      <c r="A1337" s="375"/>
      <c r="B1337" s="375"/>
      <c r="C1337" s="375"/>
      <c r="D1337" s="375"/>
      <c r="E1337" s="375"/>
      <c r="F1337" s="375"/>
      <c r="G1337" s="375"/>
      <c r="H1337" s="375"/>
      <c r="I1337" s="375"/>
      <c r="J1337" s="375"/>
    </row>
    <row r="1338" spans="1:10" x14ac:dyDescent="0.4">
      <c r="A1338" s="375"/>
      <c r="B1338" s="375"/>
      <c r="C1338" s="375"/>
      <c r="D1338" s="375"/>
      <c r="E1338" s="375"/>
      <c r="F1338" s="375"/>
      <c r="G1338" s="375"/>
      <c r="H1338" s="375"/>
      <c r="I1338" s="375"/>
      <c r="J1338" s="375"/>
    </row>
    <row r="1339" spans="1:10" x14ac:dyDescent="0.4">
      <c r="A1339" s="375"/>
      <c r="B1339" s="375"/>
      <c r="C1339" s="375"/>
      <c r="D1339" s="375"/>
      <c r="E1339" s="375"/>
      <c r="F1339" s="375"/>
      <c r="G1339" s="375"/>
      <c r="H1339" s="375"/>
      <c r="I1339" s="375"/>
      <c r="J1339" s="375"/>
    </row>
    <row r="1340" spans="1:10" x14ac:dyDescent="0.4">
      <c r="A1340" s="375"/>
      <c r="B1340" s="375"/>
      <c r="C1340" s="375"/>
      <c r="D1340" s="375"/>
      <c r="E1340" s="375"/>
      <c r="F1340" s="375"/>
      <c r="G1340" s="375"/>
      <c r="H1340" s="375"/>
      <c r="I1340" s="375"/>
      <c r="J1340" s="375"/>
    </row>
    <row r="1341" spans="1:10" x14ac:dyDescent="0.4">
      <c r="A1341" s="375"/>
      <c r="B1341" s="375"/>
      <c r="C1341" s="375"/>
      <c r="D1341" s="375"/>
      <c r="E1341" s="375"/>
      <c r="F1341" s="375"/>
      <c r="G1341" s="375"/>
      <c r="H1341" s="375"/>
      <c r="I1341" s="375"/>
      <c r="J1341" s="375"/>
    </row>
    <row r="1342" spans="1:10" x14ac:dyDescent="0.4">
      <c r="A1342" s="375"/>
      <c r="B1342" s="375"/>
      <c r="C1342" s="375"/>
      <c r="D1342" s="375"/>
      <c r="E1342" s="375"/>
      <c r="F1342" s="375"/>
      <c r="G1342" s="375"/>
      <c r="H1342" s="375"/>
      <c r="I1342" s="375"/>
      <c r="J1342" s="375"/>
    </row>
    <row r="1343" spans="1:10" x14ac:dyDescent="0.4">
      <c r="A1343" s="375"/>
      <c r="B1343" s="375"/>
      <c r="C1343" s="375"/>
      <c r="D1343" s="375"/>
      <c r="E1343" s="375"/>
      <c r="F1343" s="375"/>
      <c r="G1343" s="375"/>
      <c r="H1343" s="375"/>
      <c r="I1343" s="375"/>
      <c r="J1343" s="375"/>
    </row>
    <row r="1344" spans="1:10" x14ac:dyDescent="0.4">
      <c r="A1344" s="375"/>
      <c r="B1344" s="375"/>
      <c r="C1344" s="375"/>
      <c r="D1344" s="375"/>
      <c r="E1344" s="375"/>
      <c r="F1344" s="375"/>
      <c r="G1344" s="375"/>
      <c r="H1344" s="375"/>
      <c r="I1344" s="375"/>
      <c r="J1344" s="375"/>
    </row>
    <row r="1345" spans="1:10" x14ac:dyDescent="0.4">
      <c r="A1345" s="375"/>
      <c r="B1345" s="375"/>
      <c r="C1345" s="375"/>
      <c r="D1345" s="375"/>
      <c r="E1345" s="375"/>
      <c r="F1345" s="375"/>
      <c r="G1345" s="375"/>
      <c r="H1345" s="375"/>
      <c r="I1345" s="375"/>
      <c r="J1345" s="375"/>
    </row>
    <row r="1346" spans="1:10" x14ac:dyDescent="0.4">
      <c r="A1346" s="375"/>
      <c r="B1346" s="375"/>
      <c r="C1346" s="375"/>
      <c r="D1346" s="375"/>
      <c r="E1346" s="375"/>
      <c r="F1346" s="375"/>
      <c r="G1346" s="375"/>
      <c r="H1346" s="375"/>
      <c r="I1346" s="375"/>
      <c r="J1346" s="375"/>
    </row>
    <row r="1347" spans="1:10" x14ac:dyDescent="0.4">
      <c r="A1347" s="375"/>
      <c r="B1347" s="375"/>
      <c r="C1347" s="375"/>
      <c r="D1347" s="375"/>
      <c r="E1347" s="375"/>
      <c r="F1347" s="375"/>
      <c r="G1347" s="375"/>
      <c r="H1347" s="375"/>
      <c r="I1347" s="375"/>
      <c r="J1347" s="375"/>
    </row>
    <row r="1348" spans="1:10" x14ac:dyDescent="0.4">
      <c r="A1348" s="375"/>
      <c r="B1348" s="375"/>
      <c r="C1348" s="375"/>
      <c r="D1348" s="375"/>
      <c r="E1348" s="375"/>
      <c r="F1348" s="375"/>
      <c r="G1348" s="375"/>
      <c r="H1348" s="375"/>
      <c r="I1348" s="375"/>
      <c r="J1348" s="375"/>
    </row>
    <row r="1349" spans="1:10" x14ac:dyDescent="0.4">
      <c r="A1349" s="375"/>
      <c r="B1349" s="375"/>
      <c r="C1349" s="375"/>
      <c r="D1349" s="375"/>
      <c r="E1349" s="375"/>
      <c r="F1349" s="375"/>
      <c r="G1349" s="375"/>
      <c r="H1349" s="375"/>
      <c r="I1349" s="375"/>
      <c r="J1349" s="375"/>
    </row>
    <row r="1350" spans="1:10" x14ac:dyDescent="0.4">
      <c r="A1350" s="375"/>
      <c r="B1350" s="375"/>
      <c r="C1350" s="375"/>
      <c r="D1350" s="375"/>
      <c r="E1350" s="375"/>
      <c r="F1350" s="375"/>
      <c r="G1350" s="375"/>
      <c r="H1350" s="375"/>
      <c r="I1350" s="375"/>
      <c r="J1350" s="375"/>
    </row>
    <row r="1351" spans="1:10" x14ac:dyDescent="0.4">
      <c r="A1351" s="375"/>
      <c r="B1351" s="375"/>
      <c r="C1351" s="375"/>
      <c r="D1351" s="375"/>
      <c r="E1351" s="375"/>
      <c r="F1351" s="375"/>
      <c r="G1351" s="375"/>
      <c r="H1351" s="375"/>
      <c r="I1351" s="375"/>
      <c r="J1351" s="375"/>
    </row>
    <row r="1352" spans="1:10" x14ac:dyDescent="0.4">
      <c r="A1352" s="375"/>
      <c r="B1352" s="375"/>
      <c r="C1352" s="375"/>
      <c r="D1352" s="375"/>
      <c r="E1352" s="375"/>
      <c r="F1352" s="375"/>
      <c r="G1352" s="375"/>
      <c r="H1352" s="375"/>
      <c r="I1352" s="375"/>
      <c r="J1352" s="375"/>
    </row>
    <row r="1353" spans="1:10" x14ac:dyDescent="0.4">
      <c r="A1353" s="375"/>
      <c r="B1353" s="375"/>
      <c r="C1353" s="375"/>
      <c r="D1353" s="375"/>
      <c r="E1353" s="375"/>
      <c r="F1353" s="375"/>
      <c r="G1353" s="375"/>
      <c r="H1353" s="375"/>
      <c r="I1353" s="375"/>
      <c r="J1353" s="375"/>
    </row>
    <row r="1354" spans="1:10" x14ac:dyDescent="0.4">
      <c r="A1354" s="375"/>
      <c r="B1354" s="375"/>
      <c r="C1354" s="375"/>
      <c r="D1354" s="375"/>
      <c r="E1354" s="375"/>
      <c r="F1354" s="375"/>
      <c r="G1354" s="375"/>
      <c r="H1354" s="375"/>
      <c r="I1354" s="375"/>
      <c r="J1354" s="375"/>
    </row>
    <row r="1355" spans="1:10" x14ac:dyDescent="0.4">
      <c r="A1355" s="375"/>
      <c r="B1355" s="375"/>
      <c r="C1355" s="375"/>
      <c r="D1355" s="375"/>
      <c r="E1355" s="375"/>
      <c r="F1355" s="375"/>
      <c r="G1355" s="375"/>
      <c r="H1355" s="375"/>
      <c r="I1355" s="375"/>
      <c r="J1355" s="375"/>
    </row>
    <row r="1356" spans="1:10" x14ac:dyDescent="0.4">
      <c r="A1356" s="375"/>
      <c r="B1356" s="375"/>
      <c r="C1356" s="375"/>
      <c r="D1356" s="375"/>
      <c r="E1356" s="375"/>
      <c r="F1356" s="375"/>
      <c r="G1356" s="375"/>
      <c r="H1356" s="375"/>
      <c r="I1356" s="375"/>
      <c r="J1356" s="375"/>
    </row>
    <row r="1357" spans="1:10" x14ac:dyDescent="0.4">
      <c r="A1357" s="375"/>
      <c r="B1357" s="375"/>
      <c r="C1357" s="375"/>
      <c r="D1357" s="375"/>
      <c r="E1357" s="375"/>
      <c r="F1357" s="375"/>
      <c r="G1357" s="375"/>
      <c r="H1357" s="375"/>
      <c r="I1357" s="375"/>
      <c r="J1357" s="375"/>
    </row>
    <row r="1358" spans="1:10" x14ac:dyDescent="0.4">
      <c r="A1358" s="375"/>
      <c r="B1358" s="375"/>
      <c r="C1358" s="375"/>
      <c r="D1358" s="375"/>
      <c r="E1358" s="375"/>
      <c r="F1358" s="375"/>
      <c r="G1358" s="375"/>
      <c r="H1358" s="375"/>
      <c r="I1358" s="375"/>
      <c r="J1358" s="375"/>
    </row>
    <row r="1359" spans="1:10" x14ac:dyDescent="0.4">
      <c r="A1359" s="375"/>
      <c r="B1359" s="375"/>
      <c r="C1359" s="375"/>
      <c r="D1359" s="375"/>
      <c r="E1359" s="375"/>
      <c r="F1359" s="375"/>
      <c r="G1359" s="375"/>
      <c r="H1359" s="375"/>
      <c r="I1359" s="375"/>
      <c r="J1359" s="375"/>
    </row>
    <row r="1360" spans="1:10" x14ac:dyDescent="0.4">
      <c r="A1360" s="375"/>
      <c r="B1360" s="375"/>
      <c r="C1360" s="375"/>
      <c r="D1360" s="375"/>
      <c r="E1360" s="375"/>
      <c r="F1360" s="375"/>
      <c r="G1360" s="375"/>
      <c r="H1360" s="375"/>
      <c r="I1360" s="375"/>
      <c r="J1360" s="375"/>
    </row>
    <row r="1361" spans="1:10" x14ac:dyDescent="0.4">
      <c r="A1361" s="375"/>
      <c r="B1361" s="375"/>
      <c r="C1361" s="375"/>
      <c r="D1361" s="375"/>
      <c r="E1361" s="375"/>
      <c r="F1361" s="375"/>
      <c r="G1361" s="375"/>
      <c r="H1361" s="375"/>
      <c r="I1361" s="375"/>
      <c r="J1361" s="375"/>
    </row>
    <row r="1362" spans="1:10" x14ac:dyDescent="0.4">
      <c r="A1362" s="375"/>
      <c r="B1362" s="375"/>
      <c r="C1362" s="375"/>
      <c r="D1362" s="375"/>
      <c r="E1362" s="375"/>
      <c r="F1362" s="375"/>
      <c r="G1362" s="375"/>
      <c r="H1362" s="375"/>
      <c r="I1362" s="375"/>
      <c r="J1362" s="375"/>
    </row>
    <row r="1363" spans="1:10" x14ac:dyDescent="0.4">
      <c r="A1363" s="375"/>
      <c r="B1363" s="375"/>
      <c r="C1363" s="375"/>
      <c r="D1363" s="375"/>
      <c r="E1363" s="375"/>
      <c r="F1363" s="375"/>
      <c r="G1363" s="375"/>
      <c r="H1363" s="375"/>
      <c r="I1363" s="375"/>
      <c r="J1363" s="375"/>
    </row>
    <row r="1364" spans="1:10" x14ac:dyDescent="0.4">
      <c r="A1364" s="375"/>
      <c r="B1364" s="375"/>
      <c r="C1364" s="375"/>
      <c r="D1364" s="375"/>
      <c r="E1364" s="375"/>
      <c r="F1364" s="375"/>
      <c r="G1364" s="375"/>
      <c r="H1364" s="375"/>
      <c r="I1364" s="375"/>
      <c r="J1364" s="375"/>
    </row>
    <row r="1365" spans="1:10" x14ac:dyDescent="0.4">
      <c r="A1365" s="375"/>
      <c r="B1365" s="375"/>
      <c r="C1365" s="375"/>
      <c r="D1365" s="375"/>
      <c r="E1365" s="375"/>
      <c r="F1365" s="375"/>
      <c r="G1365" s="375"/>
      <c r="H1365" s="375"/>
      <c r="I1365" s="375"/>
      <c r="J1365" s="375"/>
    </row>
    <row r="1366" spans="1:10" x14ac:dyDescent="0.4">
      <c r="A1366" s="375"/>
      <c r="B1366" s="375"/>
      <c r="C1366" s="375"/>
      <c r="D1366" s="375"/>
      <c r="E1366" s="375"/>
      <c r="F1366" s="375"/>
      <c r="G1366" s="375"/>
      <c r="H1366" s="375"/>
      <c r="I1366" s="375"/>
      <c r="J1366" s="375"/>
    </row>
    <row r="1367" spans="1:10" x14ac:dyDescent="0.4">
      <c r="A1367" s="375"/>
      <c r="B1367" s="375"/>
      <c r="C1367" s="375"/>
      <c r="D1367" s="375"/>
      <c r="E1367" s="375"/>
      <c r="F1367" s="375"/>
      <c r="G1367" s="375"/>
      <c r="H1367" s="375"/>
      <c r="I1367" s="375"/>
      <c r="J1367" s="375"/>
    </row>
    <row r="1368" spans="1:10" x14ac:dyDescent="0.4">
      <c r="A1368" s="375"/>
      <c r="B1368" s="375"/>
      <c r="C1368" s="375"/>
      <c r="D1368" s="375"/>
      <c r="E1368" s="375"/>
      <c r="F1368" s="375"/>
      <c r="G1368" s="375"/>
      <c r="H1368" s="375"/>
      <c r="I1368" s="375"/>
      <c r="J1368" s="375"/>
    </row>
    <row r="1369" spans="1:10" x14ac:dyDescent="0.4">
      <c r="A1369" s="375"/>
      <c r="B1369" s="375"/>
      <c r="C1369" s="375"/>
      <c r="D1369" s="375"/>
      <c r="E1369" s="375"/>
      <c r="F1369" s="375"/>
      <c r="G1369" s="375"/>
      <c r="H1369" s="375"/>
      <c r="I1369" s="375"/>
      <c r="J1369" s="375"/>
    </row>
    <row r="1370" spans="1:10" x14ac:dyDescent="0.4">
      <c r="A1370" s="410"/>
      <c r="B1370" s="381"/>
      <c r="C1370" s="381"/>
      <c r="D1370" s="381"/>
      <c r="E1370" s="381"/>
      <c r="F1370" s="381"/>
      <c r="G1370" s="381"/>
      <c r="H1370" s="381"/>
      <c r="I1370" s="381"/>
      <c r="J1370" s="381"/>
    </row>
    <row r="1371" spans="1:10" x14ac:dyDescent="0.4">
      <c r="A1371" s="428"/>
      <c r="B1371" s="375"/>
      <c r="C1371" s="375"/>
      <c r="D1371" s="375"/>
      <c r="E1371" s="375"/>
      <c r="F1371" s="375"/>
      <c r="G1371" s="375"/>
      <c r="H1371" s="375"/>
      <c r="I1371" s="375"/>
      <c r="J1371" s="375"/>
    </row>
    <row r="1372" spans="1:10" x14ac:dyDescent="0.4">
      <c r="A1372" s="428"/>
      <c r="B1372" s="375"/>
      <c r="C1372" s="375"/>
      <c r="D1372" s="375"/>
      <c r="E1372" s="375"/>
      <c r="F1372" s="375"/>
      <c r="G1372" s="375"/>
      <c r="H1372" s="375"/>
      <c r="I1372" s="375"/>
      <c r="J1372" s="375"/>
    </row>
    <row r="1373" spans="1:10" x14ac:dyDescent="0.4">
      <c r="A1373" s="428"/>
      <c r="B1373" s="375"/>
      <c r="C1373" s="375"/>
      <c r="D1373" s="375"/>
      <c r="E1373" s="375"/>
      <c r="F1373" s="375"/>
      <c r="G1373" s="375"/>
      <c r="H1373" s="375"/>
      <c r="I1373" s="375"/>
      <c r="J1373" s="375"/>
    </row>
    <row r="1374" spans="1:10" x14ac:dyDescent="0.4">
      <c r="A1374" s="428"/>
      <c r="B1374" s="375"/>
      <c r="C1374" s="375"/>
      <c r="D1374" s="375"/>
      <c r="E1374" s="375"/>
      <c r="F1374" s="375"/>
      <c r="G1374" s="375"/>
      <c r="H1374" s="375"/>
      <c r="I1374" s="375"/>
      <c r="J1374" s="375"/>
    </row>
    <row r="1375" spans="1:10" x14ac:dyDescent="0.4">
      <c r="A1375" s="428"/>
      <c r="B1375" s="375"/>
      <c r="C1375" s="375"/>
      <c r="D1375" s="375"/>
      <c r="E1375" s="375"/>
      <c r="F1375" s="375"/>
      <c r="G1375" s="375"/>
      <c r="H1375" s="375"/>
      <c r="I1375" s="375"/>
      <c r="J1375" s="375"/>
    </row>
    <row r="1376" spans="1:10" x14ac:dyDescent="0.4">
      <c r="A1376" s="428"/>
      <c r="B1376" s="375"/>
      <c r="C1376" s="375"/>
      <c r="D1376" s="375"/>
      <c r="E1376" s="375"/>
      <c r="F1376" s="375"/>
      <c r="G1376" s="375"/>
      <c r="H1376" s="375"/>
      <c r="I1376" s="375"/>
      <c r="J1376" s="375"/>
    </row>
    <row r="1377" spans="1:10" x14ac:dyDescent="0.4">
      <c r="A1377" s="428"/>
      <c r="B1377" s="375"/>
      <c r="C1377" s="375"/>
      <c r="D1377" s="375"/>
      <c r="E1377" s="375"/>
      <c r="F1377" s="375"/>
      <c r="G1377" s="375"/>
      <c r="H1377" s="375"/>
      <c r="I1377" s="375"/>
      <c r="J1377" s="375"/>
    </row>
    <row r="1378" spans="1:10" x14ac:dyDescent="0.4">
      <c r="A1378" s="428"/>
      <c r="B1378" s="375"/>
      <c r="C1378" s="375"/>
      <c r="D1378" s="375"/>
      <c r="E1378" s="375"/>
      <c r="F1378" s="375"/>
      <c r="G1378" s="375"/>
      <c r="H1378" s="375"/>
      <c r="I1378" s="375"/>
      <c r="J1378" s="375"/>
    </row>
    <row r="1379" spans="1:10" x14ac:dyDescent="0.4">
      <c r="A1379" s="428"/>
      <c r="B1379" s="375"/>
      <c r="C1379" s="375"/>
      <c r="D1379" s="375"/>
      <c r="E1379" s="375"/>
      <c r="F1379" s="375"/>
      <c r="G1379" s="375"/>
      <c r="H1379" s="375"/>
      <c r="I1379" s="375"/>
      <c r="J1379" s="375"/>
    </row>
    <row r="1380" spans="1:10" x14ac:dyDescent="0.4">
      <c r="A1380" s="428"/>
      <c r="B1380" s="375"/>
      <c r="C1380" s="375"/>
      <c r="D1380" s="375"/>
      <c r="E1380" s="375"/>
      <c r="F1380" s="375"/>
      <c r="G1380" s="375"/>
      <c r="H1380" s="375"/>
      <c r="I1380" s="375"/>
      <c r="J1380" s="375"/>
    </row>
    <row r="1381" spans="1:10" x14ac:dyDescent="0.4">
      <c r="A1381" s="428"/>
      <c r="B1381" s="375"/>
      <c r="C1381" s="375"/>
      <c r="D1381" s="375"/>
      <c r="E1381" s="375"/>
      <c r="F1381" s="375"/>
      <c r="G1381" s="375"/>
      <c r="H1381" s="375"/>
      <c r="I1381" s="375"/>
      <c r="J1381" s="375"/>
    </row>
    <row r="1382" spans="1:10" x14ac:dyDescent="0.4">
      <c r="A1382" s="430"/>
      <c r="B1382" s="832"/>
      <c r="C1382" s="832"/>
      <c r="D1382" s="832"/>
      <c r="E1382" s="832"/>
      <c r="F1382" s="832"/>
      <c r="G1382" s="832"/>
      <c r="H1382" s="832"/>
      <c r="I1382" s="832"/>
      <c r="J1382" s="832"/>
    </row>
    <row r="1383" spans="1:10" x14ac:dyDescent="0.4">
      <c r="A1383" s="375"/>
      <c r="B1383" s="375"/>
      <c r="C1383" s="375"/>
      <c r="D1383" s="375"/>
      <c r="E1383" s="375"/>
      <c r="F1383" s="375"/>
      <c r="G1383" s="375"/>
      <c r="H1383" s="375"/>
      <c r="I1383" s="375"/>
      <c r="J1383" s="375"/>
    </row>
    <row r="1384" spans="1:10" x14ac:dyDescent="0.4">
      <c r="A1384" s="375"/>
      <c r="B1384" s="375"/>
      <c r="C1384" s="375"/>
      <c r="D1384" s="375"/>
      <c r="E1384" s="375"/>
      <c r="F1384" s="375"/>
      <c r="G1384" s="375"/>
      <c r="H1384" s="375"/>
      <c r="I1384" s="375"/>
      <c r="J1384" s="375"/>
    </row>
    <row r="1385" spans="1:10" x14ac:dyDescent="0.4">
      <c r="A1385" s="375"/>
      <c r="B1385" s="375"/>
      <c r="C1385" s="375"/>
      <c r="D1385" s="375"/>
      <c r="E1385" s="375"/>
      <c r="F1385" s="375"/>
      <c r="G1385" s="375"/>
      <c r="H1385" s="375"/>
      <c r="I1385" s="375"/>
      <c r="J1385" s="375"/>
    </row>
    <row r="1386" spans="1:10" x14ac:dyDescent="0.4">
      <c r="A1386" s="375"/>
      <c r="B1386" s="375"/>
      <c r="C1386" s="375"/>
      <c r="D1386" s="375"/>
      <c r="E1386" s="375"/>
      <c r="F1386" s="375"/>
      <c r="G1386" s="375"/>
      <c r="H1386" s="375"/>
      <c r="I1386" s="375"/>
      <c r="J1386" s="375"/>
    </row>
    <row r="1387" spans="1:10" x14ac:dyDescent="0.4">
      <c r="A1387" s="375"/>
      <c r="B1387" s="375"/>
      <c r="C1387" s="375"/>
      <c r="D1387" s="375"/>
      <c r="E1387" s="375"/>
      <c r="F1387" s="375"/>
      <c r="G1387" s="375"/>
      <c r="H1387" s="375"/>
      <c r="I1387" s="375"/>
      <c r="J1387" s="375"/>
    </row>
    <row r="1388" spans="1:10" x14ac:dyDescent="0.4">
      <c r="A1388" s="375"/>
      <c r="B1388" s="375"/>
      <c r="C1388" s="375"/>
      <c r="D1388" s="375"/>
      <c r="E1388" s="375"/>
      <c r="F1388" s="375"/>
      <c r="G1388" s="375"/>
      <c r="H1388" s="375"/>
      <c r="I1388" s="375"/>
      <c r="J1388" s="375"/>
    </row>
    <row r="1389" spans="1:10" x14ac:dyDescent="0.4">
      <c r="A1389" s="375"/>
      <c r="B1389" s="375"/>
      <c r="C1389" s="375"/>
      <c r="D1389" s="375"/>
      <c r="E1389" s="375"/>
      <c r="F1389" s="375"/>
      <c r="G1389" s="375"/>
      <c r="H1389" s="375"/>
      <c r="I1389" s="375"/>
      <c r="J1389" s="375"/>
    </row>
    <row r="1390" spans="1:10" x14ac:dyDescent="0.4">
      <c r="A1390" s="375"/>
      <c r="B1390" s="375"/>
      <c r="C1390" s="375"/>
      <c r="D1390" s="375"/>
      <c r="E1390" s="375"/>
      <c r="F1390" s="375"/>
      <c r="G1390" s="375"/>
      <c r="H1390" s="375"/>
      <c r="I1390" s="375"/>
      <c r="J1390" s="375"/>
    </row>
    <row r="1391" spans="1:10" x14ac:dyDescent="0.4">
      <c r="A1391" s="375"/>
      <c r="B1391" s="375"/>
      <c r="C1391" s="375"/>
      <c r="D1391" s="375"/>
      <c r="E1391" s="375"/>
      <c r="F1391" s="375"/>
      <c r="G1391" s="375"/>
      <c r="H1391" s="375"/>
      <c r="I1391" s="375"/>
      <c r="J1391" s="375"/>
    </row>
    <row r="1392" spans="1:10" x14ac:dyDescent="0.4">
      <c r="A1392" s="375"/>
      <c r="B1392" s="375"/>
      <c r="C1392" s="375"/>
      <c r="D1392" s="375"/>
      <c r="E1392" s="375"/>
      <c r="F1392" s="375"/>
      <c r="G1392" s="375"/>
      <c r="H1392" s="375"/>
      <c r="I1392" s="375"/>
      <c r="J1392" s="375"/>
    </row>
    <row r="1393" spans="1:10" x14ac:dyDescent="0.4">
      <c r="A1393" s="375"/>
      <c r="B1393" s="375"/>
      <c r="C1393" s="375"/>
      <c r="D1393" s="375"/>
      <c r="E1393" s="375"/>
      <c r="F1393" s="375"/>
      <c r="G1393" s="375"/>
      <c r="H1393" s="375"/>
      <c r="I1393" s="375"/>
      <c r="J1393" s="375"/>
    </row>
    <row r="1394" spans="1:10" x14ac:dyDescent="0.4">
      <c r="A1394" s="375"/>
      <c r="B1394" s="375"/>
      <c r="C1394" s="375"/>
      <c r="D1394" s="375"/>
      <c r="E1394" s="375"/>
      <c r="F1394" s="375"/>
      <c r="G1394" s="375"/>
      <c r="H1394" s="375"/>
      <c r="I1394" s="375"/>
      <c r="J1394" s="375"/>
    </row>
    <row r="1395" spans="1:10" x14ac:dyDescent="0.4">
      <c r="A1395" s="375"/>
      <c r="B1395" s="375"/>
      <c r="C1395" s="375"/>
      <c r="D1395" s="375"/>
      <c r="E1395" s="375"/>
      <c r="F1395" s="375"/>
      <c r="G1395" s="375"/>
      <c r="H1395" s="375"/>
      <c r="I1395" s="375"/>
      <c r="J1395" s="375"/>
    </row>
    <row r="1396" spans="1:10" x14ac:dyDescent="0.4">
      <c r="A1396" s="375"/>
      <c r="B1396" s="375"/>
      <c r="C1396" s="375"/>
      <c r="D1396" s="375"/>
      <c r="E1396" s="375"/>
      <c r="F1396" s="375"/>
      <c r="G1396" s="375"/>
      <c r="H1396" s="375"/>
      <c r="I1396" s="375"/>
      <c r="J1396" s="375"/>
    </row>
    <row r="1397" spans="1:10" x14ac:dyDescent="0.4">
      <c r="A1397" s="375"/>
      <c r="B1397" s="375"/>
      <c r="C1397" s="375"/>
      <c r="D1397" s="375"/>
      <c r="E1397" s="375"/>
      <c r="F1397" s="375"/>
      <c r="G1397" s="375"/>
      <c r="H1397" s="375"/>
      <c r="I1397" s="375"/>
      <c r="J1397" s="375"/>
    </row>
    <row r="1398" spans="1:10" x14ac:dyDescent="0.4">
      <c r="A1398" s="375"/>
      <c r="B1398" s="375"/>
      <c r="C1398" s="375"/>
      <c r="D1398" s="375"/>
      <c r="E1398" s="375"/>
      <c r="F1398" s="375"/>
      <c r="G1398" s="375"/>
      <c r="H1398" s="375"/>
      <c r="I1398" s="375"/>
      <c r="J1398" s="375"/>
    </row>
    <row r="1399" spans="1:10" x14ac:dyDescent="0.4">
      <c r="A1399" s="375"/>
      <c r="B1399" s="375"/>
      <c r="C1399" s="375"/>
      <c r="D1399" s="375"/>
      <c r="E1399" s="375"/>
      <c r="F1399" s="375"/>
      <c r="G1399" s="375"/>
      <c r="H1399" s="375"/>
      <c r="I1399" s="375"/>
      <c r="J1399" s="375"/>
    </row>
    <row r="1400" spans="1:10" x14ac:dyDescent="0.4">
      <c r="A1400" s="375"/>
      <c r="B1400" s="375"/>
      <c r="C1400" s="375"/>
      <c r="D1400" s="375"/>
      <c r="E1400" s="375"/>
      <c r="F1400" s="375"/>
      <c r="G1400" s="375"/>
      <c r="H1400" s="375"/>
      <c r="I1400" s="375"/>
      <c r="J1400" s="375"/>
    </row>
    <row r="1401" spans="1:10" x14ac:dyDescent="0.4">
      <c r="A1401" s="375"/>
      <c r="B1401" s="375"/>
      <c r="C1401" s="375"/>
      <c r="D1401" s="375"/>
      <c r="E1401" s="375"/>
      <c r="F1401" s="375"/>
      <c r="G1401" s="375"/>
      <c r="H1401" s="375"/>
      <c r="I1401" s="375"/>
      <c r="J1401" s="375"/>
    </row>
    <row r="1402" spans="1:10" x14ac:dyDescent="0.4">
      <c r="A1402" s="375"/>
      <c r="B1402" s="375"/>
      <c r="C1402" s="375"/>
      <c r="D1402" s="375"/>
      <c r="E1402" s="375"/>
      <c r="F1402" s="375"/>
      <c r="G1402" s="375"/>
      <c r="H1402" s="375"/>
      <c r="I1402" s="375"/>
      <c r="J1402" s="375"/>
    </row>
    <row r="1403" spans="1:10" x14ac:dyDescent="0.4">
      <c r="A1403" s="375"/>
      <c r="B1403" s="375"/>
      <c r="C1403" s="375"/>
      <c r="D1403" s="375"/>
      <c r="E1403" s="375"/>
      <c r="F1403" s="375"/>
      <c r="G1403" s="375"/>
      <c r="H1403" s="375"/>
      <c r="I1403" s="375"/>
      <c r="J1403" s="375"/>
    </row>
    <row r="1404" spans="1:10" x14ac:dyDescent="0.4">
      <c r="A1404" s="375"/>
      <c r="B1404" s="375"/>
      <c r="C1404" s="375"/>
      <c r="D1404" s="375"/>
      <c r="E1404" s="375"/>
      <c r="F1404" s="375"/>
      <c r="G1404" s="375"/>
      <c r="H1404" s="375"/>
      <c r="I1404" s="375"/>
      <c r="J1404" s="375"/>
    </row>
    <row r="1405" spans="1:10" x14ac:dyDescent="0.4">
      <c r="A1405" s="375"/>
      <c r="B1405" s="375"/>
      <c r="C1405" s="375"/>
      <c r="D1405" s="375"/>
      <c r="E1405" s="375"/>
      <c r="F1405" s="375"/>
      <c r="G1405" s="375"/>
      <c r="H1405" s="375"/>
      <c r="I1405" s="375"/>
      <c r="J1405" s="375"/>
    </row>
    <row r="1406" spans="1:10" x14ac:dyDescent="0.4">
      <c r="A1406" s="375"/>
      <c r="B1406" s="375"/>
      <c r="C1406" s="375"/>
      <c r="D1406" s="375"/>
      <c r="E1406" s="375"/>
      <c r="F1406" s="375"/>
      <c r="G1406" s="375"/>
      <c r="H1406" s="375"/>
      <c r="I1406" s="375"/>
      <c r="J1406" s="375"/>
    </row>
    <row r="1407" spans="1:10" x14ac:dyDescent="0.4">
      <c r="A1407" s="375"/>
      <c r="B1407" s="375"/>
      <c r="C1407" s="375"/>
      <c r="D1407" s="375"/>
      <c r="E1407" s="375"/>
      <c r="F1407" s="375"/>
      <c r="G1407" s="375"/>
      <c r="H1407" s="375"/>
      <c r="I1407" s="375"/>
      <c r="J1407" s="375"/>
    </row>
    <row r="1408" spans="1:10" x14ac:dyDescent="0.4">
      <c r="A1408" s="375"/>
      <c r="B1408" s="375"/>
      <c r="C1408" s="375"/>
      <c r="D1408" s="375"/>
      <c r="E1408" s="375"/>
      <c r="F1408" s="375"/>
      <c r="G1408" s="375"/>
      <c r="H1408" s="375"/>
      <c r="I1408" s="375"/>
      <c r="J1408" s="375"/>
    </row>
    <row r="1409" spans="1:10" x14ac:dyDescent="0.4">
      <c r="A1409" s="375"/>
      <c r="B1409" s="375"/>
      <c r="C1409" s="375"/>
      <c r="D1409" s="375"/>
      <c r="E1409" s="375"/>
      <c r="F1409" s="375"/>
      <c r="G1409" s="375"/>
      <c r="H1409" s="375"/>
      <c r="I1409" s="375"/>
      <c r="J1409" s="375"/>
    </row>
    <row r="1410" spans="1:10" x14ac:dyDescent="0.4">
      <c r="A1410" s="375"/>
      <c r="B1410" s="375"/>
      <c r="C1410" s="375"/>
      <c r="D1410" s="375"/>
      <c r="E1410" s="375"/>
      <c r="F1410" s="375"/>
      <c r="G1410" s="375"/>
      <c r="H1410" s="375"/>
      <c r="I1410" s="375"/>
      <c r="J1410" s="375"/>
    </row>
    <row r="1411" spans="1:10" x14ac:dyDescent="0.4">
      <c r="A1411" s="375"/>
      <c r="B1411" s="375"/>
      <c r="C1411" s="375"/>
      <c r="D1411" s="375"/>
      <c r="E1411" s="375"/>
      <c r="F1411" s="375"/>
      <c r="G1411" s="375"/>
      <c r="H1411" s="375"/>
      <c r="I1411" s="375"/>
      <c r="J1411" s="375"/>
    </row>
    <row r="1412" spans="1:10" x14ac:dyDescent="0.4">
      <c r="A1412" s="375"/>
      <c r="B1412" s="375"/>
      <c r="C1412" s="375"/>
      <c r="D1412" s="375"/>
      <c r="E1412" s="375"/>
      <c r="F1412" s="375"/>
      <c r="G1412" s="375"/>
      <c r="H1412" s="375"/>
      <c r="I1412" s="375"/>
      <c r="J1412" s="375"/>
    </row>
    <row r="1413" spans="1:10" x14ac:dyDescent="0.4">
      <c r="A1413" s="375"/>
      <c r="B1413" s="375"/>
      <c r="C1413" s="375"/>
      <c r="D1413" s="375"/>
      <c r="E1413" s="375"/>
      <c r="F1413" s="375"/>
      <c r="G1413" s="375"/>
      <c r="H1413" s="375"/>
      <c r="I1413" s="375"/>
      <c r="J1413" s="375"/>
    </row>
    <row r="1414" spans="1:10" x14ac:dyDescent="0.4">
      <c r="A1414" s="375"/>
      <c r="B1414" s="375"/>
      <c r="C1414" s="375"/>
      <c r="D1414" s="375"/>
      <c r="E1414" s="375"/>
      <c r="F1414" s="375"/>
      <c r="G1414" s="375"/>
      <c r="H1414" s="375"/>
      <c r="I1414" s="375"/>
      <c r="J1414" s="375"/>
    </row>
    <row r="1415" spans="1:10" x14ac:dyDescent="0.4">
      <c r="A1415" s="375"/>
      <c r="B1415" s="375"/>
      <c r="C1415" s="375"/>
      <c r="D1415" s="375"/>
      <c r="E1415" s="375"/>
      <c r="F1415" s="375"/>
      <c r="G1415" s="375"/>
      <c r="H1415" s="375"/>
      <c r="I1415" s="375"/>
      <c r="J1415" s="375"/>
    </row>
    <row r="1416" spans="1:10" x14ac:dyDescent="0.4">
      <c r="A1416" s="375"/>
      <c r="B1416" s="375"/>
      <c r="C1416" s="375"/>
      <c r="D1416" s="375"/>
      <c r="E1416" s="375"/>
      <c r="F1416" s="375"/>
      <c r="G1416" s="375"/>
      <c r="H1416" s="375"/>
      <c r="I1416" s="375"/>
      <c r="J1416" s="375"/>
    </row>
    <row r="1417" spans="1:10" x14ac:dyDescent="0.4">
      <c r="A1417" s="375"/>
      <c r="B1417" s="375"/>
      <c r="C1417" s="375"/>
      <c r="D1417" s="375"/>
      <c r="E1417" s="375"/>
      <c r="F1417" s="375"/>
      <c r="G1417" s="375"/>
      <c r="H1417" s="375"/>
      <c r="I1417" s="375"/>
      <c r="J1417" s="375"/>
    </row>
    <row r="1418" spans="1:10" x14ac:dyDescent="0.4">
      <c r="A1418" s="375"/>
      <c r="B1418" s="375"/>
      <c r="C1418" s="375"/>
      <c r="D1418" s="375"/>
      <c r="E1418" s="375"/>
      <c r="F1418" s="375"/>
      <c r="G1418" s="375"/>
      <c r="H1418" s="375"/>
      <c r="I1418" s="375"/>
      <c r="J1418" s="375"/>
    </row>
    <row r="1419" spans="1:10" x14ac:dyDescent="0.4">
      <c r="A1419" s="375"/>
      <c r="B1419" s="375"/>
      <c r="C1419" s="375"/>
      <c r="D1419" s="375"/>
      <c r="E1419" s="375"/>
      <c r="F1419" s="375"/>
      <c r="G1419" s="375"/>
      <c r="H1419" s="375"/>
      <c r="I1419" s="375"/>
      <c r="J1419" s="375"/>
    </row>
    <row r="1420" spans="1:10" x14ac:dyDescent="0.4">
      <c r="A1420" s="375"/>
      <c r="B1420" s="375"/>
      <c r="C1420" s="375"/>
      <c r="D1420" s="375"/>
      <c r="E1420" s="375"/>
      <c r="F1420" s="375"/>
      <c r="G1420" s="375"/>
      <c r="H1420" s="375"/>
      <c r="I1420" s="375"/>
      <c r="J1420" s="375"/>
    </row>
    <row r="1421" spans="1:10" x14ac:dyDescent="0.4">
      <c r="A1421" s="375"/>
      <c r="B1421" s="375"/>
      <c r="C1421" s="375"/>
      <c r="D1421" s="375"/>
      <c r="E1421" s="375"/>
      <c r="F1421" s="375"/>
      <c r="G1421" s="375"/>
      <c r="H1421" s="375"/>
      <c r="I1421" s="375"/>
      <c r="J1421" s="375"/>
    </row>
    <row r="1422" spans="1:10" x14ac:dyDescent="0.4">
      <c r="A1422" s="375"/>
      <c r="B1422" s="375"/>
      <c r="C1422" s="375"/>
      <c r="D1422" s="375"/>
      <c r="E1422" s="375"/>
      <c r="F1422" s="375"/>
      <c r="G1422" s="375"/>
      <c r="H1422" s="375"/>
      <c r="I1422" s="375"/>
      <c r="J1422" s="375"/>
    </row>
    <row r="1423" spans="1:10" x14ac:dyDescent="0.4">
      <c r="A1423" s="375"/>
      <c r="B1423" s="375"/>
      <c r="C1423" s="375"/>
      <c r="D1423" s="375"/>
      <c r="E1423" s="375"/>
      <c r="F1423" s="375"/>
      <c r="G1423" s="375"/>
      <c r="H1423" s="375"/>
      <c r="I1423" s="375"/>
      <c r="J1423" s="375"/>
    </row>
    <row r="1424" spans="1:10" x14ac:dyDescent="0.4">
      <c r="A1424" s="375"/>
      <c r="B1424" s="375"/>
      <c r="C1424" s="375"/>
      <c r="D1424" s="375"/>
      <c r="E1424" s="375"/>
      <c r="F1424" s="375"/>
      <c r="G1424" s="375"/>
      <c r="H1424" s="375"/>
      <c r="I1424" s="375"/>
      <c r="J1424" s="375"/>
    </row>
    <row r="1425" spans="1:10" x14ac:dyDescent="0.4">
      <c r="A1425" s="375"/>
      <c r="B1425" s="375"/>
      <c r="C1425" s="375"/>
      <c r="D1425" s="375"/>
      <c r="E1425" s="375"/>
      <c r="F1425" s="375"/>
      <c r="G1425" s="375"/>
      <c r="H1425" s="375"/>
      <c r="I1425" s="375"/>
      <c r="J1425" s="375"/>
    </row>
    <row r="1426" spans="1:10" x14ac:dyDescent="0.4">
      <c r="A1426" s="375"/>
      <c r="B1426" s="375"/>
      <c r="C1426" s="375"/>
      <c r="D1426" s="375"/>
      <c r="E1426" s="375"/>
      <c r="F1426" s="375"/>
      <c r="G1426" s="375"/>
      <c r="H1426" s="375"/>
      <c r="I1426" s="375"/>
      <c r="J1426" s="375"/>
    </row>
    <row r="1427" spans="1:10" x14ac:dyDescent="0.4">
      <c r="A1427" s="375"/>
      <c r="B1427" s="375"/>
      <c r="C1427" s="375"/>
      <c r="D1427" s="375"/>
      <c r="E1427" s="375"/>
      <c r="F1427" s="375"/>
      <c r="G1427" s="375"/>
      <c r="H1427" s="375"/>
      <c r="I1427" s="375"/>
      <c r="J1427" s="375"/>
    </row>
    <row r="1428" spans="1:10" x14ac:dyDescent="0.4">
      <c r="A1428" s="375"/>
      <c r="B1428" s="375"/>
      <c r="C1428" s="375"/>
      <c r="D1428" s="375"/>
      <c r="E1428" s="375"/>
      <c r="F1428" s="375"/>
      <c r="G1428" s="375"/>
      <c r="H1428" s="375"/>
      <c r="I1428" s="375"/>
      <c r="J1428" s="375"/>
    </row>
    <row r="1429" spans="1:10" x14ac:dyDescent="0.4">
      <c r="A1429" s="375"/>
      <c r="B1429" s="375"/>
      <c r="C1429" s="375"/>
      <c r="D1429" s="375"/>
      <c r="E1429" s="375"/>
      <c r="F1429" s="375"/>
      <c r="G1429" s="375"/>
      <c r="H1429" s="375"/>
      <c r="I1429" s="375"/>
      <c r="J1429" s="375"/>
    </row>
    <row r="1430" spans="1:10" x14ac:dyDescent="0.4">
      <c r="A1430" s="375"/>
      <c r="B1430" s="375"/>
      <c r="C1430" s="375"/>
      <c r="D1430" s="375"/>
      <c r="E1430" s="375"/>
      <c r="F1430" s="375"/>
      <c r="G1430" s="375"/>
      <c r="H1430" s="375"/>
      <c r="I1430" s="375"/>
      <c r="J1430" s="375"/>
    </row>
    <row r="1431" spans="1:10" x14ac:dyDescent="0.4">
      <c r="A1431" s="375"/>
      <c r="B1431" s="375"/>
      <c r="C1431" s="375"/>
      <c r="D1431" s="375"/>
      <c r="E1431" s="375"/>
      <c r="F1431" s="375"/>
      <c r="G1431" s="375"/>
      <c r="H1431" s="375"/>
      <c r="I1431" s="375"/>
      <c r="J1431" s="375"/>
    </row>
    <row r="1432" spans="1:10" x14ac:dyDescent="0.4">
      <c r="A1432" s="375"/>
      <c r="B1432" s="375"/>
      <c r="C1432" s="375"/>
      <c r="D1432" s="375"/>
      <c r="E1432" s="375"/>
      <c r="F1432" s="375"/>
      <c r="G1432" s="375"/>
      <c r="H1432" s="375"/>
      <c r="I1432" s="375"/>
      <c r="J1432" s="375"/>
    </row>
    <row r="1433" spans="1:10" x14ac:dyDescent="0.4">
      <c r="A1433" s="375"/>
      <c r="B1433" s="375"/>
      <c r="C1433" s="375"/>
      <c r="D1433" s="375"/>
      <c r="E1433" s="375"/>
      <c r="F1433" s="375"/>
      <c r="G1433" s="375"/>
      <c r="H1433" s="375"/>
      <c r="I1433" s="375"/>
      <c r="J1433" s="375"/>
    </row>
    <row r="1434" spans="1:10" x14ac:dyDescent="0.4">
      <c r="A1434" s="375"/>
      <c r="B1434" s="375"/>
      <c r="C1434" s="375"/>
      <c r="D1434" s="375"/>
      <c r="E1434" s="375"/>
      <c r="F1434" s="375"/>
      <c r="G1434" s="375"/>
      <c r="H1434" s="375"/>
      <c r="I1434" s="375"/>
      <c r="J1434" s="375"/>
    </row>
    <row r="1435" spans="1:10" x14ac:dyDescent="0.4">
      <c r="A1435" s="375"/>
      <c r="B1435" s="375"/>
      <c r="C1435" s="375"/>
      <c r="D1435" s="375"/>
      <c r="E1435" s="375"/>
      <c r="F1435" s="375"/>
      <c r="G1435" s="375"/>
      <c r="H1435" s="375"/>
      <c r="I1435" s="375"/>
      <c r="J1435" s="375"/>
    </row>
    <row r="1436" spans="1:10" x14ac:dyDescent="0.4">
      <c r="A1436" s="375"/>
      <c r="B1436" s="375"/>
      <c r="C1436" s="375"/>
      <c r="D1436" s="375"/>
      <c r="E1436" s="375"/>
      <c r="F1436" s="375"/>
      <c r="G1436" s="375"/>
      <c r="H1436" s="375"/>
      <c r="I1436" s="375"/>
      <c r="J1436" s="375"/>
    </row>
    <row r="1437" spans="1:10" x14ac:dyDescent="0.4">
      <c r="A1437" s="375"/>
      <c r="B1437" s="375"/>
      <c r="C1437" s="375"/>
      <c r="D1437" s="375"/>
      <c r="E1437" s="375"/>
      <c r="F1437" s="375"/>
      <c r="G1437" s="375"/>
      <c r="H1437" s="375"/>
      <c r="I1437" s="375"/>
      <c r="J1437" s="375"/>
    </row>
    <row r="1438" spans="1:10" x14ac:dyDescent="0.4">
      <c r="A1438" s="375"/>
      <c r="B1438" s="375"/>
      <c r="C1438" s="375"/>
      <c r="D1438" s="375"/>
      <c r="E1438" s="375"/>
      <c r="F1438" s="375"/>
      <c r="G1438" s="375"/>
      <c r="H1438" s="375"/>
      <c r="I1438" s="375"/>
      <c r="J1438" s="375"/>
    </row>
    <row r="1439" spans="1:10" x14ac:dyDescent="0.4">
      <c r="A1439" s="375"/>
      <c r="B1439" s="375"/>
      <c r="C1439" s="375"/>
      <c r="D1439" s="375"/>
      <c r="E1439" s="375"/>
      <c r="F1439" s="375"/>
      <c r="G1439" s="375"/>
      <c r="H1439" s="375"/>
      <c r="I1439" s="375"/>
      <c r="J1439" s="375"/>
    </row>
    <row r="1440" spans="1:10" x14ac:dyDescent="0.4">
      <c r="A1440" s="375"/>
      <c r="B1440" s="375"/>
      <c r="C1440" s="375"/>
      <c r="D1440" s="375"/>
      <c r="E1440" s="375"/>
      <c r="F1440" s="375"/>
      <c r="G1440" s="375"/>
      <c r="H1440" s="375"/>
      <c r="I1440" s="375"/>
      <c r="J1440" s="375"/>
    </row>
    <row r="1441" spans="1:10" x14ac:dyDescent="0.4">
      <c r="A1441" s="375"/>
      <c r="B1441" s="375"/>
      <c r="C1441" s="375"/>
      <c r="D1441" s="375"/>
      <c r="E1441" s="375"/>
      <c r="F1441" s="375"/>
      <c r="G1441" s="375"/>
      <c r="H1441" s="375"/>
      <c r="I1441" s="375"/>
      <c r="J1441" s="375"/>
    </row>
    <row r="1442" spans="1:10" x14ac:dyDescent="0.4">
      <c r="A1442" s="375"/>
      <c r="B1442" s="375"/>
      <c r="C1442" s="375"/>
      <c r="D1442" s="375"/>
      <c r="E1442" s="375"/>
      <c r="F1442" s="375"/>
      <c r="G1442" s="375"/>
      <c r="H1442" s="375"/>
      <c r="I1442" s="375"/>
      <c r="J1442" s="375"/>
    </row>
    <row r="1443" spans="1:10" x14ac:dyDescent="0.4">
      <c r="A1443" s="375"/>
      <c r="B1443" s="375"/>
      <c r="C1443" s="375"/>
      <c r="D1443" s="375"/>
      <c r="E1443" s="375"/>
      <c r="F1443" s="375"/>
      <c r="G1443" s="375"/>
      <c r="H1443" s="375"/>
      <c r="I1443" s="375"/>
      <c r="J1443" s="375"/>
    </row>
    <row r="1444" spans="1:10" x14ac:dyDescent="0.4">
      <c r="A1444" s="375"/>
      <c r="B1444" s="375"/>
      <c r="C1444" s="375"/>
      <c r="D1444" s="375"/>
      <c r="E1444" s="375"/>
      <c r="F1444" s="375"/>
      <c r="G1444" s="375"/>
      <c r="H1444" s="375"/>
      <c r="I1444" s="375"/>
      <c r="J1444" s="375"/>
    </row>
    <row r="1445" spans="1:10" x14ac:dyDescent="0.4">
      <c r="A1445" s="375"/>
      <c r="B1445" s="375"/>
      <c r="C1445" s="375"/>
      <c r="D1445" s="375"/>
      <c r="E1445" s="375"/>
      <c r="F1445" s="375"/>
      <c r="G1445" s="375"/>
      <c r="H1445" s="375"/>
      <c r="I1445" s="375"/>
      <c r="J1445" s="375"/>
    </row>
    <row r="1446" spans="1:10" x14ac:dyDescent="0.4">
      <c r="A1446" s="375"/>
      <c r="B1446" s="375"/>
      <c r="C1446" s="375"/>
      <c r="D1446" s="375"/>
      <c r="E1446" s="375"/>
      <c r="F1446" s="375"/>
      <c r="G1446" s="375"/>
      <c r="H1446" s="375"/>
      <c r="I1446" s="375"/>
      <c r="J1446" s="375"/>
    </row>
    <row r="1447" spans="1:10" x14ac:dyDescent="0.4">
      <c r="A1447" s="375"/>
      <c r="B1447" s="375"/>
      <c r="C1447" s="375"/>
      <c r="D1447" s="375"/>
      <c r="E1447" s="375"/>
      <c r="F1447" s="375"/>
      <c r="G1447" s="375"/>
      <c r="H1447" s="375"/>
      <c r="I1447" s="375"/>
      <c r="J1447" s="375"/>
    </row>
    <row r="1448" spans="1:10" x14ac:dyDescent="0.4">
      <c r="A1448" s="375"/>
      <c r="B1448" s="375"/>
      <c r="C1448" s="375"/>
      <c r="D1448" s="375"/>
      <c r="E1448" s="375"/>
      <c r="F1448" s="375"/>
      <c r="G1448" s="375"/>
      <c r="H1448" s="375"/>
      <c r="I1448" s="375"/>
      <c r="J1448" s="375"/>
    </row>
    <row r="1449" spans="1:10" x14ac:dyDescent="0.4">
      <c r="A1449" s="375"/>
      <c r="B1449" s="375"/>
      <c r="C1449" s="375"/>
      <c r="D1449" s="375"/>
      <c r="E1449" s="375"/>
      <c r="F1449" s="375"/>
      <c r="G1449" s="375"/>
      <c r="H1449" s="375"/>
      <c r="I1449" s="375"/>
      <c r="J1449" s="375"/>
    </row>
    <row r="1450" spans="1:10" x14ac:dyDescent="0.4">
      <c r="A1450" s="375"/>
      <c r="B1450" s="375"/>
      <c r="C1450" s="375"/>
      <c r="D1450" s="375"/>
      <c r="E1450" s="375"/>
      <c r="F1450" s="375"/>
      <c r="G1450" s="375"/>
      <c r="H1450" s="375"/>
      <c r="I1450" s="375"/>
      <c r="J1450" s="375"/>
    </row>
    <row r="1451" spans="1:10" x14ac:dyDescent="0.4">
      <c r="A1451" s="375"/>
      <c r="B1451" s="375"/>
      <c r="C1451" s="375"/>
      <c r="D1451" s="375"/>
      <c r="E1451" s="375"/>
      <c r="F1451" s="375"/>
      <c r="G1451" s="375"/>
      <c r="H1451" s="375"/>
      <c r="I1451" s="375"/>
      <c r="J1451" s="375"/>
    </row>
    <row r="1452" spans="1:10" x14ac:dyDescent="0.4">
      <c r="A1452" s="375"/>
      <c r="B1452" s="375"/>
      <c r="C1452" s="375"/>
      <c r="D1452" s="375"/>
      <c r="E1452" s="375"/>
      <c r="F1452" s="375"/>
      <c r="G1452" s="375"/>
      <c r="H1452" s="375"/>
      <c r="I1452" s="375"/>
      <c r="J1452" s="375"/>
    </row>
    <row r="1453" spans="1:10" x14ac:dyDescent="0.4">
      <c r="A1453" s="375"/>
      <c r="B1453" s="375"/>
      <c r="C1453" s="375"/>
      <c r="D1453" s="375"/>
      <c r="E1453" s="375"/>
      <c r="F1453" s="375"/>
      <c r="G1453" s="375"/>
      <c r="H1453" s="375"/>
      <c r="I1453" s="375"/>
      <c r="J1453" s="375"/>
    </row>
    <row r="1454" spans="1:10" x14ac:dyDescent="0.4">
      <c r="A1454" s="375"/>
      <c r="B1454" s="375"/>
      <c r="C1454" s="375"/>
      <c r="D1454" s="375"/>
      <c r="E1454" s="375"/>
      <c r="F1454" s="375"/>
      <c r="G1454" s="375"/>
      <c r="H1454" s="375"/>
      <c r="I1454" s="375"/>
      <c r="J1454" s="375"/>
    </row>
    <row r="1455" spans="1:10" x14ac:dyDescent="0.4">
      <c r="A1455" s="375"/>
      <c r="B1455" s="375"/>
      <c r="C1455" s="375"/>
      <c r="D1455" s="375"/>
      <c r="E1455" s="375"/>
      <c r="F1455" s="375"/>
      <c r="G1455" s="375"/>
      <c r="H1455" s="375"/>
      <c r="I1455" s="375"/>
      <c r="J1455" s="375"/>
    </row>
    <row r="1456" spans="1:10" x14ac:dyDescent="0.4">
      <c r="A1456" s="375"/>
      <c r="B1456" s="375"/>
      <c r="C1456" s="375"/>
      <c r="D1456" s="375"/>
      <c r="E1456" s="375"/>
      <c r="F1456" s="375"/>
      <c r="G1456" s="375"/>
      <c r="H1456" s="375"/>
      <c r="I1456" s="375"/>
      <c r="J1456" s="375"/>
    </row>
    <row r="1457" spans="1:10" x14ac:dyDescent="0.4">
      <c r="A1457" s="375"/>
      <c r="B1457" s="375"/>
      <c r="C1457" s="375"/>
      <c r="D1457" s="375"/>
      <c r="E1457" s="375"/>
      <c r="F1457" s="375"/>
      <c r="G1457" s="375"/>
      <c r="H1457" s="375"/>
      <c r="I1457" s="375"/>
      <c r="J1457" s="375"/>
    </row>
    <row r="1458" spans="1:10" x14ac:dyDescent="0.4">
      <c r="A1458" s="375"/>
      <c r="B1458" s="375"/>
      <c r="C1458" s="375"/>
      <c r="D1458" s="375"/>
      <c r="E1458" s="375"/>
      <c r="F1458" s="375"/>
      <c r="G1458" s="375"/>
      <c r="H1458" s="375"/>
      <c r="I1458" s="375"/>
      <c r="J1458" s="375"/>
    </row>
    <row r="1459" spans="1:10" x14ac:dyDescent="0.4">
      <c r="A1459" s="375"/>
      <c r="B1459" s="375"/>
      <c r="C1459" s="375"/>
      <c r="D1459" s="375"/>
      <c r="E1459" s="375"/>
      <c r="F1459" s="375"/>
      <c r="G1459" s="375"/>
      <c r="H1459" s="375"/>
      <c r="I1459" s="375"/>
      <c r="J1459" s="375"/>
    </row>
    <row r="1460" spans="1:10" x14ac:dyDescent="0.4">
      <c r="A1460" s="375"/>
      <c r="B1460" s="375"/>
      <c r="C1460" s="375"/>
      <c r="D1460" s="375"/>
      <c r="E1460" s="375"/>
      <c r="F1460" s="375"/>
      <c r="G1460" s="375"/>
      <c r="H1460" s="375"/>
      <c r="I1460" s="375"/>
      <c r="J1460" s="375"/>
    </row>
    <row r="1461" spans="1:10" x14ac:dyDescent="0.4">
      <c r="A1461" s="375"/>
      <c r="B1461" s="375"/>
      <c r="C1461" s="375"/>
      <c r="D1461" s="375"/>
      <c r="E1461" s="375"/>
      <c r="F1461" s="375"/>
      <c r="G1461" s="375"/>
      <c r="H1461" s="375"/>
      <c r="I1461" s="375"/>
      <c r="J1461" s="375"/>
    </row>
    <row r="1462" spans="1:10" x14ac:dyDescent="0.4">
      <c r="A1462" s="375"/>
      <c r="B1462" s="375"/>
      <c r="C1462" s="375"/>
      <c r="D1462" s="375"/>
      <c r="E1462" s="375"/>
      <c r="F1462" s="375"/>
      <c r="G1462" s="375"/>
      <c r="H1462" s="375"/>
      <c r="I1462" s="375"/>
      <c r="J1462" s="375"/>
    </row>
    <row r="1463" spans="1:10" x14ac:dyDescent="0.4">
      <c r="A1463" s="375"/>
      <c r="B1463" s="375"/>
      <c r="C1463" s="375"/>
      <c r="D1463" s="375"/>
      <c r="E1463" s="375"/>
      <c r="F1463" s="375"/>
      <c r="G1463" s="375"/>
      <c r="H1463" s="375"/>
      <c r="I1463" s="375"/>
      <c r="J1463" s="375"/>
    </row>
    <row r="1464" spans="1:10" x14ac:dyDescent="0.4">
      <c r="A1464" s="375"/>
      <c r="B1464" s="375"/>
      <c r="C1464" s="375"/>
      <c r="D1464" s="375"/>
      <c r="E1464" s="375"/>
      <c r="F1464" s="375"/>
      <c r="G1464" s="375"/>
      <c r="H1464" s="375"/>
      <c r="I1464" s="375"/>
      <c r="J1464" s="375"/>
    </row>
    <row r="1465" spans="1:10" x14ac:dyDescent="0.4">
      <c r="A1465" s="375"/>
      <c r="B1465" s="375"/>
      <c r="C1465" s="375"/>
      <c r="D1465" s="375"/>
      <c r="E1465" s="375"/>
      <c r="F1465" s="375"/>
      <c r="G1465" s="375"/>
      <c r="H1465" s="375"/>
      <c r="I1465" s="375"/>
      <c r="J1465" s="375"/>
    </row>
    <row r="1466" spans="1:10" x14ac:dyDescent="0.4">
      <c r="A1466" s="375"/>
      <c r="B1466" s="375"/>
      <c r="C1466" s="375"/>
      <c r="D1466" s="375"/>
      <c r="E1466" s="375"/>
      <c r="F1466" s="375"/>
      <c r="G1466" s="375"/>
      <c r="H1466" s="375"/>
      <c r="I1466" s="375"/>
      <c r="J1466" s="375"/>
    </row>
    <row r="1467" spans="1:10" x14ac:dyDescent="0.4">
      <c r="A1467" s="375"/>
      <c r="B1467" s="375"/>
      <c r="C1467" s="375"/>
      <c r="D1467" s="375"/>
      <c r="E1467" s="375"/>
      <c r="F1467" s="375"/>
      <c r="G1467" s="375"/>
      <c r="H1467" s="375"/>
      <c r="I1467" s="375"/>
      <c r="J1467" s="375"/>
    </row>
    <row r="1468" spans="1:10" x14ac:dyDescent="0.4">
      <c r="A1468" s="375"/>
      <c r="B1468" s="375"/>
      <c r="C1468" s="375"/>
      <c r="D1468" s="375"/>
      <c r="E1468" s="375"/>
      <c r="F1468" s="375"/>
      <c r="G1468" s="375"/>
      <c r="H1468" s="375"/>
      <c r="I1468" s="375"/>
      <c r="J1468" s="375"/>
    </row>
    <row r="1469" spans="1:10" x14ac:dyDescent="0.4">
      <c r="A1469" s="375"/>
      <c r="B1469" s="375"/>
      <c r="C1469" s="375"/>
      <c r="D1469" s="375"/>
      <c r="E1469" s="375"/>
      <c r="F1469" s="375"/>
      <c r="G1469" s="375"/>
      <c r="H1469" s="375"/>
      <c r="I1469" s="375"/>
      <c r="J1469" s="375"/>
    </row>
    <row r="1470" spans="1:10" x14ac:dyDescent="0.4">
      <c r="A1470" s="375"/>
      <c r="B1470" s="375"/>
      <c r="C1470" s="375"/>
      <c r="D1470" s="375"/>
      <c r="E1470" s="375"/>
      <c r="F1470" s="375"/>
      <c r="G1470" s="375"/>
      <c r="H1470" s="375"/>
      <c r="I1470" s="375"/>
      <c r="J1470" s="375"/>
    </row>
    <row r="1471" spans="1:10" x14ac:dyDescent="0.4">
      <c r="A1471" s="375"/>
      <c r="B1471" s="375"/>
      <c r="C1471" s="375"/>
      <c r="D1471" s="375"/>
      <c r="E1471" s="375"/>
      <c r="F1471" s="375"/>
      <c r="G1471" s="375"/>
      <c r="H1471" s="375"/>
      <c r="I1471" s="375"/>
      <c r="J1471" s="375"/>
    </row>
    <row r="1472" spans="1:10" x14ac:dyDescent="0.4">
      <c r="A1472" s="375"/>
      <c r="B1472" s="375"/>
      <c r="C1472" s="375"/>
      <c r="D1472" s="375"/>
      <c r="E1472" s="375"/>
      <c r="F1472" s="375"/>
      <c r="G1472" s="375"/>
      <c r="H1472" s="375"/>
      <c r="I1472" s="375"/>
      <c r="J1472" s="375"/>
    </row>
    <row r="1473" spans="1:10" x14ac:dyDescent="0.4">
      <c r="A1473" s="375"/>
      <c r="B1473" s="375"/>
      <c r="C1473" s="375"/>
      <c r="D1473" s="375"/>
      <c r="E1473" s="375"/>
      <c r="F1473" s="375"/>
      <c r="G1473" s="375"/>
      <c r="H1473" s="375"/>
      <c r="I1473" s="375"/>
      <c r="J1473" s="375"/>
    </row>
    <row r="1474" spans="1:10" x14ac:dyDescent="0.4">
      <c r="A1474" s="375"/>
      <c r="B1474" s="375"/>
      <c r="C1474" s="375"/>
      <c r="D1474" s="375"/>
      <c r="E1474" s="375"/>
      <c r="F1474" s="375"/>
      <c r="G1474" s="375"/>
      <c r="H1474" s="375"/>
      <c r="I1474" s="375"/>
      <c r="J1474" s="375"/>
    </row>
    <row r="1475" spans="1:10" x14ac:dyDescent="0.4">
      <c r="A1475" s="375"/>
      <c r="B1475" s="375"/>
      <c r="C1475" s="375"/>
      <c r="D1475" s="375"/>
      <c r="E1475" s="375"/>
      <c r="F1475" s="375"/>
      <c r="G1475" s="375"/>
      <c r="H1475" s="375"/>
      <c r="I1475" s="375"/>
      <c r="J1475" s="375"/>
    </row>
    <row r="1476" spans="1:10" x14ac:dyDescent="0.4">
      <c r="A1476" s="375"/>
      <c r="B1476" s="375"/>
      <c r="C1476" s="375"/>
      <c r="D1476" s="375"/>
      <c r="E1476" s="375"/>
      <c r="F1476" s="375"/>
      <c r="G1476" s="375"/>
      <c r="H1476" s="375"/>
      <c r="I1476" s="375"/>
      <c r="J1476" s="375"/>
    </row>
    <row r="1477" spans="1:10" x14ac:dyDescent="0.4">
      <c r="A1477" s="375"/>
      <c r="B1477" s="375"/>
      <c r="C1477" s="375"/>
      <c r="D1477" s="375"/>
      <c r="E1477" s="375"/>
      <c r="F1477" s="375"/>
      <c r="G1477" s="375"/>
      <c r="H1477" s="375"/>
      <c r="I1477" s="375"/>
      <c r="J1477" s="375"/>
    </row>
    <row r="1478" spans="1:10" x14ac:dyDescent="0.4">
      <c r="A1478" s="375"/>
      <c r="B1478" s="375"/>
      <c r="C1478" s="375"/>
      <c r="D1478" s="375"/>
      <c r="E1478" s="375"/>
      <c r="F1478" s="375"/>
      <c r="G1478" s="375"/>
      <c r="H1478" s="375"/>
      <c r="I1478" s="375"/>
      <c r="J1478" s="375"/>
    </row>
    <row r="1479" spans="1:10" x14ac:dyDescent="0.4">
      <c r="A1479" s="375"/>
      <c r="B1479" s="375"/>
      <c r="C1479" s="375"/>
      <c r="D1479" s="375"/>
      <c r="E1479" s="375"/>
      <c r="F1479" s="375"/>
      <c r="G1479" s="375"/>
      <c r="H1479" s="375"/>
      <c r="I1479" s="375"/>
      <c r="J1479" s="375"/>
    </row>
    <row r="1480" spans="1:10" x14ac:dyDescent="0.4">
      <c r="A1480" s="375"/>
      <c r="B1480" s="375"/>
      <c r="C1480" s="375"/>
      <c r="D1480" s="375"/>
      <c r="E1480" s="375"/>
      <c r="F1480" s="375"/>
      <c r="G1480" s="375"/>
      <c r="H1480" s="375"/>
      <c r="I1480" s="375"/>
      <c r="J1480" s="375"/>
    </row>
    <row r="1481" spans="1:10" x14ac:dyDescent="0.4">
      <c r="A1481" s="375"/>
      <c r="B1481" s="375"/>
      <c r="C1481" s="375"/>
      <c r="D1481" s="375"/>
      <c r="E1481" s="375"/>
      <c r="F1481" s="375"/>
      <c r="G1481" s="375"/>
      <c r="H1481" s="375"/>
      <c r="I1481" s="375"/>
      <c r="J1481" s="375"/>
    </row>
    <row r="1482" spans="1:10" x14ac:dyDescent="0.4">
      <c r="A1482" s="375"/>
      <c r="B1482" s="375"/>
      <c r="C1482" s="375"/>
      <c r="D1482" s="375"/>
      <c r="E1482" s="375"/>
      <c r="F1482" s="375"/>
      <c r="G1482" s="375"/>
      <c r="H1482" s="375"/>
      <c r="I1482" s="375"/>
      <c r="J1482" s="375"/>
    </row>
    <row r="1483" spans="1:10" x14ac:dyDescent="0.4">
      <c r="A1483" s="375"/>
      <c r="B1483" s="375"/>
      <c r="C1483" s="375"/>
      <c r="D1483" s="375"/>
      <c r="E1483" s="375"/>
      <c r="F1483" s="375"/>
      <c r="G1483" s="375"/>
      <c r="H1483" s="375"/>
      <c r="I1483" s="375"/>
      <c r="J1483" s="375"/>
    </row>
    <row r="1484" spans="1:10" x14ac:dyDescent="0.4">
      <c r="A1484" s="375"/>
      <c r="B1484" s="375"/>
      <c r="C1484" s="375"/>
      <c r="D1484" s="375"/>
      <c r="E1484" s="375"/>
      <c r="F1484" s="375"/>
      <c r="G1484" s="375"/>
      <c r="H1484" s="375"/>
      <c r="I1484" s="375"/>
      <c r="J1484" s="375"/>
    </row>
    <row r="1485" spans="1:10" x14ac:dyDescent="0.4">
      <c r="A1485" s="375"/>
      <c r="B1485" s="375"/>
      <c r="C1485" s="375"/>
      <c r="D1485" s="375"/>
      <c r="E1485" s="375"/>
      <c r="F1485" s="375"/>
      <c r="G1485" s="375"/>
      <c r="H1485" s="375"/>
      <c r="I1485" s="375"/>
      <c r="J1485" s="375"/>
    </row>
    <row r="1486" spans="1:10" x14ac:dyDescent="0.4">
      <c r="A1486" s="375"/>
      <c r="B1486" s="375"/>
      <c r="C1486" s="375"/>
      <c r="D1486" s="375"/>
      <c r="E1486" s="375"/>
      <c r="F1486" s="375"/>
      <c r="G1486" s="375"/>
      <c r="H1486" s="375"/>
      <c r="I1486" s="375"/>
      <c r="J1486" s="375"/>
    </row>
    <row r="1487" spans="1:10" x14ac:dyDescent="0.4">
      <c r="A1487" s="375"/>
      <c r="B1487" s="375"/>
      <c r="C1487" s="375"/>
      <c r="D1487" s="375"/>
      <c r="E1487" s="375"/>
      <c r="F1487" s="375"/>
      <c r="G1487" s="375"/>
      <c r="H1487" s="375"/>
      <c r="I1487" s="375"/>
      <c r="J1487" s="375"/>
    </row>
    <row r="1488" spans="1:10" x14ac:dyDescent="0.4">
      <c r="A1488" s="375"/>
      <c r="B1488" s="375"/>
      <c r="C1488" s="375"/>
      <c r="D1488" s="375"/>
      <c r="E1488" s="375"/>
      <c r="F1488" s="375"/>
      <c r="G1488" s="375"/>
      <c r="H1488" s="375"/>
      <c r="I1488" s="375"/>
      <c r="J1488" s="375"/>
    </row>
    <row r="1489" spans="1:10" x14ac:dyDescent="0.4">
      <c r="A1489" s="375"/>
      <c r="B1489" s="375"/>
      <c r="C1489" s="375"/>
      <c r="D1489" s="375"/>
      <c r="E1489" s="375"/>
      <c r="F1489" s="375"/>
      <c r="G1489" s="375"/>
      <c r="H1489" s="375"/>
      <c r="I1489" s="375"/>
      <c r="J1489" s="375"/>
    </row>
    <row r="1490" spans="1:10" x14ac:dyDescent="0.4">
      <c r="A1490" s="375"/>
      <c r="B1490" s="375"/>
      <c r="C1490" s="375"/>
      <c r="D1490" s="375"/>
      <c r="E1490" s="375"/>
      <c r="F1490" s="375"/>
      <c r="G1490" s="375"/>
      <c r="H1490" s="375"/>
      <c r="I1490" s="375"/>
      <c r="J1490" s="375"/>
    </row>
    <row r="1491" spans="1:10" x14ac:dyDescent="0.4">
      <c r="A1491" s="375"/>
      <c r="B1491" s="375"/>
      <c r="C1491" s="375"/>
      <c r="D1491" s="375"/>
      <c r="E1491" s="375"/>
      <c r="F1491" s="375"/>
      <c r="G1491" s="375"/>
      <c r="H1491" s="375"/>
      <c r="I1491" s="375"/>
      <c r="J1491" s="375"/>
    </row>
    <row r="1492" spans="1:10" x14ac:dyDescent="0.4">
      <c r="A1492" s="375"/>
      <c r="B1492" s="375"/>
      <c r="C1492" s="375"/>
      <c r="D1492" s="375"/>
      <c r="E1492" s="375"/>
      <c r="F1492" s="375"/>
      <c r="G1492" s="375"/>
      <c r="H1492" s="375"/>
      <c r="I1492" s="375"/>
      <c r="J1492" s="375"/>
    </row>
    <row r="1493" spans="1:10" x14ac:dyDescent="0.4">
      <c r="A1493" s="375"/>
      <c r="B1493" s="375"/>
      <c r="C1493" s="375"/>
      <c r="D1493" s="375"/>
      <c r="E1493" s="375"/>
      <c r="F1493" s="375"/>
      <c r="G1493" s="375"/>
      <c r="H1493" s="375"/>
      <c r="I1493" s="375"/>
      <c r="J1493" s="375"/>
    </row>
    <row r="1494" spans="1:10" x14ac:dyDescent="0.4">
      <c r="A1494" s="375"/>
      <c r="B1494" s="375"/>
      <c r="C1494" s="375"/>
      <c r="D1494" s="375"/>
      <c r="E1494" s="375"/>
      <c r="F1494" s="375"/>
      <c r="G1494" s="375"/>
      <c r="H1494" s="375"/>
      <c r="I1494" s="375"/>
      <c r="J1494" s="375"/>
    </row>
    <row r="1495" spans="1:10" x14ac:dyDescent="0.4">
      <c r="A1495" s="375"/>
      <c r="B1495" s="375"/>
      <c r="C1495" s="375"/>
      <c r="D1495" s="375"/>
      <c r="E1495" s="375"/>
      <c r="F1495" s="375"/>
      <c r="G1495" s="375"/>
      <c r="H1495" s="375"/>
      <c r="I1495" s="375"/>
      <c r="J1495" s="375"/>
    </row>
    <row r="1496" spans="1:10" x14ac:dyDescent="0.4">
      <c r="A1496" s="375"/>
      <c r="B1496" s="375"/>
      <c r="C1496" s="375"/>
      <c r="D1496" s="375"/>
      <c r="E1496" s="375"/>
      <c r="F1496" s="375"/>
      <c r="G1496" s="375"/>
      <c r="H1496" s="375"/>
      <c r="I1496" s="375"/>
      <c r="J1496" s="375"/>
    </row>
    <row r="1497" spans="1:10" x14ac:dyDescent="0.4">
      <c r="A1497" s="375"/>
      <c r="B1497" s="375"/>
      <c r="C1497" s="375"/>
      <c r="D1497" s="375"/>
      <c r="E1497" s="375"/>
      <c r="F1497" s="375"/>
      <c r="G1497" s="375"/>
      <c r="H1497" s="375"/>
      <c r="I1497" s="375"/>
      <c r="J1497" s="375"/>
    </row>
    <row r="1498" spans="1:10" x14ac:dyDescent="0.4">
      <c r="A1498" s="375"/>
      <c r="B1498" s="375"/>
      <c r="C1498" s="375"/>
      <c r="D1498" s="375"/>
      <c r="E1498" s="375"/>
      <c r="F1498" s="375"/>
      <c r="G1498" s="375"/>
      <c r="H1498" s="375"/>
      <c r="I1498" s="375"/>
      <c r="J1498" s="375"/>
    </row>
    <row r="1499" spans="1:10" x14ac:dyDescent="0.4">
      <c r="A1499" s="375"/>
      <c r="B1499" s="375"/>
      <c r="C1499" s="375"/>
      <c r="D1499" s="375"/>
      <c r="E1499" s="375"/>
      <c r="F1499" s="375"/>
      <c r="G1499" s="375"/>
      <c r="H1499" s="375"/>
      <c r="I1499" s="375"/>
      <c r="J1499" s="375"/>
    </row>
    <row r="1500" spans="1:10" x14ac:dyDescent="0.4">
      <c r="A1500" s="375"/>
      <c r="B1500" s="375"/>
      <c r="C1500" s="375"/>
      <c r="D1500" s="375"/>
      <c r="E1500" s="375"/>
      <c r="F1500" s="375"/>
      <c r="G1500" s="375"/>
      <c r="H1500" s="375"/>
      <c r="I1500" s="375"/>
      <c r="J1500" s="375"/>
    </row>
    <row r="1501" spans="1:10" x14ac:dyDescent="0.4">
      <c r="A1501" s="375"/>
      <c r="B1501" s="375"/>
      <c r="C1501" s="375"/>
      <c r="D1501" s="375"/>
      <c r="E1501" s="375"/>
      <c r="F1501" s="375"/>
      <c r="G1501" s="375"/>
      <c r="H1501" s="375"/>
      <c r="I1501" s="375"/>
      <c r="J1501" s="375"/>
    </row>
    <row r="1502" spans="1:10" x14ac:dyDescent="0.4">
      <c r="A1502" s="375"/>
      <c r="B1502" s="375"/>
      <c r="C1502" s="375"/>
      <c r="D1502" s="375"/>
      <c r="E1502" s="375"/>
      <c r="F1502" s="375"/>
      <c r="G1502" s="375"/>
      <c r="H1502" s="375"/>
      <c r="I1502" s="375"/>
      <c r="J1502" s="375"/>
    </row>
    <row r="1503" spans="1:10" x14ac:dyDescent="0.4">
      <c r="A1503" s="375"/>
      <c r="B1503" s="375"/>
      <c r="C1503" s="375"/>
      <c r="D1503" s="375"/>
      <c r="E1503" s="375"/>
      <c r="F1503" s="375"/>
      <c r="G1503" s="375"/>
      <c r="H1503" s="375"/>
      <c r="I1503" s="375"/>
      <c r="J1503" s="375"/>
    </row>
    <row r="1504" spans="1:10" x14ac:dyDescent="0.4">
      <c r="A1504" s="375"/>
      <c r="B1504" s="375"/>
      <c r="C1504" s="375"/>
      <c r="D1504" s="375"/>
      <c r="E1504" s="375"/>
      <c r="F1504" s="375"/>
      <c r="G1504" s="375"/>
      <c r="H1504" s="375"/>
      <c r="I1504" s="375"/>
      <c r="J1504" s="375"/>
    </row>
    <row r="1505" spans="1:10" x14ac:dyDescent="0.4">
      <c r="A1505" s="375"/>
      <c r="B1505" s="375"/>
      <c r="C1505" s="375"/>
      <c r="D1505" s="375"/>
      <c r="E1505" s="375"/>
      <c r="F1505" s="375"/>
      <c r="G1505" s="375"/>
      <c r="H1505" s="375"/>
      <c r="I1505" s="375"/>
      <c r="J1505" s="375"/>
    </row>
    <row r="1506" spans="1:10" x14ac:dyDescent="0.4">
      <c r="A1506" s="375"/>
      <c r="B1506" s="375"/>
      <c r="C1506" s="375"/>
      <c r="D1506" s="375"/>
      <c r="E1506" s="375"/>
      <c r="F1506" s="375"/>
      <c r="G1506" s="375"/>
      <c r="H1506" s="375"/>
      <c r="I1506" s="375"/>
      <c r="J1506" s="375"/>
    </row>
    <row r="1507" spans="1:10" x14ac:dyDescent="0.4">
      <c r="A1507" s="375"/>
      <c r="B1507" s="375"/>
      <c r="C1507" s="375"/>
      <c r="D1507" s="375"/>
      <c r="E1507" s="375"/>
      <c r="F1507" s="375"/>
      <c r="G1507" s="375"/>
      <c r="H1507" s="375"/>
      <c r="I1507" s="375"/>
      <c r="J1507" s="375"/>
    </row>
    <row r="1508" spans="1:10" x14ac:dyDescent="0.4">
      <c r="A1508" s="375"/>
      <c r="B1508" s="375"/>
      <c r="C1508" s="375"/>
      <c r="D1508" s="375"/>
      <c r="E1508" s="375"/>
      <c r="F1508" s="375"/>
      <c r="G1508" s="375"/>
      <c r="H1508" s="375"/>
      <c r="I1508" s="375"/>
      <c r="J1508" s="375"/>
    </row>
    <row r="1509" spans="1:10" x14ac:dyDescent="0.4">
      <c r="A1509" s="375"/>
      <c r="B1509" s="375"/>
      <c r="C1509" s="375"/>
      <c r="D1509" s="375"/>
      <c r="E1509" s="375"/>
      <c r="F1509" s="375"/>
      <c r="G1509" s="375"/>
      <c r="H1509" s="375"/>
      <c r="I1509" s="375"/>
      <c r="J1509" s="375"/>
    </row>
    <row r="1510" spans="1:10" x14ac:dyDescent="0.4">
      <c r="A1510" s="375"/>
      <c r="B1510" s="375"/>
      <c r="C1510" s="375"/>
      <c r="D1510" s="375"/>
      <c r="E1510" s="375"/>
      <c r="F1510" s="375"/>
      <c r="G1510" s="375"/>
      <c r="H1510" s="375"/>
      <c r="I1510" s="375"/>
      <c r="J1510" s="375"/>
    </row>
    <row r="1511" spans="1:10" x14ac:dyDescent="0.4">
      <c r="A1511" s="375"/>
      <c r="B1511" s="375"/>
      <c r="C1511" s="375"/>
      <c r="D1511" s="375"/>
      <c r="E1511" s="375"/>
      <c r="F1511" s="375"/>
      <c r="G1511" s="375"/>
      <c r="H1511" s="375"/>
      <c r="I1511" s="375"/>
      <c r="J1511" s="375"/>
    </row>
    <row r="1512" spans="1:10" x14ac:dyDescent="0.4">
      <c r="A1512" s="375"/>
      <c r="B1512" s="375"/>
      <c r="C1512" s="375"/>
      <c r="D1512" s="375"/>
      <c r="E1512" s="375"/>
      <c r="F1512" s="375"/>
      <c r="G1512" s="375"/>
      <c r="H1512" s="375"/>
      <c r="I1512" s="375"/>
      <c r="J1512" s="375"/>
    </row>
    <row r="1513" spans="1:10" x14ac:dyDescent="0.4">
      <c r="A1513" s="375"/>
      <c r="B1513" s="375"/>
      <c r="C1513" s="375"/>
      <c r="D1513" s="375"/>
      <c r="E1513" s="375"/>
      <c r="F1513" s="375"/>
      <c r="G1513" s="375"/>
      <c r="H1513" s="375"/>
      <c r="I1513" s="375"/>
      <c r="J1513" s="375"/>
    </row>
    <row r="1514" spans="1:10" x14ac:dyDescent="0.4">
      <c r="A1514" s="375"/>
      <c r="B1514" s="375"/>
      <c r="C1514" s="375"/>
      <c r="D1514" s="375"/>
      <c r="E1514" s="375"/>
      <c r="F1514" s="375"/>
      <c r="G1514" s="375"/>
      <c r="H1514" s="375"/>
      <c r="I1514" s="375"/>
      <c r="J1514" s="375"/>
    </row>
    <row r="1515" spans="1:10" x14ac:dyDescent="0.4">
      <c r="A1515" s="375"/>
      <c r="B1515" s="375"/>
      <c r="C1515" s="375"/>
      <c r="D1515" s="375"/>
      <c r="E1515" s="375"/>
      <c r="F1515" s="375"/>
      <c r="G1515" s="375"/>
      <c r="H1515" s="375"/>
      <c r="I1515" s="375"/>
      <c r="J1515" s="375"/>
    </row>
    <row r="1516" spans="1:10" x14ac:dyDescent="0.4">
      <c r="A1516" s="375"/>
      <c r="B1516" s="375"/>
      <c r="C1516" s="375"/>
      <c r="D1516" s="375"/>
      <c r="E1516" s="375"/>
      <c r="F1516" s="375"/>
      <c r="G1516" s="375"/>
      <c r="H1516" s="375"/>
      <c r="I1516" s="375"/>
      <c r="J1516" s="375"/>
    </row>
    <row r="1517" spans="1:10" x14ac:dyDescent="0.4">
      <c r="A1517" s="375"/>
      <c r="B1517" s="375"/>
      <c r="C1517" s="375"/>
      <c r="D1517" s="375"/>
      <c r="E1517" s="375"/>
      <c r="F1517" s="375"/>
      <c r="G1517" s="375"/>
      <c r="H1517" s="375"/>
      <c r="I1517" s="375"/>
      <c r="J1517" s="375"/>
    </row>
    <row r="1518" spans="1:10" x14ac:dyDescent="0.4">
      <c r="A1518" s="375"/>
      <c r="B1518" s="375"/>
      <c r="C1518" s="375"/>
      <c r="D1518" s="375"/>
      <c r="E1518" s="375"/>
      <c r="F1518" s="375"/>
      <c r="G1518" s="375"/>
      <c r="H1518" s="375"/>
      <c r="I1518" s="375"/>
      <c r="J1518" s="375"/>
    </row>
    <row r="1519" spans="1:10" x14ac:dyDescent="0.4">
      <c r="A1519" s="375"/>
      <c r="B1519" s="375"/>
      <c r="C1519" s="375"/>
      <c r="D1519" s="375"/>
      <c r="E1519" s="375"/>
      <c r="F1519" s="375"/>
      <c r="G1519" s="375"/>
      <c r="H1519" s="375"/>
      <c r="I1519" s="375"/>
      <c r="J1519" s="375"/>
    </row>
    <row r="1520" spans="1:10" x14ac:dyDescent="0.4">
      <c r="A1520" s="375"/>
      <c r="B1520" s="375"/>
      <c r="C1520" s="375"/>
      <c r="D1520" s="375"/>
      <c r="E1520" s="375"/>
      <c r="F1520" s="375"/>
      <c r="G1520" s="375"/>
      <c r="H1520" s="375"/>
      <c r="I1520" s="375"/>
      <c r="J1520" s="375"/>
    </row>
    <row r="1521" spans="1:10" x14ac:dyDescent="0.4">
      <c r="A1521" s="375"/>
      <c r="B1521" s="375"/>
      <c r="C1521" s="375"/>
      <c r="D1521" s="375"/>
      <c r="E1521" s="375"/>
      <c r="F1521" s="375"/>
      <c r="G1521" s="375"/>
      <c r="H1521" s="375"/>
      <c r="I1521" s="375"/>
      <c r="J1521" s="375"/>
    </row>
    <row r="1522" spans="1:10" x14ac:dyDescent="0.4">
      <c r="A1522" s="375"/>
      <c r="B1522" s="375"/>
      <c r="C1522" s="375"/>
      <c r="D1522" s="375"/>
      <c r="E1522" s="375"/>
      <c r="F1522" s="375"/>
      <c r="G1522" s="375"/>
      <c r="H1522" s="375"/>
      <c r="I1522" s="375"/>
      <c r="J1522" s="375"/>
    </row>
    <row r="1523" spans="1:10" x14ac:dyDescent="0.4">
      <c r="A1523" s="375"/>
      <c r="B1523" s="375"/>
      <c r="C1523" s="375"/>
      <c r="D1523" s="375"/>
      <c r="E1523" s="375"/>
      <c r="F1523" s="375"/>
      <c r="G1523" s="375"/>
      <c r="H1523" s="375"/>
      <c r="I1523" s="375"/>
      <c r="J1523" s="375"/>
    </row>
    <row r="1524" spans="1:10" x14ac:dyDescent="0.4">
      <c r="A1524" s="375"/>
      <c r="B1524" s="375"/>
      <c r="C1524" s="375"/>
      <c r="D1524" s="375"/>
      <c r="E1524" s="375"/>
      <c r="F1524" s="375"/>
      <c r="G1524" s="375"/>
      <c r="H1524" s="375"/>
      <c r="I1524" s="375"/>
      <c r="J1524" s="375"/>
    </row>
    <row r="1525" spans="1:10" x14ac:dyDescent="0.4">
      <c r="A1525" s="375"/>
      <c r="B1525" s="375"/>
      <c r="C1525" s="375"/>
      <c r="D1525" s="375"/>
      <c r="E1525" s="375"/>
      <c r="F1525" s="375"/>
      <c r="G1525" s="375"/>
      <c r="H1525" s="375"/>
      <c r="I1525" s="375"/>
      <c r="J1525" s="375"/>
    </row>
    <row r="1526" spans="1:10" x14ac:dyDescent="0.4">
      <c r="A1526" s="375"/>
      <c r="B1526" s="375"/>
      <c r="C1526" s="375"/>
      <c r="D1526" s="375"/>
      <c r="E1526" s="375"/>
      <c r="F1526" s="375"/>
      <c r="G1526" s="375"/>
      <c r="H1526" s="375"/>
      <c r="I1526" s="375"/>
      <c r="J1526" s="375"/>
    </row>
    <row r="1527" spans="1:10" x14ac:dyDescent="0.4">
      <c r="A1527" s="375"/>
      <c r="B1527" s="375"/>
      <c r="C1527" s="375"/>
      <c r="D1527" s="375"/>
      <c r="E1527" s="375"/>
      <c r="F1527" s="375"/>
      <c r="G1527" s="375"/>
      <c r="H1527" s="375"/>
      <c r="I1527" s="375"/>
      <c r="J1527" s="375"/>
    </row>
    <row r="1528" spans="1:10" x14ac:dyDescent="0.4">
      <c r="A1528" s="375"/>
      <c r="B1528" s="375"/>
      <c r="C1528" s="375"/>
      <c r="D1528" s="375"/>
      <c r="E1528" s="375"/>
      <c r="F1528" s="375"/>
      <c r="G1528" s="375"/>
      <c r="H1528" s="375"/>
      <c r="I1528" s="375"/>
      <c r="J1528" s="375"/>
    </row>
    <row r="1529" spans="1:10" x14ac:dyDescent="0.4">
      <c r="A1529" s="375"/>
      <c r="B1529" s="375"/>
      <c r="C1529" s="375"/>
      <c r="D1529" s="375"/>
      <c r="E1529" s="375"/>
      <c r="F1529" s="375"/>
      <c r="G1529" s="375"/>
      <c r="H1529" s="375"/>
      <c r="I1529" s="375"/>
      <c r="J1529" s="375"/>
    </row>
    <row r="1530" spans="1:10" x14ac:dyDescent="0.4">
      <c r="A1530" s="375"/>
      <c r="B1530" s="375"/>
      <c r="C1530" s="375"/>
      <c r="D1530" s="375"/>
      <c r="E1530" s="375"/>
      <c r="F1530" s="375"/>
      <c r="G1530" s="375"/>
      <c r="H1530" s="375"/>
      <c r="I1530" s="375"/>
      <c r="J1530" s="375"/>
    </row>
    <row r="1531" spans="1:10" x14ac:dyDescent="0.4">
      <c r="A1531" s="375"/>
      <c r="B1531" s="375"/>
      <c r="C1531" s="375"/>
      <c r="D1531" s="375"/>
      <c r="E1531" s="375"/>
      <c r="F1531" s="375"/>
      <c r="G1531" s="375"/>
      <c r="H1531" s="375"/>
      <c r="I1531" s="375"/>
      <c r="J1531" s="375"/>
    </row>
    <row r="1532" spans="1:10" x14ac:dyDescent="0.4">
      <c r="A1532" s="375"/>
      <c r="B1532" s="375"/>
      <c r="C1532" s="375"/>
      <c r="D1532" s="375"/>
      <c r="E1532" s="375"/>
      <c r="F1532" s="375"/>
      <c r="G1532" s="375"/>
      <c r="H1532" s="375"/>
      <c r="I1532" s="375"/>
      <c r="J1532" s="375"/>
    </row>
    <row r="1533" spans="1:10" x14ac:dyDescent="0.4">
      <c r="A1533" s="375"/>
      <c r="B1533" s="375"/>
      <c r="C1533" s="375"/>
      <c r="D1533" s="375"/>
      <c r="E1533" s="375"/>
      <c r="F1533" s="375"/>
      <c r="G1533" s="375"/>
      <c r="H1533" s="375"/>
      <c r="I1533" s="375"/>
      <c r="J1533" s="375"/>
    </row>
    <row r="1534" spans="1:10" x14ac:dyDescent="0.4">
      <c r="A1534" s="375"/>
      <c r="B1534" s="375"/>
      <c r="C1534" s="375"/>
      <c r="D1534" s="375"/>
      <c r="E1534" s="375"/>
      <c r="F1534" s="375"/>
      <c r="G1534" s="375"/>
      <c r="H1534" s="375"/>
      <c r="I1534" s="375"/>
      <c r="J1534" s="375"/>
    </row>
    <row r="1535" spans="1:10" x14ac:dyDescent="0.4">
      <c r="A1535" s="375"/>
      <c r="B1535" s="375"/>
      <c r="C1535" s="375"/>
      <c r="D1535" s="375"/>
      <c r="E1535" s="375"/>
      <c r="F1535" s="375"/>
      <c r="G1535" s="375"/>
      <c r="H1535" s="375"/>
      <c r="I1535" s="375"/>
      <c r="J1535" s="375"/>
    </row>
    <row r="1536" spans="1:10" x14ac:dyDescent="0.4">
      <c r="A1536" s="375"/>
      <c r="B1536" s="375"/>
      <c r="C1536" s="375"/>
      <c r="D1536" s="375"/>
      <c r="E1536" s="375"/>
      <c r="F1536" s="375"/>
      <c r="G1536" s="375"/>
      <c r="H1536" s="375"/>
      <c r="I1536" s="375"/>
      <c r="J1536" s="375"/>
    </row>
    <row r="1537" spans="1:10" x14ac:dyDescent="0.4">
      <c r="A1537" s="375"/>
      <c r="B1537" s="375"/>
      <c r="C1537" s="375"/>
      <c r="D1537" s="375"/>
      <c r="E1537" s="375"/>
      <c r="F1537" s="375"/>
      <c r="G1537" s="375"/>
      <c r="H1537" s="375"/>
      <c r="I1537" s="375"/>
      <c r="J1537" s="375"/>
    </row>
    <row r="1538" spans="1:10" x14ac:dyDescent="0.4">
      <c r="A1538" s="375"/>
      <c r="B1538" s="375"/>
      <c r="C1538" s="375"/>
      <c r="D1538" s="375"/>
      <c r="E1538" s="375"/>
      <c r="F1538" s="375"/>
      <c r="G1538" s="375"/>
      <c r="H1538" s="375"/>
      <c r="I1538" s="375"/>
      <c r="J1538" s="375"/>
    </row>
    <row r="1539" spans="1:10" x14ac:dyDescent="0.4">
      <c r="A1539" s="375"/>
      <c r="B1539" s="375"/>
      <c r="C1539" s="375"/>
      <c r="D1539" s="375"/>
      <c r="E1539" s="375"/>
      <c r="F1539" s="375"/>
      <c r="G1539" s="375"/>
      <c r="H1539" s="375"/>
      <c r="I1539" s="375"/>
      <c r="J1539" s="375"/>
    </row>
    <row r="1540" spans="1:10" x14ac:dyDescent="0.4">
      <c r="A1540" s="375"/>
      <c r="B1540" s="375"/>
      <c r="C1540" s="375"/>
      <c r="D1540" s="375"/>
      <c r="E1540" s="375"/>
      <c r="F1540" s="375"/>
      <c r="G1540" s="375"/>
      <c r="H1540" s="375"/>
      <c r="I1540" s="375"/>
      <c r="J1540" s="375"/>
    </row>
    <row r="1541" spans="1:10" x14ac:dyDescent="0.4">
      <c r="A1541" s="375"/>
      <c r="B1541" s="375"/>
      <c r="C1541" s="375"/>
      <c r="D1541" s="375"/>
      <c r="E1541" s="375"/>
      <c r="F1541" s="375"/>
      <c r="G1541" s="375"/>
      <c r="H1541" s="375"/>
      <c r="I1541" s="375"/>
      <c r="J1541" s="375"/>
    </row>
    <row r="1542" spans="1:10" x14ac:dyDescent="0.4">
      <c r="A1542" s="375"/>
      <c r="B1542" s="375"/>
      <c r="C1542" s="375"/>
      <c r="D1542" s="375"/>
      <c r="E1542" s="375"/>
      <c r="F1542" s="375"/>
      <c r="G1542" s="375"/>
      <c r="H1542" s="375"/>
      <c r="I1542" s="375"/>
      <c r="J1542" s="375"/>
    </row>
    <row r="1543" spans="1:10" x14ac:dyDescent="0.4">
      <c r="A1543" s="375"/>
      <c r="B1543" s="375"/>
      <c r="C1543" s="375"/>
      <c r="D1543" s="375"/>
      <c r="E1543" s="375"/>
      <c r="F1543" s="375"/>
      <c r="G1543" s="375"/>
      <c r="H1543" s="375"/>
      <c r="I1543" s="375"/>
      <c r="J1543" s="375"/>
    </row>
    <row r="1544" spans="1:10" x14ac:dyDescent="0.4">
      <c r="A1544" s="375"/>
      <c r="B1544" s="375"/>
      <c r="C1544" s="375"/>
      <c r="D1544" s="375"/>
      <c r="E1544" s="375"/>
      <c r="F1544" s="375"/>
      <c r="G1544" s="375"/>
      <c r="H1544" s="375"/>
      <c r="I1544" s="375"/>
      <c r="J1544" s="375"/>
    </row>
    <row r="1545" spans="1:10" x14ac:dyDescent="0.4">
      <c r="A1545" s="375"/>
      <c r="B1545" s="375"/>
      <c r="C1545" s="375"/>
      <c r="D1545" s="375"/>
      <c r="E1545" s="375"/>
      <c r="F1545" s="375"/>
      <c r="G1545" s="375"/>
      <c r="H1545" s="375"/>
      <c r="I1545" s="375"/>
      <c r="J1545" s="375"/>
    </row>
    <row r="1546" spans="1:10" x14ac:dyDescent="0.4">
      <c r="A1546" s="375"/>
      <c r="B1546" s="375"/>
      <c r="C1546" s="375"/>
      <c r="D1546" s="375"/>
      <c r="E1546" s="375"/>
      <c r="F1546" s="375"/>
      <c r="G1546" s="375"/>
      <c r="H1546" s="375"/>
      <c r="I1546" s="375"/>
      <c r="J1546" s="375"/>
    </row>
    <row r="1547" spans="1:10" x14ac:dyDescent="0.4">
      <c r="A1547" s="375"/>
      <c r="B1547" s="375"/>
      <c r="C1547" s="375"/>
      <c r="D1547" s="375"/>
      <c r="E1547" s="375"/>
      <c r="F1547" s="375"/>
      <c r="G1547" s="375"/>
      <c r="H1547" s="375"/>
      <c r="I1547" s="375"/>
      <c r="J1547" s="375"/>
    </row>
    <row r="1548" spans="1:10" x14ac:dyDescent="0.4">
      <c r="A1548" s="375"/>
      <c r="B1548" s="375"/>
      <c r="C1548" s="375"/>
      <c r="D1548" s="375"/>
      <c r="E1548" s="375"/>
      <c r="F1548" s="375"/>
      <c r="G1548" s="375"/>
      <c r="H1548" s="375"/>
      <c r="I1548" s="375"/>
      <c r="J1548" s="375"/>
    </row>
    <row r="1549" spans="1:10" x14ac:dyDescent="0.4">
      <c r="A1549" s="375"/>
      <c r="B1549" s="375"/>
      <c r="C1549" s="375"/>
      <c r="D1549" s="375"/>
      <c r="E1549" s="375"/>
      <c r="F1549" s="375"/>
      <c r="G1549" s="375"/>
      <c r="H1549" s="375"/>
      <c r="I1549" s="375"/>
      <c r="J1549" s="375"/>
    </row>
    <row r="1550" spans="1:10" x14ac:dyDescent="0.4">
      <c r="A1550" s="375"/>
      <c r="B1550" s="375"/>
      <c r="C1550" s="375"/>
      <c r="D1550" s="375"/>
      <c r="E1550" s="375"/>
      <c r="F1550" s="375"/>
      <c r="G1550" s="375"/>
      <c r="H1550" s="375"/>
      <c r="I1550" s="375"/>
      <c r="J1550" s="375"/>
    </row>
    <row r="1551" spans="1:10" x14ac:dyDescent="0.4">
      <c r="A1551" s="375"/>
      <c r="B1551" s="375"/>
      <c r="C1551" s="375"/>
      <c r="D1551" s="375"/>
      <c r="E1551" s="375"/>
      <c r="F1551" s="375"/>
      <c r="G1551" s="375"/>
      <c r="H1551" s="375"/>
      <c r="I1551" s="375"/>
      <c r="J1551" s="375"/>
    </row>
    <row r="1552" spans="1:10" x14ac:dyDescent="0.4">
      <c r="A1552" s="375"/>
      <c r="B1552" s="375"/>
      <c r="C1552" s="375"/>
      <c r="D1552" s="375"/>
      <c r="E1552" s="375"/>
      <c r="F1552" s="375"/>
      <c r="G1552" s="375"/>
      <c r="H1552" s="375"/>
      <c r="I1552" s="375"/>
      <c r="J1552" s="375"/>
    </row>
    <row r="1553" spans="1:10" x14ac:dyDescent="0.4">
      <c r="A1553" s="375"/>
      <c r="B1553" s="375"/>
      <c r="C1553" s="375"/>
      <c r="D1553" s="375"/>
      <c r="E1553" s="375"/>
      <c r="F1553" s="375"/>
      <c r="G1553" s="375"/>
      <c r="H1553" s="375"/>
      <c r="I1553" s="375"/>
      <c r="J1553" s="375"/>
    </row>
    <row r="1554" spans="1:10" x14ac:dyDescent="0.4">
      <c r="A1554" s="375"/>
      <c r="B1554" s="375"/>
      <c r="C1554" s="375"/>
      <c r="D1554" s="375"/>
      <c r="E1554" s="375"/>
      <c r="F1554" s="375"/>
      <c r="G1554" s="375"/>
      <c r="H1554" s="375"/>
      <c r="I1554" s="375"/>
      <c r="J1554" s="375"/>
    </row>
    <row r="1555" spans="1:10" x14ac:dyDescent="0.4">
      <c r="A1555" s="375"/>
      <c r="B1555" s="375"/>
      <c r="C1555" s="375"/>
      <c r="D1555" s="375"/>
      <c r="E1555" s="375"/>
      <c r="F1555" s="375"/>
      <c r="G1555" s="375"/>
      <c r="H1555" s="375"/>
      <c r="I1555" s="375"/>
      <c r="J1555" s="375"/>
    </row>
    <row r="1556" spans="1:10" x14ac:dyDescent="0.4">
      <c r="A1556" s="375"/>
      <c r="B1556" s="375"/>
      <c r="C1556" s="375"/>
      <c r="D1556" s="375"/>
      <c r="E1556" s="375"/>
      <c r="F1556" s="375"/>
      <c r="G1556" s="375"/>
      <c r="H1556" s="375"/>
      <c r="I1556" s="375"/>
      <c r="J1556" s="375"/>
    </row>
    <row r="1557" spans="1:10" x14ac:dyDescent="0.4">
      <c r="A1557" s="375"/>
      <c r="B1557" s="375"/>
      <c r="C1557" s="375"/>
      <c r="D1557" s="375"/>
      <c r="E1557" s="375"/>
      <c r="F1557" s="375"/>
      <c r="G1557" s="375"/>
      <c r="H1557" s="375"/>
      <c r="I1557" s="375"/>
      <c r="J1557" s="375"/>
    </row>
    <row r="1558" spans="1:10" x14ac:dyDescent="0.4">
      <c r="A1558" s="375"/>
      <c r="B1558" s="375"/>
      <c r="C1558" s="375"/>
      <c r="D1558" s="375"/>
      <c r="E1558" s="375"/>
      <c r="F1558" s="375"/>
      <c r="G1558" s="375"/>
      <c r="H1558" s="375"/>
      <c r="I1558" s="375"/>
      <c r="J1558" s="375"/>
    </row>
    <row r="1559" spans="1:10" x14ac:dyDescent="0.4">
      <c r="A1559" s="375"/>
      <c r="B1559" s="375"/>
      <c r="C1559" s="375"/>
      <c r="D1559" s="375"/>
      <c r="E1559" s="375"/>
      <c r="F1559" s="375"/>
      <c r="G1559" s="375"/>
      <c r="H1559" s="375"/>
      <c r="I1559" s="375"/>
      <c r="J1559" s="375"/>
    </row>
    <row r="1560" spans="1:10" x14ac:dyDescent="0.4">
      <c r="A1560" s="375"/>
      <c r="B1560" s="375"/>
      <c r="C1560" s="375"/>
      <c r="D1560" s="375"/>
      <c r="E1560" s="375"/>
      <c r="F1560" s="375"/>
      <c r="G1560" s="375"/>
      <c r="H1560" s="375"/>
      <c r="I1560" s="375"/>
      <c r="J1560" s="375"/>
    </row>
    <row r="1561" spans="1:10" x14ac:dyDescent="0.4">
      <c r="A1561" s="375"/>
      <c r="B1561" s="375"/>
      <c r="C1561" s="375"/>
      <c r="D1561" s="375"/>
      <c r="E1561" s="375"/>
      <c r="F1561" s="375"/>
      <c r="G1561" s="375"/>
      <c r="H1561" s="375"/>
      <c r="I1561" s="375"/>
      <c r="J1561" s="375"/>
    </row>
    <row r="1562" spans="1:10" x14ac:dyDescent="0.4">
      <c r="A1562" s="375"/>
      <c r="B1562" s="375"/>
      <c r="C1562" s="375"/>
      <c r="D1562" s="375"/>
      <c r="E1562" s="375"/>
      <c r="F1562" s="375"/>
      <c r="G1562" s="375"/>
      <c r="H1562" s="375"/>
      <c r="I1562" s="375"/>
      <c r="J1562" s="375"/>
    </row>
    <row r="1563" spans="1:10" x14ac:dyDescent="0.4">
      <c r="A1563" s="375"/>
      <c r="B1563" s="375"/>
      <c r="C1563" s="375"/>
      <c r="D1563" s="375"/>
      <c r="E1563" s="375"/>
      <c r="F1563" s="375"/>
      <c r="G1563" s="375"/>
      <c r="H1563" s="375"/>
      <c r="I1563" s="375"/>
      <c r="J1563" s="375"/>
    </row>
    <row r="1564" spans="1:10" x14ac:dyDescent="0.4">
      <c r="A1564" s="375"/>
      <c r="B1564" s="375"/>
      <c r="C1564" s="375"/>
      <c r="D1564" s="375"/>
      <c r="E1564" s="375"/>
      <c r="F1564" s="375"/>
      <c r="G1564" s="375"/>
      <c r="H1564" s="375"/>
      <c r="I1564" s="375"/>
      <c r="J1564" s="375"/>
    </row>
    <row r="1565" spans="1:10" x14ac:dyDescent="0.4">
      <c r="A1565" s="375"/>
      <c r="B1565" s="375"/>
      <c r="C1565" s="375"/>
      <c r="D1565" s="375"/>
      <c r="E1565" s="375"/>
      <c r="F1565" s="375"/>
      <c r="G1565" s="375"/>
      <c r="H1565" s="375"/>
      <c r="I1565" s="375"/>
      <c r="J1565" s="375"/>
    </row>
    <row r="1566" spans="1:10" x14ac:dyDescent="0.4">
      <c r="A1566" s="375"/>
      <c r="B1566" s="375"/>
      <c r="C1566" s="375"/>
      <c r="D1566" s="375"/>
      <c r="E1566" s="375"/>
      <c r="F1566" s="375"/>
      <c r="G1566" s="375"/>
      <c r="H1566" s="375"/>
      <c r="I1566" s="375"/>
      <c r="J1566" s="375"/>
    </row>
    <row r="1567" spans="1:10" x14ac:dyDescent="0.4">
      <c r="A1567" s="375"/>
      <c r="B1567" s="375"/>
      <c r="C1567" s="375"/>
      <c r="D1567" s="375"/>
      <c r="E1567" s="375"/>
      <c r="F1567" s="375"/>
      <c r="G1567" s="375"/>
      <c r="H1567" s="375"/>
      <c r="I1567" s="375"/>
      <c r="J1567" s="375"/>
    </row>
    <row r="1568" spans="1:10" x14ac:dyDescent="0.4">
      <c r="A1568" s="375"/>
      <c r="B1568" s="375"/>
      <c r="C1568" s="375"/>
      <c r="D1568" s="375"/>
      <c r="E1568" s="375"/>
      <c r="F1568" s="375"/>
      <c r="G1568" s="375"/>
      <c r="H1568" s="375"/>
      <c r="I1568" s="375"/>
      <c r="J1568" s="375"/>
    </row>
    <row r="1569" spans="1:10" x14ac:dyDescent="0.4">
      <c r="A1569" s="375"/>
      <c r="B1569" s="375"/>
      <c r="C1569" s="375"/>
      <c r="D1569" s="375"/>
      <c r="E1569" s="375"/>
      <c r="F1569" s="375"/>
      <c r="G1569" s="375"/>
      <c r="H1569" s="375"/>
      <c r="I1569" s="375"/>
      <c r="J1569" s="375"/>
    </row>
    <row r="1570" spans="1:10" x14ac:dyDescent="0.4">
      <c r="A1570" s="375"/>
      <c r="B1570" s="375"/>
      <c r="C1570" s="375"/>
      <c r="D1570" s="375"/>
      <c r="E1570" s="375"/>
      <c r="F1570" s="375"/>
      <c r="G1570" s="375"/>
      <c r="H1570" s="375"/>
      <c r="I1570" s="375"/>
      <c r="J1570" s="375"/>
    </row>
    <row r="1571" spans="1:10" x14ac:dyDescent="0.4">
      <c r="A1571" s="375"/>
      <c r="B1571" s="375"/>
      <c r="C1571" s="375"/>
      <c r="D1571" s="375"/>
      <c r="E1571" s="375"/>
      <c r="F1571" s="375"/>
      <c r="G1571" s="375"/>
      <c r="H1571" s="375"/>
      <c r="I1571" s="375"/>
      <c r="J1571" s="375"/>
    </row>
    <row r="1572" spans="1:10" x14ac:dyDescent="0.4">
      <c r="A1572" s="375"/>
      <c r="B1572" s="375"/>
      <c r="C1572" s="375"/>
      <c r="D1572" s="375"/>
      <c r="E1572" s="375"/>
      <c r="F1572" s="375"/>
      <c r="G1572" s="375"/>
      <c r="H1572" s="375"/>
      <c r="I1572" s="375"/>
      <c r="J1572" s="375"/>
    </row>
    <row r="1573" spans="1:10" x14ac:dyDescent="0.4">
      <c r="A1573" s="375"/>
      <c r="B1573" s="375"/>
      <c r="C1573" s="375"/>
      <c r="D1573" s="375"/>
      <c r="E1573" s="375"/>
      <c r="F1573" s="375"/>
      <c r="G1573" s="375"/>
      <c r="H1573" s="375"/>
      <c r="I1573" s="375"/>
      <c r="J1573" s="375"/>
    </row>
    <row r="1574" spans="1:10" x14ac:dyDescent="0.4">
      <c r="A1574" s="375"/>
      <c r="B1574" s="375"/>
      <c r="C1574" s="375"/>
      <c r="D1574" s="375"/>
      <c r="E1574" s="375"/>
      <c r="F1574" s="375"/>
      <c r="G1574" s="375"/>
      <c r="H1574" s="375"/>
      <c r="I1574" s="375"/>
      <c r="J1574" s="375"/>
    </row>
    <row r="1575" spans="1:10" x14ac:dyDescent="0.4">
      <c r="A1575" s="375"/>
      <c r="B1575" s="375"/>
      <c r="C1575" s="375"/>
      <c r="D1575" s="375"/>
      <c r="E1575" s="375"/>
      <c r="F1575" s="375"/>
      <c r="G1575" s="375"/>
      <c r="H1575" s="375"/>
      <c r="I1575" s="375"/>
      <c r="J1575" s="375"/>
    </row>
    <row r="1576" spans="1:10" x14ac:dyDescent="0.4">
      <c r="A1576" s="375"/>
      <c r="B1576" s="375"/>
      <c r="C1576" s="375"/>
      <c r="D1576" s="375"/>
      <c r="E1576" s="375"/>
      <c r="F1576" s="375"/>
      <c r="G1576" s="375"/>
      <c r="H1576" s="375"/>
      <c r="I1576" s="375"/>
      <c r="J1576" s="375"/>
    </row>
    <row r="1577" spans="1:10" x14ac:dyDescent="0.4">
      <c r="A1577" s="375"/>
      <c r="B1577" s="375"/>
      <c r="C1577" s="375"/>
      <c r="D1577" s="375"/>
      <c r="E1577" s="375"/>
      <c r="F1577" s="375"/>
      <c r="G1577" s="375"/>
      <c r="H1577" s="375"/>
      <c r="I1577" s="375"/>
      <c r="J1577" s="375"/>
    </row>
    <row r="1578" spans="1:10" x14ac:dyDescent="0.4">
      <c r="A1578" s="375"/>
      <c r="B1578" s="375"/>
      <c r="C1578" s="375"/>
      <c r="D1578" s="375"/>
      <c r="E1578" s="375"/>
      <c r="F1578" s="375"/>
      <c r="G1578" s="375"/>
      <c r="H1578" s="375"/>
      <c r="I1578" s="375"/>
      <c r="J1578" s="375"/>
    </row>
    <row r="1579" spans="1:10" x14ac:dyDescent="0.4">
      <c r="A1579" s="375"/>
      <c r="B1579" s="375"/>
      <c r="C1579" s="375"/>
      <c r="D1579" s="375"/>
      <c r="E1579" s="375"/>
      <c r="F1579" s="375"/>
      <c r="G1579" s="375"/>
      <c r="H1579" s="375"/>
      <c r="I1579" s="375"/>
      <c r="J1579" s="375"/>
    </row>
    <row r="1580" spans="1:10" x14ac:dyDescent="0.4">
      <c r="A1580" s="375"/>
      <c r="B1580" s="375"/>
      <c r="C1580" s="375"/>
      <c r="D1580" s="375"/>
      <c r="E1580" s="375"/>
      <c r="F1580" s="375"/>
      <c r="G1580" s="375"/>
      <c r="H1580" s="375"/>
      <c r="I1580" s="375"/>
      <c r="J1580" s="375"/>
    </row>
    <row r="1581" spans="1:10" x14ac:dyDescent="0.4">
      <c r="A1581" s="375"/>
      <c r="B1581" s="375"/>
      <c r="C1581" s="375"/>
      <c r="D1581" s="375"/>
      <c r="E1581" s="375"/>
      <c r="F1581" s="375"/>
      <c r="G1581" s="375"/>
      <c r="H1581" s="375"/>
      <c r="I1581" s="375"/>
      <c r="J1581" s="375"/>
    </row>
    <row r="1582" spans="1:10" x14ac:dyDescent="0.4">
      <c r="A1582" s="375"/>
      <c r="B1582" s="375"/>
      <c r="C1582" s="375"/>
      <c r="D1582" s="375"/>
      <c r="E1582" s="375"/>
      <c r="F1582" s="375"/>
      <c r="G1582" s="375"/>
      <c r="H1582" s="375"/>
      <c r="I1582" s="375"/>
      <c r="J1582" s="375"/>
    </row>
    <row r="1583" spans="1:10" x14ac:dyDescent="0.4">
      <c r="A1583" s="375"/>
      <c r="B1583" s="375"/>
      <c r="C1583" s="375"/>
      <c r="D1583" s="375"/>
      <c r="E1583" s="375"/>
      <c r="F1583" s="375"/>
      <c r="G1583" s="375"/>
      <c r="H1583" s="375"/>
      <c r="I1583" s="375"/>
      <c r="J1583" s="375"/>
    </row>
    <row r="1584" spans="1:10" x14ac:dyDescent="0.4">
      <c r="A1584" s="375"/>
      <c r="B1584" s="375"/>
      <c r="C1584" s="375"/>
      <c r="D1584" s="375"/>
      <c r="E1584" s="375"/>
      <c r="F1584" s="375"/>
      <c r="G1584" s="375"/>
      <c r="H1584" s="375"/>
      <c r="I1584" s="375"/>
      <c r="J1584" s="375"/>
    </row>
    <row r="1585" spans="1:10" x14ac:dyDescent="0.4">
      <c r="A1585" s="375"/>
      <c r="B1585" s="375"/>
      <c r="C1585" s="375"/>
      <c r="D1585" s="375"/>
      <c r="E1585" s="375"/>
      <c r="F1585" s="375"/>
      <c r="G1585" s="375"/>
      <c r="H1585" s="375"/>
      <c r="I1585" s="375"/>
      <c r="J1585" s="375"/>
    </row>
    <row r="1586" spans="1:10" x14ac:dyDescent="0.4">
      <c r="A1586" s="375"/>
      <c r="B1586" s="375"/>
      <c r="C1586" s="375"/>
      <c r="D1586" s="375"/>
      <c r="E1586" s="375"/>
      <c r="F1586" s="375"/>
      <c r="G1586" s="375"/>
      <c r="H1586" s="375"/>
      <c r="I1586" s="375"/>
      <c r="J1586" s="375"/>
    </row>
    <row r="1587" spans="1:10" x14ac:dyDescent="0.4">
      <c r="A1587" s="375"/>
      <c r="B1587" s="375"/>
      <c r="C1587" s="375"/>
      <c r="D1587" s="375"/>
      <c r="E1587" s="375"/>
      <c r="F1587" s="375"/>
      <c r="G1587" s="375"/>
      <c r="H1587" s="375"/>
      <c r="I1587" s="375"/>
      <c r="J1587" s="375"/>
    </row>
    <row r="1588" spans="1:10" x14ac:dyDescent="0.4">
      <c r="A1588" s="375"/>
      <c r="B1588" s="375"/>
      <c r="C1588" s="375"/>
      <c r="D1588" s="375"/>
      <c r="E1588" s="375"/>
      <c r="F1588" s="375"/>
      <c r="G1588" s="375"/>
      <c r="H1588" s="375"/>
      <c r="I1588" s="375"/>
      <c r="J1588" s="375"/>
    </row>
    <row r="1589" spans="1:10" x14ac:dyDescent="0.4">
      <c r="A1589" s="375"/>
      <c r="B1589" s="375"/>
      <c r="C1589" s="375"/>
      <c r="D1589" s="375"/>
      <c r="E1589" s="375"/>
      <c r="F1589" s="375"/>
      <c r="G1589" s="375"/>
      <c r="H1589" s="375"/>
      <c r="I1589" s="375"/>
      <c r="J1589" s="375"/>
    </row>
    <row r="1590" spans="1:10" x14ac:dyDescent="0.4">
      <c r="A1590" s="375"/>
      <c r="B1590" s="375"/>
      <c r="C1590" s="375"/>
      <c r="D1590" s="375"/>
      <c r="E1590" s="375"/>
      <c r="F1590" s="375"/>
      <c r="G1590" s="375"/>
      <c r="H1590" s="375"/>
      <c r="I1590" s="375"/>
      <c r="J1590" s="375"/>
    </row>
    <row r="1591" spans="1:10" x14ac:dyDescent="0.4">
      <c r="A1591" s="375"/>
      <c r="B1591" s="375"/>
      <c r="C1591" s="375"/>
      <c r="D1591" s="375"/>
      <c r="E1591" s="375"/>
      <c r="F1591" s="375"/>
      <c r="G1591" s="375"/>
      <c r="H1591" s="375"/>
      <c r="I1591" s="375"/>
      <c r="J1591" s="375"/>
    </row>
    <row r="1592" spans="1:10" x14ac:dyDescent="0.4">
      <c r="A1592" s="375"/>
      <c r="B1592" s="375"/>
      <c r="C1592" s="375"/>
      <c r="D1592" s="375"/>
      <c r="E1592" s="375"/>
      <c r="F1592" s="375"/>
      <c r="G1592" s="375"/>
      <c r="H1592" s="375"/>
      <c r="I1592" s="375"/>
      <c r="J1592" s="375"/>
    </row>
    <row r="1593" spans="1:10" x14ac:dyDescent="0.4">
      <c r="A1593" s="375"/>
      <c r="B1593" s="375"/>
      <c r="C1593" s="375"/>
      <c r="D1593" s="375"/>
      <c r="E1593" s="375"/>
      <c r="F1593" s="375"/>
      <c r="G1593" s="375"/>
      <c r="H1593" s="375"/>
      <c r="I1593" s="375"/>
      <c r="J1593" s="375"/>
    </row>
    <row r="1594" spans="1:10" x14ac:dyDescent="0.4">
      <c r="A1594" s="375"/>
      <c r="B1594" s="375"/>
      <c r="C1594" s="375"/>
      <c r="D1594" s="375"/>
      <c r="E1594" s="375"/>
      <c r="F1594" s="375"/>
      <c r="G1594" s="375"/>
      <c r="H1594" s="375"/>
      <c r="I1594" s="375"/>
      <c r="J1594" s="375"/>
    </row>
    <row r="1595" spans="1:10" x14ac:dyDescent="0.4">
      <c r="A1595" s="375"/>
      <c r="B1595" s="375"/>
      <c r="C1595" s="375"/>
      <c r="D1595" s="375"/>
      <c r="E1595" s="375"/>
      <c r="F1595" s="375"/>
      <c r="G1595" s="375"/>
      <c r="H1595" s="375"/>
      <c r="I1595" s="375"/>
      <c r="J1595" s="375"/>
    </row>
    <row r="1596" spans="1:10" x14ac:dyDescent="0.4">
      <c r="A1596" s="375"/>
      <c r="B1596" s="375"/>
      <c r="C1596" s="375"/>
      <c r="D1596" s="375"/>
      <c r="E1596" s="375"/>
      <c r="F1596" s="375"/>
      <c r="G1596" s="375"/>
      <c r="H1596" s="375"/>
      <c r="I1596" s="375"/>
      <c r="J1596" s="375"/>
    </row>
    <row r="1597" spans="1:10" x14ac:dyDescent="0.4">
      <c r="A1597" s="375"/>
      <c r="B1597" s="375"/>
      <c r="C1597" s="375"/>
      <c r="D1597" s="375"/>
      <c r="E1597" s="375"/>
      <c r="F1597" s="375"/>
      <c r="G1597" s="375"/>
      <c r="H1597" s="375"/>
      <c r="I1597" s="375"/>
      <c r="J1597" s="375"/>
    </row>
    <row r="1598" spans="1:10" x14ac:dyDescent="0.4">
      <c r="A1598" s="375"/>
      <c r="B1598" s="375"/>
      <c r="C1598" s="375"/>
      <c r="D1598" s="375"/>
      <c r="E1598" s="375"/>
      <c r="F1598" s="375"/>
      <c r="G1598" s="375"/>
      <c r="H1598" s="375"/>
      <c r="I1598" s="375"/>
      <c r="J1598" s="375"/>
    </row>
    <row r="1599" spans="1:10" x14ac:dyDescent="0.4">
      <c r="A1599" s="375"/>
      <c r="B1599" s="375"/>
      <c r="C1599" s="375"/>
      <c r="D1599" s="375"/>
      <c r="E1599" s="375"/>
      <c r="F1599" s="375"/>
      <c r="G1599" s="375"/>
      <c r="H1599" s="375"/>
      <c r="I1599" s="375"/>
      <c r="J1599" s="375"/>
    </row>
    <row r="1600" spans="1:10" x14ac:dyDescent="0.4">
      <c r="A1600" s="375"/>
      <c r="B1600" s="375"/>
      <c r="C1600" s="375"/>
      <c r="D1600" s="375"/>
      <c r="E1600" s="375"/>
      <c r="F1600" s="375"/>
      <c r="G1600" s="375"/>
      <c r="H1600" s="375"/>
      <c r="I1600" s="375"/>
      <c r="J1600" s="375"/>
    </row>
    <row r="1601" spans="1:10" x14ac:dyDescent="0.4">
      <c r="A1601" s="375"/>
      <c r="B1601" s="375"/>
      <c r="C1601" s="375"/>
      <c r="D1601" s="375"/>
      <c r="E1601" s="375"/>
      <c r="F1601" s="375"/>
      <c r="G1601" s="375"/>
      <c r="H1601" s="375"/>
      <c r="I1601" s="375"/>
      <c r="J1601" s="375"/>
    </row>
    <row r="1602" spans="1:10" x14ac:dyDescent="0.4">
      <c r="A1602" s="375"/>
      <c r="B1602" s="375"/>
      <c r="C1602" s="375"/>
      <c r="D1602" s="375"/>
      <c r="E1602" s="375"/>
      <c r="F1602" s="375"/>
      <c r="G1602" s="375"/>
      <c r="H1602" s="375"/>
      <c r="I1602" s="375"/>
      <c r="J1602" s="375"/>
    </row>
    <row r="1603" spans="1:10" x14ac:dyDescent="0.4">
      <c r="A1603" s="375"/>
      <c r="B1603" s="375"/>
      <c r="C1603" s="375"/>
      <c r="D1603" s="375"/>
      <c r="E1603" s="375"/>
      <c r="F1603" s="375"/>
      <c r="G1603" s="375"/>
      <c r="H1603" s="375"/>
      <c r="I1603" s="375"/>
      <c r="J1603" s="375"/>
    </row>
    <row r="1604" spans="1:10" x14ac:dyDescent="0.4">
      <c r="A1604" s="375"/>
      <c r="B1604" s="375"/>
      <c r="C1604" s="375"/>
      <c r="D1604" s="375"/>
      <c r="E1604" s="375"/>
      <c r="F1604" s="375"/>
      <c r="G1604" s="375"/>
      <c r="H1604" s="375"/>
      <c r="I1604" s="375"/>
      <c r="J1604" s="375"/>
    </row>
    <row r="1605" spans="1:10" x14ac:dyDescent="0.4">
      <c r="A1605" s="375"/>
      <c r="B1605" s="375"/>
      <c r="C1605" s="375"/>
      <c r="D1605" s="375"/>
      <c r="E1605" s="375"/>
      <c r="F1605" s="375"/>
      <c r="G1605" s="375"/>
      <c r="H1605" s="375"/>
      <c r="I1605" s="375"/>
      <c r="J1605" s="375"/>
    </row>
    <row r="1606" spans="1:10" x14ac:dyDescent="0.4">
      <c r="A1606" s="375"/>
      <c r="B1606" s="375"/>
      <c r="C1606" s="375"/>
      <c r="D1606" s="375"/>
      <c r="E1606" s="375"/>
      <c r="F1606" s="375"/>
      <c r="G1606" s="375"/>
      <c r="H1606" s="375"/>
      <c r="I1606" s="375"/>
      <c r="J1606" s="375"/>
    </row>
    <row r="1607" spans="1:10" x14ac:dyDescent="0.4">
      <c r="A1607" s="375"/>
      <c r="B1607" s="375"/>
      <c r="C1607" s="375"/>
      <c r="D1607" s="375"/>
      <c r="E1607" s="375"/>
      <c r="F1607" s="375"/>
      <c r="G1607" s="375"/>
      <c r="H1607" s="375"/>
      <c r="I1607" s="375"/>
      <c r="J1607" s="375"/>
    </row>
    <row r="1608" spans="1:10" x14ac:dyDescent="0.4">
      <c r="A1608" s="375"/>
      <c r="B1608" s="375"/>
      <c r="C1608" s="375"/>
      <c r="D1608" s="375"/>
      <c r="E1608" s="375"/>
      <c r="F1608" s="375"/>
      <c r="G1608" s="375"/>
      <c r="H1608" s="375"/>
      <c r="I1608" s="375"/>
      <c r="J1608" s="375"/>
    </row>
    <row r="1609" spans="1:10" x14ac:dyDescent="0.4">
      <c r="A1609" s="375"/>
      <c r="B1609" s="375"/>
      <c r="C1609" s="375"/>
      <c r="D1609" s="375"/>
      <c r="E1609" s="375"/>
      <c r="F1609" s="375"/>
      <c r="G1609" s="375"/>
      <c r="H1609" s="375"/>
      <c r="I1609" s="375"/>
      <c r="J1609" s="375"/>
    </row>
    <row r="1610" spans="1:10" x14ac:dyDescent="0.4">
      <c r="A1610" s="375"/>
      <c r="B1610" s="375"/>
      <c r="C1610" s="375"/>
      <c r="D1610" s="375"/>
      <c r="E1610" s="375"/>
      <c r="F1610" s="375"/>
      <c r="G1610" s="375"/>
      <c r="H1610" s="375"/>
      <c r="I1610" s="375"/>
      <c r="J1610" s="375"/>
    </row>
    <row r="1611" spans="1:10" x14ac:dyDescent="0.4">
      <c r="A1611" s="375"/>
      <c r="B1611" s="375"/>
      <c r="C1611" s="375"/>
      <c r="D1611" s="375"/>
      <c r="E1611" s="375"/>
      <c r="F1611" s="375"/>
      <c r="G1611" s="375"/>
      <c r="H1611" s="375"/>
      <c r="I1611" s="375"/>
      <c r="J1611" s="375"/>
    </row>
    <row r="1612" spans="1:10" x14ac:dyDescent="0.4">
      <c r="A1612" s="375"/>
      <c r="B1612" s="375"/>
      <c r="C1612" s="375"/>
      <c r="D1612" s="375"/>
      <c r="E1612" s="375"/>
      <c r="F1612" s="375"/>
      <c r="G1612" s="375"/>
      <c r="H1612" s="375"/>
      <c r="I1612" s="375"/>
      <c r="J1612" s="375"/>
    </row>
    <row r="1613" spans="1:10" x14ac:dyDescent="0.4">
      <c r="A1613" s="375"/>
      <c r="B1613" s="375"/>
      <c r="C1613" s="375"/>
      <c r="D1613" s="375"/>
      <c r="E1613" s="375"/>
      <c r="F1613" s="375"/>
      <c r="G1613" s="375"/>
      <c r="H1613" s="375"/>
      <c r="I1613" s="375"/>
      <c r="J1613" s="375"/>
    </row>
    <row r="1614" spans="1:10" x14ac:dyDescent="0.4">
      <c r="A1614" s="375"/>
      <c r="B1614" s="375"/>
      <c r="C1614" s="375"/>
      <c r="D1614" s="375"/>
      <c r="E1614" s="375"/>
      <c r="F1614" s="375"/>
      <c r="G1614" s="375"/>
      <c r="H1614" s="375"/>
      <c r="I1614" s="375"/>
      <c r="J1614" s="375"/>
    </row>
    <row r="1615" spans="1:10" x14ac:dyDescent="0.4">
      <c r="A1615" s="375"/>
      <c r="B1615" s="375"/>
      <c r="C1615" s="375"/>
      <c r="D1615" s="375"/>
      <c r="E1615" s="375"/>
      <c r="F1615" s="375"/>
      <c r="G1615" s="375"/>
      <c r="H1615" s="375"/>
      <c r="I1615" s="375"/>
      <c r="J1615" s="375"/>
    </row>
    <row r="1616" spans="1:10" x14ac:dyDescent="0.4">
      <c r="A1616" s="375"/>
      <c r="B1616" s="375"/>
      <c r="C1616" s="375"/>
      <c r="D1616" s="375"/>
      <c r="E1616" s="375"/>
      <c r="F1616" s="375"/>
      <c r="G1616" s="375"/>
      <c r="H1616" s="375"/>
      <c r="I1616" s="375"/>
      <c r="J1616" s="375"/>
    </row>
    <row r="1617" spans="1:10" x14ac:dyDescent="0.4">
      <c r="A1617" s="375"/>
      <c r="B1617" s="375"/>
      <c r="C1617" s="375"/>
      <c r="D1617" s="375"/>
      <c r="E1617" s="375"/>
      <c r="F1617" s="375"/>
      <c r="G1617" s="375"/>
      <c r="H1617" s="375"/>
      <c r="I1617" s="375"/>
      <c r="J1617" s="375"/>
    </row>
    <row r="1618" spans="1:10" x14ac:dyDescent="0.4">
      <c r="A1618" s="375"/>
      <c r="B1618" s="375"/>
      <c r="C1618" s="375"/>
      <c r="D1618" s="375"/>
      <c r="E1618" s="375"/>
      <c r="F1618" s="375"/>
      <c r="G1618" s="375"/>
      <c r="H1618" s="375"/>
      <c r="I1618" s="375"/>
      <c r="J1618" s="375"/>
    </row>
    <row r="1619" spans="1:10" x14ac:dyDescent="0.4">
      <c r="A1619" s="375"/>
      <c r="B1619" s="375"/>
      <c r="C1619" s="375"/>
      <c r="D1619" s="375"/>
      <c r="E1619" s="375"/>
      <c r="F1619" s="375"/>
      <c r="G1619" s="375"/>
      <c r="H1619" s="375"/>
      <c r="I1619" s="375"/>
      <c r="J1619" s="375"/>
    </row>
    <row r="1620" spans="1:10" x14ac:dyDescent="0.4">
      <c r="A1620" s="375"/>
      <c r="B1620" s="375"/>
      <c r="C1620" s="375"/>
      <c r="D1620" s="375"/>
      <c r="E1620" s="375"/>
      <c r="F1620" s="375"/>
      <c r="G1620" s="375"/>
      <c r="H1620" s="375"/>
      <c r="I1620" s="375"/>
      <c r="J1620" s="375"/>
    </row>
    <row r="1621" spans="1:10" x14ac:dyDescent="0.4">
      <c r="A1621" s="375"/>
      <c r="B1621" s="375"/>
      <c r="C1621" s="375"/>
      <c r="D1621" s="375"/>
      <c r="E1621" s="375"/>
      <c r="F1621" s="375"/>
      <c r="G1621" s="375"/>
      <c r="H1621" s="375"/>
      <c r="I1621" s="375"/>
      <c r="J1621" s="375"/>
    </row>
    <row r="1622" spans="1:10" x14ac:dyDescent="0.4">
      <c r="A1622" s="375"/>
      <c r="B1622" s="375"/>
      <c r="C1622" s="375"/>
      <c r="D1622" s="375"/>
      <c r="E1622" s="375"/>
      <c r="F1622" s="375"/>
      <c r="G1622" s="375"/>
      <c r="H1622" s="375"/>
      <c r="I1622" s="375"/>
      <c r="J1622" s="375"/>
    </row>
    <row r="1623" spans="1:10" x14ac:dyDescent="0.4">
      <c r="A1623" s="375"/>
      <c r="B1623" s="375"/>
      <c r="C1623" s="375"/>
      <c r="D1623" s="375"/>
      <c r="E1623" s="375"/>
      <c r="F1623" s="375"/>
      <c r="G1623" s="375"/>
      <c r="H1623" s="375"/>
      <c r="I1623" s="375"/>
      <c r="J1623" s="375"/>
    </row>
    <row r="1624" spans="1:10" x14ac:dyDescent="0.4">
      <c r="A1624" s="375"/>
      <c r="B1624" s="375"/>
      <c r="C1624" s="375"/>
      <c r="D1624" s="375"/>
      <c r="E1624" s="375"/>
      <c r="F1624" s="375"/>
      <c r="G1624" s="375"/>
      <c r="H1624" s="375"/>
      <c r="I1624" s="375"/>
      <c r="J1624" s="375"/>
    </row>
    <row r="1625" spans="1:10" x14ac:dyDescent="0.4">
      <c r="A1625" s="375"/>
      <c r="B1625" s="375"/>
      <c r="C1625" s="375"/>
      <c r="D1625" s="375"/>
      <c r="E1625" s="375"/>
      <c r="F1625" s="375"/>
      <c r="G1625" s="375"/>
      <c r="H1625" s="375"/>
      <c r="I1625" s="375"/>
      <c r="J1625" s="375"/>
    </row>
    <row r="1626" spans="1:10" x14ac:dyDescent="0.4">
      <c r="A1626" s="375"/>
      <c r="B1626" s="375"/>
      <c r="C1626" s="375"/>
      <c r="D1626" s="375"/>
      <c r="E1626" s="375"/>
      <c r="F1626" s="375"/>
      <c r="G1626" s="375"/>
      <c r="H1626" s="375"/>
      <c r="I1626" s="375"/>
      <c r="J1626" s="375"/>
    </row>
    <row r="1627" spans="1:10" x14ac:dyDescent="0.4">
      <c r="A1627" s="375"/>
      <c r="B1627" s="375"/>
      <c r="C1627" s="375"/>
      <c r="D1627" s="375"/>
      <c r="E1627" s="375"/>
      <c r="F1627" s="375"/>
      <c r="G1627" s="375"/>
      <c r="H1627" s="375"/>
      <c r="I1627" s="375"/>
      <c r="J1627" s="375"/>
    </row>
    <row r="1628" spans="1:10" x14ac:dyDescent="0.4">
      <c r="A1628" s="375"/>
      <c r="B1628" s="375"/>
      <c r="C1628" s="375"/>
      <c r="D1628" s="375"/>
      <c r="E1628" s="375"/>
      <c r="F1628" s="375"/>
      <c r="G1628" s="375"/>
      <c r="H1628" s="375"/>
      <c r="I1628" s="375"/>
      <c r="J1628" s="375"/>
    </row>
    <row r="1629" spans="1:10" x14ac:dyDescent="0.4">
      <c r="A1629" s="375"/>
      <c r="B1629" s="375"/>
      <c r="C1629" s="375"/>
      <c r="D1629" s="375"/>
      <c r="E1629" s="375"/>
      <c r="F1629" s="375"/>
      <c r="G1629" s="375"/>
      <c r="H1629" s="375"/>
      <c r="I1629" s="375"/>
      <c r="J1629" s="375"/>
    </row>
    <row r="1630" spans="1:10" x14ac:dyDescent="0.4">
      <c r="A1630" s="375"/>
      <c r="B1630" s="375"/>
      <c r="C1630" s="375"/>
      <c r="D1630" s="375"/>
      <c r="E1630" s="375"/>
      <c r="F1630" s="375"/>
      <c r="G1630" s="375"/>
      <c r="H1630" s="375"/>
      <c r="I1630" s="375"/>
      <c r="J1630" s="375"/>
    </row>
    <row r="1631" spans="1:10" x14ac:dyDescent="0.4">
      <c r="A1631" s="375"/>
      <c r="B1631" s="375"/>
      <c r="C1631" s="375"/>
      <c r="D1631" s="375"/>
      <c r="E1631" s="375"/>
      <c r="F1631" s="375"/>
      <c r="G1631" s="375"/>
      <c r="H1631" s="375"/>
      <c r="I1631" s="375"/>
      <c r="J1631" s="375"/>
    </row>
    <row r="1632" spans="1:10" x14ac:dyDescent="0.4">
      <c r="A1632" s="375"/>
      <c r="B1632" s="375"/>
      <c r="C1632" s="375"/>
      <c r="D1632" s="375"/>
      <c r="E1632" s="375"/>
      <c r="F1632" s="375"/>
      <c r="G1632" s="375"/>
      <c r="H1632" s="375"/>
      <c r="I1632" s="375"/>
      <c r="J1632" s="375"/>
    </row>
    <row r="1633" spans="1:10" x14ac:dyDescent="0.4">
      <c r="A1633" s="375"/>
      <c r="B1633" s="375"/>
      <c r="C1633" s="375"/>
      <c r="D1633" s="375"/>
      <c r="E1633" s="375"/>
      <c r="F1633" s="375"/>
      <c r="G1633" s="375"/>
      <c r="H1633" s="375"/>
      <c r="I1633" s="375"/>
      <c r="J1633" s="375"/>
    </row>
    <row r="1634" spans="1:10" x14ac:dyDescent="0.4">
      <c r="A1634" s="375"/>
      <c r="B1634" s="375"/>
      <c r="C1634" s="375"/>
      <c r="D1634" s="375"/>
      <c r="E1634" s="375"/>
      <c r="F1634" s="375"/>
      <c r="G1634" s="375"/>
      <c r="H1634" s="375"/>
      <c r="I1634" s="375"/>
      <c r="J1634" s="375"/>
    </row>
    <row r="1635" spans="1:10" x14ac:dyDescent="0.4">
      <c r="A1635" s="375"/>
      <c r="B1635" s="375"/>
      <c r="C1635" s="375"/>
      <c r="D1635" s="375"/>
      <c r="E1635" s="375"/>
      <c r="F1635" s="375"/>
      <c r="G1635" s="375"/>
      <c r="H1635" s="375"/>
      <c r="I1635" s="375"/>
      <c r="J1635" s="375"/>
    </row>
    <row r="1636" spans="1:10" x14ac:dyDescent="0.4">
      <c r="A1636" s="375"/>
      <c r="B1636" s="375"/>
      <c r="C1636" s="375"/>
      <c r="D1636" s="375"/>
      <c r="E1636" s="375"/>
      <c r="F1636" s="375"/>
      <c r="G1636" s="375"/>
      <c r="H1636" s="375"/>
      <c r="I1636" s="375"/>
      <c r="J1636" s="375"/>
    </row>
    <row r="1637" spans="1:10" x14ac:dyDescent="0.4">
      <c r="A1637" s="375"/>
      <c r="B1637" s="375"/>
      <c r="C1637" s="375"/>
      <c r="D1637" s="375"/>
      <c r="E1637" s="375"/>
      <c r="F1637" s="375"/>
      <c r="G1637" s="375"/>
      <c r="H1637" s="375"/>
      <c r="I1637" s="375"/>
      <c r="J1637" s="375"/>
    </row>
    <row r="1638" spans="1:10" x14ac:dyDescent="0.4">
      <c r="A1638" s="375"/>
      <c r="B1638" s="375"/>
      <c r="C1638" s="375"/>
      <c r="D1638" s="375"/>
      <c r="E1638" s="375"/>
      <c r="F1638" s="375"/>
      <c r="G1638" s="375"/>
      <c r="H1638" s="375"/>
      <c r="I1638" s="375"/>
      <c r="J1638" s="375"/>
    </row>
    <row r="1639" spans="1:10" x14ac:dyDescent="0.4">
      <c r="A1639" s="375"/>
      <c r="B1639" s="375"/>
      <c r="C1639" s="375"/>
      <c r="D1639" s="375"/>
      <c r="E1639" s="375"/>
      <c r="F1639" s="375"/>
      <c r="G1639" s="375"/>
      <c r="H1639" s="375"/>
      <c r="I1639" s="375"/>
      <c r="J1639" s="375"/>
    </row>
    <row r="1640" spans="1:10" x14ac:dyDescent="0.4">
      <c r="A1640" s="375"/>
      <c r="B1640" s="375"/>
      <c r="C1640" s="375"/>
      <c r="D1640" s="375"/>
      <c r="E1640" s="375"/>
      <c r="F1640" s="375"/>
      <c r="G1640" s="375"/>
      <c r="H1640" s="375"/>
      <c r="I1640" s="375"/>
      <c r="J1640" s="375"/>
    </row>
    <row r="1641" spans="1:10" x14ac:dyDescent="0.4">
      <c r="A1641" s="375"/>
      <c r="B1641" s="375"/>
      <c r="C1641" s="375"/>
      <c r="D1641" s="375"/>
      <c r="E1641" s="375"/>
      <c r="F1641" s="375"/>
      <c r="G1641" s="375"/>
      <c r="H1641" s="375"/>
      <c r="I1641" s="375"/>
      <c r="J1641" s="375"/>
    </row>
    <row r="1642" spans="1:10" x14ac:dyDescent="0.4">
      <c r="A1642" s="375"/>
      <c r="B1642" s="375"/>
      <c r="C1642" s="375"/>
      <c r="D1642" s="375"/>
      <c r="E1642" s="375"/>
      <c r="F1642" s="375"/>
      <c r="G1642" s="375"/>
      <c r="H1642" s="375"/>
      <c r="I1642" s="375"/>
      <c r="J1642" s="375"/>
    </row>
    <row r="1643" spans="1:10" x14ac:dyDescent="0.4">
      <c r="A1643" s="375"/>
      <c r="B1643" s="375"/>
      <c r="C1643" s="375"/>
      <c r="D1643" s="375"/>
      <c r="E1643" s="375"/>
      <c r="F1643" s="375"/>
      <c r="G1643" s="375"/>
      <c r="H1643" s="375"/>
      <c r="I1643" s="375"/>
      <c r="J1643" s="375"/>
    </row>
    <row r="1644" spans="1:10" x14ac:dyDescent="0.4">
      <c r="A1644" s="375"/>
      <c r="B1644" s="375"/>
      <c r="C1644" s="375"/>
      <c r="D1644" s="375"/>
      <c r="E1644" s="375"/>
      <c r="F1644" s="375"/>
      <c r="G1644" s="375"/>
      <c r="H1644" s="375"/>
      <c r="I1644" s="375"/>
      <c r="J1644" s="375"/>
    </row>
    <row r="1645" spans="1:10" x14ac:dyDescent="0.4">
      <c r="A1645" s="375"/>
      <c r="B1645" s="375"/>
      <c r="C1645" s="375"/>
      <c r="D1645" s="375"/>
      <c r="E1645" s="375"/>
      <c r="F1645" s="375"/>
      <c r="G1645" s="375"/>
      <c r="H1645" s="375"/>
      <c r="I1645" s="375"/>
      <c r="J1645" s="375"/>
    </row>
    <row r="1646" spans="1:10" x14ac:dyDescent="0.4">
      <c r="A1646" s="375"/>
      <c r="B1646" s="375"/>
      <c r="C1646" s="375"/>
      <c r="D1646" s="375"/>
      <c r="E1646" s="375"/>
      <c r="F1646" s="375"/>
      <c r="G1646" s="375"/>
      <c r="H1646" s="375"/>
      <c r="I1646" s="375"/>
      <c r="J1646" s="375"/>
    </row>
    <row r="1647" spans="1:10" x14ac:dyDescent="0.4">
      <c r="A1647" s="375"/>
      <c r="B1647" s="375"/>
      <c r="C1647" s="375"/>
      <c r="D1647" s="375"/>
      <c r="E1647" s="375"/>
      <c r="F1647" s="375"/>
      <c r="G1647" s="375"/>
      <c r="H1647" s="375"/>
      <c r="I1647" s="375"/>
      <c r="J1647" s="375"/>
    </row>
    <row r="1648" spans="1:10" x14ac:dyDescent="0.4">
      <c r="A1648" s="410"/>
      <c r="B1648" s="381"/>
      <c r="C1648" s="381"/>
      <c r="D1648" s="381"/>
      <c r="E1648" s="381"/>
      <c r="F1648" s="381"/>
      <c r="G1648" s="381"/>
      <c r="H1648" s="381"/>
      <c r="I1648" s="381"/>
      <c r="J1648" s="381"/>
    </row>
    <row r="1649" spans="1:10" x14ac:dyDescent="0.4">
      <c r="A1649" s="428"/>
      <c r="B1649" s="375"/>
      <c r="C1649" s="375"/>
      <c r="D1649" s="375"/>
      <c r="E1649" s="375"/>
      <c r="F1649" s="375"/>
      <c r="G1649" s="375"/>
      <c r="H1649" s="375"/>
      <c r="I1649" s="375"/>
      <c r="J1649" s="375"/>
    </row>
    <row r="1650" spans="1:10" x14ac:dyDescent="0.4">
      <c r="A1650" s="428"/>
      <c r="B1650" s="375"/>
      <c r="C1650" s="375"/>
      <c r="D1650" s="375"/>
      <c r="E1650" s="375"/>
      <c r="F1650" s="375"/>
      <c r="G1650" s="375"/>
      <c r="H1650" s="375"/>
      <c r="I1650" s="375"/>
      <c r="J1650" s="375"/>
    </row>
    <row r="1651" spans="1:10" x14ac:dyDescent="0.4">
      <c r="A1651" s="428"/>
      <c r="B1651" s="375"/>
      <c r="C1651" s="375"/>
      <c r="D1651" s="375"/>
      <c r="E1651" s="375"/>
      <c r="F1651" s="375"/>
      <c r="G1651" s="375"/>
      <c r="H1651" s="375"/>
      <c r="I1651" s="375"/>
      <c r="J1651" s="375"/>
    </row>
    <row r="1652" spans="1:10" x14ac:dyDescent="0.4">
      <c r="A1652" s="428"/>
      <c r="B1652" s="375"/>
      <c r="C1652" s="375"/>
      <c r="D1652" s="375"/>
      <c r="E1652" s="375"/>
      <c r="F1652" s="375"/>
      <c r="G1652" s="375"/>
      <c r="H1652" s="375"/>
      <c r="I1652" s="375"/>
      <c r="J1652" s="375"/>
    </row>
    <row r="1653" spans="1:10" x14ac:dyDescent="0.4">
      <c r="A1653" s="428"/>
      <c r="B1653" s="375"/>
      <c r="C1653" s="375"/>
      <c r="D1653" s="375"/>
      <c r="E1653" s="375"/>
      <c r="F1653" s="375"/>
      <c r="G1653" s="375"/>
      <c r="H1653" s="375"/>
      <c r="I1653" s="375"/>
      <c r="J1653" s="375"/>
    </row>
    <row r="1654" spans="1:10" x14ac:dyDescent="0.4">
      <c r="A1654" s="428"/>
      <c r="B1654" s="375"/>
      <c r="C1654" s="375"/>
      <c r="D1654" s="375"/>
      <c r="E1654" s="375"/>
      <c r="F1654" s="375"/>
      <c r="G1654" s="375"/>
      <c r="H1654" s="375"/>
      <c r="I1654" s="375"/>
      <c r="J1654" s="375"/>
    </row>
    <row r="1655" spans="1:10" x14ac:dyDescent="0.4">
      <c r="A1655" s="428"/>
      <c r="B1655" s="375"/>
      <c r="C1655" s="375"/>
      <c r="D1655" s="375"/>
      <c r="E1655" s="375"/>
      <c r="F1655" s="375"/>
      <c r="G1655" s="375"/>
      <c r="H1655" s="375"/>
      <c r="I1655" s="375"/>
      <c r="J1655" s="375"/>
    </row>
    <row r="1656" spans="1:10" x14ac:dyDescent="0.4">
      <c r="A1656" s="428"/>
      <c r="B1656" s="375"/>
      <c r="C1656" s="375"/>
      <c r="D1656" s="375"/>
      <c r="E1656" s="375"/>
      <c r="F1656" s="375"/>
      <c r="G1656" s="375"/>
      <c r="H1656" s="375"/>
      <c r="I1656" s="375"/>
      <c r="J1656" s="375"/>
    </row>
    <row r="1657" spans="1:10" x14ac:dyDescent="0.4">
      <c r="A1657" s="428"/>
      <c r="B1657" s="375"/>
      <c r="C1657" s="375"/>
      <c r="D1657" s="375"/>
      <c r="E1657" s="375"/>
      <c r="F1657" s="375"/>
      <c r="G1657" s="375"/>
      <c r="H1657" s="375"/>
      <c r="I1657" s="375"/>
      <c r="J1657" s="375"/>
    </row>
    <row r="1658" spans="1:10" x14ac:dyDescent="0.4">
      <c r="A1658" s="428"/>
      <c r="B1658" s="375"/>
      <c r="C1658" s="375"/>
      <c r="D1658" s="375"/>
      <c r="E1658" s="375"/>
      <c r="F1658" s="375"/>
      <c r="G1658" s="375"/>
      <c r="H1658" s="375"/>
      <c r="I1658" s="375"/>
      <c r="J1658" s="375"/>
    </row>
    <row r="1659" spans="1:10" x14ac:dyDescent="0.4">
      <c r="A1659" s="428"/>
      <c r="B1659" s="375"/>
      <c r="C1659" s="375"/>
      <c r="D1659" s="375"/>
      <c r="E1659" s="375"/>
      <c r="F1659" s="375"/>
      <c r="G1659" s="375"/>
      <c r="H1659" s="375"/>
      <c r="I1659" s="375"/>
      <c r="J1659" s="375"/>
    </row>
    <row r="1660" spans="1:10" x14ac:dyDescent="0.4">
      <c r="A1660" s="430"/>
      <c r="B1660" s="832"/>
      <c r="C1660" s="832"/>
      <c r="D1660" s="832"/>
      <c r="E1660" s="832"/>
      <c r="F1660" s="832"/>
      <c r="G1660" s="832"/>
      <c r="H1660" s="832"/>
      <c r="I1660" s="832"/>
      <c r="J1660" s="832"/>
    </row>
    <row r="1661" spans="1:10" x14ac:dyDescent="0.4">
      <c r="A1661" s="375"/>
      <c r="B1661" s="375"/>
      <c r="C1661" s="375"/>
      <c r="D1661" s="375"/>
      <c r="E1661" s="375"/>
      <c r="F1661" s="375"/>
      <c r="G1661" s="375"/>
      <c r="H1661" s="375"/>
      <c r="I1661" s="375"/>
      <c r="J1661" s="375"/>
    </row>
    <row r="1662" spans="1:10" x14ac:dyDescent="0.4">
      <c r="A1662" s="375"/>
      <c r="B1662" s="375"/>
      <c r="C1662" s="375"/>
      <c r="D1662" s="375"/>
      <c r="E1662" s="375"/>
      <c r="F1662" s="375"/>
      <c r="G1662" s="375"/>
      <c r="H1662" s="375"/>
      <c r="I1662" s="375"/>
      <c r="J1662" s="375"/>
    </row>
    <row r="1663" spans="1:10" x14ac:dyDescent="0.4">
      <c r="A1663" s="375"/>
      <c r="B1663" s="375"/>
      <c r="C1663" s="375"/>
      <c r="D1663" s="375"/>
      <c r="E1663" s="375"/>
      <c r="F1663" s="375"/>
      <c r="G1663" s="375"/>
      <c r="H1663" s="375"/>
      <c r="I1663" s="375"/>
      <c r="J1663" s="375"/>
    </row>
    <row r="1664" spans="1:10" x14ac:dyDescent="0.4">
      <c r="A1664" s="375"/>
      <c r="B1664" s="375"/>
      <c r="C1664" s="375"/>
      <c r="D1664" s="375"/>
      <c r="E1664" s="375"/>
      <c r="F1664" s="375"/>
      <c r="G1664" s="375"/>
      <c r="H1664" s="375"/>
      <c r="I1664" s="375"/>
      <c r="J1664" s="375"/>
    </row>
    <row r="1665" spans="1:10" x14ac:dyDescent="0.4">
      <c r="A1665" s="375"/>
      <c r="B1665" s="375"/>
      <c r="C1665" s="375"/>
      <c r="D1665" s="375"/>
      <c r="E1665" s="375"/>
      <c r="F1665" s="375"/>
      <c r="G1665" s="375"/>
      <c r="H1665" s="375"/>
      <c r="I1665" s="375"/>
      <c r="J1665" s="375"/>
    </row>
    <row r="1666" spans="1:10" x14ac:dyDescent="0.4">
      <c r="A1666" s="375"/>
      <c r="B1666" s="375"/>
      <c r="C1666" s="375"/>
      <c r="D1666" s="375"/>
      <c r="E1666" s="375"/>
      <c r="F1666" s="375"/>
      <c r="G1666" s="375"/>
      <c r="H1666" s="375"/>
      <c r="I1666" s="375"/>
      <c r="J1666" s="375"/>
    </row>
    <row r="1667" spans="1:10" x14ac:dyDescent="0.4">
      <c r="A1667" s="375"/>
      <c r="B1667" s="375"/>
      <c r="C1667" s="375"/>
      <c r="D1667" s="375"/>
      <c r="E1667" s="375"/>
      <c r="F1667" s="375"/>
      <c r="G1667" s="375"/>
      <c r="H1667" s="375"/>
      <c r="I1667" s="375"/>
      <c r="J1667" s="375"/>
    </row>
    <row r="1668" spans="1:10" x14ac:dyDescent="0.4">
      <c r="A1668" s="375"/>
      <c r="B1668" s="375"/>
      <c r="C1668" s="375"/>
      <c r="D1668" s="375"/>
      <c r="E1668" s="375"/>
      <c r="F1668" s="375"/>
      <c r="G1668" s="375"/>
      <c r="H1668" s="375"/>
      <c r="I1668" s="375"/>
      <c r="J1668" s="375"/>
    </row>
    <row r="1669" spans="1:10" x14ac:dyDescent="0.4">
      <c r="A1669" s="375"/>
      <c r="B1669" s="375"/>
      <c r="C1669" s="375"/>
      <c r="D1669" s="375"/>
      <c r="E1669" s="375"/>
      <c r="F1669" s="375"/>
      <c r="G1669" s="375"/>
      <c r="H1669" s="375"/>
      <c r="I1669" s="375"/>
      <c r="J1669" s="375"/>
    </row>
    <row r="1670" spans="1:10" x14ac:dyDescent="0.4">
      <c r="A1670" s="375"/>
      <c r="B1670" s="375"/>
      <c r="C1670" s="375"/>
      <c r="D1670" s="375"/>
      <c r="E1670" s="375"/>
      <c r="F1670" s="375"/>
      <c r="G1670" s="375"/>
      <c r="H1670" s="375"/>
      <c r="I1670" s="375"/>
      <c r="J1670" s="375"/>
    </row>
    <row r="1671" spans="1:10" x14ac:dyDescent="0.4">
      <c r="A1671" s="375"/>
      <c r="B1671" s="375"/>
      <c r="C1671" s="375"/>
      <c r="D1671" s="375"/>
      <c r="E1671" s="375"/>
      <c r="F1671" s="375"/>
      <c r="G1671" s="375"/>
      <c r="H1671" s="375"/>
      <c r="I1671" s="375"/>
      <c r="J1671" s="375"/>
    </row>
    <row r="1672" spans="1:10" x14ac:dyDescent="0.4">
      <c r="A1672" s="375"/>
      <c r="B1672" s="375"/>
      <c r="C1672" s="375"/>
      <c r="D1672" s="375"/>
      <c r="E1672" s="375"/>
      <c r="F1672" s="375"/>
      <c r="G1672" s="375"/>
      <c r="H1672" s="375"/>
      <c r="I1672" s="375"/>
      <c r="J1672" s="375"/>
    </row>
    <row r="1673" spans="1:10" x14ac:dyDescent="0.4">
      <c r="A1673" s="375"/>
      <c r="B1673" s="375"/>
      <c r="C1673" s="375"/>
      <c r="D1673" s="375"/>
      <c r="E1673" s="375"/>
      <c r="F1673" s="375"/>
      <c r="G1673" s="375"/>
      <c r="H1673" s="375"/>
      <c r="I1673" s="375"/>
      <c r="J1673" s="375"/>
    </row>
    <row r="1674" spans="1:10" x14ac:dyDescent="0.4">
      <c r="A1674" s="375"/>
      <c r="B1674" s="375"/>
      <c r="C1674" s="375"/>
      <c r="D1674" s="375"/>
      <c r="E1674" s="375"/>
      <c r="F1674" s="375"/>
      <c r="G1674" s="375"/>
      <c r="H1674" s="375"/>
      <c r="I1674" s="375"/>
      <c r="J1674" s="375"/>
    </row>
    <row r="1675" spans="1:10" x14ac:dyDescent="0.4">
      <c r="A1675" s="375"/>
      <c r="B1675" s="375"/>
      <c r="C1675" s="375"/>
      <c r="D1675" s="375"/>
      <c r="E1675" s="375"/>
      <c r="F1675" s="375"/>
      <c r="G1675" s="375"/>
      <c r="H1675" s="375"/>
      <c r="I1675" s="375"/>
      <c r="J1675" s="375"/>
    </row>
    <row r="1676" spans="1:10" x14ac:dyDescent="0.4">
      <c r="A1676" s="375"/>
      <c r="B1676" s="375"/>
      <c r="C1676" s="375"/>
      <c r="D1676" s="375"/>
      <c r="E1676" s="375"/>
      <c r="F1676" s="375"/>
      <c r="G1676" s="375"/>
      <c r="H1676" s="375"/>
      <c r="I1676" s="375"/>
      <c r="J1676" s="375"/>
    </row>
    <row r="1677" spans="1:10" x14ac:dyDescent="0.4">
      <c r="A1677" s="375"/>
      <c r="B1677" s="375"/>
      <c r="C1677" s="375"/>
      <c r="D1677" s="375"/>
      <c r="E1677" s="375"/>
      <c r="F1677" s="375"/>
      <c r="G1677" s="375"/>
      <c r="H1677" s="375"/>
      <c r="I1677" s="375"/>
      <c r="J1677" s="375"/>
    </row>
    <row r="1678" spans="1:10" x14ac:dyDescent="0.4">
      <c r="A1678" s="375"/>
      <c r="B1678" s="375"/>
      <c r="C1678" s="375"/>
      <c r="D1678" s="375"/>
      <c r="E1678" s="375"/>
      <c r="F1678" s="375"/>
      <c r="G1678" s="375"/>
      <c r="H1678" s="375"/>
      <c r="I1678" s="375"/>
      <c r="J1678" s="375"/>
    </row>
    <row r="1679" spans="1:10" x14ac:dyDescent="0.4">
      <c r="A1679" s="375"/>
      <c r="B1679" s="375"/>
      <c r="C1679" s="375"/>
      <c r="D1679" s="375"/>
      <c r="E1679" s="375"/>
      <c r="F1679" s="375"/>
      <c r="G1679" s="375"/>
      <c r="H1679" s="375"/>
      <c r="I1679" s="375"/>
      <c r="J1679" s="375"/>
    </row>
    <row r="1680" spans="1:10" x14ac:dyDescent="0.4">
      <c r="A1680" s="375"/>
      <c r="B1680" s="375"/>
      <c r="C1680" s="375"/>
      <c r="D1680" s="375"/>
      <c r="E1680" s="375"/>
      <c r="F1680" s="375"/>
      <c r="G1680" s="375"/>
      <c r="H1680" s="375"/>
      <c r="I1680" s="375"/>
      <c r="J1680" s="375"/>
    </row>
    <row r="1681" spans="1:10" x14ac:dyDescent="0.4">
      <c r="A1681" s="375"/>
      <c r="B1681" s="375"/>
      <c r="C1681" s="375"/>
      <c r="D1681" s="375"/>
      <c r="E1681" s="375"/>
      <c r="F1681" s="375"/>
      <c r="G1681" s="375"/>
      <c r="H1681" s="375"/>
      <c r="I1681" s="375"/>
      <c r="J1681" s="375"/>
    </row>
    <row r="1682" spans="1:10" x14ac:dyDescent="0.4">
      <c r="A1682" s="375"/>
      <c r="B1682" s="375"/>
      <c r="C1682" s="375"/>
      <c r="D1682" s="375"/>
      <c r="E1682" s="375"/>
      <c r="F1682" s="375"/>
      <c r="G1682" s="375"/>
      <c r="H1682" s="375"/>
      <c r="I1682" s="375"/>
      <c r="J1682" s="375"/>
    </row>
    <row r="1683" spans="1:10" x14ac:dyDescent="0.4">
      <c r="A1683" s="375"/>
      <c r="B1683" s="375"/>
      <c r="C1683" s="375"/>
      <c r="D1683" s="375"/>
      <c r="E1683" s="375"/>
      <c r="F1683" s="375"/>
      <c r="G1683" s="375"/>
      <c r="H1683" s="375"/>
      <c r="I1683" s="375"/>
      <c r="J1683" s="375"/>
    </row>
    <row r="1684" spans="1:10" x14ac:dyDescent="0.4">
      <c r="A1684" s="375"/>
      <c r="B1684" s="375"/>
      <c r="C1684" s="375"/>
      <c r="D1684" s="375"/>
      <c r="E1684" s="375"/>
      <c r="F1684" s="375"/>
      <c r="G1684" s="375"/>
      <c r="H1684" s="375"/>
      <c r="I1684" s="375"/>
      <c r="J1684" s="375"/>
    </row>
    <row r="1685" spans="1:10" x14ac:dyDescent="0.4">
      <c r="A1685" s="375"/>
      <c r="B1685" s="375"/>
      <c r="C1685" s="375"/>
      <c r="D1685" s="375"/>
      <c r="E1685" s="375"/>
      <c r="F1685" s="375"/>
      <c r="G1685" s="375"/>
      <c r="H1685" s="375"/>
      <c r="I1685" s="375"/>
      <c r="J1685" s="375"/>
    </row>
    <row r="1686" spans="1:10" x14ac:dyDescent="0.4">
      <c r="A1686" s="375"/>
      <c r="B1686" s="375"/>
      <c r="C1686" s="375"/>
      <c r="D1686" s="375"/>
      <c r="E1686" s="375"/>
      <c r="F1686" s="375"/>
      <c r="G1686" s="375"/>
      <c r="H1686" s="375"/>
      <c r="I1686" s="375"/>
      <c r="J1686" s="375"/>
    </row>
    <row r="1687" spans="1:10" x14ac:dyDescent="0.4">
      <c r="A1687" s="375"/>
      <c r="B1687" s="375"/>
      <c r="C1687" s="375"/>
      <c r="D1687" s="375"/>
      <c r="E1687" s="375"/>
      <c r="F1687" s="375"/>
      <c r="G1687" s="375"/>
      <c r="H1687" s="375"/>
      <c r="I1687" s="375"/>
      <c r="J1687" s="375"/>
    </row>
    <row r="1688" spans="1:10" x14ac:dyDescent="0.4">
      <c r="A1688" s="375"/>
      <c r="B1688" s="375"/>
      <c r="C1688" s="375"/>
      <c r="D1688" s="375"/>
      <c r="E1688" s="375"/>
      <c r="F1688" s="375"/>
      <c r="G1688" s="375"/>
      <c r="H1688" s="375"/>
      <c r="I1688" s="375"/>
      <c r="J1688" s="375"/>
    </row>
    <row r="1689" spans="1:10" x14ac:dyDescent="0.4">
      <c r="A1689" s="375"/>
      <c r="B1689" s="375"/>
      <c r="C1689" s="375"/>
      <c r="D1689" s="375"/>
      <c r="E1689" s="375"/>
      <c r="F1689" s="375"/>
      <c r="G1689" s="375"/>
      <c r="H1689" s="375"/>
      <c r="I1689" s="375"/>
      <c r="J1689" s="375"/>
    </row>
    <row r="1690" spans="1:10" x14ac:dyDescent="0.4">
      <c r="A1690" s="375"/>
      <c r="B1690" s="375"/>
      <c r="C1690" s="375"/>
      <c r="D1690" s="375"/>
      <c r="E1690" s="375"/>
      <c r="F1690" s="375"/>
      <c r="G1690" s="375"/>
      <c r="H1690" s="375"/>
      <c r="I1690" s="375"/>
      <c r="J1690" s="375"/>
    </row>
    <row r="1691" spans="1:10" x14ac:dyDescent="0.4">
      <c r="A1691" s="375"/>
      <c r="B1691" s="375"/>
      <c r="C1691" s="375"/>
      <c r="D1691" s="375"/>
      <c r="E1691" s="375"/>
      <c r="F1691" s="375"/>
      <c r="G1691" s="375"/>
      <c r="H1691" s="375"/>
      <c r="I1691" s="375"/>
      <c r="J1691" s="375"/>
    </row>
    <row r="1692" spans="1:10" x14ac:dyDescent="0.4">
      <c r="A1692" s="375"/>
      <c r="B1692" s="375"/>
      <c r="C1692" s="375"/>
      <c r="D1692" s="375"/>
      <c r="E1692" s="375"/>
      <c r="F1692" s="375"/>
      <c r="G1692" s="375"/>
      <c r="H1692" s="375"/>
      <c r="I1692" s="375"/>
      <c r="J1692" s="375"/>
    </row>
    <row r="1693" spans="1:10" x14ac:dyDescent="0.4">
      <c r="A1693" s="375"/>
      <c r="B1693" s="375"/>
      <c r="C1693" s="375"/>
      <c r="D1693" s="375"/>
      <c r="E1693" s="375"/>
      <c r="F1693" s="375"/>
      <c r="G1693" s="375"/>
      <c r="H1693" s="375"/>
      <c r="I1693" s="375"/>
      <c r="J1693" s="375"/>
    </row>
    <row r="1694" spans="1:10" x14ac:dyDescent="0.4">
      <c r="A1694" s="375"/>
      <c r="B1694" s="375"/>
      <c r="C1694" s="375"/>
      <c r="D1694" s="375"/>
      <c r="E1694" s="375"/>
      <c r="F1694" s="375"/>
      <c r="G1694" s="375"/>
      <c r="H1694" s="375"/>
      <c r="I1694" s="375"/>
      <c r="J1694" s="375"/>
    </row>
    <row r="1695" spans="1:10" x14ac:dyDescent="0.4">
      <c r="A1695" s="375"/>
      <c r="B1695" s="375"/>
      <c r="C1695" s="375"/>
      <c r="D1695" s="375"/>
      <c r="E1695" s="375"/>
      <c r="F1695" s="375"/>
      <c r="G1695" s="375"/>
      <c r="H1695" s="375"/>
      <c r="I1695" s="375"/>
      <c r="J1695" s="375"/>
    </row>
    <row r="1696" spans="1:10" x14ac:dyDescent="0.4">
      <c r="A1696" s="375"/>
      <c r="B1696" s="375"/>
      <c r="C1696" s="375"/>
      <c r="D1696" s="375"/>
      <c r="E1696" s="375"/>
      <c r="F1696" s="375"/>
      <c r="G1696" s="375"/>
      <c r="H1696" s="375"/>
      <c r="I1696" s="375"/>
      <c r="J1696" s="375"/>
    </row>
    <row r="1697" spans="1:10" x14ac:dyDescent="0.4">
      <c r="A1697" s="375"/>
      <c r="B1697" s="375"/>
      <c r="C1697" s="375"/>
      <c r="D1697" s="375"/>
      <c r="E1697" s="375"/>
      <c r="F1697" s="375"/>
      <c r="G1697" s="375"/>
      <c r="H1697" s="375"/>
      <c r="I1697" s="375"/>
      <c r="J1697" s="375"/>
    </row>
    <row r="1698" spans="1:10" x14ac:dyDescent="0.4">
      <c r="A1698" s="375"/>
      <c r="B1698" s="375"/>
      <c r="C1698" s="375"/>
      <c r="D1698" s="375"/>
      <c r="E1698" s="375"/>
      <c r="F1698" s="375"/>
      <c r="G1698" s="375"/>
      <c r="H1698" s="375"/>
      <c r="I1698" s="375"/>
      <c r="J1698" s="375"/>
    </row>
    <row r="1699" spans="1:10" x14ac:dyDescent="0.4">
      <c r="A1699" s="375"/>
      <c r="B1699" s="375"/>
      <c r="C1699" s="375"/>
      <c r="D1699" s="375"/>
      <c r="E1699" s="375"/>
      <c r="F1699" s="375"/>
      <c r="G1699" s="375"/>
      <c r="H1699" s="375"/>
      <c r="I1699" s="375"/>
      <c r="J1699" s="375"/>
    </row>
    <row r="1700" spans="1:10" x14ac:dyDescent="0.4">
      <c r="A1700" s="375"/>
      <c r="B1700" s="375"/>
      <c r="C1700" s="375"/>
      <c r="D1700" s="375"/>
      <c r="E1700" s="375"/>
      <c r="F1700" s="375"/>
      <c r="G1700" s="375"/>
      <c r="H1700" s="375"/>
      <c r="I1700" s="375"/>
      <c r="J1700" s="375"/>
    </row>
    <row r="1701" spans="1:10" x14ac:dyDescent="0.4">
      <c r="A1701" s="375"/>
      <c r="B1701" s="375"/>
      <c r="C1701" s="375"/>
      <c r="D1701" s="375"/>
      <c r="E1701" s="375"/>
      <c r="F1701" s="375"/>
      <c r="G1701" s="375"/>
      <c r="H1701" s="375"/>
      <c r="I1701" s="375"/>
      <c r="J1701" s="375"/>
    </row>
    <row r="1702" spans="1:10" x14ac:dyDescent="0.4">
      <c r="A1702" s="375"/>
      <c r="B1702" s="375"/>
      <c r="C1702" s="375"/>
      <c r="D1702" s="375"/>
      <c r="E1702" s="375"/>
      <c r="F1702" s="375"/>
      <c r="G1702" s="375"/>
      <c r="H1702" s="375"/>
      <c r="I1702" s="375"/>
      <c r="J1702" s="375"/>
    </row>
    <row r="1703" spans="1:10" x14ac:dyDescent="0.4">
      <c r="A1703" s="375"/>
      <c r="B1703" s="375"/>
      <c r="C1703" s="375"/>
      <c r="D1703" s="375"/>
      <c r="E1703" s="375"/>
      <c r="F1703" s="375"/>
      <c r="G1703" s="375"/>
      <c r="H1703" s="375"/>
      <c r="I1703" s="375"/>
      <c r="J1703" s="375"/>
    </row>
    <row r="1704" spans="1:10" x14ac:dyDescent="0.4">
      <c r="A1704" s="375"/>
      <c r="B1704" s="375"/>
      <c r="C1704" s="375"/>
      <c r="D1704" s="375"/>
      <c r="E1704" s="375"/>
      <c r="F1704" s="375"/>
      <c r="G1704" s="375"/>
      <c r="H1704" s="375"/>
      <c r="I1704" s="375"/>
      <c r="J1704" s="375"/>
    </row>
    <row r="1705" spans="1:10" x14ac:dyDescent="0.4">
      <c r="A1705" s="375"/>
      <c r="B1705" s="375"/>
      <c r="C1705" s="375"/>
      <c r="D1705" s="375"/>
      <c r="E1705" s="375"/>
      <c r="F1705" s="375"/>
      <c r="G1705" s="375"/>
      <c r="H1705" s="375"/>
      <c r="I1705" s="375"/>
      <c r="J1705" s="375"/>
    </row>
    <row r="1706" spans="1:10" x14ac:dyDescent="0.4">
      <c r="A1706" s="375"/>
      <c r="B1706" s="375"/>
      <c r="C1706" s="375"/>
      <c r="D1706" s="375"/>
      <c r="E1706" s="375"/>
      <c r="F1706" s="375"/>
      <c r="G1706" s="375"/>
      <c r="H1706" s="375"/>
      <c r="I1706" s="375"/>
      <c r="J1706" s="375"/>
    </row>
    <row r="1707" spans="1:10" x14ac:dyDescent="0.4">
      <c r="A1707" s="375"/>
      <c r="B1707" s="375"/>
      <c r="C1707" s="375"/>
      <c r="D1707" s="375"/>
      <c r="E1707" s="375"/>
      <c r="F1707" s="375"/>
      <c r="G1707" s="375"/>
      <c r="H1707" s="375"/>
      <c r="I1707" s="375"/>
      <c r="J1707" s="375"/>
    </row>
    <row r="1708" spans="1:10" x14ac:dyDescent="0.4">
      <c r="A1708" s="375"/>
      <c r="B1708" s="375"/>
      <c r="C1708" s="375"/>
      <c r="D1708" s="375"/>
      <c r="E1708" s="375"/>
      <c r="F1708" s="375"/>
      <c r="G1708" s="375"/>
      <c r="H1708" s="375"/>
      <c r="I1708" s="375"/>
      <c r="J1708" s="375"/>
    </row>
    <row r="1709" spans="1:10" x14ac:dyDescent="0.4">
      <c r="A1709" s="375"/>
      <c r="B1709" s="375"/>
      <c r="C1709" s="375"/>
      <c r="D1709" s="375"/>
      <c r="E1709" s="375"/>
      <c r="F1709" s="375"/>
      <c r="G1709" s="375"/>
      <c r="H1709" s="375"/>
      <c r="I1709" s="375"/>
      <c r="J1709" s="375"/>
    </row>
    <row r="1710" spans="1:10" x14ac:dyDescent="0.4">
      <c r="A1710" s="375"/>
      <c r="B1710" s="375"/>
      <c r="C1710" s="375"/>
      <c r="D1710" s="375"/>
      <c r="E1710" s="375"/>
      <c r="F1710" s="375"/>
      <c r="G1710" s="375"/>
      <c r="H1710" s="375"/>
      <c r="I1710" s="375"/>
      <c r="J1710" s="375"/>
    </row>
    <row r="1711" spans="1:10" x14ac:dyDescent="0.4">
      <c r="A1711" s="375"/>
      <c r="B1711" s="375"/>
      <c r="C1711" s="375"/>
      <c r="D1711" s="375"/>
      <c r="E1711" s="375"/>
      <c r="F1711" s="375"/>
      <c r="G1711" s="375"/>
      <c r="H1711" s="375"/>
      <c r="I1711" s="375"/>
      <c r="J1711" s="375"/>
    </row>
    <row r="1712" spans="1:10" x14ac:dyDescent="0.4">
      <c r="A1712" s="375"/>
      <c r="B1712" s="375"/>
      <c r="C1712" s="375"/>
      <c r="D1712" s="375"/>
      <c r="E1712" s="375"/>
      <c r="F1712" s="375"/>
      <c r="G1712" s="375"/>
      <c r="H1712" s="375"/>
      <c r="I1712" s="375"/>
      <c r="J1712" s="375"/>
    </row>
    <row r="1713" spans="1:10" x14ac:dyDescent="0.4">
      <c r="A1713" s="375"/>
      <c r="B1713" s="375"/>
      <c r="C1713" s="375"/>
      <c r="D1713" s="375"/>
      <c r="E1713" s="375"/>
      <c r="F1713" s="375"/>
      <c r="G1713" s="375"/>
      <c r="H1713" s="375"/>
      <c r="I1713" s="375"/>
      <c r="J1713" s="375"/>
    </row>
    <row r="1714" spans="1:10" x14ac:dyDescent="0.4">
      <c r="A1714" s="375"/>
      <c r="B1714" s="375"/>
      <c r="C1714" s="375"/>
      <c r="D1714" s="375"/>
      <c r="E1714" s="375"/>
      <c r="F1714" s="375"/>
      <c r="G1714" s="375"/>
      <c r="H1714" s="375"/>
      <c r="I1714" s="375"/>
      <c r="J1714" s="375"/>
    </row>
    <row r="1715" spans="1:10" x14ac:dyDescent="0.4">
      <c r="A1715" s="375"/>
      <c r="B1715" s="375"/>
      <c r="C1715" s="375"/>
      <c r="D1715" s="375"/>
      <c r="E1715" s="375"/>
      <c r="F1715" s="375"/>
      <c r="G1715" s="375"/>
      <c r="H1715" s="375"/>
      <c r="I1715" s="375"/>
      <c r="J1715" s="375"/>
    </row>
    <row r="1716" spans="1:10" x14ac:dyDescent="0.4">
      <c r="A1716" s="375"/>
      <c r="B1716" s="375"/>
      <c r="C1716" s="375"/>
      <c r="D1716" s="375"/>
      <c r="E1716" s="375"/>
      <c r="F1716" s="375"/>
      <c r="G1716" s="375"/>
      <c r="H1716" s="375"/>
      <c r="I1716" s="375"/>
      <c r="J1716" s="375"/>
    </row>
    <row r="1717" spans="1:10" x14ac:dyDescent="0.4">
      <c r="A1717" s="375"/>
      <c r="B1717" s="375"/>
      <c r="C1717" s="375"/>
      <c r="D1717" s="375"/>
      <c r="E1717" s="375"/>
      <c r="F1717" s="375"/>
      <c r="G1717" s="375"/>
      <c r="H1717" s="375"/>
      <c r="I1717" s="375"/>
      <c r="J1717" s="375"/>
    </row>
    <row r="1718" spans="1:10" x14ac:dyDescent="0.4">
      <c r="A1718" s="375"/>
      <c r="B1718" s="375"/>
      <c r="C1718" s="375"/>
      <c r="D1718" s="375"/>
      <c r="E1718" s="375"/>
      <c r="F1718" s="375"/>
      <c r="G1718" s="375"/>
      <c r="H1718" s="375"/>
      <c r="I1718" s="375"/>
      <c r="J1718" s="375"/>
    </row>
    <row r="1719" spans="1:10" x14ac:dyDescent="0.4">
      <c r="A1719" s="375"/>
      <c r="B1719" s="375"/>
      <c r="C1719" s="375"/>
      <c r="D1719" s="375"/>
      <c r="E1719" s="375"/>
      <c r="F1719" s="375"/>
      <c r="G1719" s="375"/>
      <c r="H1719" s="375"/>
      <c r="I1719" s="375"/>
      <c r="J1719" s="375"/>
    </row>
    <row r="1720" spans="1:10" x14ac:dyDescent="0.4">
      <c r="A1720" s="375"/>
      <c r="B1720" s="375"/>
      <c r="C1720" s="375"/>
      <c r="D1720" s="375"/>
      <c r="E1720" s="375"/>
      <c r="F1720" s="375"/>
      <c r="G1720" s="375"/>
      <c r="H1720" s="375"/>
      <c r="I1720" s="375"/>
      <c r="J1720" s="375"/>
    </row>
    <row r="1721" spans="1:10" x14ac:dyDescent="0.4">
      <c r="A1721" s="375"/>
      <c r="B1721" s="375"/>
      <c r="C1721" s="375"/>
      <c r="D1721" s="375"/>
      <c r="E1721" s="375"/>
      <c r="F1721" s="375"/>
      <c r="G1721" s="375"/>
      <c r="H1721" s="375"/>
      <c r="I1721" s="375"/>
      <c r="J1721" s="375"/>
    </row>
    <row r="1722" spans="1:10" x14ac:dyDescent="0.4">
      <c r="A1722" s="375"/>
      <c r="B1722" s="375"/>
      <c r="C1722" s="375"/>
      <c r="D1722" s="375"/>
      <c r="E1722" s="375"/>
      <c r="F1722" s="375"/>
      <c r="G1722" s="375"/>
      <c r="H1722" s="375"/>
      <c r="I1722" s="375"/>
      <c r="J1722" s="375"/>
    </row>
    <row r="1723" spans="1:10" x14ac:dyDescent="0.4">
      <c r="A1723" s="375"/>
      <c r="B1723" s="375"/>
      <c r="C1723" s="375"/>
      <c r="D1723" s="375"/>
      <c r="E1723" s="375"/>
      <c r="F1723" s="375"/>
      <c r="G1723" s="375"/>
      <c r="H1723" s="375"/>
      <c r="I1723" s="375"/>
      <c r="J1723" s="375"/>
    </row>
    <row r="1724" spans="1:10" x14ac:dyDescent="0.4">
      <c r="A1724" s="375"/>
      <c r="B1724" s="375"/>
      <c r="C1724" s="375"/>
      <c r="D1724" s="375"/>
      <c r="E1724" s="375"/>
      <c r="F1724" s="375"/>
      <c r="G1724" s="375"/>
      <c r="H1724" s="375"/>
      <c r="I1724" s="375"/>
      <c r="J1724" s="375"/>
    </row>
    <row r="1725" spans="1:10" x14ac:dyDescent="0.4">
      <c r="A1725" s="375"/>
      <c r="B1725" s="375"/>
      <c r="C1725" s="375"/>
      <c r="D1725" s="375"/>
      <c r="E1725" s="375"/>
      <c r="F1725" s="375"/>
      <c r="G1725" s="375"/>
      <c r="H1725" s="375"/>
      <c r="I1725" s="375"/>
      <c r="J1725" s="375"/>
    </row>
    <row r="1726" spans="1:10" x14ac:dyDescent="0.4">
      <c r="A1726" s="375"/>
      <c r="B1726" s="375"/>
      <c r="C1726" s="375"/>
      <c r="D1726" s="375"/>
      <c r="E1726" s="375"/>
      <c r="F1726" s="375"/>
      <c r="G1726" s="375"/>
      <c r="H1726" s="375"/>
      <c r="I1726" s="375"/>
      <c r="J1726" s="375"/>
    </row>
    <row r="1727" spans="1:10" x14ac:dyDescent="0.4">
      <c r="A1727" s="375"/>
      <c r="B1727" s="375"/>
      <c r="C1727" s="375"/>
      <c r="D1727" s="375"/>
      <c r="E1727" s="375"/>
      <c r="F1727" s="375"/>
      <c r="G1727" s="375"/>
      <c r="H1727" s="375"/>
      <c r="I1727" s="375"/>
      <c r="J1727" s="375"/>
    </row>
    <row r="1728" spans="1:10" x14ac:dyDescent="0.4">
      <c r="A1728" s="375"/>
      <c r="B1728" s="375"/>
      <c r="C1728" s="375"/>
      <c r="D1728" s="375"/>
      <c r="E1728" s="375"/>
      <c r="F1728" s="375"/>
      <c r="G1728" s="375"/>
      <c r="H1728" s="375"/>
      <c r="I1728" s="375"/>
      <c r="J1728" s="375"/>
    </row>
    <row r="1729" spans="1:10" x14ac:dyDescent="0.4">
      <c r="A1729" s="375"/>
      <c r="B1729" s="375"/>
      <c r="C1729" s="375"/>
      <c r="D1729" s="375"/>
      <c r="E1729" s="375"/>
      <c r="F1729" s="375"/>
      <c r="G1729" s="375"/>
      <c r="H1729" s="375"/>
      <c r="I1729" s="375"/>
      <c r="J1729" s="375"/>
    </row>
    <row r="1730" spans="1:10" x14ac:dyDescent="0.4">
      <c r="A1730" s="375"/>
      <c r="B1730" s="375"/>
      <c r="C1730" s="375"/>
      <c r="D1730" s="375"/>
      <c r="E1730" s="375"/>
      <c r="F1730" s="375"/>
      <c r="G1730" s="375"/>
      <c r="H1730" s="375"/>
      <c r="I1730" s="375"/>
      <c r="J1730" s="375"/>
    </row>
    <row r="1731" spans="1:10" x14ac:dyDescent="0.4">
      <c r="A1731" s="375"/>
      <c r="B1731" s="375"/>
      <c r="C1731" s="375"/>
      <c r="D1731" s="375"/>
      <c r="E1731" s="375"/>
      <c r="F1731" s="375"/>
      <c r="G1731" s="375"/>
      <c r="H1731" s="375"/>
      <c r="I1731" s="375"/>
      <c r="J1731" s="375"/>
    </row>
    <row r="1732" spans="1:10" x14ac:dyDescent="0.4">
      <c r="A1732" s="375"/>
      <c r="B1732" s="375"/>
      <c r="C1732" s="375"/>
      <c r="D1732" s="375"/>
      <c r="E1732" s="375"/>
      <c r="F1732" s="375"/>
      <c r="G1732" s="375"/>
      <c r="H1732" s="375"/>
      <c r="I1732" s="375"/>
      <c r="J1732" s="375"/>
    </row>
    <row r="1733" spans="1:10" x14ac:dyDescent="0.4">
      <c r="A1733" s="375"/>
      <c r="B1733" s="375"/>
      <c r="C1733" s="375"/>
      <c r="D1733" s="375"/>
      <c r="E1733" s="375"/>
      <c r="F1733" s="375"/>
      <c r="G1733" s="375"/>
      <c r="H1733" s="375"/>
      <c r="I1733" s="375"/>
      <c r="J1733" s="375"/>
    </row>
    <row r="1734" spans="1:10" x14ac:dyDescent="0.4">
      <c r="A1734" s="375"/>
      <c r="B1734" s="375"/>
      <c r="C1734" s="375"/>
      <c r="D1734" s="375"/>
      <c r="E1734" s="375"/>
      <c r="F1734" s="375"/>
      <c r="G1734" s="375"/>
      <c r="H1734" s="375"/>
      <c r="I1734" s="375"/>
      <c r="J1734" s="375"/>
    </row>
    <row r="1735" spans="1:10" x14ac:dyDescent="0.4">
      <c r="A1735" s="375"/>
      <c r="B1735" s="375"/>
      <c r="C1735" s="375"/>
      <c r="D1735" s="375"/>
      <c r="E1735" s="375"/>
      <c r="F1735" s="375"/>
      <c r="G1735" s="375"/>
      <c r="H1735" s="375"/>
      <c r="I1735" s="375"/>
      <c r="J1735" s="375"/>
    </row>
    <row r="1736" spans="1:10" x14ac:dyDescent="0.4">
      <c r="A1736" s="375"/>
      <c r="B1736" s="375"/>
      <c r="C1736" s="375"/>
      <c r="D1736" s="375"/>
      <c r="E1736" s="375"/>
      <c r="F1736" s="375"/>
      <c r="G1736" s="375"/>
      <c r="H1736" s="375"/>
      <c r="I1736" s="375"/>
      <c r="J1736" s="375"/>
    </row>
    <row r="1737" spans="1:10" x14ac:dyDescent="0.4">
      <c r="A1737" s="375"/>
      <c r="B1737" s="375"/>
      <c r="C1737" s="375"/>
      <c r="D1737" s="375"/>
      <c r="E1737" s="375"/>
      <c r="F1737" s="375"/>
      <c r="G1737" s="375"/>
      <c r="H1737" s="375"/>
      <c r="I1737" s="375"/>
      <c r="J1737" s="375"/>
    </row>
    <row r="1738" spans="1:10" x14ac:dyDescent="0.4">
      <c r="A1738" s="375"/>
      <c r="B1738" s="375"/>
      <c r="C1738" s="375"/>
      <c r="D1738" s="375"/>
      <c r="E1738" s="375"/>
      <c r="F1738" s="375"/>
      <c r="G1738" s="375"/>
      <c r="H1738" s="375"/>
      <c r="I1738" s="375"/>
      <c r="J1738" s="375"/>
    </row>
    <row r="1739" spans="1:10" x14ac:dyDescent="0.4">
      <c r="A1739" s="375"/>
      <c r="B1739" s="375"/>
      <c r="C1739" s="375"/>
      <c r="D1739" s="375"/>
      <c r="E1739" s="375"/>
      <c r="F1739" s="375"/>
      <c r="G1739" s="375"/>
      <c r="H1739" s="375"/>
      <c r="I1739" s="375"/>
      <c r="J1739" s="375"/>
    </row>
    <row r="1740" spans="1:10" x14ac:dyDescent="0.4">
      <c r="A1740" s="375"/>
      <c r="B1740" s="375"/>
      <c r="C1740" s="375"/>
      <c r="D1740" s="375"/>
      <c r="E1740" s="375"/>
      <c r="F1740" s="375"/>
      <c r="G1740" s="375"/>
      <c r="H1740" s="375"/>
      <c r="I1740" s="375"/>
      <c r="J1740" s="375"/>
    </row>
    <row r="1741" spans="1:10" x14ac:dyDescent="0.4">
      <c r="A1741" s="375"/>
      <c r="B1741" s="375"/>
      <c r="C1741" s="375"/>
      <c r="D1741" s="375"/>
      <c r="E1741" s="375"/>
      <c r="F1741" s="375"/>
      <c r="G1741" s="375"/>
      <c r="H1741" s="375"/>
      <c r="I1741" s="375"/>
      <c r="J1741" s="375"/>
    </row>
    <row r="1742" spans="1:10" x14ac:dyDescent="0.4">
      <c r="A1742" s="375"/>
      <c r="B1742" s="375"/>
      <c r="C1742" s="375"/>
      <c r="D1742" s="375"/>
      <c r="E1742" s="375"/>
      <c r="F1742" s="375"/>
      <c r="G1742" s="375"/>
      <c r="H1742" s="375"/>
      <c r="I1742" s="375"/>
      <c r="J1742" s="375"/>
    </row>
    <row r="1743" spans="1:10" x14ac:dyDescent="0.4">
      <c r="A1743" s="375"/>
      <c r="B1743" s="375"/>
      <c r="C1743" s="375"/>
      <c r="D1743" s="375"/>
      <c r="E1743" s="375"/>
      <c r="F1743" s="375"/>
      <c r="G1743" s="375"/>
      <c r="H1743" s="375"/>
      <c r="I1743" s="375"/>
      <c r="J1743" s="375"/>
    </row>
    <row r="1744" spans="1:10" x14ac:dyDescent="0.4">
      <c r="A1744" s="375"/>
      <c r="B1744" s="375"/>
      <c r="C1744" s="375"/>
      <c r="D1744" s="375"/>
      <c r="E1744" s="375"/>
      <c r="F1744" s="375"/>
      <c r="G1744" s="375"/>
      <c r="H1744" s="375"/>
      <c r="I1744" s="375"/>
      <c r="J1744" s="375"/>
    </row>
    <row r="1745" spans="1:10" x14ac:dyDescent="0.4">
      <c r="A1745" s="375"/>
      <c r="B1745" s="375"/>
      <c r="C1745" s="375"/>
      <c r="D1745" s="375"/>
      <c r="E1745" s="375"/>
      <c r="F1745" s="375"/>
      <c r="G1745" s="375"/>
      <c r="H1745" s="375"/>
      <c r="I1745" s="375"/>
      <c r="J1745" s="375"/>
    </row>
    <row r="1746" spans="1:10" x14ac:dyDescent="0.4">
      <c r="A1746" s="375"/>
      <c r="B1746" s="375"/>
      <c r="C1746" s="375"/>
      <c r="D1746" s="375"/>
      <c r="E1746" s="375"/>
      <c r="F1746" s="375"/>
      <c r="G1746" s="375"/>
      <c r="H1746" s="375"/>
      <c r="I1746" s="375"/>
      <c r="J1746" s="375"/>
    </row>
    <row r="1747" spans="1:10" x14ac:dyDescent="0.4">
      <c r="A1747" s="375"/>
      <c r="B1747" s="375"/>
      <c r="C1747" s="375"/>
      <c r="D1747" s="375"/>
      <c r="E1747" s="375"/>
      <c r="F1747" s="375"/>
      <c r="G1747" s="375"/>
      <c r="H1747" s="375"/>
      <c r="I1747" s="375"/>
      <c r="J1747" s="375"/>
    </row>
    <row r="1748" spans="1:10" x14ac:dyDescent="0.4">
      <c r="A1748" s="375"/>
      <c r="B1748" s="375"/>
      <c r="C1748" s="375"/>
      <c r="D1748" s="375"/>
      <c r="E1748" s="375"/>
      <c r="F1748" s="375"/>
      <c r="G1748" s="375"/>
      <c r="H1748" s="375"/>
      <c r="I1748" s="375"/>
      <c r="J1748" s="375"/>
    </row>
    <row r="1749" spans="1:10" x14ac:dyDescent="0.4">
      <c r="A1749" s="375"/>
      <c r="B1749" s="375"/>
      <c r="C1749" s="375"/>
      <c r="D1749" s="375"/>
      <c r="E1749" s="375"/>
      <c r="F1749" s="375"/>
      <c r="G1749" s="375"/>
      <c r="H1749" s="375"/>
      <c r="I1749" s="375"/>
      <c r="J1749" s="375"/>
    </row>
    <row r="1750" spans="1:10" x14ac:dyDescent="0.4">
      <c r="A1750" s="375"/>
      <c r="B1750" s="375"/>
      <c r="C1750" s="375"/>
      <c r="D1750" s="375"/>
      <c r="E1750" s="375"/>
      <c r="F1750" s="375"/>
      <c r="G1750" s="375"/>
      <c r="H1750" s="375"/>
      <c r="I1750" s="375"/>
      <c r="J1750" s="375"/>
    </row>
    <row r="1751" spans="1:10" x14ac:dyDescent="0.4">
      <c r="A1751" s="375"/>
      <c r="B1751" s="375"/>
      <c r="C1751" s="375"/>
      <c r="D1751" s="375"/>
      <c r="E1751" s="375"/>
      <c r="F1751" s="375"/>
      <c r="G1751" s="375"/>
      <c r="H1751" s="375"/>
      <c r="I1751" s="375"/>
      <c r="J1751" s="375"/>
    </row>
    <row r="1752" spans="1:10" x14ac:dyDescent="0.4">
      <c r="A1752" s="375"/>
      <c r="B1752" s="375"/>
      <c r="C1752" s="375"/>
      <c r="D1752" s="375"/>
      <c r="E1752" s="375"/>
      <c r="F1752" s="375"/>
      <c r="G1752" s="375"/>
      <c r="H1752" s="375"/>
      <c r="I1752" s="375"/>
      <c r="J1752" s="375"/>
    </row>
    <row r="1753" spans="1:10" x14ac:dyDescent="0.4">
      <c r="A1753" s="375"/>
      <c r="B1753" s="375"/>
      <c r="C1753" s="375"/>
      <c r="D1753" s="375"/>
      <c r="E1753" s="375"/>
      <c r="F1753" s="375"/>
      <c r="G1753" s="375"/>
      <c r="H1753" s="375"/>
      <c r="I1753" s="375"/>
      <c r="J1753" s="375"/>
    </row>
    <row r="1754" spans="1:10" x14ac:dyDescent="0.4">
      <c r="A1754" s="375"/>
      <c r="B1754" s="375"/>
      <c r="C1754" s="375"/>
      <c r="D1754" s="375"/>
      <c r="E1754" s="375"/>
      <c r="F1754" s="375"/>
      <c r="G1754" s="375"/>
      <c r="H1754" s="375"/>
      <c r="I1754" s="375"/>
      <c r="J1754" s="375"/>
    </row>
    <row r="1755" spans="1:10" x14ac:dyDescent="0.4">
      <c r="A1755" s="375"/>
      <c r="B1755" s="375"/>
      <c r="C1755" s="375"/>
      <c r="D1755" s="375"/>
      <c r="E1755" s="375"/>
      <c r="F1755" s="375"/>
      <c r="G1755" s="375"/>
      <c r="H1755" s="375"/>
      <c r="I1755" s="375"/>
      <c r="J1755" s="375"/>
    </row>
    <row r="1756" spans="1:10" x14ac:dyDescent="0.4">
      <c r="A1756" s="375"/>
      <c r="B1756" s="375"/>
      <c r="C1756" s="375"/>
      <c r="D1756" s="375"/>
      <c r="E1756" s="375"/>
      <c r="F1756" s="375"/>
      <c r="G1756" s="375"/>
      <c r="H1756" s="375"/>
      <c r="I1756" s="375"/>
      <c r="J1756" s="375"/>
    </row>
    <row r="1757" spans="1:10" x14ac:dyDescent="0.4">
      <c r="A1757" s="375"/>
      <c r="B1757" s="375"/>
      <c r="C1757" s="375"/>
      <c r="D1757" s="375"/>
      <c r="E1757" s="375"/>
      <c r="F1757" s="375"/>
      <c r="G1757" s="375"/>
      <c r="H1757" s="375"/>
      <c r="I1757" s="375"/>
      <c r="J1757" s="375"/>
    </row>
    <row r="1758" spans="1:10" x14ac:dyDescent="0.4">
      <c r="A1758" s="375"/>
      <c r="B1758" s="375"/>
      <c r="C1758" s="375"/>
      <c r="D1758" s="375"/>
      <c r="E1758" s="375"/>
      <c r="F1758" s="375"/>
      <c r="G1758" s="375"/>
      <c r="H1758" s="375"/>
      <c r="I1758" s="375"/>
      <c r="J1758" s="375"/>
    </row>
    <row r="1759" spans="1:10" x14ac:dyDescent="0.4">
      <c r="A1759" s="375"/>
      <c r="B1759" s="375"/>
      <c r="C1759" s="375"/>
      <c r="D1759" s="375"/>
      <c r="E1759" s="375"/>
      <c r="F1759" s="375"/>
      <c r="G1759" s="375"/>
      <c r="H1759" s="375"/>
      <c r="I1759" s="375"/>
      <c r="J1759" s="375"/>
    </row>
    <row r="1760" spans="1:10" x14ac:dyDescent="0.4">
      <c r="A1760" s="375"/>
      <c r="B1760" s="375"/>
      <c r="C1760" s="375"/>
      <c r="D1760" s="375"/>
      <c r="E1760" s="375"/>
      <c r="F1760" s="375"/>
      <c r="G1760" s="375"/>
      <c r="H1760" s="375"/>
      <c r="I1760" s="375"/>
      <c r="J1760" s="375"/>
    </row>
    <row r="1761" spans="1:10" x14ac:dyDescent="0.4">
      <c r="A1761" s="375"/>
      <c r="B1761" s="375"/>
      <c r="C1761" s="375"/>
      <c r="D1761" s="375"/>
      <c r="E1761" s="375"/>
      <c r="F1761" s="375"/>
      <c r="G1761" s="375"/>
      <c r="H1761" s="375"/>
      <c r="I1761" s="375"/>
      <c r="J1761" s="375"/>
    </row>
    <row r="1762" spans="1:10" x14ac:dyDescent="0.4">
      <c r="A1762" s="375"/>
      <c r="B1762" s="375"/>
      <c r="C1762" s="375"/>
      <c r="D1762" s="375"/>
      <c r="E1762" s="375"/>
      <c r="F1762" s="375"/>
      <c r="G1762" s="375"/>
      <c r="H1762" s="375"/>
      <c r="I1762" s="375"/>
      <c r="J1762" s="375"/>
    </row>
    <row r="1763" spans="1:10" x14ac:dyDescent="0.4">
      <c r="A1763" s="375"/>
      <c r="B1763" s="375"/>
      <c r="C1763" s="375"/>
      <c r="D1763" s="375"/>
      <c r="E1763" s="375"/>
      <c r="F1763" s="375"/>
      <c r="G1763" s="375"/>
      <c r="H1763" s="375"/>
      <c r="I1763" s="375"/>
      <c r="J1763" s="375"/>
    </row>
    <row r="1764" spans="1:10" x14ac:dyDescent="0.4">
      <c r="A1764" s="375"/>
      <c r="B1764" s="375"/>
      <c r="C1764" s="375"/>
      <c r="D1764" s="375"/>
      <c r="E1764" s="375"/>
      <c r="F1764" s="375"/>
      <c r="G1764" s="375"/>
      <c r="H1764" s="375"/>
      <c r="I1764" s="375"/>
      <c r="J1764" s="375"/>
    </row>
    <row r="1765" spans="1:10" x14ac:dyDescent="0.4">
      <c r="A1765" s="375"/>
      <c r="B1765" s="375"/>
      <c r="C1765" s="375"/>
      <c r="D1765" s="375"/>
      <c r="E1765" s="375"/>
      <c r="F1765" s="375"/>
      <c r="G1765" s="375"/>
      <c r="H1765" s="375"/>
      <c r="I1765" s="375"/>
      <c r="J1765" s="375"/>
    </row>
    <row r="1766" spans="1:10" x14ac:dyDescent="0.4">
      <c r="A1766" s="375"/>
      <c r="B1766" s="375"/>
      <c r="C1766" s="375"/>
      <c r="D1766" s="375"/>
      <c r="E1766" s="375"/>
      <c r="F1766" s="375"/>
      <c r="G1766" s="375"/>
      <c r="H1766" s="375"/>
      <c r="I1766" s="375"/>
      <c r="J1766" s="375"/>
    </row>
    <row r="1767" spans="1:10" x14ac:dyDescent="0.4">
      <c r="A1767" s="375"/>
      <c r="B1767" s="375"/>
      <c r="C1767" s="375"/>
      <c r="D1767" s="375"/>
      <c r="E1767" s="375"/>
      <c r="F1767" s="375"/>
      <c r="G1767" s="375"/>
      <c r="H1767" s="375"/>
      <c r="I1767" s="375"/>
      <c r="J1767" s="375"/>
    </row>
    <row r="1768" spans="1:10" x14ac:dyDescent="0.4">
      <c r="A1768" s="375"/>
      <c r="B1768" s="375"/>
      <c r="C1768" s="375"/>
      <c r="D1768" s="375"/>
      <c r="E1768" s="375"/>
      <c r="F1768" s="375"/>
      <c r="G1768" s="375"/>
      <c r="H1768" s="375"/>
      <c r="I1768" s="375"/>
      <c r="J1768" s="375"/>
    </row>
    <row r="1769" spans="1:10" x14ac:dyDescent="0.4">
      <c r="A1769" s="375"/>
      <c r="B1769" s="375"/>
      <c r="C1769" s="375"/>
      <c r="D1769" s="375"/>
      <c r="E1769" s="375"/>
      <c r="F1769" s="375"/>
      <c r="G1769" s="375"/>
      <c r="H1769" s="375"/>
      <c r="I1769" s="375"/>
      <c r="J1769" s="375"/>
    </row>
    <row r="1770" spans="1:10" x14ac:dyDescent="0.4">
      <c r="A1770" s="375"/>
      <c r="B1770" s="375"/>
      <c r="C1770" s="375"/>
      <c r="D1770" s="375"/>
      <c r="E1770" s="375"/>
      <c r="F1770" s="375"/>
      <c r="G1770" s="375"/>
      <c r="H1770" s="375"/>
      <c r="I1770" s="375"/>
      <c r="J1770" s="375"/>
    </row>
    <row r="1771" spans="1:10" x14ac:dyDescent="0.4">
      <c r="A1771" s="375"/>
      <c r="B1771" s="375"/>
      <c r="C1771" s="375"/>
      <c r="D1771" s="375"/>
      <c r="E1771" s="375"/>
      <c r="F1771" s="375"/>
      <c r="G1771" s="375"/>
      <c r="H1771" s="375"/>
      <c r="I1771" s="375"/>
      <c r="J1771" s="375"/>
    </row>
    <row r="1772" spans="1:10" x14ac:dyDescent="0.4">
      <c r="A1772" s="375"/>
      <c r="B1772" s="375"/>
      <c r="C1772" s="375"/>
      <c r="D1772" s="375"/>
      <c r="E1772" s="375"/>
      <c r="F1772" s="375"/>
      <c r="G1772" s="375"/>
      <c r="H1772" s="375"/>
      <c r="I1772" s="375"/>
      <c r="J1772" s="375"/>
    </row>
    <row r="1773" spans="1:10" x14ac:dyDescent="0.4">
      <c r="A1773" s="375"/>
      <c r="B1773" s="375"/>
      <c r="C1773" s="375"/>
      <c r="D1773" s="375"/>
      <c r="E1773" s="375"/>
      <c r="F1773" s="375"/>
      <c r="G1773" s="375"/>
      <c r="H1773" s="375"/>
      <c r="I1773" s="375"/>
      <c r="J1773" s="375"/>
    </row>
    <row r="1774" spans="1:10" x14ac:dyDescent="0.4">
      <c r="A1774" s="375"/>
      <c r="B1774" s="375"/>
      <c r="C1774" s="375"/>
      <c r="D1774" s="375"/>
      <c r="E1774" s="375"/>
      <c r="F1774" s="375"/>
      <c r="G1774" s="375"/>
      <c r="H1774" s="375"/>
      <c r="I1774" s="375"/>
      <c r="J1774" s="375"/>
    </row>
    <row r="1775" spans="1:10" x14ac:dyDescent="0.4">
      <c r="A1775" s="375"/>
      <c r="B1775" s="375"/>
      <c r="C1775" s="375"/>
      <c r="D1775" s="375"/>
      <c r="E1775" s="375"/>
      <c r="F1775" s="375"/>
      <c r="G1775" s="375"/>
      <c r="H1775" s="375"/>
      <c r="I1775" s="375"/>
      <c r="J1775" s="375"/>
    </row>
    <row r="1776" spans="1:10" x14ac:dyDescent="0.4">
      <c r="A1776" s="375"/>
      <c r="B1776" s="375"/>
      <c r="C1776" s="375"/>
      <c r="D1776" s="375"/>
      <c r="E1776" s="375"/>
      <c r="F1776" s="375"/>
      <c r="G1776" s="375"/>
      <c r="H1776" s="375"/>
      <c r="I1776" s="375"/>
      <c r="J1776" s="375"/>
    </row>
    <row r="1777" spans="1:10" x14ac:dyDescent="0.4">
      <c r="A1777" s="375"/>
      <c r="B1777" s="375"/>
      <c r="C1777" s="375"/>
      <c r="D1777" s="375"/>
      <c r="E1777" s="375"/>
      <c r="F1777" s="375"/>
      <c r="G1777" s="375"/>
      <c r="H1777" s="375"/>
      <c r="I1777" s="375"/>
      <c r="J1777" s="375"/>
    </row>
    <row r="1778" spans="1:10" x14ac:dyDescent="0.4">
      <c r="A1778" s="375"/>
      <c r="B1778" s="375"/>
      <c r="C1778" s="375"/>
      <c r="D1778" s="375"/>
      <c r="E1778" s="375"/>
      <c r="F1778" s="375"/>
      <c r="G1778" s="375"/>
      <c r="H1778" s="375"/>
      <c r="I1778" s="375"/>
      <c r="J1778" s="375"/>
    </row>
    <row r="1779" spans="1:10" x14ac:dyDescent="0.4">
      <c r="A1779" s="375"/>
      <c r="B1779" s="375"/>
      <c r="C1779" s="375"/>
      <c r="D1779" s="375"/>
      <c r="E1779" s="375"/>
      <c r="F1779" s="375"/>
      <c r="G1779" s="375"/>
      <c r="H1779" s="375"/>
      <c r="I1779" s="375"/>
      <c r="J1779" s="375"/>
    </row>
    <row r="1780" spans="1:10" x14ac:dyDescent="0.4">
      <c r="A1780" s="375"/>
      <c r="B1780" s="375"/>
      <c r="C1780" s="375"/>
      <c r="D1780" s="375"/>
      <c r="E1780" s="375"/>
      <c r="F1780" s="375"/>
      <c r="G1780" s="375"/>
      <c r="H1780" s="375"/>
      <c r="I1780" s="375"/>
      <c r="J1780" s="375"/>
    </row>
    <row r="1781" spans="1:10" x14ac:dyDescent="0.4">
      <c r="A1781" s="375"/>
      <c r="B1781" s="375"/>
      <c r="C1781" s="375"/>
      <c r="D1781" s="375"/>
      <c r="E1781" s="375"/>
      <c r="F1781" s="375"/>
      <c r="G1781" s="375"/>
      <c r="H1781" s="375"/>
      <c r="I1781" s="375"/>
      <c r="J1781" s="375"/>
    </row>
    <row r="1782" spans="1:10" x14ac:dyDescent="0.4">
      <c r="A1782" s="375"/>
      <c r="B1782" s="375"/>
      <c r="C1782" s="375"/>
      <c r="D1782" s="375"/>
      <c r="E1782" s="375"/>
      <c r="F1782" s="375"/>
      <c r="G1782" s="375"/>
      <c r="H1782" s="375"/>
      <c r="I1782" s="375"/>
      <c r="J1782" s="375"/>
    </row>
    <row r="1783" spans="1:10" x14ac:dyDescent="0.4">
      <c r="A1783" s="375"/>
      <c r="B1783" s="375"/>
      <c r="C1783" s="375"/>
      <c r="D1783" s="375"/>
      <c r="E1783" s="375"/>
      <c r="F1783" s="375"/>
      <c r="G1783" s="375"/>
      <c r="H1783" s="375"/>
      <c r="I1783" s="375"/>
      <c r="J1783" s="375"/>
    </row>
    <row r="1784" spans="1:10" x14ac:dyDescent="0.4">
      <c r="A1784" s="375"/>
      <c r="B1784" s="375"/>
      <c r="C1784" s="375"/>
      <c r="D1784" s="375"/>
      <c r="E1784" s="375"/>
      <c r="F1784" s="375"/>
      <c r="G1784" s="375"/>
      <c r="H1784" s="375"/>
      <c r="I1784" s="375"/>
      <c r="J1784" s="375"/>
    </row>
    <row r="1785" spans="1:10" x14ac:dyDescent="0.4">
      <c r="A1785" s="375"/>
      <c r="B1785" s="375"/>
      <c r="C1785" s="375"/>
      <c r="D1785" s="375"/>
      <c r="E1785" s="375"/>
      <c r="F1785" s="375"/>
      <c r="G1785" s="375"/>
      <c r="H1785" s="375"/>
      <c r="I1785" s="375"/>
      <c r="J1785" s="375"/>
    </row>
    <row r="1786" spans="1:10" x14ac:dyDescent="0.4">
      <c r="A1786" s="375"/>
      <c r="B1786" s="375"/>
      <c r="C1786" s="375"/>
      <c r="D1786" s="375"/>
      <c r="E1786" s="375"/>
      <c r="F1786" s="375"/>
      <c r="G1786" s="375"/>
      <c r="H1786" s="375"/>
      <c r="I1786" s="375"/>
      <c r="J1786" s="375"/>
    </row>
    <row r="1787" spans="1:10" x14ac:dyDescent="0.4">
      <c r="A1787" s="375"/>
      <c r="B1787" s="375"/>
      <c r="C1787" s="375"/>
      <c r="D1787" s="375"/>
      <c r="E1787" s="375"/>
      <c r="F1787" s="375"/>
      <c r="G1787" s="375"/>
      <c r="H1787" s="375"/>
      <c r="I1787" s="375"/>
      <c r="J1787" s="375"/>
    </row>
    <row r="1788" spans="1:10" x14ac:dyDescent="0.4">
      <c r="A1788" s="375"/>
      <c r="B1788" s="375"/>
      <c r="C1788" s="375"/>
      <c r="D1788" s="375"/>
      <c r="E1788" s="375"/>
      <c r="F1788" s="375"/>
      <c r="G1788" s="375"/>
      <c r="H1788" s="375"/>
      <c r="I1788" s="375"/>
      <c r="J1788" s="375"/>
    </row>
    <row r="1789" spans="1:10" x14ac:dyDescent="0.4">
      <c r="A1789" s="375"/>
      <c r="B1789" s="375"/>
      <c r="C1789" s="375"/>
      <c r="D1789" s="375"/>
      <c r="E1789" s="375"/>
      <c r="F1789" s="375"/>
      <c r="G1789" s="375"/>
      <c r="H1789" s="375"/>
      <c r="I1789" s="375"/>
      <c r="J1789" s="375"/>
    </row>
    <row r="1790" spans="1:10" x14ac:dyDescent="0.4">
      <c r="A1790" s="375"/>
      <c r="B1790" s="375"/>
      <c r="C1790" s="375"/>
      <c r="D1790" s="375"/>
      <c r="E1790" s="375"/>
      <c r="F1790" s="375"/>
      <c r="G1790" s="375"/>
      <c r="H1790" s="375"/>
      <c r="I1790" s="375"/>
      <c r="J1790" s="375"/>
    </row>
    <row r="1791" spans="1:10" x14ac:dyDescent="0.4">
      <c r="A1791" s="375"/>
      <c r="B1791" s="375"/>
      <c r="C1791" s="375"/>
      <c r="D1791" s="375"/>
      <c r="E1791" s="375"/>
      <c r="F1791" s="375"/>
      <c r="G1791" s="375"/>
      <c r="H1791" s="375"/>
      <c r="I1791" s="375"/>
      <c r="J1791" s="375"/>
    </row>
    <row r="1792" spans="1:10" x14ac:dyDescent="0.4">
      <c r="A1792" s="375"/>
      <c r="B1792" s="375"/>
      <c r="C1792" s="375"/>
      <c r="D1792" s="375"/>
      <c r="E1792" s="375"/>
      <c r="F1792" s="375"/>
      <c r="G1792" s="375"/>
      <c r="H1792" s="375"/>
      <c r="I1792" s="375"/>
      <c r="J1792" s="375"/>
    </row>
    <row r="1793" spans="1:10" x14ac:dyDescent="0.4">
      <c r="A1793" s="375"/>
      <c r="B1793" s="375"/>
      <c r="C1793" s="375"/>
      <c r="D1793" s="375"/>
      <c r="E1793" s="375"/>
      <c r="F1793" s="375"/>
      <c r="G1793" s="375"/>
      <c r="H1793" s="375"/>
      <c r="I1793" s="375"/>
      <c r="J1793" s="375"/>
    </row>
    <row r="1794" spans="1:10" x14ac:dyDescent="0.4">
      <c r="A1794" s="375"/>
      <c r="B1794" s="375"/>
      <c r="C1794" s="375"/>
      <c r="D1794" s="375"/>
      <c r="E1794" s="375"/>
      <c r="F1794" s="375"/>
      <c r="G1794" s="375"/>
      <c r="H1794" s="375"/>
      <c r="I1794" s="375"/>
      <c r="J1794" s="375"/>
    </row>
    <row r="1795" spans="1:10" x14ac:dyDescent="0.4">
      <c r="A1795" s="375"/>
      <c r="B1795" s="375"/>
      <c r="C1795" s="375"/>
      <c r="D1795" s="375"/>
      <c r="E1795" s="375"/>
      <c r="F1795" s="375"/>
      <c r="G1795" s="375"/>
      <c r="H1795" s="375"/>
      <c r="I1795" s="375"/>
      <c r="J1795" s="375"/>
    </row>
    <row r="1796" spans="1:10" x14ac:dyDescent="0.4">
      <c r="A1796" s="375"/>
      <c r="B1796" s="375"/>
      <c r="C1796" s="375"/>
      <c r="D1796" s="375"/>
      <c r="E1796" s="375"/>
      <c r="F1796" s="375"/>
      <c r="G1796" s="375"/>
      <c r="H1796" s="375"/>
      <c r="I1796" s="375"/>
      <c r="J1796" s="375"/>
    </row>
    <row r="1797" spans="1:10" x14ac:dyDescent="0.4">
      <c r="A1797" s="375"/>
      <c r="B1797" s="375"/>
      <c r="C1797" s="375"/>
      <c r="D1797" s="375"/>
      <c r="E1797" s="375"/>
      <c r="F1797" s="375"/>
      <c r="G1797" s="375"/>
      <c r="H1797" s="375"/>
      <c r="I1797" s="375"/>
      <c r="J1797" s="375"/>
    </row>
    <row r="1798" spans="1:10" x14ac:dyDescent="0.4">
      <c r="A1798" s="375"/>
      <c r="B1798" s="375"/>
      <c r="C1798" s="375"/>
      <c r="D1798" s="375"/>
      <c r="E1798" s="375"/>
      <c r="F1798" s="375"/>
      <c r="G1798" s="375"/>
      <c r="H1798" s="375"/>
      <c r="I1798" s="375"/>
      <c r="J1798" s="375"/>
    </row>
    <row r="1799" spans="1:10" x14ac:dyDescent="0.4">
      <c r="A1799" s="375"/>
      <c r="B1799" s="375"/>
      <c r="C1799" s="375"/>
      <c r="D1799" s="375"/>
      <c r="E1799" s="375"/>
      <c r="F1799" s="375"/>
      <c r="G1799" s="375"/>
      <c r="H1799" s="375"/>
      <c r="I1799" s="375"/>
      <c r="J1799" s="375"/>
    </row>
    <row r="1800" spans="1:10" x14ac:dyDescent="0.4">
      <c r="A1800" s="375"/>
      <c r="B1800" s="375"/>
      <c r="C1800" s="375"/>
      <c r="D1800" s="375"/>
      <c r="E1800" s="375"/>
      <c r="F1800" s="375"/>
      <c r="G1800" s="375"/>
      <c r="H1800" s="375"/>
      <c r="I1800" s="375"/>
      <c r="J1800" s="375"/>
    </row>
    <row r="1801" spans="1:10" x14ac:dyDescent="0.4">
      <c r="A1801" s="375"/>
      <c r="B1801" s="375"/>
      <c r="C1801" s="375"/>
      <c r="D1801" s="375"/>
      <c r="E1801" s="375"/>
      <c r="F1801" s="375"/>
      <c r="G1801" s="375"/>
      <c r="H1801" s="375"/>
      <c r="I1801" s="375"/>
      <c r="J1801" s="375"/>
    </row>
    <row r="1802" spans="1:10" x14ac:dyDescent="0.4">
      <c r="A1802" s="375"/>
      <c r="B1802" s="375"/>
      <c r="C1802" s="375"/>
      <c r="D1802" s="375"/>
      <c r="E1802" s="375"/>
      <c r="F1802" s="375"/>
      <c r="G1802" s="375"/>
      <c r="H1802" s="375"/>
      <c r="I1802" s="375"/>
      <c r="J1802" s="375"/>
    </row>
    <row r="1803" spans="1:10" x14ac:dyDescent="0.4">
      <c r="A1803" s="375"/>
      <c r="B1803" s="375"/>
      <c r="C1803" s="375"/>
      <c r="D1803" s="375"/>
      <c r="E1803" s="375"/>
      <c r="F1803" s="375"/>
      <c r="G1803" s="375"/>
      <c r="H1803" s="375"/>
      <c r="I1803" s="375"/>
      <c r="J1803" s="375"/>
    </row>
    <row r="1804" spans="1:10" x14ac:dyDescent="0.4">
      <c r="A1804" s="375"/>
      <c r="B1804" s="375"/>
      <c r="C1804" s="375"/>
      <c r="D1804" s="375"/>
      <c r="E1804" s="375"/>
      <c r="F1804" s="375"/>
      <c r="G1804" s="375"/>
      <c r="H1804" s="375"/>
      <c r="I1804" s="375"/>
      <c r="J1804" s="375"/>
    </row>
    <row r="1805" spans="1:10" x14ac:dyDescent="0.4">
      <c r="A1805" s="375"/>
      <c r="B1805" s="375"/>
      <c r="C1805" s="375"/>
      <c r="D1805" s="375"/>
      <c r="E1805" s="375"/>
      <c r="F1805" s="375"/>
      <c r="G1805" s="375"/>
      <c r="H1805" s="375"/>
      <c r="I1805" s="375"/>
      <c r="J1805" s="375"/>
    </row>
    <row r="1806" spans="1:10" x14ac:dyDescent="0.4">
      <c r="A1806" s="375"/>
      <c r="B1806" s="375"/>
      <c r="C1806" s="375"/>
      <c r="D1806" s="375"/>
      <c r="E1806" s="375"/>
      <c r="F1806" s="375"/>
      <c r="G1806" s="375"/>
      <c r="H1806" s="375"/>
      <c r="I1806" s="375"/>
      <c r="J1806" s="375"/>
    </row>
    <row r="1807" spans="1:10" x14ac:dyDescent="0.4">
      <c r="A1807" s="375"/>
      <c r="B1807" s="375"/>
      <c r="C1807" s="375"/>
      <c r="D1807" s="375"/>
      <c r="E1807" s="375"/>
      <c r="F1807" s="375"/>
      <c r="G1807" s="375"/>
      <c r="H1807" s="375"/>
      <c r="I1807" s="375"/>
      <c r="J1807" s="375"/>
    </row>
    <row r="1808" spans="1:10" x14ac:dyDescent="0.4">
      <c r="A1808" s="375"/>
      <c r="B1808" s="375"/>
      <c r="C1808" s="375"/>
      <c r="D1808" s="375"/>
      <c r="E1808" s="375"/>
      <c r="F1808" s="375"/>
      <c r="G1808" s="375"/>
      <c r="H1808" s="375"/>
      <c r="I1808" s="375"/>
      <c r="J1808" s="375"/>
    </row>
    <row r="1809" spans="1:10" x14ac:dyDescent="0.4">
      <c r="A1809" s="375"/>
      <c r="B1809" s="375"/>
      <c r="C1809" s="375"/>
      <c r="D1809" s="375"/>
      <c r="E1809" s="375"/>
      <c r="F1809" s="375"/>
      <c r="G1809" s="375"/>
      <c r="H1809" s="375"/>
      <c r="I1809" s="375"/>
      <c r="J1809" s="375"/>
    </row>
    <row r="1810" spans="1:10" x14ac:dyDescent="0.4">
      <c r="A1810" s="375"/>
      <c r="B1810" s="375"/>
      <c r="C1810" s="375"/>
      <c r="D1810" s="375"/>
      <c r="E1810" s="375"/>
      <c r="F1810" s="375"/>
      <c r="G1810" s="375"/>
      <c r="H1810" s="375"/>
      <c r="I1810" s="375"/>
      <c r="J1810" s="375"/>
    </row>
    <row r="1811" spans="1:10" x14ac:dyDescent="0.4">
      <c r="A1811" s="375"/>
      <c r="B1811" s="375"/>
      <c r="C1811" s="375"/>
      <c r="D1811" s="375"/>
      <c r="E1811" s="375"/>
      <c r="F1811" s="375"/>
      <c r="G1811" s="375"/>
      <c r="H1811" s="375"/>
      <c r="I1811" s="375"/>
      <c r="J1811" s="375"/>
    </row>
    <row r="1812" spans="1:10" x14ac:dyDescent="0.4">
      <c r="A1812" s="375"/>
      <c r="B1812" s="375"/>
      <c r="C1812" s="375"/>
      <c r="D1812" s="375"/>
      <c r="E1812" s="375"/>
      <c r="F1812" s="375"/>
      <c r="G1812" s="375"/>
      <c r="H1812" s="375"/>
      <c r="I1812" s="375"/>
      <c r="J1812" s="375"/>
    </row>
    <row r="1813" spans="1:10" x14ac:dyDescent="0.4">
      <c r="A1813" s="375"/>
      <c r="B1813" s="375"/>
      <c r="C1813" s="375"/>
      <c r="D1813" s="375"/>
      <c r="E1813" s="375"/>
      <c r="F1813" s="375"/>
      <c r="G1813" s="375"/>
      <c r="H1813" s="375"/>
      <c r="I1813" s="375"/>
      <c r="J1813" s="375"/>
    </row>
    <row r="1814" spans="1:10" x14ac:dyDescent="0.4">
      <c r="A1814" s="375"/>
      <c r="B1814" s="375"/>
      <c r="C1814" s="375"/>
      <c r="D1814" s="375"/>
      <c r="E1814" s="375"/>
      <c r="F1814" s="375"/>
      <c r="G1814" s="375"/>
      <c r="H1814" s="375"/>
      <c r="I1814" s="375"/>
      <c r="J1814" s="375"/>
    </row>
    <row r="1815" spans="1:10" x14ac:dyDescent="0.4">
      <c r="A1815" s="375"/>
      <c r="B1815" s="375"/>
      <c r="C1815" s="375"/>
      <c r="D1815" s="375"/>
      <c r="E1815" s="375"/>
      <c r="F1815" s="375"/>
      <c r="G1815" s="375"/>
      <c r="H1815" s="375"/>
      <c r="I1815" s="375"/>
      <c r="J1815" s="375"/>
    </row>
    <row r="1816" spans="1:10" x14ac:dyDescent="0.4">
      <c r="A1816" s="375"/>
      <c r="B1816" s="375"/>
      <c r="C1816" s="375"/>
      <c r="D1816" s="375"/>
      <c r="E1816" s="375"/>
      <c r="F1816" s="375"/>
      <c r="G1816" s="375"/>
      <c r="H1816" s="375"/>
      <c r="I1816" s="375"/>
      <c r="J1816" s="375"/>
    </row>
    <row r="1817" spans="1:10" x14ac:dyDescent="0.4">
      <c r="A1817" s="375"/>
      <c r="B1817" s="375"/>
      <c r="C1817" s="375"/>
      <c r="D1817" s="375"/>
      <c r="E1817" s="375"/>
      <c r="F1817" s="375"/>
      <c r="G1817" s="375"/>
      <c r="H1817" s="375"/>
      <c r="I1817" s="375"/>
      <c r="J1817" s="375"/>
    </row>
    <row r="1818" spans="1:10" x14ac:dyDescent="0.4">
      <c r="A1818" s="375"/>
      <c r="B1818" s="375"/>
      <c r="C1818" s="375"/>
      <c r="D1818" s="375"/>
      <c r="E1818" s="375"/>
      <c r="F1818" s="375"/>
      <c r="G1818" s="375"/>
      <c r="H1818" s="375"/>
      <c r="I1818" s="375"/>
      <c r="J1818" s="375"/>
    </row>
    <row r="1819" spans="1:10" x14ac:dyDescent="0.4">
      <c r="A1819" s="375"/>
      <c r="B1819" s="375"/>
      <c r="C1819" s="375"/>
      <c r="D1819" s="375"/>
      <c r="E1819" s="375"/>
      <c r="F1819" s="375"/>
      <c r="G1819" s="375"/>
      <c r="H1819" s="375"/>
      <c r="I1819" s="375"/>
      <c r="J1819" s="375"/>
    </row>
    <row r="1820" spans="1:10" x14ac:dyDescent="0.4">
      <c r="A1820" s="375"/>
      <c r="B1820" s="375"/>
      <c r="C1820" s="375"/>
      <c r="D1820" s="375"/>
      <c r="E1820" s="375"/>
      <c r="F1820" s="375"/>
      <c r="G1820" s="375"/>
      <c r="H1820" s="375"/>
      <c r="I1820" s="375"/>
      <c r="J1820" s="375"/>
    </row>
    <row r="1821" spans="1:10" x14ac:dyDescent="0.4">
      <c r="A1821" s="375"/>
      <c r="B1821" s="375"/>
      <c r="C1821" s="375"/>
      <c r="D1821" s="375"/>
      <c r="E1821" s="375"/>
      <c r="F1821" s="375"/>
      <c r="G1821" s="375"/>
      <c r="H1821" s="375"/>
      <c r="I1821" s="375"/>
      <c r="J1821" s="375"/>
    </row>
    <row r="1822" spans="1:10" x14ac:dyDescent="0.4">
      <c r="A1822" s="375"/>
      <c r="B1822" s="375"/>
      <c r="C1822" s="375"/>
      <c r="D1822" s="375"/>
      <c r="E1822" s="375"/>
      <c r="F1822" s="375"/>
      <c r="G1822" s="375"/>
      <c r="H1822" s="375"/>
      <c r="I1822" s="375"/>
      <c r="J1822" s="375"/>
    </row>
    <row r="1823" spans="1:10" x14ac:dyDescent="0.4">
      <c r="A1823" s="375"/>
      <c r="B1823" s="375"/>
      <c r="C1823" s="375"/>
      <c r="D1823" s="375"/>
      <c r="E1823" s="375"/>
      <c r="F1823" s="375"/>
      <c r="G1823" s="375"/>
      <c r="H1823" s="375"/>
      <c r="I1823" s="375"/>
      <c r="J1823" s="375"/>
    </row>
    <row r="1824" spans="1:10" x14ac:dyDescent="0.4">
      <c r="A1824" s="375"/>
      <c r="B1824" s="375"/>
      <c r="C1824" s="375"/>
      <c r="D1824" s="375"/>
      <c r="E1824" s="375"/>
      <c r="F1824" s="375"/>
      <c r="G1824" s="375"/>
      <c r="H1824" s="375"/>
      <c r="I1824" s="375"/>
      <c r="J1824" s="375"/>
    </row>
    <row r="1825" spans="1:10" x14ac:dyDescent="0.4">
      <c r="A1825" s="375"/>
      <c r="B1825" s="375"/>
      <c r="C1825" s="375"/>
      <c r="D1825" s="375"/>
      <c r="E1825" s="375"/>
      <c r="F1825" s="375"/>
      <c r="G1825" s="375"/>
      <c r="H1825" s="375"/>
      <c r="I1825" s="375"/>
      <c r="J1825" s="375"/>
    </row>
    <row r="1826" spans="1:10" x14ac:dyDescent="0.4">
      <c r="A1826" s="375"/>
      <c r="B1826" s="375"/>
      <c r="C1826" s="375"/>
      <c r="D1826" s="375"/>
      <c r="E1826" s="375"/>
      <c r="F1826" s="375"/>
      <c r="G1826" s="375"/>
      <c r="H1826" s="375"/>
      <c r="I1826" s="375"/>
      <c r="J1826" s="375"/>
    </row>
    <row r="1827" spans="1:10" x14ac:dyDescent="0.4">
      <c r="A1827" s="375"/>
      <c r="B1827" s="375"/>
      <c r="C1827" s="375"/>
      <c r="D1827" s="375"/>
      <c r="E1827" s="375"/>
      <c r="F1827" s="375"/>
      <c r="G1827" s="375"/>
      <c r="H1827" s="375"/>
      <c r="I1827" s="375"/>
      <c r="J1827" s="375"/>
    </row>
    <row r="1828" spans="1:10" x14ac:dyDescent="0.4">
      <c r="A1828" s="375"/>
      <c r="B1828" s="375"/>
      <c r="C1828" s="375"/>
      <c r="D1828" s="375"/>
      <c r="E1828" s="375"/>
      <c r="F1828" s="375"/>
      <c r="G1828" s="375"/>
      <c r="H1828" s="375"/>
      <c r="I1828" s="375"/>
      <c r="J1828" s="375"/>
    </row>
    <row r="1829" spans="1:10" x14ac:dyDescent="0.4">
      <c r="A1829" s="375"/>
      <c r="B1829" s="375"/>
      <c r="C1829" s="375"/>
      <c r="D1829" s="375"/>
      <c r="E1829" s="375"/>
      <c r="F1829" s="375"/>
      <c r="G1829" s="375"/>
      <c r="H1829" s="375"/>
      <c r="I1829" s="375"/>
      <c r="J1829" s="375"/>
    </row>
    <row r="1830" spans="1:10" x14ac:dyDescent="0.4">
      <c r="A1830" s="375"/>
      <c r="B1830" s="375"/>
      <c r="C1830" s="375"/>
      <c r="D1830" s="375"/>
      <c r="E1830" s="375"/>
      <c r="F1830" s="375"/>
      <c r="G1830" s="375"/>
      <c r="H1830" s="375"/>
      <c r="I1830" s="375"/>
      <c r="J1830" s="375"/>
    </row>
    <row r="1831" spans="1:10" x14ac:dyDescent="0.4">
      <c r="A1831" s="375"/>
      <c r="B1831" s="375"/>
      <c r="C1831" s="375"/>
      <c r="D1831" s="375"/>
      <c r="E1831" s="375"/>
      <c r="F1831" s="375"/>
      <c r="G1831" s="375"/>
      <c r="H1831" s="375"/>
      <c r="I1831" s="375"/>
      <c r="J1831" s="375"/>
    </row>
    <row r="1832" spans="1:10" x14ac:dyDescent="0.4">
      <c r="A1832" s="375"/>
      <c r="B1832" s="375"/>
      <c r="C1832" s="375"/>
      <c r="D1832" s="375"/>
      <c r="E1832" s="375"/>
      <c r="F1832" s="375"/>
      <c r="G1832" s="375"/>
      <c r="H1832" s="375"/>
      <c r="I1832" s="375"/>
      <c r="J1832" s="375"/>
    </row>
    <row r="1833" spans="1:10" x14ac:dyDescent="0.4">
      <c r="A1833" s="375"/>
      <c r="B1833" s="375"/>
      <c r="C1833" s="375"/>
      <c r="D1833" s="375"/>
      <c r="E1833" s="375"/>
      <c r="F1833" s="375"/>
      <c r="G1833" s="375"/>
      <c r="H1833" s="375"/>
      <c r="I1833" s="375"/>
      <c r="J1833" s="375"/>
    </row>
    <row r="1834" spans="1:10" x14ac:dyDescent="0.4">
      <c r="A1834" s="375"/>
      <c r="B1834" s="375"/>
      <c r="C1834" s="375"/>
      <c r="D1834" s="375"/>
      <c r="E1834" s="375"/>
      <c r="F1834" s="375"/>
      <c r="G1834" s="375"/>
      <c r="H1834" s="375"/>
      <c r="I1834" s="375"/>
      <c r="J1834" s="375"/>
    </row>
    <row r="1835" spans="1:10" x14ac:dyDescent="0.4">
      <c r="A1835" s="375"/>
      <c r="B1835" s="375"/>
      <c r="C1835" s="375"/>
      <c r="D1835" s="375"/>
      <c r="E1835" s="375"/>
      <c r="F1835" s="375"/>
      <c r="G1835" s="375"/>
      <c r="H1835" s="375"/>
      <c r="I1835" s="375"/>
      <c r="J1835" s="375"/>
    </row>
    <row r="1836" spans="1:10" x14ac:dyDescent="0.4">
      <c r="A1836" s="375"/>
      <c r="B1836" s="375"/>
      <c r="C1836" s="375"/>
      <c r="D1836" s="375"/>
      <c r="E1836" s="375"/>
      <c r="F1836" s="375"/>
      <c r="G1836" s="375"/>
      <c r="H1836" s="375"/>
      <c r="I1836" s="375"/>
      <c r="J1836" s="375"/>
    </row>
    <row r="1837" spans="1:10" x14ac:dyDescent="0.4">
      <c r="A1837" s="375"/>
      <c r="B1837" s="375"/>
      <c r="C1837" s="375"/>
      <c r="D1837" s="375"/>
      <c r="E1837" s="375"/>
      <c r="F1837" s="375"/>
      <c r="G1837" s="375"/>
      <c r="H1837" s="375"/>
      <c r="I1837" s="375"/>
      <c r="J1837" s="375"/>
    </row>
    <row r="1838" spans="1:10" x14ac:dyDescent="0.4">
      <c r="A1838" s="375"/>
      <c r="B1838" s="375"/>
      <c r="C1838" s="375"/>
      <c r="D1838" s="375"/>
      <c r="E1838" s="375"/>
      <c r="F1838" s="375"/>
      <c r="G1838" s="375"/>
      <c r="H1838" s="375"/>
      <c r="I1838" s="375"/>
      <c r="J1838" s="375"/>
    </row>
    <row r="1839" spans="1:10" x14ac:dyDescent="0.4">
      <c r="A1839" s="375"/>
      <c r="B1839" s="375"/>
      <c r="C1839" s="375"/>
      <c r="D1839" s="375"/>
      <c r="E1839" s="375"/>
      <c r="F1839" s="375"/>
      <c r="G1839" s="375"/>
      <c r="H1839" s="375"/>
      <c r="I1839" s="375"/>
      <c r="J1839" s="375"/>
    </row>
    <row r="1840" spans="1:10" x14ac:dyDescent="0.4">
      <c r="A1840" s="375"/>
      <c r="B1840" s="375"/>
      <c r="C1840" s="375"/>
      <c r="D1840" s="375"/>
      <c r="E1840" s="375"/>
      <c r="F1840" s="375"/>
      <c r="G1840" s="375"/>
      <c r="H1840" s="375"/>
      <c r="I1840" s="375"/>
      <c r="J1840" s="375"/>
    </row>
    <row r="1841" spans="1:10" x14ac:dyDescent="0.4">
      <c r="A1841" s="375"/>
      <c r="B1841" s="375"/>
      <c r="C1841" s="375"/>
      <c r="D1841" s="375"/>
      <c r="E1841" s="375"/>
      <c r="F1841" s="375"/>
      <c r="G1841" s="375"/>
      <c r="H1841" s="375"/>
      <c r="I1841" s="375"/>
      <c r="J1841" s="375"/>
    </row>
    <row r="1842" spans="1:10" x14ac:dyDescent="0.4">
      <c r="A1842" s="375"/>
      <c r="B1842" s="375"/>
      <c r="C1842" s="375"/>
      <c r="D1842" s="375"/>
      <c r="E1842" s="375"/>
      <c r="F1842" s="375"/>
      <c r="G1842" s="375"/>
      <c r="H1842" s="375"/>
      <c r="I1842" s="375"/>
      <c r="J1842" s="375"/>
    </row>
    <row r="1843" spans="1:10" x14ac:dyDescent="0.4">
      <c r="A1843" s="375"/>
      <c r="B1843" s="375"/>
      <c r="C1843" s="375"/>
      <c r="D1843" s="375"/>
      <c r="E1843" s="375"/>
      <c r="F1843" s="375"/>
      <c r="G1843" s="375"/>
      <c r="H1843" s="375"/>
      <c r="I1843" s="375"/>
      <c r="J1843" s="375"/>
    </row>
    <row r="1844" spans="1:10" x14ac:dyDescent="0.4">
      <c r="A1844" s="375"/>
      <c r="B1844" s="375"/>
      <c r="C1844" s="375"/>
      <c r="D1844" s="375"/>
      <c r="E1844" s="375"/>
      <c r="F1844" s="375"/>
      <c r="G1844" s="375"/>
      <c r="H1844" s="375"/>
      <c r="I1844" s="375"/>
      <c r="J1844" s="375"/>
    </row>
    <row r="1845" spans="1:10" x14ac:dyDescent="0.4">
      <c r="A1845" s="375"/>
      <c r="B1845" s="375"/>
      <c r="C1845" s="375"/>
      <c r="D1845" s="375"/>
      <c r="E1845" s="375"/>
      <c r="F1845" s="375"/>
      <c r="G1845" s="375"/>
      <c r="H1845" s="375"/>
      <c r="I1845" s="375"/>
      <c r="J1845" s="375"/>
    </row>
    <row r="1846" spans="1:10" x14ac:dyDescent="0.4">
      <c r="A1846" s="375"/>
      <c r="B1846" s="375"/>
      <c r="C1846" s="375"/>
      <c r="D1846" s="375"/>
      <c r="E1846" s="375"/>
      <c r="F1846" s="375"/>
      <c r="G1846" s="375"/>
      <c r="H1846" s="375"/>
      <c r="I1846" s="375"/>
      <c r="J1846" s="375"/>
    </row>
    <row r="1847" spans="1:10" x14ac:dyDescent="0.4">
      <c r="A1847" s="375"/>
      <c r="B1847" s="375"/>
      <c r="C1847" s="375"/>
      <c r="D1847" s="375"/>
      <c r="E1847" s="375"/>
      <c r="F1847" s="375"/>
      <c r="G1847" s="375"/>
      <c r="H1847" s="375"/>
      <c r="I1847" s="375"/>
      <c r="J1847" s="375"/>
    </row>
    <row r="1848" spans="1:10" x14ac:dyDescent="0.4">
      <c r="A1848" s="375"/>
      <c r="B1848" s="375"/>
      <c r="C1848" s="375"/>
      <c r="D1848" s="375"/>
      <c r="E1848" s="375"/>
      <c r="F1848" s="375"/>
      <c r="G1848" s="375"/>
      <c r="H1848" s="375"/>
      <c r="I1848" s="375"/>
      <c r="J1848" s="375"/>
    </row>
    <row r="1849" spans="1:10" x14ac:dyDescent="0.4">
      <c r="A1849" s="375"/>
      <c r="B1849" s="375"/>
      <c r="C1849" s="375"/>
      <c r="D1849" s="375"/>
      <c r="E1849" s="375"/>
      <c r="F1849" s="375"/>
      <c r="G1849" s="375"/>
      <c r="H1849" s="375"/>
      <c r="I1849" s="375"/>
      <c r="J1849" s="375"/>
    </row>
    <row r="1850" spans="1:10" x14ac:dyDescent="0.4">
      <c r="A1850" s="375"/>
      <c r="B1850" s="375"/>
      <c r="C1850" s="375"/>
      <c r="D1850" s="375"/>
      <c r="E1850" s="375"/>
      <c r="F1850" s="375"/>
      <c r="G1850" s="375"/>
      <c r="H1850" s="375"/>
      <c r="I1850" s="375"/>
      <c r="J1850" s="375"/>
    </row>
    <row r="1851" spans="1:10" x14ac:dyDescent="0.4">
      <c r="A1851" s="375"/>
      <c r="B1851" s="375"/>
      <c r="C1851" s="375"/>
      <c r="D1851" s="375"/>
      <c r="E1851" s="375"/>
      <c r="F1851" s="375"/>
      <c r="G1851" s="375"/>
      <c r="H1851" s="375"/>
      <c r="I1851" s="375"/>
      <c r="J1851" s="375"/>
    </row>
    <row r="1852" spans="1:10" x14ac:dyDescent="0.4">
      <c r="A1852" s="375"/>
      <c r="B1852" s="375"/>
      <c r="C1852" s="375"/>
      <c r="D1852" s="375"/>
      <c r="E1852" s="375"/>
      <c r="F1852" s="375"/>
      <c r="G1852" s="375"/>
      <c r="H1852" s="375"/>
      <c r="I1852" s="375"/>
      <c r="J1852" s="375"/>
    </row>
    <row r="1853" spans="1:10" x14ac:dyDescent="0.4">
      <c r="A1853" s="375"/>
      <c r="B1853" s="375"/>
      <c r="C1853" s="375"/>
      <c r="D1853" s="375"/>
      <c r="E1853" s="375"/>
      <c r="F1853" s="375"/>
      <c r="G1853" s="375"/>
      <c r="H1853" s="375"/>
      <c r="I1853" s="375"/>
      <c r="J1853" s="375"/>
    </row>
    <row r="1854" spans="1:10" x14ac:dyDescent="0.4">
      <c r="A1854" s="375"/>
      <c r="B1854" s="375"/>
      <c r="C1854" s="375"/>
      <c r="D1854" s="375"/>
      <c r="E1854" s="375"/>
      <c r="F1854" s="375"/>
      <c r="G1854" s="375"/>
      <c r="H1854" s="375"/>
      <c r="I1854" s="375"/>
      <c r="J1854" s="375"/>
    </row>
    <row r="1855" spans="1:10" x14ac:dyDescent="0.4">
      <c r="A1855" s="375"/>
      <c r="B1855" s="375"/>
      <c r="C1855" s="375"/>
      <c r="D1855" s="375"/>
      <c r="E1855" s="375"/>
      <c r="F1855" s="375"/>
      <c r="G1855" s="375"/>
      <c r="H1855" s="375"/>
      <c r="I1855" s="375"/>
      <c r="J1855" s="375"/>
    </row>
    <row r="1856" spans="1:10" x14ac:dyDescent="0.4">
      <c r="A1856" s="375"/>
      <c r="B1856" s="375"/>
      <c r="C1856" s="375"/>
      <c r="D1856" s="375"/>
      <c r="E1856" s="375"/>
      <c r="F1856" s="375"/>
      <c r="G1856" s="375"/>
      <c r="H1856" s="375"/>
      <c r="I1856" s="375"/>
      <c r="J1856" s="375"/>
    </row>
    <row r="1857" spans="1:10" x14ac:dyDescent="0.4">
      <c r="A1857" s="375"/>
      <c r="B1857" s="375"/>
      <c r="C1857" s="375"/>
      <c r="D1857" s="375"/>
      <c r="E1857" s="375"/>
      <c r="F1857" s="375"/>
      <c r="G1857" s="375"/>
      <c r="H1857" s="375"/>
      <c r="I1857" s="375"/>
      <c r="J1857" s="375"/>
    </row>
    <row r="1858" spans="1:10" x14ac:dyDescent="0.4">
      <c r="A1858" s="375"/>
      <c r="B1858" s="375"/>
      <c r="C1858" s="375"/>
      <c r="D1858" s="375"/>
      <c r="E1858" s="375"/>
      <c r="F1858" s="375"/>
      <c r="G1858" s="375"/>
      <c r="H1858" s="375"/>
      <c r="I1858" s="375"/>
      <c r="J1858" s="375"/>
    </row>
    <row r="1859" spans="1:10" x14ac:dyDescent="0.4">
      <c r="A1859" s="375"/>
      <c r="B1859" s="375"/>
      <c r="C1859" s="375"/>
      <c r="D1859" s="375"/>
      <c r="E1859" s="375"/>
      <c r="F1859" s="375"/>
      <c r="G1859" s="375"/>
      <c r="H1859" s="375"/>
      <c r="I1859" s="375"/>
      <c r="J1859" s="375"/>
    </row>
    <row r="1860" spans="1:10" x14ac:dyDescent="0.4">
      <c r="A1860" s="375"/>
      <c r="B1860" s="375"/>
      <c r="C1860" s="375"/>
      <c r="D1860" s="375"/>
      <c r="E1860" s="375"/>
      <c r="F1860" s="375"/>
      <c r="G1860" s="375"/>
      <c r="H1860" s="375"/>
      <c r="I1860" s="375"/>
      <c r="J1860" s="375"/>
    </row>
    <row r="1861" spans="1:10" x14ac:dyDescent="0.4">
      <c r="A1861" s="375"/>
      <c r="B1861" s="375"/>
      <c r="C1861" s="375"/>
      <c r="D1861" s="375"/>
      <c r="E1861" s="375"/>
      <c r="F1861" s="375"/>
      <c r="G1861" s="375"/>
      <c r="H1861" s="375"/>
      <c r="I1861" s="375"/>
      <c r="J1861" s="375"/>
    </row>
    <row r="1862" spans="1:10" x14ac:dyDescent="0.4">
      <c r="A1862" s="375"/>
      <c r="B1862" s="375"/>
      <c r="C1862" s="375"/>
      <c r="D1862" s="375"/>
      <c r="E1862" s="375"/>
      <c r="F1862" s="375"/>
      <c r="G1862" s="375"/>
      <c r="H1862" s="375"/>
      <c r="I1862" s="375"/>
      <c r="J1862" s="375"/>
    </row>
    <row r="1863" spans="1:10" x14ac:dyDescent="0.4">
      <c r="A1863" s="375"/>
      <c r="B1863" s="375"/>
      <c r="C1863" s="375"/>
      <c r="D1863" s="375"/>
      <c r="E1863" s="375"/>
      <c r="F1863" s="375"/>
      <c r="G1863" s="375"/>
      <c r="H1863" s="375"/>
      <c r="I1863" s="375"/>
      <c r="J1863" s="375"/>
    </row>
    <row r="1864" spans="1:10" x14ac:dyDescent="0.4">
      <c r="A1864" s="375"/>
      <c r="B1864" s="375"/>
      <c r="C1864" s="375"/>
      <c r="D1864" s="375"/>
      <c r="E1864" s="375"/>
      <c r="F1864" s="375"/>
      <c r="G1864" s="375"/>
      <c r="H1864" s="375"/>
      <c r="I1864" s="375"/>
      <c r="J1864" s="375"/>
    </row>
    <row r="1865" spans="1:10" x14ac:dyDescent="0.4">
      <c r="A1865" s="375"/>
      <c r="B1865" s="375"/>
      <c r="C1865" s="375"/>
      <c r="D1865" s="375"/>
      <c r="E1865" s="375"/>
      <c r="F1865" s="375"/>
      <c r="G1865" s="375"/>
      <c r="H1865" s="375"/>
      <c r="I1865" s="375"/>
      <c r="J1865" s="375"/>
    </row>
    <row r="1866" spans="1:10" x14ac:dyDescent="0.4">
      <c r="A1866" s="375"/>
      <c r="B1866" s="375"/>
      <c r="C1866" s="375"/>
      <c r="D1866" s="375"/>
      <c r="E1866" s="375"/>
      <c r="F1866" s="375"/>
      <c r="G1866" s="375"/>
      <c r="H1866" s="375"/>
      <c r="I1866" s="375"/>
      <c r="J1866" s="375"/>
    </row>
    <row r="1867" spans="1:10" x14ac:dyDescent="0.4">
      <c r="A1867" s="375"/>
      <c r="B1867" s="375"/>
      <c r="C1867" s="375"/>
      <c r="D1867" s="375"/>
      <c r="E1867" s="375"/>
      <c r="F1867" s="375"/>
      <c r="G1867" s="375"/>
      <c r="H1867" s="375"/>
      <c r="I1867" s="375"/>
      <c r="J1867" s="375"/>
    </row>
    <row r="1868" spans="1:10" x14ac:dyDescent="0.4">
      <c r="A1868" s="375"/>
      <c r="B1868" s="375"/>
      <c r="C1868" s="375"/>
      <c r="D1868" s="375"/>
      <c r="E1868" s="375"/>
      <c r="F1868" s="375"/>
      <c r="G1868" s="375"/>
      <c r="H1868" s="375"/>
      <c r="I1868" s="375"/>
      <c r="J1868" s="375"/>
    </row>
    <row r="1869" spans="1:10" x14ac:dyDescent="0.4">
      <c r="A1869" s="375"/>
      <c r="B1869" s="375"/>
      <c r="C1869" s="375"/>
      <c r="D1869" s="375"/>
      <c r="E1869" s="375"/>
      <c r="F1869" s="375"/>
      <c r="G1869" s="375"/>
      <c r="H1869" s="375"/>
      <c r="I1869" s="375"/>
      <c r="J1869" s="375"/>
    </row>
    <row r="1870" spans="1:10" x14ac:dyDescent="0.4">
      <c r="A1870" s="375"/>
      <c r="B1870" s="375"/>
      <c r="C1870" s="375"/>
      <c r="D1870" s="375"/>
      <c r="E1870" s="375"/>
      <c r="F1870" s="375"/>
      <c r="G1870" s="375"/>
      <c r="H1870" s="375"/>
      <c r="I1870" s="375"/>
      <c r="J1870" s="375"/>
    </row>
    <row r="1871" spans="1:10" x14ac:dyDescent="0.4">
      <c r="A1871" s="375"/>
      <c r="B1871" s="375"/>
      <c r="C1871" s="375"/>
      <c r="D1871" s="375"/>
      <c r="E1871" s="375"/>
      <c r="F1871" s="375"/>
      <c r="G1871" s="375"/>
      <c r="H1871" s="375"/>
      <c r="I1871" s="375"/>
      <c r="J1871" s="375"/>
    </row>
    <row r="1872" spans="1:10" x14ac:dyDescent="0.4">
      <c r="A1872" s="375"/>
      <c r="B1872" s="375"/>
      <c r="C1872" s="375"/>
      <c r="D1872" s="375"/>
      <c r="E1872" s="375"/>
      <c r="F1872" s="375"/>
      <c r="G1872" s="375"/>
      <c r="H1872" s="375"/>
      <c r="I1872" s="375"/>
      <c r="J1872" s="375"/>
    </row>
    <row r="1873" spans="1:10" x14ac:dyDescent="0.4">
      <c r="A1873" s="375"/>
      <c r="B1873" s="375"/>
      <c r="C1873" s="375"/>
      <c r="D1873" s="375"/>
      <c r="E1873" s="375"/>
      <c r="F1873" s="375"/>
      <c r="G1873" s="375"/>
      <c r="H1873" s="375"/>
      <c r="I1873" s="375"/>
      <c r="J1873" s="375"/>
    </row>
    <row r="1874" spans="1:10" x14ac:dyDescent="0.4">
      <c r="A1874" s="375"/>
      <c r="B1874" s="375"/>
      <c r="C1874" s="375"/>
      <c r="D1874" s="375"/>
      <c r="E1874" s="375"/>
      <c r="F1874" s="375"/>
      <c r="G1874" s="375"/>
      <c r="H1874" s="375"/>
      <c r="I1874" s="375"/>
      <c r="J1874" s="375"/>
    </row>
    <row r="1875" spans="1:10" x14ac:dyDescent="0.4">
      <c r="A1875" s="375"/>
      <c r="B1875" s="375"/>
      <c r="C1875" s="375"/>
      <c r="D1875" s="375"/>
      <c r="E1875" s="375"/>
      <c r="F1875" s="375"/>
      <c r="G1875" s="375"/>
      <c r="H1875" s="375"/>
      <c r="I1875" s="375"/>
      <c r="J1875" s="375"/>
    </row>
    <row r="1876" spans="1:10" x14ac:dyDescent="0.4">
      <c r="A1876" s="375"/>
      <c r="B1876" s="375"/>
      <c r="C1876" s="375"/>
      <c r="D1876" s="375"/>
      <c r="E1876" s="375"/>
      <c r="F1876" s="375"/>
      <c r="G1876" s="375"/>
      <c r="H1876" s="375"/>
      <c r="I1876" s="375"/>
      <c r="J1876" s="375"/>
    </row>
    <row r="1877" spans="1:10" x14ac:dyDescent="0.4">
      <c r="A1877" s="375"/>
      <c r="B1877" s="375"/>
      <c r="C1877" s="375"/>
      <c r="D1877" s="375"/>
      <c r="E1877" s="375"/>
      <c r="F1877" s="375"/>
      <c r="G1877" s="375"/>
      <c r="H1877" s="375"/>
      <c r="I1877" s="375"/>
      <c r="J1877" s="375"/>
    </row>
    <row r="1878" spans="1:10" x14ac:dyDescent="0.4">
      <c r="A1878" s="375"/>
      <c r="B1878" s="375"/>
      <c r="C1878" s="375"/>
      <c r="D1878" s="375"/>
      <c r="E1878" s="375"/>
      <c r="F1878" s="375"/>
      <c r="G1878" s="375"/>
      <c r="H1878" s="375"/>
      <c r="I1878" s="375"/>
      <c r="J1878" s="375"/>
    </row>
    <row r="1879" spans="1:10" x14ac:dyDescent="0.4">
      <c r="A1879" s="375"/>
      <c r="B1879" s="375"/>
      <c r="C1879" s="375"/>
      <c r="D1879" s="375"/>
      <c r="E1879" s="375"/>
      <c r="F1879" s="375"/>
      <c r="G1879" s="375"/>
      <c r="H1879" s="375"/>
      <c r="I1879" s="375"/>
      <c r="J1879" s="375"/>
    </row>
    <row r="1880" spans="1:10" x14ac:dyDescent="0.4">
      <c r="A1880" s="375"/>
      <c r="B1880" s="375"/>
      <c r="C1880" s="375"/>
      <c r="D1880" s="375"/>
      <c r="E1880" s="375"/>
      <c r="F1880" s="375"/>
      <c r="G1880" s="375"/>
      <c r="H1880" s="375"/>
      <c r="I1880" s="375"/>
      <c r="J1880" s="375"/>
    </row>
    <row r="1881" spans="1:10" x14ac:dyDescent="0.4">
      <c r="A1881" s="375"/>
      <c r="B1881" s="375"/>
      <c r="C1881" s="375"/>
      <c r="D1881" s="375"/>
      <c r="E1881" s="375"/>
      <c r="F1881" s="375"/>
      <c r="G1881" s="375"/>
      <c r="H1881" s="375"/>
      <c r="I1881" s="375"/>
      <c r="J1881" s="375"/>
    </row>
    <row r="1882" spans="1:10" x14ac:dyDescent="0.4">
      <c r="A1882" s="375"/>
      <c r="B1882" s="375"/>
      <c r="C1882" s="375"/>
      <c r="D1882" s="375"/>
      <c r="E1882" s="375"/>
      <c r="F1882" s="375"/>
      <c r="G1882" s="375"/>
      <c r="H1882" s="375"/>
      <c r="I1882" s="375"/>
      <c r="J1882" s="375"/>
    </row>
    <row r="1883" spans="1:10" x14ac:dyDescent="0.4">
      <c r="A1883" s="375"/>
      <c r="B1883" s="375"/>
      <c r="C1883" s="375"/>
      <c r="D1883" s="375"/>
      <c r="E1883" s="375"/>
      <c r="F1883" s="375"/>
      <c r="G1883" s="375"/>
      <c r="H1883" s="375"/>
      <c r="I1883" s="375"/>
      <c r="J1883" s="375"/>
    </row>
    <row r="1884" spans="1:10" x14ac:dyDescent="0.4">
      <c r="A1884" s="375"/>
      <c r="B1884" s="375"/>
      <c r="C1884" s="375"/>
      <c r="D1884" s="375"/>
      <c r="E1884" s="375"/>
      <c r="F1884" s="375"/>
      <c r="G1884" s="375"/>
      <c r="H1884" s="375"/>
      <c r="I1884" s="375"/>
      <c r="J1884" s="375"/>
    </row>
    <row r="1885" spans="1:10" x14ac:dyDescent="0.4">
      <c r="A1885" s="375"/>
      <c r="B1885" s="375"/>
      <c r="C1885" s="375"/>
      <c r="D1885" s="375"/>
      <c r="E1885" s="375"/>
      <c r="F1885" s="375"/>
      <c r="G1885" s="375"/>
      <c r="H1885" s="375"/>
      <c r="I1885" s="375"/>
      <c r="J1885" s="375"/>
    </row>
    <row r="1886" spans="1:10" x14ac:dyDescent="0.4">
      <c r="A1886" s="375"/>
      <c r="B1886" s="375"/>
      <c r="C1886" s="375"/>
      <c r="D1886" s="375"/>
      <c r="E1886" s="375"/>
      <c r="F1886" s="375"/>
      <c r="G1886" s="375"/>
      <c r="H1886" s="375"/>
      <c r="I1886" s="375"/>
      <c r="J1886" s="375"/>
    </row>
    <row r="1887" spans="1:10" x14ac:dyDescent="0.4">
      <c r="A1887" s="375"/>
      <c r="B1887" s="375"/>
      <c r="C1887" s="375"/>
      <c r="D1887" s="375"/>
      <c r="E1887" s="375"/>
      <c r="F1887" s="375"/>
      <c r="G1887" s="375"/>
      <c r="H1887" s="375"/>
      <c r="I1887" s="375"/>
      <c r="J1887" s="375"/>
    </row>
    <row r="1888" spans="1:10" x14ac:dyDescent="0.4">
      <c r="A1888" s="375"/>
      <c r="B1888" s="375"/>
      <c r="C1888" s="375"/>
      <c r="D1888" s="375"/>
      <c r="E1888" s="375"/>
      <c r="F1888" s="375"/>
      <c r="G1888" s="375"/>
      <c r="H1888" s="375"/>
      <c r="I1888" s="375"/>
      <c r="J1888" s="375"/>
    </row>
    <row r="1889" spans="1:10" x14ac:dyDescent="0.4">
      <c r="A1889" s="375"/>
      <c r="B1889" s="375"/>
      <c r="C1889" s="375"/>
      <c r="D1889" s="375"/>
      <c r="E1889" s="375"/>
      <c r="F1889" s="375"/>
      <c r="G1889" s="375"/>
      <c r="H1889" s="375"/>
      <c r="I1889" s="375"/>
      <c r="J1889" s="375"/>
    </row>
    <row r="1890" spans="1:10" x14ac:dyDescent="0.4">
      <c r="A1890" s="375"/>
      <c r="B1890" s="375"/>
      <c r="C1890" s="375"/>
      <c r="D1890" s="375"/>
      <c r="E1890" s="375"/>
      <c r="F1890" s="375"/>
      <c r="G1890" s="375"/>
      <c r="H1890" s="375"/>
      <c r="I1890" s="375"/>
      <c r="J1890" s="375"/>
    </row>
    <row r="1891" spans="1:10" x14ac:dyDescent="0.4">
      <c r="A1891" s="375"/>
      <c r="B1891" s="375"/>
      <c r="C1891" s="375"/>
      <c r="D1891" s="375"/>
      <c r="E1891" s="375"/>
      <c r="F1891" s="375"/>
      <c r="G1891" s="375"/>
      <c r="H1891" s="375"/>
      <c r="I1891" s="375"/>
      <c r="J1891" s="375"/>
    </row>
    <row r="1892" spans="1:10" x14ac:dyDescent="0.4">
      <c r="A1892" s="375"/>
      <c r="B1892" s="375"/>
      <c r="C1892" s="375"/>
      <c r="D1892" s="375"/>
      <c r="E1892" s="375"/>
      <c r="F1892" s="375"/>
      <c r="G1892" s="375"/>
      <c r="H1892" s="375"/>
      <c r="I1892" s="375"/>
      <c r="J1892" s="375"/>
    </row>
    <row r="1893" spans="1:10" x14ac:dyDescent="0.4">
      <c r="A1893" s="375"/>
      <c r="B1893" s="375"/>
      <c r="C1893" s="375"/>
      <c r="D1893" s="375"/>
      <c r="E1893" s="375"/>
      <c r="F1893" s="375"/>
      <c r="G1893" s="375"/>
      <c r="H1893" s="375"/>
      <c r="I1893" s="375"/>
      <c r="J1893" s="375"/>
    </row>
    <row r="1894" spans="1:10" x14ac:dyDescent="0.4">
      <c r="A1894" s="375"/>
      <c r="B1894" s="375"/>
      <c r="C1894" s="375"/>
      <c r="D1894" s="375"/>
      <c r="E1894" s="375"/>
      <c r="F1894" s="375"/>
      <c r="G1894" s="375"/>
      <c r="H1894" s="375"/>
      <c r="I1894" s="375"/>
      <c r="J1894" s="375"/>
    </row>
    <row r="1895" spans="1:10" x14ac:dyDescent="0.4">
      <c r="A1895" s="375"/>
      <c r="B1895" s="375"/>
      <c r="C1895" s="375"/>
      <c r="D1895" s="375"/>
      <c r="E1895" s="375"/>
      <c r="F1895" s="375"/>
      <c r="G1895" s="375"/>
      <c r="H1895" s="375"/>
      <c r="I1895" s="375"/>
      <c r="J1895" s="375"/>
    </row>
    <row r="1896" spans="1:10" x14ac:dyDescent="0.4">
      <c r="A1896" s="375"/>
      <c r="B1896" s="375"/>
      <c r="C1896" s="375"/>
      <c r="D1896" s="375"/>
      <c r="E1896" s="375"/>
      <c r="F1896" s="375"/>
      <c r="G1896" s="375"/>
      <c r="H1896" s="375"/>
      <c r="I1896" s="375"/>
      <c r="J1896" s="375"/>
    </row>
    <row r="1897" spans="1:10" x14ac:dyDescent="0.4">
      <c r="A1897" s="375"/>
      <c r="B1897" s="375"/>
      <c r="C1897" s="375"/>
      <c r="D1897" s="375"/>
      <c r="E1897" s="375"/>
      <c r="F1897" s="375"/>
      <c r="G1897" s="375"/>
      <c r="H1897" s="375"/>
      <c r="I1897" s="375"/>
      <c r="J1897" s="375"/>
    </row>
    <row r="1898" spans="1:10" x14ac:dyDescent="0.4">
      <c r="A1898" s="375"/>
      <c r="B1898" s="375"/>
      <c r="C1898" s="375"/>
      <c r="D1898" s="375"/>
      <c r="E1898" s="375"/>
      <c r="F1898" s="375"/>
      <c r="G1898" s="375"/>
      <c r="H1898" s="375"/>
      <c r="I1898" s="375"/>
      <c r="J1898" s="375"/>
    </row>
    <row r="1899" spans="1:10" x14ac:dyDescent="0.4">
      <c r="A1899" s="375"/>
      <c r="B1899" s="375"/>
      <c r="C1899" s="375"/>
      <c r="D1899" s="375"/>
      <c r="E1899" s="375"/>
      <c r="F1899" s="375"/>
      <c r="G1899" s="375"/>
      <c r="H1899" s="375"/>
      <c r="I1899" s="375"/>
      <c r="J1899" s="375"/>
    </row>
    <row r="1900" spans="1:10" x14ac:dyDescent="0.4">
      <c r="A1900" s="375"/>
      <c r="B1900" s="375"/>
      <c r="C1900" s="375"/>
      <c r="D1900" s="375"/>
      <c r="E1900" s="375"/>
      <c r="F1900" s="375"/>
      <c r="G1900" s="375"/>
      <c r="H1900" s="375"/>
      <c r="I1900" s="375"/>
      <c r="J1900" s="375"/>
    </row>
    <row r="1901" spans="1:10" x14ac:dyDescent="0.4">
      <c r="A1901" s="375"/>
      <c r="B1901" s="375"/>
      <c r="C1901" s="375"/>
      <c r="D1901" s="375"/>
      <c r="E1901" s="375"/>
      <c r="F1901" s="375"/>
      <c r="G1901" s="375"/>
      <c r="H1901" s="375"/>
      <c r="I1901" s="375"/>
      <c r="J1901" s="375"/>
    </row>
    <row r="1902" spans="1:10" x14ac:dyDescent="0.4">
      <c r="A1902" s="375"/>
      <c r="B1902" s="375"/>
      <c r="C1902" s="375"/>
      <c r="D1902" s="375"/>
      <c r="E1902" s="375"/>
      <c r="F1902" s="375"/>
      <c r="G1902" s="375"/>
      <c r="H1902" s="375"/>
      <c r="I1902" s="375"/>
      <c r="J1902" s="375"/>
    </row>
    <row r="1903" spans="1:10" x14ac:dyDescent="0.4">
      <c r="A1903" s="375"/>
      <c r="B1903" s="375"/>
      <c r="C1903" s="375"/>
      <c r="D1903" s="375"/>
      <c r="E1903" s="375"/>
      <c r="F1903" s="375"/>
      <c r="G1903" s="375"/>
      <c r="H1903" s="375"/>
      <c r="I1903" s="375"/>
      <c r="J1903" s="375"/>
    </row>
    <row r="1904" spans="1:10" x14ac:dyDescent="0.4">
      <c r="A1904" s="375"/>
      <c r="B1904" s="375"/>
      <c r="C1904" s="375"/>
      <c r="D1904" s="375"/>
      <c r="E1904" s="375"/>
      <c r="F1904" s="375"/>
      <c r="G1904" s="375"/>
      <c r="H1904" s="375"/>
      <c r="I1904" s="375"/>
      <c r="J1904" s="375"/>
    </row>
    <row r="1905" spans="1:10" x14ac:dyDescent="0.4">
      <c r="A1905" s="375"/>
      <c r="B1905" s="375"/>
      <c r="C1905" s="375"/>
      <c r="D1905" s="375"/>
      <c r="E1905" s="375"/>
      <c r="F1905" s="375"/>
      <c r="G1905" s="375"/>
      <c r="H1905" s="375"/>
      <c r="I1905" s="375"/>
      <c r="J1905" s="375"/>
    </row>
    <row r="1906" spans="1:10" x14ac:dyDescent="0.4">
      <c r="A1906" s="375"/>
      <c r="B1906" s="375"/>
      <c r="C1906" s="375"/>
      <c r="D1906" s="375"/>
      <c r="E1906" s="375"/>
      <c r="F1906" s="375"/>
      <c r="G1906" s="375"/>
      <c r="H1906" s="375"/>
      <c r="I1906" s="375"/>
      <c r="J1906" s="375"/>
    </row>
    <row r="1907" spans="1:10" x14ac:dyDescent="0.4">
      <c r="A1907" s="375"/>
      <c r="B1907" s="375"/>
      <c r="C1907" s="375"/>
      <c r="D1907" s="375"/>
      <c r="E1907" s="375"/>
      <c r="F1907" s="375"/>
      <c r="G1907" s="375"/>
      <c r="H1907" s="375"/>
      <c r="I1907" s="375"/>
      <c r="J1907" s="375"/>
    </row>
    <row r="1908" spans="1:10" x14ac:dyDescent="0.4">
      <c r="A1908" s="375"/>
      <c r="B1908" s="375"/>
      <c r="C1908" s="375"/>
      <c r="D1908" s="375"/>
      <c r="E1908" s="375"/>
      <c r="F1908" s="375"/>
      <c r="G1908" s="375"/>
      <c r="H1908" s="375"/>
      <c r="I1908" s="375"/>
      <c r="J1908" s="375"/>
    </row>
    <row r="1909" spans="1:10" x14ac:dyDescent="0.4">
      <c r="A1909" s="375"/>
      <c r="B1909" s="375"/>
      <c r="C1909" s="375"/>
      <c r="D1909" s="375"/>
      <c r="E1909" s="375"/>
      <c r="F1909" s="375"/>
      <c r="G1909" s="375"/>
      <c r="H1909" s="375"/>
      <c r="I1909" s="375"/>
      <c r="J1909" s="375"/>
    </row>
    <row r="1910" spans="1:10" x14ac:dyDescent="0.4">
      <c r="A1910" s="375"/>
      <c r="B1910" s="375"/>
      <c r="C1910" s="375"/>
      <c r="D1910" s="375"/>
      <c r="E1910" s="375"/>
      <c r="F1910" s="375"/>
      <c r="G1910" s="375"/>
      <c r="H1910" s="375"/>
      <c r="I1910" s="375"/>
      <c r="J1910" s="375"/>
    </row>
    <row r="1911" spans="1:10" x14ac:dyDescent="0.4">
      <c r="A1911" s="375"/>
      <c r="B1911" s="375"/>
      <c r="C1911" s="375"/>
      <c r="D1911" s="375"/>
      <c r="E1911" s="375"/>
      <c r="F1911" s="375"/>
      <c r="G1911" s="375"/>
      <c r="H1911" s="375"/>
      <c r="I1911" s="375"/>
      <c r="J1911" s="375"/>
    </row>
    <row r="1912" spans="1:10" x14ac:dyDescent="0.4">
      <c r="A1912" s="375"/>
      <c r="B1912" s="375"/>
      <c r="C1912" s="375"/>
      <c r="D1912" s="375"/>
      <c r="E1912" s="375"/>
      <c r="F1912" s="375"/>
      <c r="G1912" s="375"/>
      <c r="H1912" s="375"/>
      <c r="I1912" s="375"/>
      <c r="J1912" s="375"/>
    </row>
    <row r="1913" spans="1:10" x14ac:dyDescent="0.4">
      <c r="A1913" s="375"/>
      <c r="B1913" s="375"/>
      <c r="C1913" s="375"/>
      <c r="D1913" s="375"/>
      <c r="E1913" s="375"/>
      <c r="F1913" s="375"/>
      <c r="G1913" s="375"/>
      <c r="H1913" s="375"/>
      <c r="I1913" s="375"/>
      <c r="J1913" s="375"/>
    </row>
    <row r="1914" spans="1:10" x14ac:dyDescent="0.4">
      <c r="A1914" s="375"/>
      <c r="B1914" s="375"/>
      <c r="C1914" s="375"/>
      <c r="D1914" s="375"/>
      <c r="E1914" s="375"/>
      <c r="F1914" s="375"/>
      <c r="G1914" s="375"/>
      <c r="H1914" s="375"/>
      <c r="I1914" s="375"/>
      <c r="J1914" s="375"/>
    </row>
    <row r="1915" spans="1:10" x14ac:dyDescent="0.4">
      <c r="A1915" s="375"/>
      <c r="B1915" s="375"/>
      <c r="C1915" s="375"/>
      <c r="D1915" s="375"/>
      <c r="E1915" s="375"/>
      <c r="F1915" s="375"/>
      <c r="G1915" s="375"/>
      <c r="H1915" s="375"/>
      <c r="I1915" s="375"/>
      <c r="J1915" s="375"/>
    </row>
    <row r="1916" spans="1:10" x14ac:dyDescent="0.4">
      <c r="A1916" s="375"/>
      <c r="B1916" s="375"/>
      <c r="C1916" s="375"/>
      <c r="D1916" s="375"/>
      <c r="E1916" s="375"/>
      <c r="F1916" s="375"/>
      <c r="G1916" s="375"/>
      <c r="H1916" s="375"/>
      <c r="I1916" s="375"/>
      <c r="J1916" s="375"/>
    </row>
    <row r="1917" spans="1:10" x14ac:dyDescent="0.4">
      <c r="A1917" s="375"/>
      <c r="B1917" s="375"/>
      <c r="C1917" s="375"/>
      <c r="D1917" s="375"/>
      <c r="E1917" s="375"/>
      <c r="F1917" s="375"/>
      <c r="G1917" s="375"/>
      <c r="H1917" s="375"/>
      <c r="I1917" s="375"/>
      <c r="J1917" s="375"/>
    </row>
    <row r="1918" spans="1:10" x14ac:dyDescent="0.4">
      <c r="A1918" s="375"/>
      <c r="B1918" s="375"/>
      <c r="C1918" s="375"/>
      <c r="D1918" s="375"/>
      <c r="E1918" s="375"/>
      <c r="F1918" s="375"/>
      <c r="G1918" s="375"/>
      <c r="H1918" s="375"/>
      <c r="I1918" s="375"/>
      <c r="J1918" s="375"/>
    </row>
    <row r="1919" spans="1:10" x14ac:dyDescent="0.4">
      <c r="A1919" s="375"/>
      <c r="B1919" s="375"/>
      <c r="C1919" s="375"/>
      <c r="D1919" s="375"/>
      <c r="E1919" s="375"/>
      <c r="F1919" s="375"/>
      <c r="G1919" s="375"/>
      <c r="H1919" s="375"/>
      <c r="I1919" s="375"/>
      <c r="J1919" s="375"/>
    </row>
    <row r="1920" spans="1:10" x14ac:dyDescent="0.4">
      <c r="A1920" s="375"/>
      <c r="B1920" s="375"/>
      <c r="C1920" s="375"/>
      <c r="D1920" s="375"/>
      <c r="E1920" s="375"/>
      <c r="F1920" s="375"/>
      <c r="G1920" s="375"/>
      <c r="H1920" s="375"/>
      <c r="I1920" s="375"/>
      <c r="J1920" s="375"/>
    </row>
    <row r="1921" spans="1:10" x14ac:dyDescent="0.4">
      <c r="A1921" s="375"/>
      <c r="B1921" s="375"/>
      <c r="C1921" s="375"/>
      <c r="D1921" s="375"/>
      <c r="E1921" s="375"/>
      <c r="F1921" s="375"/>
      <c r="G1921" s="375"/>
      <c r="H1921" s="375"/>
      <c r="I1921" s="375"/>
      <c r="J1921" s="375"/>
    </row>
    <row r="1922" spans="1:10" x14ac:dyDescent="0.4">
      <c r="A1922" s="375"/>
      <c r="B1922" s="375"/>
      <c r="C1922" s="375"/>
      <c r="D1922" s="375"/>
      <c r="E1922" s="375"/>
      <c r="F1922" s="375"/>
      <c r="G1922" s="375"/>
      <c r="H1922" s="375"/>
      <c r="I1922" s="375"/>
      <c r="J1922" s="375"/>
    </row>
    <row r="1923" spans="1:10" x14ac:dyDescent="0.4">
      <c r="A1923" s="375"/>
      <c r="B1923" s="375"/>
      <c r="C1923" s="375"/>
      <c r="D1923" s="375"/>
      <c r="E1923" s="375"/>
      <c r="F1923" s="375"/>
      <c r="G1923" s="375"/>
      <c r="H1923" s="375"/>
      <c r="I1923" s="375"/>
      <c r="J1923" s="375"/>
    </row>
    <row r="1924" spans="1:10" x14ac:dyDescent="0.4">
      <c r="A1924" s="375"/>
      <c r="B1924" s="375"/>
      <c r="C1924" s="375"/>
      <c r="D1924" s="375"/>
      <c r="E1924" s="375"/>
      <c r="F1924" s="375"/>
      <c r="G1924" s="375"/>
      <c r="H1924" s="375"/>
      <c r="I1924" s="375"/>
      <c r="J1924" s="375"/>
    </row>
    <row r="1925" spans="1:10" x14ac:dyDescent="0.4">
      <c r="A1925" s="375"/>
      <c r="B1925" s="375"/>
      <c r="C1925" s="375"/>
      <c r="D1925" s="375"/>
      <c r="E1925" s="375"/>
      <c r="F1925" s="375"/>
      <c r="G1925" s="375"/>
      <c r="H1925" s="375"/>
      <c r="I1925" s="375"/>
      <c r="J1925" s="375"/>
    </row>
    <row r="1926" spans="1:10" x14ac:dyDescent="0.4">
      <c r="A1926" s="410"/>
      <c r="B1926" s="381"/>
      <c r="C1926" s="381"/>
      <c r="D1926" s="381"/>
      <c r="E1926" s="381"/>
      <c r="F1926" s="381"/>
      <c r="G1926" s="381"/>
      <c r="H1926" s="381"/>
      <c r="I1926" s="381"/>
      <c r="J1926" s="381"/>
    </row>
    <row r="1927" spans="1:10" x14ac:dyDescent="0.4">
      <c r="A1927" s="428"/>
      <c r="B1927" s="375"/>
      <c r="C1927" s="375"/>
      <c r="D1927" s="375"/>
      <c r="E1927" s="375"/>
      <c r="F1927" s="375"/>
      <c r="G1927" s="375"/>
      <c r="H1927" s="375"/>
      <c r="I1927" s="375"/>
      <c r="J1927" s="375"/>
    </row>
    <row r="1928" spans="1:10" x14ac:dyDescent="0.4">
      <c r="A1928" s="428"/>
      <c r="B1928" s="375"/>
      <c r="C1928" s="375"/>
      <c r="D1928" s="375"/>
      <c r="E1928" s="375"/>
      <c r="F1928" s="375"/>
      <c r="G1928" s="375"/>
      <c r="H1928" s="375"/>
      <c r="I1928" s="375"/>
      <c r="J1928" s="375"/>
    </row>
    <row r="1929" spans="1:10" x14ac:dyDescent="0.4">
      <c r="A1929" s="428"/>
      <c r="B1929" s="375"/>
      <c r="C1929" s="375"/>
      <c r="D1929" s="375"/>
      <c r="E1929" s="375"/>
      <c r="F1929" s="375"/>
      <c r="G1929" s="375"/>
      <c r="H1929" s="375"/>
      <c r="I1929" s="375"/>
      <c r="J1929" s="375"/>
    </row>
    <row r="1930" spans="1:10" x14ac:dyDescent="0.4">
      <c r="A1930" s="428"/>
      <c r="B1930" s="375"/>
      <c r="C1930" s="375"/>
      <c r="D1930" s="375"/>
      <c r="E1930" s="375"/>
      <c r="F1930" s="375"/>
      <c r="G1930" s="375"/>
      <c r="H1930" s="375"/>
      <c r="I1930" s="375"/>
      <c r="J1930" s="375"/>
    </row>
    <row r="1931" spans="1:10" x14ac:dyDescent="0.4">
      <c r="A1931" s="428"/>
      <c r="B1931" s="375"/>
      <c r="C1931" s="375"/>
      <c r="D1931" s="375"/>
      <c r="E1931" s="375"/>
      <c r="F1931" s="375"/>
      <c r="G1931" s="375"/>
      <c r="H1931" s="375"/>
      <c r="I1931" s="375"/>
      <c r="J1931" s="375"/>
    </row>
    <row r="1932" spans="1:10" x14ac:dyDescent="0.4">
      <c r="A1932" s="428"/>
      <c r="B1932" s="375"/>
      <c r="C1932" s="375"/>
      <c r="D1932" s="375"/>
      <c r="E1932" s="375"/>
      <c r="F1932" s="375"/>
      <c r="G1932" s="375"/>
      <c r="H1932" s="375"/>
      <c r="I1932" s="375"/>
      <c r="J1932" s="375"/>
    </row>
    <row r="1933" spans="1:10" x14ac:dyDescent="0.4">
      <c r="A1933" s="428"/>
      <c r="B1933" s="375"/>
      <c r="C1933" s="375"/>
      <c r="D1933" s="375"/>
      <c r="E1933" s="375"/>
      <c r="F1933" s="375"/>
      <c r="G1933" s="375"/>
      <c r="H1933" s="375"/>
      <c r="I1933" s="375"/>
      <c r="J1933" s="375"/>
    </row>
    <row r="1934" spans="1:10" x14ac:dyDescent="0.4">
      <c r="A1934" s="428"/>
      <c r="B1934" s="375"/>
      <c r="C1934" s="375"/>
      <c r="D1934" s="375"/>
      <c r="E1934" s="375"/>
      <c r="F1934" s="375"/>
      <c r="G1934" s="375"/>
      <c r="H1934" s="375"/>
      <c r="I1934" s="375"/>
      <c r="J1934" s="375"/>
    </row>
    <row r="1935" spans="1:10" x14ac:dyDescent="0.4">
      <c r="A1935" s="428"/>
      <c r="B1935" s="375"/>
      <c r="C1935" s="375"/>
      <c r="D1935" s="375"/>
      <c r="E1935" s="375"/>
      <c r="F1935" s="375"/>
      <c r="G1935" s="375"/>
      <c r="H1935" s="375"/>
      <c r="I1935" s="375"/>
      <c r="J1935" s="375"/>
    </row>
    <row r="1936" spans="1:10" x14ac:dyDescent="0.4">
      <c r="A1936" s="428"/>
      <c r="B1936" s="375"/>
      <c r="C1936" s="375"/>
      <c r="D1936" s="375"/>
      <c r="E1936" s="375"/>
      <c r="F1936" s="375"/>
      <c r="G1936" s="375"/>
      <c r="H1936" s="375"/>
      <c r="I1936" s="375"/>
      <c r="J1936" s="375"/>
    </row>
    <row r="1937" spans="1:10" x14ac:dyDescent="0.4">
      <c r="A1937" s="428"/>
      <c r="B1937" s="375"/>
      <c r="C1937" s="375"/>
      <c r="D1937" s="375"/>
      <c r="E1937" s="375"/>
      <c r="F1937" s="375"/>
      <c r="G1937" s="375"/>
      <c r="H1937" s="375"/>
      <c r="I1937" s="375"/>
      <c r="J1937" s="375"/>
    </row>
    <row r="1938" spans="1:10" x14ac:dyDescent="0.4">
      <c r="A1938" s="430"/>
      <c r="B1938" s="832"/>
      <c r="C1938" s="832"/>
      <c r="D1938" s="832"/>
      <c r="E1938" s="832"/>
      <c r="F1938" s="832"/>
      <c r="G1938" s="832"/>
      <c r="H1938" s="832"/>
      <c r="I1938" s="832"/>
      <c r="J1938" s="832"/>
    </row>
    <row r="1939" spans="1:10" x14ac:dyDescent="0.4">
      <c r="A1939" s="375"/>
      <c r="B1939" s="375"/>
      <c r="C1939" s="375"/>
      <c r="D1939" s="375"/>
      <c r="E1939" s="375"/>
      <c r="F1939" s="375"/>
      <c r="G1939" s="375"/>
      <c r="H1939" s="375"/>
      <c r="I1939" s="375"/>
      <c r="J1939" s="375"/>
    </row>
    <row r="1940" spans="1:10" x14ac:dyDescent="0.4">
      <c r="A1940" s="375"/>
      <c r="B1940" s="375"/>
      <c r="C1940" s="375"/>
      <c r="D1940" s="375"/>
      <c r="E1940" s="375"/>
      <c r="F1940" s="375"/>
      <c r="G1940" s="375"/>
      <c r="H1940" s="375"/>
      <c r="I1940" s="375"/>
      <c r="J1940" s="375"/>
    </row>
    <row r="1941" spans="1:10" x14ac:dyDescent="0.4">
      <c r="A1941" s="375"/>
      <c r="B1941" s="375"/>
      <c r="C1941" s="375"/>
      <c r="D1941" s="375"/>
      <c r="E1941" s="375"/>
      <c r="F1941" s="375"/>
      <c r="G1941" s="375"/>
      <c r="H1941" s="375"/>
      <c r="I1941" s="375"/>
      <c r="J1941" s="375"/>
    </row>
    <row r="1942" spans="1:10" x14ac:dyDescent="0.4">
      <c r="A1942" s="375"/>
      <c r="B1942" s="375"/>
      <c r="C1942" s="375"/>
      <c r="D1942" s="375"/>
      <c r="E1942" s="375"/>
      <c r="F1942" s="375"/>
      <c r="G1942" s="375"/>
      <c r="H1942" s="375"/>
      <c r="I1942" s="375"/>
      <c r="J1942" s="375"/>
    </row>
    <row r="1943" spans="1:10" x14ac:dyDescent="0.4">
      <c r="A1943" s="375"/>
      <c r="B1943" s="375"/>
      <c r="C1943" s="375"/>
      <c r="D1943" s="375"/>
      <c r="E1943" s="375"/>
      <c r="F1943" s="375"/>
      <c r="G1943" s="375"/>
      <c r="H1943" s="375"/>
      <c r="I1943" s="375"/>
      <c r="J1943" s="375"/>
    </row>
    <row r="1944" spans="1:10" x14ac:dyDescent="0.4">
      <c r="A1944" s="375"/>
      <c r="B1944" s="375"/>
      <c r="C1944" s="375"/>
      <c r="D1944" s="375"/>
      <c r="E1944" s="375"/>
      <c r="F1944" s="375"/>
      <c r="G1944" s="375"/>
      <c r="H1944" s="375"/>
      <c r="I1944" s="375"/>
      <c r="J1944" s="375"/>
    </row>
    <row r="1945" spans="1:10" x14ac:dyDescent="0.4">
      <c r="A1945" s="375"/>
      <c r="B1945" s="375"/>
      <c r="C1945" s="375"/>
      <c r="D1945" s="375"/>
      <c r="E1945" s="375"/>
      <c r="F1945" s="375"/>
      <c r="G1945" s="375"/>
      <c r="H1945" s="375"/>
      <c r="I1945" s="375"/>
      <c r="J1945" s="375"/>
    </row>
    <row r="1946" spans="1:10" x14ac:dyDescent="0.4">
      <c r="A1946" s="375"/>
      <c r="B1946" s="375"/>
      <c r="C1946" s="375"/>
      <c r="D1946" s="375"/>
      <c r="E1946" s="375"/>
      <c r="F1946" s="375"/>
      <c r="G1946" s="375"/>
      <c r="H1946" s="375"/>
      <c r="I1946" s="375"/>
      <c r="J1946" s="375"/>
    </row>
    <row r="1947" spans="1:10" x14ac:dyDescent="0.4">
      <c r="A1947" s="375"/>
      <c r="B1947" s="375"/>
      <c r="C1947" s="375"/>
      <c r="D1947" s="375"/>
      <c r="E1947" s="375"/>
      <c r="F1947" s="375"/>
      <c r="G1947" s="375"/>
      <c r="H1947" s="375"/>
      <c r="I1947" s="375"/>
      <c r="J1947" s="375"/>
    </row>
    <row r="1948" spans="1:10" x14ac:dyDescent="0.4">
      <c r="A1948" s="375"/>
      <c r="B1948" s="375"/>
      <c r="C1948" s="375"/>
      <c r="D1948" s="375"/>
      <c r="E1948" s="375"/>
      <c r="F1948" s="375"/>
      <c r="G1948" s="375"/>
      <c r="H1948" s="375"/>
      <c r="I1948" s="375"/>
      <c r="J1948" s="375"/>
    </row>
    <row r="1949" spans="1:10" x14ac:dyDescent="0.4">
      <c r="A1949" s="375"/>
      <c r="B1949" s="375"/>
      <c r="C1949" s="375"/>
      <c r="D1949" s="375"/>
      <c r="E1949" s="375"/>
      <c r="F1949" s="375"/>
      <c r="G1949" s="375"/>
      <c r="H1949" s="375"/>
      <c r="I1949" s="375"/>
      <c r="J1949" s="375"/>
    </row>
    <row r="1950" spans="1:10" x14ac:dyDescent="0.4">
      <c r="A1950" s="375"/>
      <c r="B1950" s="375"/>
      <c r="C1950" s="375"/>
      <c r="D1950" s="375"/>
      <c r="E1950" s="375"/>
      <c r="F1950" s="375"/>
      <c r="G1950" s="375"/>
      <c r="H1950" s="375"/>
      <c r="I1950" s="375"/>
      <c r="J1950" s="375"/>
    </row>
    <row r="1951" spans="1:10" x14ac:dyDescent="0.4">
      <c r="A1951" s="375"/>
      <c r="B1951" s="375"/>
      <c r="C1951" s="375"/>
      <c r="D1951" s="375"/>
      <c r="E1951" s="375"/>
      <c r="F1951" s="375"/>
      <c r="G1951" s="375"/>
      <c r="H1951" s="375"/>
      <c r="I1951" s="375"/>
      <c r="J1951" s="375"/>
    </row>
    <row r="1952" spans="1:10" x14ac:dyDescent="0.4">
      <c r="A1952" s="375"/>
      <c r="B1952" s="375"/>
      <c r="C1952" s="375"/>
      <c r="D1952" s="375"/>
      <c r="E1952" s="375"/>
      <c r="F1952" s="375"/>
      <c r="G1952" s="375"/>
      <c r="H1952" s="375"/>
      <c r="I1952" s="375"/>
      <c r="J1952" s="375"/>
    </row>
    <row r="1953" spans="1:10" x14ac:dyDescent="0.4">
      <c r="A1953" s="375"/>
      <c r="B1953" s="375"/>
      <c r="C1953" s="375"/>
      <c r="D1953" s="375"/>
      <c r="E1953" s="375"/>
      <c r="F1953" s="375"/>
      <c r="G1953" s="375"/>
      <c r="H1953" s="375"/>
      <c r="I1953" s="375"/>
      <c r="J1953" s="375"/>
    </row>
    <row r="1954" spans="1:10" x14ac:dyDescent="0.4">
      <c r="A1954" s="375"/>
      <c r="B1954" s="375"/>
      <c r="C1954" s="375"/>
      <c r="D1954" s="375"/>
      <c r="E1954" s="375"/>
      <c r="F1954" s="375"/>
      <c r="G1954" s="375"/>
      <c r="H1954" s="375"/>
      <c r="I1954" s="375"/>
      <c r="J1954" s="375"/>
    </row>
    <row r="1955" spans="1:10" x14ac:dyDescent="0.4">
      <c r="A1955" s="375"/>
      <c r="B1955" s="375"/>
      <c r="C1955" s="375"/>
      <c r="D1955" s="375"/>
      <c r="E1955" s="375"/>
      <c r="F1955" s="375"/>
      <c r="G1955" s="375"/>
      <c r="H1955" s="375"/>
      <c r="I1955" s="375"/>
      <c r="J1955" s="375"/>
    </row>
    <row r="1956" spans="1:10" x14ac:dyDescent="0.4">
      <c r="A1956" s="375"/>
      <c r="B1956" s="375"/>
      <c r="C1956" s="375"/>
      <c r="D1956" s="375"/>
      <c r="E1956" s="375"/>
      <c r="F1956" s="375"/>
      <c r="G1956" s="375"/>
      <c r="H1956" s="375"/>
      <c r="I1956" s="375"/>
      <c r="J1956" s="375"/>
    </row>
    <row r="1957" spans="1:10" x14ac:dyDescent="0.4">
      <c r="A1957" s="375"/>
      <c r="B1957" s="375"/>
      <c r="C1957" s="375"/>
      <c r="D1957" s="375"/>
      <c r="E1957" s="375"/>
      <c r="F1957" s="375"/>
      <c r="G1957" s="375"/>
      <c r="H1957" s="375"/>
      <c r="I1957" s="375"/>
      <c r="J1957" s="375"/>
    </row>
    <row r="1958" spans="1:10" x14ac:dyDescent="0.4">
      <c r="A1958" s="375"/>
      <c r="B1958" s="375"/>
      <c r="C1958" s="375"/>
      <c r="D1958" s="375"/>
      <c r="E1958" s="375"/>
      <c r="F1958" s="375"/>
      <c r="G1958" s="375"/>
      <c r="H1958" s="375"/>
      <c r="I1958" s="375"/>
      <c r="J1958" s="375"/>
    </row>
    <row r="1959" spans="1:10" x14ac:dyDescent="0.4">
      <c r="A1959" s="375"/>
      <c r="B1959" s="375"/>
      <c r="C1959" s="375"/>
      <c r="D1959" s="375"/>
      <c r="E1959" s="375"/>
      <c r="F1959" s="375"/>
      <c r="G1959" s="375"/>
      <c r="H1959" s="375"/>
      <c r="I1959" s="375"/>
      <c r="J1959" s="375"/>
    </row>
    <row r="1960" spans="1:10" x14ac:dyDescent="0.4">
      <c r="A1960" s="375"/>
      <c r="B1960" s="375"/>
      <c r="C1960" s="375"/>
      <c r="D1960" s="375"/>
      <c r="E1960" s="375"/>
      <c r="F1960" s="375"/>
      <c r="G1960" s="375"/>
      <c r="H1960" s="375"/>
      <c r="I1960" s="375"/>
      <c r="J1960" s="375"/>
    </row>
    <row r="1961" spans="1:10" x14ac:dyDescent="0.4">
      <c r="A1961" s="375"/>
      <c r="B1961" s="375"/>
      <c r="C1961" s="375"/>
      <c r="D1961" s="375"/>
      <c r="E1961" s="375"/>
      <c r="F1961" s="375"/>
      <c r="G1961" s="375"/>
      <c r="H1961" s="375"/>
      <c r="I1961" s="375"/>
      <c r="J1961" s="375"/>
    </row>
    <row r="1962" spans="1:10" x14ac:dyDescent="0.4">
      <c r="A1962" s="375"/>
      <c r="B1962" s="375"/>
      <c r="C1962" s="375"/>
      <c r="D1962" s="375"/>
      <c r="E1962" s="375"/>
      <c r="F1962" s="375"/>
      <c r="G1962" s="375"/>
      <c r="H1962" s="375"/>
      <c r="I1962" s="375"/>
      <c r="J1962" s="375"/>
    </row>
    <row r="1963" spans="1:10" x14ac:dyDescent="0.4">
      <c r="A1963" s="375"/>
      <c r="B1963" s="375"/>
      <c r="C1963" s="375"/>
      <c r="D1963" s="375"/>
      <c r="E1963" s="375"/>
      <c r="F1963" s="375"/>
      <c r="G1963" s="375"/>
      <c r="H1963" s="375"/>
      <c r="I1963" s="375"/>
      <c r="J1963" s="375"/>
    </row>
    <row r="1964" spans="1:10" x14ac:dyDescent="0.4">
      <c r="A1964" s="375"/>
      <c r="B1964" s="375"/>
      <c r="C1964" s="375"/>
      <c r="D1964" s="375"/>
      <c r="E1964" s="375"/>
      <c r="F1964" s="375"/>
      <c r="G1964" s="375"/>
      <c r="H1964" s="375"/>
      <c r="I1964" s="375"/>
      <c r="J1964" s="375"/>
    </row>
    <row r="1965" spans="1:10" x14ac:dyDescent="0.4">
      <c r="A1965" s="375"/>
      <c r="B1965" s="375"/>
      <c r="C1965" s="375"/>
      <c r="D1965" s="375"/>
      <c r="E1965" s="375"/>
      <c r="F1965" s="375"/>
      <c r="G1965" s="375"/>
      <c r="H1965" s="375"/>
      <c r="I1965" s="375"/>
      <c r="J1965" s="375"/>
    </row>
    <row r="1966" spans="1:10" x14ac:dyDescent="0.4">
      <c r="A1966" s="375"/>
      <c r="B1966" s="375"/>
      <c r="C1966" s="375"/>
      <c r="D1966" s="375"/>
      <c r="E1966" s="375"/>
      <c r="F1966" s="375"/>
      <c r="G1966" s="375"/>
      <c r="H1966" s="375"/>
      <c r="I1966" s="375"/>
      <c r="J1966" s="375"/>
    </row>
    <row r="1967" spans="1:10" x14ac:dyDescent="0.4">
      <c r="A1967" s="375"/>
      <c r="B1967" s="375"/>
      <c r="C1967" s="375"/>
      <c r="D1967" s="375"/>
      <c r="E1967" s="375"/>
      <c r="F1967" s="375"/>
      <c r="G1967" s="375"/>
      <c r="H1967" s="375"/>
      <c r="I1967" s="375"/>
      <c r="J1967" s="375"/>
    </row>
    <row r="1968" spans="1:10" x14ac:dyDescent="0.4">
      <c r="A1968" s="375"/>
      <c r="B1968" s="375"/>
      <c r="C1968" s="375"/>
      <c r="D1968" s="375"/>
      <c r="E1968" s="375"/>
      <c r="F1968" s="375"/>
      <c r="G1968" s="375"/>
      <c r="H1968" s="375"/>
      <c r="I1968" s="375"/>
      <c r="J1968" s="375"/>
    </row>
    <row r="1969" spans="1:10" x14ac:dyDescent="0.4">
      <c r="A1969" s="375"/>
      <c r="B1969" s="375"/>
      <c r="C1969" s="375"/>
      <c r="D1969" s="375"/>
      <c r="E1969" s="375"/>
      <c r="F1969" s="375"/>
      <c r="G1969" s="375"/>
      <c r="H1969" s="375"/>
      <c r="I1969" s="375"/>
      <c r="J1969" s="375"/>
    </row>
    <row r="1970" spans="1:10" x14ac:dyDescent="0.4">
      <c r="A1970" s="375"/>
      <c r="B1970" s="375"/>
      <c r="C1970" s="375"/>
      <c r="D1970" s="375"/>
      <c r="E1970" s="375"/>
      <c r="F1970" s="375"/>
      <c r="G1970" s="375"/>
      <c r="H1970" s="375"/>
      <c r="I1970" s="375"/>
      <c r="J1970" s="375"/>
    </row>
    <row r="1971" spans="1:10" x14ac:dyDescent="0.4">
      <c r="A1971" s="375"/>
      <c r="B1971" s="375"/>
      <c r="C1971" s="375"/>
      <c r="D1971" s="375"/>
      <c r="E1971" s="375"/>
      <c r="F1971" s="375"/>
      <c r="G1971" s="375"/>
      <c r="H1971" s="375"/>
      <c r="I1971" s="375"/>
      <c r="J1971" s="375"/>
    </row>
    <row r="1972" spans="1:10" x14ac:dyDescent="0.4">
      <c r="A1972" s="375"/>
      <c r="B1972" s="375"/>
      <c r="C1972" s="375"/>
      <c r="D1972" s="375"/>
      <c r="E1972" s="375"/>
      <c r="F1972" s="375"/>
      <c r="G1972" s="375"/>
      <c r="H1972" s="375"/>
      <c r="I1972" s="375"/>
      <c r="J1972" s="375"/>
    </row>
    <row r="1973" spans="1:10" x14ac:dyDescent="0.4">
      <c r="A1973" s="375"/>
      <c r="B1973" s="375"/>
      <c r="C1973" s="375"/>
      <c r="D1973" s="375"/>
      <c r="E1973" s="375"/>
      <c r="F1973" s="375"/>
      <c r="G1973" s="375"/>
      <c r="H1973" s="375"/>
      <c r="I1973" s="375"/>
      <c r="J1973" s="375"/>
    </row>
    <row r="1974" spans="1:10" x14ac:dyDescent="0.4">
      <c r="A1974" s="375"/>
      <c r="B1974" s="375"/>
      <c r="C1974" s="375"/>
      <c r="D1974" s="375"/>
      <c r="E1974" s="375"/>
      <c r="F1974" s="375"/>
      <c r="G1974" s="375"/>
      <c r="H1974" s="375"/>
      <c r="I1974" s="375"/>
      <c r="J1974" s="375"/>
    </row>
    <row r="1975" spans="1:10" x14ac:dyDescent="0.4">
      <c r="A1975" s="375"/>
      <c r="B1975" s="375"/>
      <c r="C1975" s="375"/>
      <c r="D1975" s="375"/>
      <c r="E1975" s="375"/>
      <c r="F1975" s="375"/>
      <c r="G1975" s="375"/>
      <c r="H1975" s="375"/>
      <c r="I1975" s="375"/>
      <c r="J1975" s="375"/>
    </row>
    <row r="1976" spans="1:10" x14ac:dyDescent="0.4">
      <c r="A1976" s="375"/>
      <c r="B1976" s="375"/>
      <c r="C1976" s="375"/>
      <c r="D1976" s="375"/>
      <c r="E1976" s="375"/>
      <c r="F1976" s="375"/>
      <c r="G1976" s="375"/>
      <c r="H1976" s="375"/>
      <c r="I1976" s="375"/>
      <c r="J1976" s="375"/>
    </row>
    <row r="1977" spans="1:10" x14ac:dyDescent="0.4">
      <c r="A1977" s="375"/>
      <c r="B1977" s="375"/>
      <c r="C1977" s="375"/>
      <c r="D1977" s="375"/>
      <c r="E1977" s="375"/>
      <c r="F1977" s="375"/>
      <c r="G1977" s="375"/>
      <c r="H1977" s="375"/>
      <c r="I1977" s="375"/>
      <c r="J1977" s="375"/>
    </row>
    <row r="1978" spans="1:10" x14ac:dyDescent="0.4">
      <c r="A1978" s="375"/>
      <c r="B1978" s="375"/>
      <c r="C1978" s="375"/>
      <c r="D1978" s="375"/>
      <c r="E1978" s="375"/>
      <c r="F1978" s="375"/>
      <c r="G1978" s="375"/>
      <c r="H1978" s="375"/>
      <c r="I1978" s="375"/>
      <c r="J1978" s="375"/>
    </row>
    <row r="1979" spans="1:10" x14ac:dyDescent="0.4">
      <c r="A1979" s="375"/>
      <c r="B1979" s="375"/>
      <c r="C1979" s="375"/>
      <c r="D1979" s="375"/>
      <c r="E1979" s="375"/>
      <c r="F1979" s="375"/>
      <c r="G1979" s="375"/>
      <c r="H1979" s="375"/>
      <c r="I1979" s="375"/>
      <c r="J1979" s="375"/>
    </row>
    <row r="1980" spans="1:10" x14ac:dyDescent="0.4">
      <c r="A1980" s="375"/>
      <c r="B1980" s="375"/>
      <c r="C1980" s="375"/>
      <c r="D1980" s="375"/>
      <c r="E1980" s="375"/>
      <c r="F1980" s="375"/>
      <c r="G1980" s="375"/>
      <c r="H1980" s="375"/>
      <c r="I1980" s="375"/>
      <c r="J1980" s="375"/>
    </row>
    <row r="1981" spans="1:10" x14ac:dyDescent="0.4">
      <c r="A1981" s="375"/>
      <c r="B1981" s="375"/>
      <c r="C1981" s="375"/>
      <c r="D1981" s="375"/>
      <c r="E1981" s="375"/>
      <c r="F1981" s="375"/>
      <c r="G1981" s="375"/>
      <c r="H1981" s="375"/>
      <c r="I1981" s="375"/>
      <c r="J1981" s="375"/>
    </row>
    <row r="1982" spans="1:10" x14ac:dyDescent="0.4">
      <c r="A1982" s="375"/>
      <c r="B1982" s="375"/>
      <c r="C1982" s="375"/>
      <c r="D1982" s="375"/>
      <c r="E1982" s="375"/>
      <c r="F1982" s="375"/>
      <c r="G1982" s="375"/>
      <c r="H1982" s="375"/>
      <c r="I1982" s="375"/>
      <c r="J1982" s="375"/>
    </row>
    <row r="1983" spans="1:10" x14ac:dyDescent="0.4">
      <c r="A1983" s="375"/>
      <c r="B1983" s="375"/>
      <c r="C1983" s="375"/>
      <c r="D1983" s="375"/>
      <c r="E1983" s="375"/>
      <c r="F1983" s="375"/>
      <c r="G1983" s="375"/>
      <c r="H1983" s="375"/>
      <c r="I1983" s="375"/>
      <c r="J1983" s="375"/>
    </row>
    <row r="1984" spans="1:10" x14ac:dyDescent="0.4">
      <c r="A1984" s="375"/>
      <c r="B1984" s="375"/>
      <c r="C1984" s="375"/>
      <c r="D1984" s="375"/>
      <c r="E1984" s="375"/>
      <c r="F1984" s="375"/>
      <c r="G1984" s="375"/>
      <c r="H1984" s="375"/>
      <c r="I1984" s="375"/>
      <c r="J1984" s="375"/>
    </row>
    <row r="1985" spans="1:10" x14ac:dyDescent="0.4">
      <c r="A1985" s="375"/>
      <c r="B1985" s="375"/>
      <c r="C1985" s="375"/>
      <c r="D1985" s="375"/>
      <c r="E1985" s="375"/>
      <c r="F1985" s="375"/>
      <c r="G1985" s="375"/>
      <c r="H1985" s="375"/>
      <c r="I1985" s="375"/>
      <c r="J1985" s="375"/>
    </row>
    <row r="1986" spans="1:10" x14ac:dyDescent="0.4">
      <c r="A1986" s="375"/>
      <c r="B1986" s="375"/>
      <c r="C1986" s="375"/>
      <c r="D1986" s="375"/>
      <c r="E1986" s="375"/>
      <c r="F1986" s="375"/>
      <c r="G1986" s="375"/>
      <c r="H1986" s="375"/>
      <c r="I1986" s="375"/>
      <c r="J1986" s="375"/>
    </row>
    <row r="1987" spans="1:10" x14ac:dyDescent="0.4">
      <c r="A1987" s="375"/>
      <c r="B1987" s="375"/>
      <c r="C1987" s="375"/>
      <c r="D1987" s="375"/>
      <c r="E1987" s="375"/>
      <c r="F1987" s="375"/>
      <c r="G1987" s="375"/>
      <c r="H1987" s="375"/>
      <c r="I1987" s="375"/>
      <c r="J1987" s="375"/>
    </row>
    <row r="1988" spans="1:10" x14ac:dyDescent="0.4">
      <c r="A1988" s="375"/>
      <c r="B1988" s="375"/>
      <c r="C1988" s="375"/>
      <c r="D1988" s="375"/>
      <c r="E1988" s="375"/>
      <c r="F1988" s="375"/>
      <c r="G1988" s="375"/>
      <c r="H1988" s="375"/>
      <c r="I1988" s="375"/>
      <c r="J1988" s="375"/>
    </row>
    <row r="1989" spans="1:10" x14ac:dyDescent="0.4">
      <c r="A1989" s="375"/>
      <c r="B1989" s="375"/>
      <c r="C1989" s="375"/>
      <c r="D1989" s="375"/>
      <c r="E1989" s="375"/>
      <c r="F1989" s="375"/>
      <c r="G1989" s="375"/>
      <c r="H1989" s="375"/>
      <c r="I1989" s="375"/>
      <c r="J1989" s="375"/>
    </row>
    <row r="1990" spans="1:10" x14ac:dyDescent="0.4">
      <c r="A1990" s="375"/>
      <c r="B1990" s="375"/>
      <c r="C1990" s="375"/>
      <c r="D1990" s="375"/>
      <c r="E1990" s="375"/>
      <c r="F1990" s="375"/>
      <c r="G1990" s="375"/>
      <c r="H1990" s="375"/>
      <c r="I1990" s="375"/>
      <c r="J1990" s="375"/>
    </row>
    <row r="1991" spans="1:10" x14ac:dyDescent="0.4">
      <c r="A1991" s="375"/>
      <c r="B1991" s="375"/>
      <c r="C1991" s="375"/>
      <c r="D1991" s="375"/>
      <c r="E1991" s="375"/>
      <c r="F1991" s="375"/>
      <c r="G1991" s="375"/>
      <c r="H1991" s="375"/>
      <c r="I1991" s="375"/>
      <c r="J1991" s="375"/>
    </row>
    <row r="1992" spans="1:10" x14ac:dyDescent="0.4">
      <c r="A1992" s="375"/>
      <c r="B1992" s="375"/>
      <c r="C1992" s="375"/>
      <c r="D1992" s="375"/>
      <c r="E1992" s="375"/>
      <c r="F1992" s="375"/>
      <c r="G1992" s="375"/>
      <c r="H1992" s="375"/>
      <c r="I1992" s="375"/>
      <c r="J1992" s="375"/>
    </row>
    <row r="1993" spans="1:10" x14ac:dyDescent="0.4">
      <c r="A1993" s="375"/>
      <c r="B1993" s="375"/>
      <c r="C1993" s="375"/>
      <c r="D1993" s="375"/>
      <c r="E1993" s="375"/>
      <c r="F1993" s="375"/>
      <c r="G1993" s="375"/>
      <c r="H1993" s="375"/>
      <c r="I1993" s="375"/>
      <c r="J1993" s="375"/>
    </row>
    <row r="1994" spans="1:10" x14ac:dyDescent="0.4">
      <c r="A1994" s="375"/>
      <c r="B1994" s="375"/>
      <c r="C1994" s="375"/>
      <c r="D1994" s="375"/>
      <c r="E1994" s="375"/>
      <c r="F1994" s="375"/>
      <c r="G1994" s="375"/>
      <c r="H1994" s="375"/>
      <c r="I1994" s="375"/>
      <c r="J1994" s="375"/>
    </row>
    <row r="1995" spans="1:10" x14ac:dyDescent="0.4">
      <c r="A1995" s="375"/>
      <c r="B1995" s="375"/>
      <c r="C1995" s="375"/>
      <c r="D1995" s="375"/>
      <c r="E1995" s="375"/>
      <c r="F1995" s="375"/>
      <c r="G1995" s="375"/>
      <c r="H1995" s="375"/>
      <c r="I1995" s="375"/>
      <c r="J1995" s="375"/>
    </row>
    <row r="1996" spans="1:10" x14ac:dyDescent="0.4">
      <c r="A1996" s="375"/>
      <c r="B1996" s="375"/>
      <c r="C1996" s="375"/>
      <c r="D1996" s="375"/>
      <c r="E1996" s="375"/>
      <c r="F1996" s="375"/>
      <c r="G1996" s="375"/>
      <c r="H1996" s="375"/>
      <c r="I1996" s="375"/>
      <c r="J1996" s="375"/>
    </row>
    <row r="1997" spans="1:10" x14ac:dyDescent="0.4">
      <c r="A1997" s="375"/>
      <c r="B1997" s="375"/>
      <c r="C1997" s="375"/>
      <c r="D1997" s="375"/>
      <c r="E1997" s="375"/>
      <c r="F1997" s="375"/>
      <c r="G1997" s="375"/>
      <c r="H1997" s="375"/>
      <c r="I1997" s="375"/>
      <c r="J1997" s="375"/>
    </row>
    <row r="1998" spans="1:10" x14ac:dyDescent="0.4">
      <c r="A1998" s="375"/>
      <c r="B1998" s="375"/>
      <c r="C1998" s="375"/>
      <c r="D1998" s="375"/>
      <c r="E1998" s="375"/>
      <c r="F1998" s="375"/>
      <c r="G1998" s="375"/>
      <c r="H1998" s="375"/>
      <c r="I1998" s="375"/>
      <c r="J1998" s="375"/>
    </row>
    <row r="1999" spans="1:10" x14ac:dyDescent="0.4">
      <c r="A1999" s="375"/>
      <c r="B1999" s="375"/>
      <c r="C1999" s="375"/>
      <c r="D1999" s="375"/>
      <c r="E1999" s="375"/>
      <c r="F1999" s="375"/>
      <c r="G1999" s="375"/>
      <c r="H1999" s="375"/>
      <c r="I1999" s="375"/>
      <c r="J1999" s="375"/>
    </row>
    <row r="2000" spans="1:10" x14ac:dyDescent="0.4">
      <c r="A2000" s="375"/>
      <c r="B2000" s="375"/>
      <c r="C2000" s="375"/>
      <c r="D2000" s="375"/>
      <c r="E2000" s="375"/>
      <c r="F2000" s="375"/>
      <c r="G2000" s="375"/>
      <c r="H2000" s="375"/>
      <c r="I2000" s="375"/>
      <c r="J2000" s="375"/>
    </row>
    <row r="2001" spans="1:10" x14ac:dyDescent="0.4">
      <c r="A2001" s="375"/>
      <c r="B2001" s="375"/>
      <c r="C2001" s="375"/>
      <c r="D2001" s="375"/>
      <c r="E2001" s="375"/>
      <c r="F2001" s="375"/>
      <c r="G2001" s="375"/>
      <c r="H2001" s="375"/>
      <c r="I2001" s="375"/>
      <c r="J2001" s="375"/>
    </row>
    <row r="2002" spans="1:10" x14ac:dyDescent="0.4">
      <c r="A2002" s="375"/>
      <c r="B2002" s="375"/>
      <c r="C2002" s="375"/>
      <c r="D2002" s="375"/>
      <c r="E2002" s="375"/>
      <c r="F2002" s="375"/>
      <c r="G2002" s="375"/>
      <c r="H2002" s="375"/>
      <c r="I2002" s="375"/>
      <c r="J2002" s="375"/>
    </row>
    <row r="2003" spans="1:10" x14ac:dyDescent="0.4">
      <c r="A2003" s="375"/>
      <c r="B2003" s="375"/>
      <c r="C2003" s="375"/>
      <c r="D2003" s="375"/>
      <c r="E2003" s="375"/>
      <c r="F2003" s="375"/>
      <c r="G2003" s="375"/>
      <c r="H2003" s="375"/>
      <c r="I2003" s="375"/>
      <c r="J2003" s="375"/>
    </row>
    <row r="2004" spans="1:10" x14ac:dyDescent="0.4">
      <c r="A2004" s="375"/>
      <c r="B2004" s="375"/>
      <c r="C2004" s="375"/>
      <c r="D2004" s="375"/>
      <c r="E2004" s="375"/>
      <c r="F2004" s="375"/>
      <c r="G2004" s="375"/>
      <c r="H2004" s="375"/>
      <c r="I2004" s="375"/>
      <c r="J2004" s="375"/>
    </row>
    <row r="2005" spans="1:10" x14ac:dyDescent="0.4">
      <c r="A2005" s="375"/>
      <c r="B2005" s="375"/>
      <c r="C2005" s="375"/>
      <c r="D2005" s="375"/>
      <c r="E2005" s="375"/>
      <c r="F2005" s="375"/>
      <c r="G2005" s="375"/>
      <c r="H2005" s="375"/>
      <c r="I2005" s="375"/>
      <c r="J2005" s="375"/>
    </row>
    <row r="2006" spans="1:10" x14ac:dyDescent="0.4">
      <c r="A2006" s="375"/>
      <c r="B2006" s="375"/>
      <c r="C2006" s="375"/>
      <c r="D2006" s="375"/>
      <c r="E2006" s="375"/>
      <c r="F2006" s="375"/>
      <c r="G2006" s="375"/>
      <c r="H2006" s="375"/>
      <c r="I2006" s="375"/>
      <c r="J2006" s="375"/>
    </row>
    <row r="2007" spans="1:10" x14ac:dyDescent="0.4">
      <c r="A2007" s="375"/>
      <c r="B2007" s="375"/>
      <c r="C2007" s="375"/>
      <c r="D2007" s="375"/>
      <c r="E2007" s="375"/>
      <c r="F2007" s="375"/>
      <c r="G2007" s="375"/>
      <c r="H2007" s="375"/>
      <c r="I2007" s="375"/>
      <c r="J2007" s="375"/>
    </row>
    <row r="2008" spans="1:10" x14ac:dyDescent="0.4">
      <c r="A2008" s="375"/>
      <c r="B2008" s="375"/>
      <c r="C2008" s="375"/>
      <c r="D2008" s="375"/>
      <c r="E2008" s="375"/>
      <c r="F2008" s="375"/>
      <c r="G2008" s="375"/>
      <c r="H2008" s="375"/>
      <c r="I2008" s="375"/>
      <c r="J2008" s="375"/>
    </row>
    <row r="2009" spans="1:10" x14ac:dyDescent="0.4">
      <c r="A2009" s="375"/>
      <c r="B2009" s="375"/>
      <c r="C2009" s="375"/>
      <c r="D2009" s="375"/>
      <c r="E2009" s="375"/>
      <c r="F2009" s="375"/>
      <c r="G2009" s="375"/>
      <c r="H2009" s="375"/>
      <c r="I2009" s="375"/>
      <c r="J2009" s="375"/>
    </row>
    <row r="2010" spans="1:10" x14ac:dyDescent="0.4">
      <c r="A2010" s="375"/>
      <c r="B2010" s="375"/>
      <c r="C2010" s="375"/>
      <c r="D2010" s="375"/>
      <c r="E2010" s="375"/>
      <c r="F2010" s="375"/>
      <c r="G2010" s="375"/>
      <c r="H2010" s="375"/>
      <c r="I2010" s="375"/>
      <c r="J2010" s="375"/>
    </row>
    <row r="2011" spans="1:10" x14ac:dyDescent="0.4">
      <c r="A2011" s="375"/>
      <c r="B2011" s="375"/>
      <c r="C2011" s="375"/>
      <c r="D2011" s="375"/>
      <c r="E2011" s="375"/>
      <c r="F2011" s="375"/>
      <c r="G2011" s="375"/>
      <c r="H2011" s="375"/>
      <c r="I2011" s="375"/>
      <c r="J2011" s="375"/>
    </row>
    <row r="2012" spans="1:10" x14ac:dyDescent="0.4">
      <c r="A2012" s="375"/>
      <c r="B2012" s="375"/>
      <c r="C2012" s="375"/>
      <c r="D2012" s="375"/>
      <c r="E2012" s="375"/>
      <c r="F2012" s="375"/>
      <c r="G2012" s="375"/>
      <c r="H2012" s="375"/>
      <c r="I2012" s="375"/>
      <c r="J2012" s="375"/>
    </row>
    <row r="2013" spans="1:10" x14ac:dyDescent="0.4">
      <c r="A2013" s="375"/>
      <c r="B2013" s="375"/>
      <c r="C2013" s="375"/>
      <c r="D2013" s="375"/>
      <c r="E2013" s="375"/>
      <c r="F2013" s="375"/>
      <c r="G2013" s="375"/>
      <c r="H2013" s="375"/>
      <c r="I2013" s="375"/>
      <c r="J2013" s="375"/>
    </row>
    <row r="2014" spans="1:10" x14ac:dyDescent="0.4">
      <c r="A2014" s="375"/>
      <c r="B2014" s="375"/>
      <c r="C2014" s="375"/>
      <c r="D2014" s="375"/>
      <c r="E2014" s="375"/>
      <c r="F2014" s="375"/>
      <c r="G2014" s="375"/>
      <c r="H2014" s="375"/>
      <c r="I2014" s="375"/>
      <c r="J2014" s="375"/>
    </row>
    <row r="2015" spans="1:10" x14ac:dyDescent="0.4">
      <c r="A2015" s="375"/>
      <c r="B2015" s="375"/>
      <c r="C2015" s="375"/>
      <c r="D2015" s="375"/>
      <c r="E2015" s="375"/>
      <c r="F2015" s="375"/>
      <c r="G2015" s="375"/>
      <c r="H2015" s="375"/>
      <c r="I2015" s="375"/>
      <c r="J2015" s="375"/>
    </row>
    <row r="2016" spans="1:10" x14ac:dyDescent="0.4">
      <c r="A2016" s="375"/>
      <c r="B2016" s="375"/>
      <c r="C2016" s="375"/>
      <c r="D2016" s="375"/>
      <c r="E2016" s="375"/>
      <c r="F2016" s="375"/>
      <c r="G2016" s="375"/>
      <c r="H2016" s="375"/>
      <c r="I2016" s="375"/>
      <c r="J2016" s="375"/>
    </row>
    <row r="2017" spans="1:10" x14ac:dyDescent="0.4">
      <c r="A2017" s="375"/>
      <c r="B2017" s="375"/>
      <c r="C2017" s="375"/>
      <c r="D2017" s="375"/>
      <c r="E2017" s="375"/>
      <c r="F2017" s="375"/>
      <c r="G2017" s="375"/>
      <c r="H2017" s="375"/>
      <c r="I2017" s="375"/>
      <c r="J2017" s="375"/>
    </row>
    <row r="2018" spans="1:10" x14ac:dyDescent="0.4">
      <c r="A2018" s="375"/>
      <c r="B2018" s="375"/>
      <c r="C2018" s="375"/>
      <c r="D2018" s="375"/>
      <c r="E2018" s="375"/>
      <c r="F2018" s="375"/>
      <c r="G2018" s="375"/>
      <c r="H2018" s="375"/>
      <c r="I2018" s="375"/>
      <c r="J2018" s="375"/>
    </row>
    <row r="2019" spans="1:10" x14ac:dyDescent="0.4">
      <c r="A2019" s="375"/>
      <c r="B2019" s="375"/>
      <c r="C2019" s="375"/>
      <c r="D2019" s="375"/>
      <c r="E2019" s="375"/>
      <c r="F2019" s="375"/>
      <c r="G2019" s="375"/>
      <c r="H2019" s="375"/>
      <c r="I2019" s="375"/>
      <c r="J2019" s="375"/>
    </row>
    <row r="2020" spans="1:10" x14ac:dyDescent="0.4">
      <c r="A2020" s="375"/>
      <c r="B2020" s="375"/>
      <c r="C2020" s="375"/>
      <c r="D2020" s="375"/>
      <c r="E2020" s="375"/>
      <c r="F2020" s="375"/>
      <c r="G2020" s="375"/>
      <c r="H2020" s="375"/>
      <c r="I2020" s="375"/>
      <c r="J2020" s="375"/>
    </row>
    <row r="2021" spans="1:10" x14ac:dyDescent="0.4">
      <c r="A2021" s="375"/>
      <c r="B2021" s="375"/>
      <c r="C2021" s="375"/>
      <c r="D2021" s="375"/>
      <c r="E2021" s="375"/>
      <c r="F2021" s="375"/>
      <c r="G2021" s="375"/>
      <c r="H2021" s="375"/>
      <c r="I2021" s="375"/>
      <c r="J2021" s="375"/>
    </row>
    <row r="2022" spans="1:10" x14ac:dyDescent="0.4">
      <c r="A2022" s="375"/>
      <c r="B2022" s="375"/>
      <c r="C2022" s="375"/>
      <c r="D2022" s="375"/>
      <c r="E2022" s="375"/>
      <c r="F2022" s="375"/>
      <c r="G2022" s="375"/>
      <c r="H2022" s="375"/>
      <c r="I2022" s="375"/>
      <c r="J2022" s="375"/>
    </row>
    <row r="2023" spans="1:10" x14ac:dyDescent="0.4">
      <c r="A2023" s="375"/>
      <c r="B2023" s="375"/>
      <c r="C2023" s="375"/>
      <c r="D2023" s="375"/>
      <c r="E2023" s="375"/>
      <c r="F2023" s="375"/>
      <c r="G2023" s="375"/>
      <c r="H2023" s="375"/>
      <c r="I2023" s="375"/>
      <c r="J2023" s="375"/>
    </row>
    <row r="2024" spans="1:10" x14ac:dyDescent="0.4">
      <c r="A2024" s="375"/>
      <c r="B2024" s="375"/>
      <c r="C2024" s="375"/>
      <c r="D2024" s="375"/>
      <c r="E2024" s="375"/>
      <c r="F2024" s="375"/>
      <c r="G2024" s="375"/>
      <c r="H2024" s="375"/>
      <c r="I2024" s="375"/>
      <c r="J2024" s="375"/>
    </row>
    <row r="2025" spans="1:10" x14ac:dyDescent="0.4">
      <c r="A2025" s="375"/>
      <c r="B2025" s="375"/>
      <c r="C2025" s="375"/>
      <c r="D2025" s="375"/>
      <c r="E2025" s="375"/>
      <c r="F2025" s="375"/>
      <c r="G2025" s="375"/>
      <c r="H2025" s="375"/>
      <c r="I2025" s="375"/>
      <c r="J2025" s="375"/>
    </row>
    <row r="2026" spans="1:10" x14ac:dyDescent="0.4">
      <c r="A2026" s="375"/>
      <c r="B2026" s="375"/>
      <c r="C2026" s="375"/>
      <c r="D2026" s="375"/>
      <c r="E2026" s="375"/>
      <c r="F2026" s="375"/>
      <c r="G2026" s="375"/>
      <c r="H2026" s="375"/>
      <c r="I2026" s="375"/>
      <c r="J2026" s="375"/>
    </row>
    <row r="2027" spans="1:10" x14ac:dyDescent="0.4">
      <c r="A2027" s="375"/>
      <c r="B2027" s="375"/>
      <c r="C2027" s="375"/>
      <c r="D2027" s="375"/>
      <c r="E2027" s="375"/>
      <c r="F2027" s="375"/>
      <c r="G2027" s="375"/>
      <c r="H2027" s="375"/>
      <c r="I2027" s="375"/>
      <c r="J2027" s="375"/>
    </row>
    <row r="2028" spans="1:10" x14ac:dyDescent="0.4">
      <c r="A2028" s="375"/>
      <c r="B2028" s="375"/>
      <c r="C2028" s="375"/>
      <c r="D2028" s="375"/>
      <c r="E2028" s="375"/>
      <c r="F2028" s="375"/>
      <c r="G2028" s="375"/>
      <c r="H2028" s="375"/>
      <c r="I2028" s="375"/>
      <c r="J2028" s="375"/>
    </row>
    <row r="2029" spans="1:10" x14ac:dyDescent="0.4">
      <c r="A2029" s="375"/>
      <c r="B2029" s="375"/>
      <c r="C2029" s="375"/>
      <c r="D2029" s="375"/>
      <c r="E2029" s="375"/>
      <c r="F2029" s="375"/>
      <c r="G2029" s="375"/>
      <c r="H2029" s="375"/>
      <c r="I2029" s="375"/>
      <c r="J2029" s="375"/>
    </row>
    <row r="2030" spans="1:10" x14ac:dyDescent="0.4">
      <c r="A2030" s="375"/>
      <c r="B2030" s="375"/>
      <c r="C2030" s="375"/>
      <c r="D2030" s="375"/>
      <c r="E2030" s="375"/>
      <c r="F2030" s="375"/>
      <c r="G2030" s="375"/>
      <c r="H2030" s="375"/>
      <c r="I2030" s="375"/>
      <c r="J2030" s="375"/>
    </row>
    <row r="2031" spans="1:10" x14ac:dyDescent="0.4">
      <c r="A2031" s="375"/>
      <c r="B2031" s="375"/>
      <c r="C2031" s="375"/>
      <c r="D2031" s="375"/>
      <c r="E2031" s="375"/>
      <c r="F2031" s="375"/>
      <c r="G2031" s="375"/>
      <c r="H2031" s="375"/>
      <c r="I2031" s="375"/>
      <c r="J2031" s="375"/>
    </row>
    <row r="2032" spans="1:10" x14ac:dyDescent="0.4">
      <c r="A2032" s="375"/>
      <c r="B2032" s="375"/>
      <c r="C2032" s="375"/>
      <c r="D2032" s="375"/>
      <c r="E2032" s="375"/>
      <c r="F2032" s="375"/>
      <c r="G2032" s="375"/>
      <c r="H2032" s="375"/>
      <c r="I2032" s="375"/>
      <c r="J2032" s="375"/>
    </row>
    <row r="2033" spans="1:10" x14ac:dyDescent="0.4">
      <c r="A2033" s="375"/>
      <c r="B2033" s="375"/>
      <c r="C2033" s="375"/>
      <c r="D2033" s="375"/>
      <c r="E2033" s="375"/>
      <c r="F2033" s="375"/>
      <c r="G2033" s="375"/>
      <c r="H2033" s="375"/>
      <c r="I2033" s="375"/>
      <c r="J2033" s="375"/>
    </row>
    <row r="2034" spans="1:10" x14ac:dyDescent="0.4">
      <c r="A2034" s="375"/>
      <c r="B2034" s="375"/>
      <c r="C2034" s="375"/>
      <c r="D2034" s="375"/>
      <c r="E2034" s="375"/>
      <c r="F2034" s="375"/>
      <c r="G2034" s="375"/>
      <c r="H2034" s="375"/>
      <c r="I2034" s="375"/>
      <c r="J2034" s="375"/>
    </row>
    <row r="2035" spans="1:10" x14ac:dyDescent="0.4">
      <c r="A2035" s="375"/>
      <c r="B2035" s="375"/>
      <c r="C2035" s="375"/>
      <c r="D2035" s="375"/>
      <c r="E2035" s="375"/>
      <c r="F2035" s="375"/>
      <c r="G2035" s="375"/>
      <c r="H2035" s="375"/>
      <c r="I2035" s="375"/>
      <c r="J2035" s="375"/>
    </row>
    <row r="2036" spans="1:10" x14ac:dyDescent="0.4">
      <c r="A2036" s="375"/>
      <c r="B2036" s="375"/>
      <c r="C2036" s="375"/>
      <c r="D2036" s="375"/>
      <c r="E2036" s="375"/>
      <c r="F2036" s="375"/>
      <c r="G2036" s="375"/>
      <c r="H2036" s="375"/>
      <c r="I2036" s="375"/>
      <c r="J2036" s="375"/>
    </row>
    <row r="2037" spans="1:10" x14ac:dyDescent="0.4">
      <c r="A2037" s="375"/>
      <c r="B2037" s="375"/>
      <c r="C2037" s="375"/>
      <c r="D2037" s="375"/>
      <c r="E2037" s="375"/>
      <c r="F2037" s="375"/>
      <c r="G2037" s="375"/>
      <c r="H2037" s="375"/>
      <c r="I2037" s="375"/>
      <c r="J2037" s="375"/>
    </row>
    <row r="2038" spans="1:10" x14ac:dyDescent="0.4">
      <c r="A2038" s="375"/>
      <c r="B2038" s="375"/>
      <c r="C2038" s="375"/>
      <c r="D2038" s="375"/>
      <c r="E2038" s="375"/>
      <c r="F2038" s="375"/>
      <c r="G2038" s="375"/>
      <c r="H2038" s="375"/>
      <c r="I2038" s="375"/>
      <c r="J2038" s="375"/>
    </row>
    <row r="2039" spans="1:10" x14ac:dyDescent="0.4">
      <c r="A2039" s="375"/>
      <c r="B2039" s="375"/>
      <c r="C2039" s="375"/>
      <c r="D2039" s="375"/>
      <c r="E2039" s="375"/>
      <c r="F2039" s="375"/>
      <c r="G2039" s="375"/>
      <c r="H2039" s="375"/>
      <c r="I2039" s="375"/>
      <c r="J2039" s="375"/>
    </row>
    <row r="2040" spans="1:10" x14ac:dyDescent="0.4">
      <c r="A2040" s="375"/>
      <c r="B2040" s="375"/>
      <c r="C2040" s="375"/>
      <c r="D2040" s="375"/>
      <c r="E2040" s="375"/>
      <c r="F2040" s="375"/>
      <c r="G2040" s="375"/>
      <c r="H2040" s="375"/>
      <c r="I2040" s="375"/>
      <c r="J2040" s="375"/>
    </row>
    <row r="2041" spans="1:10" x14ac:dyDescent="0.4">
      <c r="A2041" s="375"/>
      <c r="B2041" s="375"/>
      <c r="C2041" s="375"/>
      <c r="D2041" s="375"/>
      <c r="E2041" s="375"/>
      <c r="F2041" s="375"/>
      <c r="G2041" s="375"/>
      <c r="H2041" s="375"/>
      <c r="I2041" s="375"/>
      <c r="J2041" s="375"/>
    </row>
    <row r="2042" spans="1:10" x14ac:dyDescent="0.4">
      <c r="A2042" s="375"/>
      <c r="B2042" s="375"/>
      <c r="C2042" s="375"/>
      <c r="D2042" s="375"/>
      <c r="E2042" s="375"/>
      <c r="F2042" s="375"/>
      <c r="G2042" s="375"/>
      <c r="H2042" s="375"/>
      <c r="I2042" s="375"/>
      <c r="J2042" s="375"/>
    </row>
    <row r="2043" spans="1:10" x14ac:dyDescent="0.4">
      <c r="A2043" s="375"/>
      <c r="B2043" s="375"/>
      <c r="C2043" s="375"/>
      <c r="D2043" s="375"/>
      <c r="E2043" s="375"/>
      <c r="F2043" s="375"/>
      <c r="G2043" s="375"/>
      <c r="H2043" s="375"/>
      <c r="I2043" s="375"/>
      <c r="J2043" s="375"/>
    </row>
    <row r="2044" spans="1:10" x14ac:dyDescent="0.4">
      <c r="A2044" s="375"/>
      <c r="B2044" s="375"/>
      <c r="C2044" s="375"/>
      <c r="D2044" s="375"/>
      <c r="E2044" s="375"/>
      <c r="F2044" s="375"/>
      <c r="G2044" s="375"/>
      <c r="H2044" s="375"/>
      <c r="I2044" s="375"/>
      <c r="J2044" s="375"/>
    </row>
    <row r="2045" spans="1:10" x14ac:dyDescent="0.4">
      <c r="A2045" s="375"/>
      <c r="B2045" s="375"/>
      <c r="C2045" s="375"/>
      <c r="D2045" s="375"/>
      <c r="E2045" s="375"/>
      <c r="F2045" s="375"/>
      <c r="G2045" s="375"/>
      <c r="H2045" s="375"/>
      <c r="I2045" s="375"/>
      <c r="J2045" s="375"/>
    </row>
    <row r="2046" spans="1:10" x14ac:dyDescent="0.4">
      <c r="A2046" s="375"/>
      <c r="B2046" s="375"/>
      <c r="C2046" s="375"/>
      <c r="D2046" s="375"/>
      <c r="E2046" s="375"/>
      <c r="F2046" s="375"/>
      <c r="G2046" s="375"/>
      <c r="H2046" s="375"/>
      <c r="I2046" s="375"/>
      <c r="J2046" s="375"/>
    </row>
    <row r="2047" spans="1:10" x14ac:dyDescent="0.4">
      <c r="A2047" s="375"/>
      <c r="B2047" s="375"/>
      <c r="C2047" s="375"/>
      <c r="D2047" s="375"/>
      <c r="E2047" s="375"/>
      <c r="F2047" s="375"/>
      <c r="G2047" s="375"/>
      <c r="H2047" s="375"/>
      <c r="I2047" s="375"/>
      <c r="J2047" s="375"/>
    </row>
    <row r="2048" spans="1:10" x14ac:dyDescent="0.4">
      <c r="A2048" s="375"/>
      <c r="B2048" s="375"/>
      <c r="C2048" s="375"/>
      <c r="D2048" s="375"/>
      <c r="E2048" s="375"/>
      <c r="F2048" s="375"/>
      <c r="G2048" s="375"/>
      <c r="H2048" s="375"/>
      <c r="I2048" s="375"/>
      <c r="J2048" s="375"/>
    </row>
    <row r="2049" spans="1:10" x14ac:dyDescent="0.4">
      <c r="A2049" s="375"/>
      <c r="B2049" s="375"/>
      <c r="C2049" s="375"/>
      <c r="D2049" s="375"/>
      <c r="E2049" s="375"/>
      <c r="F2049" s="375"/>
      <c r="G2049" s="375"/>
      <c r="H2049" s="375"/>
      <c r="I2049" s="375"/>
      <c r="J2049" s="375"/>
    </row>
    <row r="2050" spans="1:10" x14ac:dyDescent="0.4">
      <c r="A2050" s="375"/>
      <c r="B2050" s="375"/>
      <c r="C2050" s="375"/>
      <c r="D2050" s="375"/>
      <c r="E2050" s="375"/>
      <c r="F2050" s="375"/>
      <c r="G2050" s="375"/>
      <c r="H2050" s="375"/>
      <c r="I2050" s="375"/>
      <c r="J2050" s="375"/>
    </row>
    <row r="2051" spans="1:10" x14ac:dyDescent="0.4">
      <c r="A2051" s="375"/>
      <c r="B2051" s="375"/>
      <c r="C2051" s="375"/>
      <c r="D2051" s="375"/>
      <c r="E2051" s="375"/>
      <c r="F2051" s="375"/>
      <c r="G2051" s="375"/>
      <c r="H2051" s="375"/>
      <c r="I2051" s="375"/>
      <c r="J2051" s="375"/>
    </row>
    <row r="2052" spans="1:10" x14ac:dyDescent="0.4">
      <c r="A2052" s="375"/>
      <c r="B2052" s="375"/>
      <c r="C2052" s="375"/>
      <c r="D2052" s="375"/>
      <c r="E2052" s="375"/>
      <c r="F2052" s="375"/>
      <c r="G2052" s="375"/>
      <c r="H2052" s="375"/>
      <c r="I2052" s="375"/>
      <c r="J2052" s="375"/>
    </row>
    <row r="2053" spans="1:10" x14ac:dyDescent="0.4">
      <c r="A2053" s="375"/>
      <c r="B2053" s="375"/>
      <c r="C2053" s="375"/>
      <c r="D2053" s="375"/>
      <c r="E2053" s="375"/>
      <c r="F2053" s="375"/>
      <c r="G2053" s="375"/>
      <c r="H2053" s="375"/>
      <c r="I2053" s="375"/>
      <c r="J2053" s="375"/>
    </row>
    <row r="2054" spans="1:10" x14ac:dyDescent="0.4">
      <c r="A2054" s="375"/>
      <c r="B2054" s="375"/>
      <c r="C2054" s="375"/>
      <c r="D2054" s="375"/>
      <c r="E2054" s="375"/>
      <c r="F2054" s="375"/>
      <c r="G2054" s="375"/>
      <c r="H2054" s="375"/>
      <c r="I2054" s="375"/>
      <c r="J2054" s="375"/>
    </row>
    <row r="2055" spans="1:10" x14ac:dyDescent="0.4">
      <c r="A2055" s="375"/>
      <c r="B2055" s="375"/>
      <c r="C2055" s="375"/>
      <c r="D2055" s="375"/>
      <c r="E2055" s="375"/>
      <c r="F2055" s="375"/>
      <c r="G2055" s="375"/>
      <c r="H2055" s="375"/>
      <c r="I2055" s="375"/>
      <c r="J2055" s="375"/>
    </row>
    <row r="2056" spans="1:10" x14ac:dyDescent="0.4">
      <c r="A2056" s="375"/>
      <c r="B2056" s="375"/>
      <c r="C2056" s="375"/>
      <c r="D2056" s="375"/>
      <c r="E2056" s="375"/>
      <c r="F2056" s="375"/>
      <c r="G2056" s="375"/>
      <c r="H2056" s="375"/>
      <c r="I2056" s="375"/>
      <c r="J2056" s="375"/>
    </row>
    <row r="2057" spans="1:10" x14ac:dyDescent="0.4">
      <c r="A2057" s="375"/>
      <c r="B2057" s="375"/>
      <c r="C2057" s="375"/>
      <c r="D2057" s="375"/>
      <c r="E2057" s="375"/>
      <c r="F2057" s="375"/>
      <c r="G2057" s="375"/>
      <c r="H2057" s="375"/>
      <c r="I2057" s="375"/>
      <c r="J2057" s="375"/>
    </row>
    <row r="2058" spans="1:10" x14ac:dyDescent="0.4">
      <c r="A2058" s="375"/>
      <c r="B2058" s="375"/>
      <c r="C2058" s="375"/>
      <c r="D2058" s="375"/>
      <c r="E2058" s="375"/>
      <c r="F2058" s="375"/>
      <c r="G2058" s="375"/>
      <c r="H2058" s="375"/>
      <c r="I2058" s="375"/>
      <c r="J2058" s="375"/>
    </row>
    <row r="2059" spans="1:10" x14ac:dyDescent="0.4">
      <c r="A2059" s="375"/>
      <c r="B2059" s="375"/>
      <c r="C2059" s="375"/>
      <c r="D2059" s="375"/>
      <c r="E2059" s="375"/>
      <c r="F2059" s="375"/>
      <c r="G2059" s="375"/>
      <c r="H2059" s="375"/>
      <c r="I2059" s="375"/>
      <c r="J2059" s="375"/>
    </row>
    <row r="2060" spans="1:10" x14ac:dyDescent="0.4">
      <c r="A2060" s="375"/>
      <c r="B2060" s="375"/>
      <c r="C2060" s="375"/>
      <c r="D2060" s="375"/>
      <c r="E2060" s="375"/>
      <c r="F2060" s="375"/>
      <c r="G2060" s="375"/>
      <c r="H2060" s="375"/>
      <c r="I2060" s="375"/>
      <c r="J2060" s="375"/>
    </row>
    <row r="2061" spans="1:10" x14ac:dyDescent="0.4">
      <c r="A2061" s="375"/>
      <c r="B2061" s="375"/>
      <c r="C2061" s="375"/>
      <c r="D2061" s="375"/>
      <c r="E2061" s="375"/>
      <c r="F2061" s="375"/>
      <c r="G2061" s="375"/>
      <c r="H2061" s="375"/>
      <c r="I2061" s="375"/>
      <c r="J2061" s="375"/>
    </row>
    <row r="2062" spans="1:10" x14ac:dyDescent="0.4">
      <c r="A2062" s="375"/>
      <c r="B2062" s="375"/>
      <c r="C2062" s="375"/>
      <c r="D2062" s="375"/>
      <c r="E2062" s="375"/>
      <c r="F2062" s="375"/>
      <c r="G2062" s="375"/>
      <c r="H2062" s="375"/>
      <c r="I2062" s="375"/>
      <c r="J2062" s="375"/>
    </row>
    <row r="2063" spans="1:10" x14ac:dyDescent="0.4">
      <c r="A2063" s="375"/>
      <c r="B2063" s="375"/>
      <c r="C2063" s="375"/>
      <c r="D2063" s="375"/>
      <c r="E2063" s="375"/>
      <c r="F2063" s="375"/>
      <c r="G2063" s="375"/>
      <c r="H2063" s="375"/>
      <c r="I2063" s="375"/>
      <c r="J2063" s="375"/>
    </row>
    <row r="2064" spans="1:10" x14ac:dyDescent="0.4">
      <c r="A2064" s="375"/>
      <c r="B2064" s="375"/>
      <c r="C2064" s="375"/>
      <c r="D2064" s="375"/>
      <c r="E2064" s="375"/>
      <c r="F2064" s="375"/>
      <c r="G2064" s="375"/>
      <c r="H2064" s="375"/>
      <c r="I2064" s="375"/>
      <c r="J2064" s="375"/>
    </row>
    <row r="2065" spans="1:10" x14ac:dyDescent="0.4">
      <c r="A2065" s="375"/>
      <c r="B2065" s="375"/>
      <c r="C2065" s="375"/>
      <c r="D2065" s="375"/>
      <c r="E2065" s="375"/>
      <c r="F2065" s="375"/>
      <c r="G2065" s="375"/>
      <c r="H2065" s="375"/>
      <c r="I2065" s="375"/>
      <c r="J2065" s="375"/>
    </row>
    <row r="2066" spans="1:10" x14ac:dyDescent="0.4">
      <c r="A2066" s="375"/>
      <c r="B2066" s="375"/>
      <c r="C2066" s="375"/>
      <c r="D2066" s="375"/>
      <c r="E2066" s="375"/>
      <c r="F2066" s="375"/>
      <c r="G2066" s="375"/>
      <c r="H2066" s="375"/>
      <c r="I2066" s="375"/>
      <c r="J2066" s="375"/>
    </row>
    <row r="2067" spans="1:10" x14ac:dyDescent="0.4">
      <c r="A2067" s="375"/>
      <c r="B2067" s="375"/>
      <c r="C2067" s="375"/>
      <c r="D2067" s="375"/>
      <c r="E2067" s="375"/>
      <c r="F2067" s="375"/>
      <c r="G2067" s="375"/>
      <c r="H2067" s="375"/>
      <c r="I2067" s="375"/>
      <c r="J2067" s="375"/>
    </row>
    <row r="2068" spans="1:10" x14ac:dyDescent="0.4">
      <c r="A2068" s="375"/>
      <c r="B2068" s="375"/>
      <c r="C2068" s="375"/>
      <c r="D2068" s="375"/>
      <c r="E2068" s="375"/>
      <c r="F2068" s="375"/>
      <c r="G2068" s="375"/>
      <c r="H2068" s="375"/>
      <c r="I2068" s="375"/>
      <c r="J2068" s="375"/>
    </row>
    <row r="2069" spans="1:10" x14ac:dyDescent="0.4">
      <c r="A2069" s="375"/>
      <c r="B2069" s="375"/>
      <c r="C2069" s="375"/>
      <c r="D2069" s="375"/>
      <c r="E2069" s="375"/>
      <c r="F2069" s="375"/>
      <c r="G2069" s="375"/>
      <c r="H2069" s="375"/>
      <c r="I2069" s="375"/>
      <c r="J2069" s="375"/>
    </row>
    <row r="2070" spans="1:10" x14ac:dyDescent="0.4">
      <c r="A2070" s="375"/>
      <c r="B2070" s="375"/>
      <c r="C2070" s="375"/>
      <c r="D2070" s="375"/>
      <c r="E2070" s="375"/>
      <c r="F2070" s="375"/>
      <c r="G2070" s="375"/>
      <c r="H2070" s="375"/>
      <c r="I2070" s="375"/>
      <c r="J2070" s="375"/>
    </row>
    <row r="2071" spans="1:10" x14ac:dyDescent="0.4">
      <c r="A2071" s="375"/>
      <c r="B2071" s="375"/>
      <c r="C2071" s="375"/>
      <c r="D2071" s="375"/>
      <c r="E2071" s="375"/>
      <c r="F2071" s="375"/>
      <c r="G2071" s="375"/>
      <c r="H2071" s="375"/>
      <c r="I2071" s="375"/>
      <c r="J2071" s="375"/>
    </row>
    <row r="2072" spans="1:10" x14ac:dyDescent="0.4">
      <c r="A2072" s="375"/>
      <c r="B2072" s="375"/>
      <c r="C2072" s="375"/>
      <c r="D2072" s="375"/>
      <c r="E2072" s="375"/>
      <c r="F2072" s="375"/>
      <c r="G2072" s="375"/>
      <c r="H2072" s="375"/>
      <c r="I2072" s="375"/>
      <c r="J2072" s="375"/>
    </row>
    <row r="2073" spans="1:10" x14ac:dyDescent="0.4">
      <c r="A2073" s="375"/>
      <c r="B2073" s="375"/>
      <c r="C2073" s="375"/>
      <c r="D2073" s="375"/>
      <c r="E2073" s="375"/>
      <c r="F2073" s="375"/>
      <c r="G2073" s="375"/>
      <c r="H2073" s="375"/>
      <c r="I2073" s="375"/>
      <c r="J2073" s="375"/>
    </row>
    <row r="2074" spans="1:10" x14ac:dyDescent="0.4">
      <c r="A2074" s="375"/>
      <c r="B2074" s="375"/>
      <c r="C2074" s="375"/>
      <c r="D2074" s="375"/>
      <c r="E2074" s="375"/>
      <c r="F2074" s="375"/>
      <c r="G2074" s="375"/>
      <c r="H2074" s="375"/>
      <c r="I2074" s="375"/>
      <c r="J2074" s="375"/>
    </row>
    <row r="2075" spans="1:10" x14ac:dyDescent="0.4">
      <c r="A2075" s="375"/>
      <c r="B2075" s="375"/>
      <c r="C2075" s="375"/>
      <c r="D2075" s="375"/>
      <c r="E2075" s="375"/>
      <c r="F2075" s="375"/>
      <c r="G2075" s="375"/>
      <c r="H2075" s="375"/>
      <c r="I2075" s="375"/>
      <c r="J2075" s="375"/>
    </row>
    <row r="2076" spans="1:10" x14ac:dyDescent="0.4">
      <c r="A2076" s="375"/>
      <c r="B2076" s="375"/>
      <c r="C2076" s="375"/>
      <c r="D2076" s="375"/>
      <c r="E2076" s="375"/>
      <c r="F2076" s="375"/>
      <c r="G2076" s="375"/>
      <c r="H2076" s="375"/>
      <c r="I2076" s="375"/>
      <c r="J2076" s="375"/>
    </row>
    <row r="2077" spans="1:10" x14ac:dyDescent="0.4">
      <c r="A2077" s="375"/>
      <c r="B2077" s="375"/>
      <c r="C2077" s="375"/>
      <c r="D2077" s="375"/>
      <c r="E2077" s="375"/>
      <c r="F2077" s="375"/>
      <c r="G2077" s="375"/>
      <c r="H2077" s="375"/>
      <c r="I2077" s="375"/>
      <c r="J2077" s="375"/>
    </row>
    <row r="2078" spans="1:10" x14ac:dyDescent="0.4">
      <c r="A2078" s="375"/>
      <c r="B2078" s="375"/>
      <c r="C2078" s="375"/>
      <c r="D2078" s="375"/>
      <c r="E2078" s="375"/>
      <c r="F2078" s="375"/>
      <c r="G2078" s="375"/>
      <c r="H2078" s="375"/>
      <c r="I2078" s="375"/>
      <c r="J2078" s="375"/>
    </row>
    <row r="2079" spans="1:10" x14ac:dyDescent="0.4">
      <c r="A2079" s="375"/>
      <c r="B2079" s="375"/>
      <c r="C2079" s="375"/>
      <c r="D2079" s="375"/>
      <c r="E2079" s="375"/>
      <c r="F2079" s="375"/>
      <c r="G2079" s="375"/>
      <c r="H2079" s="375"/>
      <c r="I2079" s="375"/>
      <c r="J2079" s="375"/>
    </row>
    <row r="2080" spans="1:10" x14ac:dyDescent="0.4">
      <c r="A2080" s="375"/>
      <c r="B2080" s="375"/>
      <c r="C2080" s="375"/>
      <c r="D2080" s="375"/>
      <c r="E2080" s="375"/>
      <c r="F2080" s="375"/>
      <c r="G2080" s="375"/>
      <c r="H2080" s="375"/>
      <c r="I2080" s="375"/>
      <c r="J2080" s="375"/>
    </row>
    <row r="2081" spans="1:10" x14ac:dyDescent="0.4">
      <c r="A2081" s="375"/>
      <c r="B2081" s="375"/>
      <c r="C2081" s="375"/>
      <c r="D2081" s="375"/>
      <c r="E2081" s="375"/>
      <c r="F2081" s="375"/>
      <c r="G2081" s="375"/>
      <c r="H2081" s="375"/>
      <c r="I2081" s="375"/>
      <c r="J2081" s="375"/>
    </row>
    <row r="2082" spans="1:10" x14ac:dyDescent="0.4">
      <c r="A2082" s="375"/>
      <c r="B2082" s="375"/>
      <c r="C2082" s="375"/>
      <c r="D2082" s="375"/>
      <c r="E2082" s="375"/>
      <c r="F2082" s="375"/>
      <c r="G2082" s="375"/>
      <c r="H2082" s="375"/>
      <c r="I2082" s="375"/>
      <c r="J2082" s="375"/>
    </row>
    <row r="2083" spans="1:10" x14ac:dyDescent="0.4">
      <c r="A2083" s="375"/>
      <c r="B2083" s="375"/>
      <c r="C2083" s="375"/>
      <c r="D2083" s="375"/>
      <c r="E2083" s="375"/>
      <c r="F2083" s="375"/>
      <c r="G2083" s="375"/>
      <c r="H2083" s="375"/>
      <c r="I2083" s="375"/>
      <c r="J2083" s="375"/>
    </row>
    <row r="2084" spans="1:10" x14ac:dyDescent="0.4">
      <c r="A2084" s="375"/>
      <c r="B2084" s="375"/>
      <c r="C2084" s="375"/>
      <c r="D2084" s="375"/>
      <c r="E2084" s="375"/>
      <c r="F2084" s="375"/>
      <c r="G2084" s="375"/>
      <c r="H2084" s="375"/>
      <c r="I2084" s="375"/>
      <c r="J2084" s="375"/>
    </row>
    <row r="2085" spans="1:10" x14ac:dyDescent="0.4">
      <c r="A2085" s="375"/>
      <c r="B2085" s="375"/>
      <c r="C2085" s="375"/>
      <c r="D2085" s="375"/>
      <c r="E2085" s="375"/>
      <c r="F2085" s="375"/>
      <c r="G2085" s="375"/>
      <c r="H2085" s="375"/>
      <c r="I2085" s="375"/>
      <c r="J2085" s="375"/>
    </row>
    <row r="2086" spans="1:10" x14ac:dyDescent="0.4">
      <c r="A2086" s="375"/>
      <c r="B2086" s="375"/>
      <c r="C2086" s="375"/>
      <c r="D2086" s="375"/>
      <c r="E2086" s="375"/>
      <c r="F2086" s="375"/>
      <c r="G2086" s="375"/>
      <c r="H2086" s="375"/>
      <c r="I2086" s="375"/>
      <c r="J2086" s="375"/>
    </row>
    <row r="2087" spans="1:10" x14ac:dyDescent="0.4">
      <c r="A2087" s="375"/>
      <c r="B2087" s="375"/>
      <c r="C2087" s="375"/>
      <c r="D2087" s="375"/>
      <c r="E2087" s="375"/>
      <c r="F2087" s="375"/>
      <c r="G2087" s="375"/>
      <c r="H2087" s="375"/>
      <c r="I2087" s="375"/>
      <c r="J2087" s="375"/>
    </row>
    <row r="2088" spans="1:10" x14ac:dyDescent="0.4">
      <c r="A2088" s="375"/>
      <c r="B2088" s="375"/>
      <c r="C2088" s="375"/>
      <c r="D2088" s="375"/>
      <c r="E2088" s="375"/>
      <c r="F2088" s="375"/>
      <c r="G2088" s="375"/>
      <c r="H2088" s="375"/>
      <c r="I2088" s="375"/>
      <c r="J2088" s="375"/>
    </row>
    <row r="2089" spans="1:10" x14ac:dyDescent="0.4">
      <c r="A2089" s="375"/>
      <c r="B2089" s="375"/>
      <c r="C2089" s="375"/>
      <c r="D2089" s="375"/>
      <c r="E2089" s="375"/>
      <c r="F2089" s="375"/>
      <c r="G2089" s="375"/>
      <c r="H2089" s="375"/>
      <c r="I2089" s="375"/>
      <c r="J2089" s="375"/>
    </row>
    <row r="2090" spans="1:10" x14ac:dyDescent="0.4">
      <c r="A2090" s="375"/>
      <c r="B2090" s="375"/>
      <c r="C2090" s="375"/>
      <c r="D2090" s="375"/>
      <c r="E2090" s="375"/>
      <c r="F2090" s="375"/>
      <c r="G2090" s="375"/>
      <c r="H2090" s="375"/>
      <c r="I2090" s="375"/>
      <c r="J2090" s="375"/>
    </row>
    <row r="2091" spans="1:10" x14ac:dyDescent="0.4">
      <c r="A2091" s="375"/>
      <c r="B2091" s="375"/>
      <c r="C2091" s="375"/>
      <c r="D2091" s="375"/>
      <c r="E2091" s="375"/>
      <c r="F2091" s="375"/>
      <c r="G2091" s="375"/>
      <c r="H2091" s="375"/>
      <c r="I2091" s="375"/>
      <c r="J2091" s="375"/>
    </row>
    <row r="2092" spans="1:10" x14ac:dyDescent="0.4">
      <c r="A2092" s="375"/>
      <c r="B2092" s="375"/>
      <c r="C2092" s="375"/>
      <c r="D2092" s="375"/>
      <c r="E2092" s="375"/>
      <c r="F2092" s="375"/>
      <c r="G2092" s="375"/>
      <c r="H2092" s="375"/>
      <c r="I2092" s="375"/>
      <c r="J2092" s="375"/>
    </row>
    <row r="2093" spans="1:10" x14ac:dyDescent="0.4">
      <c r="A2093" s="375"/>
      <c r="B2093" s="375"/>
      <c r="C2093" s="375"/>
      <c r="D2093" s="375"/>
      <c r="E2093" s="375"/>
      <c r="F2093" s="375"/>
      <c r="G2093" s="375"/>
      <c r="H2093" s="375"/>
      <c r="I2093" s="375"/>
      <c r="J2093" s="375"/>
    </row>
    <row r="2094" spans="1:10" x14ac:dyDescent="0.4">
      <c r="A2094" s="375"/>
      <c r="B2094" s="375"/>
      <c r="C2094" s="375"/>
      <c r="D2094" s="375"/>
      <c r="E2094" s="375"/>
      <c r="F2094" s="375"/>
      <c r="G2094" s="375"/>
      <c r="H2094" s="375"/>
      <c r="I2094" s="375"/>
      <c r="J2094" s="375"/>
    </row>
    <row r="2095" spans="1:10" x14ac:dyDescent="0.4">
      <c r="A2095" s="375"/>
      <c r="B2095" s="375"/>
      <c r="C2095" s="375"/>
      <c r="D2095" s="375"/>
      <c r="E2095" s="375"/>
      <c r="F2095" s="375"/>
      <c r="G2095" s="375"/>
      <c r="H2095" s="375"/>
      <c r="I2095" s="375"/>
      <c r="J2095" s="375"/>
    </row>
    <row r="2096" spans="1:10" x14ac:dyDescent="0.4">
      <c r="A2096" s="375"/>
      <c r="B2096" s="375"/>
      <c r="C2096" s="375"/>
      <c r="D2096" s="375"/>
      <c r="E2096" s="375"/>
      <c r="F2096" s="375"/>
      <c r="G2096" s="375"/>
      <c r="H2096" s="375"/>
      <c r="I2096" s="375"/>
      <c r="J2096" s="375"/>
    </row>
    <row r="2097" spans="1:10" x14ac:dyDescent="0.4">
      <c r="A2097" s="375"/>
      <c r="B2097" s="375"/>
      <c r="C2097" s="375"/>
      <c r="D2097" s="375"/>
      <c r="E2097" s="375"/>
      <c r="F2097" s="375"/>
      <c r="G2097" s="375"/>
      <c r="H2097" s="375"/>
      <c r="I2097" s="375"/>
      <c r="J2097" s="375"/>
    </row>
    <row r="2098" spans="1:10" x14ac:dyDescent="0.4">
      <c r="A2098" s="375"/>
      <c r="B2098" s="375"/>
      <c r="C2098" s="375"/>
      <c r="D2098" s="375"/>
      <c r="E2098" s="375"/>
      <c r="F2098" s="375"/>
      <c r="G2098" s="375"/>
      <c r="H2098" s="375"/>
      <c r="I2098" s="375"/>
      <c r="J2098" s="375"/>
    </row>
    <row r="2099" spans="1:10" x14ac:dyDescent="0.4">
      <c r="A2099" s="375"/>
      <c r="B2099" s="375"/>
      <c r="C2099" s="375"/>
      <c r="D2099" s="375"/>
      <c r="E2099" s="375"/>
      <c r="F2099" s="375"/>
      <c r="G2099" s="375"/>
      <c r="H2099" s="375"/>
      <c r="I2099" s="375"/>
      <c r="J2099" s="375"/>
    </row>
    <row r="2100" spans="1:10" x14ac:dyDescent="0.4">
      <c r="A2100" s="375"/>
      <c r="B2100" s="375"/>
      <c r="C2100" s="375"/>
      <c r="D2100" s="375"/>
      <c r="E2100" s="375"/>
      <c r="F2100" s="375"/>
      <c r="G2100" s="375"/>
      <c r="H2100" s="375"/>
      <c r="I2100" s="375"/>
      <c r="J2100" s="375"/>
    </row>
    <row r="2101" spans="1:10" x14ac:dyDescent="0.4">
      <c r="A2101" s="375"/>
      <c r="B2101" s="375"/>
      <c r="C2101" s="375"/>
      <c r="D2101" s="375"/>
      <c r="E2101" s="375"/>
      <c r="F2101" s="375"/>
      <c r="G2101" s="375"/>
      <c r="H2101" s="375"/>
      <c r="I2101" s="375"/>
      <c r="J2101" s="375"/>
    </row>
    <row r="2102" spans="1:10" x14ac:dyDescent="0.4">
      <c r="A2102" s="375"/>
      <c r="B2102" s="375"/>
      <c r="C2102" s="375"/>
      <c r="D2102" s="375"/>
      <c r="E2102" s="375"/>
      <c r="F2102" s="375"/>
      <c r="G2102" s="375"/>
      <c r="H2102" s="375"/>
      <c r="I2102" s="375"/>
      <c r="J2102" s="375"/>
    </row>
    <row r="2103" spans="1:10" x14ac:dyDescent="0.4">
      <c r="A2103" s="375"/>
      <c r="B2103" s="375"/>
      <c r="C2103" s="375"/>
      <c r="D2103" s="375"/>
      <c r="E2103" s="375"/>
      <c r="F2103" s="375"/>
      <c r="G2103" s="375"/>
      <c r="H2103" s="375"/>
      <c r="I2103" s="375"/>
      <c r="J2103" s="375"/>
    </row>
    <row r="2104" spans="1:10" x14ac:dyDescent="0.4">
      <c r="A2104" s="375"/>
      <c r="B2104" s="375"/>
      <c r="C2104" s="375"/>
      <c r="D2104" s="375"/>
      <c r="E2104" s="375"/>
      <c r="F2104" s="375"/>
      <c r="G2104" s="375"/>
      <c r="H2104" s="375"/>
      <c r="I2104" s="375"/>
      <c r="J2104" s="375"/>
    </row>
    <row r="2105" spans="1:10" x14ac:dyDescent="0.4">
      <c r="A2105" s="375"/>
      <c r="B2105" s="375"/>
      <c r="C2105" s="375"/>
      <c r="D2105" s="375"/>
      <c r="E2105" s="375"/>
      <c r="F2105" s="375"/>
      <c r="G2105" s="375"/>
      <c r="H2105" s="375"/>
      <c r="I2105" s="375"/>
      <c r="J2105" s="375"/>
    </row>
    <row r="2106" spans="1:10" x14ac:dyDescent="0.4">
      <c r="A2106" s="375"/>
      <c r="B2106" s="375"/>
      <c r="C2106" s="375"/>
      <c r="D2106" s="375"/>
      <c r="E2106" s="375"/>
      <c r="F2106" s="375"/>
      <c r="G2106" s="375"/>
      <c r="H2106" s="375"/>
      <c r="I2106" s="375"/>
      <c r="J2106" s="375"/>
    </row>
    <row r="2107" spans="1:10" x14ac:dyDescent="0.4">
      <c r="A2107" s="375"/>
      <c r="B2107" s="375"/>
      <c r="C2107" s="375"/>
      <c r="D2107" s="375"/>
      <c r="E2107" s="375"/>
      <c r="F2107" s="375"/>
      <c r="G2107" s="375"/>
      <c r="H2107" s="375"/>
      <c r="I2107" s="375"/>
      <c r="J2107" s="375"/>
    </row>
    <row r="2108" spans="1:10" x14ac:dyDescent="0.4">
      <c r="A2108" s="375"/>
      <c r="B2108" s="375"/>
      <c r="C2108" s="375"/>
      <c r="D2108" s="375"/>
      <c r="E2108" s="375"/>
      <c r="F2108" s="375"/>
      <c r="G2108" s="375"/>
      <c r="H2108" s="375"/>
      <c r="I2108" s="375"/>
      <c r="J2108" s="375"/>
    </row>
    <row r="2109" spans="1:10" x14ac:dyDescent="0.4">
      <c r="A2109" s="375"/>
      <c r="B2109" s="375"/>
      <c r="C2109" s="375"/>
      <c r="D2109" s="375"/>
      <c r="E2109" s="375"/>
      <c r="F2109" s="375"/>
      <c r="G2109" s="375"/>
      <c r="H2109" s="375"/>
      <c r="I2109" s="375"/>
      <c r="J2109" s="375"/>
    </row>
    <row r="2110" spans="1:10" x14ac:dyDescent="0.4">
      <c r="A2110" s="375"/>
      <c r="B2110" s="375"/>
      <c r="C2110" s="375"/>
      <c r="D2110" s="375"/>
      <c r="E2110" s="375"/>
      <c r="F2110" s="375"/>
      <c r="G2110" s="375"/>
      <c r="H2110" s="375"/>
      <c r="I2110" s="375"/>
      <c r="J2110" s="375"/>
    </row>
    <row r="2111" spans="1:10" x14ac:dyDescent="0.4">
      <c r="A2111" s="375"/>
      <c r="B2111" s="375"/>
      <c r="C2111" s="375"/>
      <c r="D2111" s="375"/>
      <c r="E2111" s="375"/>
      <c r="F2111" s="375"/>
      <c r="G2111" s="375"/>
      <c r="H2111" s="375"/>
      <c r="I2111" s="375"/>
      <c r="J2111" s="375"/>
    </row>
    <row r="2112" spans="1:10" x14ac:dyDescent="0.4">
      <c r="A2112" s="375"/>
      <c r="B2112" s="375"/>
      <c r="C2112" s="375"/>
      <c r="D2112" s="375"/>
      <c r="E2112" s="375"/>
      <c r="F2112" s="375"/>
      <c r="G2112" s="375"/>
      <c r="H2112" s="375"/>
      <c r="I2112" s="375"/>
      <c r="J2112" s="375"/>
    </row>
    <row r="2113" spans="1:10" x14ac:dyDescent="0.4">
      <c r="A2113" s="375"/>
      <c r="B2113" s="375"/>
      <c r="C2113" s="375"/>
      <c r="D2113" s="375"/>
      <c r="E2113" s="375"/>
      <c r="F2113" s="375"/>
      <c r="G2113" s="375"/>
      <c r="H2113" s="375"/>
      <c r="I2113" s="375"/>
      <c r="J2113" s="375"/>
    </row>
    <row r="2114" spans="1:10" x14ac:dyDescent="0.4">
      <c r="A2114" s="375"/>
      <c r="B2114" s="375"/>
      <c r="C2114" s="375"/>
      <c r="D2114" s="375"/>
      <c r="E2114" s="375"/>
      <c r="F2114" s="375"/>
      <c r="G2114" s="375"/>
      <c r="H2114" s="375"/>
      <c r="I2114" s="375"/>
      <c r="J2114" s="375"/>
    </row>
    <row r="2115" spans="1:10" x14ac:dyDescent="0.4">
      <c r="A2115" s="375"/>
      <c r="B2115" s="375"/>
      <c r="C2115" s="375"/>
      <c r="D2115" s="375"/>
      <c r="E2115" s="375"/>
      <c r="F2115" s="375"/>
      <c r="G2115" s="375"/>
      <c r="H2115" s="375"/>
      <c r="I2115" s="375"/>
      <c r="J2115" s="375"/>
    </row>
    <row r="2116" spans="1:10" x14ac:dyDescent="0.4">
      <c r="A2116" s="375"/>
      <c r="B2116" s="375"/>
      <c r="C2116" s="375"/>
      <c r="D2116" s="375"/>
      <c r="E2116" s="375"/>
      <c r="F2116" s="375"/>
      <c r="G2116" s="375"/>
      <c r="H2116" s="375"/>
      <c r="I2116" s="375"/>
      <c r="J2116" s="375"/>
    </row>
    <row r="2117" spans="1:10" x14ac:dyDescent="0.4">
      <c r="A2117" s="375"/>
      <c r="B2117" s="375"/>
      <c r="C2117" s="375"/>
      <c r="D2117" s="375"/>
      <c r="E2117" s="375"/>
      <c r="F2117" s="375"/>
      <c r="G2117" s="375"/>
      <c r="H2117" s="375"/>
      <c r="I2117" s="375"/>
      <c r="J2117" s="375"/>
    </row>
    <row r="2118" spans="1:10" x14ac:dyDescent="0.4">
      <c r="A2118" s="375"/>
      <c r="B2118" s="375"/>
      <c r="C2118" s="375"/>
      <c r="D2118" s="375"/>
      <c r="E2118" s="375"/>
      <c r="F2118" s="375"/>
      <c r="G2118" s="375"/>
      <c r="H2118" s="375"/>
      <c r="I2118" s="375"/>
      <c r="J2118" s="375"/>
    </row>
    <row r="2119" spans="1:10" x14ac:dyDescent="0.4">
      <c r="A2119" s="375"/>
      <c r="B2119" s="375"/>
      <c r="C2119" s="375"/>
      <c r="D2119" s="375"/>
      <c r="E2119" s="375"/>
      <c r="F2119" s="375"/>
      <c r="G2119" s="375"/>
      <c r="H2119" s="375"/>
      <c r="I2119" s="375"/>
      <c r="J2119" s="375"/>
    </row>
    <row r="2120" spans="1:10" x14ac:dyDescent="0.4">
      <c r="A2120" s="375"/>
      <c r="B2120" s="375"/>
      <c r="C2120" s="375"/>
      <c r="D2120" s="375"/>
      <c r="E2120" s="375"/>
      <c r="F2120" s="375"/>
      <c r="G2120" s="375"/>
      <c r="H2120" s="375"/>
      <c r="I2120" s="375"/>
      <c r="J2120" s="375"/>
    </row>
    <row r="2121" spans="1:10" x14ac:dyDescent="0.4">
      <c r="A2121" s="375"/>
      <c r="B2121" s="375"/>
      <c r="C2121" s="375"/>
      <c r="D2121" s="375"/>
      <c r="E2121" s="375"/>
      <c r="F2121" s="375"/>
      <c r="G2121" s="375"/>
      <c r="H2121" s="375"/>
      <c r="I2121" s="375"/>
      <c r="J2121" s="375"/>
    </row>
    <row r="2122" spans="1:10" x14ac:dyDescent="0.4">
      <c r="A2122" s="375"/>
      <c r="B2122" s="375"/>
      <c r="C2122" s="375"/>
      <c r="D2122" s="375"/>
      <c r="E2122" s="375"/>
      <c r="F2122" s="375"/>
      <c r="G2122" s="375"/>
      <c r="H2122" s="375"/>
      <c r="I2122" s="375"/>
      <c r="J2122" s="375"/>
    </row>
    <row r="2123" spans="1:10" x14ac:dyDescent="0.4">
      <c r="A2123" s="375"/>
      <c r="B2123" s="375"/>
      <c r="C2123" s="375"/>
      <c r="D2123" s="375"/>
      <c r="E2123" s="375"/>
      <c r="F2123" s="375"/>
      <c r="G2123" s="375"/>
      <c r="H2123" s="375"/>
      <c r="I2123" s="375"/>
      <c r="J2123" s="375"/>
    </row>
    <row r="2124" spans="1:10" x14ac:dyDescent="0.4">
      <c r="A2124" s="375"/>
      <c r="B2124" s="375"/>
      <c r="C2124" s="375"/>
      <c r="D2124" s="375"/>
      <c r="E2124" s="375"/>
      <c r="F2124" s="375"/>
      <c r="G2124" s="375"/>
      <c r="H2124" s="375"/>
      <c r="I2124" s="375"/>
      <c r="J2124" s="375"/>
    </row>
    <row r="2125" spans="1:10" x14ac:dyDescent="0.4">
      <c r="A2125" s="375"/>
      <c r="B2125" s="375"/>
      <c r="C2125" s="375"/>
      <c r="D2125" s="375"/>
      <c r="E2125" s="375"/>
      <c r="F2125" s="375"/>
      <c r="G2125" s="375"/>
      <c r="H2125" s="375"/>
      <c r="I2125" s="375"/>
      <c r="J2125" s="375"/>
    </row>
    <row r="2126" spans="1:10" x14ac:dyDescent="0.4">
      <c r="A2126" s="375"/>
      <c r="B2126" s="375"/>
      <c r="C2126" s="375"/>
      <c r="D2126" s="375"/>
      <c r="E2126" s="375"/>
      <c r="F2126" s="375"/>
      <c r="G2126" s="375"/>
      <c r="H2126" s="375"/>
      <c r="I2126" s="375"/>
      <c r="J2126" s="375"/>
    </row>
    <row r="2127" spans="1:10" x14ac:dyDescent="0.4">
      <c r="A2127" s="375"/>
      <c r="B2127" s="375"/>
      <c r="C2127" s="375"/>
      <c r="D2127" s="375"/>
      <c r="E2127" s="375"/>
      <c r="F2127" s="375"/>
      <c r="G2127" s="375"/>
      <c r="H2127" s="375"/>
      <c r="I2127" s="375"/>
      <c r="J2127" s="375"/>
    </row>
    <row r="2128" spans="1:10" x14ac:dyDescent="0.4">
      <c r="A2128" s="375"/>
      <c r="B2128" s="375"/>
      <c r="C2128" s="375"/>
      <c r="D2128" s="375"/>
      <c r="E2128" s="375"/>
      <c r="F2128" s="375"/>
      <c r="G2128" s="375"/>
      <c r="H2128" s="375"/>
      <c r="I2128" s="375"/>
      <c r="J2128" s="375"/>
    </row>
    <row r="2129" spans="1:10" x14ac:dyDescent="0.4">
      <c r="A2129" s="375"/>
      <c r="B2129" s="375"/>
      <c r="C2129" s="375"/>
      <c r="D2129" s="375"/>
      <c r="E2129" s="375"/>
      <c r="F2129" s="375"/>
      <c r="G2129" s="375"/>
      <c r="H2129" s="375"/>
      <c r="I2129" s="375"/>
      <c r="J2129" s="375"/>
    </row>
    <row r="2130" spans="1:10" x14ac:dyDescent="0.4">
      <c r="A2130" s="375"/>
      <c r="B2130" s="375"/>
      <c r="C2130" s="375"/>
      <c r="D2130" s="375"/>
      <c r="E2130" s="375"/>
      <c r="F2130" s="375"/>
      <c r="G2130" s="375"/>
      <c r="H2130" s="375"/>
      <c r="I2130" s="375"/>
      <c r="J2130" s="375"/>
    </row>
    <row r="2131" spans="1:10" x14ac:dyDescent="0.4">
      <c r="A2131" s="375"/>
      <c r="B2131" s="375"/>
      <c r="C2131" s="375"/>
      <c r="D2131" s="375"/>
      <c r="E2131" s="375"/>
      <c r="F2131" s="375"/>
      <c r="G2131" s="375"/>
      <c r="H2131" s="375"/>
      <c r="I2131" s="375"/>
      <c r="J2131" s="375"/>
    </row>
    <row r="2132" spans="1:10" x14ac:dyDescent="0.4">
      <c r="A2132" s="375"/>
      <c r="B2132" s="375"/>
      <c r="C2132" s="375"/>
      <c r="D2132" s="375"/>
      <c r="E2132" s="375"/>
      <c r="F2132" s="375"/>
      <c r="G2132" s="375"/>
      <c r="H2132" s="375"/>
      <c r="I2132" s="375"/>
      <c r="J2132" s="375"/>
    </row>
    <row r="2133" spans="1:10" x14ac:dyDescent="0.4">
      <c r="A2133" s="375"/>
      <c r="B2133" s="375"/>
      <c r="C2133" s="375"/>
      <c r="D2133" s="375"/>
      <c r="E2133" s="375"/>
      <c r="F2133" s="375"/>
      <c r="G2133" s="375"/>
      <c r="H2133" s="375"/>
      <c r="I2133" s="375"/>
      <c r="J2133" s="375"/>
    </row>
    <row r="2134" spans="1:10" x14ac:dyDescent="0.4">
      <c r="A2134" s="375"/>
      <c r="B2134" s="375"/>
      <c r="C2134" s="375"/>
      <c r="D2134" s="375"/>
      <c r="E2134" s="375"/>
      <c r="F2134" s="375"/>
      <c r="G2134" s="375"/>
      <c r="H2134" s="375"/>
      <c r="I2134" s="375"/>
      <c r="J2134" s="375"/>
    </row>
    <row r="2135" spans="1:10" x14ac:dyDescent="0.4">
      <c r="A2135" s="375"/>
      <c r="B2135" s="375"/>
      <c r="C2135" s="375"/>
      <c r="D2135" s="375"/>
      <c r="E2135" s="375"/>
      <c r="F2135" s="375"/>
      <c r="G2135" s="375"/>
      <c r="H2135" s="375"/>
      <c r="I2135" s="375"/>
      <c r="J2135" s="375"/>
    </row>
    <row r="2136" spans="1:10" x14ac:dyDescent="0.4">
      <c r="A2136" s="375"/>
      <c r="B2136" s="375"/>
      <c r="C2136" s="375"/>
      <c r="D2136" s="375"/>
      <c r="E2136" s="375"/>
      <c r="F2136" s="375"/>
      <c r="G2136" s="375"/>
      <c r="H2136" s="375"/>
      <c r="I2136" s="375"/>
      <c r="J2136" s="375"/>
    </row>
    <row r="2137" spans="1:10" x14ac:dyDescent="0.4">
      <c r="A2137" s="375"/>
      <c r="B2137" s="375"/>
      <c r="C2137" s="375"/>
      <c r="D2137" s="375"/>
      <c r="E2137" s="375"/>
      <c r="F2137" s="375"/>
      <c r="G2137" s="375"/>
      <c r="H2137" s="375"/>
      <c r="I2137" s="375"/>
      <c r="J2137" s="375"/>
    </row>
    <row r="2138" spans="1:10" x14ac:dyDescent="0.4">
      <c r="A2138" s="375"/>
      <c r="B2138" s="375"/>
      <c r="C2138" s="375"/>
      <c r="D2138" s="375"/>
      <c r="E2138" s="375"/>
      <c r="F2138" s="375"/>
      <c r="G2138" s="375"/>
      <c r="H2138" s="375"/>
      <c r="I2138" s="375"/>
      <c r="J2138" s="375"/>
    </row>
    <row r="2139" spans="1:10" x14ac:dyDescent="0.4">
      <c r="A2139" s="375"/>
      <c r="B2139" s="375"/>
      <c r="C2139" s="375"/>
      <c r="D2139" s="375"/>
      <c r="E2139" s="375"/>
      <c r="F2139" s="375"/>
      <c r="G2139" s="375"/>
      <c r="H2139" s="375"/>
      <c r="I2139" s="375"/>
      <c r="J2139" s="375"/>
    </row>
    <row r="2140" spans="1:10" x14ac:dyDescent="0.4">
      <c r="A2140" s="375"/>
      <c r="B2140" s="375"/>
      <c r="C2140" s="375"/>
      <c r="D2140" s="375"/>
      <c r="E2140" s="375"/>
      <c r="F2140" s="375"/>
      <c r="G2140" s="375"/>
      <c r="H2140" s="375"/>
      <c r="I2140" s="375"/>
      <c r="J2140" s="375"/>
    </row>
    <row r="2141" spans="1:10" x14ac:dyDescent="0.4">
      <c r="A2141" s="375"/>
      <c r="B2141" s="375"/>
      <c r="C2141" s="375"/>
      <c r="D2141" s="375"/>
      <c r="E2141" s="375"/>
      <c r="F2141" s="375"/>
      <c r="G2141" s="375"/>
      <c r="H2141" s="375"/>
      <c r="I2141" s="375"/>
      <c r="J2141" s="375"/>
    </row>
    <row r="2142" spans="1:10" x14ac:dyDescent="0.4">
      <c r="A2142" s="375"/>
      <c r="B2142" s="375"/>
      <c r="C2142" s="375"/>
      <c r="D2142" s="375"/>
      <c r="E2142" s="375"/>
      <c r="F2142" s="375"/>
      <c r="G2142" s="375"/>
      <c r="H2142" s="375"/>
      <c r="I2142" s="375"/>
      <c r="J2142" s="375"/>
    </row>
    <row r="2143" spans="1:10" x14ac:dyDescent="0.4">
      <c r="A2143" s="375"/>
      <c r="B2143" s="375"/>
      <c r="C2143" s="375"/>
      <c r="D2143" s="375"/>
      <c r="E2143" s="375"/>
      <c r="F2143" s="375"/>
      <c r="G2143" s="375"/>
      <c r="H2143" s="375"/>
      <c r="I2143" s="375"/>
      <c r="J2143" s="375"/>
    </row>
    <row r="2144" spans="1:10" x14ac:dyDescent="0.4">
      <c r="A2144" s="375"/>
      <c r="B2144" s="375"/>
      <c r="C2144" s="375"/>
      <c r="D2144" s="375"/>
      <c r="E2144" s="375"/>
      <c r="F2144" s="375"/>
      <c r="G2144" s="375"/>
      <c r="H2144" s="375"/>
      <c r="I2144" s="375"/>
      <c r="J2144" s="375"/>
    </row>
    <row r="2145" spans="1:10" x14ac:dyDescent="0.4">
      <c r="A2145" s="375"/>
      <c r="B2145" s="375"/>
      <c r="C2145" s="375"/>
      <c r="D2145" s="375"/>
      <c r="E2145" s="375"/>
      <c r="F2145" s="375"/>
      <c r="G2145" s="375"/>
      <c r="H2145" s="375"/>
      <c r="I2145" s="375"/>
      <c r="J2145" s="375"/>
    </row>
    <row r="2146" spans="1:10" x14ac:dyDescent="0.4">
      <c r="A2146" s="375"/>
      <c r="B2146" s="375"/>
      <c r="C2146" s="375"/>
      <c r="D2146" s="375"/>
      <c r="E2146" s="375"/>
      <c r="F2146" s="375"/>
      <c r="G2146" s="375"/>
      <c r="H2146" s="375"/>
      <c r="I2146" s="375"/>
      <c r="J2146" s="375"/>
    </row>
    <row r="2147" spans="1:10" x14ac:dyDescent="0.4">
      <c r="A2147" s="375"/>
      <c r="B2147" s="375"/>
      <c r="C2147" s="375"/>
      <c r="D2147" s="375"/>
      <c r="E2147" s="375"/>
      <c r="F2147" s="375"/>
      <c r="G2147" s="375"/>
      <c r="H2147" s="375"/>
      <c r="I2147" s="375"/>
      <c r="J2147" s="375"/>
    </row>
    <row r="2148" spans="1:10" x14ac:dyDescent="0.4">
      <c r="A2148" s="375"/>
      <c r="B2148" s="375"/>
      <c r="C2148" s="375"/>
      <c r="D2148" s="375"/>
      <c r="E2148" s="375"/>
      <c r="F2148" s="375"/>
      <c r="G2148" s="375"/>
      <c r="H2148" s="375"/>
      <c r="I2148" s="375"/>
      <c r="J2148" s="375"/>
    </row>
    <row r="2149" spans="1:10" x14ac:dyDescent="0.4">
      <c r="A2149" s="375"/>
      <c r="B2149" s="375"/>
      <c r="C2149" s="375"/>
      <c r="D2149" s="375"/>
      <c r="E2149" s="375"/>
      <c r="F2149" s="375"/>
      <c r="G2149" s="375"/>
      <c r="H2149" s="375"/>
      <c r="I2149" s="375"/>
      <c r="J2149" s="375"/>
    </row>
    <row r="2150" spans="1:10" x14ac:dyDescent="0.4">
      <c r="A2150" s="375"/>
      <c r="B2150" s="375"/>
      <c r="C2150" s="375"/>
      <c r="D2150" s="375"/>
      <c r="E2150" s="375"/>
      <c r="F2150" s="375"/>
      <c r="G2150" s="375"/>
      <c r="H2150" s="375"/>
      <c r="I2150" s="375"/>
      <c r="J2150" s="375"/>
    </row>
    <row r="2151" spans="1:10" x14ac:dyDescent="0.4">
      <c r="A2151" s="375"/>
      <c r="B2151" s="375"/>
      <c r="C2151" s="375"/>
      <c r="D2151" s="375"/>
      <c r="E2151" s="375"/>
      <c r="F2151" s="375"/>
      <c r="G2151" s="375"/>
      <c r="H2151" s="375"/>
      <c r="I2151" s="375"/>
      <c r="J2151" s="375"/>
    </row>
    <row r="2152" spans="1:10" x14ac:dyDescent="0.4">
      <c r="A2152" s="375"/>
      <c r="B2152" s="375"/>
      <c r="C2152" s="375"/>
      <c r="D2152" s="375"/>
      <c r="E2152" s="375"/>
      <c r="F2152" s="375"/>
      <c r="G2152" s="375"/>
      <c r="H2152" s="375"/>
      <c r="I2152" s="375"/>
      <c r="J2152" s="375"/>
    </row>
    <row r="2153" spans="1:10" x14ac:dyDescent="0.4">
      <c r="A2153" s="375"/>
      <c r="B2153" s="375"/>
      <c r="C2153" s="375"/>
      <c r="D2153" s="375"/>
      <c r="E2153" s="375"/>
      <c r="F2153" s="375"/>
      <c r="G2153" s="375"/>
      <c r="H2153" s="375"/>
      <c r="I2153" s="375"/>
      <c r="J2153" s="375"/>
    </row>
    <row r="2154" spans="1:10" x14ac:dyDescent="0.4">
      <c r="A2154" s="375"/>
      <c r="B2154" s="375"/>
      <c r="C2154" s="375"/>
      <c r="D2154" s="375"/>
      <c r="E2154" s="375"/>
      <c r="F2154" s="375"/>
      <c r="G2154" s="375"/>
      <c r="H2154" s="375"/>
      <c r="I2154" s="375"/>
      <c r="J2154" s="375"/>
    </row>
    <row r="2155" spans="1:10" x14ac:dyDescent="0.4">
      <c r="A2155" s="375"/>
      <c r="B2155" s="375"/>
      <c r="C2155" s="375"/>
      <c r="D2155" s="375"/>
      <c r="E2155" s="375"/>
      <c r="F2155" s="375"/>
      <c r="G2155" s="375"/>
      <c r="H2155" s="375"/>
      <c r="I2155" s="375"/>
      <c r="J2155" s="375"/>
    </row>
    <row r="2156" spans="1:10" x14ac:dyDescent="0.4">
      <c r="A2156" s="375"/>
      <c r="B2156" s="375"/>
      <c r="C2156" s="375"/>
      <c r="D2156" s="375"/>
      <c r="E2156" s="375"/>
      <c r="F2156" s="375"/>
      <c r="G2156" s="375"/>
      <c r="H2156" s="375"/>
      <c r="I2156" s="375"/>
      <c r="J2156" s="375"/>
    </row>
    <row r="2157" spans="1:10" x14ac:dyDescent="0.4">
      <c r="A2157" s="375"/>
      <c r="B2157" s="375"/>
      <c r="C2157" s="375"/>
      <c r="D2157" s="375"/>
      <c r="E2157" s="375"/>
      <c r="F2157" s="375"/>
      <c r="G2157" s="375"/>
      <c r="H2157" s="375"/>
      <c r="I2157" s="375"/>
      <c r="J2157" s="375"/>
    </row>
    <row r="2158" spans="1:10" x14ac:dyDescent="0.4">
      <c r="A2158" s="375"/>
      <c r="B2158" s="375"/>
      <c r="C2158" s="375"/>
      <c r="D2158" s="375"/>
      <c r="E2158" s="375"/>
      <c r="F2158" s="375"/>
      <c r="G2158" s="375"/>
      <c r="H2158" s="375"/>
      <c r="I2158" s="375"/>
      <c r="J2158" s="375"/>
    </row>
    <row r="2159" spans="1:10" x14ac:dyDescent="0.4">
      <c r="A2159" s="375"/>
      <c r="B2159" s="375"/>
      <c r="C2159" s="375"/>
      <c r="D2159" s="375"/>
      <c r="E2159" s="375"/>
      <c r="F2159" s="375"/>
      <c r="G2159" s="375"/>
      <c r="H2159" s="375"/>
      <c r="I2159" s="375"/>
      <c r="J2159" s="375"/>
    </row>
    <row r="2160" spans="1:10" x14ac:dyDescent="0.4">
      <c r="A2160" s="375"/>
      <c r="B2160" s="375"/>
      <c r="C2160" s="375"/>
      <c r="D2160" s="375"/>
      <c r="E2160" s="375"/>
      <c r="F2160" s="375"/>
      <c r="G2160" s="375"/>
      <c r="H2160" s="375"/>
      <c r="I2160" s="375"/>
      <c r="J2160" s="375"/>
    </row>
    <row r="2161" spans="1:10" x14ac:dyDescent="0.4">
      <c r="A2161" s="375"/>
      <c r="B2161" s="375"/>
      <c r="C2161" s="375"/>
      <c r="D2161" s="375"/>
      <c r="E2161" s="375"/>
      <c r="F2161" s="375"/>
      <c r="G2161" s="375"/>
      <c r="H2161" s="375"/>
      <c r="I2161" s="375"/>
      <c r="J2161" s="375"/>
    </row>
    <row r="2162" spans="1:10" x14ac:dyDescent="0.4">
      <c r="A2162" s="375"/>
      <c r="B2162" s="375"/>
      <c r="C2162" s="375"/>
      <c r="D2162" s="375"/>
      <c r="E2162" s="375"/>
      <c r="F2162" s="375"/>
      <c r="G2162" s="375"/>
      <c r="H2162" s="375"/>
      <c r="I2162" s="375"/>
      <c r="J2162" s="375"/>
    </row>
    <row r="2163" spans="1:10" x14ac:dyDescent="0.4">
      <c r="A2163" s="375"/>
      <c r="B2163" s="375"/>
      <c r="C2163" s="375"/>
      <c r="D2163" s="375"/>
      <c r="E2163" s="375"/>
      <c r="F2163" s="375"/>
      <c r="G2163" s="375"/>
      <c r="H2163" s="375"/>
      <c r="I2163" s="375"/>
      <c r="J2163" s="375"/>
    </row>
    <row r="2164" spans="1:10" x14ac:dyDescent="0.4">
      <c r="A2164" s="375"/>
      <c r="B2164" s="375"/>
      <c r="C2164" s="375"/>
      <c r="D2164" s="375"/>
      <c r="E2164" s="375"/>
      <c r="F2164" s="375"/>
      <c r="G2164" s="375"/>
      <c r="H2164" s="375"/>
      <c r="I2164" s="375"/>
      <c r="J2164" s="375"/>
    </row>
    <row r="2165" spans="1:10" x14ac:dyDescent="0.4">
      <c r="A2165" s="375"/>
      <c r="B2165" s="375"/>
      <c r="C2165" s="375"/>
      <c r="D2165" s="375"/>
      <c r="E2165" s="375"/>
      <c r="F2165" s="375"/>
      <c r="G2165" s="375"/>
      <c r="H2165" s="375"/>
      <c r="I2165" s="375"/>
      <c r="J2165" s="375"/>
    </row>
    <row r="2166" spans="1:10" x14ac:dyDescent="0.4">
      <c r="A2166" s="375"/>
      <c r="B2166" s="375"/>
      <c r="C2166" s="375"/>
      <c r="D2166" s="375"/>
      <c r="E2166" s="375"/>
      <c r="F2166" s="375"/>
      <c r="G2166" s="375"/>
      <c r="H2166" s="375"/>
      <c r="I2166" s="375"/>
      <c r="J2166" s="375"/>
    </row>
    <row r="2167" spans="1:10" x14ac:dyDescent="0.4">
      <c r="A2167" s="375"/>
      <c r="B2167" s="375"/>
      <c r="C2167" s="375"/>
      <c r="D2167" s="375"/>
      <c r="E2167" s="375"/>
      <c r="F2167" s="375"/>
      <c r="G2167" s="375"/>
      <c r="H2167" s="375"/>
      <c r="I2167" s="375"/>
      <c r="J2167" s="375"/>
    </row>
    <row r="2168" spans="1:10" x14ac:dyDescent="0.4">
      <c r="A2168" s="375"/>
      <c r="B2168" s="375"/>
      <c r="C2168" s="375"/>
      <c r="D2168" s="375"/>
      <c r="E2168" s="375"/>
      <c r="F2168" s="375"/>
      <c r="G2168" s="375"/>
      <c r="H2168" s="375"/>
      <c r="I2168" s="375"/>
      <c r="J2168" s="375"/>
    </row>
    <row r="2169" spans="1:10" x14ac:dyDescent="0.4">
      <c r="A2169" s="375"/>
      <c r="B2169" s="375"/>
      <c r="C2169" s="375"/>
      <c r="D2169" s="375"/>
      <c r="E2169" s="375"/>
      <c r="F2169" s="375"/>
      <c r="G2169" s="375"/>
      <c r="H2169" s="375"/>
      <c r="I2169" s="375"/>
      <c r="J2169" s="375"/>
    </row>
    <row r="2170" spans="1:10" x14ac:dyDescent="0.4">
      <c r="A2170" s="375"/>
      <c r="B2170" s="375"/>
      <c r="C2170" s="375"/>
      <c r="D2170" s="375"/>
      <c r="E2170" s="375"/>
      <c r="F2170" s="375"/>
      <c r="G2170" s="375"/>
      <c r="H2170" s="375"/>
      <c r="I2170" s="375"/>
      <c r="J2170" s="375"/>
    </row>
    <row r="2171" spans="1:10" x14ac:dyDescent="0.4">
      <c r="A2171" s="375"/>
      <c r="B2171" s="375"/>
      <c r="C2171" s="375"/>
      <c r="D2171" s="375"/>
      <c r="E2171" s="375"/>
      <c r="F2171" s="375"/>
      <c r="G2171" s="375"/>
      <c r="H2171" s="375"/>
      <c r="I2171" s="375"/>
      <c r="J2171" s="375"/>
    </row>
    <row r="2172" spans="1:10" x14ac:dyDescent="0.4">
      <c r="A2172" s="375"/>
      <c r="B2172" s="375"/>
      <c r="C2172" s="375"/>
      <c r="D2172" s="375"/>
      <c r="E2172" s="375"/>
      <c r="F2172" s="375"/>
      <c r="G2172" s="375"/>
      <c r="H2172" s="375"/>
      <c r="I2172" s="375"/>
      <c r="J2172" s="375"/>
    </row>
    <row r="2173" spans="1:10" x14ac:dyDescent="0.4">
      <c r="A2173" s="375"/>
      <c r="B2173" s="375"/>
      <c r="C2173" s="375"/>
      <c r="D2173" s="375"/>
      <c r="E2173" s="375"/>
      <c r="F2173" s="375"/>
      <c r="G2173" s="375"/>
      <c r="H2173" s="375"/>
      <c r="I2173" s="375"/>
      <c r="J2173" s="375"/>
    </row>
    <row r="2174" spans="1:10" x14ac:dyDescent="0.4">
      <c r="A2174" s="375"/>
      <c r="B2174" s="375"/>
      <c r="C2174" s="375"/>
      <c r="D2174" s="375"/>
      <c r="E2174" s="375"/>
      <c r="F2174" s="375"/>
      <c r="G2174" s="375"/>
      <c r="H2174" s="375"/>
      <c r="I2174" s="375"/>
      <c r="J2174" s="375"/>
    </row>
    <row r="2175" spans="1:10" x14ac:dyDescent="0.4">
      <c r="A2175" s="375"/>
      <c r="B2175" s="375"/>
      <c r="C2175" s="375"/>
      <c r="D2175" s="375"/>
      <c r="E2175" s="375"/>
      <c r="F2175" s="375"/>
      <c r="G2175" s="375"/>
      <c r="H2175" s="375"/>
      <c r="I2175" s="375"/>
      <c r="J2175" s="375"/>
    </row>
    <row r="2176" spans="1:10" x14ac:dyDescent="0.4">
      <c r="A2176" s="375"/>
      <c r="B2176" s="375"/>
      <c r="C2176" s="375"/>
      <c r="D2176" s="375"/>
      <c r="E2176" s="375"/>
      <c r="F2176" s="375"/>
      <c r="G2176" s="375"/>
      <c r="H2176" s="375"/>
      <c r="I2176" s="375"/>
      <c r="J2176" s="375"/>
    </row>
    <row r="2177" spans="1:10" x14ac:dyDescent="0.4">
      <c r="A2177" s="375"/>
      <c r="B2177" s="375"/>
      <c r="C2177" s="375"/>
      <c r="D2177" s="375"/>
      <c r="E2177" s="375"/>
      <c r="F2177" s="375"/>
      <c r="G2177" s="375"/>
      <c r="H2177" s="375"/>
      <c r="I2177" s="375"/>
      <c r="J2177" s="375"/>
    </row>
    <row r="2178" spans="1:10" x14ac:dyDescent="0.4">
      <c r="A2178" s="375"/>
      <c r="B2178" s="375"/>
      <c r="C2178" s="375"/>
      <c r="D2178" s="375"/>
      <c r="E2178" s="375"/>
      <c r="F2178" s="375"/>
      <c r="G2178" s="375"/>
      <c r="H2178" s="375"/>
      <c r="I2178" s="375"/>
      <c r="J2178" s="375"/>
    </row>
    <row r="2179" spans="1:10" x14ac:dyDescent="0.4">
      <c r="A2179" s="375"/>
      <c r="B2179" s="375"/>
      <c r="C2179" s="375"/>
      <c r="D2179" s="375"/>
      <c r="E2179" s="375"/>
      <c r="F2179" s="375"/>
      <c r="G2179" s="375"/>
      <c r="H2179" s="375"/>
      <c r="I2179" s="375"/>
      <c r="J2179" s="375"/>
    </row>
    <row r="2180" spans="1:10" x14ac:dyDescent="0.4">
      <c r="A2180" s="375"/>
      <c r="B2180" s="375"/>
      <c r="C2180" s="375"/>
      <c r="D2180" s="375"/>
      <c r="E2180" s="375"/>
      <c r="F2180" s="375"/>
      <c r="G2180" s="375"/>
      <c r="H2180" s="375"/>
      <c r="I2180" s="375"/>
      <c r="J2180" s="375"/>
    </row>
    <row r="2181" spans="1:10" x14ac:dyDescent="0.4">
      <c r="A2181" s="375"/>
      <c r="B2181" s="375"/>
      <c r="C2181" s="375"/>
      <c r="D2181" s="375"/>
      <c r="E2181" s="375"/>
      <c r="F2181" s="375"/>
      <c r="G2181" s="375"/>
      <c r="H2181" s="375"/>
      <c r="I2181" s="375"/>
      <c r="J2181" s="375"/>
    </row>
    <row r="2182" spans="1:10" x14ac:dyDescent="0.4">
      <c r="A2182" s="375"/>
      <c r="B2182" s="375"/>
      <c r="C2182" s="375"/>
      <c r="D2182" s="375"/>
      <c r="E2182" s="375"/>
      <c r="F2182" s="375"/>
      <c r="G2182" s="375"/>
      <c r="H2182" s="375"/>
      <c r="I2182" s="375"/>
      <c r="J2182" s="375"/>
    </row>
    <row r="2183" spans="1:10" x14ac:dyDescent="0.4">
      <c r="A2183" s="375"/>
      <c r="B2183" s="375"/>
      <c r="C2183" s="375"/>
      <c r="D2183" s="375"/>
      <c r="E2183" s="375"/>
      <c r="F2183" s="375"/>
      <c r="G2183" s="375"/>
      <c r="H2183" s="375"/>
      <c r="I2183" s="375"/>
      <c r="J2183" s="375"/>
    </row>
    <row r="2184" spans="1:10" x14ac:dyDescent="0.4">
      <c r="A2184" s="375"/>
      <c r="B2184" s="375"/>
      <c r="C2184" s="375"/>
      <c r="D2184" s="375"/>
      <c r="E2184" s="375"/>
      <c r="F2184" s="375"/>
      <c r="G2184" s="375"/>
      <c r="H2184" s="375"/>
      <c r="I2184" s="375"/>
      <c r="J2184" s="375"/>
    </row>
    <row r="2185" spans="1:10" x14ac:dyDescent="0.4">
      <c r="A2185" s="375"/>
      <c r="B2185" s="375"/>
      <c r="C2185" s="375"/>
      <c r="D2185" s="375"/>
      <c r="E2185" s="375"/>
      <c r="F2185" s="375"/>
      <c r="G2185" s="375"/>
      <c r="H2185" s="375"/>
      <c r="I2185" s="375"/>
      <c r="J2185" s="375"/>
    </row>
    <row r="2186" spans="1:10" x14ac:dyDescent="0.4">
      <c r="A2186" s="375"/>
      <c r="B2186" s="375"/>
      <c r="C2186" s="375"/>
      <c r="D2186" s="375"/>
      <c r="E2186" s="375"/>
      <c r="F2186" s="375"/>
      <c r="G2186" s="375"/>
      <c r="H2186" s="375"/>
      <c r="I2186" s="375"/>
      <c r="J2186" s="375"/>
    </row>
    <row r="2187" spans="1:10" x14ac:dyDescent="0.4">
      <c r="A2187" s="375"/>
      <c r="B2187" s="375"/>
      <c r="C2187" s="375"/>
      <c r="D2187" s="375"/>
      <c r="E2187" s="375"/>
      <c r="F2187" s="375"/>
      <c r="G2187" s="375"/>
      <c r="H2187" s="375"/>
      <c r="I2187" s="375"/>
      <c r="J2187" s="375"/>
    </row>
    <row r="2188" spans="1:10" x14ac:dyDescent="0.4">
      <c r="A2188" s="375"/>
      <c r="B2188" s="375"/>
      <c r="C2188" s="375"/>
      <c r="D2188" s="375"/>
      <c r="E2188" s="375"/>
      <c r="F2188" s="375"/>
      <c r="G2188" s="375"/>
      <c r="H2188" s="375"/>
      <c r="I2188" s="375"/>
      <c r="J2188" s="375"/>
    </row>
    <row r="2189" spans="1:10" x14ac:dyDescent="0.4">
      <c r="A2189" s="375"/>
      <c r="B2189" s="375"/>
      <c r="C2189" s="375"/>
      <c r="D2189" s="375"/>
      <c r="E2189" s="375"/>
      <c r="F2189" s="375"/>
      <c r="G2189" s="375"/>
      <c r="H2189" s="375"/>
      <c r="I2189" s="375"/>
      <c r="J2189" s="375"/>
    </row>
    <row r="2190" spans="1:10" x14ac:dyDescent="0.4">
      <c r="A2190" s="375"/>
      <c r="B2190" s="375"/>
      <c r="C2190" s="375"/>
      <c r="D2190" s="375"/>
      <c r="E2190" s="375"/>
      <c r="F2190" s="375"/>
      <c r="G2190" s="375"/>
      <c r="H2190" s="375"/>
      <c r="I2190" s="375"/>
      <c r="J2190" s="375"/>
    </row>
    <row r="2191" spans="1:10" x14ac:dyDescent="0.4">
      <c r="A2191" s="375"/>
      <c r="B2191" s="375"/>
      <c r="C2191" s="375"/>
      <c r="D2191" s="375"/>
      <c r="E2191" s="375"/>
      <c r="F2191" s="375"/>
      <c r="G2191" s="375"/>
      <c r="H2191" s="375"/>
      <c r="I2191" s="375"/>
      <c r="J2191" s="375"/>
    </row>
    <row r="2192" spans="1:10" x14ac:dyDescent="0.4">
      <c r="A2192" s="375"/>
      <c r="B2192" s="375"/>
      <c r="C2192" s="375"/>
      <c r="D2192" s="375"/>
      <c r="E2192" s="375"/>
      <c r="F2192" s="375"/>
      <c r="G2192" s="375"/>
      <c r="H2192" s="375"/>
      <c r="I2192" s="375"/>
      <c r="J2192" s="375"/>
    </row>
    <row r="2193" spans="1:10" x14ac:dyDescent="0.4">
      <c r="A2193" s="375"/>
      <c r="B2193" s="375"/>
      <c r="C2193" s="375"/>
      <c r="D2193" s="375"/>
      <c r="E2193" s="375"/>
      <c r="F2193" s="375"/>
      <c r="G2193" s="375"/>
      <c r="H2193" s="375"/>
      <c r="I2193" s="375"/>
      <c r="J2193" s="375"/>
    </row>
    <row r="2194" spans="1:10" x14ac:dyDescent="0.4">
      <c r="A2194" s="375"/>
      <c r="B2194" s="375"/>
      <c r="C2194" s="375"/>
      <c r="D2194" s="375"/>
      <c r="E2194" s="375"/>
      <c r="F2194" s="375"/>
      <c r="G2194" s="375"/>
      <c r="H2194" s="375"/>
      <c r="I2194" s="375"/>
      <c r="J2194" s="375"/>
    </row>
    <row r="2195" spans="1:10" x14ac:dyDescent="0.4">
      <c r="A2195" s="375"/>
      <c r="B2195" s="375"/>
      <c r="C2195" s="375"/>
      <c r="D2195" s="375"/>
      <c r="E2195" s="375"/>
      <c r="F2195" s="375"/>
      <c r="G2195" s="375"/>
      <c r="H2195" s="375"/>
      <c r="I2195" s="375"/>
      <c r="J2195" s="375"/>
    </row>
    <row r="2196" spans="1:10" x14ac:dyDescent="0.4">
      <c r="A2196" s="375"/>
      <c r="B2196" s="375"/>
      <c r="C2196" s="375"/>
      <c r="D2196" s="375"/>
      <c r="E2196" s="375"/>
      <c r="F2196" s="375"/>
      <c r="G2196" s="375"/>
      <c r="H2196" s="375"/>
      <c r="I2196" s="375"/>
      <c r="J2196" s="375"/>
    </row>
    <row r="2197" spans="1:10" x14ac:dyDescent="0.4">
      <c r="A2197" s="375"/>
      <c r="B2197" s="375"/>
      <c r="C2197" s="375"/>
      <c r="D2197" s="375"/>
      <c r="E2197" s="375"/>
      <c r="F2197" s="375"/>
      <c r="G2197" s="375"/>
      <c r="H2197" s="375"/>
      <c r="I2197" s="375"/>
      <c r="J2197" s="375"/>
    </row>
    <row r="2198" spans="1:10" x14ac:dyDescent="0.4">
      <c r="A2198" s="375"/>
      <c r="B2198" s="375"/>
      <c r="C2198" s="375"/>
      <c r="D2198" s="375"/>
      <c r="E2198" s="375"/>
      <c r="F2198" s="375"/>
      <c r="G2198" s="375"/>
      <c r="H2198" s="375"/>
      <c r="I2198" s="375"/>
      <c r="J2198" s="375"/>
    </row>
    <row r="2199" spans="1:10" x14ac:dyDescent="0.4">
      <c r="A2199" s="375"/>
      <c r="B2199" s="375"/>
      <c r="C2199" s="375"/>
      <c r="D2199" s="375"/>
      <c r="E2199" s="375"/>
      <c r="F2199" s="375"/>
      <c r="G2199" s="375"/>
      <c r="H2199" s="375"/>
      <c r="I2199" s="375"/>
      <c r="J2199" s="375"/>
    </row>
    <row r="2200" spans="1:10" x14ac:dyDescent="0.4">
      <c r="A2200" s="375"/>
      <c r="B2200" s="375"/>
      <c r="C2200" s="375"/>
      <c r="D2200" s="375"/>
      <c r="E2200" s="375"/>
      <c r="F2200" s="375"/>
      <c r="G2200" s="375"/>
      <c r="H2200" s="375"/>
      <c r="I2200" s="375"/>
      <c r="J2200" s="375"/>
    </row>
    <row r="2201" spans="1:10" x14ac:dyDescent="0.4">
      <c r="A2201" s="375"/>
      <c r="B2201" s="375"/>
      <c r="C2201" s="375"/>
      <c r="D2201" s="375"/>
      <c r="E2201" s="375"/>
      <c r="F2201" s="375"/>
      <c r="G2201" s="375"/>
      <c r="H2201" s="375"/>
      <c r="I2201" s="375"/>
      <c r="J2201" s="375"/>
    </row>
    <row r="2202" spans="1:10" x14ac:dyDescent="0.4">
      <c r="A2202" s="375"/>
      <c r="B2202" s="375"/>
      <c r="C2202" s="375"/>
      <c r="D2202" s="375"/>
      <c r="E2202" s="375"/>
      <c r="F2202" s="375"/>
      <c r="G2202" s="375"/>
      <c r="H2202" s="375"/>
      <c r="I2202" s="375"/>
      <c r="J2202" s="375"/>
    </row>
    <row r="2203" spans="1:10" x14ac:dyDescent="0.4">
      <c r="A2203" s="410"/>
      <c r="B2203" s="381"/>
      <c r="C2203" s="381"/>
      <c r="D2203" s="381"/>
      <c r="E2203" s="381"/>
      <c r="F2203" s="381"/>
      <c r="G2203" s="381"/>
      <c r="H2203" s="381"/>
      <c r="I2203" s="381"/>
      <c r="J2203" s="381"/>
    </row>
    <row r="2204" spans="1:10" x14ac:dyDescent="0.4">
      <c r="A2204" s="428"/>
      <c r="B2204" s="375"/>
      <c r="C2204" s="375"/>
      <c r="D2204" s="375"/>
      <c r="E2204" s="375"/>
      <c r="F2204" s="375"/>
      <c r="G2204" s="375"/>
      <c r="H2204" s="375"/>
      <c r="I2204" s="375"/>
      <c r="J2204" s="375"/>
    </row>
    <row r="2205" spans="1:10" x14ac:dyDescent="0.4">
      <c r="A2205" s="428"/>
      <c r="B2205" s="375"/>
      <c r="C2205" s="375"/>
      <c r="D2205" s="375"/>
      <c r="E2205" s="375"/>
      <c r="F2205" s="375"/>
      <c r="G2205" s="375"/>
      <c r="H2205" s="375"/>
      <c r="I2205" s="375"/>
      <c r="J2205" s="375"/>
    </row>
    <row r="2206" spans="1:10" x14ac:dyDescent="0.4">
      <c r="A2206" s="428"/>
      <c r="B2206" s="375"/>
      <c r="C2206" s="375"/>
      <c r="D2206" s="375"/>
      <c r="E2206" s="375"/>
      <c r="F2206" s="375"/>
      <c r="G2206" s="375"/>
      <c r="H2206" s="375"/>
      <c r="I2206" s="375"/>
      <c r="J2206" s="375"/>
    </row>
    <row r="2207" spans="1:10" x14ac:dyDescent="0.4">
      <c r="A2207" s="428"/>
      <c r="B2207" s="375"/>
      <c r="C2207" s="375"/>
      <c r="D2207" s="375"/>
      <c r="E2207" s="375"/>
      <c r="F2207" s="375"/>
      <c r="G2207" s="375"/>
      <c r="H2207" s="375"/>
      <c r="I2207" s="375"/>
      <c r="J2207" s="375"/>
    </row>
    <row r="2208" spans="1:10" x14ac:dyDescent="0.4">
      <c r="A2208" s="428"/>
      <c r="B2208" s="375"/>
      <c r="C2208" s="375"/>
      <c r="D2208" s="375"/>
      <c r="E2208" s="375"/>
      <c r="F2208" s="375"/>
      <c r="G2208" s="375"/>
      <c r="H2208" s="375"/>
      <c r="I2208" s="375"/>
      <c r="J2208" s="375"/>
    </row>
    <row r="2209" spans="1:10" x14ac:dyDescent="0.4">
      <c r="A2209" s="428"/>
      <c r="B2209" s="375"/>
      <c r="C2209" s="375"/>
      <c r="D2209" s="375"/>
      <c r="E2209" s="375"/>
      <c r="F2209" s="375"/>
      <c r="G2209" s="375"/>
      <c r="H2209" s="375"/>
      <c r="I2209" s="375"/>
      <c r="J2209" s="375"/>
    </row>
    <row r="2210" spans="1:10" x14ac:dyDescent="0.4">
      <c r="A2210" s="428"/>
      <c r="B2210" s="375"/>
      <c r="C2210" s="375"/>
      <c r="D2210" s="375"/>
      <c r="E2210" s="375"/>
      <c r="F2210" s="375"/>
      <c r="G2210" s="375"/>
      <c r="H2210" s="375"/>
      <c r="I2210" s="375"/>
      <c r="J2210" s="375"/>
    </row>
    <row r="2211" spans="1:10" x14ac:dyDescent="0.4">
      <c r="A2211" s="428"/>
      <c r="B2211" s="375"/>
      <c r="C2211" s="375"/>
      <c r="D2211" s="375"/>
      <c r="E2211" s="375"/>
      <c r="F2211" s="375"/>
      <c r="G2211" s="375"/>
      <c r="H2211" s="375"/>
      <c r="I2211" s="375"/>
      <c r="J2211" s="375"/>
    </row>
    <row r="2212" spans="1:10" x14ac:dyDescent="0.4">
      <c r="A2212" s="428"/>
      <c r="B2212" s="375"/>
      <c r="C2212" s="375"/>
      <c r="D2212" s="375"/>
      <c r="E2212" s="375"/>
      <c r="F2212" s="375"/>
      <c r="G2212" s="375"/>
      <c r="H2212" s="375"/>
      <c r="I2212" s="375"/>
      <c r="J2212" s="375"/>
    </row>
    <row r="2213" spans="1:10" x14ac:dyDescent="0.4">
      <c r="A2213" s="428"/>
      <c r="B2213" s="375"/>
      <c r="C2213" s="375"/>
      <c r="D2213" s="375"/>
      <c r="E2213" s="375"/>
      <c r="F2213" s="375"/>
      <c r="G2213" s="375"/>
      <c r="H2213" s="375"/>
      <c r="I2213" s="375"/>
      <c r="J2213" s="375"/>
    </row>
    <row r="2214" spans="1:10" x14ac:dyDescent="0.4">
      <c r="A2214" s="428"/>
      <c r="B2214" s="375"/>
      <c r="C2214" s="375"/>
      <c r="D2214" s="375"/>
      <c r="E2214" s="375"/>
      <c r="F2214" s="375"/>
      <c r="G2214" s="375"/>
      <c r="H2214" s="375"/>
      <c r="I2214" s="375"/>
      <c r="J2214" s="375"/>
    </row>
    <row r="2215" spans="1:10" x14ac:dyDescent="0.4">
      <c r="A2215" s="430"/>
      <c r="B2215" s="832"/>
      <c r="C2215" s="832"/>
      <c r="D2215" s="832"/>
      <c r="E2215" s="832"/>
      <c r="F2215" s="832"/>
      <c r="G2215" s="832"/>
      <c r="H2215" s="832"/>
      <c r="I2215" s="832"/>
      <c r="J2215" s="832"/>
    </row>
    <row r="2216" spans="1:10" x14ac:dyDescent="0.4">
      <c r="A2216" s="375"/>
      <c r="B2216" s="375"/>
      <c r="C2216" s="375"/>
      <c r="D2216" s="375"/>
      <c r="E2216" s="375"/>
      <c r="F2216" s="375"/>
      <c r="G2216" s="375"/>
      <c r="H2216" s="375"/>
      <c r="I2216" s="375"/>
      <c r="J2216" s="375"/>
    </row>
    <row r="2217" spans="1:10" x14ac:dyDescent="0.4">
      <c r="A2217" s="375"/>
      <c r="B2217" s="375"/>
      <c r="C2217" s="375"/>
      <c r="D2217" s="375"/>
      <c r="E2217" s="375"/>
      <c r="F2217" s="375"/>
      <c r="G2217" s="375"/>
      <c r="H2217" s="375"/>
      <c r="I2217" s="375"/>
      <c r="J2217" s="375"/>
    </row>
    <row r="2218" spans="1:10" x14ac:dyDescent="0.4">
      <c r="A2218" s="375"/>
      <c r="B2218" s="375"/>
      <c r="C2218" s="375"/>
      <c r="D2218" s="375"/>
      <c r="E2218" s="375"/>
      <c r="F2218" s="375"/>
      <c r="G2218" s="375"/>
      <c r="H2218" s="375"/>
      <c r="I2218" s="375"/>
      <c r="J2218" s="375"/>
    </row>
    <row r="2219" spans="1:10" x14ac:dyDescent="0.4">
      <c r="A2219" s="375"/>
      <c r="B2219" s="375"/>
      <c r="C2219" s="375"/>
      <c r="D2219" s="375"/>
      <c r="E2219" s="375"/>
      <c r="F2219" s="375"/>
      <c r="G2219" s="375"/>
      <c r="H2219" s="375"/>
      <c r="I2219" s="375"/>
      <c r="J2219" s="375"/>
    </row>
    <row r="2220" spans="1:10" x14ac:dyDescent="0.4">
      <c r="A2220" s="375"/>
      <c r="B2220" s="375"/>
      <c r="C2220" s="375"/>
      <c r="D2220" s="375"/>
      <c r="E2220" s="375"/>
      <c r="F2220" s="375"/>
      <c r="G2220" s="375"/>
      <c r="H2220" s="375"/>
      <c r="I2220" s="375"/>
      <c r="J2220" s="375"/>
    </row>
    <row r="2221" spans="1:10" x14ac:dyDescent="0.4">
      <c r="A2221" s="375"/>
      <c r="B2221" s="375"/>
      <c r="C2221" s="375"/>
      <c r="D2221" s="375"/>
      <c r="E2221" s="375"/>
      <c r="F2221" s="375"/>
      <c r="G2221" s="375"/>
      <c r="H2221" s="375"/>
      <c r="I2221" s="375"/>
      <c r="J2221" s="375"/>
    </row>
    <row r="2222" spans="1:10" x14ac:dyDescent="0.4">
      <c r="A2222" s="375"/>
      <c r="B2222" s="375"/>
      <c r="C2222" s="375"/>
      <c r="D2222" s="375"/>
      <c r="E2222" s="375"/>
      <c r="F2222" s="375"/>
      <c r="G2222" s="375"/>
      <c r="H2222" s="375"/>
      <c r="I2222" s="375"/>
      <c r="J2222" s="375"/>
    </row>
    <row r="2223" spans="1:10" x14ac:dyDescent="0.4">
      <c r="A2223" s="375"/>
      <c r="B2223" s="375"/>
      <c r="C2223" s="375"/>
      <c r="D2223" s="375"/>
      <c r="E2223" s="375"/>
      <c r="F2223" s="375"/>
      <c r="G2223" s="375"/>
      <c r="H2223" s="375"/>
      <c r="I2223" s="375"/>
      <c r="J2223" s="375"/>
    </row>
    <row r="2224" spans="1:10" x14ac:dyDescent="0.4">
      <c r="A2224" s="375"/>
      <c r="B2224" s="375"/>
      <c r="C2224" s="375"/>
      <c r="D2224" s="375"/>
      <c r="E2224" s="375"/>
      <c r="F2224" s="375"/>
      <c r="G2224" s="375"/>
      <c r="H2224" s="375"/>
      <c r="I2224" s="375"/>
      <c r="J2224" s="375"/>
    </row>
    <row r="2225" spans="1:10" x14ac:dyDescent="0.4">
      <c r="A2225" s="375"/>
      <c r="B2225" s="375"/>
      <c r="C2225" s="375"/>
      <c r="D2225" s="375"/>
      <c r="E2225" s="375"/>
      <c r="F2225" s="375"/>
      <c r="G2225" s="375"/>
      <c r="H2225" s="375"/>
      <c r="I2225" s="375"/>
      <c r="J2225" s="375"/>
    </row>
    <row r="2226" spans="1:10" x14ac:dyDescent="0.4">
      <c r="A2226" s="375"/>
      <c r="B2226" s="375"/>
      <c r="C2226" s="375"/>
      <c r="D2226" s="375"/>
      <c r="E2226" s="375"/>
      <c r="F2226" s="375"/>
      <c r="G2226" s="375"/>
      <c r="H2226" s="375"/>
      <c r="I2226" s="375"/>
      <c r="J2226" s="375"/>
    </row>
    <row r="2227" spans="1:10" x14ac:dyDescent="0.4">
      <c r="A2227" s="375"/>
      <c r="B2227" s="375"/>
      <c r="C2227" s="375"/>
      <c r="D2227" s="375"/>
      <c r="E2227" s="375"/>
      <c r="F2227" s="375"/>
      <c r="G2227" s="375"/>
      <c r="H2227" s="375"/>
      <c r="I2227" s="375"/>
      <c r="J2227" s="375"/>
    </row>
    <row r="2228" spans="1:10" x14ac:dyDescent="0.4">
      <c r="A2228" s="375"/>
      <c r="B2228" s="375"/>
      <c r="C2228" s="375"/>
      <c r="D2228" s="375"/>
      <c r="E2228" s="375"/>
      <c r="F2228" s="375"/>
      <c r="G2228" s="375"/>
      <c r="H2228" s="375"/>
      <c r="I2228" s="375"/>
      <c r="J2228" s="375"/>
    </row>
    <row r="2229" spans="1:10" x14ac:dyDescent="0.4">
      <c r="A2229" s="375"/>
      <c r="B2229" s="375"/>
      <c r="C2229" s="375"/>
      <c r="D2229" s="375"/>
      <c r="E2229" s="375"/>
      <c r="F2229" s="375"/>
      <c r="G2229" s="375"/>
      <c r="H2229" s="375"/>
      <c r="I2229" s="375"/>
      <c r="J2229" s="375"/>
    </row>
    <row r="2230" spans="1:10" x14ac:dyDescent="0.4">
      <c r="A2230" s="375"/>
      <c r="B2230" s="375"/>
      <c r="C2230" s="375"/>
      <c r="D2230" s="375"/>
      <c r="E2230" s="375"/>
      <c r="F2230" s="375"/>
      <c r="G2230" s="375"/>
      <c r="H2230" s="375"/>
      <c r="I2230" s="375"/>
      <c r="J2230" s="375"/>
    </row>
    <row r="2231" spans="1:10" x14ac:dyDescent="0.4">
      <c r="A2231" s="375"/>
      <c r="B2231" s="375"/>
      <c r="C2231" s="375"/>
      <c r="D2231" s="375"/>
      <c r="E2231" s="375"/>
      <c r="F2231" s="375"/>
      <c r="G2231" s="375"/>
      <c r="H2231" s="375"/>
      <c r="I2231" s="375"/>
      <c r="J2231" s="375"/>
    </row>
    <row r="2232" spans="1:10" x14ac:dyDescent="0.4">
      <c r="A2232" s="375"/>
      <c r="B2232" s="375"/>
      <c r="C2232" s="375"/>
      <c r="D2232" s="375"/>
      <c r="E2232" s="375"/>
      <c r="F2232" s="375"/>
      <c r="G2232" s="375"/>
      <c r="H2232" s="375"/>
      <c r="I2232" s="375"/>
      <c r="J2232" s="375"/>
    </row>
    <row r="2233" spans="1:10" x14ac:dyDescent="0.4">
      <c r="A2233" s="375"/>
      <c r="B2233" s="375"/>
      <c r="C2233" s="375"/>
      <c r="D2233" s="375"/>
      <c r="E2233" s="375"/>
      <c r="F2233" s="375"/>
      <c r="G2233" s="375"/>
      <c r="H2233" s="375"/>
      <c r="I2233" s="375"/>
      <c r="J2233" s="375"/>
    </row>
    <row r="2234" spans="1:10" x14ac:dyDescent="0.4">
      <c r="A2234" s="375"/>
      <c r="B2234" s="375"/>
      <c r="C2234" s="375"/>
      <c r="D2234" s="375"/>
      <c r="E2234" s="375"/>
      <c r="F2234" s="375"/>
      <c r="G2234" s="375"/>
      <c r="H2234" s="375"/>
      <c r="I2234" s="375"/>
      <c r="J2234" s="375"/>
    </row>
    <row r="2235" spans="1:10" x14ac:dyDescent="0.4">
      <c r="A2235" s="375"/>
      <c r="B2235" s="375"/>
      <c r="C2235" s="375"/>
      <c r="D2235" s="375"/>
      <c r="E2235" s="375"/>
      <c r="F2235" s="375"/>
      <c r="G2235" s="375"/>
      <c r="H2235" s="375"/>
      <c r="I2235" s="375"/>
      <c r="J2235" s="375"/>
    </row>
    <row r="2236" spans="1:10" x14ac:dyDescent="0.4">
      <c r="A2236" s="375"/>
      <c r="B2236" s="375"/>
      <c r="C2236" s="375"/>
      <c r="D2236" s="375"/>
      <c r="E2236" s="375"/>
      <c r="F2236" s="375"/>
      <c r="G2236" s="375"/>
      <c r="H2236" s="375"/>
      <c r="I2236" s="375"/>
      <c r="J2236" s="375"/>
    </row>
    <row r="2237" spans="1:10" x14ac:dyDescent="0.4">
      <c r="A2237" s="375"/>
      <c r="B2237" s="375"/>
      <c r="C2237" s="375"/>
      <c r="D2237" s="375"/>
      <c r="E2237" s="375"/>
      <c r="F2237" s="375"/>
      <c r="G2237" s="375"/>
      <c r="H2237" s="375"/>
      <c r="I2237" s="375"/>
      <c r="J2237" s="375"/>
    </row>
    <row r="2238" spans="1:10" x14ac:dyDescent="0.4">
      <c r="A2238" s="375"/>
      <c r="B2238" s="375"/>
      <c r="C2238" s="375"/>
      <c r="D2238" s="375"/>
      <c r="E2238" s="375"/>
      <c r="F2238" s="375"/>
      <c r="G2238" s="375"/>
      <c r="H2238" s="375"/>
      <c r="I2238" s="375"/>
      <c r="J2238" s="375"/>
    </row>
    <row r="2239" spans="1:10" x14ac:dyDescent="0.4">
      <c r="A2239" s="375"/>
      <c r="B2239" s="375"/>
      <c r="C2239" s="375"/>
      <c r="D2239" s="375"/>
      <c r="E2239" s="375"/>
      <c r="F2239" s="375"/>
      <c r="G2239" s="375"/>
      <c r="H2239" s="375"/>
      <c r="I2239" s="375"/>
      <c r="J2239" s="375"/>
    </row>
    <row r="2240" spans="1:10" x14ac:dyDescent="0.4">
      <c r="A2240" s="375"/>
      <c r="B2240" s="375"/>
      <c r="C2240" s="375"/>
      <c r="D2240" s="375"/>
      <c r="E2240" s="375"/>
      <c r="F2240" s="375"/>
      <c r="G2240" s="375"/>
      <c r="H2240" s="375"/>
      <c r="I2240" s="375"/>
      <c r="J2240" s="375"/>
    </row>
    <row r="2241" spans="1:10" x14ac:dyDescent="0.4">
      <c r="A2241" s="375"/>
      <c r="B2241" s="375"/>
      <c r="C2241" s="375"/>
      <c r="D2241" s="375"/>
      <c r="E2241" s="375"/>
      <c r="F2241" s="375"/>
      <c r="G2241" s="375"/>
      <c r="H2241" s="375"/>
      <c r="I2241" s="375"/>
      <c r="J2241" s="375"/>
    </row>
    <row r="2242" spans="1:10" x14ac:dyDescent="0.4">
      <c r="A2242" s="375"/>
      <c r="B2242" s="375"/>
      <c r="C2242" s="375"/>
      <c r="D2242" s="375"/>
      <c r="E2242" s="375"/>
      <c r="F2242" s="375"/>
      <c r="G2242" s="375"/>
      <c r="H2242" s="375"/>
      <c r="I2242" s="375"/>
      <c r="J2242" s="375"/>
    </row>
    <row r="2243" spans="1:10" x14ac:dyDescent="0.4">
      <c r="A2243" s="375"/>
      <c r="B2243" s="375"/>
      <c r="C2243" s="375"/>
      <c r="D2243" s="375"/>
      <c r="E2243" s="375"/>
      <c r="F2243" s="375"/>
      <c r="G2243" s="375"/>
      <c r="H2243" s="375"/>
      <c r="I2243" s="375"/>
      <c r="J2243" s="375"/>
    </row>
    <row r="2244" spans="1:10" x14ac:dyDescent="0.4">
      <c r="A2244" s="375"/>
      <c r="B2244" s="375"/>
      <c r="C2244" s="375"/>
      <c r="D2244" s="375"/>
      <c r="E2244" s="375"/>
      <c r="F2244" s="375"/>
      <c r="G2244" s="375"/>
      <c r="H2244" s="375"/>
      <c r="I2244" s="375"/>
      <c r="J2244" s="375"/>
    </row>
    <row r="2245" spans="1:10" x14ac:dyDescent="0.4">
      <c r="A2245" s="375"/>
      <c r="B2245" s="375"/>
      <c r="C2245" s="375"/>
      <c r="D2245" s="375"/>
      <c r="E2245" s="375"/>
      <c r="F2245" s="375"/>
      <c r="G2245" s="375"/>
      <c r="H2245" s="375"/>
      <c r="I2245" s="375"/>
      <c r="J2245" s="375"/>
    </row>
    <row r="2246" spans="1:10" x14ac:dyDescent="0.4">
      <c r="A2246" s="375"/>
      <c r="B2246" s="375"/>
      <c r="C2246" s="375"/>
      <c r="D2246" s="375"/>
      <c r="E2246" s="375"/>
      <c r="F2246" s="375"/>
      <c r="G2246" s="375"/>
      <c r="H2246" s="375"/>
      <c r="I2246" s="375"/>
      <c r="J2246" s="375"/>
    </row>
    <row r="2247" spans="1:10" x14ac:dyDescent="0.4">
      <c r="A2247" s="375"/>
      <c r="B2247" s="375"/>
      <c r="C2247" s="375"/>
      <c r="D2247" s="375"/>
      <c r="E2247" s="375"/>
      <c r="F2247" s="375"/>
      <c r="G2247" s="375"/>
      <c r="H2247" s="375"/>
      <c r="I2247" s="375"/>
      <c r="J2247" s="375"/>
    </row>
    <row r="2248" spans="1:10" x14ac:dyDescent="0.4">
      <c r="A2248" s="375"/>
      <c r="B2248" s="375"/>
      <c r="C2248" s="375"/>
      <c r="D2248" s="375"/>
      <c r="E2248" s="375"/>
      <c r="F2248" s="375"/>
      <c r="G2248" s="375"/>
      <c r="H2248" s="375"/>
      <c r="I2248" s="375"/>
      <c r="J2248" s="375"/>
    </row>
    <row r="2249" spans="1:10" x14ac:dyDescent="0.4">
      <c r="A2249" s="375"/>
      <c r="B2249" s="375"/>
      <c r="C2249" s="375"/>
      <c r="D2249" s="375"/>
      <c r="E2249" s="375"/>
      <c r="F2249" s="375"/>
      <c r="G2249" s="375"/>
      <c r="H2249" s="375"/>
      <c r="I2249" s="375"/>
      <c r="J2249" s="375"/>
    </row>
    <row r="2250" spans="1:10" x14ac:dyDescent="0.4">
      <c r="A2250" s="375"/>
      <c r="B2250" s="375"/>
      <c r="C2250" s="375"/>
      <c r="D2250" s="375"/>
      <c r="E2250" s="375"/>
      <c r="F2250" s="375"/>
      <c r="G2250" s="375"/>
      <c r="H2250" s="375"/>
      <c r="I2250" s="375"/>
      <c r="J2250" s="375"/>
    </row>
    <row r="2251" spans="1:10" x14ac:dyDescent="0.4">
      <c r="A2251" s="375"/>
      <c r="B2251" s="375"/>
      <c r="C2251" s="375"/>
      <c r="D2251" s="375"/>
      <c r="E2251" s="375"/>
      <c r="F2251" s="375"/>
      <c r="G2251" s="375"/>
      <c r="H2251" s="375"/>
      <c r="I2251" s="375"/>
      <c r="J2251" s="375"/>
    </row>
    <row r="2252" spans="1:10" x14ac:dyDescent="0.4">
      <c r="A2252" s="375"/>
      <c r="B2252" s="375"/>
      <c r="C2252" s="375"/>
      <c r="D2252" s="375"/>
      <c r="E2252" s="375"/>
      <c r="F2252" s="375"/>
      <c r="G2252" s="375"/>
      <c r="H2252" s="375"/>
      <c r="I2252" s="375"/>
      <c r="J2252" s="375"/>
    </row>
    <row r="2253" spans="1:10" x14ac:dyDescent="0.4">
      <c r="A2253" s="375"/>
      <c r="B2253" s="375"/>
      <c r="C2253" s="375"/>
      <c r="D2253" s="375"/>
      <c r="E2253" s="375"/>
      <c r="F2253" s="375"/>
      <c r="G2253" s="375"/>
      <c r="H2253" s="375"/>
      <c r="I2253" s="375"/>
      <c r="J2253" s="375"/>
    </row>
    <row r="2254" spans="1:10" x14ac:dyDescent="0.4">
      <c r="A2254" s="375"/>
      <c r="B2254" s="375"/>
      <c r="C2254" s="375"/>
      <c r="D2254" s="375"/>
      <c r="E2254" s="375"/>
      <c r="F2254" s="375"/>
      <c r="G2254" s="375"/>
      <c r="H2254" s="375"/>
      <c r="I2254" s="375"/>
      <c r="J2254" s="375"/>
    </row>
    <row r="2255" spans="1:10" x14ac:dyDescent="0.4">
      <c r="A2255" s="375"/>
      <c r="B2255" s="375"/>
      <c r="C2255" s="375"/>
      <c r="D2255" s="375"/>
      <c r="E2255" s="375"/>
      <c r="F2255" s="375"/>
      <c r="G2255" s="375"/>
      <c r="H2255" s="375"/>
      <c r="I2255" s="375"/>
      <c r="J2255" s="375"/>
    </row>
    <row r="2256" spans="1:10" x14ac:dyDescent="0.4">
      <c r="A2256" s="375"/>
      <c r="B2256" s="375"/>
      <c r="C2256" s="375"/>
      <c r="D2256" s="375"/>
      <c r="E2256" s="375"/>
      <c r="F2256" s="375"/>
      <c r="G2256" s="375"/>
      <c r="H2256" s="375"/>
      <c r="I2256" s="375"/>
      <c r="J2256" s="375"/>
    </row>
    <row r="2257" spans="1:10" x14ac:dyDescent="0.4">
      <c r="A2257" s="375"/>
      <c r="B2257" s="375"/>
      <c r="C2257" s="375"/>
      <c r="D2257" s="375"/>
      <c r="E2257" s="375"/>
      <c r="F2257" s="375"/>
      <c r="G2257" s="375"/>
      <c r="H2257" s="375"/>
      <c r="I2257" s="375"/>
      <c r="J2257" s="375"/>
    </row>
    <row r="2258" spans="1:10" x14ac:dyDescent="0.4">
      <c r="A2258" s="375"/>
      <c r="B2258" s="375"/>
      <c r="C2258" s="375"/>
      <c r="D2258" s="375"/>
      <c r="E2258" s="375"/>
      <c r="F2258" s="375"/>
      <c r="G2258" s="375"/>
      <c r="H2258" s="375"/>
      <c r="I2258" s="375"/>
      <c r="J2258" s="375"/>
    </row>
    <row r="2259" spans="1:10" x14ac:dyDescent="0.4">
      <c r="A2259" s="375"/>
      <c r="B2259" s="375"/>
      <c r="C2259" s="375"/>
      <c r="D2259" s="375"/>
      <c r="E2259" s="375"/>
      <c r="F2259" s="375"/>
      <c r="G2259" s="375"/>
      <c r="H2259" s="375"/>
      <c r="I2259" s="375"/>
      <c r="J2259" s="375"/>
    </row>
    <row r="2260" spans="1:10" x14ac:dyDescent="0.4">
      <c r="A2260" s="375"/>
      <c r="B2260" s="375"/>
      <c r="C2260" s="375"/>
      <c r="D2260" s="375"/>
      <c r="E2260" s="375"/>
      <c r="F2260" s="375"/>
      <c r="G2260" s="375"/>
      <c r="H2260" s="375"/>
      <c r="I2260" s="375"/>
      <c r="J2260" s="375"/>
    </row>
    <row r="2261" spans="1:10" x14ac:dyDescent="0.4">
      <c r="A2261" s="375"/>
      <c r="B2261" s="375"/>
      <c r="C2261" s="375"/>
      <c r="D2261" s="375"/>
      <c r="E2261" s="375"/>
      <c r="F2261" s="375"/>
      <c r="G2261" s="375"/>
      <c r="H2261" s="375"/>
      <c r="I2261" s="375"/>
      <c r="J2261" s="375"/>
    </row>
    <row r="2262" spans="1:10" x14ac:dyDescent="0.4">
      <c r="A2262" s="375"/>
      <c r="B2262" s="375"/>
      <c r="C2262" s="375"/>
      <c r="D2262" s="375"/>
      <c r="E2262" s="375"/>
      <c r="F2262" s="375"/>
      <c r="G2262" s="375"/>
      <c r="H2262" s="375"/>
      <c r="I2262" s="375"/>
      <c r="J2262" s="375"/>
    </row>
    <row r="2263" spans="1:10" x14ac:dyDescent="0.4">
      <c r="A2263" s="375"/>
      <c r="B2263" s="375"/>
      <c r="C2263" s="375"/>
      <c r="D2263" s="375"/>
      <c r="E2263" s="375"/>
      <c r="F2263" s="375"/>
      <c r="G2263" s="375"/>
      <c r="H2263" s="375"/>
      <c r="I2263" s="375"/>
      <c r="J2263" s="375"/>
    </row>
    <row r="2264" spans="1:10" x14ac:dyDescent="0.4">
      <c r="A2264" s="375"/>
      <c r="B2264" s="375"/>
      <c r="C2264" s="375"/>
      <c r="D2264" s="375"/>
      <c r="E2264" s="375"/>
      <c r="F2264" s="375"/>
      <c r="G2264" s="375"/>
      <c r="H2264" s="375"/>
      <c r="I2264" s="375"/>
      <c r="J2264" s="375"/>
    </row>
    <row r="2265" spans="1:10" x14ac:dyDescent="0.4">
      <c r="A2265" s="375"/>
      <c r="B2265" s="375"/>
      <c r="C2265" s="375"/>
      <c r="D2265" s="375"/>
      <c r="E2265" s="375"/>
      <c r="F2265" s="375"/>
      <c r="G2265" s="375"/>
      <c r="H2265" s="375"/>
      <c r="I2265" s="375"/>
      <c r="J2265" s="375"/>
    </row>
    <row r="2266" spans="1:10" x14ac:dyDescent="0.4">
      <c r="A2266" s="375"/>
      <c r="B2266" s="375"/>
      <c r="C2266" s="375"/>
      <c r="D2266" s="375"/>
      <c r="E2266" s="375"/>
      <c r="F2266" s="375"/>
      <c r="G2266" s="375"/>
      <c r="H2266" s="375"/>
      <c r="I2266" s="375"/>
      <c r="J2266" s="375"/>
    </row>
    <row r="2267" spans="1:10" x14ac:dyDescent="0.4">
      <c r="A2267" s="375"/>
      <c r="B2267" s="375"/>
      <c r="C2267" s="375"/>
      <c r="D2267" s="375"/>
      <c r="E2267" s="375"/>
      <c r="F2267" s="375"/>
      <c r="G2267" s="375"/>
      <c r="H2267" s="375"/>
      <c r="I2267" s="375"/>
      <c r="J2267" s="375"/>
    </row>
    <row r="2268" spans="1:10" x14ac:dyDescent="0.4">
      <c r="A2268" s="375"/>
      <c r="B2268" s="375"/>
      <c r="C2268" s="375"/>
      <c r="D2268" s="375"/>
      <c r="E2268" s="375"/>
      <c r="F2268" s="375"/>
      <c r="G2268" s="375"/>
      <c r="H2268" s="375"/>
      <c r="I2268" s="375"/>
      <c r="J2268" s="375"/>
    </row>
    <row r="2269" spans="1:10" x14ac:dyDescent="0.4">
      <c r="A2269" s="375"/>
      <c r="B2269" s="375"/>
      <c r="C2269" s="375"/>
      <c r="D2269" s="375"/>
      <c r="E2269" s="375"/>
      <c r="F2269" s="375"/>
      <c r="G2269" s="375"/>
      <c r="H2269" s="375"/>
      <c r="I2269" s="375"/>
      <c r="J2269" s="375"/>
    </row>
    <row r="2270" spans="1:10" x14ac:dyDescent="0.4">
      <c r="A2270" s="375"/>
      <c r="B2270" s="375"/>
      <c r="C2270" s="375"/>
      <c r="D2270" s="375"/>
      <c r="E2270" s="375"/>
      <c r="F2270" s="375"/>
      <c r="G2270" s="375"/>
      <c r="H2270" s="375"/>
      <c r="I2270" s="375"/>
      <c r="J2270" s="375"/>
    </row>
    <row r="2271" spans="1:10" x14ac:dyDescent="0.4">
      <c r="A2271" s="375"/>
      <c r="B2271" s="375"/>
      <c r="C2271" s="375"/>
      <c r="D2271" s="375"/>
      <c r="E2271" s="375"/>
      <c r="F2271" s="375"/>
      <c r="G2271" s="375"/>
      <c r="H2271" s="375"/>
      <c r="I2271" s="375"/>
      <c r="J2271" s="375"/>
    </row>
    <row r="2272" spans="1:10" x14ac:dyDescent="0.4">
      <c r="A2272" s="375"/>
      <c r="B2272" s="375"/>
      <c r="C2272" s="375"/>
      <c r="D2272" s="375"/>
      <c r="E2272" s="375"/>
      <c r="F2272" s="375"/>
      <c r="G2272" s="375"/>
      <c r="H2272" s="375"/>
      <c r="I2272" s="375"/>
      <c r="J2272" s="375"/>
    </row>
    <row r="2273" spans="1:10" x14ac:dyDescent="0.4">
      <c r="A2273" s="375"/>
      <c r="B2273" s="375"/>
      <c r="C2273" s="375"/>
      <c r="D2273" s="375"/>
      <c r="E2273" s="375"/>
      <c r="F2273" s="375"/>
      <c r="G2273" s="375"/>
      <c r="H2273" s="375"/>
      <c r="I2273" s="375"/>
      <c r="J2273" s="375"/>
    </row>
    <row r="2274" spans="1:10" x14ac:dyDescent="0.4">
      <c r="A2274" s="375"/>
      <c r="B2274" s="375"/>
      <c r="C2274" s="375"/>
      <c r="D2274" s="375"/>
      <c r="E2274" s="375"/>
      <c r="F2274" s="375"/>
      <c r="G2274" s="375"/>
      <c r="H2274" s="375"/>
      <c r="I2274" s="375"/>
      <c r="J2274" s="375"/>
    </row>
    <row r="2275" spans="1:10" x14ac:dyDescent="0.4">
      <c r="A2275" s="375"/>
      <c r="B2275" s="375"/>
      <c r="C2275" s="375"/>
      <c r="D2275" s="375"/>
      <c r="E2275" s="375"/>
      <c r="F2275" s="375"/>
      <c r="G2275" s="375"/>
      <c r="H2275" s="375"/>
      <c r="I2275" s="375"/>
      <c r="J2275" s="375"/>
    </row>
    <row r="2276" spans="1:10" x14ac:dyDescent="0.4">
      <c r="A2276" s="375"/>
      <c r="B2276" s="375"/>
      <c r="C2276" s="375"/>
      <c r="D2276" s="375"/>
      <c r="E2276" s="375"/>
      <c r="F2276" s="375"/>
      <c r="G2276" s="375"/>
      <c r="H2276" s="375"/>
      <c r="I2276" s="375"/>
      <c r="J2276" s="375"/>
    </row>
    <row r="2277" spans="1:10" x14ac:dyDescent="0.4">
      <c r="A2277" s="375"/>
      <c r="B2277" s="375"/>
      <c r="C2277" s="375"/>
      <c r="D2277" s="375"/>
      <c r="E2277" s="375"/>
      <c r="F2277" s="375"/>
      <c r="G2277" s="375"/>
      <c r="H2277" s="375"/>
      <c r="I2277" s="375"/>
      <c r="J2277" s="375"/>
    </row>
    <row r="2278" spans="1:10" x14ac:dyDescent="0.4">
      <c r="A2278" s="375"/>
      <c r="B2278" s="375"/>
      <c r="C2278" s="375"/>
      <c r="D2278" s="375"/>
      <c r="E2278" s="375"/>
      <c r="F2278" s="375"/>
      <c r="G2278" s="375"/>
      <c r="H2278" s="375"/>
      <c r="I2278" s="375"/>
      <c r="J2278" s="375"/>
    </row>
    <row r="2279" spans="1:10" x14ac:dyDescent="0.4">
      <c r="A2279" s="375"/>
      <c r="B2279" s="375"/>
      <c r="C2279" s="375"/>
      <c r="D2279" s="375"/>
      <c r="E2279" s="375"/>
      <c r="F2279" s="375"/>
      <c r="G2279" s="375"/>
      <c r="H2279" s="375"/>
      <c r="I2279" s="375"/>
      <c r="J2279" s="375"/>
    </row>
    <row r="2280" spans="1:10" x14ac:dyDescent="0.4">
      <c r="A2280" s="375"/>
      <c r="B2280" s="375"/>
      <c r="C2280" s="375"/>
      <c r="D2280" s="375"/>
      <c r="E2280" s="375"/>
      <c r="F2280" s="375"/>
      <c r="G2280" s="375"/>
      <c r="H2280" s="375"/>
      <c r="I2280" s="375"/>
      <c r="J2280" s="375"/>
    </row>
    <row r="2281" spans="1:10" x14ac:dyDescent="0.4">
      <c r="A2281" s="375"/>
      <c r="B2281" s="375"/>
      <c r="C2281" s="375"/>
      <c r="D2281" s="375"/>
      <c r="E2281" s="375"/>
      <c r="F2281" s="375"/>
      <c r="G2281" s="375"/>
      <c r="H2281" s="375"/>
      <c r="I2281" s="375"/>
      <c r="J2281" s="375"/>
    </row>
    <row r="2282" spans="1:10" x14ac:dyDescent="0.4">
      <c r="A2282" s="375"/>
      <c r="B2282" s="375"/>
      <c r="C2282" s="375"/>
      <c r="D2282" s="375"/>
      <c r="E2282" s="375"/>
      <c r="F2282" s="375"/>
      <c r="G2282" s="375"/>
      <c r="H2282" s="375"/>
      <c r="I2282" s="375"/>
      <c r="J2282" s="375"/>
    </row>
    <row r="2283" spans="1:10" x14ac:dyDescent="0.4">
      <c r="A2283" s="375"/>
      <c r="B2283" s="375"/>
      <c r="C2283" s="375"/>
      <c r="D2283" s="375"/>
      <c r="E2283" s="375"/>
      <c r="F2283" s="375"/>
      <c r="G2283" s="375"/>
      <c r="H2283" s="375"/>
      <c r="I2283" s="375"/>
      <c r="J2283" s="375"/>
    </row>
    <row r="2284" spans="1:10" x14ac:dyDescent="0.4">
      <c r="A2284" s="375"/>
      <c r="B2284" s="375"/>
      <c r="C2284" s="375"/>
      <c r="D2284" s="375"/>
      <c r="E2284" s="375"/>
      <c r="F2284" s="375"/>
      <c r="G2284" s="375"/>
      <c r="H2284" s="375"/>
      <c r="I2284" s="375"/>
      <c r="J2284" s="375"/>
    </row>
    <row r="2285" spans="1:10" x14ac:dyDescent="0.4">
      <c r="A2285" s="375"/>
      <c r="B2285" s="375"/>
      <c r="C2285" s="375"/>
      <c r="D2285" s="375"/>
      <c r="E2285" s="375"/>
      <c r="F2285" s="375"/>
      <c r="G2285" s="375"/>
      <c r="H2285" s="375"/>
      <c r="I2285" s="375"/>
      <c r="J2285" s="375"/>
    </row>
    <row r="2286" spans="1:10" x14ac:dyDescent="0.4">
      <c r="A2286" s="375"/>
      <c r="B2286" s="375"/>
      <c r="C2286" s="375"/>
      <c r="D2286" s="375"/>
      <c r="E2286" s="375"/>
      <c r="F2286" s="375"/>
      <c r="G2286" s="375"/>
      <c r="H2286" s="375"/>
      <c r="I2286" s="375"/>
      <c r="J2286" s="375"/>
    </row>
    <row r="2287" spans="1:10" x14ac:dyDescent="0.4">
      <c r="A2287" s="375"/>
      <c r="B2287" s="375"/>
      <c r="C2287" s="375"/>
      <c r="D2287" s="375"/>
      <c r="E2287" s="375"/>
      <c r="F2287" s="375"/>
      <c r="G2287" s="375"/>
      <c r="H2287" s="375"/>
      <c r="I2287" s="375"/>
      <c r="J2287" s="375"/>
    </row>
    <row r="2288" spans="1:10" x14ac:dyDescent="0.4">
      <c r="A2288" s="375"/>
      <c r="B2288" s="375"/>
      <c r="C2288" s="375"/>
      <c r="D2288" s="375"/>
      <c r="E2288" s="375"/>
      <c r="F2288" s="375"/>
      <c r="G2288" s="375"/>
      <c r="H2288" s="375"/>
      <c r="I2288" s="375"/>
      <c r="J2288" s="375"/>
    </row>
    <row r="2289" spans="1:10" x14ac:dyDescent="0.4">
      <c r="A2289" s="375"/>
      <c r="B2289" s="375"/>
      <c r="C2289" s="375"/>
      <c r="D2289" s="375"/>
      <c r="E2289" s="375"/>
      <c r="F2289" s="375"/>
      <c r="G2289" s="375"/>
      <c r="H2289" s="375"/>
      <c r="I2289" s="375"/>
      <c r="J2289" s="375"/>
    </row>
    <row r="2290" spans="1:10" x14ac:dyDescent="0.4">
      <c r="A2290" s="375"/>
      <c r="B2290" s="375"/>
      <c r="C2290" s="375"/>
      <c r="D2290" s="375"/>
      <c r="E2290" s="375"/>
      <c r="F2290" s="375"/>
      <c r="G2290" s="375"/>
      <c r="H2290" s="375"/>
      <c r="I2290" s="375"/>
      <c r="J2290" s="375"/>
    </row>
    <row r="2291" spans="1:10" x14ac:dyDescent="0.4">
      <c r="A2291" s="375"/>
      <c r="B2291" s="375"/>
      <c r="C2291" s="375"/>
      <c r="D2291" s="375"/>
      <c r="E2291" s="375"/>
      <c r="F2291" s="375"/>
      <c r="G2291" s="375"/>
      <c r="H2291" s="375"/>
      <c r="I2291" s="375"/>
      <c r="J2291" s="375"/>
    </row>
    <row r="2292" spans="1:10" x14ac:dyDescent="0.4">
      <c r="A2292" s="375"/>
      <c r="B2292" s="375"/>
      <c r="C2292" s="375"/>
      <c r="D2292" s="375"/>
      <c r="E2292" s="375"/>
      <c r="F2292" s="375"/>
      <c r="G2292" s="375"/>
      <c r="H2292" s="375"/>
      <c r="I2292" s="375"/>
      <c r="J2292" s="375"/>
    </row>
    <row r="2293" spans="1:10" x14ac:dyDescent="0.4">
      <c r="A2293" s="375"/>
      <c r="B2293" s="375"/>
      <c r="C2293" s="375"/>
      <c r="D2293" s="375"/>
      <c r="E2293" s="375"/>
      <c r="F2293" s="375"/>
      <c r="G2293" s="375"/>
      <c r="H2293" s="375"/>
      <c r="I2293" s="375"/>
      <c r="J2293" s="375"/>
    </row>
    <row r="2294" spans="1:10" x14ac:dyDescent="0.4">
      <c r="A2294" s="375"/>
      <c r="B2294" s="375"/>
      <c r="C2294" s="375"/>
      <c r="D2294" s="375"/>
      <c r="E2294" s="375"/>
      <c r="F2294" s="375"/>
      <c r="G2294" s="375"/>
      <c r="H2294" s="375"/>
      <c r="I2294" s="375"/>
      <c r="J2294" s="375"/>
    </row>
    <row r="2295" spans="1:10" x14ac:dyDescent="0.4">
      <c r="A2295" s="375"/>
      <c r="B2295" s="375"/>
      <c r="C2295" s="375"/>
      <c r="D2295" s="375"/>
      <c r="E2295" s="375"/>
      <c r="F2295" s="375"/>
      <c r="G2295" s="375"/>
      <c r="H2295" s="375"/>
      <c r="I2295" s="375"/>
      <c r="J2295" s="375"/>
    </row>
    <row r="2296" spans="1:10" x14ac:dyDescent="0.4">
      <c r="A2296" s="375"/>
      <c r="B2296" s="375"/>
      <c r="C2296" s="375"/>
      <c r="D2296" s="375"/>
      <c r="E2296" s="375"/>
      <c r="F2296" s="375"/>
      <c r="G2296" s="375"/>
      <c r="H2296" s="375"/>
      <c r="I2296" s="375"/>
      <c r="J2296" s="375"/>
    </row>
    <row r="2297" spans="1:10" x14ac:dyDescent="0.4">
      <c r="A2297" s="375"/>
      <c r="B2297" s="375"/>
      <c r="C2297" s="375"/>
      <c r="D2297" s="375"/>
      <c r="E2297" s="375"/>
      <c r="F2297" s="375"/>
      <c r="G2297" s="375"/>
      <c r="H2297" s="375"/>
      <c r="I2297" s="375"/>
      <c r="J2297" s="375"/>
    </row>
    <row r="2298" spans="1:10" x14ac:dyDescent="0.4">
      <c r="A2298" s="375"/>
      <c r="B2298" s="375"/>
      <c r="C2298" s="375"/>
      <c r="D2298" s="375"/>
      <c r="E2298" s="375"/>
      <c r="F2298" s="375"/>
      <c r="G2298" s="375"/>
      <c r="H2298" s="375"/>
      <c r="I2298" s="375"/>
      <c r="J2298" s="375"/>
    </row>
    <row r="2299" spans="1:10" x14ac:dyDescent="0.4">
      <c r="A2299" s="375"/>
      <c r="B2299" s="375"/>
      <c r="C2299" s="375"/>
      <c r="D2299" s="375"/>
      <c r="E2299" s="375"/>
      <c r="F2299" s="375"/>
      <c r="G2299" s="375"/>
      <c r="H2299" s="375"/>
      <c r="I2299" s="375"/>
      <c r="J2299" s="375"/>
    </row>
    <row r="2300" spans="1:10" x14ac:dyDescent="0.4">
      <c r="A2300" s="375"/>
      <c r="B2300" s="375"/>
      <c r="C2300" s="375"/>
      <c r="D2300" s="375"/>
      <c r="E2300" s="375"/>
      <c r="F2300" s="375"/>
      <c r="G2300" s="375"/>
      <c r="H2300" s="375"/>
      <c r="I2300" s="375"/>
      <c r="J2300" s="375"/>
    </row>
    <row r="2301" spans="1:10" x14ac:dyDescent="0.4">
      <c r="A2301" s="375"/>
      <c r="B2301" s="375"/>
      <c r="C2301" s="375"/>
      <c r="D2301" s="375"/>
      <c r="E2301" s="375"/>
      <c r="F2301" s="375"/>
      <c r="G2301" s="375"/>
      <c r="H2301" s="375"/>
      <c r="I2301" s="375"/>
      <c r="J2301" s="375"/>
    </row>
    <row r="2302" spans="1:10" x14ac:dyDescent="0.4">
      <c r="A2302" s="375"/>
      <c r="B2302" s="375"/>
      <c r="C2302" s="375"/>
      <c r="D2302" s="375"/>
      <c r="E2302" s="375"/>
      <c r="F2302" s="375"/>
      <c r="G2302" s="375"/>
      <c r="H2302" s="375"/>
      <c r="I2302" s="375"/>
      <c r="J2302" s="375"/>
    </row>
    <row r="2303" spans="1:10" x14ac:dyDescent="0.4">
      <c r="A2303" s="375"/>
      <c r="B2303" s="375"/>
      <c r="C2303" s="375"/>
      <c r="D2303" s="375"/>
      <c r="E2303" s="375"/>
      <c r="F2303" s="375"/>
      <c r="G2303" s="375"/>
      <c r="H2303" s="375"/>
      <c r="I2303" s="375"/>
      <c r="J2303" s="375"/>
    </row>
    <row r="2304" spans="1:10" x14ac:dyDescent="0.4">
      <c r="A2304" s="375"/>
      <c r="B2304" s="375"/>
      <c r="C2304" s="375"/>
      <c r="D2304" s="375"/>
      <c r="E2304" s="375"/>
      <c r="F2304" s="375"/>
      <c r="G2304" s="375"/>
      <c r="H2304" s="375"/>
      <c r="I2304" s="375"/>
      <c r="J2304" s="375"/>
    </row>
    <row r="2305" spans="1:10" x14ac:dyDescent="0.4">
      <c r="A2305" s="375"/>
      <c r="B2305" s="375"/>
      <c r="C2305" s="375"/>
      <c r="D2305" s="375"/>
      <c r="E2305" s="375"/>
      <c r="F2305" s="375"/>
      <c r="G2305" s="375"/>
      <c r="H2305" s="375"/>
      <c r="I2305" s="375"/>
      <c r="J2305" s="375"/>
    </row>
    <row r="2306" spans="1:10" x14ac:dyDescent="0.4">
      <c r="A2306" s="375"/>
      <c r="B2306" s="375"/>
      <c r="C2306" s="375"/>
      <c r="D2306" s="375"/>
      <c r="E2306" s="375"/>
      <c r="F2306" s="375"/>
      <c r="G2306" s="375"/>
      <c r="H2306" s="375"/>
      <c r="I2306" s="375"/>
      <c r="J2306" s="375"/>
    </row>
    <row r="2307" spans="1:10" x14ac:dyDescent="0.4">
      <c r="A2307" s="375"/>
      <c r="B2307" s="375"/>
      <c r="C2307" s="375"/>
      <c r="D2307" s="375"/>
      <c r="E2307" s="375"/>
      <c r="F2307" s="375"/>
      <c r="G2307" s="375"/>
      <c r="H2307" s="375"/>
      <c r="I2307" s="375"/>
      <c r="J2307" s="375"/>
    </row>
    <row r="2308" spans="1:10" x14ac:dyDescent="0.4">
      <c r="A2308" s="375"/>
      <c r="B2308" s="375"/>
      <c r="C2308" s="375"/>
      <c r="D2308" s="375"/>
      <c r="E2308" s="375"/>
      <c r="F2308" s="375"/>
      <c r="G2308" s="375"/>
      <c r="H2308" s="375"/>
      <c r="I2308" s="375"/>
      <c r="J2308" s="375"/>
    </row>
    <row r="2309" spans="1:10" x14ac:dyDescent="0.4">
      <c r="A2309" s="375"/>
      <c r="B2309" s="375"/>
      <c r="C2309" s="375"/>
      <c r="D2309" s="375"/>
      <c r="E2309" s="375"/>
      <c r="F2309" s="375"/>
      <c r="G2309" s="375"/>
      <c r="H2309" s="375"/>
      <c r="I2309" s="375"/>
      <c r="J2309" s="375"/>
    </row>
    <row r="2310" spans="1:10" x14ac:dyDescent="0.4">
      <c r="A2310" s="375"/>
      <c r="B2310" s="375"/>
      <c r="C2310" s="375"/>
      <c r="D2310" s="375"/>
      <c r="E2310" s="375"/>
      <c r="F2310" s="375"/>
      <c r="G2310" s="375"/>
      <c r="H2310" s="375"/>
      <c r="I2310" s="375"/>
      <c r="J2310" s="375"/>
    </row>
    <row r="2311" spans="1:10" x14ac:dyDescent="0.4">
      <c r="A2311" s="375"/>
      <c r="B2311" s="375"/>
      <c r="C2311" s="375"/>
      <c r="D2311" s="375"/>
      <c r="E2311" s="375"/>
      <c r="F2311" s="375"/>
      <c r="G2311" s="375"/>
      <c r="H2311" s="375"/>
      <c r="I2311" s="375"/>
      <c r="J2311" s="375"/>
    </row>
    <row r="2312" spans="1:10" x14ac:dyDescent="0.4">
      <c r="A2312" s="375"/>
      <c r="B2312" s="375"/>
      <c r="C2312" s="375"/>
      <c r="D2312" s="375"/>
      <c r="E2312" s="375"/>
      <c r="F2312" s="375"/>
      <c r="G2312" s="375"/>
      <c r="H2312" s="375"/>
      <c r="I2312" s="375"/>
      <c r="J2312" s="375"/>
    </row>
    <row r="2313" spans="1:10" x14ac:dyDescent="0.4">
      <c r="A2313" s="375"/>
      <c r="B2313" s="375"/>
      <c r="C2313" s="375"/>
      <c r="D2313" s="375"/>
      <c r="E2313" s="375"/>
      <c r="F2313" s="375"/>
      <c r="G2313" s="375"/>
      <c r="H2313" s="375"/>
      <c r="I2313" s="375"/>
      <c r="J2313" s="375"/>
    </row>
    <row r="2314" spans="1:10" x14ac:dyDescent="0.4">
      <c r="A2314" s="375"/>
      <c r="B2314" s="375"/>
      <c r="C2314" s="375"/>
      <c r="D2314" s="375"/>
      <c r="E2314" s="375"/>
      <c r="F2314" s="375"/>
      <c r="G2314" s="375"/>
      <c r="H2314" s="375"/>
      <c r="I2314" s="375"/>
      <c r="J2314" s="375"/>
    </row>
    <row r="2315" spans="1:10" x14ac:dyDescent="0.4">
      <c r="A2315" s="375"/>
      <c r="B2315" s="375"/>
      <c r="C2315" s="375"/>
      <c r="D2315" s="375"/>
      <c r="E2315" s="375"/>
      <c r="F2315" s="375"/>
      <c r="G2315" s="375"/>
      <c r="H2315" s="375"/>
      <c r="I2315" s="375"/>
      <c r="J2315" s="375"/>
    </row>
    <row r="2316" spans="1:10" x14ac:dyDescent="0.4">
      <c r="A2316" s="375"/>
      <c r="B2316" s="375"/>
      <c r="C2316" s="375"/>
      <c r="D2316" s="375"/>
      <c r="E2316" s="375"/>
      <c r="F2316" s="375"/>
      <c r="G2316" s="375"/>
      <c r="H2316" s="375"/>
      <c r="I2316" s="375"/>
      <c r="J2316" s="375"/>
    </row>
    <row r="2317" spans="1:10" x14ac:dyDescent="0.4">
      <c r="A2317" s="375"/>
      <c r="B2317" s="375"/>
      <c r="C2317" s="375"/>
      <c r="D2317" s="375"/>
      <c r="E2317" s="375"/>
      <c r="F2317" s="375"/>
      <c r="G2317" s="375"/>
      <c r="H2317" s="375"/>
      <c r="I2317" s="375"/>
      <c r="J2317" s="375"/>
    </row>
    <row r="2318" spans="1:10" x14ac:dyDescent="0.4">
      <c r="A2318" s="375"/>
      <c r="B2318" s="375"/>
      <c r="C2318" s="375"/>
      <c r="D2318" s="375"/>
      <c r="E2318" s="375"/>
      <c r="F2318" s="375"/>
      <c r="G2318" s="375"/>
      <c r="H2318" s="375"/>
      <c r="I2318" s="375"/>
      <c r="J2318" s="375"/>
    </row>
    <row r="2319" spans="1:10" x14ac:dyDescent="0.4">
      <c r="A2319" s="375"/>
      <c r="B2319" s="375"/>
      <c r="C2319" s="375"/>
      <c r="D2319" s="375"/>
      <c r="E2319" s="375"/>
      <c r="F2319" s="375"/>
      <c r="G2319" s="375"/>
      <c r="H2319" s="375"/>
      <c r="I2319" s="375"/>
      <c r="J2319" s="375"/>
    </row>
    <row r="2320" spans="1:10" x14ac:dyDescent="0.4">
      <c r="A2320" s="375"/>
      <c r="B2320" s="375"/>
      <c r="C2320" s="375"/>
      <c r="D2320" s="375"/>
      <c r="E2320" s="375"/>
      <c r="F2320" s="375"/>
      <c r="G2320" s="375"/>
      <c r="H2320" s="375"/>
      <c r="I2320" s="375"/>
      <c r="J2320" s="375"/>
    </row>
    <row r="2321" spans="1:10" x14ac:dyDescent="0.4">
      <c r="A2321" s="375"/>
      <c r="B2321" s="375"/>
      <c r="C2321" s="375"/>
      <c r="D2321" s="375"/>
      <c r="E2321" s="375"/>
      <c r="F2321" s="375"/>
      <c r="G2321" s="375"/>
      <c r="H2321" s="375"/>
      <c r="I2321" s="375"/>
      <c r="J2321" s="375"/>
    </row>
    <row r="2322" spans="1:10" x14ac:dyDescent="0.4">
      <c r="A2322" s="375"/>
      <c r="B2322" s="375"/>
      <c r="C2322" s="375"/>
      <c r="D2322" s="375"/>
      <c r="E2322" s="375"/>
      <c r="F2322" s="375"/>
      <c r="G2322" s="375"/>
      <c r="H2322" s="375"/>
      <c r="I2322" s="375"/>
      <c r="J2322" s="375"/>
    </row>
    <row r="2323" spans="1:10" x14ac:dyDescent="0.4">
      <c r="A2323" s="375"/>
      <c r="B2323" s="375"/>
      <c r="C2323" s="375"/>
      <c r="D2323" s="375"/>
      <c r="E2323" s="375"/>
      <c r="F2323" s="375"/>
      <c r="G2323" s="375"/>
      <c r="H2323" s="375"/>
      <c r="I2323" s="375"/>
      <c r="J2323" s="375"/>
    </row>
    <row r="2324" spans="1:10" x14ac:dyDescent="0.4">
      <c r="A2324" s="375"/>
      <c r="B2324" s="375"/>
      <c r="C2324" s="375"/>
      <c r="D2324" s="375"/>
      <c r="E2324" s="375"/>
      <c r="F2324" s="375"/>
      <c r="G2324" s="375"/>
      <c r="H2324" s="375"/>
      <c r="I2324" s="375"/>
      <c r="J2324" s="375"/>
    </row>
    <row r="2325" spans="1:10" x14ac:dyDescent="0.4">
      <c r="A2325" s="375"/>
      <c r="B2325" s="375"/>
      <c r="C2325" s="375"/>
      <c r="D2325" s="375"/>
      <c r="E2325" s="375"/>
      <c r="F2325" s="375"/>
      <c r="G2325" s="375"/>
      <c r="H2325" s="375"/>
      <c r="I2325" s="375"/>
      <c r="J2325" s="375"/>
    </row>
    <row r="2326" spans="1:10" x14ac:dyDescent="0.4">
      <c r="A2326" s="375"/>
      <c r="B2326" s="375"/>
      <c r="C2326" s="375"/>
      <c r="D2326" s="375"/>
      <c r="E2326" s="375"/>
      <c r="F2326" s="375"/>
      <c r="G2326" s="375"/>
      <c r="H2326" s="375"/>
      <c r="I2326" s="375"/>
      <c r="J2326" s="375"/>
    </row>
    <row r="2327" spans="1:10" x14ac:dyDescent="0.4">
      <c r="A2327" s="375"/>
      <c r="B2327" s="375"/>
      <c r="C2327" s="375"/>
      <c r="D2327" s="375"/>
      <c r="E2327" s="375"/>
      <c r="F2327" s="375"/>
      <c r="G2327" s="375"/>
      <c r="H2327" s="375"/>
      <c r="I2327" s="375"/>
      <c r="J2327" s="375"/>
    </row>
    <row r="2328" spans="1:10" x14ac:dyDescent="0.4">
      <c r="A2328" s="375"/>
      <c r="B2328" s="375"/>
      <c r="C2328" s="375"/>
      <c r="D2328" s="375"/>
      <c r="E2328" s="375"/>
      <c r="F2328" s="375"/>
      <c r="G2328" s="375"/>
      <c r="H2328" s="375"/>
      <c r="I2328" s="375"/>
      <c r="J2328" s="375"/>
    </row>
    <row r="2329" spans="1:10" x14ac:dyDescent="0.4">
      <c r="A2329" s="375"/>
      <c r="B2329" s="375"/>
      <c r="C2329" s="375"/>
      <c r="D2329" s="375"/>
      <c r="E2329" s="375"/>
      <c r="F2329" s="375"/>
      <c r="G2329" s="375"/>
      <c r="H2329" s="375"/>
      <c r="I2329" s="375"/>
      <c r="J2329" s="375"/>
    </row>
    <row r="2330" spans="1:10" x14ac:dyDescent="0.4">
      <c r="A2330" s="375"/>
      <c r="B2330" s="375"/>
      <c r="C2330" s="375"/>
      <c r="D2330" s="375"/>
      <c r="E2330" s="375"/>
      <c r="F2330" s="375"/>
      <c r="G2330" s="375"/>
      <c r="H2330" s="375"/>
      <c r="I2330" s="375"/>
      <c r="J2330" s="375"/>
    </row>
    <row r="2331" spans="1:10" x14ac:dyDescent="0.4">
      <c r="A2331" s="375"/>
      <c r="B2331" s="375"/>
      <c r="C2331" s="375"/>
      <c r="D2331" s="375"/>
      <c r="E2331" s="375"/>
      <c r="F2331" s="375"/>
      <c r="G2331" s="375"/>
      <c r="H2331" s="375"/>
      <c r="I2331" s="375"/>
      <c r="J2331" s="375"/>
    </row>
    <row r="2332" spans="1:10" x14ac:dyDescent="0.4">
      <c r="A2332" s="375"/>
      <c r="B2332" s="375"/>
      <c r="C2332" s="375"/>
      <c r="D2332" s="375"/>
      <c r="E2332" s="375"/>
      <c r="F2332" s="375"/>
      <c r="G2332" s="375"/>
      <c r="H2332" s="375"/>
      <c r="I2332" s="375"/>
      <c r="J2332" s="375"/>
    </row>
    <row r="2333" spans="1:10" x14ac:dyDescent="0.4">
      <c r="A2333" s="375"/>
      <c r="B2333" s="375"/>
      <c r="C2333" s="375"/>
      <c r="D2333" s="375"/>
      <c r="E2333" s="375"/>
      <c r="F2333" s="375"/>
      <c r="G2333" s="375"/>
      <c r="H2333" s="375"/>
      <c r="I2333" s="375"/>
      <c r="J2333" s="375"/>
    </row>
    <row r="2334" spans="1:10" x14ac:dyDescent="0.4">
      <c r="A2334" s="375"/>
      <c r="B2334" s="375"/>
      <c r="C2334" s="375"/>
      <c r="D2334" s="375"/>
      <c r="E2334" s="375"/>
      <c r="F2334" s="375"/>
      <c r="G2334" s="375"/>
      <c r="H2334" s="375"/>
      <c r="I2334" s="375"/>
      <c r="J2334" s="375"/>
    </row>
    <row r="2335" spans="1:10" x14ac:dyDescent="0.4">
      <c r="A2335" s="375"/>
      <c r="B2335" s="375"/>
      <c r="C2335" s="375"/>
      <c r="D2335" s="375"/>
      <c r="E2335" s="375"/>
      <c r="F2335" s="375"/>
      <c r="G2335" s="375"/>
      <c r="H2335" s="375"/>
      <c r="I2335" s="375"/>
      <c r="J2335" s="375"/>
    </row>
    <row r="2336" spans="1:10" x14ac:dyDescent="0.4">
      <c r="A2336" s="375"/>
      <c r="B2336" s="375"/>
      <c r="C2336" s="375"/>
      <c r="D2336" s="375"/>
      <c r="E2336" s="375"/>
      <c r="F2336" s="375"/>
      <c r="G2336" s="375"/>
      <c r="H2336" s="375"/>
      <c r="I2336" s="375"/>
      <c r="J2336" s="375"/>
    </row>
    <row r="2337" spans="1:10" x14ac:dyDescent="0.4">
      <c r="A2337" s="375"/>
      <c r="B2337" s="375"/>
      <c r="C2337" s="375"/>
      <c r="D2337" s="375"/>
      <c r="E2337" s="375"/>
      <c r="F2337" s="375"/>
      <c r="G2337" s="375"/>
      <c r="H2337" s="375"/>
      <c r="I2337" s="375"/>
      <c r="J2337" s="375"/>
    </row>
    <row r="2338" spans="1:10" x14ac:dyDescent="0.4">
      <c r="A2338" s="375"/>
      <c r="B2338" s="375"/>
      <c r="C2338" s="375"/>
      <c r="D2338" s="375"/>
      <c r="E2338" s="375"/>
      <c r="F2338" s="375"/>
      <c r="G2338" s="375"/>
      <c r="H2338" s="375"/>
      <c r="I2338" s="375"/>
      <c r="J2338" s="375"/>
    </row>
    <row r="2339" spans="1:10" x14ac:dyDescent="0.4">
      <c r="A2339" s="375"/>
      <c r="B2339" s="375"/>
      <c r="C2339" s="375"/>
      <c r="D2339" s="375"/>
      <c r="E2339" s="375"/>
      <c r="F2339" s="375"/>
      <c r="G2339" s="375"/>
      <c r="H2339" s="375"/>
      <c r="I2339" s="375"/>
      <c r="J2339" s="375"/>
    </row>
    <row r="2340" spans="1:10" x14ac:dyDescent="0.4">
      <c r="A2340" s="375"/>
      <c r="B2340" s="375"/>
      <c r="C2340" s="375"/>
      <c r="D2340" s="375"/>
      <c r="E2340" s="375"/>
      <c r="F2340" s="375"/>
      <c r="G2340" s="375"/>
      <c r="H2340" s="375"/>
      <c r="I2340" s="375"/>
      <c r="J2340" s="375"/>
    </row>
    <row r="2341" spans="1:10" x14ac:dyDescent="0.4">
      <c r="A2341" s="375"/>
      <c r="B2341" s="375"/>
      <c r="C2341" s="375"/>
      <c r="D2341" s="375"/>
      <c r="E2341" s="375"/>
      <c r="F2341" s="375"/>
      <c r="G2341" s="375"/>
      <c r="H2341" s="375"/>
      <c r="I2341" s="375"/>
      <c r="J2341" s="375"/>
    </row>
    <row r="2342" spans="1:10" x14ac:dyDescent="0.4">
      <c r="A2342" s="375"/>
      <c r="B2342" s="375"/>
      <c r="C2342" s="375"/>
      <c r="D2342" s="375"/>
      <c r="E2342" s="375"/>
      <c r="F2342" s="375"/>
      <c r="G2342" s="375"/>
      <c r="H2342" s="375"/>
      <c r="I2342" s="375"/>
      <c r="J2342" s="375"/>
    </row>
    <row r="2343" spans="1:10" x14ac:dyDescent="0.4">
      <c r="A2343" s="375"/>
      <c r="B2343" s="375"/>
      <c r="C2343" s="375"/>
      <c r="D2343" s="375"/>
      <c r="E2343" s="375"/>
      <c r="F2343" s="375"/>
      <c r="G2343" s="375"/>
      <c r="H2343" s="375"/>
      <c r="I2343" s="375"/>
      <c r="J2343" s="375"/>
    </row>
    <row r="2344" spans="1:10" x14ac:dyDescent="0.4">
      <c r="A2344" s="375"/>
      <c r="B2344" s="375"/>
      <c r="C2344" s="375"/>
      <c r="D2344" s="375"/>
      <c r="E2344" s="375"/>
      <c r="F2344" s="375"/>
      <c r="G2344" s="375"/>
      <c r="H2344" s="375"/>
      <c r="I2344" s="375"/>
      <c r="J2344" s="375"/>
    </row>
    <row r="2345" spans="1:10" x14ac:dyDescent="0.4">
      <c r="A2345" s="375"/>
      <c r="B2345" s="375"/>
      <c r="C2345" s="375"/>
      <c r="D2345" s="375"/>
      <c r="E2345" s="375"/>
      <c r="F2345" s="375"/>
      <c r="G2345" s="375"/>
      <c r="H2345" s="375"/>
      <c r="I2345" s="375"/>
      <c r="J2345" s="375"/>
    </row>
    <row r="2346" spans="1:10" x14ac:dyDescent="0.4">
      <c r="A2346" s="375"/>
      <c r="B2346" s="375"/>
      <c r="C2346" s="375"/>
      <c r="D2346" s="375"/>
      <c r="E2346" s="375"/>
      <c r="F2346" s="375"/>
      <c r="G2346" s="375"/>
      <c r="H2346" s="375"/>
      <c r="I2346" s="375"/>
      <c r="J2346" s="375"/>
    </row>
    <row r="2347" spans="1:10" x14ac:dyDescent="0.4">
      <c r="A2347" s="375"/>
      <c r="B2347" s="375"/>
      <c r="C2347" s="375"/>
      <c r="D2347" s="375"/>
      <c r="E2347" s="375"/>
      <c r="F2347" s="375"/>
      <c r="G2347" s="375"/>
      <c r="H2347" s="375"/>
      <c r="I2347" s="375"/>
      <c r="J2347" s="375"/>
    </row>
    <row r="2348" spans="1:10" x14ac:dyDescent="0.4">
      <c r="A2348" s="375"/>
      <c r="B2348" s="375"/>
      <c r="C2348" s="375"/>
      <c r="D2348" s="375"/>
      <c r="E2348" s="375"/>
      <c r="F2348" s="375"/>
      <c r="G2348" s="375"/>
      <c r="H2348" s="375"/>
      <c r="I2348" s="375"/>
      <c r="J2348" s="375"/>
    </row>
    <row r="2349" spans="1:10" x14ac:dyDescent="0.4">
      <c r="A2349" s="375"/>
      <c r="B2349" s="375"/>
      <c r="C2349" s="375"/>
      <c r="D2349" s="375"/>
      <c r="E2349" s="375"/>
      <c r="F2349" s="375"/>
      <c r="G2349" s="375"/>
      <c r="H2349" s="375"/>
      <c r="I2349" s="375"/>
      <c r="J2349" s="375"/>
    </row>
    <row r="2350" spans="1:10" x14ac:dyDescent="0.4">
      <c r="A2350" s="375"/>
      <c r="B2350" s="375"/>
      <c r="C2350" s="375"/>
      <c r="D2350" s="375"/>
      <c r="E2350" s="375"/>
      <c r="F2350" s="375"/>
      <c r="G2350" s="375"/>
      <c r="H2350" s="375"/>
      <c r="I2350" s="375"/>
      <c r="J2350" s="375"/>
    </row>
    <row r="2351" spans="1:10" x14ac:dyDescent="0.4">
      <c r="A2351" s="375"/>
      <c r="B2351" s="375"/>
      <c r="C2351" s="375"/>
      <c r="D2351" s="375"/>
      <c r="E2351" s="375"/>
      <c r="F2351" s="375"/>
      <c r="G2351" s="375"/>
      <c r="H2351" s="375"/>
      <c r="I2351" s="375"/>
      <c r="J2351" s="375"/>
    </row>
    <row r="2352" spans="1:10" x14ac:dyDescent="0.4">
      <c r="A2352" s="375"/>
      <c r="B2352" s="375"/>
      <c r="C2352" s="375"/>
      <c r="D2352" s="375"/>
      <c r="E2352" s="375"/>
      <c r="F2352" s="375"/>
      <c r="G2352" s="375"/>
      <c r="H2352" s="375"/>
      <c r="I2352" s="375"/>
      <c r="J2352" s="375"/>
    </row>
    <row r="2353" spans="1:10" x14ac:dyDescent="0.4">
      <c r="A2353" s="375"/>
      <c r="B2353" s="375"/>
      <c r="C2353" s="375"/>
      <c r="D2353" s="375"/>
      <c r="E2353" s="375"/>
      <c r="F2353" s="375"/>
      <c r="G2353" s="375"/>
      <c r="H2353" s="375"/>
      <c r="I2353" s="375"/>
      <c r="J2353" s="375"/>
    </row>
    <row r="2354" spans="1:10" x14ac:dyDescent="0.4">
      <c r="A2354" s="375"/>
      <c r="B2354" s="375"/>
      <c r="C2354" s="375"/>
      <c r="D2354" s="375"/>
      <c r="E2354" s="375"/>
      <c r="F2354" s="375"/>
      <c r="G2354" s="375"/>
      <c r="H2354" s="375"/>
      <c r="I2354" s="375"/>
      <c r="J2354" s="375"/>
    </row>
    <row r="2355" spans="1:10" x14ac:dyDescent="0.4">
      <c r="A2355" s="375"/>
      <c r="B2355" s="375"/>
      <c r="C2355" s="375"/>
      <c r="D2355" s="375"/>
      <c r="E2355" s="375"/>
      <c r="F2355" s="375"/>
      <c r="G2355" s="375"/>
      <c r="H2355" s="375"/>
      <c r="I2355" s="375"/>
      <c r="J2355" s="375"/>
    </row>
    <row r="2356" spans="1:10" x14ac:dyDescent="0.4">
      <c r="A2356" s="375"/>
      <c r="B2356" s="375"/>
      <c r="C2356" s="375"/>
      <c r="D2356" s="375"/>
      <c r="E2356" s="375"/>
      <c r="F2356" s="375"/>
      <c r="G2356" s="375"/>
      <c r="H2356" s="375"/>
      <c r="I2356" s="375"/>
      <c r="J2356" s="375"/>
    </row>
    <row r="2357" spans="1:10" x14ac:dyDescent="0.4">
      <c r="A2357" s="375"/>
      <c r="B2357" s="375"/>
      <c r="C2357" s="375"/>
      <c r="D2357" s="375"/>
      <c r="E2357" s="375"/>
      <c r="F2357" s="375"/>
      <c r="G2357" s="375"/>
      <c r="H2357" s="375"/>
      <c r="I2357" s="375"/>
      <c r="J2357" s="375"/>
    </row>
    <row r="2358" spans="1:10" x14ac:dyDescent="0.4">
      <c r="A2358" s="375"/>
      <c r="B2358" s="375"/>
      <c r="C2358" s="375"/>
      <c r="D2358" s="375"/>
      <c r="E2358" s="375"/>
      <c r="F2358" s="375"/>
      <c r="G2358" s="375"/>
      <c r="H2358" s="375"/>
      <c r="I2358" s="375"/>
      <c r="J2358" s="375"/>
    </row>
    <row r="2359" spans="1:10" x14ac:dyDescent="0.4">
      <c r="A2359" s="375"/>
      <c r="B2359" s="375"/>
      <c r="C2359" s="375"/>
      <c r="D2359" s="375"/>
      <c r="E2359" s="375"/>
      <c r="F2359" s="375"/>
      <c r="G2359" s="375"/>
      <c r="H2359" s="375"/>
      <c r="I2359" s="375"/>
      <c r="J2359" s="375"/>
    </row>
    <row r="2360" spans="1:10" x14ac:dyDescent="0.4">
      <c r="A2360" s="375"/>
      <c r="B2360" s="375"/>
      <c r="C2360" s="375"/>
      <c r="D2360" s="375"/>
      <c r="E2360" s="375"/>
      <c r="F2360" s="375"/>
      <c r="G2360" s="375"/>
      <c r="H2360" s="375"/>
      <c r="I2360" s="375"/>
      <c r="J2360" s="375"/>
    </row>
    <row r="2361" spans="1:10" x14ac:dyDescent="0.4">
      <c r="A2361" s="375"/>
      <c r="B2361" s="375"/>
      <c r="C2361" s="375"/>
      <c r="D2361" s="375"/>
      <c r="E2361" s="375"/>
      <c r="F2361" s="375"/>
      <c r="G2361" s="375"/>
      <c r="H2361" s="375"/>
      <c r="I2361" s="375"/>
      <c r="J2361" s="375"/>
    </row>
    <row r="2362" spans="1:10" x14ac:dyDescent="0.4">
      <c r="A2362" s="375"/>
      <c r="B2362" s="375"/>
      <c r="C2362" s="375"/>
      <c r="D2362" s="375"/>
      <c r="E2362" s="375"/>
      <c r="F2362" s="375"/>
      <c r="G2362" s="375"/>
      <c r="H2362" s="375"/>
      <c r="I2362" s="375"/>
      <c r="J2362" s="375"/>
    </row>
    <row r="2363" spans="1:10" x14ac:dyDescent="0.4">
      <c r="A2363" s="375"/>
      <c r="B2363" s="375"/>
      <c r="C2363" s="375"/>
      <c r="D2363" s="375"/>
      <c r="E2363" s="375"/>
      <c r="F2363" s="375"/>
      <c r="G2363" s="375"/>
      <c r="H2363" s="375"/>
      <c r="I2363" s="375"/>
      <c r="J2363" s="375"/>
    </row>
    <row r="2364" spans="1:10" x14ac:dyDescent="0.4">
      <c r="A2364" s="375"/>
      <c r="B2364" s="375"/>
      <c r="C2364" s="375"/>
      <c r="D2364" s="375"/>
      <c r="E2364" s="375"/>
      <c r="F2364" s="375"/>
      <c r="G2364" s="375"/>
      <c r="H2364" s="375"/>
      <c r="I2364" s="375"/>
      <c r="J2364" s="375"/>
    </row>
    <row r="2365" spans="1:10" x14ac:dyDescent="0.4">
      <c r="A2365" s="375"/>
      <c r="B2365" s="375"/>
      <c r="C2365" s="375"/>
      <c r="D2365" s="375"/>
      <c r="E2365" s="375"/>
      <c r="F2365" s="375"/>
      <c r="G2365" s="375"/>
      <c r="H2365" s="375"/>
      <c r="I2365" s="375"/>
      <c r="J2365" s="375"/>
    </row>
    <row r="2366" spans="1:10" x14ac:dyDescent="0.4">
      <c r="A2366" s="375"/>
      <c r="B2366" s="375"/>
      <c r="C2366" s="375"/>
      <c r="D2366" s="375"/>
      <c r="E2366" s="375"/>
      <c r="F2366" s="375"/>
      <c r="G2366" s="375"/>
      <c r="H2366" s="375"/>
      <c r="I2366" s="375"/>
      <c r="J2366" s="375"/>
    </row>
    <row r="2367" spans="1:10" x14ac:dyDescent="0.4">
      <c r="A2367" s="375"/>
      <c r="B2367" s="375"/>
      <c r="C2367" s="375"/>
      <c r="D2367" s="375"/>
      <c r="E2367" s="375"/>
      <c r="F2367" s="375"/>
      <c r="G2367" s="375"/>
      <c r="H2367" s="375"/>
      <c r="I2367" s="375"/>
      <c r="J2367" s="375"/>
    </row>
    <row r="2368" spans="1:10" x14ac:dyDescent="0.4">
      <c r="A2368" s="375"/>
      <c r="B2368" s="375"/>
      <c r="C2368" s="375"/>
      <c r="D2368" s="375"/>
      <c r="E2368" s="375"/>
      <c r="F2368" s="375"/>
      <c r="G2368" s="375"/>
      <c r="H2368" s="375"/>
      <c r="I2368" s="375"/>
      <c r="J2368" s="375"/>
    </row>
    <row r="2369" spans="1:10" x14ac:dyDescent="0.4">
      <c r="A2369" s="375"/>
      <c r="B2369" s="375"/>
      <c r="C2369" s="375"/>
      <c r="D2369" s="375"/>
      <c r="E2369" s="375"/>
      <c r="F2369" s="375"/>
      <c r="G2369" s="375"/>
      <c r="H2369" s="375"/>
      <c r="I2369" s="375"/>
      <c r="J2369" s="375"/>
    </row>
    <row r="2370" spans="1:10" x14ac:dyDescent="0.4">
      <c r="A2370" s="375"/>
      <c r="B2370" s="375"/>
      <c r="C2370" s="375"/>
      <c r="D2370" s="375"/>
      <c r="E2370" s="375"/>
      <c r="F2370" s="375"/>
      <c r="G2370" s="375"/>
      <c r="H2370" s="375"/>
      <c r="I2370" s="375"/>
      <c r="J2370" s="375"/>
    </row>
    <row r="2371" spans="1:10" x14ac:dyDescent="0.4">
      <c r="A2371" s="375"/>
      <c r="B2371" s="375"/>
      <c r="C2371" s="375"/>
      <c r="D2371" s="375"/>
      <c r="E2371" s="375"/>
      <c r="F2371" s="375"/>
      <c r="G2371" s="375"/>
      <c r="H2371" s="375"/>
      <c r="I2371" s="375"/>
      <c r="J2371" s="375"/>
    </row>
    <row r="2372" spans="1:10" x14ac:dyDescent="0.4">
      <c r="A2372" s="375"/>
      <c r="B2372" s="375"/>
      <c r="C2372" s="375"/>
      <c r="D2372" s="375"/>
      <c r="E2372" s="375"/>
      <c r="F2372" s="375"/>
      <c r="G2372" s="375"/>
      <c r="H2372" s="375"/>
      <c r="I2372" s="375"/>
      <c r="J2372" s="375"/>
    </row>
    <row r="2373" spans="1:10" x14ac:dyDescent="0.4">
      <c r="A2373" s="375"/>
      <c r="B2373" s="375"/>
      <c r="C2373" s="375"/>
      <c r="D2373" s="375"/>
      <c r="E2373" s="375"/>
      <c r="F2373" s="375"/>
      <c r="G2373" s="375"/>
      <c r="H2373" s="375"/>
      <c r="I2373" s="375"/>
      <c r="J2373" s="375"/>
    </row>
    <row r="2374" spans="1:10" x14ac:dyDescent="0.4">
      <c r="A2374" s="375"/>
      <c r="B2374" s="375"/>
      <c r="C2374" s="375"/>
      <c r="D2374" s="375"/>
      <c r="E2374" s="375"/>
      <c r="F2374" s="375"/>
      <c r="G2374" s="375"/>
      <c r="H2374" s="375"/>
      <c r="I2374" s="375"/>
      <c r="J2374" s="375"/>
    </row>
    <row r="2375" spans="1:10" x14ac:dyDescent="0.4">
      <c r="A2375" s="375"/>
      <c r="B2375" s="375"/>
      <c r="C2375" s="375"/>
      <c r="D2375" s="375"/>
      <c r="E2375" s="375"/>
      <c r="F2375" s="375"/>
      <c r="G2375" s="375"/>
      <c r="H2375" s="375"/>
      <c r="I2375" s="375"/>
      <c r="J2375" s="375"/>
    </row>
    <row r="2376" spans="1:10" x14ac:dyDescent="0.4">
      <c r="A2376" s="375"/>
      <c r="B2376" s="375"/>
      <c r="C2376" s="375"/>
      <c r="D2376" s="375"/>
      <c r="E2376" s="375"/>
      <c r="F2376" s="375"/>
      <c r="G2376" s="375"/>
      <c r="H2376" s="375"/>
      <c r="I2376" s="375"/>
      <c r="J2376" s="375"/>
    </row>
    <row r="2377" spans="1:10" x14ac:dyDescent="0.4">
      <c r="A2377" s="375"/>
      <c r="B2377" s="375"/>
      <c r="C2377" s="375"/>
      <c r="D2377" s="375"/>
      <c r="E2377" s="375"/>
      <c r="F2377" s="375"/>
      <c r="G2377" s="375"/>
      <c r="H2377" s="375"/>
      <c r="I2377" s="375"/>
      <c r="J2377" s="375"/>
    </row>
    <row r="2378" spans="1:10" x14ac:dyDescent="0.4">
      <c r="A2378" s="375"/>
      <c r="B2378" s="375"/>
      <c r="C2378" s="375"/>
      <c r="D2378" s="375"/>
      <c r="E2378" s="375"/>
      <c r="F2378" s="375"/>
      <c r="G2378" s="375"/>
      <c r="H2378" s="375"/>
      <c r="I2378" s="375"/>
      <c r="J2378" s="375"/>
    </row>
    <row r="2379" spans="1:10" x14ac:dyDescent="0.4">
      <c r="A2379" s="375"/>
      <c r="B2379" s="375"/>
      <c r="C2379" s="375"/>
      <c r="D2379" s="375"/>
      <c r="E2379" s="375"/>
      <c r="F2379" s="375"/>
      <c r="G2379" s="375"/>
      <c r="H2379" s="375"/>
      <c r="I2379" s="375"/>
      <c r="J2379" s="375"/>
    </row>
    <row r="2380" spans="1:10" x14ac:dyDescent="0.4">
      <c r="A2380" s="375"/>
      <c r="B2380" s="375"/>
      <c r="C2380" s="375"/>
      <c r="D2380" s="375"/>
      <c r="E2380" s="375"/>
      <c r="F2380" s="375"/>
      <c r="G2380" s="375"/>
      <c r="H2380" s="375"/>
      <c r="I2380" s="375"/>
      <c r="J2380" s="375"/>
    </row>
    <row r="2381" spans="1:10" x14ac:dyDescent="0.4">
      <c r="A2381" s="375"/>
      <c r="B2381" s="375"/>
      <c r="C2381" s="375"/>
      <c r="D2381" s="375"/>
      <c r="E2381" s="375"/>
      <c r="F2381" s="375"/>
      <c r="G2381" s="375"/>
      <c r="H2381" s="375"/>
      <c r="I2381" s="375"/>
      <c r="J2381" s="375"/>
    </row>
    <row r="2382" spans="1:10" x14ac:dyDescent="0.4">
      <c r="A2382" s="375"/>
      <c r="B2382" s="375"/>
      <c r="C2382" s="375"/>
      <c r="D2382" s="375"/>
      <c r="E2382" s="375"/>
      <c r="F2382" s="375"/>
      <c r="G2382" s="375"/>
      <c r="H2382" s="375"/>
      <c r="I2382" s="375"/>
      <c r="J2382" s="375"/>
    </row>
    <row r="2383" spans="1:10" x14ac:dyDescent="0.4">
      <c r="A2383" s="375"/>
      <c r="B2383" s="375"/>
      <c r="C2383" s="375"/>
      <c r="D2383" s="375"/>
      <c r="E2383" s="375"/>
      <c r="F2383" s="375"/>
      <c r="G2383" s="375"/>
      <c r="H2383" s="375"/>
      <c r="I2383" s="375"/>
      <c r="J2383" s="375"/>
    </row>
    <row r="2384" spans="1:10" x14ac:dyDescent="0.4">
      <c r="A2384" s="375"/>
      <c r="B2384" s="375"/>
      <c r="C2384" s="375"/>
      <c r="D2384" s="375"/>
      <c r="E2384" s="375"/>
      <c r="F2384" s="375"/>
      <c r="G2384" s="375"/>
      <c r="H2384" s="375"/>
      <c r="I2384" s="375"/>
      <c r="J2384" s="375"/>
    </row>
    <row r="2385" spans="1:10" x14ac:dyDescent="0.4">
      <c r="A2385" s="375"/>
      <c r="B2385" s="375"/>
      <c r="C2385" s="375"/>
      <c r="D2385" s="375"/>
      <c r="E2385" s="375"/>
      <c r="F2385" s="375"/>
      <c r="G2385" s="375"/>
      <c r="H2385" s="375"/>
      <c r="I2385" s="375"/>
      <c r="J2385" s="375"/>
    </row>
    <row r="2386" spans="1:10" x14ac:dyDescent="0.4">
      <c r="A2386" s="375"/>
      <c r="B2386" s="375"/>
      <c r="C2386" s="375"/>
      <c r="D2386" s="375"/>
      <c r="E2386" s="375"/>
      <c r="F2386" s="375"/>
      <c r="G2386" s="375"/>
      <c r="H2386" s="375"/>
      <c r="I2386" s="375"/>
      <c r="J2386" s="375"/>
    </row>
    <row r="2387" spans="1:10" x14ac:dyDescent="0.4">
      <c r="A2387" s="375"/>
      <c r="B2387" s="375"/>
      <c r="C2387" s="375"/>
      <c r="D2387" s="375"/>
      <c r="E2387" s="375"/>
      <c r="F2387" s="375"/>
      <c r="G2387" s="375"/>
      <c r="H2387" s="375"/>
      <c r="I2387" s="375"/>
      <c r="J2387" s="375"/>
    </row>
    <row r="2388" spans="1:10" x14ac:dyDescent="0.4">
      <c r="A2388" s="375"/>
      <c r="B2388" s="375"/>
      <c r="C2388" s="375"/>
      <c r="D2388" s="375"/>
      <c r="E2388" s="375"/>
      <c r="F2388" s="375"/>
      <c r="G2388" s="375"/>
      <c r="H2388" s="375"/>
      <c r="I2388" s="375"/>
      <c r="J2388" s="375"/>
    </row>
    <row r="2389" spans="1:10" x14ac:dyDescent="0.4">
      <c r="A2389" s="375"/>
      <c r="B2389" s="375"/>
      <c r="C2389" s="375"/>
      <c r="D2389" s="375"/>
      <c r="E2389" s="375"/>
      <c r="F2389" s="375"/>
      <c r="G2389" s="375"/>
      <c r="H2389" s="375"/>
      <c r="I2389" s="375"/>
      <c r="J2389" s="375"/>
    </row>
    <row r="2390" spans="1:10" x14ac:dyDescent="0.4">
      <c r="A2390" s="375"/>
      <c r="B2390" s="375"/>
      <c r="C2390" s="375"/>
      <c r="D2390" s="375"/>
      <c r="E2390" s="375"/>
      <c r="F2390" s="375"/>
      <c r="G2390" s="375"/>
      <c r="H2390" s="375"/>
      <c r="I2390" s="375"/>
      <c r="J2390" s="375"/>
    </row>
    <row r="2391" spans="1:10" x14ac:dyDescent="0.4">
      <c r="A2391" s="375"/>
      <c r="B2391" s="375"/>
      <c r="C2391" s="375"/>
      <c r="D2391" s="375"/>
      <c r="E2391" s="375"/>
      <c r="F2391" s="375"/>
      <c r="G2391" s="375"/>
      <c r="H2391" s="375"/>
      <c r="I2391" s="375"/>
      <c r="J2391" s="375"/>
    </row>
    <row r="2392" spans="1:10" x14ac:dyDescent="0.4">
      <c r="A2392" s="375"/>
      <c r="B2392" s="375"/>
      <c r="C2392" s="375"/>
      <c r="D2392" s="375"/>
      <c r="E2392" s="375"/>
      <c r="F2392" s="375"/>
      <c r="G2392" s="375"/>
      <c r="H2392" s="375"/>
      <c r="I2392" s="375"/>
      <c r="J2392" s="375"/>
    </row>
    <row r="2393" spans="1:10" x14ac:dyDescent="0.4">
      <c r="A2393" s="375"/>
      <c r="B2393" s="375"/>
      <c r="C2393" s="375"/>
      <c r="D2393" s="375"/>
      <c r="E2393" s="375"/>
      <c r="F2393" s="375"/>
      <c r="G2393" s="375"/>
      <c r="H2393" s="375"/>
      <c r="I2393" s="375"/>
      <c r="J2393" s="375"/>
    </row>
    <row r="2394" spans="1:10" x14ac:dyDescent="0.4">
      <c r="A2394" s="375"/>
      <c r="B2394" s="375"/>
      <c r="C2394" s="375"/>
      <c r="D2394" s="375"/>
      <c r="E2394" s="375"/>
      <c r="F2394" s="375"/>
      <c r="G2394" s="375"/>
      <c r="H2394" s="375"/>
      <c r="I2394" s="375"/>
      <c r="J2394" s="375"/>
    </row>
    <row r="2395" spans="1:10" x14ac:dyDescent="0.4">
      <c r="A2395" s="375"/>
      <c r="B2395" s="375"/>
      <c r="C2395" s="375"/>
      <c r="D2395" s="375"/>
      <c r="E2395" s="375"/>
      <c r="F2395" s="375"/>
      <c r="G2395" s="375"/>
      <c r="H2395" s="375"/>
      <c r="I2395" s="375"/>
      <c r="J2395" s="375"/>
    </row>
    <row r="2396" spans="1:10" x14ac:dyDescent="0.4">
      <c r="A2396" s="375"/>
      <c r="B2396" s="375"/>
      <c r="C2396" s="375"/>
      <c r="D2396" s="375"/>
      <c r="E2396" s="375"/>
      <c r="F2396" s="375"/>
      <c r="G2396" s="375"/>
      <c r="H2396" s="375"/>
      <c r="I2396" s="375"/>
      <c r="J2396" s="375"/>
    </row>
    <row r="2397" spans="1:10" x14ac:dyDescent="0.4">
      <c r="A2397" s="375"/>
      <c r="B2397" s="375"/>
      <c r="C2397" s="375"/>
      <c r="D2397" s="375"/>
      <c r="E2397" s="375"/>
      <c r="F2397" s="375"/>
      <c r="G2397" s="375"/>
      <c r="H2397" s="375"/>
      <c r="I2397" s="375"/>
      <c r="J2397" s="375"/>
    </row>
    <row r="2398" spans="1:10" x14ac:dyDescent="0.4">
      <c r="A2398" s="375"/>
      <c r="B2398" s="375"/>
      <c r="C2398" s="375"/>
      <c r="D2398" s="375"/>
      <c r="E2398" s="375"/>
      <c r="F2398" s="375"/>
      <c r="G2398" s="375"/>
      <c r="H2398" s="375"/>
      <c r="I2398" s="375"/>
      <c r="J2398" s="375"/>
    </row>
    <row r="2399" spans="1:10" x14ac:dyDescent="0.4">
      <c r="A2399" s="375"/>
      <c r="B2399" s="375"/>
      <c r="C2399" s="375"/>
      <c r="D2399" s="375"/>
      <c r="E2399" s="375"/>
      <c r="F2399" s="375"/>
      <c r="G2399" s="375"/>
      <c r="H2399" s="375"/>
      <c r="I2399" s="375"/>
      <c r="J2399" s="375"/>
    </row>
    <row r="2400" spans="1:10" x14ac:dyDescent="0.4">
      <c r="A2400" s="375"/>
      <c r="B2400" s="375"/>
      <c r="C2400" s="375"/>
      <c r="D2400" s="375"/>
      <c r="E2400" s="375"/>
      <c r="F2400" s="375"/>
      <c r="G2400" s="375"/>
      <c r="H2400" s="375"/>
      <c r="I2400" s="375"/>
      <c r="J2400" s="375"/>
    </row>
    <row r="2401" spans="1:10" x14ac:dyDescent="0.4">
      <c r="A2401" s="375"/>
      <c r="B2401" s="375"/>
      <c r="C2401" s="375"/>
      <c r="D2401" s="375"/>
      <c r="E2401" s="375"/>
      <c r="F2401" s="375"/>
      <c r="G2401" s="375"/>
      <c r="H2401" s="375"/>
      <c r="I2401" s="375"/>
      <c r="J2401" s="375"/>
    </row>
    <row r="2402" spans="1:10" x14ac:dyDescent="0.4">
      <c r="A2402" s="375"/>
      <c r="B2402" s="375"/>
      <c r="C2402" s="375"/>
      <c r="D2402" s="375"/>
      <c r="E2402" s="375"/>
      <c r="F2402" s="375"/>
      <c r="G2402" s="375"/>
      <c r="H2402" s="375"/>
      <c r="I2402" s="375"/>
      <c r="J2402" s="375"/>
    </row>
    <row r="2403" spans="1:10" x14ac:dyDescent="0.4">
      <c r="A2403" s="375"/>
      <c r="B2403" s="375"/>
      <c r="C2403" s="375"/>
      <c r="D2403" s="375"/>
      <c r="E2403" s="375"/>
      <c r="F2403" s="375"/>
      <c r="G2403" s="375"/>
      <c r="H2403" s="375"/>
      <c r="I2403" s="375"/>
      <c r="J2403" s="375"/>
    </row>
    <row r="2404" spans="1:10" x14ac:dyDescent="0.4">
      <c r="A2404" s="375"/>
      <c r="B2404" s="375"/>
      <c r="C2404" s="375"/>
      <c r="D2404" s="375"/>
      <c r="E2404" s="375"/>
      <c r="F2404" s="375"/>
      <c r="G2404" s="375"/>
      <c r="H2404" s="375"/>
      <c r="I2404" s="375"/>
      <c r="J2404" s="375"/>
    </row>
    <row r="2405" spans="1:10" x14ac:dyDescent="0.4">
      <c r="A2405" s="375"/>
      <c r="B2405" s="375"/>
      <c r="C2405" s="375"/>
      <c r="D2405" s="375"/>
      <c r="E2405" s="375"/>
      <c r="F2405" s="375"/>
      <c r="G2405" s="375"/>
      <c r="H2405" s="375"/>
      <c r="I2405" s="375"/>
      <c r="J2405" s="375"/>
    </row>
    <row r="2406" spans="1:10" x14ac:dyDescent="0.4">
      <c r="A2406" s="375"/>
      <c r="B2406" s="375"/>
      <c r="C2406" s="375"/>
      <c r="D2406" s="375"/>
      <c r="E2406" s="375"/>
      <c r="F2406" s="375"/>
      <c r="G2406" s="375"/>
      <c r="H2406" s="375"/>
      <c r="I2406" s="375"/>
      <c r="J2406" s="375"/>
    </row>
    <row r="2407" spans="1:10" x14ac:dyDescent="0.4">
      <c r="A2407" s="375"/>
      <c r="B2407" s="375"/>
      <c r="C2407" s="375"/>
      <c r="D2407" s="375"/>
      <c r="E2407" s="375"/>
      <c r="F2407" s="375"/>
      <c r="G2407" s="375"/>
      <c r="H2407" s="375"/>
      <c r="I2407" s="375"/>
      <c r="J2407" s="375"/>
    </row>
    <row r="2408" spans="1:10" x14ac:dyDescent="0.4">
      <c r="A2408" s="375"/>
      <c r="B2408" s="375"/>
      <c r="C2408" s="375"/>
      <c r="D2408" s="375"/>
      <c r="E2408" s="375"/>
      <c r="F2408" s="375"/>
      <c r="G2408" s="375"/>
      <c r="H2408" s="375"/>
      <c r="I2408" s="375"/>
      <c r="J2408" s="375"/>
    </row>
    <row r="2409" spans="1:10" x14ac:dyDescent="0.4">
      <c r="A2409" s="375"/>
      <c r="B2409" s="375"/>
      <c r="C2409" s="375"/>
      <c r="D2409" s="375"/>
      <c r="E2409" s="375"/>
      <c r="F2409" s="375"/>
      <c r="G2409" s="375"/>
      <c r="H2409" s="375"/>
      <c r="I2409" s="375"/>
      <c r="J2409" s="375"/>
    </row>
    <row r="2410" spans="1:10" x14ac:dyDescent="0.4">
      <c r="A2410" s="375"/>
      <c r="B2410" s="375"/>
      <c r="C2410" s="375"/>
      <c r="D2410" s="375"/>
      <c r="E2410" s="375"/>
      <c r="F2410" s="375"/>
      <c r="G2410" s="375"/>
      <c r="H2410" s="375"/>
      <c r="I2410" s="375"/>
      <c r="J2410" s="375"/>
    </row>
    <row r="2411" spans="1:10" x14ac:dyDescent="0.4">
      <c r="A2411" s="375"/>
      <c r="B2411" s="375"/>
      <c r="C2411" s="375"/>
      <c r="D2411" s="375"/>
      <c r="E2411" s="375"/>
      <c r="F2411" s="375"/>
      <c r="G2411" s="375"/>
      <c r="H2411" s="375"/>
      <c r="I2411" s="375"/>
      <c r="J2411" s="375"/>
    </row>
    <row r="2412" spans="1:10" x14ac:dyDescent="0.4">
      <c r="A2412" s="375"/>
      <c r="B2412" s="375"/>
      <c r="C2412" s="375"/>
      <c r="D2412" s="375"/>
      <c r="E2412" s="375"/>
      <c r="F2412" s="375"/>
      <c r="G2412" s="375"/>
      <c r="H2412" s="375"/>
      <c r="I2412" s="375"/>
      <c r="J2412" s="375"/>
    </row>
    <row r="2413" spans="1:10" x14ac:dyDescent="0.4">
      <c r="A2413" s="375"/>
      <c r="B2413" s="375"/>
      <c r="C2413" s="375"/>
      <c r="D2413" s="375"/>
      <c r="E2413" s="375"/>
      <c r="F2413" s="375"/>
      <c r="G2413" s="375"/>
      <c r="H2413" s="375"/>
      <c r="I2413" s="375"/>
      <c r="J2413" s="375"/>
    </row>
    <row r="2414" spans="1:10" x14ac:dyDescent="0.4">
      <c r="A2414" s="375"/>
      <c r="B2414" s="375"/>
      <c r="C2414" s="375"/>
      <c r="D2414" s="375"/>
      <c r="E2414" s="375"/>
      <c r="F2414" s="375"/>
      <c r="G2414" s="375"/>
      <c r="H2414" s="375"/>
      <c r="I2414" s="375"/>
      <c r="J2414" s="375"/>
    </row>
    <row r="2415" spans="1:10" x14ac:dyDescent="0.4">
      <c r="A2415" s="375"/>
      <c r="B2415" s="375"/>
      <c r="C2415" s="375"/>
      <c r="D2415" s="375"/>
      <c r="E2415" s="375"/>
      <c r="F2415" s="375"/>
      <c r="G2415" s="375"/>
      <c r="H2415" s="375"/>
      <c r="I2415" s="375"/>
      <c r="J2415" s="375"/>
    </row>
    <row r="2416" spans="1:10" x14ac:dyDescent="0.4">
      <c r="A2416" s="375"/>
      <c r="B2416" s="375"/>
      <c r="C2416" s="375"/>
      <c r="D2416" s="375"/>
      <c r="E2416" s="375"/>
      <c r="F2416" s="375"/>
      <c r="G2416" s="375"/>
      <c r="H2416" s="375"/>
      <c r="I2416" s="375"/>
      <c r="J2416" s="375"/>
    </row>
    <row r="2417" spans="1:10" x14ac:dyDescent="0.4">
      <c r="A2417" s="375"/>
      <c r="B2417" s="375"/>
      <c r="C2417" s="375"/>
      <c r="D2417" s="375"/>
      <c r="E2417" s="375"/>
      <c r="F2417" s="375"/>
      <c r="G2417" s="375"/>
      <c r="H2417" s="375"/>
      <c r="I2417" s="375"/>
      <c r="J2417" s="375"/>
    </row>
    <row r="2418" spans="1:10" x14ac:dyDescent="0.4">
      <c r="A2418" s="375"/>
      <c r="B2418" s="375"/>
      <c r="C2418" s="375"/>
      <c r="D2418" s="375"/>
      <c r="E2418" s="375"/>
      <c r="F2418" s="375"/>
      <c r="G2418" s="375"/>
      <c r="H2418" s="375"/>
      <c r="I2418" s="375"/>
      <c r="J2418" s="375"/>
    </row>
    <row r="2419" spans="1:10" x14ac:dyDescent="0.4">
      <c r="A2419" s="375"/>
      <c r="B2419" s="375"/>
      <c r="C2419" s="375"/>
      <c r="D2419" s="375"/>
      <c r="E2419" s="375"/>
      <c r="F2419" s="375"/>
      <c r="G2419" s="375"/>
      <c r="H2419" s="375"/>
      <c r="I2419" s="375"/>
      <c r="J2419" s="375"/>
    </row>
    <row r="2420" spans="1:10" x14ac:dyDescent="0.4">
      <c r="A2420" s="375"/>
      <c r="B2420" s="375"/>
      <c r="C2420" s="375"/>
      <c r="D2420" s="375"/>
      <c r="E2420" s="375"/>
      <c r="F2420" s="375"/>
      <c r="G2420" s="375"/>
      <c r="H2420" s="375"/>
      <c r="I2420" s="375"/>
      <c r="J2420" s="375"/>
    </row>
    <row r="2421" spans="1:10" x14ac:dyDescent="0.4">
      <c r="A2421" s="375"/>
      <c r="B2421" s="375"/>
      <c r="C2421" s="375"/>
      <c r="D2421" s="375"/>
      <c r="E2421" s="375"/>
      <c r="F2421" s="375"/>
      <c r="G2421" s="375"/>
      <c r="H2421" s="375"/>
      <c r="I2421" s="375"/>
      <c r="J2421" s="375"/>
    </row>
    <row r="2422" spans="1:10" x14ac:dyDescent="0.4">
      <c r="A2422" s="375"/>
      <c r="B2422" s="375"/>
      <c r="C2422" s="375"/>
      <c r="D2422" s="375"/>
      <c r="E2422" s="375"/>
      <c r="F2422" s="375"/>
      <c r="G2422" s="375"/>
      <c r="H2422" s="375"/>
      <c r="I2422" s="375"/>
      <c r="J2422" s="375"/>
    </row>
    <row r="2423" spans="1:10" x14ac:dyDescent="0.4">
      <c r="A2423" s="375"/>
      <c r="B2423" s="375"/>
      <c r="C2423" s="375"/>
      <c r="D2423" s="375"/>
      <c r="E2423" s="375"/>
      <c r="F2423" s="375"/>
      <c r="G2423" s="375"/>
      <c r="H2423" s="375"/>
      <c r="I2423" s="375"/>
      <c r="J2423" s="375"/>
    </row>
    <row r="2424" spans="1:10" x14ac:dyDescent="0.4">
      <c r="A2424" s="375"/>
      <c r="B2424" s="375"/>
      <c r="C2424" s="375"/>
      <c r="D2424" s="375"/>
      <c r="E2424" s="375"/>
      <c r="F2424" s="375"/>
      <c r="G2424" s="375"/>
      <c r="H2424" s="375"/>
      <c r="I2424" s="375"/>
      <c r="J2424" s="375"/>
    </row>
    <row r="2425" spans="1:10" x14ac:dyDescent="0.4">
      <c r="A2425" s="375"/>
      <c r="B2425" s="375"/>
      <c r="C2425" s="375"/>
      <c r="D2425" s="375"/>
      <c r="E2425" s="375"/>
      <c r="F2425" s="375"/>
      <c r="G2425" s="375"/>
      <c r="H2425" s="375"/>
      <c r="I2425" s="375"/>
      <c r="J2425" s="375"/>
    </row>
    <row r="2426" spans="1:10" x14ac:dyDescent="0.4">
      <c r="A2426" s="375"/>
      <c r="B2426" s="375"/>
      <c r="C2426" s="375"/>
      <c r="D2426" s="375"/>
      <c r="E2426" s="375"/>
      <c r="F2426" s="375"/>
      <c r="G2426" s="375"/>
      <c r="H2426" s="375"/>
      <c r="I2426" s="375"/>
      <c r="J2426" s="375"/>
    </row>
    <row r="2427" spans="1:10" x14ac:dyDescent="0.4">
      <c r="A2427" s="375"/>
      <c r="B2427" s="375"/>
      <c r="C2427" s="375"/>
      <c r="D2427" s="375"/>
      <c r="E2427" s="375"/>
      <c r="F2427" s="375"/>
      <c r="G2427" s="375"/>
      <c r="H2427" s="375"/>
      <c r="I2427" s="375"/>
      <c r="J2427" s="375"/>
    </row>
    <row r="2428" spans="1:10" x14ac:dyDescent="0.4">
      <c r="A2428" s="375"/>
      <c r="B2428" s="375"/>
      <c r="C2428" s="375"/>
      <c r="D2428" s="375"/>
      <c r="E2428" s="375"/>
      <c r="F2428" s="375"/>
      <c r="G2428" s="375"/>
      <c r="H2428" s="375"/>
      <c r="I2428" s="375"/>
      <c r="J2428" s="375"/>
    </row>
    <row r="2429" spans="1:10" x14ac:dyDescent="0.4">
      <c r="A2429" s="375"/>
      <c r="B2429" s="375"/>
      <c r="C2429" s="375"/>
      <c r="D2429" s="375"/>
      <c r="E2429" s="375"/>
      <c r="F2429" s="375"/>
      <c r="G2429" s="375"/>
      <c r="H2429" s="375"/>
      <c r="I2429" s="375"/>
      <c r="J2429" s="375"/>
    </row>
    <row r="2430" spans="1:10" x14ac:dyDescent="0.4">
      <c r="A2430" s="375"/>
      <c r="B2430" s="375"/>
      <c r="C2430" s="375"/>
      <c r="D2430" s="375"/>
      <c r="E2430" s="375"/>
      <c r="F2430" s="375"/>
      <c r="G2430" s="375"/>
      <c r="H2430" s="375"/>
      <c r="I2430" s="375"/>
      <c r="J2430" s="375"/>
    </row>
    <row r="2431" spans="1:10" x14ac:dyDescent="0.4">
      <c r="A2431" s="375"/>
      <c r="B2431" s="375"/>
      <c r="C2431" s="375"/>
      <c r="D2431" s="375"/>
      <c r="E2431" s="375"/>
      <c r="F2431" s="375"/>
      <c r="G2431" s="375"/>
      <c r="H2431" s="375"/>
      <c r="I2431" s="375"/>
      <c r="J2431" s="375"/>
    </row>
    <row r="2432" spans="1:10" x14ac:dyDescent="0.4">
      <c r="A2432" s="375"/>
      <c r="B2432" s="375"/>
      <c r="C2432" s="375"/>
      <c r="D2432" s="375"/>
      <c r="E2432" s="375"/>
      <c r="F2432" s="375"/>
      <c r="G2432" s="375"/>
      <c r="H2432" s="375"/>
      <c r="I2432" s="375"/>
      <c r="J2432" s="375"/>
    </row>
    <row r="2433" spans="1:10" x14ac:dyDescent="0.4">
      <c r="A2433" s="375"/>
      <c r="B2433" s="375"/>
      <c r="C2433" s="375"/>
      <c r="D2433" s="375"/>
      <c r="E2433" s="375"/>
      <c r="F2433" s="375"/>
      <c r="G2433" s="375"/>
      <c r="H2433" s="375"/>
      <c r="I2433" s="375"/>
      <c r="J2433" s="375"/>
    </row>
    <row r="2434" spans="1:10" x14ac:dyDescent="0.4">
      <c r="A2434" s="375"/>
      <c r="B2434" s="375"/>
      <c r="C2434" s="375"/>
      <c r="D2434" s="375"/>
      <c r="E2434" s="375"/>
      <c r="F2434" s="375"/>
      <c r="G2434" s="375"/>
      <c r="H2434" s="375"/>
      <c r="I2434" s="375"/>
      <c r="J2434" s="375"/>
    </row>
    <row r="2435" spans="1:10" x14ac:dyDescent="0.4">
      <c r="A2435" s="375"/>
      <c r="B2435" s="375"/>
      <c r="C2435" s="375"/>
      <c r="D2435" s="375"/>
      <c r="E2435" s="375"/>
      <c r="F2435" s="375"/>
      <c r="G2435" s="375"/>
      <c r="H2435" s="375"/>
      <c r="I2435" s="375"/>
      <c r="J2435" s="375"/>
    </row>
    <row r="2436" spans="1:10" x14ac:dyDescent="0.4">
      <c r="A2436" s="375"/>
      <c r="B2436" s="375"/>
      <c r="C2436" s="375"/>
      <c r="D2436" s="375"/>
      <c r="E2436" s="375"/>
      <c r="F2436" s="375"/>
      <c r="G2436" s="375"/>
      <c r="H2436" s="375"/>
      <c r="I2436" s="375"/>
      <c r="J2436" s="375"/>
    </row>
    <row r="2437" spans="1:10" x14ac:dyDescent="0.4">
      <c r="A2437" s="375"/>
      <c r="B2437" s="375"/>
      <c r="C2437" s="375"/>
      <c r="D2437" s="375"/>
      <c r="E2437" s="375"/>
      <c r="F2437" s="375"/>
      <c r="G2437" s="375"/>
      <c r="H2437" s="375"/>
      <c r="I2437" s="375"/>
      <c r="J2437" s="375"/>
    </row>
    <row r="2438" spans="1:10" x14ac:dyDescent="0.4">
      <c r="A2438" s="375"/>
      <c r="B2438" s="375"/>
      <c r="C2438" s="375"/>
      <c r="D2438" s="375"/>
      <c r="E2438" s="375"/>
      <c r="F2438" s="375"/>
      <c r="G2438" s="375"/>
      <c r="H2438" s="375"/>
      <c r="I2438" s="375"/>
      <c r="J2438" s="375"/>
    </row>
    <row r="2439" spans="1:10" x14ac:dyDescent="0.4">
      <c r="A2439" s="375"/>
      <c r="B2439" s="375"/>
      <c r="C2439" s="375"/>
      <c r="D2439" s="375"/>
      <c r="E2439" s="375"/>
      <c r="F2439" s="375"/>
      <c r="G2439" s="375"/>
      <c r="H2439" s="375"/>
      <c r="I2439" s="375"/>
      <c r="J2439" s="375"/>
    </row>
    <row r="2440" spans="1:10" x14ac:dyDescent="0.4">
      <c r="A2440" s="375"/>
      <c r="B2440" s="375"/>
      <c r="C2440" s="375"/>
      <c r="D2440" s="375"/>
      <c r="E2440" s="375"/>
      <c r="F2440" s="375"/>
      <c r="G2440" s="375"/>
      <c r="H2440" s="375"/>
      <c r="I2440" s="375"/>
      <c r="J2440" s="375"/>
    </row>
    <row r="2441" spans="1:10" x14ac:dyDescent="0.4">
      <c r="A2441" s="375"/>
      <c r="B2441" s="375"/>
      <c r="C2441" s="375"/>
      <c r="D2441" s="375"/>
      <c r="E2441" s="375"/>
      <c r="F2441" s="375"/>
      <c r="G2441" s="375"/>
      <c r="H2441" s="375"/>
      <c r="I2441" s="375"/>
      <c r="J2441" s="375"/>
    </row>
    <row r="2442" spans="1:10" x14ac:dyDescent="0.4">
      <c r="A2442" s="375"/>
      <c r="B2442" s="375"/>
      <c r="C2442" s="375"/>
      <c r="D2442" s="375"/>
      <c r="E2442" s="375"/>
      <c r="F2442" s="375"/>
      <c r="G2442" s="375"/>
      <c r="H2442" s="375"/>
      <c r="I2442" s="375"/>
      <c r="J2442" s="375"/>
    </row>
    <row r="2443" spans="1:10" x14ac:dyDescent="0.4">
      <c r="A2443" s="375"/>
      <c r="B2443" s="375"/>
      <c r="C2443" s="375"/>
      <c r="D2443" s="375"/>
      <c r="E2443" s="375"/>
      <c r="F2443" s="375"/>
      <c r="G2443" s="375"/>
      <c r="H2443" s="375"/>
      <c r="I2443" s="375"/>
      <c r="J2443" s="375"/>
    </row>
    <row r="2444" spans="1:10" x14ac:dyDescent="0.4">
      <c r="A2444" s="375"/>
      <c r="B2444" s="375"/>
      <c r="C2444" s="375"/>
      <c r="D2444" s="375"/>
      <c r="E2444" s="375"/>
      <c r="F2444" s="375"/>
      <c r="G2444" s="375"/>
      <c r="H2444" s="375"/>
      <c r="I2444" s="375"/>
      <c r="J2444" s="375"/>
    </row>
    <row r="2445" spans="1:10" x14ac:dyDescent="0.4">
      <c r="A2445" s="375"/>
      <c r="B2445" s="375"/>
      <c r="C2445" s="375"/>
      <c r="D2445" s="375"/>
      <c r="E2445" s="375"/>
      <c r="F2445" s="375"/>
      <c r="G2445" s="375"/>
      <c r="H2445" s="375"/>
      <c r="I2445" s="375"/>
      <c r="J2445" s="375"/>
    </row>
    <row r="2446" spans="1:10" x14ac:dyDescent="0.4">
      <c r="A2446" s="375"/>
      <c r="B2446" s="375"/>
      <c r="C2446" s="375"/>
      <c r="D2446" s="375"/>
      <c r="E2446" s="375"/>
      <c r="F2446" s="375"/>
      <c r="G2446" s="375"/>
      <c r="H2446" s="375"/>
      <c r="I2446" s="375"/>
      <c r="J2446" s="375"/>
    </row>
    <row r="2447" spans="1:10" x14ac:dyDescent="0.4">
      <c r="A2447" s="375"/>
      <c r="B2447" s="375"/>
      <c r="C2447" s="375"/>
      <c r="D2447" s="375"/>
      <c r="E2447" s="375"/>
      <c r="F2447" s="375"/>
      <c r="G2447" s="375"/>
      <c r="H2447" s="375"/>
      <c r="I2447" s="375"/>
      <c r="J2447" s="375"/>
    </row>
    <row r="2448" spans="1:10" x14ac:dyDescent="0.4">
      <c r="A2448" s="375"/>
      <c r="B2448" s="375"/>
      <c r="C2448" s="375"/>
      <c r="D2448" s="375"/>
      <c r="E2448" s="375"/>
      <c r="F2448" s="375"/>
      <c r="G2448" s="375"/>
      <c r="H2448" s="375"/>
      <c r="I2448" s="375"/>
      <c r="J2448" s="375"/>
    </row>
    <row r="2449" spans="1:10" x14ac:dyDescent="0.4">
      <c r="A2449" s="375"/>
      <c r="B2449" s="375"/>
      <c r="C2449" s="375"/>
      <c r="D2449" s="375"/>
      <c r="E2449" s="375"/>
      <c r="F2449" s="375"/>
      <c r="G2449" s="375"/>
      <c r="H2449" s="375"/>
      <c r="I2449" s="375"/>
      <c r="J2449" s="375"/>
    </row>
    <row r="2450" spans="1:10" x14ac:dyDescent="0.4">
      <c r="A2450" s="375"/>
      <c r="B2450" s="375"/>
      <c r="C2450" s="375"/>
      <c r="D2450" s="375"/>
      <c r="E2450" s="375"/>
      <c r="F2450" s="375"/>
      <c r="G2450" s="375"/>
      <c r="H2450" s="375"/>
      <c r="I2450" s="375"/>
      <c r="J2450" s="375"/>
    </row>
    <row r="2451" spans="1:10" x14ac:dyDescent="0.4">
      <c r="A2451" s="375"/>
      <c r="B2451" s="375"/>
      <c r="C2451" s="375"/>
      <c r="D2451" s="375"/>
      <c r="E2451" s="375"/>
      <c r="F2451" s="375"/>
      <c r="G2451" s="375"/>
      <c r="H2451" s="375"/>
      <c r="I2451" s="375"/>
      <c r="J2451" s="375"/>
    </row>
    <row r="2452" spans="1:10" x14ac:dyDescent="0.4">
      <c r="A2452" s="375"/>
      <c r="B2452" s="375"/>
      <c r="C2452" s="375"/>
      <c r="D2452" s="375"/>
      <c r="E2452" s="375"/>
      <c r="F2452" s="375"/>
      <c r="G2452" s="375"/>
      <c r="H2452" s="375"/>
      <c r="I2452" s="375"/>
      <c r="J2452" s="375"/>
    </row>
    <row r="2453" spans="1:10" x14ac:dyDescent="0.4">
      <c r="A2453" s="375"/>
      <c r="B2453" s="375"/>
      <c r="C2453" s="375"/>
      <c r="D2453" s="375"/>
      <c r="E2453" s="375"/>
      <c r="F2453" s="375"/>
      <c r="G2453" s="375"/>
      <c r="H2453" s="375"/>
      <c r="I2453" s="375"/>
      <c r="J2453" s="375"/>
    </row>
    <row r="2454" spans="1:10" x14ac:dyDescent="0.4">
      <c r="A2454" s="375"/>
      <c r="B2454" s="375"/>
      <c r="C2454" s="375"/>
      <c r="D2454" s="375"/>
      <c r="E2454" s="375"/>
      <c r="F2454" s="375"/>
      <c r="G2454" s="375"/>
      <c r="H2454" s="375"/>
      <c r="I2454" s="375"/>
      <c r="J2454" s="375"/>
    </row>
    <row r="2455" spans="1:10" x14ac:dyDescent="0.4">
      <c r="A2455" s="375"/>
      <c r="B2455" s="375"/>
      <c r="C2455" s="375"/>
      <c r="D2455" s="375"/>
      <c r="E2455" s="375"/>
      <c r="F2455" s="375"/>
      <c r="G2455" s="375"/>
      <c r="H2455" s="375"/>
      <c r="I2455" s="375"/>
      <c r="J2455" s="375"/>
    </row>
    <row r="2456" spans="1:10" x14ac:dyDescent="0.4">
      <c r="A2456" s="375"/>
      <c r="B2456" s="375"/>
      <c r="C2456" s="375"/>
      <c r="D2456" s="375"/>
      <c r="E2456" s="375"/>
      <c r="F2456" s="375"/>
      <c r="G2456" s="375"/>
      <c r="H2456" s="375"/>
      <c r="I2456" s="375"/>
      <c r="J2456" s="375"/>
    </row>
    <row r="2457" spans="1:10" x14ac:dyDescent="0.4">
      <c r="A2457" s="375"/>
      <c r="B2457" s="375"/>
      <c r="C2457" s="375"/>
      <c r="D2457" s="375"/>
      <c r="E2457" s="375"/>
      <c r="F2457" s="375"/>
      <c r="G2457" s="375"/>
      <c r="H2457" s="375"/>
      <c r="I2457" s="375"/>
      <c r="J2457" s="375"/>
    </row>
    <row r="2458" spans="1:10" x14ac:dyDescent="0.4">
      <c r="A2458" s="375"/>
      <c r="B2458" s="375"/>
      <c r="C2458" s="375"/>
      <c r="D2458" s="375"/>
      <c r="E2458" s="375"/>
      <c r="F2458" s="375"/>
      <c r="G2458" s="375"/>
      <c r="H2458" s="375"/>
      <c r="I2458" s="375"/>
      <c r="J2458" s="375"/>
    </row>
    <row r="2459" spans="1:10" x14ac:dyDescent="0.4">
      <c r="A2459" s="375"/>
      <c r="B2459" s="375"/>
      <c r="C2459" s="375"/>
      <c r="D2459" s="375"/>
      <c r="E2459" s="375"/>
      <c r="F2459" s="375"/>
      <c r="G2459" s="375"/>
      <c r="H2459" s="375"/>
      <c r="I2459" s="375"/>
      <c r="J2459" s="375"/>
    </row>
    <row r="2460" spans="1:10" x14ac:dyDescent="0.4">
      <c r="A2460" s="375"/>
      <c r="B2460" s="375"/>
      <c r="C2460" s="375"/>
      <c r="D2460" s="375"/>
      <c r="E2460" s="375"/>
      <c r="F2460" s="375"/>
      <c r="G2460" s="375"/>
      <c r="H2460" s="375"/>
      <c r="I2460" s="375"/>
      <c r="J2460" s="375"/>
    </row>
    <row r="2461" spans="1:10" x14ac:dyDescent="0.4">
      <c r="A2461" s="375"/>
      <c r="B2461" s="375"/>
      <c r="C2461" s="375"/>
      <c r="D2461" s="375"/>
      <c r="E2461" s="375"/>
      <c r="F2461" s="375"/>
      <c r="G2461" s="375"/>
      <c r="H2461" s="375"/>
      <c r="I2461" s="375"/>
      <c r="J2461" s="375"/>
    </row>
    <row r="2462" spans="1:10" x14ac:dyDescent="0.4">
      <c r="A2462" s="375"/>
      <c r="B2462" s="375"/>
      <c r="C2462" s="375"/>
      <c r="D2462" s="375"/>
      <c r="E2462" s="375"/>
      <c r="F2462" s="375"/>
      <c r="G2462" s="375"/>
      <c r="H2462" s="375"/>
      <c r="I2462" s="375"/>
      <c r="J2462" s="375"/>
    </row>
    <row r="2463" spans="1:10" x14ac:dyDescent="0.4">
      <c r="A2463" s="375"/>
      <c r="B2463" s="375"/>
      <c r="C2463" s="375"/>
      <c r="D2463" s="375"/>
      <c r="E2463" s="375"/>
      <c r="F2463" s="375"/>
      <c r="G2463" s="375"/>
      <c r="H2463" s="375"/>
      <c r="I2463" s="375"/>
      <c r="J2463" s="375"/>
    </row>
    <row r="2464" spans="1:10" x14ac:dyDescent="0.4">
      <c r="A2464" s="375"/>
      <c r="B2464" s="375"/>
      <c r="C2464" s="375"/>
      <c r="D2464" s="375"/>
      <c r="E2464" s="375"/>
      <c r="F2464" s="375"/>
      <c r="G2464" s="375"/>
      <c r="H2464" s="375"/>
      <c r="I2464" s="375"/>
      <c r="J2464" s="375"/>
    </row>
    <row r="2465" spans="1:10" x14ac:dyDescent="0.4">
      <c r="A2465" s="375"/>
      <c r="B2465" s="375"/>
      <c r="C2465" s="375"/>
      <c r="D2465" s="375"/>
      <c r="E2465" s="375"/>
      <c r="F2465" s="375"/>
      <c r="G2465" s="375"/>
      <c r="H2465" s="375"/>
      <c r="I2465" s="375"/>
      <c r="J2465" s="375"/>
    </row>
    <row r="2466" spans="1:10" x14ac:dyDescent="0.4">
      <c r="A2466" s="375"/>
      <c r="B2466" s="375"/>
      <c r="C2466" s="375"/>
      <c r="D2466" s="375"/>
      <c r="E2466" s="375"/>
      <c r="F2466" s="375"/>
      <c r="G2466" s="375"/>
      <c r="H2466" s="375"/>
      <c r="I2466" s="375"/>
      <c r="J2466" s="375"/>
    </row>
    <row r="2467" spans="1:10" x14ac:dyDescent="0.4">
      <c r="A2467" s="375"/>
      <c r="B2467" s="375"/>
      <c r="C2467" s="375"/>
      <c r="D2467" s="375"/>
      <c r="E2467" s="375"/>
      <c r="F2467" s="375"/>
      <c r="G2467" s="375"/>
      <c r="H2467" s="375"/>
      <c r="I2467" s="375"/>
      <c r="J2467" s="375"/>
    </row>
    <row r="2468" spans="1:10" x14ac:dyDescent="0.4">
      <c r="A2468" s="375"/>
      <c r="B2468" s="375"/>
      <c r="C2468" s="375"/>
      <c r="D2468" s="375"/>
      <c r="E2468" s="375"/>
      <c r="F2468" s="375"/>
      <c r="G2468" s="375"/>
      <c r="H2468" s="375"/>
      <c r="I2468" s="375"/>
      <c r="J2468" s="375"/>
    </row>
    <row r="2469" spans="1:10" x14ac:dyDescent="0.4">
      <c r="A2469" s="375"/>
      <c r="B2469" s="375"/>
      <c r="C2469" s="375"/>
      <c r="D2469" s="375"/>
      <c r="E2469" s="375"/>
      <c r="F2469" s="375"/>
      <c r="G2469" s="375"/>
      <c r="H2469" s="375"/>
      <c r="I2469" s="375"/>
      <c r="J2469" s="375"/>
    </row>
    <row r="2470" spans="1:10" x14ac:dyDescent="0.4">
      <c r="A2470" s="375"/>
      <c r="B2470" s="375"/>
      <c r="C2470" s="375"/>
      <c r="D2470" s="375"/>
      <c r="E2470" s="375"/>
      <c r="F2470" s="375"/>
      <c r="G2470" s="375"/>
      <c r="H2470" s="375"/>
      <c r="I2470" s="375"/>
      <c r="J2470" s="375"/>
    </row>
    <row r="2471" spans="1:10" x14ac:dyDescent="0.4">
      <c r="A2471" s="375"/>
      <c r="B2471" s="375"/>
      <c r="C2471" s="375"/>
      <c r="D2471" s="375"/>
      <c r="E2471" s="375"/>
      <c r="F2471" s="375"/>
      <c r="G2471" s="375"/>
      <c r="H2471" s="375"/>
      <c r="I2471" s="375"/>
      <c r="J2471" s="375"/>
    </row>
    <row r="2472" spans="1:10" x14ac:dyDescent="0.4">
      <c r="A2472" s="375"/>
      <c r="B2472" s="375"/>
      <c r="C2472" s="375"/>
      <c r="D2472" s="375"/>
      <c r="E2472" s="375"/>
      <c r="F2472" s="375"/>
      <c r="G2472" s="375"/>
      <c r="H2472" s="375"/>
      <c r="I2472" s="375"/>
      <c r="J2472" s="375"/>
    </row>
    <row r="2473" spans="1:10" x14ac:dyDescent="0.4">
      <c r="A2473" s="375"/>
      <c r="B2473" s="375"/>
      <c r="C2473" s="375"/>
      <c r="D2473" s="375"/>
      <c r="E2473" s="375"/>
      <c r="F2473" s="375"/>
      <c r="G2473" s="375"/>
      <c r="H2473" s="375"/>
      <c r="I2473" s="375"/>
      <c r="J2473" s="375"/>
    </row>
    <row r="2474" spans="1:10" x14ac:dyDescent="0.4">
      <c r="A2474" s="375"/>
      <c r="B2474" s="375"/>
      <c r="C2474" s="375"/>
      <c r="D2474" s="375"/>
      <c r="E2474" s="375"/>
      <c r="F2474" s="375"/>
      <c r="G2474" s="375"/>
      <c r="H2474" s="375"/>
      <c r="I2474" s="375"/>
      <c r="J2474" s="375"/>
    </row>
    <row r="2475" spans="1:10" x14ac:dyDescent="0.4">
      <c r="A2475" s="375"/>
      <c r="B2475" s="375"/>
      <c r="C2475" s="375"/>
      <c r="D2475" s="375"/>
      <c r="E2475" s="375"/>
      <c r="F2475" s="375"/>
      <c r="G2475" s="375"/>
      <c r="H2475" s="375"/>
      <c r="I2475" s="375"/>
      <c r="J2475" s="375"/>
    </row>
    <row r="2476" spans="1:10" x14ac:dyDescent="0.4">
      <c r="A2476" s="375"/>
      <c r="B2476" s="375"/>
      <c r="C2476" s="375"/>
      <c r="D2476" s="375"/>
      <c r="E2476" s="375"/>
      <c r="F2476" s="375"/>
      <c r="G2476" s="375"/>
      <c r="H2476" s="375"/>
      <c r="I2476" s="375"/>
      <c r="J2476" s="375"/>
    </row>
    <row r="2477" spans="1:10" x14ac:dyDescent="0.4">
      <c r="A2477" s="375"/>
      <c r="B2477" s="375"/>
      <c r="C2477" s="375"/>
      <c r="D2477" s="375"/>
      <c r="E2477" s="375"/>
      <c r="F2477" s="375"/>
      <c r="G2477" s="375"/>
      <c r="H2477" s="375"/>
      <c r="I2477" s="375"/>
      <c r="J2477" s="375"/>
    </row>
    <row r="2478" spans="1:10" x14ac:dyDescent="0.4">
      <c r="A2478" s="375"/>
      <c r="B2478" s="375"/>
      <c r="C2478" s="375"/>
      <c r="D2478" s="375"/>
      <c r="E2478" s="375"/>
      <c r="F2478" s="375"/>
      <c r="G2478" s="375"/>
      <c r="H2478" s="375"/>
      <c r="I2478" s="375"/>
      <c r="J2478" s="375"/>
    </row>
    <row r="2479" spans="1:10" x14ac:dyDescent="0.4">
      <c r="A2479" s="375"/>
      <c r="B2479" s="375"/>
      <c r="C2479" s="375"/>
      <c r="D2479" s="375"/>
      <c r="E2479" s="375"/>
      <c r="F2479" s="375"/>
      <c r="G2479" s="375"/>
      <c r="H2479" s="375"/>
      <c r="I2479" s="375"/>
      <c r="J2479" s="375"/>
    </row>
    <row r="2480" spans="1:10" x14ac:dyDescent="0.4">
      <c r="A2480" s="375"/>
      <c r="B2480" s="375"/>
      <c r="C2480" s="375"/>
      <c r="D2480" s="375"/>
      <c r="E2480" s="375"/>
      <c r="F2480" s="375"/>
      <c r="G2480" s="375"/>
      <c r="H2480" s="375"/>
      <c r="I2480" s="375"/>
      <c r="J2480" s="375"/>
    </row>
    <row r="2481" spans="1:10" x14ac:dyDescent="0.4">
      <c r="A2481" s="410"/>
      <c r="B2481" s="381"/>
      <c r="C2481" s="381"/>
      <c r="D2481" s="381"/>
      <c r="E2481" s="381"/>
      <c r="F2481" s="381"/>
      <c r="G2481" s="381"/>
      <c r="H2481" s="381"/>
      <c r="I2481" s="381"/>
      <c r="J2481" s="381"/>
    </row>
    <row r="2482" spans="1:10" x14ac:dyDescent="0.4">
      <c r="A2482" s="428"/>
      <c r="B2482" s="375"/>
      <c r="C2482" s="375"/>
      <c r="D2482" s="375"/>
      <c r="E2482" s="375"/>
      <c r="F2482" s="375"/>
      <c r="G2482" s="375"/>
      <c r="H2482" s="375"/>
      <c r="I2482" s="375"/>
      <c r="J2482" s="375"/>
    </row>
    <row r="2483" spans="1:10" x14ac:dyDescent="0.4">
      <c r="A2483" s="428"/>
      <c r="B2483" s="375"/>
      <c r="C2483" s="375"/>
      <c r="D2483" s="375"/>
      <c r="E2483" s="375"/>
      <c r="F2483" s="375"/>
      <c r="G2483" s="375"/>
      <c r="H2483" s="375"/>
      <c r="I2483" s="375"/>
      <c r="J2483" s="375"/>
    </row>
    <row r="2484" spans="1:10" x14ac:dyDescent="0.4">
      <c r="A2484" s="428"/>
      <c r="B2484" s="375"/>
      <c r="C2484" s="375"/>
      <c r="D2484" s="375"/>
      <c r="E2484" s="375"/>
      <c r="F2484" s="375"/>
      <c r="G2484" s="375"/>
      <c r="H2484" s="375"/>
      <c r="I2484" s="375"/>
      <c r="J2484" s="375"/>
    </row>
    <row r="2485" spans="1:10" x14ac:dyDescent="0.4">
      <c r="A2485" s="428"/>
      <c r="B2485" s="375"/>
      <c r="C2485" s="375"/>
      <c r="D2485" s="375"/>
      <c r="E2485" s="375"/>
      <c r="F2485" s="375"/>
      <c r="G2485" s="375"/>
      <c r="H2485" s="375"/>
      <c r="I2485" s="375"/>
      <c r="J2485" s="375"/>
    </row>
    <row r="2486" spans="1:10" x14ac:dyDescent="0.4">
      <c r="A2486" s="428"/>
      <c r="B2486" s="375"/>
      <c r="C2486" s="375"/>
      <c r="D2486" s="375"/>
      <c r="E2486" s="375"/>
      <c r="F2486" s="375"/>
      <c r="G2486" s="375"/>
      <c r="H2486" s="375"/>
      <c r="I2486" s="375"/>
      <c r="J2486" s="375"/>
    </row>
    <row r="2487" spans="1:10" x14ac:dyDescent="0.4">
      <c r="A2487" s="428"/>
      <c r="B2487" s="375"/>
      <c r="C2487" s="375"/>
      <c r="D2487" s="375"/>
      <c r="E2487" s="375"/>
      <c r="F2487" s="375"/>
      <c r="G2487" s="375"/>
      <c r="H2487" s="375"/>
      <c r="I2487" s="375"/>
      <c r="J2487" s="375"/>
    </row>
    <row r="2488" spans="1:10" x14ac:dyDescent="0.4">
      <c r="A2488" s="428"/>
      <c r="B2488" s="375"/>
      <c r="C2488" s="375"/>
      <c r="D2488" s="375"/>
      <c r="E2488" s="375"/>
      <c r="F2488" s="375"/>
      <c r="G2488" s="375"/>
      <c r="H2488" s="375"/>
      <c r="I2488" s="375"/>
      <c r="J2488" s="375"/>
    </row>
    <row r="2489" spans="1:10" x14ac:dyDescent="0.4">
      <c r="A2489" s="428"/>
      <c r="B2489" s="375"/>
      <c r="C2489" s="375"/>
      <c r="D2489" s="375"/>
      <c r="E2489" s="375"/>
      <c r="F2489" s="375"/>
      <c r="G2489" s="375"/>
      <c r="H2489" s="375"/>
      <c r="I2489" s="375"/>
      <c r="J2489" s="375"/>
    </row>
    <row r="2490" spans="1:10" x14ac:dyDescent="0.4">
      <c r="A2490" s="428"/>
      <c r="B2490" s="375"/>
      <c r="C2490" s="375"/>
      <c r="D2490" s="375"/>
      <c r="E2490" s="375"/>
      <c r="F2490" s="375"/>
      <c r="G2490" s="375"/>
      <c r="H2490" s="375"/>
      <c r="I2490" s="375"/>
      <c r="J2490" s="375"/>
    </row>
    <row r="2491" spans="1:10" x14ac:dyDescent="0.4">
      <c r="A2491" s="428"/>
      <c r="B2491" s="375"/>
      <c r="C2491" s="375"/>
      <c r="D2491" s="375"/>
      <c r="E2491" s="375"/>
      <c r="F2491" s="375"/>
      <c r="G2491" s="375"/>
      <c r="H2491" s="375"/>
      <c r="I2491" s="375"/>
      <c r="J2491" s="375"/>
    </row>
    <row r="2492" spans="1:10" x14ac:dyDescent="0.4">
      <c r="A2492" s="428"/>
      <c r="B2492" s="375"/>
      <c r="C2492" s="375"/>
      <c r="D2492" s="375"/>
      <c r="E2492" s="375"/>
      <c r="F2492" s="375"/>
      <c r="G2492" s="375"/>
      <c r="H2492" s="375"/>
      <c r="I2492" s="375"/>
      <c r="J2492" s="375"/>
    </row>
    <row r="2493" spans="1:10" x14ac:dyDescent="0.4">
      <c r="A2493" s="430"/>
      <c r="B2493" s="832"/>
      <c r="C2493" s="832"/>
      <c r="D2493" s="832"/>
      <c r="E2493" s="832"/>
      <c r="F2493" s="832"/>
      <c r="G2493" s="832"/>
      <c r="H2493" s="832"/>
      <c r="I2493" s="832"/>
      <c r="J2493" s="832"/>
    </row>
    <row r="2494" spans="1:10" x14ac:dyDescent="0.4">
      <c r="A2494" s="375"/>
      <c r="B2494" s="375"/>
      <c r="C2494" s="375"/>
      <c r="D2494" s="375"/>
      <c r="E2494" s="375"/>
      <c r="F2494" s="375"/>
      <c r="G2494" s="375"/>
      <c r="H2494" s="375"/>
      <c r="I2494" s="375"/>
      <c r="J2494" s="375"/>
    </row>
    <row r="2495" spans="1:10" x14ac:dyDescent="0.4">
      <c r="A2495" s="375"/>
      <c r="B2495" s="375"/>
      <c r="C2495" s="375"/>
      <c r="D2495" s="375"/>
      <c r="E2495" s="375"/>
      <c r="F2495" s="375"/>
      <c r="G2495" s="375"/>
      <c r="H2495" s="375"/>
      <c r="I2495" s="375"/>
      <c r="J2495" s="375"/>
    </row>
    <row r="2496" spans="1:10" x14ac:dyDescent="0.4">
      <c r="A2496" s="375"/>
      <c r="B2496" s="375"/>
      <c r="C2496" s="375"/>
      <c r="D2496" s="375"/>
      <c r="E2496" s="375"/>
      <c r="F2496" s="375"/>
      <c r="G2496" s="375"/>
      <c r="H2496" s="375"/>
      <c r="I2496" s="375"/>
      <c r="J2496" s="375"/>
    </row>
    <row r="2497" spans="1:10" x14ac:dyDescent="0.4">
      <c r="A2497" s="375"/>
      <c r="B2497" s="375"/>
      <c r="C2497" s="375"/>
      <c r="D2497" s="375"/>
      <c r="E2497" s="375"/>
      <c r="F2497" s="375"/>
      <c r="G2497" s="375"/>
      <c r="H2497" s="375"/>
      <c r="I2497" s="375"/>
      <c r="J2497" s="375"/>
    </row>
    <row r="2498" spans="1:10" x14ac:dyDescent="0.4">
      <c r="A2498" s="375"/>
      <c r="B2498" s="375"/>
      <c r="C2498" s="375"/>
      <c r="D2498" s="375"/>
      <c r="E2498" s="375"/>
      <c r="F2498" s="375"/>
      <c r="G2498" s="375"/>
      <c r="H2498" s="375"/>
      <c r="I2498" s="375"/>
      <c r="J2498" s="375"/>
    </row>
    <row r="2499" spans="1:10" x14ac:dyDescent="0.4">
      <c r="A2499" s="375"/>
      <c r="B2499" s="375"/>
      <c r="C2499" s="375"/>
      <c r="D2499" s="375"/>
      <c r="E2499" s="375"/>
      <c r="F2499" s="375"/>
      <c r="G2499" s="375"/>
      <c r="H2499" s="375"/>
      <c r="I2499" s="375"/>
      <c r="J2499" s="375"/>
    </row>
    <row r="2500" spans="1:10" x14ac:dyDescent="0.4">
      <c r="A2500" s="375"/>
      <c r="B2500" s="375"/>
      <c r="C2500" s="375"/>
      <c r="D2500" s="375"/>
      <c r="E2500" s="375"/>
      <c r="F2500" s="375"/>
      <c r="G2500" s="375"/>
      <c r="H2500" s="375"/>
      <c r="I2500" s="375"/>
      <c r="J2500" s="375"/>
    </row>
    <row r="2501" spans="1:10" x14ac:dyDescent="0.4">
      <c r="A2501" s="375"/>
      <c r="B2501" s="375"/>
      <c r="C2501" s="375"/>
      <c r="D2501" s="375"/>
      <c r="E2501" s="375"/>
      <c r="F2501" s="375"/>
      <c r="G2501" s="375"/>
      <c r="H2501" s="375"/>
      <c r="I2501" s="375"/>
      <c r="J2501" s="375"/>
    </row>
    <row r="2502" spans="1:10" x14ac:dyDescent="0.4">
      <c r="A2502" s="375"/>
      <c r="B2502" s="375"/>
      <c r="C2502" s="375"/>
      <c r="D2502" s="375"/>
      <c r="E2502" s="375"/>
      <c r="F2502" s="375"/>
      <c r="G2502" s="375"/>
      <c r="H2502" s="375"/>
      <c r="I2502" s="375"/>
      <c r="J2502" s="375"/>
    </row>
    <row r="2503" spans="1:10" x14ac:dyDescent="0.4">
      <c r="A2503" s="375"/>
      <c r="B2503" s="375"/>
      <c r="C2503" s="375"/>
      <c r="D2503" s="375"/>
      <c r="E2503" s="375"/>
      <c r="F2503" s="375"/>
      <c r="G2503" s="375"/>
      <c r="H2503" s="375"/>
      <c r="I2503" s="375"/>
      <c r="J2503" s="375"/>
    </row>
    <row r="2504" spans="1:10" x14ac:dyDescent="0.4">
      <c r="A2504" s="375"/>
      <c r="B2504" s="375"/>
      <c r="C2504" s="375"/>
      <c r="D2504" s="375"/>
      <c r="E2504" s="375"/>
      <c r="F2504" s="375"/>
      <c r="G2504" s="375"/>
      <c r="H2504" s="375"/>
      <c r="I2504" s="375"/>
      <c r="J2504" s="375"/>
    </row>
    <row r="2505" spans="1:10" x14ac:dyDescent="0.4">
      <c r="A2505" s="375"/>
      <c r="B2505" s="375"/>
      <c r="C2505" s="375"/>
      <c r="D2505" s="375"/>
      <c r="E2505" s="375"/>
      <c r="F2505" s="375"/>
      <c r="G2505" s="375"/>
      <c r="H2505" s="375"/>
      <c r="I2505" s="375"/>
      <c r="J2505" s="375"/>
    </row>
    <row r="2506" spans="1:10" x14ac:dyDescent="0.4">
      <c r="A2506" s="375"/>
      <c r="B2506" s="375"/>
      <c r="C2506" s="375"/>
      <c r="D2506" s="375"/>
      <c r="E2506" s="375"/>
      <c r="F2506" s="375"/>
      <c r="G2506" s="375"/>
      <c r="H2506" s="375"/>
      <c r="I2506" s="375"/>
      <c r="J2506" s="375"/>
    </row>
    <row r="2507" spans="1:10" x14ac:dyDescent="0.4">
      <c r="A2507" s="375"/>
      <c r="B2507" s="375"/>
      <c r="C2507" s="375"/>
      <c r="D2507" s="375"/>
      <c r="E2507" s="375"/>
      <c r="F2507" s="375"/>
      <c r="G2507" s="375"/>
      <c r="H2507" s="375"/>
      <c r="I2507" s="375"/>
      <c r="J2507" s="375"/>
    </row>
    <row r="2508" spans="1:10" x14ac:dyDescent="0.4">
      <c r="A2508" s="375"/>
      <c r="B2508" s="375"/>
      <c r="C2508" s="375"/>
      <c r="D2508" s="375"/>
      <c r="E2508" s="375"/>
      <c r="F2508" s="375"/>
      <c r="G2508" s="375"/>
      <c r="H2508" s="375"/>
      <c r="I2508" s="375"/>
      <c r="J2508" s="375"/>
    </row>
    <row r="2509" spans="1:10" x14ac:dyDescent="0.4">
      <c r="A2509" s="375"/>
      <c r="B2509" s="375"/>
      <c r="C2509" s="375"/>
      <c r="D2509" s="375"/>
      <c r="E2509" s="375"/>
      <c r="F2509" s="375"/>
      <c r="G2509" s="375"/>
      <c r="H2509" s="375"/>
      <c r="I2509" s="375"/>
      <c r="J2509" s="375"/>
    </row>
    <row r="2510" spans="1:10" x14ac:dyDescent="0.4">
      <c r="A2510" s="375"/>
      <c r="B2510" s="375"/>
      <c r="C2510" s="375"/>
      <c r="D2510" s="375"/>
      <c r="E2510" s="375"/>
      <c r="F2510" s="375"/>
      <c r="G2510" s="375"/>
      <c r="H2510" s="375"/>
      <c r="I2510" s="375"/>
      <c r="J2510" s="375"/>
    </row>
    <row r="2511" spans="1:10" x14ac:dyDescent="0.4">
      <c r="A2511" s="375"/>
      <c r="B2511" s="375"/>
      <c r="C2511" s="375"/>
      <c r="D2511" s="375"/>
      <c r="E2511" s="375"/>
      <c r="F2511" s="375"/>
      <c r="G2511" s="375"/>
      <c r="H2511" s="375"/>
      <c r="I2511" s="375"/>
      <c r="J2511" s="375"/>
    </row>
    <row r="2512" spans="1:10" x14ac:dyDescent="0.4">
      <c r="A2512" s="375"/>
      <c r="B2512" s="375"/>
      <c r="C2512" s="375"/>
      <c r="D2512" s="375"/>
      <c r="E2512" s="375"/>
      <c r="F2512" s="375"/>
      <c r="G2512" s="375"/>
      <c r="H2512" s="375"/>
      <c r="I2512" s="375"/>
      <c r="J2512" s="375"/>
    </row>
    <row r="2513" spans="1:10" x14ac:dyDescent="0.4">
      <c r="A2513" s="375"/>
      <c r="B2513" s="375"/>
      <c r="C2513" s="375"/>
      <c r="D2513" s="375"/>
      <c r="E2513" s="375"/>
      <c r="F2513" s="375"/>
      <c r="G2513" s="375"/>
      <c r="H2513" s="375"/>
      <c r="I2513" s="375"/>
      <c r="J2513" s="375"/>
    </row>
    <row r="2514" spans="1:10" x14ac:dyDescent="0.4">
      <c r="A2514" s="375"/>
      <c r="B2514" s="375"/>
      <c r="C2514" s="375"/>
      <c r="D2514" s="375"/>
      <c r="E2514" s="375"/>
      <c r="F2514" s="375"/>
      <c r="G2514" s="375"/>
      <c r="H2514" s="375"/>
      <c r="I2514" s="375"/>
      <c r="J2514" s="375"/>
    </row>
    <row r="2515" spans="1:10" x14ac:dyDescent="0.4">
      <c r="A2515" s="375"/>
      <c r="B2515" s="375"/>
      <c r="C2515" s="375"/>
      <c r="D2515" s="375"/>
      <c r="E2515" s="375"/>
      <c r="F2515" s="375"/>
      <c r="G2515" s="375"/>
      <c r="H2515" s="375"/>
      <c r="I2515" s="375"/>
      <c r="J2515" s="375"/>
    </row>
    <row r="2516" spans="1:10" x14ac:dyDescent="0.4">
      <c r="A2516" s="375"/>
      <c r="B2516" s="375"/>
      <c r="C2516" s="375"/>
      <c r="D2516" s="375"/>
      <c r="E2516" s="375"/>
      <c r="F2516" s="375"/>
      <c r="G2516" s="375"/>
      <c r="H2516" s="375"/>
      <c r="I2516" s="375"/>
      <c r="J2516" s="375"/>
    </row>
    <row r="2517" spans="1:10" x14ac:dyDescent="0.4">
      <c r="A2517" s="375"/>
      <c r="B2517" s="375"/>
      <c r="C2517" s="375"/>
      <c r="D2517" s="375"/>
      <c r="E2517" s="375"/>
      <c r="F2517" s="375"/>
      <c r="G2517" s="375"/>
      <c r="H2517" s="375"/>
      <c r="I2517" s="375"/>
      <c r="J2517" s="375"/>
    </row>
    <row r="2518" spans="1:10" x14ac:dyDescent="0.4">
      <c r="A2518" s="375"/>
      <c r="B2518" s="375"/>
      <c r="C2518" s="375"/>
      <c r="D2518" s="375"/>
      <c r="E2518" s="375"/>
      <c r="F2518" s="375"/>
      <c r="G2518" s="375"/>
      <c r="H2518" s="375"/>
      <c r="I2518" s="375"/>
      <c r="J2518" s="375"/>
    </row>
    <row r="2519" spans="1:10" x14ac:dyDescent="0.4">
      <c r="A2519" s="375"/>
      <c r="B2519" s="375"/>
      <c r="C2519" s="375"/>
      <c r="D2519" s="375"/>
      <c r="E2519" s="375"/>
      <c r="F2519" s="375"/>
      <c r="G2519" s="375"/>
      <c r="H2519" s="375"/>
      <c r="I2519" s="375"/>
      <c r="J2519" s="375"/>
    </row>
    <row r="2520" spans="1:10" x14ac:dyDescent="0.4">
      <c r="A2520" s="375"/>
      <c r="B2520" s="375"/>
      <c r="C2520" s="375"/>
      <c r="D2520" s="375"/>
      <c r="E2520" s="375"/>
      <c r="F2520" s="375"/>
      <c r="G2520" s="375"/>
      <c r="H2520" s="375"/>
      <c r="I2520" s="375"/>
      <c r="J2520" s="375"/>
    </row>
    <row r="2521" spans="1:10" x14ac:dyDescent="0.4">
      <c r="A2521" s="375"/>
      <c r="B2521" s="375"/>
      <c r="C2521" s="375"/>
      <c r="D2521" s="375"/>
      <c r="E2521" s="375"/>
      <c r="F2521" s="375"/>
      <c r="G2521" s="375"/>
      <c r="H2521" s="375"/>
      <c r="I2521" s="375"/>
      <c r="J2521" s="375"/>
    </row>
    <row r="2522" spans="1:10" x14ac:dyDescent="0.4">
      <c r="A2522" s="375"/>
      <c r="B2522" s="375"/>
      <c r="C2522" s="375"/>
      <c r="D2522" s="375"/>
      <c r="E2522" s="375"/>
      <c r="F2522" s="375"/>
      <c r="G2522" s="375"/>
      <c r="H2522" s="375"/>
      <c r="I2522" s="375"/>
      <c r="J2522" s="375"/>
    </row>
    <row r="2523" spans="1:10" x14ac:dyDescent="0.4">
      <c r="A2523" s="375"/>
      <c r="B2523" s="375"/>
      <c r="C2523" s="375"/>
      <c r="D2523" s="375"/>
      <c r="E2523" s="375"/>
      <c r="F2523" s="375"/>
      <c r="G2523" s="375"/>
      <c r="H2523" s="375"/>
      <c r="I2523" s="375"/>
      <c r="J2523" s="375"/>
    </row>
    <row r="2524" spans="1:10" x14ac:dyDescent="0.4">
      <c r="A2524" s="375"/>
      <c r="B2524" s="375"/>
      <c r="C2524" s="375"/>
      <c r="D2524" s="375"/>
      <c r="E2524" s="375"/>
      <c r="F2524" s="375"/>
      <c r="G2524" s="375"/>
      <c r="H2524" s="375"/>
      <c r="I2524" s="375"/>
      <c r="J2524" s="375"/>
    </row>
    <row r="2525" spans="1:10" x14ac:dyDescent="0.4">
      <c r="A2525" s="375"/>
      <c r="B2525" s="375"/>
      <c r="C2525" s="375"/>
      <c r="D2525" s="375"/>
      <c r="E2525" s="375"/>
      <c r="F2525" s="375"/>
      <c r="G2525" s="375"/>
      <c r="H2525" s="375"/>
      <c r="I2525" s="375"/>
      <c r="J2525" s="375"/>
    </row>
    <row r="2526" spans="1:10" x14ac:dyDescent="0.4">
      <c r="A2526" s="375"/>
      <c r="B2526" s="375"/>
      <c r="C2526" s="375"/>
      <c r="D2526" s="375"/>
      <c r="E2526" s="375"/>
      <c r="F2526" s="375"/>
      <c r="G2526" s="375"/>
      <c r="H2526" s="375"/>
      <c r="I2526" s="375"/>
      <c r="J2526" s="375"/>
    </row>
    <row r="2527" spans="1:10" x14ac:dyDescent="0.4">
      <c r="A2527" s="375"/>
      <c r="B2527" s="375"/>
      <c r="C2527" s="375"/>
      <c r="D2527" s="375"/>
      <c r="E2527" s="375"/>
      <c r="F2527" s="375"/>
      <c r="G2527" s="375"/>
      <c r="H2527" s="375"/>
      <c r="I2527" s="375"/>
      <c r="J2527" s="375"/>
    </row>
    <row r="2528" spans="1:10" x14ac:dyDescent="0.4">
      <c r="A2528" s="375"/>
      <c r="B2528" s="375"/>
      <c r="C2528" s="375"/>
      <c r="D2528" s="375"/>
      <c r="E2528" s="375"/>
      <c r="F2528" s="375"/>
      <c r="G2528" s="375"/>
      <c r="H2528" s="375"/>
      <c r="I2528" s="375"/>
      <c r="J2528" s="375"/>
    </row>
    <row r="2529" spans="1:10" x14ac:dyDescent="0.4">
      <c r="A2529" s="375"/>
      <c r="B2529" s="375"/>
      <c r="C2529" s="375"/>
      <c r="D2529" s="375"/>
      <c r="E2529" s="375"/>
      <c r="F2529" s="375"/>
      <c r="G2529" s="375"/>
      <c r="H2529" s="375"/>
      <c r="I2529" s="375"/>
      <c r="J2529" s="375"/>
    </row>
    <row r="2530" spans="1:10" x14ac:dyDescent="0.4">
      <c r="A2530" s="375"/>
      <c r="B2530" s="375"/>
      <c r="C2530" s="375"/>
      <c r="D2530" s="375"/>
      <c r="E2530" s="375"/>
      <c r="F2530" s="375"/>
      <c r="G2530" s="375"/>
      <c r="H2530" s="375"/>
      <c r="I2530" s="375"/>
      <c r="J2530" s="375"/>
    </row>
    <row r="2531" spans="1:10" x14ac:dyDescent="0.4">
      <c r="A2531" s="375"/>
      <c r="B2531" s="375"/>
      <c r="C2531" s="375"/>
      <c r="D2531" s="375"/>
      <c r="E2531" s="375"/>
      <c r="F2531" s="375"/>
      <c r="G2531" s="375"/>
      <c r="H2531" s="375"/>
      <c r="I2531" s="375"/>
      <c r="J2531" s="375"/>
    </row>
    <row r="2532" spans="1:10" x14ac:dyDescent="0.4">
      <c r="A2532" s="375"/>
      <c r="B2532" s="375"/>
      <c r="C2532" s="375"/>
      <c r="D2532" s="375"/>
      <c r="E2532" s="375"/>
      <c r="F2532" s="375"/>
      <c r="G2532" s="375"/>
      <c r="H2532" s="375"/>
      <c r="I2532" s="375"/>
      <c r="J2532" s="375"/>
    </row>
    <row r="2533" spans="1:10" x14ac:dyDescent="0.4">
      <c r="A2533" s="375"/>
      <c r="B2533" s="375"/>
      <c r="C2533" s="375"/>
      <c r="D2533" s="375"/>
      <c r="E2533" s="375"/>
      <c r="F2533" s="375"/>
      <c r="G2533" s="375"/>
      <c r="H2533" s="375"/>
      <c r="I2533" s="375"/>
      <c r="J2533" s="375"/>
    </row>
    <row r="2534" spans="1:10" x14ac:dyDescent="0.4">
      <c r="A2534" s="375"/>
      <c r="B2534" s="375"/>
      <c r="C2534" s="375"/>
      <c r="D2534" s="375"/>
      <c r="E2534" s="375"/>
      <c r="F2534" s="375"/>
      <c r="G2534" s="375"/>
      <c r="H2534" s="375"/>
      <c r="I2534" s="375"/>
      <c r="J2534" s="375"/>
    </row>
    <row r="2535" spans="1:10" x14ac:dyDescent="0.4">
      <c r="A2535" s="375"/>
      <c r="B2535" s="375"/>
      <c r="C2535" s="375"/>
      <c r="D2535" s="375"/>
      <c r="E2535" s="375"/>
      <c r="F2535" s="375"/>
      <c r="G2535" s="375"/>
      <c r="H2535" s="375"/>
      <c r="I2535" s="375"/>
      <c r="J2535" s="375"/>
    </row>
    <row r="2536" spans="1:10" x14ac:dyDescent="0.4">
      <c r="A2536" s="375"/>
      <c r="B2536" s="375"/>
      <c r="C2536" s="375"/>
      <c r="D2536" s="375"/>
      <c r="E2536" s="375"/>
      <c r="F2536" s="375"/>
      <c r="G2536" s="375"/>
      <c r="H2536" s="375"/>
      <c r="I2536" s="375"/>
      <c r="J2536" s="375"/>
    </row>
    <row r="2537" spans="1:10" x14ac:dyDescent="0.4">
      <c r="A2537" s="375"/>
      <c r="B2537" s="375"/>
      <c r="C2537" s="375"/>
      <c r="D2537" s="375"/>
      <c r="E2537" s="375"/>
      <c r="F2537" s="375"/>
      <c r="G2537" s="375"/>
      <c r="H2537" s="375"/>
      <c r="I2537" s="375"/>
      <c r="J2537" s="375"/>
    </row>
    <row r="2538" spans="1:10" x14ac:dyDescent="0.4">
      <c r="A2538" s="375"/>
      <c r="B2538" s="375"/>
      <c r="C2538" s="375"/>
      <c r="D2538" s="375"/>
      <c r="E2538" s="375"/>
      <c r="F2538" s="375"/>
      <c r="G2538" s="375"/>
      <c r="H2538" s="375"/>
      <c r="I2538" s="375"/>
      <c r="J2538" s="375"/>
    </row>
    <row r="2539" spans="1:10" x14ac:dyDescent="0.4">
      <c r="A2539" s="375"/>
      <c r="B2539" s="375"/>
      <c r="C2539" s="375"/>
      <c r="D2539" s="375"/>
      <c r="E2539" s="375"/>
      <c r="F2539" s="375"/>
      <c r="G2539" s="375"/>
      <c r="H2539" s="375"/>
      <c r="I2539" s="375"/>
      <c r="J2539" s="375"/>
    </row>
    <row r="2540" spans="1:10" x14ac:dyDescent="0.4">
      <c r="A2540" s="375"/>
      <c r="B2540" s="375"/>
      <c r="C2540" s="375"/>
      <c r="D2540" s="375"/>
      <c r="E2540" s="375"/>
      <c r="F2540" s="375"/>
      <c r="G2540" s="375"/>
      <c r="H2540" s="375"/>
      <c r="I2540" s="375"/>
      <c r="J2540" s="375"/>
    </row>
    <row r="2541" spans="1:10" x14ac:dyDescent="0.4">
      <c r="A2541" s="375"/>
      <c r="B2541" s="375"/>
      <c r="C2541" s="375"/>
      <c r="D2541" s="375"/>
      <c r="E2541" s="375"/>
      <c r="F2541" s="375"/>
      <c r="G2541" s="375"/>
      <c r="H2541" s="375"/>
      <c r="I2541" s="375"/>
      <c r="J2541" s="375"/>
    </row>
    <row r="2542" spans="1:10" x14ac:dyDescent="0.4">
      <c r="A2542" s="375"/>
      <c r="B2542" s="375"/>
      <c r="C2542" s="375"/>
      <c r="D2542" s="375"/>
      <c r="E2542" s="375"/>
      <c r="F2542" s="375"/>
      <c r="G2542" s="375"/>
      <c r="H2542" s="375"/>
      <c r="I2542" s="375"/>
      <c r="J2542" s="375"/>
    </row>
    <row r="2543" spans="1:10" x14ac:dyDescent="0.4">
      <c r="A2543" s="375"/>
      <c r="B2543" s="375"/>
      <c r="C2543" s="375"/>
      <c r="D2543" s="375"/>
      <c r="E2543" s="375"/>
      <c r="F2543" s="375"/>
      <c r="G2543" s="375"/>
      <c r="H2543" s="375"/>
      <c r="I2543" s="375"/>
      <c r="J2543" s="375"/>
    </row>
    <row r="2544" spans="1:10" x14ac:dyDescent="0.4">
      <c r="A2544" s="375"/>
      <c r="B2544" s="375"/>
      <c r="C2544" s="375"/>
      <c r="D2544" s="375"/>
      <c r="E2544" s="375"/>
      <c r="F2544" s="375"/>
      <c r="G2544" s="375"/>
      <c r="H2544" s="375"/>
      <c r="I2544" s="375"/>
      <c r="J2544" s="375"/>
    </row>
    <row r="2545" spans="1:10" x14ac:dyDescent="0.4">
      <c r="A2545" s="375"/>
      <c r="B2545" s="375"/>
      <c r="C2545" s="375"/>
      <c r="D2545" s="375"/>
      <c r="E2545" s="375"/>
      <c r="F2545" s="375"/>
      <c r="G2545" s="375"/>
      <c r="H2545" s="375"/>
      <c r="I2545" s="375"/>
      <c r="J2545" s="375"/>
    </row>
    <row r="2546" spans="1:10" x14ac:dyDescent="0.4">
      <c r="A2546" s="375"/>
      <c r="B2546" s="375"/>
      <c r="C2546" s="375"/>
      <c r="D2546" s="375"/>
      <c r="E2546" s="375"/>
      <c r="F2546" s="375"/>
      <c r="G2546" s="375"/>
      <c r="H2546" s="375"/>
      <c r="I2546" s="375"/>
      <c r="J2546" s="375"/>
    </row>
    <row r="2547" spans="1:10" x14ac:dyDescent="0.4">
      <c r="A2547" s="375"/>
      <c r="B2547" s="375"/>
      <c r="C2547" s="375"/>
      <c r="D2547" s="375"/>
      <c r="E2547" s="375"/>
      <c r="F2547" s="375"/>
      <c r="G2547" s="375"/>
      <c r="H2547" s="375"/>
      <c r="I2547" s="375"/>
      <c r="J2547" s="375"/>
    </row>
    <row r="2548" spans="1:10" x14ac:dyDescent="0.4">
      <c r="A2548" s="375"/>
      <c r="B2548" s="375"/>
      <c r="C2548" s="375"/>
      <c r="D2548" s="375"/>
      <c r="E2548" s="375"/>
      <c r="F2548" s="375"/>
      <c r="G2548" s="375"/>
      <c r="H2548" s="375"/>
      <c r="I2548" s="375"/>
      <c r="J2548" s="375"/>
    </row>
    <row r="2549" spans="1:10" x14ac:dyDescent="0.4">
      <c r="A2549" s="375"/>
      <c r="B2549" s="375"/>
      <c r="C2549" s="375"/>
      <c r="D2549" s="375"/>
      <c r="E2549" s="375"/>
      <c r="F2549" s="375"/>
      <c r="G2549" s="375"/>
      <c r="H2549" s="375"/>
      <c r="I2549" s="375"/>
      <c r="J2549" s="375"/>
    </row>
    <row r="2550" spans="1:10" x14ac:dyDescent="0.4">
      <c r="A2550" s="375"/>
      <c r="B2550" s="375"/>
      <c r="C2550" s="375"/>
      <c r="D2550" s="375"/>
      <c r="E2550" s="375"/>
      <c r="F2550" s="375"/>
      <c r="G2550" s="375"/>
      <c r="H2550" s="375"/>
      <c r="I2550" s="375"/>
      <c r="J2550" s="375"/>
    </row>
    <row r="2551" spans="1:10" x14ac:dyDescent="0.4">
      <c r="A2551" s="375"/>
      <c r="B2551" s="375"/>
      <c r="C2551" s="375"/>
      <c r="D2551" s="375"/>
      <c r="E2551" s="375"/>
      <c r="F2551" s="375"/>
      <c r="G2551" s="375"/>
      <c r="H2551" s="375"/>
      <c r="I2551" s="375"/>
      <c r="J2551" s="375"/>
    </row>
    <row r="2552" spans="1:10" x14ac:dyDescent="0.4">
      <c r="A2552" s="375"/>
      <c r="B2552" s="375"/>
      <c r="C2552" s="375"/>
      <c r="D2552" s="375"/>
      <c r="E2552" s="375"/>
      <c r="F2552" s="375"/>
      <c r="G2552" s="375"/>
      <c r="H2552" s="375"/>
      <c r="I2552" s="375"/>
      <c r="J2552" s="375"/>
    </row>
    <row r="2553" spans="1:10" x14ac:dyDescent="0.4">
      <c r="A2553" s="375"/>
      <c r="B2553" s="375"/>
      <c r="C2553" s="375"/>
      <c r="D2553" s="375"/>
      <c r="E2553" s="375"/>
      <c r="F2553" s="375"/>
      <c r="G2553" s="375"/>
      <c r="H2553" s="375"/>
      <c r="I2553" s="375"/>
      <c r="J2553" s="375"/>
    </row>
    <row r="2554" spans="1:10" x14ac:dyDescent="0.4">
      <c r="A2554" s="375"/>
      <c r="B2554" s="375"/>
      <c r="C2554" s="375"/>
      <c r="D2554" s="375"/>
      <c r="E2554" s="375"/>
      <c r="F2554" s="375"/>
      <c r="G2554" s="375"/>
      <c r="H2554" s="375"/>
      <c r="I2554" s="375"/>
      <c r="J2554" s="375"/>
    </row>
    <row r="2555" spans="1:10" x14ac:dyDescent="0.4">
      <c r="A2555" s="375"/>
      <c r="B2555" s="375"/>
      <c r="C2555" s="375"/>
      <c r="D2555" s="375"/>
      <c r="E2555" s="375"/>
      <c r="F2555" s="375"/>
      <c r="G2555" s="375"/>
      <c r="H2555" s="375"/>
      <c r="I2555" s="375"/>
      <c r="J2555" s="375"/>
    </row>
    <row r="2556" spans="1:10" x14ac:dyDescent="0.4">
      <c r="A2556" s="375"/>
      <c r="B2556" s="375"/>
      <c r="C2556" s="375"/>
      <c r="D2556" s="375"/>
      <c r="E2556" s="375"/>
      <c r="F2556" s="375"/>
      <c r="G2556" s="375"/>
      <c r="H2556" s="375"/>
      <c r="I2556" s="375"/>
      <c r="J2556" s="375"/>
    </row>
    <row r="2557" spans="1:10" x14ac:dyDescent="0.4">
      <c r="A2557" s="375"/>
      <c r="B2557" s="375"/>
      <c r="C2557" s="375"/>
      <c r="D2557" s="375"/>
      <c r="E2557" s="375"/>
      <c r="F2557" s="375"/>
      <c r="G2557" s="375"/>
      <c r="H2557" s="375"/>
      <c r="I2557" s="375"/>
      <c r="J2557" s="375"/>
    </row>
    <row r="2558" spans="1:10" x14ac:dyDescent="0.4">
      <c r="A2558" s="375"/>
      <c r="B2558" s="375"/>
      <c r="C2558" s="375"/>
      <c r="D2558" s="375"/>
      <c r="E2558" s="375"/>
      <c r="F2558" s="375"/>
      <c r="G2558" s="375"/>
      <c r="H2558" s="375"/>
      <c r="I2558" s="375"/>
      <c r="J2558" s="375"/>
    </row>
    <row r="2559" spans="1:10" x14ac:dyDescent="0.4">
      <c r="A2559" s="375"/>
      <c r="B2559" s="375"/>
      <c r="C2559" s="375"/>
      <c r="D2559" s="375"/>
      <c r="E2559" s="375"/>
      <c r="F2559" s="375"/>
      <c r="G2559" s="375"/>
      <c r="H2559" s="375"/>
      <c r="I2559" s="375"/>
      <c r="J2559" s="375"/>
    </row>
    <row r="2560" spans="1:10" x14ac:dyDescent="0.4">
      <c r="A2560" s="375"/>
      <c r="B2560" s="375"/>
      <c r="C2560" s="375"/>
      <c r="D2560" s="375"/>
      <c r="E2560" s="375"/>
      <c r="F2560" s="375"/>
      <c r="G2560" s="375"/>
      <c r="H2560" s="375"/>
      <c r="I2560" s="375"/>
      <c r="J2560" s="375"/>
    </row>
    <row r="2561" spans="1:10" x14ac:dyDescent="0.4">
      <c r="A2561" s="375"/>
      <c r="B2561" s="375"/>
      <c r="C2561" s="375"/>
      <c r="D2561" s="375"/>
      <c r="E2561" s="375"/>
      <c r="F2561" s="375"/>
      <c r="G2561" s="375"/>
      <c r="H2561" s="375"/>
      <c r="I2561" s="375"/>
      <c r="J2561" s="375"/>
    </row>
    <row r="2562" spans="1:10" x14ac:dyDescent="0.4">
      <c r="A2562" s="375"/>
      <c r="B2562" s="375"/>
      <c r="C2562" s="375"/>
      <c r="D2562" s="375"/>
      <c r="E2562" s="375"/>
      <c r="F2562" s="375"/>
      <c r="G2562" s="375"/>
      <c r="H2562" s="375"/>
      <c r="I2562" s="375"/>
      <c r="J2562" s="375"/>
    </row>
    <row r="2563" spans="1:10" x14ac:dyDescent="0.4">
      <c r="A2563" s="375"/>
      <c r="B2563" s="375"/>
      <c r="C2563" s="375"/>
      <c r="D2563" s="375"/>
      <c r="E2563" s="375"/>
      <c r="F2563" s="375"/>
      <c r="G2563" s="375"/>
      <c r="H2563" s="375"/>
      <c r="I2563" s="375"/>
      <c r="J2563" s="375"/>
    </row>
    <row r="2564" spans="1:10" x14ac:dyDescent="0.4">
      <c r="A2564" s="375"/>
      <c r="B2564" s="375"/>
      <c r="C2564" s="375"/>
      <c r="D2564" s="375"/>
      <c r="E2564" s="375"/>
      <c r="F2564" s="375"/>
      <c r="G2564" s="375"/>
      <c r="H2564" s="375"/>
      <c r="I2564" s="375"/>
      <c r="J2564" s="375"/>
    </row>
    <row r="2565" spans="1:10" x14ac:dyDescent="0.4">
      <c r="A2565" s="375"/>
      <c r="B2565" s="375"/>
      <c r="C2565" s="375"/>
      <c r="D2565" s="375"/>
      <c r="E2565" s="375"/>
      <c r="F2565" s="375"/>
      <c r="G2565" s="375"/>
      <c r="H2565" s="375"/>
      <c r="I2565" s="375"/>
      <c r="J2565" s="375"/>
    </row>
    <row r="2566" spans="1:10" x14ac:dyDescent="0.4">
      <c r="A2566" s="375"/>
      <c r="B2566" s="375"/>
      <c r="C2566" s="375"/>
      <c r="D2566" s="375"/>
      <c r="E2566" s="375"/>
      <c r="F2566" s="375"/>
      <c r="G2566" s="375"/>
      <c r="H2566" s="375"/>
      <c r="I2566" s="375"/>
      <c r="J2566" s="375"/>
    </row>
    <row r="2567" spans="1:10" x14ac:dyDescent="0.4">
      <c r="A2567" s="375"/>
      <c r="B2567" s="375"/>
      <c r="C2567" s="375"/>
      <c r="D2567" s="375"/>
      <c r="E2567" s="375"/>
      <c r="F2567" s="375"/>
      <c r="G2567" s="375"/>
      <c r="H2567" s="375"/>
      <c r="I2567" s="375"/>
      <c r="J2567" s="375"/>
    </row>
    <row r="2568" spans="1:10" x14ac:dyDescent="0.4">
      <c r="A2568" s="375"/>
      <c r="B2568" s="375"/>
      <c r="C2568" s="375"/>
      <c r="D2568" s="375"/>
      <c r="E2568" s="375"/>
      <c r="F2568" s="375"/>
      <c r="G2568" s="375"/>
      <c r="H2568" s="375"/>
      <c r="I2568" s="375"/>
      <c r="J2568" s="375"/>
    </row>
    <row r="2569" spans="1:10" x14ac:dyDescent="0.4">
      <c r="A2569" s="375"/>
      <c r="B2569" s="375"/>
      <c r="C2569" s="375"/>
      <c r="D2569" s="375"/>
      <c r="E2569" s="375"/>
      <c r="F2569" s="375"/>
      <c r="G2569" s="375"/>
      <c r="H2569" s="375"/>
      <c r="I2569" s="375"/>
      <c r="J2569" s="375"/>
    </row>
    <row r="2570" spans="1:10" x14ac:dyDescent="0.4">
      <c r="A2570" s="375"/>
      <c r="B2570" s="375"/>
      <c r="C2570" s="375"/>
      <c r="D2570" s="375"/>
      <c r="E2570" s="375"/>
      <c r="F2570" s="375"/>
      <c r="G2570" s="375"/>
      <c r="H2570" s="375"/>
      <c r="I2570" s="375"/>
      <c r="J2570" s="375"/>
    </row>
    <row r="2571" spans="1:10" x14ac:dyDescent="0.4">
      <c r="A2571" s="375"/>
      <c r="B2571" s="375"/>
      <c r="C2571" s="375"/>
      <c r="D2571" s="375"/>
      <c r="E2571" s="375"/>
      <c r="F2571" s="375"/>
      <c r="G2571" s="375"/>
      <c r="H2571" s="375"/>
      <c r="I2571" s="375"/>
      <c r="J2571" s="375"/>
    </row>
    <row r="2572" spans="1:10" x14ac:dyDescent="0.4">
      <c r="A2572" s="375"/>
      <c r="B2572" s="375"/>
      <c r="C2572" s="375"/>
      <c r="D2572" s="375"/>
      <c r="E2572" s="375"/>
      <c r="F2572" s="375"/>
      <c r="G2572" s="375"/>
      <c r="H2572" s="375"/>
      <c r="I2572" s="375"/>
      <c r="J2572" s="375"/>
    </row>
    <row r="2573" spans="1:10" x14ac:dyDescent="0.4">
      <c r="A2573" s="375"/>
      <c r="B2573" s="375"/>
      <c r="C2573" s="375"/>
      <c r="D2573" s="375"/>
      <c r="E2573" s="375"/>
      <c r="F2573" s="375"/>
      <c r="G2573" s="375"/>
      <c r="H2573" s="375"/>
      <c r="I2573" s="375"/>
      <c r="J2573" s="375"/>
    </row>
    <row r="2574" spans="1:10" x14ac:dyDescent="0.4">
      <c r="A2574" s="375"/>
      <c r="B2574" s="375"/>
      <c r="C2574" s="375"/>
      <c r="D2574" s="375"/>
      <c r="E2574" s="375"/>
      <c r="F2574" s="375"/>
      <c r="G2574" s="375"/>
      <c r="H2574" s="375"/>
      <c r="I2574" s="375"/>
      <c r="J2574" s="375"/>
    </row>
    <row r="2575" spans="1:10" x14ac:dyDescent="0.4">
      <c r="A2575" s="375"/>
      <c r="B2575" s="375"/>
      <c r="C2575" s="375"/>
      <c r="D2575" s="375"/>
      <c r="E2575" s="375"/>
      <c r="F2575" s="375"/>
      <c r="G2575" s="375"/>
      <c r="H2575" s="375"/>
      <c r="I2575" s="375"/>
      <c r="J2575" s="375"/>
    </row>
    <row r="2576" spans="1:10" x14ac:dyDescent="0.4">
      <c r="A2576" s="375"/>
      <c r="B2576" s="375"/>
      <c r="C2576" s="375"/>
      <c r="D2576" s="375"/>
      <c r="E2576" s="375"/>
      <c r="F2576" s="375"/>
      <c r="G2576" s="375"/>
      <c r="H2576" s="375"/>
      <c r="I2576" s="375"/>
      <c r="J2576" s="375"/>
    </row>
    <row r="2577" spans="1:10" x14ac:dyDescent="0.4">
      <c r="A2577" s="375"/>
      <c r="B2577" s="375"/>
      <c r="C2577" s="375"/>
      <c r="D2577" s="375"/>
      <c r="E2577" s="375"/>
      <c r="F2577" s="375"/>
      <c r="G2577" s="375"/>
      <c r="H2577" s="375"/>
      <c r="I2577" s="375"/>
      <c r="J2577" s="375"/>
    </row>
    <row r="2578" spans="1:10" x14ac:dyDescent="0.4">
      <c r="A2578" s="375"/>
      <c r="B2578" s="375"/>
      <c r="C2578" s="375"/>
      <c r="D2578" s="375"/>
      <c r="E2578" s="375"/>
      <c r="F2578" s="375"/>
      <c r="G2578" s="375"/>
      <c r="H2578" s="375"/>
      <c r="I2578" s="375"/>
      <c r="J2578" s="375"/>
    </row>
    <row r="2579" spans="1:10" x14ac:dyDescent="0.4">
      <c r="A2579" s="375"/>
      <c r="B2579" s="375"/>
      <c r="C2579" s="375"/>
      <c r="D2579" s="375"/>
      <c r="E2579" s="375"/>
      <c r="F2579" s="375"/>
      <c r="G2579" s="375"/>
      <c r="H2579" s="375"/>
      <c r="I2579" s="375"/>
      <c r="J2579" s="375"/>
    </row>
    <row r="2580" spans="1:10" x14ac:dyDescent="0.4">
      <c r="A2580" s="375"/>
      <c r="B2580" s="375"/>
      <c r="C2580" s="375"/>
      <c r="D2580" s="375"/>
      <c r="E2580" s="375"/>
      <c r="F2580" s="375"/>
      <c r="G2580" s="375"/>
      <c r="H2580" s="375"/>
      <c r="I2580" s="375"/>
      <c r="J2580" s="375"/>
    </row>
    <row r="2581" spans="1:10" x14ac:dyDescent="0.4">
      <c r="A2581" s="375"/>
      <c r="B2581" s="375"/>
      <c r="C2581" s="375"/>
      <c r="D2581" s="375"/>
      <c r="E2581" s="375"/>
      <c r="F2581" s="375"/>
      <c r="G2581" s="375"/>
      <c r="H2581" s="375"/>
      <c r="I2581" s="375"/>
      <c r="J2581" s="375"/>
    </row>
    <row r="2582" spans="1:10" x14ac:dyDescent="0.4">
      <c r="A2582" s="375"/>
      <c r="B2582" s="375"/>
      <c r="C2582" s="375"/>
      <c r="D2582" s="375"/>
      <c r="E2582" s="375"/>
      <c r="F2582" s="375"/>
      <c r="G2582" s="375"/>
      <c r="H2582" s="375"/>
      <c r="I2582" s="375"/>
      <c r="J2582" s="375"/>
    </row>
    <row r="2583" spans="1:10" x14ac:dyDescent="0.4">
      <c r="A2583" s="375"/>
      <c r="B2583" s="375"/>
      <c r="C2583" s="375"/>
      <c r="D2583" s="375"/>
      <c r="E2583" s="375"/>
      <c r="F2583" s="375"/>
      <c r="G2583" s="375"/>
      <c r="H2583" s="375"/>
      <c r="I2583" s="375"/>
      <c r="J2583" s="375"/>
    </row>
    <row r="2584" spans="1:10" x14ac:dyDescent="0.4">
      <c r="A2584" s="375"/>
      <c r="B2584" s="375"/>
      <c r="C2584" s="375"/>
      <c r="D2584" s="375"/>
      <c r="E2584" s="375"/>
      <c r="F2584" s="375"/>
      <c r="G2584" s="375"/>
      <c r="H2584" s="375"/>
      <c r="I2584" s="375"/>
      <c r="J2584" s="375"/>
    </row>
    <row r="2585" spans="1:10" x14ac:dyDescent="0.4">
      <c r="A2585" s="375"/>
      <c r="B2585" s="375"/>
      <c r="C2585" s="375"/>
      <c r="D2585" s="375"/>
      <c r="E2585" s="375"/>
      <c r="F2585" s="375"/>
      <c r="G2585" s="375"/>
      <c r="H2585" s="375"/>
      <c r="I2585" s="375"/>
      <c r="J2585" s="375"/>
    </row>
    <row r="2586" spans="1:10" x14ac:dyDescent="0.4">
      <c r="A2586" s="375"/>
      <c r="B2586" s="375"/>
      <c r="C2586" s="375"/>
      <c r="D2586" s="375"/>
      <c r="E2586" s="375"/>
      <c r="F2586" s="375"/>
      <c r="G2586" s="375"/>
      <c r="H2586" s="375"/>
      <c r="I2586" s="375"/>
      <c r="J2586" s="375"/>
    </row>
    <row r="2587" spans="1:10" x14ac:dyDescent="0.4">
      <c r="A2587" s="375"/>
      <c r="B2587" s="375"/>
      <c r="C2587" s="375"/>
      <c r="D2587" s="375"/>
      <c r="E2587" s="375"/>
      <c r="F2587" s="375"/>
      <c r="G2587" s="375"/>
      <c r="H2587" s="375"/>
      <c r="I2587" s="375"/>
      <c r="J2587" s="375"/>
    </row>
    <row r="2588" spans="1:10" x14ac:dyDescent="0.4">
      <c r="A2588" s="375"/>
      <c r="B2588" s="375"/>
      <c r="C2588" s="375"/>
      <c r="D2588" s="375"/>
      <c r="E2588" s="375"/>
      <c r="F2588" s="375"/>
      <c r="G2588" s="375"/>
      <c r="H2588" s="375"/>
      <c r="I2588" s="375"/>
      <c r="J2588" s="375"/>
    </row>
    <row r="2589" spans="1:10" x14ac:dyDescent="0.4">
      <c r="A2589" s="375"/>
      <c r="B2589" s="375"/>
      <c r="C2589" s="375"/>
      <c r="D2589" s="375"/>
      <c r="E2589" s="375"/>
      <c r="F2589" s="375"/>
      <c r="G2589" s="375"/>
      <c r="H2589" s="375"/>
      <c r="I2589" s="375"/>
      <c r="J2589" s="375"/>
    </row>
    <row r="2590" spans="1:10" x14ac:dyDescent="0.4">
      <c r="A2590" s="375"/>
      <c r="B2590" s="375"/>
      <c r="C2590" s="375"/>
      <c r="D2590" s="375"/>
      <c r="E2590" s="375"/>
      <c r="F2590" s="375"/>
      <c r="G2590" s="375"/>
      <c r="H2590" s="375"/>
      <c r="I2590" s="375"/>
      <c r="J2590" s="375"/>
    </row>
    <row r="2591" spans="1:10" x14ac:dyDescent="0.4">
      <c r="A2591" s="375"/>
      <c r="B2591" s="375"/>
      <c r="C2591" s="375"/>
      <c r="D2591" s="375"/>
      <c r="E2591" s="375"/>
      <c r="F2591" s="375"/>
      <c r="G2591" s="375"/>
      <c r="H2591" s="375"/>
      <c r="I2591" s="375"/>
      <c r="J2591" s="375"/>
    </row>
    <row r="2592" spans="1:10" x14ac:dyDescent="0.4">
      <c r="A2592" s="375"/>
      <c r="B2592" s="375"/>
      <c r="C2592" s="375"/>
      <c r="D2592" s="375"/>
      <c r="E2592" s="375"/>
      <c r="F2592" s="375"/>
      <c r="G2592" s="375"/>
      <c r="H2592" s="375"/>
      <c r="I2592" s="375"/>
      <c r="J2592" s="375"/>
    </row>
    <row r="2593" spans="1:10" x14ac:dyDescent="0.4">
      <c r="A2593" s="375"/>
      <c r="B2593" s="375"/>
      <c r="C2593" s="375"/>
      <c r="D2593" s="375"/>
      <c r="E2593" s="375"/>
      <c r="F2593" s="375"/>
      <c r="G2593" s="375"/>
      <c r="H2593" s="375"/>
      <c r="I2593" s="375"/>
      <c r="J2593" s="375"/>
    </row>
    <row r="2594" spans="1:10" x14ac:dyDescent="0.4">
      <c r="A2594" s="375"/>
      <c r="B2594" s="375"/>
      <c r="C2594" s="375"/>
      <c r="D2594" s="375"/>
      <c r="E2594" s="375"/>
      <c r="F2594" s="375"/>
      <c r="G2594" s="375"/>
      <c r="H2594" s="375"/>
      <c r="I2594" s="375"/>
      <c r="J2594" s="375"/>
    </row>
    <row r="2595" spans="1:10" x14ac:dyDescent="0.4">
      <c r="A2595" s="375"/>
      <c r="B2595" s="375"/>
      <c r="C2595" s="375"/>
      <c r="D2595" s="375"/>
      <c r="E2595" s="375"/>
      <c r="F2595" s="375"/>
      <c r="G2595" s="375"/>
      <c r="H2595" s="375"/>
      <c r="I2595" s="375"/>
      <c r="J2595" s="375"/>
    </row>
    <row r="2596" spans="1:10" x14ac:dyDescent="0.4">
      <c r="A2596" s="375"/>
      <c r="B2596" s="375"/>
      <c r="C2596" s="375"/>
      <c r="D2596" s="375"/>
      <c r="E2596" s="375"/>
      <c r="F2596" s="375"/>
      <c r="G2596" s="375"/>
      <c r="H2596" s="375"/>
      <c r="I2596" s="375"/>
      <c r="J2596" s="375"/>
    </row>
    <row r="2597" spans="1:10" x14ac:dyDescent="0.4">
      <c r="A2597" s="375"/>
      <c r="B2597" s="375"/>
      <c r="C2597" s="375"/>
      <c r="D2597" s="375"/>
      <c r="E2597" s="375"/>
      <c r="F2597" s="375"/>
      <c r="G2597" s="375"/>
      <c r="H2597" s="375"/>
      <c r="I2597" s="375"/>
      <c r="J2597" s="375"/>
    </row>
    <row r="2598" spans="1:10" x14ac:dyDescent="0.4">
      <c r="A2598" s="375"/>
      <c r="B2598" s="375"/>
      <c r="C2598" s="375"/>
      <c r="D2598" s="375"/>
      <c r="E2598" s="375"/>
      <c r="F2598" s="375"/>
      <c r="G2598" s="375"/>
      <c r="H2598" s="375"/>
      <c r="I2598" s="375"/>
      <c r="J2598" s="375"/>
    </row>
    <row r="2599" spans="1:10" x14ac:dyDescent="0.4">
      <c r="A2599" s="375"/>
      <c r="B2599" s="375"/>
      <c r="C2599" s="375"/>
      <c r="D2599" s="375"/>
      <c r="E2599" s="375"/>
      <c r="F2599" s="375"/>
      <c r="G2599" s="375"/>
      <c r="H2599" s="375"/>
      <c r="I2599" s="375"/>
      <c r="J2599" s="375"/>
    </row>
    <row r="2600" spans="1:10" x14ac:dyDescent="0.4">
      <c r="A2600" s="375"/>
      <c r="B2600" s="375"/>
      <c r="C2600" s="375"/>
      <c r="D2600" s="375"/>
      <c r="E2600" s="375"/>
      <c r="F2600" s="375"/>
      <c r="G2600" s="375"/>
      <c r="H2600" s="375"/>
      <c r="I2600" s="375"/>
      <c r="J2600" s="375"/>
    </row>
    <row r="2601" spans="1:10" x14ac:dyDescent="0.4">
      <c r="A2601" s="375"/>
      <c r="B2601" s="375"/>
      <c r="C2601" s="375"/>
      <c r="D2601" s="375"/>
      <c r="E2601" s="375"/>
      <c r="F2601" s="375"/>
      <c r="G2601" s="375"/>
      <c r="H2601" s="375"/>
      <c r="I2601" s="375"/>
      <c r="J2601" s="375"/>
    </row>
    <row r="2602" spans="1:10" x14ac:dyDescent="0.4">
      <c r="A2602" s="375"/>
      <c r="B2602" s="375"/>
      <c r="C2602" s="375"/>
      <c r="D2602" s="375"/>
      <c r="E2602" s="375"/>
      <c r="F2602" s="375"/>
      <c r="G2602" s="375"/>
      <c r="H2602" s="375"/>
      <c r="I2602" s="375"/>
      <c r="J2602" s="375"/>
    </row>
    <row r="2603" spans="1:10" x14ac:dyDescent="0.4">
      <c r="A2603" s="375"/>
      <c r="B2603" s="375"/>
      <c r="C2603" s="375"/>
      <c r="D2603" s="375"/>
      <c r="E2603" s="375"/>
      <c r="F2603" s="375"/>
      <c r="G2603" s="375"/>
      <c r="H2603" s="375"/>
      <c r="I2603" s="375"/>
      <c r="J2603" s="375"/>
    </row>
    <row r="2604" spans="1:10" x14ac:dyDescent="0.4">
      <c r="A2604" s="375"/>
      <c r="B2604" s="375"/>
      <c r="C2604" s="375"/>
      <c r="D2604" s="375"/>
      <c r="E2604" s="375"/>
      <c r="F2604" s="375"/>
      <c r="G2604" s="375"/>
      <c r="H2604" s="375"/>
      <c r="I2604" s="375"/>
      <c r="J2604" s="375"/>
    </row>
    <row r="2605" spans="1:10" x14ac:dyDescent="0.4">
      <c r="A2605" s="375"/>
      <c r="B2605" s="375"/>
      <c r="C2605" s="375"/>
      <c r="D2605" s="375"/>
      <c r="E2605" s="375"/>
      <c r="F2605" s="375"/>
      <c r="G2605" s="375"/>
      <c r="H2605" s="375"/>
      <c r="I2605" s="375"/>
      <c r="J2605" s="375"/>
    </row>
    <row r="2606" spans="1:10" x14ac:dyDescent="0.4">
      <c r="A2606" s="375"/>
      <c r="B2606" s="375"/>
      <c r="C2606" s="375"/>
      <c r="D2606" s="375"/>
      <c r="E2606" s="375"/>
      <c r="F2606" s="375"/>
      <c r="G2606" s="375"/>
      <c r="H2606" s="375"/>
      <c r="I2606" s="375"/>
      <c r="J2606" s="375"/>
    </row>
    <row r="2607" spans="1:10" x14ac:dyDescent="0.4">
      <c r="A2607" s="375"/>
      <c r="B2607" s="375"/>
      <c r="C2607" s="375"/>
      <c r="D2607" s="375"/>
      <c r="E2607" s="375"/>
      <c r="F2607" s="375"/>
      <c r="G2607" s="375"/>
      <c r="H2607" s="375"/>
      <c r="I2607" s="375"/>
      <c r="J2607" s="375"/>
    </row>
    <row r="2608" spans="1:10" x14ac:dyDescent="0.4">
      <c r="A2608" s="375"/>
      <c r="B2608" s="375"/>
      <c r="C2608" s="375"/>
      <c r="D2608" s="375"/>
      <c r="E2608" s="375"/>
      <c r="F2608" s="375"/>
      <c r="G2608" s="375"/>
      <c r="H2608" s="375"/>
      <c r="I2608" s="375"/>
      <c r="J2608" s="375"/>
    </row>
    <row r="2609" spans="1:10" x14ac:dyDescent="0.4">
      <c r="A2609" s="375"/>
      <c r="B2609" s="375"/>
      <c r="C2609" s="375"/>
      <c r="D2609" s="375"/>
      <c r="E2609" s="375"/>
      <c r="F2609" s="375"/>
      <c r="G2609" s="375"/>
      <c r="H2609" s="375"/>
      <c r="I2609" s="375"/>
      <c r="J2609" s="375"/>
    </row>
    <row r="2610" spans="1:10" x14ac:dyDescent="0.4">
      <c r="A2610" s="375"/>
      <c r="B2610" s="375"/>
      <c r="C2610" s="375"/>
      <c r="D2610" s="375"/>
      <c r="E2610" s="375"/>
      <c r="F2610" s="375"/>
      <c r="G2610" s="375"/>
      <c r="H2610" s="375"/>
      <c r="I2610" s="375"/>
      <c r="J2610" s="375"/>
    </row>
    <row r="2611" spans="1:10" x14ac:dyDescent="0.4">
      <c r="A2611" s="375"/>
      <c r="B2611" s="375"/>
      <c r="C2611" s="375"/>
      <c r="D2611" s="375"/>
      <c r="E2611" s="375"/>
      <c r="F2611" s="375"/>
      <c r="G2611" s="375"/>
      <c r="H2611" s="375"/>
      <c r="I2611" s="375"/>
      <c r="J2611" s="375"/>
    </row>
    <row r="2612" spans="1:10" x14ac:dyDescent="0.4">
      <c r="A2612" s="375"/>
      <c r="B2612" s="375"/>
      <c r="C2612" s="375"/>
      <c r="D2612" s="375"/>
      <c r="E2612" s="375"/>
      <c r="F2612" s="375"/>
      <c r="G2612" s="375"/>
      <c r="H2612" s="375"/>
      <c r="I2612" s="375"/>
      <c r="J2612" s="375"/>
    </row>
    <row r="2613" spans="1:10" x14ac:dyDescent="0.4">
      <c r="A2613" s="375"/>
      <c r="B2613" s="375"/>
      <c r="C2613" s="375"/>
      <c r="D2613" s="375"/>
      <c r="E2613" s="375"/>
      <c r="F2613" s="375"/>
      <c r="G2613" s="375"/>
      <c r="H2613" s="375"/>
      <c r="I2613" s="375"/>
      <c r="J2613" s="375"/>
    </row>
    <row r="2614" spans="1:10" x14ac:dyDescent="0.4">
      <c r="A2614" s="375"/>
      <c r="B2614" s="375"/>
      <c r="C2614" s="375"/>
      <c r="D2614" s="375"/>
      <c r="E2614" s="375"/>
      <c r="F2614" s="375"/>
      <c r="G2614" s="375"/>
      <c r="H2614" s="375"/>
      <c r="I2614" s="375"/>
      <c r="J2614" s="375"/>
    </row>
    <row r="2615" spans="1:10" x14ac:dyDescent="0.4">
      <c r="A2615" s="375"/>
      <c r="B2615" s="375"/>
      <c r="C2615" s="375"/>
      <c r="D2615" s="375"/>
      <c r="E2615" s="375"/>
      <c r="F2615" s="375"/>
      <c r="G2615" s="375"/>
      <c r="H2615" s="375"/>
      <c r="I2615" s="375"/>
      <c r="J2615" s="375"/>
    </row>
    <row r="2616" spans="1:10" x14ac:dyDescent="0.4">
      <c r="A2616" s="375"/>
      <c r="B2616" s="375"/>
      <c r="C2616" s="375"/>
      <c r="D2616" s="375"/>
      <c r="E2616" s="375"/>
      <c r="F2616" s="375"/>
      <c r="G2616" s="375"/>
      <c r="H2616" s="375"/>
      <c r="I2616" s="375"/>
      <c r="J2616" s="375"/>
    </row>
    <row r="2617" spans="1:10" x14ac:dyDescent="0.4">
      <c r="A2617" s="375"/>
      <c r="B2617" s="375"/>
      <c r="C2617" s="375"/>
      <c r="D2617" s="375"/>
      <c r="E2617" s="375"/>
      <c r="F2617" s="375"/>
      <c r="G2617" s="375"/>
      <c r="H2617" s="375"/>
      <c r="I2617" s="375"/>
      <c r="J2617" s="375"/>
    </row>
    <row r="2618" spans="1:10" x14ac:dyDescent="0.4">
      <c r="A2618" s="375"/>
      <c r="B2618" s="375"/>
      <c r="C2618" s="375"/>
      <c r="D2618" s="375"/>
      <c r="E2618" s="375"/>
      <c r="F2618" s="375"/>
      <c r="G2618" s="375"/>
      <c r="H2618" s="375"/>
      <c r="I2618" s="375"/>
      <c r="J2618" s="375"/>
    </row>
    <row r="2619" spans="1:10" x14ac:dyDescent="0.4">
      <c r="A2619" s="375"/>
      <c r="B2619" s="375"/>
      <c r="C2619" s="375"/>
      <c r="D2619" s="375"/>
      <c r="E2619" s="375"/>
      <c r="F2619" s="375"/>
      <c r="G2619" s="375"/>
      <c r="H2619" s="375"/>
      <c r="I2619" s="375"/>
      <c r="J2619" s="375"/>
    </row>
    <row r="2620" spans="1:10" x14ac:dyDescent="0.4">
      <c r="A2620" s="375"/>
      <c r="B2620" s="375"/>
      <c r="C2620" s="375"/>
      <c r="D2620" s="375"/>
      <c r="E2620" s="375"/>
      <c r="F2620" s="375"/>
      <c r="G2620" s="375"/>
      <c r="H2620" s="375"/>
      <c r="I2620" s="375"/>
      <c r="J2620" s="375"/>
    </row>
    <row r="2621" spans="1:10" x14ac:dyDescent="0.4">
      <c r="A2621" s="375"/>
      <c r="B2621" s="375"/>
      <c r="C2621" s="375"/>
      <c r="D2621" s="375"/>
      <c r="E2621" s="375"/>
      <c r="F2621" s="375"/>
      <c r="G2621" s="375"/>
      <c r="H2621" s="375"/>
      <c r="I2621" s="375"/>
      <c r="J2621" s="375"/>
    </row>
    <row r="2622" spans="1:10" x14ac:dyDescent="0.4">
      <c r="A2622" s="375"/>
      <c r="B2622" s="375"/>
      <c r="C2622" s="375"/>
      <c r="D2622" s="375"/>
      <c r="E2622" s="375"/>
      <c r="F2622" s="375"/>
      <c r="G2622" s="375"/>
      <c r="H2622" s="375"/>
      <c r="I2622" s="375"/>
      <c r="J2622" s="375"/>
    </row>
    <row r="2623" spans="1:10" x14ac:dyDescent="0.4">
      <c r="A2623" s="375"/>
      <c r="B2623" s="375"/>
      <c r="C2623" s="375"/>
      <c r="D2623" s="375"/>
      <c r="E2623" s="375"/>
      <c r="F2623" s="375"/>
      <c r="G2623" s="375"/>
      <c r="H2623" s="375"/>
      <c r="I2623" s="375"/>
      <c r="J2623" s="375"/>
    </row>
    <row r="2624" spans="1:10" x14ac:dyDescent="0.4">
      <c r="A2624" s="375"/>
      <c r="B2624" s="375"/>
      <c r="C2624" s="375"/>
      <c r="D2624" s="375"/>
      <c r="E2624" s="375"/>
      <c r="F2624" s="375"/>
      <c r="G2624" s="375"/>
      <c r="H2624" s="375"/>
      <c r="I2624" s="375"/>
      <c r="J2624" s="375"/>
    </row>
    <row r="2625" spans="1:10" x14ac:dyDescent="0.4">
      <c r="A2625" s="375"/>
      <c r="B2625" s="375"/>
      <c r="C2625" s="375"/>
      <c r="D2625" s="375"/>
      <c r="E2625" s="375"/>
      <c r="F2625" s="375"/>
      <c r="G2625" s="375"/>
      <c r="H2625" s="375"/>
      <c r="I2625" s="375"/>
      <c r="J2625" s="375"/>
    </row>
    <row r="2626" spans="1:10" x14ac:dyDescent="0.4">
      <c r="A2626" s="375"/>
      <c r="B2626" s="375"/>
      <c r="C2626" s="375"/>
      <c r="D2626" s="375"/>
      <c r="E2626" s="375"/>
      <c r="F2626" s="375"/>
      <c r="G2626" s="375"/>
      <c r="H2626" s="375"/>
      <c r="I2626" s="375"/>
      <c r="J2626" s="375"/>
    </row>
    <row r="2627" spans="1:10" x14ac:dyDescent="0.4">
      <c r="A2627" s="375"/>
      <c r="B2627" s="375"/>
      <c r="C2627" s="375"/>
      <c r="D2627" s="375"/>
      <c r="E2627" s="375"/>
      <c r="F2627" s="375"/>
      <c r="G2627" s="375"/>
      <c r="H2627" s="375"/>
      <c r="I2627" s="375"/>
      <c r="J2627" s="375"/>
    </row>
    <row r="2628" spans="1:10" x14ac:dyDescent="0.4">
      <c r="A2628" s="375"/>
      <c r="B2628" s="375"/>
      <c r="C2628" s="375"/>
      <c r="D2628" s="375"/>
      <c r="E2628" s="375"/>
      <c r="F2628" s="375"/>
      <c r="G2628" s="375"/>
      <c r="H2628" s="375"/>
      <c r="I2628" s="375"/>
      <c r="J2628" s="375"/>
    </row>
    <row r="2629" spans="1:10" x14ac:dyDescent="0.4">
      <c r="A2629" s="375"/>
      <c r="B2629" s="375"/>
      <c r="C2629" s="375"/>
      <c r="D2629" s="375"/>
      <c r="E2629" s="375"/>
      <c r="F2629" s="375"/>
      <c r="G2629" s="375"/>
      <c r="H2629" s="375"/>
      <c r="I2629" s="375"/>
      <c r="J2629" s="375"/>
    </row>
    <row r="2630" spans="1:10" x14ac:dyDescent="0.4">
      <c r="A2630" s="375"/>
      <c r="B2630" s="375"/>
      <c r="C2630" s="375"/>
      <c r="D2630" s="375"/>
      <c r="E2630" s="375"/>
      <c r="F2630" s="375"/>
      <c r="G2630" s="375"/>
      <c r="H2630" s="375"/>
      <c r="I2630" s="375"/>
      <c r="J2630" s="375"/>
    </row>
    <row r="2631" spans="1:10" x14ac:dyDescent="0.4">
      <c r="A2631" s="375"/>
      <c r="B2631" s="375"/>
      <c r="C2631" s="375"/>
      <c r="D2631" s="375"/>
      <c r="E2631" s="375"/>
      <c r="F2631" s="375"/>
      <c r="G2631" s="375"/>
      <c r="H2631" s="375"/>
      <c r="I2631" s="375"/>
      <c r="J2631" s="375"/>
    </row>
    <row r="2632" spans="1:10" x14ac:dyDescent="0.4">
      <c r="A2632" s="375"/>
      <c r="B2632" s="375"/>
      <c r="C2632" s="375"/>
      <c r="D2632" s="375"/>
      <c r="E2632" s="375"/>
      <c r="F2632" s="375"/>
      <c r="G2632" s="375"/>
      <c r="H2632" s="375"/>
      <c r="I2632" s="375"/>
      <c r="J2632" s="375"/>
    </row>
    <row r="2633" spans="1:10" x14ac:dyDescent="0.4">
      <c r="A2633" s="375"/>
      <c r="B2633" s="375"/>
      <c r="C2633" s="375"/>
      <c r="D2633" s="375"/>
      <c r="E2633" s="375"/>
      <c r="F2633" s="375"/>
      <c r="G2633" s="375"/>
      <c r="H2633" s="375"/>
      <c r="I2633" s="375"/>
      <c r="J2633" s="375"/>
    </row>
    <row r="2634" spans="1:10" x14ac:dyDescent="0.4">
      <c r="A2634" s="375"/>
      <c r="B2634" s="375"/>
      <c r="C2634" s="375"/>
      <c r="D2634" s="375"/>
      <c r="E2634" s="375"/>
      <c r="F2634" s="375"/>
      <c r="G2634" s="375"/>
      <c r="H2634" s="375"/>
      <c r="I2634" s="375"/>
      <c r="J2634" s="375"/>
    </row>
    <row r="2635" spans="1:10" x14ac:dyDescent="0.4">
      <c r="A2635" s="375"/>
      <c r="B2635" s="375"/>
      <c r="C2635" s="375"/>
      <c r="D2635" s="375"/>
      <c r="E2635" s="375"/>
      <c r="F2635" s="375"/>
      <c r="G2635" s="375"/>
      <c r="H2635" s="375"/>
      <c r="I2635" s="375"/>
      <c r="J2635" s="375"/>
    </row>
    <row r="2636" spans="1:10" x14ac:dyDescent="0.4">
      <c r="A2636" s="375"/>
      <c r="B2636" s="375"/>
      <c r="C2636" s="375"/>
      <c r="D2636" s="375"/>
      <c r="E2636" s="375"/>
      <c r="F2636" s="375"/>
      <c r="G2636" s="375"/>
      <c r="H2636" s="375"/>
      <c r="I2636" s="375"/>
      <c r="J2636" s="375"/>
    </row>
    <row r="2637" spans="1:10" x14ac:dyDescent="0.4">
      <c r="A2637" s="375"/>
      <c r="B2637" s="375"/>
      <c r="C2637" s="375"/>
      <c r="D2637" s="375"/>
      <c r="E2637" s="375"/>
      <c r="F2637" s="375"/>
      <c r="G2637" s="375"/>
      <c r="H2637" s="375"/>
      <c r="I2637" s="375"/>
      <c r="J2637" s="375"/>
    </row>
    <row r="2638" spans="1:10" x14ac:dyDescent="0.4">
      <c r="A2638" s="375"/>
      <c r="B2638" s="375"/>
      <c r="C2638" s="375"/>
      <c r="D2638" s="375"/>
      <c r="E2638" s="375"/>
      <c r="F2638" s="375"/>
      <c r="G2638" s="375"/>
      <c r="H2638" s="375"/>
      <c r="I2638" s="375"/>
      <c r="J2638" s="375"/>
    </row>
    <row r="2639" spans="1:10" x14ac:dyDescent="0.4">
      <c r="A2639" s="375"/>
      <c r="B2639" s="375"/>
      <c r="C2639" s="375"/>
      <c r="D2639" s="375"/>
      <c r="E2639" s="375"/>
      <c r="F2639" s="375"/>
      <c r="G2639" s="375"/>
      <c r="H2639" s="375"/>
      <c r="I2639" s="375"/>
      <c r="J2639" s="375"/>
    </row>
    <row r="2640" spans="1:10" x14ac:dyDescent="0.4">
      <c r="A2640" s="375"/>
      <c r="B2640" s="375"/>
      <c r="C2640" s="375"/>
      <c r="D2640" s="375"/>
      <c r="E2640" s="375"/>
      <c r="F2640" s="375"/>
      <c r="G2640" s="375"/>
      <c r="H2640" s="375"/>
      <c r="I2640" s="375"/>
      <c r="J2640" s="375"/>
    </row>
    <row r="2641" spans="1:10" x14ac:dyDescent="0.4">
      <c r="A2641" s="375"/>
      <c r="B2641" s="375"/>
      <c r="C2641" s="375"/>
      <c r="D2641" s="375"/>
      <c r="E2641" s="375"/>
      <c r="F2641" s="375"/>
      <c r="G2641" s="375"/>
      <c r="H2641" s="375"/>
      <c r="I2641" s="375"/>
      <c r="J2641" s="375"/>
    </row>
    <row r="2642" spans="1:10" x14ac:dyDescent="0.4">
      <c r="A2642" s="375"/>
      <c r="B2642" s="375"/>
      <c r="C2642" s="375"/>
      <c r="D2642" s="375"/>
      <c r="E2642" s="375"/>
      <c r="F2642" s="375"/>
      <c r="G2642" s="375"/>
      <c r="H2642" s="375"/>
      <c r="I2642" s="375"/>
      <c r="J2642" s="375"/>
    </row>
    <row r="2643" spans="1:10" x14ac:dyDescent="0.4">
      <c r="A2643" s="375"/>
      <c r="B2643" s="375"/>
      <c r="C2643" s="375"/>
      <c r="D2643" s="375"/>
      <c r="E2643" s="375"/>
      <c r="F2643" s="375"/>
      <c r="G2643" s="375"/>
      <c r="H2643" s="375"/>
      <c r="I2643" s="375"/>
      <c r="J2643" s="375"/>
    </row>
    <row r="2644" spans="1:10" x14ac:dyDescent="0.4">
      <c r="A2644" s="375"/>
      <c r="B2644" s="375"/>
      <c r="C2644" s="375"/>
      <c r="D2644" s="375"/>
      <c r="E2644" s="375"/>
      <c r="F2644" s="375"/>
      <c r="G2644" s="375"/>
      <c r="H2644" s="375"/>
      <c r="I2644" s="375"/>
      <c r="J2644" s="375"/>
    </row>
    <row r="2645" spans="1:10" x14ac:dyDescent="0.4">
      <c r="A2645" s="375"/>
      <c r="B2645" s="375"/>
      <c r="C2645" s="375"/>
      <c r="D2645" s="375"/>
      <c r="E2645" s="375"/>
      <c r="F2645" s="375"/>
      <c r="G2645" s="375"/>
      <c r="H2645" s="375"/>
      <c r="I2645" s="375"/>
      <c r="J2645" s="375"/>
    </row>
    <row r="2646" spans="1:10" x14ac:dyDescent="0.4">
      <c r="A2646" s="375"/>
      <c r="B2646" s="375"/>
      <c r="C2646" s="375"/>
      <c r="D2646" s="375"/>
      <c r="E2646" s="375"/>
      <c r="F2646" s="375"/>
      <c r="G2646" s="375"/>
      <c r="H2646" s="375"/>
      <c r="I2646" s="375"/>
      <c r="J2646" s="375"/>
    </row>
    <row r="2647" spans="1:10" x14ac:dyDescent="0.4">
      <c r="A2647" s="375"/>
      <c r="B2647" s="375"/>
      <c r="C2647" s="375"/>
      <c r="D2647" s="375"/>
      <c r="E2647" s="375"/>
      <c r="F2647" s="375"/>
      <c r="G2647" s="375"/>
      <c r="H2647" s="375"/>
      <c r="I2647" s="375"/>
      <c r="J2647" s="375"/>
    </row>
    <row r="2648" spans="1:10" x14ac:dyDescent="0.4">
      <c r="A2648" s="375"/>
      <c r="B2648" s="375"/>
      <c r="C2648" s="375"/>
      <c r="D2648" s="375"/>
      <c r="E2648" s="375"/>
      <c r="F2648" s="375"/>
      <c r="G2648" s="375"/>
      <c r="H2648" s="375"/>
      <c r="I2648" s="375"/>
      <c r="J2648" s="375"/>
    </row>
    <row r="2649" spans="1:10" x14ac:dyDescent="0.4">
      <c r="A2649" s="375"/>
      <c r="B2649" s="375"/>
      <c r="C2649" s="375"/>
      <c r="D2649" s="375"/>
      <c r="E2649" s="375"/>
      <c r="F2649" s="375"/>
      <c r="G2649" s="375"/>
      <c r="H2649" s="375"/>
      <c r="I2649" s="375"/>
      <c r="J2649" s="375"/>
    </row>
    <row r="2650" spans="1:10" x14ac:dyDescent="0.4">
      <c r="A2650" s="375"/>
      <c r="B2650" s="375"/>
      <c r="C2650" s="375"/>
      <c r="D2650" s="375"/>
      <c r="E2650" s="375"/>
      <c r="F2650" s="375"/>
      <c r="G2650" s="375"/>
      <c r="H2650" s="375"/>
      <c r="I2650" s="375"/>
      <c r="J2650" s="375"/>
    </row>
    <row r="2651" spans="1:10" x14ac:dyDescent="0.4">
      <c r="A2651" s="375"/>
      <c r="B2651" s="375"/>
      <c r="C2651" s="375"/>
      <c r="D2651" s="375"/>
      <c r="E2651" s="375"/>
      <c r="F2651" s="375"/>
      <c r="G2651" s="375"/>
      <c r="H2651" s="375"/>
      <c r="I2651" s="375"/>
      <c r="J2651" s="375"/>
    </row>
    <row r="2652" spans="1:10" x14ac:dyDescent="0.4">
      <c r="A2652" s="375"/>
      <c r="B2652" s="375"/>
      <c r="C2652" s="375"/>
      <c r="D2652" s="375"/>
      <c r="E2652" s="375"/>
      <c r="F2652" s="375"/>
      <c r="G2652" s="375"/>
      <c r="H2652" s="375"/>
      <c r="I2652" s="375"/>
      <c r="J2652" s="375"/>
    </row>
    <row r="2653" spans="1:10" x14ac:dyDescent="0.4">
      <c r="A2653" s="375"/>
      <c r="B2653" s="375"/>
      <c r="C2653" s="375"/>
      <c r="D2653" s="375"/>
      <c r="E2653" s="375"/>
      <c r="F2653" s="375"/>
      <c r="G2653" s="375"/>
      <c r="H2653" s="375"/>
      <c r="I2653" s="375"/>
      <c r="J2653" s="375"/>
    </row>
    <row r="2654" spans="1:10" x14ac:dyDescent="0.4">
      <c r="A2654" s="375"/>
      <c r="B2654" s="375"/>
      <c r="C2654" s="375"/>
      <c r="D2654" s="375"/>
      <c r="E2654" s="375"/>
      <c r="F2654" s="375"/>
      <c r="G2654" s="375"/>
      <c r="H2654" s="375"/>
      <c r="I2654" s="375"/>
      <c r="J2654" s="375"/>
    </row>
    <row r="2655" spans="1:10" x14ac:dyDescent="0.4">
      <c r="A2655" s="375"/>
      <c r="B2655" s="375"/>
      <c r="C2655" s="375"/>
      <c r="D2655" s="375"/>
      <c r="E2655" s="375"/>
      <c r="F2655" s="375"/>
      <c r="G2655" s="375"/>
      <c r="H2655" s="375"/>
      <c r="I2655" s="375"/>
      <c r="J2655" s="375"/>
    </row>
    <row r="2656" spans="1:10" x14ac:dyDescent="0.4">
      <c r="A2656" s="375"/>
      <c r="B2656" s="375"/>
      <c r="C2656" s="375"/>
      <c r="D2656" s="375"/>
      <c r="E2656" s="375"/>
      <c r="F2656" s="375"/>
      <c r="G2656" s="375"/>
      <c r="H2656" s="375"/>
      <c r="I2656" s="375"/>
      <c r="J2656" s="375"/>
    </row>
    <row r="2657" spans="1:10" x14ac:dyDescent="0.4">
      <c r="A2657" s="375"/>
      <c r="B2657" s="375"/>
      <c r="C2657" s="375"/>
      <c r="D2657" s="375"/>
      <c r="E2657" s="375"/>
      <c r="F2657" s="375"/>
      <c r="G2657" s="375"/>
      <c r="H2657" s="375"/>
      <c r="I2657" s="375"/>
      <c r="J2657" s="375"/>
    </row>
    <row r="2658" spans="1:10" x14ac:dyDescent="0.4">
      <c r="A2658" s="375"/>
      <c r="B2658" s="375"/>
      <c r="C2658" s="375"/>
      <c r="D2658" s="375"/>
      <c r="E2658" s="375"/>
      <c r="F2658" s="375"/>
      <c r="G2658" s="375"/>
      <c r="H2658" s="375"/>
      <c r="I2658" s="375"/>
      <c r="J2658" s="375"/>
    </row>
    <row r="2659" spans="1:10" x14ac:dyDescent="0.4">
      <c r="A2659" s="375"/>
      <c r="B2659" s="375"/>
      <c r="C2659" s="375"/>
      <c r="D2659" s="375"/>
      <c r="E2659" s="375"/>
      <c r="F2659" s="375"/>
      <c r="G2659" s="375"/>
      <c r="H2659" s="375"/>
      <c r="I2659" s="375"/>
      <c r="J2659" s="375"/>
    </row>
    <row r="2660" spans="1:10" x14ac:dyDescent="0.4">
      <c r="A2660" s="375"/>
      <c r="B2660" s="375"/>
      <c r="C2660" s="375"/>
      <c r="D2660" s="375"/>
      <c r="E2660" s="375"/>
      <c r="F2660" s="375"/>
      <c r="G2660" s="375"/>
      <c r="H2660" s="375"/>
      <c r="I2660" s="375"/>
      <c r="J2660" s="375"/>
    </row>
    <row r="2661" spans="1:10" x14ac:dyDescent="0.4">
      <c r="A2661" s="375"/>
      <c r="B2661" s="375"/>
      <c r="C2661" s="375"/>
      <c r="D2661" s="375"/>
      <c r="E2661" s="375"/>
      <c r="F2661" s="375"/>
      <c r="G2661" s="375"/>
      <c r="H2661" s="375"/>
      <c r="I2661" s="375"/>
      <c r="J2661" s="375"/>
    </row>
    <row r="2662" spans="1:10" x14ac:dyDescent="0.4">
      <c r="A2662" s="375"/>
      <c r="B2662" s="375"/>
      <c r="C2662" s="375"/>
      <c r="D2662" s="375"/>
      <c r="E2662" s="375"/>
      <c r="F2662" s="375"/>
      <c r="G2662" s="375"/>
      <c r="H2662" s="375"/>
      <c r="I2662" s="375"/>
      <c r="J2662" s="375"/>
    </row>
    <row r="2663" spans="1:10" x14ac:dyDescent="0.4">
      <c r="A2663" s="375"/>
      <c r="B2663" s="375"/>
      <c r="C2663" s="375"/>
      <c r="D2663" s="375"/>
      <c r="E2663" s="375"/>
      <c r="F2663" s="375"/>
      <c r="G2663" s="375"/>
      <c r="H2663" s="375"/>
      <c r="I2663" s="375"/>
      <c r="J2663" s="375"/>
    </row>
    <row r="2664" spans="1:10" x14ac:dyDescent="0.4">
      <c r="A2664" s="375"/>
      <c r="B2664" s="375"/>
      <c r="C2664" s="375"/>
      <c r="D2664" s="375"/>
      <c r="E2664" s="375"/>
      <c r="F2664" s="375"/>
      <c r="G2664" s="375"/>
      <c r="H2664" s="375"/>
      <c r="I2664" s="375"/>
      <c r="J2664" s="375"/>
    </row>
    <row r="2665" spans="1:10" x14ac:dyDescent="0.4">
      <c r="A2665" s="375"/>
      <c r="B2665" s="375"/>
      <c r="C2665" s="375"/>
      <c r="D2665" s="375"/>
      <c r="E2665" s="375"/>
      <c r="F2665" s="375"/>
      <c r="G2665" s="375"/>
      <c r="H2665" s="375"/>
      <c r="I2665" s="375"/>
      <c r="J2665" s="375"/>
    </row>
    <row r="2666" spans="1:10" x14ac:dyDescent="0.4">
      <c r="A2666" s="375"/>
      <c r="B2666" s="375"/>
      <c r="C2666" s="375"/>
      <c r="D2666" s="375"/>
      <c r="E2666" s="375"/>
      <c r="F2666" s="375"/>
      <c r="G2666" s="375"/>
      <c r="H2666" s="375"/>
      <c r="I2666" s="375"/>
      <c r="J2666" s="375"/>
    </row>
    <row r="2667" spans="1:10" x14ac:dyDescent="0.4">
      <c r="A2667" s="375"/>
      <c r="B2667" s="375"/>
      <c r="C2667" s="375"/>
      <c r="D2667" s="375"/>
      <c r="E2667" s="375"/>
      <c r="F2667" s="375"/>
      <c r="G2667" s="375"/>
      <c r="H2667" s="375"/>
      <c r="I2667" s="375"/>
      <c r="J2667" s="375"/>
    </row>
    <row r="2668" spans="1:10" x14ac:dyDescent="0.4">
      <c r="A2668" s="375"/>
      <c r="B2668" s="375"/>
      <c r="C2668" s="375"/>
      <c r="D2668" s="375"/>
      <c r="E2668" s="375"/>
      <c r="F2668" s="375"/>
      <c r="G2668" s="375"/>
      <c r="H2668" s="375"/>
      <c r="I2668" s="375"/>
      <c r="J2668" s="375"/>
    </row>
    <row r="2669" spans="1:10" x14ac:dyDescent="0.4">
      <c r="A2669" s="375"/>
      <c r="B2669" s="375"/>
      <c r="C2669" s="375"/>
      <c r="D2669" s="375"/>
      <c r="E2669" s="375"/>
      <c r="F2669" s="375"/>
      <c r="G2669" s="375"/>
      <c r="H2669" s="375"/>
      <c r="I2669" s="375"/>
      <c r="J2669" s="375"/>
    </row>
    <row r="2670" spans="1:10" x14ac:dyDescent="0.4">
      <c r="A2670" s="375"/>
      <c r="B2670" s="375"/>
      <c r="C2670" s="375"/>
      <c r="D2670" s="375"/>
      <c r="E2670" s="375"/>
      <c r="F2670" s="375"/>
      <c r="G2670" s="375"/>
      <c r="H2670" s="375"/>
      <c r="I2670" s="375"/>
      <c r="J2670" s="375"/>
    </row>
    <row r="2671" spans="1:10" x14ac:dyDescent="0.4">
      <c r="A2671" s="375"/>
      <c r="B2671" s="375"/>
      <c r="C2671" s="375"/>
      <c r="D2671" s="375"/>
      <c r="E2671" s="375"/>
      <c r="F2671" s="375"/>
      <c r="G2671" s="375"/>
      <c r="H2671" s="375"/>
      <c r="I2671" s="375"/>
      <c r="J2671" s="375"/>
    </row>
    <row r="2672" spans="1:10" x14ac:dyDescent="0.4">
      <c r="A2672" s="375"/>
      <c r="B2672" s="375"/>
      <c r="C2672" s="375"/>
      <c r="D2672" s="375"/>
      <c r="E2672" s="375"/>
      <c r="F2672" s="375"/>
      <c r="G2672" s="375"/>
      <c r="H2672" s="375"/>
      <c r="I2672" s="375"/>
      <c r="J2672" s="375"/>
    </row>
    <row r="2673" spans="1:10" x14ac:dyDescent="0.4">
      <c r="A2673" s="375"/>
      <c r="B2673" s="375"/>
      <c r="C2673" s="375"/>
      <c r="D2673" s="375"/>
      <c r="E2673" s="375"/>
      <c r="F2673" s="375"/>
      <c r="G2673" s="375"/>
      <c r="H2673" s="375"/>
      <c r="I2673" s="375"/>
      <c r="J2673" s="375"/>
    </row>
    <row r="2674" spans="1:10" x14ac:dyDescent="0.4">
      <c r="A2674" s="375"/>
      <c r="B2674" s="375"/>
      <c r="C2674" s="375"/>
      <c r="D2674" s="375"/>
      <c r="E2674" s="375"/>
      <c r="F2674" s="375"/>
      <c r="G2674" s="375"/>
      <c r="H2674" s="375"/>
      <c r="I2674" s="375"/>
      <c r="J2674" s="375"/>
    </row>
    <row r="2675" spans="1:10" x14ac:dyDescent="0.4">
      <c r="A2675" s="375"/>
      <c r="B2675" s="375"/>
      <c r="C2675" s="375"/>
      <c r="D2675" s="375"/>
      <c r="E2675" s="375"/>
      <c r="F2675" s="375"/>
      <c r="G2675" s="375"/>
      <c r="H2675" s="375"/>
      <c r="I2675" s="375"/>
      <c r="J2675" s="375"/>
    </row>
    <row r="2676" spans="1:10" x14ac:dyDescent="0.4">
      <c r="A2676" s="375"/>
      <c r="B2676" s="375"/>
      <c r="C2676" s="375"/>
      <c r="D2676" s="375"/>
      <c r="E2676" s="375"/>
      <c r="F2676" s="375"/>
      <c r="G2676" s="375"/>
      <c r="H2676" s="375"/>
      <c r="I2676" s="375"/>
      <c r="J2676" s="375"/>
    </row>
    <row r="2677" spans="1:10" x14ac:dyDescent="0.4">
      <c r="A2677" s="375"/>
      <c r="B2677" s="375"/>
      <c r="C2677" s="375"/>
      <c r="D2677" s="375"/>
      <c r="E2677" s="375"/>
      <c r="F2677" s="375"/>
      <c r="G2677" s="375"/>
      <c r="H2677" s="375"/>
      <c r="I2677" s="375"/>
      <c r="J2677" s="375"/>
    </row>
    <row r="2678" spans="1:10" x14ac:dyDescent="0.4">
      <c r="A2678" s="375"/>
      <c r="B2678" s="375"/>
      <c r="C2678" s="375"/>
      <c r="D2678" s="375"/>
      <c r="E2678" s="375"/>
      <c r="F2678" s="375"/>
      <c r="G2678" s="375"/>
      <c r="H2678" s="375"/>
      <c r="I2678" s="375"/>
      <c r="J2678" s="375"/>
    </row>
    <row r="2679" spans="1:10" x14ac:dyDescent="0.4">
      <c r="A2679" s="375"/>
      <c r="B2679" s="375"/>
      <c r="C2679" s="375"/>
      <c r="D2679" s="375"/>
      <c r="E2679" s="375"/>
      <c r="F2679" s="375"/>
      <c r="G2679" s="375"/>
      <c r="H2679" s="375"/>
      <c r="I2679" s="375"/>
      <c r="J2679" s="375"/>
    </row>
    <row r="2680" spans="1:10" x14ac:dyDescent="0.4">
      <c r="A2680" s="375"/>
      <c r="B2680" s="375"/>
      <c r="C2680" s="375"/>
      <c r="D2680" s="375"/>
      <c r="E2680" s="375"/>
      <c r="F2680" s="375"/>
      <c r="G2680" s="375"/>
      <c r="H2680" s="375"/>
      <c r="I2680" s="375"/>
      <c r="J2680" s="375"/>
    </row>
    <row r="2681" spans="1:10" x14ac:dyDescent="0.4">
      <c r="A2681" s="375"/>
      <c r="B2681" s="375"/>
      <c r="C2681" s="375"/>
      <c r="D2681" s="375"/>
      <c r="E2681" s="375"/>
      <c r="F2681" s="375"/>
      <c r="G2681" s="375"/>
      <c r="H2681" s="375"/>
      <c r="I2681" s="375"/>
      <c r="J2681" s="375"/>
    </row>
    <row r="2682" spans="1:10" x14ac:dyDescent="0.4">
      <c r="A2682" s="375"/>
      <c r="B2682" s="375"/>
      <c r="C2682" s="375"/>
      <c r="D2682" s="375"/>
      <c r="E2682" s="375"/>
      <c r="F2682" s="375"/>
      <c r="G2682" s="375"/>
      <c r="H2682" s="375"/>
      <c r="I2682" s="375"/>
      <c r="J2682" s="375"/>
    </row>
    <row r="2683" spans="1:10" x14ac:dyDescent="0.4">
      <c r="A2683" s="375"/>
      <c r="B2683" s="375"/>
      <c r="C2683" s="375"/>
      <c r="D2683" s="375"/>
      <c r="E2683" s="375"/>
      <c r="F2683" s="375"/>
      <c r="G2683" s="375"/>
      <c r="H2683" s="375"/>
      <c r="I2683" s="375"/>
      <c r="J2683" s="375"/>
    </row>
    <row r="2684" spans="1:10" x14ac:dyDescent="0.4">
      <c r="A2684" s="375"/>
      <c r="B2684" s="375"/>
      <c r="C2684" s="375"/>
      <c r="D2684" s="375"/>
      <c r="E2684" s="375"/>
      <c r="F2684" s="375"/>
      <c r="G2684" s="375"/>
      <c r="H2684" s="375"/>
      <c r="I2684" s="375"/>
      <c r="J2684" s="375"/>
    </row>
    <row r="2685" spans="1:10" x14ac:dyDescent="0.4">
      <c r="A2685" s="375"/>
      <c r="B2685" s="375"/>
      <c r="C2685" s="375"/>
      <c r="D2685" s="375"/>
      <c r="E2685" s="375"/>
      <c r="F2685" s="375"/>
      <c r="G2685" s="375"/>
      <c r="H2685" s="375"/>
      <c r="I2685" s="375"/>
      <c r="J2685" s="375"/>
    </row>
    <row r="2686" spans="1:10" x14ac:dyDescent="0.4">
      <c r="A2686" s="375"/>
      <c r="B2686" s="375"/>
      <c r="C2686" s="375"/>
      <c r="D2686" s="375"/>
      <c r="E2686" s="375"/>
      <c r="F2686" s="375"/>
      <c r="G2686" s="375"/>
      <c r="H2686" s="375"/>
      <c r="I2686" s="375"/>
      <c r="J2686" s="375"/>
    </row>
    <row r="2687" spans="1:10" x14ac:dyDescent="0.4">
      <c r="A2687" s="375"/>
      <c r="B2687" s="375"/>
      <c r="C2687" s="375"/>
      <c r="D2687" s="375"/>
      <c r="E2687" s="375"/>
      <c r="F2687" s="375"/>
      <c r="G2687" s="375"/>
      <c r="H2687" s="375"/>
      <c r="I2687" s="375"/>
      <c r="J2687" s="375"/>
    </row>
    <row r="2688" spans="1:10" x14ac:dyDescent="0.4">
      <c r="A2688" s="375"/>
      <c r="B2688" s="375"/>
      <c r="C2688" s="375"/>
      <c r="D2688" s="375"/>
      <c r="E2688" s="375"/>
      <c r="F2688" s="375"/>
      <c r="G2688" s="375"/>
      <c r="H2688" s="375"/>
      <c r="I2688" s="375"/>
      <c r="J2688" s="375"/>
    </row>
    <row r="2689" spans="1:10" x14ac:dyDescent="0.4">
      <c r="A2689" s="375"/>
      <c r="B2689" s="375"/>
      <c r="C2689" s="375"/>
      <c r="D2689" s="375"/>
      <c r="E2689" s="375"/>
      <c r="F2689" s="375"/>
      <c r="G2689" s="375"/>
      <c r="H2689" s="375"/>
      <c r="I2689" s="375"/>
      <c r="J2689" s="375"/>
    </row>
    <row r="2690" spans="1:10" x14ac:dyDescent="0.4">
      <c r="A2690" s="375"/>
      <c r="B2690" s="375"/>
      <c r="C2690" s="375"/>
      <c r="D2690" s="375"/>
      <c r="E2690" s="375"/>
      <c r="F2690" s="375"/>
      <c r="G2690" s="375"/>
      <c r="H2690" s="375"/>
      <c r="I2690" s="375"/>
      <c r="J2690" s="375"/>
    </row>
    <row r="2691" spans="1:10" x14ac:dyDescent="0.4">
      <c r="A2691" s="375"/>
      <c r="B2691" s="375"/>
      <c r="C2691" s="375"/>
      <c r="D2691" s="375"/>
      <c r="E2691" s="375"/>
      <c r="F2691" s="375"/>
      <c r="G2691" s="375"/>
      <c r="H2691" s="375"/>
      <c r="I2691" s="375"/>
      <c r="J2691" s="375"/>
    </row>
    <row r="2692" spans="1:10" x14ac:dyDescent="0.4">
      <c r="A2692" s="375"/>
      <c r="B2692" s="375"/>
      <c r="C2692" s="375"/>
      <c r="D2692" s="375"/>
      <c r="E2692" s="375"/>
      <c r="F2692" s="375"/>
      <c r="G2692" s="375"/>
      <c r="H2692" s="375"/>
      <c r="I2692" s="375"/>
      <c r="J2692" s="375"/>
    </row>
    <row r="2693" spans="1:10" x14ac:dyDescent="0.4">
      <c r="A2693" s="375"/>
      <c r="B2693" s="375"/>
      <c r="C2693" s="375"/>
      <c r="D2693" s="375"/>
      <c r="E2693" s="375"/>
      <c r="F2693" s="375"/>
      <c r="G2693" s="375"/>
      <c r="H2693" s="375"/>
      <c r="I2693" s="375"/>
      <c r="J2693" s="375"/>
    </row>
    <row r="2694" spans="1:10" x14ac:dyDescent="0.4">
      <c r="A2694" s="375"/>
      <c r="B2694" s="375"/>
      <c r="C2694" s="375"/>
      <c r="D2694" s="375"/>
      <c r="E2694" s="375"/>
      <c r="F2694" s="375"/>
      <c r="G2694" s="375"/>
      <c r="H2694" s="375"/>
      <c r="I2694" s="375"/>
      <c r="J2694" s="375"/>
    </row>
    <row r="2695" spans="1:10" x14ac:dyDescent="0.4">
      <c r="A2695" s="375"/>
      <c r="B2695" s="375"/>
      <c r="C2695" s="375"/>
      <c r="D2695" s="375"/>
      <c r="E2695" s="375"/>
      <c r="F2695" s="375"/>
      <c r="G2695" s="375"/>
      <c r="H2695" s="375"/>
      <c r="I2695" s="375"/>
      <c r="J2695" s="375"/>
    </row>
    <row r="2696" spans="1:10" x14ac:dyDescent="0.4">
      <c r="A2696" s="375"/>
      <c r="B2696" s="375"/>
      <c r="C2696" s="375"/>
      <c r="D2696" s="375"/>
      <c r="E2696" s="375"/>
      <c r="F2696" s="375"/>
      <c r="G2696" s="375"/>
      <c r="H2696" s="375"/>
      <c r="I2696" s="375"/>
      <c r="J2696" s="375"/>
    </row>
    <row r="2697" spans="1:10" x14ac:dyDescent="0.4">
      <c r="A2697" s="375"/>
      <c r="B2697" s="375"/>
      <c r="C2697" s="375"/>
      <c r="D2697" s="375"/>
      <c r="E2697" s="375"/>
      <c r="F2697" s="375"/>
      <c r="G2697" s="375"/>
      <c r="H2697" s="375"/>
      <c r="I2697" s="375"/>
      <c r="J2697" s="375"/>
    </row>
    <row r="2698" spans="1:10" x14ac:dyDescent="0.4">
      <c r="A2698" s="375"/>
      <c r="B2698" s="375"/>
      <c r="C2698" s="375"/>
      <c r="D2698" s="375"/>
      <c r="E2698" s="375"/>
      <c r="F2698" s="375"/>
      <c r="G2698" s="375"/>
      <c r="H2698" s="375"/>
      <c r="I2698" s="375"/>
      <c r="J2698" s="375"/>
    </row>
    <row r="2699" spans="1:10" x14ac:dyDescent="0.4">
      <c r="A2699" s="375"/>
      <c r="B2699" s="375"/>
      <c r="C2699" s="375"/>
      <c r="D2699" s="375"/>
      <c r="E2699" s="375"/>
      <c r="F2699" s="375"/>
      <c r="G2699" s="375"/>
      <c r="H2699" s="375"/>
      <c r="I2699" s="375"/>
      <c r="J2699" s="375"/>
    </row>
    <row r="2700" spans="1:10" x14ac:dyDescent="0.4">
      <c r="A2700" s="375"/>
      <c r="B2700" s="375"/>
      <c r="C2700" s="375"/>
      <c r="D2700" s="375"/>
      <c r="E2700" s="375"/>
      <c r="F2700" s="375"/>
      <c r="G2700" s="375"/>
      <c r="H2700" s="375"/>
      <c r="I2700" s="375"/>
      <c r="J2700" s="375"/>
    </row>
    <row r="2701" spans="1:10" x14ac:dyDescent="0.4">
      <c r="A2701" s="375"/>
      <c r="B2701" s="375"/>
      <c r="C2701" s="375"/>
      <c r="D2701" s="375"/>
      <c r="E2701" s="375"/>
      <c r="F2701" s="375"/>
      <c r="G2701" s="375"/>
      <c r="H2701" s="375"/>
      <c r="I2701" s="375"/>
      <c r="J2701" s="375"/>
    </row>
    <row r="2702" spans="1:10" x14ac:dyDescent="0.4">
      <c r="A2702" s="375"/>
      <c r="B2702" s="375"/>
      <c r="C2702" s="375"/>
      <c r="D2702" s="375"/>
      <c r="E2702" s="375"/>
      <c r="F2702" s="375"/>
      <c r="G2702" s="375"/>
      <c r="H2702" s="375"/>
      <c r="I2702" s="375"/>
      <c r="J2702" s="375"/>
    </row>
    <row r="2703" spans="1:10" x14ac:dyDescent="0.4">
      <c r="A2703" s="375"/>
      <c r="B2703" s="375"/>
      <c r="C2703" s="375"/>
      <c r="D2703" s="375"/>
      <c r="E2703" s="375"/>
      <c r="F2703" s="375"/>
      <c r="G2703" s="375"/>
      <c r="H2703" s="375"/>
      <c r="I2703" s="375"/>
      <c r="J2703" s="375"/>
    </row>
    <row r="2704" spans="1:10" x14ac:dyDescent="0.4">
      <c r="A2704" s="375"/>
      <c r="B2704" s="375"/>
      <c r="C2704" s="375"/>
      <c r="D2704" s="375"/>
      <c r="E2704" s="375"/>
      <c r="F2704" s="375"/>
      <c r="G2704" s="375"/>
      <c r="H2704" s="375"/>
      <c r="I2704" s="375"/>
      <c r="J2704" s="375"/>
    </row>
    <row r="2705" spans="1:10" x14ac:dyDescent="0.4">
      <c r="A2705" s="375"/>
      <c r="B2705" s="375"/>
      <c r="C2705" s="375"/>
      <c r="D2705" s="375"/>
      <c r="E2705" s="375"/>
      <c r="F2705" s="375"/>
      <c r="G2705" s="375"/>
      <c r="H2705" s="375"/>
      <c r="I2705" s="375"/>
      <c r="J2705" s="375"/>
    </row>
    <row r="2706" spans="1:10" x14ac:dyDescent="0.4">
      <c r="A2706" s="375"/>
      <c r="B2706" s="375"/>
      <c r="C2706" s="375"/>
      <c r="D2706" s="375"/>
      <c r="E2706" s="375"/>
      <c r="F2706" s="375"/>
      <c r="G2706" s="375"/>
      <c r="H2706" s="375"/>
      <c r="I2706" s="375"/>
      <c r="J2706" s="375"/>
    </row>
    <row r="2707" spans="1:10" x14ac:dyDescent="0.4">
      <c r="A2707" s="375"/>
      <c r="B2707" s="375"/>
      <c r="C2707" s="375"/>
      <c r="D2707" s="375"/>
      <c r="E2707" s="375"/>
      <c r="F2707" s="375"/>
      <c r="G2707" s="375"/>
      <c r="H2707" s="375"/>
      <c r="I2707" s="375"/>
      <c r="J2707" s="375"/>
    </row>
    <row r="2708" spans="1:10" x14ac:dyDescent="0.4">
      <c r="A2708" s="375"/>
      <c r="B2708" s="375"/>
      <c r="C2708" s="375"/>
      <c r="D2708" s="375"/>
      <c r="E2708" s="375"/>
      <c r="F2708" s="375"/>
      <c r="G2708" s="375"/>
      <c r="H2708" s="375"/>
      <c r="I2708" s="375"/>
      <c r="J2708" s="375"/>
    </row>
    <row r="2709" spans="1:10" x14ac:dyDescent="0.4">
      <c r="A2709" s="375"/>
      <c r="B2709" s="375"/>
      <c r="C2709" s="375"/>
      <c r="D2709" s="375"/>
      <c r="E2709" s="375"/>
      <c r="F2709" s="375"/>
      <c r="G2709" s="375"/>
      <c r="H2709" s="375"/>
      <c r="I2709" s="375"/>
      <c r="J2709" s="375"/>
    </row>
    <row r="2710" spans="1:10" x14ac:dyDescent="0.4">
      <c r="A2710" s="375"/>
      <c r="B2710" s="375"/>
      <c r="C2710" s="375"/>
      <c r="D2710" s="375"/>
      <c r="E2710" s="375"/>
      <c r="F2710" s="375"/>
      <c r="G2710" s="375"/>
      <c r="H2710" s="375"/>
      <c r="I2710" s="375"/>
      <c r="J2710" s="375"/>
    </row>
    <row r="2711" spans="1:10" x14ac:dyDescent="0.4">
      <c r="A2711" s="375"/>
      <c r="B2711" s="375"/>
      <c r="C2711" s="375"/>
      <c r="D2711" s="375"/>
      <c r="E2711" s="375"/>
      <c r="F2711" s="375"/>
      <c r="G2711" s="375"/>
      <c r="H2711" s="375"/>
      <c r="I2711" s="375"/>
      <c r="J2711" s="375"/>
    </row>
    <row r="2712" spans="1:10" x14ac:dyDescent="0.4">
      <c r="A2712" s="375"/>
      <c r="B2712" s="375"/>
      <c r="C2712" s="375"/>
      <c r="D2712" s="375"/>
      <c r="E2712" s="375"/>
      <c r="F2712" s="375"/>
      <c r="G2712" s="375"/>
      <c r="H2712" s="375"/>
      <c r="I2712" s="375"/>
      <c r="J2712" s="375"/>
    </row>
    <row r="2713" spans="1:10" x14ac:dyDescent="0.4">
      <c r="A2713" s="375"/>
      <c r="B2713" s="375"/>
      <c r="C2713" s="375"/>
      <c r="D2713" s="375"/>
      <c r="E2713" s="375"/>
      <c r="F2713" s="375"/>
      <c r="G2713" s="375"/>
      <c r="H2713" s="375"/>
      <c r="I2713" s="375"/>
      <c r="J2713" s="375"/>
    </row>
    <row r="2714" spans="1:10" x14ac:dyDescent="0.4">
      <c r="A2714" s="375"/>
      <c r="B2714" s="375"/>
      <c r="C2714" s="375"/>
      <c r="D2714" s="375"/>
      <c r="E2714" s="375"/>
      <c r="F2714" s="375"/>
      <c r="G2714" s="375"/>
      <c r="H2714" s="375"/>
      <c r="I2714" s="375"/>
      <c r="J2714" s="375"/>
    </row>
    <row r="2715" spans="1:10" x14ac:dyDescent="0.4">
      <c r="A2715" s="375"/>
      <c r="B2715" s="375"/>
      <c r="C2715" s="375"/>
      <c r="D2715" s="375"/>
      <c r="E2715" s="375"/>
      <c r="F2715" s="375"/>
      <c r="G2715" s="375"/>
      <c r="H2715" s="375"/>
      <c r="I2715" s="375"/>
      <c r="J2715" s="375"/>
    </row>
    <row r="2716" spans="1:10" x14ac:dyDescent="0.4">
      <c r="A2716" s="375"/>
      <c r="B2716" s="375"/>
      <c r="C2716" s="375"/>
      <c r="D2716" s="375"/>
      <c r="E2716" s="375"/>
      <c r="F2716" s="375"/>
      <c r="G2716" s="375"/>
      <c r="H2716" s="375"/>
      <c r="I2716" s="375"/>
      <c r="J2716" s="375"/>
    </row>
    <row r="2717" spans="1:10" x14ac:dyDescent="0.4">
      <c r="A2717" s="375"/>
      <c r="B2717" s="375"/>
      <c r="C2717" s="375"/>
      <c r="D2717" s="375"/>
      <c r="E2717" s="375"/>
      <c r="F2717" s="375"/>
      <c r="G2717" s="375"/>
      <c r="H2717" s="375"/>
      <c r="I2717" s="375"/>
      <c r="J2717" s="375"/>
    </row>
    <row r="2718" spans="1:10" x14ac:dyDescent="0.4">
      <c r="A2718" s="375"/>
      <c r="B2718" s="375"/>
      <c r="C2718" s="375"/>
      <c r="D2718" s="375"/>
      <c r="E2718" s="375"/>
      <c r="F2718" s="375"/>
      <c r="G2718" s="375"/>
      <c r="H2718" s="375"/>
      <c r="I2718" s="375"/>
      <c r="J2718" s="375"/>
    </row>
    <row r="2719" spans="1:10" x14ac:dyDescent="0.4">
      <c r="A2719" s="375"/>
      <c r="B2719" s="375"/>
      <c r="C2719" s="375"/>
      <c r="D2719" s="375"/>
      <c r="E2719" s="375"/>
      <c r="F2719" s="375"/>
      <c r="G2719" s="375"/>
      <c r="H2719" s="375"/>
      <c r="I2719" s="375"/>
      <c r="J2719" s="375"/>
    </row>
    <row r="2720" spans="1:10" x14ac:dyDescent="0.4">
      <c r="A2720" s="375"/>
      <c r="B2720" s="375"/>
      <c r="C2720" s="375"/>
      <c r="D2720" s="375"/>
      <c r="E2720" s="375"/>
      <c r="F2720" s="375"/>
      <c r="G2720" s="375"/>
      <c r="H2720" s="375"/>
      <c r="I2720" s="375"/>
      <c r="J2720" s="375"/>
    </row>
    <row r="2721" spans="1:10" x14ac:dyDescent="0.4">
      <c r="A2721" s="375"/>
      <c r="B2721" s="375"/>
      <c r="C2721" s="375"/>
      <c r="D2721" s="375"/>
      <c r="E2721" s="375"/>
      <c r="F2721" s="375"/>
      <c r="G2721" s="375"/>
      <c r="H2721" s="375"/>
      <c r="I2721" s="375"/>
      <c r="J2721" s="375"/>
    </row>
    <row r="2722" spans="1:10" x14ac:dyDescent="0.4">
      <c r="A2722" s="375"/>
      <c r="B2722" s="375"/>
      <c r="C2722" s="375"/>
      <c r="D2722" s="375"/>
      <c r="E2722" s="375"/>
      <c r="F2722" s="375"/>
      <c r="G2722" s="375"/>
      <c r="H2722" s="375"/>
      <c r="I2722" s="375"/>
      <c r="J2722" s="375"/>
    </row>
    <row r="2723" spans="1:10" x14ac:dyDescent="0.4">
      <c r="A2723" s="375"/>
      <c r="B2723" s="375"/>
      <c r="C2723" s="375"/>
      <c r="D2723" s="375"/>
      <c r="E2723" s="375"/>
      <c r="F2723" s="375"/>
      <c r="G2723" s="375"/>
      <c r="H2723" s="375"/>
      <c r="I2723" s="375"/>
      <c r="J2723" s="375"/>
    </row>
    <row r="2724" spans="1:10" x14ac:dyDescent="0.4">
      <c r="A2724" s="375"/>
      <c r="B2724" s="375"/>
      <c r="C2724" s="375"/>
      <c r="D2724" s="375"/>
      <c r="E2724" s="375"/>
      <c r="F2724" s="375"/>
      <c r="G2724" s="375"/>
      <c r="H2724" s="375"/>
      <c r="I2724" s="375"/>
      <c r="J2724" s="375"/>
    </row>
    <row r="2725" spans="1:10" x14ac:dyDescent="0.4">
      <c r="A2725" s="375"/>
      <c r="B2725" s="375"/>
      <c r="C2725" s="375"/>
      <c r="D2725" s="375"/>
      <c r="E2725" s="375"/>
      <c r="F2725" s="375"/>
      <c r="G2725" s="375"/>
      <c r="H2725" s="375"/>
      <c r="I2725" s="375"/>
      <c r="J2725" s="375"/>
    </row>
    <row r="2726" spans="1:10" x14ac:dyDescent="0.4">
      <c r="A2726" s="375"/>
      <c r="B2726" s="375"/>
      <c r="C2726" s="375"/>
      <c r="D2726" s="375"/>
      <c r="E2726" s="375"/>
      <c r="F2726" s="375"/>
      <c r="G2726" s="375"/>
      <c r="H2726" s="375"/>
      <c r="I2726" s="375"/>
      <c r="J2726" s="375"/>
    </row>
    <row r="2727" spans="1:10" x14ac:dyDescent="0.4">
      <c r="A2727" s="375"/>
      <c r="B2727" s="375"/>
      <c r="C2727" s="375"/>
      <c r="D2727" s="375"/>
      <c r="E2727" s="375"/>
      <c r="F2727" s="375"/>
      <c r="G2727" s="375"/>
      <c r="H2727" s="375"/>
      <c r="I2727" s="375"/>
      <c r="J2727" s="375"/>
    </row>
    <row r="2728" spans="1:10" x14ac:dyDescent="0.4">
      <c r="A2728" s="375"/>
      <c r="B2728" s="375"/>
      <c r="C2728" s="375"/>
      <c r="D2728" s="375"/>
      <c r="E2728" s="375"/>
      <c r="F2728" s="375"/>
      <c r="G2728" s="375"/>
      <c r="H2728" s="375"/>
      <c r="I2728" s="375"/>
      <c r="J2728" s="375"/>
    </row>
    <row r="2729" spans="1:10" x14ac:dyDescent="0.4">
      <c r="A2729" s="375"/>
      <c r="B2729" s="375"/>
      <c r="C2729" s="375"/>
      <c r="D2729" s="375"/>
      <c r="E2729" s="375"/>
      <c r="F2729" s="375"/>
      <c r="G2729" s="375"/>
      <c r="H2729" s="375"/>
      <c r="I2729" s="375"/>
      <c r="J2729" s="375"/>
    </row>
    <row r="2730" spans="1:10" x14ac:dyDescent="0.4">
      <c r="A2730" s="375"/>
      <c r="B2730" s="375"/>
      <c r="C2730" s="375"/>
      <c r="D2730" s="375"/>
      <c r="E2730" s="375"/>
      <c r="F2730" s="375"/>
      <c r="G2730" s="375"/>
      <c r="H2730" s="375"/>
      <c r="I2730" s="375"/>
      <c r="J2730" s="375"/>
    </row>
    <row r="2731" spans="1:10" x14ac:dyDescent="0.4">
      <c r="A2731" s="375"/>
      <c r="B2731" s="375"/>
      <c r="C2731" s="375"/>
      <c r="D2731" s="375"/>
      <c r="E2731" s="375"/>
      <c r="F2731" s="375"/>
      <c r="G2731" s="375"/>
      <c r="H2731" s="375"/>
      <c r="I2731" s="375"/>
      <c r="J2731" s="375"/>
    </row>
    <row r="2732" spans="1:10" x14ac:dyDescent="0.4">
      <c r="A2732" s="375"/>
      <c r="B2732" s="375"/>
      <c r="C2732" s="375"/>
      <c r="D2732" s="375"/>
      <c r="E2732" s="375"/>
      <c r="F2732" s="375"/>
      <c r="G2732" s="375"/>
      <c r="H2732" s="375"/>
      <c r="I2732" s="375"/>
      <c r="J2732" s="375"/>
    </row>
    <row r="2733" spans="1:10" x14ac:dyDescent="0.4">
      <c r="A2733" s="375"/>
      <c r="B2733" s="375"/>
      <c r="C2733" s="375"/>
      <c r="D2733" s="375"/>
      <c r="E2733" s="375"/>
      <c r="F2733" s="375"/>
      <c r="G2733" s="375"/>
      <c r="H2733" s="375"/>
      <c r="I2733" s="375"/>
      <c r="J2733" s="375"/>
    </row>
    <row r="2734" spans="1:10" x14ac:dyDescent="0.4">
      <c r="A2734" s="375"/>
      <c r="B2734" s="375"/>
      <c r="C2734" s="375"/>
      <c r="D2734" s="375"/>
      <c r="E2734" s="375"/>
      <c r="F2734" s="375"/>
      <c r="G2734" s="375"/>
      <c r="H2734" s="375"/>
      <c r="I2734" s="375"/>
      <c r="J2734" s="375"/>
    </row>
    <row r="2735" spans="1:10" x14ac:dyDescent="0.4">
      <c r="A2735" s="375"/>
      <c r="B2735" s="375"/>
      <c r="C2735" s="375"/>
      <c r="D2735" s="375"/>
      <c r="E2735" s="375"/>
      <c r="F2735" s="375"/>
      <c r="G2735" s="375"/>
      <c r="H2735" s="375"/>
      <c r="I2735" s="375"/>
      <c r="J2735" s="375"/>
    </row>
    <row r="2736" spans="1:10" x14ac:dyDescent="0.4">
      <c r="A2736" s="375"/>
      <c r="B2736" s="375"/>
      <c r="C2736" s="375"/>
      <c r="D2736" s="375"/>
      <c r="E2736" s="375"/>
      <c r="F2736" s="375"/>
      <c r="G2736" s="375"/>
      <c r="H2736" s="375"/>
      <c r="I2736" s="375"/>
      <c r="J2736" s="375"/>
    </row>
    <row r="2737" spans="1:10" x14ac:dyDescent="0.4">
      <c r="A2737" s="375"/>
      <c r="B2737" s="375"/>
      <c r="C2737" s="375"/>
      <c r="D2737" s="375"/>
      <c r="E2737" s="375"/>
      <c r="F2737" s="375"/>
      <c r="G2737" s="375"/>
      <c r="H2737" s="375"/>
      <c r="I2737" s="375"/>
      <c r="J2737" s="375"/>
    </row>
    <row r="2738" spans="1:10" x14ac:dyDescent="0.4">
      <c r="A2738" s="375"/>
      <c r="B2738" s="375"/>
      <c r="C2738" s="375"/>
      <c r="D2738" s="375"/>
      <c r="E2738" s="375"/>
      <c r="F2738" s="375"/>
      <c r="G2738" s="375"/>
      <c r="H2738" s="375"/>
      <c r="I2738" s="375"/>
      <c r="J2738" s="375"/>
    </row>
    <row r="2739" spans="1:10" x14ac:dyDescent="0.4">
      <c r="A2739" s="375"/>
      <c r="B2739" s="375"/>
      <c r="C2739" s="375"/>
      <c r="D2739" s="375"/>
      <c r="E2739" s="375"/>
      <c r="F2739" s="375"/>
      <c r="G2739" s="375"/>
      <c r="H2739" s="375"/>
      <c r="I2739" s="375"/>
      <c r="J2739" s="375"/>
    </row>
    <row r="2740" spans="1:10" x14ac:dyDescent="0.4">
      <c r="A2740" s="375"/>
      <c r="B2740" s="375"/>
      <c r="C2740" s="375"/>
      <c r="D2740" s="375"/>
      <c r="E2740" s="375"/>
      <c r="F2740" s="375"/>
      <c r="G2740" s="375"/>
      <c r="H2740" s="375"/>
      <c r="I2740" s="375"/>
      <c r="J2740" s="375"/>
    </row>
    <row r="2741" spans="1:10" x14ac:dyDescent="0.4">
      <c r="A2741" s="375"/>
      <c r="B2741" s="375"/>
      <c r="C2741" s="375"/>
      <c r="D2741" s="375"/>
      <c r="E2741" s="375"/>
      <c r="F2741" s="375"/>
      <c r="G2741" s="375"/>
      <c r="H2741" s="375"/>
      <c r="I2741" s="375"/>
      <c r="J2741" s="375"/>
    </row>
    <row r="2742" spans="1:10" x14ac:dyDescent="0.4">
      <c r="A2742" s="375"/>
      <c r="B2742" s="375"/>
      <c r="C2742" s="375"/>
      <c r="D2742" s="375"/>
      <c r="E2742" s="375"/>
      <c r="F2742" s="375"/>
      <c r="G2742" s="375"/>
      <c r="H2742" s="375"/>
      <c r="I2742" s="375"/>
      <c r="J2742" s="375"/>
    </row>
    <row r="2743" spans="1:10" x14ac:dyDescent="0.4">
      <c r="A2743" s="375"/>
      <c r="B2743" s="375"/>
      <c r="C2743" s="375"/>
      <c r="D2743" s="375"/>
      <c r="E2743" s="375"/>
      <c r="F2743" s="375"/>
      <c r="G2743" s="375"/>
      <c r="H2743" s="375"/>
      <c r="I2743" s="375"/>
      <c r="J2743" s="375"/>
    </row>
    <row r="2744" spans="1:10" x14ac:dyDescent="0.4">
      <c r="A2744" s="375"/>
      <c r="B2744" s="375"/>
      <c r="C2744" s="375"/>
      <c r="D2744" s="375"/>
      <c r="E2744" s="375"/>
      <c r="F2744" s="375"/>
      <c r="G2744" s="375"/>
      <c r="H2744" s="375"/>
      <c r="I2744" s="375"/>
      <c r="J2744" s="375"/>
    </row>
    <row r="2745" spans="1:10" x14ac:dyDescent="0.4">
      <c r="A2745" s="375"/>
      <c r="B2745" s="375"/>
      <c r="C2745" s="375"/>
      <c r="D2745" s="375"/>
      <c r="E2745" s="375"/>
      <c r="F2745" s="375"/>
      <c r="G2745" s="375"/>
      <c r="H2745" s="375"/>
      <c r="I2745" s="375"/>
      <c r="J2745" s="375"/>
    </row>
    <row r="2746" spans="1:10" x14ac:dyDescent="0.4">
      <c r="A2746" s="375"/>
      <c r="B2746" s="375"/>
      <c r="C2746" s="375"/>
      <c r="D2746" s="375"/>
      <c r="E2746" s="375"/>
      <c r="F2746" s="375"/>
      <c r="G2746" s="375"/>
      <c r="H2746" s="375"/>
      <c r="I2746" s="375"/>
      <c r="J2746" s="375"/>
    </row>
    <row r="2747" spans="1:10" x14ac:dyDescent="0.4">
      <c r="A2747" s="375"/>
      <c r="B2747" s="375"/>
      <c r="C2747" s="375"/>
      <c r="D2747" s="375"/>
      <c r="E2747" s="375"/>
      <c r="F2747" s="375"/>
      <c r="G2747" s="375"/>
      <c r="H2747" s="375"/>
      <c r="I2747" s="375"/>
      <c r="J2747" s="375"/>
    </row>
    <row r="2748" spans="1:10" x14ac:dyDescent="0.4">
      <c r="A2748" s="375"/>
      <c r="B2748" s="375"/>
      <c r="C2748" s="375"/>
      <c r="D2748" s="375"/>
      <c r="E2748" s="375"/>
      <c r="F2748" s="375"/>
      <c r="G2748" s="375"/>
      <c r="H2748" s="375"/>
      <c r="I2748" s="375"/>
      <c r="J2748" s="375"/>
    </row>
    <row r="2749" spans="1:10" x14ac:dyDescent="0.4">
      <c r="A2749" s="375"/>
      <c r="B2749" s="375"/>
      <c r="C2749" s="375"/>
      <c r="D2749" s="375"/>
      <c r="E2749" s="375"/>
      <c r="F2749" s="375"/>
      <c r="G2749" s="375"/>
      <c r="H2749" s="375"/>
      <c r="I2749" s="375"/>
      <c r="J2749" s="375"/>
    </row>
    <row r="2750" spans="1:10" x14ac:dyDescent="0.4">
      <c r="A2750" s="375"/>
      <c r="B2750" s="375"/>
      <c r="C2750" s="375"/>
      <c r="D2750" s="375"/>
      <c r="E2750" s="375"/>
      <c r="F2750" s="375"/>
      <c r="G2750" s="375"/>
      <c r="H2750" s="375"/>
      <c r="I2750" s="375"/>
      <c r="J2750" s="375"/>
    </row>
    <row r="2751" spans="1:10" x14ac:dyDescent="0.4">
      <c r="A2751" s="375"/>
      <c r="B2751" s="375"/>
      <c r="C2751" s="375"/>
      <c r="D2751" s="375"/>
      <c r="E2751" s="375"/>
      <c r="F2751" s="375"/>
      <c r="G2751" s="375"/>
      <c r="H2751" s="375"/>
      <c r="I2751" s="375"/>
      <c r="J2751" s="375"/>
    </row>
    <row r="2752" spans="1:10" x14ac:dyDescent="0.4">
      <c r="A2752" s="375"/>
      <c r="B2752" s="375"/>
      <c r="C2752" s="375"/>
      <c r="D2752" s="375"/>
      <c r="E2752" s="375"/>
      <c r="F2752" s="375"/>
      <c r="G2752" s="375"/>
      <c r="H2752" s="375"/>
      <c r="I2752" s="375"/>
      <c r="J2752" s="375"/>
    </row>
    <row r="2753" spans="1:10" x14ac:dyDescent="0.4">
      <c r="A2753" s="375"/>
      <c r="B2753" s="375"/>
      <c r="C2753" s="375"/>
      <c r="D2753" s="375"/>
      <c r="E2753" s="375"/>
      <c r="F2753" s="375"/>
      <c r="G2753" s="375"/>
      <c r="H2753" s="375"/>
      <c r="I2753" s="375"/>
      <c r="J2753" s="375"/>
    </row>
    <row r="2754" spans="1:10" x14ac:dyDescent="0.4">
      <c r="A2754" s="375"/>
      <c r="B2754" s="375"/>
      <c r="C2754" s="375"/>
      <c r="D2754" s="375"/>
      <c r="E2754" s="375"/>
      <c r="F2754" s="375"/>
      <c r="G2754" s="375"/>
      <c r="H2754" s="375"/>
      <c r="I2754" s="375"/>
      <c r="J2754" s="375"/>
    </row>
    <row r="2755" spans="1:10" x14ac:dyDescent="0.4">
      <c r="A2755" s="375"/>
      <c r="B2755" s="375"/>
      <c r="C2755" s="375"/>
      <c r="D2755" s="375"/>
      <c r="E2755" s="375"/>
      <c r="F2755" s="375"/>
      <c r="G2755" s="375"/>
      <c r="H2755" s="375"/>
      <c r="I2755" s="375"/>
      <c r="J2755" s="375"/>
    </row>
    <row r="2756" spans="1:10" x14ac:dyDescent="0.4">
      <c r="A2756" s="375"/>
      <c r="B2756" s="375"/>
      <c r="C2756" s="375"/>
      <c r="D2756" s="375"/>
      <c r="E2756" s="375"/>
      <c r="F2756" s="375"/>
      <c r="G2756" s="375"/>
      <c r="H2756" s="375"/>
      <c r="I2756" s="375"/>
      <c r="J2756" s="375"/>
    </row>
    <row r="2757" spans="1:10" x14ac:dyDescent="0.4">
      <c r="A2757" s="375"/>
      <c r="B2757" s="375"/>
      <c r="C2757" s="375"/>
      <c r="D2757" s="375"/>
      <c r="E2757" s="375"/>
      <c r="F2757" s="375"/>
      <c r="G2757" s="375"/>
      <c r="H2757" s="375"/>
      <c r="I2757" s="375"/>
      <c r="J2757" s="375"/>
    </row>
    <row r="2758" spans="1:10" x14ac:dyDescent="0.4">
      <c r="A2758" s="375"/>
      <c r="B2758" s="375"/>
      <c r="C2758" s="375"/>
      <c r="D2758" s="375"/>
      <c r="E2758" s="375"/>
      <c r="F2758" s="375"/>
      <c r="G2758" s="375"/>
      <c r="H2758" s="375"/>
      <c r="I2758" s="375"/>
      <c r="J2758" s="375"/>
    </row>
    <row r="2759" spans="1:10" x14ac:dyDescent="0.4">
      <c r="A2759" s="410"/>
      <c r="B2759" s="381"/>
      <c r="C2759" s="381"/>
      <c r="D2759" s="381"/>
      <c r="E2759" s="381"/>
      <c r="F2759" s="381"/>
      <c r="G2759" s="381"/>
      <c r="H2759" s="381"/>
      <c r="I2759" s="381"/>
      <c r="J2759" s="381"/>
    </row>
    <row r="2760" spans="1:10" x14ac:dyDescent="0.4">
      <c r="A2760" s="428"/>
      <c r="B2760" s="375"/>
      <c r="C2760" s="375"/>
      <c r="D2760" s="375"/>
      <c r="E2760" s="375"/>
      <c r="F2760" s="375"/>
      <c r="G2760" s="375"/>
      <c r="H2760" s="375"/>
      <c r="I2760" s="375"/>
      <c r="J2760" s="375"/>
    </row>
    <row r="2761" spans="1:10" x14ac:dyDescent="0.4">
      <c r="A2761" s="428"/>
      <c r="B2761" s="375"/>
      <c r="C2761" s="375"/>
      <c r="D2761" s="375"/>
      <c r="E2761" s="375"/>
      <c r="F2761" s="375"/>
      <c r="G2761" s="375"/>
      <c r="H2761" s="375"/>
      <c r="I2761" s="375"/>
      <c r="J2761" s="375"/>
    </row>
    <row r="2762" spans="1:10" x14ac:dyDescent="0.4">
      <c r="A2762" s="428"/>
      <c r="B2762" s="375"/>
      <c r="C2762" s="375"/>
      <c r="D2762" s="375"/>
      <c r="E2762" s="375"/>
      <c r="F2762" s="375"/>
      <c r="G2762" s="375"/>
      <c r="H2762" s="375"/>
      <c r="I2762" s="375"/>
      <c r="J2762" s="375"/>
    </row>
    <row r="2763" spans="1:10" x14ac:dyDescent="0.4">
      <c r="A2763" s="428"/>
      <c r="B2763" s="375"/>
      <c r="C2763" s="375"/>
      <c r="D2763" s="375"/>
      <c r="E2763" s="375"/>
      <c r="F2763" s="375"/>
      <c r="G2763" s="375"/>
      <c r="H2763" s="375"/>
      <c r="I2763" s="375"/>
      <c r="J2763" s="375"/>
    </row>
    <row r="2764" spans="1:10" x14ac:dyDescent="0.4">
      <c r="A2764" s="428"/>
      <c r="B2764" s="375"/>
      <c r="C2764" s="375"/>
      <c r="D2764" s="375"/>
      <c r="E2764" s="375"/>
      <c r="F2764" s="375"/>
      <c r="G2764" s="375"/>
      <c r="H2764" s="375"/>
      <c r="I2764" s="375"/>
      <c r="J2764" s="375"/>
    </row>
    <row r="2765" spans="1:10" x14ac:dyDescent="0.4">
      <c r="A2765" s="428"/>
      <c r="B2765" s="375"/>
      <c r="C2765" s="375"/>
      <c r="D2765" s="375"/>
      <c r="E2765" s="375"/>
      <c r="F2765" s="375"/>
      <c r="G2765" s="375"/>
      <c r="H2765" s="375"/>
      <c r="I2765" s="375"/>
      <c r="J2765" s="375"/>
    </row>
    <row r="2766" spans="1:10" x14ac:dyDescent="0.4">
      <c r="A2766" s="428"/>
      <c r="B2766" s="375"/>
      <c r="C2766" s="375"/>
      <c r="D2766" s="375"/>
      <c r="E2766" s="375"/>
      <c r="F2766" s="375"/>
      <c r="G2766" s="375"/>
      <c r="H2766" s="375"/>
      <c r="I2766" s="375"/>
      <c r="J2766" s="375"/>
    </row>
    <row r="2767" spans="1:10" x14ac:dyDescent="0.4">
      <c r="A2767" s="428"/>
      <c r="B2767" s="375"/>
      <c r="C2767" s="375"/>
      <c r="D2767" s="375"/>
      <c r="E2767" s="375"/>
      <c r="F2767" s="375"/>
      <c r="G2767" s="375"/>
      <c r="H2767" s="375"/>
      <c r="I2767" s="375"/>
      <c r="J2767" s="375"/>
    </row>
    <row r="2768" spans="1:10" x14ac:dyDescent="0.4">
      <c r="A2768" s="428"/>
      <c r="B2768" s="375"/>
      <c r="C2768" s="375"/>
      <c r="D2768" s="375"/>
      <c r="E2768" s="375"/>
      <c r="F2768" s="375"/>
      <c r="G2768" s="375"/>
      <c r="H2768" s="375"/>
      <c r="I2768" s="375"/>
      <c r="J2768" s="375"/>
    </row>
    <row r="2769" spans="1:10" x14ac:dyDescent="0.4">
      <c r="A2769" s="428"/>
      <c r="B2769" s="375"/>
      <c r="C2769" s="375"/>
      <c r="D2769" s="375"/>
      <c r="E2769" s="375"/>
      <c r="F2769" s="375"/>
      <c r="G2769" s="375"/>
      <c r="H2769" s="375"/>
      <c r="I2769" s="375"/>
      <c r="J2769" s="375"/>
    </row>
    <row r="2770" spans="1:10" x14ac:dyDescent="0.4">
      <c r="A2770" s="428"/>
      <c r="B2770" s="375"/>
      <c r="C2770" s="375"/>
      <c r="D2770" s="375"/>
      <c r="E2770" s="375"/>
      <c r="F2770" s="375"/>
      <c r="G2770" s="375"/>
      <c r="H2770" s="375"/>
      <c r="I2770" s="375"/>
      <c r="J2770" s="375"/>
    </row>
    <row r="2771" spans="1:10" x14ac:dyDescent="0.4">
      <c r="A2771" s="430"/>
      <c r="B2771" s="832"/>
      <c r="C2771" s="832"/>
      <c r="D2771" s="832"/>
      <c r="E2771" s="832"/>
      <c r="F2771" s="832"/>
      <c r="G2771" s="832"/>
      <c r="H2771" s="832"/>
      <c r="I2771" s="832"/>
      <c r="J2771" s="832"/>
    </row>
    <row r="2772" spans="1:10" x14ac:dyDescent="0.4">
      <c r="A2772" s="375"/>
      <c r="B2772" s="375"/>
      <c r="C2772" s="375"/>
      <c r="D2772" s="375"/>
      <c r="E2772" s="375"/>
      <c r="F2772" s="375"/>
      <c r="G2772" s="375"/>
      <c r="H2772" s="375"/>
      <c r="I2772" s="375"/>
      <c r="J2772" s="375"/>
    </row>
    <row r="2773" spans="1:10" x14ac:dyDescent="0.4">
      <c r="A2773" s="375"/>
      <c r="B2773" s="375"/>
      <c r="C2773" s="375"/>
      <c r="D2773" s="375"/>
      <c r="E2773" s="375"/>
      <c r="F2773" s="375"/>
      <c r="G2773" s="375"/>
      <c r="H2773" s="375"/>
      <c r="I2773" s="375"/>
      <c r="J2773" s="375"/>
    </row>
    <row r="2774" spans="1:10" x14ac:dyDescent="0.4">
      <c r="A2774" s="375"/>
      <c r="B2774" s="375"/>
      <c r="C2774" s="375"/>
      <c r="D2774" s="375"/>
      <c r="E2774" s="375"/>
      <c r="F2774" s="375"/>
      <c r="G2774" s="375"/>
      <c r="H2774" s="375"/>
      <c r="I2774" s="375"/>
      <c r="J2774" s="375"/>
    </row>
    <row r="2775" spans="1:10" x14ac:dyDescent="0.4">
      <c r="A2775" s="375"/>
      <c r="B2775" s="375"/>
      <c r="C2775" s="375"/>
      <c r="D2775" s="375"/>
      <c r="E2775" s="375"/>
      <c r="F2775" s="375"/>
      <c r="G2775" s="375"/>
      <c r="H2775" s="375"/>
      <c r="I2775" s="375"/>
      <c r="J2775" s="375"/>
    </row>
    <row r="2776" spans="1:10" x14ac:dyDescent="0.4">
      <c r="A2776" s="375"/>
      <c r="B2776" s="375"/>
      <c r="C2776" s="375"/>
      <c r="D2776" s="375"/>
      <c r="E2776" s="375"/>
      <c r="F2776" s="375"/>
      <c r="G2776" s="375"/>
      <c r="H2776" s="375"/>
      <c r="I2776" s="375"/>
      <c r="J2776" s="375"/>
    </row>
    <row r="2777" spans="1:10" x14ac:dyDescent="0.4">
      <c r="A2777" s="375"/>
      <c r="B2777" s="375"/>
      <c r="C2777" s="375"/>
      <c r="D2777" s="375"/>
      <c r="E2777" s="375"/>
      <c r="F2777" s="375"/>
      <c r="G2777" s="375"/>
      <c r="H2777" s="375"/>
      <c r="I2777" s="375"/>
      <c r="J2777" s="375"/>
    </row>
    <row r="2778" spans="1:10" x14ac:dyDescent="0.4">
      <c r="A2778" s="375"/>
      <c r="B2778" s="375"/>
      <c r="C2778" s="375"/>
      <c r="D2778" s="375"/>
      <c r="E2778" s="375"/>
      <c r="F2778" s="375"/>
      <c r="G2778" s="375"/>
      <c r="H2778" s="375"/>
      <c r="I2778" s="375"/>
      <c r="J2778" s="375"/>
    </row>
    <row r="2779" spans="1:10" x14ac:dyDescent="0.4">
      <c r="A2779" s="375"/>
      <c r="B2779" s="375"/>
      <c r="C2779" s="375"/>
      <c r="D2779" s="375"/>
      <c r="E2779" s="375"/>
      <c r="F2779" s="375"/>
      <c r="G2779" s="375"/>
      <c r="H2779" s="375"/>
      <c r="I2779" s="375"/>
      <c r="J2779" s="375"/>
    </row>
    <row r="2780" spans="1:10" x14ac:dyDescent="0.4">
      <c r="A2780" s="375"/>
      <c r="B2780" s="375"/>
      <c r="C2780" s="375"/>
      <c r="D2780" s="375"/>
      <c r="E2780" s="375"/>
      <c r="F2780" s="375"/>
      <c r="G2780" s="375"/>
      <c r="H2780" s="375"/>
      <c r="I2780" s="375"/>
      <c r="J2780" s="375"/>
    </row>
    <row r="2781" spans="1:10" x14ac:dyDescent="0.4">
      <c r="A2781" s="375"/>
      <c r="B2781" s="375"/>
      <c r="C2781" s="375"/>
      <c r="D2781" s="375"/>
      <c r="E2781" s="375"/>
      <c r="F2781" s="375"/>
      <c r="G2781" s="375"/>
      <c r="H2781" s="375"/>
      <c r="I2781" s="375"/>
      <c r="J2781" s="375"/>
    </row>
    <row r="2782" spans="1:10" x14ac:dyDescent="0.4">
      <c r="A2782" s="375"/>
      <c r="B2782" s="375"/>
      <c r="C2782" s="375"/>
      <c r="D2782" s="375"/>
      <c r="E2782" s="375"/>
      <c r="F2782" s="375"/>
      <c r="G2782" s="375"/>
      <c r="H2782" s="375"/>
      <c r="I2782" s="375"/>
      <c r="J2782" s="375"/>
    </row>
    <row r="2783" spans="1:10" x14ac:dyDescent="0.4">
      <c r="A2783" s="375"/>
      <c r="B2783" s="375"/>
      <c r="C2783" s="375"/>
      <c r="D2783" s="375"/>
      <c r="E2783" s="375"/>
      <c r="F2783" s="375"/>
      <c r="G2783" s="375"/>
      <c r="H2783" s="375"/>
      <c r="I2783" s="375"/>
      <c r="J2783" s="375"/>
    </row>
    <row r="2784" spans="1:10" x14ac:dyDescent="0.4">
      <c r="A2784" s="375"/>
      <c r="B2784" s="375"/>
      <c r="C2784" s="375"/>
      <c r="D2784" s="375"/>
      <c r="E2784" s="375"/>
      <c r="F2784" s="375"/>
      <c r="G2784" s="375"/>
      <c r="H2784" s="375"/>
      <c r="I2784" s="375"/>
      <c r="J2784" s="375"/>
    </row>
    <row r="2785" spans="1:10" x14ac:dyDescent="0.4">
      <c r="A2785" s="375"/>
      <c r="B2785" s="375"/>
      <c r="C2785" s="375"/>
      <c r="D2785" s="375"/>
      <c r="E2785" s="375"/>
      <c r="F2785" s="375"/>
      <c r="G2785" s="375"/>
      <c r="H2785" s="375"/>
      <c r="I2785" s="375"/>
      <c r="J2785" s="375"/>
    </row>
    <row r="2786" spans="1:10" x14ac:dyDescent="0.4">
      <c r="A2786" s="375"/>
      <c r="B2786" s="375"/>
      <c r="C2786" s="375"/>
      <c r="D2786" s="375"/>
      <c r="E2786" s="375"/>
      <c r="F2786" s="375"/>
      <c r="G2786" s="375"/>
      <c r="H2786" s="375"/>
      <c r="I2786" s="375"/>
      <c r="J2786" s="375"/>
    </row>
    <row r="2787" spans="1:10" x14ac:dyDescent="0.4">
      <c r="A2787" s="375"/>
      <c r="B2787" s="375"/>
      <c r="C2787" s="375"/>
      <c r="D2787" s="375"/>
      <c r="E2787" s="375"/>
      <c r="F2787" s="375"/>
      <c r="G2787" s="375"/>
      <c r="H2787" s="375"/>
      <c r="I2787" s="375"/>
      <c r="J2787" s="375"/>
    </row>
    <row r="2788" spans="1:10" x14ac:dyDescent="0.4">
      <c r="A2788" s="375"/>
      <c r="B2788" s="375"/>
      <c r="C2788" s="375"/>
      <c r="D2788" s="375"/>
      <c r="E2788" s="375"/>
      <c r="F2788" s="375"/>
      <c r="G2788" s="375"/>
      <c r="H2788" s="375"/>
      <c r="I2788" s="375"/>
      <c r="J2788" s="375"/>
    </row>
    <row r="2789" spans="1:10" x14ac:dyDescent="0.4">
      <c r="A2789" s="375"/>
      <c r="B2789" s="375"/>
      <c r="C2789" s="375"/>
      <c r="D2789" s="375"/>
      <c r="E2789" s="375"/>
      <c r="F2789" s="375"/>
      <c r="G2789" s="375"/>
      <c r="H2789" s="375"/>
      <c r="I2789" s="375"/>
      <c r="J2789" s="375"/>
    </row>
    <row r="2790" spans="1:10" x14ac:dyDescent="0.4">
      <c r="A2790" s="375"/>
      <c r="B2790" s="375"/>
      <c r="C2790" s="375"/>
      <c r="D2790" s="375"/>
      <c r="E2790" s="375"/>
      <c r="F2790" s="375"/>
      <c r="G2790" s="375"/>
      <c r="H2790" s="375"/>
      <c r="I2790" s="375"/>
      <c r="J2790" s="375"/>
    </row>
    <row r="2791" spans="1:10" x14ac:dyDescent="0.4">
      <c r="A2791" s="375"/>
      <c r="B2791" s="375"/>
      <c r="C2791" s="375"/>
      <c r="D2791" s="375"/>
      <c r="E2791" s="375"/>
      <c r="F2791" s="375"/>
      <c r="G2791" s="375"/>
      <c r="H2791" s="375"/>
      <c r="I2791" s="375"/>
      <c r="J2791" s="375"/>
    </row>
    <row r="2792" spans="1:10" x14ac:dyDescent="0.4">
      <c r="A2792" s="375"/>
      <c r="B2792" s="375"/>
      <c r="C2792" s="375"/>
      <c r="D2792" s="375"/>
      <c r="E2792" s="375"/>
      <c r="F2792" s="375"/>
      <c r="G2792" s="375"/>
      <c r="H2792" s="375"/>
      <c r="I2792" s="375"/>
      <c r="J2792" s="375"/>
    </row>
    <row r="2793" spans="1:10" x14ac:dyDescent="0.4">
      <c r="A2793" s="375"/>
      <c r="B2793" s="375"/>
      <c r="C2793" s="375"/>
      <c r="D2793" s="375"/>
      <c r="E2793" s="375"/>
      <c r="F2793" s="375"/>
      <c r="G2793" s="375"/>
      <c r="H2793" s="375"/>
      <c r="I2793" s="375"/>
      <c r="J2793" s="375"/>
    </row>
    <row r="2794" spans="1:10" x14ac:dyDescent="0.4">
      <c r="A2794" s="375"/>
      <c r="B2794" s="375"/>
      <c r="C2794" s="375"/>
      <c r="D2794" s="375"/>
      <c r="E2794" s="375"/>
      <c r="F2794" s="375"/>
      <c r="G2794" s="375"/>
      <c r="H2794" s="375"/>
      <c r="I2794" s="375"/>
      <c r="J2794" s="375"/>
    </row>
    <row r="2795" spans="1:10" x14ac:dyDescent="0.4">
      <c r="A2795" s="375"/>
      <c r="B2795" s="375"/>
      <c r="C2795" s="375"/>
      <c r="D2795" s="375"/>
      <c r="E2795" s="375"/>
      <c r="F2795" s="375"/>
      <c r="G2795" s="375"/>
      <c r="H2795" s="375"/>
      <c r="I2795" s="375"/>
      <c r="J2795" s="375"/>
    </row>
    <row r="2796" spans="1:10" x14ac:dyDescent="0.4">
      <c r="A2796" s="375"/>
      <c r="B2796" s="375"/>
      <c r="C2796" s="375"/>
      <c r="D2796" s="375"/>
      <c r="E2796" s="375"/>
      <c r="F2796" s="375"/>
      <c r="G2796" s="375"/>
      <c r="H2796" s="375"/>
      <c r="I2796" s="375"/>
      <c r="J2796" s="375"/>
    </row>
    <row r="2797" spans="1:10" x14ac:dyDescent="0.4">
      <c r="A2797" s="375"/>
      <c r="B2797" s="375"/>
      <c r="C2797" s="375"/>
      <c r="D2797" s="375"/>
      <c r="E2797" s="375"/>
      <c r="F2797" s="375"/>
      <c r="G2797" s="375"/>
      <c r="H2797" s="375"/>
      <c r="I2797" s="375"/>
      <c r="J2797" s="375"/>
    </row>
    <row r="2798" spans="1:10" x14ac:dyDescent="0.4">
      <c r="A2798" s="375"/>
      <c r="B2798" s="375"/>
      <c r="C2798" s="375"/>
      <c r="D2798" s="375"/>
      <c r="E2798" s="375"/>
      <c r="F2798" s="375"/>
      <c r="G2798" s="375"/>
      <c r="H2798" s="375"/>
      <c r="I2798" s="375"/>
      <c r="J2798" s="375"/>
    </row>
    <row r="2799" spans="1:10" x14ac:dyDescent="0.4">
      <c r="A2799" s="375"/>
      <c r="B2799" s="375"/>
      <c r="C2799" s="375"/>
      <c r="D2799" s="375"/>
      <c r="E2799" s="375"/>
      <c r="F2799" s="375"/>
      <c r="G2799" s="375"/>
      <c r="H2799" s="375"/>
      <c r="I2799" s="375"/>
      <c r="J2799" s="375"/>
    </row>
    <row r="2800" spans="1:10" x14ac:dyDescent="0.4">
      <c r="A2800" s="375"/>
      <c r="B2800" s="375"/>
      <c r="C2800" s="375"/>
      <c r="D2800" s="375"/>
      <c r="E2800" s="375"/>
      <c r="F2800" s="375"/>
      <c r="G2800" s="375"/>
      <c r="H2800" s="375"/>
      <c r="I2800" s="375"/>
      <c r="J2800" s="375"/>
    </row>
    <row r="2801" spans="1:10" x14ac:dyDescent="0.4">
      <c r="A2801" s="375"/>
      <c r="B2801" s="375"/>
      <c r="C2801" s="375"/>
      <c r="D2801" s="375"/>
      <c r="E2801" s="375"/>
      <c r="F2801" s="375"/>
      <c r="G2801" s="375"/>
      <c r="H2801" s="375"/>
      <c r="I2801" s="375"/>
      <c r="J2801" s="375"/>
    </row>
    <row r="2802" spans="1:10" x14ac:dyDescent="0.4">
      <c r="A2802" s="375"/>
      <c r="B2802" s="375"/>
      <c r="C2802" s="375"/>
      <c r="D2802" s="375"/>
      <c r="E2802" s="375"/>
      <c r="F2802" s="375"/>
      <c r="G2802" s="375"/>
      <c r="H2802" s="375"/>
      <c r="I2802" s="375"/>
      <c r="J2802" s="375"/>
    </row>
    <row r="2803" spans="1:10" x14ac:dyDescent="0.4">
      <c r="A2803" s="375"/>
      <c r="B2803" s="375"/>
      <c r="C2803" s="375"/>
      <c r="D2803" s="375"/>
      <c r="E2803" s="375"/>
      <c r="F2803" s="375"/>
      <c r="G2803" s="375"/>
      <c r="H2803" s="375"/>
      <c r="I2803" s="375"/>
      <c r="J2803" s="375"/>
    </row>
    <row r="2804" spans="1:10" x14ac:dyDescent="0.4">
      <c r="A2804" s="375"/>
      <c r="B2804" s="375"/>
      <c r="C2804" s="375"/>
      <c r="D2804" s="375"/>
      <c r="E2804" s="375"/>
      <c r="F2804" s="375"/>
      <c r="G2804" s="375"/>
      <c r="H2804" s="375"/>
      <c r="I2804" s="375"/>
      <c r="J2804" s="375"/>
    </row>
    <row r="2805" spans="1:10" x14ac:dyDescent="0.4">
      <c r="A2805" s="375"/>
      <c r="B2805" s="375"/>
      <c r="C2805" s="375"/>
      <c r="D2805" s="375"/>
      <c r="E2805" s="375"/>
      <c r="F2805" s="375"/>
      <c r="G2805" s="375"/>
      <c r="H2805" s="375"/>
      <c r="I2805" s="375"/>
      <c r="J2805" s="375"/>
    </row>
    <row r="2806" spans="1:10" x14ac:dyDescent="0.4">
      <c r="A2806" s="375"/>
      <c r="B2806" s="375"/>
      <c r="C2806" s="375"/>
      <c r="D2806" s="375"/>
      <c r="E2806" s="375"/>
      <c r="F2806" s="375"/>
      <c r="G2806" s="375"/>
      <c r="H2806" s="375"/>
      <c r="I2806" s="375"/>
      <c r="J2806" s="375"/>
    </row>
    <row r="2807" spans="1:10" x14ac:dyDescent="0.4">
      <c r="A2807" s="375"/>
      <c r="B2807" s="375"/>
      <c r="C2807" s="375"/>
      <c r="D2807" s="375"/>
      <c r="E2807" s="375"/>
      <c r="F2807" s="375"/>
      <c r="G2807" s="375"/>
      <c r="H2807" s="375"/>
      <c r="I2807" s="375"/>
      <c r="J2807" s="375"/>
    </row>
    <row r="2808" spans="1:10" x14ac:dyDescent="0.4">
      <c r="A2808" s="375"/>
      <c r="B2808" s="375"/>
      <c r="C2808" s="375"/>
      <c r="D2808" s="375"/>
      <c r="E2808" s="375"/>
      <c r="F2808" s="375"/>
      <c r="G2808" s="375"/>
      <c r="H2808" s="375"/>
      <c r="I2808" s="375"/>
      <c r="J2808" s="375"/>
    </row>
    <row r="2809" spans="1:10" x14ac:dyDescent="0.4">
      <c r="A2809" s="375"/>
      <c r="B2809" s="375"/>
      <c r="C2809" s="375"/>
      <c r="D2809" s="375"/>
      <c r="E2809" s="375"/>
      <c r="F2809" s="375"/>
      <c r="G2809" s="375"/>
      <c r="H2809" s="375"/>
      <c r="I2809" s="375"/>
      <c r="J2809" s="375"/>
    </row>
    <row r="2810" spans="1:10" x14ac:dyDescent="0.4">
      <c r="A2810" s="375"/>
      <c r="B2810" s="375"/>
      <c r="C2810" s="375"/>
      <c r="D2810" s="375"/>
      <c r="E2810" s="375"/>
      <c r="F2810" s="375"/>
      <c r="G2810" s="375"/>
      <c r="H2810" s="375"/>
      <c r="I2810" s="375"/>
      <c r="J2810" s="375"/>
    </row>
    <row r="2811" spans="1:10" x14ac:dyDescent="0.4">
      <c r="A2811" s="375"/>
      <c r="B2811" s="375"/>
      <c r="C2811" s="375"/>
      <c r="D2811" s="375"/>
      <c r="E2811" s="375"/>
      <c r="F2811" s="375"/>
      <c r="G2811" s="375"/>
      <c r="H2811" s="375"/>
      <c r="I2811" s="375"/>
      <c r="J2811" s="375"/>
    </row>
    <row r="2812" spans="1:10" x14ac:dyDescent="0.4">
      <c r="A2812" s="375"/>
      <c r="B2812" s="375"/>
      <c r="C2812" s="375"/>
      <c r="D2812" s="375"/>
      <c r="E2812" s="375"/>
      <c r="F2812" s="375"/>
      <c r="G2812" s="375"/>
      <c r="H2812" s="375"/>
      <c r="I2812" s="375"/>
      <c r="J2812" s="375"/>
    </row>
    <row r="2813" spans="1:10" x14ac:dyDescent="0.4">
      <c r="A2813" s="375"/>
      <c r="B2813" s="375"/>
      <c r="C2813" s="375"/>
      <c r="D2813" s="375"/>
      <c r="E2813" s="375"/>
      <c r="F2813" s="375"/>
      <c r="G2813" s="375"/>
      <c r="H2813" s="375"/>
      <c r="I2813" s="375"/>
      <c r="J2813" s="375"/>
    </row>
    <row r="2814" spans="1:10" x14ac:dyDescent="0.4">
      <c r="A2814" s="375"/>
      <c r="B2814" s="375"/>
      <c r="C2814" s="375"/>
      <c r="D2814" s="375"/>
      <c r="E2814" s="375"/>
      <c r="F2814" s="375"/>
      <c r="G2814" s="375"/>
      <c r="H2814" s="375"/>
      <c r="I2814" s="375"/>
      <c r="J2814" s="375"/>
    </row>
    <row r="2815" spans="1:10" x14ac:dyDescent="0.4">
      <c r="A2815" s="375"/>
      <c r="B2815" s="375"/>
      <c r="C2815" s="375"/>
      <c r="D2815" s="375"/>
      <c r="E2815" s="375"/>
      <c r="F2815" s="375"/>
      <c r="G2815" s="375"/>
      <c r="H2815" s="375"/>
      <c r="I2815" s="375"/>
      <c r="J2815" s="375"/>
    </row>
    <row r="2816" spans="1:10" x14ac:dyDescent="0.4">
      <c r="A2816" s="375"/>
      <c r="B2816" s="375"/>
      <c r="C2816" s="375"/>
      <c r="D2816" s="375"/>
      <c r="E2816" s="375"/>
      <c r="F2816" s="375"/>
      <c r="G2816" s="375"/>
      <c r="H2816" s="375"/>
      <c r="I2816" s="375"/>
      <c r="J2816" s="375"/>
    </row>
    <row r="2817" spans="1:10" x14ac:dyDescent="0.4">
      <c r="A2817" s="375"/>
      <c r="B2817" s="375"/>
      <c r="C2817" s="375"/>
      <c r="D2817" s="375"/>
      <c r="E2817" s="375"/>
      <c r="F2817" s="375"/>
      <c r="G2817" s="375"/>
      <c r="H2817" s="375"/>
      <c r="I2817" s="375"/>
      <c r="J2817" s="375"/>
    </row>
    <row r="2818" spans="1:10" x14ac:dyDescent="0.4">
      <c r="A2818" s="375"/>
      <c r="B2818" s="375"/>
      <c r="C2818" s="375"/>
      <c r="D2818" s="375"/>
      <c r="E2818" s="375"/>
      <c r="F2818" s="375"/>
      <c r="G2818" s="375"/>
      <c r="H2818" s="375"/>
      <c r="I2818" s="375"/>
      <c r="J2818" s="375"/>
    </row>
    <row r="2819" spans="1:10" x14ac:dyDescent="0.4">
      <c r="A2819" s="375"/>
      <c r="B2819" s="375"/>
      <c r="C2819" s="375"/>
      <c r="D2819" s="375"/>
      <c r="E2819" s="375"/>
      <c r="F2819" s="375"/>
      <c r="G2819" s="375"/>
      <c r="H2819" s="375"/>
      <c r="I2819" s="375"/>
      <c r="J2819" s="375"/>
    </row>
    <row r="2820" spans="1:10" x14ac:dyDescent="0.4">
      <c r="A2820" s="375"/>
      <c r="B2820" s="375"/>
      <c r="C2820" s="375"/>
      <c r="D2820" s="375"/>
      <c r="E2820" s="375"/>
      <c r="F2820" s="375"/>
      <c r="G2820" s="375"/>
      <c r="H2820" s="375"/>
      <c r="I2820" s="375"/>
      <c r="J2820" s="375"/>
    </row>
    <row r="2821" spans="1:10" x14ac:dyDescent="0.4">
      <c r="A2821" s="375"/>
      <c r="B2821" s="375"/>
      <c r="C2821" s="375"/>
      <c r="D2821" s="375"/>
      <c r="E2821" s="375"/>
      <c r="F2821" s="375"/>
      <c r="G2821" s="375"/>
      <c r="H2821" s="375"/>
      <c r="I2821" s="375"/>
      <c r="J2821" s="375"/>
    </row>
    <row r="2822" spans="1:10" x14ac:dyDescent="0.4">
      <c r="A2822" s="375"/>
      <c r="B2822" s="375"/>
      <c r="C2822" s="375"/>
      <c r="D2822" s="375"/>
      <c r="E2822" s="375"/>
      <c r="F2822" s="375"/>
      <c r="G2822" s="375"/>
      <c r="H2822" s="375"/>
      <c r="I2822" s="375"/>
      <c r="J2822" s="375"/>
    </row>
    <row r="2823" spans="1:10" x14ac:dyDescent="0.4">
      <c r="A2823" s="375"/>
      <c r="B2823" s="375"/>
      <c r="C2823" s="375"/>
      <c r="D2823" s="375"/>
      <c r="E2823" s="375"/>
      <c r="F2823" s="375"/>
      <c r="G2823" s="375"/>
      <c r="H2823" s="375"/>
      <c r="I2823" s="375"/>
      <c r="J2823" s="375"/>
    </row>
    <row r="2824" spans="1:10" x14ac:dyDescent="0.4">
      <c r="A2824" s="375"/>
      <c r="B2824" s="375"/>
      <c r="C2824" s="375"/>
      <c r="D2824" s="375"/>
      <c r="E2824" s="375"/>
      <c r="F2824" s="375"/>
      <c r="G2824" s="375"/>
      <c r="H2824" s="375"/>
      <c r="I2824" s="375"/>
      <c r="J2824" s="375"/>
    </row>
    <row r="2825" spans="1:10" x14ac:dyDescent="0.4">
      <c r="A2825" s="375"/>
      <c r="B2825" s="375"/>
      <c r="C2825" s="375"/>
      <c r="D2825" s="375"/>
      <c r="E2825" s="375"/>
      <c r="F2825" s="375"/>
      <c r="G2825" s="375"/>
      <c r="H2825" s="375"/>
      <c r="I2825" s="375"/>
      <c r="J2825" s="375"/>
    </row>
    <row r="2826" spans="1:10" x14ac:dyDescent="0.4">
      <c r="A2826" s="375"/>
      <c r="B2826" s="375"/>
      <c r="C2826" s="375"/>
      <c r="D2826" s="375"/>
      <c r="E2826" s="375"/>
      <c r="F2826" s="375"/>
      <c r="G2826" s="375"/>
      <c r="H2826" s="375"/>
      <c r="I2826" s="375"/>
      <c r="J2826" s="375"/>
    </row>
    <row r="2827" spans="1:10" x14ac:dyDescent="0.4">
      <c r="A2827" s="375"/>
      <c r="B2827" s="375"/>
      <c r="C2827" s="375"/>
      <c r="D2827" s="375"/>
      <c r="E2827" s="375"/>
      <c r="F2827" s="375"/>
      <c r="G2827" s="375"/>
      <c r="H2827" s="375"/>
      <c r="I2827" s="375"/>
      <c r="J2827" s="375"/>
    </row>
    <row r="2828" spans="1:10" x14ac:dyDescent="0.4">
      <c r="A2828" s="375"/>
      <c r="B2828" s="375"/>
      <c r="C2828" s="375"/>
      <c r="D2828" s="375"/>
      <c r="E2828" s="375"/>
      <c r="F2828" s="375"/>
      <c r="G2828" s="375"/>
      <c r="H2828" s="375"/>
      <c r="I2828" s="375"/>
      <c r="J2828" s="375"/>
    </row>
    <row r="2829" spans="1:10" x14ac:dyDescent="0.4">
      <c r="A2829" s="375"/>
      <c r="B2829" s="375"/>
      <c r="C2829" s="375"/>
      <c r="D2829" s="375"/>
      <c r="E2829" s="375"/>
      <c r="F2829" s="375"/>
      <c r="G2829" s="375"/>
      <c r="H2829" s="375"/>
      <c r="I2829" s="375"/>
      <c r="J2829" s="375"/>
    </row>
    <row r="2830" spans="1:10" x14ac:dyDescent="0.4">
      <c r="A2830" s="375"/>
      <c r="B2830" s="375"/>
      <c r="C2830" s="375"/>
      <c r="D2830" s="375"/>
      <c r="E2830" s="375"/>
      <c r="F2830" s="375"/>
      <c r="G2830" s="375"/>
      <c r="H2830" s="375"/>
      <c r="I2830" s="375"/>
      <c r="J2830" s="375"/>
    </row>
    <row r="2831" spans="1:10" x14ac:dyDescent="0.4">
      <c r="A2831" s="375"/>
      <c r="B2831" s="375"/>
      <c r="C2831" s="375"/>
      <c r="D2831" s="375"/>
      <c r="E2831" s="375"/>
      <c r="F2831" s="375"/>
      <c r="G2831" s="375"/>
      <c r="H2831" s="375"/>
      <c r="I2831" s="375"/>
      <c r="J2831" s="375"/>
    </row>
    <row r="2832" spans="1:10" x14ac:dyDescent="0.4">
      <c r="A2832" s="375"/>
      <c r="B2832" s="375"/>
      <c r="C2832" s="375"/>
      <c r="D2832" s="375"/>
      <c r="E2832" s="375"/>
      <c r="F2832" s="375"/>
      <c r="G2832" s="375"/>
      <c r="H2832" s="375"/>
      <c r="I2832" s="375"/>
      <c r="J2832" s="375"/>
    </row>
    <row r="2833" spans="1:10" x14ac:dyDescent="0.4">
      <c r="A2833" s="375"/>
      <c r="B2833" s="375"/>
      <c r="C2833" s="375"/>
      <c r="D2833" s="375"/>
      <c r="E2833" s="375"/>
      <c r="F2833" s="375"/>
      <c r="G2833" s="375"/>
      <c r="H2833" s="375"/>
      <c r="I2833" s="375"/>
      <c r="J2833" s="375"/>
    </row>
    <row r="2834" spans="1:10" x14ac:dyDescent="0.4">
      <c r="A2834" s="375"/>
      <c r="B2834" s="375"/>
      <c r="C2834" s="375"/>
      <c r="D2834" s="375"/>
      <c r="E2834" s="375"/>
      <c r="F2834" s="375"/>
      <c r="G2834" s="375"/>
      <c r="H2834" s="375"/>
      <c r="I2834" s="375"/>
      <c r="J2834" s="375"/>
    </row>
    <row r="2835" spans="1:10" x14ac:dyDescent="0.4">
      <c r="A2835" s="375"/>
      <c r="B2835" s="375"/>
      <c r="C2835" s="375"/>
      <c r="D2835" s="375"/>
      <c r="E2835" s="375"/>
      <c r="F2835" s="375"/>
      <c r="G2835" s="375"/>
      <c r="H2835" s="375"/>
      <c r="I2835" s="375"/>
      <c r="J2835" s="375"/>
    </row>
    <row r="2836" spans="1:10" x14ac:dyDescent="0.4">
      <c r="A2836" s="375"/>
      <c r="B2836" s="375"/>
      <c r="C2836" s="375"/>
      <c r="D2836" s="375"/>
      <c r="E2836" s="375"/>
      <c r="F2836" s="375"/>
      <c r="G2836" s="375"/>
      <c r="H2836" s="375"/>
      <c r="I2836" s="375"/>
      <c r="J2836" s="375"/>
    </row>
    <row r="2837" spans="1:10" x14ac:dyDescent="0.4">
      <c r="A2837" s="375"/>
      <c r="B2837" s="375"/>
      <c r="C2837" s="375"/>
      <c r="D2837" s="375"/>
      <c r="E2837" s="375"/>
      <c r="F2837" s="375"/>
      <c r="G2837" s="375"/>
      <c r="H2837" s="375"/>
      <c r="I2837" s="375"/>
      <c r="J2837" s="375"/>
    </row>
    <row r="2838" spans="1:10" x14ac:dyDescent="0.4">
      <c r="A2838" s="375"/>
      <c r="B2838" s="375"/>
      <c r="C2838" s="375"/>
      <c r="D2838" s="375"/>
      <c r="E2838" s="375"/>
      <c r="F2838" s="375"/>
      <c r="G2838" s="375"/>
      <c r="H2838" s="375"/>
      <c r="I2838" s="375"/>
      <c r="J2838" s="375"/>
    </row>
    <row r="2839" spans="1:10" x14ac:dyDescent="0.4">
      <c r="A2839" s="375"/>
      <c r="B2839" s="375"/>
      <c r="C2839" s="375"/>
      <c r="D2839" s="375"/>
      <c r="E2839" s="375"/>
      <c r="F2839" s="375"/>
      <c r="G2839" s="375"/>
      <c r="H2839" s="375"/>
      <c r="I2839" s="375"/>
      <c r="J2839" s="375"/>
    </row>
    <row r="2840" spans="1:10" x14ac:dyDescent="0.4">
      <c r="A2840" s="375"/>
      <c r="B2840" s="375"/>
      <c r="C2840" s="375"/>
      <c r="D2840" s="375"/>
      <c r="E2840" s="375"/>
      <c r="F2840" s="375"/>
      <c r="G2840" s="375"/>
      <c r="H2840" s="375"/>
      <c r="I2840" s="375"/>
      <c r="J2840" s="375"/>
    </row>
    <row r="2841" spans="1:10" x14ac:dyDescent="0.4">
      <c r="A2841" s="375"/>
      <c r="B2841" s="375"/>
      <c r="C2841" s="375"/>
      <c r="D2841" s="375"/>
      <c r="E2841" s="375"/>
      <c r="F2841" s="375"/>
      <c r="G2841" s="375"/>
      <c r="H2841" s="375"/>
      <c r="I2841" s="375"/>
      <c r="J2841" s="375"/>
    </row>
    <row r="2842" spans="1:10" x14ac:dyDescent="0.4">
      <c r="A2842" s="375"/>
      <c r="B2842" s="375"/>
      <c r="C2842" s="375"/>
      <c r="D2842" s="375"/>
      <c r="E2842" s="375"/>
      <c r="F2842" s="375"/>
      <c r="G2842" s="375"/>
      <c r="H2842" s="375"/>
      <c r="I2842" s="375"/>
      <c r="J2842" s="375"/>
    </row>
    <row r="2843" spans="1:10" x14ac:dyDescent="0.4">
      <c r="A2843" s="375"/>
      <c r="B2843" s="375"/>
      <c r="C2843" s="375"/>
      <c r="D2843" s="375"/>
      <c r="E2843" s="375"/>
      <c r="F2843" s="375"/>
      <c r="G2843" s="375"/>
      <c r="H2843" s="375"/>
      <c r="I2843" s="375"/>
      <c r="J2843" s="375"/>
    </row>
    <row r="2844" spans="1:10" x14ac:dyDescent="0.4">
      <c r="A2844" s="375"/>
      <c r="B2844" s="375"/>
      <c r="C2844" s="375"/>
      <c r="D2844" s="375"/>
      <c r="E2844" s="375"/>
      <c r="F2844" s="375"/>
      <c r="G2844" s="375"/>
      <c r="H2844" s="375"/>
      <c r="I2844" s="375"/>
      <c r="J2844" s="375"/>
    </row>
    <row r="2845" spans="1:10" x14ac:dyDescent="0.4">
      <c r="A2845" s="375"/>
      <c r="B2845" s="375"/>
      <c r="C2845" s="375"/>
      <c r="D2845" s="375"/>
      <c r="E2845" s="375"/>
      <c r="F2845" s="375"/>
      <c r="G2845" s="375"/>
      <c r="H2845" s="375"/>
      <c r="I2845" s="375"/>
      <c r="J2845" s="375"/>
    </row>
    <row r="2846" spans="1:10" x14ac:dyDescent="0.4">
      <c r="A2846" s="375"/>
      <c r="B2846" s="375"/>
      <c r="C2846" s="375"/>
      <c r="D2846" s="375"/>
      <c r="E2846" s="375"/>
      <c r="F2846" s="375"/>
      <c r="G2846" s="375"/>
      <c r="H2846" s="375"/>
      <c r="I2846" s="375"/>
      <c r="J2846" s="375"/>
    </row>
    <row r="2847" spans="1:10" x14ac:dyDescent="0.4">
      <c r="A2847" s="375"/>
      <c r="B2847" s="375"/>
      <c r="C2847" s="375"/>
      <c r="D2847" s="375"/>
      <c r="E2847" s="375"/>
      <c r="F2847" s="375"/>
      <c r="G2847" s="375"/>
      <c r="H2847" s="375"/>
      <c r="I2847" s="375"/>
      <c r="J2847" s="375"/>
    </row>
    <row r="2848" spans="1:10" x14ac:dyDescent="0.4">
      <c r="A2848" s="375"/>
      <c r="B2848" s="375"/>
      <c r="C2848" s="375"/>
      <c r="D2848" s="375"/>
      <c r="E2848" s="375"/>
      <c r="F2848" s="375"/>
      <c r="G2848" s="375"/>
      <c r="H2848" s="375"/>
      <c r="I2848" s="375"/>
      <c r="J2848" s="375"/>
    </row>
    <row r="2849" spans="1:10" x14ac:dyDescent="0.4">
      <c r="A2849" s="375"/>
      <c r="B2849" s="375"/>
      <c r="C2849" s="375"/>
      <c r="D2849" s="375"/>
      <c r="E2849" s="375"/>
      <c r="F2849" s="375"/>
      <c r="G2849" s="375"/>
      <c r="H2849" s="375"/>
      <c r="I2849" s="375"/>
      <c r="J2849" s="375"/>
    </row>
    <row r="2850" spans="1:10" x14ac:dyDescent="0.4">
      <c r="A2850" s="375"/>
      <c r="B2850" s="375"/>
      <c r="C2850" s="375"/>
      <c r="D2850" s="375"/>
      <c r="E2850" s="375"/>
      <c r="F2850" s="375"/>
      <c r="G2850" s="375"/>
      <c r="H2850" s="375"/>
      <c r="I2850" s="375"/>
      <c r="J2850" s="375"/>
    </row>
    <row r="2851" spans="1:10" x14ac:dyDescent="0.4">
      <c r="A2851" s="375"/>
      <c r="B2851" s="375"/>
      <c r="C2851" s="375"/>
      <c r="D2851" s="375"/>
      <c r="E2851" s="375"/>
      <c r="F2851" s="375"/>
      <c r="G2851" s="375"/>
      <c r="H2851" s="375"/>
      <c r="I2851" s="375"/>
      <c r="J2851" s="375"/>
    </row>
    <row r="2852" spans="1:10" x14ac:dyDescent="0.4">
      <c r="A2852" s="375"/>
      <c r="B2852" s="375"/>
      <c r="C2852" s="375"/>
      <c r="D2852" s="375"/>
      <c r="E2852" s="375"/>
      <c r="F2852" s="375"/>
      <c r="G2852" s="375"/>
      <c r="H2852" s="375"/>
      <c r="I2852" s="375"/>
      <c r="J2852" s="375"/>
    </row>
    <row r="2853" spans="1:10" x14ac:dyDescent="0.4">
      <c r="A2853" s="375"/>
      <c r="B2853" s="375"/>
      <c r="C2853" s="375"/>
      <c r="D2853" s="375"/>
      <c r="E2853" s="375"/>
      <c r="F2853" s="375"/>
      <c r="G2853" s="375"/>
      <c r="H2853" s="375"/>
      <c r="I2853" s="375"/>
      <c r="J2853" s="375"/>
    </row>
    <row r="2854" spans="1:10" x14ac:dyDescent="0.4">
      <c r="A2854" s="375"/>
      <c r="B2854" s="375"/>
      <c r="C2854" s="375"/>
      <c r="D2854" s="375"/>
      <c r="E2854" s="375"/>
      <c r="F2854" s="375"/>
      <c r="G2854" s="375"/>
      <c r="H2854" s="375"/>
      <c r="I2854" s="375"/>
      <c r="J2854" s="375"/>
    </row>
    <row r="2855" spans="1:10" x14ac:dyDescent="0.4">
      <c r="A2855" s="375"/>
      <c r="B2855" s="375"/>
      <c r="C2855" s="375"/>
      <c r="D2855" s="375"/>
      <c r="E2855" s="375"/>
      <c r="F2855" s="375"/>
      <c r="G2855" s="375"/>
      <c r="H2855" s="375"/>
      <c r="I2855" s="375"/>
      <c r="J2855" s="375"/>
    </row>
    <row r="2856" spans="1:10" x14ac:dyDescent="0.4">
      <c r="A2856" s="375"/>
      <c r="B2856" s="375"/>
      <c r="C2856" s="375"/>
      <c r="D2856" s="375"/>
      <c r="E2856" s="375"/>
      <c r="F2856" s="375"/>
      <c r="G2856" s="375"/>
      <c r="H2856" s="375"/>
      <c r="I2856" s="375"/>
      <c r="J2856" s="375"/>
    </row>
    <row r="2857" spans="1:10" x14ac:dyDescent="0.4">
      <c r="A2857" s="375"/>
      <c r="B2857" s="375"/>
      <c r="C2857" s="375"/>
      <c r="D2857" s="375"/>
      <c r="E2857" s="375"/>
      <c r="F2857" s="375"/>
      <c r="G2857" s="375"/>
      <c r="H2857" s="375"/>
      <c r="I2857" s="375"/>
      <c r="J2857" s="375"/>
    </row>
    <row r="2858" spans="1:10" x14ac:dyDescent="0.4">
      <c r="A2858" s="375"/>
      <c r="B2858" s="375"/>
      <c r="C2858" s="375"/>
      <c r="D2858" s="375"/>
      <c r="E2858" s="375"/>
      <c r="F2858" s="375"/>
      <c r="G2858" s="375"/>
      <c r="H2858" s="375"/>
      <c r="I2858" s="375"/>
      <c r="J2858" s="375"/>
    </row>
    <row r="2859" spans="1:10" x14ac:dyDescent="0.4">
      <c r="A2859" s="375"/>
      <c r="B2859" s="375"/>
      <c r="C2859" s="375"/>
      <c r="D2859" s="375"/>
      <c r="E2859" s="375"/>
      <c r="F2859" s="375"/>
      <c r="G2859" s="375"/>
      <c r="H2859" s="375"/>
      <c r="I2859" s="375"/>
      <c r="J2859" s="375"/>
    </row>
    <row r="2860" spans="1:10" x14ac:dyDescent="0.4">
      <c r="A2860" s="375"/>
      <c r="B2860" s="375"/>
      <c r="C2860" s="375"/>
      <c r="D2860" s="375"/>
      <c r="E2860" s="375"/>
      <c r="F2860" s="375"/>
      <c r="G2860" s="375"/>
      <c r="H2860" s="375"/>
      <c r="I2860" s="375"/>
      <c r="J2860" s="375"/>
    </row>
    <row r="2861" spans="1:10" x14ac:dyDescent="0.4">
      <c r="A2861" s="375"/>
      <c r="B2861" s="375"/>
      <c r="C2861" s="375"/>
      <c r="D2861" s="375"/>
      <c r="E2861" s="375"/>
      <c r="F2861" s="375"/>
      <c r="G2861" s="375"/>
      <c r="H2861" s="375"/>
      <c r="I2861" s="375"/>
      <c r="J2861" s="375"/>
    </row>
    <row r="2862" spans="1:10" x14ac:dyDescent="0.4">
      <c r="A2862" s="375"/>
      <c r="B2862" s="375"/>
      <c r="C2862" s="375"/>
      <c r="D2862" s="375"/>
      <c r="E2862" s="375"/>
      <c r="F2862" s="375"/>
      <c r="G2862" s="375"/>
      <c r="H2862" s="375"/>
      <c r="I2862" s="375"/>
      <c r="J2862" s="375"/>
    </row>
    <row r="2863" spans="1:10" x14ac:dyDescent="0.4">
      <c r="A2863" s="375"/>
      <c r="B2863" s="375"/>
      <c r="C2863" s="375"/>
      <c r="D2863" s="375"/>
      <c r="E2863" s="375"/>
      <c r="F2863" s="375"/>
      <c r="G2863" s="375"/>
      <c r="H2863" s="375"/>
      <c r="I2863" s="375"/>
      <c r="J2863" s="375"/>
    </row>
    <row r="2864" spans="1:10" x14ac:dyDescent="0.4">
      <c r="A2864" s="375"/>
      <c r="B2864" s="375"/>
      <c r="C2864" s="375"/>
      <c r="D2864" s="375"/>
      <c r="E2864" s="375"/>
      <c r="F2864" s="375"/>
      <c r="G2864" s="375"/>
      <c r="H2864" s="375"/>
      <c r="I2864" s="375"/>
      <c r="J2864" s="375"/>
    </row>
    <row r="2865" spans="1:10" x14ac:dyDescent="0.4">
      <c r="A2865" s="375"/>
      <c r="B2865" s="375"/>
      <c r="C2865" s="375"/>
      <c r="D2865" s="375"/>
      <c r="E2865" s="375"/>
      <c r="F2865" s="375"/>
      <c r="G2865" s="375"/>
      <c r="H2865" s="375"/>
      <c r="I2865" s="375"/>
      <c r="J2865" s="375"/>
    </row>
    <row r="2866" spans="1:10" x14ac:dyDescent="0.4">
      <c r="A2866" s="375"/>
      <c r="B2866" s="375"/>
      <c r="C2866" s="375"/>
      <c r="D2866" s="375"/>
      <c r="E2866" s="375"/>
      <c r="F2866" s="375"/>
      <c r="G2866" s="375"/>
      <c r="H2866" s="375"/>
      <c r="I2866" s="375"/>
      <c r="J2866" s="375"/>
    </row>
    <row r="2867" spans="1:10" x14ac:dyDescent="0.4">
      <c r="A2867" s="375"/>
      <c r="B2867" s="375"/>
      <c r="C2867" s="375"/>
      <c r="D2867" s="375"/>
      <c r="E2867" s="375"/>
      <c r="F2867" s="375"/>
      <c r="G2867" s="375"/>
      <c r="H2867" s="375"/>
      <c r="I2867" s="375"/>
      <c r="J2867" s="375"/>
    </row>
    <row r="2868" spans="1:10" x14ac:dyDescent="0.4">
      <c r="A2868" s="375"/>
      <c r="B2868" s="375"/>
      <c r="C2868" s="375"/>
      <c r="D2868" s="375"/>
      <c r="E2868" s="375"/>
      <c r="F2868" s="375"/>
      <c r="G2868" s="375"/>
      <c r="H2868" s="375"/>
      <c r="I2868" s="375"/>
      <c r="J2868" s="375"/>
    </row>
    <row r="2869" spans="1:10" x14ac:dyDescent="0.4">
      <c r="A2869" s="375"/>
      <c r="B2869" s="375"/>
      <c r="C2869" s="375"/>
      <c r="D2869" s="375"/>
      <c r="E2869" s="375"/>
      <c r="F2869" s="375"/>
      <c r="G2869" s="375"/>
      <c r="H2869" s="375"/>
      <c r="I2869" s="375"/>
      <c r="J2869" s="375"/>
    </row>
    <row r="2870" spans="1:10" x14ac:dyDescent="0.4">
      <c r="A2870" s="375"/>
      <c r="B2870" s="375"/>
      <c r="C2870" s="375"/>
      <c r="D2870" s="375"/>
      <c r="E2870" s="375"/>
      <c r="F2870" s="375"/>
      <c r="G2870" s="375"/>
      <c r="H2870" s="375"/>
      <c r="I2870" s="375"/>
      <c r="J2870" s="375"/>
    </row>
    <row r="2871" spans="1:10" x14ac:dyDescent="0.4">
      <c r="A2871" s="375"/>
      <c r="B2871" s="375"/>
      <c r="C2871" s="375"/>
      <c r="D2871" s="375"/>
      <c r="E2871" s="375"/>
      <c r="F2871" s="375"/>
      <c r="G2871" s="375"/>
      <c r="H2871" s="375"/>
      <c r="I2871" s="375"/>
      <c r="J2871" s="375"/>
    </row>
    <row r="2872" spans="1:10" x14ac:dyDescent="0.4">
      <c r="A2872" s="375"/>
      <c r="B2872" s="375"/>
      <c r="C2872" s="375"/>
      <c r="D2872" s="375"/>
      <c r="E2872" s="375"/>
      <c r="F2872" s="375"/>
      <c r="G2872" s="375"/>
      <c r="H2872" s="375"/>
      <c r="I2872" s="375"/>
      <c r="J2872" s="375"/>
    </row>
    <row r="2873" spans="1:10" x14ac:dyDescent="0.4">
      <c r="A2873" s="375"/>
      <c r="B2873" s="375"/>
      <c r="C2873" s="375"/>
      <c r="D2873" s="375"/>
      <c r="E2873" s="375"/>
      <c r="F2873" s="375"/>
      <c r="G2873" s="375"/>
      <c r="H2873" s="375"/>
      <c r="I2873" s="375"/>
      <c r="J2873" s="375"/>
    </row>
    <row r="2874" spans="1:10" x14ac:dyDescent="0.4">
      <c r="A2874" s="375"/>
      <c r="B2874" s="375"/>
      <c r="C2874" s="375"/>
      <c r="D2874" s="375"/>
      <c r="E2874" s="375"/>
      <c r="F2874" s="375"/>
      <c r="G2874" s="375"/>
      <c r="H2874" s="375"/>
      <c r="I2874" s="375"/>
      <c r="J2874" s="375"/>
    </row>
    <row r="2875" spans="1:10" x14ac:dyDescent="0.4">
      <c r="A2875" s="375"/>
      <c r="B2875" s="375"/>
      <c r="C2875" s="375"/>
      <c r="D2875" s="375"/>
      <c r="E2875" s="375"/>
      <c r="F2875" s="375"/>
      <c r="G2875" s="375"/>
      <c r="H2875" s="375"/>
      <c r="I2875" s="375"/>
      <c r="J2875" s="375"/>
    </row>
    <row r="2876" spans="1:10" x14ac:dyDescent="0.4">
      <c r="A2876" s="375"/>
      <c r="B2876" s="375"/>
      <c r="C2876" s="375"/>
      <c r="D2876" s="375"/>
      <c r="E2876" s="375"/>
      <c r="F2876" s="375"/>
      <c r="G2876" s="375"/>
      <c r="H2876" s="375"/>
      <c r="I2876" s="375"/>
      <c r="J2876" s="375"/>
    </row>
    <row r="2877" spans="1:10" x14ac:dyDescent="0.4">
      <c r="A2877" s="375"/>
      <c r="B2877" s="375"/>
      <c r="C2877" s="375"/>
      <c r="D2877" s="375"/>
      <c r="E2877" s="375"/>
      <c r="F2877" s="375"/>
      <c r="G2877" s="375"/>
      <c r="H2877" s="375"/>
      <c r="I2877" s="375"/>
      <c r="J2877" s="375"/>
    </row>
    <row r="2878" spans="1:10" x14ac:dyDescent="0.4">
      <c r="A2878" s="375"/>
      <c r="B2878" s="375"/>
      <c r="C2878" s="375"/>
      <c r="D2878" s="375"/>
      <c r="E2878" s="375"/>
      <c r="F2878" s="375"/>
      <c r="G2878" s="375"/>
      <c r="H2878" s="375"/>
      <c r="I2878" s="375"/>
      <c r="J2878" s="375"/>
    </row>
    <row r="2879" spans="1:10" x14ac:dyDescent="0.4">
      <c r="A2879" s="375"/>
      <c r="B2879" s="375"/>
      <c r="C2879" s="375"/>
      <c r="D2879" s="375"/>
      <c r="E2879" s="375"/>
      <c r="F2879" s="375"/>
      <c r="G2879" s="375"/>
      <c r="H2879" s="375"/>
      <c r="I2879" s="375"/>
      <c r="J2879" s="375"/>
    </row>
    <row r="2880" spans="1:10" x14ac:dyDescent="0.4">
      <c r="A2880" s="375"/>
      <c r="B2880" s="375"/>
      <c r="C2880" s="375"/>
      <c r="D2880" s="375"/>
      <c r="E2880" s="375"/>
      <c r="F2880" s="375"/>
      <c r="G2880" s="375"/>
      <c r="H2880" s="375"/>
      <c r="I2880" s="375"/>
      <c r="J2880" s="375"/>
    </row>
    <row r="2881" spans="1:10" x14ac:dyDescent="0.4">
      <c r="A2881" s="375"/>
      <c r="B2881" s="375"/>
      <c r="C2881" s="375"/>
      <c r="D2881" s="375"/>
      <c r="E2881" s="375"/>
      <c r="F2881" s="375"/>
      <c r="G2881" s="375"/>
      <c r="H2881" s="375"/>
      <c r="I2881" s="375"/>
      <c r="J2881" s="375"/>
    </row>
    <row r="2882" spans="1:10" x14ac:dyDescent="0.4">
      <c r="A2882" s="375"/>
      <c r="B2882" s="375"/>
      <c r="C2882" s="375"/>
      <c r="D2882" s="375"/>
      <c r="E2882" s="375"/>
      <c r="F2882" s="375"/>
      <c r="G2882" s="375"/>
      <c r="H2882" s="375"/>
      <c r="I2882" s="375"/>
      <c r="J2882" s="375"/>
    </row>
    <row r="2883" spans="1:10" x14ac:dyDescent="0.4">
      <c r="A2883" s="375"/>
      <c r="B2883" s="375"/>
      <c r="C2883" s="375"/>
      <c r="D2883" s="375"/>
      <c r="E2883" s="375"/>
      <c r="F2883" s="375"/>
      <c r="G2883" s="375"/>
      <c r="H2883" s="375"/>
      <c r="I2883" s="375"/>
      <c r="J2883" s="375"/>
    </row>
    <row r="2884" spans="1:10" x14ac:dyDescent="0.4">
      <c r="A2884" s="375"/>
      <c r="B2884" s="375"/>
      <c r="C2884" s="375"/>
      <c r="D2884" s="375"/>
      <c r="E2884" s="375"/>
      <c r="F2884" s="375"/>
      <c r="G2884" s="375"/>
      <c r="H2884" s="375"/>
      <c r="I2884" s="375"/>
      <c r="J2884" s="375"/>
    </row>
    <row r="2885" spans="1:10" x14ac:dyDescent="0.4">
      <c r="A2885" s="375"/>
      <c r="B2885" s="375"/>
      <c r="C2885" s="375"/>
      <c r="D2885" s="375"/>
      <c r="E2885" s="375"/>
      <c r="F2885" s="375"/>
      <c r="G2885" s="375"/>
      <c r="H2885" s="375"/>
      <c r="I2885" s="375"/>
      <c r="J2885" s="375"/>
    </row>
    <row r="2886" spans="1:10" x14ac:dyDescent="0.4">
      <c r="A2886" s="375"/>
      <c r="B2886" s="375"/>
      <c r="C2886" s="375"/>
      <c r="D2886" s="375"/>
      <c r="E2886" s="375"/>
      <c r="F2886" s="375"/>
      <c r="G2886" s="375"/>
      <c r="H2886" s="375"/>
      <c r="I2886" s="375"/>
      <c r="J2886" s="375"/>
    </row>
    <row r="2887" spans="1:10" x14ac:dyDescent="0.4">
      <c r="A2887" s="375"/>
      <c r="B2887" s="375"/>
      <c r="C2887" s="375"/>
      <c r="D2887" s="375"/>
      <c r="E2887" s="375"/>
      <c r="F2887" s="375"/>
      <c r="G2887" s="375"/>
      <c r="H2887" s="375"/>
      <c r="I2887" s="375"/>
      <c r="J2887" s="375"/>
    </row>
    <row r="2888" spans="1:10" x14ac:dyDescent="0.4">
      <c r="A2888" s="375"/>
      <c r="B2888" s="375"/>
      <c r="C2888" s="375"/>
      <c r="D2888" s="375"/>
      <c r="E2888" s="375"/>
      <c r="F2888" s="375"/>
      <c r="G2888" s="375"/>
      <c r="H2888" s="375"/>
      <c r="I2888" s="375"/>
      <c r="J2888" s="375"/>
    </row>
    <row r="2889" spans="1:10" x14ac:dyDescent="0.4">
      <c r="A2889" s="375"/>
      <c r="B2889" s="375"/>
      <c r="C2889" s="375"/>
      <c r="D2889" s="375"/>
      <c r="E2889" s="375"/>
      <c r="F2889" s="375"/>
      <c r="G2889" s="375"/>
      <c r="H2889" s="375"/>
      <c r="I2889" s="375"/>
      <c r="J2889" s="375"/>
    </row>
    <row r="2890" spans="1:10" x14ac:dyDescent="0.4">
      <c r="A2890" s="375"/>
      <c r="B2890" s="375"/>
      <c r="C2890" s="375"/>
      <c r="D2890" s="375"/>
      <c r="E2890" s="375"/>
      <c r="F2890" s="375"/>
      <c r="G2890" s="375"/>
      <c r="H2890" s="375"/>
      <c r="I2890" s="375"/>
      <c r="J2890" s="375"/>
    </row>
    <row r="2891" spans="1:10" x14ac:dyDescent="0.4">
      <c r="A2891" s="375"/>
      <c r="B2891" s="375"/>
      <c r="C2891" s="375"/>
      <c r="D2891" s="375"/>
      <c r="E2891" s="375"/>
      <c r="F2891" s="375"/>
      <c r="G2891" s="375"/>
      <c r="H2891" s="375"/>
      <c r="I2891" s="375"/>
      <c r="J2891" s="375"/>
    </row>
    <row r="2892" spans="1:10" x14ac:dyDescent="0.4">
      <c r="A2892" s="375"/>
      <c r="B2892" s="375"/>
      <c r="C2892" s="375"/>
      <c r="D2892" s="375"/>
      <c r="E2892" s="375"/>
      <c r="F2892" s="375"/>
      <c r="G2892" s="375"/>
      <c r="H2892" s="375"/>
      <c r="I2892" s="375"/>
      <c r="J2892" s="375"/>
    </row>
    <row r="2893" spans="1:10" x14ac:dyDescent="0.4">
      <c r="A2893" s="375"/>
      <c r="B2893" s="375"/>
      <c r="C2893" s="375"/>
      <c r="D2893" s="375"/>
      <c r="E2893" s="375"/>
      <c r="F2893" s="375"/>
      <c r="G2893" s="375"/>
      <c r="H2893" s="375"/>
      <c r="I2893" s="375"/>
      <c r="J2893" s="375"/>
    </row>
    <row r="2894" spans="1:10" x14ac:dyDescent="0.4">
      <c r="A2894" s="375"/>
      <c r="B2894" s="375"/>
      <c r="C2894" s="375"/>
      <c r="D2894" s="375"/>
      <c r="E2894" s="375"/>
      <c r="F2894" s="375"/>
      <c r="G2894" s="375"/>
      <c r="H2894" s="375"/>
      <c r="I2894" s="375"/>
      <c r="J2894" s="375"/>
    </row>
    <row r="2895" spans="1:10" x14ac:dyDescent="0.4">
      <c r="A2895" s="375"/>
      <c r="B2895" s="375"/>
      <c r="C2895" s="375"/>
      <c r="D2895" s="375"/>
      <c r="E2895" s="375"/>
      <c r="F2895" s="375"/>
      <c r="G2895" s="375"/>
      <c r="H2895" s="375"/>
      <c r="I2895" s="375"/>
      <c r="J2895" s="375"/>
    </row>
    <row r="2896" spans="1:10" x14ac:dyDescent="0.4">
      <c r="A2896" s="375"/>
      <c r="B2896" s="375"/>
      <c r="C2896" s="375"/>
      <c r="D2896" s="375"/>
      <c r="E2896" s="375"/>
      <c r="F2896" s="375"/>
      <c r="G2896" s="375"/>
      <c r="H2896" s="375"/>
      <c r="I2896" s="375"/>
      <c r="J2896" s="375"/>
    </row>
    <row r="2897" spans="1:10" x14ac:dyDescent="0.4">
      <c r="A2897" s="375"/>
      <c r="B2897" s="375"/>
      <c r="C2897" s="375"/>
      <c r="D2897" s="375"/>
      <c r="E2897" s="375"/>
      <c r="F2897" s="375"/>
      <c r="G2897" s="375"/>
      <c r="H2897" s="375"/>
      <c r="I2897" s="375"/>
      <c r="J2897" s="375"/>
    </row>
    <row r="2898" spans="1:10" x14ac:dyDescent="0.4">
      <c r="A2898" s="375"/>
      <c r="B2898" s="375"/>
      <c r="C2898" s="375"/>
      <c r="D2898" s="375"/>
      <c r="E2898" s="375"/>
      <c r="F2898" s="375"/>
      <c r="G2898" s="375"/>
      <c r="H2898" s="375"/>
      <c r="I2898" s="375"/>
      <c r="J2898" s="375"/>
    </row>
    <row r="2899" spans="1:10" x14ac:dyDescent="0.4">
      <c r="A2899" s="375"/>
      <c r="B2899" s="375"/>
      <c r="C2899" s="375"/>
      <c r="D2899" s="375"/>
      <c r="E2899" s="375"/>
      <c r="F2899" s="375"/>
      <c r="G2899" s="375"/>
      <c r="H2899" s="375"/>
      <c r="I2899" s="375"/>
      <c r="J2899" s="375"/>
    </row>
    <row r="2900" spans="1:10" x14ac:dyDescent="0.4">
      <c r="A2900" s="375"/>
      <c r="B2900" s="375"/>
      <c r="C2900" s="375"/>
      <c r="D2900" s="375"/>
      <c r="E2900" s="375"/>
      <c r="F2900" s="375"/>
      <c r="G2900" s="375"/>
      <c r="H2900" s="375"/>
      <c r="I2900" s="375"/>
      <c r="J2900" s="375"/>
    </row>
    <row r="2901" spans="1:10" x14ac:dyDescent="0.4">
      <c r="A2901" s="375"/>
      <c r="B2901" s="375"/>
      <c r="C2901" s="375"/>
      <c r="D2901" s="375"/>
      <c r="E2901" s="375"/>
      <c r="F2901" s="375"/>
      <c r="G2901" s="375"/>
      <c r="H2901" s="375"/>
      <c r="I2901" s="375"/>
      <c r="J2901" s="375"/>
    </row>
    <row r="2902" spans="1:10" x14ac:dyDescent="0.4">
      <c r="A2902" s="375"/>
      <c r="B2902" s="375"/>
      <c r="C2902" s="375"/>
      <c r="D2902" s="375"/>
      <c r="E2902" s="375"/>
      <c r="F2902" s="375"/>
      <c r="G2902" s="375"/>
      <c r="H2902" s="375"/>
      <c r="I2902" s="375"/>
      <c r="J2902" s="375"/>
    </row>
    <row r="2903" spans="1:10" x14ac:dyDescent="0.4">
      <c r="A2903" s="375"/>
      <c r="B2903" s="375"/>
      <c r="C2903" s="375"/>
      <c r="D2903" s="375"/>
      <c r="E2903" s="375"/>
      <c r="F2903" s="375"/>
      <c r="G2903" s="375"/>
      <c r="H2903" s="375"/>
      <c r="I2903" s="375"/>
      <c r="J2903" s="375"/>
    </row>
    <row r="2904" spans="1:10" x14ac:dyDescent="0.4">
      <c r="A2904" s="375"/>
      <c r="B2904" s="375"/>
      <c r="C2904" s="375"/>
      <c r="D2904" s="375"/>
      <c r="E2904" s="375"/>
      <c r="F2904" s="375"/>
      <c r="G2904" s="375"/>
      <c r="H2904" s="375"/>
      <c r="I2904" s="375"/>
      <c r="J2904" s="375"/>
    </row>
    <row r="2905" spans="1:10" x14ac:dyDescent="0.4">
      <c r="A2905" s="375"/>
      <c r="B2905" s="375"/>
      <c r="C2905" s="375"/>
      <c r="D2905" s="375"/>
      <c r="E2905" s="375"/>
      <c r="F2905" s="375"/>
      <c r="G2905" s="375"/>
      <c r="H2905" s="375"/>
      <c r="I2905" s="375"/>
      <c r="J2905" s="375"/>
    </row>
    <row r="2906" spans="1:10" x14ac:dyDescent="0.4">
      <c r="A2906" s="375"/>
      <c r="B2906" s="375"/>
      <c r="C2906" s="375"/>
      <c r="D2906" s="375"/>
      <c r="E2906" s="375"/>
      <c r="F2906" s="375"/>
      <c r="G2906" s="375"/>
      <c r="H2906" s="375"/>
      <c r="I2906" s="375"/>
      <c r="J2906" s="375"/>
    </row>
    <row r="2907" spans="1:10" x14ac:dyDescent="0.4">
      <c r="A2907" s="375"/>
      <c r="B2907" s="375"/>
      <c r="C2907" s="375"/>
      <c r="D2907" s="375"/>
      <c r="E2907" s="375"/>
      <c r="F2907" s="375"/>
      <c r="G2907" s="375"/>
      <c r="H2907" s="375"/>
      <c r="I2907" s="375"/>
      <c r="J2907" s="375"/>
    </row>
    <row r="2908" spans="1:10" x14ac:dyDescent="0.4">
      <c r="A2908" s="375"/>
      <c r="B2908" s="375"/>
      <c r="C2908" s="375"/>
      <c r="D2908" s="375"/>
      <c r="E2908" s="375"/>
      <c r="F2908" s="375"/>
      <c r="G2908" s="375"/>
      <c r="H2908" s="375"/>
      <c r="I2908" s="375"/>
      <c r="J2908" s="375"/>
    </row>
    <row r="2909" spans="1:10" x14ac:dyDescent="0.4">
      <c r="A2909" s="375"/>
      <c r="B2909" s="375"/>
      <c r="C2909" s="375"/>
      <c r="D2909" s="375"/>
      <c r="E2909" s="375"/>
      <c r="F2909" s="375"/>
      <c r="G2909" s="375"/>
      <c r="H2909" s="375"/>
      <c r="I2909" s="375"/>
      <c r="J2909" s="375"/>
    </row>
    <row r="2910" spans="1:10" x14ac:dyDescent="0.4">
      <c r="A2910" s="375"/>
      <c r="B2910" s="375"/>
      <c r="C2910" s="375"/>
      <c r="D2910" s="375"/>
      <c r="E2910" s="375"/>
      <c r="F2910" s="375"/>
      <c r="G2910" s="375"/>
      <c r="H2910" s="375"/>
      <c r="I2910" s="375"/>
      <c r="J2910" s="375"/>
    </row>
    <row r="2911" spans="1:10" x14ac:dyDescent="0.4">
      <c r="A2911" s="375"/>
      <c r="B2911" s="375"/>
      <c r="C2911" s="375"/>
      <c r="D2911" s="375"/>
      <c r="E2911" s="375"/>
      <c r="F2911" s="375"/>
      <c r="G2911" s="375"/>
      <c r="H2911" s="375"/>
      <c r="I2911" s="375"/>
      <c r="J2911" s="375"/>
    </row>
    <row r="2912" spans="1:10" x14ac:dyDescent="0.4">
      <c r="A2912" s="375"/>
      <c r="B2912" s="375"/>
      <c r="C2912" s="375"/>
      <c r="D2912" s="375"/>
      <c r="E2912" s="375"/>
      <c r="F2912" s="375"/>
      <c r="G2912" s="375"/>
      <c r="H2912" s="375"/>
      <c r="I2912" s="375"/>
      <c r="J2912" s="375"/>
    </row>
    <row r="2913" spans="1:10" x14ac:dyDescent="0.4">
      <c r="A2913" s="375"/>
      <c r="B2913" s="375"/>
      <c r="C2913" s="375"/>
      <c r="D2913" s="375"/>
      <c r="E2913" s="375"/>
      <c r="F2913" s="375"/>
      <c r="G2913" s="375"/>
      <c r="H2913" s="375"/>
      <c r="I2913" s="375"/>
      <c r="J2913" s="375"/>
    </row>
    <row r="2914" spans="1:10" x14ac:dyDescent="0.4">
      <c r="A2914" s="375"/>
      <c r="B2914" s="375"/>
      <c r="C2914" s="375"/>
      <c r="D2914" s="375"/>
      <c r="E2914" s="375"/>
      <c r="F2914" s="375"/>
      <c r="G2914" s="375"/>
      <c r="H2914" s="375"/>
      <c r="I2914" s="375"/>
      <c r="J2914" s="375"/>
    </row>
    <row r="2915" spans="1:10" x14ac:dyDescent="0.4">
      <c r="A2915" s="375"/>
      <c r="B2915" s="375"/>
      <c r="C2915" s="375"/>
      <c r="D2915" s="375"/>
      <c r="E2915" s="375"/>
      <c r="F2915" s="375"/>
      <c r="G2915" s="375"/>
      <c r="H2915" s="375"/>
      <c r="I2915" s="375"/>
      <c r="J2915" s="375"/>
    </row>
    <row r="2916" spans="1:10" x14ac:dyDescent="0.4">
      <c r="A2916" s="375"/>
      <c r="B2916" s="375"/>
      <c r="C2916" s="375"/>
      <c r="D2916" s="375"/>
      <c r="E2916" s="375"/>
      <c r="F2916" s="375"/>
      <c r="G2916" s="375"/>
      <c r="H2916" s="375"/>
      <c r="I2916" s="375"/>
      <c r="J2916" s="375"/>
    </row>
    <row r="2917" spans="1:10" x14ac:dyDescent="0.4">
      <c r="A2917" s="375"/>
      <c r="B2917" s="375"/>
      <c r="C2917" s="375"/>
      <c r="D2917" s="375"/>
      <c r="E2917" s="375"/>
      <c r="F2917" s="375"/>
      <c r="G2917" s="375"/>
      <c r="H2917" s="375"/>
      <c r="I2917" s="375"/>
      <c r="J2917" s="375"/>
    </row>
    <row r="2918" spans="1:10" x14ac:dyDescent="0.4">
      <c r="A2918" s="375"/>
      <c r="B2918" s="375"/>
      <c r="C2918" s="375"/>
      <c r="D2918" s="375"/>
      <c r="E2918" s="375"/>
      <c r="F2918" s="375"/>
      <c r="G2918" s="375"/>
      <c r="H2918" s="375"/>
      <c r="I2918" s="375"/>
      <c r="J2918" s="375"/>
    </row>
    <row r="2919" spans="1:10" x14ac:dyDescent="0.4">
      <c r="A2919" s="375"/>
      <c r="B2919" s="375"/>
      <c r="C2919" s="375"/>
      <c r="D2919" s="375"/>
      <c r="E2919" s="375"/>
      <c r="F2919" s="375"/>
      <c r="G2919" s="375"/>
      <c r="H2919" s="375"/>
      <c r="I2919" s="375"/>
      <c r="J2919" s="375"/>
    </row>
    <row r="2920" spans="1:10" x14ac:dyDescent="0.4">
      <c r="A2920" s="375"/>
      <c r="B2920" s="375"/>
      <c r="C2920" s="375"/>
      <c r="D2920" s="375"/>
      <c r="E2920" s="375"/>
      <c r="F2920" s="375"/>
      <c r="G2920" s="375"/>
      <c r="H2920" s="375"/>
      <c r="I2920" s="375"/>
      <c r="J2920" s="375"/>
    </row>
    <row r="2921" spans="1:10" x14ac:dyDescent="0.4">
      <c r="A2921" s="375"/>
      <c r="B2921" s="375"/>
      <c r="C2921" s="375"/>
      <c r="D2921" s="375"/>
      <c r="E2921" s="375"/>
      <c r="F2921" s="375"/>
      <c r="G2921" s="375"/>
      <c r="H2921" s="375"/>
      <c r="I2921" s="375"/>
      <c r="J2921" s="375"/>
    </row>
    <row r="2922" spans="1:10" x14ac:dyDescent="0.4">
      <c r="A2922" s="375"/>
      <c r="B2922" s="375"/>
      <c r="C2922" s="375"/>
      <c r="D2922" s="375"/>
      <c r="E2922" s="375"/>
      <c r="F2922" s="375"/>
      <c r="G2922" s="375"/>
      <c r="H2922" s="375"/>
      <c r="I2922" s="375"/>
      <c r="J2922" s="375"/>
    </row>
    <row r="2923" spans="1:10" x14ac:dyDescent="0.4">
      <c r="A2923" s="375"/>
      <c r="B2923" s="375"/>
      <c r="C2923" s="375"/>
      <c r="D2923" s="375"/>
      <c r="E2923" s="375"/>
      <c r="F2923" s="375"/>
      <c r="G2923" s="375"/>
      <c r="H2923" s="375"/>
      <c r="I2923" s="375"/>
      <c r="J2923" s="375"/>
    </row>
    <row r="2924" spans="1:10" x14ac:dyDescent="0.4">
      <c r="A2924" s="375"/>
      <c r="B2924" s="375"/>
      <c r="C2924" s="375"/>
      <c r="D2924" s="375"/>
      <c r="E2924" s="375"/>
      <c r="F2924" s="375"/>
      <c r="G2924" s="375"/>
      <c r="H2924" s="375"/>
      <c r="I2924" s="375"/>
      <c r="J2924" s="375"/>
    </row>
    <row r="2925" spans="1:10" x14ac:dyDescent="0.4">
      <c r="A2925" s="375"/>
      <c r="B2925" s="375"/>
      <c r="C2925" s="375"/>
      <c r="D2925" s="375"/>
      <c r="E2925" s="375"/>
      <c r="F2925" s="375"/>
      <c r="G2925" s="375"/>
      <c r="H2925" s="375"/>
      <c r="I2925" s="375"/>
      <c r="J2925" s="375"/>
    </row>
    <row r="2926" spans="1:10" x14ac:dyDescent="0.4">
      <c r="A2926" s="375"/>
      <c r="B2926" s="375"/>
      <c r="C2926" s="375"/>
      <c r="D2926" s="375"/>
      <c r="E2926" s="375"/>
      <c r="F2926" s="375"/>
      <c r="G2926" s="375"/>
      <c r="H2926" s="375"/>
      <c r="I2926" s="375"/>
      <c r="J2926" s="375"/>
    </row>
    <row r="2927" spans="1:10" x14ac:dyDescent="0.4">
      <c r="A2927" s="375"/>
      <c r="B2927" s="375"/>
      <c r="C2927" s="375"/>
      <c r="D2927" s="375"/>
      <c r="E2927" s="375"/>
      <c r="F2927" s="375"/>
      <c r="G2927" s="375"/>
      <c r="H2927" s="375"/>
      <c r="I2927" s="375"/>
      <c r="J2927" s="375"/>
    </row>
    <row r="2928" spans="1:10" x14ac:dyDescent="0.4">
      <c r="A2928" s="375"/>
      <c r="B2928" s="375"/>
      <c r="C2928" s="375"/>
      <c r="D2928" s="375"/>
      <c r="E2928" s="375"/>
      <c r="F2928" s="375"/>
      <c r="G2928" s="375"/>
      <c r="H2928" s="375"/>
      <c r="I2928" s="375"/>
      <c r="J2928" s="375"/>
    </row>
    <row r="2929" spans="1:10" x14ac:dyDescent="0.4">
      <c r="A2929" s="375"/>
      <c r="B2929" s="375"/>
      <c r="C2929" s="375"/>
      <c r="D2929" s="375"/>
      <c r="E2929" s="375"/>
      <c r="F2929" s="375"/>
      <c r="G2929" s="375"/>
      <c r="H2929" s="375"/>
      <c r="I2929" s="375"/>
      <c r="J2929" s="375"/>
    </row>
    <row r="2930" spans="1:10" x14ac:dyDescent="0.4">
      <c r="A2930" s="375"/>
      <c r="B2930" s="375"/>
      <c r="C2930" s="375"/>
      <c r="D2930" s="375"/>
      <c r="E2930" s="375"/>
      <c r="F2930" s="375"/>
      <c r="G2930" s="375"/>
      <c r="H2930" s="375"/>
      <c r="I2930" s="375"/>
      <c r="J2930" s="375"/>
    </row>
    <row r="2931" spans="1:10" x14ac:dyDescent="0.4">
      <c r="A2931" s="375"/>
      <c r="B2931" s="375"/>
      <c r="C2931" s="375"/>
      <c r="D2931" s="375"/>
      <c r="E2931" s="375"/>
      <c r="F2931" s="375"/>
      <c r="G2931" s="375"/>
      <c r="H2931" s="375"/>
      <c r="I2931" s="375"/>
      <c r="J2931" s="375"/>
    </row>
    <row r="2932" spans="1:10" x14ac:dyDescent="0.4">
      <c r="A2932" s="375"/>
      <c r="B2932" s="375"/>
      <c r="C2932" s="375"/>
      <c r="D2932" s="375"/>
      <c r="E2932" s="375"/>
      <c r="F2932" s="375"/>
      <c r="G2932" s="375"/>
      <c r="H2932" s="375"/>
      <c r="I2932" s="375"/>
      <c r="J2932" s="375"/>
    </row>
    <row r="2933" spans="1:10" x14ac:dyDescent="0.4">
      <c r="A2933" s="375"/>
      <c r="B2933" s="375"/>
      <c r="C2933" s="375"/>
      <c r="D2933" s="375"/>
      <c r="E2933" s="375"/>
      <c r="F2933" s="375"/>
      <c r="G2933" s="375"/>
      <c r="H2933" s="375"/>
      <c r="I2933" s="375"/>
      <c r="J2933" s="375"/>
    </row>
    <row r="2934" spans="1:10" x14ac:dyDescent="0.4">
      <c r="A2934" s="375"/>
      <c r="B2934" s="375"/>
      <c r="C2934" s="375"/>
      <c r="D2934" s="375"/>
      <c r="E2934" s="375"/>
      <c r="F2934" s="375"/>
      <c r="G2934" s="375"/>
      <c r="H2934" s="375"/>
      <c r="I2934" s="375"/>
      <c r="J2934" s="375"/>
    </row>
    <row r="2935" spans="1:10" x14ac:dyDescent="0.4">
      <c r="A2935" s="375"/>
      <c r="B2935" s="375"/>
      <c r="C2935" s="375"/>
      <c r="D2935" s="375"/>
      <c r="E2935" s="375"/>
      <c r="F2935" s="375"/>
      <c r="G2935" s="375"/>
      <c r="H2935" s="375"/>
      <c r="I2935" s="375"/>
      <c r="J2935" s="375"/>
    </row>
    <row r="2936" spans="1:10" x14ac:dyDescent="0.4">
      <c r="A2936" s="375"/>
      <c r="B2936" s="375"/>
      <c r="C2936" s="375"/>
      <c r="D2936" s="375"/>
      <c r="E2936" s="375"/>
      <c r="F2936" s="375"/>
      <c r="G2936" s="375"/>
      <c r="H2936" s="375"/>
      <c r="I2936" s="375"/>
      <c r="J2936" s="375"/>
    </row>
    <row r="2937" spans="1:10" x14ac:dyDescent="0.4">
      <c r="A2937" s="375"/>
      <c r="B2937" s="375"/>
      <c r="C2937" s="375"/>
      <c r="D2937" s="375"/>
      <c r="E2937" s="375"/>
      <c r="F2937" s="375"/>
      <c r="G2937" s="375"/>
      <c r="H2937" s="375"/>
      <c r="I2937" s="375"/>
      <c r="J2937" s="375"/>
    </row>
    <row r="2938" spans="1:10" x14ac:dyDescent="0.4">
      <c r="A2938" s="375"/>
      <c r="B2938" s="375"/>
      <c r="C2938" s="375"/>
      <c r="D2938" s="375"/>
      <c r="E2938" s="375"/>
      <c r="F2938" s="375"/>
      <c r="G2938" s="375"/>
      <c r="H2938" s="375"/>
      <c r="I2938" s="375"/>
      <c r="J2938" s="375"/>
    </row>
    <row r="2939" spans="1:10" x14ac:dyDescent="0.4">
      <c r="A2939" s="375"/>
      <c r="B2939" s="375"/>
      <c r="C2939" s="375"/>
      <c r="D2939" s="375"/>
      <c r="E2939" s="375"/>
      <c r="F2939" s="375"/>
      <c r="G2939" s="375"/>
      <c r="H2939" s="375"/>
      <c r="I2939" s="375"/>
      <c r="J2939" s="375"/>
    </row>
    <row r="2940" spans="1:10" x14ac:dyDescent="0.4">
      <c r="A2940" s="375"/>
      <c r="B2940" s="375"/>
      <c r="C2940" s="375"/>
      <c r="D2940" s="375"/>
      <c r="E2940" s="375"/>
      <c r="F2940" s="375"/>
      <c r="G2940" s="375"/>
      <c r="H2940" s="375"/>
      <c r="I2940" s="375"/>
      <c r="J2940" s="375"/>
    </row>
    <row r="2941" spans="1:10" x14ac:dyDescent="0.4">
      <c r="A2941" s="375"/>
      <c r="B2941" s="375"/>
      <c r="C2941" s="375"/>
      <c r="D2941" s="375"/>
      <c r="E2941" s="375"/>
      <c r="F2941" s="375"/>
      <c r="G2941" s="375"/>
      <c r="H2941" s="375"/>
      <c r="I2941" s="375"/>
      <c r="J2941" s="375"/>
    </row>
    <row r="2942" spans="1:10" x14ac:dyDescent="0.4">
      <c r="A2942" s="375"/>
      <c r="B2942" s="375"/>
      <c r="C2942" s="375"/>
      <c r="D2942" s="375"/>
      <c r="E2942" s="375"/>
      <c r="F2942" s="375"/>
      <c r="G2942" s="375"/>
      <c r="H2942" s="375"/>
      <c r="I2942" s="375"/>
      <c r="J2942" s="375"/>
    </row>
    <row r="2943" spans="1:10" x14ac:dyDescent="0.4">
      <c r="A2943" s="375"/>
      <c r="B2943" s="375"/>
      <c r="C2943" s="375"/>
      <c r="D2943" s="375"/>
      <c r="E2943" s="375"/>
      <c r="F2943" s="375"/>
      <c r="G2943" s="375"/>
      <c r="H2943" s="375"/>
      <c r="I2943" s="375"/>
      <c r="J2943" s="375"/>
    </row>
    <row r="2944" spans="1:10" x14ac:dyDescent="0.4">
      <c r="A2944" s="375"/>
      <c r="B2944" s="375"/>
      <c r="C2944" s="375"/>
      <c r="D2944" s="375"/>
      <c r="E2944" s="375"/>
      <c r="F2944" s="375"/>
      <c r="G2944" s="375"/>
      <c r="H2944" s="375"/>
      <c r="I2944" s="375"/>
      <c r="J2944" s="375"/>
    </row>
    <row r="2945" spans="1:10" x14ac:dyDescent="0.4">
      <c r="A2945" s="375"/>
      <c r="B2945" s="375"/>
      <c r="C2945" s="375"/>
      <c r="D2945" s="375"/>
      <c r="E2945" s="375"/>
      <c r="F2945" s="375"/>
      <c r="G2945" s="375"/>
      <c r="H2945" s="375"/>
      <c r="I2945" s="375"/>
      <c r="J2945" s="375"/>
    </row>
    <row r="2946" spans="1:10" x14ac:dyDescent="0.4">
      <c r="A2946" s="375"/>
      <c r="B2946" s="375"/>
      <c r="C2946" s="375"/>
      <c r="D2946" s="375"/>
      <c r="E2946" s="375"/>
      <c r="F2946" s="375"/>
      <c r="G2946" s="375"/>
      <c r="H2946" s="375"/>
      <c r="I2946" s="375"/>
      <c r="J2946" s="375"/>
    </row>
    <row r="2947" spans="1:10" x14ac:dyDescent="0.4">
      <c r="A2947" s="375"/>
      <c r="B2947" s="375"/>
      <c r="C2947" s="375"/>
      <c r="D2947" s="375"/>
      <c r="E2947" s="375"/>
      <c r="F2947" s="375"/>
      <c r="G2947" s="375"/>
      <c r="H2947" s="375"/>
      <c r="I2947" s="375"/>
      <c r="J2947" s="375"/>
    </row>
    <row r="2948" spans="1:10" x14ac:dyDescent="0.4">
      <c r="A2948" s="375"/>
      <c r="B2948" s="375"/>
      <c r="C2948" s="375"/>
      <c r="D2948" s="375"/>
      <c r="E2948" s="375"/>
      <c r="F2948" s="375"/>
      <c r="G2948" s="375"/>
      <c r="H2948" s="375"/>
      <c r="I2948" s="375"/>
      <c r="J2948" s="375"/>
    </row>
    <row r="2949" spans="1:10" x14ac:dyDescent="0.4">
      <c r="A2949" s="375"/>
      <c r="B2949" s="375"/>
      <c r="C2949" s="375"/>
      <c r="D2949" s="375"/>
      <c r="E2949" s="375"/>
      <c r="F2949" s="375"/>
      <c r="G2949" s="375"/>
      <c r="H2949" s="375"/>
      <c r="I2949" s="375"/>
      <c r="J2949" s="375"/>
    </row>
    <row r="2950" spans="1:10" x14ac:dyDescent="0.4">
      <c r="A2950" s="375"/>
      <c r="B2950" s="375"/>
      <c r="C2950" s="375"/>
      <c r="D2950" s="375"/>
      <c r="E2950" s="375"/>
      <c r="F2950" s="375"/>
      <c r="G2950" s="375"/>
      <c r="H2950" s="375"/>
      <c r="I2950" s="375"/>
      <c r="J2950" s="375"/>
    </row>
    <row r="2951" spans="1:10" x14ac:dyDescent="0.4">
      <c r="A2951" s="375"/>
      <c r="B2951" s="375"/>
      <c r="C2951" s="375"/>
      <c r="D2951" s="375"/>
      <c r="E2951" s="375"/>
      <c r="F2951" s="375"/>
      <c r="G2951" s="375"/>
      <c r="H2951" s="375"/>
      <c r="I2951" s="375"/>
      <c r="J2951" s="375"/>
    </row>
    <row r="2952" spans="1:10" x14ac:dyDescent="0.4">
      <c r="A2952" s="375"/>
      <c r="B2952" s="375"/>
      <c r="C2952" s="375"/>
      <c r="D2952" s="375"/>
      <c r="E2952" s="375"/>
      <c r="F2952" s="375"/>
      <c r="G2952" s="375"/>
      <c r="H2952" s="375"/>
      <c r="I2952" s="375"/>
      <c r="J2952" s="375"/>
    </row>
    <row r="2953" spans="1:10" x14ac:dyDescent="0.4">
      <c r="A2953" s="375"/>
      <c r="B2953" s="375"/>
      <c r="C2953" s="375"/>
      <c r="D2953" s="375"/>
      <c r="E2953" s="375"/>
      <c r="F2953" s="375"/>
      <c r="G2953" s="375"/>
      <c r="H2953" s="375"/>
      <c r="I2953" s="375"/>
      <c r="J2953" s="375"/>
    </row>
    <row r="2954" spans="1:10" x14ac:dyDescent="0.4">
      <c r="A2954" s="375"/>
      <c r="B2954" s="375"/>
      <c r="C2954" s="375"/>
      <c r="D2954" s="375"/>
      <c r="E2954" s="375"/>
      <c r="F2954" s="375"/>
      <c r="G2954" s="375"/>
      <c r="H2954" s="375"/>
      <c r="I2954" s="375"/>
      <c r="J2954" s="375"/>
    </row>
    <row r="2955" spans="1:10" x14ac:dyDescent="0.4">
      <c r="A2955" s="375"/>
      <c r="B2955" s="375"/>
      <c r="C2955" s="375"/>
      <c r="D2955" s="375"/>
      <c r="E2955" s="375"/>
      <c r="F2955" s="375"/>
      <c r="G2955" s="375"/>
      <c r="H2955" s="375"/>
      <c r="I2955" s="375"/>
      <c r="J2955" s="375"/>
    </row>
    <row r="2956" spans="1:10" x14ac:dyDescent="0.4">
      <c r="A2956" s="375"/>
      <c r="B2956" s="375"/>
      <c r="C2956" s="375"/>
      <c r="D2956" s="375"/>
      <c r="E2956" s="375"/>
      <c r="F2956" s="375"/>
      <c r="G2956" s="375"/>
      <c r="H2956" s="375"/>
      <c r="I2956" s="375"/>
      <c r="J2956" s="375"/>
    </row>
    <row r="2957" spans="1:10" x14ac:dyDescent="0.4">
      <c r="A2957" s="375"/>
      <c r="B2957" s="375"/>
      <c r="C2957" s="375"/>
      <c r="D2957" s="375"/>
      <c r="E2957" s="375"/>
      <c r="F2957" s="375"/>
      <c r="G2957" s="375"/>
      <c r="H2957" s="375"/>
      <c r="I2957" s="375"/>
      <c r="J2957" s="375"/>
    </row>
    <row r="2958" spans="1:10" x14ac:dyDescent="0.4">
      <c r="A2958" s="375"/>
      <c r="B2958" s="375"/>
      <c r="C2958" s="375"/>
      <c r="D2958" s="375"/>
      <c r="E2958" s="375"/>
      <c r="F2958" s="375"/>
      <c r="G2958" s="375"/>
      <c r="H2958" s="375"/>
      <c r="I2958" s="375"/>
      <c r="J2958" s="375"/>
    </row>
    <row r="2959" spans="1:10" x14ac:dyDescent="0.4">
      <c r="A2959" s="375"/>
      <c r="B2959" s="375"/>
      <c r="C2959" s="375"/>
      <c r="D2959" s="375"/>
      <c r="E2959" s="375"/>
      <c r="F2959" s="375"/>
      <c r="G2959" s="375"/>
      <c r="H2959" s="375"/>
      <c r="I2959" s="375"/>
      <c r="J2959" s="375"/>
    </row>
    <row r="2960" spans="1:10" x14ac:dyDescent="0.4">
      <c r="A2960" s="375"/>
      <c r="B2960" s="375"/>
      <c r="C2960" s="375"/>
      <c r="D2960" s="375"/>
      <c r="E2960" s="375"/>
      <c r="F2960" s="375"/>
      <c r="G2960" s="375"/>
      <c r="H2960" s="375"/>
      <c r="I2960" s="375"/>
      <c r="J2960" s="375"/>
    </row>
    <row r="2961" spans="1:10" x14ac:dyDescent="0.4">
      <c r="A2961" s="375"/>
      <c r="B2961" s="375"/>
      <c r="C2961" s="375"/>
      <c r="D2961" s="375"/>
      <c r="E2961" s="375"/>
      <c r="F2961" s="375"/>
      <c r="G2961" s="375"/>
      <c r="H2961" s="375"/>
      <c r="I2961" s="375"/>
      <c r="J2961" s="375"/>
    </row>
    <row r="2962" spans="1:10" x14ac:dyDescent="0.4">
      <c r="A2962" s="375"/>
      <c r="B2962" s="375"/>
      <c r="C2962" s="375"/>
      <c r="D2962" s="375"/>
      <c r="E2962" s="375"/>
      <c r="F2962" s="375"/>
      <c r="G2962" s="375"/>
      <c r="H2962" s="375"/>
      <c r="I2962" s="375"/>
      <c r="J2962" s="375"/>
    </row>
    <row r="2963" spans="1:10" x14ac:dyDescent="0.4">
      <c r="A2963" s="375"/>
      <c r="B2963" s="375"/>
      <c r="C2963" s="375"/>
      <c r="D2963" s="375"/>
      <c r="E2963" s="375"/>
      <c r="F2963" s="375"/>
      <c r="G2963" s="375"/>
      <c r="H2963" s="375"/>
      <c r="I2963" s="375"/>
      <c r="J2963" s="375"/>
    </row>
    <row r="2964" spans="1:10" x14ac:dyDescent="0.4">
      <c r="A2964" s="375"/>
      <c r="B2964" s="375"/>
      <c r="C2964" s="375"/>
      <c r="D2964" s="375"/>
      <c r="E2964" s="375"/>
      <c r="F2964" s="375"/>
      <c r="G2964" s="375"/>
      <c r="H2964" s="375"/>
      <c r="I2964" s="375"/>
      <c r="J2964" s="375"/>
    </row>
    <row r="2965" spans="1:10" x14ac:dyDescent="0.4">
      <c r="A2965" s="375"/>
      <c r="B2965" s="375"/>
      <c r="C2965" s="375"/>
      <c r="D2965" s="375"/>
      <c r="E2965" s="375"/>
      <c r="F2965" s="375"/>
      <c r="G2965" s="375"/>
      <c r="H2965" s="375"/>
      <c r="I2965" s="375"/>
      <c r="J2965" s="375"/>
    </row>
    <row r="2966" spans="1:10" x14ac:dyDescent="0.4">
      <c r="A2966" s="375"/>
      <c r="B2966" s="375"/>
      <c r="C2966" s="375"/>
      <c r="D2966" s="375"/>
      <c r="E2966" s="375"/>
      <c r="F2966" s="375"/>
      <c r="G2966" s="375"/>
      <c r="H2966" s="375"/>
      <c r="I2966" s="375"/>
      <c r="J2966" s="375"/>
    </row>
    <row r="2967" spans="1:10" x14ac:dyDescent="0.4">
      <c r="A2967" s="375"/>
      <c r="B2967" s="375"/>
      <c r="C2967" s="375"/>
      <c r="D2967" s="375"/>
      <c r="E2967" s="375"/>
      <c r="F2967" s="375"/>
      <c r="G2967" s="375"/>
      <c r="H2967" s="375"/>
      <c r="I2967" s="375"/>
      <c r="J2967" s="375"/>
    </row>
    <row r="2968" spans="1:10" x14ac:dyDescent="0.4">
      <c r="A2968" s="375"/>
      <c r="B2968" s="375"/>
      <c r="C2968" s="375"/>
      <c r="D2968" s="375"/>
      <c r="E2968" s="375"/>
      <c r="F2968" s="375"/>
      <c r="G2968" s="375"/>
      <c r="H2968" s="375"/>
      <c r="I2968" s="375"/>
      <c r="J2968" s="375"/>
    </row>
    <row r="2969" spans="1:10" x14ac:dyDescent="0.4">
      <c r="A2969" s="375"/>
      <c r="B2969" s="375"/>
      <c r="C2969" s="375"/>
      <c r="D2969" s="375"/>
      <c r="E2969" s="375"/>
      <c r="F2969" s="375"/>
      <c r="G2969" s="375"/>
      <c r="H2969" s="375"/>
      <c r="I2969" s="375"/>
      <c r="J2969" s="375"/>
    </row>
    <row r="2970" spans="1:10" x14ac:dyDescent="0.4">
      <c r="A2970" s="375"/>
      <c r="B2970" s="375"/>
      <c r="C2970" s="375"/>
      <c r="D2970" s="375"/>
      <c r="E2970" s="375"/>
      <c r="F2970" s="375"/>
      <c r="G2970" s="375"/>
      <c r="H2970" s="375"/>
      <c r="I2970" s="375"/>
      <c r="J2970" s="375"/>
    </row>
    <row r="2971" spans="1:10" x14ac:dyDescent="0.4">
      <c r="A2971" s="375"/>
      <c r="B2971" s="375"/>
      <c r="C2971" s="375"/>
      <c r="D2971" s="375"/>
      <c r="E2971" s="375"/>
      <c r="F2971" s="375"/>
      <c r="G2971" s="375"/>
      <c r="H2971" s="375"/>
      <c r="I2971" s="375"/>
      <c r="J2971" s="375"/>
    </row>
    <row r="2972" spans="1:10" x14ac:dyDescent="0.4">
      <c r="A2972" s="375"/>
      <c r="B2972" s="375"/>
      <c r="C2972" s="375"/>
      <c r="D2972" s="375"/>
      <c r="E2972" s="375"/>
      <c r="F2972" s="375"/>
      <c r="G2972" s="375"/>
      <c r="H2972" s="375"/>
      <c r="I2972" s="375"/>
      <c r="J2972" s="375"/>
    </row>
    <row r="2973" spans="1:10" x14ac:dyDescent="0.4">
      <c r="A2973" s="375"/>
      <c r="B2973" s="375"/>
      <c r="C2973" s="375"/>
      <c r="D2973" s="375"/>
      <c r="E2973" s="375"/>
      <c r="F2973" s="375"/>
      <c r="G2973" s="375"/>
      <c r="H2973" s="375"/>
      <c r="I2973" s="375"/>
      <c r="J2973" s="375"/>
    </row>
    <row r="2974" spans="1:10" x14ac:dyDescent="0.4">
      <c r="A2974" s="375"/>
      <c r="B2974" s="375"/>
      <c r="C2974" s="375"/>
      <c r="D2974" s="375"/>
      <c r="E2974" s="375"/>
      <c r="F2974" s="375"/>
      <c r="G2974" s="375"/>
      <c r="H2974" s="375"/>
      <c r="I2974" s="375"/>
      <c r="J2974" s="375"/>
    </row>
    <row r="2975" spans="1:10" x14ac:dyDescent="0.4">
      <c r="A2975" s="375"/>
      <c r="B2975" s="375"/>
      <c r="C2975" s="375"/>
      <c r="D2975" s="375"/>
      <c r="E2975" s="375"/>
      <c r="F2975" s="375"/>
      <c r="G2975" s="375"/>
      <c r="H2975" s="375"/>
      <c r="I2975" s="375"/>
      <c r="J2975" s="375"/>
    </row>
    <row r="2976" spans="1:10" x14ac:dyDescent="0.4">
      <c r="A2976" s="375"/>
      <c r="B2976" s="375"/>
      <c r="C2976" s="375"/>
      <c r="D2976" s="375"/>
      <c r="E2976" s="375"/>
      <c r="F2976" s="375"/>
      <c r="G2976" s="375"/>
      <c r="H2976" s="375"/>
      <c r="I2976" s="375"/>
      <c r="J2976" s="375"/>
    </row>
    <row r="2977" spans="1:10" x14ac:dyDescent="0.4">
      <c r="A2977" s="375"/>
      <c r="B2977" s="375"/>
      <c r="C2977" s="375"/>
      <c r="D2977" s="375"/>
      <c r="E2977" s="375"/>
      <c r="F2977" s="375"/>
      <c r="G2977" s="375"/>
      <c r="H2977" s="375"/>
      <c r="I2977" s="375"/>
      <c r="J2977" s="375"/>
    </row>
    <row r="2978" spans="1:10" x14ac:dyDescent="0.4">
      <c r="A2978" s="375"/>
      <c r="B2978" s="375"/>
      <c r="C2978" s="375"/>
      <c r="D2978" s="375"/>
      <c r="E2978" s="375"/>
      <c r="F2978" s="375"/>
      <c r="G2978" s="375"/>
      <c r="H2978" s="375"/>
      <c r="I2978" s="375"/>
      <c r="J2978" s="375"/>
    </row>
    <row r="2979" spans="1:10" x14ac:dyDescent="0.4">
      <c r="A2979" s="375"/>
      <c r="B2979" s="375"/>
      <c r="C2979" s="375"/>
      <c r="D2979" s="375"/>
      <c r="E2979" s="375"/>
      <c r="F2979" s="375"/>
      <c r="G2979" s="375"/>
      <c r="H2979" s="375"/>
      <c r="I2979" s="375"/>
      <c r="J2979" s="375"/>
    </row>
    <row r="2980" spans="1:10" x14ac:dyDescent="0.4">
      <c r="A2980" s="375"/>
      <c r="B2980" s="375"/>
      <c r="C2980" s="375"/>
      <c r="D2980" s="375"/>
      <c r="E2980" s="375"/>
      <c r="F2980" s="375"/>
      <c r="G2980" s="375"/>
      <c r="H2980" s="375"/>
      <c r="I2980" s="375"/>
      <c r="J2980" s="375"/>
    </row>
    <row r="2981" spans="1:10" x14ac:dyDescent="0.4">
      <c r="A2981" s="375"/>
      <c r="B2981" s="375"/>
      <c r="C2981" s="375"/>
      <c r="D2981" s="375"/>
      <c r="E2981" s="375"/>
      <c r="F2981" s="375"/>
      <c r="G2981" s="375"/>
      <c r="H2981" s="375"/>
      <c r="I2981" s="375"/>
      <c r="J2981" s="375"/>
    </row>
    <row r="2982" spans="1:10" x14ac:dyDescent="0.4">
      <c r="A2982" s="375"/>
      <c r="B2982" s="375"/>
      <c r="C2982" s="375"/>
      <c r="D2982" s="375"/>
      <c r="E2982" s="375"/>
      <c r="F2982" s="375"/>
      <c r="G2982" s="375"/>
      <c r="H2982" s="375"/>
      <c r="I2982" s="375"/>
      <c r="J2982" s="375"/>
    </row>
    <row r="2983" spans="1:10" x14ac:dyDescent="0.4">
      <c r="A2983" s="375"/>
      <c r="B2983" s="375"/>
      <c r="C2983" s="375"/>
      <c r="D2983" s="375"/>
      <c r="E2983" s="375"/>
      <c r="F2983" s="375"/>
      <c r="G2983" s="375"/>
      <c r="H2983" s="375"/>
      <c r="I2983" s="375"/>
      <c r="J2983" s="375"/>
    </row>
    <row r="2984" spans="1:10" x14ac:dyDescent="0.4">
      <c r="A2984" s="375"/>
      <c r="B2984" s="375"/>
      <c r="C2984" s="375"/>
      <c r="D2984" s="375"/>
      <c r="E2984" s="375"/>
      <c r="F2984" s="375"/>
      <c r="G2984" s="375"/>
      <c r="H2984" s="375"/>
      <c r="I2984" s="375"/>
      <c r="J2984" s="375"/>
    </row>
    <row r="2985" spans="1:10" x14ac:dyDescent="0.4">
      <c r="A2985" s="375"/>
      <c r="B2985" s="375"/>
      <c r="C2985" s="375"/>
      <c r="D2985" s="375"/>
      <c r="E2985" s="375"/>
      <c r="F2985" s="375"/>
      <c r="G2985" s="375"/>
      <c r="H2985" s="375"/>
      <c r="I2985" s="375"/>
      <c r="J2985" s="375"/>
    </row>
    <row r="2986" spans="1:10" x14ac:dyDescent="0.4">
      <c r="A2986" s="375"/>
      <c r="B2986" s="375"/>
      <c r="C2986" s="375"/>
      <c r="D2986" s="375"/>
      <c r="E2986" s="375"/>
      <c r="F2986" s="375"/>
      <c r="G2986" s="375"/>
      <c r="H2986" s="375"/>
      <c r="I2986" s="375"/>
      <c r="J2986" s="375"/>
    </row>
    <row r="2987" spans="1:10" x14ac:dyDescent="0.4">
      <c r="A2987" s="375"/>
      <c r="B2987" s="375"/>
      <c r="C2987" s="375"/>
      <c r="D2987" s="375"/>
      <c r="E2987" s="375"/>
      <c r="F2987" s="375"/>
      <c r="G2987" s="375"/>
      <c r="H2987" s="375"/>
      <c r="I2987" s="375"/>
      <c r="J2987" s="375"/>
    </row>
    <row r="2988" spans="1:10" x14ac:dyDescent="0.4">
      <c r="A2988" s="375"/>
      <c r="B2988" s="375"/>
      <c r="C2988" s="375"/>
      <c r="D2988" s="375"/>
      <c r="E2988" s="375"/>
      <c r="F2988" s="375"/>
      <c r="G2988" s="375"/>
      <c r="H2988" s="375"/>
      <c r="I2988" s="375"/>
      <c r="J2988" s="375"/>
    </row>
    <row r="2989" spans="1:10" x14ac:dyDescent="0.4">
      <c r="A2989" s="375"/>
      <c r="B2989" s="375"/>
      <c r="C2989" s="375"/>
      <c r="D2989" s="375"/>
      <c r="E2989" s="375"/>
      <c r="F2989" s="375"/>
      <c r="G2989" s="375"/>
      <c r="H2989" s="375"/>
      <c r="I2989" s="375"/>
      <c r="J2989" s="375"/>
    </row>
    <row r="2990" spans="1:10" x14ac:dyDescent="0.4">
      <c r="A2990" s="375"/>
      <c r="B2990" s="375"/>
      <c r="C2990" s="375"/>
      <c r="D2990" s="375"/>
      <c r="E2990" s="375"/>
      <c r="F2990" s="375"/>
      <c r="G2990" s="375"/>
      <c r="H2990" s="375"/>
      <c r="I2990" s="375"/>
      <c r="J2990" s="375"/>
    </row>
    <row r="2991" spans="1:10" x14ac:dyDescent="0.4">
      <c r="A2991" s="375"/>
      <c r="B2991" s="375"/>
      <c r="C2991" s="375"/>
      <c r="D2991" s="375"/>
      <c r="E2991" s="375"/>
      <c r="F2991" s="375"/>
      <c r="G2991" s="375"/>
      <c r="H2991" s="375"/>
      <c r="I2991" s="375"/>
      <c r="J2991" s="375"/>
    </row>
    <row r="2992" spans="1:10" x14ac:dyDescent="0.4">
      <c r="A2992" s="375"/>
      <c r="B2992" s="375"/>
      <c r="C2992" s="375"/>
      <c r="D2992" s="375"/>
      <c r="E2992" s="375"/>
      <c r="F2992" s="375"/>
      <c r="G2992" s="375"/>
      <c r="H2992" s="375"/>
      <c r="I2992" s="375"/>
      <c r="J2992" s="375"/>
    </row>
    <row r="2993" spans="1:10" x14ac:dyDescent="0.4">
      <c r="A2993" s="375"/>
      <c r="B2993" s="375"/>
      <c r="C2993" s="375"/>
      <c r="D2993" s="375"/>
      <c r="E2993" s="375"/>
      <c r="F2993" s="375"/>
      <c r="G2993" s="375"/>
      <c r="H2993" s="375"/>
      <c r="I2993" s="375"/>
      <c r="J2993" s="375"/>
    </row>
    <row r="2994" spans="1:10" x14ac:dyDescent="0.4">
      <c r="A2994" s="375"/>
      <c r="B2994" s="375"/>
      <c r="C2994" s="375"/>
      <c r="D2994" s="375"/>
      <c r="E2994" s="375"/>
      <c r="F2994" s="375"/>
      <c r="G2994" s="375"/>
      <c r="H2994" s="375"/>
      <c r="I2994" s="375"/>
      <c r="J2994" s="375"/>
    </row>
    <row r="2995" spans="1:10" x14ac:dyDescent="0.4">
      <c r="A2995" s="375"/>
      <c r="B2995" s="375"/>
      <c r="C2995" s="375"/>
      <c r="D2995" s="375"/>
      <c r="E2995" s="375"/>
      <c r="F2995" s="375"/>
      <c r="G2995" s="375"/>
      <c r="H2995" s="375"/>
      <c r="I2995" s="375"/>
      <c r="J2995" s="375"/>
    </row>
    <row r="2996" spans="1:10" x14ac:dyDescent="0.4">
      <c r="A2996" s="375"/>
      <c r="B2996" s="375"/>
      <c r="C2996" s="375"/>
      <c r="D2996" s="375"/>
      <c r="E2996" s="375"/>
      <c r="F2996" s="375"/>
      <c r="G2996" s="375"/>
      <c r="H2996" s="375"/>
      <c r="I2996" s="375"/>
      <c r="J2996" s="375"/>
    </row>
    <row r="2997" spans="1:10" x14ac:dyDescent="0.4">
      <c r="A2997" s="375"/>
      <c r="B2997" s="375"/>
      <c r="C2997" s="375"/>
      <c r="D2997" s="375"/>
      <c r="E2997" s="375"/>
      <c r="F2997" s="375"/>
      <c r="G2997" s="375"/>
      <c r="H2997" s="375"/>
      <c r="I2997" s="375"/>
      <c r="J2997" s="375"/>
    </row>
    <row r="2998" spans="1:10" x14ac:dyDescent="0.4">
      <c r="A2998" s="375"/>
      <c r="B2998" s="375"/>
      <c r="C2998" s="375"/>
      <c r="D2998" s="375"/>
      <c r="E2998" s="375"/>
      <c r="F2998" s="375"/>
      <c r="G2998" s="375"/>
      <c r="H2998" s="375"/>
      <c r="I2998" s="375"/>
      <c r="J2998" s="375"/>
    </row>
    <row r="2999" spans="1:10" x14ac:dyDescent="0.4">
      <c r="A2999" s="375"/>
      <c r="B2999" s="375"/>
      <c r="C2999" s="375"/>
      <c r="D2999" s="375"/>
      <c r="E2999" s="375"/>
      <c r="F2999" s="375"/>
      <c r="G2999" s="375"/>
      <c r="H2999" s="375"/>
      <c r="I2999" s="375"/>
      <c r="J2999" s="375"/>
    </row>
    <row r="3000" spans="1:10" x14ac:dyDescent="0.4">
      <c r="A3000" s="375"/>
      <c r="B3000" s="375"/>
      <c r="C3000" s="375"/>
      <c r="D3000" s="375"/>
      <c r="E3000" s="375"/>
      <c r="F3000" s="375"/>
      <c r="G3000" s="375"/>
      <c r="H3000" s="375"/>
      <c r="I3000" s="375"/>
      <c r="J3000" s="375"/>
    </row>
    <row r="3001" spans="1:10" x14ac:dyDescent="0.4">
      <c r="A3001" s="375"/>
      <c r="B3001" s="375"/>
      <c r="C3001" s="375"/>
      <c r="D3001" s="375"/>
      <c r="E3001" s="375"/>
      <c r="F3001" s="375"/>
      <c r="G3001" s="375"/>
      <c r="H3001" s="375"/>
      <c r="I3001" s="375"/>
      <c r="J3001" s="375"/>
    </row>
    <row r="3002" spans="1:10" x14ac:dyDescent="0.4">
      <c r="A3002" s="375"/>
      <c r="B3002" s="375"/>
      <c r="C3002" s="375"/>
      <c r="D3002" s="375"/>
      <c r="E3002" s="375"/>
      <c r="F3002" s="375"/>
      <c r="G3002" s="375"/>
      <c r="H3002" s="375"/>
      <c r="I3002" s="375"/>
      <c r="J3002" s="375"/>
    </row>
    <row r="3003" spans="1:10" x14ac:dyDescent="0.4">
      <c r="A3003" s="375"/>
      <c r="B3003" s="375"/>
      <c r="C3003" s="375"/>
      <c r="D3003" s="375"/>
      <c r="E3003" s="375"/>
      <c r="F3003" s="375"/>
      <c r="G3003" s="375"/>
      <c r="H3003" s="375"/>
      <c r="I3003" s="375"/>
      <c r="J3003" s="375"/>
    </row>
    <row r="3004" spans="1:10" x14ac:dyDescent="0.4">
      <c r="A3004" s="375"/>
      <c r="B3004" s="375"/>
      <c r="C3004" s="375"/>
      <c r="D3004" s="375"/>
      <c r="E3004" s="375"/>
      <c r="F3004" s="375"/>
      <c r="G3004" s="375"/>
      <c r="H3004" s="375"/>
      <c r="I3004" s="375"/>
      <c r="J3004" s="375"/>
    </row>
    <row r="3005" spans="1:10" x14ac:dyDescent="0.4">
      <c r="A3005" s="375"/>
      <c r="B3005" s="375"/>
      <c r="C3005" s="375"/>
      <c r="D3005" s="375"/>
      <c r="E3005" s="375"/>
      <c r="F3005" s="375"/>
      <c r="G3005" s="375"/>
      <c r="H3005" s="375"/>
      <c r="I3005" s="375"/>
      <c r="J3005" s="375"/>
    </row>
    <row r="3006" spans="1:10" x14ac:dyDescent="0.4">
      <c r="A3006" s="375"/>
      <c r="B3006" s="375"/>
      <c r="C3006" s="375"/>
      <c r="D3006" s="375"/>
      <c r="E3006" s="375"/>
      <c r="F3006" s="375"/>
      <c r="G3006" s="375"/>
      <c r="H3006" s="375"/>
      <c r="I3006" s="375"/>
      <c r="J3006" s="375"/>
    </row>
    <row r="3007" spans="1:10" x14ac:dyDescent="0.4">
      <c r="A3007" s="375"/>
      <c r="B3007" s="375"/>
      <c r="C3007" s="375"/>
      <c r="D3007" s="375"/>
      <c r="E3007" s="375"/>
      <c r="F3007" s="375"/>
      <c r="G3007" s="375"/>
      <c r="H3007" s="375"/>
      <c r="I3007" s="375"/>
      <c r="J3007" s="375"/>
    </row>
    <row r="3008" spans="1:10" x14ac:dyDescent="0.4">
      <c r="A3008" s="375"/>
      <c r="B3008" s="375"/>
      <c r="C3008" s="375"/>
      <c r="D3008" s="375"/>
      <c r="E3008" s="375"/>
      <c r="F3008" s="375"/>
      <c r="G3008" s="375"/>
      <c r="H3008" s="375"/>
      <c r="I3008" s="375"/>
      <c r="J3008" s="375"/>
    </row>
    <row r="3009" spans="1:10" x14ac:dyDescent="0.4">
      <c r="A3009" s="375"/>
      <c r="B3009" s="375"/>
      <c r="C3009" s="375"/>
      <c r="D3009" s="375"/>
      <c r="E3009" s="375"/>
      <c r="F3009" s="375"/>
      <c r="G3009" s="375"/>
      <c r="H3009" s="375"/>
      <c r="I3009" s="375"/>
      <c r="J3009" s="375"/>
    </row>
    <row r="3010" spans="1:10" x14ac:dyDescent="0.4">
      <c r="A3010" s="375"/>
      <c r="B3010" s="375"/>
      <c r="C3010" s="375"/>
      <c r="D3010" s="375"/>
      <c r="E3010" s="375"/>
      <c r="F3010" s="375"/>
      <c r="G3010" s="375"/>
      <c r="H3010" s="375"/>
      <c r="I3010" s="375"/>
      <c r="J3010" s="375"/>
    </row>
    <row r="3011" spans="1:10" x14ac:dyDescent="0.4">
      <c r="A3011" s="375"/>
      <c r="B3011" s="375"/>
      <c r="C3011" s="375"/>
      <c r="D3011" s="375"/>
      <c r="E3011" s="375"/>
      <c r="F3011" s="375"/>
      <c r="G3011" s="375"/>
      <c r="H3011" s="375"/>
      <c r="I3011" s="375"/>
      <c r="J3011" s="375"/>
    </row>
    <row r="3012" spans="1:10" x14ac:dyDescent="0.4">
      <c r="A3012" s="375"/>
      <c r="B3012" s="375"/>
      <c r="C3012" s="375"/>
      <c r="D3012" s="375"/>
      <c r="E3012" s="375"/>
      <c r="F3012" s="375"/>
      <c r="G3012" s="375"/>
      <c r="H3012" s="375"/>
      <c r="I3012" s="375"/>
      <c r="J3012" s="375"/>
    </row>
    <row r="3013" spans="1:10" x14ac:dyDescent="0.4">
      <c r="A3013" s="375"/>
      <c r="B3013" s="375"/>
      <c r="C3013" s="375"/>
      <c r="D3013" s="375"/>
      <c r="E3013" s="375"/>
      <c r="F3013" s="375"/>
      <c r="G3013" s="375"/>
      <c r="H3013" s="375"/>
      <c r="I3013" s="375"/>
      <c r="J3013" s="375"/>
    </row>
    <row r="3014" spans="1:10" x14ac:dyDescent="0.4">
      <c r="A3014" s="375"/>
      <c r="B3014" s="375"/>
      <c r="C3014" s="375"/>
      <c r="D3014" s="375"/>
      <c r="E3014" s="375"/>
      <c r="F3014" s="375"/>
      <c r="G3014" s="375"/>
      <c r="H3014" s="375"/>
      <c r="I3014" s="375"/>
      <c r="J3014" s="375"/>
    </row>
    <row r="3015" spans="1:10" x14ac:dyDescent="0.4">
      <c r="A3015" s="375"/>
      <c r="B3015" s="375"/>
      <c r="C3015" s="375"/>
      <c r="D3015" s="375"/>
      <c r="E3015" s="375"/>
      <c r="F3015" s="375"/>
      <c r="G3015" s="375"/>
      <c r="H3015" s="375"/>
      <c r="I3015" s="375"/>
      <c r="J3015" s="375"/>
    </row>
    <row r="3016" spans="1:10" x14ac:dyDescent="0.4">
      <c r="A3016" s="375"/>
      <c r="B3016" s="375"/>
      <c r="C3016" s="375"/>
      <c r="D3016" s="375"/>
      <c r="E3016" s="375"/>
      <c r="F3016" s="375"/>
      <c r="G3016" s="375"/>
      <c r="H3016" s="375"/>
      <c r="I3016" s="375"/>
      <c r="J3016" s="375"/>
    </row>
    <row r="3017" spans="1:10" x14ac:dyDescent="0.4">
      <c r="A3017" s="375"/>
      <c r="B3017" s="375"/>
      <c r="C3017" s="375"/>
      <c r="D3017" s="375"/>
      <c r="E3017" s="375"/>
      <c r="F3017" s="375"/>
      <c r="G3017" s="375"/>
      <c r="H3017" s="375"/>
      <c r="I3017" s="375"/>
      <c r="J3017" s="375"/>
    </row>
    <row r="3018" spans="1:10" x14ac:dyDescent="0.4">
      <c r="A3018" s="375"/>
      <c r="B3018" s="375"/>
      <c r="C3018" s="375"/>
      <c r="D3018" s="375"/>
      <c r="E3018" s="375"/>
      <c r="F3018" s="375"/>
      <c r="G3018" s="375"/>
      <c r="H3018" s="375"/>
      <c r="I3018" s="375"/>
      <c r="J3018" s="375"/>
    </row>
    <row r="3019" spans="1:10" x14ac:dyDescent="0.4">
      <c r="A3019" s="375"/>
      <c r="B3019" s="375"/>
      <c r="C3019" s="375"/>
      <c r="D3019" s="375"/>
      <c r="E3019" s="375"/>
      <c r="F3019" s="375"/>
      <c r="G3019" s="375"/>
      <c r="H3019" s="375"/>
      <c r="I3019" s="375"/>
      <c r="J3019" s="375"/>
    </row>
    <row r="3020" spans="1:10" x14ac:dyDescent="0.4">
      <c r="A3020" s="375"/>
      <c r="B3020" s="375"/>
      <c r="C3020" s="375"/>
      <c r="D3020" s="375"/>
      <c r="E3020" s="375"/>
      <c r="F3020" s="375"/>
      <c r="G3020" s="375"/>
      <c r="H3020" s="375"/>
      <c r="I3020" s="375"/>
      <c r="J3020" s="375"/>
    </row>
    <row r="3021" spans="1:10" x14ac:dyDescent="0.4">
      <c r="A3021" s="375"/>
      <c r="B3021" s="375"/>
      <c r="C3021" s="375"/>
      <c r="D3021" s="375"/>
      <c r="E3021" s="375"/>
      <c r="F3021" s="375"/>
      <c r="G3021" s="375"/>
      <c r="H3021" s="375"/>
      <c r="I3021" s="375"/>
      <c r="J3021" s="375"/>
    </row>
    <row r="3022" spans="1:10" x14ac:dyDescent="0.4">
      <c r="A3022" s="375"/>
      <c r="B3022" s="375"/>
      <c r="C3022" s="375"/>
      <c r="D3022" s="375"/>
      <c r="E3022" s="375"/>
      <c r="F3022" s="375"/>
      <c r="G3022" s="375"/>
      <c r="H3022" s="375"/>
      <c r="I3022" s="375"/>
      <c r="J3022" s="375"/>
    </row>
    <row r="3023" spans="1:10" x14ac:dyDescent="0.4">
      <c r="A3023" s="375"/>
      <c r="B3023" s="375"/>
      <c r="C3023" s="375"/>
      <c r="D3023" s="375"/>
      <c r="E3023" s="375"/>
      <c r="F3023" s="375"/>
      <c r="G3023" s="375"/>
      <c r="H3023" s="375"/>
      <c r="I3023" s="375"/>
      <c r="J3023" s="375"/>
    </row>
    <row r="3024" spans="1:10" x14ac:dyDescent="0.4">
      <c r="A3024" s="375"/>
      <c r="B3024" s="375"/>
      <c r="C3024" s="375"/>
      <c r="D3024" s="375"/>
      <c r="E3024" s="375"/>
      <c r="F3024" s="375"/>
      <c r="G3024" s="375"/>
      <c r="H3024" s="375"/>
      <c r="I3024" s="375"/>
      <c r="J3024" s="375"/>
    </row>
    <row r="3025" spans="1:10" x14ac:dyDescent="0.4">
      <c r="A3025" s="375"/>
      <c r="B3025" s="375"/>
      <c r="C3025" s="375"/>
      <c r="D3025" s="375"/>
      <c r="E3025" s="375"/>
      <c r="F3025" s="375"/>
      <c r="G3025" s="375"/>
      <c r="H3025" s="375"/>
      <c r="I3025" s="375"/>
      <c r="J3025" s="375"/>
    </row>
    <row r="3026" spans="1:10" x14ac:dyDescent="0.4">
      <c r="A3026" s="375"/>
      <c r="B3026" s="375"/>
      <c r="C3026" s="375"/>
      <c r="D3026" s="375"/>
      <c r="E3026" s="375"/>
      <c r="F3026" s="375"/>
      <c r="G3026" s="375"/>
      <c r="H3026" s="375"/>
      <c r="I3026" s="375"/>
      <c r="J3026" s="375"/>
    </row>
    <row r="3027" spans="1:10" x14ac:dyDescent="0.4">
      <c r="A3027" s="375"/>
      <c r="B3027" s="375"/>
      <c r="C3027" s="375"/>
      <c r="D3027" s="375"/>
      <c r="E3027" s="375"/>
      <c r="F3027" s="375"/>
      <c r="G3027" s="375"/>
      <c r="H3027" s="375"/>
      <c r="I3027" s="375"/>
      <c r="J3027" s="375"/>
    </row>
    <row r="3028" spans="1:10" x14ac:dyDescent="0.4">
      <c r="A3028" s="375"/>
      <c r="B3028" s="375"/>
      <c r="C3028" s="375"/>
      <c r="D3028" s="375"/>
      <c r="E3028" s="375"/>
      <c r="F3028" s="375"/>
      <c r="G3028" s="375"/>
      <c r="H3028" s="375"/>
      <c r="I3028" s="375"/>
      <c r="J3028" s="375"/>
    </row>
    <row r="3029" spans="1:10" x14ac:dyDescent="0.4">
      <c r="A3029" s="375"/>
      <c r="B3029" s="375"/>
      <c r="C3029" s="375"/>
      <c r="D3029" s="375"/>
      <c r="E3029" s="375"/>
      <c r="F3029" s="375"/>
      <c r="G3029" s="375"/>
      <c r="H3029" s="375"/>
      <c r="I3029" s="375"/>
      <c r="J3029" s="375"/>
    </row>
    <row r="3030" spans="1:10" x14ac:dyDescent="0.4">
      <c r="A3030" s="375"/>
      <c r="B3030" s="375"/>
      <c r="C3030" s="375"/>
      <c r="D3030" s="375"/>
      <c r="E3030" s="375"/>
      <c r="F3030" s="375"/>
      <c r="G3030" s="375"/>
      <c r="H3030" s="375"/>
      <c r="I3030" s="375"/>
      <c r="J3030" s="375"/>
    </row>
    <row r="3031" spans="1:10" x14ac:dyDescent="0.4">
      <c r="A3031" s="375"/>
      <c r="B3031" s="375"/>
      <c r="C3031" s="375"/>
      <c r="D3031" s="375"/>
      <c r="E3031" s="375"/>
      <c r="F3031" s="375"/>
      <c r="G3031" s="375"/>
      <c r="H3031" s="375"/>
      <c r="I3031" s="375"/>
      <c r="J3031" s="375"/>
    </row>
    <row r="3032" spans="1:10" x14ac:dyDescent="0.4">
      <c r="A3032" s="375"/>
      <c r="B3032" s="375"/>
      <c r="C3032" s="375"/>
      <c r="D3032" s="375"/>
      <c r="E3032" s="375"/>
      <c r="F3032" s="375"/>
      <c r="G3032" s="375"/>
      <c r="H3032" s="375"/>
      <c r="I3032" s="375"/>
      <c r="J3032" s="375"/>
    </row>
    <row r="3033" spans="1:10" x14ac:dyDescent="0.4">
      <c r="A3033" s="375"/>
      <c r="B3033" s="375"/>
      <c r="C3033" s="375"/>
      <c r="D3033" s="375"/>
      <c r="E3033" s="375"/>
      <c r="F3033" s="375"/>
      <c r="G3033" s="375"/>
      <c r="H3033" s="375"/>
      <c r="I3033" s="375"/>
      <c r="J3033" s="375"/>
    </row>
    <row r="3034" spans="1:10" x14ac:dyDescent="0.4">
      <c r="A3034" s="375"/>
      <c r="B3034" s="375"/>
      <c r="C3034" s="375"/>
      <c r="D3034" s="375"/>
      <c r="E3034" s="375"/>
      <c r="F3034" s="375"/>
      <c r="G3034" s="375"/>
      <c r="H3034" s="375"/>
      <c r="I3034" s="375"/>
      <c r="J3034" s="375"/>
    </row>
    <row r="3035" spans="1:10" x14ac:dyDescent="0.4">
      <c r="A3035" s="375"/>
      <c r="B3035" s="375"/>
      <c r="C3035" s="375"/>
      <c r="D3035" s="375"/>
      <c r="E3035" s="375"/>
      <c r="F3035" s="375"/>
      <c r="G3035" s="375"/>
      <c r="H3035" s="375"/>
      <c r="I3035" s="375"/>
      <c r="J3035" s="375"/>
    </row>
    <row r="3036" spans="1:10" x14ac:dyDescent="0.4">
      <c r="A3036" s="375"/>
      <c r="B3036" s="375"/>
      <c r="C3036" s="375"/>
      <c r="D3036" s="375"/>
      <c r="E3036" s="375"/>
      <c r="F3036" s="375"/>
      <c r="G3036" s="375"/>
      <c r="H3036" s="375"/>
      <c r="I3036" s="375"/>
      <c r="J3036" s="375"/>
    </row>
    <row r="3037" spans="1:10" x14ac:dyDescent="0.4">
      <c r="A3037" s="375"/>
      <c r="B3037" s="375"/>
      <c r="C3037" s="375"/>
      <c r="D3037" s="375"/>
      <c r="E3037" s="375"/>
      <c r="F3037" s="375"/>
      <c r="G3037" s="375"/>
      <c r="H3037" s="375"/>
      <c r="I3037" s="375"/>
      <c r="J3037" s="375"/>
    </row>
    <row r="3038" spans="1:10" x14ac:dyDescent="0.4">
      <c r="A3038" s="375"/>
      <c r="B3038" s="375"/>
      <c r="C3038" s="375"/>
      <c r="D3038" s="375"/>
      <c r="E3038" s="375"/>
      <c r="F3038" s="375"/>
      <c r="G3038" s="375"/>
      <c r="H3038" s="375"/>
      <c r="I3038" s="375"/>
      <c r="J3038" s="375"/>
    </row>
    <row r="3039" spans="1:10" x14ac:dyDescent="0.4">
      <c r="A3039" s="375"/>
      <c r="B3039" s="375"/>
      <c r="C3039" s="375"/>
      <c r="D3039" s="375"/>
      <c r="E3039" s="375"/>
      <c r="F3039" s="375"/>
      <c r="G3039" s="375"/>
      <c r="H3039" s="375"/>
      <c r="I3039" s="375"/>
      <c r="J3039" s="375"/>
    </row>
    <row r="3040" spans="1:10" x14ac:dyDescent="0.4">
      <c r="A3040" s="375"/>
      <c r="B3040" s="375"/>
      <c r="C3040" s="375"/>
      <c r="D3040" s="375"/>
      <c r="E3040" s="375"/>
      <c r="F3040" s="375"/>
      <c r="G3040" s="375"/>
      <c r="H3040" s="375"/>
      <c r="I3040" s="375"/>
      <c r="J3040" s="375"/>
    </row>
    <row r="3041" spans="1:10" x14ac:dyDescent="0.4">
      <c r="A3041" s="375"/>
      <c r="B3041" s="375"/>
      <c r="C3041" s="375"/>
      <c r="D3041" s="375"/>
      <c r="E3041" s="375"/>
      <c r="F3041" s="375"/>
      <c r="G3041" s="375"/>
      <c r="H3041" s="375"/>
      <c r="I3041" s="375"/>
      <c r="J3041" s="375"/>
    </row>
    <row r="3042" spans="1:10" x14ac:dyDescent="0.4">
      <c r="A3042" s="375"/>
      <c r="B3042" s="375"/>
      <c r="C3042" s="375"/>
      <c r="D3042" s="375"/>
      <c r="E3042" s="375"/>
      <c r="F3042" s="375"/>
      <c r="G3042" s="375"/>
      <c r="H3042" s="375"/>
      <c r="I3042" s="375"/>
      <c r="J3042" s="375"/>
    </row>
    <row r="3043" spans="1:10" x14ac:dyDescent="0.4">
      <c r="A3043" s="375"/>
      <c r="B3043" s="375"/>
      <c r="C3043" s="375"/>
      <c r="D3043" s="375"/>
      <c r="E3043" s="375"/>
      <c r="F3043" s="375"/>
      <c r="G3043" s="375"/>
      <c r="H3043" s="375"/>
      <c r="I3043" s="375"/>
      <c r="J3043" s="375"/>
    </row>
    <row r="3044" spans="1:10" x14ac:dyDescent="0.4">
      <c r="A3044" s="375"/>
      <c r="B3044" s="375"/>
      <c r="C3044" s="375"/>
      <c r="D3044" s="375"/>
      <c r="E3044" s="375"/>
      <c r="F3044" s="375"/>
      <c r="G3044" s="375"/>
      <c r="H3044" s="375"/>
      <c r="I3044" s="375"/>
      <c r="J3044" s="375"/>
    </row>
    <row r="3045" spans="1:10" x14ac:dyDescent="0.4">
      <c r="A3045" s="375"/>
      <c r="B3045" s="375"/>
      <c r="C3045" s="375"/>
      <c r="D3045" s="375"/>
      <c r="E3045" s="375"/>
      <c r="F3045" s="375"/>
      <c r="G3045" s="375"/>
      <c r="H3045" s="375"/>
      <c r="I3045" s="375"/>
      <c r="J3045" s="375"/>
    </row>
  </sheetData>
  <sortState ref="A2:I3066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3"/>
  <sheetViews>
    <sheetView topLeftCell="A833" zoomScale="70" zoomScaleNormal="70" workbookViewId="0">
      <selection activeCell="J761" sqref="J761"/>
    </sheetView>
  </sheetViews>
  <sheetFormatPr defaultRowHeight="14.6" x14ac:dyDescent="0.4"/>
  <cols>
    <col min="3" max="3" width="22.921875" bestFit="1" customWidth="1"/>
    <col min="4" max="4" width="38.07421875" bestFit="1" customWidth="1"/>
    <col min="7" max="7" width="11.3828125" style="944" bestFit="1" customWidth="1"/>
  </cols>
  <sheetData>
    <row r="1" spans="1:19" s="868" customFormat="1" x14ac:dyDescent="0.4">
      <c r="A1" s="876" t="s">
        <v>1020</v>
      </c>
      <c r="B1" s="877" t="s">
        <v>417</v>
      </c>
      <c r="C1" s="877" t="s">
        <v>374</v>
      </c>
      <c r="D1" s="848" t="s">
        <v>423</v>
      </c>
      <c r="E1" s="375" t="s">
        <v>383</v>
      </c>
      <c r="F1" s="877" t="s">
        <v>1021</v>
      </c>
      <c r="G1" s="940" t="s">
        <v>386</v>
      </c>
      <c r="H1" s="877" t="s">
        <v>380</v>
      </c>
      <c r="I1" s="375" t="s">
        <v>476</v>
      </c>
      <c r="J1" s="375" t="s">
        <v>1022</v>
      </c>
      <c r="K1" s="375" t="s">
        <v>377</v>
      </c>
      <c r="L1" s="877" t="s">
        <v>378</v>
      </c>
      <c r="M1" s="939" t="s">
        <v>382</v>
      </c>
      <c r="N1" s="375"/>
      <c r="O1" s="877"/>
      <c r="P1" s="375"/>
      <c r="Q1" s="375"/>
      <c r="R1" s="375"/>
      <c r="S1" s="375"/>
    </row>
    <row r="2" spans="1:19" s="868" customFormat="1" x14ac:dyDescent="0.4">
      <c r="A2" s="428" t="s">
        <v>277</v>
      </c>
      <c r="B2" s="375" t="s">
        <v>384</v>
      </c>
      <c r="C2" s="375" t="s">
        <v>425</v>
      </c>
      <c r="D2" s="375" t="s">
        <v>427</v>
      </c>
      <c r="E2" s="375" t="s">
        <v>401</v>
      </c>
      <c r="F2" s="877" t="s">
        <v>387</v>
      </c>
      <c r="G2" s="940">
        <v>4.5698523240999156E-7</v>
      </c>
      <c r="H2" s="877" t="s">
        <v>399</v>
      </c>
      <c r="I2" s="375" t="s">
        <v>477</v>
      </c>
      <c r="J2" s="375" t="s">
        <v>1024</v>
      </c>
      <c r="K2" s="375" t="s">
        <v>475</v>
      </c>
      <c r="L2" s="375" t="s">
        <v>662</v>
      </c>
      <c r="M2" s="831" t="s">
        <v>422</v>
      </c>
      <c r="N2" s="375"/>
      <c r="O2" s="375"/>
      <c r="P2" s="375"/>
      <c r="Q2" s="375"/>
      <c r="R2" s="375"/>
      <c r="S2" s="375"/>
    </row>
    <row r="3" spans="1:19" x14ac:dyDescent="0.4">
      <c r="A3" s="428" t="s">
        <v>277</v>
      </c>
      <c r="B3" s="375" t="s">
        <v>384</v>
      </c>
      <c r="C3" s="375" t="s">
        <v>425</v>
      </c>
      <c r="D3" s="375" t="s">
        <v>427</v>
      </c>
      <c r="E3" s="375" t="s">
        <v>401</v>
      </c>
      <c r="F3" s="375" t="s">
        <v>388</v>
      </c>
      <c r="G3" s="941">
        <v>2.8871544631850193E-6</v>
      </c>
      <c r="H3" s="877" t="s">
        <v>399</v>
      </c>
      <c r="I3" s="375" t="s">
        <v>477</v>
      </c>
      <c r="J3" s="375" t="s">
        <v>1024</v>
      </c>
      <c r="K3" s="375" t="s">
        <v>475</v>
      </c>
      <c r="L3" s="375" t="s">
        <v>662</v>
      </c>
      <c r="M3" s="831" t="s">
        <v>422</v>
      </c>
      <c r="N3" s="375"/>
      <c r="O3" s="375"/>
      <c r="P3" s="375"/>
      <c r="Q3" s="375"/>
      <c r="R3" s="375"/>
      <c r="S3" s="375"/>
    </row>
    <row r="4" spans="1:19" x14ac:dyDescent="0.4">
      <c r="A4" s="428" t="s">
        <v>277</v>
      </c>
      <c r="B4" s="375" t="s">
        <v>384</v>
      </c>
      <c r="C4" s="375" t="s">
        <v>425</v>
      </c>
      <c r="D4" s="375" t="s">
        <v>427</v>
      </c>
      <c r="E4" s="375" t="s">
        <v>401</v>
      </c>
      <c r="F4" s="375" t="s">
        <v>389</v>
      </c>
      <c r="G4" s="941">
        <v>4.9370470387793689E-7</v>
      </c>
      <c r="H4" s="877" t="s">
        <v>399</v>
      </c>
      <c r="I4" s="375" t="s">
        <v>477</v>
      </c>
      <c r="J4" s="375" t="s">
        <v>1024</v>
      </c>
      <c r="K4" s="375" t="s">
        <v>475</v>
      </c>
      <c r="L4" s="375" t="s">
        <v>662</v>
      </c>
      <c r="M4" s="831" t="s">
        <v>422</v>
      </c>
      <c r="N4" s="375"/>
      <c r="O4" s="375"/>
      <c r="P4" s="375"/>
      <c r="Q4" s="375"/>
      <c r="R4" s="375"/>
      <c r="S4" s="375"/>
    </row>
    <row r="5" spans="1:19" x14ac:dyDescent="0.4">
      <c r="A5" s="428" t="s">
        <v>277</v>
      </c>
      <c r="B5" s="375" t="s">
        <v>384</v>
      </c>
      <c r="C5" s="375" t="s">
        <v>425</v>
      </c>
      <c r="D5" s="375" t="s">
        <v>427</v>
      </c>
      <c r="E5" s="375" t="s">
        <v>401</v>
      </c>
      <c r="F5" s="375" t="s">
        <v>390</v>
      </c>
      <c r="G5" s="941">
        <v>2.9114728203609313E-7</v>
      </c>
      <c r="H5" s="877" t="s">
        <v>399</v>
      </c>
      <c r="I5" s="375" t="s">
        <v>477</v>
      </c>
      <c r="J5" s="375" t="s">
        <v>1024</v>
      </c>
      <c r="K5" s="375" t="s">
        <v>475</v>
      </c>
      <c r="L5" s="375" t="s">
        <v>662</v>
      </c>
      <c r="M5" s="831" t="s">
        <v>422</v>
      </c>
      <c r="N5" s="375"/>
      <c r="O5" s="375"/>
      <c r="P5" s="375"/>
      <c r="Q5" s="375"/>
      <c r="R5" s="375"/>
      <c r="S5" s="375"/>
    </row>
    <row r="6" spans="1:19" x14ac:dyDescent="0.4">
      <c r="A6" s="428" t="s">
        <v>277</v>
      </c>
      <c r="B6" s="375" t="s">
        <v>384</v>
      </c>
      <c r="C6" s="375" t="s">
        <v>425</v>
      </c>
      <c r="D6" s="375" t="s">
        <v>427</v>
      </c>
      <c r="E6" s="375" t="s">
        <v>401</v>
      </c>
      <c r="F6" s="375" t="s">
        <v>391</v>
      </c>
      <c r="G6" s="941">
        <v>1.3214281301237113E-7</v>
      </c>
      <c r="H6" s="877" t="s">
        <v>399</v>
      </c>
      <c r="I6" s="375" t="s">
        <v>477</v>
      </c>
      <c r="J6" s="375" t="s">
        <v>1024</v>
      </c>
      <c r="K6" s="375" t="s">
        <v>475</v>
      </c>
      <c r="L6" s="375" t="s">
        <v>662</v>
      </c>
      <c r="M6" s="831" t="s">
        <v>422</v>
      </c>
      <c r="N6" s="375"/>
      <c r="O6" s="375"/>
      <c r="P6" s="375"/>
      <c r="Q6" s="375"/>
      <c r="R6" s="375"/>
      <c r="S6" s="375"/>
    </row>
    <row r="7" spans="1:19" x14ac:dyDescent="0.4">
      <c r="A7" s="428" t="s">
        <v>277</v>
      </c>
      <c r="B7" s="375" t="s">
        <v>384</v>
      </c>
      <c r="C7" s="375" t="s">
        <v>425</v>
      </c>
      <c r="D7" s="375" t="s">
        <v>427</v>
      </c>
      <c r="E7" s="375" t="s">
        <v>401</v>
      </c>
      <c r="F7" s="375" t="s">
        <v>392</v>
      </c>
      <c r="G7" s="941">
        <v>1.850973058584133E-6</v>
      </c>
      <c r="H7" s="877" t="s">
        <v>399</v>
      </c>
      <c r="I7" s="375" t="s">
        <v>477</v>
      </c>
      <c r="J7" s="375" t="s">
        <v>1024</v>
      </c>
      <c r="K7" s="375" t="s">
        <v>475</v>
      </c>
      <c r="L7" s="375" t="s">
        <v>662</v>
      </c>
      <c r="M7" s="831" t="s">
        <v>422</v>
      </c>
      <c r="N7" s="375"/>
      <c r="O7" s="375"/>
      <c r="P7" s="375"/>
      <c r="Q7" s="375"/>
      <c r="R7" s="375"/>
      <c r="S7" s="375"/>
    </row>
    <row r="8" spans="1:19" x14ac:dyDescent="0.4">
      <c r="A8" s="428" t="s">
        <v>277</v>
      </c>
      <c r="B8" s="375" t="s">
        <v>384</v>
      </c>
      <c r="C8" s="375" t="s">
        <v>425</v>
      </c>
      <c r="D8" s="375" t="s">
        <v>427</v>
      </c>
      <c r="E8" s="375" t="s">
        <v>401</v>
      </c>
      <c r="F8" s="375" t="s">
        <v>393</v>
      </c>
      <c r="G8" s="941">
        <v>2.7677529171650174E-9</v>
      </c>
      <c r="H8" s="877" t="s">
        <v>399</v>
      </c>
      <c r="I8" s="375" t="s">
        <v>477</v>
      </c>
      <c r="J8" s="375" t="s">
        <v>1024</v>
      </c>
      <c r="K8" s="375" t="s">
        <v>475</v>
      </c>
      <c r="L8" s="375" t="s">
        <v>662</v>
      </c>
      <c r="M8" s="831" t="s">
        <v>422</v>
      </c>
      <c r="N8" s="375"/>
      <c r="O8" s="375"/>
      <c r="P8" s="375"/>
      <c r="Q8" s="375"/>
      <c r="R8" s="375"/>
      <c r="S8" s="375"/>
    </row>
    <row r="9" spans="1:19" x14ac:dyDescent="0.4">
      <c r="A9" s="428" t="s">
        <v>277</v>
      </c>
      <c r="B9" s="375" t="s">
        <v>384</v>
      </c>
      <c r="C9" s="375" t="s">
        <v>425</v>
      </c>
      <c r="D9" s="375" t="s">
        <v>427</v>
      </c>
      <c r="E9" s="375" t="s">
        <v>401</v>
      </c>
      <c r="F9" s="375" t="s">
        <v>394</v>
      </c>
      <c r="G9" s="941">
        <v>5.7785788710219174E-9</v>
      </c>
      <c r="H9" s="877" t="s">
        <v>399</v>
      </c>
      <c r="I9" s="375" t="s">
        <v>477</v>
      </c>
      <c r="J9" s="375" t="s">
        <v>1024</v>
      </c>
      <c r="K9" s="375" t="s">
        <v>475</v>
      </c>
      <c r="L9" s="375" t="s">
        <v>662</v>
      </c>
      <c r="M9" s="831" t="s">
        <v>422</v>
      </c>
      <c r="N9" s="375"/>
      <c r="O9" s="375"/>
      <c r="P9" s="375"/>
      <c r="Q9" s="375"/>
      <c r="R9" s="375"/>
      <c r="S9" s="375"/>
    </row>
    <row r="10" spans="1:19" x14ac:dyDescent="0.4">
      <c r="A10" s="428" t="s">
        <v>277</v>
      </c>
      <c r="B10" s="375" t="s">
        <v>384</v>
      </c>
      <c r="C10" s="375" t="s">
        <v>425</v>
      </c>
      <c r="D10" s="375" t="s">
        <v>427</v>
      </c>
      <c r="E10" s="375" t="s">
        <v>401</v>
      </c>
      <c r="F10" s="375" t="s">
        <v>395</v>
      </c>
      <c r="G10" s="941">
        <v>7.1152608208073595E-7</v>
      </c>
      <c r="H10" s="877" t="s">
        <v>399</v>
      </c>
      <c r="I10" s="375" t="s">
        <v>477</v>
      </c>
      <c r="J10" s="375" t="s">
        <v>1024</v>
      </c>
      <c r="K10" s="375" t="s">
        <v>475</v>
      </c>
      <c r="L10" s="375" t="s">
        <v>662</v>
      </c>
      <c r="M10" s="831" t="s">
        <v>422</v>
      </c>
      <c r="N10" s="375"/>
      <c r="O10" s="375"/>
      <c r="P10" s="375"/>
      <c r="Q10" s="375"/>
      <c r="R10" s="375"/>
      <c r="S10" s="375"/>
    </row>
    <row r="11" spans="1:19" x14ac:dyDescent="0.4">
      <c r="A11" s="428" t="s">
        <v>277</v>
      </c>
      <c r="B11" s="375" t="s">
        <v>384</v>
      </c>
      <c r="C11" s="375" t="s">
        <v>425</v>
      </c>
      <c r="D11" s="375" t="s">
        <v>427</v>
      </c>
      <c r="E11" s="375" t="s">
        <v>401</v>
      </c>
      <c r="F11" s="375" t="s">
        <v>396</v>
      </c>
      <c r="G11" s="941">
        <v>4.3621703293846641E-9</v>
      </c>
      <c r="H11" s="877" t="s">
        <v>399</v>
      </c>
      <c r="I11" s="375" t="s">
        <v>477</v>
      </c>
      <c r="J11" s="375" t="s">
        <v>1024</v>
      </c>
      <c r="K11" s="375" t="s">
        <v>475</v>
      </c>
      <c r="L11" s="375" t="s">
        <v>662</v>
      </c>
      <c r="M11" s="831" t="s">
        <v>422</v>
      </c>
      <c r="N11" s="375"/>
      <c r="O11" s="375"/>
      <c r="P11" s="375"/>
      <c r="Q11" s="375"/>
      <c r="R11" s="375"/>
      <c r="S11" s="375"/>
    </row>
    <row r="12" spans="1:19" x14ac:dyDescent="0.4">
      <c r="A12" s="428" t="s">
        <v>277</v>
      </c>
      <c r="B12" s="375" t="s">
        <v>384</v>
      </c>
      <c r="C12" s="375" t="s">
        <v>425</v>
      </c>
      <c r="D12" s="375" t="s">
        <v>427</v>
      </c>
      <c r="E12" s="375" t="s">
        <v>401</v>
      </c>
      <c r="F12" s="375" t="s">
        <v>397</v>
      </c>
      <c r="G12" s="941">
        <v>4.4165937290459935E-4</v>
      </c>
      <c r="H12" s="877" t="s">
        <v>399</v>
      </c>
      <c r="I12" s="375" t="s">
        <v>477</v>
      </c>
      <c r="J12" s="375" t="s">
        <v>1024</v>
      </c>
      <c r="K12" s="375" t="s">
        <v>475</v>
      </c>
      <c r="L12" s="375" t="s">
        <v>662</v>
      </c>
      <c r="M12" s="831" t="s">
        <v>422</v>
      </c>
      <c r="N12" s="375"/>
      <c r="O12" s="375"/>
      <c r="P12" s="375"/>
      <c r="Q12" s="375"/>
      <c r="R12" s="375"/>
      <c r="S12" s="375"/>
    </row>
    <row r="13" spans="1:19" x14ac:dyDescent="0.4">
      <c r="A13" s="428" t="s">
        <v>277</v>
      </c>
      <c r="B13" s="375" t="s">
        <v>384</v>
      </c>
      <c r="C13" s="375" t="s">
        <v>425</v>
      </c>
      <c r="D13" s="375" t="s">
        <v>426</v>
      </c>
      <c r="E13" s="375" t="s">
        <v>401</v>
      </c>
      <c r="F13" s="375" t="s">
        <v>387</v>
      </c>
      <c r="G13" s="941">
        <v>3.906684848392738E-7</v>
      </c>
      <c r="H13" s="877" t="s">
        <v>399</v>
      </c>
      <c r="I13" s="375" t="s">
        <v>477</v>
      </c>
      <c r="J13" s="375" t="s">
        <v>1024</v>
      </c>
      <c r="K13" s="375" t="s">
        <v>475</v>
      </c>
      <c r="L13" s="375" t="s">
        <v>666</v>
      </c>
      <c r="M13" s="831" t="s">
        <v>422</v>
      </c>
      <c r="N13" s="375"/>
      <c r="O13" s="375"/>
      <c r="P13" s="375"/>
      <c r="Q13" s="375"/>
      <c r="R13" s="375"/>
      <c r="S13" s="375"/>
    </row>
    <row r="14" spans="1:19" x14ac:dyDescent="0.4">
      <c r="A14" s="428" t="s">
        <v>277</v>
      </c>
      <c r="B14" s="375" t="s">
        <v>384</v>
      </c>
      <c r="C14" s="375" t="s">
        <v>425</v>
      </c>
      <c r="D14" s="375" t="s">
        <v>426</v>
      </c>
      <c r="E14" s="375" t="s">
        <v>401</v>
      </c>
      <c r="F14" s="877" t="s">
        <v>388</v>
      </c>
      <c r="G14" s="941">
        <v>2.2846179932679242E-6</v>
      </c>
      <c r="H14" s="877" t="s">
        <v>399</v>
      </c>
      <c r="I14" s="375" t="s">
        <v>477</v>
      </c>
      <c r="J14" s="375" t="s">
        <v>1024</v>
      </c>
      <c r="K14" s="375" t="s">
        <v>475</v>
      </c>
      <c r="L14" s="375" t="s">
        <v>666</v>
      </c>
      <c r="M14" s="831" t="s">
        <v>422</v>
      </c>
      <c r="N14" s="375"/>
      <c r="O14" s="375"/>
      <c r="P14" s="375"/>
      <c r="Q14" s="375"/>
      <c r="R14" s="375"/>
      <c r="S14" s="375"/>
    </row>
    <row r="15" spans="1:19" x14ac:dyDescent="0.4">
      <c r="A15" s="428" t="s">
        <v>277</v>
      </c>
      <c r="B15" s="375" t="s">
        <v>384</v>
      </c>
      <c r="C15" s="375" t="s">
        <v>425</v>
      </c>
      <c r="D15" s="375" t="s">
        <v>426</v>
      </c>
      <c r="E15" s="375" t="s">
        <v>401</v>
      </c>
      <c r="F15" s="375" t="s">
        <v>389</v>
      </c>
      <c r="G15" s="941">
        <v>4.8056589315032066E-7</v>
      </c>
      <c r="H15" s="877" t="s">
        <v>399</v>
      </c>
      <c r="I15" s="375" t="s">
        <v>477</v>
      </c>
      <c r="J15" s="375" t="s">
        <v>1024</v>
      </c>
      <c r="K15" s="375" t="s">
        <v>475</v>
      </c>
      <c r="L15" s="375" t="s">
        <v>666</v>
      </c>
      <c r="M15" s="831" t="s">
        <v>422</v>
      </c>
      <c r="N15" s="375"/>
      <c r="O15" s="375"/>
      <c r="P15" s="375"/>
      <c r="Q15" s="375"/>
      <c r="R15" s="375"/>
      <c r="S15" s="375"/>
    </row>
    <row r="16" spans="1:19" x14ac:dyDescent="0.4">
      <c r="A16" s="428" t="s">
        <v>277</v>
      </c>
      <c r="B16" s="375" t="s">
        <v>384</v>
      </c>
      <c r="C16" s="375" t="s">
        <v>425</v>
      </c>
      <c r="D16" s="375" t="s">
        <v>426</v>
      </c>
      <c r="E16" s="375" t="s">
        <v>401</v>
      </c>
      <c r="F16" s="375" t="s">
        <v>390</v>
      </c>
      <c r="G16" s="941">
        <v>2.6195169109952265E-7</v>
      </c>
      <c r="H16" s="877" t="s">
        <v>399</v>
      </c>
      <c r="I16" s="375" t="s">
        <v>477</v>
      </c>
      <c r="J16" s="375" t="s">
        <v>1024</v>
      </c>
      <c r="K16" s="375" t="s">
        <v>475</v>
      </c>
      <c r="L16" s="375" t="s">
        <v>666</v>
      </c>
      <c r="M16" s="831" t="s">
        <v>422</v>
      </c>
      <c r="N16" s="375"/>
      <c r="O16" s="375"/>
      <c r="P16" s="375"/>
      <c r="Q16" s="375"/>
      <c r="R16" s="375"/>
      <c r="S16" s="375"/>
    </row>
    <row r="17" spans="1:19" x14ac:dyDescent="0.4">
      <c r="A17" s="428" t="s">
        <v>277</v>
      </c>
      <c r="B17" s="375" t="s">
        <v>384</v>
      </c>
      <c r="C17" s="375" t="s">
        <v>425</v>
      </c>
      <c r="D17" s="375" t="s">
        <v>426</v>
      </c>
      <c r="E17" s="375" t="s">
        <v>401</v>
      </c>
      <c r="F17" s="375" t="s">
        <v>391</v>
      </c>
      <c r="G17" s="941">
        <v>1.134464354710877E-7</v>
      </c>
      <c r="H17" s="877" t="s">
        <v>399</v>
      </c>
      <c r="I17" s="375" t="s">
        <v>477</v>
      </c>
      <c r="J17" s="375" t="s">
        <v>1024</v>
      </c>
      <c r="K17" s="375" t="s">
        <v>475</v>
      </c>
      <c r="L17" s="375" t="s">
        <v>666</v>
      </c>
      <c r="M17" s="831" t="s">
        <v>422</v>
      </c>
      <c r="N17" s="375"/>
      <c r="O17" s="375"/>
      <c r="P17" s="375"/>
      <c r="Q17" s="375"/>
      <c r="R17" s="375"/>
      <c r="S17" s="375"/>
    </row>
    <row r="18" spans="1:19" x14ac:dyDescent="0.4">
      <c r="A18" s="428" t="s">
        <v>277</v>
      </c>
      <c r="B18" s="375" t="s">
        <v>384</v>
      </c>
      <c r="C18" s="375" t="s">
        <v>425</v>
      </c>
      <c r="D18" s="375" t="s">
        <v>426</v>
      </c>
      <c r="E18" s="375" t="s">
        <v>401</v>
      </c>
      <c r="F18" s="375" t="s">
        <v>392</v>
      </c>
      <c r="G18" s="941">
        <v>1.4360434537892169E-6</v>
      </c>
      <c r="H18" s="877" t="s">
        <v>399</v>
      </c>
      <c r="I18" s="375" t="s">
        <v>477</v>
      </c>
      <c r="J18" s="375" t="s">
        <v>1024</v>
      </c>
      <c r="K18" s="375" t="s">
        <v>475</v>
      </c>
      <c r="L18" s="375" t="s">
        <v>666</v>
      </c>
      <c r="M18" s="831" t="s">
        <v>422</v>
      </c>
      <c r="N18" s="375"/>
      <c r="O18" s="375"/>
      <c r="P18" s="375"/>
      <c r="Q18" s="375"/>
      <c r="R18" s="375"/>
      <c r="S18" s="375"/>
    </row>
    <row r="19" spans="1:19" x14ac:dyDescent="0.4">
      <c r="A19" s="428" t="s">
        <v>277</v>
      </c>
      <c r="B19" s="375" t="s">
        <v>384</v>
      </c>
      <c r="C19" s="375" t="s">
        <v>425</v>
      </c>
      <c r="D19" s="375" t="s">
        <v>426</v>
      </c>
      <c r="E19" s="375" t="s">
        <v>401</v>
      </c>
      <c r="F19" s="375" t="s">
        <v>393</v>
      </c>
      <c r="G19" s="941">
        <v>2.8291319730922332E-9</v>
      </c>
      <c r="H19" s="877" t="s">
        <v>399</v>
      </c>
      <c r="I19" s="375" t="s">
        <v>477</v>
      </c>
      <c r="J19" s="375" t="s">
        <v>1024</v>
      </c>
      <c r="K19" s="375" t="s">
        <v>475</v>
      </c>
      <c r="L19" s="375" t="s">
        <v>666</v>
      </c>
      <c r="M19" s="831" t="s">
        <v>422</v>
      </c>
      <c r="N19" s="375"/>
      <c r="O19" s="375"/>
      <c r="P19" s="375"/>
      <c r="Q19" s="375"/>
      <c r="R19" s="375"/>
      <c r="S19" s="375"/>
    </row>
    <row r="20" spans="1:19" x14ac:dyDescent="0.4">
      <c r="A20" s="428" t="s">
        <v>277</v>
      </c>
      <c r="B20" s="375" t="s">
        <v>384</v>
      </c>
      <c r="C20" s="375" t="s">
        <v>425</v>
      </c>
      <c r="D20" s="375" t="s">
        <v>426</v>
      </c>
      <c r="E20" s="375" t="s">
        <v>401</v>
      </c>
      <c r="F20" s="375" t="s">
        <v>394</v>
      </c>
      <c r="G20" s="941">
        <v>6.0202204886065444E-9</v>
      </c>
      <c r="H20" s="877" t="s">
        <v>399</v>
      </c>
      <c r="I20" s="375" t="s">
        <v>477</v>
      </c>
      <c r="J20" s="375" t="s">
        <v>1024</v>
      </c>
      <c r="K20" s="375" t="s">
        <v>475</v>
      </c>
      <c r="L20" s="375" t="s">
        <v>666</v>
      </c>
      <c r="M20" s="831" t="s">
        <v>422</v>
      </c>
      <c r="N20" s="375"/>
      <c r="O20" s="375"/>
      <c r="P20" s="375"/>
      <c r="Q20" s="375"/>
      <c r="R20" s="375"/>
      <c r="S20" s="375"/>
    </row>
    <row r="21" spans="1:19" x14ac:dyDescent="0.4">
      <c r="A21" s="428" t="s">
        <v>277</v>
      </c>
      <c r="B21" s="375" t="s">
        <v>384</v>
      </c>
      <c r="C21" s="375" t="s">
        <v>425</v>
      </c>
      <c r="D21" s="375" t="s">
        <v>426</v>
      </c>
      <c r="E21" s="375" t="s">
        <v>401</v>
      </c>
      <c r="F21" s="375" t="s">
        <v>395</v>
      </c>
      <c r="G21" s="941">
        <v>5.4868882829358232E-7</v>
      </c>
      <c r="H21" s="877" t="s">
        <v>399</v>
      </c>
      <c r="I21" s="375" t="s">
        <v>477</v>
      </c>
      <c r="J21" s="375" t="s">
        <v>1024</v>
      </c>
      <c r="K21" s="375" t="s">
        <v>475</v>
      </c>
      <c r="L21" s="375" t="s">
        <v>666</v>
      </c>
      <c r="M21" s="831" t="s">
        <v>422</v>
      </c>
      <c r="N21" s="375"/>
      <c r="O21" s="375"/>
      <c r="P21" s="375"/>
      <c r="Q21" s="375"/>
      <c r="R21" s="375"/>
      <c r="S21" s="375"/>
    </row>
    <row r="22" spans="1:19" x14ac:dyDescent="0.4">
      <c r="A22" s="428" t="s">
        <v>277</v>
      </c>
      <c r="B22" s="375" t="s">
        <v>384</v>
      </c>
      <c r="C22" s="375" t="s">
        <v>425</v>
      </c>
      <c r="D22" s="375" t="s">
        <v>426</v>
      </c>
      <c r="E22" s="375" t="s">
        <v>401</v>
      </c>
      <c r="F22" s="375" t="s">
        <v>396</v>
      </c>
      <c r="G22" s="941">
        <v>3.7767390670916029E-9</v>
      </c>
      <c r="H22" s="877" t="s">
        <v>399</v>
      </c>
      <c r="I22" s="375" t="s">
        <v>477</v>
      </c>
      <c r="J22" s="375" t="s">
        <v>1024</v>
      </c>
      <c r="K22" s="375" t="s">
        <v>475</v>
      </c>
      <c r="L22" s="375" t="s">
        <v>666</v>
      </c>
      <c r="M22" s="831" t="s">
        <v>422</v>
      </c>
      <c r="N22" s="375"/>
      <c r="O22" s="375"/>
      <c r="P22" s="375"/>
      <c r="Q22" s="375"/>
      <c r="R22" s="375"/>
      <c r="S22" s="375"/>
    </row>
    <row r="23" spans="1:19" x14ac:dyDescent="0.4">
      <c r="A23" s="428" t="s">
        <v>277</v>
      </c>
      <c r="B23" s="375" t="s">
        <v>384</v>
      </c>
      <c r="C23" s="375" t="s">
        <v>425</v>
      </c>
      <c r="D23" s="375" t="s">
        <v>426</v>
      </c>
      <c r="E23" s="375" t="s">
        <v>401</v>
      </c>
      <c r="F23" s="375" t="s">
        <v>397</v>
      </c>
      <c r="G23" s="941">
        <v>3.9676135419075597E-4</v>
      </c>
      <c r="H23" s="877" t="s">
        <v>399</v>
      </c>
      <c r="I23" s="375" t="s">
        <v>477</v>
      </c>
      <c r="J23" s="375" t="s">
        <v>1024</v>
      </c>
      <c r="K23" s="375" t="s">
        <v>475</v>
      </c>
      <c r="L23" s="375" t="s">
        <v>666</v>
      </c>
      <c r="M23" s="831" t="s">
        <v>422</v>
      </c>
      <c r="N23" s="375"/>
      <c r="O23" s="375"/>
      <c r="P23" s="375"/>
      <c r="Q23" s="375"/>
      <c r="R23" s="375"/>
      <c r="S23" s="375"/>
    </row>
    <row r="24" spans="1:19" x14ac:dyDescent="0.4">
      <c r="A24" s="428" t="s">
        <v>277</v>
      </c>
      <c r="B24" s="375" t="s">
        <v>384</v>
      </c>
      <c r="C24" s="375" t="s">
        <v>34</v>
      </c>
      <c r="D24" s="375"/>
      <c r="E24" s="375" t="s">
        <v>401</v>
      </c>
      <c r="F24" s="375" t="s">
        <v>387</v>
      </c>
      <c r="G24" s="941">
        <v>4.5698523240999156E-7</v>
      </c>
      <c r="H24" s="877" t="s">
        <v>399</v>
      </c>
      <c r="I24" s="375" t="s">
        <v>477</v>
      </c>
      <c r="J24" s="375" t="s">
        <v>1024</v>
      </c>
      <c r="K24" s="375" t="s">
        <v>475</v>
      </c>
      <c r="L24" s="375" t="s">
        <v>670</v>
      </c>
      <c r="M24" s="831" t="s">
        <v>422</v>
      </c>
      <c r="N24" s="375"/>
      <c r="O24" s="375"/>
      <c r="P24" s="375"/>
      <c r="Q24" s="375"/>
      <c r="R24" s="375"/>
      <c r="S24" s="375"/>
    </row>
    <row r="25" spans="1:19" x14ac:dyDescent="0.4">
      <c r="A25" s="428" t="s">
        <v>277</v>
      </c>
      <c r="B25" s="375" t="s">
        <v>384</v>
      </c>
      <c r="C25" s="375" t="s">
        <v>34</v>
      </c>
      <c r="D25" s="375"/>
      <c r="E25" s="375" t="s">
        <v>401</v>
      </c>
      <c r="F25" s="375" t="s">
        <v>388</v>
      </c>
      <c r="G25" s="941">
        <v>2.8871544631850193E-6</v>
      </c>
      <c r="H25" s="877" t="s">
        <v>399</v>
      </c>
      <c r="I25" s="375" t="s">
        <v>477</v>
      </c>
      <c r="J25" s="375" t="s">
        <v>1024</v>
      </c>
      <c r="K25" s="375" t="s">
        <v>475</v>
      </c>
      <c r="L25" s="375" t="s">
        <v>670</v>
      </c>
      <c r="M25" s="831" t="s">
        <v>422</v>
      </c>
      <c r="N25" s="375"/>
      <c r="O25" s="375"/>
      <c r="P25" s="375"/>
      <c r="Q25" s="375"/>
      <c r="R25" s="375"/>
      <c r="S25" s="375"/>
    </row>
    <row r="26" spans="1:19" x14ac:dyDescent="0.4">
      <c r="A26" s="430" t="s">
        <v>277</v>
      </c>
      <c r="B26" s="832" t="s">
        <v>384</v>
      </c>
      <c r="C26" s="832" t="s">
        <v>34</v>
      </c>
      <c r="D26" s="832"/>
      <c r="E26" s="375" t="s">
        <v>401</v>
      </c>
      <c r="F26" s="877" t="s">
        <v>389</v>
      </c>
      <c r="G26" s="941">
        <v>4.9370470387793689E-7</v>
      </c>
      <c r="H26" s="877" t="s">
        <v>399</v>
      </c>
      <c r="I26" s="375" t="s">
        <v>477</v>
      </c>
      <c r="J26" s="375" t="s">
        <v>1024</v>
      </c>
      <c r="K26" s="375" t="s">
        <v>475</v>
      </c>
      <c r="L26" s="375" t="s">
        <v>670</v>
      </c>
      <c r="M26" s="831" t="s">
        <v>422</v>
      </c>
      <c r="N26" s="375"/>
      <c r="O26" s="375"/>
      <c r="P26" s="375"/>
      <c r="Q26" s="375"/>
      <c r="R26" s="375"/>
      <c r="S26" s="375"/>
    </row>
    <row r="27" spans="1:19" x14ac:dyDescent="0.4">
      <c r="A27" s="430" t="s">
        <v>277</v>
      </c>
      <c r="B27" s="832" t="s">
        <v>384</v>
      </c>
      <c r="C27" s="832" t="s">
        <v>34</v>
      </c>
      <c r="D27" s="832"/>
      <c r="E27" s="375" t="s">
        <v>401</v>
      </c>
      <c r="F27" s="375" t="s">
        <v>390</v>
      </c>
      <c r="G27" s="942">
        <v>2.9114728203609313E-7</v>
      </c>
      <c r="H27" s="877" t="s">
        <v>399</v>
      </c>
      <c r="I27" s="375" t="s">
        <v>477</v>
      </c>
      <c r="J27" s="375" t="s">
        <v>1024</v>
      </c>
      <c r="K27" s="375" t="s">
        <v>475</v>
      </c>
      <c r="L27" s="375" t="s">
        <v>670</v>
      </c>
      <c r="M27" s="831" t="s">
        <v>422</v>
      </c>
      <c r="N27" s="375"/>
      <c r="O27" s="375"/>
      <c r="P27" s="375"/>
      <c r="Q27" s="375"/>
      <c r="R27" s="375"/>
      <c r="S27" s="375"/>
    </row>
    <row r="28" spans="1:19" x14ac:dyDescent="0.4">
      <c r="A28" s="375" t="s">
        <v>277</v>
      </c>
      <c r="B28" s="375" t="s">
        <v>384</v>
      </c>
      <c r="C28" s="375" t="s">
        <v>34</v>
      </c>
      <c r="D28" s="375"/>
      <c r="E28" s="375" t="s">
        <v>401</v>
      </c>
      <c r="F28" s="375" t="s">
        <v>391</v>
      </c>
      <c r="G28" s="941">
        <v>1.3214281301237113E-7</v>
      </c>
      <c r="H28" s="877" t="s">
        <v>399</v>
      </c>
      <c r="I28" s="375" t="s">
        <v>477</v>
      </c>
      <c r="J28" s="375" t="s">
        <v>1024</v>
      </c>
      <c r="K28" s="375" t="s">
        <v>475</v>
      </c>
      <c r="L28" s="375" t="s">
        <v>670</v>
      </c>
      <c r="M28" s="831" t="s">
        <v>422</v>
      </c>
      <c r="N28" s="375"/>
      <c r="O28" s="375"/>
      <c r="P28" s="375"/>
      <c r="Q28" s="375"/>
      <c r="R28" s="375"/>
      <c r="S28" s="375"/>
    </row>
    <row r="29" spans="1:19" x14ac:dyDescent="0.4">
      <c r="A29" s="375" t="s">
        <v>277</v>
      </c>
      <c r="B29" s="375" t="s">
        <v>384</v>
      </c>
      <c r="C29" s="375" t="s">
        <v>34</v>
      </c>
      <c r="D29" s="375"/>
      <c r="E29" s="375" t="s">
        <v>401</v>
      </c>
      <c r="F29" s="375" t="s">
        <v>392</v>
      </c>
      <c r="G29" s="941">
        <v>1.850973058584133E-6</v>
      </c>
      <c r="H29" s="877" t="s">
        <v>399</v>
      </c>
      <c r="I29" s="375" t="s">
        <v>477</v>
      </c>
      <c r="J29" s="375" t="s">
        <v>1024</v>
      </c>
      <c r="K29" s="375" t="s">
        <v>475</v>
      </c>
      <c r="L29" s="375" t="s">
        <v>670</v>
      </c>
      <c r="M29" s="831" t="s">
        <v>422</v>
      </c>
      <c r="N29" s="375"/>
      <c r="O29" s="375"/>
      <c r="P29" s="375"/>
      <c r="Q29" s="375"/>
      <c r="R29" s="375"/>
      <c r="S29" s="375"/>
    </row>
    <row r="30" spans="1:19" x14ac:dyDescent="0.4">
      <c r="A30" s="375" t="s">
        <v>277</v>
      </c>
      <c r="B30" s="375" t="s">
        <v>384</v>
      </c>
      <c r="C30" s="375" t="s">
        <v>34</v>
      </c>
      <c r="D30" s="375"/>
      <c r="E30" s="375" t="s">
        <v>401</v>
      </c>
      <c r="F30" s="375" t="s">
        <v>393</v>
      </c>
      <c r="G30" s="941">
        <v>2.7677529171650174E-9</v>
      </c>
      <c r="H30" s="877" t="s">
        <v>399</v>
      </c>
      <c r="I30" s="375" t="s">
        <v>477</v>
      </c>
      <c r="J30" s="375" t="s">
        <v>1024</v>
      </c>
      <c r="K30" s="375" t="s">
        <v>475</v>
      </c>
      <c r="L30" s="375" t="s">
        <v>670</v>
      </c>
      <c r="M30" s="831" t="s">
        <v>422</v>
      </c>
      <c r="N30" s="375"/>
      <c r="O30" s="375"/>
      <c r="P30" s="375"/>
      <c r="Q30" s="375"/>
      <c r="R30" s="375"/>
      <c r="S30" s="375"/>
    </row>
    <row r="31" spans="1:19" x14ac:dyDescent="0.4">
      <c r="A31" s="375" t="s">
        <v>277</v>
      </c>
      <c r="B31" s="375" t="s">
        <v>384</v>
      </c>
      <c r="C31" s="375" t="s">
        <v>34</v>
      </c>
      <c r="D31" s="375"/>
      <c r="E31" s="375" t="s">
        <v>401</v>
      </c>
      <c r="F31" s="375" t="s">
        <v>394</v>
      </c>
      <c r="G31" s="941">
        <v>5.7785788710219174E-9</v>
      </c>
      <c r="H31" s="877" t="s">
        <v>399</v>
      </c>
      <c r="I31" s="375" t="s">
        <v>477</v>
      </c>
      <c r="J31" s="375" t="s">
        <v>1024</v>
      </c>
      <c r="K31" s="375" t="s">
        <v>475</v>
      </c>
      <c r="L31" s="375" t="s">
        <v>670</v>
      </c>
      <c r="M31" s="831" t="s">
        <v>422</v>
      </c>
      <c r="N31" s="375"/>
      <c r="O31" s="375"/>
      <c r="P31" s="375"/>
      <c r="Q31" s="375"/>
      <c r="R31" s="375"/>
      <c r="S31" s="375"/>
    </row>
    <row r="32" spans="1:19" x14ac:dyDescent="0.4">
      <c r="A32" s="375" t="s">
        <v>277</v>
      </c>
      <c r="B32" s="375" t="s">
        <v>384</v>
      </c>
      <c r="C32" s="375" t="s">
        <v>34</v>
      </c>
      <c r="D32" s="375"/>
      <c r="E32" s="375" t="s">
        <v>401</v>
      </c>
      <c r="F32" s="375" t="s">
        <v>395</v>
      </c>
      <c r="G32" s="941">
        <v>7.1152608208073595E-7</v>
      </c>
      <c r="H32" s="877" t="s">
        <v>399</v>
      </c>
      <c r="I32" s="375" t="s">
        <v>477</v>
      </c>
      <c r="J32" s="375" t="s">
        <v>1024</v>
      </c>
      <c r="K32" s="375" t="s">
        <v>475</v>
      </c>
      <c r="L32" s="375" t="s">
        <v>670</v>
      </c>
      <c r="M32" s="831" t="s">
        <v>422</v>
      </c>
      <c r="N32" s="375"/>
      <c r="O32" s="375"/>
      <c r="P32" s="375"/>
      <c r="Q32" s="375"/>
      <c r="R32" s="375"/>
      <c r="S32" s="375"/>
    </row>
    <row r="33" spans="1:19" x14ac:dyDescent="0.4">
      <c r="A33" s="375" t="s">
        <v>277</v>
      </c>
      <c r="B33" s="375" t="s">
        <v>384</v>
      </c>
      <c r="C33" s="375" t="s">
        <v>34</v>
      </c>
      <c r="D33" s="375"/>
      <c r="E33" s="375" t="s">
        <v>401</v>
      </c>
      <c r="F33" s="375" t="s">
        <v>396</v>
      </c>
      <c r="G33" s="941">
        <v>4.3621703293846641E-9</v>
      </c>
      <c r="H33" s="877" t="s">
        <v>399</v>
      </c>
      <c r="I33" s="375" t="s">
        <v>477</v>
      </c>
      <c r="J33" s="375" t="s">
        <v>1024</v>
      </c>
      <c r="K33" s="375" t="s">
        <v>475</v>
      </c>
      <c r="L33" s="375" t="s">
        <v>670</v>
      </c>
      <c r="M33" s="831" t="s">
        <v>422</v>
      </c>
      <c r="N33" s="375"/>
      <c r="O33" s="375"/>
      <c r="P33" s="375"/>
      <c r="Q33" s="375"/>
      <c r="R33" s="375"/>
      <c r="S33" s="375"/>
    </row>
    <row r="34" spans="1:19" x14ac:dyDescent="0.4">
      <c r="A34" s="375" t="s">
        <v>277</v>
      </c>
      <c r="B34" s="375" t="s">
        <v>384</v>
      </c>
      <c r="C34" s="375" t="s">
        <v>34</v>
      </c>
      <c r="D34" s="375"/>
      <c r="E34" s="375" t="s">
        <v>401</v>
      </c>
      <c r="F34" s="375" t="s">
        <v>397</v>
      </c>
      <c r="G34" s="941">
        <v>4.4165937290459935E-4</v>
      </c>
      <c r="H34" s="877" t="s">
        <v>399</v>
      </c>
      <c r="I34" s="375" t="s">
        <v>477</v>
      </c>
      <c r="J34" s="375" t="s">
        <v>1024</v>
      </c>
      <c r="K34" s="375" t="s">
        <v>475</v>
      </c>
      <c r="L34" s="375" t="s">
        <v>670</v>
      </c>
      <c r="M34" s="831" t="s">
        <v>422</v>
      </c>
      <c r="N34" s="375"/>
      <c r="O34" s="375"/>
      <c r="P34" s="375"/>
      <c r="Q34" s="375"/>
      <c r="R34" s="375"/>
      <c r="S34" s="375"/>
    </row>
    <row r="35" spans="1:19" x14ac:dyDescent="0.4">
      <c r="A35" s="375" t="s">
        <v>277</v>
      </c>
      <c r="B35" s="375" t="s">
        <v>405</v>
      </c>
      <c r="C35" s="375" t="s">
        <v>425</v>
      </c>
      <c r="D35" s="375" t="s">
        <v>427</v>
      </c>
      <c r="E35" s="375" t="s">
        <v>401</v>
      </c>
      <c r="F35" s="375" t="s">
        <v>387</v>
      </c>
      <c r="G35" s="941">
        <v>4.5698523240999156E-7</v>
      </c>
      <c r="H35" s="877" t="s">
        <v>399</v>
      </c>
      <c r="I35" s="375" t="s">
        <v>477</v>
      </c>
      <c r="J35" s="375" t="s">
        <v>1024</v>
      </c>
      <c r="K35" s="375" t="s">
        <v>475</v>
      </c>
      <c r="L35" s="375" t="s">
        <v>701</v>
      </c>
      <c r="M35" s="831" t="s">
        <v>422</v>
      </c>
      <c r="N35" s="375"/>
      <c r="O35" s="375"/>
      <c r="P35" s="375"/>
      <c r="Q35" s="375"/>
      <c r="R35" s="375"/>
      <c r="S35" s="375"/>
    </row>
    <row r="36" spans="1:19" x14ac:dyDescent="0.4">
      <c r="A36" s="375" t="s">
        <v>277</v>
      </c>
      <c r="B36" s="375" t="s">
        <v>405</v>
      </c>
      <c r="C36" s="375" t="s">
        <v>425</v>
      </c>
      <c r="D36" s="375" t="s">
        <v>427</v>
      </c>
      <c r="E36" s="375" t="s">
        <v>401</v>
      </c>
      <c r="F36" s="375" t="s">
        <v>388</v>
      </c>
      <c r="G36" s="941">
        <v>2.8871544631850193E-6</v>
      </c>
      <c r="H36" s="877" t="s">
        <v>399</v>
      </c>
      <c r="I36" s="375" t="s">
        <v>477</v>
      </c>
      <c r="J36" s="375" t="s">
        <v>1024</v>
      </c>
      <c r="K36" s="375" t="s">
        <v>475</v>
      </c>
      <c r="L36" s="375" t="s">
        <v>701</v>
      </c>
      <c r="M36" s="831" t="s">
        <v>422</v>
      </c>
      <c r="N36" s="375"/>
      <c r="O36" s="375"/>
      <c r="P36" s="375"/>
      <c r="Q36" s="375"/>
      <c r="R36" s="375"/>
      <c r="S36" s="375"/>
    </row>
    <row r="37" spans="1:19" x14ac:dyDescent="0.4">
      <c r="A37" s="375" t="s">
        <v>277</v>
      </c>
      <c r="B37" s="375" t="s">
        <v>405</v>
      </c>
      <c r="C37" s="375" t="s">
        <v>425</v>
      </c>
      <c r="D37" s="375" t="s">
        <v>427</v>
      </c>
      <c r="E37" s="375" t="s">
        <v>401</v>
      </c>
      <c r="F37" s="375" t="s">
        <v>389</v>
      </c>
      <c r="G37" s="941">
        <v>4.9370470387793689E-7</v>
      </c>
      <c r="H37" s="877" t="s">
        <v>399</v>
      </c>
      <c r="I37" s="375" t="s">
        <v>477</v>
      </c>
      <c r="J37" s="375" t="s">
        <v>1024</v>
      </c>
      <c r="K37" s="375" t="s">
        <v>475</v>
      </c>
      <c r="L37" s="375" t="s">
        <v>701</v>
      </c>
      <c r="M37" s="831" t="s">
        <v>422</v>
      </c>
      <c r="N37" s="375"/>
      <c r="O37" s="375"/>
      <c r="P37" s="375"/>
      <c r="Q37" s="375"/>
      <c r="R37" s="375"/>
      <c r="S37" s="375"/>
    </row>
    <row r="38" spans="1:19" x14ac:dyDescent="0.4">
      <c r="A38" s="375" t="s">
        <v>277</v>
      </c>
      <c r="B38" s="375" t="s">
        <v>405</v>
      </c>
      <c r="C38" s="375" t="s">
        <v>425</v>
      </c>
      <c r="D38" s="375" t="s">
        <v>427</v>
      </c>
      <c r="E38" s="375" t="s">
        <v>401</v>
      </c>
      <c r="F38" s="877" t="s">
        <v>390</v>
      </c>
      <c r="G38" s="941">
        <v>2.9114728203609313E-7</v>
      </c>
      <c r="H38" s="877" t="s">
        <v>399</v>
      </c>
      <c r="I38" s="375" t="s">
        <v>477</v>
      </c>
      <c r="J38" s="375" t="s">
        <v>1024</v>
      </c>
      <c r="K38" s="375" t="s">
        <v>475</v>
      </c>
      <c r="L38" s="375" t="s">
        <v>701</v>
      </c>
      <c r="M38" s="831" t="s">
        <v>422</v>
      </c>
      <c r="N38" s="375"/>
      <c r="O38" s="375"/>
      <c r="P38" s="375"/>
      <c r="Q38" s="375"/>
      <c r="R38" s="375"/>
      <c r="S38" s="375"/>
    </row>
    <row r="39" spans="1:19" x14ac:dyDescent="0.4">
      <c r="A39" s="375" t="s">
        <v>277</v>
      </c>
      <c r="B39" s="375" t="s">
        <v>405</v>
      </c>
      <c r="C39" s="375" t="s">
        <v>425</v>
      </c>
      <c r="D39" s="375" t="s">
        <v>427</v>
      </c>
      <c r="E39" s="375" t="s">
        <v>401</v>
      </c>
      <c r="F39" s="375" t="s">
        <v>391</v>
      </c>
      <c r="G39" s="941">
        <v>1.3214281301237113E-7</v>
      </c>
      <c r="H39" s="877" t="s">
        <v>399</v>
      </c>
      <c r="I39" s="375" t="s">
        <v>477</v>
      </c>
      <c r="J39" s="375" t="s">
        <v>1024</v>
      </c>
      <c r="K39" s="375" t="s">
        <v>475</v>
      </c>
      <c r="L39" s="375" t="s">
        <v>701</v>
      </c>
      <c r="M39" s="831" t="s">
        <v>422</v>
      </c>
      <c r="N39" s="375"/>
      <c r="O39" s="375"/>
      <c r="P39" s="375"/>
      <c r="Q39" s="375"/>
      <c r="R39" s="375"/>
      <c r="S39" s="375"/>
    </row>
    <row r="40" spans="1:19" x14ac:dyDescent="0.4">
      <c r="A40" s="375" t="s">
        <v>277</v>
      </c>
      <c r="B40" s="375" t="s">
        <v>405</v>
      </c>
      <c r="C40" s="375" t="s">
        <v>425</v>
      </c>
      <c r="D40" s="375" t="s">
        <v>427</v>
      </c>
      <c r="E40" s="375" t="s">
        <v>401</v>
      </c>
      <c r="F40" s="375" t="s">
        <v>392</v>
      </c>
      <c r="G40" s="941">
        <v>1.850973058584133E-6</v>
      </c>
      <c r="H40" s="877" t="s">
        <v>399</v>
      </c>
      <c r="I40" s="375" t="s">
        <v>477</v>
      </c>
      <c r="J40" s="375" t="s">
        <v>1024</v>
      </c>
      <c r="K40" s="375" t="s">
        <v>475</v>
      </c>
      <c r="L40" s="375" t="s">
        <v>701</v>
      </c>
      <c r="M40" s="831" t="s">
        <v>422</v>
      </c>
      <c r="N40" s="375"/>
      <c r="O40" s="375"/>
      <c r="P40" s="375"/>
      <c r="Q40" s="375"/>
      <c r="R40" s="375"/>
      <c r="S40" s="375"/>
    </row>
    <row r="41" spans="1:19" x14ac:dyDescent="0.4">
      <c r="A41" s="375" t="s">
        <v>277</v>
      </c>
      <c r="B41" s="375" t="s">
        <v>405</v>
      </c>
      <c r="C41" s="375" t="s">
        <v>425</v>
      </c>
      <c r="D41" s="375" t="s">
        <v>427</v>
      </c>
      <c r="E41" s="375" t="s">
        <v>401</v>
      </c>
      <c r="F41" s="375" t="s">
        <v>393</v>
      </c>
      <c r="G41" s="941">
        <v>2.7677529171650174E-9</v>
      </c>
      <c r="H41" s="877" t="s">
        <v>399</v>
      </c>
      <c r="I41" s="375" t="s">
        <v>477</v>
      </c>
      <c r="J41" s="375" t="s">
        <v>1024</v>
      </c>
      <c r="K41" s="375" t="s">
        <v>475</v>
      </c>
      <c r="L41" s="375" t="s">
        <v>701</v>
      </c>
      <c r="M41" s="831" t="s">
        <v>422</v>
      </c>
      <c r="N41" s="375"/>
      <c r="O41" s="375"/>
      <c r="P41" s="375"/>
      <c r="Q41" s="375"/>
      <c r="R41" s="375"/>
      <c r="S41" s="375"/>
    </row>
    <row r="42" spans="1:19" x14ac:dyDescent="0.4">
      <c r="A42" s="375" t="s">
        <v>277</v>
      </c>
      <c r="B42" s="375" t="s">
        <v>405</v>
      </c>
      <c r="C42" s="375" t="s">
        <v>425</v>
      </c>
      <c r="D42" s="375" t="s">
        <v>427</v>
      </c>
      <c r="E42" s="375" t="s">
        <v>401</v>
      </c>
      <c r="F42" s="375" t="s">
        <v>394</v>
      </c>
      <c r="G42" s="941">
        <v>5.7785788710219174E-9</v>
      </c>
      <c r="H42" s="877" t="s">
        <v>399</v>
      </c>
      <c r="I42" s="375" t="s">
        <v>477</v>
      </c>
      <c r="J42" s="375" t="s">
        <v>1024</v>
      </c>
      <c r="K42" s="375" t="s">
        <v>475</v>
      </c>
      <c r="L42" s="375" t="s">
        <v>701</v>
      </c>
      <c r="M42" s="831" t="s">
        <v>422</v>
      </c>
      <c r="N42" s="375"/>
      <c r="O42" s="375"/>
      <c r="P42" s="375"/>
      <c r="Q42" s="375"/>
      <c r="R42" s="375"/>
      <c r="S42" s="375"/>
    </row>
    <row r="43" spans="1:19" x14ac:dyDescent="0.4">
      <c r="A43" s="375" t="s">
        <v>277</v>
      </c>
      <c r="B43" s="375" t="s">
        <v>405</v>
      </c>
      <c r="C43" s="375" t="s">
        <v>425</v>
      </c>
      <c r="D43" s="375" t="s">
        <v>427</v>
      </c>
      <c r="E43" s="375" t="s">
        <v>401</v>
      </c>
      <c r="F43" s="375" t="s">
        <v>395</v>
      </c>
      <c r="G43" s="941">
        <v>7.1152608208073595E-7</v>
      </c>
      <c r="H43" s="877" t="s">
        <v>399</v>
      </c>
      <c r="I43" s="375" t="s">
        <v>477</v>
      </c>
      <c r="J43" s="375" t="s">
        <v>1024</v>
      </c>
      <c r="K43" s="375" t="s">
        <v>475</v>
      </c>
      <c r="L43" s="375" t="s">
        <v>701</v>
      </c>
      <c r="M43" s="831" t="s">
        <v>422</v>
      </c>
      <c r="N43" s="375"/>
      <c r="O43" s="375"/>
      <c r="P43" s="375"/>
      <c r="Q43" s="375"/>
      <c r="R43" s="375"/>
      <c r="S43" s="375"/>
    </row>
    <row r="44" spans="1:19" x14ac:dyDescent="0.4">
      <c r="A44" s="375" t="s">
        <v>277</v>
      </c>
      <c r="B44" s="375" t="s">
        <v>405</v>
      </c>
      <c r="C44" s="375" t="s">
        <v>425</v>
      </c>
      <c r="D44" s="375" t="s">
        <v>427</v>
      </c>
      <c r="E44" s="375" t="s">
        <v>401</v>
      </c>
      <c r="F44" s="375" t="s">
        <v>396</v>
      </c>
      <c r="G44" s="941">
        <v>4.3621703293846641E-9</v>
      </c>
      <c r="H44" s="877" t="s">
        <v>399</v>
      </c>
      <c r="I44" s="375" t="s">
        <v>477</v>
      </c>
      <c r="J44" s="375" t="s">
        <v>1024</v>
      </c>
      <c r="K44" s="375" t="s">
        <v>475</v>
      </c>
      <c r="L44" s="375" t="s">
        <v>701</v>
      </c>
      <c r="M44" s="831" t="s">
        <v>422</v>
      </c>
      <c r="N44" s="375"/>
      <c r="O44" s="375"/>
      <c r="P44" s="375"/>
      <c r="Q44" s="375"/>
      <c r="R44" s="375"/>
      <c r="S44" s="375"/>
    </row>
    <row r="45" spans="1:19" x14ac:dyDescent="0.4">
      <c r="A45" s="375" t="s">
        <v>277</v>
      </c>
      <c r="B45" s="375" t="s">
        <v>405</v>
      </c>
      <c r="C45" s="375" t="s">
        <v>425</v>
      </c>
      <c r="D45" s="375" t="s">
        <v>427</v>
      </c>
      <c r="E45" s="375" t="s">
        <v>401</v>
      </c>
      <c r="F45" s="375" t="s">
        <v>397</v>
      </c>
      <c r="G45" s="941">
        <v>4.4165937290459935E-4</v>
      </c>
      <c r="H45" s="877" t="s">
        <v>399</v>
      </c>
      <c r="I45" s="375" t="s">
        <v>477</v>
      </c>
      <c r="J45" s="375" t="s">
        <v>1024</v>
      </c>
      <c r="K45" s="375" t="s">
        <v>475</v>
      </c>
      <c r="L45" s="375" t="s">
        <v>701</v>
      </c>
      <c r="M45" s="831" t="s">
        <v>422</v>
      </c>
      <c r="N45" s="375"/>
      <c r="O45" s="375"/>
      <c r="P45" s="375"/>
      <c r="Q45" s="375"/>
      <c r="R45" s="375"/>
      <c r="S45" s="375"/>
    </row>
    <row r="46" spans="1:19" x14ac:dyDescent="0.4">
      <c r="A46" s="375" t="s">
        <v>277</v>
      </c>
      <c r="B46" s="375" t="s">
        <v>405</v>
      </c>
      <c r="C46" s="375" t="s">
        <v>425</v>
      </c>
      <c r="D46" s="375" t="s">
        <v>426</v>
      </c>
      <c r="E46" s="375" t="s">
        <v>401</v>
      </c>
      <c r="F46" s="375" t="s">
        <v>387</v>
      </c>
      <c r="G46" s="941">
        <v>3.906684848392738E-7</v>
      </c>
      <c r="H46" s="877" t="s">
        <v>399</v>
      </c>
      <c r="I46" s="375" t="s">
        <v>477</v>
      </c>
      <c r="J46" s="375" t="s">
        <v>1024</v>
      </c>
      <c r="K46" s="375" t="s">
        <v>475</v>
      </c>
      <c r="L46" s="375" t="s">
        <v>705</v>
      </c>
      <c r="M46" s="831" t="s">
        <v>422</v>
      </c>
      <c r="N46" s="375"/>
      <c r="O46" s="375"/>
      <c r="P46" s="375"/>
      <c r="Q46" s="375"/>
      <c r="R46" s="375"/>
      <c r="S46" s="375"/>
    </row>
    <row r="47" spans="1:19" x14ac:dyDescent="0.4">
      <c r="A47" s="375" t="s">
        <v>277</v>
      </c>
      <c r="B47" s="375" t="s">
        <v>405</v>
      </c>
      <c r="C47" s="375" t="s">
        <v>425</v>
      </c>
      <c r="D47" s="375" t="s">
        <v>426</v>
      </c>
      <c r="E47" s="375" t="s">
        <v>401</v>
      </c>
      <c r="F47" s="375" t="s">
        <v>388</v>
      </c>
      <c r="G47" s="941">
        <v>2.2846179932679242E-6</v>
      </c>
      <c r="H47" s="877" t="s">
        <v>399</v>
      </c>
      <c r="I47" s="375" t="s">
        <v>477</v>
      </c>
      <c r="J47" s="375" t="s">
        <v>1024</v>
      </c>
      <c r="K47" s="375" t="s">
        <v>475</v>
      </c>
      <c r="L47" s="375" t="s">
        <v>705</v>
      </c>
      <c r="M47" s="831" t="s">
        <v>422</v>
      </c>
      <c r="N47" s="375"/>
      <c r="O47" s="375"/>
      <c r="P47" s="375"/>
      <c r="Q47" s="375"/>
      <c r="R47" s="375"/>
      <c r="S47" s="375"/>
    </row>
    <row r="48" spans="1:19" x14ac:dyDescent="0.4">
      <c r="A48" s="375" t="s">
        <v>277</v>
      </c>
      <c r="B48" s="375" t="s">
        <v>405</v>
      </c>
      <c r="C48" s="375" t="s">
        <v>425</v>
      </c>
      <c r="D48" s="375" t="s">
        <v>426</v>
      </c>
      <c r="E48" s="375" t="s">
        <v>401</v>
      </c>
      <c r="F48" s="375" t="s">
        <v>389</v>
      </c>
      <c r="G48" s="941">
        <v>4.8056589315032066E-7</v>
      </c>
      <c r="H48" s="877" t="s">
        <v>399</v>
      </c>
      <c r="I48" s="375" t="s">
        <v>477</v>
      </c>
      <c r="J48" s="375" t="s">
        <v>1024</v>
      </c>
      <c r="K48" s="375" t="s">
        <v>475</v>
      </c>
      <c r="L48" s="375" t="s">
        <v>705</v>
      </c>
      <c r="M48" s="831" t="s">
        <v>422</v>
      </c>
      <c r="N48" s="375"/>
      <c r="O48" s="375"/>
      <c r="P48" s="375"/>
      <c r="Q48" s="375"/>
      <c r="R48" s="375"/>
      <c r="S48" s="375"/>
    </row>
    <row r="49" spans="1:19" x14ac:dyDescent="0.4">
      <c r="A49" s="375" t="s">
        <v>277</v>
      </c>
      <c r="B49" s="375" t="s">
        <v>405</v>
      </c>
      <c r="C49" s="375" t="s">
        <v>425</v>
      </c>
      <c r="D49" s="375" t="s">
        <v>426</v>
      </c>
      <c r="E49" s="375" t="s">
        <v>401</v>
      </c>
      <c r="F49" s="375" t="s">
        <v>390</v>
      </c>
      <c r="G49" s="941">
        <v>2.6195169109952265E-7</v>
      </c>
      <c r="H49" s="877" t="s">
        <v>399</v>
      </c>
      <c r="I49" s="375" t="s">
        <v>477</v>
      </c>
      <c r="J49" s="375" t="s">
        <v>1024</v>
      </c>
      <c r="K49" s="375" t="s">
        <v>475</v>
      </c>
      <c r="L49" s="375" t="s">
        <v>705</v>
      </c>
      <c r="M49" s="831" t="s">
        <v>422</v>
      </c>
      <c r="N49" s="375"/>
      <c r="O49" s="375"/>
      <c r="P49" s="375"/>
      <c r="Q49" s="375"/>
      <c r="R49" s="375"/>
      <c r="S49" s="375"/>
    </row>
    <row r="50" spans="1:19" x14ac:dyDescent="0.4">
      <c r="A50" s="375" t="s">
        <v>277</v>
      </c>
      <c r="B50" s="375" t="s">
        <v>405</v>
      </c>
      <c r="C50" s="375" t="s">
        <v>425</v>
      </c>
      <c r="D50" s="375" t="s">
        <v>426</v>
      </c>
      <c r="E50" s="375" t="s">
        <v>401</v>
      </c>
      <c r="F50" s="877" t="s">
        <v>391</v>
      </c>
      <c r="G50" s="941">
        <v>1.134464354710877E-7</v>
      </c>
      <c r="H50" s="877" t="s">
        <v>399</v>
      </c>
      <c r="I50" s="375" t="s">
        <v>477</v>
      </c>
      <c r="J50" s="375" t="s">
        <v>1024</v>
      </c>
      <c r="K50" s="375" t="s">
        <v>475</v>
      </c>
      <c r="L50" s="375" t="s">
        <v>705</v>
      </c>
      <c r="M50" s="831" t="s">
        <v>422</v>
      </c>
      <c r="N50" s="375"/>
      <c r="O50" s="375"/>
      <c r="P50" s="375"/>
      <c r="Q50" s="375"/>
      <c r="R50" s="375"/>
      <c r="S50" s="375"/>
    </row>
    <row r="51" spans="1:19" x14ac:dyDescent="0.4">
      <c r="A51" s="375" t="s">
        <v>277</v>
      </c>
      <c r="B51" s="375" t="s">
        <v>405</v>
      </c>
      <c r="C51" s="375" t="s">
        <v>425</v>
      </c>
      <c r="D51" s="375" t="s">
        <v>426</v>
      </c>
      <c r="E51" s="375" t="s">
        <v>401</v>
      </c>
      <c r="F51" s="375" t="s">
        <v>392</v>
      </c>
      <c r="G51" s="941">
        <v>1.4360434537892169E-6</v>
      </c>
      <c r="H51" s="877" t="s">
        <v>399</v>
      </c>
      <c r="I51" s="375" t="s">
        <v>477</v>
      </c>
      <c r="J51" s="375" t="s">
        <v>1024</v>
      </c>
      <c r="K51" s="375" t="s">
        <v>475</v>
      </c>
      <c r="L51" s="375" t="s">
        <v>705</v>
      </c>
      <c r="M51" s="831" t="s">
        <v>422</v>
      </c>
      <c r="N51" s="375"/>
      <c r="O51" s="375"/>
      <c r="P51" s="375"/>
      <c r="Q51" s="375"/>
      <c r="R51" s="375"/>
      <c r="S51" s="375"/>
    </row>
    <row r="52" spans="1:19" x14ac:dyDescent="0.4">
      <c r="A52" s="375" t="s">
        <v>277</v>
      </c>
      <c r="B52" s="375" t="s">
        <v>405</v>
      </c>
      <c r="C52" s="375" t="s">
        <v>425</v>
      </c>
      <c r="D52" s="375" t="s">
        <v>426</v>
      </c>
      <c r="E52" s="375" t="s">
        <v>401</v>
      </c>
      <c r="F52" s="375" t="s">
        <v>393</v>
      </c>
      <c r="G52" s="941">
        <v>2.8291319730922332E-9</v>
      </c>
      <c r="H52" s="877" t="s">
        <v>399</v>
      </c>
      <c r="I52" s="375" t="s">
        <v>477</v>
      </c>
      <c r="J52" s="375" t="s">
        <v>1024</v>
      </c>
      <c r="K52" s="375" t="s">
        <v>475</v>
      </c>
      <c r="L52" s="375" t="s">
        <v>705</v>
      </c>
      <c r="M52" s="831" t="s">
        <v>422</v>
      </c>
      <c r="N52" s="375"/>
      <c r="O52" s="375"/>
      <c r="P52" s="375"/>
      <c r="Q52" s="375"/>
      <c r="R52" s="375"/>
      <c r="S52" s="375"/>
    </row>
    <row r="53" spans="1:19" x14ac:dyDescent="0.4">
      <c r="A53" s="375" t="s">
        <v>277</v>
      </c>
      <c r="B53" s="375" t="s">
        <v>405</v>
      </c>
      <c r="C53" s="375" t="s">
        <v>425</v>
      </c>
      <c r="D53" s="375" t="s">
        <v>426</v>
      </c>
      <c r="E53" s="375" t="s">
        <v>401</v>
      </c>
      <c r="F53" s="375" t="s">
        <v>394</v>
      </c>
      <c r="G53" s="941">
        <v>6.0202204886065444E-9</v>
      </c>
      <c r="H53" s="877" t="s">
        <v>399</v>
      </c>
      <c r="I53" s="375" t="s">
        <v>477</v>
      </c>
      <c r="J53" s="375" t="s">
        <v>1024</v>
      </c>
      <c r="K53" s="375" t="s">
        <v>475</v>
      </c>
      <c r="L53" s="375" t="s">
        <v>705</v>
      </c>
      <c r="M53" s="831" t="s">
        <v>422</v>
      </c>
      <c r="N53" s="375"/>
      <c r="O53" s="375"/>
      <c r="P53" s="375"/>
      <c r="Q53" s="375"/>
      <c r="R53" s="375"/>
      <c r="S53" s="375"/>
    </row>
    <row r="54" spans="1:19" x14ac:dyDescent="0.4">
      <c r="A54" s="375" t="s">
        <v>277</v>
      </c>
      <c r="B54" s="375" t="s">
        <v>405</v>
      </c>
      <c r="C54" s="375" t="s">
        <v>425</v>
      </c>
      <c r="D54" s="375" t="s">
        <v>426</v>
      </c>
      <c r="E54" s="375" t="s">
        <v>401</v>
      </c>
      <c r="F54" s="375" t="s">
        <v>395</v>
      </c>
      <c r="G54" s="941">
        <v>5.4868882829358232E-7</v>
      </c>
      <c r="H54" s="877" t="s">
        <v>399</v>
      </c>
      <c r="I54" s="375" t="s">
        <v>477</v>
      </c>
      <c r="J54" s="375" t="s">
        <v>1024</v>
      </c>
      <c r="K54" s="375" t="s">
        <v>475</v>
      </c>
      <c r="L54" s="375" t="s">
        <v>705</v>
      </c>
      <c r="M54" s="831" t="s">
        <v>422</v>
      </c>
      <c r="N54" s="375"/>
      <c r="O54" s="375"/>
      <c r="P54" s="375"/>
      <c r="Q54" s="375"/>
      <c r="R54" s="375"/>
      <c r="S54" s="375"/>
    </row>
    <row r="55" spans="1:19" x14ac:dyDescent="0.4">
      <c r="A55" s="375" t="s">
        <v>277</v>
      </c>
      <c r="B55" s="375" t="s">
        <v>405</v>
      </c>
      <c r="C55" s="375" t="s">
        <v>425</v>
      </c>
      <c r="D55" s="375" t="s">
        <v>426</v>
      </c>
      <c r="E55" s="375" t="s">
        <v>401</v>
      </c>
      <c r="F55" s="375" t="s">
        <v>396</v>
      </c>
      <c r="G55" s="941">
        <v>3.7767390670916029E-9</v>
      </c>
      <c r="H55" s="877" t="s">
        <v>399</v>
      </c>
      <c r="I55" s="375" t="s">
        <v>477</v>
      </c>
      <c r="J55" s="375" t="s">
        <v>1024</v>
      </c>
      <c r="K55" s="375" t="s">
        <v>475</v>
      </c>
      <c r="L55" s="375" t="s">
        <v>705</v>
      </c>
      <c r="M55" s="831" t="s">
        <v>422</v>
      </c>
      <c r="N55" s="375"/>
      <c r="O55" s="375"/>
      <c r="P55" s="375"/>
      <c r="Q55" s="375"/>
      <c r="R55" s="375"/>
      <c r="S55" s="375"/>
    </row>
    <row r="56" spans="1:19" x14ac:dyDescent="0.4">
      <c r="A56" s="375" t="s">
        <v>277</v>
      </c>
      <c r="B56" s="375" t="s">
        <v>405</v>
      </c>
      <c r="C56" s="375" t="s">
        <v>425</v>
      </c>
      <c r="D56" s="375" t="s">
        <v>426</v>
      </c>
      <c r="E56" s="375" t="s">
        <v>401</v>
      </c>
      <c r="F56" s="375" t="s">
        <v>397</v>
      </c>
      <c r="G56" s="941">
        <v>3.9676135419075597E-4</v>
      </c>
      <c r="H56" s="877" t="s">
        <v>399</v>
      </c>
      <c r="I56" s="375" t="s">
        <v>477</v>
      </c>
      <c r="J56" s="375" t="s">
        <v>1024</v>
      </c>
      <c r="K56" s="375" t="s">
        <v>475</v>
      </c>
      <c r="L56" s="375" t="s">
        <v>705</v>
      </c>
      <c r="M56" s="831" t="s">
        <v>422</v>
      </c>
      <c r="N56" s="375"/>
      <c r="O56" s="375"/>
      <c r="P56" s="375"/>
      <c r="Q56" s="375"/>
      <c r="R56" s="375"/>
      <c r="S56" s="375"/>
    </row>
    <row r="57" spans="1:19" x14ac:dyDescent="0.4">
      <c r="A57" s="375" t="s">
        <v>277</v>
      </c>
      <c r="B57" s="375" t="s">
        <v>405</v>
      </c>
      <c r="C57" s="375" t="s">
        <v>34</v>
      </c>
      <c r="D57" s="375"/>
      <c r="E57" s="375" t="s">
        <v>401</v>
      </c>
      <c r="F57" s="375" t="s">
        <v>387</v>
      </c>
      <c r="G57" s="941">
        <v>4.5698523240999156E-7</v>
      </c>
      <c r="H57" s="877" t="s">
        <v>399</v>
      </c>
      <c r="I57" s="375" t="s">
        <v>477</v>
      </c>
      <c r="J57" s="375" t="s">
        <v>1024</v>
      </c>
      <c r="K57" s="375" t="s">
        <v>475</v>
      </c>
      <c r="L57" s="375" t="s">
        <v>709</v>
      </c>
      <c r="M57" s="831" t="s">
        <v>422</v>
      </c>
      <c r="N57" s="375"/>
      <c r="O57" s="375"/>
      <c r="P57" s="375"/>
      <c r="Q57" s="375"/>
      <c r="R57" s="375"/>
      <c r="S57" s="375"/>
    </row>
    <row r="58" spans="1:19" x14ac:dyDescent="0.4">
      <c r="A58" s="375" t="s">
        <v>277</v>
      </c>
      <c r="B58" s="375" t="s">
        <v>405</v>
      </c>
      <c r="C58" s="375" t="s">
        <v>34</v>
      </c>
      <c r="D58" s="375"/>
      <c r="E58" s="375" t="s">
        <v>401</v>
      </c>
      <c r="F58" s="375" t="s">
        <v>388</v>
      </c>
      <c r="G58" s="941">
        <v>2.8871544631850193E-6</v>
      </c>
      <c r="H58" s="877" t="s">
        <v>399</v>
      </c>
      <c r="I58" s="375" t="s">
        <v>477</v>
      </c>
      <c r="J58" s="375" t="s">
        <v>1024</v>
      </c>
      <c r="K58" s="375" t="s">
        <v>475</v>
      </c>
      <c r="L58" s="375" t="s">
        <v>709</v>
      </c>
      <c r="M58" s="831" t="s">
        <v>422</v>
      </c>
      <c r="N58" s="375"/>
      <c r="O58" s="375"/>
      <c r="P58" s="375"/>
      <c r="Q58" s="375"/>
      <c r="R58" s="375"/>
      <c r="S58" s="375"/>
    </row>
    <row r="59" spans="1:19" x14ac:dyDescent="0.4">
      <c r="A59" s="375" t="s">
        <v>277</v>
      </c>
      <c r="B59" s="375" t="s">
        <v>405</v>
      </c>
      <c r="C59" s="375" t="s">
        <v>34</v>
      </c>
      <c r="D59" s="375"/>
      <c r="E59" s="375" t="s">
        <v>401</v>
      </c>
      <c r="F59" s="375" t="s">
        <v>389</v>
      </c>
      <c r="G59" s="941">
        <v>4.9370470387793689E-7</v>
      </c>
      <c r="H59" s="877" t="s">
        <v>399</v>
      </c>
      <c r="I59" s="375" t="s">
        <v>477</v>
      </c>
      <c r="J59" s="375" t="s">
        <v>1024</v>
      </c>
      <c r="K59" s="375" t="s">
        <v>475</v>
      </c>
      <c r="L59" s="375" t="s">
        <v>709</v>
      </c>
      <c r="M59" s="831" t="s">
        <v>422</v>
      </c>
      <c r="N59" s="375"/>
      <c r="O59" s="375"/>
      <c r="P59" s="375"/>
      <c r="Q59" s="375"/>
      <c r="R59" s="375"/>
      <c r="S59" s="375"/>
    </row>
    <row r="60" spans="1:19" x14ac:dyDescent="0.4">
      <c r="A60" s="375" t="s">
        <v>277</v>
      </c>
      <c r="B60" s="375" t="s">
        <v>405</v>
      </c>
      <c r="C60" s="375" t="s">
        <v>34</v>
      </c>
      <c r="D60" s="375"/>
      <c r="E60" s="375" t="s">
        <v>401</v>
      </c>
      <c r="F60" s="375" t="s">
        <v>390</v>
      </c>
      <c r="G60" s="941">
        <v>2.9114728203609313E-7</v>
      </c>
      <c r="H60" s="877" t="s">
        <v>399</v>
      </c>
      <c r="I60" s="375" t="s">
        <v>477</v>
      </c>
      <c r="J60" s="375" t="s">
        <v>1024</v>
      </c>
      <c r="K60" s="375" t="s">
        <v>475</v>
      </c>
      <c r="L60" s="375" t="s">
        <v>709</v>
      </c>
      <c r="M60" s="831" t="s">
        <v>422</v>
      </c>
      <c r="N60" s="375"/>
      <c r="O60" s="375"/>
      <c r="P60" s="375"/>
      <c r="Q60" s="375"/>
      <c r="R60" s="375"/>
      <c r="S60" s="375"/>
    </row>
    <row r="61" spans="1:19" x14ac:dyDescent="0.4">
      <c r="A61" s="375" t="s">
        <v>277</v>
      </c>
      <c r="B61" s="375" t="s">
        <v>405</v>
      </c>
      <c r="C61" s="375" t="s">
        <v>34</v>
      </c>
      <c r="D61" s="375"/>
      <c r="E61" s="375" t="s">
        <v>401</v>
      </c>
      <c r="F61" s="375" t="s">
        <v>391</v>
      </c>
      <c r="G61" s="941">
        <v>1.3214281301237113E-7</v>
      </c>
      <c r="H61" s="877" t="s">
        <v>399</v>
      </c>
      <c r="I61" s="375" t="s">
        <v>477</v>
      </c>
      <c r="J61" s="375" t="s">
        <v>1024</v>
      </c>
      <c r="K61" s="375" t="s">
        <v>475</v>
      </c>
      <c r="L61" s="375" t="s">
        <v>709</v>
      </c>
      <c r="M61" s="831" t="s">
        <v>422</v>
      </c>
      <c r="N61" s="375"/>
      <c r="O61" s="375"/>
      <c r="P61" s="375"/>
      <c r="Q61" s="375"/>
      <c r="R61" s="375"/>
      <c r="S61" s="375"/>
    </row>
    <row r="62" spans="1:19" x14ac:dyDescent="0.4">
      <c r="A62" s="375" t="s">
        <v>277</v>
      </c>
      <c r="B62" s="375" t="s">
        <v>405</v>
      </c>
      <c r="C62" s="375" t="s">
        <v>34</v>
      </c>
      <c r="D62" s="375"/>
      <c r="E62" s="375" t="s">
        <v>401</v>
      </c>
      <c r="F62" s="877" t="s">
        <v>392</v>
      </c>
      <c r="G62" s="941">
        <v>1.850973058584133E-6</v>
      </c>
      <c r="H62" s="877" t="s">
        <v>399</v>
      </c>
      <c r="I62" s="375" t="s">
        <v>477</v>
      </c>
      <c r="J62" s="375" t="s">
        <v>1024</v>
      </c>
      <c r="K62" s="375" t="s">
        <v>475</v>
      </c>
      <c r="L62" s="375" t="s">
        <v>709</v>
      </c>
      <c r="M62" s="831" t="s">
        <v>422</v>
      </c>
      <c r="N62" s="375"/>
      <c r="O62" s="375"/>
      <c r="P62" s="375"/>
      <c r="Q62" s="375"/>
      <c r="R62" s="375"/>
      <c r="S62" s="375"/>
    </row>
    <row r="63" spans="1:19" x14ac:dyDescent="0.4">
      <c r="A63" s="375" t="s">
        <v>277</v>
      </c>
      <c r="B63" s="375" t="s">
        <v>405</v>
      </c>
      <c r="C63" s="375" t="s">
        <v>34</v>
      </c>
      <c r="D63" s="375"/>
      <c r="E63" s="375" t="s">
        <v>401</v>
      </c>
      <c r="F63" s="375" t="s">
        <v>393</v>
      </c>
      <c r="G63" s="941">
        <v>2.7677529171650174E-9</v>
      </c>
      <c r="H63" s="877" t="s">
        <v>399</v>
      </c>
      <c r="I63" s="375" t="s">
        <v>477</v>
      </c>
      <c r="J63" s="375" t="s">
        <v>1024</v>
      </c>
      <c r="K63" s="375" t="s">
        <v>475</v>
      </c>
      <c r="L63" s="375" t="s">
        <v>709</v>
      </c>
      <c r="M63" s="831" t="s">
        <v>422</v>
      </c>
      <c r="N63" s="375"/>
      <c r="O63" s="375"/>
      <c r="P63" s="375"/>
      <c r="Q63" s="375"/>
      <c r="R63" s="375"/>
      <c r="S63" s="375"/>
    </row>
    <row r="64" spans="1:19" x14ac:dyDescent="0.4">
      <c r="A64" s="375" t="s">
        <v>277</v>
      </c>
      <c r="B64" s="375" t="s">
        <v>405</v>
      </c>
      <c r="C64" s="375" t="s">
        <v>34</v>
      </c>
      <c r="D64" s="375"/>
      <c r="E64" s="375" t="s">
        <v>401</v>
      </c>
      <c r="F64" s="375" t="s">
        <v>394</v>
      </c>
      <c r="G64" s="941">
        <v>5.7785788710219174E-9</v>
      </c>
      <c r="H64" s="877" t="s">
        <v>399</v>
      </c>
      <c r="I64" s="375" t="s">
        <v>477</v>
      </c>
      <c r="J64" s="375" t="s">
        <v>1024</v>
      </c>
      <c r="K64" s="375" t="s">
        <v>475</v>
      </c>
      <c r="L64" s="375" t="s">
        <v>709</v>
      </c>
      <c r="M64" s="831" t="s">
        <v>422</v>
      </c>
      <c r="N64" s="375"/>
      <c r="O64" s="375"/>
      <c r="P64" s="375"/>
      <c r="Q64" s="375"/>
      <c r="R64" s="375"/>
      <c r="S64" s="375"/>
    </row>
    <row r="65" spans="1:19" x14ac:dyDescent="0.4">
      <c r="A65" s="375" t="s">
        <v>277</v>
      </c>
      <c r="B65" s="375" t="s">
        <v>405</v>
      </c>
      <c r="C65" s="375" t="s">
        <v>34</v>
      </c>
      <c r="D65" s="375"/>
      <c r="E65" s="375" t="s">
        <v>401</v>
      </c>
      <c r="F65" s="375" t="s">
        <v>395</v>
      </c>
      <c r="G65" s="941">
        <v>7.1152608208073595E-7</v>
      </c>
      <c r="H65" s="877" t="s">
        <v>399</v>
      </c>
      <c r="I65" s="375" t="s">
        <v>477</v>
      </c>
      <c r="J65" s="375" t="s">
        <v>1024</v>
      </c>
      <c r="K65" s="375" t="s">
        <v>475</v>
      </c>
      <c r="L65" s="375" t="s">
        <v>709</v>
      </c>
      <c r="M65" s="831" t="s">
        <v>422</v>
      </c>
      <c r="N65" s="375"/>
      <c r="O65" s="375"/>
      <c r="P65" s="375"/>
      <c r="Q65" s="375"/>
      <c r="R65" s="375"/>
      <c r="S65" s="375"/>
    </row>
    <row r="66" spans="1:19" x14ac:dyDescent="0.4">
      <c r="A66" s="375" t="s">
        <v>277</v>
      </c>
      <c r="B66" s="375" t="s">
        <v>405</v>
      </c>
      <c r="C66" s="375" t="s">
        <v>34</v>
      </c>
      <c r="D66" s="375"/>
      <c r="E66" s="375" t="s">
        <v>401</v>
      </c>
      <c r="F66" s="375" t="s">
        <v>396</v>
      </c>
      <c r="G66" s="941">
        <v>4.3621703293846641E-9</v>
      </c>
      <c r="H66" s="877" t="s">
        <v>399</v>
      </c>
      <c r="I66" s="375" t="s">
        <v>477</v>
      </c>
      <c r="J66" s="375" t="s">
        <v>1024</v>
      </c>
      <c r="K66" s="375" t="s">
        <v>475</v>
      </c>
      <c r="L66" s="375" t="s">
        <v>709</v>
      </c>
      <c r="M66" s="831" t="s">
        <v>422</v>
      </c>
      <c r="N66" s="375"/>
      <c r="O66" s="375"/>
      <c r="P66" s="375"/>
      <c r="Q66" s="375"/>
      <c r="R66" s="375"/>
      <c r="S66" s="375"/>
    </row>
    <row r="67" spans="1:19" x14ac:dyDescent="0.4">
      <c r="A67" s="375" t="s">
        <v>277</v>
      </c>
      <c r="B67" s="375" t="s">
        <v>405</v>
      </c>
      <c r="C67" s="375" t="s">
        <v>34</v>
      </c>
      <c r="D67" s="375"/>
      <c r="E67" s="375" t="s">
        <v>401</v>
      </c>
      <c r="F67" s="375" t="s">
        <v>397</v>
      </c>
      <c r="G67" s="941">
        <v>4.4165937290459935E-4</v>
      </c>
      <c r="H67" s="877" t="s">
        <v>399</v>
      </c>
      <c r="I67" s="375" t="s">
        <v>477</v>
      </c>
      <c r="J67" s="375" t="s">
        <v>1024</v>
      </c>
      <c r="K67" s="375" t="s">
        <v>475</v>
      </c>
      <c r="L67" s="375" t="s">
        <v>709</v>
      </c>
      <c r="M67" s="831" t="s">
        <v>422</v>
      </c>
      <c r="N67" s="375"/>
      <c r="O67" s="375"/>
      <c r="P67" s="375"/>
      <c r="Q67" s="375"/>
      <c r="R67" s="375"/>
      <c r="S67" s="375"/>
    </row>
    <row r="68" spans="1:19" x14ac:dyDescent="0.4">
      <c r="A68" s="375" t="s">
        <v>277</v>
      </c>
      <c r="B68" s="375" t="s">
        <v>59</v>
      </c>
      <c r="C68" s="375" t="s">
        <v>425</v>
      </c>
      <c r="D68" s="375" t="s">
        <v>427</v>
      </c>
      <c r="E68" s="375" t="s">
        <v>401</v>
      </c>
      <c r="F68" s="375" t="s">
        <v>387</v>
      </c>
      <c r="G68" s="941">
        <v>4.5698523240999156E-7</v>
      </c>
      <c r="H68" s="877" t="s">
        <v>399</v>
      </c>
      <c r="I68" s="375" t="s">
        <v>477</v>
      </c>
      <c r="J68" s="375" t="s">
        <v>1024</v>
      </c>
      <c r="K68" s="375" t="s">
        <v>475</v>
      </c>
      <c r="L68" s="375" t="s">
        <v>734</v>
      </c>
      <c r="M68" s="831" t="s">
        <v>422</v>
      </c>
      <c r="N68" s="375"/>
      <c r="O68" s="375"/>
      <c r="P68" s="375"/>
      <c r="Q68" s="375"/>
      <c r="R68" s="375"/>
      <c r="S68" s="375"/>
    </row>
    <row r="69" spans="1:19" x14ac:dyDescent="0.4">
      <c r="A69" s="375" t="s">
        <v>277</v>
      </c>
      <c r="B69" s="375" t="s">
        <v>59</v>
      </c>
      <c r="C69" s="375" t="s">
        <v>425</v>
      </c>
      <c r="D69" s="375" t="s">
        <v>427</v>
      </c>
      <c r="E69" s="375" t="s">
        <v>401</v>
      </c>
      <c r="F69" s="375" t="s">
        <v>388</v>
      </c>
      <c r="G69" s="941">
        <v>2.8871544631850193E-6</v>
      </c>
      <c r="H69" s="877" t="s">
        <v>399</v>
      </c>
      <c r="I69" s="375" t="s">
        <v>477</v>
      </c>
      <c r="J69" s="375" t="s">
        <v>1024</v>
      </c>
      <c r="K69" s="375" t="s">
        <v>475</v>
      </c>
      <c r="L69" s="375" t="s">
        <v>734</v>
      </c>
      <c r="M69" s="831" t="s">
        <v>422</v>
      </c>
      <c r="N69" s="375"/>
      <c r="O69" s="375"/>
      <c r="P69" s="375"/>
      <c r="Q69" s="375"/>
      <c r="R69" s="375"/>
      <c r="S69" s="375"/>
    </row>
    <row r="70" spans="1:19" x14ac:dyDescent="0.4">
      <c r="A70" s="375" t="s">
        <v>277</v>
      </c>
      <c r="B70" s="375" t="s">
        <v>59</v>
      </c>
      <c r="C70" s="375" t="s">
        <v>425</v>
      </c>
      <c r="D70" s="375" t="s">
        <v>427</v>
      </c>
      <c r="E70" s="375" t="s">
        <v>401</v>
      </c>
      <c r="F70" s="375" t="s">
        <v>389</v>
      </c>
      <c r="G70" s="941">
        <v>4.9370470387793689E-7</v>
      </c>
      <c r="H70" s="877" t="s">
        <v>399</v>
      </c>
      <c r="I70" s="375" t="s">
        <v>477</v>
      </c>
      <c r="J70" s="375" t="s">
        <v>1024</v>
      </c>
      <c r="K70" s="375" t="s">
        <v>475</v>
      </c>
      <c r="L70" s="375" t="s">
        <v>734</v>
      </c>
      <c r="M70" s="831" t="s">
        <v>422</v>
      </c>
      <c r="N70" s="375"/>
      <c r="O70" s="375"/>
      <c r="P70" s="375"/>
      <c r="Q70" s="375"/>
      <c r="R70" s="375"/>
      <c r="S70" s="375"/>
    </row>
    <row r="71" spans="1:19" x14ac:dyDescent="0.4">
      <c r="A71" s="375" t="s">
        <v>277</v>
      </c>
      <c r="B71" s="375" t="s">
        <v>59</v>
      </c>
      <c r="C71" s="375" t="s">
        <v>425</v>
      </c>
      <c r="D71" s="375" t="s">
        <v>427</v>
      </c>
      <c r="E71" s="375" t="s">
        <v>401</v>
      </c>
      <c r="F71" s="375" t="s">
        <v>390</v>
      </c>
      <c r="G71" s="941">
        <v>2.9114728203609313E-7</v>
      </c>
      <c r="H71" s="877" t="s">
        <v>399</v>
      </c>
      <c r="I71" s="375" t="s">
        <v>477</v>
      </c>
      <c r="J71" s="375" t="s">
        <v>1024</v>
      </c>
      <c r="K71" s="375" t="s">
        <v>475</v>
      </c>
      <c r="L71" s="375" t="s">
        <v>734</v>
      </c>
      <c r="M71" s="831" t="s">
        <v>422</v>
      </c>
      <c r="N71" s="375"/>
      <c r="O71" s="375"/>
      <c r="P71" s="375"/>
      <c r="Q71" s="375"/>
      <c r="R71" s="375"/>
      <c r="S71" s="375"/>
    </row>
    <row r="72" spans="1:19" x14ac:dyDescent="0.4">
      <c r="A72" s="375" t="s">
        <v>277</v>
      </c>
      <c r="B72" s="375" t="s">
        <v>59</v>
      </c>
      <c r="C72" s="375" t="s">
        <v>425</v>
      </c>
      <c r="D72" s="375" t="s">
        <v>427</v>
      </c>
      <c r="E72" s="375" t="s">
        <v>401</v>
      </c>
      <c r="F72" s="375" t="s">
        <v>391</v>
      </c>
      <c r="G72" s="941">
        <v>1.3214281301237113E-7</v>
      </c>
      <c r="H72" s="877" t="s">
        <v>399</v>
      </c>
      <c r="I72" s="375" t="s">
        <v>477</v>
      </c>
      <c r="J72" s="375" t="s">
        <v>1024</v>
      </c>
      <c r="K72" s="375" t="s">
        <v>475</v>
      </c>
      <c r="L72" s="375" t="s">
        <v>734</v>
      </c>
      <c r="M72" s="831" t="s">
        <v>422</v>
      </c>
      <c r="N72" s="375"/>
      <c r="O72" s="375"/>
      <c r="P72" s="375"/>
      <c r="Q72" s="375"/>
      <c r="R72" s="375"/>
      <c r="S72" s="375"/>
    </row>
    <row r="73" spans="1:19" x14ac:dyDescent="0.4">
      <c r="A73" s="375" t="s">
        <v>277</v>
      </c>
      <c r="B73" s="375" t="s">
        <v>59</v>
      </c>
      <c r="C73" s="375" t="s">
        <v>425</v>
      </c>
      <c r="D73" s="375" t="s">
        <v>427</v>
      </c>
      <c r="E73" s="375" t="s">
        <v>401</v>
      </c>
      <c r="F73" s="375" t="s">
        <v>392</v>
      </c>
      <c r="G73" s="941">
        <v>1.850973058584133E-6</v>
      </c>
      <c r="H73" s="877" t="s">
        <v>399</v>
      </c>
      <c r="I73" s="375" t="s">
        <v>477</v>
      </c>
      <c r="J73" s="375" t="s">
        <v>1024</v>
      </c>
      <c r="K73" s="375" t="s">
        <v>475</v>
      </c>
      <c r="L73" s="375" t="s">
        <v>734</v>
      </c>
      <c r="M73" s="831" t="s">
        <v>422</v>
      </c>
      <c r="N73" s="375"/>
      <c r="O73" s="375"/>
      <c r="P73" s="375"/>
      <c r="Q73" s="375"/>
      <c r="R73" s="375"/>
      <c r="S73" s="375"/>
    </row>
    <row r="74" spans="1:19" x14ac:dyDescent="0.4">
      <c r="A74" s="375" t="s">
        <v>277</v>
      </c>
      <c r="B74" s="375" t="s">
        <v>59</v>
      </c>
      <c r="C74" s="375" t="s">
        <v>425</v>
      </c>
      <c r="D74" s="375" t="s">
        <v>427</v>
      </c>
      <c r="E74" s="375" t="s">
        <v>401</v>
      </c>
      <c r="F74" s="877" t="s">
        <v>393</v>
      </c>
      <c r="G74" s="941">
        <v>2.7677529171650174E-9</v>
      </c>
      <c r="H74" s="877" t="s">
        <v>399</v>
      </c>
      <c r="I74" s="375" t="s">
        <v>477</v>
      </c>
      <c r="J74" s="375" t="s">
        <v>1024</v>
      </c>
      <c r="K74" s="375" t="s">
        <v>475</v>
      </c>
      <c r="L74" s="375" t="s">
        <v>734</v>
      </c>
      <c r="M74" s="831" t="s">
        <v>422</v>
      </c>
      <c r="N74" s="375"/>
      <c r="O74" s="375"/>
      <c r="P74" s="375"/>
      <c r="Q74" s="375"/>
      <c r="R74" s="375"/>
      <c r="S74" s="375"/>
    </row>
    <row r="75" spans="1:19" x14ac:dyDescent="0.4">
      <c r="A75" s="375" t="s">
        <v>277</v>
      </c>
      <c r="B75" s="375" t="s">
        <v>59</v>
      </c>
      <c r="C75" s="375" t="s">
        <v>425</v>
      </c>
      <c r="D75" s="375" t="s">
        <v>427</v>
      </c>
      <c r="E75" s="375" t="s">
        <v>401</v>
      </c>
      <c r="F75" s="375" t="s">
        <v>394</v>
      </c>
      <c r="G75" s="941">
        <v>5.7785788710219174E-9</v>
      </c>
      <c r="H75" s="877" t="s">
        <v>399</v>
      </c>
      <c r="I75" s="375" t="s">
        <v>477</v>
      </c>
      <c r="J75" s="375" t="s">
        <v>1024</v>
      </c>
      <c r="K75" s="375" t="s">
        <v>475</v>
      </c>
      <c r="L75" s="375" t="s">
        <v>734</v>
      </c>
      <c r="M75" s="831" t="s">
        <v>422</v>
      </c>
      <c r="N75" s="375"/>
      <c r="O75" s="375"/>
      <c r="P75" s="375"/>
      <c r="Q75" s="375"/>
      <c r="R75" s="375"/>
      <c r="S75" s="375"/>
    </row>
    <row r="76" spans="1:19" x14ac:dyDescent="0.4">
      <c r="A76" s="375" t="s">
        <v>277</v>
      </c>
      <c r="B76" s="375" t="s">
        <v>59</v>
      </c>
      <c r="C76" s="375" t="s">
        <v>425</v>
      </c>
      <c r="D76" s="375" t="s">
        <v>427</v>
      </c>
      <c r="E76" s="375" t="s">
        <v>401</v>
      </c>
      <c r="F76" s="375" t="s">
        <v>395</v>
      </c>
      <c r="G76" s="941">
        <v>7.1152608208073595E-7</v>
      </c>
      <c r="H76" s="877" t="s">
        <v>399</v>
      </c>
      <c r="I76" s="375" t="s">
        <v>477</v>
      </c>
      <c r="J76" s="375" t="s">
        <v>1024</v>
      </c>
      <c r="K76" s="375" t="s">
        <v>475</v>
      </c>
      <c r="L76" s="375" t="s">
        <v>734</v>
      </c>
      <c r="M76" s="831" t="s">
        <v>422</v>
      </c>
      <c r="N76" s="375"/>
      <c r="O76" s="375"/>
      <c r="P76" s="375"/>
      <c r="Q76" s="375"/>
      <c r="R76" s="375"/>
      <c r="S76" s="375"/>
    </row>
    <row r="77" spans="1:19" x14ac:dyDescent="0.4">
      <c r="A77" s="375" t="s">
        <v>277</v>
      </c>
      <c r="B77" s="375" t="s">
        <v>59</v>
      </c>
      <c r="C77" s="375" t="s">
        <v>425</v>
      </c>
      <c r="D77" s="375" t="s">
        <v>427</v>
      </c>
      <c r="E77" s="375" t="s">
        <v>401</v>
      </c>
      <c r="F77" s="375" t="s">
        <v>396</v>
      </c>
      <c r="G77" s="941">
        <v>4.3621703293846641E-9</v>
      </c>
      <c r="H77" s="877" t="s">
        <v>399</v>
      </c>
      <c r="I77" s="375" t="s">
        <v>477</v>
      </c>
      <c r="J77" s="375" t="s">
        <v>1024</v>
      </c>
      <c r="K77" s="375" t="s">
        <v>475</v>
      </c>
      <c r="L77" s="375" t="s">
        <v>734</v>
      </c>
      <c r="M77" s="831" t="s">
        <v>422</v>
      </c>
      <c r="N77" s="375"/>
      <c r="O77" s="375"/>
      <c r="P77" s="375"/>
      <c r="Q77" s="375"/>
      <c r="R77" s="375"/>
      <c r="S77" s="375"/>
    </row>
    <row r="78" spans="1:19" x14ac:dyDescent="0.4">
      <c r="A78" s="375" t="s">
        <v>277</v>
      </c>
      <c r="B78" s="375" t="s">
        <v>59</v>
      </c>
      <c r="C78" s="375" t="s">
        <v>425</v>
      </c>
      <c r="D78" s="375" t="s">
        <v>427</v>
      </c>
      <c r="E78" s="375" t="s">
        <v>401</v>
      </c>
      <c r="F78" s="375" t="s">
        <v>397</v>
      </c>
      <c r="G78" s="941">
        <v>4.4165937290459935E-4</v>
      </c>
      <c r="H78" s="877" t="s">
        <v>399</v>
      </c>
      <c r="I78" s="375" t="s">
        <v>477</v>
      </c>
      <c r="J78" s="375" t="s">
        <v>1024</v>
      </c>
      <c r="K78" s="375" t="s">
        <v>475</v>
      </c>
      <c r="L78" s="375" t="s">
        <v>734</v>
      </c>
      <c r="M78" s="831" t="s">
        <v>422</v>
      </c>
      <c r="N78" s="375"/>
      <c r="O78" s="375"/>
      <c r="P78" s="375"/>
      <c r="Q78" s="375"/>
      <c r="R78" s="375"/>
      <c r="S78" s="375"/>
    </row>
    <row r="79" spans="1:19" x14ac:dyDescent="0.4">
      <c r="A79" s="375" t="s">
        <v>277</v>
      </c>
      <c r="B79" s="375" t="s">
        <v>59</v>
      </c>
      <c r="C79" s="375" t="s">
        <v>425</v>
      </c>
      <c r="D79" s="375" t="s">
        <v>426</v>
      </c>
      <c r="E79" s="375" t="s">
        <v>401</v>
      </c>
      <c r="F79" s="375" t="s">
        <v>387</v>
      </c>
      <c r="G79" s="941">
        <v>3.906684848392738E-7</v>
      </c>
      <c r="H79" s="877" t="s">
        <v>399</v>
      </c>
      <c r="I79" s="375" t="s">
        <v>477</v>
      </c>
      <c r="J79" s="375" t="s">
        <v>1024</v>
      </c>
      <c r="K79" s="375" t="s">
        <v>475</v>
      </c>
      <c r="L79" s="375" t="s">
        <v>738</v>
      </c>
      <c r="M79" s="831" t="s">
        <v>422</v>
      </c>
      <c r="N79" s="375"/>
      <c r="O79" s="375"/>
      <c r="P79" s="375"/>
      <c r="Q79" s="375"/>
      <c r="R79" s="375"/>
      <c r="S79" s="375"/>
    </row>
    <row r="80" spans="1:19" x14ac:dyDescent="0.4">
      <c r="A80" s="375" t="s">
        <v>277</v>
      </c>
      <c r="B80" s="375" t="s">
        <v>59</v>
      </c>
      <c r="C80" s="375" t="s">
        <v>425</v>
      </c>
      <c r="D80" s="375" t="s">
        <v>426</v>
      </c>
      <c r="E80" s="375" t="s">
        <v>401</v>
      </c>
      <c r="F80" s="375" t="s">
        <v>388</v>
      </c>
      <c r="G80" s="941">
        <v>2.2846179932679242E-6</v>
      </c>
      <c r="H80" s="877" t="s">
        <v>399</v>
      </c>
      <c r="I80" s="375" t="s">
        <v>477</v>
      </c>
      <c r="J80" s="375" t="s">
        <v>1024</v>
      </c>
      <c r="K80" s="375" t="s">
        <v>475</v>
      </c>
      <c r="L80" s="375" t="s">
        <v>738</v>
      </c>
      <c r="M80" s="831" t="s">
        <v>422</v>
      </c>
      <c r="N80" s="375"/>
      <c r="O80" s="375"/>
      <c r="P80" s="375"/>
      <c r="Q80" s="375"/>
      <c r="R80" s="375"/>
      <c r="S80" s="375"/>
    </row>
    <row r="81" spans="1:19" x14ac:dyDescent="0.4">
      <c r="A81" s="375" t="s">
        <v>277</v>
      </c>
      <c r="B81" s="375" t="s">
        <v>59</v>
      </c>
      <c r="C81" s="375" t="s">
        <v>425</v>
      </c>
      <c r="D81" s="375" t="s">
        <v>426</v>
      </c>
      <c r="E81" s="375" t="s">
        <v>401</v>
      </c>
      <c r="F81" s="375" t="s">
        <v>389</v>
      </c>
      <c r="G81" s="941">
        <v>4.8056589315032066E-7</v>
      </c>
      <c r="H81" s="877" t="s">
        <v>399</v>
      </c>
      <c r="I81" s="375" t="s">
        <v>477</v>
      </c>
      <c r="J81" s="375" t="s">
        <v>1024</v>
      </c>
      <c r="K81" s="375" t="s">
        <v>475</v>
      </c>
      <c r="L81" s="375" t="s">
        <v>738</v>
      </c>
      <c r="M81" s="831" t="s">
        <v>422</v>
      </c>
      <c r="N81" s="375"/>
      <c r="O81" s="375"/>
      <c r="P81" s="375"/>
      <c r="Q81" s="375"/>
      <c r="R81" s="375"/>
      <c r="S81" s="375"/>
    </row>
    <row r="82" spans="1:19" x14ac:dyDescent="0.4">
      <c r="A82" s="375" t="s">
        <v>277</v>
      </c>
      <c r="B82" s="375" t="s">
        <v>59</v>
      </c>
      <c r="C82" s="375" t="s">
        <v>425</v>
      </c>
      <c r="D82" s="375" t="s">
        <v>426</v>
      </c>
      <c r="E82" s="375" t="s">
        <v>401</v>
      </c>
      <c r="F82" s="375" t="s">
        <v>390</v>
      </c>
      <c r="G82" s="941">
        <v>2.6195169109952265E-7</v>
      </c>
      <c r="H82" s="877" t="s">
        <v>399</v>
      </c>
      <c r="I82" s="375" t="s">
        <v>477</v>
      </c>
      <c r="J82" s="375" t="s">
        <v>1024</v>
      </c>
      <c r="K82" s="375" t="s">
        <v>475</v>
      </c>
      <c r="L82" s="375" t="s">
        <v>738</v>
      </c>
      <c r="M82" s="831" t="s">
        <v>422</v>
      </c>
      <c r="N82" s="375"/>
      <c r="O82" s="375"/>
      <c r="P82" s="375"/>
      <c r="Q82" s="375"/>
      <c r="R82" s="375"/>
      <c r="S82" s="375"/>
    </row>
    <row r="83" spans="1:19" x14ac:dyDescent="0.4">
      <c r="A83" s="375" t="s">
        <v>277</v>
      </c>
      <c r="B83" s="375" t="s">
        <v>59</v>
      </c>
      <c r="C83" s="375" t="s">
        <v>425</v>
      </c>
      <c r="D83" s="375" t="s">
        <v>426</v>
      </c>
      <c r="E83" s="375" t="s">
        <v>401</v>
      </c>
      <c r="F83" s="375" t="s">
        <v>391</v>
      </c>
      <c r="G83" s="941">
        <v>1.134464354710877E-7</v>
      </c>
      <c r="H83" s="877" t="s">
        <v>399</v>
      </c>
      <c r="I83" s="375" t="s">
        <v>477</v>
      </c>
      <c r="J83" s="375" t="s">
        <v>1024</v>
      </c>
      <c r="K83" s="375" t="s">
        <v>475</v>
      </c>
      <c r="L83" s="375" t="s">
        <v>738</v>
      </c>
      <c r="M83" s="831" t="s">
        <v>422</v>
      </c>
      <c r="N83" s="375"/>
      <c r="O83" s="375"/>
      <c r="P83" s="375"/>
      <c r="Q83" s="375"/>
      <c r="R83" s="375"/>
      <c r="S83" s="375"/>
    </row>
    <row r="84" spans="1:19" x14ac:dyDescent="0.4">
      <c r="A84" s="375" t="s">
        <v>277</v>
      </c>
      <c r="B84" s="375" t="s">
        <v>59</v>
      </c>
      <c r="C84" s="375" t="s">
        <v>425</v>
      </c>
      <c r="D84" s="375" t="s">
        <v>426</v>
      </c>
      <c r="E84" s="375" t="s">
        <v>401</v>
      </c>
      <c r="F84" s="375" t="s">
        <v>392</v>
      </c>
      <c r="G84" s="941">
        <v>1.4360434537892169E-6</v>
      </c>
      <c r="H84" s="877" t="s">
        <v>399</v>
      </c>
      <c r="I84" s="375" t="s">
        <v>477</v>
      </c>
      <c r="J84" s="375" t="s">
        <v>1024</v>
      </c>
      <c r="K84" s="375" t="s">
        <v>475</v>
      </c>
      <c r="L84" s="375" t="s">
        <v>738</v>
      </c>
      <c r="M84" s="831" t="s">
        <v>422</v>
      </c>
      <c r="N84" s="375"/>
      <c r="O84" s="375"/>
      <c r="P84" s="375"/>
      <c r="Q84" s="375"/>
      <c r="R84" s="375"/>
      <c r="S84" s="375"/>
    </row>
    <row r="85" spans="1:19" x14ac:dyDescent="0.4">
      <c r="A85" s="375" t="s">
        <v>277</v>
      </c>
      <c r="B85" s="375" t="s">
        <v>59</v>
      </c>
      <c r="C85" s="375" t="s">
        <v>425</v>
      </c>
      <c r="D85" s="375" t="s">
        <v>426</v>
      </c>
      <c r="E85" s="375" t="s">
        <v>401</v>
      </c>
      <c r="F85" s="375" t="s">
        <v>393</v>
      </c>
      <c r="G85" s="941">
        <v>2.8291319730922332E-9</v>
      </c>
      <c r="H85" s="877" t="s">
        <v>399</v>
      </c>
      <c r="I85" s="375" t="s">
        <v>477</v>
      </c>
      <c r="J85" s="375" t="s">
        <v>1024</v>
      </c>
      <c r="K85" s="375" t="s">
        <v>475</v>
      </c>
      <c r="L85" s="375" t="s">
        <v>738</v>
      </c>
      <c r="M85" s="831" t="s">
        <v>422</v>
      </c>
      <c r="N85" s="375"/>
      <c r="O85" s="375"/>
      <c r="P85" s="375"/>
      <c r="Q85" s="375"/>
      <c r="R85" s="375"/>
      <c r="S85" s="375"/>
    </row>
    <row r="86" spans="1:19" x14ac:dyDescent="0.4">
      <c r="A86" s="375" t="s">
        <v>277</v>
      </c>
      <c r="B86" s="375" t="s">
        <v>59</v>
      </c>
      <c r="C86" s="375" t="s">
        <v>425</v>
      </c>
      <c r="D86" s="375" t="s">
        <v>426</v>
      </c>
      <c r="E86" s="375" t="s">
        <v>401</v>
      </c>
      <c r="F86" s="877" t="s">
        <v>394</v>
      </c>
      <c r="G86" s="941">
        <v>6.0202204886065444E-9</v>
      </c>
      <c r="H86" s="877" t="s">
        <v>399</v>
      </c>
      <c r="I86" s="375" t="s">
        <v>477</v>
      </c>
      <c r="J86" s="375" t="s">
        <v>1024</v>
      </c>
      <c r="K86" s="375" t="s">
        <v>475</v>
      </c>
      <c r="L86" s="375" t="s">
        <v>738</v>
      </c>
      <c r="M86" s="831" t="s">
        <v>422</v>
      </c>
      <c r="N86" s="375"/>
      <c r="O86" s="375"/>
      <c r="P86" s="375"/>
      <c r="Q86" s="375"/>
      <c r="R86" s="375"/>
      <c r="S86" s="375"/>
    </row>
    <row r="87" spans="1:19" x14ac:dyDescent="0.4">
      <c r="A87" s="375" t="s">
        <v>277</v>
      </c>
      <c r="B87" s="375" t="s">
        <v>59</v>
      </c>
      <c r="C87" s="375" t="s">
        <v>425</v>
      </c>
      <c r="D87" s="375" t="s">
        <v>426</v>
      </c>
      <c r="E87" s="375" t="s">
        <v>401</v>
      </c>
      <c r="F87" s="375" t="s">
        <v>395</v>
      </c>
      <c r="G87" s="941">
        <v>5.4868882829358232E-7</v>
      </c>
      <c r="H87" s="877" t="s">
        <v>399</v>
      </c>
      <c r="I87" s="375" t="s">
        <v>477</v>
      </c>
      <c r="J87" s="375" t="s">
        <v>1024</v>
      </c>
      <c r="K87" s="375" t="s">
        <v>475</v>
      </c>
      <c r="L87" s="375" t="s">
        <v>738</v>
      </c>
      <c r="M87" s="831" t="s">
        <v>422</v>
      </c>
      <c r="N87" s="375"/>
      <c r="O87" s="375"/>
      <c r="P87" s="375"/>
      <c r="Q87" s="375"/>
      <c r="R87" s="375"/>
      <c r="S87" s="375"/>
    </row>
    <row r="88" spans="1:19" x14ac:dyDescent="0.4">
      <c r="A88" s="375" t="s">
        <v>277</v>
      </c>
      <c r="B88" s="375" t="s">
        <v>59</v>
      </c>
      <c r="C88" s="375" t="s">
        <v>425</v>
      </c>
      <c r="D88" s="375" t="s">
        <v>426</v>
      </c>
      <c r="E88" s="375" t="s">
        <v>401</v>
      </c>
      <c r="F88" s="375" t="s">
        <v>396</v>
      </c>
      <c r="G88" s="941">
        <v>3.7767390670916029E-9</v>
      </c>
      <c r="H88" s="877" t="s">
        <v>399</v>
      </c>
      <c r="I88" s="375" t="s">
        <v>477</v>
      </c>
      <c r="J88" s="375" t="s">
        <v>1024</v>
      </c>
      <c r="K88" s="375" t="s">
        <v>475</v>
      </c>
      <c r="L88" s="375" t="s">
        <v>738</v>
      </c>
      <c r="M88" s="831" t="s">
        <v>422</v>
      </c>
      <c r="N88" s="375"/>
      <c r="O88" s="375"/>
      <c r="P88" s="375"/>
      <c r="Q88" s="375"/>
      <c r="R88" s="375"/>
      <c r="S88" s="375"/>
    </row>
    <row r="89" spans="1:19" x14ac:dyDescent="0.4">
      <c r="A89" s="375" t="s">
        <v>277</v>
      </c>
      <c r="B89" s="375" t="s">
        <v>59</v>
      </c>
      <c r="C89" s="375" t="s">
        <v>425</v>
      </c>
      <c r="D89" s="375" t="s">
        <v>426</v>
      </c>
      <c r="E89" s="375" t="s">
        <v>401</v>
      </c>
      <c r="F89" s="375" t="s">
        <v>397</v>
      </c>
      <c r="G89" s="941">
        <v>3.9676135419075597E-4</v>
      </c>
      <c r="H89" s="877" t="s">
        <v>399</v>
      </c>
      <c r="I89" s="375" t="s">
        <v>477</v>
      </c>
      <c r="J89" s="375" t="s">
        <v>1024</v>
      </c>
      <c r="K89" s="375" t="s">
        <v>475</v>
      </c>
      <c r="L89" s="375" t="s">
        <v>738</v>
      </c>
      <c r="M89" s="831" t="s">
        <v>422</v>
      </c>
      <c r="N89" s="375"/>
      <c r="O89" s="375"/>
      <c r="P89" s="375"/>
      <c r="Q89" s="375"/>
      <c r="R89" s="375"/>
      <c r="S89" s="375"/>
    </row>
    <row r="90" spans="1:19" x14ac:dyDescent="0.4">
      <c r="A90" s="375" t="s">
        <v>277</v>
      </c>
      <c r="B90" s="375" t="s">
        <v>59</v>
      </c>
      <c r="C90" s="375" t="s">
        <v>34</v>
      </c>
      <c r="D90" s="375"/>
      <c r="E90" s="375" t="s">
        <v>401</v>
      </c>
      <c r="F90" s="375" t="s">
        <v>387</v>
      </c>
      <c r="G90" s="941">
        <v>4.5698523240999156E-7</v>
      </c>
      <c r="H90" s="877" t="s">
        <v>399</v>
      </c>
      <c r="I90" s="375" t="s">
        <v>477</v>
      </c>
      <c r="J90" s="375" t="s">
        <v>1024</v>
      </c>
      <c r="K90" s="375" t="s">
        <v>475</v>
      </c>
      <c r="L90" s="375" t="s">
        <v>742</v>
      </c>
      <c r="M90" s="831" t="s">
        <v>422</v>
      </c>
      <c r="N90" s="375"/>
      <c r="O90" s="375"/>
      <c r="P90" s="375"/>
      <c r="Q90" s="375"/>
      <c r="R90" s="375"/>
      <c r="S90" s="375"/>
    </row>
    <row r="91" spans="1:19" x14ac:dyDescent="0.4">
      <c r="A91" s="375" t="s">
        <v>277</v>
      </c>
      <c r="B91" s="375" t="s">
        <v>59</v>
      </c>
      <c r="C91" s="375" t="s">
        <v>34</v>
      </c>
      <c r="D91" s="375"/>
      <c r="E91" s="375" t="s">
        <v>401</v>
      </c>
      <c r="F91" s="375" t="s">
        <v>388</v>
      </c>
      <c r="G91" s="941">
        <v>2.8871544631850193E-6</v>
      </c>
      <c r="H91" s="877" t="s">
        <v>399</v>
      </c>
      <c r="I91" s="375" t="s">
        <v>477</v>
      </c>
      <c r="J91" s="375" t="s">
        <v>1024</v>
      </c>
      <c r="K91" s="375" t="s">
        <v>475</v>
      </c>
      <c r="L91" s="375" t="s">
        <v>742</v>
      </c>
      <c r="M91" s="831" t="s">
        <v>422</v>
      </c>
      <c r="N91" s="375"/>
      <c r="O91" s="375"/>
      <c r="P91" s="375"/>
      <c r="Q91" s="375"/>
      <c r="R91" s="375"/>
      <c r="S91" s="375"/>
    </row>
    <row r="92" spans="1:19" x14ac:dyDescent="0.4">
      <c r="A92" s="375" t="s">
        <v>277</v>
      </c>
      <c r="B92" s="375" t="s">
        <v>59</v>
      </c>
      <c r="C92" s="375" t="s">
        <v>34</v>
      </c>
      <c r="D92" s="375"/>
      <c r="E92" s="375" t="s">
        <v>401</v>
      </c>
      <c r="F92" s="375" t="s">
        <v>389</v>
      </c>
      <c r="G92" s="941">
        <v>4.9370470387793689E-7</v>
      </c>
      <c r="H92" s="877" t="s">
        <v>399</v>
      </c>
      <c r="I92" s="375" t="s">
        <v>477</v>
      </c>
      <c r="J92" s="375" t="s">
        <v>1024</v>
      </c>
      <c r="K92" s="375" t="s">
        <v>475</v>
      </c>
      <c r="L92" s="375" t="s">
        <v>742</v>
      </c>
      <c r="M92" s="831" t="s">
        <v>422</v>
      </c>
      <c r="N92" s="375"/>
      <c r="O92" s="375"/>
      <c r="P92" s="375"/>
      <c r="Q92" s="375"/>
      <c r="R92" s="375"/>
      <c r="S92" s="375"/>
    </row>
    <row r="93" spans="1:19" x14ac:dyDescent="0.4">
      <c r="A93" s="375" t="s">
        <v>277</v>
      </c>
      <c r="B93" s="375" t="s">
        <v>59</v>
      </c>
      <c r="C93" s="375" t="s">
        <v>34</v>
      </c>
      <c r="D93" s="375"/>
      <c r="E93" s="375" t="s">
        <v>401</v>
      </c>
      <c r="F93" s="375" t="s">
        <v>390</v>
      </c>
      <c r="G93" s="941">
        <v>2.9114728203609313E-7</v>
      </c>
      <c r="H93" s="877" t="s">
        <v>399</v>
      </c>
      <c r="I93" s="375" t="s">
        <v>477</v>
      </c>
      <c r="J93" s="375" t="s">
        <v>1024</v>
      </c>
      <c r="K93" s="375" t="s">
        <v>475</v>
      </c>
      <c r="L93" s="375" t="s">
        <v>742</v>
      </c>
      <c r="M93" s="831" t="s">
        <v>422</v>
      </c>
      <c r="N93" s="375"/>
      <c r="O93" s="375"/>
      <c r="P93" s="375"/>
      <c r="Q93" s="375"/>
      <c r="R93" s="375"/>
      <c r="S93" s="375"/>
    </row>
    <row r="94" spans="1:19" x14ac:dyDescent="0.4">
      <c r="A94" s="375" t="s">
        <v>277</v>
      </c>
      <c r="B94" s="375" t="s">
        <v>59</v>
      </c>
      <c r="C94" s="375" t="s">
        <v>34</v>
      </c>
      <c r="D94" s="375"/>
      <c r="E94" s="375" t="s">
        <v>401</v>
      </c>
      <c r="F94" s="375" t="s">
        <v>391</v>
      </c>
      <c r="G94" s="941">
        <v>1.3214281301237113E-7</v>
      </c>
      <c r="H94" s="877" t="s">
        <v>399</v>
      </c>
      <c r="I94" s="375" t="s">
        <v>477</v>
      </c>
      <c r="J94" s="375" t="s">
        <v>1024</v>
      </c>
      <c r="K94" s="375" t="s">
        <v>475</v>
      </c>
      <c r="L94" s="375" t="s">
        <v>742</v>
      </c>
      <c r="M94" s="831" t="s">
        <v>422</v>
      </c>
      <c r="N94" s="375"/>
      <c r="O94" s="375"/>
      <c r="P94" s="375"/>
      <c r="Q94" s="375"/>
      <c r="R94" s="375"/>
      <c r="S94" s="375"/>
    </row>
    <row r="95" spans="1:19" x14ac:dyDescent="0.4">
      <c r="A95" s="375" t="s">
        <v>277</v>
      </c>
      <c r="B95" s="375" t="s">
        <v>59</v>
      </c>
      <c r="C95" s="375" t="s">
        <v>34</v>
      </c>
      <c r="D95" s="375"/>
      <c r="E95" s="375" t="s">
        <v>401</v>
      </c>
      <c r="F95" s="375" t="s">
        <v>392</v>
      </c>
      <c r="G95" s="941">
        <v>1.850973058584133E-6</v>
      </c>
      <c r="H95" s="877" t="s">
        <v>399</v>
      </c>
      <c r="I95" s="375" t="s">
        <v>477</v>
      </c>
      <c r="J95" s="375" t="s">
        <v>1024</v>
      </c>
      <c r="K95" s="375" t="s">
        <v>475</v>
      </c>
      <c r="L95" s="375" t="s">
        <v>742</v>
      </c>
      <c r="M95" s="831" t="s">
        <v>422</v>
      </c>
      <c r="N95" s="375"/>
      <c r="O95" s="375"/>
      <c r="P95" s="375"/>
      <c r="Q95" s="375"/>
      <c r="R95" s="375"/>
      <c r="S95" s="375"/>
    </row>
    <row r="96" spans="1:19" x14ac:dyDescent="0.4">
      <c r="A96" s="375" t="s">
        <v>277</v>
      </c>
      <c r="B96" s="375" t="s">
        <v>59</v>
      </c>
      <c r="C96" s="375" t="s">
        <v>34</v>
      </c>
      <c r="D96" s="375"/>
      <c r="E96" s="375" t="s">
        <v>401</v>
      </c>
      <c r="F96" s="375" t="s">
        <v>393</v>
      </c>
      <c r="G96" s="941">
        <v>2.7677529171650174E-9</v>
      </c>
      <c r="H96" s="877" t="s">
        <v>399</v>
      </c>
      <c r="I96" s="375" t="s">
        <v>477</v>
      </c>
      <c r="J96" s="375" t="s">
        <v>1024</v>
      </c>
      <c r="K96" s="375" t="s">
        <v>475</v>
      </c>
      <c r="L96" s="375" t="s">
        <v>742</v>
      </c>
      <c r="M96" s="831" t="s">
        <v>422</v>
      </c>
      <c r="N96" s="375"/>
      <c r="O96" s="375"/>
      <c r="P96" s="375"/>
      <c r="Q96" s="375"/>
      <c r="R96" s="375"/>
      <c r="S96" s="375"/>
    </row>
    <row r="97" spans="1:19" x14ac:dyDescent="0.4">
      <c r="A97" s="375" t="s">
        <v>277</v>
      </c>
      <c r="B97" s="375" t="s">
        <v>59</v>
      </c>
      <c r="C97" s="375" t="s">
        <v>34</v>
      </c>
      <c r="D97" s="375"/>
      <c r="E97" s="375" t="s">
        <v>401</v>
      </c>
      <c r="F97" s="375" t="s">
        <v>394</v>
      </c>
      <c r="G97" s="941">
        <v>5.7785788710219174E-9</v>
      </c>
      <c r="H97" s="877" t="s">
        <v>399</v>
      </c>
      <c r="I97" s="375" t="s">
        <v>477</v>
      </c>
      <c r="J97" s="375" t="s">
        <v>1024</v>
      </c>
      <c r="K97" s="375" t="s">
        <v>475</v>
      </c>
      <c r="L97" s="375" t="s">
        <v>742</v>
      </c>
      <c r="M97" s="831" t="s">
        <v>422</v>
      </c>
      <c r="N97" s="375"/>
      <c r="O97" s="375"/>
      <c r="P97" s="375"/>
      <c r="Q97" s="375"/>
      <c r="R97" s="375"/>
      <c r="S97" s="375"/>
    </row>
    <row r="98" spans="1:19" x14ac:dyDescent="0.4">
      <c r="A98" s="375" t="s">
        <v>277</v>
      </c>
      <c r="B98" s="375" t="s">
        <v>59</v>
      </c>
      <c r="C98" s="375" t="s">
        <v>34</v>
      </c>
      <c r="D98" s="375"/>
      <c r="E98" s="375" t="s">
        <v>401</v>
      </c>
      <c r="F98" s="877" t="s">
        <v>395</v>
      </c>
      <c r="G98" s="941">
        <v>7.1152608208073595E-7</v>
      </c>
      <c r="H98" s="877" t="s">
        <v>399</v>
      </c>
      <c r="I98" s="375" t="s">
        <v>477</v>
      </c>
      <c r="J98" s="375" t="s">
        <v>1024</v>
      </c>
      <c r="K98" s="375" t="s">
        <v>475</v>
      </c>
      <c r="L98" s="375" t="s">
        <v>742</v>
      </c>
      <c r="M98" s="831" t="s">
        <v>422</v>
      </c>
      <c r="N98" s="375"/>
      <c r="O98" s="375"/>
      <c r="P98" s="375"/>
      <c r="Q98" s="375"/>
      <c r="R98" s="375"/>
      <c r="S98" s="375"/>
    </row>
    <row r="99" spans="1:19" x14ac:dyDescent="0.4">
      <c r="A99" s="375" t="s">
        <v>277</v>
      </c>
      <c r="B99" s="375" t="s">
        <v>59</v>
      </c>
      <c r="C99" s="375" t="s">
        <v>34</v>
      </c>
      <c r="D99" s="375"/>
      <c r="E99" s="375" t="s">
        <v>401</v>
      </c>
      <c r="F99" s="375" t="s">
        <v>396</v>
      </c>
      <c r="G99" s="941">
        <v>4.3621703293846641E-9</v>
      </c>
      <c r="H99" s="877" t="s">
        <v>399</v>
      </c>
      <c r="I99" s="375" t="s">
        <v>477</v>
      </c>
      <c r="J99" s="375" t="s">
        <v>1024</v>
      </c>
      <c r="K99" s="375" t="s">
        <v>475</v>
      </c>
      <c r="L99" s="375" t="s">
        <v>742</v>
      </c>
      <c r="M99" s="831" t="s">
        <v>422</v>
      </c>
      <c r="N99" s="375"/>
      <c r="O99" s="375"/>
      <c r="P99" s="375"/>
      <c r="Q99" s="375"/>
      <c r="R99" s="375"/>
      <c r="S99" s="375"/>
    </row>
    <row r="100" spans="1:19" x14ac:dyDescent="0.4">
      <c r="A100" s="375" t="s">
        <v>277</v>
      </c>
      <c r="B100" s="375" t="s">
        <v>59</v>
      </c>
      <c r="C100" s="375" t="s">
        <v>34</v>
      </c>
      <c r="D100" s="375"/>
      <c r="E100" s="375" t="s">
        <v>401</v>
      </c>
      <c r="F100" s="375" t="s">
        <v>397</v>
      </c>
      <c r="G100" s="941">
        <v>4.4165937290459935E-4</v>
      </c>
      <c r="H100" s="877" t="s">
        <v>399</v>
      </c>
      <c r="I100" s="375" t="s">
        <v>477</v>
      </c>
      <c r="J100" s="375" t="s">
        <v>1024</v>
      </c>
      <c r="K100" s="375" t="s">
        <v>475</v>
      </c>
      <c r="L100" s="375" t="s">
        <v>742</v>
      </c>
      <c r="M100" s="831" t="s">
        <v>422</v>
      </c>
      <c r="N100" s="375"/>
      <c r="O100" s="375"/>
      <c r="P100" s="375"/>
      <c r="Q100" s="375"/>
      <c r="R100" s="375"/>
      <c r="S100" s="375"/>
    </row>
    <row r="101" spans="1:19" x14ac:dyDescent="0.4">
      <c r="A101" s="375" t="s">
        <v>277</v>
      </c>
      <c r="B101" s="375" t="s">
        <v>60</v>
      </c>
      <c r="C101" s="375" t="s">
        <v>425</v>
      </c>
      <c r="D101" s="375" t="s">
        <v>427</v>
      </c>
      <c r="E101" s="375" t="s">
        <v>401</v>
      </c>
      <c r="F101" s="375" t="s">
        <v>387</v>
      </c>
      <c r="G101" s="941">
        <v>4.5698523240999156E-7</v>
      </c>
      <c r="H101" s="877" t="s">
        <v>399</v>
      </c>
      <c r="I101" s="375" t="s">
        <v>477</v>
      </c>
      <c r="J101" s="375" t="s">
        <v>1024</v>
      </c>
      <c r="K101" s="375" t="s">
        <v>475</v>
      </c>
      <c r="L101" s="375" t="s">
        <v>767</v>
      </c>
      <c r="M101" s="831" t="s">
        <v>422</v>
      </c>
      <c r="N101" s="375"/>
      <c r="O101" s="375"/>
      <c r="P101" s="375"/>
      <c r="Q101" s="375"/>
      <c r="R101" s="375"/>
      <c r="S101" s="375"/>
    </row>
    <row r="102" spans="1:19" x14ac:dyDescent="0.4">
      <c r="A102" s="375" t="s">
        <v>277</v>
      </c>
      <c r="B102" s="375" t="s">
        <v>60</v>
      </c>
      <c r="C102" s="375" t="s">
        <v>425</v>
      </c>
      <c r="D102" s="375" t="s">
        <v>427</v>
      </c>
      <c r="E102" s="375" t="s">
        <v>401</v>
      </c>
      <c r="F102" s="375" t="s">
        <v>388</v>
      </c>
      <c r="G102" s="941">
        <v>2.8871544631850193E-6</v>
      </c>
      <c r="H102" s="877" t="s">
        <v>399</v>
      </c>
      <c r="I102" s="375" t="s">
        <v>477</v>
      </c>
      <c r="J102" s="375" t="s">
        <v>1024</v>
      </c>
      <c r="K102" s="375" t="s">
        <v>475</v>
      </c>
      <c r="L102" s="375" t="s">
        <v>767</v>
      </c>
      <c r="M102" s="831" t="s">
        <v>422</v>
      </c>
      <c r="N102" s="375"/>
      <c r="O102" s="375"/>
      <c r="P102" s="375"/>
      <c r="Q102" s="375"/>
      <c r="R102" s="375"/>
      <c r="S102" s="375"/>
    </row>
    <row r="103" spans="1:19" x14ac:dyDescent="0.4">
      <c r="A103" s="375" t="s">
        <v>277</v>
      </c>
      <c r="B103" s="375" t="s">
        <v>60</v>
      </c>
      <c r="C103" s="375" t="s">
        <v>425</v>
      </c>
      <c r="D103" s="375" t="s">
        <v>427</v>
      </c>
      <c r="E103" s="375" t="s">
        <v>401</v>
      </c>
      <c r="F103" s="375" t="s">
        <v>389</v>
      </c>
      <c r="G103" s="941">
        <v>4.9370470387793689E-7</v>
      </c>
      <c r="H103" s="877" t="s">
        <v>399</v>
      </c>
      <c r="I103" s="375" t="s">
        <v>477</v>
      </c>
      <c r="J103" s="375" t="s">
        <v>1024</v>
      </c>
      <c r="K103" s="375" t="s">
        <v>475</v>
      </c>
      <c r="L103" s="375" t="s">
        <v>767</v>
      </c>
      <c r="M103" s="831" t="s">
        <v>422</v>
      </c>
      <c r="N103" s="375"/>
      <c r="O103" s="375"/>
      <c r="P103" s="375"/>
      <c r="Q103" s="375"/>
      <c r="R103" s="375"/>
      <c r="S103" s="375"/>
    </row>
    <row r="104" spans="1:19" x14ac:dyDescent="0.4">
      <c r="A104" s="375" t="s">
        <v>277</v>
      </c>
      <c r="B104" s="375" t="s">
        <v>60</v>
      </c>
      <c r="C104" s="375" t="s">
        <v>425</v>
      </c>
      <c r="D104" s="375" t="s">
        <v>427</v>
      </c>
      <c r="E104" s="375" t="s">
        <v>401</v>
      </c>
      <c r="F104" s="375" t="s">
        <v>390</v>
      </c>
      <c r="G104" s="941">
        <v>2.9114728203609313E-7</v>
      </c>
      <c r="H104" s="877" t="s">
        <v>399</v>
      </c>
      <c r="I104" s="375" t="s">
        <v>477</v>
      </c>
      <c r="J104" s="375" t="s">
        <v>1024</v>
      </c>
      <c r="K104" s="375" t="s">
        <v>475</v>
      </c>
      <c r="L104" s="375" t="s">
        <v>767</v>
      </c>
      <c r="M104" s="831" t="s">
        <v>422</v>
      </c>
      <c r="N104" s="375"/>
      <c r="O104" s="375"/>
      <c r="P104" s="375"/>
      <c r="Q104" s="375"/>
      <c r="R104" s="375"/>
      <c r="S104" s="375"/>
    </row>
    <row r="105" spans="1:19" x14ac:dyDescent="0.4">
      <c r="A105" s="375" t="s">
        <v>277</v>
      </c>
      <c r="B105" s="375" t="s">
        <v>60</v>
      </c>
      <c r="C105" s="375" t="s">
        <v>425</v>
      </c>
      <c r="D105" s="375" t="s">
        <v>427</v>
      </c>
      <c r="E105" s="375" t="s">
        <v>401</v>
      </c>
      <c r="F105" s="375" t="s">
        <v>391</v>
      </c>
      <c r="G105" s="941">
        <v>1.3214281301237113E-7</v>
      </c>
      <c r="H105" s="877" t="s">
        <v>399</v>
      </c>
      <c r="I105" s="375" t="s">
        <v>477</v>
      </c>
      <c r="J105" s="375" t="s">
        <v>1024</v>
      </c>
      <c r="K105" s="375" t="s">
        <v>475</v>
      </c>
      <c r="L105" s="375" t="s">
        <v>767</v>
      </c>
      <c r="M105" s="831" t="s">
        <v>422</v>
      </c>
      <c r="N105" s="375"/>
      <c r="O105" s="375"/>
      <c r="P105" s="375"/>
      <c r="Q105" s="375"/>
      <c r="R105" s="375"/>
      <c r="S105" s="375"/>
    </row>
    <row r="106" spans="1:19" x14ac:dyDescent="0.4">
      <c r="A106" s="375" t="s">
        <v>277</v>
      </c>
      <c r="B106" s="375" t="s">
        <v>60</v>
      </c>
      <c r="C106" s="375" t="s">
        <v>425</v>
      </c>
      <c r="D106" s="375" t="s">
        <v>427</v>
      </c>
      <c r="E106" s="375" t="s">
        <v>401</v>
      </c>
      <c r="F106" s="375" t="s">
        <v>392</v>
      </c>
      <c r="G106" s="941">
        <v>1.850973058584133E-6</v>
      </c>
      <c r="H106" s="877" t="s">
        <v>399</v>
      </c>
      <c r="I106" s="375" t="s">
        <v>477</v>
      </c>
      <c r="J106" s="375" t="s">
        <v>1024</v>
      </c>
      <c r="K106" s="375" t="s">
        <v>475</v>
      </c>
      <c r="L106" s="375" t="s">
        <v>767</v>
      </c>
      <c r="M106" s="831" t="s">
        <v>422</v>
      </c>
      <c r="N106" s="375"/>
      <c r="O106" s="375"/>
      <c r="P106" s="375"/>
      <c r="Q106" s="375"/>
      <c r="R106" s="375"/>
      <c r="S106" s="375"/>
    </row>
    <row r="107" spans="1:19" x14ac:dyDescent="0.4">
      <c r="A107" s="375" t="s">
        <v>277</v>
      </c>
      <c r="B107" s="375" t="s">
        <v>60</v>
      </c>
      <c r="C107" s="375" t="s">
        <v>425</v>
      </c>
      <c r="D107" s="375" t="s">
        <v>427</v>
      </c>
      <c r="E107" s="375" t="s">
        <v>401</v>
      </c>
      <c r="F107" s="375" t="s">
        <v>393</v>
      </c>
      <c r="G107" s="941">
        <v>2.7677529171650174E-9</v>
      </c>
      <c r="H107" s="877" t="s">
        <v>399</v>
      </c>
      <c r="I107" s="375" t="s">
        <v>477</v>
      </c>
      <c r="J107" s="375" t="s">
        <v>1024</v>
      </c>
      <c r="K107" s="375" t="s">
        <v>475</v>
      </c>
      <c r="L107" s="375" t="s">
        <v>767</v>
      </c>
      <c r="M107" s="831" t="s">
        <v>422</v>
      </c>
      <c r="N107" s="375"/>
      <c r="O107" s="375"/>
      <c r="P107" s="375"/>
      <c r="Q107" s="375"/>
      <c r="R107" s="375"/>
      <c r="S107" s="375"/>
    </row>
    <row r="108" spans="1:19" x14ac:dyDescent="0.4">
      <c r="A108" s="375" t="s">
        <v>277</v>
      </c>
      <c r="B108" s="375" t="s">
        <v>60</v>
      </c>
      <c r="C108" s="375" t="s">
        <v>425</v>
      </c>
      <c r="D108" s="375" t="s">
        <v>427</v>
      </c>
      <c r="E108" s="375" t="s">
        <v>401</v>
      </c>
      <c r="F108" s="375" t="s">
        <v>394</v>
      </c>
      <c r="G108" s="941">
        <v>5.7785788710219174E-9</v>
      </c>
      <c r="H108" s="877" t="s">
        <v>399</v>
      </c>
      <c r="I108" s="375" t="s">
        <v>477</v>
      </c>
      <c r="J108" s="375" t="s">
        <v>1024</v>
      </c>
      <c r="K108" s="375" t="s">
        <v>475</v>
      </c>
      <c r="L108" s="375" t="s">
        <v>767</v>
      </c>
      <c r="M108" s="831" t="s">
        <v>422</v>
      </c>
      <c r="N108" s="375"/>
      <c r="O108" s="375"/>
      <c r="P108" s="375"/>
      <c r="Q108" s="375"/>
      <c r="R108" s="375"/>
      <c r="S108" s="375"/>
    </row>
    <row r="109" spans="1:19" x14ac:dyDescent="0.4">
      <c r="A109" s="375" t="s">
        <v>277</v>
      </c>
      <c r="B109" s="375" t="s">
        <v>60</v>
      </c>
      <c r="C109" s="375" t="s">
        <v>425</v>
      </c>
      <c r="D109" s="375" t="s">
        <v>427</v>
      </c>
      <c r="E109" s="375" t="s">
        <v>401</v>
      </c>
      <c r="F109" s="375" t="s">
        <v>395</v>
      </c>
      <c r="G109" s="941">
        <v>7.1152608208073595E-7</v>
      </c>
      <c r="H109" s="877" t="s">
        <v>399</v>
      </c>
      <c r="I109" s="375" t="s">
        <v>477</v>
      </c>
      <c r="J109" s="375" t="s">
        <v>1024</v>
      </c>
      <c r="K109" s="375" t="s">
        <v>475</v>
      </c>
      <c r="L109" s="375" t="s">
        <v>767</v>
      </c>
      <c r="M109" s="831" t="s">
        <v>422</v>
      </c>
      <c r="N109" s="375"/>
      <c r="O109" s="375"/>
      <c r="P109" s="375"/>
      <c r="Q109" s="375"/>
      <c r="R109" s="375"/>
      <c r="S109" s="375"/>
    </row>
    <row r="110" spans="1:19" x14ac:dyDescent="0.4">
      <c r="A110" s="375" t="s">
        <v>277</v>
      </c>
      <c r="B110" s="375" t="s">
        <v>60</v>
      </c>
      <c r="C110" s="375" t="s">
        <v>425</v>
      </c>
      <c r="D110" s="375" t="s">
        <v>427</v>
      </c>
      <c r="E110" s="375" t="s">
        <v>401</v>
      </c>
      <c r="F110" s="877" t="s">
        <v>396</v>
      </c>
      <c r="G110" s="941">
        <v>4.3621703293846641E-9</v>
      </c>
      <c r="H110" s="877" t="s">
        <v>399</v>
      </c>
      <c r="I110" s="375" t="s">
        <v>477</v>
      </c>
      <c r="J110" s="375" t="s">
        <v>1024</v>
      </c>
      <c r="K110" s="375" t="s">
        <v>475</v>
      </c>
      <c r="L110" s="375" t="s">
        <v>767</v>
      </c>
      <c r="M110" s="831" t="s">
        <v>422</v>
      </c>
      <c r="N110" s="375"/>
      <c r="O110" s="375"/>
      <c r="P110" s="375"/>
      <c r="Q110" s="375"/>
      <c r="R110" s="375"/>
      <c r="S110" s="375"/>
    </row>
    <row r="111" spans="1:19" x14ac:dyDescent="0.4">
      <c r="A111" s="375" t="s">
        <v>277</v>
      </c>
      <c r="B111" s="375" t="s">
        <v>60</v>
      </c>
      <c r="C111" s="375" t="s">
        <v>425</v>
      </c>
      <c r="D111" s="375" t="s">
        <v>427</v>
      </c>
      <c r="E111" s="375" t="s">
        <v>401</v>
      </c>
      <c r="F111" s="375" t="s">
        <v>397</v>
      </c>
      <c r="G111" s="941">
        <v>4.4165937290459935E-4</v>
      </c>
      <c r="H111" s="877" t="s">
        <v>399</v>
      </c>
      <c r="I111" s="375" t="s">
        <v>477</v>
      </c>
      <c r="J111" s="375" t="s">
        <v>1024</v>
      </c>
      <c r="K111" s="375" t="s">
        <v>475</v>
      </c>
      <c r="L111" s="375" t="s">
        <v>767</v>
      </c>
      <c r="M111" s="831" t="s">
        <v>422</v>
      </c>
      <c r="N111" s="375"/>
      <c r="O111" s="375"/>
      <c r="P111" s="375"/>
      <c r="Q111" s="375"/>
      <c r="R111" s="375"/>
      <c r="S111" s="375"/>
    </row>
    <row r="112" spans="1:19" x14ac:dyDescent="0.4">
      <c r="A112" s="375" t="s">
        <v>277</v>
      </c>
      <c r="B112" s="375" t="s">
        <v>60</v>
      </c>
      <c r="C112" s="375" t="s">
        <v>425</v>
      </c>
      <c r="D112" s="375" t="s">
        <v>426</v>
      </c>
      <c r="E112" s="375" t="s">
        <v>401</v>
      </c>
      <c r="F112" s="375" t="s">
        <v>387</v>
      </c>
      <c r="G112" s="941">
        <v>3.906684848392738E-7</v>
      </c>
      <c r="H112" s="877" t="s">
        <v>399</v>
      </c>
      <c r="I112" s="375" t="s">
        <v>477</v>
      </c>
      <c r="J112" s="375" t="s">
        <v>1024</v>
      </c>
      <c r="K112" s="375" t="s">
        <v>475</v>
      </c>
      <c r="L112" s="375" t="s">
        <v>771</v>
      </c>
      <c r="M112" s="831" t="s">
        <v>422</v>
      </c>
      <c r="N112" s="375"/>
      <c r="O112" s="375"/>
      <c r="P112" s="375"/>
      <c r="Q112" s="375"/>
      <c r="R112" s="375"/>
      <c r="S112" s="375"/>
    </row>
    <row r="113" spans="1:19" x14ac:dyDescent="0.4">
      <c r="A113" s="375" t="s">
        <v>277</v>
      </c>
      <c r="B113" s="375" t="s">
        <v>60</v>
      </c>
      <c r="C113" s="375" t="s">
        <v>425</v>
      </c>
      <c r="D113" s="375" t="s">
        <v>426</v>
      </c>
      <c r="E113" s="375" t="s">
        <v>401</v>
      </c>
      <c r="F113" s="375" t="s">
        <v>388</v>
      </c>
      <c r="G113" s="941">
        <v>2.2846179932679242E-6</v>
      </c>
      <c r="H113" s="877" t="s">
        <v>399</v>
      </c>
      <c r="I113" s="375" t="s">
        <v>477</v>
      </c>
      <c r="J113" s="375" t="s">
        <v>1024</v>
      </c>
      <c r="K113" s="375" t="s">
        <v>475</v>
      </c>
      <c r="L113" s="375" t="s">
        <v>771</v>
      </c>
      <c r="M113" s="831" t="s">
        <v>422</v>
      </c>
      <c r="N113" s="375"/>
      <c r="O113" s="375"/>
      <c r="P113" s="375"/>
      <c r="Q113" s="375"/>
      <c r="R113" s="375"/>
      <c r="S113" s="375"/>
    </row>
    <row r="114" spans="1:19" x14ac:dyDescent="0.4">
      <c r="A114" s="375" t="s">
        <v>277</v>
      </c>
      <c r="B114" s="375" t="s">
        <v>60</v>
      </c>
      <c r="C114" s="375" t="s">
        <v>425</v>
      </c>
      <c r="D114" s="375" t="s">
        <v>426</v>
      </c>
      <c r="E114" s="375" t="s">
        <v>401</v>
      </c>
      <c r="F114" s="375" t="s">
        <v>389</v>
      </c>
      <c r="G114" s="941">
        <v>4.8056589315032066E-7</v>
      </c>
      <c r="H114" s="877" t="s">
        <v>399</v>
      </c>
      <c r="I114" s="375" t="s">
        <v>477</v>
      </c>
      <c r="J114" s="375" t="s">
        <v>1024</v>
      </c>
      <c r="K114" s="375" t="s">
        <v>475</v>
      </c>
      <c r="L114" s="375" t="s">
        <v>771</v>
      </c>
      <c r="M114" s="831" t="s">
        <v>422</v>
      </c>
      <c r="N114" s="375"/>
      <c r="O114" s="375"/>
      <c r="P114" s="375"/>
      <c r="Q114" s="375"/>
      <c r="R114" s="375"/>
      <c r="S114" s="375"/>
    </row>
    <row r="115" spans="1:19" x14ac:dyDescent="0.4">
      <c r="A115" s="375" t="s">
        <v>277</v>
      </c>
      <c r="B115" s="375" t="s">
        <v>60</v>
      </c>
      <c r="C115" s="375" t="s">
        <v>425</v>
      </c>
      <c r="D115" s="375" t="s">
        <v>426</v>
      </c>
      <c r="E115" s="375" t="s">
        <v>401</v>
      </c>
      <c r="F115" s="375" t="s">
        <v>390</v>
      </c>
      <c r="G115" s="941">
        <v>2.6195169109952265E-7</v>
      </c>
      <c r="H115" s="877" t="s">
        <v>399</v>
      </c>
      <c r="I115" s="375" t="s">
        <v>477</v>
      </c>
      <c r="J115" s="375" t="s">
        <v>1024</v>
      </c>
      <c r="K115" s="375" t="s">
        <v>475</v>
      </c>
      <c r="L115" s="375" t="s">
        <v>771</v>
      </c>
      <c r="M115" s="831" t="s">
        <v>422</v>
      </c>
      <c r="N115" s="375"/>
      <c r="O115" s="375"/>
      <c r="P115" s="375"/>
      <c r="Q115" s="375"/>
      <c r="R115" s="375"/>
      <c r="S115" s="375"/>
    </row>
    <row r="116" spans="1:19" x14ac:dyDescent="0.4">
      <c r="A116" s="375" t="s">
        <v>277</v>
      </c>
      <c r="B116" s="375" t="s">
        <v>60</v>
      </c>
      <c r="C116" s="375" t="s">
        <v>425</v>
      </c>
      <c r="D116" s="375" t="s">
        <v>426</v>
      </c>
      <c r="E116" s="375" t="s">
        <v>401</v>
      </c>
      <c r="F116" s="375" t="s">
        <v>391</v>
      </c>
      <c r="G116" s="941">
        <v>1.134464354710877E-7</v>
      </c>
      <c r="H116" s="877" t="s">
        <v>399</v>
      </c>
      <c r="I116" s="375" t="s">
        <v>477</v>
      </c>
      <c r="J116" s="375" t="s">
        <v>1024</v>
      </c>
      <c r="K116" s="375" t="s">
        <v>475</v>
      </c>
      <c r="L116" s="375" t="s">
        <v>771</v>
      </c>
      <c r="M116" s="831" t="s">
        <v>422</v>
      </c>
      <c r="N116" s="375"/>
      <c r="O116" s="375"/>
      <c r="P116" s="375"/>
      <c r="Q116" s="375"/>
      <c r="R116" s="375"/>
      <c r="S116" s="375"/>
    </row>
    <row r="117" spans="1:19" x14ac:dyDescent="0.4">
      <c r="A117" s="375" t="s">
        <v>277</v>
      </c>
      <c r="B117" s="375" t="s">
        <v>60</v>
      </c>
      <c r="C117" s="375" t="s">
        <v>425</v>
      </c>
      <c r="D117" s="375" t="s">
        <v>426</v>
      </c>
      <c r="E117" s="375" t="s">
        <v>401</v>
      </c>
      <c r="F117" s="375" t="s">
        <v>392</v>
      </c>
      <c r="G117" s="941">
        <v>1.4360434537892169E-6</v>
      </c>
      <c r="H117" s="877" t="s">
        <v>399</v>
      </c>
      <c r="I117" s="375" t="s">
        <v>477</v>
      </c>
      <c r="J117" s="375" t="s">
        <v>1024</v>
      </c>
      <c r="K117" s="375" t="s">
        <v>475</v>
      </c>
      <c r="L117" s="375" t="s">
        <v>771</v>
      </c>
      <c r="M117" s="831" t="s">
        <v>422</v>
      </c>
      <c r="N117" s="375"/>
      <c r="O117" s="375"/>
      <c r="P117" s="375"/>
      <c r="Q117" s="375"/>
      <c r="R117" s="375"/>
      <c r="S117" s="375"/>
    </row>
    <row r="118" spans="1:19" x14ac:dyDescent="0.4">
      <c r="A118" s="375" t="s">
        <v>277</v>
      </c>
      <c r="B118" s="375" t="s">
        <v>60</v>
      </c>
      <c r="C118" s="375" t="s">
        <v>425</v>
      </c>
      <c r="D118" s="375" t="s">
        <v>426</v>
      </c>
      <c r="E118" s="375" t="s">
        <v>401</v>
      </c>
      <c r="F118" s="375" t="s">
        <v>393</v>
      </c>
      <c r="G118" s="941">
        <v>2.8291319730922332E-9</v>
      </c>
      <c r="H118" s="877" t="s">
        <v>399</v>
      </c>
      <c r="I118" s="375" t="s">
        <v>477</v>
      </c>
      <c r="J118" s="375" t="s">
        <v>1024</v>
      </c>
      <c r="K118" s="375" t="s">
        <v>475</v>
      </c>
      <c r="L118" s="375" t="s">
        <v>771</v>
      </c>
      <c r="M118" s="831" t="s">
        <v>422</v>
      </c>
      <c r="N118" s="375"/>
      <c r="O118" s="375"/>
      <c r="P118" s="375"/>
      <c r="Q118" s="375"/>
      <c r="R118" s="375"/>
      <c r="S118" s="375"/>
    </row>
    <row r="119" spans="1:19" x14ac:dyDescent="0.4">
      <c r="A119" s="375" t="s">
        <v>277</v>
      </c>
      <c r="B119" s="375" t="s">
        <v>60</v>
      </c>
      <c r="C119" s="375" t="s">
        <v>425</v>
      </c>
      <c r="D119" s="375" t="s">
        <v>426</v>
      </c>
      <c r="E119" s="375" t="s">
        <v>401</v>
      </c>
      <c r="F119" s="375" t="s">
        <v>394</v>
      </c>
      <c r="G119" s="941">
        <v>6.0202204886065444E-9</v>
      </c>
      <c r="H119" s="877" t="s">
        <v>399</v>
      </c>
      <c r="I119" s="375" t="s">
        <v>477</v>
      </c>
      <c r="J119" s="375" t="s">
        <v>1024</v>
      </c>
      <c r="K119" s="375" t="s">
        <v>475</v>
      </c>
      <c r="L119" s="375" t="s">
        <v>771</v>
      </c>
      <c r="M119" s="831" t="s">
        <v>422</v>
      </c>
      <c r="N119" s="375"/>
      <c r="O119" s="375"/>
      <c r="P119" s="375"/>
      <c r="Q119" s="375"/>
      <c r="R119" s="375"/>
      <c r="S119" s="375"/>
    </row>
    <row r="120" spans="1:19" x14ac:dyDescent="0.4">
      <c r="A120" s="375" t="s">
        <v>277</v>
      </c>
      <c r="B120" s="375" t="s">
        <v>60</v>
      </c>
      <c r="C120" s="375" t="s">
        <v>425</v>
      </c>
      <c r="D120" s="375" t="s">
        <v>426</v>
      </c>
      <c r="E120" s="375" t="s">
        <v>401</v>
      </c>
      <c r="F120" s="375" t="s">
        <v>395</v>
      </c>
      <c r="G120" s="941">
        <v>5.4868882829358232E-7</v>
      </c>
      <c r="H120" s="877" t="s">
        <v>399</v>
      </c>
      <c r="I120" s="375" t="s">
        <v>477</v>
      </c>
      <c r="J120" s="375" t="s">
        <v>1024</v>
      </c>
      <c r="K120" s="375" t="s">
        <v>475</v>
      </c>
      <c r="L120" s="375" t="s">
        <v>771</v>
      </c>
      <c r="M120" s="831" t="s">
        <v>422</v>
      </c>
      <c r="N120" s="375"/>
      <c r="O120" s="375"/>
      <c r="P120" s="375"/>
      <c r="Q120" s="375"/>
      <c r="R120" s="375"/>
      <c r="S120" s="375"/>
    </row>
    <row r="121" spans="1:19" x14ac:dyDescent="0.4">
      <c r="A121" s="375" t="s">
        <v>277</v>
      </c>
      <c r="B121" s="375" t="s">
        <v>60</v>
      </c>
      <c r="C121" s="375" t="s">
        <v>425</v>
      </c>
      <c r="D121" s="375" t="s">
        <v>426</v>
      </c>
      <c r="E121" s="375" t="s">
        <v>401</v>
      </c>
      <c r="F121" s="375" t="s">
        <v>396</v>
      </c>
      <c r="G121" s="941">
        <v>3.7767390670916029E-9</v>
      </c>
      <c r="H121" s="877" t="s">
        <v>399</v>
      </c>
      <c r="I121" s="375" t="s">
        <v>477</v>
      </c>
      <c r="J121" s="375" t="s">
        <v>1024</v>
      </c>
      <c r="K121" s="375" t="s">
        <v>475</v>
      </c>
      <c r="L121" s="375" t="s">
        <v>771</v>
      </c>
      <c r="M121" s="831" t="s">
        <v>422</v>
      </c>
      <c r="N121" s="375"/>
      <c r="O121" s="375"/>
      <c r="P121" s="375"/>
      <c r="Q121" s="375"/>
      <c r="R121" s="375"/>
      <c r="S121" s="375"/>
    </row>
    <row r="122" spans="1:19" x14ac:dyDescent="0.4">
      <c r="A122" s="375" t="s">
        <v>277</v>
      </c>
      <c r="B122" s="375" t="s">
        <v>60</v>
      </c>
      <c r="C122" s="375" t="s">
        <v>425</v>
      </c>
      <c r="D122" s="375" t="s">
        <v>426</v>
      </c>
      <c r="E122" s="375" t="s">
        <v>401</v>
      </c>
      <c r="F122" s="877" t="s">
        <v>397</v>
      </c>
      <c r="G122" s="941">
        <v>3.9676135419075597E-4</v>
      </c>
      <c r="H122" s="877" t="s">
        <v>399</v>
      </c>
      <c r="I122" s="375" t="s">
        <v>477</v>
      </c>
      <c r="J122" s="375" t="s">
        <v>1024</v>
      </c>
      <c r="K122" s="375" t="s">
        <v>475</v>
      </c>
      <c r="L122" s="375" t="s">
        <v>771</v>
      </c>
      <c r="M122" s="831" t="s">
        <v>422</v>
      </c>
      <c r="N122" s="375"/>
      <c r="O122" s="375"/>
      <c r="P122" s="375"/>
      <c r="Q122" s="375"/>
      <c r="R122" s="375"/>
      <c r="S122" s="375"/>
    </row>
    <row r="123" spans="1:19" x14ac:dyDescent="0.4">
      <c r="A123" s="375" t="s">
        <v>277</v>
      </c>
      <c r="B123" s="375" t="s">
        <v>60</v>
      </c>
      <c r="C123" s="375" t="s">
        <v>34</v>
      </c>
      <c r="D123" s="375"/>
      <c r="E123" s="375" t="s">
        <v>401</v>
      </c>
      <c r="F123" s="375" t="s">
        <v>387</v>
      </c>
      <c r="G123" s="941">
        <v>4.5698523240999156E-7</v>
      </c>
      <c r="H123" s="877" t="s">
        <v>399</v>
      </c>
      <c r="I123" s="375" t="s">
        <v>477</v>
      </c>
      <c r="J123" s="375" t="s">
        <v>1024</v>
      </c>
      <c r="K123" s="375" t="s">
        <v>475</v>
      </c>
      <c r="L123" s="375" t="s">
        <v>775</v>
      </c>
      <c r="M123" s="831" t="s">
        <v>422</v>
      </c>
      <c r="N123" s="375"/>
      <c r="O123" s="375"/>
      <c r="P123" s="375"/>
      <c r="Q123" s="375"/>
      <c r="R123" s="375"/>
      <c r="S123" s="375"/>
    </row>
    <row r="124" spans="1:19" x14ac:dyDescent="0.4">
      <c r="A124" s="375" t="s">
        <v>277</v>
      </c>
      <c r="B124" s="375" t="s">
        <v>60</v>
      </c>
      <c r="C124" s="375" t="s">
        <v>34</v>
      </c>
      <c r="D124" s="375"/>
      <c r="E124" s="375" t="s">
        <v>401</v>
      </c>
      <c r="F124" s="375" t="s">
        <v>388</v>
      </c>
      <c r="G124" s="941">
        <v>2.8871544631850193E-6</v>
      </c>
      <c r="H124" s="877" t="s">
        <v>399</v>
      </c>
      <c r="I124" s="375" t="s">
        <v>477</v>
      </c>
      <c r="J124" s="375" t="s">
        <v>1024</v>
      </c>
      <c r="K124" s="375" t="s">
        <v>475</v>
      </c>
      <c r="L124" s="375" t="s">
        <v>775</v>
      </c>
      <c r="M124" s="831" t="s">
        <v>422</v>
      </c>
      <c r="N124" s="375"/>
      <c r="O124" s="375"/>
      <c r="P124" s="375"/>
      <c r="Q124" s="375"/>
      <c r="R124" s="375"/>
      <c r="S124" s="375"/>
    </row>
    <row r="125" spans="1:19" x14ac:dyDescent="0.4">
      <c r="A125" s="375" t="s">
        <v>277</v>
      </c>
      <c r="B125" s="375" t="s">
        <v>60</v>
      </c>
      <c r="C125" s="375" t="s">
        <v>34</v>
      </c>
      <c r="D125" s="375"/>
      <c r="E125" s="375" t="s">
        <v>401</v>
      </c>
      <c r="F125" s="375" t="s">
        <v>389</v>
      </c>
      <c r="G125" s="941">
        <v>4.9370470387793689E-7</v>
      </c>
      <c r="H125" s="877" t="s">
        <v>399</v>
      </c>
      <c r="I125" s="375" t="s">
        <v>477</v>
      </c>
      <c r="J125" s="375" t="s">
        <v>1024</v>
      </c>
      <c r="K125" s="375" t="s">
        <v>475</v>
      </c>
      <c r="L125" s="375" t="s">
        <v>775</v>
      </c>
      <c r="M125" s="831" t="s">
        <v>422</v>
      </c>
      <c r="N125" s="375"/>
      <c r="O125" s="375"/>
      <c r="P125" s="375"/>
      <c r="Q125" s="375"/>
      <c r="R125" s="375"/>
      <c r="S125" s="375"/>
    </row>
    <row r="126" spans="1:19" x14ac:dyDescent="0.4">
      <c r="A126" s="375" t="s">
        <v>277</v>
      </c>
      <c r="B126" s="375" t="s">
        <v>60</v>
      </c>
      <c r="C126" s="375" t="s">
        <v>34</v>
      </c>
      <c r="D126" s="375"/>
      <c r="E126" s="375" t="s">
        <v>401</v>
      </c>
      <c r="F126" s="375" t="s">
        <v>390</v>
      </c>
      <c r="G126" s="941">
        <v>2.9114728203609313E-7</v>
      </c>
      <c r="H126" s="877" t="s">
        <v>399</v>
      </c>
      <c r="I126" s="375" t="s">
        <v>477</v>
      </c>
      <c r="J126" s="375" t="s">
        <v>1024</v>
      </c>
      <c r="K126" s="375" t="s">
        <v>475</v>
      </c>
      <c r="L126" s="375" t="s">
        <v>775</v>
      </c>
      <c r="M126" s="831" t="s">
        <v>422</v>
      </c>
      <c r="N126" s="375"/>
      <c r="O126" s="375"/>
      <c r="P126" s="375"/>
      <c r="Q126" s="375"/>
      <c r="R126" s="375"/>
      <c r="S126" s="375"/>
    </row>
    <row r="127" spans="1:19" x14ac:dyDescent="0.4">
      <c r="A127" s="375" t="s">
        <v>277</v>
      </c>
      <c r="B127" s="375" t="s">
        <v>60</v>
      </c>
      <c r="C127" s="375" t="s">
        <v>34</v>
      </c>
      <c r="D127" s="375"/>
      <c r="E127" s="375" t="s">
        <v>401</v>
      </c>
      <c r="F127" s="375" t="s">
        <v>391</v>
      </c>
      <c r="G127" s="941">
        <v>1.3214281301237113E-7</v>
      </c>
      <c r="H127" s="877" t="s">
        <v>399</v>
      </c>
      <c r="I127" s="375" t="s">
        <v>477</v>
      </c>
      <c r="J127" s="375" t="s">
        <v>1024</v>
      </c>
      <c r="K127" s="375" t="s">
        <v>475</v>
      </c>
      <c r="L127" s="375" t="s">
        <v>775</v>
      </c>
      <c r="M127" s="831" t="s">
        <v>422</v>
      </c>
      <c r="N127" s="375"/>
      <c r="O127" s="375"/>
      <c r="P127" s="375"/>
      <c r="Q127" s="375"/>
      <c r="R127" s="375"/>
      <c r="S127" s="375"/>
    </row>
    <row r="128" spans="1:19" x14ac:dyDescent="0.4">
      <c r="A128" s="375" t="s">
        <v>277</v>
      </c>
      <c r="B128" s="375" t="s">
        <v>60</v>
      </c>
      <c r="C128" s="375" t="s">
        <v>34</v>
      </c>
      <c r="D128" s="375"/>
      <c r="E128" s="375" t="s">
        <v>401</v>
      </c>
      <c r="F128" s="375" t="s">
        <v>392</v>
      </c>
      <c r="G128" s="941">
        <v>1.850973058584133E-6</v>
      </c>
      <c r="H128" s="877" t="s">
        <v>399</v>
      </c>
      <c r="I128" s="375" t="s">
        <v>477</v>
      </c>
      <c r="J128" s="375" t="s">
        <v>1024</v>
      </c>
      <c r="K128" s="375" t="s">
        <v>475</v>
      </c>
      <c r="L128" s="375" t="s">
        <v>775</v>
      </c>
      <c r="M128" s="831" t="s">
        <v>422</v>
      </c>
      <c r="N128" s="375"/>
      <c r="O128" s="375"/>
      <c r="P128" s="375"/>
      <c r="Q128" s="375"/>
      <c r="R128" s="375"/>
      <c r="S128" s="375"/>
    </row>
    <row r="129" spans="1:19" x14ac:dyDescent="0.4">
      <c r="A129" s="375" t="s">
        <v>277</v>
      </c>
      <c r="B129" s="375" t="s">
        <v>60</v>
      </c>
      <c r="C129" s="375" t="s">
        <v>34</v>
      </c>
      <c r="D129" s="375"/>
      <c r="E129" s="375" t="s">
        <v>401</v>
      </c>
      <c r="F129" s="375" t="s">
        <v>393</v>
      </c>
      <c r="G129" s="941">
        <v>2.7677529171650174E-9</v>
      </c>
      <c r="H129" s="877" t="s">
        <v>399</v>
      </c>
      <c r="I129" s="375" t="s">
        <v>477</v>
      </c>
      <c r="J129" s="375" t="s">
        <v>1024</v>
      </c>
      <c r="K129" s="375" t="s">
        <v>475</v>
      </c>
      <c r="L129" s="375" t="s">
        <v>775</v>
      </c>
      <c r="M129" s="831" t="s">
        <v>422</v>
      </c>
      <c r="N129" s="375"/>
      <c r="O129" s="375"/>
      <c r="P129" s="375"/>
      <c r="Q129" s="375"/>
      <c r="R129" s="375"/>
      <c r="S129" s="375"/>
    </row>
    <row r="130" spans="1:19" x14ac:dyDescent="0.4">
      <c r="A130" s="375" t="s">
        <v>277</v>
      </c>
      <c r="B130" s="375" t="s">
        <v>60</v>
      </c>
      <c r="C130" s="375" t="s">
        <v>34</v>
      </c>
      <c r="D130" s="375"/>
      <c r="E130" s="375" t="s">
        <v>401</v>
      </c>
      <c r="F130" s="375" t="s">
        <v>394</v>
      </c>
      <c r="G130" s="941">
        <v>5.7785788710219174E-9</v>
      </c>
      <c r="H130" s="877" t="s">
        <v>399</v>
      </c>
      <c r="I130" s="375" t="s">
        <v>477</v>
      </c>
      <c r="J130" s="375" t="s">
        <v>1024</v>
      </c>
      <c r="K130" s="375" t="s">
        <v>475</v>
      </c>
      <c r="L130" s="375" t="s">
        <v>775</v>
      </c>
      <c r="M130" s="831" t="s">
        <v>422</v>
      </c>
      <c r="N130" s="375"/>
      <c r="O130" s="375"/>
      <c r="P130" s="375"/>
      <c r="Q130" s="375"/>
      <c r="R130" s="375"/>
      <c r="S130" s="375"/>
    </row>
    <row r="131" spans="1:19" x14ac:dyDescent="0.4">
      <c r="A131" s="375" t="s">
        <v>277</v>
      </c>
      <c r="B131" s="375" t="s">
        <v>60</v>
      </c>
      <c r="C131" s="375" t="s">
        <v>34</v>
      </c>
      <c r="D131" s="375"/>
      <c r="E131" s="375" t="s">
        <v>401</v>
      </c>
      <c r="F131" s="375" t="s">
        <v>395</v>
      </c>
      <c r="G131" s="941">
        <v>7.1152608208073595E-7</v>
      </c>
      <c r="H131" s="877" t="s">
        <v>399</v>
      </c>
      <c r="I131" s="375" t="s">
        <v>477</v>
      </c>
      <c r="J131" s="375" t="s">
        <v>1024</v>
      </c>
      <c r="K131" s="375" t="s">
        <v>475</v>
      </c>
      <c r="L131" s="375" t="s">
        <v>775</v>
      </c>
      <c r="M131" s="831" t="s">
        <v>422</v>
      </c>
      <c r="N131" s="375"/>
      <c r="O131" s="375"/>
      <c r="P131" s="375"/>
      <c r="Q131" s="375"/>
      <c r="R131" s="375"/>
      <c r="S131" s="375"/>
    </row>
    <row r="132" spans="1:19" x14ac:dyDescent="0.4">
      <c r="A132" s="375" t="s">
        <v>277</v>
      </c>
      <c r="B132" s="375" t="s">
        <v>60</v>
      </c>
      <c r="C132" s="375" t="s">
        <v>34</v>
      </c>
      <c r="D132" s="375"/>
      <c r="E132" s="375" t="s">
        <v>401</v>
      </c>
      <c r="F132" s="375" t="s">
        <v>396</v>
      </c>
      <c r="G132" s="941">
        <v>4.3621703293846641E-9</v>
      </c>
      <c r="H132" s="877" t="s">
        <v>399</v>
      </c>
      <c r="I132" s="375" t="s">
        <v>477</v>
      </c>
      <c r="J132" s="375" t="s">
        <v>1024</v>
      </c>
      <c r="K132" s="375" t="s">
        <v>475</v>
      </c>
      <c r="L132" s="375" t="s">
        <v>775</v>
      </c>
      <c r="M132" s="831" t="s">
        <v>422</v>
      </c>
      <c r="N132" s="375"/>
      <c r="O132" s="375"/>
      <c r="P132" s="375"/>
      <c r="Q132" s="375"/>
      <c r="R132" s="375"/>
      <c r="S132" s="375"/>
    </row>
    <row r="133" spans="1:19" x14ac:dyDescent="0.4">
      <c r="A133" s="375" t="s">
        <v>277</v>
      </c>
      <c r="B133" s="375" t="s">
        <v>60</v>
      </c>
      <c r="C133" s="375" t="s">
        <v>34</v>
      </c>
      <c r="D133" s="375"/>
      <c r="E133" s="375" t="s">
        <v>401</v>
      </c>
      <c r="F133" s="375" t="s">
        <v>397</v>
      </c>
      <c r="G133" s="941">
        <v>4.4165937290459935E-4</v>
      </c>
      <c r="H133" s="877" t="s">
        <v>399</v>
      </c>
      <c r="I133" s="375" t="s">
        <v>477</v>
      </c>
      <c r="J133" s="375" t="s">
        <v>1024</v>
      </c>
      <c r="K133" s="375" t="s">
        <v>475</v>
      </c>
      <c r="L133" s="375" t="s">
        <v>775</v>
      </c>
      <c r="M133" s="831" t="s">
        <v>422</v>
      </c>
      <c r="N133" s="375"/>
      <c r="O133" s="375"/>
      <c r="P133" s="375"/>
      <c r="Q133" s="375"/>
      <c r="R133" s="375"/>
      <c r="S133" s="375"/>
    </row>
    <row r="134" spans="1:19" x14ac:dyDescent="0.4">
      <c r="A134" s="375" t="s">
        <v>277</v>
      </c>
      <c r="B134" s="375" t="s">
        <v>61</v>
      </c>
      <c r="C134" s="375" t="s">
        <v>425</v>
      </c>
      <c r="D134" s="375" t="s">
        <v>427</v>
      </c>
      <c r="E134" s="375" t="s">
        <v>401</v>
      </c>
      <c r="F134" s="877" t="s">
        <v>387</v>
      </c>
      <c r="G134" s="941">
        <v>4.5698523240999156E-7</v>
      </c>
      <c r="H134" s="877" t="s">
        <v>399</v>
      </c>
      <c r="I134" s="375" t="s">
        <v>477</v>
      </c>
      <c r="J134" s="375" t="s">
        <v>1024</v>
      </c>
      <c r="K134" s="375" t="s">
        <v>475</v>
      </c>
      <c r="L134" s="375" t="s">
        <v>799</v>
      </c>
      <c r="M134" s="831" t="s">
        <v>422</v>
      </c>
      <c r="N134" s="375"/>
      <c r="O134" s="375"/>
      <c r="P134" s="375"/>
      <c r="Q134" s="375"/>
      <c r="R134" s="375"/>
      <c r="S134" s="375"/>
    </row>
    <row r="135" spans="1:19" x14ac:dyDescent="0.4">
      <c r="A135" s="375" t="s">
        <v>277</v>
      </c>
      <c r="B135" s="375" t="s">
        <v>61</v>
      </c>
      <c r="C135" s="375" t="s">
        <v>425</v>
      </c>
      <c r="D135" s="375" t="s">
        <v>427</v>
      </c>
      <c r="E135" s="375" t="s">
        <v>401</v>
      </c>
      <c r="F135" s="375" t="s">
        <v>388</v>
      </c>
      <c r="G135" s="941">
        <v>2.8871544631850193E-6</v>
      </c>
      <c r="H135" s="877" t="s">
        <v>399</v>
      </c>
      <c r="I135" s="375" t="s">
        <v>477</v>
      </c>
      <c r="J135" s="375" t="s">
        <v>1024</v>
      </c>
      <c r="K135" s="375" t="s">
        <v>475</v>
      </c>
      <c r="L135" s="375" t="s">
        <v>799</v>
      </c>
      <c r="M135" s="831" t="s">
        <v>422</v>
      </c>
      <c r="N135" s="375"/>
      <c r="O135" s="375"/>
      <c r="P135" s="375"/>
      <c r="Q135" s="375"/>
      <c r="R135" s="375"/>
      <c r="S135" s="375"/>
    </row>
    <row r="136" spans="1:19" x14ac:dyDescent="0.4">
      <c r="A136" s="375" t="s">
        <v>277</v>
      </c>
      <c r="B136" s="375" t="s">
        <v>61</v>
      </c>
      <c r="C136" s="375" t="s">
        <v>425</v>
      </c>
      <c r="D136" s="375" t="s">
        <v>427</v>
      </c>
      <c r="E136" s="375" t="s">
        <v>401</v>
      </c>
      <c r="F136" s="375" t="s">
        <v>389</v>
      </c>
      <c r="G136" s="941">
        <v>4.9370470387793689E-7</v>
      </c>
      <c r="H136" s="877" t="s">
        <v>399</v>
      </c>
      <c r="I136" s="375" t="s">
        <v>477</v>
      </c>
      <c r="J136" s="375" t="s">
        <v>1024</v>
      </c>
      <c r="K136" s="375" t="s">
        <v>475</v>
      </c>
      <c r="L136" s="375" t="s">
        <v>799</v>
      </c>
      <c r="M136" s="831" t="s">
        <v>422</v>
      </c>
      <c r="N136" s="375"/>
      <c r="O136" s="375"/>
      <c r="P136" s="375"/>
      <c r="Q136" s="375"/>
      <c r="R136" s="375"/>
      <c r="S136" s="375"/>
    </row>
    <row r="137" spans="1:19" x14ac:dyDescent="0.4">
      <c r="A137" s="375" t="s">
        <v>277</v>
      </c>
      <c r="B137" s="375" t="s">
        <v>61</v>
      </c>
      <c r="C137" s="375" t="s">
        <v>425</v>
      </c>
      <c r="D137" s="375" t="s">
        <v>427</v>
      </c>
      <c r="E137" s="375" t="s">
        <v>401</v>
      </c>
      <c r="F137" s="375" t="s">
        <v>390</v>
      </c>
      <c r="G137" s="941">
        <v>2.9114728203609313E-7</v>
      </c>
      <c r="H137" s="877" t="s">
        <v>399</v>
      </c>
      <c r="I137" s="375" t="s">
        <v>477</v>
      </c>
      <c r="J137" s="375" t="s">
        <v>1024</v>
      </c>
      <c r="K137" s="375" t="s">
        <v>475</v>
      </c>
      <c r="L137" s="375" t="s">
        <v>799</v>
      </c>
      <c r="M137" s="831" t="s">
        <v>422</v>
      </c>
      <c r="N137" s="375"/>
      <c r="O137" s="375"/>
      <c r="P137" s="375"/>
      <c r="Q137" s="375"/>
      <c r="R137" s="375"/>
      <c r="S137" s="375"/>
    </row>
    <row r="138" spans="1:19" x14ac:dyDescent="0.4">
      <c r="A138" s="375" t="s">
        <v>277</v>
      </c>
      <c r="B138" s="375" t="s">
        <v>61</v>
      </c>
      <c r="C138" s="375" t="s">
        <v>425</v>
      </c>
      <c r="D138" s="375" t="s">
        <v>427</v>
      </c>
      <c r="E138" s="375" t="s">
        <v>401</v>
      </c>
      <c r="F138" s="375" t="s">
        <v>391</v>
      </c>
      <c r="G138" s="941">
        <v>1.3214281301237113E-7</v>
      </c>
      <c r="H138" s="877" t="s">
        <v>399</v>
      </c>
      <c r="I138" s="375" t="s">
        <v>477</v>
      </c>
      <c r="J138" s="375" t="s">
        <v>1024</v>
      </c>
      <c r="K138" s="375" t="s">
        <v>475</v>
      </c>
      <c r="L138" s="375" t="s">
        <v>799</v>
      </c>
      <c r="M138" s="831" t="s">
        <v>422</v>
      </c>
      <c r="N138" s="375"/>
      <c r="O138" s="375"/>
      <c r="P138" s="375"/>
      <c r="Q138" s="375"/>
      <c r="R138" s="375"/>
      <c r="S138" s="375"/>
    </row>
    <row r="139" spans="1:19" x14ac:dyDescent="0.4">
      <c r="A139" s="375" t="s">
        <v>277</v>
      </c>
      <c r="B139" s="375" t="s">
        <v>61</v>
      </c>
      <c r="C139" s="375" t="s">
        <v>425</v>
      </c>
      <c r="D139" s="375" t="s">
        <v>427</v>
      </c>
      <c r="E139" s="375" t="s">
        <v>401</v>
      </c>
      <c r="F139" s="375" t="s">
        <v>392</v>
      </c>
      <c r="G139" s="941">
        <v>1.850973058584133E-6</v>
      </c>
      <c r="H139" s="877" t="s">
        <v>399</v>
      </c>
      <c r="I139" s="375" t="s">
        <v>477</v>
      </c>
      <c r="J139" s="375" t="s">
        <v>1024</v>
      </c>
      <c r="K139" s="375" t="s">
        <v>475</v>
      </c>
      <c r="L139" s="375" t="s">
        <v>799</v>
      </c>
      <c r="M139" s="831" t="s">
        <v>422</v>
      </c>
      <c r="N139" s="375"/>
      <c r="O139" s="375"/>
      <c r="P139" s="375"/>
      <c r="Q139" s="375"/>
      <c r="R139" s="375"/>
      <c r="S139" s="375"/>
    </row>
    <row r="140" spans="1:19" x14ac:dyDescent="0.4">
      <c r="A140" s="375" t="s">
        <v>277</v>
      </c>
      <c r="B140" s="375" t="s">
        <v>61</v>
      </c>
      <c r="C140" s="375" t="s">
        <v>425</v>
      </c>
      <c r="D140" s="375" t="s">
        <v>427</v>
      </c>
      <c r="E140" s="375" t="s">
        <v>401</v>
      </c>
      <c r="F140" s="375" t="s">
        <v>393</v>
      </c>
      <c r="G140" s="941">
        <v>2.7677529171650174E-9</v>
      </c>
      <c r="H140" s="877" t="s">
        <v>399</v>
      </c>
      <c r="I140" s="375" t="s">
        <v>477</v>
      </c>
      <c r="J140" s="375" t="s">
        <v>1024</v>
      </c>
      <c r="K140" s="375" t="s">
        <v>475</v>
      </c>
      <c r="L140" s="375" t="s">
        <v>799</v>
      </c>
      <c r="M140" s="831" t="s">
        <v>422</v>
      </c>
      <c r="N140" s="375"/>
      <c r="O140" s="375"/>
      <c r="P140" s="375"/>
      <c r="Q140" s="375"/>
      <c r="R140" s="375"/>
      <c r="S140" s="375"/>
    </row>
    <row r="141" spans="1:19" x14ac:dyDescent="0.4">
      <c r="A141" s="375" t="s">
        <v>277</v>
      </c>
      <c r="B141" s="375" t="s">
        <v>61</v>
      </c>
      <c r="C141" s="375" t="s">
        <v>425</v>
      </c>
      <c r="D141" s="375" t="s">
        <v>427</v>
      </c>
      <c r="E141" s="375" t="s">
        <v>401</v>
      </c>
      <c r="F141" s="375" t="s">
        <v>394</v>
      </c>
      <c r="G141" s="941">
        <v>5.7785788710219174E-9</v>
      </c>
      <c r="H141" s="877" t="s">
        <v>399</v>
      </c>
      <c r="I141" s="375" t="s">
        <v>477</v>
      </c>
      <c r="J141" s="375" t="s">
        <v>1024</v>
      </c>
      <c r="K141" s="375" t="s">
        <v>475</v>
      </c>
      <c r="L141" s="375" t="s">
        <v>799</v>
      </c>
      <c r="M141" s="831" t="s">
        <v>422</v>
      </c>
      <c r="N141" s="375"/>
      <c r="O141" s="375"/>
      <c r="P141" s="375"/>
      <c r="Q141" s="375"/>
      <c r="R141" s="375"/>
      <c r="S141" s="375"/>
    </row>
    <row r="142" spans="1:19" x14ac:dyDescent="0.4">
      <c r="A142" s="375" t="s">
        <v>277</v>
      </c>
      <c r="B142" s="375" t="s">
        <v>61</v>
      </c>
      <c r="C142" s="375" t="s">
        <v>425</v>
      </c>
      <c r="D142" s="375" t="s">
        <v>427</v>
      </c>
      <c r="E142" s="375" t="s">
        <v>401</v>
      </c>
      <c r="F142" s="375" t="s">
        <v>395</v>
      </c>
      <c r="G142" s="941">
        <v>7.1152608208073595E-7</v>
      </c>
      <c r="H142" s="877" t="s">
        <v>399</v>
      </c>
      <c r="I142" s="375" t="s">
        <v>477</v>
      </c>
      <c r="J142" s="375" t="s">
        <v>1024</v>
      </c>
      <c r="K142" s="375" t="s">
        <v>475</v>
      </c>
      <c r="L142" s="375" t="s">
        <v>799</v>
      </c>
      <c r="M142" s="831" t="s">
        <v>422</v>
      </c>
      <c r="N142" s="375"/>
      <c r="O142" s="375"/>
      <c r="P142" s="375"/>
      <c r="Q142" s="375"/>
      <c r="R142" s="375"/>
      <c r="S142" s="375"/>
    </row>
    <row r="143" spans="1:19" x14ac:dyDescent="0.4">
      <c r="A143" s="375" t="s">
        <v>277</v>
      </c>
      <c r="B143" s="375" t="s">
        <v>61</v>
      </c>
      <c r="C143" s="375" t="s">
        <v>425</v>
      </c>
      <c r="D143" s="375" t="s">
        <v>427</v>
      </c>
      <c r="E143" s="375" t="s">
        <v>401</v>
      </c>
      <c r="F143" s="375" t="s">
        <v>396</v>
      </c>
      <c r="G143" s="941">
        <v>4.3621703293846641E-9</v>
      </c>
      <c r="H143" s="877" t="s">
        <v>399</v>
      </c>
      <c r="I143" s="375" t="s">
        <v>477</v>
      </c>
      <c r="J143" s="375" t="s">
        <v>1024</v>
      </c>
      <c r="K143" s="375" t="s">
        <v>475</v>
      </c>
      <c r="L143" s="375" t="s">
        <v>799</v>
      </c>
      <c r="M143" s="831" t="s">
        <v>422</v>
      </c>
      <c r="N143" s="375"/>
      <c r="O143" s="375"/>
      <c r="P143" s="375"/>
      <c r="Q143" s="375"/>
      <c r="R143" s="375"/>
      <c r="S143" s="375"/>
    </row>
    <row r="144" spans="1:19" x14ac:dyDescent="0.4">
      <c r="A144" s="375" t="s">
        <v>277</v>
      </c>
      <c r="B144" s="375" t="s">
        <v>61</v>
      </c>
      <c r="C144" s="375" t="s">
        <v>425</v>
      </c>
      <c r="D144" s="375" t="s">
        <v>427</v>
      </c>
      <c r="E144" s="375" t="s">
        <v>401</v>
      </c>
      <c r="F144" s="375" t="s">
        <v>397</v>
      </c>
      <c r="G144" s="941">
        <v>4.4165937290459935E-4</v>
      </c>
      <c r="H144" s="877" t="s">
        <v>399</v>
      </c>
      <c r="I144" s="375" t="s">
        <v>477</v>
      </c>
      <c r="J144" s="375" t="s">
        <v>1024</v>
      </c>
      <c r="K144" s="375" t="s">
        <v>475</v>
      </c>
      <c r="L144" s="375" t="s">
        <v>799</v>
      </c>
      <c r="M144" s="831" t="s">
        <v>422</v>
      </c>
      <c r="N144" s="375"/>
      <c r="O144" s="375"/>
      <c r="P144" s="375"/>
      <c r="Q144" s="375"/>
      <c r="R144" s="375"/>
      <c r="S144" s="375"/>
    </row>
    <row r="145" spans="1:19" x14ac:dyDescent="0.4">
      <c r="A145" s="375" t="s">
        <v>277</v>
      </c>
      <c r="B145" s="375" t="s">
        <v>61</v>
      </c>
      <c r="C145" s="375" t="s">
        <v>425</v>
      </c>
      <c r="D145" s="375" t="s">
        <v>426</v>
      </c>
      <c r="E145" s="375" t="s">
        <v>401</v>
      </c>
      <c r="F145" s="375" t="s">
        <v>387</v>
      </c>
      <c r="G145" s="941">
        <v>3.906684848392738E-7</v>
      </c>
      <c r="H145" s="877" t="s">
        <v>399</v>
      </c>
      <c r="I145" s="375" t="s">
        <v>477</v>
      </c>
      <c r="J145" s="375" t="s">
        <v>1024</v>
      </c>
      <c r="K145" s="375" t="s">
        <v>475</v>
      </c>
      <c r="L145" s="375" t="s">
        <v>803</v>
      </c>
      <c r="M145" s="831" t="s">
        <v>422</v>
      </c>
      <c r="N145" s="375"/>
      <c r="O145" s="375"/>
      <c r="P145" s="375"/>
      <c r="Q145" s="375"/>
      <c r="R145" s="375"/>
      <c r="S145" s="375"/>
    </row>
    <row r="146" spans="1:19" x14ac:dyDescent="0.4">
      <c r="A146" s="375" t="s">
        <v>277</v>
      </c>
      <c r="B146" s="375" t="s">
        <v>61</v>
      </c>
      <c r="C146" s="375" t="s">
        <v>425</v>
      </c>
      <c r="D146" s="375" t="s">
        <v>426</v>
      </c>
      <c r="E146" s="375" t="s">
        <v>401</v>
      </c>
      <c r="F146" s="877" t="s">
        <v>388</v>
      </c>
      <c r="G146" s="941">
        <v>2.2846179932679242E-6</v>
      </c>
      <c r="H146" s="877" t="s">
        <v>399</v>
      </c>
      <c r="I146" s="375" t="s">
        <v>477</v>
      </c>
      <c r="J146" s="375" t="s">
        <v>1024</v>
      </c>
      <c r="K146" s="375" t="s">
        <v>475</v>
      </c>
      <c r="L146" s="375" t="s">
        <v>803</v>
      </c>
      <c r="M146" s="831" t="s">
        <v>422</v>
      </c>
      <c r="N146" s="375"/>
      <c r="O146" s="375"/>
      <c r="P146" s="375"/>
      <c r="Q146" s="375"/>
      <c r="R146" s="375"/>
      <c r="S146" s="375"/>
    </row>
    <row r="147" spans="1:19" x14ac:dyDescent="0.4">
      <c r="A147" s="375" t="s">
        <v>277</v>
      </c>
      <c r="B147" s="375" t="s">
        <v>61</v>
      </c>
      <c r="C147" s="375" t="s">
        <v>425</v>
      </c>
      <c r="D147" s="375" t="s">
        <v>426</v>
      </c>
      <c r="E147" s="375" t="s">
        <v>401</v>
      </c>
      <c r="F147" s="375" t="s">
        <v>389</v>
      </c>
      <c r="G147" s="941">
        <v>4.8056589315032066E-7</v>
      </c>
      <c r="H147" s="877" t="s">
        <v>399</v>
      </c>
      <c r="I147" s="375" t="s">
        <v>477</v>
      </c>
      <c r="J147" s="375" t="s">
        <v>1024</v>
      </c>
      <c r="K147" s="375" t="s">
        <v>475</v>
      </c>
      <c r="L147" s="375" t="s">
        <v>803</v>
      </c>
      <c r="M147" s="831" t="s">
        <v>422</v>
      </c>
      <c r="N147" s="375"/>
      <c r="O147" s="375"/>
      <c r="P147" s="375"/>
      <c r="Q147" s="375"/>
      <c r="R147" s="375"/>
      <c r="S147" s="375"/>
    </row>
    <row r="148" spans="1:19" x14ac:dyDescent="0.4">
      <c r="A148" s="375" t="s">
        <v>277</v>
      </c>
      <c r="B148" s="375" t="s">
        <v>61</v>
      </c>
      <c r="C148" s="375" t="s">
        <v>425</v>
      </c>
      <c r="D148" s="375" t="s">
        <v>426</v>
      </c>
      <c r="E148" s="375" t="s">
        <v>401</v>
      </c>
      <c r="F148" s="375" t="s">
        <v>390</v>
      </c>
      <c r="G148" s="941">
        <v>2.6195169109952265E-7</v>
      </c>
      <c r="H148" s="877" t="s">
        <v>399</v>
      </c>
      <c r="I148" s="375" t="s">
        <v>477</v>
      </c>
      <c r="J148" s="375" t="s">
        <v>1024</v>
      </c>
      <c r="K148" s="375" t="s">
        <v>475</v>
      </c>
      <c r="L148" s="375" t="s">
        <v>803</v>
      </c>
      <c r="M148" s="831" t="s">
        <v>422</v>
      </c>
      <c r="N148" s="375"/>
      <c r="O148" s="375"/>
      <c r="P148" s="375"/>
      <c r="Q148" s="375"/>
      <c r="R148" s="375"/>
      <c r="S148" s="375"/>
    </row>
    <row r="149" spans="1:19" x14ac:dyDescent="0.4">
      <c r="A149" s="375" t="s">
        <v>277</v>
      </c>
      <c r="B149" s="375" t="s">
        <v>61</v>
      </c>
      <c r="C149" s="375" t="s">
        <v>425</v>
      </c>
      <c r="D149" s="375" t="s">
        <v>426</v>
      </c>
      <c r="E149" s="375" t="s">
        <v>401</v>
      </c>
      <c r="F149" s="375" t="s">
        <v>391</v>
      </c>
      <c r="G149" s="941">
        <v>1.134464354710877E-7</v>
      </c>
      <c r="H149" s="877" t="s">
        <v>399</v>
      </c>
      <c r="I149" s="375" t="s">
        <v>477</v>
      </c>
      <c r="J149" s="375" t="s">
        <v>1024</v>
      </c>
      <c r="K149" s="375" t="s">
        <v>475</v>
      </c>
      <c r="L149" s="375" t="s">
        <v>803</v>
      </c>
      <c r="M149" s="831" t="s">
        <v>422</v>
      </c>
      <c r="N149" s="375"/>
      <c r="O149" s="375"/>
      <c r="P149" s="375"/>
      <c r="Q149" s="375"/>
      <c r="R149" s="375"/>
      <c r="S149" s="375"/>
    </row>
    <row r="150" spans="1:19" x14ac:dyDescent="0.4">
      <c r="A150" s="375" t="s">
        <v>277</v>
      </c>
      <c r="B150" s="375" t="s">
        <v>61</v>
      </c>
      <c r="C150" s="375" t="s">
        <v>425</v>
      </c>
      <c r="D150" s="375" t="s">
        <v>426</v>
      </c>
      <c r="E150" s="375" t="s">
        <v>401</v>
      </c>
      <c r="F150" s="375" t="s">
        <v>392</v>
      </c>
      <c r="G150" s="941">
        <v>1.4360434537892169E-6</v>
      </c>
      <c r="H150" s="877" t="s">
        <v>399</v>
      </c>
      <c r="I150" s="375" t="s">
        <v>477</v>
      </c>
      <c r="J150" s="375" t="s">
        <v>1024</v>
      </c>
      <c r="K150" s="375" t="s">
        <v>475</v>
      </c>
      <c r="L150" s="375" t="s">
        <v>803</v>
      </c>
      <c r="M150" s="831" t="s">
        <v>422</v>
      </c>
      <c r="N150" s="375"/>
      <c r="O150" s="375"/>
      <c r="P150" s="375"/>
      <c r="Q150" s="375"/>
      <c r="R150" s="375"/>
      <c r="S150" s="375"/>
    </row>
    <row r="151" spans="1:19" x14ac:dyDescent="0.4">
      <c r="A151" s="375" t="s">
        <v>277</v>
      </c>
      <c r="B151" s="375" t="s">
        <v>61</v>
      </c>
      <c r="C151" s="375" t="s">
        <v>425</v>
      </c>
      <c r="D151" s="375" t="s">
        <v>426</v>
      </c>
      <c r="E151" s="375" t="s">
        <v>401</v>
      </c>
      <c r="F151" s="375" t="s">
        <v>393</v>
      </c>
      <c r="G151" s="941">
        <v>2.8291319730922332E-9</v>
      </c>
      <c r="H151" s="877" t="s">
        <v>399</v>
      </c>
      <c r="I151" s="375" t="s">
        <v>477</v>
      </c>
      <c r="J151" s="375" t="s">
        <v>1024</v>
      </c>
      <c r="K151" s="375" t="s">
        <v>475</v>
      </c>
      <c r="L151" s="375" t="s">
        <v>803</v>
      </c>
      <c r="M151" s="831" t="s">
        <v>422</v>
      </c>
      <c r="N151" s="375"/>
      <c r="O151" s="375"/>
      <c r="P151" s="375"/>
      <c r="Q151" s="375"/>
      <c r="R151" s="375"/>
      <c r="S151" s="375"/>
    </row>
    <row r="152" spans="1:19" x14ac:dyDescent="0.4">
      <c r="A152" s="375" t="s">
        <v>277</v>
      </c>
      <c r="B152" s="375" t="s">
        <v>61</v>
      </c>
      <c r="C152" s="375" t="s">
        <v>425</v>
      </c>
      <c r="D152" s="375" t="s">
        <v>426</v>
      </c>
      <c r="E152" s="375" t="s">
        <v>401</v>
      </c>
      <c r="F152" s="375" t="s">
        <v>394</v>
      </c>
      <c r="G152" s="941">
        <v>6.0202204886065444E-9</v>
      </c>
      <c r="H152" s="877" t="s">
        <v>399</v>
      </c>
      <c r="I152" s="375" t="s">
        <v>477</v>
      </c>
      <c r="J152" s="375" t="s">
        <v>1024</v>
      </c>
      <c r="K152" s="375" t="s">
        <v>475</v>
      </c>
      <c r="L152" s="375" t="s">
        <v>803</v>
      </c>
      <c r="M152" s="831" t="s">
        <v>422</v>
      </c>
      <c r="N152" s="375"/>
      <c r="O152" s="375"/>
      <c r="P152" s="375"/>
      <c r="Q152" s="375"/>
      <c r="R152" s="375"/>
      <c r="S152" s="375"/>
    </row>
    <row r="153" spans="1:19" x14ac:dyDescent="0.4">
      <c r="A153" s="375" t="s">
        <v>277</v>
      </c>
      <c r="B153" s="375" t="s">
        <v>61</v>
      </c>
      <c r="C153" s="375" t="s">
        <v>425</v>
      </c>
      <c r="D153" s="375" t="s">
        <v>426</v>
      </c>
      <c r="E153" s="375" t="s">
        <v>401</v>
      </c>
      <c r="F153" s="375" t="s">
        <v>395</v>
      </c>
      <c r="G153" s="941">
        <v>5.4868882829358232E-7</v>
      </c>
      <c r="H153" s="877" t="s">
        <v>399</v>
      </c>
      <c r="I153" s="375" t="s">
        <v>477</v>
      </c>
      <c r="J153" s="375" t="s">
        <v>1024</v>
      </c>
      <c r="K153" s="375" t="s">
        <v>475</v>
      </c>
      <c r="L153" s="375" t="s">
        <v>803</v>
      </c>
      <c r="M153" s="831" t="s">
        <v>422</v>
      </c>
      <c r="N153" s="375"/>
      <c r="O153" s="375"/>
      <c r="P153" s="375"/>
      <c r="Q153" s="375"/>
      <c r="R153" s="375"/>
      <c r="S153" s="375"/>
    </row>
    <row r="154" spans="1:19" x14ac:dyDescent="0.4">
      <c r="A154" s="375" t="s">
        <v>277</v>
      </c>
      <c r="B154" s="375" t="s">
        <v>61</v>
      </c>
      <c r="C154" s="375" t="s">
        <v>425</v>
      </c>
      <c r="D154" s="375" t="s">
        <v>426</v>
      </c>
      <c r="E154" s="375" t="s">
        <v>401</v>
      </c>
      <c r="F154" s="375" t="s">
        <v>396</v>
      </c>
      <c r="G154" s="941">
        <v>3.7767390670916029E-9</v>
      </c>
      <c r="H154" s="877" t="s">
        <v>399</v>
      </c>
      <c r="I154" s="375" t="s">
        <v>477</v>
      </c>
      <c r="J154" s="375" t="s">
        <v>1024</v>
      </c>
      <c r="K154" s="375" t="s">
        <v>475</v>
      </c>
      <c r="L154" s="375" t="s">
        <v>803</v>
      </c>
      <c r="M154" s="831" t="s">
        <v>422</v>
      </c>
      <c r="N154" s="375"/>
      <c r="O154" s="375"/>
      <c r="P154" s="375"/>
      <c r="Q154" s="375"/>
      <c r="R154" s="375"/>
      <c r="S154" s="375"/>
    </row>
    <row r="155" spans="1:19" x14ac:dyDescent="0.4">
      <c r="A155" s="375" t="s">
        <v>277</v>
      </c>
      <c r="B155" s="375" t="s">
        <v>61</v>
      </c>
      <c r="C155" s="375" t="s">
        <v>425</v>
      </c>
      <c r="D155" s="375" t="s">
        <v>426</v>
      </c>
      <c r="E155" s="375" t="s">
        <v>401</v>
      </c>
      <c r="F155" s="375" t="s">
        <v>397</v>
      </c>
      <c r="G155" s="941">
        <v>3.9676135419075597E-4</v>
      </c>
      <c r="H155" s="877" t="s">
        <v>399</v>
      </c>
      <c r="I155" s="375" t="s">
        <v>477</v>
      </c>
      <c r="J155" s="375" t="s">
        <v>1024</v>
      </c>
      <c r="K155" s="375" t="s">
        <v>475</v>
      </c>
      <c r="L155" s="375" t="s">
        <v>803</v>
      </c>
      <c r="M155" s="831" t="s">
        <v>422</v>
      </c>
      <c r="N155" s="375"/>
      <c r="O155" s="375"/>
      <c r="P155" s="375"/>
      <c r="Q155" s="375"/>
      <c r="R155" s="375"/>
      <c r="S155" s="375"/>
    </row>
    <row r="156" spans="1:19" x14ac:dyDescent="0.4">
      <c r="A156" s="375" t="s">
        <v>277</v>
      </c>
      <c r="B156" s="375" t="s">
        <v>61</v>
      </c>
      <c r="C156" s="375" t="s">
        <v>34</v>
      </c>
      <c r="D156" s="375"/>
      <c r="E156" s="375" t="s">
        <v>401</v>
      </c>
      <c r="F156" s="375" t="s">
        <v>387</v>
      </c>
      <c r="G156" s="941">
        <v>4.5698523240999156E-7</v>
      </c>
      <c r="H156" s="877" t="s">
        <v>399</v>
      </c>
      <c r="I156" s="375" t="s">
        <v>477</v>
      </c>
      <c r="J156" s="375" t="s">
        <v>1024</v>
      </c>
      <c r="K156" s="375" t="s">
        <v>475</v>
      </c>
      <c r="L156" s="375" t="s">
        <v>807</v>
      </c>
      <c r="M156" s="831" t="s">
        <v>422</v>
      </c>
      <c r="N156" s="375"/>
      <c r="O156" s="375"/>
      <c r="P156" s="375"/>
      <c r="Q156" s="375"/>
      <c r="R156" s="375"/>
      <c r="S156" s="375"/>
    </row>
    <row r="157" spans="1:19" x14ac:dyDescent="0.4">
      <c r="A157" s="375" t="s">
        <v>277</v>
      </c>
      <c r="B157" s="375" t="s">
        <v>61</v>
      </c>
      <c r="C157" s="375" t="s">
        <v>34</v>
      </c>
      <c r="D157" s="375"/>
      <c r="E157" s="375" t="s">
        <v>401</v>
      </c>
      <c r="F157" s="375" t="s">
        <v>388</v>
      </c>
      <c r="G157" s="941">
        <v>2.8871544631850193E-6</v>
      </c>
      <c r="H157" s="877" t="s">
        <v>399</v>
      </c>
      <c r="I157" s="375" t="s">
        <v>477</v>
      </c>
      <c r="J157" s="375" t="s">
        <v>1024</v>
      </c>
      <c r="K157" s="375" t="s">
        <v>475</v>
      </c>
      <c r="L157" s="375" t="s">
        <v>807</v>
      </c>
      <c r="M157" s="831" t="s">
        <v>422</v>
      </c>
      <c r="N157" s="375"/>
      <c r="O157" s="375"/>
      <c r="P157" s="375"/>
      <c r="Q157" s="375"/>
      <c r="R157" s="375"/>
      <c r="S157" s="375"/>
    </row>
    <row r="158" spans="1:19" x14ac:dyDescent="0.4">
      <c r="A158" s="375" t="s">
        <v>277</v>
      </c>
      <c r="B158" s="375" t="s">
        <v>61</v>
      </c>
      <c r="C158" s="375" t="s">
        <v>34</v>
      </c>
      <c r="D158" s="375"/>
      <c r="E158" s="375" t="s">
        <v>401</v>
      </c>
      <c r="F158" s="877" t="s">
        <v>389</v>
      </c>
      <c r="G158" s="941">
        <v>4.9370470387793689E-7</v>
      </c>
      <c r="H158" s="877" t="s">
        <v>399</v>
      </c>
      <c r="I158" s="375" t="s">
        <v>477</v>
      </c>
      <c r="J158" s="375" t="s">
        <v>1024</v>
      </c>
      <c r="K158" s="375" t="s">
        <v>475</v>
      </c>
      <c r="L158" s="375" t="s">
        <v>807</v>
      </c>
      <c r="M158" s="831" t="s">
        <v>422</v>
      </c>
      <c r="N158" s="375"/>
      <c r="O158" s="375"/>
      <c r="P158" s="375"/>
      <c r="Q158" s="375"/>
      <c r="R158" s="375"/>
      <c r="S158" s="375"/>
    </row>
    <row r="159" spans="1:19" x14ac:dyDescent="0.4">
      <c r="A159" s="375" t="s">
        <v>277</v>
      </c>
      <c r="B159" s="375" t="s">
        <v>61</v>
      </c>
      <c r="C159" s="375" t="s">
        <v>34</v>
      </c>
      <c r="D159" s="375"/>
      <c r="E159" s="375" t="s">
        <v>401</v>
      </c>
      <c r="F159" s="375" t="s">
        <v>390</v>
      </c>
      <c r="G159" s="941">
        <v>2.9114728203609313E-7</v>
      </c>
      <c r="H159" s="877" t="s">
        <v>399</v>
      </c>
      <c r="I159" s="375" t="s">
        <v>477</v>
      </c>
      <c r="J159" s="375" t="s">
        <v>1024</v>
      </c>
      <c r="K159" s="375" t="s">
        <v>475</v>
      </c>
      <c r="L159" s="375" t="s">
        <v>807</v>
      </c>
      <c r="M159" s="831" t="s">
        <v>422</v>
      </c>
      <c r="N159" s="375"/>
      <c r="O159" s="375"/>
      <c r="P159" s="375"/>
      <c r="Q159" s="375"/>
      <c r="R159" s="375"/>
      <c r="S159" s="375"/>
    </row>
    <row r="160" spans="1:19" x14ac:dyDescent="0.4">
      <c r="A160" s="375" t="s">
        <v>277</v>
      </c>
      <c r="B160" s="375" t="s">
        <v>61</v>
      </c>
      <c r="C160" s="375" t="s">
        <v>34</v>
      </c>
      <c r="D160" s="375"/>
      <c r="E160" s="375" t="s">
        <v>401</v>
      </c>
      <c r="F160" s="375" t="s">
        <v>391</v>
      </c>
      <c r="G160" s="941">
        <v>1.3214281301237113E-7</v>
      </c>
      <c r="H160" s="877" t="s">
        <v>399</v>
      </c>
      <c r="I160" s="375" t="s">
        <v>477</v>
      </c>
      <c r="J160" s="375" t="s">
        <v>1024</v>
      </c>
      <c r="K160" s="375" t="s">
        <v>475</v>
      </c>
      <c r="L160" s="375" t="s">
        <v>807</v>
      </c>
      <c r="M160" s="831" t="s">
        <v>422</v>
      </c>
      <c r="N160" s="375"/>
      <c r="O160" s="375"/>
      <c r="P160" s="375"/>
      <c r="Q160" s="375"/>
      <c r="R160" s="375"/>
      <c r="S160" s="375"/>
    </row>
    <row r="161" spans="1:19" x14ac:dyDescent="0.4">
      <c r="A161" s="375" t="s">
        <v>277</v>
      </c>
      <c r="B161" s="375" t="s">
        <v>61</v>
      </c>
      <c r="C161" s="375" t="s">
        <v>34</v>
      </c>
      <c r="D161" s="375"/>
      <c r="E161" s="375" t="s">
        <v>401</v>
      </c>
      <c r="F161" s="375" t="s">
        <v>392</v>
      </c>
      <c r="G161" s="941">
        <v>1.850973058584133E-6</v>
      </c>
      <c r="H161" s="877" t="s">
        <v>399</v>
      </c>
      <c r="I161" s="375" t="s">
        <v>477</v>
      </c>
      <c r="J161" s="375" t="s">
        <v>1024</v>
      </c>
      <c r="K161" s="375" t="s">
        <v>475</v>
      </c>
      <c r="L161" s="375" t="s">
        <v>807</v>
      </c>
      <c r="M161" s="831" t="s">
        <v>422</v>
      </c>
      <c r="N161" s="375"/>
      <c r="O161" s="375"/>
      <c r="P161" s="375"/>
      <c r="Q161" s="375"/>
      <c r="R161" s="375"/>
      <c r="S161" s="375"/>
    </row>
    <row r="162" spans="1:19" x14ac:dyDescent="0.4">
      <c r="A162" s="375" t="s">
        <v>277</v>
      </c>
      <c r="B162" s="375" t="s">
        <v>61</v>
      </c>
      <c r="C162" s="375" t="s">
        <v>34</v>
      </c>
      <c r="D162" s="375"/>
      <c r="E162" s="375" t="s">
        <v>401</v>
      </c>
      <c r="F162" s="375" t="s">
        <v>393</v>
      </c>
      <c r="G162" s="941">
        <v>2.7677529171650174E-9</v>
      </c>
      <c r="H162" s="877" t="s">
        <v>399</v>
      </c>
      <c r="I162" s="375" t="s">
        <v>477</v>
      </c>
      <c r="J162" s="375" t="s">
        <v>1024</v>
      </c>
      <c r="K162" s="375" t="s">
        <v>475</v>
      </c>
      <c r="L162" s="375" t="s">
        <v>807</v>
      </c>
      <c r="M162" s="831" t="s">
        <v>422</v>
      </c>
      <c r="N162" s="375"/>
      <c r="O162" s="375"/>
      <c r="P162" s="375"/>
      <c r="Q162" s="375"/>
      <c r="R162" s="375"/>
      <c r="S162" s="375"/>
    </row>
    <row r="163" spans="1:19" x14ac:dyDescent="0.4">
      <c r="A163" s="375" t="s">
        <v>277</v>
      </c>
      <c r="B163" s="375" t="s">
        <v>61</v>
      </c>
      <c r="C163" s="375" t="s">
        <v>34</v>
      </c>
      <c r="D163" s="375"/>
      <c r="E163" s="375" t="s">
        <v>401</v>
      </c>
      <c r="F163" s="375" t="s">
        <v>394</v>
      </c>
      <c r="G163" s="941">
        <v>5.7785788710219174E-9</v>
      </c>
      <c r="H163" s="877" t="s">
        <v>399</v>
      </c>
      <c r="I163" s="375" t="s">
        <v>477</v>
      </c>
      <c r="J163" s="375" t="s">
        <v>1024</v>
      </c>
      <c r="K163" s="375" t="s">
        <v>475</v>
      </c>
      <c r="L163" s="375" t="s">
        <v>807</v>
      </c>
      <c r="M163" s="831" t="s">
        <v>422</v>
      </c>
      <c r="N163" s="375"/>
      <c r="O163" s="375"/>
      <c r="P163" s="375"/>
      <c r="Q163" s="375"/>
      <c r="R163" s="375"/>
      <c r="S163" s="375"/>
    </row>
    <row r="164" spans="1:19" x14ac:dyDescent="0.4">
      <c r="A164" s="375" t="s">
        <v>277</v>
      </c>
      <c r="B164" s="375" t="s">
        <v>61</v>
      </c>
      <c r="C164" s="375" t="s">
        <v>34</v>
      </c>
      <c r="D164" s="375"/>
      <c r="E164" s="375" t="s">
        <v>401</v>
      </c>
      <c r="F164" s="375" t="s">
        <v>395</v>
      </c>
      <c r="G164" s="941">
        <v>7.1152608208073595E-7</v>
      </c>
      <c r="H164" s="877" t="s">
        <v>399</v>
      </c>
      <c r="I164" s="375" t="s">
        <v>477</v>
      </c>
      <c r="J164" s="375" t="s">
        <v>1024</v>
      </c>
      <c r="K164" s="375" t="s">
        <v>475</v>
      </c>
      <c r="L164" s="375" t="s">
        <v>807</v>
      </c>
      <c r="M164" s="831" t="s">
        <v>422</v>
      </c>
      <c r="N164" s="375"/>
      <c r="O164" s="375"/>
      <c r="P164" s="375"/>
      <c r="Q164" s="375"/>
      <c r="R164" s="375"/>
      <c r="S164" s="375"/>
    </row>
    <row r="165" spans="1:19" x14ac:dyDescent="0.4">
      <c r="A165" s="375" t="s">
        <v>277</v>
      </c>
      <c r="B165" s="375" t="s">
        <v>61</v>
      </c>
      <c r="C165" s="375" t="s">
        <v>34</v>
      </c>
      <c r="D165" s="375"/>
      <c r="E165" s="375" t="s">
        <v>401</v>
      </c>
      <c r="F165" s="375" t="s">
        <v>396</v>
      </c>
      <c r="G165" s="941">
        <v>4.3621703293846641E-9</v>
      </c>
      <c r="H165" s="877" t="s">
        <v>399</v>
      </c>
      <c r="I165" s="375" t="s">
        <v>477</v>
      </c>
      <c r="J165" s="375" t="s">
        <v>1024</v>
      </c>
      <c r="K165" s="375" t="s">
        <v>475</v>
      </c>
      <c r="L165" s="375" t="s">
        <v>807</v>
      </c>
      <c r="M165" s="831" t="s">
        <v>422</v>
      </c>
      <c r="N165" s="375"/>
      <c r="O165" s="375"/>
      <c r="P165" s="375"/>
      <c r="Q165" s="375"/>
      <c r="R165" s="375"/>
      <c r="S165" s="375"/>
    </row>
    <row r="166" spans="1:19" x14ac:dyDescent="0.4">
      <c r="A166" s="375" t="s">
        <v>277</v>
      </c>
      <c r="B166" s="375" t="s">
        <v>61</v>
      </c>
      <c r="C166" s="375" t="s">
        <v>34</v>
      </c>
      <c r="D166" s="375"/>
      <c r="E166" s="375" t="s">
        <v>401</v>
      </c>
      <c r="F166" s="375" t="s">
        <v>397</v>
      </c>
      <c r="G166" s="941">
        <v>4.4165937290459935E-4</v>
      </c>
      <c r="H166" s="877" t="s">
        <v>399</v>
      </c>
      <c r="I166" s="375" t="s">
        <v>477</v>
      </c>
      <c r="J166" s="375" t="s">
        <v>1024</v>
      </c>
      <c r="K166" s="375" t="s">
        <v>475</v>
      </c>
      <c r="L166" s="375" t="s">
        <v>807</v>
      </c>
      <c r="M166" s="831" t="s">
        <v>422</v>
      </c>
      <c r="N166" s="375"/>
      <c r="O166" s="375"/>
      <c r="P166" s="375"/>
      <c r="Q166" s="375"/>
      <c r="R166" s="375"/>
      <c r="S166" s="375"/>
    </row>
    <row r="167" spans="1:19" x14ac:dyDescent="0.4">
      <c r="A167" s="375" t="s">
        <v>277</v>
      </c>
      <c r="B167" s="375" t="s">
        <v>62</v>
      </c>
      <c r="C167" s="375" t="s">
        <v>425</v>
      </c>
      <c r="D167" s="375" t="s">
        <v>427</v>
      </c>
      <c r="E167" s="375" t="s">
        <v>401</v>
      </c>
      <c r="F167" s="375" t="s">
        <v>387</v>
      </c>
      <c r="G167" s="941">
        <v>4.5698523240999156E-7</v>
      </c>
      <c r="H167" s="877" t="s">
        <v>399</v>
      </c>
      <c r="I167" s="375" t="s">
        <v>477</v>
      </c>
      <c r="J167" s="375" t="s">
        <v>1024</v>
      </c>
      <c r="K167" s="375" t="s">
        <v>475</v>
      </c>
      <c r="L167" s="375" t="s">
        <v>831</v>
      </c>
      <c r="M167" s="831" t="s">
        <v>422</v>
      </c>
      <c r="N167" s="375"/>
      <c r="O167" s="375"/>
      <c r="P167" s="375"/>
      <c r="Q167" s="375"/>
      <c r="R167" s="375"/>
      <c r="S167" s="375"/>
    </row>
    <row r="168" spans="1:19" x14ac:dyDescent="0.4">
      <c r="A168" s="375" t="s">
        <v>277</v>
      </c>
      <c r="B168" s="375" t="s">
        <v>62</v>
      </c>
      <c r="C168" s="375" t="s">
        <v>425</v>
      </c>
      <c r="D168" s="375" t="s">
        <v>427</v>
      </c>
      <c r="E168" s="375" t="s">
        <v>401</v>
      </c>
      <c r="F168" s="375" t="s">
        <v>388</v>
      </c>
      <c r="G168" s="941">
        <v>2.8871544631850193E-6</v>
      </c>
      <c r="H168" s="877" t="s">
        <v>399</v>
      </c>
      <c r="I168" s="375" t="s">
        <v>477</v>
      </c>
      <c r="J168" s="375" t="s">
        <v>1024</v>
      </c>
      <c r="K168" s="375" t="s">
        <v>475</v>
      </c>
      <c r="L168" s="375" t="s">
        <v>831</v>
      </c>
      <c r="M168" s="831" t="s">
        <v>422</v>
      </c>
      <c r="N168" s="375"/>
      <c r="O168" s="375"/>
      <c r="P168" s="375"/>
      <c r="Q168" s="375"/>
      <c r="R168" s="375"/>
      <c r="S168" s="375"/>
    </row>
    <row r="169" spans="1:19" x14ac:dyDescent="0.4">
      <c r="A169" s="375" t="s">
        <v>277</v>
      </c>
      <c r="B169" s="375" t="s">
        <v>62</v>
      </c>
      <c r="C169" s="375" t="s">
        <v>425</v>
      </c>
      <c r="D169" s="375" t="s">
        <v>427</v>
      </c>
      <c r="E169" s="375" t="s">
        <v>401</v>
      </c>
      <c r="F169" s="375" t="s">
        <v>389</v>
      </c>
      <c r="G169" s="941">
        <v>4.9370470387793689E-7</v>
      </c>
      <c r="H169" s="877" t="s">
        <v>399</v>
      </c>
      <c r="I169" s="375" t="s">
        <v>477</v>
      </c>
      <c r="J169" s="375" t="s">
        <v>1024</v>
      </c>
      <c r="K169" s="375" t="s">
        <v>475</v>
      </c>
      <c r="L169" s="375" t="s">
        <v>831</v>
      </c>
      <c r="M169" s="831" t="s">
        <v>422</v>
      </c>
      <c r="N169" s="375"/>
      <c r="O169" s="375"/>
      <c r="P169" s="375"/>
      <c r="Q169" s="375"/>
      <c r="R169" s="375"/>
      <c r="S169" s="375"/>
    </row>
    <row r="170" spans="1:19" x14ac:dyDescent="0.4">
      <c r="A170" s="375" t="s">
        <v>277</v>
      </c>
      <c r="B170" s="375" t="s">
        <v>62</v>
      </c>
      <c r="C170" s="375" t="s">
        <v>425</v>
      </c>
      <c r="D170" s="375" t="s">
        <v>427</v>
      </c>
      <c r="E170" s="375" t="s">
        <v>401</v>
      </c>
      <c r="F170" s="877" t="s">
        <v>390</v>
      </c>
      <c r="G170" s="941">
        <v>2.9114728203609313E-7</v>
      </c>
      <c r="H170" s="877" t="s">
        <v>399</v>
      </c>
      <c r="I170" s="375" t="s">
        <v>477</v>
      </c>
      <c r="J170" s="375" t="s">
        <v>1024</v>
      </c>
      <c r="K170" s="375" t="s">
        <v>475</v>
      </c>
      <c r="L170" s="375" t="s">
        <v>831</v>
      </c>
      <c r="M170" s="831" t="s">
        <v>422</v>
      </c>
      <c r="N170" s="375"/>
      <c r="O170" s="375"/>
      <c r="P170" s="375"/>
      <c r="Q170" s="375"/>
      <c r="R170" s="375"/>
      <c r="S170" s="375"/>
    </row>
    <row r="171" spans="1:19" x14ac:dyDescent="0.4">
      <c r="A171" s="375" t="s">
        <v>277</v>
      </c>
      <c r="B171" s="375" t="s">
        <v>62</v>
      </c>
      <c r="C171" s="375" t="s">
        <v>425</v>
      </c>
      <c r="D171" s="375" t="s">
        <v>427</v>
      </c>
      <c r="E171" s="375" t="s">
        <v>401</v>
      </c>
      <c r="F171" s="375" t="s">
        <v>391</v>
      </c>
      <c r="G171" s="941">
        <v>1.3214281301237113E-7</v>
      </c>
      <c r="H171" s="877" t="s">
        <v>399</v>
      </c>
      <c r="I171" s="375" t="s">
        <v>477</v>
      </c>
      <c r="J171" s="375" t="s">
        <v>1024</v>
      </c>
      <c r="K171" s="375" t="s">
        <v>475</v>
      </c>
      <c r="L171" s="375" t="s">
        <v>831</v>
      </c>
      <c r="M171" s="831" t="s">
        <v>422</v>
      </c>
      <c r="N171" s="375"/>
      <c r="O171" s="375"/>
      <c r="P171" s="375"/>
      <c r="Q171" s="375"/>
      <c r="R171" s="375"/>
      <c r="S171" s="375"/>
    </row>
    <row r="172" spans="1:19" x14ac:dyDescent="0.4">
      <c r="A172" s="375" t="s">
        <v>277</v>
      </c>
      <c r="B172" s="375" t="s">
        <v>62</v>
      </c>
      <c r="C172" s="375" t="s">
        <v>425</v>
      </c>
      <c r="D172" s="375" t="s">
        <v>427</v>
      </c>
      <c r="E172" s="375" t="s">
        <v>401</v>
      </c>
      <c r="F172" s="375" t="s">
        <v>392</v>
      </c>
      <c r="G172" s="941">
        <v>1.850973058584133E-6</v>
      </c>
      <c r="H172" s="877" t="s">
        <v>399</v>
      </c>
      <c r="I172" s="375" t="s">
        <v>477</v>
      </c>
      <c r="J172" s="375" t="s">
        <v>1024</v>
      </c>
      <c r="K172" s="375" t="s">
        <v>475</v>
      </c>
      <c r="L172" s="375" t="s">
        <v>831</v>
      </c>
      <c r="M172" s="831" t="s">
        <v>422</v>
      </c>
      <c r="N172" s="375"/>
      <c r="O172" s="375"/>
      <c r="P172" s="375"/>
      <c r="Q172" s="375"/>
      <c r="R172" s="375"/>
      <c r="S172" s="375"/>
    </row>
    <row r="173" spans="1:19" x14ac:dyDescent="0.4">
      <c r="A173" s="375" t="s">
        <v>277</v>
      </c>
      <c r="B173" s="375" t="s">
        <v>62</v>
      </c>
      <c r="C173" s="375" t="s">
        <v>425</v>
      </c>
      <c r="D173" s="375" t="s">
        <v>427</v>
      </c>
      <c r="E173" s="375" t="s">
        <v>401</v>
      </c>
      <c r="F173" s="375" t="s">
        <v>393</v>
      </c>
      <c r="G173" s="941">
        <v>2.7677529171650174E-9</v>
      </c>
      <c r="H173" s="877" t="s">
        <v>399</v>
      </c>
      <c r="I173" s="375" t="s">
        <v>477</v>
      </c>
      <c r="J173" s="375" t="s">
        <v>1024</v>
      </c>
      <c r="K173" s="375" t="s">
        <v>475</v>
      </c>
      <c r="L173" s="375" t="s">
        <v>831</v>
      </c>
      <c r="M173" s="831" t="s">
        <v>422</v>
      </c>
      <c r="N173" s="375"/>
      <c r="O173" s="375"/>
      <c r="P173" s="375"/>
      <c r="Q173" s="375"/>
      <c r="R173" s="375"/>
      <c r="S173" s="375"/>
    </row>
    <row r="174" spans="1:19" x14ac:dyDescent="0.4">
      <c r="A174" s="375" t="s">
        <v>277</v>
      </c>
      <c r="B174" s="375" t="s">
        <v>62</v>
      </c>
      <c r="C174" s="375" t="s">
        <v>425</v>
      </c>
      <c r="D174" s="375" t="s">
        <v>427</v>
      </c>
      <c r="E174" s="375" t="s">
        <v>401</v>
      </c>
      <c r="F174" s="375" t="s">
        <v>394</v>
      </c>
      <c r="G174" s="941">
        <v>5.7785788710219174E-9</v>
      </c>
      <c r="H174" s="877" t="s">
        <v>399</v>
      </c>
      <c r="I174" s="375" t="s">
        <v>477</v>
      </c>
      <c r="J174" s="375" t="s">
        <v>1024</v>
      </c>
      <c r="K174" s="375" t="s">
        <v>475</v>
      </c>
      <c r="L174" s="375" t="s">
        <v>831</v>
      </c>
      <c r="M174" s="831" t="s">
        <v>422</v>
      </c>
      <c r="N174" s="375"/>
      <c r="O174" s="375"/>
      <c r="P174" s="375"/>
      <c r="Q174" s="375"/>
      <c r="R174" s="375"/>
      <c r="S174" s="375"/>
    </row>
    <row r="175" spans="1:19" x14ac:dyDescent="0.4">
      <c r="A175" s="375" t="s">
        <v>277</v>
      </c>
      <c r="B175" s="375" t="s">
        <v>62</v>
      </c>
      <c r="C175" s="375" t="s">
        <v>425</v>
      </c>
      <c r="D175" s="375" t="s">
        <v>427</v>
      </c>
      <c r="E175" s="375" t="s">
        <v>401</v>
      </c>
      <c r="F175" s="375" t="s">
        <v>395</v>
      </c>
      <c r="G175" s="941">
        <v>7.1152608208073595E-7</v>
      </c>
      <c r="H175" s="877" t="s">
        <v>399</v>
      </c>
      <c r="I175" s="375" t="s">
        <v>477</v>
      </c>
      <c r="J175" s="375" t="s">
        <v>1024</v>
      </c>
      <c r="K175" s="375" t="s">
        <v>475</v>
      </c>
      <c r="L175" s="375" t="s">
        <v>831</v>
      </c>
      <c r="M175" s="831" t="s">
        <v>422</v>
      </c>
      <c r="N175" s="375"/>
      <c r="O175" s="375"/>
      <c r="P175" s="375"/>
      <c r="Q175" s="375"/>
      <c r="R175" s="375"/>
      <c r="S175" s="375"/>
    </row>
    <row r="176" spans="1:19" x14ac:dyDescent="0.4">
      <c r="A176" s="375" t="s">
        <v>277</v>
      </c>
      <c r="B176" s="375" t="s">
        <v>62</v>
      </c>
      <c r="C176" s="375" t="s">
        <v>425</v>
      </c>
      <c r="D176" s="375" t="s">
        <v>427</v>
      </c>
      <c r="E176" s="375" t="s">
        <v>401</v>
      </c>
      <c r="F176" s="375" t="s">
        <v>396</v>
      </c>
      <c r="G176" s="941">
        <v>4.3621703293846641E-9</v>
      </c>
      <c r="H176" s="877" t="s">
        <v>399</v>
      </c>
      <c r="I176" s="375" t="s">
        <v>477</v>
      </c>
      <c r="J176" s="375" t="s">
        <v>1024</v>
      </c>
      <c r="K176" s="375" t="s">
        <v>475</v>
      </c>
      <c r="L176" s="375" t="s">
        <v>831</v>
      </c>
      <c r="M176" s="831" t="s">
        <v>422</v>
      </c>
      <c r="N176" s="375"/>
      <c r="O176" s="375"/>
      <c r="P176" s="375"/>
      <c r="Q176" s="375"/>
      <c r="R176" s="375"/>
      <c r="S176" s="375"/>
    </row>
    <row r="177" spans="1:19" x14ac:dyDescent="0.4">
      <c r="A177" s="375" t="s">
        <v>277</v>
      </c>
      <c r="B177" s="375" t="s">
        <v>62</v>
      </c>
      <c r="C177" s="375" t="s">
        <v>425</v>
      </c>
      <c r="D177" s="375" t="s">
        <v>427</v>
      </c>
      <c r="E177" s="375" t="s">
        <v>401</v>
      </c>
      <c r="F177" s="375" t="s">
        <v>397</v>
      </c>
      <c r="G177" s="941">
        <v>4.4165937290459935E-4</v>
      </c>
      <c r="H177" s="877" t="s">
        <v>399</v>
      </c>
      <c r="I177" s="375" t="s">
        <v>477</v>
      </c>
      <c r="J177" s="375" t="s">
        <v>1024</v>
      </c>
      <c r="K177" s="375" t="s">
        <v>475</v>
      </c>
      <c r="L177" s="375" t="s">
        <v>831</v>
      </c>
      <c r="M177" s="831" t="s">
        <v>422</v>
      </c>
      <c r="N177" s="375"/>
      <c r="O177" s="375"/>
      <c r="P177" s="375"/>
      <c r="Q177" s="375"/>
      <c r="R177" s="375"/>
      <c r="S177" s="375"/>
    </row>
    <row r="178" spans="1:19" x14ac:dyDescent="0.4">
      <c r="A178" s="375" t="s">
        <v>277</v>
      </c>
      <c r="B178" s="375" t="s">
        <v>62</v>
      </c>
      <c r="C178" s="375" t="s">
        <v>425</v>
      </c>
      <c r="D178" s="375" t="s">
        <v>426</v>
      </c>
      <c r="E178" s="375" t="s">
        <v>401</v>
      </c>
      <c r="F178" s="375" t="s">
        <v>387</v>
      </c>
      <c r="G178" s="941">
        <v>3.906684848392738E-7</v>
      </c>
      <c r="H178" s="877" t="s">
        <v>399</v>
      </c>
      <c r="I178" s="375" t="s">
        <v>477</v>
      </c>
      <c r="J178" s="375" t="s">
        <v>1024</v>
      </c>
      <c r="K178" s="375" t="s">
        <v>475</v>
      </c>
      <c r="L178" s="375" t="s">
        <v>835</v>
      </c>
      <c r="M178" s="831" t="s">
        <v>422</v>
      </c>
      <c r="N178" s="375"/>
      <c r="O178" s="375"/>
      <c r="P178" s="375"/>
      <c r="Q178" s="375"/>
      <c r="R178" s="375"/>
      <c r="S178" s="375"/>
    </row>
    <row r="179" spans="1:19" x14ac:dyDescent="0.4">
      <c r="A179" s="375" t="s">
        <v>277</v>
      </c>
      <c r="B179" s="375" t="s">
        <v>62</v>
      </c>
      <c r="C179" s="375" t="s">
        <v>425</v>
      </c>
      <c r="D179" s="375" t="s">
        <v>426</v>
      </c>
      <c r="E179" s="375" t="s">
        <v>401</v>
      </c>
      <c r="F179" s="375" t="s">
        <v>388</v>
      </c>
      <c r="G179" s="941">
        <v>2.2846179932679242E-6</v>
      </c>
      <c r="H179" s="877" t="s">
        <v>399</v>
      </c>
      <c r="I179" s="375" t="s">
        <v>477</v>
      </c>
      <c r="J179" s="375" t="s">
        <v>1024</v>
      </c>
      <c r="K179" s="375" t="s">
        <v>475</v>
      </c>
      <c r="L179" s="375" t="s">
        <v>835</v>
      </c>
      <c r="M179" s="831" t="s">
        <v>422</v>
      </c>
      <c r="N179" s="375"/>
      <c r="O179" s="375"/>
      <c r="P179" s="375"/>
      <c r="Q179" s="375"/>
      <c r="R179" s="375"/>
      <c r="S179" s="375"/>
    </row>
    <row r="180" spans="1:19" x14ac:dyDescent="0.4">
      <c r="A180" s="375" t="s">
        <v>277</v>
      </c>
      <c r="B180" s="375" t="s">
        <v>62</v>
      </c>
      <c r="C180" s="375" t="s">
        <v>425</v>
      </c>
      <c r="D180" s="375" t="s">
        <v>426</v>
      </c>
      <c r="E180" s="375" t="s">
        <v>401</v>
      </c>
      <c r="F180" s="375" t="s">
        <v>389</v>
      </c>
      <c r="G180" s="941">
        <v>4.8056589315032066E-7</v>
      </c>
      <c r="H180" s="877" t="s">
        <v>399</v>
      </c>
      <c r="I180" s="375" t="s">
        <v>477</v>
      </c>
      <c r="J180" s="375" t="s">
        <v>1024</v>
      </c>
      <c r="K180" s="375" t="s">
        <v>475</v>
      </c>
      <c r="L180" s="375" t="s">
        <v>835</v>
      </c>
      <c r="M180" s="831" t="s">
        <v>422</v>
      </c>
      <c r="N180" s="375"/>
      <c r="O180" s="375"/>
      <c r="P180" s="375"/>
      <c r="Q180" s="375"/>
      <c r="R180" s="375"/>
      <c r="S180" s="375"/>
    </row>
    <row r="181" spans="1:19" x14ac:dyDescent="0.4">
      <c r="A181" s="375" t="s">
        <v>277</v>
      </c>
      <c r="B181" s="375" t="s">
        <v>62</v>
      </c>
      <c r="C181" s="375" t="s">
        <v>425</v>
      </c>
      <c r="D181" s="375" t="s">
        <v>426</v>
      </c>
      <c r="E181" s="375" t="s">
        <v>401</v>
      </c>
      <c r="F181" s="375" t="s">
        <v>390</v>
      </c>
      <c r="G181" s="941">
        <v>2.6195169109952265E-7</v>
      </c>
      <c r="H181" s="877" t="s">
        <v>399</v>
      </c>
      <c r="I181" s="375" t="s">
        <v>477</v>
      </c>
      <c r="J181" s="375" t="s">
        <v>1024</v>
      </c>
      <c r="K181" s="375" t="s">
        <v>475</v>
      </c>
      <c r="L181" s="375" t="s">
        <v>835</v>
      </c>
      <c r="M181" s="831" t="s">
        <v>422</v>
      </c>
      <c r="N181" s="375"/>
      <c r="O181" s="375"/>
      <c r="P181" s="375"/>
      <c r="Q181" s="375"/>
      <c r="R181" s="375"/>
      <c r="S181" s="375"/>
    </row>
    <row r="182" spans="1:19" x14ac:dyDescent="0.4">
      <c r="A182" s="375" t="s">
        <v>277</v>
      </c>
      <c r="B182" s="375" t="s">
        <v>62</v>
      </c>
      <c r="C182" s="375" t="s">
        <v>425</v>
      </c>
      <c r="D182" s="375" t="s">
        <v>426</v>
      </c>
      <c r="E182" s="375" t="s">
        <v>401</v>
      </c>
      <c r="F182" s="877" t="s">
        <v>391</v>
      </c>
      <c r="G182" s="941">
        <v>1.134464354710877E-7</v>
      </c>
      <c r="H182" s="877" t="s">
        <v>399</v>
      </c>
      <c r="I182" s="375" t="s">
        <v>477</v>
      </c>
      <c r="J182" s="375" t="s">
        <v>1024</v>
      </c>
      <c r="K182" s="375" t="s">
        <v>475</v>
      </c>
      <c r="L182" s="375" t="s">
        <v>835</v>
      </c>
      <c r="M182" s="831" t="s">
        <v>422</v>
      </c>
      <c r="N182" s="375"/>
      <c r="O182" s="375"/>
      <c r="P182" s="375"/>
      <c r="Q182" s="375"/>
      <c r="R182" s="375"/>
      <c r="S182" s="375"/>
    </row>
    <row r="183" spans="1:19" x14ac:dyDescent="0.4">
      <c r="A183" s="375" t="s">
        <v>277</v>
      </c>
      <c r="B183" s="375" t="s">
        <v>62</v>
      </c>
      <c r="C183" s="375" t="s">
        <v>425</v>
      </c>
      <c r="D183" s="375" t="s">
        <v>426</v>
      </c>
      <c r="E183" s="375" t="s">
        <v>401</v>
      </c>
      <c r="F183" s="375" t="s">
        <v>392</v>
      </c>
      <c r="G183" s="941">
        <v>1.4360434537892169E-6</v>
      </c>
      <c r="H183" s="877" t="s">
        <v>399</v>
      </c>
      <c r="I183" s="375" t="s">
        <v>477</v>
      </c>
      <c r="J183" s="375" t="s">
        <v>1024</v>
      </c>
      <c r="K183" s="375" t="s">
        <v>475</v>
      </c>
      <c r="L183" s="375" t="s">
        <v>835</v>
      </c>
      <c r="M183" s="831" t="s">
        <v>422</v>
      </c>
      <c r="N183" s="375"/>
      <c r="O183" s="375"/>
      <c r="P183" s="375"/>
      <c r="Q183" s="375"/>
      <c r="R183" s="375"/>
      <c r="S183" s="375"/>
    </row>
    <row r="184" spans="1:19" x14ac:dyDescent="0.4">
      <c r="A184" s="375" t="s">
        <v>277</v>
      </c>
      <c r="B184" s="375" t="s">
        <v>62</v>
      </c>
      <c r="C184" s="375" t="s">
        <v>425</v>
      </c>
      <c r="D184" s="375" t="s">
        <v>426</v>
      </c>
      <c r="E184" s="375" t="s">
        <v>401</v>
      </c>
      <c r="F184" s="375" t="s">
        <v>393</v>
      </c>
      <c r="G184" s="941">
        <v>2.8291319730922332E-9</v>
      </c>
      <c r="H184" s="877" t="s">
        <v>399</v>
      </c>
      <c r="I184" s="375" t="s">
        <v>477</v>
      </c>
      <c r="J184" s="375" t="s">
        <v>1024</v>
      </c>
      <c r="K184" s="375" t="s">
        <v>475</v>
      </c>
      <c r="L184" s="375" t="s">
        <v>835</v>
      </c>
      <c r="M184" s="831" t="s">
        <v>422</v>
      </c>
      <c r="N184" s="375"/>
      <c r="O184" s="375"/>
      <c r="P184" s="375"/>
      <c r="Q184" s="375"/>
      <c r="R184" s="375"/>
      <c r="S184" s="375"/>
    </row>
    <row r="185" spans="1:19" x14ac:dyDescent="0.4">
      <c r="A185" s="375" t="s">
        <v>277</v>
      </c>
      <c r="B185" s="375" t="s">
        <v>62</v>
      </c>
      <c r="C185" s="375" t="s">
        <v>425</v>
      </c>
      <c r="D185" s="375" t="s">
        <v>426</v>
      </c>
      <c r="E185" s="375" t="s">
        <v>401</v>
      </c>
      <c r="F185" s="375" t="s">
        <v>394</v>
      </c>
      <c r="G185" s="941">
        <v>6.0202204886065444E-9</v>
      </c>
      <c r="H185" s="877" t="s">
        <v>399</v>
      </c>
      <c r="I185" s="375" t="s">
        <v>477</v>
      </c>
      <c r="J185" s="375" t="s">
        <v>1024</v>
      </c>
      <c r="K185" s="375" t="s">
        <v>475</v>
      </c>
      <c r="L185" s="375" t="s">
        <v>835</v>
      </c>
      <c r="M185" s="831" t="s">
        <v>422</v>
      </c>
      <c r="N185" s="375"/>
      <c r="O185" s="375"/>
      <c r="P185" s="375"/>
      <c r="Q185" s="375"/>
      <c r="R185" s="375"/>
      <c r="S185" s="375"/>
    </row>
    <row r="186" spans="1:19" x14ac:dyDescent="0.4">
      <c r="A186" s="375" t="s">
        <v>277</v>
      </c>
      <c r="B186" s="375" t="s">
        <v>62</v>
      </c>
      <c r="C186" s="375" t="s">
        <v>425</v>
      </c>
      <c r="D186" s="375" t="s">
        <v>426</v>
      </c>
      <c r="E186" s="375" t="s">
        <v>401</v>
      </c>
      <c r="F186" s="375" t="s">
        <v>395</v>
      </c>
      <c r="G186" s="941">
        <v>5.4868882829358232E-7</v>
      </c>
      <c r="H186" s="877" t="s">
        <v>399</v>
      </c>
      <c r="I186" s="375" t="s">
        <v>477</v>
      </c>
      <c r="J186" s="375" t="s">
        <v>1024</v>
      </c>
      <c r="K186" s="375" t="s">
        <v>475</v>
      </c>
      <c r="L186" s="375" t="s">
        <v>835</v>
      </c>
      <c r="M186" s="831" t="s">
        <v>422</v>
      </c>
      <c r="N186" s="375"/>
      <c r="O186" s="375"/>
      <c r="P186" s="375"/>
      <c r="Q186" s="375"/>
      <c r="R186" s="375"/>
      <c r="S186" s="375"/>
    </row>
    <row r="187" spans="1:19" x14ac:dyDescent="0.4">
      <c r="A187" s="375" t="s">
        <v>277</v>
      </c>
      <c r="B187" s="375" t="s">
        <v>62</v>
      </c>
      <c r="C187" s="375" t="s">
        <v>425</v>
      </c>
      <c r="D187" s="375" t="s">
        <v>426</v>
      </c>
      <c r="E187" s="375" t="s">
        <v>401</v>
      </c>
      <c r="F187" s="375" t="s">
        <v>396</v>
      </c>
      <c r="G187" s="941">
        <v>3.7767390670916029E-9</v>
      </c>
      <c r="H187" s="877" t="s">
        <v>399</v>
      </c>
      <c r="I187" s="375" t="s">
        <v>477</v>
      </c>
      <c r="J187" s="375" t="s">
        <v>1024</v>
      </c>
      <c r="K187" s="375" t="s">
        <v>475</v>
      </c>
      <c r="L187" s="375" t="s">
        <v>835</v>
      </c>
      <c r="M187" s="831" t="s">
        <v>422</v>
      </c>
      <c r="N187" s="375"/>
      <c r="O187" s="375"/>
      <c r="P187" s="375"/>
      <c r="Q187" s="375"/>
      <c r="R187" s="375"/>
      <c r="S187" s="375"/>
    </row>
    <row r="188" spans="1:19" x14ac:dyDescent="0.4">
      <c r="A188" s="375" t="s">
        <v>277</v>
      </c>
      <c r="B188" s="375" t="s">
        <v>62</v>
      </c>
      <c r="C188" s="375" t="s">
        <v>425</v>
      </c>
      <c r="D188" s="375" t="s">
        <v>426</v>
      </c>
      <c r="E188" s="375" t="s">
        <v>401</v>
      </c>
      <c r="F188" s="375" t="s">
        <v>397</v>
      </c>
      <c r="G188" s="941">
        <v>3.9676135419075597E-4</v>
      </c>
      <c r="H188" s="877" t="s">
        <v>399</v>
      </c>
      <c r="I188" s="375" t="s">
        <v>477</v>
      </c>
      <c r="J188" s="375" t="s">
        <v>1024</v>
      </c>
      <c r="K188" s="375" t="s">
        <v>475</v>
      </c>
      <c r="L188" s="375" t="s">
        <v>835</v>
      </c>
      <c r="M188" s="831" t="s">
        <v>422</v>
      </c>
      <c r="N188" s="375"/>
      <c r="O188" s="375"/>
      <c r="P188" s="375"/>
      <c r="Q188" s="375"/>
      <c r="R188" s="375"/>
      <c r="S188" s="375"/>
    </row>
    <row r="189" spans="1:19" x14ac:dyDescent="0.4">
      <c r="A189" s="375" t="s">
        <v>277</v>
      </c>
      <c r="B189" s="375" t="s">
        <v>62</v>
      </c>
      <c r="C189" s="375" t="s">
        <v>34</v>
      </c>
      <c r="D189" s="375"/>
      <c r="E189" s="375" t="s">
        <v>401</v>
      </c>
      <c r="F189" s="375" t="s">
        <v>387</v>
      </c>
      <c r="G189" s="941">
        <v>4.5698523240999156E-7</v>
      </c>
      <c r="H189" s="877" t="s">
        <v>399</v>
      </c>
      <c r="I189" s="375" t="s">
        <v>477</v>
      </c>
      <c r="J189" s="375" t="s">
        <v>1024</v>
      </c>
      <c r="K189" s="375" t="s">
        <v>475</v>
      </c>
      <c r="L189" s="375" t="s">
        <v>839</v>
      </c>
      <c r="M189" s="831" t="s">
        <v>422</v>
      </c>
      <c r="N189" s="375"/>
      <c r="O189" s="375"/>
      <c r="P189" s="375"/>
      <c r="Q189" s="375"/>
      <c r="R189" s="375"/>
      <c r="S189" s="375"/>
    </row>
    <row r="190" spans="1:19" x14ac:dyDescent="0.4">
      <c r="A190" s="375" t="s">
        <v>277</v>
      </c>
      <c r="B190" s="375" t="s">
        <v>62</v>
      </c>
      <c r="C190" s="375" t="s">
        <v>34</v>
      </c>
      <c r="D190" s="375"/>
      <c r="E190" s="375" t="s">
        <v>401</v>
      </c>
      <c r="F190" s="375" t="s">
        <v>388</v>
      </c>
      <c r="G190" s="941">
        <v>2.8871544631850193E-6</v>
      </c>
      <c r="H190" s="877" t="s">
        <v>399</v>
      </c>
      <c r="I190" s="375" t="s">
        <v>477</v>
      </c>
      <c r="J190" s="375" t="s">
        <v>1024</v>
      </c>
      <c r="K190" s="375" t="s">
        <v>475</v>
      </c>
      <c r="L190" s="375" t="s">
        <v>839</v>
      </c>
      <c r="M190" s="831" t="s">
        <v>422</v>
      </c>
      <c r="N190" s="375"/>
      <c r="O190" s="375"/>
      <c r="P190" s="375"/>
      <c r="Q190" s="375"/>
      <c r="R190" s="375"/>
      <c r="S190" s="375"/>
    </row>
    <row r="191" spans="1:19" x14ac:dyDescent="0.4">
      <c r="A191" s="375" t="s">
        <v>277</v>
      </c>
      <c r="B191" s="375" t="s">
        <v>62</v>
      </c>
      <c r="C191" s="375" t="s">
        <v>34</v>
      </c>
      <c r="D191" s="375"/>
      <c r="E191" s="375" t="s">
        <v>401</v>
      </c>
      <c r="F191" s="375" t="s">
        <v>389</v>
      </c>
      <c r="G191" s="941">
        <v>4.9370470387793689E-7</v>
      </c>
      <c r="H191" s="877" t="s">
        <v>399</v>
      </c>
      <c r="I191" s="375" t="s">
        <v>477</v>
      </c>
      <c r="J191" s="375" t="s">
        <v>1024</v>
      </c>
      <c r="K191" s="375" t="s">
        <v>475</v>
      </c>
      <c r="L191" s="375" t="s">
        <v>839</v>
      </c>
      <c r="M191" s="831" t="s">
        <v>422</v>
      </c>
      <c r="N191" s="375"/>
      <c r="O191" s="375"/>
      <c r="P191" s="375"/>
      <c r="Q191" s="375"/>
      <c r="R191" s="375"/>
      <c r="S191" s="375"/>
    </row>
    <row r="192" spans="1:19" x14ac:dyDescent="0.4">
      <c r="A192" s="375" t="s">
        <v>277</v>
      </c>
      <c r="B192" s="375" t="s">
        <v>62</v>
      </c>
      <c r="C192" s="375" t="s">
        <v>34</v>
      </c>
      <c r="D192" s="375"/>
      <c r="E192" s="375" t="s">
        <v>401</v>
      </c>
      <c r="F192" s="375" t="s">
        <v>390</v>
      </c>
      <c r="G192" s="941">
        <v>2.9114728203609313E-7</v>
      </c>
      <c r="H192" s="877" t="s">
        <v>399</v>
      </c>
      <c r="I192" s="375" t="s">
        <v>477</v>
      </c>
      <c r="J192" s="375" t="s">
        <v>1024</v>
      </c>
      <c r="K192" s="375" t="s">
        <v>475</v>
      </c>
      <c r="L192" s="375" t="s">
        <v>839</v>
      </c>
      <c r="M192" s="831" t="s">
        <v>422</v>
      </c>
      <c r="N192" s="375"/>
      <c r="O192" s="375"/>
      <c r="P192" s="375"/>
      <c r="Q192" s="375"/>
      <c r="R192" s="375"/>
      <c r="S192" s="375"/>
    </row>
    <row r="193" spans="1:19" x14ac:dyDescent="0.4">
      <c r="A193" s="375" t="s">
        <v>277</v>
      </c>
      <c r="B193" s="375" t="s">
        <v>62</v>
      </c>
      <c r="C193" s="375" t="s">
        <v>34</v>
      </c>
      <c r="D193" s="375"/>
      <c r="E193" s="375" t="s">
        <v>401</v>
      </c>
      <c r="F193" s="375" t="s">
        <v>391</v>
      </c>
      <c r="G193" s="941">
        <v>1.3214281301237113E-7</v>
      </c>
      <c r="H193" s="877" t="s">
        <v>399</v>
      </c>
      <c r="I193" s="375" t="s">
        <v>477</v>
      </c>
      <c r="J193" s="375" t="s">
        <v>1024</v>
      </c>
      <c r="K193" s="375" t="s">
        <v>475</v>
      </c>
      <c r="L193" s="375" t="s">
        <v>839</v>
      </c>
      <c r="M193" s="831" t="s">
        <v>422</v>
      </c>
      <c r="N193" s="375"/>
      <c r="O193" s="375"/>
      <c r="P193" s="375"/>
      <c r="Q193" s="375"/>
      <c r="R193" s="375"/>
      <c r="S193" s="375"/>
    </row>
    <row r="194" spans="1:19" x14ac:dyDescent="0.4">
      <c r="A194" s="375" t="s">
        <v>277</v>
      </c>
      <c r="B194" s="375" t="s">
        <v>62</v>
      </c>
      <c r="C194" s="375" t="s">
        <v>34</v>
      </c>
      <c r="D194" s="375"/>
      <c r="E194" s="375" t="s">
        <v>401</v>
      </c>
      <c r="F194" s="877" t="s">
        <v>392</v>
      </c>
      <c r="G194" s="941">
        <v>1.850973058584133E-6</v>
      </c>
      <c r="H194" s="877" t="s">
        <v>399</v>
      </c>
      <c r="I194" s="375" t="s">
        <v>477</v>
      </c>
      <c r="J194" s="375" t="s">
        <v>1024</v>
      </c>
      <c r="K194" s="375" t="s">
        <v>475</v>
      </c>
      <c r="L194" s="375" t="s">
        <v>839</v>
      </c>
      <c r="M194" s="831" t="s">
        <v>422</v>
      </c>
      <c r="N194" s="375"/>
      <c r="O194" s="375"/>
      <c r="P194" s="375"/>
      <c r="Q194" s="375"/>
      <c r="R194" s="375"/>
      <c r="S194" s="375"/>
    </row>
    <row r="195" spans="1:19" x14ac:dyDescent="0.4">
      <c r="A195" s="375" t="s">
        <v>277</v>
      </c>
      <c r="B195" s="375" t="s">
        <v>62</v>
      </c>
      <c r="C195" s="375" t="s">
        <v>34</v>
      </c>
      <c r="D195" s="375"/>
      <c r="E195" s="375" t="s">
        <v>401</v>
      </c>
      <c r="F195" s="375" t="s">
        <v>393</v>
      </c>
      <c r="G195" s="941">
        <v>2.7677529171650174E-9</v>
      </c>
      <c r="H195" s="877" t="s">
        <v>399</v>
      </c>
      <c r="I195" s="375" t="s">
        <v>477</v>
      </c>
      <c r="J195" s="375" t="s">
        <v>1024</v>
      </c>
      <c r="K195" s="375" t="s">
        <v>475</v>
      </c>
      <c r="L195" s="375" t="s">
        <v>839</v>
      </c>
      <c r="M195" s="831" t="s">
        <v>422</v>
      </c>
      <c r="N195" s="375"/>
      <c r="O195" s="375"/>
      <c r="P195" s="375"/>
      <c r="Q195" s="375"/>
      <c r="R195" s="375"/>
      <c r="S195" s="375"/>
    </row>
    <row r="196" spans="1:19" x14ac:dyDescent="0.4">
      <c r="A196" s="375" t="s">
        <v>277</v>
      </c>
      <c r="B196" s="375" t="s">
        <v>62</v>
      </c>
      <c r="C196" s="375" t="s">
        <v>34</v>
      </c>
      <c r="D196" s="375"/>
      <c r="E196" s="375" t="s">
        <v>401</v>
      </c>
      <c r="F196" s="375" t="s">
        <v>394</v>
      </c>
      <c r="G196" s="941">
        <v>5.7785788710219174E-9</v>
      </c>
      <c r="H196" s="877" t="s">
        <v>399</v>
      </c>
      <c r="I196" s="375" t="s">
        <v>477</v>
      </c>
      <c r="J196" s="375" t="s">
        <v>1024</v>
      </c>
      <c r="K196" s="375" t="s">
        <v>475</v>
      </c>
      <c r="L196" s="375" t="s">
        <v>839</v>
      </c>
      <c r="M196" s="831" t="s">
        <v>422</v>
      </c>
      <c r="N196" s="375"/>
      <c r="O196" s="375"/>
      <c r="P196" s="375"/>
      <c r="Q196" s="375"/>
      <c r="R196" s="375"/>
      <c r="S196" s="375"/>
    </row>
    <row r="197" spans="1:19" x14ac:dyDescent="0.4">
      <c r="A197" s="375" t="s">
        <v>277</v>
      </c>
      <c r="B197" s="375" t="s">
        <v>62</v>
      </c>
      <c r="C197" s="375" t="s">
        <v>34</v>
      </c>
      <c r="D197" s="375"/>
      <c r="E197" s="375" t="s">
        <v>401</v>
      </c>
      <c r="F197" s="375" t="s">
        <v>395</v>
      </c>
      <c r="G197" s="941">
        <v>7.1152608208073595E-7</v>
      </c>
      <c r="H197" s="877" t="s">
        <v>399</v>
      </c>
      <c r="I197" s="375" t="s">
        <v>477</v>
      </c>
      <c r="J197" s="375" t="s">
        <v>1024</v>
      </c>
      <c r="K197" s="375" t="s">
        <v>475</v>
      </c>
      <c r="L197" s="375" t="s">
        <v>839</v>
      </c>
      <c r="M197" s="831" t="s">
        <v>422</v>
      </c>
      <c r="N197" s="375"/>
      <c r="O197" s="375"/>
      <c r="P197" s="375"/>
      <c r="Q197" s="375"/>
      <c r="R197" s="375"/>
      <c r="S197" s="375"/>
    </row>
    <row r="198" spans="1:19" x14ac:dyDescent="0.4">
      <c r="A198" s="375" t="s">
        <v>277</v>
      </c>
      <c r="B198" s="375" t="s">
        <v>62</v>
      </c>
      <c r="C198" s="375" t="s">
        <v>34</v>
      </c>
      <c r="D198" s="375"/>
      <c r="E198" s="375" t="s">
        <v>401</v>
      </c>
      <c r="F198" s="375" t="s">
        <v>396</v>
      </c>
      <c r="G198" s="941">
        <v>4.3621703293846641E-9</v>
      </c>
      <c r="H198" s="877" t="s">
        <v>399</v>
      </c>
      <c r="I198" s="375" t="s">
        <v>477</v>
      </c>
      <c r="J198" s="375" t="s">
        <v>1024</v>
      </c>
      <c r="K198" s="375" t="s">
        <v>475</v>
      </c>
      <c r="L198" s="375" t="s">
        <v>839</v>
      </c>
      <c r="M198" s="831" t="s">
        <v>422</v>
      </c>
      <c r="N198" s="375"/>
      <c r="O198" s="375"/>
      <c r="P198" s="375"/>
      <c r="Q198" s="375"/>
      <c r="R198" s="375"/>
      <c r="S198" s="375"/>
    </row>
    <row r="199" spans="1:19" x14ac:dyDescent="0.4">
      <c r="A199" s="375" t="s">
        <v>277</v>
      </c>
      <c r="B199" s="375" t="s">
        <v>62</v>
      </c>
      <c r="C199" s="375" t="s">
        <v>34</v>
      </c>
      <c r="D199" s="375"/>
      <c r="E199" s="375" t="s">
        <v>401</v>
      </c>
      <c r="F199" s="375" t="s">
        <v>397</v>
      </c>
      <c r="G199" s="941">
        <v>4.4165937290459935E-4</v>
      </c>
      <c r="H199" s="877" t="s">
        <v>399</v>
      </c>
      <c r="I199" s="375" t="s">
        <v>477</v>
      </c>
      <c r="J199" s="375" t="s">
        <v>1024</v>
      </c>
      <c r="K199" s="375" t="s">
        <v>475</v>
      </c>
      <c r="L199" s="375" t="s">
        <v>839</v>
      </c>
      <c r="M199" s="831" t="s">
        <v>422</v>
      </c>
      <c r="N199" s="375"/>
      <c r="O199" s="375"/>
      <c r="P199" s="375"/>
      <c r="Q199" s="375"/>
      <c r="R199" s="375"/>
      <c r="S199" s="375"/>
    </row>
    <row r="200" spans="1:19" x14ac:dyDescent="0.4">
      <c r="A200" s="375" t="s">
        <v>277</v>
      </c>
      <c r="B200" s="375" t="s">
        <v>63</v>
      </c>
      <c r="C200" s="375" t="s">
        <v>425</v>
      </c>
      <c r="D200" s="375" t="s">
        <v>427</v>
      </c>
      <c r="E200" s="375" t="s">
        <v>401</v>
      </c>
      <c r="F200" s="375" t="s">
        <v>387</v>
      </c>
      <c r="G200" s="941">
        <v>4.5698523240999156E-7</v>
      </c>
      <c r="H200" s="877" t="s">
        <v>399</v>
      </c>
      <c r="I200" s="375" t="s">
        <v>477</v>
      </c>
      <c r="J200" s="375" t="s">
        <v>1024</v>
      </c>
      <c r="K200" s="375" t="s">
        <v>475</v>
      </c>
      <c r="L200" s="375" t="s">
        <v>863</v>
      </c>
      <c r="M200" s="831" t="s">
        <v>422</v>
      </c>
      <c r="N200" s="375"/>
      <c r="O200" s="375"/>
      <c r="P200" s="375"/>
      <c r="Q200" s="375"/>
      <c r="R200" s="375"/>
      <c r="S200" s="375"/>
    </row>
    <row r="201" spans="1:19" x14ac:dyDescent="0.4">
      <c r="A201" s="375" t="s">
        <v>277</v>
      </c>
      <c r="B201" s="375" t="s">
        <v>63</v>
      </c>
      <c r="C201" s="375" t="s">
        <v>425</v>
      </c>
      <c r="D201" s="375" t="s">
        <v>427</v>
      </c>
      <c r="E201" s="375" t="s">
        <v>401</v>
      </c>
      <c r="F201" s="375" t="s">
        <v>388</v>
      </c>
      <c r="G201" s="941">
        <v>2.8871544631850193E-6</v>
      </c>
      <c r="H201" s="877" t="s">
        <v>399</v>
      </c>
      <c r="I201" s="375" t="s">
        <v>477</v>
      </c>
      <c r="J201" s="375" t="s">
        <v>1024</v>
      </c>
      <c r="K201" s="375" t="s">
        <v>475</v>
      </c>
      <c r="L201" s="375" t="s">
        <v>863</v>
      </c>
      <c r="M201" s="831" t="s">
        <v>422</v>
      </c>
      <c r="N201" s="375"/>
      <c r="O201" s="375"/>
      <c r="P201" s="375"/>
      <c r="Q201" s="375"/>
      <c r="R201" s="375"/>
      <c r="S201" s="375"/>
    </row>
    <row r="202" spans="1:19" x14ac:dyDescent="0.4">
      <c r="A202" s="375" t="s">
        <v>277</v>
      </c>
      <c r="B202" s="375" t="s">
        <v>63</v>
      </c>
      <c r="C202" s="375" t="s">
        <v>425</v>
      </c>
      <c r="D202" s="375" t="s">
        <v>427</v>
      </c>
      <c r="E202" s="375" t="s">
        <v>401</v>
      </c>
      <c r="F202" s="375" t="s">
        <v>389</v>
      </c>
      <c r="G202" s="941">
        <v>4.9370470387793689E-7</v>
      </c>
      <c r="H202" s="877" t="s">
        <v>399</v>
      </c>
      <c r="I202" s="375" t="s">
        <v>477</v>
      </c>
      <c r="J202" s="375" t="s">
        <v>1024</v>
      </c>
      <c r="K202" s="375" t="s">
        <v>475</v>
      </c>
      <c r="L202" s="375" t="s">
        <v>863</v>
      </c>
      <c r="M202" s="831" t="s">
        <v>422</v>
      </c>
      <c r="N202" s="375"/>
      <c r="O202" s="375"/>
      <c r="P202" s="375"/>
      <c r="Q202" s="375"/>
      <c r="R202" s="375"/>
      <c r="S202" s="375"/>
    </row>
    <row r="203" spans="1:19" x14ac:dyDescent="0.4">
      <c r="A203" s="375" t="s">
        <v>277</v>
      </c>
      <c r="B203" s="375" t="s">
        <v>63</v>
      </c>
      <c r="C203" s="375" t="s">
        <v>425</v>
      </c>
      <c r="D203" s="375" t="s">
        <v>427</v>
      </c>
      <c r="E203" s="375" t="s">
        <v>401</v>
      </c>
      <c r="F203" s="375" t="s">
        <v>390</v>
      </c>
      <c r="G203" s="941">
        <v>2.9114728203609313E-7</v>
      </c>
      <c r="H203" s="877" t="s">
        <v>399</v>
      </c>
      <c r="I203" s="375" t="s">
        <v>477</v>
      </c>
      <c r="J203" s="375" t="s">
        <v>1024</v>
      </c>
      <c r="K203" s="375" t="s">
        <v>475</v>
      </c>
      <c r="L203" s="375" t="s">
        <v>863</v>
      </c>
      <c r="M203" s="831" t="s">
        <v>422</v>
      </c>
      <c r="N203" s="375"/>
      <c r="O203" s="375"/>
      <c r="P203" s="375"/>
      <c r="Q203" s="375"/>
      <c r="R203" s="375"/>
      <c r="S203" s="375"/>
    </row>
    <row r="204" spans="1:19" x14ac:dyDescent="0.4">
      <c r="A204" s="375" t="s">
        <v>277</v>
      </c>
      <c r="B204" s="375" t="s">
        <v>63</v>
      </c>
      <c r="C204" s="375" t="s">
        <v>425</v>
      </c>
      <c r="D204" s="375" t="s">
        <v>427</v>
      </c>
      <c r="E204" s="375" t="s">
        <v>401</v>
      </c>
      <c r="F204" s="375" t="s">
        <v>391</v>
      </c>
      <c r="G204" s="941">
        <v>1.3214281301237113E-7</v>
      </c>
      <c r="H204" s="877" t="s">
        <v>399</v>
      </c>
      <c r="I204" s="375" t="s">
        <v>477</v>
      </c>
      <c r="J204" s="375" t="s">
        <v>1024</v>
      </c>
      <c r="K204" s="375" t="s">
        <v>475</v>
      </c>
      <c r="L204" s="375" t="s">
        <v>863</v>
      </c>
      <c r="M204" s="831" t="s">
        <v>422</v>
      </c>
      <c r="N204" s="375"/>
      <c r="O204" s="375"/>
      <c r="P204" s="375"/>
      <c r="Q204" s="375"/>
      <c r="R204" s="375"/>
      <c r="S204" s="375"/>
    </row>
    <row r="205" spans="1:19" x14ac:dyDescent="0.4">
      <c r="A205" s="375" t="s">
        <v>277</v>
      </c>
      <c r="B205" s="375" t="s">
        <v>63</v>
      </c>
      <c r="C205" s="375" t="s">
        <v>425</v>
      </c>
      <c r="D205" s="375" t="s">
        <v>427</v>
      </c>
      <c r="E205" s="375" t="s">
        <v>401</v>
      </c>
      <c r="F205" s="375" t="s">
        <v>392</v>
      </c>
      <c r="G205" s="941">
        <v>1.850973058584133E-6</v>
      </c>
      <c r="H205" s="877" t="s">
        <v>399</v>
      </c>
      <c r="I205" s="375" t="s">
        <v>477</v>
      </c>
      <c r="J205" s="375" t="s">
        <v>1024</v>
      </c>
      <c r="K205" s="375" t="s">
        <v>475</v>
      </c>
      <c r="L205" s="375" t="s">
        <v>863</v>
      </c>
      <c r="M205" s="831" t="s">
        <v>422</v>
      </c>
      <c r="N205" s="375"/>
      <c r="O205" s="375"/>
      <c r="P205" s="375"/>
      <c r="Q205" s="375"/>
      <c r="R205" s="375"/>
      <c r="S205" s="375"/>
    </row>
    <row r="206" spans="1:19" x14ac:dyDescent="0.4">
      <c r="A206" s="375" t="s">
        <v>277</v>
      </c>
      <c r="B206" s="375" t="s">
        <v>63</v>
      </c>
      <c r="C206" s="375" t="s">
        <v>425</v>
      </c>
      <c r="D206" s="375" t="s">
        <v>427</v>
      </c>
      <c r="E206" s="375" t="s">
        <v>401</v>
      </c>
      <c r="F206" s="877" t="s">
        <v>393</v>
      </c>
      <c r="G206" s="941">
        <v>2.7677529171650174E-9</v>
      </c>
      <c r="H206" s="877" t="s">
        <v>399</v>
      </c>
      <c r="I206" s="375" t="s">
        <v>477</v>
      </c>
      <c r="J206" s="375" t="s">
        <v>1024</v>
      </c>
      <c r="K206" s="375" t="s">
        <v>475</v>
      </c>
      <c r="L206" s="375" t="s">
        <v>863</v>
      </c>
      <c r="M206" s="831" t="s">
        <v>422</v>
      </c>
      <c r="N206" s="375"/>
      <c r="O206" s="375"/>
      <c r="P206" s="375"/>
      <c r="Q206" s="375"/>
      <c r="R206" s="375"/>
      <c r="S206" s="375"/>
    </row>
    <row r="207" spans="1:19" x14ac:dyDescent="0.4">
      <c r="A207" s="375" t="s">
        <v>277</v>
      </c>
      <c r="B207" s="375" t="s">
        <v>63</v>
      </c>
      <c r="C207" s="375" t="s">
        <v>425</v>
      </c>
      <c r="D207" s="375" t="s">
        <v>427</v>
      </c>
      <c r="E207" s="375" t="s">
        <v>401</v>
      </c>
      <c r="F207" s="375" t="s">
        <v>394</v>
      </c>
      <c r="G207" s="941">
        <v>5.7785788710219174E-9</v>
      </c>
      <c r="H207" s="877" t="s">
        <v>399</v>
      </c>
      <c r="I207" s="375" t="s">
        <v>477</v>
      </c>
      <c r="J207" s="375" t="s">
        <v>1024</v>
      </c>
      <c r="K207" s="375" t="s">
        <v>475</v>
      </c>
      <c r="L207" s="375" t="s">
        <v>863</v>
      </c>
      <c r="M207" s="831" t="s">
        <v>422</v>
      </c>
      <c r="N207" s="375"/>
      <c r="O207" s="375"/>
      <c r="P207" s="375"/>
      <c r="Q207" s="375"/>
      <c r="R207" s="375"/>
      <c r="S207" s="375"/>
    </row>
    <row r="208" spans="1:19" x14ac:dyDescent="0.4">
      <c r="A208" s="375" t="s">
        <v>277</v>
      </c>
      <c r="B208" s="375" t="s">
        <v>63</v>
      </c>
      <c r="C208" s="375" t="s">
        <v>425</v>
      </c>
      <c r="D208" s="375" t="s">
        <v>427</v>
      </c>
      <c r="E208" s="375" t="s">
        <v>401</v>
      </c>
      <c r="F208" s="375" t="s">
        <v>395</v>
      </c>
      <c r="G208" s="941">
        <v>7.1152608208073595E-7</v>
      </c>
      <c r="H208" s="877" t="s">
        <v>399</v>
      </c>
      <c r="I208" s="375" t="s">
        <v>477</v>
      </c>
      <c r="J208" s="375" t="s">
        <v>1024</v>
      </c>
      <c r="K208" s="375" t="s">
        <v>475</v>
      </c>
      <c r="L208" s="375" t="s">
        <v>863</v>
      </c>
      <c r="M208" s="831" t="s">
        <v>422</v>
      </c>
      <c r="N208" s="375"/>
      <c r="O208" s="375"/>
      <c r="P208" s="375"/>
      <c r="Q208" s="375"/>
      <c r="R208" s="375"/>
      <c r="S208" s="375"/>
    </row>
    <row r="209" spans="1:19" x14ac:dyDescent="0.4">
      <c r="A209" s="375" t="s">
        <v>277</v>
      </c>
      <c r="B209" s="375" t="s">
        <v>63</v>
      </c>
      <c r="C209" s="375" t="s">
        <v>425</v>
      </c>
      <c r="D209" s="375" t="s">
        <v>427</v>
      </c>
      <c r="E209" s="375" t="s">
        <v>401</v>
      </c>
      <c r="F209" s="375" t="s">
        <v>396</v>
      </c>
      <c r="G209" s="941">
        <v>4.3621703293846641E-9</v>
      </c>
      <c r="H209" s="877" t="s">
        <v>399</v>
      </c>
      <c r="I209" s="375" t="s">
        <v>477</v>
      </c>
      <c r="J209" s="375" t="s">
        <v>1024</v>
      </c>
      <c r="K209" s="375" t="s">
        <v>475</v>
      </c>
      <c r="L209" s="375" t="s">
        <v>863</v>
      </c>
      <c r="M209" s="831" t="s">
        <v>422</v>
      </c>
      <c r="N209" s="375"/>
      <c r="O209" s="375"/>
      <c r="P209" s="375"/>
      <c r="Q209" s="375"/>
      <c r="R209" s="375"/>
      <c r="S209" s="375"/>
    </row>
    <row r="210" spans="1:19" x14ac:dyDescent="0.4">
      <c r="A210" s="375" t="s">
        <v>277</v>
      </c>
      <c r="B210" s="375" t="s">
        <v>63</v>
      </c>
      <c r="C210" s="375" t="s">
        <v>425</v>
      </c>
      <c r="D210" s="375" t="s">
        <v>427</v>
      </c>
      <c r="E210" s="375" t="s">
        <v>401</v>
      </c>
      <c r="F210" s="375" t="s">
        <v>397</v>
      </c>
      <c r="G210" s="941">
        <v>4.4165937290459935E-4</v>
      </c>
      <c r="H210" s="877" t="s">
        <v>399</v>
      </c>
      <c r="I210" s="375" t="s">
        <v>477</v>
      </c>
      <c r="J210" s="375" t="s">
        <v>1024</v>
      </c>
      <c r="K210" s="375" t="s">
        <v>475</v>
      </c>
      <c r="L210" s="375" t="s">
        <v>863</v>
      </c>
      <c r="M210" s="831" t="s">
        <v>422</v>
      </c>
      <c r="N210" s="375"/>
      <c r="O210" s="375"/>
      <c r="P210" s="375"/>
      <c r="Q210" s="375"/>
      <c r="R210" s="375"/>
      <c r="S210" s="375"/>
    </row>
    <row r="211" spans="1:19" x14ac:dyDescent="0.4">
      <c r="A211" s="375" t="s">
        <v>277</v>
      </c>
      <c r="B211" s="375" t="s">
        <v>63</v>
      </c>
      <c r="C211" s="375" t="s">
        <v>425</v>
      </c>
      <c r="D211" s="375" t="s">
        <v>426</v>
      </c>
      <c r="E211" s="375" t="s">
        <v>401</v>
      </c>
      <c r="F211" s="375" t="s">
        <v>387</v>
      </c>
      <c r="G211" s="941">
        <v>3.906684848392738E-7</v>
      </c>
      <c r="H211" s="877" t="s">
        <v>399</v>
      </c>
      <c r="I211" s="375" t="s">
        <v>477</v>
      </c>
      <c r="J211" s="375" t="s">
        <v>1024</v>
      </c>
      <c r="K211" s="375" t="s">
        <v>475</v>
      </c>
      <c r="L211" s="375" t="s">
        <v>867</v>
      </c>
      <c r="M211" s="831" t="s">
        <v>422</v>
      </c>
      <c r="N211" s="375"/>
      <c r="O211" s="375"/>
      <c r="P211" s="375"/>
      <c r="Q211" s="375"/>
      <c r="R211" s="375"/>
      <c r="S211" s="375"/>
    </row>
    <row r="212" spans="1:19" x14ac:dyDescent="0.4">
      <c r="A212" s="375" t="s">
        <v>277</v>
      </c>
      <c r="B212" s="375" t="s">
        <v>63</v>
      </c>
      <c r="C212" s="375" t="s">
        <v>425</v>
      </c>
      <c r="D212" s="375" t="s">
        <v>426</v>
      </c>
      <c r="E212" s="375" t="s">
        <v>401</v>
      </c>
      <c r="F212" s="375" t="s">
        <v>388</v>
      </c>
      <c r="G212" s="941">
        <v>2.2846179932679242E-6</v>
      </c>
      <c r="H212" s="877" t="s">
        <v>399</v>
      </c>
      <c r="I212" s="375" t="s">
        <v>477</v>
      </c>
      <c r="J212" s="375" t="s">
        <v>1024</v>
      </c>
      <c r="K212" s="375" t="s">
        <v>475</v>
      </c>
      <c r="L212" s="375" t="s">
        <v>867</v>
      </c>
      <c r="M212" s="831" t="s">
        <v>422</v>
      </c>
      <c r="N212" s="375"/>
      <c r="O212" s="375"/>
      <c r="P212" s="375"/>
      <c r="Q212" s="375"/>
      <c r="R212" s="375"/>
      <c r="S212" s="375"/>
    </row>
    <row r="213" spans="1:19" x14ac:dyDescent="0.4">
      <c r="A213" s="375" t="s">
        <v>277</v>
      </c>
      <c r="B213" s="375" t="s">
        <v>63</v>
      </c>
      <c r="C213" s="375" t="s">
        <v>425</v>
      </c>
      <c r="D213" s="375" t="s">
        <v>426</v>
      </c>
      <c r="E213" s="375" t="s">
        <v>401</v>
      </c>
      <c r="F213" s="375" t="s">
        <v>389</v>
      </c>
      <c r="G213" s="941">
        <v>4.8056589315032066E-7</v>
      </c>
      <c r="H213" s="877" t="s">
        <v>399</v>
      </c>
      <c r="I213" s="375" t="s">
        <v>477</v>
      </c>
      <c r="J213" s="375" t="s">
        <v>1024</v>
      </c>
      <c r="K213" s="375" t="s">
        <v>475</v>
      </c>
      <c r="L213" s="375" t="s">
        <v>867</v>
      </c>
      <c r="M213" s="831" t="s">
        <v>422</v>
      </c>
      <c r="N213" s="375"/>
      <c r="O213" s="375"/>
      <c r="P213" s="375"/>
      <c r="Q213" s="375"/>
      <c r="R213" s="375"/>
      <c r="S213" s="375"/>
    </row>
    <row r="214" spans="1:19" x14ac:dyDescent="0.4">
      <c r="A214" s="375" t="s">
        <v>277</v>
      </c>
      <c r="B214" s="375" t="s">
        <v>63</v>
      </c>
      <c r="C214" s="375" t="s">
        <v>425</v>
      </c>
      <c r="D214" s="375" t="s">
        <v>426</v>
      </c>
      <c r="E214" s="375" t="s">
        <v>401</v>
      </c>
      <c r="F214" s="375" t="s">
        <v>390</v>
      </c>
      <c r="G214" s="941">
        <v>2.6195169109952265E-7</v>
      </c>
      <c r="H214" s="877" t="s">
        <v>399</v>
      </c>
      <c r="I214" s="375" t="s">
        <v>477</v>
      </c>
      <c r="J214" s="375" t="s">
        <v>1024</v>
      </c>
      <c r="K214" s="375" t="s">
        <v>475</v>
      </c>
      <c r="L214" s="375" t="s">
        <v>867</v>
      </c>
      <c r="M214" s="831" t="s">
        <v>422</v>
      </c>
      <c r="N214" s="375"/>
      <c r="O214" s="375"/>
      <c r="P214" s="375"/>
      <c r="Q214" s="375"/>
      <c r="R214" s="375"/>
      <c r="S214" s="375"/>
    </row>
    <row r="215" spans="1:19" x14ac:dyDescent="0.4">
      <c r="A215" s="375" t="s">
        <v>277</v>
      </c>
      <c r="B215" s="375" t="s">
        <v>63</v>
      </c>
      <c r="C215" s="375" t="s">
        <v>425</v>
      </c>
      <c r="D215" s="375" t="s">
        <v>426</v>
      </c>
      <c r="E215" s="375" t="s">
        <v>401</v>
      </c>
      <c r="F215" s="375" t="s">
        <v>391</v>
      </c>
      <c r="G215" s="941">
        <v>1.134464354710877E-7</v>
      </c>
      <c r="H215" s="877" t="s">
        <v>399</v>
      </c>
      <c r="I215" s="375" t="s">
        <v>477</v>
      </c>
      <c r="J215" s="375" t="s">
        <v>1024</v>
      </c>
      <c r="K215" s="375" t="s">
        <v>475</v>
      </c>
      <c r="L215" s="375" t="s">
        <v>867</v>
      </c>
      <c r="M215" s="831" t="s">
        <v>422</v>
      </c>
      <c r="N215" s="375"/>
      <c r="O215" s="375"/>
      <c r="P215" s="375"/>
      <c r="Q215" s="375"/>
      <c r="R215" s="375"/>
      <c r="S215" s="375"/>
    </row>
    <row r="216" spans="1:19" x14ac:dyDescent="0.4">
      <c r="A216" s="375" t="s">
        <v>277</v>
      </c>
      <c r="B216" s="375" t="s">
        <v>63</v>
      </c>
      <c r="C216" s="375" t="s">
        <v>425</v>
      </c>
      <c r="D216" s="375" t="s">
        <v>426</v>
      </c>
      <c r="E216" s="375" t="s">
        <v>401</v>
      </c>
      <c r="F216" s="375" t="s">
        <v>392</v>
      </c>
      <c r="G216" s="941">
        <v>1.4360434537892169E-6</v>
      </c>
      <c r="H216" s="877" t="s">
        <v>399</v>
      </c>
      <c r="I216" s="375" t="s">
        <v>477</v>
      </c>
      <c r="J216" s="375" t="s">
        <v>1024</v>
      </c>
      <c r="K216" s="375" t="s">
        <v>475</v>
      </c>
      <c r="L216" s="375" t="s">
        <v>867</v>
      </c>
      <c r="M216" s="831" t="s">
        <v>422</v>
      </c>
      <c r="N216" s="375"/>
      <c r="O216" s="375"/>
      <c r="P216" s="375"/>
      <c r="Q216" s="375"/>
      <c r="R216" s="375"/>
      <c r="S216" s="375"/>
    </row>
    <row r="217" spans="1:19" x14ac:dyDescent="0.4">
      <c r="A217" s="375" t="s">
        <v>277</v>
      </c>
      <c r="B217" s="375" t="s">
        <v>63</v>
      </c>
      <c r="C217" s="375" t="s">
        <v>425</v>
      </c>
      <c r="D217" s="375" t="s">
        <v>426</v>
      </c>
      <c r="E217" s="375" t="s">
        <v>401</v>
      </c>
      <c r="F217" s="375" t="s">
        <v>393</v>
      </c>
      <c r="G217" s="941">
        <v>2.8291319730922332E-9</v>
      </c>
      <c r="H217" s="877" t="s">
        <v>399</v>
      </c>
      <c r="I217" s="375" t="s">
        <v>477</v>
      </c>
      <c r="J217" s="375" t="s">
        <v>1024</v>
      </c>
      <c r="K217" s="375" t="s">
        <v>475</v>
      </c>
      <c r="L217" s="375" t="s">
        <v>867</v>
      </c>
      <c r="M217" s="831" t="s">
        <v>422</v>
      </c>
      <c r="N217" s="375"/>
      <c r="O217" s="375"/>
      <c r="P217" s="375"/>
      <c r="Q217" s="375"/>
      <c r="R217" s="375"/>
      <c r="S217" s="375"/>
    </row>
    <row r="218" spans="1:19" x14ac:dyDescent="0.4">
      <c r="A218" s="375" t="s">
        <v>277</v>
      </c>
      <c r="B218" s="375" t="s">
        <v>63</v>
      </c>
      <c r="C218" s="375" t="s">
        <v>425</v>
      </c>
      <c r="D218" s="375" t="s">
        <v>426</v>
      </c>
      <c r="E218" s="375" t="s">
        <v>401</v>
      </c>
      <c r="F218" s="877" t="s">
        <v>394</v>
      </c>
      <c r="G218" s="941">
        <v>6.0202204886065444E-9</v>
      </c>
      <c r="H218" s="877" t="s">
        <v>399</v>
      </c>
      <c r="I218" s="375" t="s">
        <v>477</v>
      </c>
      <c r="J218" s="375" t="s">
        <v>1024</v>
      </c>
      <c r="K218" s="375" t="s">
        <v>475</v>
      </c>
      <c r="L218" s="375" t="s">
        <v>867</v>
      </c>
      <c r="M218" s="831" t="s">
        <v>422</v>
      </c>
      <c r="N218" s="375"/>
      <c r="O218" s="375"/>
      <c r="P218" s="375"/>
      <c r="Q218" s="375"/>
      <c r="R218" s="375"/>
      <c r="S218" s="375"/>
    </row>
    <row r="219" spans="1:19" x14ac:dyDescent="0.4">
      <c r="A219" s="375" t="s">
        <v>277</v>
      </c>
      <c r="B219" s="375" t="s">
        <v>63</v>
      </c>
      <c r="C219" s="375" t="s">
        <v>425</v>
      </c>
      <c r="D219" s="375" t="s">
        <v>426</v>
      </c>
      <c r="E219" s="375" t="s">
        <v>401</v>
      </c>
      <c r="F219" s="375" t="s">
        <v>395</v>
      </c>
      <c r="G219" s="941">
        <v>5.4868882829358232E-7</v>
      </c>
      <c r="H219" s="877" t="s">
        <v>399</v>
      </c>
      <c r="I219" s="375" t="s">
        <v>477</v>
      </c>
      <c r="J219" s="375" t="s">
        <v>1024</v>
      </c>
      <c r="K219" s="375" t="s">
        <v>475</v>
      </c>
      <c r="L219" s="375" t="s">
        <v>867</v>
      </c>
      <c r="M219" s="831" t="s">
        <v>422</v>
      </c>
      <c r="N219" s="375"/>
      <c r="O219" s="375"/>
      <c r="P219" s="375"/>
      <c r="Q219" s="375"/>
      <c r="R219" s="375"/>
      <c r="S219" s="375"/>
    </row>
    <row r="220" spans="1:19" x14ac:dyDescent="0.4">
      <c r="A220" s="375" t="s">
        <v>277</v>
      </c>
      <c r="B220" s="375" t="s">
        <v>63</v>
      </c>
      <c r="C220" s="375" t="s">
        <v>425</v>
      </c>
      <c r="D220" s="375" t="s">
        <v>426</v>
      </c>
      <c r="E220" s="375" t="s">
        <v>401</v>
      </c>
      <c r="F220" s="375" t="s">
        <v>396</v>
      </c>
      <c r="G220" s="941">
        <v>3.7767390670916029E-9</v>
      </c>
      <c r="H220" s="877" t="s">
        <v>399</v>
      </c>
      <c r="I220" s="375" t="s">
        <v>477</v>
      </c>
      <c r="J220" s="375" t="s">
        <v>1024</v>
      </c>
      <c r="K220" s="375" t="s">
        <v>475</v>
      </c>
      <c r="L220" s="375" t="s">
        <v>867</v>
      </c>
      <c r="M220" s="831" t="s">
        <v>422</v>
      </c>
      <c r="N220" s="375"/>
      <c r="O220" s="375"/>
      <c r="P220" s="375"/>
      <c r="Q220" s="375"/>
      <c r="R220" s="375"/>
      <c r="S220" s="375"/>
    </row>
    <row r="221" spans="1:19" x14ac:dyDescent="0.4">
      <c r="A221" s="375" t="s">
        <v>277</v>
      </c>
      <c r="B221" s="375" t="s">
        <v>63</v>
      </c>
      <c r="C221" s="375" t="s">
        <v>425</v>
      </c>
      <c r="D221" s="375" t="s">
        <v>426</v>
      </c>
      <c r="E221" s="375" t="s">
        <v>401</v>
      </c>
      <c r="F221" s="375" t="s">
        <v>397</v>
      </c>
      <c r="G221" s="941">
        <v>3.9676135419075597E-4</v>
      </c>
      <c r="H221" s="877" t="s">
        <v>399</v>
      </c>
      <c r="I221" s="375" t="s">
        <v>477</v>
      </c>
      <c r="J221" s="375" t="s">
        <v>1024</v>
      </c>
      <c r="K221" s="375" t="s">
        <v>475</v>
      </c>
      <c r="L221" s="375" t="s">
        <v>867</v>
      </c>
      <c r="M221" s="831" t="s">
        <v>422</v>
      </c>
      <c r="N221" s="375"/>
      <c r="O221" s="375"/>
      <c r="P221" s="375"/>
      <c r="Q221" s="375"/>
      <c r="R221" s="375"/>
      <c r="S221" s="375"/>
    </row>
    <row r="222" spans="1:19" x14ac:dyDescent="0.4">
      <c r="A222" s="375" t="s">
        <v>277</v>
      </c>
      <c r="B222" s="375" t="s">
        <v>63</v>
      </c>
      <c r="C222" s="375" t="s">
        <v>34</v>
      </c>
      <c r="D222" s="375"/>
      <c r="E222" s="375" t="s">
        <v>401</v>
      </c>
      <c r="F222" s="375" t="s">
        <v>387</v>
      </c>
      <c r="G222" s="941">
        <v>4.5698523240999156E-7</v>
      </c>
      <c r="H222" s="877" t="s">
        <v>399</v>
      </c>
      <c r="I222" s="375" t="s">
        <v>477</v>
      </c>
      <c r="J222" s="375" t="s">
        <v>1024</v>
      </c>
      <c r="K222" s="375" t="s">
        <v>475</v>
      </c>
      <c r="L222" s="375" t="s">
        <v>871</v>
      </c>
      <c r="M222" s="831" t="s">
        <v>422</v>
      </c>
      <c r="N222" s="375"/>
      <c r="O222" s="375"/>
      <c r="P222" s="375"/>
      <c r="Q222" s="375"/>
      <c r="R222" s="375"/>
      <c r="S222" s="375"/>
    </row>
    <row r="223" spans="1:19" x14ac:dyDescent="0.4">
      <c r="A223" s="375" t="s">
        <v>277</v>
      </c>
      <c r="B223" s="375" t="s">
        <v>63</v>
      </c>
      <c r="C223" s="375" t="s">
        <v>34</v>
      </c>
      <c r="D223" s="375"/>
      <c r="E223" s="375" t="s">
        <v>401</v>
      </c>
      <c r="F223" s="375" t="s">
        <v>388</v>
      </c>
      <c r="G223" s="941">
        <v>2.8871544631850193E-6</v>
      </c>
      <c r="H223" s="877" t="s">
        <v>399</v>
      </c>
      <c r="I223" s="375" t="s">
        <v>477</v>
      </c>
      <c r="J223" s="375" t="s">
        <v>1024</v>
      </c>
      <c r="K223" s="375" t="s">
        <v>475</v>
      </c>
      <c r="L223" s="375" t="s">
        <v>871</v>
      </c>
      <c r="M223" s="831" t="s">
        <v>422</v>
      </c>
      <c r="N223" s="375"/>
      <c r="O223" s="375"/>
      <c r="P223" s="375"/>
      <c r="Q223" s="375"/>
      <c r="R223" s="375"/>
      <c r="S223" s="375"/>
    </row>
    <row r="224" spans="1:19" x14ac:dyDescent="0.4">
      <c r="A224" s="375" t="s">
        <v>277</v>
      </c>
      <c r="B224" s="375" t="s">
        <v>63</v>
      </c>
      <c r="C224" s="375" t="s">
        <v>34</v>
      </c>
      <c r="D224" s="375"/>
      <c r="E224" s="375" t="s">
        <v>401</v>
      </c>
      <c r="F224" s="375" t="s">
        <v>389</v>
      </c>
      <c r="G224" s="941">
        <v>4.9370470387793689E-7</v>
      </c>
      <c r="H224" s="877" t="s">
        <v>399</v>
      </c>
      <c r="I224" s="375" t="s">
        <v>477</v>
      </c>
      <c r="J224" s="375" t="s">
        <v>1024</v>
      </c>
      <c r="K224" s="375" t="s">
        <v>475</v>
      </c>
      <c r="L224" s="375" t="s">
        <v>871</v>
      </c>
      <c r="M224" s="831" t="s">
        <v>422</v>
      </c>
      <c r="N224" s="375"/>
      <c r="O224" s="375"/>
      <c r="P224" s="375"/>
      <c r="Q224" s="375"/>
      <c r="R224" s="375"/>
      <c r="S224" s="375"/>
    </row>
    <row r="225" spans="1:19" x14ac:dyDescent="0.4">
      <c r="A225" s="375" t="s">
        <v>277</v>
      </c>
      <c r="B225" s="375" t="s">
        <v>63</v>
      </c>
      <c r="C225" s="375" t="s">
        <v>34</v>
      </c>
      <c r="D225" s="375"/>
      <c r="E225" s="375" t="s">
        <v>401</v>
      </c>
      <c r="F225" s="375" t="s">
        <v>390</v>
      </c>
      <c r="G225" s="941">
        <v>2.9114728203609313E-7</v>
      </c>
      <c r="H225" s="877" t="s">
        <v>399</v>
      </c>
      <c r="I225" s="375" t="s">
        <v>477</v>
      </c>
      <c r="J225" s="375" t="s">
        <v>1024</v>
      </c>
      <c r="K225" s="375" t="s">
        <v>475</v>
      </c>
      <c r="L225" s="375" t="s">
        <v>871</v>
      </c>
      <c r="M225" s="831" t="s">
        <v>422</v>
      </c>
      <c r="N225" s="375"/>
      <c r="O225" s="375"/>
      <c r="P225" s="375"/>
      <c r="Q225" s="375"/>
      <c r="R225" s="375"/>
      <c r="S225" s="375"/>
    </row>
    <row r="226" spans="1:19" x14ac:dyDescent="0.4">
      <c r="A226" s="375" t="s">
        <v>277</v>
      </c>
      <c r="B226" s="375" t="s">
        <v>63</v>
      </c>
      <c r="C226" s="375" t="s">
        <v>34</v>
      </c>
      <c r="D226" s="375"/>
      <c r="E226" s="375" t="s">
        <v>401</v>
      </c>
      <c r="F226" s="375" t="s">
        <v>391</v>
      </c>
      <c r="G226" s="941">
        <v>1.3214281301237113E-7</v>
      </c>
      <c r="H226" s="877" t="s">
        <v>399</v>
      </c>
      <c r="I226" s="375" t="s">
        <v>477</v>
      </c>
      <c r="J226" s="375" t="s">
        <v>1024</v>
      </c>
      <c r="K226" s="375" t="s">
        <v>475</v>
      </c>
      <c r="L226" s="375" t="s">
        <v>871</v>
      </c>
      <c r="M226" s="831" t="s">
        <v>422</v>
      </c>
      <c r="N226" s="375"/>
      <c r="O226" s="375"/>
      <c r="P226" s="375"/>
      <c r="Q226" s="375"/>
      <c r="R226" s="375"/>
      <c r="S226" s="375"/>
    </row>
    <row r="227" spans="1:19" x14ac:dyDescent="0.4">
      <c r="A227" s="375" t="s">
        <v>277</v>
      </c>
      <c r="B227" s="375" t="s">
        <v>63</v>
      </c>
      <c r="C227" s="375" t="s">
        <v>34</v>
      </c>
      <c r="D227" s="375"/>
      <c r="E227" s="375" t="s">
        <v>401</v>
      </c>
      <c r="F227" s="375" t="s">
        <v>392</v>
      </c>
      <c r="G227" s="941">
        <v>1.850973058584133E-6</v>
      </c>
      <c r="H227" s="877" t="s">
        <v>399</v>
      </c>
      <c r="I227" s="375" t="s">
        <v>477</v>
      </c>
      <c r="J227" s="375" t="s">
        <v>1024</v>
      </c>
      <c r="K227" s="375" t="s">
        <v>475</v>
      </c>
      <c r="L227" s="375" t="s">
        <v>871</v>
      </c>
      <c r="M227" s="831" t="s">
        <v>422</v>
      </c>
      <c r="N227" s="375"/>
      <c r="O227" s="375"/>
      <c r="P227" s="375"/>
      <c r="Q227" s="375"/>
      <c r="R227" s="375"/>
      <c r="S227" s="375"/>
    </row>
    <row r="228" spans="1:19" x14ac:dyDescent="0.4">
      <c r="A228" s="375" t="s">
        <v>277</v>
      </c>
      <c r="B228" s="375" t="s">
        <v>63</v>
      </c>
      <c r="C228" s="375" t="s">
        <v>34</v>
      </c>
      <c r="D228" s="375"/>
      <c r="E228" s="375" t="s">
        <v>401</v>
      </c>
      <c r="F228" s="375" t="s">
        <v>393</v>
      </c>
      <c r="G228" s="941">
        <v>2.7677529171650174E-9</v>
      </c>
      <c r="H228" s="877" t="s">
        <v>399</v>
      </c>
      <c r="I228" s="375" t="s">
        <v>477</v>
      </c>
      <c r="J228" s="375" t="s">
        <v>1024</v>
      </c>
      <c r="K228" s="375" t="s">
        <v>475</v>
      </c>
      <c r="L228" s="375" t="s">
        <v>871</v>
      </c>
      <c r="M228" s="831" t="s">
        <v>422</v>
      </c>
      <c r="N228" s="375"/>
      <c r="O228" s="375"/>
      <c r="P228" s="375"/>
      <c r="Q228" s="375"/>
      <c r="R228" s="375"/>
      <c r="S228" s="375"/>
    </row>
    <row r="229" spans="1:19" x14ac:dyDescent="0.4">
      <c r="A229" s="375" t="s">
        <v>277</v>
      </c>
      <c r="B229" s="375" t="s">
        <v>63</v>
      </c>
      <c r="C229" s="375" t="s">
        <v>34</v>
      </c>
      <c r="D229" s="375"/>
      <c r="E229" s="375" t="s">
        <v>401</v>
      </c>
      <c r="F229" s="375" t="s">
        <v>394</v>
      </c>
      <c r="G229" s="941">
        <v>5.7785788710219174E-9</v>
      </c>
      <c r="H229" s="877" t="s">
        <v>399</v>
      </c>
      <c r="I229" s="375" t="s">
        <v>477</v>
      </c>
      <c r="J229" s="375" t="s">
        <v>1024</v>
      </c>
      <c r="K229" s="375" t="s">
        <v>475</v>
      </c>
      <c r="L229" s="375" t="s">
        <v>871</v>
      </c>
      <c r="M229" s="831" t="s">
        <v>422</v>
      </c>
      <c r="N229" s="375"/>
      <c r="O229" s="375"/>
      <c r="P229" s="375"/>
      <c r="Q229" s="375"/>
      <c r="R229" s="375"/>
      <c r="S229" s="375"/>
    </row>
    <row r="230" spans="1:19" x14ac:dyDescent="0.4">
      <c r="A230" s="375" t="s">
        <v>277</v>
      </c>
      <c r="B230" s="375" t="s">
        <v>63</v>
      </c>
      <c r="C230" s="375" t="s">
        <v>34</v>
      </c>
      <c r="D230" s="375"/>
      <c r="E230" s="375" t="s">
        <v>401</v>
      </c>
      <c r="F230" s="877" t="s">
        <v>395</v>
      </c>
      <c r="G230" s="941">
        <v>7.1152608208073595E-7</v>
      </c>
      <c r="H230" s="877" t="s">
        <v>399</v>
      </c>
      <c r="I230" s="375" t="s">
        <v>477</v>
      </c>
      <c r="J230" s="375" t="s">
        <v>1024</v>
      </c>
      <c r="K230" s="375" t="s">
        <v>475</v>
      </c>
      <c r="L230" s="375" t="s">
        <v>871</v>
      </c>
      <c r="M230" s="831" t="s">
        <v>422</v>
      </c>
      <c r="N230" s="375"/>
      <c r="O230" s="375"/>
      <c r="P230" s="375"/>
      <c r="Q230" s="375"/>
      <c r="R230" s="375"/>
      <c r="S230" s="375"/>
    </row>
    <row r="231" spans="1:19" x14ac:dyDescent="0.4">
      <c r="A231" s="375" t="s">
        <v>277</v>
      </c>
      <c r="B231" s="375" t="s">
        <v>63</v>
      </c>
      <c r="C231" s="375" t="s">
        <v>34</v>
      </c>
      <c r="D231" s="375"/>
      <c r="E231" s="375" t="s">
        <v>401</v>
      </c>
      <c r="F231" s="375" t="s">
        <v>396</v>
      </c>
      <c r="G231" s="941">
        <v>4.3621703293846641E-9</v>
      </c>
      <c r="H231" s="877" t="s">
        <v>399</v>
      </c>
      <c r="I231" s="375" t="s">
        <v>477</v>
      </c>
      <c r="J231" s="375" t="s">
        <v>1024</v>
      </c>
      <c r="K231" s="375" t="s">
        <v>475</v>
      </c>
      <c r="L231" s="375" t="s">
        <v>871</v>
      </c>
      <c r="M231" s="831" t="s">
        <v>422</v>
      </c>
      <c r="N231" s="375"/>
      <c r="O231" s="375"/>
      <c r="P231" s="375"/>
      <c r="Q231" s="375"/>
      <c r="R231" s="375"/>
      <c r="S231" s="375"/>
    </row>
    <row r="232" spans="1:19" x14ac:dyDescent="0.4">
      <c r="A232" s="375" t="s">
        <v>277</v>
      </c>
      <c r="B232" s="375" t="s">
        <v>63</v>
      </c>
      <c r="C232" s="375" t="s">
        <v>34</v>
      </c>
      <c r="D232" s="375"/>
      <c r="E232" s="375" t="s">
        <v>401</v>
      </c>
      <c r="F232" s="375" t="s">
        <v>397</v>
      </c>
      <c r="G232" s="941">
        <v>4.4165937290459935E-4</v>
      </c>
      <c r="H232" s="877" t="s">
        <v>399</v>
      </c>
      <c r="I232" s="375" t="s">
        <v>477</v>
      </c>
      <c r="J232" s="375" t="s">
        <v>1024</v>
      </c>
      <c r="K232" s="375" t="s">
        <v>475</v>
      </c>
      <c r="L232" s="375" t="s">
        <v>871</v>
      </c>
      <c r="M232" s="831" t="s">
        <v>422</v>
      </c>
      <c r="N232" s="375"/>
      <c r="O232" s="375"/>
      <c r="P232" s="375"/>
      <c r="Q232" s="375"/>
      <c r="R232" s="375"/>
      <c r="S232" s="375"/>
    </row>
    <row r="233" spans="1:19" x14ac:dyDescent="0.4">
      <c r="A233" s="375" t="s">
        <v>277</v>
      </c>
      <c r="B233" s="375" t="s">
        <v>64</v>
      </c>
      <c r="C233" s="375" t="s">
        <v>425</v>
      </c>
      <c r="D233" s="375" t="s">
        <v>427</v>
      </c>
      <c r="E233" s="375" t="s">
        <v>401</v>
      </c>
      <c r="F233" s="375" t="s">
        <v>387</v>
      </c>
      <c r="G233" s="941">
        <v>4.5698523240999156E-7</v>
      </c>
      <c r="H233" s="877" t="s">
        <v>399</v>
      </c>
      <c r="I233" s="375" t="s">
        <v>477</v>
      </c>
      <c r="J233" s="375" t="s">
        <v>1024</v>
      </c>
      <c r="K233" s="375" t="s">
        <v>475</v>
      </c>
      <c r="L233" s="375" t="s">
        <v>895</v>
      </c>
      <c r="M233" s="831" t="s">
        <v>422</v>
      </c>
      <c r="N233" s="375"/>
      <c r="O233" s="375"/>
      <c r="P233" s="375"/>
      <c r="Q233" s="375"/>
      <c r="R233" s="375"/>
      <c r="S233" s="375"/>
    </row>
    <row r="234" spans="1:19" x14ac:dyDescent="0.4">
      <c r="A234" s="375" t="s">
        <v>277</v>
      </c>
      <c r="B234" s="375" t="s">
        <v>64</v>
      </c>
      <c r="C234" s="375" t="s">
        <v>425</v>
      </c>
      <c r="D234" s="375" t="s">
        <v>427</v>
      </c>
      <c r="E234" s="375" t="s">
        <v>401</v>
      </c>
      <c r="F234" s="375" t="s">
        <v>388</v>
      </c>
      <c r="G234" s="941">
        <v>2.8871544631850193E-6</v>
      </c>
      <c r="H234" s="877" t="s">
        <v>399</v>
      </c>
      <c r="I234" s="375" t="s">
        <v>477</v>
      </c>
      <c r="J234" s="375" t="s">
        <v>1024</v>
      </c>
      <c r="K234" s="375" t="s">
        <v>475</v>
      </c>
      <c r="L234" s="375" t="s">
        <v>895</v>
      </c>
      <c r="M234" s="831" t="s">
        <v>422</v>
      </c>
      <c r="N234" s="375"/>
      <c r="O234" s="375"/>
      <c r="P234" s="375"/>
      <c r="Q234" s="375"/>
      <c r="R234" s="375"/>
      <c r="S234" s="375"/>
    </row>
    <row r="235" spans="1:19" x14ac:dyDescent="0.4">
      <c r="A235" s="375" t="s">
        <v>277</v>
      </c>
      <c r="B235" s="375" t="s">
        <v>64</v>
      </c>
      <c r="C235" s="375" t="s">
        <v>425</v>
      </c>
      <c r="D235" s="375" t="s">
        <v>427</v>
      </c>
      <c r="E235" s="375" t="s">
        <v>401</v>
      </c>
      <c r="F235" s="375" t="s">
        <v>389</v>
      </c>
      <c r="G235" s="941">
        <v>4.9370470387793689E-7</v>
      </c>
      <c r="H235" s="877" t="s">
        <v>399</v>
      </c>
      <c r="I235" s="375" t="s">
        <v>477</v>
      </c>
      <c r="J235" s="375" t="s">
        <v>1024</v>
      </c>
      <c r="K235" s="375" t="s">
        <v>475</v>
      </c>
      <c r="L235" s="375" t="s">
        <v>895</v>
      </c>
      <c r="M235" s="831" t="s">
        <v>422</v>
      </c>
      <c r="N235" s="375"/>
      <c r="O235" s="375"/>
      <c r="P235" s="375"/>
      <c r="Q235" s="375"/>
      <c r="R235" s="375"/>
      <c r="S235" s="375"/>
    </row>
    <row r="236" spans="1:19" x14ac:dyDescent="0.4">
      <c r="A236" s="375" t="s">
        <v>277</v>
      </c>
      <c r="B236" s="375" t="s">
        <v>64</v>
      </c>
      <c r="C236" s="375" t="s">
        <v>425</v>
      </c>
      <c r="D236" s="375" t="s">
        <v>427</v>
      </c>
      <c r="E236" s="375" t="s">
        <v>401</v>
      </c>
      <c r="F236" s="375" t="s">
        <v>390</v>
      </c>
      <c r="G236" s="941">
        <v>2.9114728203609313E-7</v>
      </c>
      <c r="H236" s="877" t="s">
        <v>399</v>
      </c>
      <c r="I236" s="375" t="s">
        <v>477</v>
      </c>
      <c r="J236" s="375" t="s">
        <v>1024</v>
      </c>
      <c r="K236" s="375" t="s">
        <v>475</v>
      </c>
      <c r="L236" s="375" t="s">
        <v>895</v>
      </c>
      <c r="M236" s="831" t="s">
        <v>422</v>
      </c>
      <c r="N236" s="375"/>
      <c r="O236" s="375"/>
      <c r="P236" s="375"/>
      <c r="Q236" s="375"/>
      <c r="R236" s="375"/>
      <c r="S236" s="375"/>
    </row>
    <row r="237" spans="1:19" x14ac:dyDescent="0.4">
      <c r="A237" s="375" t="s">
        <v>277</v>
      </c>
      <c r="B237" s="375" t="s">
        <v>64</v>
      </c>
      <c r="C237" s="375" t="s">
        <v>425</v>
      </c>
      <c r="D237" s="375" t="s">
        <v>427</v>
      </c>
      <c r="E237" s="375" t="s">
        <v>401</v>
      </c>
      <c r="F237" s="375" t="s">
        <v>391</v>
      </c>
      <c r="G237" s="941">
        <v>1.3214281301237113E-7</v>
      </c>
      <c r="H237" s="877" t="s">
        <v>399</v>
      </c>
      <c r="I237" s="375" t="s">
        <v>477</v>
      </c>
      <c r="J237" s="375" t="s">
        <v>1024</v>
      </c>
      <c r="K237" s="375" t="s">
        <v>475</v>
      </c>
      <c r="L237" s="375" t="s">
        <v>895</v>
      </c>
      <c r="M237" s="831" t="s">
        <v>422</v>
      </c>
      <c r="N237" s="375"/>
      <c r="O237" s="375"/>
      <c r="P237" s="375"/>
      <c r="Q237" s="375"/>
      <c r="R237" s="375"/>
      <c r="S237" s="375"/>
    </row>
    <row r="238" spans="1:19" x14ac:dyDescent="0.4">
      <c r="A238" s="375" t="s">
        <v>277</v>
      </c>
      <c r="B238" s="375" t="s">
        <v>64</v>
      </c>
      <c r="C238" s="375" t="s">
        <v>425</v>
      </c>
      <c r="D238" s="375" t="s">
        <v>427</v>
      </c>
      <c r="E238" s="375" t="s">
        <v>401</v>
      </c>
      <c r="F238" s="375" t="s">
        <v>392</v>
      </c>
      <c r="G238" s="941">
        <v>1.850973058584133E-6</v>
      </c>
      <c r="H238" s="877" t="s">
        <v>399</v>
      </c>
      <c r="I238" s="375" t="s">
        <v>477</v>
      </c>
      <c r="J238" s="375" t="s">
        <v>1024</v>
      </c>
      <c r="K238" s="375" t="s">
        <v>475</v>
      </c>
      <c r="L238" s="375" t="s">
        <v>895</v>
      </c>
      <c r="M238" s="831" t="s">
        <v>422</v>
      </c>
      <c r="N238" s="375"/>
      <c r="O238" s="375"/>
      <c r="P238" s="375"/>
      <c r="Q238" s="375"/>
      <c r="R238" s="375"/>
      <c r="S238" s="375"/>
    </row>
    <row r="239" spans="1:19" x14ac:dyDescent="0.4">
      <c r="A239" s="375" t="s">
        <v>277</v>
      </c>
      <c r="B239" s="375" t="s">
        <v>64</v>
      </c>
      <c r="C239" s="375" t="s">
        <v>425</v>
      </c>
      <c r="D239" s="375" t="s">
        <v>427</v>
      </c>
      <c r="E239" s="375" t="s">
        <v>401</v>
      </c>
      <c r="F239" s="375" t="s">
        <v>393</v>
      </c>
      <c r="G239" s="941">
        <v>2.7677529171650174E-9</v>
      </c>
      <c r="H239" s="877" t="s">
        <v>399</v>
      </c>
      <c r="I239" s="375" t="s">
        <v>477</v>
      </c>
      <c r="J239" s="375" t="s">
        <v>1024</v>
      </c>
      <c r="K239" s="375" t="s">
        <v>475</v>
      </c>
      <c r="L239" s="375" t="s">
        <v>895</v>
      </c>
      <c r="M239" s="831" t="s">
        <v>422</v>
      </c>
      <c r="N239" s="375"/>
      <c r="O239" s="375"/>
      <c r="P239" s="375"/>
      <c r="Q239" s="375"/>
      <c r="R239" s="375"/>
      <c r="S239" s="375"/>
    </row>
    <row r="240" spans="1:19" x14ac:dyDescent="0.4">
      <c r="A240" s="375" t="s">
        <v>277</v>
      </c>
      <c r="B240" s="375" t="s">
        <v>64</v>
      </c>
      <c r="C240" s="375" t="s">
        <v>425</v>
      </c>
      <c r="D240" s="375" t="s">
        <v>427</v>
      </c>
      <c r="E240" s="375" t="s">
        <v>401</v>
      </c>
      <c r="F240" s="375" t="s">
        <v>394</v>
      </c>
      <c r="G240" s="941">
        <v>5.7785788710219174E-9</v>
      </c>
      <c r="H240" s="877" t="s">
        <v>399</v>
      </c>
      <c r="I240" s="375" t="s">
        <v>477</v>
      </c>
      <c r="J240" s="375" t="s">
        <v>1024</v>
      </c>
      <c r="K240" s="375" t="s">
        <v>475</v>
      </c>
      <c r="L240" s="375" t="s">
        <v>895</v>
      </c>
      <c r="M240" s="831" t="s">
        <v>422</v>
      </c>
      <c r="N240" s="375"/>
      <c r="O240" s="375"/>
      <c r="P240" s="375"/>
      <c r="Q240" s="375"/>
      <c r="R240" s="375"/>
      <c r="S240" s="375"/>
    </row>
    <row r="241" spans="1:19" x14ac:dyDescent="0.4">
      <c r="A241" s="375" t="s">
        <v>277</v>
      </c>
      <c r="B241" s="375" t="s">
        <v>64</v>
      </c>
      <c r="C241" s="375" t="s">
        <v>425</v>
      </c>
      <c r="D241" s="375" t="s">
        <v>427</v>
      </c>
      <c r="E241" s="375" t="s">
        <v>401</v>
      </c>
      <c r="F241" s="375" t="s">
        <v>395</v>
      </c>
      <c r="G241" s="941">
        <v>7.1152608208073595E-7</v>
      </c>
      <c r="H241" s="877" t="s">
        <v>399</v>
      </c>
      <c r="I241" s="375" t="s">
        <v>477</v>
      </c>
      <c r="J241" s="375" t="s">
        <v>1024</v>
      </c>
      <c r="K241" s="375" t="s">
        <v>475</v>
      </c>
      <c r="L241" s="375" t="s">
        <v>895</v>
      </c>
      <c r="M241" s="831" t="s">
        <v>422</v>
      </c>
      <c r="N241" s="375"/>
      <c r="O241" s="375"/>
      <c r="P241" s="375"/>
      <c r="Q241" s="375"/>
      <c r="R241" s="375"/>
      <c r="S241" s="375"/>
    </row>
    <row r="242" spans="1:19" x14ac:dyDescent="0.4">
      <c r="A242" s="375" t="s">
        <v>277</v>
      </c>
      <c r="B242" s="375" t="s">
        <v>64</v>
      </c>
      <c r="C242" s="375" t="s">
        <v>425</v>
      </c>
      <c r="D242" s="375" t="s">
        <v>427</v>
      </c>
      <c r="E242" s="375" t="s">
        <v>401</v>
      </c>
      <c r="F242" s="877" t="s">
        <v>396</v>
      </c>
      <c r="G242" s="941">
        <v>4.3621703293846641E-9</v>
      </c>
      <c r="H242" s="877" t="s">
        <v>399</v>
      </c>
      <c r="I242" s="375" t="s">
        <v>477</v>
      </c>
      <c r="J242" s="375" t="s">
        <v>1024</v>
      </c>
      <c r="K242" s="375" t="s">
        <v>475</v>
      </c>
      <c r="L242" s="375" t="s">
        <v>895</v>
      </c>
      <c r="M242" s="831" t="s">
        <v>422</v>
      </c>
      <c r="N242" s="375"/>
      <c r="O242" s="375"/>
      <c r="P242" s="375"/>
      <c r="Q242" s="375"/>
      <c r="R242" s="375"/>
      <c r="S242" s="375"/>
    </row>
    <row r="243" spans="1:19" x14ac:dyDescent="0.4">
      <c r="A243" s="375" t="s">
        <v>277</v>
      </c>
      <c r="B243" s="375" t="s">
        <v>64</v>
      </c>
      <c r="C243" s="375" t="s">
        <v>425</v>
      </c>
      <c r="D243" s="375" t="s">
        <v>427</v>
      </c>
      <c r="E243" s="375" t="s">
        <v>401</v>
      </c>
      <c r="F243" s="375" t="s">
        <v>397</v>
      </c>
      <c r="G243" s="941">
        <v>4.4165937290459935E-4</v>
      </c>
      <c r="H243" s="877" t="s">
        <v>399</v>
      </c>
      <c r="I243" s="375" t="s">
        <v>477</v>
      </c>
      <c r="J243" s="375" t="s">
        <v>1024</v>
      </c>
      <c r="K243" s="375" t="s">
        <v>475</v>
      </c>
      <c r="L243" s="375" t="s">
        <v>895</v>
      </c>
      <c r="M243" s="831" t="s">
        <v>422</v>
      </c>
      <c r="N243" s="375"/>
      <c r="O243" s="375"/>
      <c r="P243" s="375"/>
      <c r="Q243" s="375"/>
      <c r="R243" s="375"/>
      <c r="S243" s="375"/>
    </row>
    <row r="244" spans="1:19" x14ac:dyDescent="0.4">
      <c r="A244" s="375" t="s">
        <v>277</v>
      </c>
      <c r="B244" s="375" t="s">
        <v>64</v>
      </c>
      <c r="C244" s="375" t="s">
        <v>425</v>
      </c>
      <c r="D244" s="375" t="s">
        <v>426</v>
      </c>
      <c r="E244" s="375" t="s">
        <v>401</v>
      </c>
      <c r="F244" s="375" t="s">
        <v>387</v>
      </c>
      <c r="G244" s="941">
        <v>3.906684848392738E-7</v>
      </c>
      <c r="H244" s="877" t="s">
        <v>399</v>
      </c>
      <c r="I244" s="375" t="s">
        <v>477</v>
      </c>
      <c r="J244" s="375" t="s">
        <v>1024</v>
      </c>
      <c r="K244" s="375" t="s">
        <v>475</v>
      </c>
      <c r="L244" s="375" t="s">
        <v>899</v>
      </c>
      <c r="M244" s="831" t="s">
        <v>422</v>
      </c>
      <c r="N244" s="375"/>
      <c r="O244" s="375"/>
      <c r="P244" s="375"/>
      <c r="Q244" s="375"/>
      <c r="R244" s="375"/>
      <c r="S244" s="375"/>
    </row>
    <row r="245" spans="1:19" x14ac:dyDescent="0.4">
      <c r="A245" s="375" t="s">
        <v>277</v>
      </c>
      <c r="B245" s="375" t="s">
        <v>64</v>
      </c>
      <c r="C245" s="375" t="s">
        <v>425</v>
      </c>
      <c r="D245" s="375" t="s">
        <v>426</v>
      </c>
      <c r="E245" s="375" t="s">
        <v>401</v>
      </c>
      <c r="F245" s="375" t="s">
        <v>388</v>
      </c>
      <c r="G245" s="941">
        <v>2.2846179932679242E-6</v>
      </c>
      <c r="H245" s="877" t="s">
        <v>399</v>
      </c>
      <c r="I245" s="375" t="s">
        <v>477</v>
      </c>
      <c r="J245" s="375" t="s">
        <v>1024</v>
      </c>
      <c r="K245" s="375" t="s">
        <v>475</v>
      </c>
      <c r="L245" s="375" t="s">
        <v>899</v>
      </c>
      <c r="M245" s="831" t="s">
        <v>422</v>
      </c>
      <c r="N245" s="375"/>
      <c r="O245" s="375"/>
      <c r="P245" s="375"/>
      <c r="Q245" s="375"/>
      <c r="R245" s="375"/>
      <c r="S245" s="375"/>
    </row>
    <row r="246" spans="1:19" x14ac:dyDescent="0.4">
      <c r="A246" s="375" t="s">
        <v>277</v>
      </c>
      <c r="B246" s="375" t="s">
        <v>64</v>
      </c>
      <c r="C246" s="375" t="s">
        <v>425</v>
      </c>
      <c r="D246" s="375" t="s">
        <v>426</v>
      </c>
      <c r="E246" s="375" t="s">
        <v>401</v>
      </c>
      <c r="F246" s="375" t="s">
        <v>389</v>
      </c>
      <c r="G246" s="941">
        <v>4.8056589315032066E-7</v>
      </c>
      <c r="H246" s="877" t="s">
        <v>399</v>
      </c>
      <c r="I246" s="375" t="s">
        <v>477</v>
      </c>
      <c r="J246" s="375" t="s">
        <v>1024</v>
      </c>
      <c r="K246" s="375" t="s">
        <v>475</v>
      </c>
      <c r="L246" s="375" t="s">
        <v>899</v>
      </c>
      <c r="M246" s="831" t="s">
        <v>422</v>
      </c>
      <c r="N246" s="375"/>
      <c r="O246" s="375"/>
      <c r="P246" s="375"/>
      <c r="Q246" s="375"/>
      <c r="R246" s="375"/>
      <c r="S246" s="375"/>
    </row>
    <row r="247" spans="1:19" x14ac:dyDescent="0.4">
      <c r="A247" s="375" t="s">
        <v>277</v>
      </c>
      <c r="B247" s="375" t="s">
        <v>64</v>
      </c>
      <c r="C247" s="375" t="s">
        <v>425</v>
      </c>
      <c r="D247" s="375" t="s">
        <v>426</v>
      </c>
      <c r="E247" s="375" t="s">
        <v>401</v>
      </c>
      <c r="F247" s="375" t="s">
        <v>390</v>
      </c>
      <c r="G247" s="941">
        <v>2.6195169109952265E-7</v>
      </c>
      <c r="H247" s="877" t="s">
        <v>399</v>
      </c>
      <c r="I247" s="375" t="s">
        <v>477</v>
      </c>
      <c r="J247" s="375" t="s">
        <v>1024</v>
      </c>
      <c r="K247" s="375" t="s">
        <v>475</v>
      </c>
      <c r="L247" s="375" t="s">
        <v>899</v>
      </c>
      <c r="M247" s="831" t="s">
        <v>422</v>
      </c>
      <c r="N247" s="375"/>
      <c r="O247" s="375"/>
      <c r="P247" s="375"/>
      <c r="Q247" s="375"/>
      <c r="R247" s="375"/>
      <c r="S247" s="375"/>
    </row>
    <row r="248" spans="1:19" x14ac:dyDescent="0.4">
      <c r="A248" s="375" t="s">
        <v>277</v>
      </c>
      <c r="B248" s="375" t="s">
        <v>64</v>
      </c>
      <c r="C248" s="375" t="s">
        <v>425</v>
      </c>
      <c r="D248" s="375" t="s">
        <v>426</v>
      </c>
      <c r="E248" s="375" t="s">
        <v>401</v>
      </c>
      <c r="F248" s="375" t="s">
        <v>391</v>
      </c>
      <c r="G248" s="941">
        <v>1.134464354710877E-7</v>
      </c>
      <c r="H248" s="877" t="s">
        <v>399</v>
      </c>
      <c r="I248" s="375" t="s">
        <v>477</v>
      </c>
      <c r="J248" s="375" t="s">
        <v>1024</v>
      </c>
      <c r="K248" s="375" t="s">
        <v>475</v>
      </c>
      <c r="L248" s="375" t="s">
        <v>899</v>
      </c>
      <c r="M248" s="831" t="s">
        <v>422</v>
      </c>
      <c r="N248" s="375"/>
      <c r="O248" s="375"/>
      <c r="P248" s="375"/>
      <c r="Q248" s="375"/>
      <c r="R248" s="375"/>
      <c r="S248" s="375"/>
    </row>
    <row r="249" spans="1:19" x14ac:dyDescent="0.4">
      <c r="A249" s="375" t="s">
        <v>277</v>
      </c>
      <c r="B249" s="375" t="s">
        <v>64</v>
      </c>
      <c r="C249" s="375" t="s">
        <v>425</v>
      </c>
      <c r="D249" s="375" t="s">
        <v>426</v>
      </c>
      <c r="E249" s="375" t="s">
        <v>401</v>
      </c>
      <c r="F249" s="375" t="s">
        <v>392</v>
      </c>
      <c r="G249" s="941">
        <v>1.4360434537892169E-6</v>
      </c>
      <c r="H249" s="877" t="s">
        <v>399</v>
      </c>
      <c r="I249" s="375" t="s">
        <v>477</v>
      </c>
      <c r="J249" s="375" t="s">
        <v>1024</v>
      </c>
      <c r="K249" s="375" t="s">
        <v>475</v>
      </c>
      <c r="L249" s="375" t="s">
        <v>899</v>
      </c>
      <c r="M249" s="831" t="s">
        <v>422</v>
      </c>
      <c r="N249" s="375"/>
      <c r="O249" s="375"/>
      <c r="P249" s="375"/>
      <c r="Q249" s="375"/>
      <c r="R249" s="375"/>
      <c r="S249" s="375"/>
    </row>
    <row r="250" spans="1:19" x14ac:dyDescent="0.4">
      <c r="A250" s="375" t="s">
        <v>277</v>
      </c>
      <c r="B250" s="375" t="s">
        <v>64</v>
      </c>
      <c r="C250" s="375" t="s">
        <v>425</v>
      </c>
      <c r="D250" s="375" t="s">
        <v>426</v>
      </c>
      <c r="E250" s="375" t="s">
        <v>401</v>
      </c>
      <c r="F250" s="375" t="s">
        <v>393</v>
      </c>
      <c r="G250" s="941">
        <v>2.8291319730922332E-9</v>
      </c>
      <c r="H250" s="877" t="s">
        <v>399</v>
      </c>
      <c r="I250" s="375" t="s">
        <v>477</v>
      </c>
      <c r="J250" s="375" t="s">
        <v>1024</v>
      </c>
      <c r="K250" s="375" t="s">
        <v>475</v>
      </c>
      <c r="L250" s="375" t="s">
        <v>899</v>
      </c>
      <c r="M250" s="831" t="s">
        <v>422</v>
      </c>
      <c r="N250" s="375"/>
      <c r="O250" s="375"/>
      <c r="P250" s="375"/>
      <c r="Q250" s="375"/>
      <c r="R250" s="375"/>
      <c r="S250" s="375"/>
    </row>
    <row r="251" spans="1:19" x14ac:dyDescent="0.4">
      <c r="A251" s="375" t="s">
        <v>277</v>
      </c>
      <c r="B251" s="375" t="s">
        <v>64</v>
      </c>
      <c r="C251" s="375" t="s">
        <v>425</v>
      </c>
      <c r="D251" s="375" t="s">
        <v>426</v>
      </c>
      <c r="E251" s="375" t="s">
        <v>401</v>
      </c>
      <c r="F251" s="375" t="s">
        <v>394</v>
      </c>
      <c r="G251" s="941">
        <v>6.0202204886065444E-9</v>
      </c>
      <c r="H251" s="877" t="s">
        <v>399</v>
      </c>
      <c r="I251" s="375" t="s">
        <v>477</v>
      </c>
      <c r="J251" s="375" t="s">
        <v>1024</v>
      </c>
      <c r="K251" s="375" t="s">
        <v>475</v>
      </c>
      <c r="L251" s="375" t="s">
        <v>899</v>
      </c>
      <c r="M251" s="831" t="s">
        <v>422</v>
      </c>
      <c r="N251" s="375"/>
      <c r="O251" s="375"/>
      <c r="P251" s="375"/>
      <c r="Q251" s="375"/>
      <c r="R251" s="375"/>
      <c r="S251" s="375"/>
    </row>
    <row r="252" spans="1:19" x14ac:dyDescent="0.4">
      <c r="A252" s="375" t="s">
        <v>277</v>
      </c>
      <c r="B252" s="375" t="s">
        <v>64</v>
      </c>
      <c r="C252" s="375" t="s">
        <v>425</v>
      </c>
      <c r="D252" s="375" t="s">
        <v>426</v>
      </c>
      <c r="E252" s="375" t="s">
        <v>401</v>
      </c>
      <c r="F252" s="375" t="s">
        <v>395</v>
      </c>
      <c r="G252" s="941">
        <v>5.4868882829358232E-7</v>
      </c>
      <c r="H252" s="877" t="s">
        <v>399</v>
      </c>
      <c r="I252" s="375" t="s">
        <v>477</v>
      </c>
      <c r="J252" s="375" t="s">
        <v>1024</v>
      </c>
      <c r="K252" s="375" t="s">
        <v>475</v>
      </c>
      <c r="L252" s="375" t="s">
        <v>899</v>
      </c>
      <c r="M252" s="831" t="s">
        <v>422</v>
      </c>
      <c r="N252" s="375"/>
      <c r="O252" s="375"/>
      <c r="P252" s="375"/>
      <c r="Q252" s="375"/>
      <c r="R252" s="375"/>
      <c r="S252" s="375"/>
    </row>
    <row r="253" spans="1:19" x14ac:dyDescent="0.4">
      <c r="A253" s="375" t="s">
        <v>277</v>
      </c>
      <c r="B253" s="375" t="s">
        <v>64</v>
      </c>
      <c r="C253" s="375" t="s">
        <v>425</v>
      </c>
      <c r="D253" s="375" t="s">
        <v>426</v>
      </c>
      <c r="E253" s="375" t="s">
        <v>401</v>
      </c>
      <c r="F253" s="375" t="s">
        <v>396</v>
      </c>
      <c r="G253" s="941">
        <v>3.7767390670916029E-9</v>
      </c>
      <c r="H253" s="877" t="s">
        <v>399</v>
      </c>
      <c r="I253" s="375" t="s">
        <v>477</v>
      </c>
      <c r="J253" s="375" t="s">
        <v>1024</v>
      </c>
      <c r="K253" s="375" t="s">
        <v>475</v>
      </c>
      <c r="L253" s="375" t="s">
        <v>899</v>
      </c>
      <c r="M253" s="831" t="s">
        <v>422</v>
      </c>
      <c r="N253" s="375"/>
      <c r="O253" s="375"/>
      <c r="P253" s="375"/>
      <c r="Q253" s="375"/>
      <c r="R253" s="375"/>
      <c r="S253" s="375"/>
    </row>
    <row r="254" spans="1:19" x14ac:dyDescent="0.4">
      <c r="A254" s="375" t="s">
        <v>277</v>
      </c>
      <c r="B254" s="375" t="s">
        <v>64</v>
      </c>
      <c r="C254" s="375" t="s">
        <v>425</v>
      </c>
      <c r="D254" s="375" t="s">
        <v>426</v>
      </c>
      <c r="E254" s="375" t="s">
        <v>401</v>
      </c>
      <c r="F254" s="877" t="s">
        <v>397</v>
      </c>
      <c r="G254" s="941">
        <v>3.9676135419075597E-4</v>
      </c>
      <c r="H254" s="877" t="s">
        <v>399</v>
      </c>
      <c r="I254" s="375" t="s">
        <v>477</v>
      </c>
      <c r="J254" s="375" t="s">
        <v>1024</v>
      </c>
      <c r="K254" s="375" t="s">
        <v>475</v>
      </c>
      <c r="L254" s="375" t="s">
        <v>899</v>
      </c>
      <c r="M254" s="831" t="s">
        <v>422</v>
      </c>
      <c r="N254" s="375"/>
      <c r="O254" s="375"/>
      <c r="P254" s="375"/>
      <c r="Q254" s="375"/>
      <c r="R254" s="375"/>
      <c r="S254" s="375"/>
    </row>
    <row r="255" spans="1:19" x14ac:dyDescent="0.4">
      <c r="A255" s="375" t="s">
        <v>277</v>
      </c>
      <c r="B255" s="375" t="s">
        <v>64</v>
      </c>
      <c r="C255" s="375" t="s">
        <v>34</v>
      </c>
      <c r="D255" s="375"/>
      <c r="E255" s="375" t="s">
        <v>401</v>
      </c>
      <c r="F255" s="375" t="s">
        <v>387</v>
      </c>
      <c r="G255" s="941">
        <v>4.5698523240999156E-7</v>
      </c>
      <c r="H255" s="877" t="s">
        <v>399</v>
      </c>
      <c r="I255" s="375" t="s">
        <v>477</v>
      </c>
      <c r="J255" s="375" t="s">
        <v>1024</v>
      </c>
      <c r="K255" s="375" t="s">
        <v>475</v>
      </c>
      <c r="L255" s="375" t="s">
        <v>903</v>
      </c>
      <c r="M255" s="831" t="s">
        <v>422</v>
      </c>
      <c r="N255" s="375"/>
      <c r="O255" s="375"/>
      <c r="P255" s="375"/>
      <c r="Q255" s="375"/>
      <c r="R255" s="375"/>
      <c r="S255" s="375"/>
    </row>
    <row r="256" spans="1:19" x14ac:dyDescent="0.4">
      <c r="A256" s="375" t="s">
        <v>277</v>
      </c>
      <c r="B256" s="375" t="s">
        <v>64</v>
      </c>
      <c r="C256" s="375" t="s">
        <v>34</v>
      </c>
      <c r="D256" s="375"/>
      <c r="E256" s="375" t="s">
        <v>401</v>
      </c>
      <c r="F256" s="375" t="s">
        <v>388</v>
      </c>
      <c r="G256" s="941">
        <v>2.8871544631850193E-6</v>
      </c>
      <c r="H256" s="877" t="s">
        <v>399</v>
      </c>
      <c r="I256" s="375" t="s">
        <v>477</v>
      </c>
      <c r="J256" s="375" t="s">
        <v>1024</v>
      </c>
      <c r="K256" s="375" t="s">
        <v>475</v>
      </c>
      <c r="L256" s="375" t="s">
        <v>903</v>
      </c>
      <c r="M256" s="831" t="s">
        <v>422</v>
      </c>
      <c r="N256" s="375"/>
      <c r="O256" s="375"/>
      <c r="P256" s="375"/>
      <c r="Q256" s="375"/>
      <c r="R256" s="375"/>
      <c r="S256" s="375"/>
    </row>
    <row r="257" spans="1:19" x14ac:dyDescent="0.4">
      <c r="A257" s="375" t="s">
        <v>277</v>
      </c>
      <c r="B257" s="375" t="s">
        <v>64</v>
      </c>
      <c r="C257" s="375" t="s">
        <v>34</v>
      </c>
      <c r="D257" s="375"/>
      <c r="E257" s="375" t="s">
        <v>401</v>
      </c>
      <c r="F257" s="375" t="s">
        <v>389</v>
      </c>
      <c r="G257" s="941">
        <v>4.9370470387793689E-7</v>
      </c>
      <c r="H257" s="877" t="s">
        <v>399</v>
      </c>
      <c r="I257" s="375" t="s">
        <v>477</v>
      </c>
      <c r="J257" s="375" t="s">
        <v>1024</v>
      </c>
      <c r="K257" s="375" t="s">
        <v>475</v>
      </c>
      <c r="L257" s="375" t="s">
        <v>903</v>
      </c>
      <c r="M257" s="831" t="s">
        <v>422</v>
      </c>
      <c r="N257" s="375"/>
      <c r="O257" s="375"/>
      <c r="P257" s="375"/>
      <c r="Q257" s="375"/>
      <c r="R257" s="375"/>
      <c r="S257" s="375"/>
    </row>
    <row r="258" spans="1:19" x14ac:dyDescent="0.4">
      <c r="A258" s="375" t="s">
        <v>277</v>
      </c>
      <c r="B258" s="375" t="s">
        <v>64</v>
      </c>
      <c r="C258" s="375" t="s">
        <v>34</v>
      </c>
      <c r="D258" s="375"/>
      <c r="E258" s="375" t="s">
        <v>401</v>
      </c>
      <c r="F258" s="375" t="s">
        <v>390</v>
      </c>
      <c r="G258" s="941">
        <v>2.9114728203609313E-7</v>
      </c>
      <c r="H258" s="877" t="s">
        <v>399</v>
      </c>
      <c r="I258" s="375" t="s">
        <v>477</v>
      </c>
      <c r="J258" s="375" t="s">
        <v>1024</v>
      </c>
      <c r="K258" s="375" t="s">
        <v>475</v>
      </c>
      <c r="L258" s="375" t="s">
        <v>903</v>
      </c>
      <c r="M258" s="831" t="s">
        <v>422</v>
      </c>
      <c r="N258" s="375"/>
      <c r="O258" s="375"/>
      <c r="P258" s="375"/>
      <c r="Q258" s="375"/>
      <c r="R258" s="375"/>
      <c r="S258" s="375"/>
    </row>
    <row r="259" spans="1:19" x14ac:dyDescent="0.4">
      <c r="A259" s="375" t="s">
        <v>277</v>
      </c>
      <c r="B259" s="375" t="s">
        <v>64</v>
      </c>
      <c r="C259" s="375" t="s">
        <v>34</v>
      </c>
      <c r="D259" s="375"/>
      <c r="E259" s="375" t="s">
        <v>401</v>
      </c>
      <c r="F259" s="375" t="s">
        <v>391</v>
      </c>
      <c r="G259" s="941">
        <v>1.3214281301237113E-7</v>
      </c>
      <c r="H259" s="877" t="s">
        <v>399</v>
      </c>
      <c r="I259" s="375" t="s">
        <v>477</v>
      </c>
      <c r="J259" s="375" t="s">
        <v>1024</v>
      </c>
      <c r="K259" s="375" t="s">
        <v>475</v>
      </c>
      <c r="L259" s="375" t="s">
        <v>903</v>
      </c>
      <c r="M259" s="831" t="s">
        <v>422</v>
      </c>
      <c r="N259" s="375"/>
      <c r="O259" s="375"/>
      <c r="P259" s="375"/>
      <c r="Q259" s="375"/>
      <c r="R259" s="375"/>
      <c r="S259" s="375"/>
    </row>
    <row r="260" spans="1:19" x14ac:dyDescent="0.4">
      <c r="A260" s="375" t="s">
        <v>277</v>
      </c>
      <c r="B260" s="375" t="s">
        <v>64</v>
      </c>
      <c r="C260" s="375" t="s">
        <v>34</v>
      </c>
      <c r="D260" s="375"/>
      <c r="E260" s="375" t="s">
        <v>401</v>
      </c>
      <c r="F260" s="375" t="s">
        <v>392</v>
      </c>
      <c r="G260" s="941">
        <v>1.850973058584133E-6</v>
      </c>
      <c r="H260" s="877" t="s">
        <v>399</v>
      </c>
      <c r="I260" s="375" t="s">
        <v>477</v>
      </c>
      <c r="J260" s="375" t="s">
        <v>1024</v>
      </c>
      <c r="K260" s="375" t="s">
        <v>475</v>
      </c>
      <c r="L260" s="375" t="s">
        <v>903</v>
      </c>
      <c r="M260" s="831" t="s">
        <v>422</v>
      </c>
      <c r="N260" s="375"/>
      <c r="O260" s="375"/>
      <c r="P260" s="375"/>
      <c r="Q260" s="375"/>
      <c r="R260" s="375"/>
      <c r="S260" s="375"/>
    </row>
    <row r="261" spans="1:19" x14ac:dyDescent="0.4">
      <c r="A261" s="375" t="s">
        <v>277</v>
      </c>
      <c r="B261" s="375" t="s">
        <v>64</v>
      </c>
      <c r="C261" s="375" t="s">
        <v>34</v>
      </c>
      <c r="D261" s="375"/>
      <c r="E261" s="375" t="s">
        <v>401</v>
      </c>
      <c r="F261" s="375" t="s">
        <v>393</v>
      </c>
      <c r="G261" s="941">
        <v>2.7677529171650174E-9</v>
      </c>
      <c r="H261" s="877" t="s">
        <v>399</v>
      </c>
      <c r="I261" s="375" t="s">
        <v>477</v>
      </c>
      <c r="J261" s="375" t="s">
        <v>1024</v>
      </c>
      <c r="K261" s="375" t="s">
        <v>475</v>
      </c>
      <c r="L261" s="375" t="s">
        <v>903</v>
      </c>
      <c r="M261" s="831" t="s">
        <v>422</v>
      </c>
      <c r="N261" s="375"/>
      <c r="O261" s="375"/>
      <c r="P261" s="375"/>
      <c r="Q261" s="375"/>
      <c r="R261" s="375"/>
      <c r="S261" s="375"/>
    </row>
    <row r="262" spans="1:19" x14ac:dyDescent="0.4">
      <c r="A262" s="375" t="s">
        <v>277</v>
      </c>
      <c r="B262" s="375" t="s">
        <v>64</v>
      </c>
      <c r="C262" s="375" t="s">
        <v>34</v>
      </c>
      <c r="D262" s="375"/>
      <c r="E262" s="375" t="s">
        <v>401</v>
      </c>
      <c r="F262" s="375" t="s">
        <v>394</v>
      </c>
      <c r="G262" s="941">
        <v>5.7785788710219174E-9</v>
      </c>
      <c r="H262" s="877" t="s">
        <v>399</v>
      </c>
      <c r="I262" s="375" t="s">
        <v>477</v>
      </c>
      <c r="J262" s="375" t="s">
        <v>1024</v>
      </c>
      <c r="K262" s="375" t="s">
        <v>475</v>
      </c>
      <c r="L262" s="375" t="s">
        <v>903</v>
      </c>
      <c r="M262" s="831" t="s">
        <v>422</v>
      </c>
      <c r="N262" s="375"/>
      <c r="O262" s="375"/>
      <c r="P262" s="375"/>
      <c r="Q262" s="375"/>
      <c r="R262" s="375"/>
      <c r="S262" s="375"/>
    </row>
    <row r="263" spans="1:19" x14ac:dyDescent="0.4">
      <c r="A263" s="375" t="s">
        <v>277</v>
      </c>
      <c r="B263" s="375" t="s">
        <v>64</v>
      </c>
      <c r="C263" s="375" t="s">
        <v>34</v>
      </c>
      <c r="D263" s="375"/>
      <c r="E263" s="375" t="s">
        <v>401</v>
      </c>
      <c r="F263" s="375" t="s">
        <v>395</v>
      </c>
      <c r="G263" s="941">
        <v>7.1152608208073595E-7</v>
      </c>
      <c r="H263" s="877" t="s">
        <v>399</v>
      </c>
      <c r="I263" s="375" t="s">
        <v>477</v>
      </c>
      <c r="J263" s="375" t="s">
        <v>1024</v>
      </c>
      <c r="K263" s="375" t="s">
        <v>475</v>
      </c>
      <c r="L263" s="375" t="s">
        <v>903</v>
      </c>
      <c r="M263" s="831" t="s">
        <v>422</v>
      </c>
      <c r="N263" s="375"/>
      <c r="O263" s="375"/>
      <c r="P263" s="375"/>
      <c r="Q263" s="375"/>
      <c r="R263" s="375"/>
      <c r="S263" s="375"/>
    </row>
    <row r="264" spans="1:19" x14ac:dyDescent="0.4">
      <c r="A264" s="375" t="s">
        <v>277</v>
      </c>
      <c r="B264" s="375" t="s">
        <v>64</v>
      </c>
      <c r="C264" s="375" t="s">
        <v>34</v>
      </c>
      <c r="D264" s="375"/>
      <c r="E264" s="375" t="s">
        <v>401</v>
      </c>
      <c r="F264" s="375" t="s">
        <v>396</v>
      </c>
      <c r="G264" s="941">
        <v>4.3621703293846641E-9</v>
      </c>
      <c r="H264" s="877" t="s">
        <v>399</v>
      </c>
      <c r="I264" s="375" t="s">
        <v>477</v>
      </c>
      <c r="J264" s="375" t="s">
        <v>1024</v>
      </c>
      <c r="K264" s="375" t="s">
        <v>475</v>
      </c>
      <c r="L264" s="375" t="s">
        <v>903</v>
      </c>
      <c r="M264" s="831" t="s">
        <v>422</v>
      </c>
      <c r="N264" s="375"/>
      <c r="O264" s="375"/>
      <c r="P264" s="375"/>
      <c r="Q264" s="375"/>
      <c r="R264" s="375"/>
      <c r="S264" s="375"/>
    </row>
    <row r="265" spans="1:19" x14ac:dyDescent="0.4">
      <c r="A265" s="375" t="s">
        <v>277</v>
      </c>
      <c r="B265" s="375" t="s">
        <v>64</v>
      </c>
      <c r="C265" s="375" t="s">
        <v>34</v>
      </c>
      <c r="D265" s="375"/>
      <c r="E265" s="375" t="s">
        <v>401</v>
      </c>
      <c r="F265" s="375" t="s">
        <v>397</v>
      </c>
      <c r="G265" s="941">
        <v>4.4165937290459935E-4</v>
      </c>
      <c r="H265" s="877" t="s">
        <v>399</v>
      </c>
      <c r="I265" s="375" t="s">
        <v>477</v>
      </c>
      <c r="J265" s="375" t="s">
        <v>1024</v>
      </c>
      <c r="K265" s="375" t="s">
        <v>475</v>
      </c>
      <c r="L265" s="375" t="s">
        <v>903</v>
      </c>
      <c r="M265" s="831" t="s">
        <v>422</v>
      </c>
      <c r="N265" s="375"/>
      <c r="O265" s="375"/>
      <c r="P265" s="375"/>
      <c r="Q265" s="375"/>
      <c r="R265" s="375"/>
      <c r="S265" s="375"/>
    </row>
    <row r="266" spans="1:19" x14ac:dyDescent="0.4">
      <c r="A266" s="375" t="s">
        <v>277</v>
      </c>
      <c r="B266" s="375" t="s">
        <v>65</v>
      </c>
      <c r="C266" s="375" t="s">
        <v>425</v>
      </c>
      <c r="D266" s="375" t="s">
        <v>427</v>
      </c>
      <c r="E266" s="375" t="s">
        <v>401</v>
      </c>
      <c r="F266" s="877" t="s">
        <v>387</v>
      </c>
      <c r="G266" s="941">
        <v>4.5698523240999156E-7</v>
      </c>
      <c r="H266" s="877" t="s">
        <v>399</v>
      </c>
      <c r="I266" s="375" t="s">
        <v>477</v>
      </c>
      <c r="J266" s="375" t="s">
        <v>1024</v>
      </c>
      <c r="K266" s="375" t="s">
        <v>475</v>
      </c>
      <c r="L266" s="375" t="s">
        <v>927</v>
      </c>
      <c r="M266" s="831" t="s">
        <v>422</v>
      </c>
      <c r="N266" s="375"/>
      <c r="O266" s="375"/>
      <c r="P266" s="375"/>
      <c r="Q266" s="375"/>
      <c r="R266" s="375"/>
      <c r="S266" s="375"/>
    </row>
    <row r="267" spans="1:19" x14ac:dyDescent="0.4">
      <c r="A267" s="375" t="s">
        <v>277</v>
      </c>
      <c r="B267" s="375" t="s">
        <v>65</v>
      </c>
      <c r="C267" s="375" t="s">
        <v>425</v>
      </c>
      <c r="D267" s="375" t="s">
        <v>427</v>
      </c>
      <c r="E267" s="375" t="s">
        <v>401</v>
      </c>
      <c r="F267" s="375" t="s">
        <v>388</v>
      </c>
      <c r="G267" s="941">
        <v>2.8871544631850193E-6</v>
      </c>
      <c r="H267" s="877" t="s">
        <v>399</v>
      </c>
      <c r="I267" s="375" t="s">
        <v>477</v>
      </c>
      <c r="J267" s="375" t="s">
        <v>1024</v>
      </c>
      <c r="K267" s="375" t="s">
        <v>475</v>
      </c>
      <c r="L267" s="375" t="s">
        <v>927</v>
      </c>
      <c r="M267" s="831" t="s">
        <v>422</v>
      </c>
      <c r="N267" s="375"/>
      <c r="O267" s="375"/>
      <c r="P267" s="375"/>
      <c r="Q267" s="375"/>
      <c r="R267" s="375"/>
      <c r="S267" s="375"/>
    </row>
    <row r="268" spans="1:19" x14ac:dyDescent="0.4">
      <c r="A268" s="375" t="s">
        <v>277</v>
      </c>
      <c r="B268" s="375" t="s">
        <v>65</v>
      </c>
      <c r="C268" s="375" t="s">
        <v>425</v>
      </c>
      <c r="D268" s="375" t="s">
        <v>427</v>
      </c>
      <c r="E268" s="375" t="s">
        <v>401</v>
      </c>
      <c r="F268" s="375" t="s">
        <v>389</v>
      </c>
      <c r="G268" s="941">
        <v>4.9370470387793689E-7</v>
      </c>
      <c r="H268" s="877" t="s">
        <v>399</v>
      </c>
      <c r="I268" s="375" t="s">
        <v>477</v>
      </c>
      <c r="J268" s="375" t="s">
        <v>1024</v>
      </c>
      <c r="K268" s="375" t="s">
        <v>475</v>
      </c>
      <c r="L268" s="375" t="s">
        <v>927</v>
      </c>
      <c r="M268" s="831" t="s">
        <v>422</v>
      </c>
      <c r="N268" s="375"/>
      <c r="O268" s="375"/>
      <c r="P268" s="375"/>
      <c r="Q268" s="375"/>
      <c r="R268" s="375"/>
      <c r="S268" s="375"/>
    </row>
    <row r="269" spans="1:19" x14ac:dyDescent="0.4">
      <c r="A269" s="375" t="s">
        <v>277</v>
      </c>
      <c r="B269" s="375" t="s">
        <v>65</v>
      </c>
      <c r="C269" s="375" t="s">
        <v>425</v>
      </c>
      <c r="D269" s="375" t="s">
        <v>427</v>
      </c>
      <c r="E269" s="375" t="s">
        <v>401</v>
      </c>
      <c r="F269" s="375" t="s">
        <v>390</v>
      </c>
      <c r="G269" s="941">
        <v>2.9114728203609313E-7</v>
      </c>
      <c r="H269" s="877" t="s">
        <v>399</v>
      </c>
      <c r="I269" s="375" t="s">
        <v>477</v>
      </c>
      <c r="J269" s="375" t="s">
        <v>1024</v>
      </c>
      <c r="K269" s="375" t="s">
        <v>475</v>
      </c>
      <c r="L269" s="375" t="s">
        <v>927</v>
      </c>
      <c r="M269" s="831" t="s">
        <v>422</v>
      </c>
      <c r="N269" s="375"/>
      <c r="O269" s="375"/>
      <c r="P269" s="375"/>
      <c r="Q269" s="375"/>
      <c r="R269" s="375"/>
      <c r="S269" s="375"/>
    </row>
    <row r="270" spans="1:19" x14ac:dyDescent="0.4">
      <c r="A270" s="375" t="s">
        <v>277</v>
      </c>
      <c r="B270" s="375" t="s">
        <v>65</v>
      </c>
      <c r="C270" s="375" t="s">
        <v>425</v>
      </c>
      <c r="D270" s="375" t="s">
        <v>427</v>
      </c>
      <c r="E270" s="375" t="s">
        <v>401</v>
      </c>
      <c r="F270" s="375" t="s">
        <v>391</v>
      </c>
      <c r="G270" s="941">
        <v>1.3214281301237113E-7</v>
      </c>
      <c r="H270" s="877" t="s">
        <v>399</v>
      </c>
      <c r="I270" s="375" t="s">
        <v>477</v>
      </c>
      <c r="J270" s="375" t="s">
        <v>1024</v>
      </c>
      <c r="K270" s="375" t="s">
        <v>475</v>
      </c>
      <c r="L270" s="375" t="s">
        <v>927</v>
      </c>
      <c r="M270" s="831" t="s">
        <v>422</v>
      </c>
      <c r="N270" s="375"/>
      <c r="O270" s="375"/>
      <c r="P270" s="375"/>
      <c r="Q270" s="375"/>
      <c r="R270" s="375"/>
      <c r="S270" s="375"/>
    </row>
    <row r="271" spans="1:19" x14ac:dyDescent="0.4">
      <c r="A271" s="375" t="s">
        <v>277</v>
      </c>
      <c r="B271" s="375" t="s">
        <v>65</v>
      </c>
      <c r="C271" s="375" t="s">
        <v>425</v>
      </c>
      <c r="D271" s="375" t="s">
        <v>427</v>
      </c>
      <c r="E271" s="375" t="s">
        <v>401</v>
      </c>
      <c r="F271" s="375" t="s">
        <v>392</v>
      </c>
      <c r="G271" s="941">
        <v>1.850973058584133E-6</v>
      </c>
      <c r="H271" s="877" t="s">
        <v>399</v>
      </c>
      <c r="I271" s="375" t="s">
        <v>477</v>
      </c>
      <c r="J271" s="375" t="s">
        <v>1024</v>
      </c>
      <c r="K271" s="375" t="s">
        <v>475</v>
      </c>
      <c r="L271" s="375" t="s">
        <v>927</v>
      </c>
      <c r="M271" s="831" t="s">
        <v>422</v>
      </c>
      <c r="N271" s="375"/>
      <c r="O271" s="375"/>
      <c r="P271" s="375"/>
      <c r="Q271" s="375"/>
      <c r="R271" s="375"/>
      <c r="S271" s="375"/>
    </row>
    <row r="272" spans="1:19" x14ac:dyDescent="0.4">
      <c r="A272" s="375" t="s">
        <v>277</v>
      </c>
      <c r="B272" s="375" t="s">
        <v>65</v>
      </c>
      <c r="C272" s="375" t="s">
        <v>425</v>
      </c>
      <c r="D272" s="375" t="s">
        <v>427</v>
      </c>
      <c r="E272" s="375" t="s">
        <v>401</v>
      </c>
      <c r="F272" s="375" t="s">
        <v>393</v>
      </c>
      <c r="G272" s="941">
        <v>2.7677529171650174E-9</v>
      </c>
      <c r="H272" s="877" t="s">
        <v>399</v>
      </c>
      <c r="I272" s="375" t="s">
        <v>477</v>
      </c>
      <c r="J272" s="375" t="s">
        <v>1024</v>
      </c>
      <c r="K272" s="375" t="s">
        <v>475</v>
      </c>
      <c r="L272" s="375" t="s">
        <v>927</v>
      </c>
      <c r="M272" s="831" t="s">
        <v>422</v>
      </c>
      <c r="N272" s="375"/>
      <c r="O272" s="375"/>
      <c r="P272" s="375"/>
      <c r="Q272" s="375"/>
      <c r="R272" s="375"/>
      <c r="S272" s="375"/>
    </row>
    <row r="273" spans="1:19" x14ac:dyDescent="0.4">
      <c r="A273" s="375" t="s">
        <v>277</v>
      </c>
      <c r="B273" s="375" t="s">
        <v>65</v>
      </c>
      <c r="C273" s="375" t="s">
        <v>425</v>
      </c>
      <c r="D273" s="375" t="s">
        <v>427</v>
      </c>
      <c r="E273" s="375" t="s">
        <v>401</v>
      </c>
      <c r="F273" s="375" t="s">
        <v>394</v>
      </c>
      <c r="G273" s="941">
        <v>5.7785788710219174E-9</v>
      </c>
      <c r="H273" s="877" t="s">
        <v>399</v>
      </c>
      <c r="I273" s="375" t="s">
        <v>477</v>
      </c>
      <c r="J273" s="375" t="s">
        <v>1024</v>
      </c>
      <c r="K273" s="375" t="s">
        <v>475</v>
      </c>
      <c r="L273" s="375" t="s">
        <v>927</v>
      </c>
      <c r="M273" s="831" t="s">
        <v>422</v>
      </c>
      <c r="N273" s="375"/>
      <c r="O273" s="375"/>
      <c r="P273" s="375"/>
      <c r="Q273" s="375"/>
      <c r="R273" s="375"/>
      <c r="S273" s="375"/>
    </row>
    <row r="274" spans="1:19" x14ac:dyDescent="0.4">
      <c r="A274" s="375" t="s">
        <v>277</v>
      </c>
      <c r="B274" s="375" t="s">
        <v>65</v>
      </c>
      <c r="C274" s="375" t="s">
        <v>425</v>
      </c>
      <c r="D274" s="375" t="s">
        <v>427</v>
      </c>
      <c r="E274" s="375" t="s">
        <v>401</v>
      </c>
      <c r="F274" s="375" t="s">
        <v>395</v>
      </c>
      <c r="G274" s="941">
        <v>7.1152608208073595E-7</v>
      </c>
      <c r="H274" s="877" t="s">
        <v>399</v>
      </c>
      <c r="I274" s="375" t="s">
        <v>477</v>
      </c>
      <c r="J274" s="375" t="s">
        <v>1024</v>
      </c>
      <c r="K274" s="375" t="s">
        <v>475</v>
      </c>
      <c r="L274" s="375" t="s">
        <v>927</v>
      </c>
      <c r="M274" s="831" t="s">
        <v>422</v>
      </c>
      <c r="N274" s="375"/>
      <c r="O274" s="375"/>
      <c r="P274" s="375"/>
      <c r="Q274" s="375"/>
      <c r="R274" s="375"/>
      <c r="S274" s="375"/>
    </row>
    <row r="275" spans="1:19" x14ac:dyDescent="0.4">
      <c r="A275" s="375" t="s">
        <v>277</v>
      </c>
      <c r="B275" s="375" t="s">
        <v>65</v>
      </c>
      <c r="C275" s="375" t="s">
        <v>425</v>
      </c>
      <c r="D275" s="375" t="s">
        <v>427</v>
      </c>
      <c r="E275" s="375" t="s">
        <v>401</v>
      </c>
      <c r="F275" s="375" t="s">
        <v>396</v>
      </c>
      <c r="G275" s="941">
        <v>4.3621703293846641E-9</v>
      </c>
      <c r="H275" s="877" t="s">
        <v>399</v>
      </c>
      <c r="I275" s="375" t="s">
        <v>477</v>
      </c>
      <c r="J275" s="375" t="s">
        <v>1024</v>
      </c>
      <c r="K275" s="375" t="s">
        <v>475</v>
      </c>
      <c r="L275" s="375" t="s">
        <v>927</v>
      </c>
      <c r="M275" s="831" t="s">
        <v>422</v>
      </c>
      <c r="N275" s="375"/>
      <c r="O275" s="375"/>
      <c r="P275" s="375"/>
      <c r="Q275" s="375"/>
      <c r="R275" s="375"/>
      <c r="S275" s="375"/>
    </row>
    <row r="276" spans="1:19" x14ac:dyDescent="0.4">
      <c r="A276" s="375" t="s">
        <v>277</v>
      </c>
      <c r="B276" s="375" t="s">
        <v>65</v>
      </c>
      <c r="C276" s="375" t="s">
        <v>425</v>
      </c>
      <c r="D276" s="375" t="s">
        <v>427</v>
      </c>
      <c r="E276" s="375" t="s">
        <v>401</v>
      </c>
      <c r="F276" s="375" t="s">
        <v>397</v>
      </c>
      <c r="G276" s="941">
        <v>4.4165937290459935E-4</v>
      </c>
      <c r="H276" s="877" t="s">
        <v>399</v>
      </c>
      <c r="I276" s="375" t="s">
        <v>477</v>
      </c>
      <c r="J276" s="375" t="s">
        <v>1024</v>
      </c>
      <c r="K276" s="375" t="s">
        <v>475</v>
      </c>
      <c r="L276" s="375" t="s">
        <v>927</v>
      </c>
      <c r="M276" s="831" t="s">
        <v>422</v>
      </c>
      <c r="N276" s="375"/>
      <c r="O276" s="375"/>
      <c r="P276" s="375"/>
      <c r="Q276" s="375"/>
      <c r="R276" s="375"/>
      <c r="S276" s="375"/>
    </row>
    <row r="277" spans="1:19" x14ac:dyDescent="0.4">
      <c r="A277" s="375" t="s">
        <v>277</v>
      </c>
      <c r="B277" s="375" t="s">
        <v>65</v>
      </c>
      <c r="C277" s="375" t="s">
        <v>425</v>
      </c>
      <c r="D277" s="375" t="s">
        <v>426</v>
      </c>
      <c r="E277" s="375" t="s">
        <v>401</v>
      </c>
      <c r="F277" s="375" t="s">
        <v>387</v>
      </c>
      <c r="G277" s="941">
        <v>3.906684848392738E-7</v>
      </c>
      <c r="H277" s="877" t="s">
        <v>399</v>
      </c>
      <c r="I277" s="375" t="s">
        <v>477</v>
      </c>
      <c r="J277" s="375" t="s">
        <v>1024</v>
      </c>
      <c r="K277" s="375" t="s">
        <v>475</v>
      </c>
      <c r="L277" s="375" t="s">
        <v>931</v>
      </c>
      <c r="M277" s="831" t="s">
        <v>422</v>
      </c>
      <c r="N277" s="375"/>
      <c r="O277" s="375"/>
      <c r="P277" s="375"/>
      <c r="Q277" s="375"/>
      <c r="R277" s="375"/>
      <c r="S277" s="375"/>
    </row>
    <row r="278" spans="1:19" x14ac:dyDescent="0.4">
      <c r="A278" s="375" t="s">
        <v>277</v>
      </c>
      <c r="B278" s="375" t="s">
        <v>65</v>
      </c>
      <c r="C278" s="375" t="s">
        <v>425</v>
      </c>
      <c r="D278" s="375" t="s">
        <v>426</v>
      </c>
      <c r="E278" s="375" t="s">
        <v>401</v>
      </c>
      <c r="F278" s="877" t="s">
        <v>388</v>
      </c>
      <c r="G278" s="941">
        <v>2.2846179932679242E-6</v>
      </c>
      <c r="H278" s="877" t="s">
        <v>399</v>
      </c>
      <c r="I278" s="375" t="s">
        <v>477</v>
      </c>
      <c r="J278" s="375" t="s">
        <v>1024</v>
      </c>
      <c r="K278" s="375" t="s">
        <v>475</v>
      </c>
      <c r="L278" s="375" t="s">
        <v>931</v>
      </c>
      <c r="M278" s="831" t="s">
        <v>422</v>
      </c>
      <c r="N278" s="375"/>
      <c r="O278" s="375"/>
      <c r="P278" s="375"/>
      <c r="Q278" s="375"/>
      <c r="R278" s="375"/>
      <c r="S278" s="375"/>
    </row>
    <row r="279" spans="1:19" x14ac:dyDescent="0.4">
      <c r="A279" s="375" t="s">
        <v>277</v>
      </c>
      <c r="B279" s="375" t="s">
        <v>65</v>
      </c>
      <c r="C279" s="375" t="s">
        <v>425</v>
      </c>
      <c r="D279" s="375" t="s">
        <v>426</v>
      </c>
      <c r="E279" s="375" t="s">
        <v>401</v>
      </c>
      <c r="F279" s="375" t="s">
        <v>389</v>
      </c>
      <c r="G279" s="941">
        <v>4.8056589315032066E-7</v>
      </c>
      <c r="H279" s="877" t="s">
        <v>399</v>
      </c>
      <c r="I279" s="375" t="s">
        <v>477</v>
      </c>
      <c r="J279" s="375" t="s">
        <v>1024</v>
      </c>
      <c r="K279" s="375" t="s">
        <v>475</v>
      </c>
      <c r="L279" s="375" t="s">
        <v>931</v>
      </c>
      <c r="M279" s="831" t="s">
        <v>422</v>
      </c>
      <c r="N279" s="375"/>
      <c r="O279" s="375"/>
      <c r="P279" s="375"/>
      <c r="Q279" s="375"/>
      <c r="R279" s="375"/>
      <c r="S279" s="375"/>
    </row>
    <row r="280" spans="1:19" x14ac:dyDescent="0.4">
      <c r="A280" s="375" t="s">
        <v>277</v>
      </c>
      <c r="B280" s="375" t="s">
        <v>65</v>
      </c>
      <c r="C280" s="375" t="s">
        <v>425</v>
      </c>
      <c r="D280" s="375" t="s">
        <v>426</v>
      </c>
      <c r="E280" s="375" t="s">
        <v>401</v>
      </c>
      <c r="F280" s="375" t="s">
        <v>390</v>
      </c>
      <c r="G280" s="941">
        <v>2.6195169109952265E-7</v>
      </c>
      <c r="H280" s="877" t="s">
        <v>399</v>
      </c>
      <c r="I280" s="375" t="s">
        <v>477</v>
      </c>
      <c r="J280" s="375" t="s">
        <v>1024</v>
      </c>
      <c r="K280" s="375" t="s">
        <v>475</v>
      </c>
      <c r="L280" s="375" t="s">
        <v>931</v>
      </c>
      <c r="M280" s="831" t="s">
        <v>422</v>
      </c>
      <c r="N280" s="375"/>
      <c r="O280" s="375"/>
      <c r="P280" s="375"/>
      <c r="Q280" s="375"/>
      <c r="R280" s="375"/>
      <c r="S280" s="375"/>
    </row>
    <row r="281" spans="1:19" x14ac:dyDescent="0.4">
      <c r="A281" s="375" t="s">
        <v>277</v>
      </c>
      <c r="B281" s="375" t="s">
        <v>65</v>
      </c>
      <c r="C281" s="375" t="s">
        <v>425</v>
      </c>
      <c r="D281" s="375" t="s">
        <v>426</v>
      </c>
      <c r="E281" s="375" t="s">
        <v>401</v>
      </c>
      <c r="F281" s="375" t="s">
        <v>391</v>
      </c>
      <c r="G281" s="941">
        <v>1.134464354710877E-7</v>
      </c>
      <c r="H281" s="877" t="s">
        <v>399</v>
      </c>
      <c r="I281" s="375" t="s">
        <v>477</v>
      </c>
      <c r="J281" s="375" t="s">
        <v>1024</v>
      </c>
      <c r="K281" s="375" t="s">
        <v>475</v>
      </c>
      <c r="L281" s="375" t="s">
        <v>931</v>
      </c>
      <c r="M281" s="831" t="s">
        <v>422</v>
      </c>
      <c r="N281" s="375"/>
      <c r="O281" s="375"/>
      <c r="P281" s="375"/>
      <c r="Q281" s="375"/>
      <c r="R281" s="375"/>
      <c r="S281" s="375"/>
    </row>
    <row r="282" spans="1:19" x14ac:dyDescent="0.4">
      <c r="A282" s="375" t="s">
        <v>277</v>
      </c>
      <c r="B282" s="375" t="s">
        <v>65</v>
      </c>
      <c r="C282" s="375" t="s">
        <v>425</v>
      </c>
      <c r="D282" s="375" t="s">
        <v>426</v>
      </c>
      <c r="E282" s="375" t="s">
        <v>401</v>
      </c>
      <c r="F282" s="375" t="s">
        <v>392</v>
      </c>
      <c r="G282" s="941">
        <v>1.4360434537892169E-6</v>
      </c>
      <c r="H282" s="877" t="s">
        <v>399</v>
      </c>
      <c r="I282" s="375" t="s">
        <v>477</v>
      </c>
      <c r="J282" s="375" t="s">
        <v>1024</v>
      </c>
      <c r="K282" s="375" t="s">
        <v>475</v>
      </c>
      <c r="L282" s="375" t="s">
        <v>931</v>
      </c>
      <c r="M282" s="831" t="s">
        <v>422</v>
      </c>
      <c r="N282" s="375"/>
      <c r="O282" s="375"/>
      <c r="P282" s="375"/>
      <c r="Q282" s="375"/>
      <c r="R282" s="375"/>
      <c r="S282" s="375"/>
    </row>
    <row r="283" spans="1:19" x14ac:dyDescent="0.4">
      <c r="A283" s="375" t="s">
        <v>277</v>
      </c>
      <c r="B283" s="375" t="s">
        <v>65</v>
      </c>
      <c r="C283" s="375" t="s">
        <v>425</v>
      </c>
      <c r="D283" s="375" t="s">
        <v>426</v>
      </c>
      <c r="E283" s="375" t="s">
        <v>401</v>
      </c>
      <c r="F283" s="375" t="s">
        <v>393</v>
      </c>
      <c r="G283" s="941">
        <v>2.8291319730922332E-9</v>
      </c>
      <c r="H283" s="877" t="s">
        <v>399</v>
      </c>
      <c r="I283" s="375" t="s">
        <v>477</v>
      </c>
      <c r="J283" s="375" t="s">
        <v>1024</v>
      </c>
      <c r="K283" s="375" t="s">
        <v>475</v>
      </c>
      <c r="L283" s="375" t="s">
        <v>931</v>
      </c>
      <c r="M283" s="831" t="s">
        <v>422</v>
      </c>
      <c r="N283" s="375"/>
      <c r="O283" s="375"/>
      <c r="P283" s="375"/>
      <c r="Q283" s="375"/>
      <c r="R283" s="375"/>
      <c r="S283" s="375"/>
    </row>
    <row r="284" spans="1:19" x14ac:dyDescent="0.4">
      <c r="A284" s="375" t="s">
        <v>277</v>
      </c>
      <c r="B284" s="375" t="s">
        <v>65</v>
      </c>
      <c r="C284" s="375" t="s">
        <v>425</v>
      </c>
      <c r="D284" s="375" t="s">
        <v>426</v>
      </c>
      <c r="E284" s="375" t="s">
        <v>401</v>
      </c>
      <c r="F284" s="375" t="s">
        <v>394</v>
      </c>
      <c r="G284" s="941">
        <v>6.0202204886065444E-9</v>
      </c>
      <c r="H284" s="877" t="s">
        <v>399</v>
      </c>
      <c r="I284" s="375" t="s">
        <v>477</v>
      </c>
      <c r="J284" s="375" t="s">
        <v>1024</v>
      </c>
      <c r="K284" s="375" t="s">
        <v>475</v>
      </c>
      <c r="L284" s="375" t="s">
        <v>931</v>
      </c>
      <c r="M284" s="831" t="s">
        <v>422</v>
      </c>
      <c r="N284" s="375"/>
      <c r="O284" s="375"/>
      <c r="P284" s="375"/>
      <c r="Q284" s="375"/>
      <c r="R284" s="375"/>
      <c r="S284" s="375"/>
    </row>
    <row r="285" spans="1:19" x14ac:dyDescent="0.4">
      <c r="A285" s="375" t="s">
        <v>277</v>
      </c>
      <c r="B285" s="375" t="s">
        <v>65</v>
      </c>
      <c r="C285" s="375" t="s">
        <v>425</v>
      </c>
      <c r="D285" s="375" t="s">
        <v>426</v>
      </c>
      <c r="E285" s="375" t="s">
        <v>401</v>
      </c>
      <c r="F285" s="375" t="s">
        <v>395</v>
      </c>
      <c r="G285" s="941">
        <v>5.4868882829358232E-7</v>
      </c>
      <c r="H285" s="877" t="s">
        <v>399</v>
      </c>
      <c r="I285" s="375" t="s">
        <v>477</v>
      </c>
      <c r="J285" s="375" t="s">
        <v>1024</v>
      </c>
      <c r="K285" s="375" t="s">
        <v>475</v>
      </c>
      <c r="L285" s="375" t="s">
        <v>931</v>
      </c>
      <c r="M285" s="831" t="s">
        <v>422</v>
      </c>
      <c r="N285" s="375"/>
      <c r="O285" s="375"/>
      <c r="P285" s="375"/>
      <c r="Q285" s="375"/>
      <c r="R285" s="375"/>
      <c r="S285" s="375"/>
    </row>
    <row r="286" spans="1:19" x14ac:dyDescent="0.4">
      <c r="A286" s="375" t="s">
        <v>277</v>
      </c>
      <c r="B286" s="375" t="s">
        <v>65</v>
      </c>
      <c r="C286" s="375" t="s">
        <v>425</v>
      </c>
      <c r="D286" s="375" t="s">
        <v>426</v>
      </c>
      <c r="E286" s="375" t="s">
        <v>401</v>
      </c>
      <c r="F286" s="375" t="s">
        <v>396</v>
      </c>
      <c r="G286" s="941">
        <v>3.7767390670916029E-9</v>
      </c>
      <c r="H286" s="877" t="s">
        <v>399</v>
      </c>
      <c r="I286" s="375" t="s">
        <v>477</v>
      </c>
      <c r="J286" s="375" t="s">
        <v>1024</v>
      </c>
      <c r="K286" s="375" t="s">
        <v>475</v>
      </c>
      <c r="L286" s="375" t="s">
        <v>931</v>
      </c>
      <c r="M286" s="831" t="s">
        <v>422</v>
      </c>
      <c r="N286" s="375"/>
      <c r="O286" s="375"/>
      <c r="P286" s="375"/>
      <c r="Q286" s="375"/>
      <c r="R286" s="375"/>
      <c r="S286" s="375"/>
    </row>
    <row r="287" spans="1:19" x14ac:dyDescent="0.4">
      <c r="A287" s="375" t="s">
        <v>277</v>
      </c>
      <c r="B287" s="375" t="s">
        <v>65</v>
      </c>
      <c r="C287" s="375" t="s">
        <v>425</v>
      </c>
      <c r="D287" s="375" t="s">
        <v>426</v>
      </c>
      <c r="E287" s="375" t="s">
        <v>401</v>
      </c>
      <c r="F287" s="375" t="s">
        <v>397</v>
      </c>
      <c r="G287" s="941">
        <v>3.9676135419075597E-4</v>
      </c>
      <c r="H287" s="877" t="s">
        <v>399</v>
      </c>
      <c r="I287" s="375" t="s">
        <v>477</v>
      </c>
      <c r="J287" s="375" t="s">
        <v>1024</v>
      </c>
      <c r="K287" s="375" t="s">
        <v>475</v>
      </c>
      <c r="L287" s="375" t="s">
        <v>931</v>
      </c>
      <c r="M287" s="831" t="s">
        <v>422</v>
      </c>
      <c r="N287" s="375"/>
      <c r="O287" s="375"/>
      <c r="P287" s="375"/>
      <c r="Q287" s="375"/>
      <c r="R287" s="375"/>
      <c r="S287" s="375"/>
    </row>
    <row r="288" spans="1:19" x14ac:dyDescent="0.4">
      <c r="A288" s="375" t="s">
        <v>277</v>
      </c>
      <c r="B288" s="375" t="s">
        <v>65</v>
      </c>
      <c r="C288" s="375" t="s">
        <v>34</v>
      </c>
      <c r="D288" s="375"/>
      <c r="E288" s="375" t="s">
        <v>401</v>
      </c>
      <c r="F288" s="375" t="s">
        <v>387</v>
      </c>
      <c r="G288" s="941">
        <v>4.5698523240999156E-7</v>
      </c>
      <c r="H288" s="877" t="s">
        <v>399</v>
      </c>
      <c r="I288" s="375" t="s">
        <v>477</v>
      </c>
      <c r="J288" s="375" t="s">
        <v>1024</v>
      </c>
      <c r="K288" s="375" t="s">
        <v>475</v>
      </c>
      <c r="L288" s="375" t="s">
        <v>935</v>
      </c>
      <c r="M288" s="831" t="s">
        <v>422</v>
      </c>
      <c r="N288" s="375"/>
      <c r="O288" s="375"/>
      <c r="P288" s="375"/>
      <c r="Q288" s="375"/>
      <c r="R288" s="375"/>
      <c r="S288" s="375"/>
    </row>
    <row r="289" spans="1:19" x14ac:dyDescent="0.4">
      <c r="A289" s="375" t="s">
        <v>277</v>
      </c>
      <c r="B289" s="375" t="s">
        <v>65</v>
      </c>
      <c r="C289" s="375" t="s">
        <v>34</v>
      </c>
      <c r="D289" s="375"/>
      <c r="E289" s="375" t="s">
        <v>401</v>
      </c>
      <c r="F289" s="375" t="s">
        <v>388</v>
      </c>
      <c r="G289" s="941">
        <v>2.8871544631850193E-6</v>
      </c>
      <c r="H289" s="877" t="s">
        <v>399</v>
      </c>
      <c r="I289" s="375" t="s">
        <v>477</v>
      </c>
      <c r="J289" s="375" t="s">
        <v>1024</v>
      </c>
      <c r="K289" s="375" t="s">
        <v>475</v>
      </c>
      <c r="L289" s="375" t="s">
        <v>935</v>
      </c>
      <c r="M289" s="831" t="s">
        <v>422</v>
      </c>
      <c r="N289" s="375"/>
      <c r="O289" s="375"/>
      <c r="P289" s="375"/>
      <c r="Q289" s="375"/>
      <c r="R289" s="375"/>
      <c r="S289" s="375"/>
    </row>
    <row r="290" spans="1:19" x14ac:dyDescent="0.4">
      <c r="A290" s="375" t="s">
        <v>277</v>
      </c>
      <c r="B290" s="375" t="s">
        <v>65</v>
      </c>
      <c r="C290" s="375" t="s">
        <v>34</v>
      </c>
      <c r="D290" s="375"/>
      <c r="E290" s="375" t="s">
        <v>401</v>
      </c>
      <c r="F290" s="877" t="s">
        <v>389</v>
      </c>
      <c r="G290" s="941">
        <v>4.9370470387793689E-7</v>
      </c>
      <c r="H290" s="877" t="s">
        <v>399</v>
      </c>
      <c r="I290" s="375" t="s">
        <v>477</v>
      </c>
      <c r="J290" s="375" t="s">
        <v>1024</v>
      </c>
      <c r="K290" s="375" t="s">
        <v>475</v>
      </c>
      <c r="L290" s="375" t="s">
        <v>935</v>
      </c>
      <c r="M290" s="831" t="s">
        <v>422</v>
      </c>
      <c r="N290" s="375"/>
      <c r="O290" s="375"/>
      <c r="P290" s="375"/>
      <c r="Q290" s="375"/>
      <c r="R290" s="375"/>
      <c r="S290" s="375"/>
    </row>
    <row r="291" spans="1:19" x14ac:dyDescent="0.4">
      <c r="A291" s="375" t="s">
        <v>277</v>
      </c>
      <c r="B291" s="375" t="s">
        <v>65</v>
      </c>
      <c r="C291" s="375" t="s">
        <v>34</v>
      </c>
      <c r="D291" s="375"/>
      <c r="E291" s="375" t="s">
        <v>401</v>
      </c>
      <c r="F291" s="375" t="s">
        <v>390</v>
      </c>
      <c r="G291" s="941">
        <v>2.9114728203609313E-7</v>
      </c>
      <c r="H291" s="877" t="s">
        <v>399</v>
      </c>
      <c r="I291" s="375" t="s">
        <v>477</v>
      </c>
      <c r="J291" s="375" t="s">
        <v>1024</v>
      </c>
      <c r="K291" s="375" t="s">
        <v>475</v>
      </c>
      <c r="L291" s="375" t="s">
        <v>935</v>
      </c>
      <c r="M291" s="831" t="s">
        <v>422</v>
      </c>
      <c r="N291" s="375"/>
      <c r="O291" s="375"/>
      <c r="P291" s="375"/>
      <c r="Q291" s="375"/>
      <c r="R291" s="375"/>
      <c r="S291" s="375"/>
    </row>
    <row r="292" spans="1:19" x14ac:dyDescent="0.4">
      <c r="A292" s="375" t="s">
        <v>277</v>
      </c>
      <c r="B292" s="375" t="s">
        <v>65</v>
      </c>
      <c r="C292" s="375" t="s">
        <v>34</v>
      </c>
      <c r="D292" s="375"/>
      <c r="E292" s="375" t="s">
        <v>401</v>
      </c>
      <c r="F292" s="375" t="s">
        <v>391</v>
      </c>
      <c r="G292" s="941">
        <v>1.3214281301237113E-7</v>
      </c>
      <c r="H292" s="877" t="s">
        <v>399</v>
      </c>
      <c r="I292" s="375" t="s">
        <v>477</v>
      </c>
      <c r="J292" s="375" t="s">
        <v>1024</v>
      </c>
      <c r="K292" s="375" t="s">
        <v>475</v>
      </c>
      <c r="L292" s="375" t="s">
        <v>935</v>
      </c>
      <c r="M292" s="831" t="s">
        <v>422</v>
      </c>
      <c r="N292" s="375"/>
      <c r="O292" s="375"/>
      <c r="P292" s="375"/>
      <c r="Q292" s="375"/>
      <c r="R292" s="375"/>
      <c r="S292" s="375"/>
    </row>
    <row r="293" spans="1:19" x14ac:dyDescent="0.4">
      <c r="A293" s="410" t="s">
        <v>277</v>
      </c>
      <c r="B293" s="381" t="s">
        <v>65</v>
      </c>
      <c r="C293" s="381" t="s">
        <v>34</v>
      </c>
      <c r="D293" s="381"/>
      <c r="E293" s="375" t="s">
        <v>401</v>
      </c>
      <c r="F293" s="375" t="s">
        <v>392</v>
      </c>
      <c r="G293" s="943">
        <v>1.850973058584133E-6</v>
      </c>
      <c r="H293" s="877" t="s">
        <v>399</v>
      </c>
      <c r="I293" s="375" t="s">
        <v>477</v>
      </c>
      <c r="J293" s="375" t="s">
        <v>1024</v>
      </c>
      <c r="K293" s="375" t="s">
        <v>475</v>
      </c>
      <c r="L293" s="375" t="s">
        <v>935</v>
      </c>
      <c r="M293" s="831" t="s">
        <v>422</v>
      </c>
      <c r="N293" s="375"/>
      <c r="O293" s="758"/>
      <c r="P293" s="758"/>
      <c r="Q293" s="758"/>
      <c r="R293" s="758"/>
      <c r="S293" s="758"/>
    </row>
    <row r="294" spans="1:19" x14ac:dyDescent="0.4">
      <c r="A294" s="428" t="s">
        <v>277</v>
      </c>
      <c r="B294" s="375" t="s">
        <v>65</v>
      </c>
      <c r="C294" s="375" t="s">
        <v>34</v>
      </c>
      <c r="D294" s="375"/>
      <c r="E294" s="375" t="s">
        <v>401</v>
      </c>
      <c r="F294" s="375" t="s">
        <v>393</v>
      </c>
      <c r="G294" s="941">
        <v>2.7677529171650174E-9</v>
      </c>
      <c r="H294" s="877" t="s">
        <v>399</v>
      </c>
      <c r="I294" s="375" t="s">
        <v>477</v>
      </c>
      <c r="J294" s="375" t="s">
        <v>1024</v>
      </c>
      <c r="K294" s="375" t="s">
        <v>475</v>
      </c>
      <c r="L294" s="375" t="s">
        <v>935</v>
      </c>
      <c r="M294" s="831" t="s">
        <v>422</v>
      </c>
      <c r="N294" s="375"/>
      <c r="O294" s="759"/>
      <c r="P294" s="759"/>
      <c r="Q294" s="759"/>
      <c r="R294" s="759"/>
      <c r="S294" s="759"/>
    </row>
    <row r="295" spans="1:19" x14ac:dyDescent="0.4">
      <c r="A295" s="428" t="s">
        <v>277</v>
      </c>
      <c r="B295" s="375" t="s">
        <v>65</v>
      </c>
      <c r="C295" s="375" t="s">
        <v>34</v>
      </c>
      <c r="D295" s="375"/>
      <c r="E295" s="375" t="s">
        <v>401</v>
      </c>
      <c r="F295" s="375" t="s">
        <v>394</v>
      </c>
      <c r="G295" s="941">
        <v>5.7785788710219174E-9</v>
      </c>
      <c r="H295" s="877" t="s">
        <v>399</v>
      </c>
      <c r="I295" s="375" t="s">
        <v>477</v>
      </c>
      <c r="J295" s="375" t="s">
        <v>1024</v>
      </c>
      <c r="K295" s="375" t="s">
        <v>475</v>
      </c>
      <c r="L295" s="375" t="s">
        <v>935</v>
      </c>
      <c r="M295" s="831" t="s">
        <v>422</v>
      </c>
      <c r="N295" s="375"/>
      <c r="O295" s="375"/>
      <c r="P295" s="375"/>
      <c r="Q295" s="375"/>
      <c r="R295" s="375"/>
      <c r="S295" s="375"/>
    </row>
    <row r="296" spans="1:19" x14ac:dyDescent="0.4">
      <c r="A296" s="428" t="s">
        <v>277</v>
      </c>
      <c r="B296" s="375" t="s">
        <v>65</v>
      </c>
      <c r="C296" s="375" t="s">
        <v>34</v>
      </c>
      <c r="D296" s="375"/>
      <c r="E296" s="375" t="s">
        <v>401</v>
      </c>
      <c r="F296" s="375" t="s">
        <v>395</v>
      </c>
      <c r="G296" s="941">
        <v>7.1152608208073595E-7</v>
      </c>
      <c r="H296" s="877" t="s">
        <v>399</v>
      </c>
      <c r="I296" s="375" t="s">
        <v>477</v>
      </c>
      <c r="J296" s="375" t="s">
        <v>1024</v>
      </c>
      <c r="K296" s="375" t="s">
        <v>475</v>
      </c>
      <c r="L296" s="375" t="s">
        <v>935</v>
      </c>
      <c r="M296" s="831" t="s">
        <v>422</v>
      </c>
      <c r="N296" s="375"/>
      <c r="O296" s="375"/>
      <c r="P296" s="375"/>
      <c r="Q296" s="375"/>
      <c r="R296" s="375"/>
      <c r="S296" s="375"/>
    </row>
    <row r="297" spans="1:19" x14ac:dyDescent="0.4">
      <c r="A297" s="428" t="s">
        <v>277</v>
      </c>
      <c r="B297" s="375" t="s">
        <v>65</v>
      </c>
      <c r="C297" s="375" t="s">
        <v>34</v>
      </c>
      <c r="D297" s="375"/>
      <c r="E297" s="375" t="s">
        <v>401</v>
      </c>
      <c r="F297" s="375" t="s">
        <v>396</v>
      </c>
      <c r="G297" s="941">
        <v>4.3621703293846641E-9</v>
      </c>
      <c r="H297" s="877" t="s">
        <v>399</v>
      </c>
      <c r="I297" s="375" t="s">
        <v>477</v>
      </c>
      <c r="J297" s="375" t="s">
        <v>1024</v>
      </c>
      <c r="K297" s="375" t="s">
        <v>475</v>
      </c>
      <c r="L297" s="375" t="s">
        <v>935</v>
      </c>
      <c r="M297" s="831" t="s">
        <v>422</v>
      </c>
      <c r="N297" s="375"/>
      <c r="O297" s="375"/>
      <c r="P297" s="375"/>
      <c r="Q297" s="375"/>
      <c r="R297" s="375"/>
      <c r="S297" s="375"/>
    </row>
    <row r="298" spans="1:19" x14ac:dyDescent="0.4">
      <c r="A298" s="428" t="s">
        <v>277</v>
      </c>
      <c r="B298" s="375" t="s">
        <v>65</v>
      </c>
      <c r="C298" s="375" t="s">
        <v>34</v>
      </c>
      <c r="D298" s="375"/>
      <c r="E298" s="375" t="s">
        <v>401</v>
      </c>
      <c r="F298" s="375" t="s">
        <v>397</v>
      </c>
      <c r="G298" s="941">
        <v>4.4165937290459935E-4</v>
      </c>
      <c r="H298" s="877" t="s">
        <v>399</v>
      </c>
      <c r="I298" s="375" t="s">
        <v>477</v>
      </c>
      <c r="J298" s="375" t="s">
        <v>1024</v>
      </c>
      <c r="K298" s="375" t="s">
        <v>475</v>
      </c>
      <c r="L298" s="375" t="s">
        <v>935</v>
      </c>
      <c r="M298" s="831" t="s">
        <v>422</v>
      </c>
      <c r="N298" s="375"/>
      <c r="O298" s="375"/>
      <c r="P298" s="375"/>
      <c r="Q298" s="375"/>
      <c r="R298" s="375"/>
      <c r="S298" s="375"/>
    </row>
    <row r="299" spans="1:19" x14ac:dyDescent="0.4">
      <c r="A299" s="428" t="s">
        <v>277</v>
      </c>
      <c r="B299" s="375" t="s">
        <v>66</v>
      </c>
      <c r="C299" s="375" t="s">
        <v>425</v>
      </c>
      <c r="D299" s="375" t="s">
        <v>427</v>
      </c>
      <c r="E299" s="375" t="s">
        <v>401</v>
      </c>
      <c r="F299" s="375" t="s">
        <v>387</v>
      </c>
      <c r="G299" s="941">
        <v>4.5698523240999156E-7</v>
      </c>
      <c r="H299" s="877" t="s">
        <v>399</v>
      </c>
      <c r="I299" s="375" t="s">
        <v>477</v>
      </c>
      <c r="J299" s="375" t="s">
        <v>1024</v>
      </c>
      <c r="K299" s="375" t="s">
        <v>475</v>
      </c>
      <c r="L299" s="375" t="s">
        <v>959</v>
      </c>
      <c r="M299" s="831" t="s">
        <v>422</v>
      </c>
      <c r="N299" s="375"/>
      <c r="O299" s="375"/>
      <c r="P299" s="375"/>
      <c r="Q299" s="375"/>
      <c r="R299" s="375"/>
      <c r="S299" s="375"/>
    </row>
    <row r="300" spans="1:19" x14ac:dyDescent="0.4">
      <c r="A300" s="428" t="s">
        <v>277</v>
      </c>
      <c r="B300" s="375" t="s">
        <v>66</v>
      </c>
      <c r="C300" s="375" t="s">
        <v>425</v>
      </c>
      <c r="D300" s="375" t="s">
        <v>427</v>
      </c>
      <c r="E300" s="375" t="s">
        <v>401</v>
      </c>
      <c r="F300" s="375" t="s">
        <v>388</v>
      </c>
      <c r="G300" s="941">
        <v>2.8871544631850193E-6</v>
      </c>
      <c r="H300" s="877" t="s">
        <v>399</v>
      </c>
      <c r="I300" s="375" t="s">
        <v>477</v>
      </c>
      <c r="J300" s="375" t="s">
        <v>1024</v>
      </c>
      <c r="K300" s="375" t="s">
        <v>475</v>
      </c>
      <c r="L300" s="375" t="s">
        <v>959</v>
      </c>
      <c r="M300" s="831" t="s">
        <v>422</v>
      </c>
      <c r="N300" s="375"/>
      <c r="O300" s="375"/>
      <c r="P300" s="375"/>
      <c r="Q300" s="375"/>
      <c r="R300" s="375"/>
      <c r="S300" s="375"/>
    </row>
    <row r="301" spans="1:19" x14ac:dyDescent="0.4">
      <c r="A301" s="428" t="s">
        <v>277</v>
      </c>
      <c r="B301" s="375" t="s">
        <v>66</v>
      </c>
      <c r="C301" s="375" t="s">
        <v>425</v>
      </c>
      <c r="D301" s="375" t="s">
        <v>427</v>
      </c>
      <c r="E301" s="375" t="s">
        <v>401</v>
      </c>
      <c r="F301" s="375" t="s">
        <v>389</v>
      </c>
      <c r="G301" s="941">
        <v>4.9370470387793689E-7</v>
      </c>
      <c r="H301" s="877" t="s">
        <v>399</v>
      </c>
      <c r="I301" s="375" t="s">
        <v>477</v>
      </c>
      <c r="J301" s="375" t="s">
        <v>1024</v>
      </c>
      <c r="K301" s="375" t="s">
        <v>475</v>
      </c>
      <c r="L301" s="375" t="s">
        <v>959</v>
      </c>
      <c r="M301" s="831" t="s">
        <v>422</v>
      </c>
      <c r="N301" s="375"/>
      <c r="O301" s="375"/>
      <c r="P301" s="375"/>
      <c r="Q301" s="375"/>
      <c r="R301" s="375"/>
      <c r="S301" s="375"/>
    </row>
    <row r="302" spans="1:19" x14ac:dyDescent="0.4">
      <c r="A302" s="375" t="s">
        <v>277</v>
      </c>
      <c r="B302" s="375" t="s">
        <v>66</v>
      </c>
      <c r="C302" s="375" t="s">
        <v>425</v>
      </c>
      <c r="D302" s="375" t="s">
        <v>427</v>
      </c>
      <c r="E302" s="375" t="s">
        <v>401</v>
      </c>
      <c r="F302" s="877" t="s">
        <v>390</v>
      </c>
      <c r="G302" s="941">
        <v>2.9114728203609313E-7</v>
      </c>
      <c r="H302" s="877" t="s">
        <v>399</v>
      </c>
      <c r="I302" s="375" t="s">
        <v>477</v>
      </c>
      <c r="J302" s="375" t="s">
        <v>1024</v>
      </c>
      <c r="K302" s="375" t="s">
        <v>475</v>
      </c>
      <c r="L302" s="375" t="s">
        <v>959</v>
      </c>
      <c r="M302" s="831" t="s">
        <v>422</v>
      </c>
      <c r="N302" s="375"/>
      <c r="O302" s="375"/>
      <c r="P302" s="375"/>
      <c r="Q302" s="375"/>
      <c r="R302" s="375"/>
      <c r="S302" s="375"/>
    </row>
    <row r="303" spans="1:19" x14ac:dyDescent="0.4">
      <c r="A303" s="428" t="s">
        <v>277</v>
      </c>
      <c r="B303" s="375" t="s">
        <v>66</v>
      </c>
      <c r="C303" s="375" t="s">
        <v>425</v>
      </c>
      <c r="D303" s="375" t="s">
        <v>427</v>
      </c>
      <c r="E303" s="375" t="s">
        <v>401</v>
      </c>
      <c r="F303" s="375" t="s">
        <v>391</v>
      </c>
      <c r="G303" s="941">
        <v>1.3214281301237113E-7</v>
      </c>
      <c r="H303" s="877" t="s">
        <v>399</v>
      </c>
      <c r="I303" s="375" t="s">
        <v>477</v>
      </c>
      <c r="J303" s="375" t="s">
        <v>1024</v>
      </c>
      <c r="K303" s="375" t="s">
        <v>475</v>
      </c>
      <c r="L303" s="375" t="s">
        <v>959</v>
      </c>
      <c r="M303" s="831" t="s">
        <v>422</v>
      </c>
      <c r="N303" s="375"/>
      <c r="O303" s="375"/>
      <c r="P303" s="375"/>
      <c r="Q303" s="375"/>
      <c r="R303" s="375"/>
      <c r="S303" s="375"/>
    </row>
    <row r="304" spans="1:19" x14ac:dyDescent="0.4">
      <c r="A304" s="428" t="s">
        <v>277</v>
      </c>
      <c r="B304" s="375" t="s">
        <v>66</v>
      </c>
      <c r="C304" s="375" t="s">
        <v>425</v>
      </c>
      <c r="D304" s="375" t="s">
        <v>427</v>
      </c>
      <c r="E304" s="375" t="s">
        <v>401</v>
      </c>
      <c r="F304" s="375" t="s">
        <v>392</v>
      </c>
      <c r="G304" s="941">
        <v>1.850973058584133E-6</v>
      </c>
      <c r="H304" s="877" t="s">
        <v>399</v>
      </c>
      <c r="I304" s="375" t="s">
        <v>477</v>
      </c>
      <c r="J304" s="375" t="s">
        <v>1024</v>
      </c>
      <c r="K304" s="375" t="s">
        <v>475</v>
      </c>
      <c r="L304" s="375" t="s">
        <v>959</v>
      </c>
      <c r="M304" s="831" t="s">
        <v>422</v>
      </c>
      <c r="N304" s="375"/>
      <c r="O304" s="375"/>
      <c r="P304" s="375"/>
      <c r="Q304" s="375"/>
      <c r="R304" s="375"/>
      <c r="S304" s="375"/>
    </row>
    <row r="305" spans="1:19" x14ac:dyDescent="0.4">
      <c r="A305" s="428" t="s">
        <v>277</v>
      </c>
      <c r="B305" s="375" t="s">
        <v>66</v>
      </c>
      <c r="C305" s="375" t="s">
        <v>425</v>
      </c>
      <c r="D305" s="375" t="s">
        <v>427</v>
      </c>
      <c r="E305" s="375" t="s">
        <v>401</v>
      </c>
      <c r="F305" s="375" t="s">
        <v>393</v>
      </c>
      <c r="G305" s="941">
        <v>2.7677529171650174E-9</v>
      </c>
      <c r="H305" s="877" t="s">
        <v>399</v>
      </c>
      <c r="I305" s="375" t="s">
        <v>477</v>
      </c>
      <c r="J305" s="375" t="s">
        <v>1024</v>
      </c>
      <c r="K305" s="375" t="s">
        <v>475</v>
      </c>
      <c r="L305" s="375" t="s">
        <v>959</v>
      </c>
      <c r="M305" s="831" t="s">
        <v>422</v>
      </c>
      <c r="N305" s="375"/>
      <c r="O305" s="375"/>
      <c r="P305" s="375"/>
      <c r="Q305" s="375"/>
      <c r="R305" s="375"/>
      <c r="S305" s="375"/>
    </row>
    <row r="306" spans="1:19" x14ac:dyDescent="0.4">
      <c r="A306" s="428" t="s">
        <v>277</v>
      </c>
      <c r="B306" s="375" t="s">
        <v>66</v>
      </c>
      <c r="C306" s="375" t="s">
        <v>425</v>
      </c>
      <c r="D306" s="375" t="s">
        <v>427</v>
      </c>
      <c r="E306" s="375" t="s">
        <v>401</v>
      </c>
      <c r="F306" s="375" t="s">
        <v>394</v>
      </c>
      <c r="G306" s="941">
        <v>5.7785788710219174E-9</v>
      </c>
      <c r="H306" s="877" t="s">
        <v>399</v>
      </c>
      <c r="I306" s="375" t="s">
        <v>477</v>
      </c>
      <c r="J306" s="375" t="s">
        <v>1024</v>
      </c>
      <c r="K306" s="375" t="s">
        <v>475</v>
      </c>
      <c r="L306" s="375" t="s">
        <v>959</v>
      </c>
      <c r="M306" s="831" t="s">
        <v>422</v>
      </c>
      <c r="N306" s="375"/>
      <c r="O306" s="375"/>
      <c r="P306" s="375"/>
      <c r="Q306" s="375"/>
      <c r="R306" s="375"/>
      <c r="S306" s="375"/>
    </row>
    <row r="307" spans="1:19" x14ac:dyDescent="0.4">
      <c r="A307" s="428" t="s">
        <v>277</v>
      </c>
      <c r="B307" s="375" t="s">
        <v>66</v>
      </c>
      <c r="C307" s="375" t="s">
        <v>425</v>
      </c>
      <c r="D307" s="375" t="s">
        <v>427</v>
      </c>
      <c r="E307" s="375" t="s">
        <v>401</v>
      </c>
      <c r="F307" s="375" t="s">
        <v>395</v>
      </c>
      <c r="G307" s="941">
        <v>7.1152608208073595E-7</v>
      </c>
      <c r="H307" s="877" t="s">
        <v>399</v>
      </c>
      <c r="I307" s="375" t="s">
        <v>477</v>
      </c>
      <c r="J307" s="375" t="s">
        <v>1024</v>
      </c>
      <c r="K307" s="375" t="s">
        <v>475</v>
      </c>
      <c r="L307" s="375" t="s">
        <v>959</v>
      </c>
      <c r="M307" s="831" t="s">
        <v>422</v>
      </c>
      <c r="N307" s="375"/>
      <c r="O307" s="375"/>
      <c r="P307" s="375"/>
      <c r="Q307" s="375"/>
      <c r="R307" s="375"/>
      <c r="S307" s="375"/>
    </row>
    <row r="308" spans="1:19" x14ac:dyDescent="0.4">
      <c r="A308" s="428" t="s">
        <v>277</v>
      </c>
      <c r="B308" s="375" t="s">
        <v>66</v>
      </c>
      <c r="C308" s="375" t="s">
        <v>425</v>
      </c>
      <c r="D308" s="375" t="s">
        <v>427</v>
      </c>
      <c r="E308" s="375" t="s">
        <v>401</v>
      </c>
      <c r="F308" s="375" t="s">
        <v>396</v>
      </c>
      <c r="G308" s="941">
        <v>4.3621703293846641E-9</v>
      </c>
      <c r="H308" s="877" t="s">
        <v>399</v>
      </c>
      <c r="I308" s="375" t="s">
        <v>477</v>
      </c>
      <c r="J308" s="375" t="s">
        <v>1024</v>
      </c>
      <c r="K308" s="375" t="s">
        <v>475</v>
      </c>
      <c r="L308" s="375" t="s">
        <v>959</v>
      </c>
      <c r="M308" s="831" t="s">
        <v>422</v>
      </c>
      <c r="N308" s="375"/>
      <c r="O308" s="375"/>
      <c r="P308" s="375"/>
      <c r="Q308" s="375"/>
      <c r="R308" s="375"/>
      <c r="S308" s="375"/>
    </row>
    <row r="309" spans="1:19" x14ac:dyDescent="0.4">
      <c r="A309" s="428" t="s">
        <v>277</v>
      </c>
      <c r="B309" s="375" t="s">
        <v>66</v>
      </c>
      <c r="C309" s="375" t="s">
        <v>425</v>
      </c>
      <c r="D309" s="375" t="s">
        <v>427</v>
      </c>
      <c r="E309" s="375" t="s">
        <v>401</v>
      </c>
      <c r="F309" s="375" t="s">
        <v>397</v>
      </c>
      <c r="G309" s="941">
        <v>4.4165937290459935E-4</v>
      </c>
      <c r="H309" s="877" t="s">
        <v>399</v>
      </c>
      <c r="I309" s="375" t="s">
        <v>477</v>
      </c>
      <c r="J309" s="375" t="s">
        <v>1024</v>
      </c>
      <c r="K309" s="375" t="s">
        <v>475</v>
      </c>
      <c r="L309" s="375" t="s">
        <v>959</v>
      </c>
      <c r="M309" s="831" t="s">
        <v>422</v>
      </c>
      <c r="N309" s="375"/>
      <c r="O309" s="375"/>
      <c r="P309" s="375"/>
      <c r="Q309" s="375"/>
      <c r="R309" s="375"/>
      <c r="S309" s="375"/>
    </row>
    <row r="310" spans="1:19" x14ac:dyDescent="0.4">
      <c r="A310" s="428" t="s">
        <v>277</v>
      </c>
      <c r="B310" s="375" t="s">
        <v>66</v>
      </c>
      <c r="C310" s="375" t="s">
        <v>425</v>
      </c>
      <c r="D310" s="375" t="s">
        <v>426</v>
      </c>
      <c r="E310" s="375" t="s">
        <v>401</v>
      </c>
      <c r="F310" s="375" t="s">
        <v>387</v>
      </c>
      <c r="G310" s="941">
        <v>3.906684848392738E-7</v>
      </c>
      <c r="H310" s="877" t="s">
        <v>399</v>
      </c>
      <c r="I310" s="375" t="s">
        <v>477</v>
      </c>
      <c r="J310" s="375" t="s">
        <v>1024</v>
      </c>
      <c r="K310" s="375" t="s">
        <v>475</v>
      </c>
      <c r="L310" s="375" t="s">
        <v>963</v>
      </c>
      <c r="M310" s="831" t="s">
        <v>422</v>
      </c>
      <c r="N310" s="375"/>
      <c r="O310" s="375"/>
      <c r="P310" s="375"/>
      <c r="Q310" s="375"/>
      <c r="R310" s="375"/>
      <c r="S310" s="375"/>
    </row>
    <row r="311" spans="1:19" x14ac:dyDescent="0.4">
      <c r="A311" s="428" t="s">
        <v>277</v>
      </c>
      <c r="B311" s="375" t="s">
        <v>66</v>
      </c>
      <c r="C311" s="375" t="s">
        <v>425</v>
      </c>
      <c r="D311" s="375" t="s">
        <v>426</v>
      </c>
      <c r="E311" s="375" t="s">
        <v>401</v>
      </c>
      <c r="F311" s="375" t="s">
        <v>388</v>
      </c>
      <c r="G311" s="941">
        <v>2.2846179932679242E-6</v>
      </c>
      <c r="H311" s="877" t="s">
        <v>399</v>
      </c>
      <c r="I311" s="375" t="s">
        <v>477</v>
      </c>
      <c r="J311" s="375" t="s">
        <v>1024</v>
      </c>
      <c r="K311" s="375" t="s">
        <v>475</v>
      </c>
      <c r="L311" s="375" t="s">
        <v>963</v>
      </c>
      <c r="M311" s="831" t="s">
        <v>422</v>
      </c>
      <c r="N311" s="375"/>
      <c r="O311" s="375"/>
      <c r="P311" s="375"/>
      <c r="Q311" s="375"/>
      <c r="R311" s="375"/>
      <c r="S311" s="375"/>
    </row>
    <row r="312" spans="1:19" x14ac:dyDescent="0.4">
      <c r="A312" s="428" t="s">
        <v>277</v>
      </c>
      <c r="B312" s="375" t="s">
        <v>66</v>
      </c>
      <c r="C312" s="375" t="s">
        <v>425</v>
      </c>
      <c r="D312" s="375" t="s">
        <v>426</v>
      </c>
      <c r="E312" s="375" t="s">
        <v>401</v>
      </c>
      <c r="F312" s="375" t="s">
        <v>389</v>
      </c>
      <c r="G312" s="941">
        <v>4.8056589315032066E-7</v>
      </c>
      <c r="H312" s="877" t="s">
        <v>399</v>
      </c>
      <c r="I312" s="375" t="s">
        <v>477</v>
      </c>
      <c r="J312" s="375" t="s">
        <v>1024</v>
      </c>
      <c r="K312" s="375" t="s">
        <v>475</v>
      </c>
      <c r="L312" s="375" t="s">
        <v>963</v>
      </c>
      <c r="M312" s="831" t="s">
        <v>422</v>
      </c>
      <c r="N312" s="375"/>
      <c r="O312" s="375"/>
      <c r="P312" s="375"/>
      <c r="Q312" s="375"/>
      <c r="R312" s="375"/>
      <c r="S312" s="375"/>
    </row>
    <row r="313" spans="1:19" x14ac:dyDescent="0.4">
      <c r="A313" s="428" t="s">
        <v>277</v>
      </c>
      <c r="B313" s="375" t="s">
        <v>66</v>
      </c>
      <c r="C313" s="375" t="s">
        <v>425</v>
      </c>
      <c r="D313" s="375" t="s">
        <v>426</v>
      </c>
      <c r="E313" s="375" t="s">
        <v>401</v>
      </c>
      <c r="F313" s="375" t="s">
        <v>390</v>
      </c>
      <c r="G313" s="941">
        <v>2.6195169109952265E-7</v>
      </c>
      <c r="H313" s="877" t="s">
        <v>399</v>
      </c>
      <c r="I313" s="375" t="s">
        <v>477</v>
      </c>
      <c r="J313" s="375" t="s">
        <v>1024</v>
      </c>
      <c r="K313" s="375" t="s">
        <v>475</v>
      </c>
      <c r="L313" s="375" t="s">
        <v>963</v>
      </c>
      <c r="M313" s="831" t="s">
        <v>422</v>
      </c>
      <c r="N313" s="375"/>
      <c r="O313" s="375"/>
      <c r="P313" s="375"/>
      <c r="Q313" s="375"/>
      <c r="R313" s="375"/>
      <c r="S313" s="375"/>
    </row>
    <row r="314" spans="1:19" x14ac:dyDescent="0.4">
      <c r="A314" s="375" t="s">
        <v>277</v>
      </c>
      <c r="B314" s="375" t="s">
        <v>66</v>
      </c>
      <c r="C314" s="375" t="s">
        <v>425</v>
      </c>
      <c r="D314" s="375" t="s">
        <v>426</v>
      </c>
      <c r="E314" s="375" t="s">
        <v>401</v>
      </c>
      <c r="F314" s="877" t="s">
        <v>391</v>
      </c>
      <c r="G314" s="941">
        <v>1.134464354710877E-7</v>
      </c>
      <c r="H314" s="877" t="s">
        <v>399</v>
      </c>
      <c r="I314" s="375" t="s">
        <v>477</v>
      </c>
      <c r="J314" s="375" t="s">
        <v>1024</v>
      </c>
      <c r="K314" s="375" t="s">
        <v>475</v>
      </c>
      <c r="L314" s="375" t="s">
        <v>963</v>
      </c>
      <c r="M314" s="831" t="s">
        <v>422</v>
      </c>
      <c r="N314" s="375"/>
      <c r="O314" s="375"/>
      <c r="P314" s="375"/>
      <c r="Q314" s="375"/>
      <c r="R314" s="375"/>
      <c r="S314" s="375"/>
    </row>
    <row r="315" spans="1:19" x14ac:dyDescent="0.4">
      <c r="A315" s="428" t="s">
        <v>277</v>
      </c>
      <c r="B315" s="375" t="s">
        <v>66</v>
      </c>
      <c r="C315" s="375" t="s">
        <v>425</v>
      </c>
      <c r="D315" s="375" t="s">
        <v>426</v>
      </c>
      <c r="E315" s="375" t="s">
        <v>401</v>
      </c>
      <c r="F315" s="375" t="s">
        <v>392</v>
      </c>
      <c r="G315" s="941">
        <v>1.4360434537892169E-6</v>
      </c>
      <c r="H315" s="877" t="s">
        <v>399</v>
      </c>
      <c r="I315" s="375" t="s">
        <v>477</v>
      </c>
      <c r="J315" s="375" t="s">
        <v>1024</v>
      </c>
      <c r="K315" s="375" t="s">
        <v>475</v>
      </c>
      <c r="L315" s="375" t="s">
        <v>963</v>
      </c>
      <c r="M315" s="831" t="s">
        <v>422</v>
      </c>
      <c r="N315" s="375"/>
      <c r="O315" s="375"/>
      <c r="P315" s="375"/>
      <c r="Q315" s="375"/>
      <c r="R315" s="375"/>
      <c r="S315" s="375"/>
    </row>
    <row r="316" spans="1:19" x14ac:dyDescent="0.4">
      <c r="A316" s="428" t="s">
        <v>277</v>
      </c>
      <c r="B316" s="375" t="s">
        <v>66</v>
      </c>
      <c r="C316" s="375" t="s">
        <v>425</v>
      </c>
      <c r="D316" s="375" t="s">
        <v>426</v>
      </c>
      <c r="E316" s="375" t="s">
        <v>401</v>
      </c>
      <c r="F316" s="375" t="s">
        <v>393</v>
      </c>
      <c r="G316" s="941">
        <v>2.8291319730922332E-9</v>
      </c>
      <c r="H316" s="877" t="s">
        <v>399</v>
      </c>
      <c r="I316" s="375" t="s">
        <v>477</v>
      </c>
      <c r="J316" s="375" t="s">
        <v>1024</v>
      </c>
      <c r="K316" s="375" t="s">
        <v>475</v>
      </c>
      <c r="L316" s="375" t="s">
        <v>963</v>
      </c>
      <c r="M316" s="831" t="s">
        <v>422</v>
      </c>
      <c r="N316" s="375"/>
      <c r="O316" s="375"/>
      <c r="P316" s="375"/>
      <c r="Q316" s="375"/>
      <c r="R316" s="375"/>
      <c r="S316" s="375"/>
    </row>
    <row r="317" spans="1:19" x14ac:dyDescent="0.4">
      <c r="A317" s="428" t="s">
        <v>277</v>
      </c>
      <c r="B317" s="375" t="s">
        <v>66</v>
      </c>
      <c r="C317" s="375" t="s">
        <v>425</v>
      </c>
      <c r="D317" s="375" t="s">
        <v>426</v>
      </c>
      <c r="E317" s="375" t="s">
        <v>401</v>
      </c>
      <c r="F317" s="375" t="s">
        <v>394</v>
      </c>
      <c r="G317" s="941">
        <v>6.0202204886065444E-9</v>
      </c>
      <c r="H317" s="877" t="s">
        <v>399</v>
      </c>
      <c r="I317" s="375" t="s">
        <v>477</v>
      </c>
      <c r="J317" s="375" t="s">
        <v>1024</v>
      </c>
      <c r="K317" s="375" t="s">
        <v>475</v>
      </c>
      <c r="L317" s="375" t="s">
        <v>963</v>
      </c>
      <c r="M317" s="831" t="s">
        <v>422</v>
      </c>
      <c r="N317" s="375"/>
      <c r="O317" s="375"/>
      <c r="P317" s="375"/>
      <c r="Q317" s="375"/>
      <c r="R317" s="375"/>
      <c r="S317" s="375"/>
    </row>
    <row r="318" spans="1:19" x14ac:dyDescent="0.4">
      <c r="A318" s="428" t="s">
        <v>277</v>
      </c>
      <c r="B318" s="375" t="s">
        <v>66</v>
      </c>
      <c r="C318" s="375" t="s">
        <v>425</v>
      </c>
      <c r="D318" s="375" t="s">
        <v>426</v>
      </c>
      <c r="E318" s="375" t="s">
        <v>401</v>
      </c>
      <c r="F318" s="375" t="s">
        <v>395</v>
      </c>
      <c r="G318" s="941">
        <v>5.4868882829358232E-7</v>
      </c>
      <c r="H318" s="877" t="s">
        <v>399</v>
      </c>
      <c r="I318" s="375" t="s">
        <v>477</v>
      </c>
      <c r="J318" s="375" t="s">
        <v>1024</v>
      </c>
      <c r="K318" s="375" t="s">
        <v>475</v>
      </c>
      <c r="L318" s="375" t="s">
        <v>963</v>
      </c>
      <c r="M318" s="831" t="s">
        <v>422</v>
      </c>
      <c r="N318" s="375"/>
      <c r="O318" s="375"/>
      <c r="P318" s="375"/>
      <c r="Q318" s="375"/>
      <c r="R318" s="375"/>
      <c r="S318" s="375"/>
    </row>
    <row r="319" spans="1:19" x14ac:dyDescent="0.4">
      <c r="A319" s="428" t="s">
        <v>277</v>
      </c>
      <c r="B319" s="375" t="s">
        <v>66</v>
      </c>
      <c r="C319" s="375" t="s">
        <v>425</v>
      </c>
      <c r="D319" s="375" t="s">
        <v>426</v>
      </c>
      <c r="E319" s="375" t="s">
        <v>401</v>
      </c>
      <c r="F319" s="375" t="s">
        <v>396</v>
      </c>
      <c r="G319" s="941">
        <v>3.7767390670916029E-9</v>
      </c>
      <c r="H319" s="877" t="s">
        <v>399</v>
      </c>
      <c r="I319" s="375" t="s">
        <v>477</v>
      </c>
      <c r="J319" s="375" t="s">
        <v>1024</v>
      </c>
      <c r="K319" s="375" t="s">
        <v>475</v>
      </c>
      <c r="L319" s="375" t="s">
        <v>963</v>
      </c>
      <c r="M319" s="831" t="s">
        <v>422</v>
      </c>
      <c r="N319" s="375"/>
      <c r="O319" s="375"/>
      <c r="P319" s="375"/>
      <c r="Q319" s="375"/>
      <c r="R319" s="375"/>
      <c r="S319" s="375"/>
    </row>
    <row r="320" spans="1:19" x14ac:dyDescent="0.4">
      <c r="A320" s="428" t="s">
        <v>277</v>
      </c>
      <c r="B320" s="375" t="s">
        <v>66</v>
      </c>
      <c r="C320" s="375" t="s">
        <v>425</v>
      </c>
      <c r="D320" s="375" t="s">
        <v>426</v>
      </c>
      <c r="E320" s="375" t="s">
        <v>401</v>
      </c>
      <c r="F320" s="375" t="s">
        <v>397</v>
      </c>
      <c r="G320" s="941">
        <v>3.9676135419075597E-4</v>
      </c>
      <c r="H320" s="877" t="s">
        <v>399</v>
      </c>
      <c r="I320" s="375" t="s">
        <v>477</v>
      </c>
      <c r="J320" s="375" t="s">
        <v>1024</v>
      </c>
      <c r="K320" s="375" t="s">
        <v>475</v>
      </c>
      <c r="L320" s="375" t="s">
        <v>963</v>
      </c>
      <c r="M320" s="831" t="s">
        <v>422</v>
      </c>
      <c r="N320" s="375"/>
      <c r="O320" s="375"/>
      <c r="P320" s="375"/>
      <c r="Q320" s="375"/>
      <c r="R320" s="375"/>
      <c r="S320" s="375"/>
    </row>
    <row r="321" spans="1:19" x14ac:dyDescent="0.4">
      <c r="A321" s="428" t="s">
        <v>277</v>
      </c>
      <c r="B321" s="375" t="s">
        <v>66</v>
      </c>
      <c r="C321" s="375" t="s">
        <v>34</v>
      </c>
      <c r="D321" s="375"/>
      <c r="E321" s="375" t="s">
        <v>401</v>
      </c>
      <c r="F321" s="375" t="s">
        <v>387</v>
      </c>
      <c r="G321" s="941">
        <v>4.5698523240999156E-7</v>
      </c>
      <c r="H321" s="877" t="s">
        <v>399</v>
      </c>
      <c r="I321" s="375" t="s">
        <v>477</v>
      </c>
      <c r="J321" s="375" t="s">
        <v>1024</v>
      </c>
      <c r="K321" s="375" t="s">
        <v>475</v>
      </c>
      <c r="L321" s="375" t="s">
        <v>967</v>
      </c>
      <c r="M321" s="831" t="s">
        <v>422</v>
      </c>
      <c r="N321" s="375"/>
      <c r="O321" s="375"/>
      <c r="P321" s="375"/>
      <c r="Q321" s="375"/>
      <c r="R321" s="375"/>
      <c r="S321" s="375"/>
    </row>
    <row r="322" spans="1:19" x14ac:dyDescent="0.4">
      <c r="A322" s="428" t="s">
        <v>277</v>
      </c>
      <c r="B322" s="375" t="s">
        <v>66</v>
      </c>
      <c r="C322" s="375" t="s">
        <v>34</v>
      </c>
      <c r="D322" s="375"/>
      <c r="E322" s="375" t="s">
        <v>401</v>
      </c>
      <c r="F322" s="375" t="s">
        <v>388</v>
      </c>
      <c r="G322" s="941">
        <v>2.8871544631850193E-6</v>
      </c>
      <c r="H322" s="877" t="s">
        <v>399</v>
      </c>
      <c r="I322" s="375" t="s">
        <v>477</v>
      </c>
      <c r="J322" s="375" t="s">
        <v>1024</v>
      </c>
      <c r="K322" s="375" t="s">
        <v>475</v>
      </c>
      <c r="L322" s="375" t="s">
        <v>967</v>
      </c>
      <c r="M322" s="831" t="s">
        <v>422</v>
      </c>
      <c r="N322" s="375"/>
      <c r="O322" s="375"/>
      <c r="P322" s="375"/>
      <c r="Q322" s="375"/>
      <c r="R322" s="375"/>
      <c r="S322" s="375"/>
    </row>
    <row r="323" spans="1:19" x14ac:dyDescent="0.4">
      <c r="A323" s="428" t="s">
        <v>277</v>
      </c>
      <c r="B323" s="375" t="s">
        <v>66</v>
      </c>
      <c r="C323" s="375" t="s">
        <v>34</v>
      </c>
      <c r="D323" s="375"/>
      <c r="E323" s="375" t="s">
        <v>401</v>
      </c>
      <c r="F323" s="375" t="s">
        <v>389</v>
      </c>
      <c r="G323" s="941">
        <v>4.9370470387793689E-7</v>
      </c>
      <c r="H323" s="877" t="s">
        <v>399</v>
      </c>
      <c r="I323" s="375" t="s">
        <v>477</v>
      </c>
      <c r="J323" s="375" t="s">
        <v>1024</v>
      </c>
      <c r="K323" s="375" t="s">
        <v>475</v>
      </c>
      <c r="L323" s="375" t="s">
        <v>967</v>
      </c>
      <c r="M323" s="831" t="s">
        <v>422</v>
      </c>
      <c r="N323" s="375"/>
      <c r="O323" s="375"/>
      <c r="P323" s="375"/>
      <c r="Q323" s="375"/>
      <c r="R323" s="375"/>
      <c r="S323" s="375"/>
    </row>
    <row r="324" spans="1:19" x14ac:dyDescent="0.4">
      <c r="A324" s="428" t="s">
        <v>277</v>
      </c>
      <c r="B324" s="375" t="s">
        <v>66</v>
      </c>
      <c r="C324" s="375" t="s">
        <v>34</v>
      </c>
      <c r="D324" s="375"/>
      <c r="E324" s="375" t="s">
        <v>401</v>
      </c>
      <c r="F324" s="375" t="s">
        <v>390</v>
      </c>
      <c r="G324" s="941">
        <v>2.9114728203609313E-7</v>
      </c>
      <c r="H324" s="877" t="s">
        <v>399</v>
      </c>
      <c r="I324" s="375" t="s">
        <v>477</v>
      </c>
      <c r="J324" s="375" t="s">
        <v>1024</v>
      </c>
      <c r="K324" s="375" t="s">
        <v>475</v>
      </c>
      <c r="L324" s="375" t="s">
        <v>967</v>
      </c>
      <c r="M324" s="831" t="s">
        <v>422</v>
      </c>
      <c r="N324" s="375"/>
      <c r="O324" s="375"/>
      <c r="P324" s="375"/>
      <c r="Q324" s="375"/>
      <c r="R324" s="375"/>
      <c r="S324" s="375"/>
    </row>
    <row r="325" spans="1:19" x14ac:dyDescent="0.4">
      <c r="A325" s="428" t="s">
        <v>277</v>
      </c>
      <c r="B325" s="375" t="s">
        <v>66</v>
      </c>
      <c r="C325" s="375" t="s">
        <v>34</v>
      </c>
      <c r="D325" s="375"/>
      <c r="E325" s="375" t="s">
        <v>401</v>
      </c>
      <c r="F325" s="375" t="s">
        <v>391</v>
      </c>
      <c r="G325" s="941">
        <v>1.3214281301237113E-7</v>
      </c>
      <c r="H325" s="877" t="s">
        <v>399</v>
      </c>
      <c r="I325" s="375" t="s">
        <v>477</v>
      </c>
      <c r="J325" s="375" t="s">
        <v>1024</v>
      </c>
      <c r="K325" s="375" t="s">
        <v>475</v>
      </c>
      <c r="L325" s="375" t="s">
        <v>967</v>
      </c>
      <c r="M325" s="831" t="s">
        <v>422</v>
      </c>
      <c r="N325" s="375"/>
      <c r="O325" s="375"/>
      <c r="P325" s="375"/>
      <c r="Q325" s="375"/>
      <c r="R325" s="375"/>
      <c r="S325" s="375"/>
    </row>
    <row r="326" spans="1:19" x14ac:dyDescent="0.4">
      <c r="A326" s="428" t="s">
        <v>277</v>
      </c>
      <c r="B326" s="375" t="s">
        <v>66</v>
      </c>
      <c r="C326" s="375" t="s">
        <v>34</v>
      </c>
      <c r="D326" s="375"/>
      <c r="E326" s="375" t="s">
        <v>401</v>
      </c>
      <c r="F326" s="877" t="s">
        <v>392</v>
      </c>
      <c r="G326" s="941">
        <v>1.850973058584133E-6</v>
      </c>
      <c r="H326" s="877" t="s">
        <v>399</v>
      </c>
      <c r="I326" s="375" t="s">
        <v>477</v>
      </c>
      <c r="J326" s="375" t="s">
        <v>1024</v>
      </c>
      <c r="K326" s="375" t="s">
        <v>475</v>
      </c>
      <c r="L326" s="375" t="s">
        <v>967</v>
      </c>
      <c r="M326" s="831" t="s">
        <v>422</v>
      </c>
      <c r="N326" s="375"/>
      <c r="O326" s="375"/>
      <c r="P326" s="375"/>
      <c r="Q326" s="375"/>
      <c r="R326" s="375"/>
      <c r="S326" s="375"/>
    </row>
    <row r="327" spans="1:19" x14ac:dyDescent="0.4">
      <c r="A327" s="428" t="s">
        <v>277</v>
      </c>
      <c r="B327" s="375" t="s">
        <v>66</v>
      </c>
      <c r="C327" s="375" t="s">
        <v>34</v>
      </c>
      <c r="D327" s="375"/>
      <c r="E327" s="375" t="s">
        <v>401</v>
      </c>
      <c r="F327" s="375" t="s">
        <v>393</v>
      </c>
      <c r="G327" s="941">
        <v>2.7677529171650174E-9</v>
      </c>
      <c r="H327" s="877" t="s">
        <v>399</v>
      </c>
      <c r="I327" s="375" t="s">
        <v>477</v>
      </c>
      <c r="J327" s="375" t="s">
        <v>1024</v>
      </c>
      <c r="K327" s="375" t="s">
        <v>475</v>
      </c>
      <c r="L327" s="375" t="s">
        <v>967</v>
      </c>
      <c r="M327" s="831" t="s">
        <v>422</v>
      </c>
      <c r="N327" s="375"/>
      <c r="O327" s="375"/>
      <c r="P327" s="375"/>
      <c r="Q327" s="375"/>
      <c r="R327" s="375"/>
      <c r="S327" s="375"/>
    </row>
    <row r="328" spans="1:19" x14ac:dyDescent="0.4">
      <c r="A328" s="428" t="s">
        <v>277</v>
      </c>
      <c r="B328" s="375" t="s">
        <v>66</v>
      </c>
      <c r="C328" s="375" t="s">
        <v>34</v>
      </c>
      <c r="D328" s="375"/>
      <c r="E328" s="375" t="s">
        <v>401</v>
      </c>
      <c r="F328" s="375" t="s">
        <v>394</v>
      </c>
      <c r="G328" s="941">
        <v>5.7785788710219174E-9</v>
      </c>
      <c r="H328" s="877" t="s">
        <v>399</v>
      </c>
      <c r="I328" s="375" t="s">
        <v>477</v>
      </c>
      <c r="J328" s="375" t="s">
        <v>1024</v>
      </c>
      <c r="K328" s="375" t="s">
        <v>475</v>
      </c>
      <c r="L328" s="375" t="s">
        <v>967</v>
      </c>
      <c r="M328" s="831" t="s">
        <v>422</v>
      </c>
      <c r="N328" s="375"/>
      <c r="O328" s="375"/>
      <c r="P328" s="375"/>
      <c r="Q328" s="375"/>
      <c r="R328" s="375"/>
      <c r="S328" s="375"/>
    </row>
    <row r="329" spans="1:19" x14ac:dyDescent="0.4">
      <c r="A329" s="428" t="s">
        <v>277</v>
      </c>
      <c r="B329" s="375" t="s">
        <v>66</v>
      </c>
      <c r="C329" s="375" t="s">
        <v>34</v>
      </c>
      <c r="D329" s="375"/>
      <c r="E329" s="375" t="s">
        <v>401</v>
      </c>
      <c r="F329" s="375" t="s">
        <v>395</v>
      </c>
      <c r="G329" s="941">
        <v>7.1152608208073595E-7</v>
      </c>
      <c r="H329" s="877" t="s">
        <v>399</v>
      </c>
      <c r="I329" s="375" t="s">
        <v>477</v>
      </c>
      <c r="J329" s="375" t="s">
        <v>1024</v>
      </c>
      <c r="K329" s="375" t="s">
        <v>475</v>
      </c>
      <c r="L329" s="375" t="s">
        <v>967</v>
      </c>
      <c r="M329" s="831" t="s">
        <v>422</v>
      </c>
      <c r="N329" s="375"/>
      <c r="O329" s="375"/>
      <c r="P329" s="375"/>
      <c r="Q329" s="375"/>
      <c r="R329" s="375"/>
      <c r="S329" s="375"/>
    </row>
    <row r="330" spans="1:19" x14ac:dyDescent="0.4">
      <c r="A330" s="430" t="s">
        <v>277</v>
      </c>
      <c r="B330" s="832" t="s">
        <v>66</v>
      </c>
      <c r="C330" s="832" t="s">
        <v>34</v>
      </c>
      <c r="D330" s="832"/>
      <c r="E330" s="375" t="s">
        <v>401</v>
      </c>
      <c r="F330" s="375" t="s">
        <v>396</v>
      </c>
      <c r="G330" s="942">
        <v>4.3621703293846641E-9</v>
      </c>
      <c r="H330" s="877" t="s">
        <v>399</v>
      </c>
      <c r="I330" s="375" t="s">
        <v>477</v>
      </c>
      <c r="J330" s="375" t="s">
        <v>1024</v>
      </c>
      <c r="K330" s="375" t="s">
        <v>475</v>
      </c>
      <c r="L330" s="375" t="s">
        <v>967</v>
      </c>
      <c r="M330" s="831" t="s">
        <v>422</v>
      </c>
      <c r="N330" s="375"/>
      <c r="O330" s="375"/>
      <c r="P330" s="375"/>
      <c r="Q330" s="375"/>
      <c r="R330" s="375"/>
      <c r="S330" s="375"/>
    </row>
    <row r="331" spans="1:19" x14ac:dyDescent="0.4">
      <c r="A331" s="375" t="s">
        <v>277</v>
      </c>
      <c r="B331" s="375" t="s">
        <v>66</v>
      </c>
      <c r="C331" s="375" t="s">
        <v>34</v>
      </c>
      <c r="D331" s="375"/>
      <c r="E331" s="375" t="s">
        <v>401</v>
      </c>
      <c r="F331" s="375" t="s">
        <v>397</v>
      </c>
      <c r="G331" s="941">
        <v>4.4165937290459935E-4</v>
      </c>
      <c r="H331" s="877" t="s">
        <v>399</v>
      </c>
      <c r="I331" s="375" t="s">
        <v>477</v>
      </c>
      <c r="J331" s="375" t="s">
        <v>1024</v>
      </c>
      <c r="K331" s="375" t="s">
        <v>475</v>
      </c>
      <c r="L331" s="375" t="s">
        <v>967</v>
      </c>
      <c r="M331" s="831" t="s">
        <v>422</v>
      </c>
      <c r="N331" s="375"/>
      <c r="O331" s="375"/>
      <c r="P331" s="375"/>
      <c r="Q331" s="375"/>
      <c r="R331" s="375"/>
      <c r="S331" s="375"/>
    </row>
    <row r="332" spans="1:19" x14ac:dyDescent="0.4">
      <c r="A332" s="375" t="s">
        <v>277</v>
      </c>
      <c r="B332" s="375" t="s">
        <v>67</v>
      </c>
      <c r="C332" s="375" t="s">
        <v>425</v>
      </c>
      <c r="D332" s="375" t="s">
        <v>427</v>
      </c>
      <c r="E332" s="375" t="s">
        <v>401</v>
      </c>
      <c r="F332" s="375" t="s">
        <v>387</v>
      </c>
      <c r="G332" s="941">
        <v>4.5698523240999156E-7</v>
      </c>
      <c r="H332" s="877" t="s">
        <v>399</v>
      </c>
      <c r="I332" s="375" t="s">
        <v>477</v>
      </c>
      <c r="J332" s="375" t="s">
        <v>1024</v>
      </c>
      <c r="K332" s="375" t="s">
        <v>475</v>
      </c>
      <c r="L332" s="375" t="s">
        <v>991</v>
      </c>
      <c r="M332" s="831" t="s">
        <v>422</v>
      </c>
      <c r="N332" s="375"/>
      <c r="O332" s="375"/>
      <c r="P332" s="375"/>
      <c r="Q332" s="375"/>
      <c r="R332" s="375"/>
      <c r="S332" s="375"/>
    </row>
    <row r="333" spans="1:19" x14ac:dyDescent="0.4">
      <c r="A333" s="375" t="s">
        <v>277</v>
      </c>
      <c r="B333" s="375" t="s">
        <v>67</v>
      </c>
      <c r="C333" s="375" t="s">
        <v>425</v>
      </c>
      <c r="D333" s="375" t="s">
        <v>427</v>
      </c>
      <c r="E333" s="375" t="s">
        <v>401</v>
      </c>
      <c r="F333" s="375" t="s">
        <v>388</v>
      </c>
      <c r="G333" s="941">
        <v>2.8871544631850193E-6</v>
      </c>
      <c r="H333" s="877" t="s">
        <v>399</v>
      </c>
      <c r="I333" s="375" t="s">
        <v>477</v>
      </c>
      <c r="J333" s="375" t="s">
        <v>1024</v>
      </c>
      <c r="K333" s="375" t="s">
        <v>475</v>
      </c>
      <c r="L333" s="375" t="s">
        <v>991</v>
      </c>
      <c r="M333" s="831" t="s">
        <v>422</v>
      </c>
      <c r="N333" s="375"/>
      <c r="O333" s="375"/>
      <c r="P333" s="375"/>
      <c r="Q333" s="375"/>
      <c r="R333" s="375"/>
      <c r="S333" s="375"/>
    </row>
    <row r="334" spans="1:19" x14ac:dyDescent="0.4">
      <c r="A334" s="375" t="s">
        <v>277</v>
      </c>
      <c r="B334" s="375" t="s">
        <v>67</v>
      </c>
      <c r="C334" s="375" t="s">
        <v>425</v>
      </c>
      <c r="D334" s="375" t="s">
        <v>427</v>
      </c>
      <c r="E334" s="375" t="s">
        <v>401</v>
      </c>
      <c r="F334" s="375" t="s">
        <v>389</v>
      </c>
      <c r="G334" s="941">
        <v>4.9370470387793689E-7</v>
      </c>
      <c r="H334" s="877" t="s">
        <v>399</v>
      </c>
      <c r="I334" s="375" t="s">
        <v>477</v>
      </c>
      <c r="J334" s="375" t="s">
        <v>1024</v>
      </c>
      <c r="K334" s="375" t="s">
        <v>475</v>
      </c>
      <c r="L334" s="375" t="s">
        <v>991</v>
      </c>
      <c r="M334" s="831" t="s">
        <v>422</v>
      </c>
      <c r="N334" s="375"/>
      <c r="O334" s="375"/>
      <c r="P334" s="375"/>
      <c r="Q334" s="375"/>
      <c r="R334" s="375"/>
      <c r="S334" s="375"/>
    </row>
    <row r="335" spans="1:19" x14ac:dyDescent="0.4">
      <c r="A335" s="375" t="s">
        <v>277</v>
      </c>
      <c r="B335" s="375" t="s">
        <v>67</v>
      </c>
      <c r="C335" s="375" t="s">
        <v>425</v>
      </c>
      <c r="D335" s="375" t="s">
        <v>427</v>
      </c>
      <c r="E335" s="375" t="s">
        <v>401</v>
      </c>
      <c r="F335" s="375" t="s">
        <v>390</v>
      </c>
      <c r="G335" s="941">
        <v>2.9114728203609313E-7</v>
      </c>
      <c r="H335" s="877" t="s">
        <v>399</v>
      </c>
      <c r="I335" s="375" t="s">
        <v>477</v>
      </c>
      <c r="J335" s="375" t="s">
        <v>1024</v>
      </c>
      <c r="K335" s="375" t="s">
        <v>475</v>
      </c>
      <c r="L335" s="375" t="s">
        <v>991</v>
      </c>
      <c r="M335" s="831" t="s">
        <v>422</v>
      </c>
      <c r="N335" s="375"/>
      <c r="O335" s="375"/>
      <c r="P335" s="375"/>
      <c r="Q335" s="375"/>
      <c r="R335" s="375"/>
      <c r="S335" s="375"/>
    </row>
    <row r="336" spans="1:19" x14ac:dyDescent="0.4">
      <c r="A336" s="375" t="s">
        <v>277</v>
      </c>
      <c r="B336" s="375" t="s">
        <v>67</v>
      </c>
      <c r="C336" s="375" t="s">
        <v>425</v>
      </c>
      <c r="D336" s="375" t="s">
        <v>427</v>
      </c>
      <c r="E336" s="375" t="s">
        <v>401</v>
      </c>
      <c r="F336" s="375" t="s">
        <v>391</v>
      </c>
      <c r="G336" s="941">
        <v>1.3214281301237113E-7</v>
      </c>
      <c r="H336" s="877" t="s">
        <v>399</v>
      </c>
      <c r="I336" s="375" t="s">
        <v>477</v>
      </c>
      <c r="J336" s="375" t="s">
        <v>1024</v>
      </c>
      <c r="K336" s="375" t="s">
        <v>475</v>
      </c>
      <c r="L336" s="375" t="s">
        <v>991</v>
      </c>
      <c r="M336" s="831" t="s">
        <v>422</v>
      </c>
      <c r="N336" s="375"/>
      <c r="O336" s="375"/>
      <c r="P336" s="375"/>
      <c r="Q336" s="375"/>
      <c r="R336" s="375"/>
      <c r="S336" s="375"/>
    </row>
    <row r="337" spans="1:19" x14ac:dyDescent="0.4">
      <c r="A337" s="375" t="s">
        <v>277</v>
      </c>
      <c r="B337" s="375" t="s">
        <v>67</v>
      </c>
      <c r="C337" s="375" t="s">
        <v>425</v>
      </c>
      <c r="D337" s="375" t="s">
        <v>427</v>
      </c>
      <c r="E337" s="375" t="s">
        <v>401</v>
      </c>
      <c r="F337" s="375" t="s">
        <v>392</v>
      </c>
      <c r="G337" s="941">
        <v>1.850973058584133E-6</v>
      </c>
      <c r="H337" s="877" t="s">
        <v>399</v>
      </c>
      <c r="I337" s="375" t="s">
        <v>477</v>
      </c>
      <c r="J337" s="375" t="s">
        <v>1024</v>
      </c>
      <c r="K337" s="375" t="s">
        <v>475</v>
      </c>
      <c r="L337" s="375" t="s">
        <v>991</v>
      </c>
      <c r="M337" s="831" t="s">
        <v>422</v>
      </c>
      <c r="N337" s="375"/>
      <c r="O337" s="375"/>
      <c r="P337" s="375"/>
      <c r="Q337" s="375"/>
      <c r="R337" s="375"/>
      <c r="S337" s="375"/>
    </row>
    <row r="338" spans="1:19" x14ac:dyDescent="0.4">
      <c r="A338" s="428" t="s">
        <v>277</v>
      </c>
      <c r="B338" s="375" t="s">
        <v>67</v>
      </c>
      <c r="C338" s="375" t="s">
        <v>425</v>
      </c>
      <c r="D338" s="375" t="s">
        <v>427</v>
      </c>
      <c r="E338" s="375" t="s">
        <v>401</v>
      </c>
      <c r="F338" s="877" t="s">
        <v>393</v>
      </c>
      <c r="G338" s="941">
        <v>2.7677529171650174E-9</v>
      </c>
      <c r="H338" s="877" t="s">
        <v>399</v>
      </c>
      <c r="I338" s="375" t="s">
        <v>477</v>
      </c>
      <c r="J338" s="375" t="s">
        <v>1024</v>
      </c>
      <c r="K338" s="375" t="s">
        <v>475</v>
      </c>
      <c r="L338" s="375" t="s">
        <v>991</v>
      </c>
      <c r="M338" s="831" t="s">
        <v>422</v>
      </c>
      <c r="N338" s="375"/>
      <c r="O338" s="375"/>
      <c r="P338" s="375"/>
      <c r="Q338" s="375"/>
      <c r="R338" s="375"/>
      <c r="S338" s="375"/>
    </row>
    <row r="339" spans="1:19" x14ac:dyDescent="0.4">
      <c r="A339" s="375" t="s">
        <v>277</v>
      </c>
      <c r="B339" s="375" t="s">
        <v>67</v>
      </c>
      <c r="C339" s="375" t="s">
        <v>425</v>
      </c>
      <c r="D339" s="375" t="s">
        <v>427</v>
      </c>
      <c r="E339" s="375" t="s">
        <v>401</v>
      </c>
      <c r="F339" s="375" t="s">
        <v>394</v>
      </c>
      <c r="G339" s="941">
        <v>5.7785788710219174E-9</v>
      </c>
      <c r="H339" s="877" t="s">
        <v>399</v>
      </c>
      <c r="I339" s="375" t="s">
        <v>477</v>
      </c>
      <c r="J339" s="375" t="s">
        <v>1024</v>
      </c>
      <c r="K339" s="375" t="s">
        <v>475</v>
      </c>
      <c r="L339" s="375" t="s">
        <v>991</v>
      </c>
      <c r="M339" s="831" t="s">
        <v>422</v>
      </c>
      <c r="N339" s="375"/>
      <c r="O339" s="375"/>
      <c r="P339" s="375"/>
      <c r="Q339" s="375"/>
      <c r="R339" s="375"/>
      <c r="S339" s="375"/>
    </row>
    <row r="340" spans="1:19" x14ac:dyDescent="0.4">
      <c r="A340" s="375" t="s">
        <v>277</v>
      </c>
      <c r="B340" s="375" t="s">
        <v>67</v>
      </c>
      <c r="C340" s="375" t="s">
        <v>425</v>
      </c>
      <c r="D340" s="375" t="s">
        <v>427</v>
      </c>
      <c r="E340" s="375" t="s">
        <v>401</v>
      </c>
      <c r="F340" s="375" t="s">
        <v>395</v>
      </c>
      <c r="G340" s="941">
        <v>7.1152608208073595E-7</v>
      </c>
      <c r="H340" s="877" t="s">
        <v>399</v>
      </c>
      <c r="I340" s="375" t="s">
        <v>477</v>
      </c>
      <c r="J340" s="375" t="s">
        <v>1024</v>
      </c>
      <c r="K340" s="375" t="s">
        <v>475</v>
      </c>
      <c r="L340" s="375" t="s">
        <v>991</v>
      </c>
      <c r="M340" s="831" t="s">
        <v>422</v>
      </c>
      <c r="N340" s="375"/>
      <c r="O340" s="375"/>
      <c r="P340" s="375"/>
      <c r="Q340" s="375"/>
      <c r="R340" s="375"/>
      <c r="S340" s="375"/>
    </row>
    <row r="341" spans="1:19" x14ac:dyDescent="0.4">
      <c r="A341" s="375" t="s">
        <v>277</v>
      </c>
      <c r="B341" s="375" t="s">
        <v>67</v>
      </c>
      <c r="C341" s="375" t="s">
        <v>425</v>
      </c>
      <c r="D341" s="375" t="s">
        <v>427</v>
      </c>
      <c r="E341" s="375" t="s">
        <v>401</v>
      </c>
      <c r="F341" s="375" t="s">
        <v>396</v>
      </c>
      <c r="G341" s="941">
        <v>4.3621703293846641E-9</v>
      </c>
      <c r="H341" s="877" t="s">
        <v>399</v>
      </c>
      <c r="I341" s="375" t="s">
        <v>477</v>
      </c>
      <c r="J341" s="375" t="s">
        <v>1024</v>
      </c>
      <c r="K341" s="375" t="s">
        <v>475</v>
      </c>
      <c r="L341" s="375" t="s">
        <v>991</v>
      </c>
      <c r="M341" s="831" t="s">
        <v>422</v>
      </c>
      <c r="N341" s="375"/>
      <c r="O341" s="375"/>
      <c r="P341" s="375"/>
      <c r="Q341" s="375"/>
      <c r="R341" s="375"/>
      <c r="S341" s="375"/>
    </row>
    <row r="342" spans="1:19" x14ac:dyDescent="0.4">
      <c r="A342" s="375" t="s">
        <v>277</v>
      </c>
      <c r="B342" s="375" t="s">
        <v>67</v>
      </c>
      <c r="C342" s="375" t="s">
        <v>425</v>
      </c>
      <c r="D342" s="375" t="s">
        <v>427</v>
      </c>
      <c r="E342" s="375" t="s">
        <v>401</v>
      </c>
      <c r="F342" s="375" t="s">
        <v>397</v>
      </c>
      <c r="G342" s="941">
        <v>4.4165937290459935E-4</v>
      </c>
      <c r="H342" s="877" t="s">
        <v>399</v>
      </c>
      <c r="I342" s="375" t="s">
        <v>477</v>
      </c>
      <c r="J342" s="375" t="s">
        <v>1024</v>
      </c>
      <c r="K342" s="375" t="s">
        <v>475</v>
      </c>
      <c r="L342" s="375" t="s">
        <v>991</v>
      </c>
      <c r="M342" s="831" t="s">
        <v>422</v>
      </c>
      <c r="N342" s="375"/>
      <c r="O342" s="375"/>
      <c r="P342" s="375"/>
      <c r="Q342" s="375"/>
      <c r="R342" s="375"/>
      <c r="S342" s="375"/>
    </row>
    <row r="343" spans="1:19" x14ac:dyDescent="0.4">
      <c r="A343" s="375" t="s">
        <v>277</v>
      </c>
      <c r="B343" s="375" t="s">
        <v>67</v>
      </c>
      <c r="C343" s="375" t="s">
        <v>425</v>
      </c>
      <c r="D343" s="375" t="s">
        <v>426</v>
      </c>
      <c r="E343" s="375" t="s">
        <v>401</v>
      </c>
      <c r="F343" s="375" t="s">
        <v>387</v>
      </c>
      <c r="G343" s="941">
        <v>3.906684848392738E-7</v>
      </c>
      <c r="H343" s="877" t="s">
        <v>399</v>
      </c>
      <c r="I343" s="375" t="s">
        <v>477</v>
      </c>
      <c r="J343" s="375" t="s">
        <v>1024</v>
      </c>
      <c r="K343" s="375" t="s">
        <v>475</v>
      </c>
      <c r="L343" s="375" t="s">
        <v>995</v>
      </c>
      <c r="M343" s="831" t="s">
        <v>422</v>
      </c>
      <c r="N343" s="375"/>
      <c r="O343" s="375"/>
      <c r="P343" s="375"/>
      <c r="Q343" s="375"/>
      <c r="R343" s="375"/>
      <c r="S343" s="375"/>
    </row>
    <row r="344" spans="1:19" x14ac:dyDescent="0.4">
      <c r="A344" s="375" t="s">
        <v>277</v>
      </c>
      <c r="B344" s="375" t="s">
        <v>67</v>
      </c>
      <c r="C344" s="375" t="s">
        <v>425</v>
      </c>
      <c r="D344" s="375" t="s">
        <v>426</v>
      </c>
      <c r="E344" s="375" t="s">
        <v>401</v>
      </c>
      <c r="F344" s="375" t="s">
        <v>388</v>
      </c>
      <c r="G344" s="941">
        <v>2.2846179932679242E-6</v>
      </c>
      <c r="H344" s="877" t="s">
        <v>399</v>
      </c>
      <c r="I344" s="375" t="s">
        <v>477</v>
      </c>
      <c r="J344" s="375" t="s">
        <v>1024</v>
      </c>
      <c r="K344" s="375" t="s">
        <v>475</v>
      </c>
      <c r="L344" s="375" t="s">
        <v>995</v>
      </c>
      <c r="M344" s="831" t="s">
        <v>422</v>
      </c>
      <c r="N344" s="375"/>
      <c r="O344" s="375"/>
      <c r="P344" s="375"/>
      <c r="Q344" s="375"/>
      <c r="R344" s="375"/>
      <c r="S344" s="375"/>
    </row>
    <row r="345" spans="1:19" x14ac:dyDescent="0.4">
      <c r="A345" s="375" t="s">
        <v>277</v>
      </c>
      <c r="B345" s="375" t="s">
        <v>67</v>
      </c>
      <c r="C345" s="375" t="s">
        <v>425</v>
      </c>
      <c r="D345" s="375" t="s">
        <v>426</v>
      </c>
      <c r="E345" s="375" t="s">
        <v>401</v>
      </c>
      <c r="F345" s="375" t="s">
        <v>389</v>
      </c>
      <c r="G345" s="941">
        <v>4.8056589315032066E-7</v>
      </c>
      <c r="H345" s="877" t="s">
        <v>399</v>
      </c>
      <c r="I345" s="375" t="s">
        <v>477</v>
      </c>
      <c r="J345" s="375" t="s">
        <v>1024</v>
      </c>
      <c r="K345" s="375" t="s">
        <v>475</v>
      </c>
      <c r="L345" s="375" t="s">
        <v>995</v>
      </c>
      <c r="M345" s="831" t="s">
        <v>422</v>
      </c>
      <c r="N345" s="375"/>
      <c r="O345" s="375"/>
      <c r="P345" s="375"/>
      <c r="Q345" s="375"/>
      <c r="R345" s="375"/>
      <c r="S345" s="375"/>
    </row>
    <row r="346" spans="1:19" x14ac:dyDescent="0.4">
      <c r="A346" s="375" t="s">
        <v>277</v>
      </c>
      <c r="B346" s="375" t="s">
        <v>67</v>
      </c>
      <c r="C346" s="375" t="s">
        <v>425</v>
      </c>
      <c r="D346" s="375" t="s">
        <v>426</v>
      </c>
      <c r="E346" s="375" t="s">
        <v>401</v>
      </c>
      <c r="F346" s="375" t="s">
        <v>390</v>
      </c>
      <c r="G346" s="941">
        <v>2.6195169109952265E-7</v>
      </c>
      <c r="H346" s="877" t="s">
        <v>399</v>
      </c>
      <c r="I346" s="375" t="s">
        <v>477</v>
      </c>
      <c r="J346" s="375" t="s">
        <v>1024</v>
      </c>
      <c r="K346" s="375" t="s">
        <v>475</v>
      </c>
      <c r="L346" s="375" t="s">
        <v>995</v>
      </c>
      <c r="M346" s="831" t="s">
        <v>422</v>
      </c>
      <c r="N346" s="375"/>
      <c r="O346" s="375"/>
      <c r="P346" s="375"/>
      <c r="Q346" s="375"/>
      <c r="R346" s="375"/>
      <c r="S346" s="375"/>
    </row>
    <row r="347" spans="1:19" x14ac:dyDescent="0.4">
      <c r="A347" s="375" t="s">
        <v>277</v>
      </c>
      <c r="B347" s="375" t="s">
        <v>67</v>
      </c>
      <c r="C347" s="375" t="s">
        <v>425</v>
      </c>
      <c r="D347" s="375" t="s">
        <v>426</v>
      </c>
      <c r="E347" s="375" t="s">
        <v>401</v>
      </c>
      <c r="F347" s="375" t="s">
        <v>391</v>
      </c>
      <c r="G347" s="941">
        <v>1.134464354710877E-7</v>
      </c>
      <c r="H347" s="877" t="s">
        <v>399</v>
      </c>
      <c r="I347" s="375" t="s">
        <v>477</v>
      </c>
      <c r="J347" s="375" t="s">
        <v>1024</v>
      </c>
      <c r="K347" s="375" t="s">
        <v>475</v>
      </c>
      <c r="L347" s="375" t="s">
        <v>995</v>
      </c>
      <c r="M347" s="831" t="s">
        <v>422</v>
      </c>
      <c r="N347" s="375"/>
      <c r="O347" s="375"/>
      <c r="P347" s="375"/>
      <c r="Q347" s="375"/>
      <c r="R347" s="375"/>
      <c r="S347" s="375"/>
    </row>
    <row r="348" spans="1:19" x14ac:dyDescent="0.4">
      <c r="A348" s="375" t="s">
        <v>277</v>
      </c>
      <c r="B348" s="375" t="s">
        <v>67</v>
      </c>
      <c r="C348" s="375" t="s">
        <v>425</v>
      </c>
      <c r="D348" s="375" t="s">
        <v>426</v>
      </c>
      <c r="E348" s="375" t="s">
        <v>401</v>
      </c>
      <c r="F348" s="375" t="s">
        <v>392</v>
      </c>
      <c r="G348" s="941">
        <v>1.4360434537892169E-6</v>
      </c>
      <c r="H348" s="877" t="s">
        <v>399</v>
      </c>
      <c r="I348" s="375" t="s">
        <v>477</v>
      </c>
      <c r="J348" s="375" t="s">
        <v>1024</v>
      </c>
      <c r="K348" s="375" t="s">
        <v>475</v>
      </c>
      <c r="L348" s="375" t="s">
        <v>995</v>
      </c>
      <c r="M348" s="831" t="s">
        <v>422</v>
      </c>
      <c r="N348" s="375"/>
      <c r="O348" s="375"/>
      <c r="P348" s="375"/>
      <c r="Q348" s="375"/>
      <c r="R348" s="375"/>
      <c r="S348" s="375"/>
    </row>
    <row r="349" spans="1:19" x14ac:dyDescent="0.4">
      <c r="A349" s="375" t="s">
        <v>277</v>
      </c>
      <c r="B349" s="375" t="s">
        <v>67</v>
      </c>
      <c r="C349" s="375" t="s">
        <v>425</v>
      </c>
      <c r="D349" s="375" t="s">
        <v>426</v>
      </c>
      <c r="E349" s="375" t="s">
        <v>401</v>
      </c>
      <c r="F349" s="375" t="s">
        <v>393</v>
      </c>
      <c r="G349" s="941">
        <v>2.8291319730922332E-9</v>
      </c>
      <c r="H349" s="877" t="s">
        <v>399</v>
      </c>
      <c r="I349" s="375" t="s">
        <v>477</v>
      </c>
      <c r="J349" s="375" t="s">
        <v>1024</v>
      </c>
      <c r="K349" s="375" t="s">
        <v>475</v>
      </c>
      <c r="L349" s="375" t="s">
        <v>995</v>
      </c>
      <c r="M349" s="831" t="s">
        <v>422</v>
      </c>
      <c r="N349" s="375"/>
      <c r="O349" s="375"/>
      <c r="P349" s="375"/>
      <c r="Q349" s="375"/>
      <c r="R349" s="375"/>
      <c r="S349" s="375"/>
    </row>
    <row r="350" spans="1:19" x14ac:dyDescent="0.4">
      <c r="A350" s="428" t="s">
        <v>277</v>
      </c>
      <c r="B350" s="375" t="s">
        <v>67</v>
      </c>
      <c r="C350" s="375" t="s">
        <v>425</v>
      </c>
      <c r="D350" s="375" t="s">
        <v>426</v>
      </c>
      <c r="E350" s="375" t="s">
        <v>401</v>
      </c>
      <c r="F350" s="877" t="s">
        <v>394</v>
      </c>
      <c r="G350" s="941">
        <v>6.0202204886065444E-9</v>
      </c>
      <c r="H350" s="877" t="s">
        <v>399</v>
      </c>
      <c r="I350" s="375" t="s">
        <v>477</v>
      </c>
      <c r="J350" s="375" t="s">
        <v>1024</v>
      </c>
      <c r="K350" s="375" t="s">
        <v>475</v>
      </c>
      <c r="L350" s="375" t="s">
        <v>995</v>
      </c>
      <c r="M350" s="831" t="s">
        <v>422</v>
      </c>
      <c r="N350" s="375"/>
      <c r="O350" s="375"/>
      <c r="P350" s="375"/>
      <c r="Q350" s="375"/>
      <c r="R350" s="375"/>
      <c r="S350" s="375"/>
    </row>
    <row r="351" spans="1:19" x14ac:dyDescent="0.4">
      <c r="A351" s="375" t="s">
        <v>277</v>
      </c>
      <c r="B351" s="375" t="s">
        <v>67</v>
      </c>
      <c r="C351" s="375" t="s">
        <v>425</v>
      </c>
      <c r="D351" s="375" t="s">
        <v>426</v>
      </c>
      <c r="E351" s="375" t="s">
        <v>401</v>
      </c>
      <c r="F351" s="375" t="s">
        <v>395</v>
      </c>
      <c r="G351" s="941">
        <v>5.4868882829358232E-7</v>
      </c>
      <c r="H351" s="877" t="s">
        <v>399</v>
      </c>
      <c r="I351" s="375" t="s">
        <v>477</v>
      </c>
      <c r="J351" s="375" t="s">
        <v>1024</v>
      </c>
      <c r="K351" s="375" t="s">
        <v>475</v>
      </c>
      <c r="L351" s="375" t="s">
        <v>995</v>
      </c>
      <c r="M351" s="831" t="s">
        <v>422</v>
      </c>
      <c r="N351" s="375"/>
      <c r="O351" s="375"/>
      <c r="P351" s="375"/>
      <c r="Q351" s="375"/>
      <c r="R351" s="375"/>
      <c r="S351" s="375"/>
    </row>
    <row r="352" spans="1:19" x14ac:dyDescent="0.4">
      <c r="A352" s="375" t="s">
        <v>277</v>
      </c>
      <c r="B352" s="375" t="s">
        <v>67</v>
      </c>
      <c r="C352" s="375" t="s">
        <v>425</v>
      </c>
      <c r="D352" s="375" t="s">
        <v>426</v>
      </c>
      <c r="E352" s="375" t="s">
        <v>401</v>
      </c>
      <c r="F352" s="375" t="s">
        <v>396</v>
      </c>
      <c r="G352" s="941">
        <v>3.7767390670916029E-9</v>
      </c>
      <c r="H352" s="877" t="s">
        <v>399</v>
      </c>
      <c r="I352" s="375" t="s">
        <v>477</v>
      </c>
      <c r="J352" s="375" t="s">
        <v>1024</v>
      </c>
      <c r="K352" s="375" t="s">
        <v>475</v>
      </c>
      <c r="L352" s="375" t="s">
        <v>995</v>
      </c>
      <c r="M352" s="831" t="s">
        <v>422</v>
      </c>
      <c r="N352" s="375"/>
      <c r="O352" s="375"/>
      <c r="P352" s="375"/>
      <c r="Q352" s="375"/>
      <c r="R352" s="375"/>
      <c r="S352" s="375"/>
    </row>
    <row r="353" spans="1:19" x14ac:dyDescent="0.4">
      <c r="A353" s="375" t="s">
        <v>277</v>
      </c>
      <c r="B353" s="375" t="s">
        <v>67</v>
      </c>
      <c r="C353" s="375" t="s">
        <v>425</v>
      </c>
      <c r="D353" s="375" t="s">
        <v>426</v>
      </c>
      <c r="E353" s="375" t="s">
        <v>401</v>
      </c>
      <c r="F353" s="375" t="s">
        <v>397</v>
      </c>
      <c r="G353" s="941">
        <v>3.9676135419075597E-4</v>
      </c>
      <c r="H353" s="877" t="s">
        <v>399</v>
      </c>
      <c r="I353" s="375" t="s">
        <v>477</v>
      </c>
      <c r="J353" s="375" t="s">
        <v>1024</v>
      </c>
      <c r="K353" s="375" t="s">
        <v>475</v>
      </c>
      <c r="L353" s="375" t="s">
        <v>995</v>
      </c>
      <c r="M353" s="831" t="s">
        <v>422</v>
      </c>
      <c r="N353" s="375"/>
      <c r="O353" s="375"/>
      <c r="P353" s="375"/>
      <c r="Q353" s="375"/>
      <c r="R353" s="375"/>
      <c r="S353" s="375"/>
    </row>
    <row r="354" spans="1:19" x14ac:dyDescent="0.4">
      <c r="A354" s="375" t="s">
        <v>277</v>
      </c>
      <c r="B354" s="375" t="s">
        <v>67</v>
      </c>
      <c r="C354" s="375" t="s">
        <v>34</v>
      </c>
      <c r="D354" s="375"/>
      <c r="E354" s="375" t="s">
        <v>401</v>
      </c>
      <c r="F354" s="375" t="s">
        <v>387</v>
      </c>
      <c r="G354" s="941">
        <v>4.5698523240999156E-7</v>
      </c>
      <c r="H354" s="877" t="s">
        <v>399</v>
      </c>
      <c r="I354" s="375" t="s">
        <v>477</v>
      </c>
      <c r="J354" s="375" t="s">
        <v>1024</v>
      </c>
      <c r="K354" s="375" t="s">
        <v>475</v>
      </c>
      <c r="L354" s="375" t="s">
        <v>999</v>
      </c>
      <c r="M354" s="831" t="s">
        <v>422</v>
      </c>
      <c r="N354" s="375"/>
      <c r="O354" s="375"/>
      <c r="P354" s="375"/>
      <c r="Q354" s="375"/>
      <c r="R354" s="375"/>
      <c r="S354" s="375"/>
    </row>
    <row r="355" spans="1:19" x14ac:dyDescent="0.4">
      <c r="A355" s="375" t="s">
        <v>277</v>
      </c>
      <c r="B355" s="375" t="s">
        <v>67</v>
      </c>
      <c r="C355" s="375" t="s">
        <v>34</v>
      </c>
      <c r="D355" s="375"/>
      <c r="E355" s="375" t="s">
        <v>401</v>
      </c>
      <c r="F355" s="375" t="s">
        <v>388</v>
      </c>
      <c r="G355" s="941">
        <v>2.8871544631850193E-6</v>
      </c>
      <c r="H355" s="877" t="s">
        <v>399</v>
      </c>
      <c r="I355" s="375" t="s">
        <v>477</v>
      </c>
      <c r="J355" s="375" t="s">
        <v>1024</v>
      </c>
      <c r="K355" s="375" t="s">
        <v>475</v>
      </c>
      <c r="L355" s="375" t="s">
        <v>999</v>
      </c>
      <c r="M355" s="831" t="s">
        <v>422</v>
      </c>
      <c r="N355" s="375"/>
      <c r="O355" s="375"/>
      <c r="P355" s="375"/>
      <c r="Q355" s="375"/>
      <c r="R355" s="375"/>
      <c r="S355" s="375"/>
    </row>
    <row r="356" spans="1:19" x14ac:dyDescent="0.4">
      <c r="A356" s="375" t="s">
        <v>277</v>
      </c>
      <c r="B356" s="375" t="s">
        <v>67</v>
      </c>
      <c r="C356" s="375" t="s">
        <v>34</v>
      </c>
      <c r="D356" s="375"/>
      <c r="E356" s="375" t="s">
        <v>401</v>
      </c>
      <c r="F356" s="375" t="s">
        <v>389</v>
      </c>
      <c r="G356" s="941">
        <v>4.9370470387793689E-7</v>
      </c>
      <c r="H356" s="877" t="s">
        <v>399</v>
      </c>
      <c r="I356" s="375" t="s">
        <v>477</v>
      </c>
      <c r="J356" s="375" t="s">
        <v>1024</v>
      </c>
      <c r="K356" s="375" t="s">
        <v>475</v>
      </c>
      <c r="L356" s="375" t="s">
        <v>999</v>
      </c>
      <c r="M356" s="831" t="s">
        <v>422</v>
      </c>
      <c r="N356" s="375"/>
      <c r="O356" s="375"/>
      <c r="P356" s="375"/>
      <c r="Q356" s="375"/>
      <c r="R356" s="375"/>
      <c r="S356" s="375"/>
    </row>
    <row r="357" spans="1:19" x14ac:dyDescent="0.4">
      <c r="A357" s="375" t="s">
        <v>277</v>
      </c>
      <c r="B357" s="375" t="s">
        <v>67</v>
      </c>
      <c r="C357" s="375" t="s">
        <v>34</v>
      </c>
      <c r="D357" s="375"/>
      <c r="E357" s="375" t="s">
        <v>401</v>
      </c>
      <c r="F357" s="375" t="s">
        <v>390</v>
      </c>
      <c r="G357" s="941">
        <v>2.9114728203609313E-7</v>
      </c>
      <c r="H357" s="877" t="s">
        <v>399</v>
      </c>
      <c r="I357" s="375" t="s">
        <v>477</v>
      </c>
      <c r="J357" s="375" t="s">
        <v>1024</v>
      </c>
      <c r="K357" s="375" t="s">
        <v>475</v>
      </c>
      <c r="L357" s="375" t="s">
        <v>999</v>
      </c>
      <c r="M357" s="831" t="s">
        <v>422</v>
      </c>
      <c r="N357" s="375"/>
      <c r="O357" s="375"/>
      <c r="P357" s="375"/>
      <c r="Q357" s="375"/>
      <c r="R357" s="375"/>
      <c r="S357" s="375"/>
    </row>
    <row r="358" spans="1:19" x14ac:dyDescent="0.4">
      <c r="A358" s="375" t="s">
        <v>277</v>
      </c>
      <c r="B358" s="375" t="s">
        <v>67</v>
      </c>
      <c r="C358" s="375" t="s">
        <v>34</v>
      </c>
      <c r="D358" s="375"/>
      <c r="E358" s="375" t="s">
        <v>401</v>
      </c>
      <c r="F358" s="375" t="s">
        <v>391</v>
      </c>
      <c r="G358" s="941">
        <v>1.3214281301237113E-7</v>
      </c>
      <c r="H358" s="877" t="s">
        <v>399</v>
      </c>
      <c r="I358" s="375" t="s">
        <v>477</v>
      </c>
      <c r="J358" s="375" t="s">
        <v>1024</v>
      </c>
      <c r="K358" s="375" t="s">
        <v>475</v>
      </c>
      <c r="L358" s="375" t="s">
        <v>999</v>
      </c>
      <c r="M358" s="831" t="s">
        <v>422</v>
      </c>
      <c r="N358" s="375"/>
      <c r="O358" s="375"/>
      <c r="P358" s="375"/>
      <c r="Q358" s="375"/>
      <c r="R358" s="375"/>
      <c r="S358" s="375"/>
    </row>
    <row r="359" spans="1:19" x14ac:dyDescent="0.4">
      <c r="A359" s="375" t="s">
        <v>277</v>
      </c>
      <c r="B359" s="375" t="s">
        <v>67</v>
      </c>
      <c r="C359" s="375" t="s">
        <v>34</v>
      </c>
      <c r="D359" s="375"/>
      <c r="E359" s="375" t="s">
        <v>401</v>
      </c>
      <c r="F359" s="375" t="s">
        <v>392</v>
      </c>
      <c r="G359" s="941">
        <v>1.850973058584133E-6</v>
      </c>
      <c r="H359" s="877" t="s">
        <v>399</v>
      </c>
      <c r="I359" s="375" t="s">
        <v>477</v>
      </c>
      <c r="J359" s="375" t="s">
        <v>1024</v>
      </c>
      <c r="K359" s="375" t="s">
        <v>475</v>
      </c>
      <c r="L359" s="375" t="s">
        <v>999</v>
      </c>
      <c r="M359" s="831" t="s">
        <v>422</v>
      </c>
      <c r="N359" s="375"/>
      <c r="O359" s="375"/>
      <c r="P359" s="375"/>
      <c r="Q359" s="375"/>
      <c r="R359" s="375"/>
      <c r="S359" s="375"/>
    </row>
    <row r="360" spans="1:19" x14ac:dyDescent="0.4">
      <c r="A360" s="375" t="s">
        <v>277</v>
      </c>
      <c r="B360" s="375" t="s">
        <v>67</v>
      </c>
      <c r="C360" s="375" t="s">
        <v>34</v>
      </c>
      <c r="D360" s="375"/>
      <c r="E360" s="375" t="s">
        <v>401</v>
      </c>
      <c r="F360" s="375" t="s">
        <v>393</v>
      </c>
      <c r="G360" s="941">
        <v>2.7677529171650174E-9</v>
      </c>
      <c r="H360" s="877" t="s">
        <v>399</v>
      </c>
      <c r="I360" s="375" t="s">
        <v>477</v>
      </c>
      <c r="J360" s="375" t="s">
        <v>1024</v>
      </c>
      <c r="K360" s="375" t="s">
        <v>475</v>
      </c>
      <c r="L360" s="375" t="s">
        <v>999</v>
      </c>
      <c r="M360" s="831" t="s">
        <v>422</v>
      </c>
      <c r="N360" s="375"/>
      <c r="O360" s="375"/>
      <c r="P360" s="375"/>
      <c r="Q360" s="375"/>
      <c r="R360" s="375"/>
      <c r="S360" s="375"/>
    </row>
    <row r="361" spans="1:19" x14ac:dyDescent="0.4">
      <c r="A361" s="375" t="s">
        <v>277</v>
      </c>
      <c r="B361" s="375" t="s">
        <v>67</v>
      </c>
      <c r="C361" s="375" t="s">
        <v>34</v>
      </c>
      <c r="D361" s="375"/>
      <c r="E361" s="375" t="s">
        <v>401</v>
      </c>
      <c r="F361" s="375" t="s">
        <v>394</v>
      </c>
      <c r="G361" s="941">
        <v>5.7785788710219174E-9</v>
      </c>
      <c r="H361" s="877" t="s">
        <v>399</v>
      </c>
      <c r="I361" s="375" t="s">
        <v>477</v>
      </c>
      <c r="J361" s="375" t="s">
        <v>1024</v>
      </c>
      <c r="K361" s="375" t="s">
        <v>475</v>
      </c>
      <c r="L361" s="375" t="s">
        <v>999</v>
      </c>
      <c r="M361" s="831" t="s">
        <v>422</v>
      </c>
      <c r="N361" s="375"/>
      <c r="O361" s="375"/>
      <c r="P361" s="375"/>
      <c r="Q361" s="375"/>
      <c r="R361" s="375"/>
      <c r="S361" s="375"/>
    </row>
    <row r="362" spans="1:19" x14ac:dyDescent="0.4">
      <c r="A362" s="375" t="s">
        <v>277</v>
      </c>
      <c r="B362" s="375" t="s">
        <v>67</v>
      </c>
      <c r="C362" s="375" t="s">
        <v>34</v>
      </c>
      <c r="D362" s="375"/>
      <c r="E362" s="375" t="s">
        <v>401</v>
      </c>
      <c r="F362" s="877" t="s">
        <v>395</v>
      </c>
      <c r="G362" s="941">
        <v>7.1152608208073595E-7</v>
      </c>
      <c r="H362" s="877" t="s">
        <v>399</v>
      </c>
      <c r="I362" s="375" t="s">
        <v>477</v>
      </c>
      <c r="J362" s="375" t="s">
        <v>1024</v>
      </c>
      <c r="K362" s="375" t="s">
        <v>475</v>
      </c>
      <c r="L362" s="375" t="s">
        <v>999</v>
      </c>
      <c r="M362" s="831" t="s">
        <v>422</v>
      </c>
      <c r="N362" s="375"/>
      <c r="O362" s="375"/>
      <c r="P362" s="375"/>
      <c r="Q362" s="375"/>
      <c r="R362" s="375"/>
      <c r="S362" s="375"/>
    </row>
    <row r="363" spans="1:19" x14ac:dyDescent="0.4">
      <c r="A363" s="375" t="s">
        <v>277</v>
      </c>
      <c r="B363" s="375" t="s">
        <v>67</v>
      </c>
      <c r="C363" s="375" t="s">
        <v>34</v>
      </c>
      <c r="D363" s="375"/>
      <c r="E363" s="375" t="s">
        <v>401</v>
      </c>
      <c r="F363" s="375" t="s">
        <v>396</v>
      </c>
      <c r="G363" s="941">
        <v>4.3621703293846641E-9</v>
      </c>
      <c r="H363" s="877" t="s">
        <v>399</v>
      </c>
      <c r="I363" s="375" t="s">
        <v>477</v>
      </c>
      <c r="J363" s="375" t="s">
        <v>1024</v>
      </c>
      <c r="K363" s="375" t="s">
        <v>475</v>
      </c>
      <c r="L363" s="375" t="s">
        <v>999</v>
      </c>
      <c r="M363" s="831" t="s">
        <v>422</v>
      </c>
      <c r="N363" s="375"/>
      <c r="O363" s="375"/>
      <c r="P363" s="375"/>
      <c r="Q363" s="375"/>
      <c r="R363" s="375"/>
      <c r="S363" s="375"/>
    </row>
    <row r="364" spans="1:19" x14ac:dyDescent="0.4">
      <c r="A364" s="375" t="s">
        <v>277</v>
      </c>
      <c r="B364" s="375" t="s">
        <v>67</v>
      </c>
      <c r="C364" s="375" t="s">
        <v>34</v>
      </c>
      <c r="D364" s="375"/>
      <c r="E364" s="375" t="s">
        <v>401</v>
      </c>
      <c r="F364" s="375" t="s">
        <v>397</v>
      </c>
      <c r="G364" s="941">
        <v>4.4165937290459935E-4</v>
      </c>
      <c r="H364" s="877" t="s">
        <v>399</v>
      </c>
      <c r="I364" s="375" t="s">
        <v>477</v>
      </c>
      <c r="J364" s="375" t="s">
        <v>1024</v>
      </c>
      <c r="K364" s="375" t="s">
        <v>475</v>
      </c>
      <c r="L364" s="375" t="s">
        <v>999</v>
      </c>
      <c r="M364" s="831" t="s">
        <v>422</v>
      </c>
      <c r="N364" s="375"/>
      <c r="O364" s="375"/>
      <c r="P364" s="375"/>
      <c r="Q364" s="375"/>
      <c r="R364" s="375"/>
      <c r="S364" s="375"/>
    </row>
    <row r="365" spans="1:19" x14ac:dyDescent="0.4">
      <c r="A365" s="375" t="s">
        <v>277</v>
      </c>
      <c r="B365" s="375" t="s">
        <v>384</v>
      </c>
      <c r="C365" s="375" t="s">
        <v>425</v>
      </c>
      <c r="D365" s="375" t="s">
        <v>427</v>
      </c>
      <c r="E365" s="375" t="s">
        <v>400</v>
      </c>
      <c r="F365" s="375" t="s">
        <v>387</v>
      </c>
      <c r="G365" s="941">
        <v>0</v>
      </c>
      <c r="H365" s="877" t="s">
        <v>399</v>
      </c>
      <c r="I365" s="375" t="s">
        <v>477</v>
      </c>
      <c r="J365" s="375" t="s">
        <v>1024</v>
      </c>
      <c r="K365" s="375" t="s">
        <v>475</v>
      </c>
      <c r="L365" s="375" t="s">
        <v>662</v>
      </c>
      <c r="M365" s="831" t="s">
        <v>422</v>
      </c>
      <c r="N365" s="375"/>
      <c r="O365" s="375"/>
      <c r="P365" s="375"/>
      <c r="Q365" s="375"/>
      <c r="R365" s="375"/>
      <c r="S365" s="375"/>
    </row>
    <row r="366" spans="1:19" x14ac:dyDescent="0.4">
      <c r="A366" s="375" t="s">
        <v>277</v>
      </c>
      <c r="B366" s="375" t="s">
        <v>384</v>
      </c>
      <c r="C366" s="375" t="s">
        <v>425</v>
      </c>
      <c r="D366" s="375" t="s">
        <v>427</v>
      </c>
      <c r="E366" s="375" t="s">
        <v>400</v>
      </c>
      <c r="F366" s="375" t="s">
        <v>388</v>
      </c>
      <c r="G366" s="941">
        <v>0</v>
      </c>
      <c r="H366" s="877" t="s">
        <v>399</v>
      </c>
      <c r="I366" s="375" t="s">
        <v>477</v>
      </c>
      <c r="J366" s="375" t="s">
        <v>1024</v>
      </c>
      <c r="K366" s="375" t="s">
        <v>475</v>
      </c>
      <c r="L366" s="375" t="s">
        <v>662</v>
      </c>
      <c r="M366" s="831" t="s">
        <v>422</v>
      </c>
      <c r="N366" s="375"/>
      <c r="O366" s="375"/>
      <c r="P366" s="375"/>
      <c r="Q366" s="375"/>
      <c r="R366" s="375"/>
      <c r="S366" s="375"/>
    </row>
    <row r="367" spans="1:19" x14ac:dyDescent="0.4">
      <c r="A367" s="375" t="s">
        <v>277</v>
      </c>
      <c r="B367" s="375" t="s">
        <v>384</v>
      </c>
      <c r="C367" s="375" t="s">
        <v>425</v>
      </c>
      <c r="D367" s="375" t="s">
        <v>427</v>
      </c>
      <c r="E367" s="375" t="s">
        <v>400</v>
      </c>
      <c r="F367" s="375" t="s">
        <v>389</v>
      </c>
      <c r="G367" s="941">
        <v>0</v>
      </c>
      <c r="H367" s="877" t="s">
        <v>399</v>
      </c>
      <c r="I367" s="375" t="s">
        <v>477</v>
      </c>
      <c r="J367" s="375" t="s">
        <v>1024</v>
      </c>
      <c r="K367" s="375" t="s">
        <v>475</v>
      </c>
      <c r="L367" s="375" t="s">
        <v>662</v>
      </c>
      <c r="M367" s="831" t="s">
        <v>422</v>
      </c>
      <c r="N367" s="375"/>
      <c r="O367" s="375"/>
      <c r="P367" s="375"/>
      <c r="Q367" s="375"/>
      <c r="R367" s="375"/>
      <c r="S367" s="375"/>
    </row>
    <row r="368" spans="1:19" x14ac:dyDescent="0.4">
      <c r="A368" s="375" t="s">
        <v>277</v>
      </c>
      <c r="B368" s="375" t="s">
        <v>384</v>
      </c>
      <c r="C368" s="375" t="s">
        <v>425</v>
      </c>
      <c r="D368" s="375" t="s">
        <v>427</v>
      </c>
      <c r="E368" s="375" t="s">
        <v>400</v>
      </c>
      <c r="F368" s="375" t="s">
        <v>390</v>
      </c>
      <c r="G368" s="941">
        <v>0</v>
      </c>
      <c r="H368" s="877" t="s">
        <v>399</v>
      </c>
      <c r="I368" s="375" t="s">
        <v>477</v>
      </c>
      <c r="J368" s="375" t="s">
        <v>1024</v>
      </c>
      <c r="K368" s="375" t="s">
        <v>475</v>
      </c>
      <c r="L368" s="375" t="s">
        <v>662</v>
      </c>
      <c r="M368" s="831" t="s">
        <v>422</v>
      </c>
      <c r="N368" s="375"/>
      <c r="O368" s="375"/>
      <c r="P368" s="375"/>
      <c r="Q368" s="375"/>
      <c r="R368" s="375"/>
      <c r="S368" s="375"/>
    </row>
    <row r="369" spans="1:19" x14ac:dyDescent="0.4">
      <c r="A369" s="375" t="s">
        <v>277</v>
      </c>
      <c r="B369" s="375" t="s">
        <v>384</v>
      </c>
      <c r="C369" s="375" t="s">
        <v>425</v>
      </c>
      <c r="D369" s="375" t="s">
        <v>427</v>
      </c>
      <c r="E369" s="375" t="s">
        <v>400</v>
      </c>
      <c r="F369" s="375" t="s">
        <v>391</v>
      </c>
      <c r="G369" s="941">
        <v>0</v>
      </c>
      <c r="H369" s="877" t="s">
        <v>399</v>
      </c>
      <c r="I369" s="375" t="s">
        <v>477</v>
      </c>
      <c r="J369" s="375" t="s">
        <v>1024</v>
      </c>
      <c r="K369" s="375" t="s">
        <v>475</v>
      </c>
      <c r="L369" s="375" t="s">
        <v>662</v>
      </c>
      <c r="M369" s="831" t="s">
        <v>422</v>
      </c>
      <c r="N369" s="375"/>
      <c r="O369" s="375"/>
      <c r="P369" s="375"/>
      <c r="Q369" s="375"/>
      <c r="R369" s="375"/>
      <c r="S369" s="375"/>
    </row>
    <row r="370" spans="1:19" x14ac:dyDescent="0.4">
      <c r="A370" s="375" t="s">
        <v>277</v>
      </c>
      <c r="B370" s="375" t="s">
        <v>384</v>
      </c>
      <c r="C370" s="375" t="s">
        <v>425</v>
      </c>
      <c r="D370" s="375" t="s">
        <v>427</v>
      </c>
      <c r="E370" s="375" t="s">
        <v>400</v>
      </c>
      <c r="F370" s="375" t="s">
        <v>392</v>
      </c>
      <c r="G370" s="941">
        <v>0</v>
      </c>
      <c r="H370" s="877" t="s">
        <v>399</v>
      </c>
      <c r="I370" s="375" t="s">
        <v>477</v>
      </c>
      <c r="J370" s="375" t="s">
        <v>1024</v>
      </c>
      <c r="K370" s="375" t="s">
        <v>475</v>
      </c>
      <c r="L370" s="375" t="s">
        <v>662</v>
      </c>
      <c r="M370" s="831" t="s">
        <v>422</v>
      </c>
      <c r="N370" s="375"/>
      <c r="O370" s="375"/>
      <c r="P370" s="375"/>
      <c r="Q370" s="375"/>
      <c r="R370" s="375"/>
      <c r="S370" s="375"/>
    </row>
    <row r="371" spans="1:19" x14ac:dyDescent="0.4">
      <c r="A371" s="375" t="s">
        <v>277</v>
      </c>
      <c r="B371" s="375" t="s">
        <v>384</v>
      </c>
      <c r="C371" s="375" t="s">
        <v>425</v>
      </c>
      <c r="D371" s="375" t="s">
        <v>427</v>
      </c>
      <c r="E371" s="375" t="s">
        <v>400</v>
      </c>
      <c r="F371" s="375" t="s">
        <v>393</v>
      </c>
      <c r="G371" s="941">
        <v>0</v>
      </c>
      <c r="H371" s="877" t="s">
        <v>399</v>
      </c>
      <c r="I371" s="375" t="s">
        <v>477</v>
      </c>
      <c r="J371" s="375" t="s">
        <v>1024</v>
      </c>
      <c r="K371" s="375" t="s">
        <v>475</v>
      </c>
      <c r="L371" s="375" t="s">
        <v>662</v>
      </c>
      <c r="M371" s="831" t="s">
        <v>422</v>
      </c>
      <c r="N371" s="375"/>
      <c r="O371" s="375"/>
      <c r="P371" s="375"/>
      <c r="Q371" s="375"/>
      <c r="R371" s="375"/>
      <c r="S371" s="375"/>
    </row>
    <row r="372" spans="1:19" x14ac:dyDescent="0.4">
      <c r="A372" s="375" t="s">
        <v>277</v>
      </c>
      <c r="B372" s="375" t="s">
        <v>384</v>
      </c>
      <c r="C372" s="375" t="s">
        <v>425</v>
      </c>
      <c r="D372" s="375" t="s">
        <v>427</v>
      </c>
      <c r="E372" s="375" t="s">
        <v>400</v>
      </c>
      <c r="F372" s="375" t="s">
        <v>394</v>
      </c>
      <c r="G372" s="941">
        <v>0</v>
      </c>
      <c r="H372" s="877" t="s">
        <v>399</v>
      </c>
      <c r="I372" s="375" t="s">
        <v>477</v>
      </c>
      <c r="J372" s="375" t="s">
        <v>1024</v>
      </c>
      <c r="K372" s="375" t="s">
        <v>475</v>
      </c>
      <c r="L372" s="375" t="s">
        <v>662</v>
      </c>
      <c r="M372" s="831" t="s">
        <v>422</v>
      </c>
      <c r="N372" s="375"/>
      <c r="O372" s="375"/>
      <c r="P372" s="375"/>
      <c r="Q372" s="375"/>
      <c r="R372" s="375"/>
      <c r="S372" s="375"/>
    </row>
    <row r="373" spans="1:19" x14ac:dyDescent="0.4">
      <c r="A373" s="375" t="s">
        <v>277</v>
      </c>
      <c r="B373" s="375" t="s">
        <v>384</v>
      </c>
      <c r="C373" s="375" t="s">
        <v>425</v>
      </c>
      <c r="D373" s="375" t="s">
        <v>427</v>
      </c>
      <c r="E373" s="375" t="s">
        <v>400</v>
      </c>
      <c r="F373" s="375" t="s">
        <v>395</v>
      </c>
      <c r="G373" s="941">
        <v>0</v>
      </c>
      <c r="H373" s="877" t="s">
        <v>399</v>
      </c>
      <c r="I373" s="375" t="s">
        <v>477</v>
      </c>
      <c r="J373" s="375" t="s">
        <v>1024</v>
      </c>
      <c r="K373" s="375" t="s">
        <v>475</v>
      </c>
      <c r="L373" s="375" t="s">
        <v>662</v>
      </c>
      <c r="M373" s="831" t="s">
        <v>422</v>
      </c>
      <c r="N373" s="375"/>
      <c r="O373" s="375"/>
      <c r="P373" s="375"/>
      <c r="Q373" s="375"/>
      <c r="R373" s="375"/>
      <c r="S373" s="375"/>
    </row>
    <row r="374" spans="1:19" x14ac:dyDescent="0.4">
      <c r="A374" s="375" t="s">
        <v>277</v>
      </c>
      <c r="B374" s="375" t="s">
        <v>384</v>
      </c>
      <c r="C374" s="375" t="s">
        <v>425</v>
      </c>
      <c r="D374" s="375" t="s">
        <v>427</v>
      </c>
      <c r="E374" s="375" t="s">
        <v>400</v>
      </c>
      <c r="F374" s="877" t="s">
        <v>396</v>
      </c>
      <c r="G374" s="941">
        <v>0</v>
      </c>
      <c r="H374" s="877" t="s">
        <v>399</v>
      </c>
      <c r="I374" s="375" t="s">
        <v>477</v>
      </c>
      <c r="J374" s="375" t="s">
        <v>1024</v>
      </c>
      <c r="K374" s="375" t="s">
        <v>475</v>
      </c>
      <c r="L374" s="375" t="s">
        <v>662</v>
      </c>
      <c r="M374" s="831" t="s">
        <v>422</v>
      </c>
      <c r="N374" s="375"/>
      <c r="O374" s="375"/>
      <c r="P374" s="375"/>
      <c r="Q374" s="375"/>
      <c r="R374" s="375"/>
      <c r="S374" s="375"/>
    </row>
    <row r="375" spans="1:19" x14ac:dyDescent="0.4">
      <c r="A375" s="375" t="s">
        <v>277</v>
      </c>
      <c r="B375" s="375" t="s">
        <v>384</v>
      </c>
      <c r="C375" s="375" t="s">
        <v>425</v>
      </c>
      <c r="D375" s="375" t="s">
        <v>427</v>
      </c>
      <c r="E375" s="375" t="s">
        <v>400</v>
      </c>
      <c r="F375" s="375" t="s">
        <v>397</v>
      </c>
      <c r="G375" s="941">
        <v>0</v>
      </c>
      <c r="H375" s="877" t="s">
        <v>399</v>
      </c>
      <c r="I375" s="375" t="s">
        <v>477</v>
      </c>
      <c r="J375" s="375" t="s">
        <v>1024</v>
      </c>
      <c r="K375" s="375" t="s">
        <v>475</v>
      </c>
      <c r="L375" s="375" t="s">
        <v>662</v>
      </c>
      <c r="M375" s="831" t="s">
        <v>422</v>
      </c>
      <c r="N375" s="375"/>
      <c r="O375" s="375"/>
      <c r="P375" s="375"/>
      <c r="Q375" s="375"/>
      <c r="R375" s="375"/>
      <c r="S375" s="375"/>
    </row>
    <row r="376" spans="1:19" x14ac:dyDescent="0.4">
      <c r="A376" s="375" t="s">
        <v>277</v>
      </c>
      <c r="B376" s="375" t="s">
        <v>384</v>
      </c>
      <c r="C376" s="375" t="s">
        <v>425</v>
      </c>
      <c r="D376" s="375" t="s">
        <v>426</v>
      </c>
      <c r="E376" s="375" t="s">
        <v>400</v>
      </c>
      <c r="F376" s="375" t="s">
        <v>387</v>
      </c>
      <c r="G376" s="941">
        <v>0</v>
      </c>
      <c r="H376" s="877" t="s">
        <v>399</v>
      </c>
      <c r="I376" s="375" t="s">
        <v>477</v>
      </c>
      <c r="J376" s="375" t="s">
        <v>1024</v>
      </c>
      <c r="K376" s="375" t="s">
        <v>475</v>
      </c>
      <c r="L376" s="375" t="s">
        <v>666</v>
      </c>
      <c r="M376" s="831" t="s">
        <v>422</v>
      </c>
      <c r="N376" s="375"/>
      <c r="O376" s="375"/>
      <c r="P376" s="375"/>
      <c r="Q376" s="375"/>
      <c r="R376" s="375"/>
      <c r="S376" s="375"/>
    </row>
    <row r="377" spans="1:19" x14ac:dyDescent="0.4">
      <c r="A377" s="375" t="s">
        <v>277</v>
      </c>
      <c r="B377" s="375" t="s">
        <v>384</v>
      </c>
      <c r="C377" s="375" t="s">
        <v>425</v>
      </c>
      <c r="D377" s="375" t="s">
        <v>426</v>
      </c>
      <c r="E377" s="375" t="s">
        <v>400</v>
      </c>
      <c r="F377" s="375" t="s">
        <v>388</v>
      </c>
      <c r="G377" s="941">
        <v>0</v>
      </c>
      <c r="H377" s="877" t="s">
        <v>399</v>
      </c>
      <c r="I377" s="375" t="s">
        <v>477</v>
      </c>
      <c r="J377" s="375" t="s">
        <v>1024</v>
      </c>
      <c r="K377" s="375" t="s">
        <v>475</v>
      </c>
      <c r="L377" s="375" t="s">
        <v>666</v>
      </c>
      <c r="M377" s="831" t="s">
        <v>422</v>
      </c>
      <c r="N377" s="375"/>
      <c r="O377" s="375"/>
      <c r="P377" s="375"/>
      <c r="Q377" s="375"/>
      <c r="R377" s="375"/>
      <c r="S377" s="375"/>
    </row>
    <row r="378" spans="1:19" x14ac:dyDescent="0.4">
      <c r="A378" s="375" t="s">
        <v>277</v>
      </c>
      <c r="B378" s="375" t="s">
        <v>384</v>
      </c>
      <c r="C378" s="375" t="s">
        <v>425</v>
      </c>
      <c r="D378" s="375" t="s">
        <v>426</v>
      </c>
      <c r="E378" s="375" t="s">
        <v>400</v>
      </c>
      <c r="F378" s="375" t="s">
        <v>389</v>
      </c>
      <c r="G378" s="941">
        <v>0</v>
      </c>
      <c r="H378" s="877" t="s">
        <v>399</v>
      </c>
      <c r="I378" s="375" t="s">
        <v>477</v>
      </c>
      <c r="J378" s="375" t="s">
        <v>1024</v>
      </c>
      <c r="K378" s="375" t="s">
        <v>475</v>
      </c>
      <c r="L378" s="375" t="s">
        <v>666</v>
      </c>
      <c r="M378" s="831" t="s">
        <v>422</v>
      </c>
      <c r="N378" s="375"/>
      <c r="O378" s="375"/>
      <c r="P378" s="375"/>
      <c r="Q378" s="375"/>
      <c r="R378" s="375"/>
      <c r="S378" s="375"/>
    </row>
    <row r="379" spans="1:19" x14ac:dyDescent="0.4">
      <c r="A379" s="375" t="s">
        <v>277</v>
      </c>
      <c r="B379" s="375" t="s">
        <v>384</v>
      </c>
      <c r="C379" s="375" t="s">
        <v>425</v>
      </c>
      <c r="D379" s="375" t="s">
        <v>426</v>
      </c>
      <c r="E379" s="375" t="s">
        <v>400</v>
      </c>
      <c r="F379" s="375" t="s">
        <v>390</v>
      </c>
      <c r="G379" s="941">
        <v>0</v>
      </c>
      <c r="H379" s="877" t="s">
        <v>399</v>
      </c>
      <c r="I379" s="375" t="s">
        <v>477</v>
      </c>
      <c r="J379" s="375" t="s">
        <v>1024</v>
      </c>
      <c r="K379" s="375" t="s">
        <v>475</v>
      </c>
      <c r="L379" s="375" t="s">
        <v>666</v>
      </c>
      <c r="M379" s="831" t="s">
        <v>422</v>
      </c>
      <c r="N379" s="375"/>
      <c r="O379" s="375"/>
      <c r="P379" s="375"/>
      <c r="Q379" s="375"/>
      <c r="R379" s="375"/>
      <c r="S379" s="375"/>
    </row>
    <row r="380" spans="1:19" x14ac:dyDescent="0.4">
      <c r="A380" s="375" t="s">
        <v>277</v>
      </c>
      <c r="B380" s="375" t="s">
        <v>384</v>
      </c>
      <c r="C380" s="375" t="s">
        <v>425</v>
      </c>
      <c r="D380" s="375" t="s">
        <v>426</v>
      </c>
      <c r="E380" s="375" t="s">
        <v>400</v>
      </c>
      <c r="F380" s="375" t="s">
        <v>391</v>
      </c>
      <c r="G380" s="941">
        <v>0</v>
      </c>
      <c r="H380" s="877" t="s">
        <v>399</v>
      </c>
      <c r="I380" s="375" t="s">
        <v>477</v>
      </c>
      <c r="J380" s="375" t="s">
        <v>1024</v>
      </c>
      <c r="K380" s="375" t="s">
        <v>475</v>
      </c>
      <c r="L380" s="375" t="s">
        <v>666</v>
      </c>
      <c r="M380" s="831" t="s">
        <v>422</v>
      </c>
      <c r="N380" s="375"/>
      <c r="O380" s="375"/>
      <c r="P380" s="375"/>
      <c r="Q380" s="375"/>
      <c r="R380" s="375"/>
      <c r="S380" s="375"/>
    </row>
    <row r="381" spans="1:19" x14ac:dyDescent="0.4">
      <c r="A381" s="375" t="s">
        <v>277</v>
      </c>
      <c r="B381" s="375" t="s">
        <v>384</v>
      </c>
      <c r="C381" s="375" t="s">
        <v>425</v>
      </c>
      <c r="D381" s="375" t="s">
        <v>426</v>
      </c>
      <c r="E381" s="375" t="s">
        <v>400</v>
      </c>
      <c r="F381" s="375" t="s">
        <v>392</v>
      </c>
      <c r="G381" s="941">
        <v>0</v>
      </c>
      <c r="H381" s="877" t="s">
        <v>399</v>
      </c>
      <c r="I381" s="375" t="s">
        <v>477</v>
      </c>
      <c r="J381" s="375" t="s">
        <v>1024</v>
      </c>
      <c r="K381" s="375" t="s">
        <v>475</v>
      </c>
      <c r="L381" s="375" t="s">
        <v>666</v>
      </c>
      <c r="M381" s="831" t="s">
        <v>422</v>
      </c>
      <c r="N381" s="375"/>
      <c r="O381" s="375"/>
      <c r="P381" s="375"/>
      <c r="Q381" s="375"/>
      <c r="R381" s="375"/>
      <c r="S381" s="375"/>
    </row>
    <row r="382" spans="1:19" x14ac:dyDescent="0.4">
      <c r="A382" s="375" t="s">
        <v>277</v>
      </c>
      <c r="B382" s="375" t="s">
        <v>384</v>
      </c>
      <c r="C382" s="375" t="s">
        <v>425</v>
      </c>
      <c r="D382" s="375" t="s">
        <v>426</v>
      </c>
      <c r="E382" s="375" t="s">
        <v>400</v>
      </c>
      <c r="F382" s="375" t="s">
        <v>393</v>
      </c>
      <c r="G382" s="941">
        <v>0</v>
      </c>
      <c r="H382" s="877" t="s">
        <v>399</v>
      </c>
      <c r="I382" s="375" t="s">
        <v>477</v>
      </c>
      <c r="J382" s="375" t="s">
        <v>1024</v>
      </c>
      <c r="K382" s="375" t="s">
        <v>475</v>
      </c>
      <c r="L382" s="375" t="s">
        <v>666</v>
      </c>
      <c r="M382" s="831" t="s">
        <v>422</v>
      </c>
      <c r="N382" s="375"/>
      <c r="O382" s="375"/>
      <c r="P382" s="375"/>
      <c r="Q382" s="375"/>
      <c r="R382" s="375"/>
      <c r="S382" s="375"/>
    </row>
    <row r="383" spans="1:19" x14ac:dyDescent="0.4">
      <c r="A383" s="375" t="s">
        <v>277</v>
      </c>
      <c r="B383" s="375" t="s">
        <v>384</v>
      </c>
      <c r="C383" s="375" t="s">
        <v>425</v>
      </c>
      <c r="D383" s="375" t="s">
        <v>426</v>
      </c>
      <c r="E383" s="375" t="s">
        <v>400</v>
      </c>
      <c r="F383" s="375" t="s">
        <v>394</v>
      </c>
      <c r="G383" s="941">
        <v>0</v>
      </c>
      <c r="H383" s="877" t="s">
        <v>399</v>
      </c>
      <c r="I383" s="375" t="s">
        <v>477</v>
      </c>
      <c r="J383" s="375" t="s">
        <v>1024</v>
      </c>
      <c r="K383" s="375" t="s">
        <v>475</v>
      </c>
      <c r="L383" s="375" t="s">
        <v>666</v>
      </c>
      <c r="M383" s="831" t="s">
        <v>422</v>
      </c>
      <c r="N383" s="375"/>
      <c r="O383" s="375"/>
      <c r="P383" s="375"/>
      <c r="Q383" s="375"/>
      <c r="R383" s="375"/>
      <c r="S383" s="375"/>
    </row>
    <row r="384" spans="1:19" x14ac:dyDescent="0.4">
      <c r="A384" s="375" t="s">
        <v>277</v>
      </c>
      <c r="B384" s="375" t="s">
        <v>384</v>
      </c>
      <c r="C384" s="375" t="s">
        <v>425</v>
      </c>
      <c r="D384" s="375" t="s">
        <v>426</v>
      </c>
      <c r="E384" s="375" t="s">
        <v>400</v>
      </c>
      <c r="F384" s="375" t="s">
        <v>395</v>
      </c>
      <c r="G384" s="941">
        <v>0</v>
      </c>
      <c r="H384" s="877" t="s">
        <v>399</v>
      </c>
      <c r="I384" s="375" t="s">
        <v>477</v>
      </c>
      <c r="J384" s="375" t="s">
        <v>1024</v>
      </c>
      <c r="K384" s="375" t="s">
        <v>475</v>
      </c>
      <c r="L384" s="375" t="s">
        <v>666</v>
      </c>
      <c r="M384" s="831" t="s">
        <v>422</v>
      </c>
      <c r="N384" s="375"/>
      <c r="O384" s="375"/>
      <c r="P384" s="375"/>
      <c r="Q384" s="375"/>
      <c r="R384" s="375"/>
      <c r="S384" s="375"/>
    </row>
    <row r="385" spans="1:19" x14ac:dyDescent="0.4">
      <c r="A385" s="375" t="s">
        <v>277</v>
      </c>
      <c r="B385" s="375" t="s">
        <v>384</v>
      </c>
      <c r="C385" s="375" t="s">
        <v>425</v>
      </c>
      <c r="D385" s="375" t="s">
        <v>426</v>
      </c>
      <c r="E385" s="375" t="s">
        <v>400</v>
      </c>
      <c r="F385" s="375" t="s">
        <v>396</v>
      </c>
      <c r="G385" s="941">
        <v>0</v>
      </c>
      <c r="H385" s="877" t="s">
        <v>399</v>
      </c>
      <c r="I385" s="375" t="s">
        <v>477</v>
      </c>
      <c r="J385" s="375" t="s">
        <v>1024</v>
      </c>
      <c r="K385" s="375" t="s">
        <v>475</v>
      </c>
      <c r="L385" s="375" t="s">
        <v>666</v>
      </c>
      <c r="M385" s="831" t="s">
        <v>422</v>
      </c>
      <c r="N385" s="375"/>
      <c r="O385" s="375"/>
      <c r="P385" s="375"/>
      <c r="Q385" s="375"/>
      <c r="R385" s="375"/>
      <c r="S385" s="375"/>
    </row>
    <row r="386" spans="1:19" x14ac:dyDescent="0.4">
      <c r="A386" s="375" t="s">
        <v>277</v>
      </c>
      <c r="B386" s="375" t="s">
        <v>384</v>
      </c>
      <c r="C386" s="375" t="s">
        <v>425</v>
      </c>
      <c r="D386" s="375" t="s">
        <v>426</v>
      </c>
      <c r="E386" s="375" t="s">
        <v>400</v>
      </c>
      <c r="F386" s="877" t="s">
        <v>397</v>
      </c>
      <c r="G386" s="941">
        <v>0</v>
      </c>
      <c r="H386" s="877" t="s">
        <v>399</v>
      </c>
      <c r="I386" s="375" t="s">
        <v>477</v>
      </c>
      <c r="J386" s="375" t="s">
        <v>1024</v>
      </c>
      <c r="K386" s="375" t="s">
        <v>475</v>
      </c>
      <c r="L386" s="375" t="s">
        <v>666</v>
      </c>
      <c r="M386" s="831" t="s">
        <v>422</v>
      </c>
      <c r="N386" s="375"/>
      <c r="O386" s="375"/>
      <c r="P386" s="375"/>
      <c r="Q386" s="375"/>
      <c r="R386" s="375"/>
      <c r="S386" s="375"/>
    </row>
    <row r="387" spans="1:19" x14ac:dyDescent="0.4">
      <c r="A387" s="375" t="s">
        <v>277</v>
      </c>
      <c r="B387" s="375" t="s">
        <v>384</v>
      </c>
      <c r="C387" s="375" t="s">
        <v>34</v>
      </c>
      <c r="D387" s="375"/>
      <c r="E387" s="375" t="s">
        <v>400</v>
      </c>
      <c r="F387" s="375" t="s">
        <v>387</v>
      </c>
      <c r="G387" s="941">
        <v>0</v>
      </c>
      <c r="H387" s="877" t="s">
        <v>399</v>
      </c>
      <c r="I387" s="375" t="s">
        <v>477</v>
      </c>
      <c r="J387" s="375" t="s">
        <v>1024</v>
      </c>
      <c r="K387" s="375" t="s">
        <v>475</v>
      </c>
      <c r="L387" s="375" t="s">
        <v>670</v>
      </c>
      <c r="M387" s="831" t="s">
        <v>422</v>
      </c>
      <c r="N387" s="375"/>
      <c r="O387" s="375"/>
      <c r="P387" s="375"/>
      <c r="Q387" s="375"/>
      <c r="R387" s="375"/>
      <c r="S387" s="375"/>
    </row>
    <row r="388" spans="1:19" x14ac:dyDescent="0.4">
      <c r="A388" s="375" t="s">
        <v>277</v>
      </c>
      <c r="B388" s="375" t="s">
        <v>384</v>
      </c>
      <c r="C388" s="375" t="s">
        <v>34</v>
      </c>
      <c r="D388" s="375"/>
      <c r="E388" s="375" t="s">
        <v>400</v>
      </c>
      <c r="F388" s="375" t="s">
        <v>388</v>
      </c>
      <c r="G388" s="941">
        <v>0</v>
      </c>
      <c r="H388" s="877" t="s">
        <v>399</v>
      </c>
      <c r="I388" s="375" t="s">
        <v>477</v>
      </c>
      <c r="J388" s="375" t="s">
        <v>1024</v>
      </c>
      <c r="K388" s="375" t="s">
        <v>475</v>
      </c>
      <c r="L388" s="375" t="s">
        <v>670</v>
      </c>
      <c r="M388" s="831" t="s">
        <v>422</v>
      </c>
      <c r="N388" s="375"/>
      <c r="O388" s="375"/>
      <c r="P388" s="375"/>
      <c r="Q388" s="375"/>
      <c r="R388" s="375"/>
      <c r="S388" s="375"/>
    </row>
    <row r="389" spans="1:19" x14ac:dyDescent="0.4">
      <c r="A389" s="375" t="s">
        <v>277</v>
      </c>
      <c r="B389" s="375" t="s">
        <v>384</v>
      </c>
      <c r="C389" s="375" t="s">
        <v>34</v>
      </c>
      <c r="D389" s="375"/>
      <c r="E389" s="375" t="s">
        <v>400</v>
      </c>
      <c r="F389" s="375" t="s">
        <v>389</v>
      </c>
      <c r="G389" s="941">
        <v>0</v>
      </c>
      <c r="H389" s="877" t="s">
        <v>399</v>
      </c>
      <c r="I389" s="375" t="s">
        <v>477</v>
      </c>
      <c r="J389" s="375" t="s">
        <v>1024</v>
      </c>
      <c r="K389" s="375" t="s">
        <v>475</v>
      </c>
      <c r="L389" s="375" t="s">
        <v>670</v>
      </c>
      <c r="M389" s="831" t="s">
        <v>422</v>
      </c>
      <c r="N389" s="375"/>
      <c r="O389" s="375"/>
      <c r="P389" s="375"/>
      <c r="Q389" s="375"/>
      <c r="R389" s="375"/>
      <c r="S389" s="375"/>
    </row>
    <row r="390" spans="1:19" x14ac:dyDescent="0.4">
      <c r="A390" s="375" t="s">
        <v>277</v>
      </c>
      <c r="B390" s="375" t="s">
        <v>384</v>
      </c>
      <c r="C390" s="375" t="s">
        <v>34</v>
      </c>
      <c r="D390" s="375"/>
      <c r="E390" s="375" t="s">
        <v>400</v>
      </c>
      <c r="F390" s="375" t="s">
        <v>390</v>
      </c>
      <c r="G390" s="941">
        <v>0</v>
      </c>
      <c r="H390" s="877" t="s">
        <v>399</v>
      </c>
      <c r="I390" s="375" t="s">
        <v>477</v>
      </c>
      <c r="J390" s="375" t="s">
        <v>1024</v>
      </c>
      <c r="K390" s="375" t="s">
        <v>475</v>
      </c>
      <c r="L390" s="375" t="s">
        <v>670</v>
      </c>
      <c r="M390" s="831" t="s">
        <v>422</v>
      </c>
      <c r="N390" s="375"/>
      <c r="O390" s="375"/>
      <c r="P390" s="375"/>
      <c r="Q390" s="375"/>
      <c r="R390" s="375"/>
      <c r="S390" s="375"/>
    </row>
    <row r="391" spans="1:19" x14ac:dyDescent="0.4">
      <c r="A391" s="375" t="s">
        <v>277</v>
      </c>
      <c r="B391" s="375" t="s">
        <v>384</v>
      </c>
      <c r="C391" s="375" t="s">
        <v>34</v>
      </c>
      <c r="D391" s="375"/>
      <c r="E391" s="375" t="s">
        <v>400</v>
      </c>
      <c r="F391" s="375" t="s">
        <v>391</v>
      </c>
      <c r="G391" s="941">
        <v>0</v>
      </c>
      <c r="H391" s="877" t="s">
        <v>399</v>
      </c>
      <c r="I391" s="375" t="s">
        <v>477</v>
      </c>
      <c r="J391" s="375" t="s">
        <v>1024</v>
      </c>
      <c r="K391" s="375" t="s">
        <v>475</v>
      </c>
      <c r="L391" s="375" t="s">
        <v>670</v>
      </c>
      <c r="M391" s="831" t="s">
        <v>422</v>
      </c>
      <c r="N391" s="375"/>
      <c r="O391" s="375"/>
      <c r="P391" s="375"/>
      <c r="Q391" s="375"/>
      <c r="R391" s="375"/>
      <c r="S391" s="375"/>
    </row>
    <row r="392" spans="1:19" x14ac:dyDescent="0.4">
      <c r="A392" s="375" t="s">
        <v>277</v>
      </c>
      <c r="B392" s="375" t="s">
        <v>384</v>
      </c>
      <c r="C392" s="375" t="s">
        <v>34</v>
      </c>
      <c r="D392" s="375"/>
      <c r="E392" s="375" t="s">
        <v>400</v>
      </c>
      <c r="F392" s="375" t="s">
        <v>392</v>
      </c>
      <c r="G392" s="941">
        <v>0</v>
      </c>
      <c r="H392" s="877" t="s">
        <v>399</v>
      </c>
      <c r="I392" s="375" t="s">
        <v>477</v>
      </c>
      <c r="J392" s="375" t="s">
        <v>1024</v>
      </c>
      <c r="K392" s="375" t="s">
        <v>475</v>
      </c>
      <c r="L392" s="375" t="s">
        <v>670</v>
      </c>
      <c r="M392" s="831" t="s">
        <v>422</v>
      </c>
      <c r="N392" s="375"/>
      <c r="O392" s="375"/>
      <c r="P392" s="375"/>
      <c r="Q392" s="375"/>
      <c r="R392" s="375"/>
      <c r="S392" s="375"/>
    </row>
    <row r="393" spans="1:19" x14ac:dyDescent="0.4">
      <c r="A393" s="375" t="s">
        <v>277</v>
      </c>
      <c r="B393" s="375" t="s">
        <v>384</v>
      </c>
      <c r="C393" s="375" t="s">
        <v>34</v>
      </c>
      <c r="D393" s="375"/>
      <c r="E393" s="375" t="s">
        <v>400</v>
      </c>
      <c r="F393" s="375" t="s">
        <v>393</v>
      </c>
      <c r="G393" s="941">
        <v>0</v>
      </c>
      <c r="H393" s="877" t="s">
        <v>399</v>
      </c>
      <c r="I393" s="375" t="s">
        <v>477</v>
      </c>
      <c r="J393" s="375" t="s">
        <v>1024</v>
      </c>
      <c r="K393" s="375" t="s">
        <v>475</v>
      </c>
      <c r="L393" s="375" t="s">
        <v>670</v>
      </c>
      <c r="M393" s="831" t="s">
        <v>422</v>
      </c>
      <c r="N393" s="375"/>
      <c r="O393" s="375"/>
      <c r="P393" s="375"/>
      <c r="Q393" s="375"/>
      <c r="R393" s="375"/>
      <c r="S393" s="375"/>
    </row>
    <row r="394" spans="1:19" x14ac:dyDescent="0.4">
      <c r="A394" s="375" t="s">
        <v>277</v>
      </c>
      <c r="B394" s="375" t="s">
        <v>384</v>
      </c>
      <c r="C394" s="375" t="s">
        <v>34</v>
      </c>
      <c r="D394" s="375"/>
      <c r="E394" s="375" t="s">
        <v>400</v>
      </c>
      <c r="F394" s="375" t="s">
        <v>394</v>
      </c>
      <c r="G394" s="941">
        <v>0</v>
      </c>
      <c r="H394" s="877" t="s">
        <v>399</v>
      </c>
      <c r="I394" s="375" t="s">
        <v>477</v>
      </c>
      <c r="J394" s="375" t="s">
        <v>1024</v>
      </c>
      <c r="K394" s="375" t="s">
        <v>475</v>
      </c>
      <c r="L394" s="375" t="s">
        <v>670</v>
      </c>
      <c r="M394" s="831" t="s">
        <v>422</v>
      </c>
      <c r="N394" s="375"/>
      <c r="O394" s="375"/>
      <c r="P394" s="375"/>
      <c r="Q394" s="375"/>
      <c r="R394" s="375"/>
      <c r="S394" s="375"/>
    </row>
    <row r="395" spans="1:19" x14ac:dyDescent="0.4">
      <c r="A395" s="375" t="s">
        <v>277</v>
      </c>
      <c r="B395" s="375" t="s">
        <v>384</v>
      </c>
      <c r="C395" s="375" t="s">
        <v>34</v>
      </c>
      <c r="D395" s="375"/>
      <c r="E395" s="375" t="s">
        <v>400</v>
      </c>
      <c r="F395" s="375" t="s">
        <v>395</v>
      </c>
      <c r="G395" s="941">
        <v>0</v>
      </c>
      <c r="H395" s="877" t="s">
        <v>399</v>
      </c>
      <c r="I395" s="375" t="s">
        <v>477</v>
      </c>
      <c r="J395" s="375" t="s">
        <v>1024</v>
      </c>
      <c r="K395" s="375" t="s">
        <v>475</v>
      </c>
      <c r="L395" s="375" t="s">
        <v>670</v>
      </c>
      <c r="M395" s="831" t="s">
        <v>422</v>
      </c>
      <c r="N395" s="375"/>
      <c r="O395" s="375"/>
      <c r="P395" s="375"/>
      <c r="Q395" s="375"/>
      <c r="R395" s="375"/>
      <c r="S395" s="375"/>
    </row>
    <row r="396" spans="1:19" x14ac:dyDescent="0.4">
      <c r="A396" s="375" t="s">
        <v>277</v>
      </c>
      <c r="B396" s="375" t="s">
        <v>384</v>
      </c>
      <c r="C396" s="375" t="s">
        <v>34</v>
      </c>
      <c r="D396" s="375"/>
      <c r="E396" s="375" t="s">
        <v>400</v>
      </c>
      <c r="F396" s="375" t="s">
        <v>396</v>
      </c>
      <c r="G396" s="941">
        <v>0</v>
      </c>
      <c r="H396" s="877" t="s">
        <v>399</v>
      </c>
      <c r="I396" s="375" t="s">
        <v>477</v>
      </c>
      <c r="J396" s="375" t="s">
        <v>1024</v>
      </c>
      <c r="K396" s="375" t="s">
        <v>475</v>
      </c>
      <c r="L396" s="375" t="s">
        <v>670</v>
      </c>
      <c r="M396" s="831" t="s">
        <v>422</v>
      </c>
      <c r="N396" s="375"/>
      <c r="O396" s="375"/>
      <c r="P396" s="375"/>
      <c r="Q396" s="375"/>
      <c r="R396" s="375"/>
      <c r="S396" s="375"/>
    </row>
    <row r="397" spans="1:19" x14ac:dyDescent="0.4">
      <c r="A397" s="375" t="s">
        <v>277</v>
      </c>
      <c r="B397" s="375" t="s">
        <v>384</v>
      </c>
      <c r="C397" s="375" t="s">
        <v>34</v>
      </c>
      <c r="D397" s="375"/>
      <c r="E397" s="375" t="s">
        <v>400</v>
      </c>
      <c r="F397" s="375" t="s">
        <v>397</v>
      </c>
      <c r="G397" s="941">
        <v>0</v>
      </c>
      <c r="H397" s="877" t="s">
        <v>399</v>
      </c>
      <c r="I397" s="375" t="s">
        <v>477</v>
      </c>
      <c r="J397" s="375" t="s">
        <v>1024</v>
      </c>
      <c r="K397" s="375" t="s">
        <v>475</v>
      </c>
      <c r="L397" s="375" t="s">
        <v>670</v>
      </c>
      <c r="M397" s="831" t="s">
        <v>422</v>
      </c>
      <c r="N397" s="375"/>
      <c r="O397" s="375"/>
      <c r="P397" s="375"/>
      <c r="Q397" s="375"/>
      <c r="R397" s="375"/>
      <c r="S397" s="375"/>
    </row>
    <row r="398" spans="1:19" s="868" customFormat="1" x14ac:dyDescent="0.4">
      <c r="A398" s="428" t="s">
        <v>277</v>
      </c>
      <c r="B398" s="375" t="s">
        <v>405</v>
      </c>
      <c r="C398" s="375" t="s">
        <v>425</v>
      </c>
      <c r="D398" s="375" t="s">
        <v>427</v>
      </c>
      <c r="E398" s="375" t="s">
        <v>400</v>
      </c>
      <c r="F398" s="877" t="s">
        <v>387</v>
      </c>
      <c r="G398" s="940">
        <v>0</v>
      </c>
      <c r="H398" s="877" t="s">
        <v>399</v>
      </c>
      <c r="I398" s="375" t="s">
        <v>477</v>
      </c>
      <c r="J398" s="375" t="s">
        <v>1024</v>
      </c>
      <c r="K398" s="375" t="s">
        <v>475</v>
      </c>
      <c r="L398" s="375" t="s">
        <v>701</v>
      </c>
      <c r="M398" s="831" t="s">
        <v>422</v>
      </c>
      <c r="N398" s="375"/>
      <c r="O398" s="375"/>
      <c r="P398" s="375"/>
      <c r="Q398" s="375"/>
      <c r="R398" s="375"/>
      <c r="S398" s="375"/>
    </row>
    <row r="399" spans="1:19" x14ac:dyDescent="0.4">
      <c r="A399" s="428" t="s">
        <v>277</v>
      </c>
      <c r="B399" s="375" t="s">
        <v>405</v>
      </c>
      <c r="C399" s="375" t="s">
        <v>425</v>
      </c>
      <c r="D399" s="375" t="s">
        <v>427</v>
      </c>
      <c r="E399" s="375" t="s">
        <v>400</v>
      </c>
      <c r="F399" s="375" t="s">
        <v>388</v>
      </c>
      <c r="G399" s="941">
        <v>0</v>
      </c>
      <c r="H399" s="877" t="s">
        <v>399</v>
      </c>
      <c r="I399" s="375" t="s">
        <v>477</v>
      </c>
      <c r="J399" s="375" t="s">
        <v>1024</v>
      </c>
      <c r="K399" s="375" t="s">
        <v>475</v>
      </c>
      <c r="L399" s="375" t="s">
        <v>701</v>
      </c>
      <c r="M399" s="831" t="s">
        <v>422</v>
      </c>
      <c r="N399" s="375"/>
      <c r="O399" s="375"/>
      <c r="P399" s="375"/>
      <c r="Q399" s="375"/>
      <c r="R399" s="375"/>
      <c r="S399" s="375"/>
    </row>
    <row r="400" spans="1:19" x14ac:dyDescent="0.4">
      <c r="A400" s="428" t="s">
        <v>277</v>
      </c>
      <c r="B400" s="375" t="s">
        <v>405</v>
      </c>
      <c r="C400" s="375" t="s">
        <v>425</v>
      </c>
      <c r="D400" s="375" t="s">
        <v>427</v>
      </c>
      <c r="E400" s="375" t="s">
        <v>400</v>
      </c>
      <c r="F400" s="375" t="s">
        <v>389</v>
      </c>
      <c r="G400" s="941">
        <v>0</v>
      </c>
      <c r="H400" s="877" t="s">
        <v>399</v>
      </c>
      <c r="I400" s="375" t="s">
        <v>477</v>
      </c>
      <c r="J400" s="375" t="s">
        <v>1024</v>
      </c>
      <c r="K400" s="375" t="s">
        <v>475</v>
      </c>
      <c r="L400" s="375" t="s">
        <v>701</v>
      </c>
      <c r="M400" s="831" t="s">
        <v>422</v>
      </c>
      <c r="N400" s="375"/>
      <c r="O400" s="375"/>
      <c r="P400" s="375"/>
      <c r="Q400" s="375"/>
      <c r="R400" s="375"/>
      <c r="S400" s="375"/>
    </row>
    <row r="401" spans="1:19" x14ac:dyDescent="0.4">
      <c r="A401" s="428" t="s">
        <v>277</v>
      </c>
      <c r="B401" s="375" t="s">
        <v>405</v>
      </c>
      <c r="C401" s="375" t="s">
        <v>425</v>
      </c>
      <c r="D401" s="375" t="s">
        <v>427</v>
      </c>
      <c r="E401" s="375" t="s">
        <v>400</v>
      </c>
      <c r="F401" s="375" t="s">
        <v>390</v>
      </c>
      <c r="G401" s="941">
        <v>0</v>
      </c>
      <c r="H401" s="877" t="s">
        <v>399</v>
      </c>
      <c r="I401" s="375" t="s">
        <v>477</v>
      </c>
      <c r="J401" s="375" t="s">
        <v>1024</v>
      </c>
      <c r="K401" s="375" t="s">
        <v>475</v>
      </c>
      <c r="L401" s="375" t="s">
        <v>701</v>
      </c>
      <c r="M401" s="831" t="s">
        <v>422</v>
      </c>
      <c r="N401" s="375"/>
      <c r="O401" s="375"/>
      <c r="P401" s="375"/>
      <c r="Q401" s="375"/>
      <c r="R401" s="375"/>
      <c r="S401" s="375"/>
    </row>
    <row r="402" spans="1:19" x14ac:dyDescent="0.4">
      <c r="A402" s="428" t="s">
        <v>277</v>
      </c>
      <c r="B402" s="375" t="s">
        <v>405</v>
      </c>
      <c r="C402" s="375" t="s">
        <v>425</v>
      </c>
      <c r="D402" s="375" t="s">
        <v>427</v>
      </c>
      <c r="E402" s="375" t="s">
        <v>400</v>
      </c>
      <c r="F402" s="375" t="s">
        <v>391</v>
      </c>
      <c r="G402" s="941">
        <v>0</v>
      </c>
      <c r="H402" s="877" t="s">
        <v>399</v>
      </c>
      <c r="I402" s="375" t="s">
        <v>477</v>
      </c>
      <c r="J402" s="375" t="s">
        <v>1024</v>
      </c>
      <c r="K402" s="375" t="s">
        <v>475</v>
      </c>
      <c r="L402" s="375" t="s">
        <v>701</v>
      </c>
      <c r="M402" s="831" t="s">
        <v>422</v>
      </c>
      <c r="N402" s="375"/>
      <c r="O402" s="375"/>
      <c r="P402" s="375"/>
      <c r="Q402" s="375"/>
      <c r="R402" s="375"/>
      <c r="S402" s="375"/>
    </row>
    <row r="403" spans="1:19" x14ac:dyDescent="0.4">
      <c r="A403" s="428" t="s">
        <v>277</v>
      </c>
      <c r="B403" s="375" t="s">
        <v>405</v>
      </c>
      <c r="C403" s="375" t="s">
        <v>425</v>
      </c>
      <c r="D403" s="375" t="s">
        <v>427</v>
      </c>
      <c r="E403" s="375" t="s">
        <v>400</v>
      </c>
      <c r="F403" s="375" t="s">
        <v>392</v>
      </c>
      <c r="G403" s="941">
        <v>0</v>
      </c>
      <c r="H403" s="877" t="s">
        <v>399</v>
      </c>
      <c r="I403" s="375" t="s">
        <v>477</v>
      </c>
      <c r="J403" s="375" t="s">
        <v>1024</v>
      </c>
      <c r="K403" s="375" t="s">
        <v>475</v>
      </c>
      <c r="L403" s="375" t="s">
        <v>701</v>
      </c>
      <c r="M403" s="831" t="s">
        <v>422</v>
      </c>
      <c r="N403" s="375"/>
      <c r="O403" s="375"/>
      <c r="P403" s="375"/>
      <c r="Q403" s="375"/>
      <c r="R403" s="375"/>
      <c r="S403" s="375"/>
    </row>
    <row r="404" spans="1:19" x14ac:dyDescent="0.4">
      <c r="A404" s="428" t="s">
        <v>277</v>
      </c>
      <c r="B404" s="375" t="s">
        <v>405</v>
      </c>
      <c r="C404" s="375" t="s">
        <v>425</v>
      </c>
      <c r="D404" s="375" t="s">
        <v>427</v>
      </c>
      <c r="E404" s="375" t="s">
        <v>400</v>
      </c>
      <c r="F404" s="375" t="s">
        <v>393</v>
      </c>
      <c r="G404" s="941">
        <v>0</v>
      </c>
      <c r="H404" s="877" t="s">
        <v>399</v>
      </c>
      <c r="I404" s="375" t="s">
        <v>477</v>
      </c>
      <c r="J404" s="375" t="s">
        <v>1024</v>
      </c>
      <c r="K404" s="375" t="s">
        <v>475</v>
      </c>
      <c r="L404" s="375" t="s">
        <v>701</v>
      </c>
      <c r="M404" s="831" t="s">
        <v>422</v>
      </c>
      <c r="N404" s="375"/>
      <c r="O404" s="375"/>
      <c r="P404" s="375"/>
      <c r="Q404" s="375"/>
      <c r="R404" s="375"/>
      <c r="S404" s="375"/>
    </row>
    <row r="405" spans="1:19" x14ac:dyDescent="0.4">
      <c r="A405" s="428" t="s">
        <v>277</v>
      </c>
      <c r="B405" s="375" t="s">
        <v>405</v>
      </c>
      <c r="C405" s="375" t="s">
        <v>425</v>
      </c>
      <c r="D405" s="375" t="s">
        <v>427</v>
      </c>
      <c r="E405" s="375" t="s">
        <v>400</v>
      </c>
      <c r="F405" s="375" t="s">
        <v>394</v>
      </c>
      <c r="G405" s="941">
        <v>0</v>
      </c>
      <c r="H405" s="877" t="s">
        <v>399</v>
      </c>
      <c r="I405" s="375" t="s">
        <v>477</v>
      </c>
      <c r="J405" s="375" t="s">
        <v>1024</v>
      </c>
      <c r="K405" s="375" t="s">
        <v>475</v>
      </c>
      <c r="L405" s="375" t="s">
        <v>701</v>
      </c>
      <c r="M405" s="831" t="s">
        <v>422</v>
      </c>
      <c r="N405" s="375"/>
      <c r="O405" s="375"/>
      <c r="P405" s="375"/>
      <c r="Q405" s="375"/>
      <c r="R405" s="375"/>
      <c r="S405" s="375"/>
    </row>
    <row r="406" spans="1:19" x14ac:dyDescent="0.4">
      <c r="A406" s="428" t="s">
        <v>277</v>
      </c>
      <c r="B406" s="375" t="s">
        <v>405</v>
      </c>
      <c r="C406" s="375" t="s">
        <v>425</v>
      </c>
      <c r="D406" s="375" t="s">
        <v>427</v>
      </c>
      <c r="E406" s="375" t="s">
        <v>400</v>
      </c>
      <c r="F406" s="375" t="s">
        <v>395</v>
      </c>
      <c r="G406" s="941">
        <v>0</v>
      </c>
      <c r="H406" s="877" t="s">
        <v>399</v>
      </c>
      <c r="I406" s="375" t="s">
        <v>477</v>
      </c>
      <c r="J406" s="375" t="s">
        <v>1024</v>
      </c>
      <c r="K406" s="375" t="s">
        <v>475</v>
      </c>
      <c r="L406" s="375" t="s">
        <v>701</v>
      </c>
      <c r="M406" s="831" t="s">
        <v>422</v>
      </c>
      <c r="N406" s="375"/>
      <c r="O406" s="375"/>
      <c r="P406" s="375"/>
      <c r="Q406" s="375"/>
      <c r="R406" s="375"/>
      <c r="S406" s="375"/>
    </row>
    <row r="407" spans="1:19" x14ac:dyDescent="0.4">
      <c r="A407" s="428" t="s">
        <v>277</v>
      </c>
      <c r="B407" s="375" t="s">
        <v>405</v>
      </c>
      <c r="C407" s="375" t="s">
        <v>425</v>
      </c>
      <c r="D407" s="375" t="s">
        <v>427</v>
      </c>
      <c r="E407" s="375" t="s">
        <v>400</v>
      </c>
      <c r="F407" s="375" t="s">
        <v>396</v>
      </c>
      <c r="G407" s="941">
        <v>0</v>
      </c>
      <c r="H407" s="877" t="s">
        <v>399</v>
      </c>
      <c r="I407" s="375" t="s">
        <v>477</v>
      </c>
      <c r="J407" s="375" t="s">
        <v>1024</v>
      </c>
      <c r="K407" s="375" t="s">
        <v>475</v>
      </c>
      <c r="L407" s="375" t="s">
        <v>701</v>
      </c>
      <c r="M407" s="831" t="s">
        <v>422</v>
      </c>
      <c r="N407" s="375"/>
      <c r="O407" s="375"/>
      <c r="P407" s="375"/>
      <c r="Q407" s="375"/>
      <c r="R407" s="375"/>
      <c r="S407" s="375"/>
    </row>
    <row r="408" spans="1:19" x14ac:dyDescent="0.4">
      <c r="A408" s="428" t="s">
        <v>277</v>
      </c>
      <c r="B408" s="375" t="s">
        <v>405</v>
      </c>
      <c r="C408" s="375" t="s">
        <v>425</v>
      </c>
      <c r="D408" s="375" t="s">
        <v>427</v>
      </c>
      <c r="E408" s="375" t="s">
        <v>400</v>
      </c>
      <c r="F408" s="375" t="s">
        <v>397</v>
      </c>
      <c r="G408" s="941">
        <v>0</v>
      </c>
      <c r="H408" s="877" t="s">
        <v>399</v>
      </c>
      <c r="I408" s="375" t="s">
        <v>477</v>
      </c>
      <c r="J408" s="375" t="s">
        <v>1024</v>
      </c>
      <c r="K408" s="375" t="s">
        <v>475</v>
      </c>
      <c r="L408" s="375" t="s">
        <v>701</v>
      </c>
      <c r="M408" s="831" t="s">
        <v>422</v>
      </c>
      <c r="N408" s="375"/>
      <c r="O408" s="375"/>
      <c r="P408" s="375"/>
      <c r="Q408" s="375"/>
      <c r="R408" s="375"/>
      <c r="S408" s="375"/>
    </row>
    <row r="409" spans="1:19" x14ac:dyDescent="0.4">
      <c r="A409" s="428" t="s">
        <v>277</v>
      </c>
      <c r="B409" s="375" t="s">
        <v>405</v>
      </c>
      <c r="C409" s="375" t="s">
        <v>425</v>
      </c>
      <c r="D409" s="375" t="s">
        <v>426</v>
      </c>
      <c r="E409" s="375" t="s">
        <v>400</v>
      </c>
      <c r="F409" s="375" t="s">
        <v>387</v>
      </c>
      <c r="G409" s="941">
        <v>0</v>
      </c>
      <c r="H409" s="877" t="s">
        <v>399</v>
      </c>
      <c r="I409" s="375" t="s">
        <v>477</v>
      </c>
      <c r="J409" s="375" t="s">
        <v>1024</v>
      </c>
      <c r="K409" s="375" t="s">
        <v>475</v>
      </c>
      <c r="L409" s="375" t="s">
        <v>705</v>
      </c>
      <c r="M409" s="831" t="s">
        <v>422</v>
      </c>
      <c r="N409" s="375"/>
      <c r="O409" s="375"/>
      <c r="P409" s="375"/>
      <c r="Q409" s="375"/>
      <c r="R409" s="375"/>
      <c r="S409" s="375"/>
    </row>
    <row r="410" spans="1:19" x14ac:dyDescent="0.4">
      <c r="A410" s="428" t="s">
        <v>277</v>
      </c>
      <c r="B410" s="375" t="s">
        <v>405</v>
      </c>
      <c r="C410" s="375" t="s">
        <v>425</v>
      </c>
      <c r="D410" s="375" t="s">
        <v>426</v>
      </c>
      <c r="E410" s="375" t="s">
        <v>400</v>
      </c>
      <c r="F410" s="877" t="s">
        <v>388</v>
      </c>
      <c r="G410" s="941">
        <v>0</v>
      </c>
      <c r="H410" s="877" t="s">
        <v>399</v>
      </c>
      <c r="I410" s="375" t="s">
        <v>477</v>
      </c>
      <c r="J410" s="375" t="s">
        <v>1024</v>
      </c>
      <c r="K410" s="375" t="s">
        <v>475</v>
      </c>
      <c r="L410" s="375" t="s">
        <v>705</v>
      </c>
      <c r="M410" s="831" t="s">
        <v>422</v>
      </c>
      <c r="N410" s="375"/>
      <c r="O410" s="375"/>
      <c r="P410" s="375"/>
      <c r="Q410" s="375"/>
      <c r="R410" s="375"/>
      <c r="S410" s="375"/>
    </row>
    <row r="411" spans="1:19" x14ac:dyDescent="0.4">
      <c r="A411" s="428" t="s">
        <v>277</v>
      </c>
      <c r="B411" s="375" t="s">
        <v>405</v>
      </c>
      <c r="C411" s="375" t="s">
        <v>425</v>
      </c>
      <c r="D411" s="375" t="s">
        <v>426</v>
      </c>
      <c r="E411" s="375" t="s">
        <v>400</v>
      </c>
      <c r="F411" s="375" t="s">
        <v>389</v>
      </c>
      <c r="G411" s="941">
        <v>0</v>
      </c>
      <c r="H411" s="877" t="s">
        <v>399</v>
      </c>
      <c r="I411" s="375" t="s">
        <v>477</v>
      </c>
      <c r="J411" s="375" t="s">
        <v>1024</v>
      </c>
      <c r="K411" s="375" t="s">
        <v>475</v>
      </c>
      <c r="L411" s="375" t="s">
        <v>705</v>
      </c>
      <c r="M411" s="831" t="s">
        <v>422</v>
      </c>
      <c r="N411" s="375"/>
      <c r="O411" s="375"/>
      <c r="P411" s="375"/>
      <c r="Q411" s="375"/>
      <c r="R411" s="375"/>
      <c r="S411" s="375"/>
    </row>
    <row r="412" spans="1:19" x14ac:dyDescent="0.4">
      <c r="A412" s="428" t="s">
        <v>277</v>
      </c>
      <c r="B412" s="375" t="s">
        <v>405</v>
      </c>
      <c r="C412" s="375" t="s">
        <v>425</v>
      </c>
      <c r="D412" s="375" t="s">
        <v>426</v>
      </c>
      <c r="E412" s="375" t="s">
        <v>400</v>
      </c>
      <c r="F412" s="375" t="s">
        <v>390</v>
      </c>
      <c r="G412" s="941">
        <v>0</v>
      </c>
      <c r="H412" s="877" t="s">
        <v>399</v>
      </c>
      <c r="I412" s="375" t="s">
        <v>477</v>
      </c>
      <c r="J412" s="375" t="s">
        <v>1024</v>
      </c>
      <c r="K412" s="375" t="s">
        <v>475</v>
      </c>
      <c r="L412" s="375" t="s">
        <v>705</v>
      </c>
      <c r="M412" s="831" t="s">
        <v>422</v>
      </c>
      <c r="N412" s="375"/>
      <c r="O412" s="375"/>
      <c r="P412" s="375"/>
      <c r="Q412" s="375"/>
      <c r="R412" s="375"/>
      <c r="S412" s="375"/>
    </row>
    <row r="413" spans="1:19" x14ac:dyDescent="0.4">
      <c r="A413" s="428" t="s">
        <v>277</v>
      </c>
      <c r="B413" s="375" t="s">
        <v>405</v>
      </c>
      <c r="C413" s="375" t="s">
        <v>425</v>
      </c>
      <c r="D413" s="375" t="s">
        <v>426</v>
      </c>
      <c r="E413" s="375" t="s">
        <v>400</v>
      </c>
      <c r="F413" s="375" t="s">
        <v>391</v>
      </c>
      <c r="G413" s="941">
        <v>0</v>
      </c>
      <c r="H413" s="877" t="s">
        <v>399</v>
      </c>
      <c r="I413" s="375" t="s">
        <v>477</v>
      </c>
      <c r="J413" s="375" t="s">
        <v>1024</v>
      </c>
      <c r="K413" s="375" t="s">
        <v>475</v>
      </c>
      <c r="L413" s="375" t="s">
        <v>705</v>
      </c>
      <c r="M413" s="831" t="s">
        <v>422</v>
      </c>
      <c r="N413" s="375"/>
      <c r="O413" s="375"/>
      <c r="P413" s="375"/>
      <c r="Q413" s="375"/>
      <c r="R413" s="375"/>
      <c r="S413" s="375"/>
    </row>
    <row r="414" spans="1:19" x14ac:dyDescent="0.4">
      <c r="A414" s="428" t="s">
        <v>277</v>
      </c>
      <c r="B414" s="375" t="s">
        <v>405</v>
      </c>
      <c r="C414" s="375" t="s">
        <v>425</v>
      </c>
      <c r="D414" s="375" t="s">
        <v>426</v>
      </c>
      <c r="E414" s="375" t="s">
        <v>400</v>
      </c>
      <c r="F414" s="375" t="s">
        <v>392</v>
      </c>
      <c r="G414" s="941">
        <v>0</v>
      </c>
      <c r="H414" s="877" t="s">
        <v>399</v>
      </c>
      <c r="I414" s="375" t="s">
        <v>477</v>
      </c>
      <c r="J414" s="375" t="s">
        <v>1024</v>
      </c>
      <c r="K414" s="375" t="s">
        <v>475</v>
      </c>
      <c r="L414" s="375" t="s">
        <v>705</v>
      </c>
      <c r="M414" s="831" t="s">
        <v>422</v>
      </c>
      <c r="N414" s="375"/>
      <c r="O414" s="375"/>
      <c r="P414" s="375"/>
      <c r="Q414" s="375"/>
      <c r="R414" s="375"/>
      <c r="S414" s="375"/>
    </row>
    <row r="415" spans="1:19" x14ac:dyDescent="0.4">
      <c r="A415" s="428" t="s">
        <v>277</v>
      </c>
      <c r="B415" s="375" t="s">
        <v>405</v>
      </c>
      <c r="C415" s="375" t="s">
        <v>425</v>
      </c>
      <c r="D415" s="375" t="s">
        <v>426</v>
      </c>
      <c r="E415" s="375" t="s">
        <v>400</v>
      </c>
      <c r="F415" s="375" t="s">
        <v>393</v>
      </c>
      <c r="G415" s="941">
        <v>0</v>
      </c>
      <c r="H415" s="877" t="s">
        <v>399</v>
      </c>
      <c r="I415" s="375" t="s">
        <v>477</v>
      </c>
      <c r="J415" s="375" t="s">
        <v>1024</v>
      </c>
      <c r="K415" s="375" t="s">
        <v>475</v>
      </c>
      <c r="L415" s="375" t="s">
        <v>705</v>
      </c>
      <c r="M415" s="831" t="s">
        <v>422</v>
      </c>
      <c r="N415" s="375"/>
      <c r="O415" s="375"/>
      <c r="P415" s="375"/>
      <c r="Q415" s="375"/>
      <c r="R415" s="375"/>
      <c r="S415" s="375"/>
    </row>
    <row r="416" spans="1:19" x14ac:dyDescent="0.4">
      <c r="A416" s="428" t="s">
        <v>277</v>
      </c>
      <c r="B416" s="375" t="s">
        <v>405</v>
      </c>
      <c r="C416" s="375" t="s">
        <v>425</v>
      </c>
      <c r="D416" s="375" t="s">
        <v>426</v>
      </c>
      <c r="E416" s="375" t="s">
        <v>400</v>
      </c>
      <c r="F416" s="375" t="s">
        <v>394</v>
      </c>
      <c r="G416" s="941">
        <v>0</v>
      </c>
      <c r="H416" s="877" t="s">
        <v>399</v>
      </c>
      <c r="I416" s="375" t="s">
        <v>477</v>
      </c>
      <c r="J416" s="375" t="s">
        <v>1024</v>
      </c>
      <c r="K416" s="375" t="s">
        <v>475</v>
      </c>
      <c r="L416" s="375" t="s">
        <v>705</v>
      </c>
      <c r="M416" s="831" t="s">
        <v>422</v>
      </c>
      <c r="N416" s="375"/>
      <c r="O416" s="375"/>
      <c r="P416" s="375"/>
      <c r="Q416" s="375"/>
      <c r="R416" s="375"/>
      <c r="S416" s="375"/>
    </row>
    <row r="417" spans="1:19" x14ac:dyDescent="0.4">
      <c r="A417" s="428" t="s">
        <v>277</v>
      </c>
      <c r="B417" s="375" t="s">
        <v>405</v>
      </c>
      <c r="C417" s="375" t="s">
        <v>425</v>
      </c>
      <c r="D417" s="375" t="s">
        <v>426</v>
      </c>
      <c r="E417" s="375" t="s">
        <v>400</v>
      </c>
      <c r="F417" s="375" t="s">
        <v>395</v>
      </c>
      <c r="G417" s="941">
        <v>0</v>
      </c>
      <c r="H417" s="877" t="s">
        <v>399</v>
      </c>
      <c r="I417" s="375" t="s">
        <v>477</v>
      </c>
      <c r="J417" s="375" t="s">
        <v>1024</v>
      </c>
      <c r="K417" s="375" t="s">
        <v>475</v>
      </c>
      <c r="L417" s="375" t="s">
        <v>705</v>
      </c>
      <c r="M417" s="831" t="s">
        <v>422</v>
      </c>
      <c r="N417" s="375"/>
      <c r="O417" s="375"/>
      <c r="P417" s="375"/>
      <c r="Q417" s="375"/>
      <c r="R417" s="375"/>
      <c r="S417" s="375"/>
    </row>
    <row r="418" spans="1:19" x14ac:dyDescent="0.4">
      <c r="A418" s="428" t="s">
        <v>277</v>
      </c>
      <c r="B418" s="375" t="s">
        <v>405</v>
      </c>
      <c r="C418" s="375" t="s">
        <v>425</v>
      </c>
      <c r="D418" s="375" t="s">
        <v>426</v>
      </c>
      <c r="E418" s="375" t="s">
        <v>400</v>
      </c>
      <c r="F418" s="375" t="s">
        <v>396</v>
      </c>
      <c r="G418" s="941">
        <v>0</v>
      </c>
      <c r="H418" s="877" t="s">
        <v>399</v>
      </c>
      <c r="I418" s="375" t="s">
        <v>477</v>
      </c>
      <c r="J418" s="375" t="s">
        <v>1024</v>
      </c>
      <c r="K418" s="375" t="s">
        <v>475</v>
      </c>
      <c r="L418" s="375" t="s">
        <v>705</v>
      </c>
      <c r="M418" s="831" t="s">
        <v>422</v>
      </c>
      <c r="N418" s="375"/>
      <c r="O418" s="375"/>
      <c r="P418" s="375"/>
      <c r="Q418" s="375"/>
      <c r="R418" s="375"/>
      <c r="S418" s="375"/>
    </row>
    <row r="419" spans="1:19" x14ac:dyDescent="0.4">
      <c r="A419" s="428" t="s">
        <v>277</v>
      </c>
      <c r="B419" s="375" t="s">
        <v>405</v>
      </c>
      <c r="C419" s="375" t="s">
        <v>425</v>
      </c>
      <c r="D419" s="375" t="s">
        <v>426</v>
      </c>
      <c r="E419" s="375" t="s">
        <v>400</v>
      </c>
      <c r="F419" s="375" t="s">
        <v>397</v>
      </c>
      <c r="G419" s="941">
        <v>0</v>
      </c>
      <c r="H419" s="877" t="s">
        <v>399</v>
      </c>
      <c r="I419" s="375" t="s">
        <v>477</v>
      </c>
      <c r="J419" s="375" t="s">
        <v>1024</v>
      </c>
      <c r="K419" s="375" t="s">
        <v>475</v>
      </c>
      <c r="L419" s="375" t="s">
        <v>705</v>
      </c>
      <c r="M419" s="831" t="s">
        <v>422</v>
      </c>
      <c r="N419" s="375"/>
      <c r="O419" s="375"/>
      <c r="P419" s="375"/>
      <c r="Q419" s="375"/>
      <c r="R419" s="375"/>
      <c r="S419" s="375"/>
    </row>
    <row r="420" spans="1:19" x14ac:dyDescent="0.4">
      <c r="A420" s="428" t="s">
        <v>277</v>
      </c>
      <c r="B420" s="375" t="s">
        <v>405</v>
      </c>
      <c r="C420" s="375" t="s">
        <v>34</v>
      </c>
      <c r="D420" s="375"/>
      <c r="E420" s="375" t="s">
        <v>400</v>
      </c>
      <c r="F420" s="375" t="s">
        <v>387</v>
      </c>
      <c r="G420" s="941">
        <v>0</v>
      </c>
      <c r="H420" s="877" t="s">
        <v>399</v>
      </c>
      <c r="I420" s="375" t="s">
        <v>477</v>
      </c>
      <c r="J420" s="375" t="s">
        <v>1024</v>
      </c>
      <c r="K420" s="375" t="s">
        <v>475</v>
      </c>
      <c r="L420" s="375" t="s">
        <v>709</v>
      </c>
      <c r="M420" s="831" t="s">
        <v>422</v>
      </c>
      <c r="N420" s="375"/>
      <c r="O420" s="375"/>
      <c r="P420" s="375"/>
      <c r="Q420" s="375"/>
      <c r="R420" s="375"/>
      <c r="S420" s="375"/>
    </row>
    <row r="421" spans="1:19" x14ac:dyDescent="0.4">
      <c r="A421" s="428" t="s">
        <v>277</v>
      </c>
      <c r="B421" s="375" t="s">
        <v>405</v>
      </c>
      <c r="C421" s="375" t="s">
        <v>34</v>
      </c>
      <c r="D421" s="375"/>
      <c r="E421" s="375" t="s">
        <v>400</v>
      </c>
      <c r="F421" s="375" t="s">
        <v>388</v>
      </c>
      <c r="G421" s="941">
        <v>0</v>
      </c>
      <c r="H421" s="877" t="s">
        <v>399</v>
      </c>
      <c r="I421" s="375" t="s">
        <v>477</v>
      </c>
      <c r="J421" s="375" t="s">
        <v>1024</v>
      </c>
      <c r="K421" s="375" t="s">
        <v>475</v>
      </c>
      <c r="L421" s="375" t="s">
        <v>709</v>
      </c>
      <c r="M421" s="831" t="s">
        <v>422</v>
      </c>
      <c r="N421" s="375"/>
      <c r="O421" s="375"/>
      <c r="P421" s="375"/>
      <c r="Q421" s="375"/>
      <c r="R421" s="375"/>
      <c r="S421" s="375"/>
    </row>
    <row r="422" spans="1:19" x14ac:dyDescent="0.4">
      <c r="A422" s="430" t="s">
        <v>277</v>
      </c>
      <c r="B422" s="832" t="s">
        <v>405</v>
      </c>
      <c r="C422" s="832" t="s">
        <v>34</v>
      </c>
      <c r="D422" s="832"/>
      <c r="E422" s="375" t="s">
        <v>400</v>
      </c>
      <c r="F422" s="877" t="s">
        <v>389</v>
      </c>
      <c r="G422" s="941">
        <v>0</v>
      </c>
      <c r="H422" s="877" t="s">
        <v>399</v>
      </c>
      <c r="I422" s="375" t="s">
        <v>477</v>
      </c>
      <c r="J422" s="375" t="s">
        <v>1024</v>
      </c>
      <c r="K422" s="375" t="s">
        <v>475</v>
      </c>
      <c r="L422" s="375" t="s">
        <v>709</v>
      </c>
      <c r="M422" s="831" t="s">
        <v>422</v>
      </c>
      <c r="N422" s="375"/>
      <c r="O422" s="375"/>
      <c r="P422" s="375"/>
      <c r="Q422" s="375"/>
      <c r="R422" s="375"/>
      <c r="S422" s="375"/>
    </row>
    <row r="423" spans="1:19" x14ac:dyDescent="0.4">
      <c r="A423" s="430" t="s">
        <v>277</v>
      </c>
      <c r="B423" s="832" t="s">
        <v>405</v>
      </c>
      <c r="C423" s="832" t="s">
        <v>34</v>
      </c>
      <c r="D423" s="832"/>
      <c r="E423" s="375" t="s">
        <v>400</v>
      </c>
      <c r="F423" s="375" t="s">
        <v>390</v>
      </c>
      <c r="G423" s="941">
        <v>0</v>
      </c>
      <c r="H423" s="877" t="s">
        <v>399</v>
      </c>
      <c r="I423" s="375" t="s">
        <v>477</v>
      </c>
      <c r="J423" s="375" t="s">
        <v>1024</v>
      </c>
      <c r="K423" s="375" t="s">
        <v>475</v>
      </c>
      <c r="L423" s="375" t="s">
        <v>709</v>
      </c>
      <c r="M423" s="831" t="s">
        <v>422</v>
      </c>
      <c r="N423" s="375"/>
      <c r="O423" s="375"/>
      <c r="P423" s="375"/>
      <c r="Q423" s="375"/>
      <c r="R423" s="375"/>
      <c r="S423" s="375"/>
    </row>
    <row r="424" spans="1:19" x14ac:dyDescent="0.4">
      <c r="A424" s="375" t="s">
        <v>277</v>
      </c>
      <c r="B424" s="375" t="s">
        <v>405</v>
      </c>
      <c r="C424" s="375" t="s">
        <v>34</v>
      </c>
      <c r="D424" s="375"/>
      <c r="E424" s="375" t="s">
        <v>400</v>
      </c>
      <c r="F424" s="375" t="s">
        <v>391</v>
      </c>
      <c r="G424" s="941">
        <v>0</v>
      </c>
      <c r="H424" s="877" t="s">
        <v>399</v>
      </c>
      <c r="I424" s="375" t="s">
        <v>477</v>
      </c>
      <c r="J424" s="375" t="s">
        <v>1024</v>
      </c>
      <c r="K424" s="375" t="s">
        <v>475</v>
      </c>
      <c r="L424" s="375" t="s">
        <v>709</v>
      </c>
      <c r="M424" s="831" t="s">
        <v>422</v>
      </c>
      <c r="N424" s="375"/>
      <c r="O424" s="375"/>
      <c r="P424" s="375"/>
      <c r="Q424" s="375"/>
      <c r="R424" s="375"/>
      <c r="S424" s="375"/>
    </row>
    <row r="425" spans="1:19" x14ac:dyDescent="0.4">
      <c r="A425" s="375" t="s">
        <v>277</v>
      </c>
      <c r="B425" s="375" t="s">
        <v>405</v>
      </c>
      <c r="C425" s="375" t="s">
        <v>34</v>
      </c>
      <c r="D425" s="375"/>
      <c r="E425" s="375" t="s">
        <v>400</v>
      </c>
      <c r="F425" s="375" t="s">
        <v>392</v>
      </c>
      <c r="G425" s="941">
        <v>0</v>
      </c>
      <c r="H425" s="877" t="s">
        <v>399</v>
      </c>
      <c r="I425" s="375" t="s">
        <v>477</v>
      </c>
      <c r="J425" s="375" t="s">
        <v>1024</v>
      </c>
      <c r="K425" s="375" t="s">
        <v>475</v>
      </c>
      <c r="L425" s="375" t="s">
        <v>709</v>
      </c>
      <c r="M425" s="831" t="s">
        <v>422</v>
      </c>
      <c r="N425" s="375"/>
      <c r="O425" s="375"/>
      <c r="P425" s="375"/>
      <c r="Q425" s="375"/>
      <c r="R425" s="375"/>
      <c r="S425" s="375"/>
    </row>
    <row r="426" spans="1:19" x14ac:dyDescent="0.4">
      <c r="A426" s="375" t="s">
        <v>277</v>
      </c>
      <c r="B426" s="375" t="s">
        <v>405</v>
      </c>
      <c r="C426" s="375" t="s">
        <v>34</v>
      </c>
      <c r="D426" s="375"/>
      <c r="E426" s="375" t="s">
        <v>400</v>
      </c>
      <c r="F426" s="375" t="s">
        <v>393</v>
      </c>
      <c r="G426" s="941">
        <v>0</v>
      </c>
      <c r="H426" s="877" t="s">
        <v>399</v>
      </c>
      <c r="I426" s="375" t="s">
        <v>477</v>
      </c>
      <c r="J426" s="375" t="s">
        <v>1024</v>
      </c>
      <c r="K426" s="375" t="s">
        <v>475</v>
      </c>
      <c r="L426" s="375" t="s">
        <v>709</v>
      </c>
      <c r="M426" s="831" t="s">
        <v>422</v>
      </c>
      <c r="N426" s="375"/>
      <c r="O426" s="375"/>
      <c r="P426" s="375"/>
      <c r="Q426" s="375"/>
      <c r="R426" s="375"/>
      <c r="S426" s="375"/>
    </row>
    <row r="427" spans="1:19" x14ac:dyDescent="0.4">
      <c r="A427" s="375" t="s">
        <v>277</v>
      </c>
      <c r="B427" s="375" t="s">
        <v>405</v>
      </c>
      <c r="C427" s="375" t="s">
        <v>34</v>
      </c>
      <c r="D427" s="375"/>
      <c r="E427" s="375" t="s">
        <v>400</v>
      </c>
      <c r="F427" s="375" t="s">
        <v>394</v>
      </c>
      <c r="G427" s="941">
        <v>0</v>
      </c>
      <c r="H427" s="877" t="s">
        <v>399</v>
      </c>
      <c r="I427" s="375" t="s">
        <v>477</v>
      </c>
      <c r="J427" s="375" t="s">
        <v>1024</v>
      </c>
      <c r="K427" s="375" t="s">
        <v>475</v>
      </c>
      <c r="L427" s="375" t="s">
        <v>709</v>
      </c>
      <c r="M427" s="831" t="s">
        <v>422</v>
      </c>
      <c r="N427" s="375"/>
      <c r="O427" s="375"/>
      <c r="P427" s="375"/>
      <c r="Q427" s="375"/>
      <c r="R427" s="375"/>
      <c r="S427" s="375"/>
    </row>
    <row r="428" spans="1:19" x14ac:dyDescent="0.4">
      <c r="A428" s="375" t="s">
        <v>277</v>
      </c>
      <c r="B428" s="375" t="s">
        <v>405</v>
      </c>
      <c r="C428" s="375" t="s">
        <v>34</v>
      </c>
      <c r="D428" s="375"/>
      <c r="E428" s="375" t="s">
        <v>400</v>
      </c>
      <c r="F428" s="375" t="s">
        <v>395</v>
      </c>
      <c r="G428" s="941">
        <v>0</v>
      </c>
      <c r="H428" s="877" t="s">
        <v>399</v>
      </c>
      <c r="I428" s="375" t="s">
        <v>477</v>
      </c>
      <c r="J428" s="375" t="s">
        <v>1024</v>
      </c>
      <c r="K428" s="375" t="s">
        <v>475</v>
      </c>
      <c r="L428" s="375" t="s">
        <v>709</v>
      </c>
      <c r="M428" s="831" t="s">
        <v>422</v>
      </c>
      <c r="N428" s="375"/>
      <c r="O428" s="375"/>
      <c r="P428" s="375"/>
      <c r="Q428" s="375"/>
      <c r="R428" s="375"/>
      <c r="S428" s="375"/>
    </row>
    <row r="429" spans="1:19" x14ac:dyDescent="0.4">
      <c r="A429" s="375" t="s">
        <v>277</v>
      </c>
      <c r="B429" s="375" t="s">
        <v>405</v>
      </c>
      <c r="C429" s="375" t="s">
        <v>34</v>
      </c>
      <c r="D429" s="375"/>
      <c r="E429" s="375" t="s">
        <v>400</v>
      </c>
      <c r="F429" s="375" t="s">
        <v>396</v>
      </c>
      <c r="G429" s="941">
        <v>0</v>
      </c>
      <c r="H429" s="877" t="s">
        <v>399</v>
      </c>
      <c r="I429" s="375" t="s">
        <v>477</v>
      </c>
      <c r="J429" s="375" t="s">
        <v>1024</v>
      </c>
      <c r="K429" s="375" t="s">
        <v>475</v>
      </c>
      <c r="L429" s="375" t="s">
        <v>709</v>
      </c>
      <c r="M429" s="831" t="s">
        <v>422</v>
      </c>
      <c r="N429" s="375"/>
      <c r="O429" s="375"/>
      <c r="P429" s="375"/>
      <c r="Q429" s="375"/>
      <c r="R429" s="375"/>
      <c r="S429" s="375"/>
    </row>
    <row r="430" spans="1:19" x14ac:dyDescent="0.4">
      <c r="A430" s="375" t="s">
        <v>277</v>
      </c>
      <c r="B430" s="375" t="s">
        <v>405</v>
      </c>
      <c r="C430" s="375" t="s">
        <v>34</v>
      </c>
      <c r="D430" s="375"/>
      <c r="E430" s="375" t="s">
        <v>400</v>
      </c>
      <c r="F430" s="375" t="s">
        <v>397</v>
      </c>
      <c r="G430" s="941">
        <v>0</v>
      </c>
      <c r="H430" s="877" t="s">
        <v>399</v>
      </c>
      <c r="I430" s="375" t="s">
        <v>477</v>
      </c>
      <c r="J430" s="375" t="s">
        <v>1024</v>
      </c>
      <c r="K430" s="375" t="s">
        <v>475</v>
      </c>
      <c r="L430" s="375" t="s">
        <v>709</v>
      </c>
      <c r="M430" s="831" t="s">
        <v>422</v>
      </c>
      <c r="N430" s="375"/>
      <c r="O430" s="375"/>
      <c r="P430" s="375"/>
      <c r="Q430" s="375"/>
      <c r="R430" s="375"/>
      <c r="S430" s="375"/>
    </row>
    <row r="431" spans="1:19" x14ac:dyDescent="0.4">
      <c r="A431" s="375" t="s">
        <v>277</v>
      </c>
      <c r="B431" s="375" t="s">
        <v>59</v>
      </c>
      <c r="C431" s="375" t="s">
        <v>425</v>
      </c>
      <c r="D431" s="375" t="s">
        <v>427</v>
      </c>
      <c r="E431" s="375" t="s">
        <v>400</v>
      </c>
      <c r="F431" s="375" t="s">
        <v>387</v>
      </c>
      <c r="G431" s="941">
        <v>0</v>
      </c>
      <c r="H431" s="877" t="s">
        <v>399</v>
      </c>
      <c r="I431" s="375" t="s">
        <v>477</v>
      </c>
      <c r="J431" s="375" t="s">
        <v>1024</v>
      </c>
      <c r="K431" s="375" t="s">
        <v>475</v>
      </c>
      <c r="L431" s="375" t="s">
        <v>734</v>
      </c>
      <c r="M431" s="831" t="s">
        <v>422</v>
      </c>
      <c r="N431" s="375"/>
      <c r="O431" s="375"/>
      <c r="P431" s="375"/>
      <c r="Q431" s="375"/>
      <c r="R431" s="375"/>
      <c r="S431" s="375"/>
    </row>
    <row r="432" spans="1:19" x14ac:dyDescent="0.4">
      <c r="A432" s="375" t="s">
        <v>277</v>
      </c>
      <c r="B432" s="375" t="s">
        <v>59</v>
      </c>
      <c r="C432" s="375" t="s">
        <v>425</v>
      </c>
      <c r="D432" s="375" t="s">
        <v>427</v>
      </c>
      <c r="E432" s="375" t="s">
        <v>400</v>
      </c>
      <c r="F432" s="375" t="s">
        <v>388</v>
      </c>
      <c r="G432" s="941">
        <v>0</v>
      </c>
      <c r="H432" s="877" t="s">
        <v>399</v>
      </c>
      <c r="I432" s="375" t="s">
        <v>477</v>
      </c>
      <c r="J432" s="375" t="s">
        <v>1024</v>
      </c>
      <c r="K432" s="375" t="s">
        <v>475</v>
      </c>
      <c r="L432" s="375" t="s">
        <v>734</v>
      </c>
      <c r="M432" s="831" t="s">
        <v>422</v>
      </c>
      <c r="N432" s="375"/>
      <c r="O432" s="375"/>
      <c r="P432" s="375"/>
      <c r="Q432" s="375"/>
      <c r="R432" s="375"/>
      <c r="S432" s="375"/>
    </row>
    <row r="433" spans="1:19" x14ac:dyDescent="0.4">
      <c r="A433" s="375" t="s">
        <v>277</v>
      </c>
      <c r="B433" s="375" t="s">
        <v>59</v>
      </c>
      <c r="C433" s="375" t="s">
        <v>425</v>
      </c>
      <c r="D433" s="375" t="s">
        <v>427</v>
      </c>
      <c r="E433" s="375" t="s">
        <v>400</v>
      </c>
      <c r="F433" s="375" t="s">
        <v>389</v>
      </c>
      <c r="G433" s="941">
        <v>0</v>
      </c>
      <c r="H433" s="877" t="s">
        <v>399</v>
      </c>
      <c r="I433" s="375" t="s">
        <v>477</v>
      </c>
      <c r="J433" s="375" t="s">
        <v>1024</v>
      </c>
      <c r="K433" s="375" t="s">
        <v>475</v>
      </c>
      <c r="L433" s="375" t="s">
        <v>734</v>
      </c>
      <c r="M433" s="831" t="s">
        <v>422</v>
      </c>
      <c r="N433" s="375"/>
      <c r="O433" s="375"/>
      <c r="P433" s="375"/>
      <c r="Q433" s="375"/>
      <c r="R433" s="375"/>
      <c r="S433" s="375"/>
    </row>
    <row r="434" spans="1:19" x14ac:dyDescent="0.4">
      <c r="A434" s="375" t="s">
        <v>277</v>
      </c>
      <c r="B434" s="375" t="s">
        <v>59</v>
      </c>
      <c r="C434" s="375" t="s">
        <v>425</v>
      </c>
      <c r="D434" s="375" t="s">
        <v>427</v>
      </c>
      <c r="E434" s="375" t="s">
        <v>400</v>
      </c>
      <c r="F434" s="877" t="s">
        <v>390</v>
      </c>
      <c r="G434" s="941">
        <v>0</v>
      </c>
      <c r="H434" s="877" t="s">
        <v>399</v>
      </c>
      <c r="I434" s="375" t="s">
        <v>477</v>
      </c>
      <c r="J434" s="375" t="s">
        <v>1024</v>
      </c>
      <c r="K434" s="375" t="s">
        <v>475</v>
      </c>
      <c r="L434" s="375" t="s">
        <v>734</v>
      </c>
      <c r="M434" s="831" t="s">
        <v>422</v>
      </c>
      <c r="N434" s="375"/>
      <c r="O434" s="375"/>
      <c r="P434" s="375"/>
      <c r="Q434" s="375"/>
      <c r="R434" s="375"/>
      <c r="S434" s="375"/>
    </row>
    <row r="435" spans="1:19" x14ac:dyDescent="0.4">
      <c r="A435" s="375" t="s">
        <v>277</v>
      </c>
      <c r="B435" s="375" t="s">
        <v>59</v>
      </c>
      <c r="C435" s="375" t="s">
        <v>425</v>
      </c>
      <c r="D435" s="375" t="s">
        <v>427</v>
      </c>
      <c r="E435" s="375" t="s">
        <v>400</v>
      </c>
      <c r="F435" s="375" t="s">
        <v>391</v>
      </c>
      <c r="G435" s="941">
        <v>0</v>
      </c>
      <c r="H435" s="877" t="s">
        <v>399</v>
      </c>
      <c r="I435" s="375" t="s">
        <v>477</v>
      </c>
      <c r="J435" s="375" t="s">
        <v>1024</v>
      </c>
      <c r="K435" s="375" t="s">
        <v>475</v>
      </c>
      <c r="L435" s="375" t="s">
        <v>734</v>
      </c>
      <c r="M435" s="831" t="s">
        <v>422</v>
      </c>
      <c r="N435" s="375"/>
      <c r="O435" s="375"/>
      <c r="P435" s="375"/>
      <c r="Q435" s="375"/>
      <c r="R435" s="375"/>
      <c r="S435" s="375"/>
    </row>
    <row r="436" spans="1:19" x14ac:dyDescent="0.4">
      <c r="A436" s="375" t="s">
        <v>277</v>
      </c>
      <c r="B436" s="375" t="s">
        <v>59</v>
      </c>
      <c r="C436" s="375" t="s">
        <v>425</v>
      </c>
      <c r="D436" s="375" t="s">
        <v>427</v>
      </c>
      <c r="E436" s="375" t="s">
        <v>400</v>
      </c>
      <c r="F436" s="375" t="s">
        <v>392</v>
      </c>
      <c r="G436" s="941">
        <v>0</v>
      </c>
      <c r="H436" s="877" t="s">
        <v>399</v>
      </c>
      <c r="I436" s="375" t="s">
        <v>477</v>
      </c>
      <c r="J436" s="375" t="s">
        <v>1024</v>
      </c>
      <c r="K436" s="375" t="s">
        <v>475</v>
      </c>
      <c r="L436" s="375" t="s">
        <v>734</v>
      </c>
      <c r="M436" s="831" t="s">
        <v>422</v>
      </c>
      <c r="N436" s="375"/>
      <c r="O436" s="375"/>
      <c r="P436" s="375"/>
      <c r="Q436" s="375"/>
      <c r="R436" s="375"/>
      <c r="S436" s="375"/>
    </row>
    <row r="437" spans="1:19" x14ac:dyDescent="0.4">
      <c r="A437" s="375" t="s">
        <v>277</v>
      </c>
      <c r="B437" s="375" t="s">
        <v>59</v>
      </c>
      <c r="C437" s="375" t="s">
        <v>425</v>
      </c>
      <c r="D437" s="375" t="s">
        <v>427</v>
      </c>
      <c r="E437" s="375" t="s">
        <v>400</v>
      </c>
      <c r="F437" s="375" t="s">
        <v>393</v>
      </c>
      <c r="G437" s="941">
        <v>0</v>
      </c>
      <c r="H437" s="877" t="s">
        <v>399</v>
      </c>
      <c r="I437" s="375" t="s">
        <v>477</v>
      </c>
      <c r="J437" s="375" t="s">
        <v>1024</v>
      </c>
      <c r="K437" s="375" t="s">
        <v>475</v>
      </c>
      <c r="L437" s="375" t="s">
        <v>734</v>
      </c>
      <c r="M437" s="831" t="s">
        <v>422</v>
      </c>
      <c r="N437" s="375"/>
      <c r="O437" s="375"/>
      <c r="P437" s="375"/>
      <c r="Q437" s="375"/>
      <c r="R437" s="375"/>
      <c r="S437" s="375"/>
    </row>
    <row r="438" spans="1:19" x14ac:dyDescent="0.4">
      <c r="A438" s="375" t="s">
        <v>277</v>
      </c>
      <c r="B438" s="375" t="s">
        <v>59</v>
      </c>
      <c r="C438" s="375" t="s">
        <v>425</v>
      </c>
      <c r="D438" s="375" t="s">
        <v>427</v>
      </c>
      <c r="E438" s="375" t="s">
        <v>400</v>
      </c>
      <c r="F438" s="375" t="s">
        <v>394</v>
      </c>
      <c r="G438" s="941">
        <v>0</v>
      </c>
      <c r="H438" s="877" t="s">
        <v>399</v>
      </c>
      <c r="I438" s="375" t="s">
        <v>477</v>
      </c>
      <c r="J438" s="375" t="s">
        <v>1024</v>
      </c>
      <c r="K438" s="375" t="s">
        <v>475</v>
      </c>
      <c r="L438" s="375" t="s">
        <v>734</v>
      </c>
      <c r="M438" s="831" t="s">
        <v>422</v>
      </c>
      <c r="N438" s="375"/>
      <c r="O438" s="375"/>
      <c r="P438" s="375"/>
      <c r="Q438" s="375"/>
      <c r="R438" s="375"/>
      <c r="S438" s="375"/>
    </row>
    <row r="439" spans="1:19" x14ac:dyDescent="0.4">
      <c r="A439" s="375" t="s">
        <v>277</v>
      </c>
      <c r="B439" s="375" t="s">
        <v>59</v>
      </c>
      <c r="C439" s="375" t="s">
        <v>425</v>
      </c>
      <c r="D439" s="375" t="s">
        <v>427</v>
      </c>
      <c r="E439" s="375" t="s">
        <v>400</v>
      </c>
      <c r="F439" s="375" t="s">
        <v>395</v>
      </c>
      <c r="G439" s="941">
        <v>0</v>
      </c>
      <c r="H439" s="877" t="s">
        <v>399</v>
      </c>
      <c r="I439" s="375" t="s">
        <v>477</v>
      </c>
      <c r="J439" s="375" t="s">
        <v>1024</v>
      </c>
      <c r="K439" s="375" t="s">
        <v>475</v>
      </c>
      <c r="L439" s="375" t="s">
        <v>734</v>
      </c>
      <c r="M439" s="831" t="s">
        <v>422</v>
      </c>
      <c r="N439" s="375"/>
      <c r="O439" s="375"/>
      <c r="P439" s="375"/>
      <c r="Q439" s="375"/>
      <c r="R439" s="375"/>
      <c r="S439" s="375"/>
    </row>
    <row r="440" spans="1:19" x14ac:dyDescent="0.4">
      <c r="A440" s="375" t="s">
        <v>277</v>
      </c>
      <c r="B440" s="375" t="s">
        <v>59</v>
      </c>
      <c r="C440" s="375" t="s">
        <v>425</v>
      </c>
      <c r="D440" s="375" t="s">
        <v>427</v>
      </c>
      <c r="E440" s="375" t="s">
        <v>400</v>
      </c>
      <c r="F440" s="375" t="s">
        <v>396</v>
      </c>
      <c r="G440" s="941">
        <v>0</v>
      </c>
      <c r="H440" s="877" t="s">
        <v>399</v>
      </c>
      <c r="I440" s="375" t="s">
        <v>477</v>
      </c>
      <c r="J440" s="375" t="s">
        <v>1024</v>
      </c>
      <c r="K440" s="375" t="s">
        <v>475</v>
      </c>
      <c r="L440" s="375" t="s">
        <v>734</v>
      </c>
      <c r="M440" s="831" t="s">
        <v>422</v>
      </c>
      <c r="N440" s="375"/>
      <c r="O440" s="375"/>
      <c r="P440" s="375"/>
      <c r="Q440" s="375"/>
      <c r="R440" s="375"/>
      <c r="S440" s="375"/>
    </row>
    <row r="441" spans="1:19" x14ac:dyDescent="0.4">
      <c r="A441" s="375" t="s">
        <v>277</v>
      </c>
      <c r="B441" s="375" t="s">
        <v>59</v>
      </c>
      <c r="C441" s="375" t="s">
        <v>425</v>
      </c>
      <c r="D441" s="375" t="s">
        <v>427</v>
      </c>
      <c r="E441" s="375" t="s">
        <v>400</v>
      </c>
      <c r="F441" s="375" t="s">
        <v>397</v>
      </c>
      <c r="G441" s="941">
        <v>0</v>
      </c>
      <c r="H441" s="877" t="s">
        <v>399</v>
      </c>
      <c r="I441" s="375" t="s">
        <v>477</v>
      </c>
      <c r="J441" s="375" t="s">
        <v>1024</v>
      </c>
      <c r="K441" s="375" t="s">
        <v>475</v>
      </c>
      <c r="L441" s="375" t="s">
        <v>734</v>
      </c>
      <c r="M441" s="831" t="s">
        <v>422</v>
      </c>
      <c r="N441" s="375"/>
      <c r="O441" s="375"/>
      <c r="P441" s="375"/>
      <c r="Q441" s="375"/>
      <c r="R441" s="375"/>
      <c r="S441" s="375"/>
    </row>
    <row r="442" spans="1:19" x14ac:dyDescent="0.4">
      <c r="A442" s="375" t="s">
        <v>277</v>
      </c>
      <c r="B442" s="375" t="s">
        <v>59</v>
      </c>
      <c r="C442" s="375" t="s">
        <v>425</v>
      </c>
      <c r="D442" s="375" t="s">
        <v>426</v>
      </c>
      <c r="E442" s="375" t="s">
        <v>400</v>
      </c>
      <c r="F442" s="375" t="s">
        <v>387</v>
      </c>
      <c r="G442" s="941">
        <v>0</v>
      </c>
      <c r="H442" s="877" t="s">
        <v>399</v>
      </c>
      <c r="I442" s="375" t="s">
        <v>477</v>
      </c>
      <c r="J442" s="375" t="s">
        <v>1024</v>
      </c>
      <c r="K442" s="375" t="s">
        <v>475</v>
      </c>
      <c r="L442" s="375" t="s">
        <v>738</v>
      </c>
      <c r="M442" s="831" t="s">
        <v>422</v>
      </c>
      <c r="N442" s="375"/>
      <c r="O442" s="375"/>
      <c r="P442" s="375"/>
      <c r="Q442" s="375"/>
      <c r="R442" s="375"/>
      <c r="S442" s="375"/>
    </row>
    <row r="443" spans="1:19" x14ac:dyDescent="0.4">
      <c r="A443" s="375" t="s">
        <v>277</v>
      </c>
      <c r="B443" s="375" t="s">
        <v>59</v>
      </c>
      <c r="C443" s="375" t="s">
        <v>425</v>
      </c>
      <c r="D443" s="375" t="s">
        <v>426</v>
      </c>
      <c r="E443" s="375" t="s">
        <v>400</v>
      </c>
      <c r="F443" s="375" t="s">
        <v>388</v>
      </c>
      <c r="G443" s="941">
        <v>0</v>
      </c>
      <c r="H443" s="877" t="s">
        <v>399</v>
      </c>
      <c r="I443" s="375" t="s">
        <v>477</v>
      </c>
      <c r="J443" s="375" t="s">
        <v>1024</v>
      </c>
      <c r="K443" s="375" t="s">
        <v>475</v>
      </c>
      <c r="L443" s="375" t="s">
        <v>738</v>
      </c>
      <c r="M443" s="831" t="s">
        <v>422</v>
      </c>
      <c r="N443" s="375"/>
      <c r="O443" s="375"/>
      <c r="P443" s="375"/>
      <c r="Q443" s="375"/>
      <c r="R443" s="375"/>
      <c r="S443" s="375"/>
    </row>
    <row r="444" spans="1:19" x14ac:dyDescent="0.4">
      <c r="A444" s="375" t="s">
        <v>277</v>
      </c>
      <c r="B444" s="375" t="s">
        <v>59</v>
      </c>
      <c r="C444" s="375" t="s">
        <v>425</v>
      </c>
      <c r="D444" s="375" t="s">
        <v>426</v>
      </c>
      <c r="E444" s="375" t="s">
        <v>400</v>
      </c>
      <c r="F444" s="375" t="s">
        <v>389</v>
      </c>
      <c r="G444" s="941">
        <v>0</v>
      </c>
      <c r="H444" s="877" t="s">
        <v>399</v>
      </c>
      <c r="I444" s="375" t="s">
        <v>477</v>
      </c>
      <c r="J444" s="375" t="s">
        <v>1024</v>
      </c>
      <c r="K444" s="375" t="s">
        <v>475</v>
      </c>
      <c r="L444" s="375" t="s">
        <v>738</v>
      </c>
      <c r="M444" s="831" t="s">
        <v>422</v>
      </c>
      <c r="N444" s="375"/>
      <c r="O444" s="375"/>
      <c r="P444" s="375"/>
      <c r="Q444" s="375"/>
      <c r="R444" s="375"/>
      <c r="S444" s="375"/>
    </row>
    <row r="445" spans="1:19" x14ac:dyDescent="0.4">
      <c r="A445" s="375" t="s">
        <v>277</v>
      </c>
      <c r="B445" s="375" t="s">
        <v>59</v>
      </c>
      <c r="C445" s="375" t="s">
        <v>425</v>
      </c>
      <c r="D445" s="375" t="s">
        <v>426</v>
      </c>
      <c r="E445" s="375" t="s">
        <v>400</v>
      </c>
      <c r="F445" s="375" t="s">
        <v>390</v>
      </c>
      <c r="G445" s="941">
        <v>0</v>
      </c>
      <c r="H445" s="877" t="s">
        <v>399</v>
      </c>
      <c r="I445" s="375" t="s">
        <v>477</v>
      </c>
      <c r="J445" s="375" t="s">
        <v>1024</v>
      </c>
      <c r="K445" s="375" t="s">
        <v>475</v>
      </c>
      <c r="L445" s="375" t="s">
        <v>738</v>
      </c>
      <c r="M445" s="831" t="s">
        <v>422</v>
      </c>
      <c r="N445" s="375"/>
      <c r="O445" s="375"/>
      <c r="P445" s="375"/>
      <c r="Q445" s="375"/>
      <c r="R445" s="375"/>
      <c r="S445" s="375"/>
    </row>
    <row r="446" spans="1:19" x14ac:dyDescent="0.4">
      <c r="A446" s="375" t="s">
        <v>277</v>
      </c>
      <c r="B446" s="375" t="s">
        <v>59</v>
      </c>
      <c r="C446" s="375" t="s">
        <v>425</v>
      </c>
      <c r="D446" s="375" t="s">
        <v>426</v>
      </c>
      <c r="E446" s="375" t="s">
        <v>400</v>
      </c>
      <c r="F446" s="877" t="s">
        <v>391</v>
      </c>
      <c r="G446" s="941">
        <v>0</v>
      </c>
      <c r="H446" s="877" t="s">
        <v>399</v>
      </c>
      <c r="I446" s="375" t="s">
        <v>477</v>
      </c>
      <c r="J446" s="375" t="s">
        <v>1024</v>
      </c>
      <c r="K446" s="375" t="s">
        <v>475</v>
      </c>
      <c r="L446" s="375" t="s">
        <v>738</v>
      </c>
      <c r="M446" s="831" t="s">
        <v>422</v>
      </c>
      <c r="N446" s="375"/>
      <c r="O446" s="375"/>
      <c r="P446" s="375"/>
      <c r="Q446" s="375"/>
      <c r="R446" s="375"/>
      <c r="S446" s="375"/>
    </row>
    <row r="447" spans="1:19" x14ac:dyDescent="0.4">
      <c r="A447" s="375" t="s">
        <v>277</v>
      </c>
      <c r="B447" s="375" t="s">
        <v>59</v>
      </c>
      <c r="C447" s="375" t="s">
        <v>425</v>
      </c>
      <c r="D447" s="375" t="s">
        <v>426</v>
      </c>
      <c r="E447" s="375" t="s">
        <v>400</v>
      </c>
      <c r="F447" s="375" t="s">
        <v>392</v>
      </c>
      <c r="G447" s="941">
        <v>0</v>
      </c>
      <c r="H447" s="877" t="s">
        <v>399</v>
      </c>
      <c r="I447" s="375" t="s">
        <v>477</v>
      </c>
      <c r="J447" s="375" t="s">
        <v>1024</v>
      </c>
      <c r="K447" s="375" t="s">
        <v>475</v>
      </c>
      <c r="L447" s="375" t="s">
        <v>738</v>
      </c>
      <c r="M447" s="831" t="s">
        <v>422</v>
      </c>
      <c r="N447" s="375"/>
      <c r="O447" s="375"/>
      <c r="P447" s="375"/>
      <c r="Q447" s="375"/>
      <c r="R447" s="375"/>
      <c r="S447" s="375"/>
    </row>
    <row r="448" spans="1:19" x14ac:dyDescent="0.4">
      <c r="A448" s="375" t="s">
        <v>277</v>
      </c>
      <c r="B448" s="375" t="s">
        <v>59</v>
      </c>
      <c r="C448" s="375" t="s">
        <v>425</v>
      </c>
      <c r="D448" s="375" t="s">
        <v>426</v>
      </c>
      <c r="E448" s="375" t="s">
        <v>400</v>
      </c>
      <c r="F448" s="375" t="s">
        <v>393</v>
      </c>
      <c r="G448" s="941">
        <v>0</v>
      </c>
      <c r="H448" s="877" t="s">
        <v>399</v>
      </c>
      <c r="I448" s="375" t="s">
        <v>477</v>
      </c>
      <c r="J448" s="375" t="s">
        <v>1024</v>
      </c>
      <c r="K448" s="375" t="s">
        <v>475</v>
      </c>
      <c r="L448" s="375" t="s">
        <v>738</v>
      </c>
      <c r="M448" s="831" t="s">
        <v>422</v>
      </c>
      <c r="N448" s="375"/>
      <c r="O448" s="375"/>
      <c r="P448" s="375"/>
      <c r="Q448" s="375"/>
      <c r="R448" s="375"/>
      <c r="S448" s="375"/>
    </row>
    <row r="449" spans="1:19" x14ac:dyDescent="0.4">
      <c r="A449" s="375" t="s">
        <v>277</v>
      </c>
      <c r="B449" s="375" t="s">
        <v>59</v>
      </c>
      <c r="C449" s="375" t="s">
        <v>425</v>
      </c>
      <c r="D449" s="375" t="s">
        <v>426</v>
      </c>
      <c r="E449" s="375" t="s">
        <v>400</v>
      </c>
      <c r="F449" s="375" t="s">
        <v>394</v>
      </c>
      <c r="G449" s="941">
        <v>0</v>
      </c>
      <c r="H449" s="877" t="s">
        <v>399</v>
      </c>
      <c r="I449" s="375" t="s">
        <v>477</v>
      </c>
      <c r="J449" s="375" t="s">
        <v>1024</v>
      </c>
      <c r="K449" s="375" t="s">
        <v>475</v>
      </c>
      <c r="L449" s="375" t="s">
        <v>738</v>
      </c>
      <c r="M449" s="831" t="s">
        <v>422</v>
      </c>
      <c r="N449" s="375"/>
      <c r="O449" s="375"/>
      <c r="P449" s="375"/>
      <c r="Q449" s="375"/>
      <c r="R449" s="375"/>
      <c r="S449" s="375"/>
    </row>
    <row r="450" spans="1:19" x14ac:dyDescent="0.4">
      <c r="A450" s="375" t="s">
        <v>277</v>
      </c>
      <c r="B450" s="375" t="s">
        <v>59</v>
      </c>
      <c r="C450" s="375" t="s">
        <v>425</v>
      </c>
      <c r="D450" s="375" t="s">
        <v>426</v>
      </c>
      <c r="E450" s="375" t="s">
        <v>400</v>
      </c>
      <c r="F450" s="375" t="s">
        <v>395</v>
      </c>
      <c r="G450" s="941">
        <v>0</v>
      </c>
      <c r="H450" s="877" t="s">
        <v>399</v>
      </c>
      <c r="I450" s="375" t="s">
        <v>477</v>
      </c>
      <c r="J450" s="375" t="s">
        <v>1024</v>
      </c>
      <c r="K450" s="375" t="s">
        <v>475</v>
      </c>
      <c r="L450" s="375" t="s">
        <v>738</v>
      </c>
      <c r="M450" s="831" t="s">
        <v>422</v>
      </c>
      <c r="N450" s="375"/>
      <c r="O450" s="375"/>
      <c r="P450" s="375"/>
      <c r="Q450" s="375"/>
      <c r="R450" s="375"/>
      <c r="S450" s="375"/>
    </row>
    <row r="451" spans="1:19" x14ac:dyDescent="0.4">
      <c r="A451" s="375" t="s">
        <v>277</v>
      </c>
      <c r="B451" s="375" t="s">
        <v>59</v>
      </c>
      <c r="C451" s="375" t="s">
        <v>425</v>
      </c>
      <c r="D451" s="375" t="s">
        <v>426</v>
      </c>
      <c r="E451" s="375" t="s">
        <v>400</v>
      </c>
      <c r="F451" s="375" t="s">
        <v>396</v>
      </c>
      <c r="G451" s="941">
        <v>0</v>
      </c>
      <c r="H451" s="877" t="s">
        <v>399</v>
      </c>
      <c r="I451" s="375" t="s">
        <v>477</v>
      </c>
      <c r="J451" s="375" t="s">
        <v>1024</v>
      </c>
      <c r="K451" s="375" t="s">
        <v>475</v>
      </c>
      <c r="L451" s="375" t="s">
        <v>738</v>
      </c>
      <c r="M451" s="831" t="s">
        <v>422</v>
      </c>
      <c r="N451" s="375"/>
      <c r="O451" s="375"/>
      <c r="P451" s="375"/>
      <c r="Q451" s="375"/>
      <c r="R451" s="375"/>
      <c r="S451" s="375"/>
    </row>
    <row r="452" spans="1:19" x14ac:dyDescent="0.4">
      <c r="A452" s="375" t="s">
        <v>277</v>
      </c>
      <c r="B452" s="375" t="s">
        <v>59</v>
      </c>
      <c r="C452" s="375" t="s">
        <v>425</v>
      </c>
      <c r="D452" s="375" t="s">
        <v>426</v>
      </c>
      <c r="E452" s="375" t="s">
        <v>400</v>
      </c>
      <c r="F452" s="375" t="s">
        <v>397</v>
      </c>
      <c r="G452" s="941">
        <v>0</v>
      </c>
      <c r="H452" s="877" t="s">
        <v>399</v>
      </c>
      <c r="I452" s="375" t="s">
        <v>477</v>
      </c>
      <c r="J452" s="375" t="s">
        <v>1024</v>
      </c>
      <c r="K452" s="375" t="s">
        <v>475</v>
      </c>
      <c r="L452" s="375" t="s">
        <v>738</v>
      </c>
      <c r="M452" s="831" t="s">
        <v>422</v>
      </c>
      <c r="N452" s="375"/>
      <c r="O452" s="375"/>
      <c r="P452" s="375"/>
      <c r="Q452" s="375"/>
      <c r="R452" s="375"/>
      <c r="S452" s="375"/>
    </row>
    <row r="453" spans="1:19" x14ac:dyDescent="0.4">
      <c r="A453" s="375" t="s">
        <v>277</v>
      </c>
      <c r="B453" s="375" t="s">
        <v>59</v>
      </c>
      <c r="C453" s="375" t="s">
        <v>34</v>
      </c>
      <c r="D453" s="375"/>
      <c r="E453" s="375" t="s">
        <v>400</v>
      </c>
      <c r="F453" s="375" t="s">
        <v>387</v>
      </c>
      <c r="G453" s="941">
        <v>0</v>
      </c>
      <c r="H453" s="877" t="s">
        <v>399</v>
      </c>
      <c r="I453" s="375" t="s">
        <v>477</v>
      </c>
      <c r="J453" s="375" t="s">
        <v>1024</v>
      </c>
      <c r="K453" s="375" t="s">
        <v>475</v>
      </c>
      <c r="L453" s="375" t="s">
        <v>742</v>
      </c>
      <c r="M453" s="831" t="s">
        <v>422</v>
      </c>
      <c r="N453" s="375"/>
      <c r="O453" s="375"/>
      <c r="P453" s="375"/>
      <c r="Q453" s="375"/>
      <c r="R453" s="375"/>
      <c r="S453" s="375"/>
    </row>
    <row r="454" spans="1:19" x14ac:dyDescent="0.4">
      <c r="A454" s="375" t="s">
        <v>277</v>
      </c>
      <c r="B454" s="375" t="s">
        <v>59</v>
      </c>
      <c r="C454" s="375" t="s">
        <v>34</v>
      </c>
      <c r="D454" s="375"/>
      <c r="E454" s="375" t="s">
        <v>400</v>
      </c>
      <c r="F454" s="375" t="s">
        <v>388</v>
      </c>
      <c r="G454" s="941">
        <v>0</v>
      </c>
      <c r="H454" s="877" t="s">
        <v>399</v>
      </c>
      <c r="I454" s="375" t="s">
        <v>477</v>
      </c>
      <c r="J454" s="375" t="s">
        <v>1024</v>
      </c>
      <c r="K454" s="375" t="s">
        <v>475</v>
      </c>
      <c r="L454" s="375" t="s">
        <v>742</v>
      </c>
      <c r="M454" s="831" t="s">
        <v>422</v>
      </c>
      <c r="N454" s="375"/>
      <c r="O454" s="375"/>
      <c r="P454" s="375"/>
      <c r="Q454" s="375"/>
      <c r="R454" s="375"/>
      <c r="S454" s="375"/>
    </row>
    <row r="455" spans="1:19" x14ac:dyDescent="0.4">
      <c r="A455" s="375" t="s">
        <v>277</v>
      </c>
      <c r="B455" s="375" t="s">
        <v>59</v>
      </c>
      <c r="C455" s="375" t="s">
        <v>34</v>
      </c>
      <c r="D455" s="375"/>
      <c r="E455" s="375" t="s">
        <v>400</v>
      </c>
      <c r="F455" s="375" t="s">
        <v>389</v>
      </c>
      <c r="G455" s="941">
        <v>0</v>
      </c>
      <c r="H455" s="877" t="s">
        <v>399</v>
      </c>
      <c r="I455" s="375" t="s">
        <v>477</v>
      </c>
      <c r="J455" s="375" t="s">
        <v>1024</v>
      </c>
      <c r="K455" s="375" t="s">
        <v>475</v>
      </c>
      <c r="L455" s="375" t="s">
        <v>742</v>
      </c>
      <c r="M455" s="831" t="s">
        <v>422</v>
      </c>
      <c r="N455" s="375"/>
      <c r="O455" s="375"/>
      <c r="P455" s="375"/>
      <c r="Q455" s="375"/>
      <c r="R455" s="375"/>
      <c r="S455" s="375"/>
    </row>
    <row r="456" spans="1:19" x14ac:dyDescent="0.4">
      <c r="A456" s="375" t="s">
        <v>277</v>
      </c>
      <c r="B456" s="375" t="s">
        <v>59</v>
      </c>
      <c r="C456" s="375" t="s">
        <v>34</v>
      </c>
      <c r="D456" s="375"/>
      <c r="E456" s="375" t="s">
        <v>400</v>
      </c>
      <c r="F456" s="375" t="s">
        <v>390</v>
      </c>
      <c r="G456" s="941">
        <v>0</v>
      </c>
      <c r="H456" s="877" t="s">
        <v>399</v>
      </c>
      <c r="I456" s="375" t="s">
        <v>477</v>
      </c>
      <c r="J456" s="375" t="s">
        <v>1024</v>
      </c>
      <c r="K456" s="375" t="s">
        <v>475</v>
      </c>
      <c r="L456" s="375" t="s">
        <v>742</v>
      </c>
      <c r="M456" s="831" t="s">
        <v>422</v>
      </c>
      <c r="N456" s="375"/>
      <c r="O456" s="375"/>
      <c r="P456" s="375"/>
      <c r="Q456" s="375"/>
      <c r="R456" s="375"/>
      <c r="S456" s="375"/>
    </row>
    <row r="457" spans="1:19" x14ac:dyDescent="0.4">
      <c r="A457" s="375" t="s">
        <v>277</v>
      </c>
      <c r="B457" s="375" t="s">
        <v>59</v>
      </c>
      <c r="C457" s="375" t="s">
        <v>34</v>
      </c>
      <c r="D457" s="375"/>
      <c r="E457" s="375" t="s">
        <v>400</v>
      </c>
      <c r="F457" s="375" t="s">
        <v>391</v>
      </c>
      <c r="G457" s="941">
        <v>0</v>
      </c>
      <c r="H457" s="877" t="s">
        <v>399</v>
      </c>
      <c r="I457" s="375" t="s">
        <v>477</v>
      </c>
      <c r="J457" s="375" t="s">
        <v>1024</v>
      </c>
      <c r="K457" s="375" t="s">
        <v>475</v>
      </c>
      <c r="L457" s="375" t="s">
        <v>742</v>
      </c>
      <c r="M457" s="831" t="s">
        <v>422</v>
      </c>
      <c r="N457" s="375"/>
      <c r="O457" s="375"/>
      <c r="P457" s="375"/>
      <c r="Q457" s="375"/>
      <c r="R457" s="375"/>
      <c r="S457" s="375"/>
    </row>
    <row r="458" spans="1:19" x14ac:dyDescent="0.4">
      <c r="A458" s="375" t="s">
        <v>277</v>
      </c>
      <c r="B458" s="375" t="s">
        <v>59</v>
      </c>
      <c r="C458" s="375" t="s">
        <v>34</v>
      </c>
      <c r="D458" s="375"/>
      <c r="E458" s="375" t="s">
        <v>400</v>
      </c>
      <c r="F458" s="877" t="s">
        <v>392</v>
      </c>
      <c r="G458" s="941">
        <v>0</v>
      </c>
      <c r="H458" s="877" t="s">
        <v>399</v>
      </c>
      <c r="I458" s="375" t="s">
        <v>477</v>
      </c>
      <c r="J458" s="375" t="s">
        <v>1024</v>
      </c>
      <c r="K458" s="375" t="s">
        <v>475</v>
      </c>
      <c r="L458" s="375" t="s">
        <v>742</v>
      </c>
      <c r="M458" s="831" t="s">
        <v>422</v>
      </c>
      <c r="N458" s="375"/>
      <c r="O458" s="375"/>
      <c r="P458" s="375"/>
      <c r="Q458" s="375"/>
      <c r="R458" s="375"/>
      <c r="S458" s="375"/>
    </row>
    <row r="459" spans="1:19" x14ac:dyDescent="0.4">
      <c r="A459" s="375" t="s">
        <v>277</v>
      </c>
      <c r="B459" s="375" t="s">
        <v>59</v>
      </c>
      <c r="C459" s="375" t="s">
        <v>34</v>
      </c>
      <c r="D459" s="375"/>
      <c r="E459" s="375" t="s">
        <v>400</v>
      </c>
      <c r="F459" s="375" t="s">
        <v>393</v>
      </c>
      <c r="G459" s="941">
        <v>0</v>
      </c>
      <c r="H459" s="877" t="s">
        <v>399</v>
      </c>
      <c r="I459" s="375" t="s">
        <v>477</v>
      </c>
      <c r="J459" s="375" t="s">
        <v>1024</v>
      </c>
      <c r="K459" s="375" t="s">
        <v>475</v>
      </c>
      <c r="L459" s="375" t="s">
        <v>742</v>
      </c>
      <c r="M459" s="831" t="s">
        <v>422</v>
      </c>
      <c r="N459" s="375"/>
      <c r="O459" s="375"/>
      <c r="P459" s="375"/>
      <c r="Q459" s="375"/>
      <c r="R459" s="375"/>
      <c r="S459" s="375"/>
    </row>
    <row r="460" spans="1:19" x14ac:dyDescent="0.4">
      <c r="A460" s="375" t="s">
        <v>277</v>
      </c>
      <c r="B460" s="375" t="s">
        <v>59</v>
      </c>
      <c r="C460" s="375" t="s">
        <v>34</v>
      </c>
      <c r="D460" s="375"/>
      <c r="E460" s="375" t="s">
        <v>400</v>
      </c>
      <c r="F460" s="375" t="s">
        <v>394</v>
      </c>
      <c r="G460" s="941">
        <v>0</v>
      </c>
      <c r="H460" s="877" t="s">
        <v>399</v>
      </c>
      <c r="I460" s="375" t="s">
        <v>477</v>
      </c>
      <c r="J460" s="375" t="s">
        <v>1024</v>
      </c>
      <c r="K460" s="375" t="s">
        <v>475</v>
      </c>
      <c r="L460" s="375" t="s">
        <v>742</v>
      </c>
      <c r="M460" s="831" t="s">
        <v>422</v>
      </c>
      <c r="N460" s="375"/>
      <c r="O460" s="375"/>
      <c r="P460" s="375"/>
      <c r="Q460" s="375"/>
      <c r="R460" s="375"/>
      <c r="S460" s="375"/>
    </row>
    <row r="461" spans="1:19" x14ac:dyDescent="0.4">
      <c r="A461" s="375" t="s">
        <v>277</v>
      </c>
      <c r="B461" s="375" t="s">
        <v>59</v>
      </c>
      <c r="C461" s="375" t="s">
        <v>34</v>
      </c>
      <c r="D461" s="375"/>
      <c r="E461" s="375" t="s">
        <v>400</v>
      </c>
      <c r="F461" s="375" t="s">
        <v>395</v>
      </c>
      <c r="G461" s="941">
        <v>0</v>
      </c>
      <c r="H461" s="877" t="s">
        <v>399</v>
      </c>
      <c r="I461" s="375" t="s">
        <v>477</v>
      </c>
      <c r="J461" s="375" t="s">
        <v>1024</v>
      </c>
      <c r="K461" s="375" t="s">
        <v>475</v>
      </c>
      <c r="L461" s="375" t="s">
        <v>742</v>
      </c>
      <c r="M461" s="831" t="s">
        <v>422</v>
      </c>
      <c r="N461" s="375"/>
      <c r="O461" s="375"/>
      <c r="P461" s="375"/>
      <c r="Q461" s="375"/>
      <c r="R461" s="375"/>
      <c r="S461" s="375"/>
    </row>
    <row r="462" spans="1:19" x14ac:dyDescent="0.4">
      <c r="A462" s="375" t="s">
        <v>277</v>
      </c>
      <c r="B462" s="375" t="s">
        <v>59</v>
      </c>
      <c r="C462" s="375" t="s">
        <v>34</v>
      </c>
      <c r="D462" s="375"/>
      <c r="E462" s="375" t="s">
        <v>400</v>
      </c>
      <c r="F462" s="375" t="s">
        <v>396</v>
      </c>
      <c r="G462" s="941">
        <v>0</v>
      </c>
      <c r="H462" s="877" t="s">
        <v>399</v>
      </c>
      <c r="I462" s="375" t="s">
        <v>477</v>
      </c>
      <c r="J462" s="375" t="s">
        <v>1024</v>
      </c>
      <c r="K462" s="375" t="s">
        <v>475</v>
      </c>
      <c r="L462" s="375" t="s">
        <v>742</v>
      </c>
      <c r="M462" s="831" t="s">
        <v>422</v>
      </c>
      <c r="N462" s="375"/>
      <c r="O462" s="375"/>
      <c r="P462" s="375"/>
      <c r="Q462" s="375"/>
      <c r="R462" s="375"/>
      <c r="S462" s="375"/>
    </row>
    <row r="463" spans="1:19" x14ac:dyDescent="0.4">
      <c r="A463" s="375" t="s">
        <v>277</v>
      </c>
      <c r="B463" s="375" t="s">
        <v>59</v>
      </c>
      <c r="C463" s="375" t="s">
        <v>34</v>
      </c>
      <c r="D463" s="375"/>
      <c r="E463" s="375" t="s">
        <v>400</v>
      </c>
      <c r="F463" s="375" t="s">
        <v>397</v>
      </c>
      <c r="G463" s="941">
        <v>0</v>
      </c>
      <c r="H463" s="877" t="s">
        <v>399</v>
      </c>
      <c r="I463" s="375" t="s">
        <v>477</v>
      </c>
      <c r="J463" s="375" t="s">
        <v>1024</v>
      </c>
      <c r="K463" s="375" t="s">
        <v>475</v>
      </c>
      <c r="L463" s="375" t="s">
        <v>742</v>
      </c>
      <c r="M463" s="831" t="s">
        <v>422</v>
      </c>
      <c r="N463" s="375"/>
      <c r="O463" s="375"/>
      <c r="P463" s="375"/>
      <c r="Q463" s="375"/>
      <c r="R463" s="375"/>
      <c r="S463" s="375"/>
    </row>
    <row r="464" spans="1:19" x14ac:dyDescent="0.4">
      <c r="A464" s="375" t="s">
        <v>277</v>
      </c>
      <c r="B464" s="375" t="s">
        <v>60</v>
      </c>
      <c r="C464" s="375" t="s">
        <v>425</v>
      </c>
      <c r="D464" s="375" t="s">
        <v>427</v>
      </c>
      <c r="E464" s="375" t="s">
        <v>400</v>
      </c>
      <c r="F464" s="375" t="s">
        <v>387</v>
      </c>
      <c r="G464" s="941">
        <v>0</v>
      </c>
      <c r="H464" s="877" t="s">
        <v>399</v>
      </c>
      <c r="I464" s="375" t="s">
        <v>477</v>
      </c>
      <c r="J464" s="375" t="s">
        <v>1024</v>
      </c>
      <c r="K464" s="375" t="s">
        <v>475</v>
      </c>
      <c r="L464" s="375" t="s">
        <v>767</v>
      </c>
      <c r="M464" s="831" t="s">
        <v>422</v>
      </c>
      <c r="N464" s="375"/>
      <c r="O464" s="375"/>
      <c r="P464" s="375"/>
      <c r="Q464" s="375"/>
      <c r="R464" s="375"/>
      <c r="S464" s="375"/>
    </row>
    <row r="465" spans="1:19" x14ac:dyDescent="0.4">
      <c r="A465" s="375" t="s">
        <v>277</v>
      </c>
      <c r="B465" s="375" t="s">
        <v>60</v>
      </c>
      <c r="C465" s="375" t="s">
        <v>425</v>
      </c>
      <c r="D465" s="375" t="s">
        <v>427</v>
      </c>
      <c r="E465" s="375" t="s">
        <v>400</v>
      </c>
      <c r="F465" s="375" t="s">
        <v>388</v>
      </c>
      <c r="G465" s="941">
        <v>0</v>
      </c>
      <c r="H465" s="877" t="s">
        <v>399</v>
      </c>
      <c r="I465" s="375" t="s">
        <v>477</v>
      </c>
      <c r="J465" s="375" t="s">
        <v>1024</v>
      </c>
      <c r="K465" s="375" t="s">
        <v>475</v>
      </c>
      <c r="L465" s="375" t="s">
        <v>767</v>
      </c>
      <c r="M465" s="831" t="s">
        <v>422</v>
      </c>
      <c r="N465" s="375"/>
      <c r="O465" s="375"/>
      <c r="P465" s="375"/>
      <c r="Q465" s="375"/>
      <c r="R465" s="375"/>
      <c r="S465" s="375"/>
    </row>
    <row r="466" spans="1:19" x14ac:dyDescent="0.4">
      <c r="A466" s="375" t="s">
        <v>277</v>
      </c>
      <c r="B466" s="375" t="s">
        <v>60</v>
      </c>
      <c r="C466" s="375" t="s">
        <v>425</v>
      </c>
      <c r="D466" s="375" t="s">
        <v>427</v>
      </c>
      <c r="E466" s="375" t="s">
        <v>400</v>
      </c>
      <c r="F466" s="375" t="s">
        <v>389</v>
      </c>
      <c r="G466" s="941">
        <v>0</v>
      </c>
      <c r="H466" s="877" t="s">
        <v>399</v>
      </c>
      <c r="I466" s="375" t="s">
        <v>477</v>
      </c>
      <c r="J466" s="375" t="s">
        <v>1024</v>
      </c>
      <c r="K466" s="375" t="s">
        <v>475</v>
      </c>
      <c r="L466" s="375" t="s">
        <v>767</v>
      </c>
      <c r="M466" s="831" t="s">
        <v>422</v>
      </c>
      <c r="N466" s="375"/>
      <c r="O466" s="375"/>
      <c r="P466" s="375"/>
      <c r="Q466" s="375"/>
      <c r="R466" s="375"/>
      <c r="S466" s="375"/>
    </row>
    <row r="467" spans="1:19" x14ac:dyDescent="0.4">
      <c r="A467" s="375" t="s">
        <v>277</v>
      </c>
      <c r="B467" s="375" t="s">
        <v>60</v>
      </c>
      <c r="C467" s="375" t="s">
        <v>425</v>
      </c>
      <c r="D467" s="375" t="s">
        <v>427</v>
      </c>
      <c r="E467" s="375" t="s">
        <v>400</v>
      </c>
      <c r="F467" s="375" t="s">
        <v>390</v>
      </c>
      <c r="G467" s="941">
        <v>0</v>
      </c>
      <c r="H467" s="877" t="s">
        <v>399</v>
      </c>
      <c r="I467" s="375" t="s">
        <v>477</v>
      </c>
      <c r="J467" s="375" t="s">
        <v>1024</v>
      </c>
      <c r="K467" s="375" t="s">
        <v>475</v>
      </c>
      <c r="L467" s="375" t="s">
        <v>767</v>
      </c>
      <c r="M467" s="831" t="s">
        <v>422</v>
      </c>
      <c r="N467" s="375"/>
      <c r="O467" s="375"/>
      <c r="P467" s="375"/>
      <c r="Q467" s="375"/>
      <c r="R467" s="375"/>
      <c r="S467" s="375"/>
    </row>
    <row r="468" spans="1:19" x14ac:dyDescent="0.4">
      <c r="A468" s="375" t="s">
        <v>277</v>
      </c>
      <c r="B468" s="375" t="s">
        <v>60</v>
      </c>
      <c r="C468" s="375" t="s">
        <v>425</v>
      </c>
      <c r="D468" s="375" t="s">
        <v>427</v>
      </c>
      <c r="E468" s="375" t="s">
        <v>400</v>
      </c>
      <c r="F468" s="375" t="s">
        <v>391</v>
      </c>
      <c r="G468" s="941">
        <v>0</v>
      </c>
      <c r="H468" s="877" t="s">
        <v>399</v>
      </c>
      <c r="I468" s="375" t="s">
        <v>477</v>
      </c>
      <c r="J468" s="375" t="s">
        <v>1024</v>
      </c>
      <c r="K468" s="375" t="s">
        <v>475</v>
      </c>
      <c r="L468" s="375" t="s">
        <v>767</v>
      </c>
      <c r="M468" s="831" t="s">
        <v>422</v>
      </c>
      <c r="N468" s="375"/>
      <c r="O468" s="375"/>
      <c r="P468" s="375"/>
      <c r="Q468" s="375"/>
      <c r="R468" s="375"/>
      <c r="S468" s="375"/>
    </row>
    <row r="469" spans="1:19" x14ac:dyDescent="0.4">
      <c r="A469" s="375" t="s">
        <v>277</v>
      </c>
      <c r="B469" s="375" t="s">
        <v>60</v>
      </c>
      <c r="C469" s="375" t="s">
        <v>425</v>
      </c>
      <c r="D469" s="375" t="s">
        <v>427</v>
      </c>
      <c r="E469" s="375" t="s">
        <v>400</v>
      </c>
      <c r="F469" s="375" t="s">
        <v>392</v>
      </c>
      <c r="G469" s="941">
        <v>0</v>
      </c>
      <c r="H469" s="877" t="s">
        <v>399</v>
      </c>
      <c r="I469" s="375" t="s">
        <v>477</v>
      </c>
      <c r="J469" s="375" t="s">
        <v>1024</v>
      </c>
      <c r="K469" s="375" t="s">
        <v>475</v>
      </c>
      <c r="L469" s="375" t="s">
        <v>767</v>
      </c>
      <c r="M469" s="831" t="s">
        <v>422</v>
      </c>
      <c r="N469" s="375"/>
      <c r="O469" s="375"/>
      <c r="P469" s="375"/>
      <c r="Q469" s="375"/>
      <c r="R469" s="375"/>
      <c r="S469" s="375"/>
    </row>
    <row r="470" spans="1:19" x14ac:dyDescent="0.4">
      <c r="A470" s="375" t="s">
        <v>277</v>
      </c>
      <c r="B470" s="375" t="s">
        <v>60</v>
      </c>
      <c r="C470" s="375" t="s">
        <v>425</v>
      </c>
      <c r="D470" s="375" t="s">
        <v>427</v>
      </c>
      <c r="E470" s="375" t="s">
        <v>400</v>
      </c>
      <c r="F470" s="877" t="s">
        <v>393</v>
      </c>
      <c r="G470" s="941">
        <v>0</v>
      </c>
      <c r="H470" s="877" t="s">
        <v>399</v>
      </c>
      <c r="I470" s="375" t="s">
        <v>477</v>
      </c>
      <c r="J470" s="375" t="s">
        <v>1024</v>
      </c>
      <c r="K470" s="375" t="s">
        <v>475</v>
      </c>
      <c r="L470" s="375" t="s">
        <v>767</v>
      </c>
      <c r="M470" s="831" t="s">
        <v>422</v>
      </c>
      <c r="N470" s="375"/>
      <c r="O470" s="375"/>
      <c r="P470" s="375"/>
      <c r="Q470" s="375"/>
      <c r="R470" s="375"/>
      <c r="S470" s="375"/>
    </row>
    <row r="471" spans="1:19" x14ac:dyDescent="0.4">
      <c r="A471" s="375" t="s">
        <v>277</v>
      </c>
      <c r="B471" s="375" t="s">
        <v>60</v>
      </c>
      <c r="C471" s="375" t="s">
        <v>425</v>
      </c>
      <c r="D471" s="375" t="s">
        <v>427</v>
      </c>
      <c r="E471" s="375" t="s">
        <v>400</v>
      </c>
      <c r="F471" s="375" t="s">
        <v>394</v>
      </c>
      <c r="G471" s="941">
        <v>0</v>
      </c>
      <c r="H471" s="877" t="s">
        <v>399</v>
      </c>
      <c r="I471" s="375" t="s">
        <v>477</v>
      </c>
      <c r="J471" s="375" t="s">
        <v>1024</v>
      </c>
      <c r="K471" s="375" t="s">
        <v>475</v>
      </c>
      <c r="L471" s="375" t="s">
        <v>767</v>
      </c>
      <c r="M471" s="831" t="s">
        <v>422</v>
      </c>
      <c r="N471" s="375"/>
      <c r="O471" s="375"/>
      <c r="P471" s="375"/>
      <c r="Q471" s="375"/>
      <c r="R471" s="375"/>
      <c r="S471" s="375"/>
    </row>
    <row r="472" spans="1:19" x14ac:dyDescent="0.4">
      <c r="A472" s="375" t="s">
        <v>277</v>
      </c>
      <c r="B472" s="375" t="s">
        <v>60</v>
      </c>
      <c r="C472" s="375" t="s">
        <v>425</v>
      </c>
      <c r="D472" s="375" t="s">
        <v>427</v>
      </c>
      <c r="E472" s="375" t="s">
        <v>400</v>
      </c>
      <c r="F472" s="375" t="s">
        <v>395</v>
      </c>
      <c r="G472" s="941">
        <v>0</v>
      </c>
      <c r="H472" s="877" t="s">
        <v>399</v>
      </c>
      <c r="I472" s="375" t="s">
        <v>477</v>
      </c>
      <c r="J472" s="375" t="s">
        <v>1024</v>
      </c>
      <c r="K472" s="375" t="s">
        <v>475</v>
      </c>
      <c r="L472" s="375" t="s">
        <v>767</v>
      </c>
      <c r="M472" s="831" t="s">
        <v>422</v>
      </c>
      <c r="N472" s="375"/>
      <c r="O472" s="375"/>
      <c r="P472" s="375"/>
      <c r="Q472" s="375"/>
      <c r="R472" s="375"/>
      <c r="S472" s="375"/>
    </row>
    <row r="473" spans="1:19" x14ac:dyDescent="0.4">
      <c r="A473" s="375" t="s">
        <v>277</v>
      </c>
      <c r="B473" s="375" t="s">
        <v>60</v>
      </c>
      <c r="C473" s="375" t="s">
        <v>425</v>
      </c>
      <c r="D473" s="375" t="s">
        <v>427</v>
      </c>
      <c r="E473" s="375" t="s">
        <v>400</v>
      </c>
      <c r="F473" s="375" t="s">
        <v>396</v>
      </c>
      <c r="G473" s="941">
        <v>0</v>
      </c>
      <c r="H473" s="877" t="s">
        <v>399</v>
      </c>
      <c r="I473" s="375" t="s">
        <v>477</v>
      </c>
      <c r="J473" s="375" t="s">
        <v>1024</v>
      </c>
      <c r="K473" s="375" t="s">
        <v>475</v>
      </c>
      <c r="L473" s="375" t="s">
        <v>767</v>
      </c>
      <c r="M473" s="831" t="s">
        <v>422</v>
      </c>
      <c r="N473" s="375"/>
      <c r="O473" s="375"/>
      <c r="P473" s="375"/>
      <c r="Q473" s="375"/>
      <c r="R473" s="375"/>
      <c r="S473" s="375"/>
    </row>
    <row r="474" spans="1:19" x14ac:dyDescent="0.4">
      <c r="A474" s="375" t="s">
        <v>277</v>
      </c>
      <c r="B474" s="375" t="s">
        <v>60</v>
      </c>
      <c r="C474" s="375" t="s">
        <v>425</v>
      </c>
      <c r="D474" s="375" t="s">
        <v>427</v>
      </c>
      <c r="E474" s="375" t="s">
        <v>400</v>
      </c>
      <c r="F474" s="375" t="s">
        <v>397</v>
      </c>
      <c r="G474" s="941">
        <v>0</v>
      </c>
      <c r="H474" s="877" t="s">
        <v>399</v>
      </c>
      <c r="I474" s="375" t="s">
        <v>477</v>
      </c>
      <c r="J474" s="375" t="s">
        <v>1024</v>
      </c>
      <c r="K474" s="375" t="s">
        <v>475</v>
      </c>
      <c r="L474" s="375" t="s">
        <v>767</v>
      </c>
      <c r="M474" s="831" t="s">
        <v>422</v>
      </c>
      <c r="N474" s="375"/>
      <c r="O474" s="375"/>
      <c r="P474" s="375"/>
      <c r="Q474" s="375"/>
      <c r="R474" s="375"/>
      <c r="S474" s="375"/>
    </row>
    <row r="475" spans="1:19" x14ac:dyDescent="0.4">
      <c r="A475" s="375" t="s">
        <v>277</v>
      </c>
      <c r="B475" s="375" t="s">
        <v>60</v>
      </c>
      <c r="C475" s="375" t="s">
        <v>425</v>
      </c>
      <c r="D475" s="375" t="s">
        <v>426</v>
      </c>
      <c r="E475" s="375" t="s">
        <v>400</v>
      </c>
      <c r="F475" s="375" t="s">
        <v>387</v>
      </c>
      <c r="G475" s="941">
        <v>0</v>
      </c>
      <c r="H475" s="877" t="s">
        <v>399</v>
      </c>
      <c r="I475" s="375" t="s">
        <v>477</v>
      </c>
      <c r="J475" s="375" t="s">
        <v>1024</v>
      </c>
      <c r="K475" s="375" t="s">
        <v>475</v>
      </c>
      <c r="L475" s="375" t="s">
        <v>771</v>
      </c>
      <c r="M475" s="831" t="s">
        <v>422</v>
      </c>
      <c r="N475" s="375"/>
      <c r="O475" s="375"/>
      <c r="P475" s="375"/>
      <c r="Q475" s="375"/>
      <c r="R475" s="375"/>
      <c r="S475" s="375"/>
    </row>
    <row r="476" spans="1:19" x14ac:dyDescent="0.4">
      <c r="A476" s="375" t="s">
        <v>277</v>
      </c>
      <c r="B476" s="375" t="s">
        <v>60</v>
      </c>
      <c r="C476" s="375" t="s">
        <v>425</v>
      </c>
      <c r="D476" s="375" t="s">
        <v>426</v>
      </c>
      <c r="E476" s="375" t="s">
        <v>400</v>
      </c>
      <c r="F476" s="375" t="s">
        <v>388</v>
      </c>
      <c r="G476" s="941">
        <v>0</v>
      </c>
      <c r="H476" s="877" t="s">
        <v>399</v>
      </c>
      <c r="I476" s="375" t="s">
        <v>477</v>
      </c>
      <c r="J476" s="375" t="s">
        <v>1024</v>
      </c>
      <c r="K476" s="375" t="s">
        <v>475</v>
      </c>
      <c r="L476" s="375" t="s">
        <v>771</v>
      </c>
      <c r="M476" s="831" t="s">
        <v>422</v>
      </c>
      <c r="N476" s="375"/>
      <c r="O476" s="375"/>
      <c r="P476" s="375"/>
      <c r="Q476" s="375"/>
      <c r="R476" s="375"/>
      <c r="S476" s="375"/>
    </row>
    <row r="477" spans="1:19" x14ac:dyDescent="0.4">
      <c r="A477" s="375" t="s">
        <v>277</v>
      </c>
      <c r="B477" s="375" t="s">
        <v>60</v>
      </c>
      <c r="C477" s="375" t="s">
        <v>425</v>
      </c>
      <c r="D477" s="375" t="s">
        <v>426</v>
      </c>
      <c r="E477" s="375" t="s">
        <v>400</v>
      </c>
      <c r="F477" s="375" t="s">
        <v>389</v>
      </c>
      <c r="G477" s="941">
        <v>0</v>
      </c>
      <c r="H477" s="877" t="s">
        <v>399</v>
      </c>
      <c r="I477" s="375" t="s">
        <v>477</v>
      </c>
      <c r="J477" s="375" t="s">
        <v>1024</v>
      </c>
      <c r="K477" s="375" t="s">
        <v>475</v>
      </c>
      <c r="L477" s="375" t="s">
        <v>771</v>
      </c>
      <c r="M477" s="831" t="s">
        <v>422</v>
      </c>
      <c r="N477" s="375"/>
      <c r="O477" s="375"/>
      <c r="P477" s="375"/>
      <c r="Q477" s="375"/>
      <c r="R477" s="375"/>
      <c r="S477" s="375"/>
    </row>
    <row r="478" spans="1:19" x14ac:dyDescent="0.4">
      <c r="A478" s="375" t="s">
        <v>277</v>
      </c>
      <c r="B478" s="375" t="s">
        <v>60</v>
      </c>
      <c r="C478" s="375" t="s">
        <v>425</v>
      </c>
      <c r="D478" s="375" t="s">
        <v>426</v>
      </c>
      <c r="E478" s="375" t="s">
        <v>400</v>
      </c>
      <c r="F478" s="375" t="s">
        <v>390</v>
      </c>
      <c r="G478" s="941">
        <v>0</v>
      </c>
      <c r="H478" s="877" t="s">
        <v>399</v>
      </c>
      <c r="I478" s="375" t="s">
        <v>477</v>
      </c>
      <c r="J478" s="375" t="s">
        <v>1024</v>
      </c>
      <c r="K478" s="375" t="s">
        <v>475</v>
      </c>
      <c r="L478" s="375" t="s">
        <v>771</v>
      </c>
      <c r="M478" s="831" t="s">
        <v>422</v>
      </c>
      <c r="N478" s="375"/>
      <c r="O478" s="375"/>
      <c r="P478" s="375"/>
      <c r="Q478" s="375"/>
      <c r="R478" s="375"/>
      <c r="S478" s="375"/>
    </row>
    <row r="479" spans="1:19" x14ac:dyDescent="0.4">
      <c r="A479" s="375" t="s">
        <v>277</v>
      </c>
      <c r="B479" s="375" t="s">
        <v>60</v>
      </c>
      <c r="C479" s="375" t="s">
        <v>425</v>
      </c>
      <c r="D479" s="375" t="s">
        <v>426</v>
      </c>
      <c r="E479" s="375" t="s">
        <v>400</v>
      </c>
      <c r="F479" s="375" t="s">
        <v>391</v>
      </c>
      <c r="G479" s="941">
        <v>0</v>
      </c>
      <c r="H479" s="877" t="s">
        <v>399</v>
      </c>
      <c r="I479" s="375" t="s">
        <v>477</v>
      </c>
      <c r="J479" s="375" t="s">
        <v>1024</v>
      </c>
      <c r="K479" s="375" t="s">
        <v>475</v>
      </c>
      <c r="L479" s="375" t="s">
        <v>771</v>
      </c>
      <c r="M479" s="831" t="s">
        <v>422</v>
      </c>
      <c r="N479" s="375"/>
      <c r="O479" s="375"/>
      <c r="P479" s="375"/>
      <c r="Q479" s="375"/>
      <c r="R479" s="375"/>
      <c r="S479" s="375"/>
    </row>
    <row r="480" spans="1:19" x14ac:dyDescent="0.4">
      <c r="A480" s="375" t="s">
        <v>277</v>
      </c>
      <c r="B480" s="375" t="s">
        <v>60</v>
      </c>
      <c r="C480" s="375" t="s">
        <v>425</v>
      </c>
      <c r="D480" s="375" t="s">
        <v>426</v>
      </c>
      <c r="E480" s="375" t="s">
        <v>400</v>
      </c>
      <c r="F480" s="375" t="s">
        <v>392</v>
      </c>
      <c r="G480" s="941">
        <v>0</v>
      </c>
      <c r="H480" s="877" t="s">
        <v>399</v>
      </c>
      <c r="I480" s="375" t="s">
        <v>477</v>
      </c>
      <c r="J480" s="375" t="s">
        <v>1024</v>
      </c>
      <c r="K480" s="375" t="s">
        <v>475</v>
      </c>
      <c r="L480" s="375" t="s">
        <v>771</v>
      </c>
      <c r="M480" s="831" t="s">
        <v>422</v>
      </c>
      <c r="N480" s="375"/>
      <c r="O480" s="375"/>
      <c r="P480" s="375"/>
      <c r="Q480" s="375"/>
      <c r="R480" s="375"/>
      <c r="S480" s="375"/>
    </row>
    <row r="481" spans="1:19" x14ac:dyDescent="0.4">
      <c r="A481" s="375" t="s">
        <v>277</v>
      </c>
      <c r="B481" s="375" t="s">
        <v>60</v>
      </c>
      <c r="C481" s="375" t="s">
        <v>425</v>
      </c>
      <c r="D481" s="375" t="s">
        <v>426</v>
      </c>
      <c r="E481" s="375" t="s">
        <v>400</v>
      </c>
      <c r="F481" s="375" t="s">
        <v>393</v>
      </c>
      <c r="G481" s="941">
        <v>0</v>
      </c>
      <c r="H481" s="877" t="s">
        <v>399</v>
      </c>
      <c r="I481" s="375" t="s">
        <v>477</v>
      </c>
      <c r="J481" s="375" t="s">
        <v>1024</v>
      </c>
      <c r="K481" s="375" t="s">
        <v>475</v>
      </c>
      <c r="L481" s="375" t="s">
        <v>771</v>
      </c>
      <c r="M481" s="831" t="s">
        <v>422</v>
      </c>
      <c r="N481" s="375"/>
      <c r="O481" s="375"/>
      <c r="P481" s="375"/>
      <c r="Q481" s="375"/>
      <c r="R481" s="375"/>
      <c r="S481" s="375"/>
    </row>
    <row r="482" spans="1:19" x14ac:dyDescent="0.4">
      <c r="A482" s="375" t="s">
        <v>277</v>
      </c>
      <c r="B482" s="375" t="s">
        <v>60</v>
      </c>
      <c r="C482" s="375" t="s">
        <v>425</v>
      </c>
      <c r="D482" s="375" t="s">
        <v>426</v>
      </c>
      <c r="E482" s="375" t="s">
        <v>400</v>
      </c>
      <c r="F482" s="877" t="s">
        <v>394</v>
      </c>
      <c r="G482" s="941">
        <v>0</v>
      </c>
      <c r="H482" s="877" t="s">
        <v>399</v>
      </c>
      <c r="I482" s="375" t="s">
        <v>477</v>
      </c>
      <c r="J482" s="375" t="s">
        <v>1024</v>
      </c>
      <c r="K482" s="375" t="s">
        <v>475</v>
      </c>
      <c r="L482" s="375" t="s">
        <v>771</v>
      </c>
      <c r="M482" s="831" t="s">
        <v>422</v>
      </c>
      <c r="N482" s="375"/>
      <c r="O482" s="375"/>
      <c r="P482" s="375"/>
      <c r="Q482" s="375"/>
      <c r="R482" s="375"/>
      <c r="S482" s="375"/>
    </row>
    <row r="483" spans="1:19" x14ac:dyDescent="0.4">
      <c r="A483" s="375" t="s">
        <v>277</v>
      </c>
      <c r="B483" s="375" t="s">
        <v>60</v>
      </c>
      <c r="C483" s="375" t="s">
        <v>425</v>
      </c>
      <c r="D483" s="375" t="s">
        <v>426</v>
      </c>
      <c r="E483" s="375" t="s">
        <v>400</v>
      </c>
      <c r="F483" s="375" t="s">
        <v>395</v>
      </c>
      <c r="G483" s="941">
        <v>0</v>
      </c>
      <c r="H483" s="877" t="s">
        <v>399</v>
      </c>
      <c r="I483" s="375" t="s">
        <v>477</v>
      </c>
      <c r="J483" s="375" t="s">
        <v>1024</v>
      </c>
      <c r="K483" s="375" t="s">
        <v>475</v>
      </c>
      <c r="L483" s="375" t="s">
        <v>771</v>
      </c>
      <c r="M483" s="831" t="s">
        <v>422</v>
      </c>
      <c r="N483" s="375"/>
      <c r="O483" s="375"/>
      <c r="P483" s="375"/>
      <c r="Q483" s="375"/>
      <c r="R483" s="375"/>
      <c r="S483" s="375"/>
    </row>
    <row r="484" spans="1:19" x14ac:dyDescent="0.4">
      <c r="A484" s="375" t="s">
        <v>277</v>
      </c>
      <c r="B484" s="375" t="s">
        <v>60</v>
      </c>
      <c r="C484" s="375" t="s">
        <v>425</v>
      </c>
      <c r="D484" s="375" t="s">
        <v>426</v>
      </c>
      <c r="E484" s="375" t="s">
        <v>400</v>
      </c>
      <c r="F484" s="375" t="s">
        <v>396</v>
      </c>
      <c r="G484" s="941">
        <v>0</v>
      </c>
      <c r="H484" s="877" t="s">
        <v>399</v>
      </c>
      <c r="I484" s="375" t="s">
        <v>477</v>
      </c>
      <c r="J484" s="375" t="s">
        <v>1024</v>
      </c>
      <c r="K484" s="375" t="s">
        <v>475</v>
      </c>
      <c r="L484" s="375" t="s">
        <v>771</v>
      </c>
      <c r="M484" s="831" t="s">
        <v>422</v>
      </c>
      <c r="N484" s="375"/>
      <c r="O484" s="375"/>
      <c r="P484" s="375"/>
      <c r="Q484" s="375"/>
      <c r="R484" s="375"/>
      <c r="S484" s="375"/>
    </row>
    <row r="485" spans="1:19" x14ac:dyDescent="0.4">
      <c r="A485" s="375" t="s">
        <v>277</v>
      </c>
      <c r="B485" s="375" t="s">
        <v>60</v>
      </c>
      <c r="C485" s="375" t="s">
        <v>425</v>
      </c>
      <c r="D485" s="375" t="s">
        <v>426</v>
      </c>
      <c r="E485" s="375" t="s">
        <v>400</v>
      </c>
      <c r="F485" s="375" t="s">
        <v>397</v>
      </c>
      <c r="G485" s="941">
        <v>0</v>
      </c>
      <c r="H485" s="877" t="s">
        <v>399</v>
      </c>
      <c r="I485" s="375" t="s">
        <v>477</v>
      </c>
      <c r="J485" s="375" t="s">
        <v>1024</v>
      </c>
      <c r="K485" s="375" t="s">
        <v>475</v>
      </c>
      <c r="L485" s="375" t="s">
        <v>771</v>
      </c>
      <c r="M485" s="831" t="s">
        <v>422</v>
      </c>
      <c r="N485" s="375"/>
      <c r="O485" s="375"/>
      <c r="P485" s="375"/>
      <c r="Q485" s="375"/>
      <c r="R485" s="375"/>
      <c r="S485" s="375"/>
    </row>
    <row r="486" spans="1:19" x14ac:dyDescent="0.4">
      <c r="A486" s="375" t="s">
        <v>277</v>
      </c>
      <c r="B486" s="375" t="s">
        <v>60</v>
      </c>
      <c r="C486" s="375" t="s">
        <v>34</v>
      </c>
      <c r="D486" s="375"/>
      <c r="E486" s="375" t="s">
        <v>400</v>
      </c>
      <c r="F486" s="375" t="s">
        <v>387</v>
      </c>
      <c r="G486" s="941">
        <v>0</v>
      </c>
      <c r="H486" s="877" t="s">
        <v>399</v>
      </c>
      <c r="I486" s="375" t="s">
        <v>477</v>
      </c>
      <c r="J486" s="375" t="s">
        <v>1024</v>
      </c>
      <c r="K486" s="375" t="s">
        <v>475</v>
      </c>
      <c r="L486" s="375" t="s">
        <v>775</v>
      </c>
      <c r="M486" s="831" t="s">
        <v>422</v>
      </c>
      <c r="N486" s="375"/>
      <c r="O486" s="375"/>
      <c r="P486" s="375"/>
      <c r="Q486" s="375"/>
      <c r="R486" s="375"/>
      <c r="S486" s="375"/>
    </row>
    <row r="487" spans="1:19" x14ac:dyDescent="0.4">
      <c r="A487" s="375" t="s">
        <v>277</v>
      </c>
      <c r="B487" s="375" t="s">
        <v>60</v>
      </c>
      <c r="C487" s="375" t="s">
        <v>34</v>
      </c>
      <c r="D487" s="375"/>
      <c r="E487" s="375" t="s">
        <v>400</v>
      </c>
      <c r="F487" s="375" t="s">
        <v>388</v>
      </c>
      <c r="G487" s="941">
        <v>0</v>
      </c>
      <c r="H487" s="877" t="s">
        <v>399</v>
      </c>
      <c r="I487" s="375" t="s">
        <v>477</v>
      </c>
      <c r="J487" s="375" t="s">
        <v>1024</v>
      </c>
      <c r="K487" s="375" t="s">
        <v>475</v>
      </c>
      <c r="L487" s="375" t="s">
        <v>775</v>
      </c>
      <c r="M487" s="831" t="s">
        <v>422</v>
      </c>
      <c r="N487" s="375"/>
      <c r="O487" s="375"/>
      <c r="P487" s="375"/>
      <c r="Q487" s="375"/>
      <c r="R487" s="375"/>
      <c r="S487" s="375"/>
    </row>
    <row r="488" spans="1:19" x14ac:dyDescent="0.4">
      <c r="A488" s="375" t="s">
        <v>277</v>
      </c>
      <c r="B488" s="375" t="s">
        <v>60</v>
      </c>
      <c r="C488" s="375" t="s">
        <v>34</v>
      </c>
      <c r="D488" s="375"/>
      <c r="E488" s="375" t="s">
        <v>400</v>
      </c>
      <c r="F488" s="375" t="s">
        <v>389</v>
      </c>
      <c r="G488" s="941">
        <v>0</v>
      </c>
      <c r="H488" s="877" t="s">
        <v>399</v>
      </c>
      <c r="I488" s="375" t="s">
        <v>477</v>
      </c>
      <c r="J488" s="375" t="s">
        <v>1024</v>
      </c>
      <c r="K488" s="375" t="s">
        <v>475</v>
      </c>
      <c r="L488" s="375" t="s">
        <v>775</v>
      </c>
      <c r="M488" s="831" t="s">
        <v>422</v>
      </c>
      <c r="N488" s="375"/>
      <c r="O488" s="375"/>
      <c r="P488" s="375"/>
      <c r="Q488" s="375"/>
      <c r="R488" s="375"/>
      <c r="S488" s="375"/>
    </row>
    <row r="489" spans="1:19" x14ac:dyDescent="0.4">
      <c r="A489" s="375" t="s">
        <v>277</v>
      </c>
      <c r="B489" s="375" t="s">
        <v>60</v>
      </c>
      <c r="C489" s="375" t="s">
        <v>34</v>
      </c>
      <c r="D489" s="375"/>
      <c r="E489" s="375" t="s">
        <v>400</v>
      </c>
      <c r="F489" s="375" t="s">
        <v>390</v>
      </c>
      <c r="G489" s="941">
        <v>0</v>
      </c>
      <c r="H489" s="877" t="s">
        <v>399</v>
      </c>
      <c r="I489" s="375" t="s">
        <v>477</v>
      </c>
      <c r="J489" s="375" t="s">
        <v>1024</v>
      </c>
      <c r="K489" s="375" t="s">
        <v>475</v>
      </c>
      <c r="L489" s="375" t="s">
        <v>775</v>
      </c>
      <c r="M489" s="831" t="s">
        <v>422</v>
      </c>
      <c r="N489" s="375"/>
      <c r="O489" s="375"/>
      <c r="P489" s="375"/>
      <c r="Q489" s="375"/>
      <c r="R489" s="375"/>
      <c r="S489" s="375"/>
    </row>
    <row r="490" spans="1:19" x14ac:dyDescent="0.4">
      <c r="A490" s="375" t="s">
        <v>277</v>
      </c>
      <c r="B490" s="375" t="s">
        <v>60</v>
      </c>
      <c r="C490" s="375" t="s">
        <v>34</v>
      </c>
      <c r="D490" s="375"/>
      <c r="E490" s="375" t="s">
        <v>400</v>
      </c>
      <c r="F490" s="375" t="s">
        <v>391</v>
      </c>
      <c r="G490" s="941">
        <v>0</v>
      </c>
      <c r="H490" s="877" t="s">
        <v>399</v>
      </c>
      <c r="I490" s="375" t="s">
        <v>477</v>
      </c>
      <c r="J490" s="375" t="s">
        <v>1024</v>
      </c>
      <c r="K490" s="375" t="s">
        <v>475</v>
      </c>
      <c r="L490" s="375" t="s">
        <v>775</v>
      </c>
      <c r="M490" s="831" t="s">
        <v>422</v>
      </c>
      <c r="N490" s="375"/>
      <c r="O490" s="375"/>
      <c r="P490" s="375"/>
      <c r="Q490" s="375"/>
      <c r="R490" s="375"/>
      <c r="S490" s="375"/>
    </row>
    <row r="491" spans="1:19" x14ac:dyDescent="0.4">
      <c r="A491" s="375" t="s">
        <v>277</v>
      </c>
      <c r="B491" s="375" t="s">
        <v>60</v>
      </c>
      <c r="C491" s="375" t="s">
        <v>34</v>
      </c>
      <c r="D491" s="375"/>
      <c r="E491" s="375" t="s">
        <v>400</v>
      </c>
      <c r="F491" s="375" t="s">
        <v>392</v>
      </c>
      <c r="G491" s="941">
        <v>0</v>
      </c>
      <c r="H491" s="877" t="s">
        <v>399</v>
      </c>
      <c r="I491" s="375" t="s">
        <v>477</v>
      </c>
      <c r="J491" s="375" t="s">
        <v>1024</v>
      </c>
      <c r="K491" s="375" t="s">
        <v>475</v>
      </c>
      <c r="L491" s="375" t="s">
        <v>775</v>
      </c>
      <c r="M491" s="831" t="s">
        <v>422</v>
      </c>
      <c r="N491" s="375"/>
      <c r="O491" s="375"/>
      <c r="P491" s="375"/>
      <c r="Q491" s="375"/>
      <c r="R491" s="375"/>
      <c r="S491" s="375"/>
    </row>
    <row r="492" spans="1:19" x14ac:dyDescent="0.4">
      <c r="A492" s="375" t="s">
        <v>277</v>
      </c>
      <c r="B492" s="375" t="s">
        <v>60</v>
      </c>
      <c r="C492" s="375" t="s">
        <v>34</v>
      </c>
      <c r="D492" s="375"/>
      <c r="E492" s="375" t="s">
        <v>400</v>
      </c>
      <c r="F492" s="375" t="s">
        <v>393</v>
      </c>
      <c r="G492" s="941">
        <v>0</v>
      </c>
      <c r="H492" s="877" t="s">
        <v>399</v>
      </c>
      <c r="I492" s="375" t="s">
        <v>477</v>
      </c>
      <c r="J492" s="375" t="s">
        <v>1024</v>
      </c>
      <c r="K492" s="375" t="s">
        <v>475</v>
      </c>
      <c r="L492" s="375" t="s">
        <v>775</v>
      </c>
      <c r="M492" s="831" t="s">
        <v>422</v>
      </c>
      <c r="N492" s="375"/>
      <c r="O492" s="375"/>
      <c r="P492" s="375"/>
      <c r="Q492" s="375"/>
      <c r="R492" s="375"/>
      <c r="S492" s="375"/>
    </row>
    <row r="493" spans="1:19" x14ac:dyDescent="0.4">
      <c r="A493" s="375" t="s">
        <v>277</v>
      </c>
      <c r="B493" s="375" t="s">
        <v>60</v>
      </c>
      <c r="C493" s="375" t="s">
        <v>34</v>
      </c>
      <c r="D493" s="375"/>
      <c r="E493" s="375" t="s">
        <v>400</v>
      </c>
      <c r="F493" s="375" t="s">
        <v>394</v>
      </c>
      <c r="G493" s="941">
        <v>0</v>
      </c>
      <c r="H493" s="877" t="s">
        <v>399</v>
      </c>
      <c r="I493" s="375" t="s">
        <v>477</v>
      </c>
      <c r="J493" s="375" t="s">
        <v>1024</v>
      </c>
      <c r="K493" s="375" t="s">
        <v>475</v>
      </c>
      <c r="L493" s="375" t="s">
        <v>775</v>
      </c>
      <c r="M493" s="831" t="s">
        <v>422</v>
      </c>
      <c r="N493" s="375"/>
      <c r="O493" s="375"/>
      <c r="P493" s="375"/>
      <c r="Q493" s="375"/>
      <c r="R493" s="375"/>
      <c r="S493" s="375"/>
    </row>
    <row r="494" spans="1:19" x14ac:dyDescent="0.4">
      <c r="A494" s="375" t="s">
        <v>277</v>
      </c>
      <c r="B494" s="375" t="s">
        <v>60</v>
      </c>
      <c r="C494" s="375" t="s">
        <v>34</v>
      </c>
      <c r="D494" s="375"/>
      <c r="E494" s="375" t="s">
        <v>400</v>
      </c>
      <c r="F494" s="877" t="s">
        <v>395</v>
      </c>
      <c r="G494" s="941">
        <v>0</v>
      </c>
      <c r="H494" s="877" t="s">
        <v>399</v>
      </c>
      <c r="I494" s="375" t="s">
        <v>477</v>
      </c>
      <c r="J494" s="375" t="s">
        <v>1024</v>
      </c>
      <c r="K494" s="375" t="s">
        <v>475</v>
      </c>
      <c r="L494" s="375" t="s">
        <v>775</v>
      </c>
      <c r="M494" s="831" t="s">
        <v>422</v>
      </c>
      <c r="N494" s="375"/>
      <c r="O494" s="375"/>
      <c r="P494" s="375"/>
      <c r="Q494" s="375"/>
      <c r="R494" s="375"/>
      <c r="S494" s="375"/>
    </row>
    <row r="495" spans="1:19" x14ac:dyDescent="0.4">
      <c r="A495" s="375" t="s">
        <v>277</v>
      </c>
      <c r="B495" s="375" t="s">
        <v>60</v>
      </c>
      <c r="C495" s="375" t="s">
        <v>34</v>
      </c>
      <c r="D495" s="375"/>
      <c r="E495" s="375" t="s">
        <v>400</v>
      </c>
      <c r="F495" s="375" t="s">
        <v>396</v>
      </c>
      <c r="G495" s="941">
        <v>0</v>
      </c>
      <c r="H495" s="877" t="s">
        <v>399</v>
      </c>
      <c r="I495" s="375" t="s">
        <v>477</v>
      </c>
      <c r="J495" s="375" t="s">
        <v>1024</v>
      </c>
      <c r="K495" s="375" t="s">
        <v>475</v>
      </c>
      <c r="L495" s="375" t="s">
        <v>775</v>
      </c>
      <c r="M495" s="831" t="s">
        <v>422</v>
      </c>
      <c r="N495" s="375"/>
      <c r="O495" s="375"/>
      <c r="P495" s="375"/>
      <c r="Q495" s="375"/>
      <c r="R495" s="375"/>
      <c r="S495" s="375"/>
    </row>
    <row r="496" spans="1:19" x14ac:dyDescent="0.4">
      <c r="A496" s="375" t="s">
        <v>277</v>
      </c>
      <c r="B496" s="375" t="s">
        <v>60</v>
      </c>
      <c r="C496" s="375" t="s">
        <v>34</v>
      </c>
      <c r="D496" s="375"/>
      <c r="E496" s="375" t="s">
        <v>400</v>
      </c>
      <c r="F496" s="375" t="s">
        <v>397</v>
      </c>
      <c r="G496" s="941">
        <v>0</v>
      </c>
      <c r="H496" s="877" t="s">
        <v>399</v>
      </c>
      <c r="I496" s="375" t="s">
        <v>477</v>
      </c>
      <c r="J496" s="375" t="s">
        <v>1024</v>
      </c>
      <c r="K496" s="375" t="s">
        <v>475</v>
      </c>
      <c r="L496" s="375" t="s">
        <v>775</v>
      </c>
      <c r="M496" s="831" t="s">
        <v>422</v>
      </c>
      <c r="N496" s="375"/>
      <c r="O496" s="375"/>
      <c r="P496" s="375"/>
      <c r="Q496" s="375"/>
      <c r="R496" s="375"/>
      <c r="S496" s="375"/>
    </row>
    <row r="497" spans="1:19" x14ac:dyDescent="0.4">
      <c r="A497" s="375" t="s">
        <v>277</v>
      </c>
      <c r="B497" s="375" t="s">
        <v>61</v>
      </c>
      <c r="C497" s="375" t="s">
        <v>425</v>
      </c>
      <c r="D497" s="375" t="s">
        <v>427</v>
      </c>
      <c r="E497" s="375" t="s">
        <v>400</v>
      </c>
      <c r="F497" s="375" t="s">
        <v>387</v>
      </c>
      <c r="G497" s="941">
        <v>0</v>
      </c>
      <c r="H497" s="877" t="s">
        <v>399</v>
      </c>
      <c r="I497" s="375" t="s">
        <v>477</v>
      </c>
      <c r="J497" s="375" t="s">
        <v>1024</v>
      </c>
      <c r="K497" s="375" t="s">
        <v>475</v>
      </c>
      <c r="L497" s="375" t="s">
        <v>799</v>
      </c>
      <c r="M497" s="831" t="s">
        <v>422</v>
      </c>
      <c r="N497" s="375"/>
      <c r="O497" s="375"/>
      <c r="P497" s="375"/>
      <c r="Q497" s="375"/>
      <c r="R497" s="375"/>
      <c r="S497" s="375"/>
    </row>
    <row r="498" spans="1:19" x14ac:dyDescent="0.4">
      <c r="A498" s="375" t="s">
        <v>277</v>
      </c>
      <c r="B498" s="375" t="s">
        <v>61</v>
      </c>
      <c r="C498" s="375" t="s">
        <v>425</v>
      </c>
      <c r="D498" s="375" t="s">
        <v>427</v>
      </c>
      <c r="E498" s="375" t="s">
        <v>400</v>
      </c>
      <c r="F498" s="375" t="s">
        <v>388</v>
      </c>
      <c r="G498" s="941">
        <v>0</v>
      </c>
      <c r="H498" s="877" t="s">
        <v>399</v>
      </c>
      <c r="I498" s="375" t="s">
        <v>477</v>
      </c>
      <c r="J498" s="375" t="s">
        <v>1024</v>
      </c>
      <c r="K498" s="375" t="s">
        <v>475</v>
      </c>
      <c r="L498" s="375" t="s">
        <v>799</v>
      </c>
      <c r="M498" s="831" t="s">
        <v>422</v>
      </c>
      <c r="N498" s="375"/>
      <c r="O498" s="375"/>
      <c r="P498" s="375"/>
      <c r="Q498" s="375"/>
      <c r="R498" s="375"/>
      <c r="S498" s="375"/>
    </row>
    <row r="499" spans="1:19" x14ac:dyDescent="0.4">
      <c r="A499" s="375" t="s">
        <v>277</v>
      </c>
      <c r="B499" s="375" t="s">
        <v>61</v>
      </c>
      <c r="C499" s="375" t="s">
        <v>425</v>
      </c>
      <c r="D499" s="375" t="s">
        <v>427</v>
      </c>
      <c r="E499" s="375" t="s">
        <v>400</v>
      </c>
      <c r="F499" s="375" t="s">
        <v>389</v>
      </c>
      <c r="G499" s="941">
        <v>0</v>
      </c>
      <c r="H499" s="877" t="s">
        <v>399</v>
      </c>
      <c r="I499" s="375" t="s">
        <v>477</v>
      </c>
      <c r="J499" s="375" t="s">
        <v>1024</v>
      </c>
      <c r="K499" s="375" t="s">
        <v>475</v>
      </c>
      <c r="L499" s="375" t="s">
        <v>799</v>
      </c>
      <c r="M499" s="831" t="s">
        <v>422</v>
      </c>
      <c r="N499" s="375"/>
      <c r="O499" s="375"/>
      <c r="P499" s="375"/>
      <c r="Q499" s="375"/>
      <c r="R499" s="375"/>
      <c r="S499" s="375"/>
    </row>
    <row r="500" spans="1:19" x14ac:dyDescent="0.4">
      <c r="A500" s="375" t="s">
        <v>277</v>
      </c>
      <c r="B500" s="375" t="s">
        <v>61</v>
      </c>
      <c r="C500" s="375" t="s">
        <v>425</v>
      </c>
      <c r="D500" s="375" t="s">
        <v>427</v>
      </c>
      <c r="E500" s="375" t="s">
        <v>400</v>
      </c>
      <c r="F500" s="375" t="s">
        <v>390</v>
      </c>
      <c r="G500" s="941">
        <v>0</v>
      </c>
      <c r="H500" s="877" t="s">
        <v>399</v>
      </c>
      <c r="I500" s="375" t="s">
        <v>477</v>
      </c>
      <c r="J500" s="375" t="s">
        <v>1024</v>
      </c>
      <c r="K500" s="375" t="s">
        <v>475</v>
      </c>
      <c r="L500" s="375" t="s">
        <v>799</v>
      </c>
      <c r="M500" s="831" t="s">
        <v>422</v>
      </c>
      <c r="N500" s="375"/>
      <c r="O500" s="375"/>
      <c r="P500" s="375"/>
      <c r="Q500" s="375"/>
      <c r="R500" s="375"/>
      <c r="S500" s="375"/>
    </row>
    <row r="501" spans="1:19" x14ac:dyDescent="0.4">
      <c r="A501" s="375" t="s">
        <v>277</v>
      </c>
      <c r="B501" s="375" t="s">
        <v>61</v>
      </c>
      <c r="C501" s="375" t="s">
        <v>425</v>
      </c>
      <c r="D501" s="375" t="s">
        <v>427</v>
      </c>
      <c r="E501" s="375" t="s">
        <v>400</v>
      </c>
      <c r="F501" s="375" t="s">
        <v>391</v>
      </c>
      <c r="G501" s="941">
        <v>0</v>
      </c>
      <c r="H501" s="877" t="s">
        <v>399</v>
      </c>
      <c r="I501" s="375" t="s">
        <v>477</v>
      </c>
      <c r="J501" s="375" t="s">
        <v>1024</v>
      </c>
      <c r="K501" s="375" t="s">
        <v>475</v>
      </c>
      <c r="L501" s="375" t="s">
        <v>799</v>
      </c>
      <c r="M501" s="831" t="s">
        <v>422</v>
      </c>
      <c r="N501" s="375"/>
      <c r="O501" s="375"/>
      <c r="P501" s="375"/>
      <c r="Q501" s="375"/>
      <c r="R501" s="375"/>
      <c r="S501" s="375"/>
    </row>
    <row r="502" spans="1:19" x14ac:dyDescent="0.4">
      <c r="A502" s="375" t="s">
        <v>277</v>
      </c>
      <c r="B502" s="375" t="s">
        <v>61</v>
      </c>
      <c r="C502" s="375" t="s">
        <v>425</v>
      </c>
      <c r="D502" s="375" t="s">
        <v>427</v>
      </c>
      <c r="E502" s="375" t="s">
        <v>400</v>
      </c>
      <c r="F502" s="375" t="s">
        <v>392</v>
      </c>
      <c r="G502" s="941">
        <v>0</v>
      </c>
      <c r="H502" s="877" t="s">
        <v>399</v>
      </c>
      <c r="I502" s="375" t="s">
        <v>477</v>
      </c>
      <c r="J502" s="375" t="s">
        <v>1024</v>
      </c>
      <c r="K502" s="375" t="s">
        <v>475</v>
      </c>
      <c r="L502" s="375" t="s">
        <v>799</v>
      </c>
      <c r="M502" s="831" t="s">
        <v>422</v>
      </c>
      <c r="N502" s="375"/>
      <c r="O502" s="375"/>
      <c r="P502" s="375"/>
      <c r="Q502" s="375"/>
      <c r="R502" s="375"/>
      <c r="S502" s="375"/>
    </row>
    <row r="503" spans="1:19" x14ac:dyDescent="0.4">
      <c r="A503" s="375" t="s">
        <v>277</v>
      </c>
      <c r="B503" s="375" t="s">
        <v>61</v>
      </c>
      <c r="C503" s="375" t="s">
        <v>425</v>
      </c>
      <c r="D503" s="375" t="s">
        <v>427</v>
      </c>
      <c r="E503" s="375" t="s">
        <v>400</v>
      </c>
      <c r="F503" s="375" t="s">
        <v>393</v>
      </c>
      <c r="G503" s="941">
        <v>0</v>
      </c>
      <c r="H503" s="877" t="s">
        <v>399</v>
      </c>
      <c r="I503" s="375" t="s">
        <v>477</v>
      </c>
      <c r="J503" s="375" t="s">
        <v>1024</v>
      </c>
      <c r="K503" s="375" t="s">
        <v>475</v>
      </c>
      <c r="L503" s="375" t="s">
        <v>799</v>
      </c>
      <c r="M503" s="831" t="s">
        <v>422</v>
      </c>
      <c r="N503" s="375"/>
      <c r="O503" s="375"/>
      <c r="P503" s="375"/>
      <c r="Q503" s="375"/>
      <c r="R503" s="375"/>
      <c r="S503" s="375"/>
    </row>
    <row r="504" spans="1:19" x14ac:dyDescent="0.4">
      <c r="A504" s="375" t="s">
        <v>277</v>
      </c>
      <c r="B504" s="375" t="s">
        <v>61</v>
      </c>
      <c r="C504" s="375" t="s">
        <v>425</v>
      </c>
      <c r="D504" s="375" t="s">
        <v>427</v>
      </c>
      <c r="E504" s="375" t="s">
        <v>400</v>
      </c>
      <c r="F504" s="375" t="s">
        <v>394</v>
      </c>
      <c r="G504" s="941">
        <v>0</v>
      </c>
      <c r="H504" s="877" t="s">
        <v>399</v>
      </c>
      <c r="I504" s="375" t="s">
        <v>477</v>
      </c>
      <c r="J504" s="375" t="s">
        <v>1024</v>
      </c>
      <c r="K504" s="375" t="s">
        <v>475</v>
      </c>
      <c r="L504" s="375" t="s">
        <v>799</v>
      </c>
      <c r="M504" s="831" t="s">
        <v>422</v>
      </c>
      <c r="N504" s="375"/>
      <c r="O504" s="375"/>
      <c r="P504" s="375"/>
      <c r="Q504" s="375"/>
      <c r="R504" s="375"/>
      <c r="S504" s="375"/>
    </row>
    <row r="505" spans="1:19" x14ac:dyDescent="0.4">
      <c r="A505" s="375" t="s">
        <v>277</v>
      </c>
      <c r="B505" s="375" t="s">
        <v>61</v>
      </c>
      <c r="C505" s="375" t="s">
        <v>425</v>
      </c>
      <c r="D505" s="375" t="s">
        <v>427</v>
      </c>
      <c r="E505" s="375" t="s">
        <v>400</v>
      </c>
      <c r="F505" s="375" t="s">
        <v>395</v>
      </c>
      <c r="G505" s="941">
        <v>0</v>
      </c>
      <c r="H505" s="877" t="s">
        <v>399</v>
      </c>
      <c r="I505" s="375" t="s">
        <v>477</v>
      </c>
      <c r="J505" s="375" t="s">
        <v>1024</v>
      </c>
      <c r="K505" s="375" t="s">
        <v>475</v>
      </c>
      <c r="L505" s="375" t="s">
        <v>799</v>
      </c>
      <c r="M505" s="831" t="s">
        <v>422</v>
      </c>
      <c r="N505" s="375"/>
      <c r="O505" s="375"/>
      <c r="P505" s="375"/>
      <c r="Q505" s="375"/>
      <c r="R505" s="375"/>
      <c r="S505" s="375"/>
    </row>
    <row r="506" spans="1:19" x14ac:dyDescent="0.4">
      <c r="A506" s="375" t="s">
        <v>277</v>
      </c>
      <c r="B506" s="375" t="s">
        <v>61</v>
      </c>
      <c r="C506" s="375" t="s">
        <v>425</v>
      </c>
      <c r="D506" s="375" t="s">
        <v>427</v>
      </c>
      <c r="E506" s="375" t="s">
        <v>400</v>
      </c>
      <c r="F506" s="877" t="s">
        <v>396</v>
      </c>
      <c r="G506" s="941">
        <v>0</v>
      </c>
      <c r="H506" s="877" t="s">
        <v>399</v>
      </c>
      <c r="I506" s="375" t="s">
        <v>477</v>
      </c>
      <c r="J506" s="375" t="s">
        <v>1024</v>
      </c>
      <c r="K506" s="375" t="s">
        <v>475</v>
      </c>
      <c r="L506" s="375" t="s">
        <v>799</v>
      </c>
      <c r="M506" s="831" t="s">
        <v>422</v>
      </c>
      <c r="N506" s="375"/>
      <c r="O506" s="375"/>
      <c r="P506" s="375"/>
      <c r="Q506" s="375"/>
      <c r="R506" s="375"/>
      <c r="S506" s="375"/>
    </row>
    <row r="507" spans="1:19" x14ac:dyDescent="0.4">
      <c r="A507" s="375" t="s">
        <v>277</v>
      </c>
      <c r="B507" s="375" t="s">
        <v>61</v>
      </c>
      <c r="C507" s="375" t="s">
        <v>425</v>
      </c>
      <c r="D507" s="375" t="s">
        <v>427</v>
      </c>
      <c r="E507" s="375" t="s">
        <v>400</v>
      </c>
      <c r="F507" s="375" t="s">
        <v>397</v>
      </c>
      <c r="G507" s="941">
        <v>0</v>
      </c>
      <c r="H507" s="877" t="s">
        <v>399</v>
      </c>
      <c r="I507" s="375" t="s">
        <v>477</v>
      </c>
      <c r="J507" s="375" t="s">
        <v>1024</v>
      </c>
      <c r="K507" s="375" t="s">
        <v>475</v>
      </c>
      <c r="L507" s="375" t="s">
        <v>799</v>
      </c>
      <c r="M507" s="831" t="s">
        <v>422</v>
      </c>
      <c r="N507" s="375"/>
      <c r="O507" s="375"/>
      <c r="P507" s="375"/>
      <c r="Q507" s="375"/>
      <c r="R507" s="375"/>
      <c r="S507" s="375"/>
    </row>
    <row r="508" spans="1:19" x14ac:dyDescent="0.4">
      <c r="A508" s="375" t="s">
        <v>277</v>
      </c>
      <c r="B508" s="375" t="s">
        <v>61</v>
      </c>
      <c r="C508" s="375" t="s">
        <v>425</v>
      </c>
      <c r="D508" s="375" t="s">
        <v>426</v>
      </c>
      <c r="E508" s="375" t="s">
        <v>400</v>
      </c>
      <c r="F508" s="375" t="s">
        <v>387</v>
      </c>
      <c r="G508" s="941">
        <v>0</v>
      </c>
      <c r="H508" s="877" t="s">
        <v>399</v>
      </c>
      <c r="I508" s="375" t="s">
        <v>477</v>
      </c>
      <c r="J508" s="375" t="s">
        <v>1024</v>
      </c>
      <c r="K508" s="375" t="s">
        <v>475</v>
      </c>
      <c r="L508" s="375" t="s">
        <v>803</v>
      </c>
      <c r="M508" s="831" t="s">
        <v>422</v>
      </c>
      <c r="N508" s="375"/>
      <c r="O508" s="375"/>
      <c r="P508" s="375"/>
      <c r="Q508" s="375"/>
      <c r="R508" s="375"/>
      <c r="S508" s="375"/>
    </row>
    <row r="509" spans="1:19" x14ac:dyDescent="0.4">
      <c r="A509" s="375" t="s">
        <v>277</v>
      </c>
      <c r="B509" s="375" t="s">
        <v>61</v>
      </c>
      <c r="C509" s="375" t="s">
        <v>425</v>
      </c>
      <c r="D509" s="375" t="s">
        <v>426</v>
      </c>
      <c r="E509" s="375" t="s">
        <v>400</v>
      </c>
      <c r="F509" s="375" t="s">
        <v>388</v>
      </c>
      <c r="G509" s="941">
        <v>0</v>
      </c>
      <c r="H509" s="877" t="s">
        <v>399</v>
      </c>
      <c r="I509" s="375" t="s">
        <v>477</v>
      </c>
      <c r="J509" s="375" t="s">
        <v>1024</v>
      </c>
      <c r="K509" s="375" t="s">
        <v>475</v>
      </c>
      <c r="L509" s="375" t="s">
        <v>803</v>
      </c>
      <c r="M509" s="831" t="s">
        <v>422</v>
      </c>
      <c r="N509" s="375"/>
      <c r="O509" s="375"/>
      <c r="P509" s="375"/>
      <c r="Q509" s="375"/>
      <c r="R509" s="375"/>
      <c r="S509" s="375"/>
    </row>
    <row r="510" spans="1:19" x14ac:dyDescent="0.4">
      <c r="A510" s="375" t="s">
        <v>277</v>
      </c>
      <c r="B510" s="375" t="s">
        <v>61</v>
      </c>
      <c r="C510" s="375" t="s">
        <v>425</v>
      </c>
      <c r="D510" s="375" t="s">
        <v>426</v>
      </c>
      <c r="E510" s="375" t="s">
        <v>400</v>
      </c>
      <c r="F510" s="375" t="s">
        <v>389</v>
      </c>
      <c r="G510" s="941">
        <v>0</v>
      </c>
      <c r="H510" s="877" t="s">
        <v>399</v>
      </c>
      <c r="I510" s="375" t="s">
        <v>477</v>
      </c>
      <c r="J510" s="375" t="s">
        <v>1024</v>
      </c>
      <c r="K510" s="375" t="s">
        <v>475</v>
      </c>
      <c r="L510" s="375" t="s">
        <v>803</v>
      </c>
      <c r="M510" s="831" t="s">
        <v>422</v>
      </c>
      <c r="N510" s="375"/>
      <c r="O510" s="375"/>
      <c r="P510" s="375"/>
      <c r="Q510" s="375"/>
      <c r="R510" s="375"/>
      <c r="S510" s="375"/>
    </row>
    <row r="511" spans="1:19" x14ac:dyDescent="0.4">
      <c r="A511" s="375" t="s">
        <v>277</v>
      </c>
      <c r="B511" s="375" t="s">
        <v>61</v>
      </c>
      <c r="C511" s="375" t="s">
        <v>425</v>
      </c>
      <c r="D511" s="375" t="s">
        <v>426</v>
      </c>
      <c r="E511" s="375" t="s">
        <v>400</v>
      </c>
      <c r="F511" s="375" t="s">
        <v>390</v>
      </c>
      <c r="G511" s="941">
        <v>0</v>
      </c>
      <c r="H511" s="877" t="s">
        <v>399</v>
      </c>
      <c r="I511" s="375" t="s">
        <v>477</v>
      </c>
      <c r="J511" s="375" t="s">
        <v>1024</v>
      </c>
      <c r="K511" s="375" t="s">
        <v>475</v>
      </c>
      <c r="L511" s="375" t="s">
        <v>803</v>
      </c>
      <c r="M511" s="831" t="s">
        <v>422</v>
      </c>
      <c r="N511" s="375"/>
      <c r="O511" s="375"/>
      <c r="P511" s="375"/>
      <c r="Q511" s="375"/>
      <c r="R511" s="375"/>
      <c r="S511" s="375"/>
    </row>
    <row r="512" spans="1:19" x14ac:dyDescent="0.4">
      <c r="A512" s="375" t="s">
        <v>277</v>
      </c>
      <c r="B512" s="375" t="s">
        <v>61</v>
      </c>
      <c r="C512" s="375" t="s">
        <v>425</v>
      </c>
      <c r="D512" s="375" t="s">
        <v>426</v>
      </c>
      <c r="E512" s="375" t="s">
        <v>400</v>
      </c>
      <c r="F512" s="375" t="s">
        <v>391</v>
      </c>
      <c r="G512" s="941">
        <v>0</v>
      </c>
      <c r="H512" s="877" t="s">
        <v>399</v>
      </c>
      <c r="I512" s="375" t="s">
        <v>477</v>
      </c>
      <c r="J512" s="375" t="s">
        <v>1024</v>
      </c>
      <c r="K512" s="375" t="s">
        <v>475</v>
      </c>
      <c r="L512" s="375" t="s">
        <v>803</v>
      </c>
      <c r="M512" s="831" t="s">
        <v>422</v>
      </c>
      <c r="N512" s="375"/>
      <c r="O512" s="375"/>
      <c r="P512" s="375"/>
      <c r="Q512" s="375"/>
      <c r="R512" s="375"/>
      <c r="S512" s="375"/>
    </row>
    <row r="513" spans="1:19" x14ac:dyDescent="0.4">
      <c r="A513" s="375" t="s">
        <v>277</v>
      </c>
      <c r="B513" s="375" t="s">
        <v>61</v>
      </c>
      <c r="C513" s="375" t="s">
        <v>425</v>
      </c>
      <c r="D513" s="375" t="s">
        <v>426</v>
      </c>
      <c r="E513" s="375" t="s">
        <v>400</v>
      </c>
      <c r="F513" s="375" t="s">
        <v>392</v>
      </c>
      <c r="G513" s="941">
        <v>0</v>
      </c>
      <c r="H513" s="877" t="s">
        <v>399</v>
      </c>
      <c r="I513" s="375" t="s">
        <v>477</v>
      </c>
      <c r="J513" s="375" t="s">
        <v>1024</v>
      </c>
      <c r="K513" s="375" t="s">
        <v>475</v>
      </c>
      <c r="L513" s="375" t="s">
        <v>803</v>
      </c>
      <c r="M513" s="831" t="s">
        <v>422</v>
      </c>
      <c r="N513" s="375"/>
      <c r="O513" s="375"/>
      <c r="P513" s="375"/>
      <c r="Q513" s="375"/>
      <c r="R513" s="375"/>
      <c r="S513" s="375"/>
    </row>
    <row r="514" spans="1:19" x14ac:dyDescent="0.4">
      <c r="A514" s="375" t="s">
        <v>277</v>
      </c>
      <c r="B514" s="375" t="s">
        <v>61</v>
      </c>
      <c r="C514" s="375" t="s">
        <v>425</v>
      </c>
      <c r="D514" s="375" t="s">
        <v>426</v>
      </c>
      <c r="E514" s="375" t="s">
        <v>400</v>
      </c>
      <c r="F514" s="375" t="s">
        <v>393</v>
      </c>
      <c r="G514" s="941">
        <v>0</v>
      </c>
      <c r="H514" s="877" t="s">
        <v>399</v>
      </c>
      <c r="I514" s="375" t="s">
        <v>477</v>
      </c>
      <c r="J514" s="375" t="s">
        <v>1024</v>
      </c>
      <c r="K514" s="375" t="s">
        <v>475</v>
      </c>
      <c r="L514" s="375" t="s">
        <v>803</v>
      </c>
      <c r="M514" s="831" t="s">
        <v>422</v>
      </c>
      <c r="N514" s="375"/>
      <c r="O514" s="375"/>
      <c r="P514" s="375"/>
      <c r="Q514" s="375"/>
      <c r="R514" s="375"/>
      <c r="S514" s="375"/>
    </row>
    <row r="515" spans="1:19" x14ac:dyDescent="0.4">
      <c r="A515" s="375" t="s">
        <v>277</v>
      </c>
      <c r="B515" s="375" t="s">
        <v>61</v>
      </c>
      <c r="C515" s="375" t="s">
        <v>425</v>
      </c>
      <c r="D515" s="375" t="s">
        <v>426</v>
      </c>
      <c r="E515" s="375" t="s">
        <v>400</v>
      </c>
      <c r="F515" s="375" t="s">
        <v>394</v>
      </c>
      <c r="G515" s="941">
        <v>0</v>
      </c>
      <c r="H515" s="877" t="s">
        <v>399</v>
      </c>
      <c r="I515" s="375" t="s">
        <v>477</v>
      </c>
      <c r="J515" s="375" t="s">
        <v>1024</v>
      </c>
      <c r="K515" s="375" t="s">
        <v>475</v>
      </c>
      <c r="L515" s="375" t="s">
        <v>803</v>
      </c>
      <c r="M515" s="831" t="s">
        <v>422</v>
      </c>
      <c r="N515" s="375"/>
      <c r="O515" s="375"/>
      <c r="P515" s="375"/>
      <c r="Q515" s="375"/>
      <c r="R515" s="375"/>
      <c r="S515" s="375"/>
    </row>
    <row r="516" spans="1:19" x14ac:dyDescent="0.4">
      <c r="A516" s="375" t="s">
        <v>277</v>
      </c>
      <c r="B516" s="375" t="s">
        <v>61</v>
      </c>
      <c r="C516" s="375" t="s">
        <v>425</v>
      </c>
      <c r="D516" s="375" t="s">
        <v>426</v>
      </c>
      <c r="E516" s="375" t="s">
        <v>400</v>
      </c>
      <c r="F516" s="375" t="s">
        <v>395</v>
      </c>
      <c r="G516" s="941">
        <v>0</v>
      </c>
      <c r="H516" s="877" t="s">
        <v>399</v>
      </c>
      <c r="I516" s="375" t="s">
        <v>477</v>
      </c>
      <c r="J516" s="375" t="s">
        <v>1024</v>
      </c>
      <c r="K516" s="375" t="s">
        <v>475</v>
      </c>
      <c r="L516" s="375" t="s">
        <v>803</v>
      </c>
      <c r="M516" s="831" t="s">
        <v>422</v>
      </c>
      <c r="N516" s="375"/>
      <c r="O516" s="375"/>
      <c r="P516" s="375"/>
      <c r="Q516" s="375"/>
      <c r="R516" s="375"/>
      <c r="S516" s="375"/>
    </row>
    <row r="517" spans="1:19" x14ac:dyDescent="0.4">
      <c r="A517" s="375" t="s">
        <v>277</v>
      </c>
      <c r="B517" s="375" t="s">
        <v>61</v>
      </c>
      <c r="C517" s="375" t="s">
        <v>425</v>
      </c>
      <c r="D517" s="375" t="s">
        <v>426</v>
      </c>
      <c r="E517" s="375" t="s">
        <v>400</v>
      </c>
      <c r="F517" s="375" t="s">
        <v>396</v>
      </c>
      <c r="G517" s="941">
        <v>0</v>
      </c>
      <c r="H517" s="877" t="s">
        <v>399</v>
      </c>
      <c r="I517" s="375" t="s">
        <v>477</v>
      </c>
      <c r="J517" s="375" t="s">
        <v>1024</v>
      </c>
      <c r="K517" s="375" t="s">
        <v>475</v>
      </c>
      <c r="L517" s="375" t="s">
        <v>803</v>
      </c>
      <c r="M517" s="831" t="s">
        <v>422</v>
      </c>
      <c r="N517" s="375"/>
      <c r="O517" s="375"/>
      <c r="P517" s="375"/>
      <c r="Q517" s="375"/>
      <c r="R517" s="375"/>
      <c r="S517" s="375"/>
    </row>
    <row r="518" spans="1:19" x14ac:dyDescent="0.4">
      <c r="A518" s="375" t="s">
        <v>277</v>
      </c>
      <c r="B518" s="375" t="s">
        <v>61</v>
      </c>
      <c r="C518" s="375" t="s">
        <v>425</v>
      </c>
      <c r="D518" s="375" t="s">
        <v>426</v>
      </c>
      <c r="E518" s="375" t="s">
        <v>400</v>
      </c>
      <c r="F518" s="877" t="s">
        <v>397</v>
      </c>
      <c r="G518" s="941">
        <v>0</v>
      </c>
      <c r="H518" s="877" t="s">
        <v>399</v>
      </c>
      <c r="I518" s="375" t="s">
        <v>477</v>
      </c>
      <c r="J518" s="375" t="s">
        <v>1024</v>
      </c>
      <c r="K518" s="375" t="s">
        <v>475</v>
      </c>
      <c r="L518" s="375" t="s">
        <v>803</v>
      </c>
      <c r="M518" s="831" t="s">
        <v>422</v>
      </c>
      <c r="N518" s="375"/>
      <c r="O518" s="375"/>
      <c r="P518" s="375"/>
      <c r="Q518" s="375"/>
      <c r="R518" s="375"/>
      <c r="S518" s="375"/>
    </row>
    <row r="519" spans="1:19" x14ac:dyDescent="0.4">
      <c r="A519" s="375" t="s">
        <v>277</v>
      </c>
      <c r="B519" s="375" t="s">
        <v>61</v>
      </c>
      <c r="C519" s="375" t="s">
        <v>34</v>
      </c>
      <c r="D519" s="375"/>
      <c r="E519" s="375" t="s">
        <v>400</v>
      </c>
      <c r="F519" s="375" t="s">
        <v>387</v>
      </c>
      <c r="G519" s="941">
        <v>0</v>
      </c>
      <c r="H519" s="877" t="s">
        <v>399</v>
      </c>
      <c r="I519" s="375" t="s">
        <v>477</v>
      </c>
      <c r="J519" s="375" t="s">
        <v>1024</v>
      </c>
      <c r="K519" s="375" t="s">
        <v>475</v>
      </c>
      <c r="L519" s="375" t="s">
        <v>807</v>
      </c>
      <c r="M519" s="831" t="s">
        <v>422</v>
      </c>
      <c r="N519" s="375"/>
      <c r="O519" s="375"/>
      <c r="P519" s="375"/>
      <c r="Q519" s="375"/>
      <c r="R519" s="375"/>
      <c r="S519" s="375"/>
    </row>
    <row r="520" spans="1:19" x14ac:dyDescent="0.4">
      <c r="A520" s="375" t="s">
        <v>277</v>
      </c>
      <c r="B520" s="375" t="s">
        <v>61</v>
      </c>
      <c r="C520" s="375" t="s">
        <v>34</v>
      </c>
      <c r="D520" s="375"/>
      <c r="E520" s="375" t="s">
        <v>400</v>
      </c>
      <c r="F520" s="375" t="s">
        <v>388</v>
      </c>
      <c r="G520" s="941">
        <v>0</v>
      </c>
      <c r="H520" s="877" t="s">
        <v>399</v>
      </c>
      <c r="I520" s="375" t="s">
        <v>477</v>
      </c>
      <c r="J520" s="375" t="s">
        <v>1024</v>
      </c>
      <c r="K520" s="375" t="s">
        <v>475</v>
      </c>
      <c r="L520" s="375" t="s">
        <v>807</v>
      </c>
      <c r="M520" s="831" t="s">
        <v>422</v>
      </c>
      <c r="N520" s="375"/>
      <c r="O520" s="375"/>
      <c r="P520" s="375"/>
      <c r="Q520" s="375"/>
      <c r="R520" s="375"/>
      <c r="S520" s="375"/>
    </row>
    <row r="521" spans="1:19" x14ac:dyDescent="0.4">
      <c r="A521" s="375" t="s">
        <v>277</v>
      </c>
      <c r="B521" s="375" t="s">
        <v>61</v>
      </c>
      <c r="C521" s="375" t="s">
        <v>34</v>
      </c>
      <c r="D521" s="375"/>
      <c r="E521" s="375" t="s">
        <v>400</v>
      </c>
      <c r="F521" s="375" t="s">
        <v>389</v>
      </c>
      <c r="G521" s="941">
        <v>0</v>
      </c>
      <c r="H521" s="877" t="s">
        <v>399</v>
      </c>
      <c r="I521" s="375" t="s">
        <v>477</v>
      </c>
      <c r="J521" s="375" t="s">
        <v>1024</v>
      </c>
      <c r="K521" s="375" t="s">
        <v>475</v>
      </c>
      <c r="L521" s="375" t="s">
        <v>807</v>
      </c>
      <c r="M521" s="831" t="s">
        <v>422</v>
      </c>
      <c r="N521" s="375"/>
      <c r="O521" s="375"/>
      <c r="P521" s="375"/>
      <c r="Q521" s="375"/>
      <c r="R521" s="375"/>
      <c r="S521" s="375"/>
    </row>
    <row r="522" spans="1:19" x14ac:dyDescent="0.4">
      <c r="A522" s="375" t="s">
        <v>277</v>
      </c>
      <c r="B522" s="375" t="s">
        <v>61</v>
      </c>
      <c r="C522" s="375" t="s">
        <v>34</v>
      </c>
      <c r="D522" s="375"/>
      <c r="E522" s="375" t="s">
        <v>400</v>
      </c>
      <c r="F522" s="375" t="s">
        <v>390</v>
      </c>
      <c r="G522" s="941">
        <v>0</v>
      </c>
      <c r="H522" s="877" t="s">
        <v>399</v>
      </c>
      <c r="I522" s="375" t="s">
        <v>477</v>
      </c>
      <c r="J522" s="375" t="s">
        <v>1024</v>
      </c>
      <c r="K522" s="375" t="s">
        <v>475</v>
      </c>
      <c r="L522" s="375" t="s">
        <v>807</v>
      </c>
      <c r="M522" s="831" t="s">
        <v>422</v>
      </c>
      <c r="N522" s="375"/>
      <c r="O522" s="375"/>
      <c r="P522" s="375"/>
      <c r="Q522" s="375"/>
      <c r="R522" s="375"/>
      <c r="S522" s="375"/>
    </row>
    <row r="523" spans="1:19" x14ac:dyDescent="0.4">
      <c r="A523" s="375" t="s">
        <v>277</v>
      </c>
      <c r="B523" s="375" t="s">
        <v>61</v>
      </c>
      <c r="C523" s="375" t="s">
        <v>34</v>
      </c>
      <c r="D523" s="375"/>
      <c r="E523" s="375" t="s">
        <v>400</v>
      </c>
      <c r="F523" s="375" t="s">
        <v>391</v>
      </c>
      <c r="G523" s="941">
        <v>0</v>
      </c>
      <c r="H523" s="877" t="s">
        <v>399</v>
      </c>
      <c r="I523" s="375" t="s">
        <v>477</v>
      </c>
      <c r="J523" s="375" t="s">
        <v>1024</v>
      </c>
      <c r="K523" s="375" t="s">
        <v>475</v>
      </c>
      <c r="L523" s="375" t="s">
        <v>807</v>
      </c>
      <c r="M523" s="831" t="s">
        <v>422</v>
      </c>
      <c r="N523" s="375"/>
      <c r="O523" s="375"/>
      <c r="P523" s="375"/>
      <c r="Q523" s="375"/>
      <c r="R523" s="375"/>
      <c r="S523" s="375"/>
    </row>
    <row r="524" spans="1:19" x14ac:dyDescent="0.4">
      <c r="A524" s="375" t="s">
        <v>277</v>
      </c>
      <c r="B524" s="375" t="s">
        <v>61</v>
      </c>
      <c r="C524" s="375" t="s">
        <v>34</v>
      </c>
      <c r="D524" s="375"/>
      <c r="E524" s="375" t="s">
        <v>400</v>
      </c>
      <c r="F524" s="375" t="s">
        <v>392</v>
      </c>
      <c r="G524" s="941">
        <v>0</v>
      </c>
      <c r="H524" s="877" t="s">
        <v>399</v>
      </c>
      <c r="I524" s="375" t="s">
        <v>477</v>
      </c>
      <c r="J524" s="375" t="s">
        <v>1024</v>
      </c>
      <c r="K524" s="375" t="s">
        <v>475</v>
      </c>
      <c r="L524" s="375" t="s">
        <v>807</v>
      </c>
      <c r="M524" s="831" t="s">
        <v>422</v>
      </c>
      <c r="N524" s="375"/>
      <c r="O524" s="375"/>
      <c r="P524" s="375"/>
      <c r="Q524" s="375"/>
      <c r="R524" s="375"/>
      <c r="S524" s="375"/>
    </row>
    <row r="525" spans="1:19" x14ac:dyDescent="0.4">
      <c r="A525" s="375" t="s">
        <v>277</v>
      </c>
      <c r="B525" s="375" t="s">
        <v>61</v>
      </c>
      <c r="C525" s="375" t="s">
        <v>34</v>
      </c>
      <c r="D525" s="375"/>
      <c r="E525" s="375" t="s">
        <v>400</v>
      </c>
      <c r="F525" s="375" t="s">
        <v>393</v>
      </c>
      <c r="G525" s="941">
        <v>0</v>
      </c>
      <c r="H525" s="877" t="s">
        <v>399</v>
      </c>
      <c r="I525" s="375" t="s">
        <v>477</v>
      </c>
      <c r="J525" s="375" t="s">
        <v>1024</v>
      </c>
      <c r="K525" s="375" t="s">
        <v>475</v>
      </c>
      <c r="L525" s="375" t="s">
        <v>807</v>
      </c>
      <c r="M525" s="831" t="s">
        <v>422</v>
      </c>
      <c r="N525" s="375"/>
      <c r="O525" s="375"/>
      <c r="P525" s="375"/>
      <c r="Q525" s="375"/>
      <c r="R525" s="375"/>
      <c r="S525" s="375"/>
    </row>
    <row r="526" spans="1:19" x14ac:dyDescent="0.4">
      <c r="A526" s="375" t="s">
        <v>277</v>
      </c>
      <c r="B526" s="375" t="s">
        <v>61</v>
      </c>
      <c r="C526" s="375" t="s">
        <v>34</v>
      </c>
      <c r="D526" s="375"/>
      <c r="E526" s="375" t="s">
        <v>400</v>
      </c>
      <c r="F526" s="375" t="s">
        <v>394</v>
      </c>
      <c r="G526" s="941">
        <v>0</v>
      </c>
      <c r="H526" s="877" t="s">
        <v>399</v>
      </c>
      <c r="I526" s="375" t="s">
        <v>477</v>
      </c>
      <c r="J526" s="375" t="s">
        <v>1024</v>
      </c>
      <c r="K526" s="375" t="s">
        <v>475</v>
      </c>
      <c r="L526" s="375" t="s">
        <v>807</v>
      </c>
      <c r="M526" s="831" t="s">
        <v>422</v>
      </c>
      <c r="N526" s="375"/>
      <c r="O526" s="375"/>
      <c r="P526" s="375"/>
      <c r="Q526" s="375"/>
      <c r="R526" s="375"/>
      <c r="S526" s="375"/>
    </row>
    <row r="527" spans="1:19" x14ac:dyDescent="0.4">
      <c r="A527" s="375" t="s">
        <v>277</v>
      </c>
      <c r="B527" s="375" t="s">
        <v>61</v>
      </c>
      <c r="C527" s="375" t="s">
        <v>34</v>
      </c>
      <c r="D527" s="375"/>
      <c r="E527" s="375" t="s">
        <v>400</v>
      </c>
      <c r="F527" s="375" t="s">
        <v>395</v>
      </c>
      <c r="G527" s="941">
        <v>0</v>
      </c>
      <c r="H527" s="877" t="s">
        <v>399</v>
      </c>
      <c r="I527" s="375" t="s">
        <v>477</v>
      </c>
      <c r="J527" s="375" t="s">
        <v>1024</v>
      </c>
      <c r="K527" s="375" t="s">
        <v>475</v>
      </c>
      <c r="L527" s="375" t="s">
        <v>807</v>
      </c>
      <c r="M527" s="831" t="s">
        <v>422</v>
      </c>
      <c r="N527" s="375"/>
      <c r="O527" s="375"/>
      <c r="P527" s="375"/>
      <c r="Q527" s="375"/>
      <c r="R527" s="375"/>
      <c r="S527" s="375"/>
    </row>
    <row r="528" spans="1:19" x14ac:dyDescent="0.4">
      <c r="A528" s="375" t="s">
        <v>277</v>
      </c>
      <c r="B528" s="375" t="s">
        <v>61</v>
      </c>
      <c r="C528" s="375" t="s">
        <v>34</v>
      </c>
      <c r="D528" s="375"/>
      <c r="E528" s="375" t="s">
        <v>400</v>
      </c>
      <c r="F528" s="375" t="s">
        <v>396</v>
      </c>
      <c r="G528" s="941">
        <v>0</v>
      </c>
      <c r="H528" s="877" t="s">
        <v>399</v>
      </c>
      <c r="I528" s="375" t="s">
        <v>477</v>
      </c>
      <c r="J528" s="375" t="s">
        <v>1024</v>
      </c>
      <c r="K528" s="375" t="s">
        <v>475</v>
      </c>
      <c r="L528" s="375" t="s">
        <v>807</v>
      </c>
      <c r="M528" s="831" t="s">
        <v>422</v>
      </c>
      <c r="N528" s="375"/>
      <c r="O528" s="375"/>
      <c r="P528" s="375"/>
      <c r="Q528" s="375"/>
      <c r="R528" s="375"/>
      <c r="S528" s="375"/>
    </row>
    <row r="529" spans="1:19" x14ac:dyDescent="0.4">
      <c r="A529" s="375" t="s">
        <v>277</v>
      </c>
      <c r="B529" s="375" t="s">
        <v>61</v>
      </c>
      <c r="C529" s="375" t="s">
        <v>34</v>
      </c>
      <c r="D529" s="375"/>
      <c r="E529" s="375" t="s">
        <v>400</v>
      </c>
      <c r="F529" s="375" t="s">
        <v>397</v>
      </c>
      <c r="G529" s="941">
        <v>0</v>
      </c>
      <c r="H529" s="877" t="s">
        <v>399</v>
      </c>
      <c r="I529" s="375" t="s">
        <v>477</v>
      </c>
      <c r="J529" s="375" t="s">
        <v>1024</v>
      </c>
      <c r="K529" s="375" t="s">
        <v>475</v>
      </c>
      <c r="L529" s="375" t="s">
        <v>807</v>
      </c>
      <c r="M529" s="831" t="s">
        <v>422</v>
      </c>
      <c r="N529" s="375"/>
      <c r="O529" s="375"/>
      <c r="P529" s="375"/>
      <c r="Q529" s="375"/>
      <c r="R529" s="375"/>
      <c r="S529" s="375"/>
    </row>
    <row r="530" spans="1:19" x14ac:dyDescent="0.4">
      <c r="A530" s="375" t="s">
        <v>277</v>
      </c>
      <c r="B530" s="375" t="s">
        <v>62</v>
      </c>
      <c r="C530" s="375" t="s">
        <v>425</v>
      </c>
      <c r="D530" s="375" t="s">
        <v>427</v>
      </c>
      <c r="E530" s="375" t="s">
        <v>400</v>
      </c>
      <c r="F530" s="877" t="s">
        <v>387</v>
      </c>
      <c r="G530" s="941">
        <v>0</v>
      </c>
      <c r="H530" s="877" t="s">
        <v>399</v>
      </c>
      <c r="I530" s="375" t="s">
        <v>477</v>
      </c>
      <c r="J530" s="375" t="s">
        <v>1024</v>
      </c>
      <c r="K530" s="375" t="s">
        <v>475</v>
      </c>
      <c r="L530" s="375" t="s">
        <v>831</v>
      </c>
      <c r="M530" s="831" t="s">
        <v>422</v>
      </c>
      <c r="N530" s="375"/>
      <c r="O530" s="375"/>
      <c r="P530" s="375"/>
      <c r="Q530" s="375"/>
      <c r="R530" s="375"/>
      <c r="S530" s="375"/>
    </row>
    <row r="531" spans="1:19" x14ac:dyDescent="0.4">
      <c r="A531" s="375" t="s">
        <v>277</v>
      </c>
      <c r="B531" s="375" t="s">
        <v>62</v>
      </c>
      <c r="C531" s="375" t="s">
        <v>425</v>
      </c>
      <c r="D531" s="375" t="s">
        <v>427</v>
      </c>
      <c r="E531" s="375" t="s">
        <v>400</v>
      </c>
      <c r="F531" s="375" t="s">
        <v>388</v>
      </c>
      <c r="G531" s="941">
        <v>0</v>
      </c>
      <c r="H531" s="877" t="s">
        <v>399</v>
      </c>
      <c r="I531" s="375" t="s">
        <v>477</v>
      </c>
      <c r="J531" s="375" t="s">
        <v>1024</v>
      </c>
      <c r="K531" s="375" t="s">
        <v>475</v>
      </c>
      <c r="L531" s="375" t="s">
        <v>831</v>
      </c>
      <c r="M531" s="831" t="s">
        <v>422</v>
      </c>
      <c r="N531" s="375"/>
      <c r="O531" s="375"/>
      <c r="P531" s="375"/>
      <c r="Q531" s="375"/>
      <c r="R531" s="375"/>
      <c r="S531" s="375"/>
    </row>
    <row r="532" spans="1:19" x14ac:dyDescent="0.4">
      <c r="A532" s="375" t="s">
        <v>277</v>
      </c>
      <c r="B532" s="375" t="s">
        <v>62</v>
      </c>
      <c r="C532" s="375" t="s">
        <v>425</v>
      </c>
      <c r="D532" s="375" t="s">
        <v>427</v>
      </c>
      <c r="E532" s="375" t="s">
        <v>400</v>
      </c>
      <c r="F532" s="375" t="s">
        <v>389</v>
      </c>
      <c r="G532" s="941">
        <v>0</v>
      </c>
      <c r="H532" s="877" t="s">
        <v>399</v>
      </c>
      <c r="I532" s="375" t="s">
        <v>477</v>
      </c>
      <c r="J532" s="375" t="s">
        <v>1024</v>
      </c>
      <c r="K532" s="375" t="s">
        <v>475</v>
      </c>
      <c r="L532" s="375" t="s">
        <v>831</v>
      </c>
      <c r="M532" s="831" t="s">
        <v>422</v>
      </c>
      <c r="N532" s="375"/>
      <c r="O532" s="375"/>
      <c r="P532" s="375"/>
      <c r="Q532" s="375"/>
      <c r="R532" s="375"/>
      <c r="S532" s="375"/>
    </row>
    <row r="533" spans="1:19" x14ac:dyDescent="0.4">
      <c r="A533" s="375" t="s">
        <v>277</v>
      </c>
      <c r="B533" s="375" t="s">
        <v>62</v>
      </c>
      <c r="C533" s="375" t="s">
        <v>425</v>
      </c>
      <c r="D533" s="375" t="s">
        <v>427</v>
      </c>
      <c r="E533" s="375" t="s">
        <v>400</v>
      </c>
      <c r="F533" s="375" t="s">
        <v>390</v>
      </c>
      <c r="G533" s="941">
        <v>0</v>
      </c>
      <c r="H533" s="877" t="s">
        <v>399</v>
      </c>
      <c r="I533" s="375" t="s">
        <v>477</v>
      </c>
      <c r="J533" s="375" t="s">
        <v>1024</v>
      </c>
      <c r="K533" s="375" t="s">
        <v>475</v>
      </c>
      <c r="L533" s="375" t="s">
        <v>831</v>
      </c>
      <c r="M533" s="831" t="s">
        <v>422</v>
      </c>
      <c r="N533" s="375"/>
      <c r="O533" s="375"/>
      <c r="P533" s="375"/>
      <c r="Q533" s="375"/>
      <c r="R533" s="375"/>
      <c r="S533" s="375"/>
    </row>
    <row r="534" spans="1:19" x14ac:dyDescent="0.4">
      <c r="A534" s="375" t="s">
        <v>277</v>
      </c>
      <c r="B534" s="375" t="s">
        <v>62</v>
      </c>
      <c r="C534" s="375" t="s">
        <v>425</v>
      </c>
      <c r="D534" s="375" t="s">
        <v>427</v>
      </c>
      <c r="E534" s="375" t="s">
        <v>400</v>
      </c>
      <c r="F534" s="375" t="s">
        <v>391</v>
      </c>
      <c r="G534" s="941">
        <v>0</v>
      </c>
      <c r="H534" s="877" t="s">
        <v>399</v>
      </c>
      <c r="I534" s="375" t="s">
        <v>477</v>
      </c>
      <c r="J534" s="375" t="s">
        <v>1024</v>
      </c>
      <c r="K534" s="375" t="s">
        <v>475</v>
      </c>
      <c r="L534" s="375" t="s">
        <v>831</v>
      </c>
      <c r="M534" s="831" t="s">
        <v>422</v>
      </c>
      <c r="N534" s="375"/>
      <c r="O534" s="375"/>
      <c r="P534" s="375"/>
      <c r="Q534" s="375"/>
      <c r="R534" s="375"/>
      <c r="S534" s="375"/>
    </row>
    <row r="535" spans="1:19" x14ac:dyDescent="0.4">
      <c r="A535" s="375" t="s">
        <v>277</v>
      </c>
      <c r="B535" s="375" t="s">
        <v>62</v>
      </c>
      <c r="C535" s="375" t="s">
        <v>425</v>
      </c>
      <c r="D535" s="375" t="s">
        <v>427</v>
      </c>
      <c r="E535" s="375" t="s">
        <v>400</v>
      </c>
      <c r="F535" s="375" t="s">
        <v>392</v>
      </c>
      <c r="G535" s="941">
        <v>0</v>
      </c>
      <c r="H535" s="877" t="s">
        <v>399</v>
      </c>
      <c r="I535" s="375" t="s">
        <v>477</v>
      </c>
      <c r="J535" s="375" t="s">
        <v>1024</v>
      </c>
      <c r="K535" s="375" t="s">
        <v>475</v>
      </c>
      <c r="L535" s="375" t="s">
        <v>831</v>
      </c>
      <c r="M535" s="831" t="s">
        <v>422</v>
      </c>
      <c r="N535" s="375"/>
      <c r="O535" s="375"/>
      <c r="P535" s="375"/>
      <c r="Q535" s="375"/>
      <c r="R535" s="375"/>
      <c r="S535" s="375"/>
    </row>
    <row r="536" spans="1:19" x14ac:dyDescent="0.4">
      <c r="A536" s="375" t="s">
        <v>277</v>
      </c>
      <c r="B536" s="375" t="s">
        <v>62</v>
      </c>
      <c r="C536" s="375" t="s">
        <v>425</v>
      </c>
      <c r="D536" s="375" t="s">
        <v>427</v>
      </c>
      <c r="E536" s="375" t="s">
        <v>400</v>
      </c>
      <c r="F536" s="375" t="s">
        <v>393</v>
      </c>
      <c r="G536" s="941">
        <v>0</v>
      </c>
      <c r="H536" s="877" t="s">
        <v>399</v>
      </c>
      <c r="I536" s="375" t="s">
        <v>477</v>
      </c>
      <c r="J536" s="375" t="s">
        <v>1024</v>
      </c>
      <c r="K536" s="375" t="s">
        <v>475</v>
      </c>
      <c r="L536" s="375" t="s">
        <v>831</v>
      </c>
      <c r="M536" s="831" t="s">
        <v>422</v>
      </c>
      <c r="N536" s="375"/>
      <c r="O536" s="375"/>
      <c r="P536" s="375"/>
      <c r="Q536" s="375"/>
      <c r="R536" s="375"/>
      <c r="S536" s="375"/>
    </row>
    <row r="537" spans="1:19" x14ac:dyDescent="0.4">
      <c r="A537" s="375" t="s">
        <v>277</v>
      </c>
      <c r="B537" s="375" t="s">
        <v>62</v>
      </c>
      <c r="C537" s="375" t="s">
        <v>425</v>
      </c>
      <c r="D537" s="375" t="s">
        <v>427</v>
      </c>
      <c r="E537" s="375" t="s">
        <v>400</v>
      </c>
      <c r="F537" s="375" t="s">
        <v>394</v>
      </c>
      <c r="G537" s="941">
        <v>0</v>
      </c>
      <c r="H537" s="877" t="s">
        <v>399</v>
      </c>
      <c r="I537" s="375" t="s">
        <v>477</v>
      </c>
      <c r="J537" s="375" t="s">
        <v>1024</v>
      </c>
      <c r="K537" s="375" t="s">
        <v>475</v>
      </c>
      <c r="L537" s="375" t="s">
        <v>831</v>
      </c>
      <c r="M537" s="831" t="s">
        <v>422</v>
      </c>
      <c r="N537" s="375"/>
      <c r="O537" s="375"/>
      <c r="P537" s="375"/>
      <c r="Q537" s="375"/>
      <c r="R537" s="375"/>
      <c r="S537" s="375"/>
    </row>
    <row r="538" spans="1:19" x14ac:dyDescent="0.4">
      <c r="A538" s="375" t="s">
        <v>277</v>
      </c>
      <c r="B538" s="375" t="s">
        <v>62</v>
      </c>
      <c r="C538" s="375" t="s">
        <v>425</v>
      </c>
      <c r="D538" s="375" t="s">
        <v>427</v>
      </c>
      <c r="E538" s="375" t="s">
        <v>400</v>
      </c>
      <c r="F538" s="375" t="s">
        <v>395</v>
      </c>
      <c r="G538" s="941">
        <v>0</v>
      </c>
      <c r="H538" s="877" t="s">
        <v>399</v>
      </c>
      <c r="I538" s="375" t="s">
        <v>477</v>
      </c>
      <c r="J538" s="375" t="s">
        <v>1024</v>
      </c>
      <c r="K538" s="375" t="s">
        <v>475</v>
      </c>
      <c r="L538" s="375" t="s">
        <v>831</v>
      </c>
      <c r="M538" s="831" t="s">
        <v>422</v>
      </c>
      <c r="N538" s="375"/>
      <c r="O538" s="375"/>
      <c r="P538" s="375"/>
      <c r="Q538" s="375"/>
      <c r="R538" s="375"/>
      <c r="S538" s="375"/>
    </row>
    <row r="539" spans="1:19" x14ac:dyDescent="0.4">
      <c r="A539" s="375" t="s">
        <v>277</v>
      </c>
      <c r="B539" s="375" t="s">
        <v>62</v>
      </c>
      <c r="C539" s="375" t="s">
        <v>425</v>
      </c>
      <c r="D539" s="375" t="s">
        <v>427</v>
      </c>
      <c r="E539" s="375" t="s">
        <v>400</v>
      </c>
      <c r="F539" s="375" t="s">
        <v>396</v>
      </c>
      <c r="G539" s="941">
        <v>0</v>
      </c>
      <c r="H539" s="877" t="s">
        <v>399</v>
      </c>
      <c r="I539" s="375" t="s">
        <v>477</v>
      </c>
      <c r="J539" s="375" t="s">
        <v>1024</v>
      </c>
      <c r="K539" s="375" t="s">
        <v>475</v>
      </c>
      <c r="L539" s="375" t="s">
        <v>831</v>
      </c>
      <c r="M539" s="831" t="s">
        <v>422</v>
      </c>
      <c r="N539" s="375"/>
      <c r="O539" s="375"/>
      <c r="P539" s="375"/>
      <c r="Q539" s="375"/>
      <c r="R539" s="375"/>
      <c r="S539" s="375"/>
    </row>
    <row r="540" spans="1:19" x14ac:dyDescent="0.4">
      <c r="A540" s="375" t="s">
        <v>277</v>
      </c>
      <c r="B540" s="375" t="s">
        <v>62</v>
      </c>
      <c r="C540" s="375" t="s">
        <v>425</v>
      </c>
      <c r="D540" s="375" t="s">
        <v>427</v>
      </c>
      <c r="E540" s="375" t="s">
        <v>400</v>
      </c>
      <c r="F540" s="375" t="s">
        <v>397</v>
      </c>
      <c r="G540" s="941">
        <v>0</v>
      </c>
      <c r="H540" s="877" t="s">
        <v>399</v>
      </c>
      <c r="I540" s="375" t="s">
        <v>477</v>
      </c>
      <c r="J540" s="375" t="s">
        <v>1024</v>
      </c>
      <c r="K540" s="375" t="s">
        <v>475</v>
      </c>
      <c r="L540" s="375" t="s">
        <v>831</v>
      </c>
      <c r="M540" s="831" t="s">
        <v>422</v>
      </c>
      <c r="N540" s="375"/>
      <c r="O540" s="375"/>
      <c r="P540" s="375"/>
      <c r="Q540" s="375"/>
      <c r="R540" s="375"/>
      <c r="S540" s="375"/>
    </row>
    <row r="541" spans="1:19" x14ac:dyDescent="0.4">
      <c r="A541" s="375" t="s">
        <v>277</v>
      </c>
      <c r="B541" s="375" t="s">
        <v>62</v>
      </c>
      <c r="C541" s="375" t="s">
        <v>425</v>
      </c>
      <c r="D541" s="375" t="s">
        <v>426</v>
      </c>
      <c r="E541" s="375" t="s">
        <v>400</v>
      </c>
      <c r="F541" s="375" t="s">
        <v>387</v>
      </c>
      <c r="G541" s="941">
        <v>0</v>
      </c>
      <c r="H541" s="877" t="s">
        <v>399</v>
      </c>
      <c r="I541" s="375" t="s">
        <v>477</v>
      </c>
      <c r="J541" s="375" t="s">
        <v>1024</v>
      </c>
      <c r="K541" s="375" t="s">
        <v>475</v>
      </c>
      <c r="L541" s="375" t="s">
        <v>835</v>
      </c>
      <c r="M541" s="831" t="s">
        <v>422</v>
      </c>
      <c r="N541" s="375"/>
      <c r="O541" s="375"/>
      <c r="P541" s="375"/>
      <c r="Q541" s="375"/>
      <c r="R541" s="375"/>
      <c r="S541" s="375"/>
    </row>
    <row r="542" spans="1:19" x14ac:dyDescent="0.4">
      <c r="A542" s="375" t="s">
        <v>277</v>
      </c>
      <c r="B542" s="375" t="s">
        <v>62</v>
      </c>
      <c r="C542" s="375" t="s">
        <v>425</v>
      </c>
      <c r="D542" s="375" t="s">
        <v>426</v>
      </c>
      <c r="E542" s="375" t="s">
        <v>400</v>
      </c>
      <c r="F542" s="877" t="s">
        <v>388</v>
      </c>
      <c r="G542" s="941">
        <v>0</v>
      </c>
      <c r="H542" s="877" t="s">
        <v>399</v>
      </c>
      <c r="I542" s="375" t="s">
        <v>477</v>
      </c>
      <c r="J542" s="375" t="s">
        <v>1024</v>
      </c>
      <c r="K542" s="375" t="s">
        <v>475</v>
      </c>
      <c r="L542" s="375" t="s">
        <v>835</v>
      </c>
      <c r="M542" s="831" t="s">
        <v>422</v>
      </c>
      <c r="N542" s="375"/>
      <c r="O542" s="375"/>
      <c r="P542" s="375"/>
      <c r="Q542" s="375"/>
      <c r="R542" s="375"/>
      <c r="S542" s="375"/>
    </row>
    <row r="543" spans="1:19" x14ac:dyDescent="0.4">
      <c r="A543" s="375" t="s">
        <v>277</v>
      </c>
      <c r="B543" s="375" t="s">
        <v>62</v>
      </c>
      <c r="C543" s="375" t="s">
        <v>425</v>
      </c>
      <c r="D543" s="375" t="s">
        <v>426</v>
      </c>
      <c r="E543" s="375" t="s">
        <v>400</v>
      </c>
      <c r="F543" s="375" t="s">
        <v>389</v>
      </c>
      <c r="G543" s="941">
        <v>0</v>
      </c>
      <c r="H543" s="877" t="s">
        <v>399</v>
      </c>
      <c r="I543" s="375" t="s">
        <v>477</v>
      </c>
      <c r="J543" s="375" t="s">
        <v>1024</v>
      </c>
      <c r="K543" s="375" t="s">
        <v>475</v>
      </c>
      <c r="L543" s="375" t="s">
        <v>835</v>
      </c>
      <c r="M543" s="831" t="s">
        <v>422</v>
      </c>
      <c r="N543" s="375"/>
      <c r="O543" s="375"/>
      <c r="P543" s="375"/>
      <c r="Q543" s="375"/>
      <c r="R543" s="375"/>
      <c r="S543" s="375"/>
    </row>
    <row r="544" spans="1:19" x14ac:dyDescent="0.4">
      <c r="A544" s="375" t="s">
        <v>277</v>
      </c>
      <c r="B544" s="375" t="s">
        <v>62</v>
      </c>
      <c r="C544" s="375" t="s">
        <v>425</v>
      </c>
      <c r="D544" s="375" t="s">
        <v>426</v>
      </c>
      <c r="E544" s="375" t="s">
        <v>400</v>
      </c>
      <c r="F544" s="375" t="s">
        <v>390</v>
      </c>
      <c r="G544" s="941">
        <v>0</v>
      </c>
      <c r="H544" s="877" t="s">
        <v>399</v>
      </c>
      <c r="I544" s="375" t="s">
        <v>477</v>
      </c>
      <c r="J544" s="375" t="s">
        <v>1024</v>
      </c>
      <c r="K544" s="375" t="s">
        <v>475</v>
      </c>
      <c r="L544" s="375" t="s">
        <v>835</v>
      </c>
      <c r="M544" s="831" t="s">
        <v>422</v>
      </c>
      <c r="N544" s="375"/>
      <c r="O544" s="375"/>
      <c r="P544" s="375"/>
      <c r="Q544" s="375"/>
      <c r="R544" s="375"/>
      <c r="S544" s="375"/>
    </row>
    <row r="545" spans="1:19" x14ac:dyDescent="0.4">
      <c r="A545" s="375" t="s">
        <v>277</v>
      </c>
      <c r="B545" s="375" t="s">
        <v>62</v>
      </c>
      <c r="C545" s="375" t="s">
        <v>425</v>
      </c>
      <c r="D545" s="375" t="s">
        <v>426</v>
      </c>
      <c r="E545" s="375" t="s">
        <v>400</v>
      </c>
      <c r="F545" s="375" t="s">
        <v>391</v>
      </c>
      <c r="G545" s="941">
        <v>0</v>
      </c>
      <c r="H545" s="877" t="s">
        <v>399</v>
      </c>
      <c r="I545" s="375" t="s">
        <v>477</v>
      </c>
      <c r="J545" s="375" t="s">
        <v>1024</v>
      </c>
      <c r="K545" s="375" t="s">
        <v>475</v>
      </c>
      <c r="L545" s="375" t="s">
        <v>835</v>
      </c>
      <c r="M545" s="831" t="s">
        <v>422</v>
      </c>
      <c r="N545" s="375"/>
      <c r="O545" s="375"/>
      <c r="P545" s="375"/>
      <c r="Q545" s="375"/>
      <c r="R545" s="375"/>
      <c r="S545" s="375"/>
    </row>
    <row r="546" spans="1:19" x14ac:dyDescent="0.4">
      <c r="A546" s="375" t="s">
        <v>277</v>
      </c>
      <c r="B546" s="375" t="s">
        <v>62</v>
      </c>
      <c r="C546" s="375" t="s">
        <v>425</v>
      </c>
      <c r="D546" s="375" t="s">
        <v>426</v>
      </c>
      <c r="E546" s="375" t="s">
        <v>400</v>
      </c>
      <c r="F546" s="375" t="s">
        <v>392</v>
      </c>
      <c r="G546" s="941">
        <v>0</v>
      </c>
      <c r="H546" s="877" t="s">
        <v>399</v>
      </c>
      <c r="I546" s="375" t="s">
        <v>477</v>
      </c>
      <c r="J546" s="375" t="s">
        <v>1024</v>
      </c>
      <c r="K546" s="375" t="s">
        <v>475</v>
      </c>
      <c r="L546" s="375" t="s">
        <v>835</v>
      </c>
      <c r="M546" s="831" t="s">
        <v>422</v>
      </c>
      <c r="N546" s="375"/>
      <c r="O546" s="375"/>
      <c r="P546" s="375"/>
      <c r="Q546" s="375"/>
      <c r="R546" s="375"/>
      <c r="S546" s="375"/>
    </row>
    <row r="547" spans="1:19" x14ac:dyDescent="0.4">
      <c r="A547" s="375" t="s">
        <v>277</v>
      </c>
      <c r="B547" s="375" t="s">
        <v>62</v>
      </c>
      <c r="C547" s="375" t="s">
        <v>425</v>
      </c>
      <c r="D547" s="375" t="s">
        <v>426</v>
      </c>
      <c r="E547" s="375" t="s">
        <v>400</v>
      </c>
      <c r="F547" s="375" t="s">
        <v>393</v>
      </c>
      <c r="G547" s="941">
        <v>0</v>
      </c>
      <c r="H547" s="877" t="s">
        <v>399</v>
      </c>
      <c r="I547" s="375" t="s">
        <v>477</v>
      </c>
      <c r="J547" s="375" t="s">
        <v>1024</v>
      </c>
      <c r="K547" s="375" t="s">
        <v>475</v>
      </c>
      <c r="L547" s="375" t="s">
        <v>835</v>
      </c>
      <c r="M547" s="831" t="s">
        <v>422</v>
      </c>
      <c r="N547" s="375"/>
      <c r="O547" s="375"/>
      <c r="P547" s="375"/>
      <c r="Q547" s="375"/>
      <c r="R547" s="375"/>
      <c r="S547" s="375"/>
    </row>
    <row r="548" spans="1:19" x14ac:dyDescent="0.4">
      <c r="A548" s="375" t="s">
        <v>277</v>
      </c>
      <c r="B548" s="375" t="s">
        <v>62</v>
      </c>
      <c r="C548" s="375" t="s">
        <v>425</v>
      </c>
      <c r="D548" s="375" t="s">
        <v>426</v>
      </c>
      <c r="E548" s="375" t="s">
        <v>400</v>
      </c>
      <c r="F548" s="375" t="s">
        <v>394</v>
      </c>
      <c r="G548" s="941">
        <v>0</v>
      </c>
      <c r="H548" s="877" t="s">
        <v>399</v>
      </c>
      <c r="I548" s="375" t="s">
        <v>477</v>
      </c>
      <c r="J548" s="375" t="s">
        <v>1024</v>
      </c>
      <c r="K548" s="375" t="s">
        <v>475</v>
      </c>
      <c r="L548" s="375" t="s">
        <v>835</v>
      </c>
      <c r="M548" s="831" t="s">
        <v>422</v>
      </c>
      <c r="N548" s="375"/>
      <c r="O548" s="375"/>
      <c r="P548" s="375"/>
      <c r="Q548" s="375"/>
      <c r="R548" s="375"/>
      <c r="S548" s="375"/>
    </row>
    <row r="549" spans="1:19" x14ac:dyDescent="0.4">
      <c r="A549" s="375" t="s">
        <v>277</v>
      </c>
      <c r="B549" s="375" t="s">
        <v>62</v>
      </c>
      <c r="C549" s="375" t="s">
        <v>425</v>
      </c>
      <c r="D549" s="375" t="s">
        <v>426</v>
      </c>
      <c r="E549" s="375" t="s">
        <v>400</v>
      </c>
      <c r="F549" s="375" t="s">
        <v>395</v>
      </c>
      <c r="G549" s="941">
        <v>0</v>
      </c>
      <c r="H549" s="877" t="s">
        <v>399</v>
      </c>
      <c r="I549" s="375" t="s">
        <v>477</v>
      </c>
      <c r="J549" s="375" t="s">
        <v>1024</v>
      </c>
      <c r="K549" s="375" t="s">
        <v>475</v>
      </c>
      <c r="L549" s="375" t="s">
        <v>835</v>
      </c>
      <c r="M549" s="831" t="s">
        <v>422</v>
      </c>
      <c r="N549" s="375"/>
      <c r="O549" s="375"/>
      <c r="P549" s="375"/>
      <c r="Q549" s="375"/>
      <c r="R549" s="375"/>
      <c r="S549" s="375"/>
    </row>
    <row r="550" spans="1:19" x14ac:dyDescent="0.4">
      <c r="A550" s="375" t="s">
        <v>277</v>
      </c>
      <c r="B550" s="375" t="s">
        <v>62</v>
      </c>
      <c r="C550" s="375" t="s">
        <v>425</v>
      </c>
      <c r="D550" s="375" t="s">
        <v>426</v>
      </c>
      <c r="E550" s="375" t="s">
        <v>400</v>
      </c>
      <c r="F550" s="375" t="s">
        <v>396</v>
      </c>
      <c r="G550" s="941">
        <v>0</v>
      </c>
      <c r="H550" s="877" t="s">
        <v>399</v>
      </c>
      <c r="I550" s="375" t="s">
        <v>477</v>
      </c>
      <c r="J550" s="375" t="s">
        <v>1024</v>
      </c>
      <c r="K550" s="375" t="s">
        <v>475</v>
      </c>
      <c r="L550" s="375" t="s">
        <v>835</v>
      </c>
      <c r="M550" s="831" t="s">
        <v>422</v>
      </c>
      <c r="N550" s="375"/>
      <c r="O550" s="375"/>
      <c r="P550" s="375"/>
      <c r="Q550" s="375"/>
      <c r="R550" s="375"/>
      <c r="S550" s="375"/>
    </row>
    <row r="551" spans="1:19" x14ac:dyDescent="0.4">
      <c r="A551" s="375" t="s">
        <v>277</v>
      </c>
      <c r="B551" s="375" t="s">
        <v>62</v>
      </c>
      <c r="C551" s="375" t="s">
        <v>425</v>
      </c>
      <c r="D551" s="375" t="s">
        <v>426</v>
      </c>
      <c r="E551" s="375" t="s">
        <v>400</v>
      </c>
      <c r="F551" s="375" t="s">
        <v>397</v>
      </c>
      <c r="G551" s="941">
        <v>0</v>
      </c>
      <c r="H551" s="877" t="s">
        <v>399</v>
      </c>
      <c r="I551" s="375" t="s">
        <v>477</v>
      </c>
      <c r="J551" s="375" t="s">
        <v>1024</v>
      </c>
      <c r="K551" s="375" t="s">
        <v>475</v>
      </c>
      <c r="L551" s="375" t="s">
        <v>835</v>
      </c>
      <c r="M551" s="831" t="s">
        <v>422</v>
      </c>
      <c r="N551" s="375"/>
      <c r="O551" s="375"/>
      <c r="P551" s="375"/>
      <c r="Q551" s="375"/>
      <c r="R551" s="375"/>
      <c r="S551" s="375"/>
    </row>
    <row r="552" spans="1:19" x14ac:dyDescent="0.4">
      <c r="A552" s="375" t="s">
        <v>277</v>
      </c>
      <c r="B552" s="375" t="s">
        <v>62</v>
      </c>
      <c r="C552" s="375" t="s">
        <v>34</v>
      </c>
      <c r="D552" s="375"/>
      <c r="E552" s="375" t="s">
        <v>400</v>
      </c>
      <c r="F552" s="375" t="s">
        <v>387</v>
      </c>
      <c r="G552" s="941">
        <v>0</v>
      </c>
      <c r="H552" s="877" t="s">
        <v>399</v>
      </c>
      <c r="I552" s="375" t="s">
        <v>477</v>
      </c>
      <c r="J552" s="375" t="s">
        <v>1024</v>
      </c>
      <c r="K552" s="375" t="s">
        <v>475</v>
      </c>
      <c r="L552" s="375" t="s">
        <v>839</v>
      </c>
      <c r="M552" s="831" t="s">
        <v>422</v>
      </c>
      <c r="N552" s="375"/>
      <c r="O552" s="375"/>
      <c r="P552" s="375"/>
      <c r="Q552" s="375"/>
      <c r="R552" s="375"/>
      <c r="S552" s="375"/>
    </row>
    <row r="553" spans="1:19" x14ac:dyDescent="0.4">
      <c r="A553" s="375" t="s">
        <v>277</v>
      </c>
      <c r="B553" s="375" t="s">
        <v>62</v>
      </c>
      <c r="C553" s="375" t="s">
        <v>34</v>
      </c>
      <c r="D553" s="375"/>
      <c r="E553" s="375" t="s">
        <v>400</v>
      </c>
      <c r="F553" s="375" t="s">
        <v>388</v>
      </c>
      <c r="G553" s="941">
        <v>0</v>
      </c>
      <c r="H553" s="877" t="s">
        <v>399</v>
      </c>
      <c r="I553" s="375" t="s">
        <v>477</v>
      </c>
      <c r="J553" s="375" t="s">
        <v>1024</v>
      </c>
      <c r="K553" s="375" t="s">
        <v>475</v>
      </c>
      <c r="L553" s="375" t="s">
        <v>839</v>
      </c>
      <c r="M553" s="831" t="s">
        <v>422</v>
      </c>
      <c r="N553" s="375"/>
      <c r="O553" s="375"/>
      <c r="P553" s="375"/>
      <c r="Q553" s="375"/>
      <c r="R553" s="375"/>
      <c r="S553" s="375"/>
    </row>
    <row r="554" spans="1:19" x14ac:dyDescent="0.4">
      <c r="A554" s="375" t="s">
        <v>277</v>
      </c>
      <c r="B554" s="375" t="s">
        <v>62</v>
      </c>
      <c r="C554" s="375" t="s">
        <v>34</v>
      </c>
      <c r="D554" s="375"/>
      <c r="E554" s="375" t="s">
        <v>400</v>
      </c>
      <c r="F554" s="877" t="s">
        <v>389</v>
      </c>
      <c r="G554" s="941">
        <v>0</v>
      </c>
      <c r="H554" s="877" t="s">
        <v>399</v>
      </c>
      <c r="I554" s="375" t="s">
        <v>477</v>
      </c>
      <c r="J554" s="375" t="s">
        <v>1024</v>
      </c>
      <c r="K554" s="375" t="s">
        <v>475</v>
      </c>
      <c r="L554" s="375" t="s">
        <v>839</v>
      </c>
      <c r="M554" s="831" t="s">
        <v>422</v>
      </c>
      <c r="N554" s="375"/>
      <c r="O554" s="375"/>
      <c r="P554" s="375"/>
      <c r="Q554" s="375"/>
      <c r="R554" s="375"/>
      <c r="S554" s="375"/>
    </row>
    <row r="555" spans="1:19" x14ac:dyDescent="0.4">
      <c r="A555" s="375" t="s">
        <v>277</v>
      </c>
      <c r="B555" s="375" t="s">
        <v>62</v>
      </c>
      <c r="C555" s="375" t="s">
        <v>34</v>
      </c>
      <c r="D555" s="375"/>
      <c r="E555" s="375" t="s">
        <v>400</v>
      </c>
      <c r="F555" s="375" t="s">
        <v>390</v>
      </c>
      <c r="G555" s="941">
        <v>0</v>
      </c>
      <c r="H555" s="877" t="s">
        <v>399</v>
      </c>
      <c r="I555" s="375" t="s">
        <v>477</v>
      </c>
      <c r="J555" s="375" t="s">
        <v>1024</v>
      </c>
      <c r="K555" s="375" t="s">
        <v>475</v>
      </c>
      <c r="L555" s="375" t="s">
        <v>839</v>
      </c>
      <c r="M555" s="831" t="s">
        <v>422</v>
      </c>
      <c r="N555" s="375"/>
      <c r="O555" s="375"/>
      <c r="P555" s="375"/>
      <c r="Q555" s="375"/>
      <c r="R555" s="375"/>
      <c r="S555" s="375"/>
    </row>
    <row r="556" spans="1:19" x14ac:dyDescent="0.4">
      <c r="A556" s="375" t="s">
        <v>277</v>
      </c>
      <c r="B556" s="375" t="s">
        <v>62</v>
      </c>
      <c r="C556" s="375" t="s">
        <v>34</v>
      </c>
      <c r="D556" s="375"/>
      <c r="E556" s="375" t="s">
        <v>400</v>
      </c>
      <c r="F556" s="375" t="s">
        <v>391</v>
      </c>
      <c r="G556" s="941">
        <v>0</v>
      </c>
      <c r="H556" s="877" t="s">
        <v>399</v>
      </c>
      <c r="I556" s="375" t="s">
        <v>477</v>
      </c>
      <c r="J556" s="375" t="s">
        <v>1024</v>
      </c>
      <c r="K556" s="375" t="s">
        <v>475</v>
      </c>
      <c r="L556" s="375" t="s">
        <v>839</v>
      </c>
      <c r="M556" s="831" t="s">
        <v>422</v>
      </c>
      <c r="N556" s="375"/>
      <c r="O556" s="375"/>
      <c r="P556" s="375"/>
      <c r="Q556" s="375"/>
      <c r="R556" s="375"/>
      <c r="S556" s="375"/>
    </row>
    <row r="557" spans="1:19" x14ac:dyDescent="0.4">
      <c r="A557" s="375" t="s">
        <v>277</v>
      </c>
      <c r="B557" s="375" t="s">
        <v>62</v>
      </c>
      <c r="C557" s="375" t="s">
        <v>34</v>
      </c>
      <c r="D557" s="375"/>
      <c r="E557" s="375" t="s">
        <v>400</v>
      </c>
      <c r="F557" s="375" t="s">
        <v>392</v>
      </c>
      <c r="G557" s="941">
        <v>0</v>
      </c>
      <c r="H557" s="877" t="s">
        <v>399</v>
      </c>
      <c r="I557" s="375" t="s">
        <v>477</v>
      </c>
      <c r="J557" s="375" t="s">
        <v>1024</v>
      </c>
      <c r="K557" s="375" t="s">
        <v>475</v>
      </c>
      <c r="L557" s="375" t="s">
        <v>839</v>
      </c>
      <c r="M557" s="831" t="s">
        <v>422</v>
      </c>
      <c r="N557" s="375"/>
      <c r="O557" s="375"/>
      <c r="P557" s="375"/>
      <c r="Q557" s="375"/>
      <c r="R557" s="375"/>
      <c r="S557" s="375"/>
    </row>
    <row r="558" spans="1:19" x14ac:dyDescent="0.4">
      <c r="A558" s="375" t="s">
        <v>277</v>
      </c>
      <c r="B558" s="375" t="s">
        <v>62</v>
      </c>
      <c r="C558" s="375" t="s">
        <v>34</v>
      </c>
      <c r="D558" s="375"/>
      <c r="E558" s="375" t="s">
        <v>400</v>
      </c>
      <c r="F558" s="375" t="s">
        <v>393</v>
      </c>
      <c r="G558" s="941">
        <v>0</v>
      </c>
      <c r="H558" s="877" t="s">
        <v>399</v>
      </c>
      <c r="I558" s="375" t="s">
        <v>477</v>
      </c>
      <c r="J558" s="375" t="s">
        <v>1024</v>
      </c>
      <c r="K558" s="375" t="s">
        <v>475</v>
      </c>
      <c r="L558" s="375" t="s">
        <v>839</v>
      </c>
      <c r="M558" s="831" t="s">
        <v>422</v>
      </c>
      <c r="N558" s="375"/>
      <c r="O558" s="375"/>
      <c r="P558" s="375"/>
      <c r="Q558" s="375"/>
      <c r="R558" s="375"/>
      <c r="S558" s="375"/>
    </row>
    <row r="559" spans="1:19" x14ac:dyDescent="0.4">
      <c r="A559" s="375" t="s">
        <v>277</v>
      </c>
      <c r="B559" s="375" t="s">
        <v>62</v>
      </c>
      <c r="C559" s="375" t="s">
        <v>34</v>
      </c>
      <c r="D559" s="375"/>
      <c r="E559" s="375" t="s">
        <v>400</v>
      </c>
      <c r="F559" s="375" t="s">
        <v>394</v>
      </c>
      <c r="G559" s="941">
        <v>0</v>
      </c>
      <c r="H559" s="877" t="s">
        <v>399</v>
      </c>
      <c r="I559" s="375" t="s">
        <v>477</v>
      </c>
      <c r="J559" s="375" t="s">
        <v>1024</v>
      </c>
      <c r="K559" s="375" t="s">
        <v>475</v>
      </c>
      <c r="L559" s="375" t="s">
        <v>839</v>
      </c>
      <c r="M559" s="831" t="s">
        <v>422</v>
      </c>
      <c r="N559" s="375"/>
      <c r="O559" s="375"/>
      <c r="P559" s="375"/>
      <c r="Q559" s="375"/>
      <c r="R559" s="375"/>
      <c r="S559" s="375"/>
    </row>
    <row r="560" spans="1:19" x14ac:dyDescent="0.4">
      <c r="A560" s="375" t="s">
        <v>277</v>
      </c>
      <c r="B560" s="375" t="s">
        <v>62</v>
      </c>
      <c r="C560" s="375" t="s">
        <v>34</v>
      </c>
      <c r="D560" s="375"/>
      <c r="E560" s="375" t="s">
        <v>400</v>
      </c>
      <c r="F560" s="375" t="s">
        <v>395</v>
      </c>
      <c r="G560" s="941">
        <v>0</v>
      </c>
      <c r="H560" s="877" t="s">
        <v>399</v>
      </c>
      <c r="I560" s="375" t="s">
        <v>477</v>
      </c>
      <c r="J560" s="375" t="s">
        <v>1024</v>
      </c>
      <c r="K560" s="375" t="s">
        <v>475</v>
      </c>
      <c r="L560" s="375" t="s">
        <v>839</v>
      </c>
      <c r="M560" s="831" t="s">
        <v>422</v>
      </c>
      <c r="N560" s="375"/>
      <c r="O560" s="375"/>
      <c r="P560" s="375"/>
      <c r="Q560" s="375"/>
      <c r="R560" s="375"/>
      <c r="S560" s="375"/>
    </row>
    <row r="561" spans="1:19" x14ac:dyDescent="0.4">
      <c r="A561" s="375" t="s">
        <v>277</v>
      </c>
      <c r="B561" s="375" t="s">
        <v>62</v>
      </c>
      <c r="C561" s="375" t="s">
        <v>34</v>
      </c>
      <c r="D561" s="375"/>
      <c r="E561" s="375" t="s">
        <v>400</v>
      </c>
      <c r="F561" s="375" t="s">
        <v>396</v>
      </c>
      <c r="G561" s="941">
        <v>0</v>
      </c>
      <c r="H561" s="877" t="s">
        <v>399</v>
      </c>
      <c r="I561" s="375" t="s">
        <v>477</v>
      </c>
      <c r="J561" s="375" t="s">
        <v>1024</v>
      </c>
      <c r="K561" s="375" t="s">
        <v>475</v>
      </c>
      <c r="L561" s="375" t="s">
        <v>839</v>
      </c>
      <c r="M561" s="831" t="s">
        <v>422</v>
      </c>
      <c r="N561" s="375"/>
      <c r="O561" s="375"/>
      <c r="P561" s="375"/>
      <c r="Q561" s="375"/>
      <c r="R561" s="375"/>
      <c r="S561" s="375"/>
    </row>
    <row r="562" spans="1:19" x14ac:dyDescent="0.4">
      <c r="A562" s="375" t="s">
        <v>277</v>
      </c>
      <c r="B562" s="375" t="s">
        <v>62</v>
      </c>
      <c r="C562" s="375" t="s">
        <v>34</v>
      </c>
      <c r="D562" s="375"/>
      <c r="E562" s="375" t="s">
        <v>400</v>
      </c>
      <c r="F562" s="375" t="s">
        <v>397</v>
      </c>
      <c r="G562" s="941">
        <v>0</v>
      </c>
      <c r="H562" s="877" t="s">
        <v>399</v>
      </c>
      <c r="I562" s="375" t="s">
        <v>477</v>
      </c>
      <c r="J562" s="375" t="s">
        <v>1024</v>
      </c>
      <c r="K562" s="375" t="s">
        <v>475</v>
      </c>
      <c r="L562" s="375" t="s">
        <v>839</v>
      </c>
      <c r="M562" s="831" t="s">
        <v>422</v>
      </c>
      <c r="N562" s="375"/>
      <c r="O562" s="375"/>
      <c r="P562" s="375"/>
      <c r="Q562" s="375"/>
      <c r="R562" s="375"/>
      <c r="S562" s="375"/>
    </row>
    <row r="563" spans="1:19" x14ac:dyDescent="0.4">
      <c r="A563" s="375" t="s">
        <v>277</v>
      </c>
      <c r="B563" s="375" t="s">
        <v>63</v>
      </c>
      <c r="C563" s="375" t="s">
        <v>425</v>
      </c>
      <c r="D563" s="375" t="s">
        <v>427</v>
      </c>
      <c r="E563" s="375" t="s">
        <v>400</v>
      </c>
      <c r="F563" s="375" t="s">
        <v>387</v>
      </c>
      <c r="G563" s="941">
        <v>0</v>
      </c>
      <c r="H563" s="877" t="s">
        <v>399</v>
      </c>
      <c r="I563" s="375" t="s">
        <v>477</v>
      </c>
      <c r="J563" s="375" t="s">
        <v>1024</v>
      </c>
      <c r="K563" s="375" t="s">
        <v>475</v>
      </c>
      <c r="L563" s="375" t="s">
        <v>863</v>
      </c>
      <c r="M563" s="831" t="s">
        <v>422</v>
      </c>
      <c r="N563" s="375"/>
      <c r="O563" s="375"/>
      <c r="P563" s="375"/>
      <c r="Q563" s="375"/>
      <c r="R563" s="375"/>
      <c r="S563" s="375"/>
    </row>
    <row r="564" spans="1:19" x14ac:dyDescent="0.4">
      <c r="A564" s="375" t="s">
        <v>277</v>
      </c>
      <c r="B564" s="375" t="s">
        <v>63</v>
      </c>
      <c r="C564" s="375" t="s">
        <v>425</v>
      </c>
      <c r="D564" s="375" t="s">
        <v>427</v>
      </c>
      <c r="E564" s="375" t="s">
        <v>400</v>
      </c>
      <c r="F564" s="375" t="s">
        <v>388</v>
      </c>
      <c r="G564" s="941">
        <v>0</v>
      </c>
      <c r="H564" s="877" t="s">
        <v>399</v>
      </c>
      <c r="I564" s="375" t="s">
        <v>477</v>
      </c>
      <c r="J564" s="375" t="s">
        <v>1024</v>
      </c>
      <c r="K564" s="375" t="s">
        <v>475</v>
      </c>
      <c r="L564" s="375" t="s">
        <v>863</v>
      </c>
      <c r="M564" s="831" t="s">
        <v>422</v>
      </c>
      <c r="N564" s="375"/>
      <c r="O564" s="375"/>
      <c r="P564" s="375"/>
      <c r="Q564" s="375"/>
      <c r="R564" s="375"/>
      <c r="S564" s="375"/>
    </row>
    <row r="565" spans="1:19" x14ac:dyDescent="0.4">
      <c r="A565" s="375" t="s">
        <v>277</v>
      </c>
      <c r="B565" s="375" t="s">
        <v>63</v>
      </c>
      <c r="C565" s="375" t="s">
        <v>425</v>
      </c>
      <c r="D565" s="375" t="s">
        <v>427</v>
      </c>
      <c r="E565" s="375" t="s">
        <v>400</v>
      </c>
      <c r="F565" s="375" t="s">
        <v>389</v>
      </c>
      <c r="G565" s="941">
        <v>0</v>
      </c>
      <c r="H565" s="877" t="s">
        <v>399</v>
      </c>
      <c r="I565" s="375" t="s">
        <v>477</v>
      </c>
      <c r="J565" s="375" t="s">
        <v>1024</v>
      </c>
      <c r="K565" s="375" t="s">
        <v>475</v>
      </c>
      <c r="L565" s="375" t="s">
        <v>863</v>
      </c>
      <c r="M565" s="831" t="s">
        <v>422</v>
      </c>
      <c r="N565" s="375"/>
      <c r="O565" s="375"/>
      <c r="P565" s="375"/>
      <c r="Q565" s="375"/>
      <c r="R565" s="375"/>
      <c r="S565" s="375"/>
    </row>
    <row r="566" spans="1:19" x14ac:dyDescent="0.4">
      <c r="A566" s="375" t="s">
        <v>277</v>
      </c>
      <c r="B566" s="375" t="s">
        <v>63</v>
      </c>
      <c r="C566" s="375" t="s">
        <v>425</v>
      </c>
      <c r="D566" s="375" t="s">
        <v>427</v>
      </c>
      <c r="E566" s="375" t="s">
        <v>400</v>
      </c>
      <c r="F566" s="877" t="s">
        <v>390</v>
      </c>
      <c r="G566" s="941">
        <v>0</v>
      </c>
      <c r="H566" s="877" t="s">
        <v>399</v>
      </c>
      <c r="I566" s="375" t="s">
        <v>477</v>
      </c>
      <c r="J566" s="375" t="s">
        <v>1024</v>
      </c>
      <c r="K566" s="375" t="s">
        <v>475</v>
      </c>
      <c r="L566" s="375" t="s">
        <v>863</v>
      </c>
      <c r="M566" s="831" t="s">
        <v>422</v>
      </c>
      <c r="N566" s="375"/>
      <c r="O566" s="375"/>
      <c r="P566" s="375"/>
      <c r="Q566" s="375"/>
      <c r="R566" s="375"/>
      <c r="S566" s="375"/>
    </row>
    <row r="567" spans="1:19" x14ac:dyDescent="0.4">
      <c r="A567" s="375" t="s">
        <v>277</v>
      </c>
      <c r="B567" s="375" t="s">
        <v>63</v>
      </c>
      <c r="C567" s="375" t="s">
        <v>425</v>
      </c>
      <c r="D567" s="375" t="s">
        <v>427</v>
      </c>
      <c r="E567" s="375" t="s">
        <v>400</v>
      </c>
      <c r="F567" s="375" t="s">
        <v>391</v>
      </c>
      <c r="G567" s="941">
        <v>0</v>
      </c>
      <c r="H567" s="877" t="s">
        <v>399</v>
      </c>
      <c r="I567" s="375" t="s">
        <v>477</v>
      </c>
      <c r="J567" s="375" t="s">
        <v>1024</v>
      </c>
      <c r="K567" s="375" t="s">
        <v>475</v>
      </c>
      <c r="L567" s="375" t="s">
        <v>863</v>
      </c>
      <c r="M567" s="831" t="s">
        <v>422</v>
      </c>
      <c r="N567" s="375"/>
      <c r="O567" s="375"/>
      <c r="P567" s="375"/>
      <c r="Q567" s="375"/>
      <c r="R567" s="375"/>
      <c r="S567" s="375"/>
    </row>
    <row r="568" spans="1:19" x14ac:dyDescent="0.4">
      <c r="A568" s="375" t="s">
        <v>277</v>
      </c>
      <c r="B568" s="375" t="s">
        <v>63</v>
      </c>
      <c r="C568" s="375" t="s">
        <v>425</v>
      </c>
      <c r="D568" s="375" t="s">
        <v>427</v>
      </c>
      <c r="E568" s="375" t="s">
        <v>400</v>
      </c>
      <c r="F568" s="375" t="s">
        <v>392</v>
      </c>
      <c r="G568" s="941">
        <v>0</v>
      </c>
      <c r="H568" s="877" t="s">
        <v>399</v>
      </c>
      <c r="I568" s="375" t="s">
        <v>477</v>
      </c>
      <c r="J568" s="375" t="s">
        <v>1024</v>
      </c>
      <c r="K568" s="375" t="s">
        <v>475</v>
      </c>
      <c r="L568" s="375" t="s">
        <v>863</v>
      </c>
      <c r="M568" s="831" t="s">
        <v>422</v>
      </c>
      <c r="N568" s="375"/>
      <c r="O568" s="375"/>
      <c r="P568" s="375"/>
      <c r="Q568" s="375"/>
      <c r="R568" s="375"/>
      <c r="S568" s="375"/>
    </row>
    <row r="569" spans="1:19" x14ac:dyDescent="0.4">
      <c r="A569" s="375" t="s">
        <v>277</v>
      </c>
      <c r="B569" s="375" t="s">
        <v>63</v>
      </c>
      <c r="C569" s="375" t="s">
        <v>425</v>
      </c>
      <c r="D569" s="375" t="s">
        <v>427</v>
      </c>
      <c r="E569" s="375" t="s">
        <v>400</v>
      </c>
      <c r="F569" s="375" t="s">
        <v>393</v>
      </c>
      <c r="G569" s="941">
        <v>0</v>
      </c>
      <c r="H569" s="877" t="s">
        <v>399</v>
      </c>
      <c r="I569" s="375" t="s">
        <v>477</v>
      </c>
      <c r="J569" s="375" t="s">
        <v>1024</v>
      </c>
      <c r="K569" s="375" t="s">
        <v>475</v>
      </c>
      <c r="L569" s="375" t="s">
        <v>863</v>
      </c>
      <c r="M569" s="831" t="s">
        <v>422</v>
      </c>
      <c r="N569" s="375"/>
      <c r="O569" s="375"/>
      <c r="P569" s="375"/>
      <c r="Q569" s="375"/>
      <c r="R569" s="375"/>
      <c r="S569" s="375"/>
    </row>
    <row r="570" spans="1:19" x14ac:dyDescent="0.4">
      <c r="A570" s="375" t="s">
        <v>277</v>
      </c>
      <c r="B570" s="375" t="s">
        <v>63</v>
      </c>
      <c r="C570" s="375" t="s">
        <v>425</v>
      </c>
      <c r="D570" s="375" t="s">
        <v>427</v>
      </c>
      <c r="E570" s="375" t="s">
        <v>400</v>
      </c>
      <c r="F570" s="375" t="s">
        <v>394</v>
      </c>
      <c r="G570" s="941">
        <v>0</v>
      </c>
      <c r="H570" s="877" t="s">
        <v>399</v>
      </c>
      <c r="I570" s="375" t="s">
        <v>477</v>
      </c>
      <c r="J570" s="375" t="s">
        <v>1024</v>
      </c>
      <c r="K570" s="375" t="s">
        <v>475</v>
      </c>
      <c r="L570" s="375" t="s">
        <v>863</v>
      </c>
      <c r="M570" s="831" t="s">
        <v>422</v>
      </c>
      <c r="N570" s="375"/>
      <c r="O570" s="375"/>
      <c r="P570" s="375"/>
      <c r="Q570" s="375"/>
      <c r="R570" s="375"/>
      <c r="S570" s="375"/>
    </row>
    <row r="571" spans="1:19" x14ac:dyDescent="0.4">
      <c r="A571" s="375" t="s">
        <v>277</v>
      </c>
      <c r="B571" s="375" t="s">
        <v>63</v>
      </c>
      <c r="C571" s="375" t="s">
        <v>425</v>
      </c>
      <c r="D571" s="375" t="s">
        <v>427</v>
      </c>
      <c r="E571" s="375" t="s">
        <v>400</v>
      </c>
      <c r="F571" s="375" t="s">
        <v>395</v>
      </c>
      <c r="G571" s="941">
        <v>0</v>
      </c>
      <c r="H571" s="877" t="s">
        <v>399</v>
      </c>
      <c r="I571" s="375" t="s">
        <v>477</v>
      </c>
      <c r="J571" s="375" t="s">
        <v>1024</v>
      </c>
      <c r="K571" s="375" t="s">
        <v>475</v>
      </c>
      <c r="L571" s="375" t="s">
        <v>863</v>
      </c>
      <c r="M571" s="831" t="s">
        <v>422</v>
      </c>
      <c r="N571" s="375"/>
      <c r="O571" s="375"/>
      <c r="P571" s="375"/>
      <c r="Q571" s="375"/>
      <c r="R571" s="375"/>
      <c r="S571" s="375"/>
    </row>
    <row r="572" spans="1:19" x14ac:dyDescent="0.4">
      <c r="A572" s="375" t="s">
        <v>277</v>
      </c>
      <c r="B572" s="375" t="s">
        <v>63</v>
      </c>
      <c r="C572" s="375" t="s">
        <v>425</v>
      </c>
      <c r="D572" s="375" t="s">
        <v>427</v>
      </c>
      <c r="E572" s="375" t="s">
        <v>400</v>
      </c>
      <c r="F572" s="375" t="s">
        <v>396</v>
      </c>
      <c r="G572" s="941">
        <v>0</v>
      </c>
      <c r="H572" s="877" t="s">
        <v>399</v>
      </c>
      <c r="I572" s="375" t="s">
        <v>477</v>
      </c>
      <c r="J572" s="375" t="s">
        <v>1024</v>
      </c>
      <c r="K572" s="375" t="s">
        <v>475</v>
      </c>
      <c r="L572" s="375" t="s">
        <v>863</v>
      </c>
      <c r="M572" s="831" t="s">
        <v>422</v>
      </c>
      <c r="N572" s="375"/>
      <c r="O572" s="375"/>
      <c r="P572" s="375"/>
      <c r="Q572" s="375"/>
      <c r="R572" s="375"/>
      <c r="S572" s="375"/>
    </row>
    <row r="573" spans="1:19" x14ac:dyDescent="0.4">
      <c r="A573" s="375" t="s">
        <v>277</v>
      </c>
      <c r="B573" s="375" t="s">
        <v>63</v>
      </c>
      <c r="C573" s="375" t="s">
        <v>425</v>
      </c>
      <c r="D573" s="375" t="s">
        <v>427</v>
      </c>
      <c r="E573" s="375" t="s">
        <v>400</v>
      </c>
      <c r="F573" s="375" t="s">
        <v>397</v>
      </c>
      <c r="G573" s="941">
        <v>0</v>
      </c>
      <c r="H573" s="877" t="s">
        <v>399</v>
      </c>
      <c r="I573" s="375" t="s">
        <v>477</v>
      </c>
      <c r="J573" s="375" t="s">
        <v>1024</v>
      </c>
      <c r="K573" s="375" t="s">
        <v>475</v>
      </c>
      <c r="L573" s="375" t="s">
        <v>863</v>
      </c>
      <c r="M573" s="831" t="s">
        <v>422</v>
      </c>
      <c r="N573" s="375"/>
      <c r="O573" s="375"/>
      <c r="P573" s="375"/>
      <c r="Q573" s="375"/>
      <c r="R573" s="375"/>
      <c r="S573" s="375"/>
    </row>
    <row r="574" spans="1:19" x14ac:dyDescent="0.4">
      <c r="A574" s="375" t="s">
        <v>277</v>
      </c>
      <c r="B574" s="375" t="s">
        <v>63</v>
      </c>
      <c r="C574" s="375" t="s">
        <v>425</v>
      </c>
      <c r="D574" s="375" t="s">
        <v>426</v>
      </c>
      <c r="E574" s="375" t="s">
        <v>400</v>
      </c>
      <c r="F574" s="375" t="s">
        <v>387</v>
      </c>
      <c r="G574" s="941">
        <v>0</v>
      </c>
      <c r="H574" s="877" t="s">
        <v>399</v>
      </c>
      <c r="I574" s="375" t="s">
        <v>477</v>
      </c>
      <c r="J574" s="375" t="s">
        <v>1024</v>
      </c>
      <c r="K574" s="375" t="s">
        <v>475</v>
      </c>
      <c r="L574" s="375" t="s">
        <v>867</v>
      </c>
      <c r="M574" s="831" t="s">
        <v>422</v>
      </c>
      <c r="N574" s="375"/>
      <c r="O574" s="375"/>
      <c r="P574" s="375"/>
      <c r="Q574" s="375"/>
      <c r="R574" s="375"/>
      <c r="S574" s="375"/>
    </row>
    <row r="575" spans="1:19" x14ac:dyDescent="0.4">
      <c r="A575" s="375" t="s">
        <v>277</v>
      </c>
      <c r="B575" s="375" t="s">
        <v>63</v>
      </c>
      <c r="C575" s="375" t="s">
        <v>425</v>
      </c>
      <c r="D575" s="375" t="s">
        <v>426</v>
      </c>
      <c r="E575" s="375" t="s">
        <v>400</v>
      </c>
      <c r="F575" s="375" t="s">
        <v>388</v>
      </c>
      <c r="G575" s="941">
        <v>0</v>
      </c>
      <c r="H575" s="877" t="s">
        <v>399</v>
      </c>
      <c r="I575" s="375" t="s">
        <v>477</v>
      </c>
      <c r="J575" s="375" t="s">
        <v>1024</v>
      </c>
      <c r="K575" s="375" t="s">
        <v>475</v>
      </c>
      <c r="L575" s="375" t="s">
        <v>867</v>
      </c>
      <c r="M575" s="831" t="s">
        <v>422</v>
      </c>
      <c r="N575" s="375"/>
      <c r="O575" s="375"/>
      <c r="P575" s="375"/>
      <c r="Q575" s="375"/>
      <c r="R575" s="375"/>
      <c r="S575" s="375"/>
    </row>
    <row r="576" spans="1:19" x14ac:dyDescent="0.4">
      <c r="A576" s="375" t="s">
        <v>277</v>
      </c>
      <c r="B576" s="375" t="s">
        <v>63</v>
      </c>
      <c r="C576" s="375" t="s">
        <v>425</v>
      </c>
      <c r="D576" s="375" t="s">
        <v>426</v>
      </c>
      <c r="E576" s="375" t="s">
        <v>400</v>
      </c>
      <c r="F576" s="375" t="s">
        <v>389</v>
      </c>
      <c r="G576" s="941">
        <v>0</v>
      </c>
      <c r="H576" s="877" t="s">
        <v>399</v>
      </c>
      <c r="I576" s="375" t="s">
        <v>477</v>
      </c>
      <c r="J576" s="375" t="s">
        <v>1024</v>
      </c>
      <c r="K576" s="375" t="s">
        <v>475</v>
      </c>
      <c r="L576" s="375" t="s">
        <v>867</v>
      </c>
      <c r="M576" s="831" t="s">
        <v>422</v>
      </c>
      <c r="N576" s="375"/>
      <c r="O576" s="375"/>
      <c r="P576" s="375"/>
      <c r="Q576" s="375"/>
      <c r="R576" s="375"/>
      <c r="S576" s="375"/>
    </row>
    <row r="577" spans="1:19" x14ac:dyDescent="0.4">
      <c r="A577" s="375" t="s">
        <v>277</v>
      </c>
      <c r="B577" s="375" t="s">
        <v>63</v>
      </c>
      <c r="C577" s="375" t="s">
        <v>425</v>
      </c>
      <c r="D577" s="375" t="s">
        <v>426</v>
      </c>
      <c r="E577" s="375" t="s">
        <v>400</v>
      </c>
      <c r="F577" s="375" t="s">
        <v>390</v>
      </c>
      <c r="G577" s="941">
        <v>0</v>
      </c>
      <c r="H577" s="877" t="s">
        <v>399</v>
      </c>
      <c r="I577" s="375" t="s">
        <v>477</v>
      </c>
      <c r="J577" s="375" t="s">
        <v>1024</v>
      </c>
      <c r="K577" s="375" t="s">
        <v>475</v>
      </c>
      <c r="L577" s="375" t="s">
        <v>867</v>
      </c>
      <c r="M577" s="831" t="s">
        <v>422</v>
      </c>
      <c r="N577" s="375"/>
      <c r="O577" s="375"/>
      <c r="P577" s="375"/>
      <c r="Q577" s="375"/>
      <c r="R577" s="375"/>
      <c r="S577" s="375"/>
    </row>
    <row r="578" spans="1:19" x14ac:dyDescent="0.4">
      <c r="A578" s="375" t="s">
        <v>277</v>
      </c>
      <c r="B578" s="375" t="s">
        <v>63</v>
      </c>
      <c r="C578" s="375" t="s">
        <v>425</v>
      </c>
      <c r="D578" s="375" t="s">
        <v>426</v>
      </c>
      <c r="E578" s="375" t="s">
        <v>400</v>
      </c>
      <c r="F578" s="877" t="s">
        <v>391</v>
      </c>
      <c r="G578" s="941">
        <v>0</v>
      </c>
      <c r="H578" s="877" t="s">
        <v>399</v>
      </c>
      <c r="I578" s="375" t="s">
        <v>477</v>
      </c>
      <c r="J578" s="375" t="s">
        <v>1024</v>
      </c>
      <c r="K578" s="375" t="s">
        <v>475</v>
      </c>
      <c r="L578" s="375" t="s">
        <v>867</v>
      </c>
      <c r="M578" s="831" t="s">
        <v>422</v>
      </c>
      <c r="N578" s="375"/>
      <c r="O578" s="375"/>
      <c r="P578" s="375"/>
      <c r="Q578" s="375"/>
      <c r="R578" s="375"/>
      <c r="S578" s="375"/>
    </row>
    <row r="579" spans="1:19" x14ac:dyDescent="0.4">
      <c r="A579" s="375" t="s">
        <v>277</v>
      </c>
      <c r="B579" s="375" t="s">
        <v>63</v>
      </c>
      <c r="C579" s="375" t="s">
        <v>425</v>
      </c>
      <c r="D579" s="375" t="s">
        <v>426</v>
      </c>
      <c r="E579" s="375" t="s">
        <v>400</v>
      </c>
      <c r="F579" s="375" t="s">
        <v>392</v>
      </c>
      <c r="G579" s="941">
        <v>0</v>
      </c>
      <c r="H579" s="877" t="s">
        <v>399</v>
      </c>
      <c r="I579" s="375" t="s">
        <v>477</v>
      </c>
      <c r="J579" s="375" t="s">
        <v>1024</v>
      </c>
      <c r="K579" s="375" t="s">
        <v>475</v>
      </c>
      <c r="L579" s="375" t="s">
        <v>867</v>
      </c>
      <c r="M579" s="831" t="s">
        <v>422</v>
      </c>
      <c r="N579" s="375"/>
      <c r="O579" s="375"/>
      <c r="P579" s="375"/>
      <c r="Q579" s="375"/>
      <c r="R579" s="375"/>
      <c r="S579" s="375"/>
    </row>
    <row r="580" spans="1:19" x14ac:dyDescent="0.4">
      <c r="A580" s="375" t="s">
        <v>277</v>
      </c>
      <c r="B580" s="375" t="s">
        <v>63</v>
      </c>
      <c r="C580" s="375" t="s">
        <v>425</v>
      </c>
      <c r="D580" s="375" t="s">
        <v>426</v>
      </c>
      <c r="E580" s="375" t="s">
        <v>400</v>
      </c>
      <c r="F580" s="375" t="s">
        <v>393</v>
      </c>
      <c r="G580" s="941">
        <v>0</v>
      </c>
      <c r="H580" s="877" t="s">
        <v>399</v>
      </c>
      <c r="I580" s="375" t="s">
        <v>477</v>
      </c>
      <c r="J580" s="375" t="s">
        <v>1024</v>
      </c>
      <c r="K580" s="375" t="s">
        <v>475</v>
      </c>
      <c r="L580" s="375" t="s">
        <v>867</v>
      </c>
      <c r="M580" s="831" t="s">
        <v>422</v>
      </c>
      <c r="N580" s="375"/>
      <c r="O580" s="375"/>
      <c r="P580" s="375"/>
      <c r="Q580" s="375"/>
      <c r="R580" s="375"/>
      <c r="S580" s="375"/>
    </row>
    <row r="581" spans="1:19" x14ac:dyDescent="0.4">
      <c r="A581" s="375" t="s">
        <v>277</v>
      </c>
      <c r="B581" s="375" t="s">
        <v>63</v>
      </c>
      <c r="C581" s="375" t="s">
        <v>425</v>
      </c>
      <c r="D581" s="375" t="s">
        <v>426</v>
      </c>
      <c r="E581" s="375" t="s">
        <v>400</v>
      </c>
      <c r="F581" s="375" t="s">
        <v>394</v>
      </c>
      <c r="G581" s="941">
        <v>0</v>
      </c>
      <c r="H581" s="877" t="s">
        <v>399</v>
      </c>
      <c r="I581" s="375" t="s">
        <v>477</v>
      </c>
      <c r="J581" s="375" t="s">
        <v>1024</v>
      </c>
      <c r="K581" s="375" t="s">
        <v>475</v>
      </c>
      <c r="L581" s="375" t="s">
        <v>867</v>
      </c>
      <c r="M581" s="831" t="s">
        <v>422</v>
      </c>
      <c r="N581" s="375"/>
      <c r="O581" s="375"/>
      <c r="P581" s="375"/>
      <c r="Q581" s="375"/>
      <c r="R581" s="375"/>
      <c r="S581" s="375"/>
    </row>
    <row r="582" spans="1:19" x14ac:dyDescent="0.4">
      <c r="A582" s="375" t="s">
        <v>277</v>
      </c>
      <c r="B582" s="375" t="s">
        <v>63</v>
      </c>
      <c r="C582" s="375" t="s">
        <v>425</v>
      </c>
      <c r="D582" s="375" t="s">
        <v>426</v>
      </c>
      <c r="E582" s="375" t="s">
        <v>400</v>
      </c>
      <c r="F582" s="375" t="s">
        <v>395</v>
      </c>
      <c r="G582" s="941">
        <v>0</v>
      </c>
      <c r="H582" s="877" t="s">
        <v>399</v>
      </c>
      <c r="I582" s="375" t="s">
        <v>477</v>
      </c>
      <c r="J582" s="375" t="s">
        <v>1024</v>
      </c>
      <c r="K582" s="375" t="s">
        <v>475</v>
      </c>
      <c r="L582" s="375" t="s">
        <v>867</v>
      </c>
      <c r="M582" s="831" t="s">
        <v>422</v>
      </c>
      <c r="N582" s="375"/>
      <c r="O582" s="375"/>
      <c r="P582" s="375"/>
      <c r="Q582" s="375"/>
      <c r="R582" s="375"/>
      <c r="S582" s="375"/>
    </row>
    <row r="583" spans="1:19" x14ac:dyDescent="0.4">
      <c r="A583" s="375" t="s">
        <v>277</v>
      </c>
      <c r="B583" s="375" t="s">
        <v>63</v>
      </c>
      <c r="C583" s="375" t="s">
        <v>425</v>
      </c>
      <c r="D583" s="375" t="s">
        <v>426</v>
      </c>
      <c r="E583" s="375" t="s">
        <v>400</v>
      </c>
      <c r="F583" s="375" t="s">
        <v>396</v>
      </c>
      <c r="G583" s="941">
        <v>0</v>
      </c>
      <c r="H583" s="877" t="s">
        <v>399</v>
      </c>
      <c r="I583" s="375" t="s">
        <v>477</v>
      </c>
      <c r="J583" s="375" t="s">
        <v>1024</v>
      </c>
      <c r="K583" s="375" t="s">
        <v>475</v>
      </c>
      <c r="L583" s="375" t="s">
        <v>867</v>
      </c>
      <c r="M583" s="831" t="s">
        <v>422</v>
      </c>
      <c r="N583" s="375"/>
      <c r="O583" s="375"/>
      <c r="P583" s="375"/>
      <c r="Q583" s="375"/>
      <c r="R583" s="375"/>
      <c r="S583" s="375"/>
    </row>
    <row r="584" spans="1:19" x14ac:dyDescent="0.4">
      <c r="A584" s="375" t="s">
        <v>277</v>
      </c>
      <c r="B584" s="375" t="s">
        <v>63</v>
      </c>
      <c r="C584" s="375" t="s">
        <v>425</v>
      </c>
      <c r="D584" s="375" t="s">
        <v>426</v>
      </c>
      <c r="E584" s="375" t="s">
        <v>400</v>
      </c>
      <c r="F584" s="375" t="s">
        <v>397</v>
      </c>
      <c r="G584" s="941">
        <v>0</v>
      </c>
      <c r="H584" s="877" t="s">
        <v>399</v>
      </c>
      <c r="I584" s="375" t="s">
        <v>477</v>
      </c>
      <c r="J584" s="375" t="s">
        <v>1024</v>
      </c>
      <c r="K584" s="375" t="s">
        <v>475</v>
      </c>
      <c r="L584" s="375" t="s">
        <v>867</v>
      </c>
      <c r="M584" s="831" t="s">
        <v>422</v>
      </c>
      <c r="N584" s="375"/>
      <c r="O584" s="375"/>
      <c r="P584" s="375"/>
      <c r="Q584" s="375"/>
      <c r="R584" s="375"/>
      <c r="S584" s="375"/>
    </row>
    <row r="585" spans="1:19" x14ac:dyDescent="0.4">
      <c r="A585" s="375" t="s">
        <v>277</v>
      </c>
      <c r="B585" s="375" t="s">
        <v>63</v>
      </c>
      <c r="C585" s="375" t="s">
        <v>34</v>
      </c>
      <c r="D585" s="375"/>
      <c r="E585" s="375" t="s">
        <v>400</v>
      </c>
      <c r="F585" s="375" t="s">
        <v>387</v>
      </c>
      <c r="G585" s="941">
        <v>0</v>
      </c>
      <c r="H585" s="877" t="s">
        <v>399</v>
      </c>
      <c r="I585" s="375" t="s">
        <v>477</v>
      </c>
      <c r="J585" s="375" t="s">
        <v>1024</v>
      </c>
      <c r="K585" s="375" t="s">
        <v>475</v>
      </c>
      <c r="L585" s="375" t="s">
        <v>871</v>
      </c>
      <c r="M585" s="831" t="s">
        <v>422</v>
      </c>
      <c r="N585" s="375"/>
      <c r="O585" s="375"/>
      <c r="P585" s="375"/>
      <c r="Q585" s="375"/>
      <c r="R585" s="375"/>
      <c r="S585" s="375"/>
    </row>
    <row r="586" spans="1:19" x14ac:dyDescent="0.4">
      <c r="A586" s="375" t="s">
        <v>277</v>
      </c>
      <c r="B586" s="375" t="s">
        <v>63</v>
      </c>
      <c r="C586" s="375" t="s">
        <v>34</v>
      </c>
      <c r="D586" s="375"/>
      <c r="E586" s="375" t="s">
        <v>400</v>
      </c>
      <c r="F586" s="375" t="s">
        <v>388</v>
      </c>
      <c r="G586" s="941">
        <v>0</v>
      </c>
      <c r="H586" s="877" t="s">
        <v>399</v>
      </c>
      <c r="I586" s="375" t="s">
        <v>477</v>
      </c>
      <c r="J586" s="375" t="s">
        <v>1024</v>
      </c>
      <c r="K586" s="375" t="s">
        <v>475</v>
      </c>
      <c r="L586" s="375" t="s">
        <v>871</v>
      </c>
      <c r="M586" s="831" t="s">
        <v>422</v>
      </c>
      <c r="N586" s="375"/>
      <c r="O586" s="375"/>
      <c r="P586" s="375"/>
      <c r="Q586" s="375"/>
      <c r="R586" s="375"/>
      <c r="S586" s="375"/>
    </row>
    <row r="587" spans="1:19" x14ac:dyDescent="0.4">
      <c r="A587" s="375" t="s">
        <v>277</v>
      </c>
      <c r="B587" s="375" t="s">
        <v>63</v>
      </c>
      <c r="C587" s="375" t="s">
        <v>34</v>
      </c>
      <c r="D587" s="375"/>
      <c r="E587" s="375" t="s">
        <v>400</v>
      </c>
      <c r="F587" s="375" t="s">
        <v>389</v>
      </c>
      <c r="G587" s="941">
        <v>0</v>
      </c>
      <c r="H587" s="877" t="s">
        <v>399</v>
      </c>
      <c r="I587" s="375" t="s">
        <v>477</v>
      </c>
      <c r="J587" s="375" t="s">
        <v>1024</v>
      </c>
      <c r="K587" s="375" t="s">
        <v>475</v>
      </c>
      <c r="L587" s="375" t="s">
        <v>871</v>
      </c>
      <c r="M587" s="831" t="s">
        <v>422</v>
      </c>
      <c r="N587" s="375"/>
      <c r="O587" s="375"/>
      <c r="P587" s="375"/>
      <c r="Q587" s="375"/>
      <c r="R587" s="375"/>
      <c r="S587" s="375"/>
    </row>
    <row r="588" spans="1:19" x14ac:dyDescent="0.4">
      <c r="A588" s="375" t="s">
        <v>277</v>
      </c>
      <c r="B588" s="375" t="s">
        <v>63</v>
      </c>
      <c r="C588" s="375" t="s">
        <v>34</v>
      </c>
      <c r="D588" s="375"/>
      <c r="E588" s="375" t="s">
        <v>400</v>
      </c>
      <c r="F588" s="375" t="s">
        <v>390</v>
      </c>
      <c r="G588" s="941">
        <v>0</v>
      </c>
      <c r="H588" s="877" t="s">
        <v>399</v>
      </c>
      <c r="I588" s="375" t="s">
        <v>477</v>
      </c>
      <c r="J588" s="375" t="s">
        <v>1024</v>
      </c>
      <c r="K588" s="375" t="s">
        <v>475</v>
      </c>
      <c r="L588" s="375" t="s">
        <v>871</v>
      </c>
      <c r="M588" s="831" t="s">
        <v>422</v>
      </c>
      <c r="N588" s="375"/>
      <c r="O588" s="375"/>
      <c r="P588" s="375"/>
      <c r="Q588" s="375"/>
      <c r="R588" s="375"/>
      <c r="S588" s="375"/>
    </row>
    <row r="589" spans="1:19" x14ac:dyDescent="0.4">
      <c r="A589" s="375" t="s">
        <v>277</v>
      </c>
      <c r="B589" s="375" t="s">
        <v>63</v>
      </c>
      <c r="C589" s="375" t="s">
        <v>34</v>
      </c>
      <c r="D589" s="375"/>
      <c r="E589" s="375" t="s">
        <v>400</v>
      </c>
      <c r="F589" s="375" t="s">
        <v>391</v>
      </c>
      <c r="G589" s="941">
        <v>0</v>
      </c>
      <c r="H589" s="877" t="s">
        <v>399</v>
      </c>
      <c r="I589" s="375" t="s">
        <v>477</v>
      </c>
      <c r="J589" s="375" t="s">
        <v>1024</v>
      </c>
      <c r="K589" s="375" t="s">
        <v>475</v>
      </c>
      <c r="L589" s="375" t="s">
        <v>871</v>
      </c>
      <c r="M589" s="831" t="s">
        <v>422</v>
      </c>
      <c r="N589" s="375"/>
      <c r="O589" s="375"/>
      <c r="P589" s="375"/>
      <c r="Q589" s="375"/>
      <c r="R589" s="375"/>
      <c r="S589" s="375"/>
    </row>
    <row r="590" spans="1:19" x14ac:dyDescent="0.4">
      <c r="A590" s="375" t="s">
        <v>277</v>
      </c>
      <c r="B590" s="375" t="s">
        <v>63</v>
      </c>
      <c r="C590" s="375" t="s">
        <v>34</v>
      </c>
      <c r="D590" s="375"/>
      <c r="E590" s="375" t="s">
        <v>400</v>
      </c>
      <c r="F590" s="877" t="s">
        <v>392</v>
      </c>
      <c r="G590" s="941">
        <v>0</v>
      </c>
      <c r="H590" s="877" t="s">
        <v>399</v>
      </c>
      <c r="I590" s="375" t="s">
        <v>477</v>
      </c>
      <c r="J590" s="375" t="s">
        <v>1024</v>
      </c>
      <c r="K590" s="375" t="s">
        <v>475</v>
      </c>
      <c r="L590" s="375" t="s">
        <v>871</v>
      </c>
      <c r="M590" s="831" t="s">
        <v>422</v>
      </c>
      <c r="N590" s="375"/>
      <c r="O590" s="375"/>
      <c r="P590" s="375"/>
      <c r="Q590" s="375"/>
      <c r="R590" s="375"/>
      <c r="S590" s="375"/>
    </row>
    <row r="591" spans="1:19" x14ac:dyDescent="0.4">
      <c r="A591" s="375" t="s">
        <v>277</v>
      </c>
      <c r="B591" s="375" t="s">
        <v>63</v>
      </c>
      <c r="C591" s="375" t="s">
        <v>34</v>
      </c>
      <c r="D591" s="375"/>
      <c r="E591" s="375" t="s">
        <v>400</v>
      </c>
      <c r="F591" s="375" t="s">
        <v>393</v>
      </c>
      <c r="G591" s="941">
        <v>0</v>
      </c>
      <c r="H591" s="877" t="s">
        <v>399</v>
      </c>
      <c r="I591" s="375" t="s">
        <v>477</v>
      </c>
      <c r="J591" s="375" t="s">
        <v>1024</v>
      </c>
      <c r="K591" s="375" t="s">
        <v>475</v>
      </c>
      <c r="L591" s="375" t="s">
        <v>871</v>
      </c>
      <c r="M591" s="831" t="s">
        <v>422</v>
      </c>
      <c r="N591" s="375"/>
      <c r="O591" s="375"/>
      <c r="P591" s="375"/>
      <c r="Q591" s="375"/>
      <c r="R591" s="375"/>
      <c r="S591" s="375"/>
    </row>
    <row r="592" spans="1:19" x14ac:dyDescent="0.4">
      <c r="A592" s="375" t="s">
        <v>277</v>
      </c>
      <c r="B592" s="375" t="s">
        <v>63</v>
      </c>
      <c r="C592" s="375" t="s">
        <v>34</v>
      </c>
      <c r="D592" s="375"/>
      <c r="E592" s="375" t="s">
        <v>400</v>
      </c>
      <c r="F592" s="375" t="s">
        <v>394</v>
      </c>
      <c r="G592" s="941">
        <v>0</v>
      </c>
      <c r="H592" s="877" t="s">
        <v>399</v>
      </c>
      <c r="I592" s="375" t="s">
        <v>477</v>
      </c>
      <c r="J592" s="375" t="s">
        <v>1024</v>
      </c>
      <c r="K592" s="375" t="s">
        <v>475</v>
      </c>
      <c r="L592" s="375" t="s">
        <v>871</v>
      </c>
      <c r="M592" s="831" t="s">
        <v>422</v>
      </c>
      <c r="N592" s="375"/>
      <c r="O592" s="375"/>
      <c r="P592" s="375"/>
      <c r="Q592" s="375"/>
      <c r="R592" s="375"/>
      <c r="S592" s="375"/>
    </row>
    <row r="593" spans="1:19" x14ac:dyDescent="0.4">
      <c r="A593" s="375" t="s">
        <v>277</v>
      </c>
      <c r="B593" s="375" t="s">
        <v>63</v>
      </c>
      <c r="C593" s="375" t="s">
        <v>34</v>
      </c>
      <c r="D593" s="375"/>
      <c r="E593" s="375" t="s">
        <v>400</v>
      </c>
      <c r="F593" s="375" t="s">
        <v>395</v>
      </c>
      <c r="G593" s="941">
        <v>0</v>
      </c>
      <c r="H593" s="877" t="s">
        <v>399</v>
      </c>
      <c r="I593" s="375" t="s">
        <v>477</v>
      </c>
      <c r="J593" s="375" t="s">
        <v>1024</v>
      </c>
      <c r="K593" s="375" t="s">
        <v>475</v>
      </c>
      <c r="L593" s="375" t="s">
        <v>871</v>
      </c>
      <c r="M593" s="831" t="s">
        <v>422</v>
      </c>
      <c r="N593" s="375"/>
      <c r="O593" s="375"/>
      <c r="P593" s="375"/>
      <c r="Q593" s="375"/>
      <c r="R593" s="375"/>
      <c r="S593" s="375"/>
    </row>
    <row r="594" spans="1:19" x14ac:dyDescent="0.4">
      <c r="A594" s="375" t="s">
        <v>277</v>
      </c>
      <c r="B594" s="375" t="s">
        <v>63</v>
      </c>
      <c r="C594" s="375" t="s">
        <v>34</v>
      </c>
      <c r="D594" s="375"/>
      <c r="E594" s="375" t="s">
        <v>400</v>
      </c>
      <c r="F594" s="375" t="s">
        <v>396</v>
      </c>
      <c r="G594" s="941">
        <v>0</v>
      </c>
      <c r="H594" s="877" t="s">
        <v>399</v>
      </c>
      <c r="I594" s="375" t="s">
        <v>477</v>
      </c>
      <c r="J594" s="375" t="s">
        <v>1024</v>
      </c>
      <c r="K594" s="375" t="s">
        <v>475</v>
      </c>
      <c r="L594" s="375" t="s">
        <v>871</v>
      </c>
      <c r="M594" s="831" t="s">
        <v>422</v>
      </c>
      <c r="N594" s="375"/>
      <c r="O594" s="375"/>
      <c r="P594" s="375"/>
      <c r="Q594" s="375"/>
      <c r="R594" s="375"/>
      <c r="S594" s="375"/>
    </row>
    <row r="595" spans="1:19" x14ac:dyDescent="0.4">
      <c r="A595" s="375" t="s">
        <v>277</v>
      </c>
      <c r="B595" s="375" t="s">
        <v>63</v>
      </c>
      <c r="C595" s="375" t="s">
        <v>34</v>
      </c>
      <c r="D595" s="375"/>
      <c r="E595" s="375" t="s">
        <v>400</v>
      </c>
      <c r="F595" s="375" t="s">
        <v>397</v>
      </c>
      <c r="G595" s="941">
        <v>0</v>
      </c>
      <c r="H595" s="877" t="s">
        <v>399</v>
      </c>
      <c r="I595" s="375" t="s">
        <v>477</v>
      </c>
      <c r="J595" s="375" t="s">
        <v>1024</v>
      </c>
      <c r="K595" s="375" t="s">
        <v>475</v>
      </c>
      <c r="L595" s="375" t="s">
        <v>871</v>
      </c>
      <c r="M595" s="831" t="s">
        <v>422</v>
      </c>
      <c r="N595" s="375"/>
      <c r="O595" s="375"/>
      <c r="P595" s="375"/>
      <c r="Q595" s="375"/>
      <c r="R595" s="375"/>
      <c r="S595" s="375"/>
    </row>
    <row r="596" spans="1:19" x14ac:dyDescent="0.4">
      <c r="A596" s="375" t="s">
        <v>277</v>
      </c>
      <c r="B596" s="375" t="s">
        <v>64</v>
      </c>
      <c r="C596" s="375" t="s">
        <v>425</v>
      </c>
      <c r="D596" s="375" t="s">
        <v>427</v>
      </c>
      <c r="E596" s="375" t="s">
        <v>400</v>
      </c>
      <c r="F596" s="375" t="s">
        <v>387</v>
      </c>
      <c r="G596" s="941">
        <v>0</v>
      </c>
      <c r="H596" s="877" t="s">
        <v>399</v>
      </c>
      <c r="I596" s="375" t="s">
        <v>477</v>
      </c>
      <c r="J596" s="375" t="s">
        <v>1024</v>
      </c>
      <c r="K596" s="375" t="s">
        <v>475</v>
      </c>
      <c r="L596" s="375" t="s">
        <v>895</v>
      </c>
      <c r="M596" s="831" t="s">
        <v>422</v>
      </c>
      <c r="N596" s="375"/>
      <c r="O596" s="375"/>
      <c r="P596" s="375"/>
      <c r="Q596" s="375"/>
      <c r="R596" s="375"/>
      <c r="S596" s="375"/>
    </row>
    <row r="597" spans="1:19" x14ac:dyDescent="0.4">
      <c r="A597" s="375" t="s">
        <v>277</v>
      </c>
      <c r="B597" s="375" t="s">
        <v>64</v>
      </c>
      <c r="C597" s="375" t="s">
        <v>425</v>
      </c>
      <c r="D597" s="375" t="s">
        <v>427</v>
      </c>
      <c r="E597" s="375" t="s">
        <v>400</v>
      </c>
      <c r="F597" s="375" t="s">
        <v>388</v>
      </c>
      <c r="G597" s="941">
        <v>0</v>
      </c>
      <c r="H597" s="877" t="s">
        <v>399</v>
      </c>
      <c r="I597" s="375" t="s">
        <v>477</v>
      </c>
      <c r="J597" s="375" t="s">
        <v>1024</v>
      </c>
      <c r="K597" s="375" t="s">
        <v>475</v>
      </c>
      <c r="L597" s="375" t="s">
        <v>895</v>
      </c>
      <c r="M597" s="831" t="s">
        <v>422</v>
      </c>
      <c r="N597" s="375"/>
      <c r="O597" s="375"/>
      <c r="P597" s="375"/>
      <c r="Q597" s="375"/>
      <c r="R597" s="375"/>
      <c r="S597" s="375"/>
    </row>
    <row r="598" spans="1:19" x14ac:dyDescent="0.4">
      <c r="A598" s="375" t="s">
        <v>277</v>
      </c>
      <c r="B598" s="375" t="s">
        <v>64</v>
      </c>
      <c r="C598" s="375" t="s">
        <v>425</v>
      </c>
      <c r="D598" s="375" t="s">
        <v>427</v>
      </c>
      <c r="E598" s="375" t="s">
        <v>400</v>
      </c>
      <c r="F598" s="375" t="s">
        <v>389</v>
      </c>
      <c r="G598" s="941">
        <v>0</v>
      </c>
      <c r="H598" s="877" t="s">
        <v>399</v>
      </c>
      <c r="I598" s="375" t="s">
        <v>477</v>
      </c>
      <c r="J598" s="375" t="s">
        <v>1024</v>
      </c>
      <c r="K598" s="375" t="s">
        <v>475</v>
      </c>
      <c r="L598" s="375" t="s">
        <v>895</v>
      </c>
      <c r="M598" s="831" t="s">
        <v>422</v>
      </c>
      <c r="N598" s="375"/>
      <c r="O598" s="375"/>
      <c r="P598" s="375"/>
      <c r="Q598" s="375"/>
      <c r="R598" s="375"/>
      <c r="S598" s="375"/>
    </row>
    <row r="599" spans="1:19" x14ac:dyDescent="0.4">
      <c r="A599" s="375" t="s">
        <v>277</v>
      </c>
      <c r="B599" s="375" t="s">
        <v>64</v>
      </c>
      <c r="C599" s="375" t="s">
        <v>425</v>
      </c>
      <c r="D599" s="375" t="s">
        <v>427</v>
      </c>
      <c r="E599" s="375" t="s">
        <v>400</v>
      </c>
      <c r="F599" s="375" t="s">
        <v>390</v>
      </c>
      <c r="G599" s="941">
        <v>0</v>
      </c>
      <c r="H599" s="877" t="s">
        <v>399</v>
      </c>
      <c r="I599" s="375" t="s">
        <v>477</v>
      </c>
      <c r="J599" s="375" t="s">
        <v>1024</v>
      </c>
      <c r="K599" s="375" t="s">
        <v>475</v>
      </c>
      <c r="L599" s="375" t="s">
        <v>895</v>
      </c>
      <c r="M599" s="831" t="s">
        <v>422</v>
      </c>
      <c r="N599" s="375"/>
      <c r="O599" s="375"/>
      <c r="P599" s="375"/>
      <c r="Q599" s="375"/>
      <c r="R599" s="375"/>
      <c r="S599" s="375"/>
    </row>
    <row r="600" spans="1:19" x14ac:dyDescent="0.4">
      <c r="A600" s="375" t="s">
        <v>277</v>
      </c>
      <c r="B600" s="375" t="s">
        <v>64</v>
      </c>
      <c r="C600" s="375" t="s">
        <v>425</v>
      </c>
      <c r="D600" s="375" t="s">
        <v>427</v>
      </c>
      <c r="E600" s="375" t="s">
        <v>400</v>
      </c>
      <c r="F600" s="375" t="s">
        <v>391</v>
      </c>
      <c r="G600" s="941">
        <v>0</v>
      </c>
      <c r="H600" s="877" t="s">
        <v>399</v>
      </c>
      <c r="I600" s="375" t="s">
        <v>477</v>
      </c>
      <c r="J600" s="375" t="s">
        <v>1024</v>
      </c>
      <c r="K600" s="375" t="s">
        <v>475</v>
      </c>
      <c r="L600" s="375" t="s">
        <v>895</v>
      </c>
      <c r="M600" s="831" t="s">
        <v>422</v>
      </c>
      <c r="N600" s="375"/>
      <c r="O600" s="375"/>
      <c r="P600" s="375"/>
      <c r="Q600" s="375"/>
      <c r="R600" s="375"/>
      <c r="S600" s="375"/>
    </row>
    <row r="601" spans="1:19" x14ac:dyDescent="0.4">
      <c r="A601" s="375" t="s">
        <v>277</v>
      </c>
      <c r="B601" s="375" t="s">
        <v>64</v>
      </c>
      <c r="C601" s="375" t="s">
        <v>425</v>
      </c>
      <c r="D601" s="375" t="s">
        <v>427</v>
      </c>
      <c r="E601" s="375" t="s">
        <v>400</v>
      </c>
      <c r="F601" s="375" t="s">
        <v>392</v>
      </c>
      <c r="G601" s="941">
        <v>0</v>
      </c>
      <c r="H601" s="877" t="s">
        <v>399</v>
      </c>
      <c r="I601" s="375" t="s">
        <v>477</v>
      </c>
      <c r="J601" s="375" t="s">
        <v>1024</v>
      </c>
      <c r="K601" s="375" t="s">
        <v>475</v>
      </c>
      <c r="L601" s="375" t="s">
        <v>895</v>
      </c>
      <c r="M601" s="831" t="s">
        <v>422</v>
      </c>
      <c r="N601" s="375"/>
      <c r="O601" s="375"/>
      <c r="P601" s="375"/>
      <c r="Q601" s="375"/>
      <c r="R601" s="375"/>
      <c r="S601" s="375"/>
    </row>
    <row r="602" spans="1:19" x14ac:dyDescent="0.4">
      <c r="A602" s="375" t="s">
        <v>277</v>
      </c>
      <c r="B602" s="375" t="s">
        <v>64</v>
      </c>
      <c r="C602" s="375" t="s">
        <v>425</v>
      </c>
      <c r="D602" s="375" t="s">
        <v>427</v>
      </c>
      <c r="E602" s="375" t="s">
        <v>400</v>
      </c>
      <c r="F602" s="877" t="s">
        <v>393</v>
      </c>
      <c r="G602" s="941">
        <v>0</v>
      </c>
      <c r="H602" s="877" t="s">
        <v>399</v>
      </c>
      <c r="I602" s="375" t="s">
        <v>477</v>
      </c>
      <c r="J602" s="375" t="s">
        <v>1024</v>
      </c>
      <c r="K602" s="375" t="s">
        <v>475</v>
      </c>
      <c r="L602" s="375" t="s">
        <v>895</v>
      </c>
      <c r="M602" s="831" t="s">
        <v>422</v>
      </c>
      <c r="N602" s="375"/>
      <c r="O602" s="375"/>
      <c r="P602" s="375"/>
      <c r="Q602" s="375"/>
      <c r="R602" s="375"/>
      <c r="S602" s="375"/>
    </row>
    <row r="603" spans="1:19" x14ac:dyDescent="0.4">
      <c r="A603" s="375" t="s">
        <v>277</v>
      </c>
      <c r="B603" s="375" t="s">
        <v>64</v>
      </c>
      <c r="C603" s="375" t="s">
        <v>425</v>
      </c>
      <c r="D603" s="375" t="s">
        <v>427</v>
      </c>
      <c r="E603" s="375" t="s">
        <v>400</v>
      </c>
      <c r="F603" s="375" t="s">
        <v>394</v>
      </c>
      <c r="G603" s="941">
        <v>0</v>
      </c>
      <c r="H603" s="877" t="s">
        <v>399</v>
      </c>
      <c r="I603" s="375" t="s">
        <v>477</v>
      </c>
      <c r="J603" s="375" t="s">
        <v>1024</v>
      </c>
      <c r="K603" s="375" t="s">
        <v>475</v>
      </c>
      <c r="L603" s="375" t="s">
        <v>895</v>
      </c>
      <c r="M603" s="831" t="s">
        <v>422</v>
      </c>
      <c r="N603" s="375"/>
      <c r="O603" s="375"/>
      <c r="P603" s="375"/>
      <c r="Q603" s="375"/>
      <c r="R603" s="375"/>
      <c r="S603" s="375"/>
    </row>
    <row r="604" spans="1:19" x14ac:dyDescent="0.4">
      <c r="A604" s="375" t="s">
        <v>277</v>
      </c>
      <c r="B604" s="375" t="s">
        <v>64</v>
      </c>
      <c r="C604" s="375" t="s">
        <v>425</v>
      </c>
      <c r="D604" s="375" t="s">
        <v>427</v>
      </c>
      <c r="E604" s="375" t="s">
        <v>400</v>
      </c>
      <c r="F604" s="375" t="s">
        <v>395</v>
      </c>
      <c r="G604" s="941">
        <v>0</v>
      </c>
      <c r="H604" s="877" t="s">
        <v>399</v>
      </c>
      <c r="I604" s="375" t="s">
        <v>477</v>
      </c>
      <c r="J604" s="375" t="s">
        <v>1024</v>
      </c>
      <c r="K604" s="375" t="s">
        <v>475</v>
      </c>
      <c r="L604" s="375" t="s">
        <v>895</v>
      </c>
      <c r="M604" s="831" t="s">
        <v>422</v>
      </c>
      <c r="N604" s="375"/>
      <c r="O604" s="375"/>
      <c r="P604" s="375"/>
      <c r="Q604" s="375"/>
      <c r="R604" s="375"/>
      <c r="S604" s="375"/>
    </row>
    <row r="605" spans="1:19" x14ac:dyDescent="0.4">
      <c r="A605" s="375" t="s">
        <v>277</v>
      </c>
      <c r="B605" s="375" t="s">
        <v>64</v>
      </c>
      <c r="C605" s="375" t="s">
        <v>425</v>
      </c>
      <c r="D605" s="375" t="s">
        <v>427</v>
      </c>
      <c r="E605" s="375" t="s">
        <v>400</v>
      </c>
      <c r="F605" s="375" t="s">
        <v>396</v>
      </c>
      <c r="G605" s="941">
        <v>0</v>
      </c>
      <c r="H605" s="877" t="s">
        <v>399</v>
      </c>
      <c r="I605" s="375" t="s">
        <v>477</v>
      </c>
      <c r="J605" s="375" t="s">
        <v>1024</v>
      </c>
      <c r="K605" s="375" t="s">
        <v>475</v>
      </c>
      <c r="L605" s="375" t="s">
        <v>895</v>
      </c>
      <c r="M605" s="831" t="s">
        <v>422</v>
      </c>
      <c r="N605" s="375"/>
      <c r="O605" s="375"/>
      <c r="P605" s="375"/>
      <c r="Q605" s="375"/>
      <c r="R605" s="375"/>
      <c r="S605" s="375"/>
    </row>
    <row r="606" spans="1:19" x14ac:dyDescent="0.4">
      <c r="A606" s="375" t="s">
        <v>277</v>
      </c>
      <c r="B606" s="375" t="s">
        <v>64</v>
      </c>
      <c r="C606" s="375" t="s">
        <v>425</v>
      </c>
      <c r="D606" s="375" t="s">
        <v>427</v>
      </c>
      <c r="E606" s="375" t="s">
        <v>400</v>
      </c>
      <c r="F606" s="375" t="s">
        <v>397</v>
      </c>
      <c r="G606" s="941">
        <v>0</v>
      </c>
      <c r="H606" s="877" t="s">
        <v>399</v>
      </c>
      <c r="I606" s="375" t="s">
        <v>477</v>
      </c>
      <c r="J606" s="375" t="s">
        <v>1024</v>
      </c>
      <c r="K606" s="375" t="s">
        <v>475</v>
      </c>
      <c r="L606" s="375" t="s">
        <v>895</v>
      </c>
      <c r="M606" s="831" t="s">
        <v>422</v>
      </c>
      <c r="N606" s="375"/>
      <c r="O606" s="375"/>
      <c r="P606" s="375"/>
      <c r="Q606" s="375"/>
      <c r="R606" s="375"/>
      <c r="S606" s="375"/>
    </row>
    <row r="607" spans="1:19" x14ac:dyDescent="0.4">
      <c r="A607" s="375" t="s">
        <v>277</v>
      </c>
      <c r="B607" s="375" t="s">
        <v>64</v>
      </c>
      <c r="C607" s="375" t="s">
        <v>425</v>
      </c>
      <c r="D607" s="375" t="s">
        <v>426</v>
      </c>
      <c r="E607" s="375" t="s">
        <v>400</v>
      </c>
      <c r="F607" s="375" t="s">
        <v>387</v>
      </c>
      <c r="G607" s="941">
        <v>0</v>
      </c>
      <c r="H607" s="877" t="s">
        <v>399</v>
      </c>
      <c r="I607" s="375" t="s">
        <v>477</v>
      </c>
      <c r="J607" s="375" t="s">
        <v>1024</v>
      </c>
      <c r="K6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375"/>
      <c r="R607" s="375"/>
      <c r="S607" s="375"/>
    </row>
    <row r="608" spans="1:19" x14ac:dyDescent="0.4">
      <c r="A608" s="375" t="s">
        <v>277</v>
      </c>
      <c r="B608" s="375" t="s">
        <v>64</v>
      </c>
      <c r="C608" s="375" t="s">
        <v>425</v>
      </c>
      <c r="D608" s="375" t="s">
        <v>426</v>
      </c>
      <c r="E608" s="375" t="s">
        <v>400</v>
      </c>
      <c r="F608" s="375" t="s">
        <v>388</v>
      </c>
      <c r="G608" s="941">
        <v>0</v>
      </c>
      <c r="H608" s="877" t="s">
        <v>399</v>
      </c>
      <c r="I608" s="375" t="s">
        <v>477</v>
      </c>
      <c r="J608" s="375" t="s">
        <v>1024</v>
      </c>
      <c r="K608" s="375" t="s">
        <v>475</v>
      </c>
      <c r="L608" s="375" t="s">
        <v>899</v>
      </c>
      <c r="M608" s="831" t="s">
        <v>422</v>
      </c>
      <c r="N608" s="375"/>
      <c r="O608" s="375"/>
      <c r="P608" s="375"/>
      <c r="Q608" s="375"/>
      <c r="R608" s="375"/>
      <c r="S608" s="375"/>
    </row>
    <row r="609" spans="1:19" x14ac:dyDescent="0.4">
      <c r="A609" s="375" t="s">
        <v>277</v>
      </c>
      <c r="B609" s="375" t="s">
        <v>64</v>
      </c>
      <c r="C609" s="375" t="s">
        <v>425</v>
      </c>
      <c r="D609" s="375" t="s">
        <v>426</v>
      </c>
      <c r="E609" s="375" t="s">
        <v>400</v>
      </c>
      <c r="F609" s="375" t="s">
        <v>389</v>
      </c>
      <c r="G609" s="941">
        <v>0</v>
      </c>
      <c r="H609" s="877" t="s">
        <v>399</v>
      </c>
      <c r="I609" s="375" t="s">
        <v>477</v>
      </c>
      <c r="J609" s="375" t="s">
        <v>1024</v>
      </c>
      <c r="K609" s="375" t="s">
        <v>475</v>
      </c>
      <c r="L609" s="375" t="s">
        <v>899</v>
      </c>
      <c r="M609" s="831" t="s">
        <v>422</v>
      </c>
      <c r="N609" s="375"/>
      <c r="O609" s="375"/>
      <c r="P609" s="375"/>
      <c r="Q609" s="375"/>
      <c r="R609" s="375"/>
      <c r="S609" s="375"/>
    </row>
    <row r="610" spans="1:19" x14ac:dyDescent="0.4">
      <c r="A610" s="375" t="s">
        <v>277</v>
      </c>
      <c r="B610" s="375" t="s">
        <v>64</v>
      </c>
      <c r="C610" s="375" t="s">
        <v>425</v>
      </c>
      <c r="D610" s="375" t="s">
        <v>426</v>
      </c>
      <c r="E610" s="375" t="s">
        <v>400</v>
      </c>
      <c r="F610" s="375" t="s">
        <v>390</v>
      </c>
      <c r="G610" s="941">
        <v>0</v>
      </c>
      <c r="H610" s="877" t="s">
        <v>399</v>
      </c>
      <c r="I610" s="375" t="s">
        <v>477</v>
      </c>
      <c r="J610" s="375" t="s">
        <v>1024</v>
      </c>
      <c r="K610" s="375" t="s">
        <v>475</v>
      </c>
      <c r="L610" s="375" t="s">
        <v>899</v>
      </c>
      <c r="M610" s="831" t="s">
        <v>422</v>
      </c>
      <c r="N610" s="375"/>
      <c r="O610" s="375"/>
      <c r="P610" s="375"/>
      <c r="Q610" s="375"/>
      <c r="R610" s="375"/>
      <c r="S610" s="375"/>
    </row>
    <row r="611" spans="1:19" x14ac:dyDescent="0.4">
      <c r="A611" s="375" t="s">
        <v>277</v>
      </c>
      <c r="B611" s="375" t="s">
        <v>64</v>
      </c>
      <c r="C611" s="375" t="s">
        <v>425</v>
      </c>
      <c r="D611" s="375" t="s">
        <v>426</v>
      </c>
      <c r="E611" s="375" t="s">
        <v>400</v>
      </c>
      <c r="F611" s="375" t="s">
        <v>391</v>
      </c>
      <c r="G611" s="941">
        <v>0</v>
      </c>
      <c r="H611" s="877" t="s">
        <v>399</v>
      </c>
      <c r="I611" s="375" t="s">
        <v>477</v>
      </c>
      <c r="J611" s="375" t="s">
        <v>1024</v>
      </c>
      <c r="K611" s="375" t="s">
        <v>475</v>
      </c>
      <c r="L611" s="375" t="s">
        <v>899</v>
      </c>
      <c r="M611" s="831" t="s">
        <v>422</v>
      </c>
      <c r="N611" s="375"/>
      <c r="O611" s="375"/>
      <c r="P611" s="375"/>
      <c r="Q611" s="375"/>
      <c r="R611" s="375"/>
      <c r="S611" s="375"/>
    </row>
    <row r="612" spans="1:19" x14ac:dyDescent="0.4">
      <c r="A612" s="375" t="s">
        <v>277</v>
      </c>
      <c r="B612" s="375" t="s">
        <v>64</v>
      </c>
      <c r="C612" s="375" t="s">
        <v>425</v>
      </c>
      <c r="D612" s="375" t="s">
        <v>426</v>
      </c>
      <c r="E612" s="375" t="s">
        <v>400</v>
      </c>
      <c r="F612" s="375" t="s">
        <v>392</v>
      </c>
      <c r="G612" s="941">
        <v>0</v>
      </c>
      <c r="H612" s="877" t="s">
        <v>399</v>
      </c>
      <c r="I612" s="375" t="s">
        <v>477</v>
      </c>
      <c r="J612" s="375" t="s">
        <v>1024</v>
      </c>
      <c r="K612" s="375" t="s">
        <v>475</v>
      </c>
      <c r="L612" s="375" t="s">
        <v>899</v>
      </c>
      <c r="M612" s="831" t="s">
        <v>422</v>
      </c>
      <c r="N612" s="375"/>
      <c r="O612" s="375"/>
      <c r="P612" s="375"/>
      <c r="Q612" s="375"/>
      <c r="R612" s="375"/>
      <c r="S612" s="375"/>
    </row>
    <row r="613" spans="1:19" x14ac:dyDescent="0.4">
      <c r="A613" s="375" t="s">
        <v>277</v>
      </c>
      <c r="B613" s="375" t="s">
        <v>64</v>
      </c>
      <c r="C613" s="375" t="s">
        <v>425</v>
      </c>
      <c r="D613" s="375" t="s">
        <v>426</v>
      </c>
      <c r="E613" s="375" t="s">
        <v>400</v>
      </c>
      <c r="F613" s="375" t="s">
        <v>393</v>
      </c>
      <c r="G613" s="941">
        <v>0</v>
      </c>
      <c r="H613" s="877" t="s">
        <v>399</v>
      </c>
      <c r="I613" s="375" t="s">
        <v>477</v>
      </c>
      <c r="J613" s="375" t="s">
        <v>1024</v>
      </c>
      <c r="K613" s="375" t="s">
        <v>475</v>
      </c>
      <c r="L613" s="375" t="s">
        <v>899</v>
      </c>
      <c r="M613" s="831" t="s">
        <v>422</v>
      </c>
      <c r="N613" s="375"/>
      <c r="O613" s="375"/>
      <c r="P613" s="375"/>
      <c r="Q613" s="375"/>
      <c r="R613" s="375"/>
      <c r="S613" s="375"/>
    </row>
    <row r="614" spans="1:19" x14ac:dyDescent="0.4">
      <c r="A614" s="375" t="s">
        <v>277</v>
      </c>
      <c r="B614" s="375" t="s">
        <v>64</v>
      </c>
      <c r="C614" s="375" t="s">
        <v>425</v>
      </c>
      <c r="D614" s="375" t="s">
        <v>426</v>
      </c>
      <c r="E614" s="375" t="s">
        <v>400</v>
      </c>
      <c r="F614" s="877" t="s">
        <v>394</v>
      </c>
      <c r="G614" s="941">
        <v>0</v>
      </c>
      <c r="H614" s="877" t="s">
        <v>399</v>
      </c>
      <c r="I614" s="375" t="s">
        <v>477</v>
      </c>
      <c r="J614" s="375" t="s">
        <v>1024</v>
      </c>
      <c r="K614" s="375" t="s">
        <v>475</v>
      </c>
      <c r="L614" s="375" t="s">
        <v>899</v>
      </c>
      <c r="M614" s="831" t="s">
        <v>422</v>
      </c>
      <c r="N614" s="375"/>
      <c r="O614" s="375"/>
      <c r="P614" s="375"/>
      <c r="Q614" s="375"/>
      <c r="R614" s="375"/>
      <c r="S614" s="375"/>
    </row>
    <row r="615" spans="1:19" x14ac:dyDescent="0.4">
      <c r="A615" s="375" t="s">
        <v>277</v>
      </c>
      <c r="B615" s="375" t="s">
        <v>64</v>
      </c>
      <c r="C615" s="375" t="s">
        <v>425</v>
      </c>
      <c r="D615" s="375" t="s">
        <v>426</v>
      </c>
      <c r="E615" s="375" t="s">
        <v>400</v>
      </c>
      <c r="F615" s="375" t="s">
        <v>395</v>
      </c>
      <c r="G615" s="941">
        <v>0</v>
      </c>
      <c r="H615" s="877" t="s">
        <v>399</v>
      </c>
      <c r="I615" s="375" t="s">
        <v>477</v>
      </c>
      <c r="J615" s="375" t="s">
        <v>1024</v>
      </c>
      <c r="K615" s="375" t="s">
        <v>475</v>
      </c>
      <c r="L615" s="375" t="s">
        <v>899</v>
      </c>
      <c r="M615" s="831" t="s">
        <v>422</v>
      </c>
      <c r="N615" s="375"/>
      <c r="O615" s="375"/>
      <c r="P615" s="375"/>
      <c r="Q615" s="375"/>
      <c r="R615" s="375"/>
      <c r="S615" s="375"/>
    </row>
    <row r="616" spans="1:19" x14ac:dyDescent="0.4">
      <c r="A616" s="375" t="s">
        <v>277</v>
      </c>
      <c r="B616" s="375" t="s">
        <v>64</v>
      </c>
      <c r="C616" s="375" t="s">
        <v>425</v>
      </c>
      <c r="D616" s="375" t="s">
        <v>426</v>
      </c>
      <c r="E616" s="375" t="s">
        <v>400</v>
      </c>
      <c r="F616" s="375" t="s">
        <v>396</v>
      </c>
      <c r="G616" s="941">
        <v>0</v>
      </c>
      <c r="H616" s="877" t="s">
        <v>399</v>
      </c>
      <c r="I616" s="375" t="s">
        <v>477</v>
      </c>
      <c r="J616" s="375" t="s">
        <v>1024</v>
      </c>
      <c r="K616" s="375" t="s">
        <v>475</v>
      </c>
      <c r="L616" s="375" t="s">
        <v>899</v>
      </c>
      <c r="M616" s="831" t="s">
        <v>422</v>
      </c>
      <c r="N616" s="375"/>
      <c r="O616" s="375"/>
      <c r="P616" s="375"/>
      <c r="Q616" s="375"/>
      <c r="R616" s="375"/>
      <c r="S616" s="375"/>
    </row>
    <row r="617" spans="1:19" x14ac:dyDescent="0.4">
      <c r="A617" s="375" t="s">
        <v>277</v>
      </c>
      <c r="B617" s="375" t="s">
        <v>64</v>
      </c>
      <c r="C617" s="375" t="s">
        <v>425</v>
      </c>
      <c r="D617" s="375" t="s">
        <v>426</v>
      </c>
      <c r="E617" s="375" t="s">
        <v>400</v>
      </c>
      <c r="F617" s="375" t="s">
        <v>397</v>
      </c>
      <c r="G617" s="941">
        <v>0</v>
      </c>
      <c r="H617" s="877" t="s">
        <v>399</v>
      </c>
      <c r="I617" s="375" t="s">
        <v>477</v>
      </c>
      <c r="J617" s="375" t="s">
        <v>1024</v>
      </c>
      <c r="K617" s="375" t="s">
        <v>475</v>
      </c>
      <c r="L617" s="375" t="s">
        <v>899</v>
      </c>
      <c r="M617" s="831" t="s">
        <v>422</v>
      </c>
      <c r="N617" s="375"/>
      <c r="O617" s="375"/>
      <c r="P617" s="375"/>
      <c r="Q617" s="375"/>
      <c r="R617" s="375"/>
      <c r="S617" s="375"/>
    </row>
    <row r="618" spans="1:19" x14ac:dyDescent="0.4">
      <c r="A618" s="375" t="s">
        <v>277</v>
      </c>
      <c r="B618" s="375" t="s">
        <v>64</v>
      </c>
      <c r="C618" s="375" t="s">
        <v>34</v>
      </c>
      <c r="D618" s="375"/>
      <c r="E618" s="375" t="s">
        <v>400</v>
      </c>
      <c r="F618" s="375" t="s">
        <v>387</v>
      </c>
      <c r="G618" s="941">
        <v>0</v>
      </c>
      <c r="H618" s="877" t="s">
        <v>399</v>
      </c>
      <c r="I618" s="375" t="s">
        <v>477</v>
      </c>
      <c r="J618" s="375" t="s">
        <v>1024</v>
      </c>
      <c r="K618" s="375" t="s">
        <v>475</v>
      </c>
      <c r="L618" s="375" t="s">
        <v>903</v>
      </c>
      <c r="M618" s="831" t="s">
        <v>422</v>
      </c>
      <c r="N618" s="375"/>
      <c r="O618" s="375"/>
      <c r="P618" s="375"/>
      <c r="Q618" s="375"/>
      <c r="R618" s="375"/>
      <c r="S618" s="375"/>
    </row>
    <row r="619" spans="1:19" x14ac:dyDescent="0.4">
      <c r="A619" s="375" t="s">
        <v>277</v>
      </c>
      <c r="B619" s="375" t="s">
        <v>64</v>
      </c>
      <c r="C619" s="375" t="s">
        <v>34</v>
      </c>
      <c r="D619" s="375"/>
      <c r="E619" s="375" t="s">
        <v>400</v>
      </c>
      <c r="F619" s="375" t="s">
        <v>388</v>
      </c>
      <c r="G619" s="941">
        <v>0</v>
      </c>
      <c r="H619" s="877" t="s">
        <v>399</v>
      </c>
      <c r="I619" s="375" t="s">
        <v>477</v>
      </c>
      <c r="J619" s="375" t="s">
        <v>1024</v>
      </c>
      <c r="K619" s="375" t="s">
        <v>475</v>
      </c>
      <c r="L619" s="375" t="s">
        <v>903</v>
      </c>
      <c r="M619" s="831" t="s">
        <v>422</v>
      </c>
      <c r="N619" s="375"/>
      <c r="O619" s="375"/>
      <c r="P619" s="375"/>
      <c r="Q619" s="375"/>
      <c r="R619" s="375"/>
      <c r="S619" s="375"/>
    </row>
    <row r="620" spans="1:19" x14ac:dyDescent="0.4">
      <c r="A620" s="375" t="s">
        <v>277</v>
      </c>
      <c r="B620" s="375" t="s">
        <v>64</v>
      </c>
      <c r="C620" s="375" t="s">
        <v>34</v>
      </c>
      <c r="D620" s="375"/>
      <c r="E620" s="375" t="s">
        <v>400</v>
      </c>
      <c r="F620" s="375" t="s">
        <v>389</v>
      </c>
      <c r="G620" s="941">
        <v>0</v>
      </c>
      <c r="H620" s="877" t="s">
        <v>399</v>
      </c>
      <c r="I620" s="375" t="s">
        <v>477</v>
      </c>
      <c r="J620" s="375" t="s">
        <v>1024</v>
      </c>
      <c r="K620" s="375" t="s">
        <v>475</v>
      </c>
      <c r="L620" s="375" t="s">
        <v>903</v>
      </c>
      <c r="M620" s="831" t="s">
        <v>422</v>
      </c>
      <c r="N620" s="375"/>
      <c r="O620" s="375"/>
      <c r="P620" s="375"/>
      <c r="Q620" s="375"/>
      <c r="R620" s="375"/>
      <c r="S620" s="375"/>
    </row>
    <row r="621" spans="1:19" x14ac:dyDescent="0.4">
      <c r="A621" s="375" t="s">
        <v>277</v>
      </c>
      <c r="B621" s="375" t="s">
        <v>64</v>
      </c>
      <c r="C621" s="375" t="s">
        <v>34</v>
      </c>
      <c r="D621" s="375"/>
      <c r="E621" s="375" t="s">
        <v>400</v>
      </c>
      <c r="F621" s="375" t="s">
        <v>390</v>
      </c>
      <c r="G621" s="941">
        <v>0</v>
      </c>
      <c r="H621" s="877" t="s">
        <v>399</v>
      </c>
      <c r="I621" s="375" t="s">
        <v>477</v>
      </c>
      <c r="J621" s="375" t="s">
        <v>1024</v>
      </c>
      <c r="K621" s="375" t="s">
        <v>475</v>
      </c>
      <c r="L621" s="375" t="s">
        <v>903</v>
      </c>
      <c r="M621" s="831" t="s">
        <v>422</v>
      </c>
      <c r="N621" s="375"/>
      <c r="O621" s="375"/>
      <c r="P621" s="375"/>
      <c r="Q621" s="375"/>
      <c r="R621" s="375"/>
      <c r="S621" s="375"/>
    </row>
    <row r="622" spans="1:19" x14ac:dyDescent="0.4">
      <c r="A622" s="375" t="s">
        <v>277</v>
      </c>
      <c r="B622" s="375" t="s">
        <v>64</v>
      </c>
      <c r="C622" s="375" t="s">
        <v>34</v>
      </c>
      <c r="D622" s="375"/>
      <c r="E622" s="375" t="s">
        <v>400</v>
      </c>
      <c r="F622" s="375" t="s">
        <v>391</v>
      </c>
      <c r="G622" s="941">
        <v>0</v>
      </c>
      <c r="H622" s="877" t="s">
        <v>399</v>
      </c>
      <c r="I622" s="375" t="s">
        <v>477</v>
      </c>
      <c r="J622" s="375" t="s">
        <v>1024</v>
      </c>
      <c r="K622" s="375" t="s">
        <v>475</v>
      </c>
      <c r="L622" s="375" t="s">
        <v>903</v>
      </c>
      <c r="M622" s="831" t="s">
        <v>422</v>
      </c>
      <c r="N622" s="375"/>
      <c r="O622" s="375"/>
      <c r="P622" s="375"/>
      <c r="Q622" s="375"/>
      <c r="R622" s="375"/>
      <c r="S622" s="375"/>
    </row>
    <row r="623" spans="1:19" x14ac:dyDescent="0.4">
      <c r="A623" s="375" t="s">
        <v>277</v>
      </c>
      <c r="B623" s="375" t="s">
        <v>64</v>
      </c>
      <c r="C623" s="375" t="s">
        <v>34</v>
      </c>
      <c r="D623" s="375"/>
      <c r="E623" s="375" t="s">
        <v>400</v>
      </c>
      <c r="F623" s="375" t="s">
        <v>392</v>
      </c>
      <c r="G623" s="941">
        <v>0</v>
      </c>
      <c r="H623" s="877" t="s">
        <v>399</v>
      </c>
      <c r="I623" s="375" t="s">
        <v>477</v>
      </c>
      <c r="J623" s="375" t="s">
        <v>1024</v>
      </c>
      <c r="K623" s="375" t="s">
        <v>475</v>
      </c>
      <c r="L623" s="375" t="s">
        <v>903</v>
      </c>
      <c r="M623" s="831" t="s">
        <v>422</v>
      </c>
      <c r="N623" s="375"/>
      <c r="O623" s="375"/>
      <c r="P623" s="375"/>
      <c r="Q623" s="375"/>
      <c r="R623" s="375"/>
      <c r="S623" s="375"/>
    </row>
    <row r="624" spans="1:19" x14ac:dyDescent="0.4">
      <c r="A624" s="375" t="s">
        <v>277</v>
      </c>
      <c r="B624" s="375" t="s">
        <v>64</v>
      </c>
      <c r="C624" s="375" t="s">
        <v>34</v>
      </c>
      <c r="D624" s="375"/>
      <c r="E624" s="375" t="s">
        <v>400</v>
      </c>
      <c r="F624" s="375" t="s">
        <v>393</v>
      </c>
      <c r="G624" s="941">
        <v>0</v>
      </c>
      <c r="H624" s="877" t="s">
        <v>399</v>
      </c>
      <c r="I624" s="375" t="s">
        <v>477</v>
      </c>
      <c r="J624" s="375" t="s">
        <v>1024</v>
      </c>
      <c r="K624" s="375" t="s">
        <v>475</v>
      </c>
      <c r="L624" s="375" t="s">
        <v>903</v>
      </c>
      <c r="M624" s="831" t="s">
        <v>422</v>
      </c>
      <c r="N624" s="375"/>
      <c r="O624" s="375"/>
      <c r="P624" s="375"/>
      <c r="Q624" s="375"/>
      <c r="R624" s="375"/>
      <c r="S624" s="375"/>
    </row>
    <row r="625" spans="1:19" x14ac:dyDescent="0.4">
      <c r="A625" s="375" t="s">
        <v>277</v>
      </c>
      <c r="B625" s="375" t="s">
        <v>64</v>
      </c>
      <c r="C625" s="375" t="s">
        <v>34</v>
      </c>
      <c r="D625" s="375"/>
      <c r="E625" s="375" t="s">
        <v>400</v>
      </c>
      <c r="F625" s="375" t="s">
        <v>394</v>
      </c>
      <c r="G625" s="941">
        <v>0</v>
      </c>
      <c r="H625" s="877" t="s">
        <v>399</v>
      </c>
      <c r="I625" s="375" t="s">
        <v>477</v>
      </c>
      <c r="J625" s="375" t="s">
        <v>1024</v>
      </c>
      <c r="K625" s="375" t="s">
        <v>475</v>
      </c>
      <c r="L625" s="375" t="s">
        <v>903</v>
      </c>
      <c r="M625" s="831" t="s">
        <v>422</v>
      </c>
      <c r="N625" s="375"/>
      <c r="O625" s="375"/>
      <c r="P625" s="375"/>
      <c r="Q625" s="375"/>
      <c r="R625" s="375"/>
      <c r="S625" s="375"/>
    </row>
    <row r="626" spans="1:19" x14ac:dyDescent="0.4">
      <c r="A626" s="375" t="s">
        <v>277</v>
      </c>
      <c r="B626" s="375" t="s">
        <v>64</v>
      </c>
      <c r="C626" s="375" t="s">
        <v>34</v>
      </c>
      <c r="D626" s="375"/>
      <c r="E626" s="375" t="s">
        <v>400</v>
      </c>
      <c r="F626" s="877" t="s">
        <v>395</v>
      </c>
      <c r="G626" s="941">
        <v>0</v>
      </c>
      <c r="H626" s="877" t="s">
        <v>399</v>
      </c>
      <c r="I626" s="375" t="s">
        <v>477</v>
      </c>
      <c r="J626" s="375" t="s">
        <v>1024</v>
      </c>
      <c r="K626" s="375" t="s">
        <v>475</v>
      </c>
      <c r="L626" s="375" t="s">
        <v>903</v>
      </c>
      <c r="M626" s="831" t="s">
        <v>422</v>
      </c>
      <c r="N626" s="375"/>
      <c r="O626" s="375"/>
      <c r="P626" s="375"/>
      <c r="Q626" s="375"/>
      <c r="R626" s="375"/>
      <c r="S626" s="375"/>
    </row>
    <row r="627" spans="1:19" x14ac:dyDescent="0.4">
      <c r="A627" s="375" t="s">
        <v>277</v>
      </c>
      <c r="B627" s="375" t="s">
        <v>64</v>
      </c>
      <c r="C627" s="375" t="s">
        <v>34</v>
      </c>
      <c r="D627" s="375"/>
      <c r="E627" s="375" t="s">
        <v>400</v>
      </c>
      <c r="F627" s="375" t="s">
        <v>396</v>
      </c>
      <c r="G627" s="941">
        <v>0</v>
      </c>
      <c r="H627" s="877" t="s">
        <v>399</v>
      </c>
      <c r="I627" s="375" t="s">
        <v>477</v>
      </c>
      <c r="J627" s="375" t="s">
        <v>1024</v>
      </c>
      <c r="K627" s="375" t="s">
        <v>475</v>
      </c>
      <c r="L627" s="375" t="s">
        <v>903</v>
      </c>
      <c r="M627" s="831" t="s">
        <v>422</v>
      </c>
      <c r="N627" s="375"/>
      <c r="O627" s="375"/>
      <c r="P627" s="375"/>
      <c r="Q627" s="375"/>
      <c r="R627" s="375"/>
      <c r="S627" s="375"/>
    </row>
    <row r="628" spans="1:19" x14ac:dyDescent="0.4">
      <c r="A628" s="375" t="s">
        <v>277</v>
      </c>
      <c r="B628" s="375" t="s">
        <v>64</v>
      </c>
      <c r="C628" s="375" t="s">
        <v>34</v>
      </c>
      <c r="D628" s="375"/>
      <c r="E628" s="375" t="s">
        <v>400</v>
      </c>
      <c r="F628" s="375" t="s">
        <v>397</v>
      </c>
      <c r="G628" s="941">
        <v>0</v>
      </c>
      <c r="H628" s="877" t="s">
        <v>399</v>
      </c>
      <c r="I628" s="375" t="s">
        <v>477</v>
      </c>
      <c r="J628" s="375" t="s">
        <v>1024</v>
      </c>
      <c r="K628" s="375" t="s">
        <v>475</v>
      </c>
      <c r="L628" s="375" t="s">
        <v>903</v>
      </c>
      <c r="M628" s="831" t="s">
        <v>422</v>
      </c>
      <c r="N628" s="375"/>
      <c r="O628" s="375"/>
      <c r="P628" s="375"/>
      <c r="Q628" s="375"/>
      <c r="R628" s="375"/>
      <c r="S628" s="375"/>
    </row>
    <row r="629" spans="1:19" x14ac:dyDescent="0.4">
      <c r="A629" s="375" t="s">
        <v>277</v>
      </c>
      <c r="B629" s="375" t="s">
        <v>65</v>
      </c>
      <c r="C629" s="375" t="s">
        <v>425</v>
      </c>
      <c r="D629" s="375" t="s">
        <v>427</v>
      </c>
      <c r="E629" s="375" t="s">
        <v>400</v>
      </c>
      <c r="F629" s="375" t="s">
        <v>387</v>
      </c>
      <c r="G629" s="941">
        <v>0</v>
      </c>
      <c r="H629" s="877" t="s">
        <v>399</v>
      </c>
      <c r="I629" s="375" t="s">
        <v>477</v>
      </c>
      <c r="J629" s="375" t="s">
        <v>1024</v>
      </c>
      <c r="K629" s="375" t="s">
        <v>475</v>
      </c>
      <c r="L629" s="375" t="s">
        <v>927</v>
      </c>
      <c r="M629" s="831" t="s">
        <v>422</v>
      </c>
      <c r="N629" s="375"/>
      <c r="O629" s="375"/>
      <c r="P629" s="375"/>
      <c r="Q629" s="375"/>
      <c r="R629" s="375"/>
      <c r="S629" s="375"/>
    </row>
    <row r="630" spans="1:19" x14ac:dyDescent="0.4">
      <c r="A630" s="375" t="s">
        <v>277</v>
      </c>
      <c r="B630" s="375" t="s">
        <v>65</v>
      </c>
      <c r="C630" s="375" t="s">
        <v>425</v>
      </c>
      <c r="D630" s="375" t="s">
        <v>427</v>
      </c>
      <c r="E630" s="375" t="s">
        <v>400</v>
      </c>
      <c r="F630" s="375" t="s">
        <v>388</v>
      </c>
      <c r="G630" s="941">
        <v>0</v>
      </c>
      <c r="H630" s="877" t="s">
        <v>399</v>
      </c>
      <c r="I630" s="375" t="s">
        <v>477</v>
      </c>
      <c r="J630" s="375" t="s">
        <v>1024</v>
      </c>
      <c r="K630" s="375" t="s">
        <v>475</v>
      </c>
      <c r="L630" s="375" t="s">
        <v>927</v>
      </c>
      <c r="M630" s="831" t="s">
        <v>422</v>
      </c>
      <c r="N630" s="375"/>
      <c r="O630" s="375"/>
      <c r="P630" s="375"/>
      <c r="Q630" s="375"/>
      <c r="R630" s="375"/>
      <c r="S630" s="375"/>
    </row>
    <row r="631" spans="1:19" x14ac:dyDescent="0.4">
      <c r="A631" s="375" t="s">
        <v>277</v>
      </c>
      <c r="B631" s="375" t="s">
        <v>65</v>
      </c>
      <c r="C631" s="375" t="s">
        <v>425</v>
      </c>
      <c r="D631" s="375" t="s">
        <v>427</v>
      </c>
      <c r="E631" s="375" t="s">
        <v>400</v>
      </c>
      <c r="F631" s="375" t="s">
        <v>389</v>
      </c>
      <c r="G631" s="941">
        <v>0</v>
      </c>
      <c r="H631" s="877" t="s">
        <v>399</v>
      </c>
      <c r="I631" s="375" t="s">
        <v>477</v>
      </c>
      <c r="J631" s="375" t="s">
        <v>1024</v>
      </c>
      <c r="K631" s="375" t="s">
        <v>475</v>
      </c>
      <c r="L631" s="375" t="s">
        <v>927</v>
      </c>
      <c r="M631" s="831" t="s">
        <v>422</v>
      </c>
      <c r="N631" s="375"/>
      <c r="O631" s="375"/>
      <c r="P631" s="375"/>
      <c r="Q631" s="375"/>
      <c r="R631" s="375"/>
      <c r="S631" s="375"/>
    </row>
    <row r="632" spans="1:19" x14ac:dyDescent="0.4">
      <c r="A632" s="375" t="s">
        <v>277</v>
      </c>
      <c r="B632" s="375" t="s">
        <v>65</v>
      </c>
      <c r="C632" s="375" t="s">
        <v>425</v>
      </c>
      <c r="D632" s="375" t="s">
        <v>427</v>
      </c>
      <c r="E632" s="375" t="s">
        <v>400</v>
      </c>
      <c r="F632" s="375" t="s">
        <v>390</v>
      </c>
      <c r="G632" s="941">
        <v>0</v>
      </c>
      <c r="H632" s="877" t="s">
        <v>399</v>
      </c>
      <c r="I632" s="375" t="s">
        <v>477</v>
      </c>
      <c r="J632" s="375" t="s">
        <v>1024</v>
      </c>
      <c r="K632" s="375" t="s">
        <v>475</v>
      </c>
      <c r="L632" s="375" t="s">
        <v>927</v>
      </c>
      <c r="M632" s="831" t="s">
        <v>422</v>
      </c>
      <c r="N632" s="375"/>
      <c r="O632" s="375"/>
      <c r="P632" s="375"/>
      <c r="Q632" s="375"/>
      <c r="R632" s="375"/>
      <c r="S632" s="375"/>
    </row>
    <row r="633" spans="1:19" x14ac:dyDescent="0.4">
      <c r="A633" s="375" t="s">
        <v>277</v>
      </c>
      <c r="B633" s="375" t="s">
        <v>65</v>
      </c>
      <c r="C633" s="375" t="s">
        <v>425</v>
      </c>
      <c r="D633" s="375" t="s">
        <v>427</v>
      </c>
      <c r="E633" s="375" t="s">
        <v>400</v>
      </c>
      <c r="F633" s="375" t="s">
        <v>391</v>
      </c>
      <c r="G633" s="941">
        <v>0</v>
      </c>
      <c r="H633" s="877" t="s">
        <v>399</v>
      </c>
      <c r="I633" s="375" t="s">
        <v>477</v>
      </c>
      <c r="J633" s="375" t="s">
        <v>1024</v>
      </c>
      <c r="K633" s="375" t="s">
        <v>475</v>
      </c>
      <c r="L633" s="375" t="s">
        <v>927</v>
      </c>
      <c r="M633" s="831" t="s">
        <v>422</v>
      </c>
      <c r="N633" s="375"/>
      <c r="O633" s="375"/>
      <c r="P633" s="375"/>
      <c r="Q633" s="375"/>
      <c r="R633" s="375"/>
      <c r="S633" s="375"/>
    </row>
    <row r="634" spans="1:19" x14ac:dyDescent="0.4">
      <c r="A634" s="375" t="s">
        <v>277</v>
      </c>
      <c r="B634" s="375" t="s">
        <v>65</v>
      </c>
      <c r="C634" s="375" t="s">
        <v>425</v>
      </c>
      <c r="D634" s="375" t="s">
        <v>427</v>
      </c>
      <c r="E634" s="375" t="s">
        <v>400</v>
      </c>
      <c r="F634" s="375" t="s">
        <v>392</v>
      </c>
      <c r="G634" s="941">
        <v>0</v>
      </c>
      <c r="H634" s="877" t="s">
        <v>399</v>
      </c>
      <c r="I634" s="375" t="s">
        <v>477</v>
      </c>
      <c r="J634" s="375" t="s">
        <v>1024</v>
      </c>
      <c r="K634" s="375" t="s">
        <v>475</v>
      </c>
      <c r="L634" s="375" t="s">
        <v>927</v>
      </c>
      <c r="M634" s="831" t="s">
        <v>422</v>
      </c>
      <c r="N634" s="375"/>
      <c r="O634" s="375"/>
      <c r="P634" s="375"/>
      <c r="Q634" s="375"/>
      <c r="R634" s="375"/>
      <c r="S634" s="375"/>
    </row>
    <row r="635" spans="1:19" x14ac:dyDescent="0.4">
      <c r="A635" s="375" t="s">
        <v>277</v>
      </c>
      <c r="B635" s="375" t="s">
        <v>65</v>
      </c>
      <c r="C635" s="375" t="s">
        <v>425</v>
      </c>
      <c r="D635" s="375" t="s">
        <v>427</v>
      </c>
      <c r="E635" s="375" t="s">
        <v>400</v>
      </c>
      <c r="F635" s="375" t="s">
        <v>393</v>
      </c>
      <c r="G635" s="941">
        <v>0</v>
      </c>
      <c r="H635" s="877" t="s">
        <v>399</v>
      </c>
      <c r="I635" s="375" t="s">
        <v>477</v>
      </c>
      <c r="J635" s="375" t="s">
        <v>1024</v>
      </c>
      <c r="K635" s="375" t="s">
        <v>475</v>
      </c>
      <c r="L635" s="375" t="s">
        <v>927</v>
      </c>
      <c r="M635" s="831" t="s">
        <v>422</v>
      </c>
      <c r="N635" s="375"/>
      <c r="O635" s="375"/>
      <c r="P635" s="375"/>
      <c r="Q635" s="375"/>
      <c r="R635" s="375"/>
      <c r="S635" s="375"/>
    </row>
    <row r="636" spans="1:19" x14ac:dyDescent="0.4">
      <c r="A636" s="375" t="s">
        <v>277</v>
      </c>
      <c r="B636" s="375" t="s">
        <v>65</v>
      </c>
      <c r="C636" s="375" t="s">
        <v>425</v>
      </c>
      <c r="D636" s="375" t="s">
        <v>427</v>
      </c>
      <c r="E636" s="375" t="s">
        <v>400</v>
      </c>
      <c r="F636" s="375" t="s">
        <v>394</v>
      </c>
      <c r="G636" s="941">
        <v>0</v>
      </c>
      <c r="H636" s="877" t="s">
        <v>399</v>
      </c>
      <c r="I636" s="375" t="s">
        <v>477</v>
      </c>
      <c r="J636" s="375" t="s">
        <v>1024</v>
      </c>
      <c r="K636" s="375" t="s">
        <v>475</v>
      </c>
      <c r="L636" s="375" t="s">
        <v>927</v>
      </c>
      <c r="M636" s="831" t="s">
        <v>422</v>
      </c>
      <c r="N636" s="375"/>
      <c r="O636" s="375"/>
      <c r="P636" s="375"/>
      <c r="Q636" s="375"/>
      <c r="R636" s="375"/>
      <c r="S636" s="375"/>
    </row>
    <row r="637" spans="1:19" x14ac:dyDescent="0.4">
      <c r="A637" s="375" t="s">
        <v>277</v>
      </c>
      <c r="B637" s="375" t="s">
        <v>65</v>
      </c>
      <c r="C637" s="375" t="s">
        <v>425</v>
      </c>
      <c r="D637" s="375" t="s">
        <v>427</v>
      </c>
      <c r="E637" s="375" t="s">
        <v>400</v>
      </c>
      <c r="F637" s="375" t="s">
        <v>395</v>
      </c>
      <c r="G637" s="941">
        <v>0</v>
      </c>
      <c r="H637" s="877" t="s">
        <v>399</v>
      </c>
      <c r="I637" s="375" t="s">
        <v>477</v>
      </c>
      <c r="J637" s="375" t="s">
        <v>1024</v>
      </c>
      <c r="K637" s="375" t="s">
        <v>475</v>
      </c>
      <c r="L637" s="375" t="s">
        <v>927</v>
      </c>
      <c r="M637" s="831" t="s">
        <v>422</v>
      </c>
      <c r="N637" s="375"/>
      <c r="O637" s="375"/>
      <c r="P637" s="375"/>
      <c r="Q637" s="375"/>
      <c r="R637" s="375"/>
      <c r="S637" s="375"/>
    </row>
    <row r="638" spans="1:19" x14ac:dyDescent="0.4">
      <c r="A638" s="375" t="s">
        <v>277</v>
      </c>
      <c r="B638" s="375" t="s">
        <v>65</v>
      </c>
      <c r="C638" s="375" t="s">
        <v>425</v>
      </c>
      <c r="D638" s="375" t="s">
        <v>427</v>
      </c>
      <c r="E638" s="375" t="s">
        <v>400</v>
      </c>
      <c r="F638" s="877" t="s">
        <v>396</v>
      </c>
      <c r="G638" s="941">
        <v>0</v>
      </c>
      <c r="H638" s="877" t="s">
        <v>399</v>
      </c>
      <c r="I638" s="375" t="s">
        <v>477</v>
      </c>
      <c r="J638" s="375" t="s">
        <v>1024</v>
      </c>
      <c r="K638" s="375" t="s">
        <v>475</v>
      </c>
      <c r="L638" s="375" t="s">
        <v>927</v>
      </c>
      <c r="M638" s="831" t="s">
        <v>422</v>
      </c>
      <c r="N638" s="375"/>
      <c r="O638" s="375"/>
      <c r="P638" s="375"/>
      <c r="Q638" s="375"/>
      <c r="R638" s="375"/>
      <c r="S638" s="375"/>
    </row>
    <row r="639" spans="1:19" x14ac:dyDescent="0.4">
      <c r="A639" s="375" t="s">
        <v>277</v>
      </c>
      <c r="B639" s="375" t="s">
        <v>65</v>
      </c>
      <c r="C639" s="375" t="s">
        <v>425</v>
      </c>
      <c r="D639" s="375" t="s">
        <v>427</v>
      </c>
      <c r="E639" s="375" t="s">
        <v>400</v>
      </c>
      <c r="F639" s="375" t="s">
        <v>397</v>
      </c>
      <c r="G639" s="941">
        <v>0</v>
      </c>
      <c r="H639" s="877" t="s">
        <v>399</v>
      </c>
      <c r="I639" s="375" t="s">
        <v>477</v>
      </c>
      <c r="J639" s="375" t="s">
        <v>1024</v>
      </c>
      <c r="K639" s="375" t="s">
        <v>475</v>
      </c>
      <c r="L639" s="375" t="s">
        <v>927</v>
      </c>
      <c r="M639" s="831" t="s">
        <v>422</v>
      </c>
      <c r="N639" s="375"/>
      <c r="O639" s="375"/>
      <c r="P639" s="375"/>
      <c r="Q639" s="375"/>
      <c r="R639" s="375"/>
      <c r="S639" s="375"/>
    </row>
    <row r="640" spans="1:19" x14ac:dyDescent="0.4">
      <c r="A640" s="375" t="s">
        <v>277</v>
      </c>
      <c r="B640" s="375" t="s">
        <v>65</v>
      </c>
      <c r="C640" s="375" t="s">
        <v>425</v>
      </c>
      <c r="D640" s="375" t="s">
        <v>426</v>
      </c>
      <c r="E640" s="375" t="s">
        <v>400</v>
      </c>
      <c r="F640" s="375" t="s">
        <v>387</v>
      </c>
      <c r="G640" s="941">
        <v>0</v>
      </c>
      <c r="H640" s="877" t="s">
        <v>399</v>
      </c>
      <c r="I640" s="375" t="s">
        <v>477</v>
      </c>
      <c r="J640" s="375" t="s">
        <v>1024</v>
      </c>
      <c r="K640" s="375" t="s">
        <v>475</v>
      </c>
      <c r="L640" s="375" t="s">
        <v>931</v>
      </c>
      <c r="M640" s="831" t="s">
        <v>422</v>
      </c>
      <c r="N640" s="375"/>
      <c r="O640" s="375"/>
      <c r="P640" s="375"/>
      <c r="Q640" s="375"/>
      <c r="R640" s="375"/>
      <c r="S640" s="375"/>
    </row>
    <row r="641" spans="1:19" x14ac:dyDescent="0.4">
      <c r="A641" s="375" t="s">
        <v>277</v>
      </c>
      <c r="B641" s="375" t="s">
        <v>65</v>
      </c>
      <c r="C641" s="375" t="s">
        <v>425</v>
      </c>
      <c r="D641" s="375" t="s">
        <v>426</v>
      </c>
      <c r="E641" s="375" t="s">
        <v>400</v>
      </c>
      <c r="F641" s="375" t="s">
        <v>388</v>
      </c>
      <c r="G641" s="941">
        <v>0</v>
      </c>
      <c r="H641" s="877" t="s">
        <v>399</v>
      </c>
      <c r="I641" s="375" t="s">
        <v>477</v>
      </c>
      <c r="J641" s="375" t="s">
        <v>1024</v>
      </c>
      <c r="K641" s="375" t="s">
        <v>475</v>
      </c>
      <c r="L641" s="375" t="s">
        <v>931</v>
      </c>
      <c r="M641" s="831" t="s">
        <v>422</v>
      </c>
      <c r="N641" s="375"/>
      <c r="O641" s="375"/>
      <c r="P641" s="375"/>
      <c r="Q641" s="375"/>
      <c r="R641" s="375"/>
      <c r="S641" s="375"/>
    </row>
    <row r="642" spans="1:19" x14ac:dyDescent="0.4">
      <c r="A642" s="375" t="s">
        <v>277</v>
      </c>
      <c r="B642" s="375" t="s">
        <v>65</v>
      </c>
      <c r="C642" s="375" t="s">
        <v>425</v>
      </c>
      <c r="D642" s="375" t="s">
        <v>426</v>
      </c>
      <c r="E642" s="375" t="s">
        <v>400</v>
      </c>
      <c r="F642" s="375" t="s">
        <v>389</v>
      </c>
      <c r="G642" s="941">
        <v>0</v>
      </c>
      <c r="H642" s="877" t="s">
        <v>399</v>
      </c>
      <c r="I642" s="375" t="s">
        <v>477</v>
      </c>
      <c r="J642" s="375" t="s">
        <v>1024</v>
      </c>
      <c r="K642" s="375" t="s">
        <v>475</v>
      </c>
      <c r="L642" s="375" t="s">
        <v>931</v>
      </c>
      <c r="M642" s="831" t="s">
        <v>422</v>
      </c>
      <c r="N642" s="375"/>
      <c r="O642" s="375"/>
      <c r="P642" s="375"/>
      <c r="Q642" s="375"/>
      <c r="R642" s="375"/>
      <c r="S642" s="375"/>
    </row>
    <row r="643" spans="1:19" x14ac:dyDescent="0.4">
      <c r="A643" s="375" t="s">
        <v>277</v>
      </c>
      <c r="B643" s="375" t="s">
        <v>65</v>
      </c>
      <c r="C643" s="375" t="s">
        <v>425</v>
      </c>
      <c r="D643" s="375" t="s">
        <v>426</v>
      </c>
      <c r="E643" s="375" t="s">
        <v>400</v>
      </c>
      <c r="F643" s="375" t="s">
        <v>390</v>
      </c>
      <c r="G643" s="941">
        <v>0</v>
      </c>
      <c r="H643" s="877" t="s">
        <v>399</v>
      </c>
      <c r="I643" s="375" t="s">
        <v>477</v>
      </c>
      <c r="J643" s="375" t="s">
        <v>1024</v>
      </c>
      <c r="K643" s="375" t="s">
        <v>475</v>
      </c>
      <c r="L643" s="375" t="s">
        <v>931</v>
      </c>
      <c r="M643" s="831" t="s">
        <v>422</v>
      </c>
      <c r="N643" s="375"/>
      <c r="O643" s="375"/>
      <c r="P643" s="375"/>
      <c r="Q643" s="375"/>
      <c r="R643" s="375"/>
      <c r="S643" s="375"/>
    </row>
    <row r="644" spans="1:19" x14ac:dyDescent="0.4">
      <c r="A644" s="375" t="s">
        <v>277</v>
      </c>
      <c r="B644" s="375" t="s">
        <v>65</v>
      </c>
      <c r="C644" s="375" t="s">
        <v>425</v>
      </c>
      <c r="D644" s="375" t="s">
        <v>426</v>
      </c>
      <c r="E644" s="375" t="s">
        <v>400</v>
      </c>
      <c r="F644" s="375" t="s">
        <v>391</v>
      </c>
      <c r="G644" s="941">
        <v>0</v>
      </c>
      <c r="H644" s="877" t="s">
        <v>399</v>
      </c>
      <c r="I644" s="375" t="s">
        <v>477</v>
      </c>
      <c r="J644" s="375" t="s">
        <v>1024</v>
      </c>
      <c r="K644" s="375" t="s">
        <v>475</v>
      </c>
      <c r="L644" s="375" t="s">
        <v>931</v>
      </c>
      <c r="M644" s="831" t="s">
        <v>422</v>
      </c>
      <c r="N644" s="375"/>
      <c r="O644" s="375"/>
      <c r="P644" s="375"/>
      <c r="Q644" s="375"/>
      <c r="R644" s="375"/>
      <c r="S644" s="375"/>
    </row>
    <row r="645" spans="1:19" x14ac:dyDescent="0.4">
      <c r="A645" s="375" t="s">
        <v>277</v>
      </c>
      <c r="B645" s="375" t="s">
        <v>65</v>
      </c>
      <c r="C645" s="375" t="s">
        <v>425</v>
      </c>
      <c r="D645" s="375" t="s">
        <v>426</v>
      </c>
      <c r="E645" s="375" t="s">
        <v>400</v>
      </c>
      <c r="F645" s="375" t="s">
        <v>392</v>
      </c>
      <c r="G645" s="941">
        <v>0</v>
      </c>
      <c r="H645" s="877" t="s">
        <v>399</v>
      </c>
      <c r="I645" s="375" t="s">
        <v>477</v>
      </c>
      <c r="J645" s="375" t="s">
        <v>1024</v>
      </c>
      <c r="K645" s="375" t="s">
        <v>475</v>
      </c>
      <c r="L645" s="375" t="s">
        <v>931</v>
      </c>
      <c r="M645" s="831" t="s">
        <v>422</v>
      </c>
      <c r="N645" s="375"/>
      <c r="O645" s="375"/>
      <c r="P645" s="375"/>
      <c r="Q645" s="375"/>
      <c r="R645" s="375"/>
      <c r="S645" s="375"/>
    </row>
    <row r="646" spans="1:19" x14ac:dyDescent="0.4">
      <c r="A646" s="375" t="s">
        <v>277</v>
      </c>
      <c r="B646" s="375" t="s">
        <v>65</v>
      </c>
      <c r="C646" s="375" t="s">
        <v>425</v>
      </c>
      <c r="D646" s="375" t="s">
        <v>426</v>
      </c>
      <c r="E646" s="375" t="s">
        <v>400</v>
      </c>
      <c r="F646" s="375" t="s">
        <v>393</v>
      </c>
      <c r="G646" s="941">
        <v>0</v>
      </c>
      <c r="H646" s="877" t="s">
        <v>399</v>
      </c>
      <c r="I646" s="375" t="s">
        <v>477</v>
      </c>
      <c r="J646" s="375" t="s">
        <v>1024</v>
      </c>
      <c r="K646" s="375" t="s">
        <v>475</v>
      </c>
      <c r="L646" s="375" t="s">
        <v>931</v>
      </c>
      <c r="M646" s="831" t="s">
        <v>422</v>
      </c>
      <c r="N646" s="375"/>
      <c r="O646" s="375"/>
      <c r="P646" s="375"/>
      <c r="Q646" s="375"/>
      <c r="R646" s="375"/>
      <c r="S646" s="375"/>
    </row>
    <row r="647" spans="1:19" x14ac:dyDescent="0.4">
      <c r="A647" s="375" t="s">
        <v>277</v>
      </c>
      <c r="B647" s="375" t="s">
        <v>65</v>
      </c>
      <c r="C647" s="375" t="s">
        <v>425</v>
      </c>
      <c r="D647" s="375" t="s">
        <v>426</v>
      </c>
      <c r="E647" s="375" t="s">
        <v>400</v>
      </c>
      <c r="F647" s="375" t="s">
        <v>394</v>
      </c>
      <c r="G647" s="941">
        <v>0</v>
      </c>
      <c r="H647" s="877" t="s">
        <v>399</v>
      </c>
      <c r="I647" s="375" t="s">
        <v>477</v>
      </c>
      <c r="J647" s="375" t="s">
        <v>1024</v>
      </c>
      <c r="K647" s="375" t="s">
        <v>475</v>
      </c>
      <c r="L647" s="375" t="s">
        <v>931</v>
      </c>
      <c r="M647" s="831" t="s">
        <v>422</v>
      </c>
      <c r="N647" s="375"/>
      <c r="O647" s="375"/>
      <c r="P647" s="375"/>
      <c r="Q647" s="375"/>
      <c r="R647" s="375"/>
      <c r="S647" s="375"/>
    </row>
    <row r="648" spans="1:19" x14ac:dyDescent="0.4">
      <c r="A648" s="375" t="s">
        <v>277</v>
      </c>
      <c r="B648" s="375" t="s">
        <v>65</v>
      </c>
      <c r="C648" s="375" t="s">
        <v>425</v>
      </c>
      <c r="D648" s="375" t="s">
        <v>426</v>
      </c>
      <c r="E648" s="375" t="s">
        <v>400</v>
      </c>
      <c r="F648" s="375" t="s">
        <v>395</v>
      </c>
      <c r="G648" s="941">
        <v>0</v>
      </c>
      <c r="H648" s="877" t="s">
        <v>399</v>
      </c>
      <c r="I648" s="375" t="s">
        <v>477</v>
      </c>
      <c r="J648" s="375" t="s">
        <v>1024</v>
      </c>
      <c r="K648" s="375" t="s">
        <v>475</v>
      </c>
      <c r="L648" s="375" t="s">
        <v>931</v>
      </c>
      <c r="M648" s="831" t="s">
        <v>422</v>
      </c>
      <c r="N648" s="375"/>
      <c r="O648" s="375"/>
      <c r="P648" s="375"/>
      <c r="Q648" s="375"/>
      <c r="R648" s="375"/>
      <c r="S648" s="375"/>
    </row>
    <row r="649" spans="1:19" x14ac:dyDescent="0.4">
      <c r="A649" s="375" t="s">
        <v>277</v>
      </c>
      <c r="B649" s="375" t="s">
        <v>65</v>
      </c>
      <c r="C649" s="375" t="s">
        <v>425</v>
      </c>
      <c r="D649" s="375" t="s">
        <v>426</v>
      </c>
      <c r="E649" s="375" t="s">
        <v>400</v>
      </c>
      <c r="F649" s="375" t="s">
        <v>396</v>
      </c>
      <c r="G649" s="941">
        <v>0</v>
      </c>
      <c r="H649" s="877" t="s">
        <v>399</v>
      </c>
      <c r="I649" s="375" t="s">
        <v>477</v>
      </c>
      <c r="J649" s="375" t="s">
        <v>1024</v>
      </c>
      <c r="K649" s="375" t="s">
        <v>475</v>
      </c>
      <c r="L649" s="375" t="s">
        <v>931</v>
      </c>
      <c r="M649" s="831" t="s">
        <v>422</v>
      </c>
      <c r="N649" s="375"/>
      <c r="O649" s="375"/>
      <c r="P649" s="375"/>
      <c r="Q649" s="375"/>
      <c r="R649" s="375"/>
      <c r="S649" s="375"/>
    </row>
    <row r="650" spans="1:19" x14ac:dyDescent="0.4">
      <c r="A650" s="375" t="s">
        <v>277</v>
      </c>
      <c r="B650" s="375" t="s">
        <v>65</v>
      </c>
      <c r="C650" s="375" t="s">
        <v>425</v>
      </c>
      <c r="D650" s="375" t="s">
        <v>426</v>
      </c>
      <c r="E650" s="375" t="s">
        <v>400</v>
      </c>
      <c r="F650" s="877" t="s">
        <v>397</v>
      </c>
      <c r="G650" s="941">
        <v>0</v>
      </c>
      <c r="H650" s="877" t="s">
        <v>399</v>
      </c>
      <c r="I650" s="375" t="s">
        <v>477</v>
      </c>
      <c r="J650" s="375" t="s">
        <v>1024</v>
      </c>
      <c r="K650" s="375" t="s">
        <v>475</v>
      </c>
      <c r="L650" s="375" t="s">
        <v>931</v>
      </c>
      <c r="M650" s="831" t="s">
        <v>422</v>
      </c>
      <c r="N650" s="375"/>
      <c r="O650" s="375"/>
      <c r="P650" s="375"/>
      <c r="Q650" s="375"/>
      <c r="R650" s="375"/>
      <c r="S650" s="375"/>
    </row>
    <row r="651" spans="1:19" x14ac:dyDescent="0.4">
      <c r="A651" s="375" t="s">
        <v>277</v>
      </c>
      <c r="B651" s="375" t="s">
        <v>65</v>
      </c>
      <c r="C651" s="375" t="s">
        <v>34</v>
      </c>
      <c r="D651" s="375"/>
      <c r="E651" s="375" t="s">
        <v>400</v>
      </c>
      <c r="F651" s="375" t="s">
        <v>387</v>
      </c>
      <c r="G651" s="941">
        <v>0</v>
      </c>
      <c r="H651" s="877" t="s">
        <v>399</v>
      </c>
      <c r="I651" s="375" t="s">
        <v>477</v>
      </c>
      <c r="J651" s="375" t="s">
        <v>1024</v>
      </c>
      <c r="K651" s="375" t="s">
        <v>475</v>
      </c>
      <c r="L651" s="375" t="s">
        <v>935</v>
      </c>
      <c r="M651" s="831" t="s">
        <v>422</v>
      </c>
      <c r="N651" s="375"/>
      <c r="O651" s="375"/>
      <c r="P651" s="375"/>
      <c r="Q651" s="375"/>
      <c r="R651" s="375"/>
      <c r="S651" s="375"/>
    </row>
    <row r="652" spans="1:19" x14ac:dyDescent="0.4">
      <c r="A652" s="375" t="s">
        <v>277</v>
      </c>
      <c r="B652" s="375" t="s">
        <v>65</v>
      </c>
      <c r="C652" s="375" t="s">
        <v>34</v>
      </c>
      <c r="D652" s="375"/>
      <c r="E652" s="375" t="s">
        <v>400</v>
      </c>
      <c r="F652" s="375" t="s">
        <v>388</v>
      </c>
      <c r="G652" s="941">
        <v>0</v>
      </c>
      <c r="H652" s="877" t="s">
        <v>399</v>
      </c>
      <c r="I652" s="375" t="s">
        <v>477</v>
      </c>
      <c r="J652" s="375" t="s">
        <v>1024</v>
      </c>
      <c r="K652" s="375" t="s">
        <v>475</v>
      </c>
      <c r="L652" s="375" t="s">
        <v>935</v>
      </c>
      <c r="M652" s="831" t="s">
        <v>422</v>
      </c>
      <c r="N652" s="375"/>
      <c r="O652" s="375"/>
      <c r="P652" s="375"/>
      <c r="Q652" s="375"/>
      <c r="R652" s="375"/>
      <c r="S652" s="375"/>
    </row>
    <row r="653" spans="1:19" x14ac:dyDescent="0.4">
      <c r="A653" s="375" t="s">
        <v>277</v>
      </c>
      <c r="B653" s="375" t="s">
        <v>65</v>
      </c>
      <c r="C653" s="375" t="s">
        <v>34</v>
      </c>
      <c r="D653" s="375"/>
      <c r="E653" s="375" t="s">
        <v>400</v>
      </c>
      <c r="F653" s="375" t="s">
        <v>389</v>
      </c>
      <c r="G653" s="941">
        <v>0</v>
      </c>
      <c r="H653" s="877" t="s">
        <v>399</v>
      </c>
      <c r="I653" s="375" t="s">
        <v>477</v>
      </c>
      <c r="J653" s="375" t="s">
        <v>1024</v>
      </c>
      <c r="K653" s="375" t="s">
        <v>475</v>
      </c>
      <c r="L653" s="375" t="s">
        <v>935</v>
      </c>
      <c r="M653" s="831" t="s">
        <v>422</v>
      </c>
      <c r="N653" s="375"/>
      <c r="O653" s="375"/>
      <c r="P653" s="375"/>
      <c r="Q653" s="375"/>
      <c r="R653" s="375"/>
      <c r="S653" s="375"/>
    </row>
    <row r="654" spans="1:19" x14ac:dyDescent="0.4">
      <c r="A654" s="375" t="s">
        <v>277</v>
      </c>
      <c r="B654" s="375" t="s">
        <v>65</v>
      </c>
      <c r="C654" s="375" t="s">
        <v>34</v>
      </c>
      <c r="D654" s="375"/>
      <c r="E654" s="375" t="s">
        <v>400</v>
      </c>
      <c r="F654" s="375" t="s">
        <v>390</v>
      </c>
      <c r="G654" s="941">
        <v>0</v>
      </c>
      <c r="H654" s="877" t="s">
        <v>399</v>
      </c>
      <c r="I654" s="375" t="s">
        <v>477</v>
      </c>
      <c r="J654" s="375" t="s">
        <v>1024</v>
      </c>
      <c r="K654" s="375" t="s">
        <v>475</v>
      </c>
      <c r="L654" s="375" t="s">
        <v>935</v>
      </c>
      <c r="M654" s="831" t="s">
        <v>422</v>
      </c>
      <c r="N654" s="375"/>
      <c r="O654" s="375"/>
      <c r="P654" s="375"/>
      <c r="Q654" s="375"/>
      <c r="R654" s="375"/>
      <c r="S654" s="375"/>
    </row>
    <row r="655" spans="1:19" x14ac:dyDescent="0.4">
      <c r="A655" s="375" t="s">
        <v>277</v>
      </c>
      <c r="B655" s="375" t="s">
        <v>65</v>
      </c>
      <c r="C655" s="375" t="s">
        <v>34</v>
      </c>
      <c r="D655" s="375"/>
      <c r="E655" s="375" t="s">
        <v>400</v>
      </c>
      <c r="F655" s="375" t="s">
        <v>391</v>
      </c>
      <c r="G655" s="941">
        <v>0</v>
      </c>
      <c r="H655" s="877" t="s">
        <v>399</v>
      </c>
      <c r="I655" s="375" t="s">
        <v>477</v>
      </c>
      <c r="J655" s="375" t="s">
        <v>1024</v>
      </c>
      <c r="K655" s="375" t="s">
        <v>475</v>
      </c>
      <c r="L655" s="375" t="s">
        <v>935</v>
      </c>
      <c r="M655" s="831" t="s">
        <v>422</v>
      </c>
      <c r="N655" s="375"/>
      <c r="O655" s="375"/>
      <c r="P655" s="375"/>
      <c r="Q655" s="375"/>
      <c r="R655" s="375"/>
      <c r="S655" s="375"/>
    </row>
    <row r="656" spans="1:19" x14ac:dyDescent="0.4">
      <c r="A656" s="375" t="s">
        <v>277</v>
      </c>
      <c r="B656" s="375" t="s">
        <v>65</v>
      </c>
      <c r="C656" s="375" t="s">
        <v>34</v>
      </c>
      <c r="D656" s="375"/>
      <c r="E656" s="375" t="s">
        <v>400</v>
      </c>
      <c r="F656" s="375" t="s">
        <v>392</v>
      </c>
      <c r="G656" s="941">
        <v>0</v>
      </c>
      <c r="H656" s="877" t="s">
        <v>399</v>
      </c>
      <c r="I656" s="375" t="s">
        <v>477</v>
      </c>
      <c r="J656" s="375" t="s">
        <v>1024</v>
      </c>
      <c r="K656" s="375" t="s">
        <v>475</v>
      </c>
      <c r="L656" s="375" t="s">
        <v>935</v>
      </c>
      <c r="M656" s="831" t="s">
        <v>422</v>
      </c>
      <c r="N656" s="375"/>
      <c r="O656" s="375"/>
      <c r="P656" s="375"/>
      <c r="Q656" s="375"/>
      <c r="R656" s="375"/>
      <c r="S656" s="375"/>
    </row>
    <row r="657" spans="1:19" x14ac:dyDescent="0.4">
      <c r="A657" s="375" t="s">
        <v>277</v>
      </c>
      <c r="B657" s="375" t="s">
        <v>65</v>
      </c>
      <c r="C657" s="375" t="s">
        <v>34</v>
      </c>
      <c r="D657" s="375"/>
      <c r="E657" s="375" t="s">
        <v>400</v>
      </c>
      <c r="F657" s="375" t="s">
        <v>393</v>
      </c>
      <c r="G657" s="941">
        <v>0</v>
      </c>
      <c r="H657" s="877" t="s">
        <v>399</v>
      </c>
      <c r="I657" s="375" t="s">
        <v>477</v>
      </c>
      <c r="J657" s="375" t="s">
        <v>1024</v>
      </c>
      <c r="K657" s="375" t="s">
        <v>475</v>
      </c>
      <c r="L657" s="375" t="s">
        <v>935</v>
      </c>
      <c r="M657" s="831" t="s">
        <v>422</v>
      </c>
      <c r="N657" s="375"/>
      <c r="O657" s="375"/>
      <c r="P657" s="375"/>
      <c r="Q657" s="375"/>
      <c r="R657" s="375"/>
      <c r="S657" s="375"/>
    </row>
    <row r="658" spans="1:19" x14ac:dyDescent="0.4">
      <c r="A658" s="375" t="s">
        <v>277</v>
      </c>
      <c r="B658" s="375" t="s">
        <v>65</v>
      </c>
      <c r="C658" s="375" t="s">
        <v>34</v>
      </c>
      <c r="D658" s="375"/>
      <c r="E658" s="375" t="s">
        <v>400</v>
      </c>
      <c r="F658" s="375" t="s">
        <v>394</v>
      </c>
      <c r="G658" s="941">
        <v>0</v>
      </c>
      <c r="H658" s="877" t="s">
        <v>399</v>
      </c>
      <c r="I658" s="375" t="s">
        <v>477</v>
      </c>
      <c r="J658" s="375" t="s">
        <v>1024</v>
      </c>
      <c r="K658" s="375" t="s">
        <v>475</v>
      </c>
      <c r="L658" s="375" t="s">
        <v>935</v>
      </c>
      <c r="M658" s="831" t="s">
        <v>422</v>
      </c>
      <c r="N658" s="375"/>
      <c r="O658" s="375"/>
      <c r="P658" s="375"/>
      <c r="Q658" s="375"/>
      <c r="R658" s="375"/>
      <c r="S658" s="375"/>
    </row>
    <row r="659" spans="1:19" x14ac:dyDescent="0.4">
      <c r="A659" s="375" t="s">
        <v>277</v>
      </c>
      <c r="B659" s="375" t="s">
        <v>65</v>
      </c>
      <c r="C659" s="375" t="s">
        <v>34</v>
      </c>
      <c r="D659" s="375"/>
      <c r="E659" s="375" t="s">
        <v>400</v>
      </c>
      <c r="F659" s="375" t="s">
        <v>395</v>
      </c>
      <c r="G659" s="941">
        <v>0</v>
      </c>
      <c r="H659" s="877" t="s">
        <v>399</v>
      </c>
      <c r="I659" s="375" t="s">
        <v>477</v>
      </c>
      <c r="J659" s="375" t="s">
        <v>1024</v>
      </c>
      <c r="K659" s="375" t="s">
        <v>475</v>
      </c>
      <c r="L659" s="375" t="s">
        <v>935</v>
      </c>
      <c r="M659" s="831" t="s">
        <v>422</v>
      </c>
      <c r="N659" s="375"/>
      <c r="O659" s="375"/>
      <c r="P659" s="375"/>
      <c r="Q659" s="375"/>
      <c r="R659" s="375"/>
      <c r="S659" s="375"/>
    </row>
    <row r="660" spans="1:19" x14ac:dyDescent="0.4">
      <c r="A660" s="375" t="s">
        <v>277</v>
      </c>
      <c r="B660" s="375" t="s">
        <v>65</v>
      </c>
      <c r="C660" s="375" t="s">
        <v>34</v>
      </c>
      <c r="D660" s="375"/>
      <c r="E660" s="375" t="s">
        <v>400</v>
      </c>
      <c r="F660" s="375" t="s">
        <v>396</v>
      </c>
      <c r="G660" s="941">
        <v>0</v>
      </c>
      <c r="H660" s="877" t="s">
        <v>399</v>
      </c>
      <c r="I660" s="375" t="s">
        <v>477</v>
      </c>
      <c r="J660" s="375" t="s">
        <v>1024</v>
      </c>
      <c r="K660" s="375" t="s">
        <v>475</v>
      </c>
      <c r="L660" s="375" t="s">
        <v>935</v>
      </c>
      <c r="M660" s="831" t="s">
        <v>422</v>
      </c>
      <c r="N660" s="375"/>
      <c r="O660" s="375"/>
      <c r="P660" s="375"/>
      <c r="Q660" s="375"/>
      <c r="R660" s="375"/>
      <c r="S660" s="375"/>
    </row>
    <row r="661" spans="1:19" x14ac:dyDescent="0.4">
      <c r="A661" s="375" t="s">
        <v>277</v>
      </c>
      <c r="B661" s="375" t="s">
        <v>65</v>
      </c>
      <c r="C661" s="375" t="s">
        <v>34</v>
      </c>
      <c r="D661" s="375"/>
      <c r="E661" s="375" t="s">
        <v>400</v>
      </c>
      <c r="F661" s="375" t="s">
        <v>397</v>
      </c>
      <c r="G661" s="941">
        <v>0</v>
      </c>
      <c r="H661" s="877" t="s">
        <v>399</v>
      </c>
      <c r="I661" s="375" t="s">
        <v>477</v>
      </c>
      <c r="J661" s="375" t="s">
        <v>1024</v>
      </c>
      <c r="K661" s="375" t="s">
        <v>475</v>
      </c>
      <c r="L661" s="375" t="s">
        <v>935</v>
      </c>
      <c r="M661" s="831" t="s">
        <v>422</v>
      </c>
      <c r="N661" s="375"/>
      <c r="O661" s="375"/>
      <c r="P661" s="375"/>
      <c r="Q661" s="375"/>
      <c r="R661" s="375"/>
      <c r="S661" s="375"/>
    </row>
    <row r="662" spans="1:19" x14ac:dyDescent="0.4">
      <c r="A662" s="375" t="s">
        <v>277</v>
      </c>
      <c r="B662" s="375" t="s">
        <v>66</v>
      </c>
      <c r="C662" s="375" t="s">
        <v>425</v>
      </c>
      <c r="D662" s="375" t="s">
        <v>427</v>
      </c>
      <c r="E662" s="375" t="s">
        <v>400</v>
      </c>
      <c r="F662" s="877" t="s">
        <v>387</v>
      </c>
      <c r="G662" s="941">
        <v>0</v>
      </c>
      <c r="H662" s="877" t="s">
        <v>399</v>
      </c>
      <c r="I662" s="375" t="s">
        <v>477</v>
      </c>
      <c r="J662" s="375" t="s">
        <v>1024</v>
      </c>
      <c r="K662" s="375" t="s">
        <v>475</v>
      </c>
      <c r="L662" s="375" t="s">
        <v>959</v>
      </c>
      <c r="M662" s="831" t="s">
        <v>422</v>
      </c>
      <c r="N662" s="375"/>
      <c r="O662" s="375"/>
      <c r="P662" s="375"/>
      <c r="Q662" s="375"/>
      <c r="R662" s="375"/>
      <c r="S662" s="375"/>
    </row>
    <row r="663" spans="1:19" x14ac:dyDescent="0.4">
      <c r="A663" s="375" t="s">
        <v>277</v>
      </c>
      <c r="B663" s="375" t="s">
        <v>66</v>
      </c>
      <c r="C663" s="375" t="s">
        <v>425</v>
      </c>
      <c r="D663" s="375" t="s">
        <v>427</v>
      </c>
      <c r="E663" s="375" t="s">
        <v>400</v>
      </c>
      <c r="F663" s="375" t="s">
        <v>388</v>
      </c>
      <c r="G663" s="941">
        <v>0</v>
      </c>
      <c r="H663" s="877" t="s">
        <v>399</v>
      </c>
      <c r="I663" s="375" t="s">
        <v>477</v>
      </c>
      <c r="J663" s="375" t="s">
        <v>1024</v>
      </c>
      <c r="K663" s="375" t="s">
        <v>475</v>
      </c>
      <c r="L663" s="375" t="s">
        <v>959</v>
      </c>
      <c r="M663" s="831" t="s">
        <v>422</v>
      </c>
      <c r="N663" s="375"/>
      <c r="O663" s="375"/>
      <c r="P663" s="375"/>
      <c r="Q663" s="375"/>
      <c r="R663" s="375"/>
      <c r="S663" s="375"/>
    </row>
    <row r="664" spans="1:19" x14ac:dyDescent="0.4">
      <c r="A664" s="375" t="s">
        <v>277</v>
      </c>
      <c r="B664" s="375" t="s">
        <v>66</v>
      </c>
      <c r="C664" s="375" t="s">
        <v>425</v>
      </c>
      <c r="D664" s="375" t="s">
        <v>427</v>
      </c>
      <c r="E664" s="375" t="s">
        <v>400</v>
      </c>
      <c r="F664" s="375" t="s">
        <v>389</v>
      </c>
      <c r="G664" s="941">
        <v>0</v>
      </c>
      <c r="H664" s="877" t="s">
        <v>399</v>
      </c>
      <c r="I664" s="375" t="s">
        <v>477</v>
      </c>
      <c r="J664" s="375" t="s">
        <v>1024</v>
      </c>
      <c r="K664" s="375" t="s">
        <v>475</v>
      </c>
      <c r="L664" s="375" t="s">
        <v>959</v>
      </c>
      <c r="M664" s="831" t="s">
        <v>422</v>
      </c>
      <c r="N664" s="375"/>
      <c r="O664" s="375"/>
      <c r="P664" s="375"/>
      <c r="Q664" s="375"/>
      <c r="R664" s="375"/>
      <c r="S664" s="375"/>
    </row>
    <row r="665" spans="1:19" x14ac:dyDescent="0.4">
      <c r="A665" s="375" t="s">
        <v>277</v>
      </c>
      <c r="B665" s="375" t="s">
        <v>66</v>
      </c>
      <c r="C665" s="375" t="s">
        <v>425</v>
      </c>
      <c r="D665" s="375" t="s">
        <v>427</v>
      </c>
      <c r="E665" s="375" t="s">
        <v>400</v>
      </c>
      <c r="F665" s="375" t="s">
        <v>390</v>
      </c>
      <c r="G665" s="941">
        <v>0</v>
      </c>
      <c r="H665" s="877" t="s">
        <v>399</v>
      </c>
      <c r="I665" s="375" t="s">
        <v>477</v>
      </c>
      <c r="J665" s="375" t="s">
        <v>1024</v>
      </c>
      <c r="K665" s="375" t="s">
        <v>475</v>
      </c>
      <c r="L665" s="375" t="s">
        <v>959</v>
      </c>
      <c r="M665" s="831" t="s">
        <v>422</v>
      </c>
      <c r="N665" s="375"/>
      <c r="O665" s="375"/>
      <c r="P665" s="375"/>
      <c r="Q665" s="375"/>
      <c r="R665" s="375"/>
      <c r="S665" s="375"/>
    </row>
    <row r="666" spans="1:19" x14ac:dyDescent="0.4">
      <c r="A666" s="375" t="s">
        <v>277</v>
      </c>
      <c r="B666" s="375" t="s">
        <v>66</v>
      </c>
      <c r="C666" s="375" t="s">
        <v>425</v>
      </c>
      <c r="D666" s="375" t="s">
        <v>427</v>
      </c>
      <c r="E666" s="375" t="s">
        <v>400</v>
      </c>
      <c r="F666" s="375" t="s">
        <v>391</v>
      </c>
      <c r="G666" s="941">
        <v>0</v>
      </c>
      <c r="H666" s="877" t="s">
        <v>399</v>
      </c>
      <c r="I666" s="375" t="s">
        <v>477</v>
      </c>
      <c r="J666" s="375" t="s">
        <v>1024</v>
      </c>
      <c r="K666" s="375" t="s">
        <v>475</v>
      </c>
      <c r="L666" s="375" t="s">
        <v>959</v>
      </c>
      <c r="M666" s="831" t="s">
        <v>422</v>
      </c>
      <c r="N666" s="375"/>
      <c r="O666" s="375"/>
      <c r="P666" s="375"/>
      <c r="Q666" s="375"/>
      <c r="R666" s="375"/>
      <c r="S666" s="375"/>
    </row>
    <row r="667" spans="1:19" x14ac:dyDescent="0.4">
      <c r="A667" s="375" t="s">
        <v>277</v>
      </c>
      <c r="B667" s="375" t="s">
        <v>66</v>
      </c>
      <c r="C667" s="375" t="s">
        <v>425</v>
      </c>
      <c r="D667" s="375" t="s">
        <v>427</v>
      </c>
      <c r="E667" s="375" t="s">
        <v>400</v>
      </c>
      <c r="F667" s="375" t="s">
        <v>392</v>
      </c>
      <c r="G667" s="941">
        <v>0</v>
      </c>
      <c r="H667" s="877" t="s">
        <v>399</v>
      </c>
      <c r="I667" s="375" t="s">
        <v>477</v>
      </c>
      <c r="J667" s="375" t="s">
        <v>1024</v>
      </c>
      <c r="K667" s="375" t="s">
        <v>475</v>
      </c>
      <c r="L667" s="375" t="s">
        <v>959</v>
      </c>
      <c r="M667" s="831" t="s">
        <v>422</v>
      </c>
      <c r="N667" s="375"/>
      <c r="O667" s="375"/>
      <c r="P667" s="375"/>
      <c r="Q667" s="375"/>
      <c r="R667" s="375"/>
      <c r="S667" s="375"/>
    </row>
    <row r="668" spans="1:19" x14ac:dyDescent="0.4">
      <c r="A668" s="375" t="s">
        <v>277</v>
      </c>
      <c r="B668" s="375" t="s">
        <v>66</v>
      </c>
      <c r="C668" s="375" t="s">
        <v>425</v>
      </c>
      <c r="D668" s="375" t="s">
        <v>427</v>
      </c>
      <c r="E668" s="375" t="s">
        <v>400</v>
      </c>
      <c r="F668" s="375" t="s">
        <v>393</v>
      </c>
      <c r="G668" s="941">
        <v>0</v>
      </c>
      <c r="H668" s="877" t="s">
        <v>399</v>
      </c>
      <c r="I668" s="375" t="s">
        <v>477</v>
      </c>
      <c r="J668" s="375" t="s">
        <v>1024</v>
      </c>
      <c r="K668" s="375" t="s">
        <v>475</v>
      </c>
      <c r="L668" s="375" t="s">
        <v>959</v>
      </c>
      <c r="M668" s="831" t="s">
        <v>422</v>
      </c>
      <c r="N668" s="375"/>
      <c r="O668" s="375"/>
      <c r="P668" s="375"/>
      <c r="Q668" s="375"/>
      <c r="R668" s="375"/>
      <c r="S668" s="375"/>
    </row>
    <row r="669" spans="1:19" x14ac:dyDescent="0.4">
      <c r="A669" s="375" t="s">
        <v>277</v>
      </c>
      <c r="B669" s="375" t="s">
        <v>66</v>
      </c>
      <c r="C669" s="375" t="s">
        <v>425</v>
      </c>
      <c r="D669" s="375" t="s">
        <v>427</v>
      </c>
      <c r="E669" s="375" t="s">
        <v>400</v>
      </c>
      <c r="F669" s="375" t="s">
        <v>394</v>
      </c>
      <c r="G669" s="941">
        <v>0</v>
      </c>
      <c r="H669" s="877" t="s">
        <v>399</v>
      </c>
      <c r="I669" s="375" t="s">
        <v>477</v>
      </c>
      <c r="J669" s="375" t="s">
        <v>1024</v>
      </c>
      <c r="K669" s="375" t="s">
        <v>475</v>
      </c>
      <c r="L669" s="375" t="s">
        <v>959</v>
      </c>
      <c r="M669" s="831" t="s">
        <v>422</v>
      </c>
      <c r="N669" s="375"/>
      <c r="O669" s="375"/>
      <c r="P669" s="375"/>
      <c r="Q669" s="375"/>
      <c r="R669" s="375"/>
      <c r="S669" s="375"/>
    </row>
    <row r="670" spans="1:19" x14ac:dyDescent="0.4">
      <c r="A670" s="375" t="s">
        <v>277</v>
      </c>
      <c r="B670" s="375" t="s">
        <v>66</v>
      </c>
      <c r="C670" s="375" t="s">
        <v>425</v>
      </c>
      <c r="D670" s="375" t="s">
        <v>427</v>
      </c>
      <c r="E670" s="375" t="s">
        <v>400</v>
      </c>
      <c r="F670" s="375" t="s">
        <v>395</v>
      </c>
      <c r="G670" s="941">
        <v>0</v>
      </c>
      <c r="H670" s="877" t="s">
        <v>399</v>
      </c>
      <c r="I670" s="375" t="s">
        <v>477</v>
      </c>
      <c r="J670" s="375" t="s">
        <v>1024</v>
      </c>
      <c r="K670" s="375" t="s">
        <v>475</v>
      </c>
      <c r="L670" s="375" t="s">
        <v>959</v>
      </c>
      <c r="M670" s="831" t="s">
        <v>422</v>
      </c>
      <c r="N670" s="375"/>
      <c r="O670" s="375"/>
      <c r="P670" s="375"/>
      <c r="Q670" s="375"/>
      <c r="R670" s="375"/>
      <c r="S670" s="375"/>
    </row>
    <row r="671" spans="1:19" x14ac:dyDescent="0.4">
      <c r="A671" s="375" t="s">
        <v>277</v>
      </c>
      <c r="B671" s="375" t="s">
        <v>66</v>
      </c>
      <c r="C671" s="375" t="s">
        <v>425</v>
      </c>
      <c r="D671" s="375" t="s">
        <v>427</v>
      </c>
      <c r="E671" s="375" t="s">
        <v>400</v>
      </c>
      <c r="F671" s="375" t="s">
        <v>396</v>
      </c>
      <c r="G671" s="941">
        <v>0</v>
      </c>
      <c r="H671" s="877" t="s">
        <v>399</v>
      </c>
      <c r="I671" s="375" t="s">
        <v>477</v>
      </c>
      <c r="J671" s="375" t="s">
        <v>1024</v>
      </c>
      <c r="K671" s="375" t="s">
        <v>475</v>
      </c>
      <c r="L671" s="375" t="s">
        <v>959</v>
      </c>
      <c r="M671" s="831" t="s">
        <v>422</v>
      </c>
      <c r="N671" s="375"/>
      <c r="O671" s="375"/>
      <c r="P671" s="375"/>
      <c r="Q671" s="375"/>
      <c r="R671" s="375"/>
      <c r="S671" s="375"/>
    </row>
    <row r="672" spans="1:19" x14ac:dyDescent="0.4">
      <c r="A672" s="375" t="s">
        <v>277</v>
      </c>
      <c r="B672" s="375" t="s">
        <v>66</v>
      </c>
      <c r="C672" s="375" t="s">
        <v>425</v>
      </c>
      <c r="D672" s="375" t="s">
        <v>427</v>
      </c>
      <c r="E672" s="375" t="s">
        <v>400</v>
      </c>
      <c r="F672" s="375" t="s">
        <v>397</v>
      </c>
      <c r="G672" s="941">
        <v>0</v>
      </c>
      <c r="H672" s="877" t="s">
        <v>399</v>
      </c>
      <c r="I672" s="375" t="s">
        <v>477</v>
      </c>
      <c r="J672" s="375" t="s">
        <v>1024</v>
      </c>
      <c r="K672" s="375" t="s">
        <v>475</v>
      </c>
      <c r="L672" s="375" t="s">
        <v>959</v>
      </c>
      <c r="M672" s="831" t="s">
        <v>422</v>
      </c>
      <c r="N672" s="375"/>
      <c r="O672" s="375"/>
      <c r="P672" s="375"/>
      <c r="Q672" s="375"/>
      <c r="R672" s="375"/>
      <c r="S672" s="375"/>
    </row>
    <row r="673" spans="1:19" x14ac:dyDescent="0.4">
      <c r="A673" s="375" t="s">
        <v>277</v>
      </c>
      <c r="B673" s="375" t="s">
        <v>66</v>
      </c>
      <c r="C673" s="375" t="s">
        <v>425</v>
      </c>
      <c r="D673" s="375" t="s">
        <v>426</v>
      </c>
      <c r="E673" s="375" t="s">
        <v>400</v>
      </c>
      <c r="F673" s="375" t="s">
        <v>387</v>
      </c>
      <c r="G673" s="941">
        <v>0</v>
      </c>
      <c r="H673" s="877" t="s">
        <v>399</v>
      </c>
      <c r="I673" s="375" t="s">
        <v>477</v>
      </c>
      <c r="J673" s="375" t="s">
        <v>1024</v>
      </c>
      <c r="K673" s="375" t="s">
        <v>475</v>
      </c>
      <c r="L673" s="375" t="s">
        <v>963</v>
      </c>
      <c r="M673" s="831" t="s">
        <v>422</v>
      </c>
      <c r="N673" s="375"/>
      <c r="O673" s="375"/>
      <c r="P673" s="375"/>
      <c r="Q673" s="375"/>
      <c r="R673" s="375"/>
      <c r="S673" s="375"/>
    </row>
    <row r="674" spans="1:19" x14ac:dyDescent="0.4">
      <c r="A674" s="375" t="s">
        <v>277</v>
      </c>
      <c r="B674" s="375" t="s">
        <v>66</v>
      </c>
      <c r="C674" s="375" t="s">
        <v>425</v>
      </c>
      <c r="D674" s="375" t="s">
        <v>426</v>
      </c>
      <c r="E674" s="375" t="s">
        <v>400</v>
      </c>
      <c r="F674" s="877" t="s">
        <v>388</v>
      </c>
      <c r="G674" s="941">
        <v>0</v>
      </c>
      <c r="H674" s="877" t="s">
        <v>399</v>
      </c>
      <c r="I674" s="375" t="s">
        <v>477</v>
      </c>
      <c r="J674" s="375" t="s">
        <v>1024</v>
      </c>
      <c r="K674" s="375" t="s">
        <v>475</v>
      </c>
      <c r="L674" s="375" t="s">
        <v>963</v>
      </c>
      <c r="M674" s="831" t="s">
        <v>422</v>
      </c>
      <c r="N674" s="375"/>
      <c r="O674" s="375"/>
      <c r="P674" s="375"/>
      <c r="Q674" s="375"/>
      <c r="R674" s="375"/>
      <c r="S674" s="375"/>
    </row>
    <row r="675" spans="1:19" x14ac:dyDescent="0.4">
      <c r="A675" s="375" t="s">
        <v>277</v>
      </c>
      <c r="B675" s="375" t="s">
        <v>66</v>
      </c>
      <c r="C675" s="375" t="s">
        <v>425</v>
      </c>
      <c r="D675" s="375" t="s">
        <v>426</v>
      </c>
      <c r="E675" s="375" t="s">
        <v>400</v>
      </c>
      <c r="F675" s="375" t="s">
        <v>389</v>
      </c>
      <c r="G675" s="941">
        <v>0</v>
      </c>
      <c r="H675" s="877" t="s">
        <v>399</v>
      </c>
      <c r="I675" s="375" t="s">
        <v>477</v>
      </c>
      <c r="J675" s="375" t="s">
        <v>1024</v>
      </c>
      <c r="K675" s="375" t="s">
        <v>475</v>
      </c>
      <c r="L675" s="375" t="s">
        <v>963</v>
      </c>
      <c r="M675" s="831" t="s">
        <v>422</v>
      </c>
      <c r="N675" s="375"/>
      <c r="O675" s="375"/>
      <c r="P675" s="375"/>
      <c r="Q675" s="375"/>
      <c r="R675" s="375"/>
      <c r="S675" s="375"/>
    </row>
    <row r="676" spans="1:19" x14ac:dyDescent="0.4">
      <c r="A676" s="375" t="s">
        <v>277</v>
      </c>
      <c r="B676" s="375" t="s">
        <v>66</v>
      </c>
      <c r="C676" s="375" t="s">
        <v>425</v>
      </c>
      <c r="D676" s="375" t="s">
        <v>426</v>
      </c>
      <c r="E676" s="375" t="s">
        <v>400</v>
      </c>
      <c r="F676" s="375" t="s">
        <v>390</v>
      </c>
      <c r="G676" s="941">
        <v>0</v>
      </c>
      <c r="H676" s="877" t="s">
        <v>399</v>
      </c>
      <c r="I676" s="375" t="s">
        <v>477</v>
      </c>
      <c r="J676" s="375" t="s">
        <v>1024</v>
      </c>
      <c r="K676" s="375" t="s">
        <v>475</v>
      </c>
      <c r="L676" s="375" t="s">
        <v>963</v>
      </c>
      <c r="M676" s="831" t="s">
        <v>422</v>
      </c>
      <c r="N676" s="375"/>
      <c r="O676" s="375"/>
      <c r="P676" s="375"/>
      <c r="Q676" s="375"/>
      <c r="R676" s="375"/>
      <c r="S676" s="375"/>
    </row>
    <row r="677" spans="1:19" x14ac:dyDescent="0.4">
      <c r="A677" s="375" t="s">
        <v>277</v>
      </c>
      <c r="B677" s="375" t="s">
        <v>66</v>
      </c>
      <c r="C677" s="375" t="s">
        <v>425</v>
      </c>
      <c r="D677" s="375" t="s">
        <v>426</v>
      </c>
      <c r="E677" s="375" t="s">
        <v>400</v>
      </c>
      <c r="F677" s="375" t="s">
        <v>391</v>
      </c>
      <c r="G677" s="941">
        <v>0</v>
      </c>
      <c r="H677" s="877" t="s">
        <v>399</v>
      </c>
      <c r="I677" s="375" t="s">
        <v>477</v>
      </c>
      <c r="J677" s="375" t="s">
        <v>1024</v>
      </c>
      <c r="K677" s="375" t="s">
        <v>475</v>
      </c>
      <c r="L677" s="375" t="s">
        <v>963</v>
      </c>
      <c r="M677" s="831" t="s">
        <v>422</v>
      </c>
      <c r="N677" s="375"/>
      <c r="O677" s="375"/>
      <c r="P677" s="375"/>
      <c r="Q677" s="375"/>
      <c r="R677" s="375"/>
      <c r="S677" s="375"/>
    </row>
    <row r="678" spans="1:19" x14ac:dyDescent="0.4">
      <c r="A678" s="375" t="s">
        <v>277</v>
      </c>
      <c r="B678" s="375" t="s">
        <v>66</v>
      </c>
      <c r="C678" s="375" t="s">
        <v>425</v>
      </c>
      <c r="D678" s="375" t="s">
        <v>426</v>
      </c>
      <c r="E678" s="375" t="s">
        <v>400</v>
      </c>
      <c r="F678" s="375" t="s">
        <v>392</v>
      </c>
      <c r="G678" s="941">
        <v>0</v>
      </c>
      <c r="H678" s="877" t="s">
        <v>399</v>
      </c>
      <c r="I678" s="375" t="s">
        <v>477</v>
      </c>
      <c r="J678" s="375" t="s">
        <v>1024</v>
      </c>
      <c r="K678" s="375" t="s">
        <v>475</v>
      </c>
      <c r="L678" s="375" t="s">
        <v>963</v>
      </c>
      <c r="M678" s="831" t="s">
        <v>422</v>
      </c>
      <c r="N678" s="375"/>
      <c r="O678" s="375"/>
      <c r="P678" s="375"/>
      <c r="Q678" s="375"/>
      <c r="R678" s="375"/>
      <c r="S678" s="375"/>
    </row>
    <row r="679" spans="1:19" x14ac:dyDescent="0.4">
      <c r="A679" s="375" t="s">
        <v>277</v>
      </c>
      <c r="B679" s="375" t="s">
        <v>66</v>
      </c>
      <c r="C679" s="375" t="s">
        <v>425</v>
      </c>
      <c r="D679" s="375" t="s">
        <v>426</v>
      </c>
      <c r="E679" s="375" t="s">
        <v>400</v>
      </c>
      <c r="F679" s="375" t="s">
        <v>393</v>
      </c>
      <c r="G679" s="941">
        <v>0</v>
      </c>
      <c r="H679" s="877" t="s">
        <v>399</v>
      </c>
      <c r="I679" s="375" t="s">
        <v>477</v>
      </c>
      <c r="J679" s="375" t="s">
        <v>1024</v>
      </c>
      <c r="K679" s="375" t="s">
        <v>475</v>
      </c>
      <c r="L679" s="375" t="s">
        <v>963</v>
      </c>
      <c r="M679" s="831" t="s">
        <v>422</v>
      </c>
      <c r="N679" s="375"/>
      <c r="O679" s="375"/>
      <c r="P679" s="375"/>
      <c r="Q679" s="375"/>
      <c r="R679" s="375"/>
      <c r="S679" s="375"/>
    </row>
    <row r="680" spans="1:19" x14ac:dyDescent="0.4">
      <c r="A680" s="375" t="s">
        <v>277</v>
      </c>
      <c r="B680" s="375" t="s">
        <v>66</v>
      </c>
      <c r="C680" s="375" t="s">
        <v>425</v>
      </c>
      <c r="D680" s="375" t="s">
        <v>426</v>
      </c>
      <c r="E680" s="375" t="s">
        <v>400</v>
      </c>
      <c r="F680" s="375" t="s">
        <v>394</v>
      </c>
      <c r="G680" s="941">
        <v>0</v>
      </c>
      <c r="H680" s="877" t="s">
        <v>399</v>
      </c>
      <c r="I680" s="375" t="s">
        <v>477</v>
      </c>
      <c r="J680" s="375" t="s">
        <v>1024</v>
      </c>
      <c r="K680" s="375" t="s">
        <v>475</v>
      </c>
      <c r="L680" s="375" t="s">
        <v>963</v>
      </c>
      <c r="M680" s="831" t="s">
        <v>422</v>
      </c>
      <c r="N680" s="375"/>
      <c r="O680" s="375"/>
      <c r="P680" s="375"/>
      <c r="Q680" s="375"/>
      <c r="R680" s="375"/>
      <c r="S680" s="375"/>
    </row>
    <row r="681" spans="1:19" x14ac:dyDescent="0.4">
      <c r="A681" s="375" t="s">
        <v>277</v>
      </c>
      <c r="B681" s="375" t="s">
        <v>66</v>
      </c>
      <c r="C681" s="375" t="s">
        <v>425</v>
      </c>
      <c r="D681" s="375" t="s">
        <v>426</v>
      </c>
      <c r="E681" s="375" t="s">
        <v>400</v>
      </c>
      <c r="F681" s="375" t="s">
        <v>395</v>
      </c>
      <c r="G681" s="941">
        <v>0</v>
      </c>
      <c r="H681" s="877" t="s">
        <v>399</v>
      </c>
      <c r="I681" s="375" t="s">
        <v>477</v>
      </c>
      <c r="J681" s="375" t="s">
        <v>1024</v>
      </c>
      <c r="K681" s="375" t="s">
        <v>475</v>
      </c>
      <c r="L681" s="375" t="s">
        <v>963</v>
      </c>
      <c r="M681" s="831" t="s">
        <v>422</v>
      </c>
      <c r="N681" s="375"/>
      <c r="O681" s="375"/>
      <c r="P681" s="375"/>
      <c r="Q681" s="375"/>
      <c r="R681" s="375"/>
      <c r="S681" s="375"/>
    </row>
    <row r="682" spans="1:19" x14ac:dyDescent="0.4">
      <c r="A682" s="375" t="s">
        <v>277</v>
      </c>
      <c r="B682" s="375" t="s">
        <v>66</v>
      </c>
      <c r="C682" s="375" t="s">
        <v>425</v>
      </c>
      <c r="D682" s="375" t="s">
        <v>426</v>
      </c>
      <c r="E682" s="375" t="s">
        <v>400</v>
      </c>
      <c r="F682" s="375" t="s">
        <v>396</v>
      </c>
      <c r="G682" s="941">
        <v>0</v>
      </c>
      <c r="H682" s="877" t="s">
        <v>399</v>
      </c>
      <c r="I682" s="375" t="s">
        <v>477</v>
      </c>
      <c r="J682" s="375" t="s">
        <v>1024</v>
      </c>
      <c r="K682" s="375" t="s">
        <v>475</v>
      </c>
      <c r="L682" s="375" t="s">
        <v>963</v>
      </c>
      <c r="M682" s="831" t="s">
        <v>422</v>
      </c>
      <c r="N682" s="375"/>
      <c r="O682" s="375"/>
      <c r="P682" s="375"/>
      <c r="Q682" s="375"/>
      <c r="R682" s="375"/>
      <c r="S682" s="375"/>
    </row>
    <row r="683" spans="1:19" x14ac:dyDescent="0.4">
      <c r="A683" s="375" t="s">
        <v>277</v>
      </c>
      <c r="B683" s="375" t="s">
        <v>66</v>
      </c>
      <c r="C683" s="375" t="s">
        <v>425</v>
      </c>
      <c r="D683" s="375" t="s">
        <v>426</v>
      </c>
      <c r="E683" s="375" t="s">
        <v>400</v>
      </c>
      <c r="F683" s="375" t="s">
        <v>397</v>
      </c>
      <c r="G683" s="941">
        <v>0</v>
      </c>
      <c r="H683" s="877" t="s">
        <v>399</v>
      </c>
      <c r="I683" s="375" t="s">
        <v>477</v>
      </c>
      <c r="J683" s="375" t="s">
        <v>1024</v>
      </c>
      <c r="K683" s="375" t="s">
        <v>475</v>
      </c>
      <c r="L683" s="375" t="s">
        <v>963</v>
      </c>
      <c r="M683" s="831" t="s">
        <v>422</v>
      </c>
      <c r="N683" s="375"/>
      <c r="O683" s="375"/>
      <c r="P683" s="375"/>
      <c r="Q683" s="375"/>
      <c r="R683" s="375"/>
      <c r="S683" s="375"/>
    </row>
    <row r="684" spans="1:19" x14ac:dyDescent="0.4">
      <c r="A684" s="375" t="s">
        <v>277</v>
      </c>
      <c r="B684" s="375" t="s">
        <v>66</v>
      </c>
      <c r="C684" s="375" t="s">
        <v>34</v>
      </c>
      <c r="D684" s="375"/>
      <c r="E684" s="375" t="s">
        <v>400</v>
      </c>
      <c r="F684" s="375" t="s">
        <v>387</v>
      </c>
      <c r="G684" s="941">
        <v>0</v>
      </c>
      <c r="H684" s="877" t="s">
        <v>399</v>
      </c>
      <c r="I684" s="375" t="s">
        <v>477</v>
      </c>
      <c r="J684" s="375" t="s">
        <v>1024</v>
      </c>
      <c r="K684" s="375" t="s">
        <v>475</v>
      </c>
      <c r="L684" s="375" t="s">
        <v>967</v>
      </c>
      <c r="M684" s="831" t="s">
        <v>422</v>
      </c>
      <c r="N684" s="375"/>
      <c r="O684" s="375"/>
      <c r="P684" s="375"/>
      <c r="Q684" s="375"/>
      <c r="R684" s="375"/>
      <c r="S684" s="375"/>
    </row>
    <row r="685" spans="1:19" x14ac:dyDescent="0.4">
      <c r="A685" s="375" t="s">
        <v>277</v>
      </c>
      <c r="B685" s="375" t="s">
        <v>66</v>
      </c>
      <c r="C685" s="375" t="s">
        <v>34</v>
      </c>
      <c r="D685" s="375"/>
      <c r="E685" s="375" t="s">
        <v>400</v>
      </c>
      <c r="F685" s="375" t="s">
        <v>388</v>
      </c>
      <c r="G685" s="941">
        <v>0</v>
      </c>
      <c r="H685" s="877" t="s">
        <v>399</v>
      </c>
      <c r="I685" s="375" t="s">
        <v>477</v>
      </c>
      <c r="J685" s="375" t="s">
        <v>1024</v>
      </c>
      <c r="K685" s="375" t="s">
        <v>475</v>
      </c>
      <c r="L685" s="375" t="s">
        <v>967</v>
      </c>
      <c r="M685" s="831" t="s">
        <v>422</v>
      </c>
      <c r="N685" s="375"/>
      <c r="O685" s="375"/>
      <c r="P685" s="375"/>
      <c r="Q685" s="375"/>
      <c r="R685" s="375"/>
      <c r="S685" s="375"/>
    </row>
    <row r="686" spans="1:19" x14ac:dyDescent="0.4">
      <c r="A686" s="375" t="s">
        <v>277</v>
      </c>
      <c r="B686" s="375" t="s">
        <v>66</v>
      </c>
      <c r="C686" s="375" t="s">
        <v>34</v>
      </c>
      <c r="D686" s="375"/>
      <c r="E686" s="375" t="s">
        <v>400</v>
      </c>
      <c r="F686" s="877" t="s">
        <v>389</v>
      </c>
      <c r="G686" s="941">
        <v>0</v>
      </c>
      <c r="H686" s="877" t="s">
        <v>399</v>
      </c>
      <c r="I686" s="375" t="s">
        <v>477</v>
      </c>
      <c r="J686" s="375" t="s">
        <v>1024</v>
      </c>
      <c r="K686" s="375" t="s">
        <v>475</v>
      </c>
      <c r="L686" s="375" t="s">
        <v>967</v>
      </c>
      <c r="M686" s="831" t="s">
        <v>422</v>
      </c>
      <c r="N686" s="375"/>
      <c r="O686" s="375"/>
      <c r="P686" s="375"/>
      <c r="Q686" s="375"/>
      <c r="R686" s="375"/>
      <c r="S686" s="375"/>
    </row>
    <row r="687" spans="1:19" x14ac:dyDescent="0.4">
      <c r="A687" s="375" t="s">
        <v>277</v>
      </c>
      <c r="B687" s="375" t="s">
        <v>66</v>
      </c>
      <c r="C687" s="375" t="s">
        <v>34</v>
      </c>
      <c r="D687" s="375"/>
      <c r="E687" s="375" t="s">
        <v>400</v>
      </c>
      <c r="F687" s="375" t="s">
        <v>390</v>
      </c>
      <c r="G687" s="941">
        <v>0</v>
      </c>
      <c r="H687" s="877" t="s">
        <v>399</v>
      </c>
      <c r="I687" s="375" t="s">
        <v>477</v>
      </c>
      <c r="J687" s="375" t="s">
        <v>1024</v>
      </c>
      <c r="K687" s="375" t="s">
        <v>475</v>
      </c>
      <c r="L687" s="375" t="s">
        <v>967</v>
      </c>
      <c r="M687" s="831" t="s">
        <v>422</v>
      </c>
      <c r="N687" s="375"/>
      <c r="O687" s="375"/>
      <c r="P687" s="375"/>
      <c r="Q687" s="375"/>
      <c r="R687" s="375"/>
      <c r="S687" s="375"/>
    </row>
    <row r="688" spans="1:19" x14ac:dyDescent="0.4">
      <c r="A688" s="375" t="s">
        <v>277</v>
      </c>
      <c r="B688" s="375" t="s">
        <v>66</v>
      </c>
      <c r="C688" s="375" t="s">
        <v>34</v>
      </c>
      <c r="D688" s="375"/>
      <c r="E688" s="375" t="s">
        <v>400</v>
      </c>
      <c r="F688" s="375" t="s">
        <v>391</v>
      </c>
      <c r="G688" s="941">
        <v>0</v>
      </c>
      <c r="H688" s="877" t="s">
        <v>399</v>
      </c>
      <c r="I688" s="375" t="s">
        <v>477</v>
      </c>
      <c r="J688" s="375" t="s">
        <v>1024</v>
      </c>
      <c r="K688" s="375" t="s">
        <v>475</v>
      </c>
      <c r="L688" s="375" t="s">
        <v>967</v>
      </c>
      <c r="M688" s="831" t="s">
        <v>422</v>
      </c>
      <c r="N688" s="375"/>
      <c r="O688" s="375"/>
      <c r="P688" s="375"/>
      <c r="Q688" s="375"/>
      <c r="R688" s="375"/>
      <c r="S688" s="375"/>
    </row>
    <row r="689" spans="1:19" x14ac:dyDescent="0.4">
      <c r="A689" s="410" t="s">
        <v>277</v>
      </c>
      <c r="B689" s="381" t="s">
        <v>66</v>
      </c>
      <c r="C689" s="381" t="s">
        <v>34</v>
      </c>
      <c r="D689" s="381"/>
      <c r="E689" s="375" t="s">
        <v>400</v>
      </c>
      <c r="F689" s="375" t="s">
        <v>392</v>
      </c>
      <c r="G689" s="941">
        <v>0</v>
      </c>
      <c r="H689" s="877" t="s">
        <v>399</v>
      </c>
      <c r="I689" s="375" t="s">
        <v>477</v>
      </c>
      <c r="J689" s="375" t="s">
        <v>1024</v>
      </c>
      <c r="K689" s="375" t="s">
        <v>475</v>
      </c>
      <c r="L689" s="375" t="s">
        <v>967</v>
      </c>
      <c r="M689" s="831" t="s">
        <v>422</v>
      </c>
      <c r="N689" s="375"/>
      <c r="O689" s="758"/>
      <c r="P689" s="758"/>
      <c r="Q689" s="758"/>
      <c r="R689" s="758"/>
      <c r="S689" s="758"/>
    </row>
    <row r="690" spans="1:19" x14ac:dyDescent="0.4">
      <c r="A690" s="428" t="s">
        <v>277</v>
      </c>
      <c r="B690" s="375" t="s">
        <v>66</v>
      </c>
      <c r="C690" s="375" t="s">
        <v>34</v>
      </c>
      <c r="D690" s="375"/>
      <c r="E690" s="375" t="s">
        <v>400</v>
      </c>
      <c r="F690" s="375" t="s">
        <v>393</v>
      </c>
      <c r="G690" s="941">
        <v>0</v>
      </c>
      <c r="H690" s="877" t="s">
        <v>399</v>
      </c>
      <c r="I690" s="375" t="s">
        <v>477</v>
      </c>
      <c r="J690" s="375" t="s">
        <v>1024</v>
      </c>
      <c r="K690" s="375" t="s">
        <v>475</v>
      </c>
      <c r="L690" s="375" t="s">
        <v>967</v>
      </c>
      <c r="M690" s="831" t="s">
        <v>422</v>
      </c>
      <c r="N690" s="375"/>
      <c r="O690" s="759"/>
      <c r="P690" s="759"/>
      <c r="Q690" s="759"/>
      <c r="R690" s="759"/>
      <c r="S690" s="759"/>
    </row>
    <row r="691" spans="1:19" x14ac:dyDescent="0.4">
      <c r="A691" s="428" t="s">
        <v>277</v>
      </c>
      <c r="B691" s="375" t="s">
        <v>66</v>
      </c>
      <c r="C691" s="375" t="s">
        <v>34</v>
      </c>
      <c r="D691" s="375"/>
      <c r="E691" s="375" t="s">
        <v>400</v>
      </c>
      <c r="F691" s="375" t="s">
        <v>394</v>
      </c>
      <c r="G691" s="941">
        <v>0</v>
      </c>
      <c r="H691" s="877" t="s">
        <v>399</v>
      </c>
      <c r="I691" s="375" t="s">
        <v>477</v>
      </c>
      <c r="J691" s="375" t="s">
        <v>1024</v>
      </c>
      <c r="K691" s="375" t="s">
        <v>475</v>
      </c>
      <c r="L691" s="375" t="s">
        <v>967</v>
      </c>
      <c r="M691" s="831" t="s">
        <v>422</v>
      </c>
      <c r="N691" s="375"/>
      <c r="O691" s="375"/>
      <c r="P691" s="375"/>
      <c r="Q691" s="375"/>
      <c r="R691" s="375"/>
      <c r="S691" s="375"/>
    </row>
    <row r="692" spans="1:19" x14ac:dyDescent="0.4">
      <c r="A692" s="428" t="s">
        <v>277</v>
      </c>
      <c r="B692" s="375" t="s">
        <v>66</v>
      </c>
      <c r="C692" s="375" t="s">
        <v>34</v>
      </c>
      <c r="D692" s="375"/>
      <c r="E692" s="375" t="s">
        <v>400</v>
      </c>
      <c r="F692" s="375" t="s">
        <v>395</v>
      </c>
      <c r="G692" s="941">
        <v>0</v>
      </c>
      <c r="H692" s="877" t="s">
        <v>399</v>
      </c>
      <c r="I692" s="375" t="s">
        <v>477</v>
      </c>
      <c r="J692" s="375" t="s">
        <v>1024</v>
      </c>
      <c r="K692" s="375" t="s">
        <v>475</v>
      </c>
      <c r="L692" s="375" t="s">
        <v>967</v>
      </c>
      <c r="M692" s="831" t="s">
        <v>422</v>
      </c>
      <c r="N692" s="375"/>
      <c r="O692" s="375"/>
      <c r="P692" s="375"/>
      <c r="Q692" s="375"/>
      <c r="R692" s="375"/>
      <c r="S692" s="375"/>
    </row>
    <row r="693" spans="1:19" x14ac:dyDescent="0.4">
      <c r="A693" s="428" t="s">
        <v>277</v>
      </c>
      <c r="B693" s="375" t="s">
        <v>66</v>
      </c>
      <c r="C693" s="375" t="s">
        <v>34</v>
      </c>
      <c r="D693" s="375"/>
      <c r="E693" s="375" t="s">
        <v>400</v>
      </c>
      <c r="F693" s="375" t="s">
        <v>396</v>
      </c>
      <c r="G693" s="941">
        <v>0</v>
      </c>
      <c r="H693" s="877" t="s">
        <v>399</v>
      </c>
      <c r="I693" s="375" t="s">
        <v>477</v>
      </c>
      <c r="J693" s="375" t="s">
        <v>1024</v>
      </c>
      <c r="K693" s="375" t="s">
        <v>475</v>
      </c>
      <c r="L693" s="375" t="s">
        <v>967</v>
      </c>
      <c r="M693" s="831" t="s">
        <v>422</v>
      </c>
      <c r="N693" s="375"/>
      <c r="O693" s="375"/>
      <c r="P693" s="375"/>
      <c r="Q693" s="375"/>
      <c r="R693" s="375"/>
      <c r="S693" s="375"/>
    </row>
    <row r="694" spans="1:19" x14ac:dyDescent="0.4">
      <c r="A694" s="428" t="s">
        <v>277</v>
      </c>
      <c r="B694" s="375" t="s">
        <v>66</v>
      </c>
      <c r="C694" s="375" t="s">
        <v>34</v>
      </c>
      <c r="D694" s="375"/>
      <c r="E694" s="375" t="s">
        <v>400</v>
      </c>
      <c r="F694" s="375" t="s">
        <v>397</v>
      </c>
      <c r="G694" s="941">
        <v>0</v>
      </c>
      <c r="H694" s="877" t="s">
        <v>399</v>
      </c>
      <c r="I694" s="375" t="s">
        <v>477</v>
      </c>
      <c r="J694" s="375" t="s">
        <v>1024</v>
      </c>
      <c r="K694" s="375" t="s">
        <v>475</v>
      </c>
      <c r="L694" s="375" t="s">
        <v>967</v>
      </c>
      <c r="M694" s="831" t="s">
        <v>422</v>
      </c>
      <c r="N694" s="375"/>
      <c r="O694" s="375"/>
      <c r="P694" s="375"/>
      <c r="Q694" s="375"/>
      <c r="R694" s="375"/>
      <c r="S694" s="375"/>
    </row>
    <row r="695" spans="1:19" x14ac:dyDescent="0.4">
      <c r="A695" s="428" t="s">
        <v>277</v>
      </c>
      <c r="B695" s="375" t="s">
        <v>67</v>
      </c>
      <c r="C695" s="375" t="s">
        <v>425</v>
      </c>
      <c r="D695" s="375" t="s">
        <v>427</v>
      </c>
      <c r="E695" s="375" t="s">
        <v>400</v>
      </c>
      <c r="F695" s="375" t="s">
        <v>387</v>
      </c>
      <c r="G695" s="941">
        <v>0</v>
      </c>
      <c r="H695" s="877" t="s">
        <v>399</v>
      </c>
      <c r="I695" s="375" t="s">
        <v>477</v>
      </c>
      <c r="J695" s="375" t="s">
        <v>1024</v>
      </c>
      <c r="K695" s="375" t="s">
        <v>475</v>
      </c>
      <c r="L695" s="375" t="s">
        <v>991</v>
      </c>
      <c r="M695" s="831" t="s">
        <v>422</v>
      </c>
      <c r="N695" s="375"/>
      <c r="O695" s="375"/>
      <c r="P695" s="375"/>
      <c r="Q695" s="375"/>
      <c r="R695" s="375"/>
      <c r="S695" s="375"/>
    </row>
    <row r="696" spans="1:19" x14ac:dyDescent="0.4">
      <c r="A696" s="428" t="s">
        <v>277</v>
      </c>
      <c r="B696" s="375" t="s">
        <v>67</v>
      </c>
      <c r="C696" s="375" t="s">
        <v>425</v>
      </c>
      <c r="D696" s="375" t="s">
        <v>427</v>
      </c>
      <c r="E696" s="375" t="s">
        <v>400</v>
      </c>
      <c r="F696" s="375" t="s">
        <v>388</v>
      </c>
      <c r="G696" s="941">
        <v>0</v>
      </c>
      <c r="H696" s="877" t="s">
        <v>399</v>
      </c>
      <c r="I696" s="375" t="s">
        <v>477</v>
      </c>
      <c r="J696" s="375" t="s">
        <v>1024</v>
      </c>
      <c r="K696" s="375" t="s">
        <v>475</v>
      </c>
      <c r="L696" s="375" t="s">
        <v>991</v>
      </c>
      <c r="M696" s="831" t="s">
        <v>422</v>
      </c>
      <c r="N696" s="375"/>
      <c r="O696" s="375"/>
      <c r="P696" s="375"/>
      <c r="Q696" s="375"/>
      <c r="R696" s="375"/>
      <c r="S696" s="375"/>
    </row>
    <row r="697" spans="1:19" x14ac:dyDescent="0.4">
      <c r="A697" s="428" t="s">
        <v>277</v>
      </c>
      <c r="B697" s="375" t="s">
        <v>67</v>
      </c>
      <c r="C697" s="375" t="s">
        <v>425</v>
      </c>
      <c r="D697" s="375" t="s">
        <v>427</v>
      </c>
      <c r="E697" s="375" t="s">
        <v>400</v>
      </c>
      <c r="F697" s="375" t="s">
        <v>389</v>
      </c>
      <c r="G697" s="941">
        <v>0</v>
      </c>
      <c r="H697" s="877" t="s">
        <v>399</v>
      </c>
      <c r="I697" s="375" t="s">
        <v>477</v>
      </c>
      <c r="J697" s="375" t="s">
        <v>1024</v>
      </c>
      <c r="K697" s="375" t="s">
        <v>475</v>
      </c>
      <c r="L697" s="375" t="s">
        <v>991</v>
      </c>
      <c r="M697" s="831" t="s">
        <v>422</v>
      </c>
      <c r="N697" s="375"/>
      <c r="O697" s="375"/>
      <c r="P697" s="375"/>
      <c r="Q697" s="375"/>
      <c r="R697" s="375"/>
      <c r="S697" s="375"/>
    </row>
    <row r="698" spans="1:19" x14ac:dyDescent="0.4">
      <c r="A698" s="375" t="s">
        <v>277</v>
      </c>
      <c r="B698" s="375" t="s">
        <v>67</v>
      </c>
      <c r="C698" s="375" t="s">
        <v>425</v>
      </c>
      <c r="D698" s="375" t="s">
        <v>427</v>
      </c>
      <c r="E698" s="375" t="s">
        <v>400</v>
      </c>
      <c r="F698" s="877" t="s">
        <v>390</v>
      </c>
      <c r="G698" s="941">
        <v>0</v>
      </c>
      <c r="H698" s="877" t="s">
        <v>399</v>
      </c>
      <c r="I698" s="375" t="s">
        <v>477</v>
      </c>
      <c r="J698" s="375" t="s">
        <v>1024</v>
      </c>
      <c r="K698" s="375" t="s">
        <v>475</v>
      </c>
      <c r="L698" s="375" t="s">
        <v>991</v>
      </c>
      <c r="M698" s="831" t="s">
        <v>422</v>
      </c>
      <c r="N698" s="375"/>
      <c r="O698" s="375"/>
      <c r="P698" s="375"/>
      <c r="Q698" s="375"/>
      <c r="R698" s="375"/>
      <c r="S698" s="375"/>
    </row>
    <row r="699" spans="1:19" x14ac:dyDescent="0.4">
      <c r="A699" s="428" t="s">
        <v>277</v>
      </c>
      <c r="B699" s="375" t="s">
        <v>67</v>
      </c>
      <c r="C699" s="375" t="s">
        <v>425</v>
      </c>
      <c r="D699" s="375" t="s">
        <v>427</v>
      </c>
      <c r="E699" s="375" t="s">
        <v>400</v>
      </c>
      <c r="F699" s="375" t="s">
        <v>391</v>
      </c>
      <c r="G699" s="941">
        <v>0</v>
      </c>
      <c r="H699" s="877" t="s">
        <v>399</v>
      </c>
      <c r="I699" s="375" t="s">
        <v>477</v>
      </c>
      <c r="J699" s="375" t="s">
        <v>1024</v>
      </c>
      <c r="K699" s="375" t="s">
        <v>475</v>
      </c>
      <c r="L699" s="375" t="s">
        <v>991</v>
      </c>
      <c r="M699" s="831" t="s">
        <v>422</v>
      </c>
      <c r="N699" s="375"/>
      <c r="O699" s="375"/>
      <c r="P699" s="375"/>
      <c r="Q699" s="375"/>
      <c r="R699" s="375"/>
      <c r="S699" s="375"/>
    </row>
    <row r="700" spans="1:19" x14ac:dyDescent="0.4">
      <c r="A700" s="428" t="s">
        <v>277</v>
      </c>
      <c r="B700" s="375" t="s">
        <v>67</v>
      </c>
      <c r="C700" s="375" t="s">
        <v>425</v>
      </c>
      <c r="D700" s="375" t="s">
        <v>427</v>
      </c>
      <c r="E700" s="375" t="s">
        <v>400</v>
      </c>
      <c r="F700" s="375" t="s">
        <v>392</v>
      </c>
      <c r="G700" s="941">
        <v>0</v>
      </c>
      <c r="H700" s="877" t="s">
        <v>399</v>
      </c>
      <c r="I700" s="375" t="s">
        <v>477</v>
      </c>
      <c r="J700" s="375" t="s">
        <v>1024</v>
      </c>
      <c r="K700" s="375" t="s">
        <v>475</v>
      </c>
      <c r="L700" s="375" t="s">
        <v>991</v>
      </c>
      <c r="M700" s="831" t="s">
        <v>422</v>
      </c>
      <c r="N700" s="375"/>
      <c r="O700" s="375"/>
      <c r="P700" s="375"/>
      <c r="Q700" s="375"/>
      <c r="R700" s="375"/>
      <c r="S700" s="375"/>
    </row>
    <row r="701" spans="1:19" x14ac:dyDescent="0.4">
      <c r="A701" s="428" t="s">
        <v>277</v>
      </c>
      <c r="B701" s="375" t="s">
        <v>67</v>
      </c>
      <c r="C701" s="375" t="s">
        <v>425</v>
      </c>
      <c r="D701" s="375" t="s">
        <v>427</v>
      </c>
      <c r="E701" s="375" t="s">
        <v>400</v>
      </c>
      <c r="F701" s="375" t="s">
        <v>393</v>
      </c>
      <c r="G701" s="941">
        <v>0</v>
      </c>
      <c r="H701" s="877" t="s">
        <v>399</v>
      </c>
      <c r="I701" s="375" t="s">
        <v>477</v>
      </c>
      <c r="J701" s="375" t="s">
        <v>1024</v>
      </c>
      <c r="K701" s="375" t="s">
        <v>475</v>
      </c>
      <c r="L701" s="375" t="s">
        <v>991</v>
      </c>
      <c r="M701" s="831" t="s">
        <v>422</v>
      </c>
      <c r="N701" s="375"/>
      <c r="O701" s="375"/>
      <c r="P701" s="375"/>
      <c r="Q701" s="375"/>
      <c r="R701" s="375"/>
      <c r="S701" s="375"/>
    </row>
    <row r="702" spans="1:19" x14ac:dyDescent="0.4">
      <c r="A702" s="428" t="s">
        <v>277</v>
      </c>
      <c r="B702" s="375" t="s">
        <v>67</v>
      </c>
      <c r="C702" s="375" t="s">
        <v>425</v>
      </c>
      <c r="D702" s="375" t="s">
        <v>427</v>
      </c>
      <c r="E702" s="375" t="s">
        <v>400</v>
      </c>
      <c r="F702" s="375" t="s">
        <v>394</v>
      </c>
      <c r="G702" s="941">
        <v>0</v>
      </c>
      <c r="H702" s="877" t="s">
        <v>399</v>
      </c>
      <c r="I702" s="375" t="s">
        <v>477</v>
      </c>
      <c r="J702" s="375" t="s">
        <v>1024</v>
      </c>
      <c r="K702" s="375" t="s">
        <v>475</v>
      </c>
      <c r="L702" s="375" t="s">
        <v>991</v>
      </c>
      <c r="M702" s="831" t="s">
        <v>422</v>
      </c>
      <c r="N702" s="375"/>
      <c r="O702" s="375"/>
      <c r="P702" s="375"/>
      <c r="Q702" s="375"/>
      <c r="R702" s="375"/>
      <c r="S702" s="375"/>
    </row>
    <row r="703" spans="1:19" x14ac:dyDescent="0.4">
      <c r="A703" s="428" t="s">
        <v>277</v>
      </c>
      <c r="B703" s="375" t="s">
        <v>67</v>
      </c>
      <c r="C703" s="375" t="s">
        <v>425</v>
      </c>
      <c r="D703" s="375" t="s">
        <v>427</v>
      </c>
      <c r="E703" s="375" t="s">
        <v>400</v>
      </c>
      <c r="F703" s="375" t="s">
        <v>395</v>
      </c>
      <c r="G703" s="941">
        <v>0</v>
      </c>
      <c r="H703" s="877" t="s">
        <v>399</v>
      </c>
      <c r="I703" s="375" t="s">
        <v>477</v>
      </c>
      <c r="J703" s="375" t="s">
        <v>1024</v>
      </c>
      <c r="K703" s="375" t="s">
        <v>475</v>
      </c>
      <c r="L703" s="375" t="s">
        <v>991</v>
      </c>
      <c r="M703" s="831" t="s">
        <v>422</v>
      </c>
      <c r="N703" s="375"/>
      <c r="O703" s="375"/>
      <c r="P703" s="375"/>
      <c r="Q703" s="375"/>
      <c r="R703" s="375"/>
      <c r="S703" s="375"/>
    </row>
    <row r="704" spans="1:19" x14ac:dyDescent="0.4">
      <c r="A704" s="428" t="s">
        <v>277</v>
      </c>
      <c r="B704" s="375" t="s">
        <v>67</v>
      </c>
      <c r="C704" s="375" t="s">
        <v>425</v>
      </c>
      <c r="D704" s="375" t="s">
        <v>427</v>
      </c>
      <c r="E704" s="375" t="s">
        <v>400</v>
      </c>
      <c r="F704" s="375" t="s">
        <v>396</v>
      </c>
      <c r="G704" s="941">
        <v>0</v>
      </c>
      <c r="H704" s="877" t="s">
        <v>399</v>
      </c>
      <c r="I704" s="375" t="s">
        <v>477</v>
      </c>
      <c r="J704" s="375" t="s">
        <v>1024</v>
      </c>
      <c r="K704" s="375" t="s">
        <v>475</v>
      </c>
      <c r="L704" s="375" t="s">
        <v>991</v>
      </c>
      <c r="M704" s="831" t="s">
        <v>422</v>
      </c>
      <c r="N704" s="375"/>
      <c r="O704" s="375"/>
      <c r="P704" s="375"/>
      <c r="Q704" s="375"/>
      <c r="R704" s="375"/>
      <c r="S704" s="375"/>
    </row>
    <row r="705" spans="1:19" x14ac:dyDescent="0.4">
      <c r="A705" s="428" t="s">
        <v>277</v>
      </c>
      <c r="B705" s="375" t="s">
        <v>67</v>
      </c>
      <c r="C705" s="375" t="s">
        <v>425</v>
      </c>
      <c r="D705" s="375" t="s">
        <v>427</v>
      </c>
      <c r="E705" s="375" t="s">
        <v>400</v>
      </c>
      <c r="F705" s="375" t="s">
        <v>397</v>
      </c>
      <c r="G705" s="941">
        <v>0</v>
      </c>
      <c r="H705" s="877" t="s">
        <v>399</v>
      </c>
      <c r="I705" s="375" t="s">
        <v>477</v>
      </c>
      <c r="J705" s="375" t="s">
        <v>1024</v>
      </c>
      <c r="K705" s="375" t="s">
        <v>475</v>
      </c>
      <c r="L705" s="375" t="s">
        <v>991</v>
      </c>
      <c r="M705" s="831" t="s">
        <v>422</v>
      </c>
      <c r="N705" s="375"/>
      <c r="O705" s="375"/>
      <c r="P705" s="375"/>
      <c r="Q705" s="375"/>
      <c r="R705" s="375"/>
      <c r="S705" s="375"/>
    </row>
    <row r="706" spans="1:19" x14ac:dyDescent="0.4">
      <c r="A706" s="428" t="s">
        <v>277</v>
      </c>
      <c r="B706" s="375" t="s">
        <v>67</v>
      </c>
      <c r="C706" s="375" t="s">
        <v>425</v>
      </c>
      <c r="D706" s="375" t="s">
        <v>426</v>
      </c>
      <c r="E706" s="375" t="s">
        <v>400</v>
      </c>
      <c r="F706" s="375" t="s">
        <v>387</v>
      </c>
      <c r="G706" s="941">
        <v>0</v>
      </c>
      <c r="H706" s="877" t="s">
        <v>399</v>
      </c>
      <c r="I706" s="375" t="s">
        <v>477</v>
      </c>
      <c r="J706" s="375" t="s">
        <v>1024</v>
      </c>
      <c r="K706" s="375" t="s">
        <v>475</v>
      </c>
      <c r="L706" s="375" t="s">
        <v>995</v>
      </c>
      <c r="M706" s="831" t="s">
        <v>422</v>
      </c>
      <c r="N706" s="375"/>
      <c r="O706" s="375"/>
      <c r="P706" s="375"/>
      <c r="Q706" s="375"/>
      <c r="R706" s="375"/>
      <c r="S706" s="375"/>
    </row>
    <row r="707" spans="1:19" x14ac:dyDescent="0.4">
      <c r="A707" s="428" t="s">
        <v>277</v>
      </c>
      <c r="B707" s="375" t="s">
        <v>67</v>
      </c>
      <c r="C707" s="375" t="s">
        <v>425</v>
      </c>
      <c r="D707" s="375" t="s">
        <v>426</v>
      </c>
      <c r="E707" s="375" t="s">
        <v>400</v>
      </c>
      <c r="F707" s="375" t="s">
        <v>388</v>
      </c>
      <c r="G707" s="941">
        <v>0</v>
      </c>
      <c r="H707" s="877" t="s">
        <v>399</v>
      </c>
      <c r="I707" s="375" t="s">
        <v>477</v>
      </c>
      <c r="J707" s="375" t="s">
        <v>1024</v>
      </c>
      <c r="K707" s="375" t="s">
        <v>475</v>
      </c>
      <c r="L707" s="375" t="s">
        <v>995</v>
      </c>
      <c r="M707" s="831" t="s">
        <v>422</v>
      </c>
      <c r="N707" s="375"/>
      <c r="O707" s="375"/>
      <c r="P707" s="375"/>
      <c r="Q707" s="375"/>
      <c r="R707" s="375"/>
      <c r="S707" s="375"/>
    </row>
    <row r="708" spans="1:19" x14ac:dyDescent="0.4">
      <c r="A708" s="428" t="s">
        <v>277</v>
      </c>
      <c r="B708" s="375" t="s">
        <v>67</v>
      </c>
      <c r="C708" s="375" t="s">
        <v>425</v>
      </c>
      <c r="D708" s="375" t="s">
        <v>426</v>
      </c>
      <c r="E708" s="375" t="s">
        <v>400</v>
      </c>
      <c r="F708" s="375" t="s">
        <v>389</v>
      </c>
      <c r="G708" s="941">
        <v>0</v>
      </c>
      <c r="H708" s="877" t="s">
        <v>399</v>
      </c>
      <c r="I708" s="375" t="s">
        <v>477</v>
      </c>
      <c r="J708" s="375" t="s">
        <v>1024</v>
      </c>
      <c r="K708" s="375" t="s">
        <v>475</v>
      </c>
      <c r="L708" s="375" t="s">
        <v>995</v>
      </c>
      <c r="M708" s="831" t="s">
        <v>422</v>
      </c>
      <c r="N708" s="375"/>
      <c r="O708" s="375"/>
      <c r="P708" s="375"/>
      <c r="Q708" s="375"/>
      <c r="R708" s="375"/>
      <c r="S708" s="375"/>
    </row>
    <row r="709" spans="1:19" x14ac:dyDescent="0.4">
      <c r="A709" s="428" t="s">
        <v>277</v>
      </c>
      <c r="B709" s="375" t="s">
        <v>67</v>
      </c>
      <c r="C709" s="375" t="s">
        <v>425</v>
      </c>
      <c r="D709" s="375" t="s">
        <v>426</v>
      </c>
      <c r="E709" s="375" t="s">
        <v>400</v>
      </c>
      <c r="F709" s="375" t="s">
        <v>390</v>
      </c>
      <c r="G709" s="941">
        <v>0</v>
      </c>
      <c r="H709" s="877" t="s">
        <v>399</v>
      </c>
      <c r="I709" s="375" t="s">
        <v>477</v>
      </c>
      <c r="J709" s="375" t="s">
        <v>1024</v>
      </c>
      <c r="K709" s="375" t="s">
        <v>475</v>
      </c>
      <c r="L709" s="375" t="s">
        <v>995</v>
      </c>
      <c r="M709" s="831" t="s">
        <v>422</v>
      </c>
      <c r="N709" s="375"/>
      <c r="O709" s="375"/>
      <c r="P709" s="375"/>
      <c r="Q709" s="375"/>
      <c r="R709" s="375"/>
      <c r="S709" s="375"/>
    </row>
    <row r="710" spans="1:19" x14ac:dyDescent="0.4">
      <c r="A710" s="375" t="s">
        <v>277</v>
      </c>
      <c r="B710" s="375" t="s">
        <v>67</v>
      </c>
      <c r="C710" s="375" t="s">
        <v>425</v>
      </c>
      <c r="D710" s="375" t="s">
        <v>426</v>
      </c>
      <c r="E710" s="375" t="s">
        <v>400</v>
      </c>
      <c r="F710" s="877" t="s">
        <v>391</v>
      </c>
      <c r="G710" s="941">
        <v>0</v>
      </c>
      <c r="H710" s="877" t="s">
        <v>399</v>
      </c>
      <c r="I710" s="375" t="s">
        <v>477</v>
      </c>
      <c r="J710" s="375" t="s">
        <v>1024</v>
      </c>
      <c r="K710" s="375" t="s">
        <v>475</v>
      </c>
      <c r="L710" s="375" t="s">
        <v>995</v>
      </c>
      <c r="M710" s="831" t="s">
        <v>422</v>
      </c>
      <c r="N710" s="375"/>
      <c r="O710" s="375"/>
      <c r="P710" s="375"/>
      <c r="Q710" s="375"/>
      <c r="R710" s="375"/>
      <c r="S710" s="375"/>
    </row>
    <row r="711" spans="1:19" x14ac:dyDescent="0.4">
      <c r="A711" s="428" t="s">
        <v>277</v>
      </c>
      <c r="B711" s="375" t="s">
        <v>67</v>
      </c>
      <c r="C711" s="375" t="s">
        <v>425</v>
      </c>
      <c r="D711" s="375" t="s">
        <v>426</v>
      </c>
      <c r="E711" s="375" t="s">
        <v>400</v>
      </c>
      <c r="F711" s="375" t="s">
        <v>392</v>
      </c>
      <c r="G711" s="941">
        <v>0</v>
      </c>
      <c r="H711" s="877" t="s">
        <v>399</v>
      </c>
      <c r="I711" s="375" t="s">
        <v>477</v>
      </c>
      <c r="J711" s="375" t="s">
        <v>1024</v>
      </c>
      <c r="K711" s="375" t="s">
        <v>475</v>
      </c>
      <c r="L711" s="375" t="s">
        <v>995</v>
      </c>
      <c r="M711" s="831" t="s">
        <v>422</v>
      </c>
      <c r="N711" s="375"/>
      <c r="O711" s="375"/>
      <c r="P711" s="375"/>
      <c r="Q711" s="375"/>
      <c r="R711" s="375"/>
      <c r="S711" s="375"/>
    </row>
    <row r="712" spans="1:19" x14ac:dyDescent="0.4">
      <c r="A712" s="428" t="s">
        <v>277</v>
      </c>
      <c r="B712" s="375" t="s">
        <v>67</v>
      </c>
      <c r="C712" s="375" t="s">
        <v>425</v>
      </c>
      <c r="D712" s="375" t="s">
        <v>426</v>
      </c>
      <c r="E712" s="375" t="s">
        <v>400</v>
      </c>
      <c r="F712" s="375" t="s">
        <v>393</v>
      </c>
      <c r="G712" s="941">
        <v>0</v>
      </c>
      <c r="H712" s="877" t="s">
        <v>399</v>
      </c>
      <c r="I712" s="375" t="s">
        <v>477</v>
      </c>
      <c r="J712" s="375" t="s">
        <v>1024</v>
      </c>
      <c r="K712" s="375" t="s">
        <v>475</v>
      </c>
      <c r="L712" s="375" t="s">
        <v>995</v>
      </c>
      <c r="M712" s="831" t="s">
        <v>422</v>
      </c>
      <c r="N712" s="375"/>
      <c r="O712" s="375"/>
      <c r="P712" s="375"/>
      <c r="Q712" s="375"/>
      <c r="R712" s="375"/>
      <c r="S712" s="375"/>
    </row>
    <row r="713" spans="1:19" x14ac:dyDescent="0.4">
      <c r="A713" s="428" t="s">
        <v>277</v>
      </c>
      <c r="B713" s="375" t="s">
        <v>67</v>
      </c>
      <c r="C713" s="375" t="s">
        <v>425</v>
      </c>
      <c r="D713" s="375" t="s">
        <v>426</v>
      </c>
      <c r="E713" s="375" t="s">
        <v>400</v>
      </c>
      <c r="F713" s="375" t="s">
        <v>394</v>
      </c>
      <c r="G713" s="941">
        <v>0</v>
      </c>
      <c r="H713" s="877" t="s">
        <v>399</v>
      </c>
      <c r="I713" s="375" t="s">
        <v>477</v>
      </c>
      <c r="J713" s="375" t="s">
        <v>1024</v>
      </c>
      <c r="K713" s="375" t="s">
        <v>475</v>
      </c>
      <c r="L713" s="375" t="s">
        <v>995</v>
      </c>
      <c r="M713" s="831" t="s">
        <v>422</v>
      </c>
      <c r="N713" s="375"/>
      <c r="O713" s="375"/>
      <c r="P713" s="375"/>
      <c r="Q713" s="375"/>
      <c r="R713" s="375"/>
      <c r="S713" s="375"/>
    </row>
    <row r="714" spans="1:19" x14ac:dyDescent="0.4">
      <c r="A714" s="428" t="s">
        <v>277</v>
      </c>
      <c r="B714" s="375" t="s">
        <v>67</v>
      </c>
      <c r="C714" s="375" t="s">
        <v>425</v>
      </c>
      <c r="D714" s="375" t="s">
        <v>426</v>
      </c>
      <c r="E714" s="375" t="s">
        <v>400</v>
      </c>
      <c r="F714" s="375" t="s">
        <v>395</v>
      </c>
      <c r="G714" s="941">
        <v>0</v>
      </c>
      <c r="H714" s="877" t="s">
        <v>399</v>
      </c>
      <c r="I714" s="375" t="s">
        <v>477</v>
      </c>
      <c r="J714" s="375" t="s">
        <v>1024</v>
      </c>
      <c r="K714" s="375" t="s">
        <v>475</v>
      </c>
      <c r="L714" s="375" t="s">
        <v>995</v>
      </c>
      <c r="M714" s="831" t="s">
        <v>422</v>
      </c>
      <c r="N714" s="375"/>
      <c r="O714" s="375"/>
      <c r="P714" s="375"/>
      <c r="Q714" s="375"/>
      <c r="R714" s="375"/>
      <c r="S714" s="375"/>
    </row>
    <row r="715" spans="1:19" x14ac:dyDescent="0.4">
      <c r="A715" s="428" t="s">
        <v>277</v>
      </c>
      <c r="B715" s="375" t="s">
        <v>67</v>
      </c>
      <c r="C715" s="375" t="s">
        <v>425</v>
      </c>
      <c r="D715" s="375" t="s">
        <v>426</v>
      </c>
      <c r="E715" s="375" t="s">
        <v>400</v>
      </c>
      <c r="F715" s="375" t="s">
        <v>396</v>
      </c>
      <c r="G715" s="941">
        <v>0</v>
      </c>
      <c r="H715" s="877" t="s">
        <v>399</v>
      </c>
      <c r="I715" s="375" t="s">
        <v>477</v>
      </c>
      <c r="J715" s="375" t="s">
        <v>1024</v>
      </c>
      <c r="K715" s="375" t="s">
        <v>475</v>
      </c>
      <c r="L715" s="375" t="s">
        <v>995</v>
      </c>
      <c r="M715" s="831" t="s">
        <v>422</v>
      </c>
      <c r="N715" s="375"/>
      <c r="O715" s="375"/>
      <c r="P715" s="375"/>
      <c r="Q715" s="375"/>
      <c r="R715" s="375"/>
      <c r="S715" s="375"/>
    </row>
    <row r="716" spans="1:19" x14ac:dyDescent="0.4">
      <c r="A716" s="428" t="s">
        <v>277</v>
      </c>
      <c r="B716" s="375" t="s">
        <v>67</v>
      </c>
      <c r="C716" s="375" t="s">
        <v>425</v>
      </c>
      <c r="D716" s="375" t="s">
        <v>426</v>
      </c>
      <c r="E716" s="375" t="s">
        <v>400</v>
      </c>
      <c r="F716" s="375" t="s">
        <v>397</v>
      </c>
      <c r="G716" s="941">
        <v>0</v>
      </c>
      <c r="H716" s="877" t="s">
        <v>399</v>
      </c>
      <c r="I716" s="375" t="s">
        <v>477</v>
      </c>
      <c r="J716" s="375" t="s">
        <v>1024</v>
      </c>
      <c r="K716" s="375" t="s">
        <v>475</v>
      </c>
      <c r="L716" s="375" t="s">
        <v>995</v>
      </c>
      <c r="M716" s="831" t="s">
        <v>422</v>
      </c>
      <c r="N716" s="375"/>
      <c r="O716" s="375"/>
      <c r="P716" s="375"/>
      <c r="Q716" s="375"/>
      <c r="R716" s="375"/>
      <c r="S716" s="375"/>
    </row>
    <row r="717" spans="1:19" x14ac:dyDescent="0.4">
      <c r="A717" s="428" t="s">
        <v>277</v>
      </c>
      <c r="B717" s="375" t="s">
        <v>67</v>
      </c>
      <c r="C717" s="375" t="s">
        <v>34</v>
      </c>
      <c r="D717" s="375"/>
      <c r="E717" s="375" t="s">
        <v>400</v>
      </c>
      <c r="F717" s="375" t="s">
        <v>387</v>
      </c>
      <c r="G717" s="941">
        <v>0</v>
      </c>
      <c r="H717" s="877" t="s">
        <v>399</v>
      </c>
      <c r="I717" s="375" t="s">
        <v>477</v>
      </c>
      <c r="J717" s="375" t="s">
        <v>1024</v>
      </c>
      <c r="K717" s="375" t="s">
        <v>475</v>
      </c>
      <c r="L717" s="375" t="s">
        <v>999</v>
      </c>
      <c r="M717" s="831" t="s">
        <v>422</v>
      </c>
      <c r="N717" s="375"/>
      <c r="O717" s="375"/>
      <c r="P717" s="375"/>
      <c r="Q717" s="375"/>
      <c r="R717" s="375"/>
      <c r="S717" s="375"/>
    </row>
    <row r="718" spans="1:19" x14ac:dyDescent="0.4">
      <c r="A718" s="428" t="s">
        <v>277</v>
      </c>
      <c r="B718" s="375" t="s">
        <v>67</v>
      </c>
      <c r="C718" s="375" t="s">
        <v>34</v>
      </c>
      <c r="D718" s="375"/>
      <c r="E718" s="375" t="s">
        <v>400</v>
      </c>
      <c r="F718" s="375" t="s">
        <v>388</v>
      </c>
      <c r="G718" s="941">
        <v>0</v>
      </c>
      <c r="H718" s="877" t="s">
        <v>399</v>
      </c>
      <c r="I718" s="375" t="s">
        <v>477</v>
      </c>
      <c r="J718" s="375" t="s">
        <v>1024</v>
      </c>
      <c r="K718" s="375" t="s">
        <v>475</v>
      </c>
      <c r="L718" s="375" t="s">
        <v>999</v>
      </c>
      <c r="M718" s="831" t="s">
        <v>422</v>
      </c>
      <c r="N718" s="375"/>
      <c r="O718" s="375"/>
      <c r="P718" s="375"/>
      <c r="Q718" s="375"/>
      <c r="R718" s="375"/>
      <c r="S718" s="375"/>
    </row>
    <row r="719" spans="1:19" x14ac:dyDescent="0.4">
      <c r="A719" s="428" t="s">
        <v>277</v>
      </c>
      <c r="B719" s="375" t="s">
        <v>67</v>
      </c>
      <c r="C719" s="375" t="s">
        <v>34</v>
      </c>
      <c r="D719" s="375"/>
      <c r="E719" s="375" t="s">
        <v>400</v>
      </c>
      <c r="F719" s="375" t="s">
        <v>389</v>
      </c>
      <c r="G719" s="941">
        <v>0</v>
      </c>
      <c r="H719" s="877" t="s">
        <v>399</v>
      </c>
      <c r="I719" s="375" t="s">
        <v>477</v>
      </c>
      <c r="J719" s="375" t="s">
        <v>1024</v>
      </c>
      <c r="K719" s="375" t="s">
        <v>475</v>
      </c>
      <c r="L719" s="375" t="s">
        <v>999</v>
      </c>
      <c r="M719" s="831" t="s">
        <v>422</v>
      </c>
      <c r="N719" s="375"/>
      <c r="O719" s="375"/>
      <c r="P719" s="375"/>
      <c r="Q719" s="375"/>
      <c r="R719" s="375"/>
      <c r="S719" s="375"/>
    </row>
    <row r="720" spans="1:19" x14ac:dyDescent="0.4">
      <c r="A720" s="428" t="s">
        <v>277</v>
      </c>
      <c r="B720" s="375" t="s">
        <v>67</v>
      </c>
      <c r="C720" s="375" t="s">
        <v>34</v>
      </c>
      <c r="D720" s="375"/>
      <c r="E720" s="375" t="s">
        <v>400</v>
      </c>
      <c r="F720" s="375" t="s">
        <v>390</v>
      </c>
      <c r="G720" s="941">
        <v>0</v>
      </c>
      <c r="H720" s="877" t="s">
        <v>399</v>
      </c>
      <c r="I720" s="375" t="s">
        <v>477</v>
      </c>
      <c r="J720" s="375" t="s">
        <v>1024</v>
      </c>
      <c r="K720" s="375" t="s">
        <v>475</v>
      </c>
      <c r="L720" s="375" t="s">
        <v>999</v>
      </c>
      <c r="M720" s="831" t="s">
        <v>422</v>
      </c>
      <c r="N720" s="375"/>
      <c r="O720" s="375"/>
      <c r="P720" s="375"/>
      <c r="Q720" s="375"/>
      <c r="R720" s="375"/>
      <c r="S720" s="375"/>
    </row>
    <row r="721" spans="1:19" x14ac:dyDescent="0.4">
      <c r="A721" s="428" t="s">
        <v>277</v>
      </c>
      <c r="B721" s="375" t="s">
        <v>67</v>
      </c>
      <c r="C721" s="375" t="s">
        <v>34</v>
      </c>
      <c r="D721" s="375"/>
      <c r="E721" s="375" t="s">
        <v>400</v>
      </c>
      <c r="F721" s="375" t="s">
        <v>391</v>
      </c>
      <c r="G721" s="941">
        <v>0</v>
      </c>
      <c r="H721" s="877" t="s">
        <v>399</v>
      </c>
      <c r="I721" s="375" t="s">
        <v>477</v>
      </c>
      <c r="J721" s="375" t="s">
        <v>1024</v>
      </c>
      <c r="K721" s="375" t="s">
        <v>475</v>
      </c>
      <c r="L721" s="375" t="s">
        <v>999</v>
      </c>
      <c r="M721" s="831" t="s">
        <v>422</v>
      </c>
      <c r="N721" s="375"/>
      <c r="O721" s="375"/>
      <c r="P721" s="375"/>
      <c r="Q721" s="375"/>
      <c r="R721" s="375"/>
      <c r="S721" s="375"/>
    </row>
    <row r="722" spans="1:19" x14ac:dyDescent="0.4">
      <c r="A722" s="428" t="s">
        <v>277</v>
      </c>
      <c r="B722" s="375" t="s">
        <v>67</v>
      </c>
      <c r="C722" s="375" t="s">
        <v>34</v>
      </c>
      <c r="D722" s="375"/>
      <c r="E722" s="375" t="s">
        <v>400</v>
      </c>
      <c r="F722" s="877" t="s">
        <v>392</v>
      </c>
      <c r="G722" s="941">
        <v>0</v>
      </c>
      <c r="H722" s="877" t="s">
        <v>399</v>
      </c>
      <c r="I722" s="375" t="s">
        <v>477</v>
      </c>
      <c r="J722" s="375" t="s">
        <v>1024</v>
      </c>
      <c r="K722" s="375" t="s">
        <v>475</v>
      </c>
      <c r="L722" s="375" t="s">
        <v>999</v>
      </c>
      <c r="M722" s="831" t="s">
        <v>422</v>
      </c>
      <c r="N722" s="375"/>
      <c r="O722" s="375"/>
      <c r="P722" s="375"/>
      <c r="Q722" s="375"/>
      <c r="R722" s="375"/>
      <c r="S722" s="375"/>
    </row>
    <row r="723" spans="1:19" x14ac:dyDescent="0.4">
      <c r="A723" s="428" t="s">
        <v>277</v>
      </c>
      <c r="B723" s="375" t="s">
        <v>67</v>
      </c>
      <c r="C723" s="375" t="s">
        <v>34</v>
      </c>
      <c r="D723" s="375"/>
      <c r="E723" s="375" t="s">
        <v>400</v>
      </c>
      <c r="F723" s="375" t="s">
        <v>393</v>
      </c>
      <c r="G723" s="941">
        <v>0</v>
      </c>
      <c r="H723" s="877" t="s">
        <v>399</v>
      </c>
      <c r="I723" s="375" t="s">
        <v>477</v>
      </c>
      <c r="J723" s="375" t="s">
        <v>1024</v>
      </c>
      <c r="K723" s="375" t="s">
        <v>475</v>
      </c>
      <c r="L723" s="375" t="s">
        <v>999</v>
      </c>
      <c r="M723" s="831" t="s">
        <v>422</v>
      </c>
      <c r="N723" s="375"/>
      <c r="O723" s="375"/>
      <c r="P723" s="375"/>
      <c r="Q723" s="375"/>
      <c r="R723" s="375"/>
      <c r="S723" s="375"/>
    </row>
    <row r="724" spans="1:19" x14ac:dyDescent="0.4">
      <c r="A724" s="428" t="s">
        <v>277</v>
      </c>
      <c r="B724" s="375" t="s">
        <v>67</v>
      </c>
      <c r="C724" s="375" t="s">
        <v>34</v>
      </c>
      <c r="D724" s="375"/>
      <c r="E724" s="375" t="s">
        <v>400</v>
      </c>
      <c r="F724" s="375" t="s">
        <v>394</v>
      </c>
      <c r="G724" s="941">
        <v>0</v>
      </c>
      <c r="H724" s="877" t="s">
        <v>399</v>
      </c>
      <c r="I724" s="375" t="s">
        <v>477</v>
      </c>
      <c r="J724" s="375" t="s">
        <v>1024</v>
      </c>
      <c r="K724" s="375" t="s">
        <v>475</v>
      </c>
      <c r="L724" s="375" t="s">
        <v>999</v>
      </c>
      <c r="M724" s="831" t="s">
        <v>422</v>
      </c>
      <c r="N724" s="375"/>
      <c r="O724" s="375"/>
      <c r="P724" s="375"/>
      <c r="Q724" s="375"/>
      <c r="R724" s="375"/>
      <c r="S724" s="375"/>
    </row>
    <row r="725" spans="1:19" x14ac:dyDescent="0.4">
      <c r="A725" s="428" t="s">
        <v>277</v>
      </c>
      <c r="B725" s="375" t="s">
        <v>67</v>
      </c>
      <c r="C725" s="375" t="s">
        <v>34</v>
      </c>
      <c r="D725" s="375"/>
      <c r="E725" s="375" t="s">
        <v>400</v>
      </c>
      <c r="F725" s="375" t="s">
        <v>395</v>
      </c>
      <c r="G725" s="941">
        <v>0</v>
      </c>
      <c r="H725" s="877" t="s">
        <v>399</v>
      </c>
      <c r="I725" s="375" t="s">
        <v>477</v>
      </c>
      <c r="J725" s="375" t="s">
        <v>1024</v>
      </c>
      <c r="K725" s="375" t="s">
        <v>475</v>
      </c>
      <c r="L725" s="375" t="s">
        <v>999</v>
      </c>
      <c r="M725" s="831" t="s">
        <v>422</v>
      </c>
      <c r="N725" s="375"/>
      <c r="O725" s="375"/>
      <c r="P725" s="375"/>
      <c r="Q725" s="375"/>
      <c r="R725" s="375"/>
      <c r="S725" s="375"/>
    </row>
    <row r="726" spans="1:19" x14ac:dyDescent="0.4">
      <c r="A726" s="430" t="s">
        <v>277</v>
      </c>
      <c r="B726" s="832" t="s">
        <v>67</v>
      </c>
      <c r="C726" s="832" t="s">
        <v>34</v>
      </c>
      <c r="D726" s="832"/>
      <c r="E726" s="375" t="s">
        <v>400</v>
      </c>
      <c r="F726" s="375" t="s">
        <v>396</v>
      </c>
      <c r="G726" s="941">
        <v>0</v>
      </c>
      <c r="H726" s="877" t="s">
        <v>399</v>
      </c>
      <c r="I726" s="375" t="s">
        <v>477</v>
      </c>
      <c r="J726" s="375" t="s">
        <v>1024</v>
      </c>
      <c r="K726" s="375" t="s">
        <v>475</v>
      </c>
      <c r="L726" s="375" t="s">
        <v>999</v>
      </c>
      <c r="M726" s="831" t="s">
        <v>422</v>
      </c>
      <c r="N726" s="375"/>
      <c r="O726" s="375"/>
      <c r="P726" s="375"/>
      <c r="Q726" s="375"/>
      <c r="R726" s="375"/>
      <c r="S726" s="375"/>
    </row>
    <row r="727" spans="1:19" x14ac:dyDescent="0.4">
      <c r="A727" s="375" t="s">
        <v>277</v>
      </c>
      <c r="B727" s="375" t="s">
        <v>67</v>
      </c>
      <c r="C727" s="375" t="s">
        <v>34</v>
      </c>
      <c r="D727" s="375"/>
      <c r="E727" s="375" t="s">
        <v>400</v>
      </c>
      <c r="F727" s="375" t="s">
        <v>397</v>
      </c>
      <c r="G727" s="941">
        <v>0</v>
      </c>
      <c r="H727" s="877" t="s">
        <v>399</v>
      </c>
      <c r="I727" s="375" t="s">
        <v>477</v>
      </c>
      <c r="J727" s="375" t="s">
        <v>1024</v>
      </c>
      <c r="K727" s="375" t="s">
        <v>475</v>
      </c>
      <c r="L727" s="375" t="s">
        <v>999</v>
      </c>
      <c r="M727" s="831" t="s">
        <v>422</v>
      </c>
      <c r="N727" s="375"/>
      <c r="O727" s="375"/>
      <c r="P727" s="375"/>
      <c r="Q727" s="375"/>
      <c r="R727" s="375"/>
      <c r="S727" s="375"/>
    </row>
    <row r="728" spans="1:19" x14ac:dyDescent="0.4">
      <c r="A728" t="s">
        <v>277</v>
      </c>
      <c r="B728" t="s">
        <v>405</v>
      </c>
      <c r="C728" t="s">
        <v>425</v>
      </c>
      <c r="D728" t="s">
        <v>427</v>
      </c>
      <c r="E728" t="s">
        <v>401</v>
      </c>
      <c r="F728" t="s">
        <v>1034</v>
      </c>
      <c r="G728" s="944">
        <v>1.4399999999999999E-7</v>
      </c>
      <c r="H728" t="s">
        <v>1023</v>
      </c>
      <c r="I728" t="s">
        <v>1019</v>
      </c>
      <c r="J728" t="s">
        <v>1024</v>
      </c>
      <c r="K728" t="s">
        <v>475</v>
      </c>
      <c r="L728" t="s">
        <v>701</v>
      </c>
      <c r="M728" t="s">
        <v>422</v>
      </c>
    </row>
    <row r="729" spans="1:19" x14ac:dyDescent="0.4">
      <c r="A729" t="s">
        <v>277</v>
      </c>
      <c r="B729" t="s">
        <v>405</v>
      </c>
      <c r="C729" t="s">
        <v>425</v>
      </c>
      <c r="D729" t="s">
        <v>426</v>
      </c>
      <c r="E729" t="s">
        <v>401</v>
      </c>
      <c r="F729" t="s">
        <v>1034</v>
      </c>
      <c r="G729" s="944">
        <v>1.4399999999999999E-7</v>
      </c>
      <c r="H729" t="s">
        <v>1023</v>
      </c>
      <c r="I729" t="s">
        <v>1019</v>
      </c>
      <c r="J729" t="s">
        <v>1024</v>
      </c>
      <c r="K729" t="s">
        <v>475</v>
      </c>
      <c r="L729" t="s">
        <v>701</v>
      </c>
      <c r="M729" t="s">
        <v>422</v>
      </c>
    </row>
    <row r="730" spans="1:19" x14ac:dyDescent="0.4">
      <c r="A730" t="s">
        <v>277</v>
      </c>
      <c r="B730" t="s">
        <v>405</v>
      </c>
      <c r="C730" t="s">
        <v>34</v>
      </c>
      <c r="E730" t="s">
        <v>401</v>
      </c>
      <c r="F730" t="s">
        <v>1034</v>
      </c>
      <c r="G730" s="944">
        <v>1.15E-7</v>
      </c>
      <c r="H730" t="s">
        <v>1023</v>
      </c>
      <c r="I730" t="s">
        <v>1019</v>
      </c>
      <c r="J730" t="s">
        <v>1024</v>
      </c>
      <c r="K730" t="s">
        <v>475</v>
      </c>
      <c r="L730" t="s">
        <v>701</v>
      </c>
      <c r="M730" t="s">
        <v>422</v>
      </c>
    </row>
    <row r="731" spans="1:19" x14ac:dyDescent="0.4">
      <c r="A731" t="s">
        <v>277</v>
      </c>
      <c r="B731" t="s">
        <v>59</v>
      </c>
      <c r="C731" t="s">
        <v>425</v>
      </c>
      <c r="D731" t="s">
        <v>427</v>
      </c>
      <c r="E731" t="s">
        <v>401</v>
      </c>
      <c r="F731" t="s">
        <v>1034</v>
      </c>
      <c r="G731" s="944">
        <v>1.4399999999999999E-7</v>
      </c>
      <c r="H731" t="s">
        <v>1023</v>
      </c>
      <c r="I731" t="s">
        <v>1019</v>
      </c>
      <c r="J731" t="s">
        <v>1024</v>
      </c>
      <c r="K731" t="s">
        <v>475</v>
      </c>
      <c r="L731" t="s">
        <v>701</v>
      </c>
      <c r="M731" t="s">
        <v>422</v>
      </c>
    </row>
    <row r="732" spans="1:19" x14ac:dyDescent="0.4">
      <c r="A732" t="s">
        <v>277</v>
      </c>
      <c r="B732" t="s">
        <v>59</v>
      </c>
      <c r="C732" t="s">
        <v>425</v>
      </c>
      <c r="D732" t="s">
        <v>426</v>
      </c>
      <c r="E732" t="s">
        <v>401</v>
      </c>
      <c r="F732" t="s">
        <v>1034</v>
      </c>
      <c r="G732" s="944">
        <v>1.4399999999999999E-7</v>
      </c>
      <c r="H732" t="s">
        <v>1023</v>
      </c>
      <c r="I732" t="s">
        <v>1019</v>
      </c>
      <c r="J732" t="s">
        <v>1024</v>
      </c>
      <c r="K732" t="s">
        <v>475</v>
      </c>
      <c r="L732" t="s">
        <v>701</v>
      </c>
      <c r="M732" t="s">
        <v>422</v>
      </c>
    </row>
    <row r="733" spans="1:19" x14ac:dyDescent="0.4">
      <c r="A733" t="s">
        <v>277</v>
      </c>
      <c r="B733" t="s">
        <v>59</v>
      </c>
      <c r="C733" t="s">
        <v>34</v>
      </c>
      <c r="E733" t="s">
        <v>401</v>
      </c>
      <c r="F733" t="s">
        <v>1034</v>
      </c>
      <c r="G733" s="944">
        <v>1.15E-7</v>
      </c>
      <c r="H733" t="s">
        <v>1023</v>
      </c>
      <c r="I733" t="s">
        <v>1019</v>
      </c>
      <c r="J733" t="s">
        <v>1024</v>
      </c>
      <c r="K733" t="s">
        <v>475</v>
      </c>
      <c r="L733" t="s">
        <v>701</v>
      </c>
      <c r="M733" t="s">
        <v>422</v>
      </c>
    </row>
    <row r="734" spans="1:19" x14ac:dyDescent="0.4">
      <c r="A734" t="s">
        <v>277</v>
      </c>
      <c r="B734" t="s">
        <v>60</v>
      </c>
      <c r="C734" t="s">
        <v>425</v>
      </c>
      <c r="D734" t="s">
        <v>427</v>
      </c>
      <c r="E734" t="s">
        <v>401</v>
      </c>
      <c r="F734" t="s">
        <v>1034</v>
      </c>
      <c r="G734" s="944">
        <v>1.4399999999999999E-7</v>
      </c>
      <c r="H734" t="s">
        <v>1023</v>
      </c>
      <c r="I734" t="s">
        <v>1019</v>
      </c>
      <c r="J734" t="s">
        <v>1024</v>
      </c>
      <c r="K734" t="s">
        <v>475</v>
      </c>
      <c r="L734" t="s">
        <v>701</v>
      </c>
      <c r="M734" t="s">
        <v>422</v>
      </c>
    </row>
    <row r="735" spans="1:19" x14ac:dyDescent="0.4">
      <c r="A735" t="s">
        <v>277</v>
      </c>
      <c r="B735" t="s">
        <v>60</v>
      </c>
      <c r="C735" t="s">
        <v>425</v>
      </c>
      <c r="D735" t="s">
        <v>426</v>
      </c>
      <c r="E735" t="s">
        <v>401</v>
      </c>
      <c r="F735" t="s">
        <v>1034</v>
      </c>
      <c r="G735" s="944">
        <v>1.4399999999999999E-7</v>
      </c>
      <c r="H735" t="s">
        <v>1023</v>
      </c>
      <c r="I735" t="s">
        <v>1019</v>
      </c>
      <c r="J735" t="s">
        <v>1024</v>
      </c>
      <c r="K735" t="s">
        <v>475</v>
      </c>
      <c r="L735" t="s">
        <v>701</v>
      </c>
      <c r="M735" t="s">
        <v>422</v>
      </c>
    </row>
    <row r="736" spans="1:19" x14ac:dyDescent="0.4">
      <c r="A736" t="s">
        <v>277</v>
      </c>
      <c r="B736" t="s">
        <v>60</v>
      </c>
      <c r="C736" t="s">
        <v>34</v>
      </c>
      <c r="E736" t="s">
        <v>401</v>
      </c>
      <c r="F736" t="s">
        <v>1034</v>
      </c>
      <c r="G736" s="944">
        <v>1.15E-7</v>
      </c>
      <c r="H736" t="s">
        <v>1023</v>
      </c>
      <c r="I736" t="s">
        <v>1019</v>
      </c>
      <c r="J736" t="s">
        <v>1024</v>
      </c>
      <c r="K736" t="s">
        <v>475</v>
      </c>
      <c r="L736" t="s">
        <v>701</v>
      </c>
      <c r="M736" t="s">
        <v>422</v>
      </c>
    </row>
    <row r="737" spans="1:13" x14ac:dyDescent="0.4">
      <c r="A737" t="s">
        <v>277</v>
      </c>
      <c r="B737" t="s">
        <v>61</v>
      </c>
      <c r="C737" t="s">
        <v>425</v>
      </c>
      <c r="D737" t="s">
        <v>427</v>
      </c>
      <c r="E737" t="s">
        <v>401</v>
      </c>
      <c r="F737" t="s">
        <v>1034</v>
      </c>
      <c r="G737" s="944">
        <v>1.4399999999999999E-7</v>
      </c>
      <c r="H737" t="s">
        <v>1023</v>
      </c>
      <c r="I737" t="s">
        <v>1019</v>
      </c>
      <c r="J737" t="s">
        <v>1024</v>
      </c>
      <c r="K737" t="s">
        <v>475</v>
      </c>
      <c r="L737" t="s">
        <v>701</v>
      </c>
      <c r="M737" t="s">
        <v>422</v>
      </c>
    </row>
    <row r="738" spans="1:13" x14ac:dyDescent="0.4">
      <c r="A738" t="s">
        <v>277</v>
      </c>
      <c r="B738" t="s">
        <v>61</v>
      </c>
      <c r="C738" t="s">
        <v>425</v>
      </c>
      <c r="D738" t="s">
        <v>426</v>
      </c>
      <c r="E738" t="s">
        <v>401</v>
      </c>
      <c r="F738" t="s">
        <v>1034</v>
      </c>
      <c r="G738" s="944">
        <v>1.4399999999999999E-7</v>
      </c>
      <c r="H738" t="s">
        <v>1023</v>
      </c>
      <c r="I738" t="s">
        <v>1019</v>
      </c>
      <c r="J738" t="s">
        <v>1024</v>
      </c>
      <c r="K738" t="s">
        <v>475</v>
      </c>
      <c r="L738" t="s">
        <v>701</v>
      </c>
      <c r="M738" t="s">
        <v>422</v>
      </c>
    </row>
    <row r="739" spans="1:13" x14ac:dyDescent="0.4">
      <c r="A739" t="s">
        <v>277</v>
      </c>
      <c r="B739" t="s">
        <v>61</v>
      </c>
      <c r="C739" t="s">
        <v>34</v>
      </c>
      <c r="E739" t="s">
        <v>401</v>
      </c>
      <c r="F739" t="s">
        <v>1034</v>
      </c>
      <c r="G739" s="944">
        <v>1.15E-7</v>
      </c>
      <c r="H739" t="s">
        <v>1023</v>
      </c>
      <c r="I739" t="s">
        <v>1019</v>
      </c>
      <c r="J739" t="s">
        <v>1024</v>
      </c>
      <c r="K739" t="s">
        <v>475</v>
      </c>
      <c r="L739" t="s">
        <v>701</v>
      </c>
      <c r="M739" t="s">
        <v>422</v>
      </c>
    </row>
    <row r="740" spans="1:13" x14ac:dyDescent="0.4">
      <c r="A740" t="s">
        <v>277</v>
      </c>
      <c r="B740" t="s">
        <v>62</v>
      </c>
      <c r="C740" t="s">
        <v>425</v>
      </c>
      <c r="D740" t="s">
        <v>427</v>
      </c>
      <c r="E740" t="s">
        <v>401</v>
      </c>
      <c r="F740" t="s">
        <v>1034</v>
      </c>
      <c r="G740" s="944">
        <v>1.4399999999999999E-7</v>
      </c>
      <c r="H740" t="s">
        <v>1023</v>
      </c>
      <c r="I740" t="s">
        <v>1019</v>
      </c>
      <c r="J740" t="s">
        <v>1024</v>
      </c>
      <c r="K740" t="s">
        <v>475</v>
      </c>
      <c r="L740" t="s">
        <v>701</v>
      </c>
      <c r="M740" t="s">
        <v>422</v>
      </c>
    </row>
    <row r="741" spans="1:13" x14ac:dyDescent="0.4">
      <c r="A741" t="s">
        <v>277</v>
      </c>
      <c r="B741" t="s">
        <v>62</v>
      </c>
      <c r="C741" t="s">
        <v>425</v>
      </c>
      <c r="D741" t="s">
        <v>426</v>
      </c>
      <c r="E741" t="s">
        <v>401</v>
      </c>
      <c r="F741" t="s">
        <v>1034</v>
      </c>
      <c r="G741" s="944">
        <v>1.4399999999999999E-7</v>
      </c>
      <c r="H741" t="s">
        <v>1023</v>
      </c>
      <c r="I741" t="s">
        <v>1019</v>
      </c>
      <c r="J741" t="s">
        <v>1024</v>
      </c>
      <c r="K741" t="s">
        <v>475</v>
      </c>
      <c r="L741" t="s">
        <v>701</v>
      </c>
      <c r="M741" t="s">
        <v>422</v>
      </c>
    </row>
    <row r="742" spans="1:13" x14ac:dyDescent="0.4">
      <c r="A742" t="s">
        <v>277</v>
      </c>
      <c r="B742" t="s">
        <v>62</v>
      </c>
      <c r="C742" t="s">
        <v>34</v>
      </c>
      <c r="E742" t="s">
        <v>401</v>
      </c>
      <c r="F742" t="s">
        <v>1034</v>
      </c>
      <c r="G742" s="944">
        <v>1.15E-7</v>
      </c>
      <c r="H742" t="s">
        <v>1023</v>
      </c>
      <c r="I742" t="s">
        <v>1019</v>
      </c>
      <c r="J742" t="s">
        <v>1024</v>
      </c>
      <c r="K742" t="s">
        <v>475</v>
      </c>
      <c r="L742" t="s">
        <v>701</v>
      </c>
      <c r="M742" t="s">
        <v>422</v>
      </c>
    </row>
    <row r="743" spans="1:13" x14ac:dyDescent="0.4">
      <c r="A743" t="s">
        <v>277</v>
      </c>
      <c r="B743" t="s">
        <v>63</v>
      </c>
      <c r="C743" t="s">
        <v>425</v>
      </c>
      <c r="D743" t="s">
        <v>427</v>
      </c>
      <c r="E743" t="s">
        <v>401</v>
      </c>
      <c r="F743" t="s">
        <v>1034</v>
      </c>
      <c r="G743" s="944">
        <v>1.4399999999999999E-7</v>
      </c>
      <c r="H743" t="s">
        <v>1023</v>
      </c>
      <c r="I743" t="s">
        <v>1019</v>
      </c>
      <c r="J743" t="s">
        <v>1024</v>
      </c>
      <c r="K743" t="s">
        <v>475</v>
      </c>
      <c r="L743" t="s">
        <v>701</v>
      </c>
      <c r="M743" t="s">
        <v>422</v>
      </c>
    </row>
    <row r="744" spans="1:13" x14ac:dyDescent="0.4">
      <c r="A744" t="s">
        <v>277</v>
      </c>
      <c r="B744" t="s">
        <v>63</v>
      </c>
      <c r="C744" t="s">
        <v>425</v>
      </c>
      <c r="D744" t="s">
        <v>426</v>
      </c>
      <c r="E744" t="s">
        <v>401</v>
      </c>
      <c r="F744" t="s">
        <v>1034</v>
      </c>
      <c r="G744" s="944">
        <v>1.4399999999999999E-7</v>
      </c>
      <c r="H744" t="s">
        <v>1023</v>
      </c>
      <c r="I744" t="s">
        <v>1019</v>
      </c>
      <c r="J744" t="s">
        <v>1024</v>
      </c>
      <c r="K744" t="s">
        <v>475</v>
      </c>
      <c r="L744" t="s">
        <v>701</v>
      </c>
      <c r="M744" t="s">
        <v>422</v>
      </c>
    </row>
    <row r="745" spans="1:13" x14ac:dyDescent="0.4">
      <c r="A745" t="s">
        <v>277</v>
      </c>
      <c r="B745" t="s">
        <v>63</v>
      </c>
      <c r="C745" t="s">
        <v>34</v>
      </c>
      <c r="E745" t="s">
        <v>401</v>
      </c>
      <c r="F745" t="s">
        <v>1034</v>
      </c>
      <c r="G745" s="944">
        <v>1.15E-7</v>
      </c>
      <c r="H745" t="s">
        <v>1023</v>
      </c>
      <c r="I745" t="s">
        <v>1019</v>
      </c>
      <c r="J745" t="s">
        <v>1024</v>
      </c>
      <c r="K745" t="s">
        <v>475</v>
      </c>
      <c r="L745" t="s">
        <v>701</v>
      </c>
      <c r="M745" t="s">
        <v>422</v>
      </c>
    </row>
    <row r="746" spans="1:13" x14ac:dyDescent="0.4">
      <c r="A746" t="s">
        <v>277</v>
      </c>
      <c r="B746" t="s">
        <v>64</v>
      </c>
      <c r="C746" t="s">
        <v>425</v>
      </c>
      <c r="D746" t="s">
        <v>427</v>
      </c>
      <c r="E746" t="s">
        <v>401</v>
      </c>
      <c r="F746" t="s">
        <v>1034</v>
      </c>
      <c r="G746" s="944">
        <v>1.4399999999999999E-7</v>
      </c>
      <c r="H746" t="s">
        <v>1023</v>
      </c>
      <c r="I746" t="s">
        <v>1019</v>
      </c>
      <c r="J746" t="s">
        <v>1024</v>
      </c>
      <c r="K746" t="s">
        <v>475</v>
      </c>
      <c r="L746" t="s">
        <v>701</v>
      </c>
      <c r="M746" t="s">
        <v>422</v>
      </c>
    </row>
    <row r="747" spans="1:13" x14ac:dyDescent="0.4">
      <c r="A747" t="s">
        <v>277</v>
      </c>
      <c r="B747" t="s">
        <v>64</v>
      </c>
      <c r="C747" t="s">
        <v>425</v>
      </c>
      <c r="D747" t="s">
        <v>426</v>
      </c>
      <c r="E747" t="s">
        <v>401</v>
      </c>
      <c r="F747" t="s">
        <v>1034</v>
      </c>
      <c r="G747" s="944">
        <v>1.4399999999999999E-7</v>
      </c>
      <c r="H747" t="s">
        <v>1023</v>
      </c>
      <c r="I747" t="s">
        <v>1019</v>
      </c>
      <c r="J747" t="s">
        <v>1024</v>
      </c>
      <c r="K747" t="s">
        <v>475</v>
      </c>
      <c r="L747" t="s">
        <v>701</v>
      </c>
      <c r="M747" t="s">
        <v>422</v>
      </c>
    </row>
    <row r="748" spans="1:13" x14ac:dyDescent="0.4">
      <c r="A748" t="s">
        <v>277</v>
      </c>
      <c r="B748" t="s">
        <v>64</v>
      </c>
      <c r="C748" t="s">
        <v>34</v>
      </c>
      <c r="E748" t="s">
        <v>401</v>
      </c>
      <c r="F748" t="s">
        <v>1034</v>
      </c>
      <c r="G748" s="944">
        <v>1.15E-7</v>
      </c>
      <c r="H748" t="s">
        <v>1023</v>
      </c>
      <c r="I748" t="s">
        <v>1019</v>
      </c>
      <c r="J748" t="s">
        <v>1024</v>
      </c>
      <c r="K748" t="s">
        <v>475</v>
      </c>
      <c r="L748" t="s">
        <v>701</v>
      </c>
      <c r="M748" t="s">
        <v>422</v>
      </c>
    </row>
    <row r="749" spans="1:13" x14ac:dyDescent="0.4">
      <c r="A749" t="s">
        <v>277</v>
      </c>
      <c r="B749" t="s">
        <v>65</v>
      </c>
      <c r="C749" t="s">
        <v>425</v>
      </c>
      <c r="D749" t="s">
        <v>427</v>
      </c>
      <c r="E749" t="s">
        <v>401</v>
      </c>
      <c r="F749" t="s">
        <v>1034</v>
      </c>
      <c r="G749" s="944">
        <v>1.4399999999999999E-7</v>
      </c>
      <c r="H749" t="s">
        <v>1023</v>
      </c>
      <c r="I749" t="s">
        <v>1019</v>
      </c>
      <c r="J749" t="s">
        <v>1024</v>
      </c>
      <c r="K749" t="s">
        <v>475</v>
      </c>
      <c r="L749" t="s">
        <v>701</v>
      </c>
      <c r="M749" t="s">
        <v>422</v>
      </c>
    </row>
    <row r="750" spans="1:13" x14ac:dyDescent="0.4">
      <c r="A750" t="s">
        <v>277</v>
      </c>
      <c r="B750" t="s">
        <v>65</v>
      </c>
      <c r="C750" t="s">
        <v>425</v>
      </c>
      <c r="D750" t="s">
        <v>426</v>
      </c>
      <c r="E750" t="s">
        <v>401</v>
      </c>
      <c r="F750" t="s">
        <v>1034</v>
      </c>
      <c r="G750" s="944">
        <v>1.4399999999999999E-7</v>
      </c>
      <c r="H750" t="s">
        <v>1023</v>
      </c>
      <c r="I750" t="s">
        <v>1019</v>
      </c>
      <c r="J750" t="s">
        <v>1024</v>
      </c>
      <c r="K750" t="s">
        <v>475</v>
      </c>
      <c r="L750" t="s">
        <v>701</v>
      </c>
      <c r="M750" t="s">
        <v>422</v>
      </c>
    </row>
    <row r="751" spans="1:13" x14ac:dyDescent="0.4">
      <c r="A751" t="s">
        <v>277</v>
      </c>
      <c r="B751" t="s">
        <v>65</v>
      </c>
      <c r="C751" t="s">
        <v>34</v>
      </c>
      <c r="E751" t="s">
        <v>401</v>
      </c>
      <c r="F751" t="s">
        <v>1034</v>
      </c>
      <c r="G751" s="944">
        <v>1.15E-7</v>
      </c>
      <c r="H751" t="s">
        <v>1023</v>
      </c>
      <c r="I751" t="s">
        <v>1019</v>
      </c>
      <c r="J751" t="s">
        <v>1024</v>
      </c>
      <c r="K751" t="s">
        <v>475</v>
      </c>
      <c r="L751" t="s">
        <v>701</v>
      </c>
      <c r="M751" t="s">
        <v>422</v>
      </c>
    </row>
    <row r="752" spans="1:13" x14ac:dyDescent="0.4">
      <c r="A752" t="s">
        <v>277</v>
      </c>
      <c r="B752" t="s">
        <v>66</v>
      </c>
      <c r="C752" t="s">
        <v>425</v>
      </c>
      <c r="D752" t="s">
        <v>427</v>
      </c>
      <c r="E752" t="s">
        <v>401</v>
      </c>
      <c r="F752" t="s">
        <v>1034</v>
      </c>
      <c r="G752" s="944">
        <v>1.4399999999999999E-7</v>
      </c>
      <c r="H752" t="s">
        <v>1023</v>
      </c>
      <c r="I752" t="s">
        <v>1019</v>
      </c>
      <c r="J752" t="s">
        <v>1024</v>
      </c>
      <c r="K752" t="s">
        <v>475</v>
      </c>
      <c r="L752" t="s">
        <v>701</v>
      </c>
      <c r="M752" t="s">
        <v>422</v>
      </c>
    </row>
    <row r="753" spans="1:13" x14ac:dyDescent="0.4">
      <c r="A753" t="s">
        <v>277</v>
      </c>
      <c r="B753" t="s">
        <v>66</v>
      </c>
      <c r="C753" t="s">
        <v>425</v>
      </c>
      <c r="D753" t="s">
        <v>426</v>
      </c>
      <c r="E753" t="s">
        <v>401</v>
      </c>
      <c r="F753" t="s">
        <v>1034</v>
      </c>
      <c r="G753" s="944">
        <v>1.4399999999999999E-7</v>
      </c>
      <c r="H753" t="s">
        <v>1023</v>
      </c>
      <c r="I753" t="s">
        <v>1019</v>
      </c>
      <c r="J753" t="s">
        <v>1024</v>
      </c>
      <c r="K753" t="s">
        <v>475</v>
      </c>
      <c r="L753" t="s">
        <v>701</v>
      </c>
      <c r="M753" t="s">
        <v>422</v>
      </c>
    </row>
    <row r="754" spans="1:13" x14ac:dyDescent="0.4">
      <c r="A754" t="s">
        <v>277</v>
      </c>
      <c r="B754" t="s">
        <v>66</v>
      </c>
      <c r="C754" t="s">
        <v>34</v>
      </c>
      <c r="E754" t="s">
        <v>401</v>
      </c>
      <c r="F754" t="s">
        <v>1034</v>
      </c>
      <c r="G754" s="944">
        <v>1.15E-7</v>
      </c>
      <c r="H754" t="s">
        <v>1023</v>
      </c>
      <c r="I754" t="s">
        <v>1019</v>
      </c>
      <c r="J754" t="s">
        <v>1024</v>
      </c>
      <c r="K754" t="s">
        <v>475</v>
      </c>
      <c r="L754" t="s">
        <v>701</v>
      </c>
      <c r="M754" t="s">
        <v>422</v>
      </c>
    </row>
    <row r="755" spans="1:13" x14ac:dyDescent="0.4">
      <c r="A755" t="s">
        <v>277</v>
      </c>
      <c r="B755" t="s">
        <v>384</v>
      </c>
      <c r="C755" t="s">
        <v>425</v>
      </c>
      <c r="D755" t="s">
        <v>427</v>
      </c>
      <c r="E755" t="s">
        <v>401</v>
      </c>
      <c r="F755" t="s">
        <v>1034</v>
      </c>
      <c r="G755" s="944">
        <v>1.4399999999999999E-7</v>
      </c>
      <c r="H755" t="s">
        <v>1023</v>
      </c>
      <c r="I755" t="s">
        <v>1019</v>
      </c>
      <c r="J755" t="s">
        <v>1024</v>
      </c>
      <c r="K755" t="s">
        <v>475</v>
      </c>
      <c r="L755" t="s">
        <v>701</v>
      </c>
      <c r="M755" t="s">
        <v>422</v>
      </c>
    </row>
    <row r="756" spans="1:13" x14ac:dyDescent="0.4">
      <c r="A756" t="s">
        <v>277</v>
      </c>
      <c r="B756" t="s">
        <v>384</v>
      </c>
      <c r="C756" t="s">
        <v>425</v>
      </c>
      <c r="D756" t="s">
        <v>426</v>
      </c>
      <c r="E756" t="s">
        <v>401</v>
      </c>
      <c r="F756" t="s">
        <v>1034</v>
      </c>
      <c r="G756" s="944">
        <v>1.4399999999999999E-7</v>
      </c>
      <c r="H756" t="s">
        <v>1023</v>
      </c>
      <c r="I756" t="s">
        <v>1019</v>
      </c>
      <c r="J756" t="s">
        <v>1024</v>
      </c>
      <c r="K756" t="s">
        <v>475</v>
      </c>
      <c r="L756" t="s">
        <v>701</v>
      </c>
      <c r="M756" t="s">
        <v>422</v>
      </c>
    </row>
    <row r="757" spans="1:13" x14ac:dyDescent="0.4">
      <c r="A757" t="s">
        <v>277</v>
      </c>
      <c r="B757" t="s">
        <v>384</v>
      </c>
      <c r="C757" t="s">
        <v>34</v>
      </c>
      <c r="E757" t="s">
        <v>401</v>
      </c>
      <c r="F757" t="s">
        <v>1034</v>
      </c>
      <c r="G757" s="944">
        <v>1.15E-7</v>
      </c>
      <c r="H757" t="s">
        <v>1023</v>
      </c>
      <c r="I757" t="s">
        <v>1019</v>
      </c>
      <c r="J757" t="s">
        <v>1024</v>
      </c>
      <c r="K757" t="s">
        <v>475</v>
      </c>
      <c r="L757" t="s">
        <v>701</v>
      </c>
      <c r="M757" t="s">
        <v>422</v>
      </c>
    </row>
    <row r="758" spans="1:13" x14ac:dyDescent="0.4">
      <c r="A758" t="s">
        <v>277</v>
      </c>
      <c r="B758" t="s">
        <v>67</v>
      </c>
      <c r="C758" t="s">
        <v>425</v>
      </c>
      <c r="D758" t="s">
        <v>427</v>
      </c>
      <c r="E758" t="s">
        <v>401</v>
      </c>
      <c r="F758" t="s">
        <v>1034</v>
      </c>
      <c r="G758" s="944">
        <v>1.4399999999999999E-7</v>
      </c>
      <c r="H758" t="s">
        <v>1023</v>
      </c>
      <c r="I758" t="s">
        <v>1019</v>
      </c>
      <c r="J758" t="s">
        <v>1024</v>
      </c>
      <c r="K758" t="s">
        <v>475</v>
      </c>
      <c r="L758" t="s">
        <v>701</v>
      </c>
      <c r="M758" t="s">
        <v>422</v>
      </c>
    </row>
    <row r="759" spans="1:13" x14ac:dyDescent="0.4">
      <c r="A759" t="s">
        <v>277</v>
      </c>
      <c r="B759" t="s">
        <v>67</v>
      </c>
      <c r="C759" t="s">
        <v>425</v>
      </c>
      <c r="D759" t="s">
        <v>426</v>
      </c>
      <c r="E759" t="s">
        <v>401</v>
      </c>
      <c r="F759" t="s">
        <v>1034</v>
      </c>
      <c r="G759" s="944">
        <v>1.4399999999999999E-7</v>
      </c>
      <c r="H759" t="s">
        <v>1023</v>
      </c>
      <c r="I759" t="s">
        <v>1019</v>
      </c>
      <c r="J759" t="s">
        <v>1024</v>
      </c>
      <c r="K759" t="s">
        <v>475</v>
      </c>
      <c r="L759" t="s">
        <v>701</v>
      </c>
      <c r="M759" t="s">
        <v>422</v>
      </c>
    </row>
    <row r="760" spans="1:13" x14ac:dyDescent="0.4">
      <c r="A760" t="s">
        <v>277</v>
      </c>
      <c r="B760" t="s">
        <v>67</v>
      </c>
      <c r="C760" t="s">
        <v>34</v>
      </c>
      <c r="E760" t="s">
        <v>401</v>
      </c>
      <c r="F760" t="s">
        <v>1034</v>
      </c>
      <c r="G760" s="944">
        <v>1.15E-7</v>
      </c>
      <c r="H760" t="s">
        <v>1023</v>
      </c>
      <c r="I760" t="s">
        <v>1019</v>
      </c>
      <c r="J760" t="s">
        <v>1024</v>
      </c>
      <c r="K760" t="s">
        <v>475</v>
      </c>
      <c r="L760" t="s">
        <v>701</v>
      </c>
      <c r="M760" t="s">
        <v>422</v>
      </c>
    </row>
    <row r="761" spans="1:13" x14ac:dyDescent="0.4">
      <c r="A761" t="s">
        <v>277</v>
      </c>
      <c r="B761" t="s">
        <v>405</v>
      </c>
      <c r="C761" t="s">
        <v>425</v>
      </c>
      <c r="D761" t="s">
        <v>427</v>
      </c>
      <c r="E761" t="s">
        <v>400</v>
      </c>
      <c r="F761" t="s">
        <v>1034</v>
      </c>
      <c r="G761" s="944">
        <v>1.4399999999999999E-7</v>
      </c>
      <c r="H761" t="s">
        <v>1023</v>
      </c>
      <c r="I761" t="s">
        <v>1019</v>
      </c>
      <c r="J761" t="s">
        <v>1024</v>
      </c>
      <c r="K761" t="s">
        <v>475</v>
      </c>
      <c r="L761" t="s">
        <v>701</v>
      </c>
      <c r="M761" t="s">
        <v>422</v>
      </c>
    </row>
    <row r="762" spans="1:13" x14ac:dyDescent="0.4">
      <c r="A762" t="s">
        <v>277</v>
      </c>
      <c r="B762" t="s">
        <v>405</v>
      </c>
      <c r="C762" t="s">
        <v>425</v>
      </c>
      <c r="D762" t="s">
        <v>426</v>
      </c>
      <c r="E762" t="s">
        <v>400</v>
      </c>
      <c r="F762" t="s">
        <v>1034</v>
      </c>
      <c r="G762" s="944">
        <v>1.4399999999999999E-7</v>
      </c>
      <c r="H762" t="s">
        <v>1023</v>
      </c>
      <c r="I762" t="s">
        <v>1019</v>
      </c>
      <c r="J762" t="s">
        <v>1024</v>
      </c>
      <c r="K762" t="s">
        <v>475</v>
      </c>
      <c r="L762" t="s">
        <v>701</v>
      </c>
      <c r="M762" t="s">
        <v>422</v>
      </c>
    </row>
    <row r="763" spans="1:13" x14ac:dyDescent="0.4">
      <c r="A763" t="s">
        <v>277</v>
      </c>
      <c r="B763" t="s">
        <v>405</v>
      </c>
      <c r="C763" t="s">
        <v>34</v>
      </c>
      <c r="E763" t="s">
        <v>400</v>
      </c>
      <c r="F763" t="s">
        <v>1034</v>
      </c>
      <c r="G763" s="944">
        <v>1.15E-7</v>
      </c>
      <c r="H763" t="s">
        <v>1023</v>
      </c>
      <c r="I763" t="s">
        <v>1019</v>
      </c>
      <c r="J763" t="s">
        <v>1024</v>
      </c>
      <c r="K763" t="s">
        <v>475</v>
      </c>
      <c r="L763" t="s">
        <v>701</v>
      </c>
      <c r="M763" t="s">
        <v>422</v>
      </c>
    </row>
    <row r="764" spans="1:13" x14ac:dyDescent="0.4">
      <c r="A764" t="s">
        <v>277</v>
      </c>
      <c r="B764" t="s">
        <v>59</v>
      </c>
      <c r="C764" t="s">
        <v>425</v>
      </c>
      <c r="D764" t="s">
        <v>427</v>
      </c>
      <c r="E764" t="s">
        <v>400</v>
      </c>
      <c r="F764" t="s">
        <v>1034</v>
      </c>
      <c r="G764" s="944">
        <v>1.4399999999999999E-7</v>
      </c>
      <c r="H764" t="s">
        <v>1023</v>
      </c>
      <c r="I764" t="s">
        <v>1019</v>
      </c>
      <c r="J764" t="s">
        <v>1024</v>
      </c>
      <c r="K764" t="s">
        <v>475</v>
      </c>
      <c r="L764" t="s">
        <v>701</v>
      </c>
      <c r="M764" t="s">
        <v>422</v>
      </c>
    </row>
    <row r="765" spans="1:13" x14ac:dyDescent="0.4">
      <c r="A765" t="s">
        <v>277</v>
      </c>
      <c r="B765" t="s">
        <v>59</v>
      </c>
      <c r="C765" t="s">
        <v>425</v>
      </c>
      <c r="D765" t="s">
        <v>426</v>
      </c>
      <c r="E765" t="s">
        <v>400</v>
      </c>
      <c r="F765" t="s">
        <v>1034</v>
      </c>
      <c r="G765" s="944">
        <v>1.4399999999999999E-7</v>
      </c>
      <c r="H765" t="s">
        <v>1023</v>
      </c>
      <c r="I765" t="s">
        <v>1019</v>
      </c>
      <c r="J765" t="s">
        <v>1024</v>
      </c>
      <c r="K765" t="s">
        <v>475</v>
      </c>
      <c r="L765" t="s">
        <v>701</v>
      </c>
      <c r="M765" t="s">
        <v>422</v>
      </c>
    </row>
    <row r="766" spans="1:13" x14ac:dyDescent="0.4">
      <c r="A766" t="s">
        <v>277</v>
      </c>
      <c r="B766" t="s">
        <v>59</v>
      </c>
      <c r="C766" t="s">
        <v>34</v>
      </c>
      <c r="E766" t="s">
        <v>400</v>
      </c>
      <c r="F766" t="s">
        <v>1034</v>
      </c>
      <c r="G766" s="944">
        <v>1.15E-7</v>
      </c>
      <c r="H766" t="s">
        <v>1023</v>
      </c>
      <c r="I766" t="s">
        <v>1019</v>
      </c>
      <c r="J766" t="s">
        <v>1024</v>
      </c>
      <c r="K766" t="s">
        <v>475</v>
      </c>
      <c r="L766" t="s">
        <v>701</v>
      </c>
      <c r="M766" t="s">
        <v>422</v>
      </c>
    </row>
    <row r="767" spans="1:13" x14ac:dyDescent="0.4">
      <c r="A767" t="s">
        <v>277</v>
      </c>
      <c r="B767" t="s">
        <v>60</v>
      </c>
      <c r="C767" t="s">
        <v>425</v>
      </c>
      <c r="D767" t="s">
        <v>427</v>
      </c>
      <c r="E767" t="s">
        <v>400</v>
      </c>
      <c r="F767" t="s">
        <v>1034</v>
      </c>
      <c r="G767" s="944">
        <v>1.4399999999999999E-7</v>
      </c>
      <c r="H767" t="s">
        <v>1023</v>
      </c>
      <c r="I767" t="s">
        <v>1019</v>
      </c>
      <c r="J767" t="s">
        <v>1024</v>
      </c>
      <c r="K767" t="s">
        <v>475</v>
      </c>
      <c r="L767" t="s">
        <v>701</v>
      </c>
      <c r="M767" t="s">
        <v>422</v>
      </c>
    </row>
    <row r="768" spans="1:13" x14ac:dyDescent="0.4">
      <c r="A768" t="s">
        <v>277</v>
      </c>
      <c r="B768" t="s">
        <v>60</v>
      </c>
      <c r="C768" t="s">
        <v>425</v>
      </c>
      <c r="D768" t="s">
        <v>426</v>
      </c>
      <c r="E768" t="s">
        <v>400</v>
      </c>
      <c r="F768" t="s">
        <v>1034</v>
      </c>
      <c r="G768" s="944">
        <v>1.4399999999999999E-7</v>
      </c>
      <c r="H768" t="s">
        <v>1023</v>
      </c>
      <c r="I768" t="s">
        <v>1019</v>
      </c>
      <c r="J768" t="s">
        <v>1024</v>
      </c>
      <c r="K768" t="s">
        <v>475</v>
      </c>
      <c r="L768" t="s">
        <v>701</v>
      </c>
      <c r="M768" t="s">
        <v>422</v>
      </c>
    </row>
    <row r="769" spans="1:13" x14ac:dyDescent="0.4">
      <c r="A769" t="s">
        <v>277</v>
      </c>
      <c r="B769" t="s">
        <v>60</v>
      </c>
      <c r="C769" t="s">
        <v>34</v>
      </c>
      <c r="E769" t="s">
        <v>400</v>
      </c>
      <c r="F769" t="s">
        <v>1034</v>
      </c>
      <c r="G769" s="944">
        <v>1.15E-7</v>
      </c>
      <c r="H769" t="s">
        <v>1023</v>
      </c>
      <c r="I769" t="s">
        <v>1019</v>
      </c>
      <c r="J769" t="s">
        <v>1024</v>
      </c>
      <c r="K769" t="s">
        <v>475</v>
      </c>
      <c r="L769" t="s">
        <v>701</v>
      </c>
      <c r="M769" t="s">
        <v>422</v>
      </c>
    </row>
    <row r="770" spans="1:13" x14ac:dyDescent="0.4">
      <c r="A770" t="s">
        <v>277</v>
      </c>
      <c r="B770" t="s">
        <v>61</v>
      </c>
      <c r="C770" t="s">
        <v>425</v>
      </c>
      <c r="D770" t="s">
        <v>427</v>
      </c>
      <c r="E770" t="s">
        <v>400</v>
      </c>
      <c r="F770" t="s">
        <v>1034</v>
      </c>
      <c r="G770" s="944">
        <v>1.4399999999999999E-7</v>
      </c>
      <c r="H770" t="s">
        <v>1023</v>
      </c>
      <c r="I770" t="s">
        <v>1019</v>
      </c>
      <c r="J770" t="s">
        <v>1024</v>
      </c>
      <c r="K770" t="s">
        <v>475</v>
      </c>
      <c r="L770" t="s">
        <v>701</v>
      </c>
      <c r="M770" t="s">
        <v>422</v>
      </c>
    </row>
    <row r="771" spans="1:13" x14ac:dyDescent="0.4">
      <c r="A771" t="s">
        <v>277</v>
      </c>
      <c r="B771" t="s">
        <v>61</v>
      </c>
      <c r="C771" t="s">
        <v>425</v>
      </c>
      <c r="D771" t="s">
        <v>426</v>
      </c>
      <c r="E771" t="s">
        <v>400</v>
      </c>
      <c r="F771" t="s">
        <v>1034</v>
      </c>
      <c r="G771" s="944">
        <v>1.4399999999999999E-7</v>
      </c>
      <c r="H771" t="s">
        <v>1023</v>
      </c>
      <c r="I771" t="s">
        <v>1019</v>
      </c>
      <c r="J771" t="s">
        <v>1024</v>
      </c>
      <c r="K771" t="s">
        <v>475</v>
      </c>
      <c r="L771" t="s">
        <v>701</v>
      </c>
      <c r="M771" t="s">
        <v>422</v>
      </c>
    </row>
    <row r="772" spans="1:13" x14ac:dyDescent="0.4">
      <c r="A772" t="s">
        <v>277</v>
      </c>
      <c r="B772" t="s">
        <v>61</v>
      </c>
      <c r="C772" t="s">
        <v>34</v>
      </c>
      <c r="E772" t="s">
        <v>400</v>
      </c>
      <c r="F772" t="s">
        <v>1034</v>
      </c>
      <c r="G772" s="944">
        <v>1.15E-7</v>
      </c>
      <c r="H772" t="s">
        <v>1023</v>
      </c>
      <c r="I772" t="s">
        <v>1019</v>
      </c>
      <c r="J772" t="s">
        <v>1024</v>
      </c>
      <c r="K772" t="s">
        <v>475</v>
      </c>
      <c r="L772" t="s">
        <v>701</v>
      </c>
      <c r="M772" t="s">
        <v>422</v>
      </c>
    </row>
    <row r="773" spans="1:13" x14ac:dyDescent="0.4">
      <c r="A773" t="s">
        <v>277</v>
      </c>
      <c r="B773" t="s">
        <v>62</v>
      </c>
      <c r="C773" t="s">
        <v>425</v>
      </c>
      <c r="D773" t="s">
        <v>427</v>
      </c>
      <c r="E773" t="s">
        <v>400</v>
      </c>
      <c r="F773" t="s">
        <v>1034</v>
      </c>
      <c r="G773" s="944">
        <v>1.4399999999999999E-7</v>
      </c>
      <c r="H773" t="s">
        <v>1023</v>
      </c>
      <c r="I773" t="s">
        <v>1019</v>
      </c>
      <c r="J773" t="s">
        <v>1024</v>
      </c>
      <c r="K773" t="s">
        <v>475</v>
      </c>
      <c r="L773" t="s">
        <v>701</v>
      </c>
      <c r="M773" t="s">
        <v>422</v>
      </c>
    </row>
    <row r="774" spans="1:13" x14ac:dyDescent="0.4">
      <c r="A774" t="s">
        <v>277</v>
      </c>
      <c r="B774" t="s">
        <v>62</v>
      </c>
      <c r="C774" t="s">
        <v>425</v>
      </c>
      <c r="D774" t="s">
        <v>426</v>
      </c>
      <c r="E774" t="s">
        <v>400</v>
      </c>
      <c r="F774" t="s">
        <v>1034</v>
      </c>
      <c r="G774" s="944">
        <v>1.4399999999999999E-7</v>
      </c>
      <c r="H774" t="s">
        <v>1023</v>
      </c>
      <c r="I774" t="s">
        <v>1019</v>
      </c>
      <c r="J774" t="s">
        <v>1024</v>
      </c>
      <c r="K774" t="s">
        <v>475</v>
      </c>
      <c r="L774" t="s">
        <v>701</v>
      </c>
      <c r="M774" t="s">
        <v>422</v>
      </c>
    </row>
    <row r="775" spans="1:13" x14ac:dyDescent="0.4">
      <c r="A775" t="s">
        <v>277</v>
      </c>
      <c r="B775" t="s">
        <v>62</v>
      </c>
      <c r="C775" t="s">
        <v>34</v>
      </c>
      <c r="E775" t="s">
        <v>400</v>
      </c>
      <c r="F775" t="s">
        <v>1034</v>
      </c>
      <c r="G775" s="944">
        <v>1.15E-7</v>
      </c>
      <c r="H775" t="s">
        <v>1023</v>
      </c>
      <c r="I775" t="s">
        <v>1019</v>
      </c>
      <c r="J775" t="s">
        <v>1024</v>
      </c>
      <c r="K775" t="s">
        <v>475</v>
      </c>
      <c r="L775" t="s">
        <v>701</v>
      </c>
      <c r="M775" t="s">
        <v>422</v>
      </c>
    </row>
    <row r="776" spans="1:13" x14ac:dyDescent="0.4">
      <c r="A776" t="s">
        <v>277</v>
      </c>
      <c r="B776" t="s">
        <v>63</v>
      </c>
      <c r="C776" t="s">
        <v>425</v>
      </c>
      <c r="D776" t="s">
        <v>427</v>
      </c>
      <c r="E776" t="s">
        <v>400</v>
      </c>
      <c r="F776" t="s">
        <v>1034</v>
      </c>
      <c r="G776" s="944">
        <v>1.4399999999999999E-7</v>
      </c>
      <c r="H776" t="s">
        <v>1023</v>
      </c>
      <c r="I776" t="s">
        <v>1019</v>
      </c>
      <c r="J776" t="s">
        <v>1024</v>
      </c>
      <c r="K776" t="s">
        <v>475</v>
      </c>
      <c r="L776" t="s">
        <v>701</v>
      </c>
      <c r="M776" t="s">
        <v>422</v>
      </c>
    </row>
    <row r="777" spans="1:13" x14ac:dyDescent="0.4">
      <c r="A777" t="s">
        <v>277</v>
      </c>
      <c r="B777" t="s">
        <v>63</v>
      </c>
      <c r="C777" t="s">
        <v>425</v>
      </c>
      <c r="D777" t="s">
        <v>426</v>
      </c>
      <c r="E777" t="s">
        <v>400</v>
      </c>
      <c r="F777" t="s">
        <v>1034</v>
      </c>
      <c r="G777" s="944">
        <v>1.4399999999999999E-7</v>
      </c>
      <c r="H777" t="s">
        <v>1023</v>
      </c>
      <c r="I777" t="s">
        <v>1019</v>
      </c>
      <c r="J777" t="s">
        <v>1024</v>
      </c>
      <c r="K777" t="s">
        <v>475</v>
      </c>
      <c r="L777" t="s">
        <v>701</v>
      </c>
      <c r="M777" t="s">
        <v>422</v>
      </c>
    </row>
    <row r="778" spans="1:13" x14ac:dyDescent="0.4">
      <c r="A778" t="s">
        <v>277</v>
      </c>
      <c r="B778" t="s">
        <v>63</v>
      </c>
      <c r="C778" t="s">
        <v>34</v>
      </c>
      <c r="E778" t="s">
        <v>400</v>
      </c>
      <c r="F778" t="s">
        <v>1034</v>
      </c>
      <c r="G778" s="944">
        <v>1.15E-7</v>
      </c>
      <c r="H778" t="s">
        <v>1023</v>
      </c>
      <c r="I778" t="s">
        <v>1019</v>
      </c>
      <c r="J778" t="s">
        <v>1024</v>
      </c>
      <c r="K778" t="s">
        <v>475</v>
      </c>
      <c r="L778" t="s">
        <v>701</v>
      </c>
      <c r="M778" t="s">
        <v>422</v>
      </c>
    </row>
    <row r="779" spans="1:13" x14ac:dyDescent="0.4">
      <c r="A779" t="s">
        <v>277</v>
      </c>
      <c r="B779" t="s">
        <v>64</v>
      </c>
      <c r="C779" t="s">
        <v>425</v>
      </c>
      <c r="D779" t="s">
        <v>427</v>
      </c>
      <c r="E779" t="s">
        <v>400</v>
      </c>
      <c r="F779" t="s">
        <v>1034</v>
      </c>
      <c r="G779" s="944">
        <v>1.4399999999999999E-7</v>
      </c>
      <c r="H779" t="s">
        <v>1023</v>
      </c>
      <c r="I779" t="s">
        <v>1019</v>
      </c>
      <c r="J779" t="s">
        <v>1024</v>
      </c>
      <c r="K779" t="s">
        <v>475</v>
      </c>
      <c r="L779" t="s">
        <v>701</v>
      </c>
      <c r="M779" t="s">
        <v>422</v>
      </c>
    </row>
    <row r="780" spans="1:13" x14ac:dyDescent="0.4">
      <c r="A780" t="s">
        <v>277</v>
      </c>
      <c r="B780" t="s">
        <v>64</v>
      </c>
      <c r="C780" t="s">
        <v>425</v>
      </c>
      <c r="D780" t="s">
        <v>426</v>
      </c>
      <c r="E780" t="s">
        <v>400</v>
      </c>
      <c r="F780" t="s">
        <v>1034</v>
      </c>
      <c r="G780" s="944">
        <v>1.4399999999999999E-7</v>
      </c>
      <c r="H780" t="s">
        <v>1023</v>
      </c>
      <c r="I780" t="s">
        <v>1019</v>
      </c>
      <c r="J780" t="s">
        <v>1024</v>
      </c>
      <c r="K780" t="s">
        <v>475</v>
      </c>
      <c r="L780" t="s">
        <v>701</v>
      </c>
      <c r="M780" t="s">
        <v>422</v>
      </c>
    </row>
    <row r="781" spans="1:13" x14ac:dyDescent="0.4">
      <c r="A781" t="s">
        <v>277</v>
      </c>
      <c r="B781" t="s">
        <v>64</v>
      </c>
      <c r="C781" t="s">
        <v>34</v>
      </c>
      <c r="E781" t="s">
        <v>400</v>
      </c>
      <c r="F781" t="s">
        <v>1034</v>
      </c>
      <c r="G781" s="944">
        <v>1.15E-7</v>
      </c>
      <c r="H781" t="s">
        <v>1023</v>
      </c>
      <c r="I781" t="s">
        <v>1019</v>
      </c>
      <c r="J781" t="s">
        <v>1024</v>
      </c>
      <c r="K781" t="s">
        <v>475</v>
      </c>
      <c r="L781" t="s">
        <v>701</v>
      </c>
      <c r="M781" t="s">
        <v>422</v>
      </c>
    </row>
    <row r="782" spans="1:13" x14ac:dyDescent="0.4">
      <c r="A782" t="s">
        <v>277</v>
      </c>
      <c r="B782" t="s">
        <v>65</v>
      </c>
      <c r="C782" t="s">
        <v>425</v>
      </c>
      <c r="D782" t="s">
        <v>427</v>
      </c>
      <c r="E782" t="s">
        <v>400</v>
      </c>
      <c r="F782" t="s">
        <v>1034</v>
      </c>
      <c r="G782" s="944">
        <v>1.4399999999999999E-7</v>
      </c>
      <c r="H782" t="s">
        <v>1023</v>
      </c>
      <c r="I782" t="s">
        <v>1019</v>
      </c>
      <c r="J782" t="s">
        <v>1024</v>
      </c>
      <c r="K782" t="s">
        <v>475</v>
      </c>
      <c r="L782" t="s">
        <v>701</v>
      </c>
      <c r="M782" t="s">
        <v>422</v>
      </c>
    </row>
    <row r="783" spans="1:13" x14ac:dyDescent="0.4">
      <c r="A783" t="s">
        <v>277</v>
      </c>
      <c r="B783" t="s">
        <v>65</v>
      </c>
      <c r="C783" t="s">
        <v>425</v>
      </c>
      <c r="D783" t="s">
        <v>426</v>
      </c>
      <c r="E783" t="s">
        <v>400</v>
      </c>
      <c r="F783" t="s">
        <v>1034</v>
      </c>
      <c r="G783" s="944">
        <v>1.4399999999999999E-7</v>
      </c>
      <c r="H783" t="s">
        <v>1023</v>
      </c>
      <c r="I783" t="s">
        <v>1019</v>
      </c>
      <c r="J783" t="s">
        <v>1024</v>
      </c>
      <c r="K783" t="s">
        <v>475</v>
      </c>
      <c r="L783" t="s">
        <v>701</v>
      </c>
      <c r="M783" t="s">
        <v>422</v>
      </c>
    </row>
    <row r="784" spans="1:13" x14ac:dyDescent="0.4">
      <c r="A784" t="s">
        <v>277</v>
      </c>
      <c r="B784" t="s">
        <v>65</v>
      </c>
      <c r="C784" t="s">
        <v>34</v>
      </c>
      <c r="E784" t="s">
        <v>400</v>
      </c>
      <c r="F784" t="s">
        <v>1034</v>
      </c>
      <c r="G784" s="944">
        <v>1.15E-7</v>
      </c>
      <c r="H784" t="s">
        <v>1023</v>
      </c>
      <c r="I784" t="s">
        <v>1019</v>
      </c>
      <c r="J784" t="s">
        <v>1024</v>
      </c>
      <c r="K784" t="s">
        <v>475</v>
      </c>
      <c r="L784" t="s">
        <v>701</v>
      </c>
      <c r="M784" t="s">
        <v>422</v>
      </c>
    </row>
    <row r="785" spans="1:13" x14ac:dyDescent="0.4">
      <c r="A785" t="s">
        <v>277</v>
      </c>
      <c r="B785" t="s">
        <v>66</v>
      </c>
      <c r="C785" t="s">
        <v>425</v>
      </c>
      <c r="D785" t="s">
        <v>427</v>
      </c>
      <c r="E785" t="s">
        <v>400</v>
      </c>
      <c r="F785" t="s">
        <v>1034</v>
      </c>
      <c r="G785" s="944">
        <v>1.4399999999999999E-7</v>
      </c>
      <c r="H785" t="s">
        <v>1023</v>
      </c>
      <c r="I785" t="s">
        <v>1019</v>
      </c>
      <c r="J785" t="s">
        <v>1024</v>
      </c>
      <c r="K785" t="s">
        <v>475</v>
      </c>
      <c r="L785" t="s">
        <v>701</v>
      </c>
      <c r="M785" t="s">
        <v>422</v>
      </c>
    </row>
    <row r="786" spans="1:13" x14ac:dyDescent="0.4">
      <c r="A786" t="s">
        <v>277</v>
      </c>
      <c r="B786" t="s">
        <v>66</v>
      </c>
      <c r="C786" t="s">
        <v>425</v>
      </c>
      <c r="D786" t="s">
        <v>426</v>
      </c>
      <c r="E786" t="s">
        <v>400</v>
      </c>
      <c r="F786" t="s">
        <v>1034</v>
      </c>
      <c r="G786" s="944">
        <v>1.4399999999999999E-7</v>
      </c>
      <c r="H786" t="s">
        <v>1023</v>
      </c>
      <c r="I786" t="s">
        <v>1019</v>
      </c>
      <c r="J786" t="s">
        <v>1024</v>
      </c>
      <c r="K786" t="s">
        <v>475</v>
      </c>
      <c r="L786" t="s">
        <v>701</v>
      </c>
      <c r="M786" t="s">
        <v>422</v>
      </c>
    </row>
    <row r="787" spans="1:13" x14ac:dyDescent="0.4">
      <c r="A787" t="s">
        <v>277</v>
      </c>
      <c r="B787" t="s">
        <v>66</v>
      </c>
      <c r="C787" t="s">
        <v>34</v>
      </c>
      <c r="E787" t="s">
        <v>400</v>
      </c>
      <c r="F787" t="s">
        <v>1034</v>
      </c>
      <c r="G787" s="944">
        <v>1.15E-7</v>
      </c>
      <c r="H787" t="s">
        <v>1023</v>
      </c>
      <c r="I787" t="s">
        <v>1019</v>
      </c>
      <c r="J787" t="s">
        <v>1024</v>
      </c>
      <c r="K787" t="s">
        <v>475</v>
      </c>
      <c r="L787" t="s">
        <v>701</v>
      </c>
      <c r="M787" t="s">
        <v>422</v>
      </c>
    </row>
    <row r="788" spans="1:13" x14ac:dyDescent="0.4">
      <c r="A788" t="s">
        <v>277</v>
      </c>
      <c r="B788" t="s">
        <v>384</v>
      </c>
      <c r="C788" t="s">
        <v>425</v>
      </c>
      <c r="D788" t="s">
        <v>427</v>
      </c>
      <c r="E788" t="s">
        <v>400</v>
      </c>
      <c r="F788" t="s">
        <v>1034</v>
      </c>
      <c r="G788" s="944">
        <v>1.4399999999999999E-7</v>
      </c>
      <c r="H788" t="s">
        <v>1023</v>
      </c>
      <c r="I788" t="s">
        <v>1019</v>
      </c>
      <c r="J788" t="s">
        <v>1024</v>
      </c>
      <c r="K788" t="s">
        <v>475</v>
      </c>
      <c r="L788" t="s">
        <v>701</v>
      </c>
      <c r="M788" t="s">
        <v>422</v>
      </c>
    </row>
    <row r="789" spans="1:13" x14ac:dyDescent="0.4">
      <c r="A789" t="s">
        <v>277</v>
      </c>
      <c r="B789" t="s">
        <v>384</v>
      </c>
      <c r="C789" t="s">
        <v>425</v>
      </c>
      <c r="D789" t="s">
        <v>426</v>
      </c>
      <c r="E789" t="s">
        <v>400</v>
      </c>
      <c r="F789" t="s">
        <v>1034</v>
      </c>
      <c r="G789" s="944">
        <v>1.4399999999999999E-7</v>
      </c>
      <c r="H789" t="s">
        <v>1023</v>
      </c>
      <c r="I789" t="s">
        <v>1019</v>
      </c>
      <c r="J789" t="s">
        <v>1024</v>
      </c>
      <c r="K789" t="s">
        <v>475</v>
      </c>
      <c r="L789" t="s">
        <v>701</v>
      </c>
      <c r="M789" t="s">
        <v>422</v>
      </c>
    </row>
    <row r="790" spans="1:13" x14ac:dyDescent="0.4">
      <c r="A790" t="s">
        <v>277</v>
      </c>
      <c r="B790" t="s">
        <v>384</v>
      </c>
      <c r="C790" t="s">
        <v>34</v>
      </c>
      <c r="E790" t="s">
        <v>400</v>
      </c>
      <c r="F790" t="s">
        <v>1034</v>
      </c>
      <c r="G790" s="944">
        <v>1.15E-7</v>
      </c>
      <c r="H790" t="s">
        <v>1023</v>
      </c>
      <c r="I790" t="s">
        <v>1019</v>
      </c>
      <c r="J790" t="s">
        <v>1024</v>
      </c>
      <c r="K790" t="s">
        <v>475</v>
      </c>
      <c r="L790" t="s">
        <v>701</v>
      </c>
      <c r="M790" t="s">
        <v>422</v>
      </c>
    </row>
    <row r="791" spans="1:13" x14ac:dyDescent="0.4">
      <c r="A791" t="s">
        <v>277</v>
      </c>
      <c r="B791" t="s">
        <v>67</v>
      </c>
      <c r="C791" t="s">
        <v>425</v>
      </c>
      <c r="D791" t="s">
        <v>427</v>
      </c>
      <c r="E791" t="s">
        <v>400</v>
      </c>
      <c r="F791" t="s">
        <v>1034</v>
      </c>
      <c r="G791" s="944">
        <v>1.4399999999999999E-7</v>
      </c>
      <c r="H791" t="s">
        <v>1023</v>
      </c>
      <c r="I791" t="s">
        <v>1019</v>
      </c>
      <c r="J791" t="s">
        <v>1024</v>
      </c>
      <c r="K791" t="s">
        <v>475</v>
      </c>
      <c r="L791" t="s">
        <v>701</v>
      </c>
      <c r="M791" t="s">
        <v>422</v>
      </c>
    </row>
    <row r="792" spans="1:13" x14ac:dyDescent="0.4">
      <c r="A792" t="s">
        <v>277</v>
      </c>
      <c r="B792" t="s">
        <v>67</v>
      </c>
      <c r="C792" t="s">
        <v>425</v>
      </c>
      <c r="D792" t="s">
        <v>426</v>
      </c>
      <c r="E792" t="s">
        <v>400</v>
      </c>
      <c r="F792" t="s">
        <v>1034</v>
      </c>
      <c r="G792" s="944">
        <v>1.4399999999999999E-7</v>
      </c>
      <c r="H792" t="s">
        <v>1023</v>
      </c>
      <c r="I792" t="s">
        <v>1019</v>
      </c>
      <c r="J792" t="s">
        <v>1024</v>
      </c>
      <c r="K792" t="s">
        <v>475</v>
      </c>
      <c r="L792" t="s">
        <v>701</v>
      </c>
      <c r="M792" t="s">
        <v>422</v>
      </c>
    </row>
    <row r="793" spans="1:13" x14ac:dyDescent="0.4">
      <c r="A793" t="s">
        <v>277</v>
      </c>
      <c r="B793" t="s">
        <v>67</v>
      </c>
      <c r="C793" t="s">
        <v>34</v>
      </c>
      <c r="E793" t="s">
        <v>400</v>
      </c>
      <c r="F793" t="s">
        <v>1034</v>
      </c>
      <c r="G793" s="944">
        <v>1.15E-7</v>
      </c>
      <c r="H793" t="s">
        <v>1023</v>
      </c>
      <c r="I793" t="s">
        <v>1019</v>
      </c>
      <c r="J793" t="s">
        <v>1024</v>
      </c>
      <c r="K793" t="s">
        <v>475</v>
      </c>
      <c r="L793" t="s">
        <v>701</v>
      </c>
      <c r="M793" t="s">
        <v>422</v>
      </c>
    </row>
  </sheetData>
  <sortState ref="A2:K3066">
    <sortCondition ref="B1"/>
  </sortState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"/>
  <sheetViews>
    <sheetView workbookViewId="0"/>
  </sheetViews>
  <sheetFormatPr defaultRowHeight="14.6" x14ac:dyDescent="0.4"/>
  <cols>
    <col min="1" max="1" width="12.53515625" bestFit="1" customWidth="1"/>
    <col min="2" max="2" width="17" customWidth="1"/>
  </cols>
  <sheetData>
    <row r="1" spans="1:11" x14ac:dyDescent="0.4">
      <c r="A1" t="s">
        <v>1100</v>
      </c>
      <c r="B1" t="s">
        <v>1058</v>
      </c>
      <c r="C1" t="s">
        <v>1059</v>
      </c>
      <c r="D1" t="s">
        <v>1021</v>
      </c>
      <c r="E1" t="s">
        <v>386</v>
      </c>
      <c r="F1" t="s">
        <v>380</v>
      </c>
      <c r="G1" t="s">
        <v>476</v>
      </c>
      <c r="H1" t="s">
        <v>1022</v>
      </c>
      <c r="I1" t="s">
        <v>1060</v>
      </c>
      <c r="J1" t="s">
        <v>382</v>
      </c>
      <c r="K1" t="s">
        <v>378</v>
      </c>
    </row>
    <row r="2" spans="1:11" x14ac:dyDescent="0.4">
      <c r="A2" t="s">
        <v>33</v>
      </c>
      <c r="B2" t="s">
        <v>1065</v>
      </c>
      <c r="C2" t="s">
        <v>1072</v>
      </c>
      <c r="D2" t="s">
        <v>1072</v>
      </c>
      <c r="E2">
        <v>47390.611122099064</v>
      </c>
      <c r="F2" t="s">
        <v>1028</v>
      </c>
      <c r="G2" t="s">
        <v>1019</v>
      </c>
      <c r="H2" t="s">
        <v>1027</v>
      </c>
      <c r="I2" t="s">
        <v>475</v>
      </c>
      <c r="K2" t="s">
        <v>1083</v>
      </c>
    </row>
    <row r="3" spans="1:11" x14ac:dyDescent="0.4">
      <c r="A3" t="s">
        <v>33</v>
      </c>
      <c r="B3" t="s">
        <v>1065</v>
      </c>
      <c r="C3" t="s">
        <v>1073</v>
      </c>
      <c r="D3" t="s">
        <v>1073</v>
      </c>
      <c r="E3">
        <v>14323.281719738898</v>
      </c>
      <c r="F3" t="s">
        <v>1028</v>
      </c>
      <c r="G3" t="s">
        <v>1019</v>
      </c>
      <c r="H3" t="s">
        <v>1027</v>
      </c>
      <c r="I3" t="s">
        <v>475</v>
      </c>
      <c r="K3" t="s">
        <v>1083</v>
      </c>
    </row>
    <row r="4" spans="1:11" x14ac:dyDescent="0.4">
      <c r="A4" t="s">
        <v>33</v>
      </c>
      <c r="B4" t="s">
        <v>1065</v>
      </c>
      <c r="C4" t="s">
        <v>385</v>
      </c>
      <c r="D4" t="s">
        <v>385</v>
      </c>
      <c r="E4">
        <v>70555.424767602715</v>
      </c>
      <c r="F4" t="s">
        <v>1028</v>
      </c>
      <c r="G4" t="s">
        <v>1019</v>
      </c>
      <c r="H4" t="s">
        <v>1027</v>
      </c>
      <c r="I4" t="s">
        <v>475</v>
      </c>
      <c r="K4" t="s">
        <v>1083</v>
      </c>
    </row>
    <row r="5" spans="1:11" x14ac:dyDescent="0.4">
      <c r="A5" t="s">
        <v>33</v>
      </c>
      <c r="B5" t="s">
        <v>1065</v>
      </c>
      <c r="C5" t="s">
        <v>1039</v>
      </c>
      <c r="D5" t="s">
        <v>1039</v>
      </c>
      <c r="E5">
        <v>44561.320905854351</v>
      </c>
      <c r="F5" t="s">
        <v>1028</v>
      </c>
      <c r="G5" t="s">
        <v>1019</v>
      </c>
      <c r="H5" t="s">
        <v>1027</v>
      </c>
      <c r="I5" t="s">
        <v>475</v>
      </c>
      <c r="K5" t="s">
        <v>1083</v>
      </c>
    </row>
    <row r="6" spans="1:11" x14ac:dyDescent="0.4">
      <c r="A6" t="s">
        <v>33</v>
      </c>
      <c r="B6" t="s">
        <v>1065</v>
      </c>
      <c r="C6" t="s">
        <v>1039</v>
      </c>
      <c r="D6" t="s">
        <v>387</v>
      </c>
      <c r="E6">
        <v>0.63540147358478294</v>
      </c>
      <c r="F6" t="s">
        <v>1082</v>
      </c>
      <c r="G6" t="s">
        <v>477</v>
      </c>
      <c r="H6" t="s">
        <v>1024</v>
      </c>
      <c r="I6" t="s">
        <v>475</v>
      </c>
      <c r="K6" t="s">
        <v>1061</v>
      </c>
    </row>
    <row r="7" spans="1:11" x14ac:dyDescent="0.4">
      <c r="A7" t="s">
        <v>33</v>
      </c>
      <c r="B7" t="s">
        <v>1065</v>
      </c>
      <c r="C7" t="s">
        <v>1039</v>
      </c>
      <c r="D7" t="s">
        <v>388</v>
      </c>
      <c r="E7">
        <v>2.0133804372312354</v>
      </c>
      <c r="F7" t="s">
        <v>1082</v>
      </c>
      <c r="G7" t="s">
        <v>477</v>
      </c>
      <c r="H7" t="s">
        <v>1024</v>
      </c>
      <c r="I7" t="s">
        <v>475</v>
      </c>
      <c r="K7" t="s">
        <v>1061</v>
      </c>
    </row>
    <row r="8" spans="1:11" x14ac:dyDescent="0.4">
      <c r="A8" t="s">
        <v>33</v>
      </c>
      <c r="B8" t="s">
        <v>1065</v>
      </c>
      <c r="C8" t="s">
        <v>1039</v>
      </c>
      <c r="D8" t="s">
        <v>389</v>
      </c>
      <c r="E8">
        <v>3.9439362243073646</v>
      </c>
      <c r="F8" t="s">
        <v>1082</v>
      </c>
      <c r="G8" t="s">
        <v>477</v>
      </c>
      <c r="H8" t="s">
        <v>1024</v>
      </c>
      <c r="I8" t="s">
        <v>475</v>
      </c>
      <c r="K8" t="s">
        <v>1061</v>
      </c>
    </row>
    <row r="9" spans="1:11" x14ac:dyDescent="0.4">
      <c r="A9" t="s">
        <v>33</v>
      </c>
      <c r="B9" t="s">
        <v>1065</v>
      </c>
      <c r="C9" t="s">
        <v>1039</v>
      </c>
      <c r="D9" t="s">
        <v>390</v>
      </c>
      <c r="E9">
        <v>0.70839667132849804</v>
      </c>
      <c r="F9" t="s">
        <v>1082</v>
      </c>
      <c r="G9" t="s">
        <v>477</v>
      </c>
      <c r="H9" t="s">
        <v>1024</v>
      </c>
      <c r="I9" t="s">
        <v>475</v>
      </c>
      <c r="K9" t="s">
        <v>1061</v>
      </c>
    </row>
    <row r="10" spans="1:11" x14ac:dyDescent="0.4">
      <c r="A10" t="s">
        <v>33</v>
      </c>
      <c r="B10" t="s">
        <v>1065</v>
      </c>
      <c r="C10" t="s">
        <v>1039</v>
      </c>
      <c r="D10" t="s">
        <v>391</v>
      </c>
      <c r="E10">
        <v>0.30693504433832841</v>
      </c>
      <c r="F10" t="s">
        <v>1082</v>
      </c>
      <c r="G10" t="s">
        <v>477</v>
      </c>
      <c r="H10" t="s">
        <v>1024</v>
      </c>
      <c r="I10" t="s">
        <v>475</v>
      </c>
      <c r="K10" t="s">
        <v>1061</v>
      </c>
    </row>
    <row r="11" spans="1:11" x14ac:dyDescent="0.4">
      <c r="A11" t="s">
        <v>33</v>
      </c>
      <c r="B11" t="s">
        <v>1065</v>
      </c>
      <c r="C11" t="s">
        <v>1039</v>
      </c>
      <c r="D11" t="s">
        <v>392</v>
      </c>
      <c r="E11">
        <v>9.6998324791125707</v>
      </c>
      <c r="F11" t="s">
        <v>1082</v>
      </c>
      <c r="G11" t="s">
        <v>477</v>
      </c>
      <c r="H11" t="s">
        <v>1024</v>
      </c>
      <c r="I11" t="s">
        <v>475</v>
      </c>
      <c r="K11" t="s">
        <v>1061</v>
      </c>
    </row>
    <row r="12" spans="1:11" x14ac:dyDescent="0.4">
      <c r="A12" t="s">
        <v>33</v>
      </c>
      <c r="B12" t="s">
        <v>1065</v>
      </c>
      <c r="C12" t="s">
        <v>1039</v>
      </c>
      <c r="D12" t="s">
        <v>393</v>
      </c>
      <c r="E12">
        <v>2.5208000259085674E-2</v>
      </c>
      <c r="F12" t="s">
        <v>1082</v>
      </c>
      <c r="G12" t="s">
        <v>477</v>
      </c>
      <c r="H12" t="s">
        <v>1024</v>
      </c>
      <c r="I12" t="s">
        <v>475</v>
      </c>
      <c r="K12" t="s">
        <v>1061</v>
      </c>
    </row>
    <row r="13" spans="1:11" x14ac:dyDescent="0.4">
      <c r="A13" t="s">
        <v>33</v>
      </c>
      <c r="B13" t="s">
        <v>1065</v>
      </c>
      <c r="C13" t="s">
        <v>1039</v>
      </c>
      <c r="D13" t="s">
        <v>394</v>
      </c>
      <c r="E13">
        <v>5.9503863222901333E-2</v>
      </c>
      <c r="F13" t="s">
        <v>1082</v>
      </c>
      <c r="G13" t="s">
        <v>477</v>
      </c>
      <c r="H13" t="s">
        <v>1024</v>
      </c>
      <c r="I13" t="s">
        <v>475</v>
      </c>
      <c r="K13" t="s">
        <v>1061</v>
      </c>
    </row>
    <row r="14" spans="1:11" x14ac:dyDescent="0.4">
      <c r="A14" t="s">
        <v>33</v>
      </c>
      <c r="B14" t="s">
        <v>1065</v>
      </c>
      <c r="C14" t="s">
        <v>1039</v>
      </c>
      <c r="D14" t="s">
        <v>395</v>
      </c>
      <c r="E14">
        <v>11.148367882577782</v>
      </c>
      <c r="F14" t="s">
        <v>1082</v>
      </c>
      <c r="G14" t="s">
        <v>477</v>
      </c>
      <c r="H14" t="s">
        <v>1024</v>
      </c>
      <c r="I14" t="s">
        <v>475</v>
      </c>
      <c r="K14" t="s">
        <v>1061</v>
      </c>
    </row>
    <row r="15" spans="1:11" x14ac:dyDescent="0.4">
      <c r="A15" t="s">
        <v>33</v>
      </c>
      <c r="B15" t="s">
        <v>1065</v>
      </c>
      <c r="C15" t="s">
        <v>1039</v>
      </c>
      <c r="D15" t="s">
        <v>396</v>
      </c>
      <c r="E15">
        <v>8.8081525329142138E-2</v>
      </c>
      <c r="F15" t="s">
        <v>1082</v>
      </c>
      <c r="G15" t="s">
        <v>477</v>
      </c>
      <c r="H15" t="s">
        <v>1024</v>
      </c>
      <c r="I15" t="s">
        <v>475</v>
      </c>
      <c r="K15" t="s">
        <v>1061</v>
      </c>
    </row>
    <row r="16" spans="1:11" x14ac:dyDescent="0.4">
      <c r="A16" t="s">
        <v>33</v>
      </c>
      <c r="B16" t="s">
        <v>1065</v>
      </c>
      <c r="C16" t="s">
        <v>1039</v>
      </c>
      <c r="D16" t="s">
        <v>1025</v>
      </c>
      <c r="E16">
        <v>5620.7497898939691</v>
      </c>
      <c r="F16" t="s">
        <v>1082</v>
      </c>
      <c r="G16" t="s">
        <v>477</v>
      </c>
      <c r="H16" t="s">
        <v>1024</v>
      </c>
      <c r="I16" t="s">
        <v>475</v>
      </c>
      <c r="K16" t="s">
        <v>1084</v>
      </c>
    </row>
    <row r="17" spans="1:11" x14ac:dyDescent="0.4">
      <c r="A17" t="s">
        <v>33</v>
      </c>
      <c r="B17" t="s">
        <v>1065</v>
      </c>
      <c r="C17" t="s">
        <v>1062</v>
      </c>
      <c r="D17" t="s">
        <v>387</v>
      </c>
      <c r="E17">
        <v>14.760090155641102</v>
      </c>
      <c r="F17" t="s">
        <v>1082</v>
      </c>
      <c r="G17" t="s">
        <v>477</v>
      </c>
      <c r="H17" t="s">
        <v>1024</v>
      </c>
      <c r="I17" t="s">
        <v>475</v>
      </c>
      <c r="K17" t="s">
        <v>1085</v>
      </c>
    </row>
    <row r="18" spans="1:11" x14ac:dyDescent="0.4">
      <c r="A18" t="s">
        <v>33</v>
      </c>
      <c r="B18" t="s">
        <v>1065</v>
      </c>
      <c r="C18" t="s">
        <v>1062</v>
      </c>
      <c r="D18" t="s">
        <v>388</v>
      </c>
      <c r="E18">
        <v>60.144165322411716</v>
      </c>
      <c r="F18" t="s">
        <v>1082</v>
      </c>
      <c r="G18" t="s">
        <v>477</v>
      </c>
      <c r="H18" t="s">
        <v>1024</v>
      </c>
      <c r="I18" t="s">
        <v>475</v>
      </c>
      <c r="K18" t="s">
        <v>1085</v>
      </c>
    </row>
    <row r="19" spans="1:11" x14ac:dyDescent="0.4">
      <c r="A19" t="s">
        <v>33</v>
      </c>
      <c r="B19" t="s">
        <v>1065</v>
      </c>
      <c r="C19" t="s">
        <v>1062</v>
      </c>
      <c r="D19" t="s">
        <v>389</v>
      </c>
      <c r="E19">
        <v>74.463888322970746</v>
      </c>
      <c r="F19" t="s">
        <v>1082</v>
      </c>
      <c r="G19" t="s">
        <v>477</v>
      </c>
      <c r="H19" t="s">
        <v>1024</v>
      </c>
      <c r="I19" t="s">
        <v>475</v>
      </c>
      <c r="K19" t="s">
        <v>1085</v>
      </c>
    </row>
    <row r="20" spans="1:11" x14ac:dyDescent="0.4">
      <c r="A20" t="s">
        <v>33</v>
      </c>
      <c r="B20" t="s">
        <v>1065</v>
      </c>
      <c r="C20" t="s">
        <v>1062</v>
      </c>
      <c r="D20" t="s">
        <v>390</v>
      </c>
      <c r="E20">
        <v>3.2543928041073471</v>
      </c>
      <c r="F20" t="s">
        <v>1082</v>
      </c>
      <c r="G20" t="s">
        <v>477</v>
      </c>
      <c r="H20" t="s">
        <v>1024</v>
      </c>
      <c r="I20" t="s">
        <v>475</v>
      </c>
      <c r="K20" t="s">
        <v>1085</v>
      </c>
    </row>
    <row r="21" spans="1:11" x14ac:dyDescent="0.4">
      <c r="A21" t="s">
        <v>33</v>
      </c>
      <c r="B21" t="s">
        <v>1065</v>
      </c>
      <c r="C21" t="s">
        <v>1062</v>
      </c>
      <c r="D21" t="s">
        <v>391</v>
      </c>
      <c r="E21">
        <v>2.5143294547468873</v>
      </c>
      <c r="F21" t="s">
        <v>1082</v>
      </c>
      <c r="G21" t="s">
        <v>477</v>
      </c>
      <c r="H21" t="s">
        <v>1024</v>
      </c>
      <c r="I21" t="s">
        <v>475</v>
      </c>
      <c r="K21" t="s">
        <v>1085</v>
      </c>
    </row>
    <row r="22" spans="1:11" x14ac:dyDescent="0.4">
      <c r="A22" t="s">
        <v>33</v>
      </c>
      <c r="B22" t="s">
        <v>1065</v>
      </c>
      <c r="C22" t="s">
        <v>1062</v>
      </c>
      <c r="D22" t="s">
        <v>392</v>
      </c>
      <c r="E22">
        <v>11.125098194051857</v>
      </c>
      <c r="F22" t="s">
        <v>1082</v>
      </c>
      <c r="G22" t="s">
        <v>477</v>
      </c>
      <c r="H22" t="s">
        <v>1024</v>
      </c>
      <c r="I22" t="s">
        <v>475</v>
      </c>
      <c r="K22" t="s">
        <v>1085</v>
      </c>
    </row>
    <row r="23" spans="1:11" x14ac:dyDescent="0.4">
      <c r="A23" t="s">
        <v>33</v>
      </c>
      <c r="B23" t="s">
        <v>1065</v>
      </c>
      <c r="C23" t="s">
        <v>1062</v>
      </c>
      <c r="D23" t="s">
        <v>393</v>
      </c>
      <c r="E23">
        <v>0.86130499779060254</v>
      </c>
      <c r="F23" t="s">
        <v>1082</v>
      </c>
      <c r="G23" t="s">
        <v>477</v>
      </c>
      <c r="H23" t="s">
        <v>1024</v>
      </c>
      <c r="I23" t="s">
        <v>475</v>
      </c>
      <c r="K23" t="s">
        <v>1085</v>
      </c>
    </row>
    <row r="24" spans="1:11" x14ac:dyDescent="0.4">
      <c r="A24" t="s">
        <v>33</v>
      </c>
      <c r="B24" t="s">
        <v>1065</v>
      </c>
      <c r="C24" t="s">
        <v>1062</v>
      </c>
      <c r="D24" t="s">
        <v>394</v>
      </c>
      <c r="E24">
        <v>0.67605503221103047</v>
      </c>
      <c r="F24" t="s">
        <v>1082</v>
      </c>
      <c r="G24" t="s">
        <v>477</v>
      </c>
      <c r="H24" t="s">
        <v>1024</v>
      </c>
      <c r="I24" t="s">
        <v>475</v>
      </c>
      <c r="K24" t="s">
        <v>1085</v>
      </c>
    </row>
    <row r="25" spans="1:11" x14ac:dyDescent="0.4">
      <c r="A25" t="s">
        <v>33</v>
      </c>
      <c r="B25" t="s">
        <v>1065</v>
      </c>
      <c r="C25" t="s">
        <v>1062</v>
      </c>
      <c r="D25" t="s">
        <v>395</v>
      </c>
      <c r="E25">
        <v>45.737782752625833</v>
      </c>
      <c r="F25" t="s">
        <v>1082</v>
      </c>
      <c r="G25" t="s">
        <v>477</v>
      </c>
      <c r="H25" t="s">
        <v>1024</v>
      </c>
      <c r="I25" t="s">
        <v>475</v>
      </c>
      <c r="K25" t="s">
        <v>1085</v>
      </c>
    </row>
    <row r="26" spans="1:11" x14ac:dyDescent="0.4">
      <c r="A26" t="s">
        <v>33</v>
      </c>
      <c r="B26" t="s">
        <v>1065</v>
      </c>
      <c r="C26" t="s">
        <v>1062</v>
      </c>
      <c r="D26" t="s">
        <v>396</v>
      </c>
      <c r="E26">
        <v>0.25239149570671882</v>
      </c>
      <c r="F26" t="s">
        <v>1082</v>
      </c>
      <c r="G26" t="s">
        <v>477</v>
      </c>
      <c r="H26" t="s">
        <v>1024</v>
      </c>
      <c r="I26" t="s">
        <v>475</v>
      </c>
      <c r="K26" t="s">
        <v>1085</v>
      </c>
    </row>
    <row r="27" spans="1:11" x14ac:dyDescent="0.4">
      <c r="A27" t="s">
        <v>33</v>
      </c>
      <c r="B27" t="s">
        <v>1065</v>
      </c>
      <c r="C27" t="s">
        <v>1062</v>
      </c>
      <c r="D27" t="s">
        <v>1025</v>
      </c>
      <c r="E27">
        <v>15238.77464139087</v>
      </c>
      <c r="F27" t="s">
        <v>1082</v>
      </c>
      <c r="G27" t="s">
        <v>477</v>
      </c>
      <c r="H27" t="s">
        <v>1024</v>
      </c>
      <c r="I27" t="s">
        <v>475</v>
      </c>
      <c r="K27" t="s">
        <v>1085</v>
      </c>
    </row>
    <row r="28" spans="1:11" x14ac:dyDescent="0.4">
      <c r="A28" t="s">
        <v>33</v>
      </c>
      <c r="B28" t="s">
        <v>1066</v>
      </c>
      <c r="C28" t="s">
        <v>1062</v>
      </c>
      <c r="D28" t="s">
        <v>387</v>
      </c>
      <c r="E28">
        <v>1.1942012140844775E-2</v>
      </c>
      <c r="F28" t="s">
        <v>1082</v>
      </c>
      <c r="G28" t="s">
        <v>477</v>
      </c>
      <c r="H28" t="s">
        <v>1024</v>
      </c>
      <c r="I28" t="s">
        <v>475</v>
      </c>
      <c r="K28" t="s">
        <v>1085</v>
      </c>
    </row>
    <row r="29" spans="1:11" x14ac:dyDescent="0.4">
      <c r="A29" t="s">
        <v>33</v>
      </c>
      <c r="B29" t="s">
        <v>1066</v>
      </c>
      <c r="C29" t="s">
        <v>1062</v>
      </c>
      <c r="D29" t="s">
        <v>388</v>
      </c>
      <c r="E29">
        <v>3.5186837367362958E-2</v>
      </c>
      <c r="F29" t="s">
        <v>1082</v>
      </c>
      <c r="G29" t="s">
        <v>477</v>
      </c>
      <c r="H29" t="s">
        <v>1024</v>
      </c>
      <c r="I29" t="s">
        <v>475</v>
      </c>
      <c r="K29" t="s">
        <v>1085</v>
      </c>
    </row>
    <row r="30" spans="1:11" x14ac:dyDescent="0.4">
      <c r="A30" t="s">
        <v>33</v>
      </c>
      <c r="B30" t="s">
        <v>1066</v>
      </c>
      <c r="C30" t="s">
        <v>1062</v>
      </c>
      <c r="D30" t="s">
        <v>389</v>
      </c>
      <c r="E30">
        <v>8.4122651513311483E-2</v>
      </c>
      <c r="F30" t="s">
        <v>1082</v>
      </c>
      <c r="G30" t="s">
        <v>477</v>
      </c>
      <c r="H30" t="s">
        <v>1024</v>
      </c>
      <c r="I30" t="s">
        <v>475</v>
      </c>
      <c r="K30" t="s">
        <v>1085</v>
      </c>
    </row>
    <row r="31" spans="1:11" x14ac:dyDescent="0.4">
      <c r="A31" t="s">
        <v>33</v>
      </c>
      <c r="B31" t="s">
        <v>1066</v>
      </c>
      <c r="C31" t="s">
        <v>1062</v>
      </c>
      <c r="D31" t="s">
        <v>390</v>
      </c>
      <c r="E31">
        <v>3.2152601952544092E-3</v>
      </c>
      <c r="F31" t="s">
        <v>1082</v>
      </c>
      <c r="G31" t="s">
        <v>477</v>
      </c>
      <c r="H31" t="s">
        <v>1024</v>
      </c>
      <c r="I31" t="s">
        <v>475</v>
      </c>
      <c r="K31" t="s">
        <v>1085</v>
      </c>
    </row>
    <row r="32" spans="1:11" x14ac:dyDescent="0.4">
      <c r="A32" t="s">
        <v>33</v>
      </c>
      <c r="B32" t="s">
        <v>1066</v>
      </c>
      <c r="C32" t="s">
        <v>1062</v>
      </c>
      <c r="D32" t="s">
        <v>391</v>
      </c>
      <c r="E32">
        <v>1.8387628052213775E-3</v>
      </c>
      <c r="F32" t="s">
        <v>1082</v>
      </c>
      <c r="G32" t="s">
        <v>477</v>
      </c>
      <c r="H32" t="s">
        <v>1024</v>
      </c>
      <c r="I32" t="s">
        <v>475</v>
      </c>
      <c r="K32" t="s">
        <v>1085</v>
      </c>
    </row>
    <row r="33" spans="1:11" x14ac:dyDescent="0.4">
      <c r="A33" t="s">
        <v>33</v>
      </c>
      <c r="B33" t="s">
        <v>1066</v>
      </c>
      <c r="C33" t="s">
        <v>1062</v>
      </c>
      <c r="D33" t="s">
        <v>392</v>
      </c>
      <c r="E33">
        <v>4.5298135140713477E-3</v>
      </c>
      <c r="F33" t="s">
        <v>1082</v>
      </c>
      <c r="G33" t="s">
        <v>477</v>
      </c>
      <c r="H33" t="s">
        <v>1024</v>
      </c>
      <c r="I33" t="s">
        <v>475</v>
      </c>
      <c r="K33" t="s">
        <v>1085</v>
      </c>
    </row>
    <row r="34" spans="1:11" x14ac:dyDescent="0.4">
      <c r="A34" t="s">
        <v>33</v>
      </c>
      <c r="B34" t="s">
        <v>1066</v>
      </c>
      <c r="C34" t="s">
        <v>1062</v>
      </c>
      <c r="D34" t="s">
        <v>393</v>
      </c>
      <c r="E34">
        <v>2.0682352959349869E-4</v>
      </c>
      <c r="F34" t="s">
        <v>1082</v>
      </c>
      <c r="G34" t="s">
        <v>477</v>
      </c>
      <c r="H34" t="s">
        <v>1024</v>
      </c>
      <c r="I34" t="s">
        <v>475</v>
      </c>
      <c r="K34" t="s">
        <v>1085</v>
      </c>
    </row>
    <row r="35" spans="1:11" x14ac:dyDescent="0.4">
      <c r="A35" t="s">
        <v>33</v>
      </c>
      <c r="B35" t="s">
        <v>1066</v>
      </c>
      <c r="C35" t="s">
        <v>1062</v>
      </c>
      <c r="D35" t="s">
        <v>394</v>
      </c>
      <c r="E35">
        <v>3.6360366377446242E-4</v>
      </c>
      <c r="F35" t="s">
        <v>1082</v>
      </c>
      <c r="G35" t="s">
        <v>477</v>
      </c>
      <c r="H35" t="s">
        <v>1024</v>
      </c>
      <c r="I35" t="s">
        <v>475</v>
      </c>
      <c r="K35" t="s">
        <v>1085</v>
      </c>
    </row>
    <row r="36" spans="1:11" x14ac:dyDescent="0.4">
      <c r="A36" t="s">
        <v>33</v>
      </c>
      <c r="B36" t="s">
        <v>1066</v>
      </c>
      <c r="C36" t="s">
        <v>1062</v>
      </c>
      <c r="D36" t="s">
        <v>395</v>
      </c>
      <c r="E36">
        <v>5.5247394163105944E-2</v>
      </c>
      <c r="F36" t="s">
        <v>1082</v>
      </c>
      <c r="G36" t="s">
        <v>477</v>
      </c>
      <c r="H36" t="s">
        <v>1024</v>
      </c>
      <c r="I36" t="s">
        <v>475</v>
      </c>
      <c r="K36" t="s">
        <v>1085</v>
      </c>
    </row>
    <row r="37" spans="1:11" x14ac:dyDescent="0.4">
      <c r="A37" t="s">
        <v>33</v>
      </c>
      <c r="B37" t="s">
        <v>1066</v>
      </c>
      <c r="C37" t="s">
        <v>1062</v>
      </c>
      <c r="D37" t="s">
        <v>396</v>
      </c>
      <c r="E37">
        <v>1.4175481710539649E-4</v>
      </c>
      <c r="F37" t="s">
        <v>1082</v>
      </c>
      <c r="G37" t="s">
        <v>477</v>
      </c>
      <c r="H37" t="s">
        <v>1024</v>
      </c>
      <c r="I37" t="s">
        <v>475</v>
      </c>
      <c r="K37" t="s">
        <v>1085</v>
      </c>
    </row>
    <row r="38" spans="1:11" x14ac:dyDescent="0.4">
      <c r="A38" t="s">
        <v>33</v>
      </c>
      <c r="B38" t="s">
        <v>1066</v>
      </c>
      <c r="C38" t="s">
        <v>1062</v>
      </c>
      <c r="D38" t="s">
        <v>1025</v>
      </c>
      <c r="E38">
        <v>39.375339317681366</v>
      </c>
      <c r="F38" t="s">
        <v>1082</v>
      </c>
      <c r="G38" t="s">
        <v>477</v>
      </c>
      <c r="H38" t="s">
        <v>1024</v>
      </c>
      <c r="I38" t="s">
        <v>475</v>
      </c>
      <c r="K38" t="s">
        <v>1085</v>
      </c>
    </row>
    <row r="39" spans="1:11" x14ac:dyDescent="0.4">
      <c r="A39" t="s">
        <v>33</v>
      </c>
      <c r="B39" t="s">
        <v>1067</v>
      </c>
      <c r="C39" t="s">
        <v>1039</v>
      </c>
      <c r="D39" t="s">
        <v>1039</v>
      </c>
      <c r="E39">
        <v>224141.67847719823</v>
      </c>
      <c r="F39" t="s">
        <v>1028</v>
      </c>
      <c r="G39" t="s">
        <v>1019</v>
      </c>
      <c r="H39" t="s">
        <v>1027</v>
      </c>
      <c r="I39" t="s">
        <v>475</v>
      </c>
      <c r="K39" t="s">
        <v>1083</v>
      </c>
    </row>
    <row r="40" spans="1:11" x14ac:dyDescent="0.4">
      <c r="A40" t="s">
        <v>33</v>
      </c>
      <c r="B40" t="s">
        <v>1067</v>
      </c>
      <c r="C40" t="s">
        <v>1039</v>
      </c>
      <c r="D40" t="s">
        <v>387</v>
      </c>
      <c r="E40">
        <v>3.1960442352476948</v>
      </c>
      <c r="F40" t="s">
        <v>1082</v>
      </c>
      <c r="G40" t="s">
        <v>477</v>
      </c>
      <c r="H40" t="s">
        <v>1024</v>
      </c>
      <c r="I40" t="s">
        <v>475</v>
      </c>
      <c r="K40" t="s">
        <v>1061</v>
      </c>
    </row>
    <row r="41" spans="1:11" x14ac:dyDescent="0.4">
      <c r="A41" t="s">
        <v>33</v>
      </c>
      <c r="B41" t="s">
        <v>1067</v>
      </c>
      <c r="C41" t="s">
        <v>1039</v>
      </c>
      <c r="D41" t="s">
        <v>388</v>
      </c>
      <c r="E41">
        <v>10.127223821923916</v>
      </c>
      <c r="F41" t="s">
        <v>1082</v>
      </c>
      <c r="G41" t="s">
        <v>477</v>
      </c>
      <c r="H41" t="s">
        <v>1024</v>
      </c>
      <c r="I41" t="s">
        <v>475</v>
      </c>
      <c r="K41" t="s">
        <v>1061</v>
      </c>
    </row>
    <row r="42" spans="1:11" x14ac:dyDescent="0.4">
      <c r="A42" t="s">
        <v>33</v>
      </c>
      <c r="B42" t="s">
        <v>1067</v>
      </c>
      <c r="C42" t="s">
        <v>1039</v>
      </c>
      <c r="D42" t="s">
        <v>389</v>
      </c>
      <c r="E42">
        <v>19.837842935377143</v>
      </c>
      <c r="F42" t="s">
        <v>1082</v>
      </c>
      <c r="G42" t="s">
        <v>477</v>
      </c>
      <c r="H42" t="s">
        <v>1024</v>
      </c>
      <c r="I42" t="s">
        <v>475</v>
      </c>
      <c r="K42" t="s">
        <v>1061</v>
      </c>
    </row>
    <row r="43" spans="1:11" x14ac:dyDescent="0.4">
      <c r="A43" t="s">
        <v>33</v>
      </c>
      <c r="B43" t="s">
        <v>1067</v>
      </c>
      <c r="C43" t="s">
        <v>1039</v>
      </c>
      <c r="D43" t="s">
        <v>390</v>
      </c>
      <c r="E43">
        <v>3.5632071875672211</v>
      </c>
      <c r="F43" t="s">
        <v>1082</v>
      </c>
      <c r="G43" t="s">
        <v>477</v>
      </c>
      <c r="H43" t="s">
        <v>1024</v>
      </c>
      <c r="I43" t="s">
        <v>475</v>
      </c>
      <c r="K43" t="s">
        <v>1061</v>
      </c>
    </row>
    <row r="44" spans="1:11" x14ac:dyDescent="0.4">
      <c r="A44" t="s">
        <v>33</v>
      </c>
      <c r="B44" t="s">
        <v>1067</v>
      </c>
      <c r="C44" t="s">
        <v>1039</v>
      </c>
      <c r="D44" t="s">
        <v>391</v>
      </c>
      <c r="E44">
        <v>1.5438711111552312</v>
      </c>
      <c r="F44" t="s">
        <v>1082</v>
      </c>
      <c r="G44" t="s">
        <v>477</v>
      </c>
      <c r="H44" t="s">
        <v>1024</v>
      </c>
      <c r="I44" t="s">
        <v>475</v>
      </c>
      <c r="K44" t="s">
        <v>1061</v>
      </c>
    </row>
    <row r="45" spans="1:11" x14ac:dyDescent="0.4">
      <c r="A45" t="s">
        <v>33</v>
      </c>
      <c r="B45" t="s">
        <v>1067</v>
      </c>
      <c r="C45" t="s">
        <v>1039</v>
      </c>
      <c r="D45" t="s">
        <v>392</v>
      </c>
      <c r="E45">
        <v>48.789773027807669</v>
      </c>
      <c r="F45" t="s">
        <v>1082</v>
      </c>
      <c r="G45" t="s">
        <v>477</v>
      </c>
      <c r="H45" t="s">
        <v>1024</v>
      </c>
      <c r="I45" t="s">
        <v>475</v>
      </c>
      <c r="K45" t="s">
        <v>1061</v>
      </c>
    </row>
    <row r="46" spans="1:11" x14ac:dyDescent="0.4">
      <c r="A46" t="s">
        <v>33</v>
      </c>
      <c r="B46" t="s">
        <v>1067</v>
      </c>
      <c r="C46" t="s">
        <v>1039</v>
      </c>
      <c r="D46" t="s">
        <v>393</v>
      </c>
      <c r="E46">
        <v>0.1267952424718812</v>
      </c>
      <c r="F46" t="s">
        <v>1082</v>
      </c>
      <c r="G46" t="s">
        <v>477</v>
      </c>
      <c r="H46" t="s">
        <v>1024</v>
      </c>
      <c r="I46" t="s">
        <v>475</v>
      </c>
      <c r="K46" t="s">
        <v>1061</v>
      </c>
    </row>
    <row r="47" spans="1:11" x14ac:dyDescent="0.4">
      <c r="A47" t="s">
        <v>33</v>
      </c>
      <c r="B47" t="s">
        <v>1067</v>
      </c>
      <c r="C47" t="s">
        <v>1039</v>
      </c>
      <c r="D47" t="s">
        <v>394</v>
      </c>
      <c r="E47">
        <v>0.29930207425486155</v>
      </c>
      <c r="F47" t="s">
        <v>1082</v>
      </c>
      <c r="G47" t="s">
        <v>477</v>
      </c>
      <c r="H47" t="s">
        <v>1024</v>
      </c>
      <c r="I47" t="s">
        <v>475</v>
      </c>
      <c r="K47" t="s">
        <v>1061</v>
      </c>
    </row>
    <row r="48" spans="1:11" x14ac:dyDescent="0.4">
      <c r="A48" t="s">
        <v>33</v>
      </c>
      <c r="B48" t="s">
        <v>1067</v>
      </c>
      <c r="C48" t="s">
        <v>1039</v>
      </c>
      <c r="D48" t="s">
        <v>395</v>
      </c>
      <c r="E48">
        <v>56.07584871107322</v>
      </c>
      <c r="F48" t="s">
        <v>1082</v>
      </c>
      <c r="G48" t="s">
        <v>477</v>
      </c>
      <c r="H48" t="s">
        <v>1024</v>
      </c>
      <c r="I48" t="s">
        <v>475</v>
      </c>
      <c r="K48" t="s">
        <v>1061</v>
      </c>
    </row>
    <row r="49" spans="1:11" x14ac:dyDescent="0.4">
      <c r="A49" t="s">
        <v>33</v>
      </c>
      <c r="B49" t="s">
        <v>1067</v>
      </c>
      <c r="C49" t="s">
        <v>1039</v>
      </c>
      <c r="D49" t="s">
        <v>396</v>
      </c>
      <c r="E49">
        <v>0.44304658229985328</v>
      </c>
      <c r="F49" t="s">
        <v>1082</v>
      </c>
      <c r="G49" t="s">
        <v>477</v>
      </c>
      <c r="H49" t="s">
        <v>1024</v>
      </c>
      <c r="I49" t="s">
        <v>475</v>
      </c>
      <c r="K49" t="s">
        <v>1061</v>
      </c>
    </row>
    <row r="50" spans="1:11" x14ac:dyDescent="0.4">
      <c r="A50" t="s">
        <v>33</v>
      </c>
      <c r="B50" t="s">
        <v>1067</v>
      </c>
      <c r="C50" t="s">
        <v>1039</v>
      </c>
      <c r="D50" t="s">
        <v>1025</v>
      </c>
      <c r="E50">
        <v>28272.148728914333</v>
      </c>
      <c r="F50" t="s">
        <v>1082</v>
      </c>
      <c r="G50" t="s">
        <v>477</v>
      </c>
      <c r="H50" t="s">
        <v>1024</v>
      </c>
      <c r="I50" t="s">
        <v>475</v>
      </c>
      <c r="K50" t="s">
        <v>1084</v>
      </c>
    </row>
    <row r="51" spans="1:11" x14ac:dyDescent="0.4">
      <c r="A51" t="s">
        <v>33</v>
      </c>
      <c r="B51" t="s">
        <v>1067</v>
      </c>
      <c r="C51" t="s">
        <v>1062</v>
      </c>
      <c r="D51" t="s">
        <v>387</v>
      </c>
      <c r="E51">
        <v>3.1960442352476948</v>
      </c>
      <c r="F51" t="s">
        <v>1082</v>
      </c>
      <c r="G51" t="s">
        <v>477</v>
      </c>
      <c r="H51" t="s">
        <v>1024</v>
      </c>
      <c r="I51" t="s">
        <v>475</v>
      </c>
      <c r="K51" t="s">
        <v>1085</v>
      </c>
    </row>
    <row r="52" spans="1:11" x14ac:dyDescent="0.4">
      <c r="A52" t="s">
        <v>33</v>
      </c>
      <c r="B52" t="s">
        <v>1067</v>
      </c>
      <c r="C52" t="s">
        <v>1062</v>
      </c>
      <c r="D52" t="s">
        <v>388</v>
      </c>
      <c r="E52">
        <v>10.127223821923916</v>
      </c>
      <c r="F52" t="s">
        <v>1082</v>
      </c>
      <c r="G52" t="s">
        <v>477</v>
      </c>
      <c r="H52" t="s">
        <v>1024</v>
      </c>
      <c r="I52" t="s">
        <v>475</v>
      </c>
      <c r="K52" t="s">
        <v>1085</v>
      </c>
    </row>
    <row r="53" spans="1:11" x14ac:dyDescent="0.4">
      <c r="A53" t="s">
        <v>33</v>
      </c>
      <c r="B53" t="s">
        <v>1067</v>
      </c>
      <c r="C53" t="s">
        <v>1062</v>
      </c>
      <c r="D53" t="s">
        <v>389</v>
      </c>
      <c r="E53">
        <v>19.837842935377143</v>
      </c>
      <c r="F53" t="s">
        <v>1082</v>
      </c>
      <c r="G53" t="s">
        <v>477</v>
      </c>
      <c r="H53" t="s">
        <v>1024</v>
      </c>
      <c r="I53" t="s">
        <v>475</v>
      </c>
      <c r="K53" t="s">
        <v>1085</v>
      </c>
    </row>
    <row r="54" spans="1:11" x14ac:dyDescent="0.4">
      <c r="A54" t="s">
        <v>33</v>
      </c>
      <c r="B54" t="s">
        <v>1067</v>
      </c>
      <c r="C54" t="s">
        <v>1062</v>
      </c>
      <c r="D54" t="s">
        <v>390</v>
      </c>
      <c r="E54">
        <v>3.5632071875672211</v>
      </c>
      <c r="F54" t="s">
        <v>1082</v>
      </c>
      <c r="G54" t="s">
        <v>477</v>
      </c>
      <c r="H54" t="s">
        <v>1024</v>
      </c>
      <c r="I54" t="s">
        <v>475</v>
      </c>
      <c r="K54" t="s">
        <v>1085</v>
      </c>
    </row>
    <row r="55" spans="1:11" x14ac:dyDescent="0.4">
      <c r="A55" t="s">
        <v>33</v>
      </c>
      <c r="B55" t="s">
        <v>1067</v>
      </c>
      <c r="C55" t="s">
        <v>1062</v>
      </c>
      <c r="D55" t="s">
        <v>391</v>
      </c>
      <c r="E55">
        <v>1.5438711111552312</v>
      </c>
      <c r="F55" t="s">
        <v>1082</v>
      </c>
      <c r="G55" t="s">
        <v>477</v>
      </c>
      <c r="H55" t="s">
        <v>1024</v>
      </c>
      <c r="I55" t="s">
        <v>475</v>
      </c>
      <c r="K55" t="s">
        <v>1085</v>
      </c>
    </row>
    <row r="56" spans="1:11" x14ac:dyDescent="0.4">
      <c r="A56" t="s">
        <v>33</v>
      </c>
      <c r="B56" t="s">
        <v>1067</v>
      </c>
      <c r="C56" t="s">
        <v>1062</v>
      </c>
      <c r="D56" t="s">
        <v>392</v>
      </c>
      <c r="E56">
        <v>48.789773027807669</v>
      </c>
      <c r="F56" t="s">
        <v>1082</v>
      </c>
      <c r="G56" t="s">
        <v>477</v>
      </c>
      <c r="H56" t="s">
        <v>1024</v>
      </c>
      <c r="I56" t="s">
        <v>475</v>
      </c>
      <c r="K56" t="s">
        <v>1085</v>
      </c>
    </row>
    <row r="57" spans="1:11" x14ac:dyDescent="0.4">
      <c r="A57" t="s">
        <v>33</v>
      </c>
      <c r="B57" t="s">
        <v>1067</v>
      </c>
      <c r="C57" t="s">
        <v>1062</v>
      </c>
      <c r="D57" t="s">
        <v>393</v>
      </c>
      <c r="E57">
        <v>0.1267952424718812</v>
      </c>
      <c r="F57" t="s">
        <v>1082</v>
      </c>
      <c r="G57" t="s">
        <v>477</v>
      </c>
      <c r="H57" t="s">
        <v>1024</v>
      </c>
      <c r="I57" t="s">
        <v>475</v>
      </c>
      <c r="K57" t="s">
        <v>1085</v>
      </c>
    </row>
    <row r="58" spans="1:11" x14ac:dyDescent="0.4">
      <c r="A58" t="s">
        <v>33</v>
      </c>
      <c r="B58" t="s">
        <v>1067</v>
      </c>
      <c r="C58" t="s">
        <v>1062</v>
      </c>
      <c r="D58" t="s">
        <v>394</v>
      </c>
      <c r="E58">
        <v>0.29930207425486155</v>
      </c>
      <c r="F58" t="s">
        <v>1082</v>
      </c>
      <c r="G58" t="s">
        <v>477</v>
      </c>
      <c r="H58" t="s">
        <v>1024</v>
      </c>
      <c r="I58" t="s">
        <v>475</v>
      </c>
      <c r="K58" t="s">
        <v>1085</v>
      </c>
    </row>
    <row r="59" spans="1:11" x14ac:dyDescent="0.4">
      <c r="A59" t="s">
        <v>33</v>
      </c>
      <c r="B59" t="s">
        <v>1067</v>
      </c>
      <c r="C59" t="s">
        <v>1062</v>
      </c>
      <c r="D59" t="s">
        <v>395</v>
      </c>
      <c r="E59">
        <v>56.07584871107322</v>
      </c>
      <c r="F59" t="s">
        <v>1082</v>
      </c>
      <c r="G59" t="s">
        <v>477</v>
      </c>
      <c r="H59" t="s">
        <v>1024</v>
      </c>
      <c r="I59" t="s">
        <v>475</v>
      </c>
      <c r="K59" t="s">
        <v>1085</v>
      </c>
    </row>
    <row r="60" spans="1:11" x14ac:dyDescent="0.4">
      <c r="A60" t="s">
        <v>33</v>
      </c>
      <c r="B60" t="s">
        <v>1067</v>
      </c>
      <c r="C60" t="s">
        <v>1062</v>
      </c>
      <c r="D60" t="s">
        <v>396</v>
      </c>
      <c r="E60">
        <v>0.44304658229985328</v>
      </c>
      <c r="F60" t="s">
        <v>1082</v>
      </c>
      <c r="G60" t="s">
        <v>477</v>
      </c>
      <c r="H60" t="s">
        <v>1024</v>
      </c>
      <c r="I60" t="s">
        <v>475</v>
      </c>
      <c r="K60" t="s">
        <v>1085</v>
      </c>
    </row>
    <row r="61" spans="1:11" x14ac:dyDescent="0.4">
      <c r="A61" t="s">
        <v>33</v>
      </c>
      <c r="B61" t="s">
        <v>1067</v>
      </c>
      <c r="C61" t="s">
        <v>1062</v>
      </c>
      <c r="D61" t="s">
        <v>1025</v>
      </c>
      <c r="E61">
        <v>28272.148728914333</v>
      </c>
      <c r="F61" t="s">
        <v>1082</v>
      </c>
      <c r="G61" t="s">
        <v>477</v>
      </c>
      <c r="H61" t="s">
        <v>1024</v>
      </c>
      <c r="I61" t="s">
        <v>475</v>
      </c>
      <c r="K61" t="s">
        <v>1085</v>
      </c>
    </row>
    <row r="62" spans="1:11" x14ac:dyDescent="0.4">
      <c r="A62" t="s">
        <v>33</v>
      </c>
      <c r="B62" t="s">
        <v>1087</v>
      </c>
      <c r="C62" t="s">
        <v>385</v>
      </c>
      <c r="D62" t="s">
        <v>385</v>
      </c>
      <c r="E62">
        <v>42019.464574348996</v>
      </c>
      <c r="F62" t="s">
        <v>1028</v>
      </c>
      <c r="G62" t="s">
        <v>1019</v>
      </c>
      <c r="H62" t="s">
        <v>1027</v>
      </c>
      <c r="I62" t="s">
        <v>475</v>
      </c>
      <c r="K62" t="s">
        <v>1083</v>
      </c>
    </row>
    <row r="63" spans="1:11" x14ac:dyDescent="0.4">
      <c r="A63" t="s">
        <v>33</v>
      </c>
      <c r="B63" t="s">
        <v>1087</v>
      </c>
      <c r="C63" t="s">
        <v>1039</v>
      </c>
      <c r="D63" t="s">
        <v>1039</v>
      </c>
      <c r="E63">
        <v>22132.389737634203</v>
      </c>
      <c r="F63" t="s">
        <v>1028</v>
      </c>
      <c r="G63" t="s">
        <v>1019</v>
      </c>
      <c r="H63" t="s">
        <v>1027</v>
      </c>
      <c r="I63" t="s">
        <v>475</v>
      </c>
      <c r="K63" t="s">
        <v>1083</v>
      </c>
    </row>
    <row r="64" spans="1:11" x14ac:dyDescent="0.4">
      <c r="A64" t="s">
        <v>33</v>
      </c>
      <c r="B64" t="s">
        <v>1087</v>
      </c>
      <c r="C64" t="s">
        <v>1039</v>
      </c>
      <c r="D64" t="s">
        <v>387</v>
      </c>
      <c r="E64">
        <v>0.31558653934331521</v>
      </c>
      <c r="F64" t="s">
        <v>1082</v>
      </c>
      <c r="G64" t="s">
        <v>477</v>
      </c>
      <c r="H64" t="s">
        <v>1024</v>
      </c>
      <c r="I64" t="s">
        <v>475</v>
      </c>
      <c r="K64" t="s">
        <v>1061</v>
      </c>
    </row>
    <row r="65" spans="1:11" x14ac:dyDescent="0.4">
      <c r="A65" t="s">
        <v>33</v>
      </c>
      <c r="B65" t="s">
        <v>1087</v>
      </c>
      <c r="C65" t="s">
        <v>1039</v>
      </c>
      <c r="D65" t="s">
        <v>388</v>
      </c>
      <c r="E65">
        <v>0.99999101510197286</v>
      </c>
      <c r="F65" t="s">
        <v>1082</v>
      </c>
      <c r="G65" t="s">
        <v>477</v>
      </c>
      <c r="H65" t="s">
        <v>1024</v>
      </c>
      <c r="I65" t="s">
        <v>475</v>
      </c>
      <c r="K65" t="s">
        <v>1061</v>
      </c>
    </row>
    <row r="66" spans="1:11" x14ac:dyDescent="0.4">
      <c r="A66" t="s">
        <v>33</v>
      </c>
      <c r="B66" t="s">
        <v>1087</v>
      </c>
      <c r="C66" t="s">
        <v>1039</v>
      </c>
      <c r="D66" t="s">
        <v>389</v>
      </c>
      <c r="E66">
        <v>1.9588452909903828</v>
      </c>
      <c r="F66" t="s">
        <v>1082</v>
      </c>
      <c r="G66" t="s">
        <v>477</v>
      </c>
      <c r="H66" t="s">
        <v>1024</v>
      </c>
      <c r="I66" t="s">
        <v>475</v>
      </c>
      <c r="K66" t="s">
        <v>1061</v>
      </c>
    </row>
    <row r="67" spans="1:11" x14ac:dyDescent="0.4">
      <c r="A67" t="s">
        <v>33</v>
      </c>
      <c r="B67" t="s">
        <v>1087</v>
      </c>
      <c r="C67" t="s">
        <v>1039</v>
      </c>
      <c r="D67" t="s">
        <v>390</v>
      </c>
      <c r="E67">
        <v>0.35184125829235186</v>
      </c>
      <c r="F67" t="s">
        <v>1082</v>
      </c>
      <c r="G67" t="s">
        <v>477</v>
      </c>
      <c r="H67" t="s">
        <v>1024</v>
      </c>
      <c r="I67" t="s">
        <v>475</v>
      </c>
      <c r="K67" t="s">
        <v>1061</v>
      </c>
    </row>
    <row r="68" spans="1:11" x14ac:dyDescent="0.4">
      <c r="A68" t="s">
        <v>33</v>
      </c>
      <c r="B68" t="s">
        <v>1087</v>
      </c>
      <c r="C68" t="s">
        <v>1039</v>
      </c>
      <c r="D68" t="s">
        <v>391</v>
      </c>
      <c r="E68">
        <v>0.15244624457578512</v>
      </c>
      <c r="F68" t="s">
        <v>1082</v>
      </c>
      <c r="G68" t="s">
        <v>477</v>
      </c>
      <c r="H68" t="s">
        <v>1024</v>
      </c>
      <c r="I68" t="s">
        <v>475</v>
      </c>
      <c r="K68" t="s">
        <v>1061</v>
      </c>
    </row>
    <row r="69" spans="1:11" x14ac:dyDescent="0.4">
      <c r="A69" t="s">
        <v>33</v>
      </c>
      <c r="B69" t="s">
        <v>1087</v>
      </c>
      <c r="C69" t="s">
        <v>1039</v>
      </c>
      <c r="D69" t="s">
        <v>392</v>
      </c>
      <c r="E69">
        <v>4.8176415881172368</v>
      </c>
      <c r="F69" t="s">
        <v>1082</v>
      </c>
      <c r="G69" t="s">
        <v>477</v>
      </c>
      <c r="H69" t="s">
        <v>1024</v>
      </c>
      <c r="I69" t="s">
        <v>475</v>
      </c>
      <c r="K69" t="s">
        <v>1061</v>
      </c>
    </row>
    <row r="70" spans="1:11" x14ac:dyDescent="0.4">
      <c r="A70" t="s">
        <v>33</v>
      </c>
      <c r="B70" t="s">
        <v>1087</v>
      </c>
      <c r="C70" t="s">
        <v>1039</v>
      </c>
      <c r="D70" t="s">
        <v>393</v>
      </c>
      <c r="E70">
        <v>1.2520124513794898E-2</v>
      </c>
      <c r="F70" t="s">
        <v>1082</v>
      </c>
      <c r="G70" t="s">
        <v>477</v>
      </c>
      <c r="H70" t="s">
        <v>1024</v>
      </c>
      <c r="I70" t="s">
        <v>475</v>
      </c>
      <c r="K70" t="s">
        <v>1061</v>
      </c>
    </row>
    <row r="71" spans="1:11" x14ac:dyDescent="0.4">
      <c r="A71" t="s">
        <v>33</v>
      </c>
      <c r="B71" t="s">
        <v>1087</v>
      </c>
      <c r="C71" t="s">
        <v>1039</v>
      </c>
      <c r="D71" t="s">
        <v>394</v>
      </c>
      <c r="E71">
        <v>2.955394196070861E-2</v>
      </c>
      <c r="F71" t="s">
        <v>1082</v>
      </c>
      <c r="G71" t="s">
        <v>477</v>
      </c>
      <c r="H71" t="s">
        <v>1024</v>
      </c>
      <c r="I71" t="s">
        <v>475</v>
      </c>
      <c r="K71" t="s">
        <v>1061</v>
      </c>
    </row>
    <row r="72" spans="1:11" x14ac:dyDescent="0.4">
      <c r="A72" t="s">
        <v>33</v>
      </c>
      <c r="B72" t="s">
        <v>1087</v>
      </c>
      <c r="C72" t="s">
        <v>1039</v>
      </c>
      <c r="D72" t="s">
        <v>395</v>
      </c>
      <c r="E72">
        <v>5.5370895184419719</v>
      </c>
      <c r="F72" t="s">
        <v>1082</v>
      </c>
      <c r="G72" t="s">
        <v>477</v>
      </c>
      <c r="H72" t="s">
        <v>1024</v>
      </c>
      <c r="I72" t="s">
        <v>475</v>
      </c>
      <c r="K72" t="s">
        <v>1061</v>
      </c>
    </row>
    <row r="73" spans="1:11" x14ac:dyDescent="0.4">
      <c r="A73" t="s">
        <v>33</v>
      </c>
      <c r="B73" t="s">
        <v>1087</v>
      </c>
      <c r="C73" t="s">
        <v>1039</v>
      </c>
      <c r="D73" t="s">
        <v>396</v>
      </c>
      <c r="E73">
        <v>4.3747685383665511E-2</v>
      </c>
      <c r="F73" t="s">
        <v>1082</v>
      </c>
      <c r="G73" t="s">
        <v>477</v>
      </c>
      <c r="H73" t="s">
        <v>1024</v>
      </c>
      <c r="I73" t="s">
        <v>475</v>
      </c>
      <c r="K73" t="s">
        <v>1061</v>
      </c>
    </row>
    <row r="74" spans="1:11" x14ac:dyDescent="0.4">
      <c r="A74" t="s">
        <v>33</v>
      </c>
      <c r="B74" t="s">
        <v>1087</v>
      </c>
      <c r="C74" t="s">
        <v>1039</v>
      </c>
      <c r="D74" t="s">
        <v>1025</v>
      </c>
      <c r="E74">
        <v>2791.672743060798</v>
      </c>
      <c r="F74" t="s">
        <v>1082</v>
      </c>
      <c r="G74" t="s">
        <v>477</v>
      </c>
      <c r="H74" t="s">
        <v>1024</v>
      </c>
      <c r="I74" t="s">
        <v>475</v>
      </c>
      <c r="K74" t="s">
        <v>1084</v>
      </c>
    </row>
    <row r="75" spans="1:11" x14ac:dyDescent="0.4">
      <c r="A75" t="s">
        <v>33</v>
      </c>
      <c r="B75" t="s">
        <v>1087</v>
      </c>
      <c r="C75" t="s">
        <v>1062</v>
      </c>
      <c r="D75" t="s">
        <v>387</v>
      </c>
      <c r="E75">
        <v>3.4319403886990951</v>
      </c>
      <c r="F75" t="s">
        <v>1082</v>
      </c>
      <c r="G75" t="s">
        <v>477</v>
      </c>
      <c r="H75" t="s">
        <v>1024</v>
      </c>
      <c r="I75" t="s">
        <v>475</v>
      </c>
      <c r="K75" t="s">
        <v>1085</v>
      </c>
    </row>
    <row r="76" spans="1:11" x14ac:dyDescent="0.4">
      <c r="A76" t="s">
        <v>33</v>
      </c>
      <c r="B76" t="s">
        <v>1087</v>
      </c>
      <c r="C76" t="s">
        <v>1062</v>
      </c>
      <c r="D76" t="s">
        <v>388</v>
      </c>
      <c r="E76">
        <v>16.830098192885586</v>
      </c>
      <c r="F76" t="s">
        <v>1082</v>
      </c>
      <c r="G76" t="s">
        <v>477</v>
      </c>
      <c r="H76" t="s">
        <v>1024</v>
      </c>
      <c r="I76" t="s">
        <v>475</v>
      </c>
      <c r="K76" t="s">
        <v>1085</v>
      </c>
    </row>
    <row r="77" spans="1:11" x14ac:dyDescent="0.4">
      <c r="A77" t="s">
        <v>33</v>
      </c>
      <c r="B77" t="s">
        <v>1087</v>
      </c>
      <c r="C77" t="s">
        <v>1062</v>
      </c>
      <c r="D77" t="s">
        <v>389</v>
      </c>
      <c r="E77">
        <v>20.956283315182581</v>
      </c>
      <c r="F77" t="s">
        <v>1082</v>
      </c>
      <c r="G77" t="s">
        <v>477</v>
      </c>
      <c r="H77" t="s">
        <v>1024</v>
      </c>
      <c r="I77" t="s">
        <v>475</v>
      </c>
      <c r="K77" t="s">
        <v>1085</v>
      </c>
    </row>
    <row r="78" spans="1:11" x14ac:dyDescent="0.4">
      <c r="A78" t="s">
        <v>33</v>
      </c>
      <c r="B78" t="s">
        <v>1087</v>
      </c>
      <c r="C78" t="s">
        <v>1062</v>
      </c>
      <c r="D78" t="s">
        <v>390</v>
      </c>
      <c r="E78">
        <v>0.58381256634053447</v>
      </c>
      <c r="F78" t="s">
        <v>1082</v>
      </c>
      <c r="G78" t="s">
        <v>477</v>
      </c>
      <c r="H78" t="s">
        <v>1024</v>
      </c>
      <c r="I78" t="s">
        <v>475</v>
      </c>
      <c r="K78" t="s">
        <v>1085</v>
      </c>
    </row>
    <row r="79" spans="1:11" x14ac:dyDescent="0.4">
      <c r="A79" t="s">
        <v>33</v>
      </c>
      <c r="B79" t="s">
        <v>1087</v>
      </c>
      <c r="C79" t="s">
        <v>1062</v>
      </c>
      <c r="D79" t="s">
        <v>391</v>
      </c>
      <c r="E79">
        <v>0.38237122868294771</v>
      </c>
      <c r="F79" t="s">
        <v>1082</v>
      </c>
      <c r="G79" t="s">
        <v>477</v>
      </c>
      <c r="H79" t="s">
        <v>1024</v>
      </c>
      <c r="I79" t="s">
        <v>475</v>
      </c>
      <c r="K79" t="s">
        <v>1085</v>
      </c>
    </row>
    <row r="80" spans="1:11" x14ac:dyDescent="0.4">
      <c r="A80" t="s">
        <v>33</v>
      </c>
      <c r="B80" t="s">
        <v>1087</v>
      </c>
      <c r="C80" t="s">
        <v>1062</v>
      </c>
      <c r="D80" t="s">
        <v>392</v>
      </c>
      <c r="E80">
        <v>5.2883927785387428</v>
      </c>
      <c r="F80" t="s">
        <v>1082</v>
      </c>
      <c r="G80" t="s">
        <v>477</v>
      </c>
      <c r="H80" t="s">
        <v>1024</v>
      </c>
      <c r="I80" t="s">
        <v>475</v>
      </c>
      <c r="K80" t="s">
        <v>1085</v>
      </c>
    </row>
    <row r="81" spans="1:11" x14ac:dyDescent="0.4">
      <c r="A81" t="s">
        <v>33</v>
      </c>
      <c r="B81" t="s">
        <v>1087</v>
      </c>
      <c r="C81" t="s">
        <v>1062</v>
      </c>
      <c r="D81" t="s">
        <v>393</v>
      </c>
      <c r="E81">
        <v>5.795308155961082E-2</v>
      </c>
      <c r="F81" t="s">
        <v>1082</v>
      </c>
      <c r="G81" t="s">
        <v>477</v>
      </c>
      <c r="H81" t="s">
        <v>1024</v>
      </c>
      <c r="I81" t="s">
        <v>475</v>
      </c>
      <c r="K81" t="s">
        <v>1085</v>
      </c>
    </row>
    <row r="82" spans="1:11" x14ac:dyDescent="0.4">
      <c r="A82" t="s">
        <v>33</v>
      </c>
      <c r="B82" t="s">
        <v>1087</v>
      </c>
      <c r="C82" t="s">
        <v>1062</v>
      </c>
      <c r="D82" t="s">
        <v>394</v>
      </c>
      <c r="E82">
        <v>0.12680454267053767</v>
      </c>
      <c r="F82" t="s">
        <v>1082</v>
      </c>
      <c r="G82" t="s">
        <v>477</v>
      </c>
      <c r="H82" t="s">
        <v>1024</v>
      </c>
      <c r="I82" t="s">
        <v>475</v>
      </c>
      <c r="K82" t="s">
        <v>1085</v>
      </c>
    </row>
    <row r="83" spans="1:11" x14ac:dyDescent="0.4">
      <c r="A83" t="s">
        <v>33</v>
      </c>
      <c r="B83" t="s">
        <v>1087</v>
      </c>
      <c r="C83" t="s">
        <v>1062</v>
      </c>
      <c r="D83" t="s">
        <v>395</v>
      </c>
      <c r="E83">
        <v>22.102472072977058</v>
      </c>
      <c r="F83" t="s">
        <v>1082</v>
      </c>
      <c r="G83" t="s">
        <v>477</v>
      </c>
      <c r="H83" t="s">
        <v>1024</v>
      </c>
      <c r="I83" t="s">
        <v>475</v>
      </c>
      <c r="K83" t="s">
        <v>1085</v>
      </c>
    </row>
    <row r="84" spans="1:11" x14ac:dyDescent="0.4">
      <c r="A84" t="s">
        <v>33</v>
      </c>
      <c r="B84" t="s">
        <v>1087</v>
      </c>
      <c r="C84" t="s">
        <v>1062</v>
      </c>
      <c r="D84" t="s">
        <v>396</v>
      </c>
      <c r="E84">
        <v>0.10933672297676135</v>
      </c>
      <c r="F84" t="s">
        <v>1082</v>
      </c>
      <c r="G84" t="s">
        <v>477</v>
      </c>
      <c r="H84" t="s">
        <v>1024</v>
      </c>
      <c r="I84" t="s">
        <v>475</v>
      </c>
      <c r="K84" t="s">
        <v>1085</v>
      </c>
    </row>
    <row r="85" spans="1:11" x14ac:dyDescent="0.4">
      <c r="A85" t="s">
        <v>33</v>
      </c>
      <c r="B85" t="s">
        <v>1087</v>
      </c>
      <c r="C85" t="s">
        <v>1062</v>
      </c>
      <c r="D85" t="s">
        <v>1025</v>
      </c>
      <c r="E85">
        <v>5346.6206483842398</v>
      </c>
      <c r="F85" t="s">
        <v>1082</v>
      </c>
      <c r="G85" t="s">
        <v>477</v>
      </c>
      <c r="H85" t="s">
        <v>1024</v>
      </c>
      <c r="I85" t="s">
        <v>475</v>
      </c>
      <c r="K85" t="s">
        <v>1085</v>
      </c>
    </row>
    <row r="86" spans="1:11" x14ac:dyDescent="0.4">
      <c r="A86" t="s">
        <v>34</v>
      </c>
      <c r="B86" t="s">
        <v>1065</v>
      </c>
      <c r="C86" t="s">
        <v>1072</v>
      </c>
      <c r="D86" t="s">
        <v>1072</v>
      </c>
      <c r="E86">
        <v>49269.157869281378</v>
      </c>
      <c r="F86" t="s">
        <v>1028</v>
      </c>
      <c r="G86" t="s">
        <v>1019</v>
      </c>
      <c r="H86" t="s">
        <v>1027</v>
      </c>
      <c r="I86" t="s">
        <v>475</v>
      </c>
      <c r="K86" t="s">
        <v>1083</v>
      </c>
    </row>
    <row r="87" spans="1:11" x14ac:dyDescent="0.4">
      <c r="A87" t="s">
        <v>34</v>
      </c>
      <c r="B87" t="s">
        <v>1065</v>
      </c>
      <c r="C87" t="s">
        <v>1073</v>
      </c>
      <c r="D87" t="s">
        <v>1073</v>
      </c>
      <c r="E87">
        <v>14891.051445566385</v>
      </c>
      <c r="F87" t="s">
        <v>1028</v>
      </c>
      <c r="G87" t="s">
        <v>1019</v>
      </c>
      <c r="H87" t="s">
        <v>1027</v>
      </c>
      <c r="I87" t="s">
        <v>475</v>
      </c>
      <c r="K87" t="s">
        <v>1083</v>
      </c>
    </row>
    <row r="88" spans="1:11" x14ac:dyDescent="0.4">
      <c r="A88" t="s">
        <v>34</v>
      </c>
      <c r="B88" t="s">
        <v>1065</v>
      </c>
      <c r="C88" t="s">
        <v>385</v>
      </c>
      <c r="D88" t="s">
        <v>385</v>
      </c>
      <c r="E88">
        <v>73352.216380012207</v>
      </c>
      <c r="F88" t="s">
        <v>1028</v>
      </c>
      <c r="G88" t="s">
        <v>1019</v>
      </c>
      <c r="H88" t="s">
        <v>1027</v>
      </c>
      <c r="I88" t="s">
        <v>475</v>
      </c>
      <c r="K88" t="s">
        <v>1083</v>
      </c>
    </row>
    <row r="89" spans="1:11" x14ac:dyDescent="0.4">
      <c r="A89" t="s">
        <v>34</v>
      </c>
      <c r="B89" t="s">
        <v>1065</v>
      </c>
      <c r="C89" t="s">
        <v>1039</v>
      </c>
      <c r="D89" t="s">
        <v>1039</v>
      </c>
      <c r="E89">
        <v>46327.715608428756</v>
      </c>
      <c r="F89" t="s">
        <v>1028</v>
      </c>
      <c r="G89" t="s">
        <v>1019</v>
      </c>
      <c r="H89" t="s">
        <v>1027</v>
      </c>
      <c r="I89" t="s">
        <v>475</v>
      </c>
      <c r="K89" t="s">
        <v>1083</v>
      </c>
    </row>
    <row r="90" spans="1:11" x14ac:dyDescent="0.4">
      <c r="A90" t="s">
        <v>34</v>
      </c>
      <c r="B90" t="s">
        <v>1065</v>
      </c>
      <c r="C90" t="s">
        <v>1039</v>
      </c>
      <c r="D90" t="s">
        <v>387</v>
      </c>
      <c r="E90">
        <v>0.66058855902417968</v>
      </c>
      <c r="F90" t="s">
        <v>1082</v>
      </c>
      <c r="G90" t="s">
        <v>477</v>
      </c>
      <c r="H90" t="s">
        <v>1024</v>
      </c>
      <c r="I90" t="s">
        <v>475</v>
      </c>
      <c r="K90" t="s">
        <v>1061</v>
      </c>
    </row>
    <row r="91" spans="1:11" x14ac:dyDescent="0.4">
      <c r="A91" t="s">
        <v>34</v>
      </c>
      <c r="B91" t="s">
        <v>1065</v>
      </c>
      <c r="C91" t="s">
        <v>1039</v>
      </c>
      <c r="D91" t="s">
        <v>388</v>
      </c>
      <c r="E91">
        <v>2.0931901122205816</v>
      </c>
      <c r="F91" t="s">
        <v>1082</v>
      </c>
      <c r="G91" t="s">
        <v>477</v>
      </c>
      <c r="H91" t="s">
        <v>1024</v>
      </c>
      <c r="I91" t="s">
        <v>475</v>
      </c>
      <c r="K91" t="s">
        <v>1061</v>
      </c>
    </row>
    <row r="92" spans="1:11" x14ac:dyDescent="0.4">
      <c r="A92" t="s">
        <v>34</v>
      </c>
      <c r="B92" t="s">
        <v>1065</v>
      </c>
      <c r="C92" t="s">
        <v>1039</v>
      </c>
      <c r="D92" t="s">
        <v>389</v>
      </c>
      <c r="E92">
        <v>4.1002724350006297</v>
      </c>
      <c r="F92" t="s">
        <v>1082</v>
      </c>
      <c r="G92" t="s">
        <v>477</v>
      </c>
      <c r="H92" t="s">
        <v>1024</v>
      </c>
      <c r="I92" t="s">
        <v>475</v>
      </c>
      <c r="K92" t="s">
        <v>1061</v>
      </c>
    </row>
    <row r="93" spans="1:11" x14ac:dyDescent="0.4">
      <c r="A93" t="s">
        <v>34</v>
      </c>
      <c r="B93" t="s">
        <v>1065</v>
      </c>
      <c r="C93" t="s">
        <v>1039</v>
      </c>
      <c r="D93" t="s">
        <v>390</v>
      </c>
      <c r="E93">
        <v>0.73647726010187997</v>
      </c>
      <c r="F93" t="s">
        <v>1082</v>
      </c>
      <c r="G93" t="s">
        <v>477</v>
      </c>
      <c r="H93" t="s">
        <v>1024</v>
      </c>
      <c r="I93" t="s">
        <v>475</v>
      </c>
      <c r="K93" t="s">
        <v>1061</v>
      </c>
    </row>
    <row r="94" spans="1:11" x14ac:dyDescent="0.4">
      <c r="A94" t="s">
        <v>34</v>
      </c>
      <c r="B94" t="s">
        <v>1065</v>
      </c>
      <c r="C94" t="s">
        <v>1039</v>
      </c>
      <c r="D94" t="s">
        <v>391</v>
      </c>
      <c r="E94">
        <v>0.31910183888867655</v>
      </c>
      <c r="F94" t="s">
        <v>1082</v>
      </c>
      <c r="G94" t="s">
        <v>477</v>
      </c>
      <c r="H94" t="s">
        <v>1024</v>
      </c>
      <c r="I94" t="s">
        <v>475</v>
      </c>
      <c r="K94" t="s">
        <v>1061</v>
      </c>
    </row>
    <row r="95" spans="1:11" x14ac:dyDescent="0.4">
      <c r="A95" t="s">
        <v>34</v>
      </c>
      <c r="B95" t="s">
        <v>1065</v>
      </c>
      <c r="C95" t="s">
        <v>1039</v>
      </c>
      <c r="D95" t="s">
        <v>392</v>
      </c>
      <c r="E95">
        <v>10.084330343149466</v>
      </c>
      <c r="F95" t="s">
        <v>1082</v>
      </c>
      <c r="G95" t="s">
        <v>477</v>
      </c>
      <c r="H95" t="s">
        <v>1024</v>
      </c>
      <c r="I95" t="s">
        <v>475</v>
      </c>
      <c r="K95" t="s">
        <v>1061</v>
      </c>
    </row>
    <row r="96" spans="1:11" x14ac:dyDescent="0.4">
      <c r="A96" t="s">
        <v>34</v>
      </c>
      <c r="B96" t="s">
        <v>1065</v>
      </c>
      <c r="C96" t="s">
        <v>1039</v>
      </c>
      <c r="D96" t="s">
        <v>393</v>
      </c>
      <c r="E96">
        <v>2.6207236305391773E-2</v>
      </c>
      <c r="F96" t="s">
        <v>1082</v>
      </c>
      <c r="G96" t="s">
        <v>477</v>
      </c>
      <c r="H96" t="s">
        <v>1024</v>
      </c>
      <c r="I96" t="s">
        <v>475</v>
      </c>
      <c r="K96" t="s">
        <v>1061</v>
      </c>
    </row>
    <row r="97" spans="1:11" x14ac:dyDescent="0.4">
      <c r="A97" t="s">
        <v>34</v>
      </c>
      <c r="B97" t="s">
        <v>1065</v>
      </c>
      <c r="C97" t="s">
        <v>1039</v>
      </c>
      <c r="D97" t="s">
        <v>394</v>
      </c>
      <c r="E97">
        <v>6.1862574918223549E-2</v>
      </c>
      <c r="F97" t="s">
        <v>1082</v>
      </c>
      <c r="G97" t="s">
        <v>477</v>
      </c>
      <c r="H97" t="s">
        <v>1024</v>
      </c>
      <c r="I97" t="s">
        <v>475</v>
      </c>
      <c r="K97" t="s">
        <v>1061</v>
      </c>
    </row>
    <row r="98" spans="1:11" x14ac:dyDescent="0.4">
      <c r="A98" t="s">
        <v>34</v>
      </c>
      <c r="B98" t="s">
        <v>1065</v>
      </c>
      <c r="C98" t="s">
        <v>1039</v>
      </c>
      <c r="D98" t="s">
        <v>395</v>
      </c>
      <c r="E98">
        <v>11.590285168013299</v>
      </c>
      <c r="F98" t="s">
        <v>1082</v>
      </c>
      <c r="G98" t="s">
        <v>477</v>
      </c>
      <c r="H98" t="s">
        <v>1024</v>
      </c>
      <c r="I98" t="s">
        <v>475</v>
      </c>
      <c r="K98" t="s">
        <v>1061</v>
      </c>
    </row>
    <row r="99" spans="1:11" x14ac:dyDescent="0.4">
      <c r="A99" t="s">
        <v>34</v>
      </c>
      <c r="B99" t="s">
        <v>1065</v>
      </c>
      <c r="C99" t="s">
        <v>1039</v>
      </c>
      <c r="D99" t="s">
        <v>396</v>
      </c>
      <c r="E99">
        <v>9.1573045252099125E-2</v>
      </c>
      <c r="F99" t="s">
        <v>1082</v>
      </c>
      <c r="G99" t="s">
        <v>477</v>
      </c>
      <c r="H99" t="s">
        <v>1024</v>
      </c>
      <c r="I99" t="s">
        <v>475</v>
      </c>
      <c r="K99" t="s">
        <v>1061</v>
      </c>
    </row>
    <row r="100" spans="1:11" x14ac:dyDescent="0.4">
      <c r="A100" t="s">
        <v>34</v>
      </c>
      <c r="B100" t="s">
        <v>1065</v>
      </c>
      <c r="C100" t="s">
        <v>1039</v>
      </c>
      <c r="D100" t="s">
        <v>1025</v>
      </c>
      <c r="E100">
        <v>5843.554286069947</v>
      </c>
      <c r="F100" t="s">
        <v>1082</v>
      </c>
      <c r="G100" t="s">
        <v>477</v>
      </c>
      <c r="H100" t="s">
        <v>1024</v>
      </c>
      <c r="I100" t="s">
        <v>475</v>
      </c>
      <c r="K100" t="s">
        <v>1084</v>
      </c>
    </row>
    <row r="101" spans="1:11" x14ac:dyDescent="0.4">
      <c r="A101" t="s">
        <v>34</v>
      </c>
      <c r="B101" t="s">
        <v>1065</v>
      </c>
      <c r="C101" t="s">
        <v>1062</v>
      </c>
      <c r="D101" t="s">
        <v>387</v>
      </c>
      <c r="E101">
        <v>15.345174810459307</v>
      </c>
      <c r="F101" t="s">
        <v>1082</v>
      </c>
      <c r="G101" t="s">
        <v>477</v>
      </c>
      <c r="H101" t="s">
        <v>1024</v>
      </c>
      <c r="I101" t="s">
        <v>475</v>
      </c>
      <c r="K101" t="s">
        <v>1085</v>
      </c>
    </row>
    <row r="102" spans="1:11" x14ac:dyDescent="0.4">
      <c r="A102" t="s">
        <v>34</v>
      </c>
      <c r="B102" t="s">
        <v>1065</v>
      </c>
      <c r="C102" t="s">
        <v>1062</v>
      </c>
      <c r="D102" t="s">
        <v>388</v>
      </c>
      <c r="E102">
        <v>62.528258362219034</v>
      </c>
      <c r="F102" t="s">
        <v>1082</v>
      </c>
      <c r="G102" t="s">
        <v>477</v>
      </c>
      <c r="H102" t="s">
        <v>1024</v>
      </c>
      <c r="I102" t="s">
        <v>475</v>
      </c>
      <c r="K102" t="s">
        <v>1085</v>
      </c>
    </row>
    <row r="103" spans="1:11" x14ac:dyDescent="0.4">
      <c r="A103" t="s">
        <v>34</v>
      </c>
      <c r="B103" t="s">
        <v>1065</v>
      </c>
      <c r="C103" t="s">
        <v>1062</v>
      </c>
      <c r="D103" t="s">
        <v>389</v>
      </c>
      <c r="E103">
        <v>77.415610022259685</v>
      </c>
      <c r="F103" t="s">
        <v>1082</v>
      </c>
      <c r="G103" t="s">
        <v>477</v>
      </c>
      <c r="H103" t="s">
        <v>1024</v>
      </c>
      <c r="I103" t="s">
        <v>475</v>
      </c>
      <c r="K103" t="s">
        <v>1085</v>
      </c>
    </row>
    <row r="104" spans="1:11" x14ac:dyDescent="0.4">
      <c r="A104" t="s">
        <v>34</v>
      </c>
      <c r="B104" t="s">
        <v>1065</v>
      </c>
      <c r="C104" t="s">
        <v>1062</v>
      </c>
      <c r="D104" t="s">
        <v>390</v>
      </c>
      <c r="E104">
        <v>3.3833957621079986</v>
      </c>
      <c r="F104" t="s">
        <v>1082</v>
      </c>
      <c r="G104" t="s">
        <v>477</v>
      </c>
      <c r="H104" t="s">
        <v>1024</v>
      </c>
      <c r="I104" t="s">
        <v>475</v>
      </c>
      <c r="K104" t="s">
        <v>1085</v>
      </c>
    </row>
    <row r="105" spans="1:11" x14ac:dyDescent="0.4">
      <c r="A105" t="s">
        <v>34</v>
      </c>
      <c r="B105" t="s">
        <v>1065</v>
      </c>
      <c r="C105" t="s">
        <v>1062</v>
      </c>
      <c r="D105" t="s">
        <v>391</v>
      </c>
      <c r="E105">
        <v>2.6139965682683859</v>
      </c>
      <c r="F105" t="s">
        <v>1082</v>
      </c>
      <c r="G105" t="s">
        <v>477</v>
      </c>
      <c r="H105" t="s">
        <v>1024</v>
      </c>
      <c r="I105" t="s">
        <v>475</v>
      </c>
      <c r="K105" t="s">
        <v>1085</v>
      </c>
    </row>
    <row r="106" spans="1:11" x14ac:dyDescent="0.4">
      <c r="A106" t="s">
        <v>34</v>
      </c>
      <c r="B106" t="s">
        <v>1065</v>
      </c>
      <c r="C106" t="s">
        <v>1062</v>
      </c>
      <c r="D106" t="s">
        <v>392</v>
      </c>
      <c r="E106">
        <v>11.566093077419678</v>
      </c>
      <c r="F106" t="s">
        <v>1082</v>
      </c>
      <c r="G106" t="s">
        <v>477</v>
      </c>
      <c r="H106" t="s">
        <v>1024</v>
      </c>
      <c r="I106" t="s">
        <v>475</v>
      </c>
      <c r="K106" t="s">
        <v>1085</v>
      </c>
    </row>
    <row r="107" spans="1:11" x14ac:dyDescent="0.4">
      <c r="A107" t="s">
        <v>34</v>
      </c>
      <c r="B107" t="s">
        <v>1065</v>
      </c>
      <c r="C107" t="s">
        <v>1062</v>
      </c>
      <c r="D107" t="s">
        <v>393</v>
      </c>
      <c r="E107">
        <v>0.89544681752284272</v>
      </c>
      <c r="F107" t="s">
        <v>1082</v>
      </c>
      <c r="G107" t="s">
        <v>477</v>
      </c>
      <c r="H107" t="s">
        <v>1024</v>
      </c>
      <c r="I107" t="s">
        <v>475</v>
      </c>
      <c r="K107" t="s">
        <v>1085</v>
      </c>
    </row>
    <row r="108" spans="1:11" x14ac:dyDescent="0.4">
      <c r="A108" t="s">
        <v>34</v>
      </c>
      <c r="B108" t="s">
        <v>1065</v>
      </c>
      <c r="C108" t="s">
        <v>1062</v>
      </c>
      <c r="D108" t="s">
        <v>394</v>
      </c>
      <c r="E108">
        <v>0.7028536100644408</v>
      </c>
      <c r="F108" t="s">
        <v>1082</v>
      </c>
      <c r="G108" t="s">
        <v>477</v>
      </c>
      <c r="H108" t="s">
        <v>1024</v>
      </c>
      <c r="I108" t="s">
        <v>475</v>
      </c>
      <c r="K108" t="s">
        <v>1085</v>
      </c>
    </row>
    <row r="109" spans="1:11" x14ac:dyDescent="0.4">
      <c r="A109" t="s">
        <v>34</v>
      </c>
      <c r="B109" t="s">
        <v>1065</v>
      </c>
      <c r="C109" t="s">
        <v>1062</v>
      </c>
      <c r="D109" t="s">
        <v>395</v>
      </c>
      <c r="E109">
        <v>47.550811978856039</v>
      </c>
      <c r="F109" t="s">
        <v>1082</v>
      </c>
      <c r="G109" t="s">
        <v>477</v>
      </c>
      <c r="H109" t="s">
        <v>1024</v>
      </c>
      <c r="I109" t="s">
        <v>475</v>
      </c>
      <c r="K109" t="s">
        <v>1085</v>
      </c>
    </row>
    <row r="110" spans="1:11" x14ac:dyDescent="0.4">
      <c r="A110" t="s">
        <v>34</v>
      </c>
      <c r="B110" t="s">
        <v>1065</v>
      </c>
      <c r="C110" t="s">
        <v>1062</v>
      </c>
      <c r="D110" t="s">
        <v>396</v>
      </c>
      <c r="E110">
        <v>0.26239620364464283</v>
      </c>
      <c r="F110" t="s">
        <v>1082</v>
      </c>
      <c r="G110" t="s">
        <v>477</v>
      </c>
      <c r="H110" t="s">
        <v>1024</v>
      </c>
      <c r="I110" t="s">
        <v>475</v>
      </c>
      <c r="K110" t="s">
        <v>1085</v>
      </c>
    </row>
    <row r="111" spans="1:11" x14ac:dyDescent="0.4">
      <c r="A111" t="s">
        <v>34</v>
      </c>
      <c r="B111" t="s">
        <v>1065</v>
      </c>
      <c r="C111" t="s">
        <v>1062</v>
      </c>
      <c r="D111" t="s">
        <v>1025</v>
      </c>
      <c r="E111">
        <v>15842.834176725284</v>
      </c>
      <c r="F111" t="s">
        <v>1082</v>
      </c>
      <c r="G111" t="s">
        <v>477</v>
      </c>
      <c r="H111" t="s">
        <v>1024</v>
      </c>
      <c r="I111" t="s">
        <v>475</v>
      </c>
      <c r="K111" t="s">
        <v>1085</v>
      </c>
    </row>
    <row r="112" spans="1:11" x14ac:dyDescent="0.4">
      <c r="A112" t="s">
        <v>34</v>
      </c>
      <c r="B112" t="s">
        <v>1066</v>
      </c>
      <c r="C112" t="s">
        <v>1062</v>
      </c>
      <c r="D112" t="s">
        <v>387</v>
      </c>
      <c r="E112">
        <v>1.2416243669903593E-2</v>
      </c>
      <c r="F112" t="s">
        <v>1082</v>
      </c>
      <c r="G112" t="s">
        <v>477</v>
      </c>
      <c r="H112" t="s">
        <v>1024</v>
      </c>
      <c r="I112" t="s">
        <v>475</v>
      </c>
      <c r="K112" t="s">
        <v>1085</v>
      </c>
    </row>
    <row r="113" spans="1:11" x14ac:dyDescent="0.4">
      <c r="A113" t="s">
        <v>34</v>
      </c>
      <c r="B113" t="s">
        <v>1066</v>
      </c>
      <c r="C113" t="s">
        <v>1062</v>
      </c>
      <c r="D113" t="s">
        <v>388</v>
      </c>
      <c r="E113">
        <v>3.6584148598557881E-2</v>
      </c>
      <c r="F113" t="s">
        <v>1082</v>
      </c>
      <c r="G113" t="s">
        <v>477</v>
      </c>
      <c r="H113" t="s">
        <v>1024</v>
      </c>
      <c r="I113" t="s">
        <v>475</v>
      </c>
      <c r="K113" t="s">
        <v>1085</v>
      </c>
    </row>
    <row r="114" spans="1:11" x14ac:dyDescent="0.4">
      <c r="A114" t="s">
        <v>34</v>
      </c>
      <c r="B114" t="s">
        <v>1066</v>
      </c>
      <c r="C114" t="s">
        <v>1062</v>
      </c>
      <c r="D114" t="s">
        <v>389</v>
      </c>
      <c r="E114">
        <v>8.7463262223226396E-2</v>
      </c>
      <c r="F114" t="s">
        <v>1082</v>
      </c>
      <c r="G114" t="s">
        <v>477</v>
      </c>
      <c r="H114" t="s">
        <v>1024</v>
      </c>
      <c r="I114" t="s">
        <v>475</v>
      </c>
      <c r="K114" t="s">
        <v>1085</v>
      </c>
    </row>
    <row r="115" spans="1:11" x14ac:dyDescent="0.4">
      <c r="A115" t="s">
        <v>34</v>
      </c>
      <c r="B115" t="s">
        <v>1066</v>
      </c>
      <c r="C115" t="s">
        <v>1062</v>
      </c>
      <c r="D115" t="s">
        <v>390</v>
      </c>
      <c r="E115">
        <v>3.3429420080623462E-3</v>
      </c>
      <c r="F115" t="s">
        <v>1082</v>
      </c>
      <c r="G115" t="s">
        <v>477</v>
      </c>
      <c r="H115" t="s">
        <v>1024</v>
      </c>
      <c r="I115" t="s">
        <v>475</v>
      </c>
      <c r="K115" t="s">
        <v>1085</v>
      </c>
    </row>
    <row r="116" spans="1:11" x14ac:dyDescent="0.4">
      <c r="A116" t="s">
        <v>34</v>
      </c>
      <c r="B116" t="s">
        <v>1066</v>
      </c>
      <c r="C116" t="s">
        <v>1062</v>
      </c>
      <c r="D116" t="s">
        <v>391</v>
      </c>
      <c r="E116">
        <v>1.9117822668005661E-3</v>
      </c>
      <c r="F116" t="s">
        <v>1082</v>
      </c>
      <c r="G116" t="s">
        <v>477</v>
      </c>
      <c r="H116" t="s">
        <v>1024</v>
      </c>
      <c r="I116" t="s">
        <v>475</v>
      </c>
      <c r="K116" t="s">
        <v>1085</v>
      </c>
    </row>
    <row r="117" spans="1:11" x14ac:dyDescent="0.4">
      <c r="A117" t="s">
        <v>34</v>
      </c>
      <c r="B117" t="s">
        <v>1066</v>
      </c>
      <c r="C117" t="s">
        <v>1062</v>
      </c>
      <c r="D117" t="s">
        <v>392</v>
      </c>
      <c r="E117">
        <v>4.7096978052438565E-3</v>
      </c>
      <c r="F117" t="s">
        <v>1082</v>
      </c>
      <c r="G117" t="s">
        <v>477</v>
      </c>
      <c r="H117" t="s">
        <v>1024</v>
      </c>
      <c r="I117" t="s">
        <v>475</v>
      </c>
      <c r="K117" t="s">
        <v>1085</v>
      </c>
    </row>
    <row r="118" spans="1:11" x14ac:dyDescent="0.4">
      <c r="A118" t="s">
        <v>34</v>
      </c>
      <c r="B118" t="s">
        <v>1066</v>
      </c>
      <c r="C118" t="s">
        <v>1062</v>
      </c>
      <c r="D118" t="s">
        <v>393</v>
      </c>
      <c r="E118">
        <v>2.1503673834991923E-4</v>
      </c>
      <c r="F118" t="s">
        <v>1082</v>
      </c>
      <c r="G118" t="s">
        <v>477</v>
      </c>
      <c r="H118" t="s">
        <v>1024</v>
      </c>
      <c r="I118" t="s">
        <v>475</v>
      </c>
      <c r="K118" t="s">
        <v>1085</v>
      </c>
    </row>
    <row r="119" spans="1:11" x14ac:dyDescent="0.4">
      <c r="A119" t="s">
        <v>34</v>
      </c>
      <c r="B119" t="s">
        <v>1066</v>
      </c>
      <c r="C119" t="s">
        <v>1062</v>
      </c>
      <c r="D119" t="s">
        <v>394</v>
      </c>
      <c r="E119">
        <v>3.7804279843698627E-4</v>
      </c>
      <c r="F119" t="s">
        <v>1082</v>
      </c>
      <c r="G119" t="s">
        <v>477</v>
      </c>
      <c r="H119" t="s">
        <v>1024</v>
      </c>
      <c r="I119" t="s">
        <v>475</v>
      </c>
      <c r="K119" t="s">
        <v>1085</v>
      </c>
    </row>
    <row r="120" spans="1:11" x14ac:dyDescent="0.4">
      <c r="A120" t="s">
        <v>34</v>
      </c>
      <c r="B120" t="s">
        <v>1066</v>
      </c>
      <c r="C120" t="s">
        <v>1062</v>
      </c>
      <c r="D120" t="s">
        <v>395</v>
      </c>
      <c r="E120">
        <v>5.7441334003518099E-2</v>
      </c>
      <c r="F120" t="s">
        <v>1082</v>
      </c>
      <c r="G120" t="s">
        <v>477</v>
      </c>
      <c r="H120" t="s">
        <v>1024</v>
      </c>
      <c r="I120" t="s">
        <v>475</v>
      </c>
      <c r="K120" t="s">
        <v>1085</v>
      </c>
    </row>
    <row r="121" spans="1:11" x14ac:dyDescent="0.4">
      <c r="A121" t="s">
        <v>34</v>
      </c>
      <c r="B121" t="s">
        <v>1066</v>
      </c>
      <c r="C121" t="s">
        <v>1062</v>
      </c>
      <c r="D121" t="s">
        <v>396</v>
      </c>
      <c r="E121">
        <v>1.4738406977023174E-4</v>
      </c>
      <c r="F121" t="s">
        <v>1082</v>
      </c>
      <c r="G121" t="s">
        <v>477</v>
      </c>
      <c r="H121" t="s">
        <v>1024</v>
      </c>
      <c r="I121" t="s">
        <v>475</v>
      </c>
      <c r="K121" t="s">
        <v>1085</v>
      </c>
    </row>
    <row r="122" spans="1:11" x14ac:dyDescent="0.4">
      <c r="A122" t="s">
        <v>34</v>
      </c>
      <c r="B122" t="s">
        <v>1066</v>
      </c>
      <c r="C122" t="s">
        <v>1062</v>
      </c>
      <c r="D122" t="s">
        <v>1025</v>
      </c>
      <c r="E122">
        <v>40.938980951235507</v>
      </c>
      <c r="F122" t="s">
        <v>1082</v>
      </c>
      <c r="G122" t="s">
        <v>477</v>
      </c>
      <c r="H122" t="s">
        <v>1024</v>
      </c>
      <c r="I122" t="s">
        <v>475</v>
      </c>
      <c r="K122" t="s">
        <v>1085</v>
      </c>
    </row>
    <row r="123" spans="1:11" x14ac:dyDescent="0.4">
      <c r="A123" t="s">
        <v>34</v>
      </c>
      <c r="B123" t="s">
        <v>1067</v>
      </c>
      <c r="C123" t="s">
        <v>1039</v>
      </c>
      <c r="D123" t="s">
        <v>1039</v>
      </c>
      <c r="E123">
        <v>4.5480355739600382</v>
      </c>
      <c r="F123" t="s">
        <v>1028</v>
      </c>
      <c r="G123" t="s">
        <v>1019</v>
      </c>
      <c r="H123" t="s">
        <v>1027</v>
      </c>
      <c r="I123" t="s">
        <v>475</v>
      </c>
      <c r="K123" t="s">
        <v>1083</v>
      </c>
    </row>
    <row r="124" spans="1:11" x14ac:dyDescent="0.4">
      <c r="A124" t="s">
        <v>34</v>
      </c>
      <c r="B124" t="s">
        <v>1067</v>
      </c>
      <c r="C124" t="s">
        <v>1039</v>
      </c>
      <c r="D124" t="s">
        <v>387</v>
      </c>
      <c r="E124">
        <v>4.3106890356567762</v>
      </c>
      <c r="F124" t="s">
        <v>1082</v>
      </c>
      <c r="G124" t="s">
        <v>477</v>
      </c>
      <c r="H124" t="s">
        <v>1024</v>
      </c>
      <c r="I124" t="s">
        <v>475</v>
      </c>
      <c r="K124" t="s">
        <v>1061</v>
      </c>
    </row>
    <row r="125" spans="1:11" x14ac:dyDescent="0.4">
      <c r="A125" t="s">
        <v>34</v>
      </c>
      <c r="B125" t="s">
        <v>1067</v>
      </c>
      <c r="C125" t="s">
        <v>1039</v>
      </c>
      <c r="D125" t="s">
        <v>388</v>
      </c>
      <c r="E125">
        <v>13.659170361084266</v>
      </c>
      <c r="F125" t="s">
        <v>1082</v>
      </c>
      <c r="G125" t="s">
        <v>477</v>
      </c>
      <c r="H125" t="s">
        <v>1024</v>
      </c>
      <c r="I125" t="s">
        <v>475</v>
      </c>
      <c r="K125" t="s">
        <v>1061</v>
      </c>
    </row>
    <row r="126" spans="1:11" x14ac:dyDescent="0.4">
      <c r="A126" t="s">
        <v>34</v>
      </c>
      <c r="B126" t="s">
        <v>1067</v>
      </c>
      <c r="C126" t="s">
        <v>1039</v>
      </c>
      <c r="D126" t="s">
        <v>389</v>
      </c>
      <c r="E126">
        <v>26.756441944547763</v>
      </c>
      <c r="F126" t="s">
        <v>1082</v>
      </c>
      <c r="G126" t="s">
        <v>477</v>
      </c>
      <c r="H126" t="s">
        <v>1024</v>
      </c>
      <c r="I126" t="s">
        <v>475</v>
      </c>
      <c r="K126" t="s">
        <v>1061</v>
      </c>
    </row>
    <row r="127" spans="1:11" x14ac:dyDescent="0.4">
      <c r="A127" t="s">
        <v>34</v>
      </c>
      <c r="B127" t="s">
        <v>1067</v>
      </c>
      <c r="C127" t="s">
        <v>1039</v>
      </c>
      <c r="D127" t="s">
        <v>390</v>
      </c>
      <c r="E127">
        <v>4.8059028676206799</v>
      </c>
      <c r="F127" t="s">
        <v>1082</v>
      </c>
      <c r="G127" t="s">
        <v>477</v>
      </c>
      <c r="H127" t="s">
        <v>1024</v>
      </c>
      <c r="I127" t="s">
        <v>475</v>
      </c>
      <c r="K127" t="s">
        <v>1061</v>
      </c>
    </row>
    <row r="128" spans="1:11" x14ac:dyDescent="0.4">
      <c r="A128" t="s">
        <v>34</v>
      </c>
      <c r="B128" t="s">
        <v>1067</v>
      </c>
      <c r="C128" t="s">
        <v>1039</v>
      </c>
      <c r="D128" t="s">
        <v>391</v>
      </c>
      <c r="E128">
        <v>2.082307934892623</v>
      </c>
      <c r="F128" t="s">
        <v>1082</v>
      </c>
      <c r="G128" t="s">
        <v>477</v>
      </c>
      <c r="H128" t="s">
        <v>1024</v>
      </c>
      <c r="I128" t="s">
        <v>475</v>
      </c>
      <c r="K128" t="s">
        <v>1061</v>
      </c>
    </row>
    <row r="129" spans="1:11" x14ac:dyDescent="0.4">
      <c r="A129" t="s">
        <v>34</v>
      </c>
      <c r="B129" t="s">
        <v>1067</v>
      </c>
      <c r="C129" t="s">
        <v>1039</v>
      </c>
      <c r="D129" t="s">
        <v>392</v>
      </c>
      <c r="E129">
        <v>65.805578447149855</v>
      </c>
      <c r="F129" t="s">
        <v>1082</v>
      </c>
      <c r="G129" t="s">
        <v>477</v>
      </c>
      <c r="H129" t="s">
        <v>1024</v>
      </c>
      <c r="I129" t="s">
        <v>475</v>
      </c>
      <c r="K129" t="s">
        <v>1061</v>
      </c>
    </row>
    <row r="130" spans="1:11" x14ac:dyDescent="0.4">
      <c r="A130" t="s">
        <v>34</v>
      </c>
      <c r="B130" t="s">
        <v>1067</v>
      </c>
      <c r="C130" t="s">
        <v>1039</v>
      </c>
      <c r="D130" t="s">
        <v>393</v>
      </c>
      <c r="E130">
        <v>0.17101605023768421</v>
      </c>
      <c r="F130" t="s">
        <v>1082</v>
      </c>
      <c r="G130" t="s">
        <v>477</v>
      </c>
      <c r="H130" t="s">
        <v>1024</v>
      </c>
      <c r="I130" t="s">
        <v>475</v>
      </c>
      <c r="K130" t="s">
        <v>1061</v>
      </c>
    </row>
    <row r="131" spans="1:11" x14ac:dyDescent="0.4">
      <c r="A131" t="s">
        <v>34</v>
      </c>
      <c r="B131" t="s">
        <v>1067</v>
      </c>
      <c r="C131" t="s">
        <v>1039</v>
      </c>
      <c r="D131" t="s">
        <v>394</v>
      </c>
      <c r="E131">
        <v>0.40368595516005773</v>
      </c>
      <c r="F131" t="s">
        <v>1082</v>
      </c>
      <c r="G131" t="s">
        <v>477</v>
      </c>
      <c r="H131" t="s">
        <v>1024</v>
      </c>
      <c r="I131" t="s">
        <v>475</v>
      </c>
      <c r="K131" t="s">
        <v>1061</v>
      </c>
    </row>
    <row r="132" spans="1:11" x14ac:dyDescent="0.4">
      <c r="A132" t="s">
        <v>34</v>
      </c>
      <c r="B132" t="s">
        <v>1067</v>
      </c>
      <c r="C132" t="s">
        <v>1039</v>
      </c>
      <c r="D132" t="s">
        <v>395</v>
      </c>
      <c r="E132">
        <v>75.632728589326817</v>
      </c>
      <c r="F132" t="s">
        <v>1082</v>
      </c>
      <c r="G132" t="s">
        <v>477</v>
      </c>
      <c r="H132" t="s">
        <v>1024</v>
      </c>
      <c r="I132" t="s">
        <v>475</v>
      </c>
      <c r="K132" t="s">
        <v>1061</v>
      </c>
    </row>
    <row r="133" spans="1:11" x14ac:dyDescent="0.4">
      <c r="A133" t="s">
        <v>34</v>
      </c>
      <c r="B133" t="s">
        <v>1067</v>
      </c>
      <c r="C133" t="s">
        <v>1039</v>
      </c>
      <c r="D133" t="s">
        <v>396</v>
      </c>
      <c r="E133">
        <v>0.59756245659634055</v>
      </c>
      <c r="F133" t="s">
        <v>1082</v>
      </c>
      <c r="G133" t="s">
        <v>477</v>
      </c>
      <c r="H133" t="s">
        <v>1024</v>
      </c>
      <c r="I133" t="s">
        <v>475</v>
      </c>
      <c r="K133" t="s">
        <v>1061</v>
      </c>
    </row>
    <row r="134" spans="1:11" x14ac:dyDescent="0.4">
      <c r="A134" t="s">
        <v>34</v>
      </c>
      <c r="B134" t="s">
        <v>1067</v>
      </c>
      <c r="C134" t="s">
        <v>1039</v>
      </c>
      <c r="D134" t="s">
        <v>1025</v>
      </c>
      <c r="E134">
        <v>38132.276204476097</v>
      </c>
      <c r="F134" t="s">
        <v>1082</v>
      </c>
      <c r="G134" t="s">
        <v>477</v>
      </c>
      <c r="H134" t="s">
        <v>1024</v>
      </c>
      <c r="I134" t="s">
        <v>475</v>
      </c>
      <c r="K134" t="s">
        <v>1084</v>
      </c>
    </row>
    <row r="135" spans="1:11" x14ac:dyDescent="0.4">
      <c r="A135" t="s">
        <v>34</v>
      </c>
      <c r="B135" t="s">
        <v>1067</v>
      </c>
      <c r="C135" t="s">
        <v>1062</v>
      </c>
      <c r="D135" t="s">
        <v>387</v>
      </c>
      <c r="E135">
        <v>4.3106890356567771</v>
      </c>
      <c r="F135" t="s">
        <v>1082</v>
      </c>
      <c r="G135" t="s">
        <v>477</v>
      </c>
      <c r="H135" t="s">
        <v>1024</v>
      </c>
      <c r="I135" t="s">
        <v>475</v>
      </c>
      <c r="K135" t="s">
        <v>1085</v>
      </c>
    </row>
    <row r="136" spans="1:11" x14ac:dyDescent="0.4">
      <c r="A136" t="s">
        <v>34</v>
      </c>
      <c r="B136" t="s">
        <v>1067</v>
      </c>
      <c r="C136" t="s">
        <v>1062</v>
      </c>
      <c r="D136" t="s">
        <v>388</v>
      </c>
      <c r="E136">
        <v>13.659170361084266</v>
      </c>
      <c r="F136" t="s">
        <v>1082</v>
      </c>
      <c r="G136" t="s">
        <v>477</v>
      </c>
      <c r="H136" t="s">
        <v>1024</v>
      </c>
      <c r="I136" t="s">
        <v>475</v>
      </c>
      <c r="K136" t="s">
        <v>1085</v>
      </c>
    </row>
    <row r="137" spans="1:11" x14ac:dyDescent="0.4">
      <c r="A137" t="s">
        <v>34</v>
      </c>
      <c r="B137" t="s">
        <v>1067</v>
      </c>
      <c r="C137" t="s">
        <v>1062</v>
      </c>
      <c r="D137" t="s">
        <v>389</v>
      </c>
      <c r="E137">
        <v>26.75644194454776</v>
      </c>
      <c r="F137" t="s">
        <v>1082</v>
      </c>
      <c r="G137" t="s">
        <v>477</v>
      </c>
      <c r="H137" t="s">
        <v>1024</v>
      </c>
      <c r="I137" t="s">
        <v>475</v>
      </c>
      <c r="K137" t="s">
        <v>1085</v>
      </c>
    </row>
    <row r="138" spans="1:11" x14ac:dyDescent="0.4">
      <c r="A138" t="s">
        <v>34</v>
      </c>
      <c r="B138" t="s">
        <v>1067</v>
      </c>
      <c r="C138" t="s">
        <v>1062</v>
      </c>
      <c r="D138" t="s">
        <v>390</v>
      </c>
      <c r="E138">
        <v>4.8059028676206799</v>
      </c>
      <c r="F138" t="s">
        <v>1082</v>
      </c>
      <c r="G138" t="s">
        <v>477</v>
      </c>
      <c r="H138" t="s">
        <v>1024</v>
      </c>
      <c r="I138" t="s">
        <v>475</v>
      </c>
      <c r="K138" t="s">
        <v>1085</v>
      </c>
    </row>
    <row r="139" spans="1:11" x14ac:dyDescent="0.4">
      <c r="A139" t="s">
        <v>34</v>
      </c>
      <c r="B139" t="s">
        <v>1067</v>
      </c>
      <c r="C139" t="s">
        <v>1062</v>
      </c>
      <c r="D139" t="s">
        <v>391</v>
      </c>
      <c r="E139">
        <v>2.082307934892623</v>
      </c>
      <c r="F139" t="s">
        <v>1082</v>
      </c>
      <c r="G139" t="s">
        <v>477</v>
      </c>
      <c r="H139" t="s">
        <v>1024</v>
      </c>
      <c r="I139" t="s">
        <v>475</v>
      </c>
      <c r="K139" t="s">
        <v>1085</v>
      </c>
    </row>
    <row r="140" spans="1:11" x14ac:dyDescent="0.4">
      <c r="A140" t="s">
        <v>34</v>
      </c>
      <c r="B140" t="s">
        <v>1067</v>
      </c>
      <c r="C140" t="s">
        <v>1062</v>
      </c>
      <c r="D140" t="s">
        <v>392</v>
      </c>
      <c r="E140">
        <v>65.805578447149855</v>
      </c>
      <c r="F140" t="s">
        <v>1082</v>
      </c>
      <c r="G140" t="s">
        <v>477</v>
      </c>
      <c r="H140" t="s">
        <v>1024</v>
      </c>
      <c r="I140" t="s">
        <v>475</v>
      </c>
      <c r="K140" t="s">
        <v>1085</v>
      </c>
    </row>
    <row r="141" spans="1:11" x14ac:dyDescent="0.4">
      <c r="A141" t="s">
        <v>34</v>
      </c>
      <c r="B141" t="s">
        <v>1067</v>
      </c>
      <c r="C141" t="s">
        <v>1062</v>
      </c>
      <c r="D141" t="s">
        <v>393</v>
      </c>
      <c r="E141">
        <v>0.17101605023768421</v>
      </c>
      <c r="F141" t="s">
        <v>1082</v>
      </c>
      <c r="G141" t="s">
        <v>477</v>
      </c>
      <c r="H141" t="s">
        <v>1024</v>
      </c>
      <c r="I141" t="s">
        <v>475</v>
      </c>
      <c r="K141" t="s">
        <v>1085</v>
      </c>
    </row>
    <row r="142" spans="1:11" x14ac:dyDescent="0.4">
      <c r="A142" t="s">
        <v>34</v>
      </c>
      <c r="B142" t="s">
        <v>1067</v>
      </c>
      <c r="C142" t="s">
        <v>1062</v>
      </c>
      <c r="D142" t="s">
        <v>394</v>
      </c>
      <c r="E142">
        <v>0.40368595516005773</v>
      </c>
      <c r="F142" t="s">
        <v>1082</v>
      </c>
      <c r="G142" t="s">
        <v>477</v>
      </c>
      <c r="H142" t="s">
        <v>1024</v>
      </c>
      <c r="I142" t="s">
        <v>475</v>
      </c>
      <c r="K142" t="s">
        <v>1085</v>
      </c>
    </row>
    <row r="143" spans="1:11" x14ac:dyDescent="0.4">
      <c r="A143" t="s">
        <v>34</v>
      </c>
      <c r="B143" t="s">
        <v>1067</v>
      </c>
      <c r="C143" t="s">
        <v>1062</v>
      </c>
      <c r="D143" t="s">
        <v>395</v>
      </c>
      <c r="E143">
        <v>75.632728589326831</v>
      </c>
      <c r="F143" t="s">
        <v>1082</v>
      </c>
      <c r="G143" t="s">
        <v>477</v>
      </c>
      <c r="H143" t="s">
        <v>1024</v>
      </c>
      <c r="I143" t="s">
        <v>475</v>
      </c>
      <c r="K143" t="s">
        <v>1085</v>
      </c>
    </row>
    <row r="144" spans="1:11" x14ac:dyDescent="0.4">
      <c r="A144" t="s">
        <v>34</v>
      </c>
      <c r="B144" t="s">
        <v>1067</v>
      </c>
      <c r="C144" t="s">
        <v>1062</v>
      </c>
      <c r="D144" t="s">
        <v>396</v>
      </c>
      <c r="E144">
        <v>0.59756245659634066</v>
      </c>
      <c r="F144" t="s">
        <v>1082</v>
      </c>
      <c r="G144" t="s">
        <v>477</v>
      </c>
      <c r="H144" t="s">
        <v>1024</v>
      </c>
      <c r="I144" t="s">
        <v>475</v>
      </c>
      <c r="K144" t="s">
        <v>1085</v>
      </c>
    </row>
    <row r="145" spans="1:11" x14ac:dyDescent="0.4">
      <c r="A145" t="s">
        <v>34</v>
      </c>
      <c r="B145" t="s">
        <v>1067</v>
      </c>
      <c r="C145" t="s">
        <v>1062</v>
      </c>
      <c r="D145" t="s">
        <v>1025</v>
      </c>
      <c r="E145">
        <v>38132.276204476104</v>
      </c>
      <c r="F145" t="s">
        <v>1082</v>
      </c>
      <c r="G145" t="s">
        <v>477</v>
      </c>
      <c r="H145" t="s">
        <v>1024</v>
      </c>
      <c r="I145" t="s">
        <v>475</v>
      </c>
      <c r="K145" t="s">
        <v>1085</v>
      </c>
    </row>
    <row r="146" spans="1:11" x14ac:dyDescent="0.4">
      <c r="A146" t="s">
        <v>34</v>
      </c>
      <c r="B146" t="s">
        <v>1087</v>
      </c>
      <c r="C146" t="s">
        <v>385</v>
      </c>
      <c r="D146" t="s">
        <v>385</v>
      </c>
      <c r="E146">
        <v>56674.073289469561</v>
      </c>
      <c r="F146" t="s">
        <v>1028</v>
      </c>
      <c r="G146" t="s">
        <v>1019</v>
      </c>
      <c r="H146" t="s">
        <v>1027</v>
      </c>
      <c r="I146" t="s">
        <v>475</v>
      </c>
      <c r="K146" t="s">
        <v>1083</v>
      </c>
    </row>
    <row r="147" spans="1:11" x14ac:dyDescent="0.4">
      <c r="A147" t="s">
        <v>34</v>
      </c>
      <c r="B147" t="s">
        <v>1087</v>
      </c>
      <c r="C147" t="s">
        <v>1039</v>
      </c>
      <c r="D147" t="s">
        <v>1039</v>
      </c>
      <c r="E147">
        <v>29851.229442545031</v>
      </c>
      <c r="F147" t="s">
        <v>1028</v>
      </c>
      <c r="G147" t="s">
        <v>1019</v>
      </c>
      <c r="H147" t="s">
        <v>1027</v>
      </c>
      <c r="I147" t="s">
        <v>475</v>
      </c>
      <c r="K147" t="s">
        <v>1083</v>
      </c>
    </row>
    <row r="148" spans="1:11" x14ac:dyDescent="0.4">
      <c r="A148" t="s">
        <v>34</v>
      </c>
      <c r="B148" t="s">
        <v>1087</v>
      </c>
      <c r="C148" t="s">
        <v>1039</v>
      </c>
      <c r="D148" t="s">
        <v>387</v>
      </c>
      <c r="E148">
        <v>0.42564975163513763</v>
      </c>
      <c r="F148" t="s">
        <v>1082</v>
      </c>
      <c r="G148" t="s">
        <v>477</v>
      </c>
      <c r="H148" t="s">
        <v>1024</v>
      </c>
      <c r="I148" t="s">
        <v>475</v>
      </c>
      <c r="K148" t="s">
        <v>1061</v>
      </c>
    </row>
    <row r="149" spans="1:11" x14ac:dyDescent="0.4">
      <c r="A149" t="s">
        <v>34</v>
      </c>
      <c r="B149" t="s">
        <v>1087</v>
      </c>
      <c r="C149" t="s">
        <v>1039</v>
      </c>
      <c r="D149" t="s">
        <v>388</v>
      </c>
      <c r="E149">
        <v>1.3487455076544919</v>
      </c>
      <c r="F149" t="s">
        <v>1082</v>
      </c>
      <c r="G149" t="s">
        <v>477</v>
      </c>
      <c r="H149" t="s">
        <v>1024</v>
      </c>
      <c r="I149" t="s">
        <v>475</v>
      </c>
      <c r="K149" t="s">
        <v>1061</v>
      </c>
    </row>
    <row r="150" spans="1:11" x14ac:dyDescent="0.4">
      <c r="A150" t="s">
        <v>34</v>
      </c>
      <c r="B150" t="s">
        <v>1087</v>
      </c>
      <c r="C150" t="s">
        <v>1039</v>
      </c>
      <c r="D150" t="s">
        <v>389</v>
      </c>
      <c r="E150">
        <v>2.6420075245816301</v>
      </c>
      <c r="F150" t="s">
        <v>1082</v>
      </c>
      <c r="G150" t="s">
        <v>477</v>
      </c>
      <c r="H150" t="s">
        <v>1024</v>
      </c>
      <c r="I150" t="s">
        <v>475</v>
      </c>
      <c r="K150" t="s">
        <v>1061</v>
      </c>
    </row>
    <row r="151" spans="1:11" x14ac:dyDescent="0.4">
      <c r="A151" t="s">
        <v>34</v>
      </c>
      <c r="B151" t="s">
        <v>1087</v>
      </c>
      <c r="C151" t="s">
        <v>1039</v>
      </c>
      <c r="D151" t="s">
        <v>390</v>
      </c>
      <c r="E151">
        <v>0.4745485802999162</v>
      </c>
      <c r="F151" t="s">
        <v>1082</v>
      </c>
      <c r="G151" t="s">
        <v>477</v>
      </c>
      <c r="H151" t="s">
        <v>1024</v>
      </c>
      <c r="I151" t="s">
        <v>475</v>
      </c>
      <c r="K151" t="s">
        <v>1061</v>
      </c>
    </row>
    <row r="152" spans="1:11" x14ac:dyDescent="0.4">
      <c r="A152" t="s">
        <v>34</v>
      </c>
      <c r="B152" t="s">
        <v>1087</v>
      </c>
      <c r="C152" t="s">
        <v>1039</v>
      </c>
      <c r="D152" t="s">
        <v>391</v>
      </c>
      <c r="E152">
        <v>0.20561303494254013</v>
      </c>
      <c r="F152" t="s">
        <v>1082</v>
      </c>
      <c r="G152" t="s">
        <v>477</v>
      </c>
      <c r="H152" t="s">
        <v>1024</v>
      </c>
      <c r="I152" t="s">
        <v>475</v>
      </c>
      <c r="K152" t="s">
        <v>1061</v>
      </c>
    </row>
    <row r="153" spans="1:11" x14ac:dyDescent="0.4">
      <c r="A153" t="s">
        <v>34</v>
      </c>
      <c r="B153" t="s">
        <v>1087</v>
      </c>
      <c r="C153" t="s">
        <v>1039</v>
      </c>
      <c r="D153" t="s">
        <v>392</v>
      </c>
      <c r="E153">
        <v>6.4978308318099964</v>
      </c>
      <c r="F153" t="s">
        <v>1082</v>
      </c>
      <c r="G153" t="s">
        <v>477</v>
      </c>
      <c r="H153" t="s">
        <v>1024</v>
      </c>
      <c r="I153" t="s">
        <v>475</v>
      </c>
      <c r="K153" t="s">
        <v>1061</v>
      </c>
    </row>
    <row r="154" spans="1:11" x14ac:dyDescent="0.4">
      <c r="A154" t="s">
        <v>34</v>
      </c>
      <c r="B154" t="s">
        <v>1087</v>
      </c>
      <c r="C154" t="s">
        <v>1039</v>
      </c>
      <c r="D154" t="s">
        <v>393</v>
      </c>
      <c r="E154">
        <v>1.6886613417755329E-2</v>
      </c>
      <c r="F154" t="s">
        <v>1082</v>
      </c>
      <c r="G154" t="s">
        <v>477</v>
      </c>
      <c r="H154" t="s">
        <v>1024</v>
      </c>
      <c r="I154" t="s">
        <v>475</v>
      </c>
      <c r="K154" t="s">
        <v>1061</v>
      </c>
    </row>
    <row r="155" spans="1:11" x14ac:dyDescent="0.4">
      <c r="A155" t="s">
        <v>34</v>
      </c>
      <c r="B155" t="s">
        <v>1087</v>
      </c>
      <c r="C155" t="s">
        <v>1039</v>
      </c>
      <c r="D155" t="s">
        <v>394</v>
      </c>
      <c r="E155">
        <v>3.9861104600947411E-2</v>
      </c>
      <c r="F155" t="s">
        <v>1082</v>
      </c>
      <c r="G155" t="s">
        <v>477</v>
      </c>
      <c r="H155" t="s">
        <v>1024</v>
      </c>
      <c r="I155" t="s">
        <v>475</v>
      </c>
      <c r="K155" t="s">
        <v>1061</v>
      </c>
    </row>
    <row r="156" spans="1:11" x14ac:dyDescent="0.4">
      <c r="A156" t="s">
        <v>34</v>
      </c>
      <c r="B156" t="s">
        <v>1087</v>
      </c>
      <c r="C156" t="s">
        <v>1039</v>
      </c>
      <c r="D156" t="s">
        <v>395</v>
      </c>
      <c r="E156">
        <v>7.4681917144203842</v>
      </c>
      <c r="F156" t="s">
        <v>1082</v>
      </c>
      <c r="G156" t="s">
        <v>477</v>
      </c>
      <c r="H156" t="s">
        <v>1024</v>
      </c>
      <c r="I156" t="s">
        <v>475</v>
      </c>
      <c r="K156" t="s">
        <v>1061</v>
      </c>
    </row>
    <row r="157" spans="1:11" x14ac:dyDescent="0.4">
      <c r="A157" t="s">
        <v>34</v>
      </c>
      <c r="B157" t="s">
        <v>1087</v>
      </c>
      <c r="C157" t="s">
        <v>1039</v>
      </c>
      <c r="D157" t="s">
        <v>396</v>
      </c>
      <c r="E157">
        <v>5.9005024285627219E-2</v>
      </c>
      <c r="F157" t="s">
        <v>1082</v>
      </c>
      <c r="G157" t="s">
        <v>477</v>
      </c>
      <c r="H157" t="s">
        <v>1024</v>
      </c>
      <c r="I157" t="s">
        <v>475</v>
      </c>
      <c r="K157" t="s">
        <v>1061</v>
      </c>
    </row>
    <row r="158" spans="1:11" x14ac:dyDescent="0.4">
      <c r="A158" t="s">
        <v>34</v>
      </c>
      <c r="B158" t="s">
        <v>1087</v>
      </c>
      <c r="C158" t="s">
        <v>1039</v>
      </c>
      <c r="D158" t="s">
        <v>1025</v>
      </c>
      <c r="E158">
        <v>3765.2899017905538</v>
      </c>
      <c r="F158" t="s">
        <v>1082</v>
      </c>
      <c r="G158" t="s">
        <v>477</v>
      </c>
      <c r="H158" t="s">
        <v>1024</v>
      </c>
      <c r="I158" t="s">
        <v>475</v>
      </c>
      <c r="K158" t="s">
        <v>1084</v>
      </c>
    </row>
    <row r="159" spans="1:11" x14ac:dyDescent="0.4">
      <c r="A159" t="s">
        <v>34</v>
      </c>
      <c r="B159" t="s">
        <v>1087</v>
      </c>
      <c r="C159" t="s">
        <v>1062</v>
      </c>
      <c r="D159" t="s">
        <v>387</v>
      </c>
      <c r="E159">
        <v>4.6288557715930061</v>
      </c>
      <c r="F159" t="s">
        <v>1082</v>
      </c>
      <c r="G159" t="s">
        <v>477</v>
      </c>
      <c r="H159" t="s">
        <v>1024</v>
      </c>
      <c r="I159" t="s">
        <v>475</v>
      </c>
      <c r="K159" t="s">
        <v>1085</v>
      </c>
    </row>
    <row r="160" spans="1:11" x14ac:dyDescent="0.4">
      <c r="A160" t="s">
        <v>34</v>
      </c>
      <c r="B160" t="s">
        <v>1087</v>
      </c>
      <c r="C160" t="s">
        <v>1062</v>
      </c>
      <c r="D160" t="s">
        <v>388</v>
      </c>
      <c r="E160">
        <v>22.699723285737381</v>
      </c>
      <c r="F160" t="s">
        <v>1082</v>
      </c>
      <c r="G160" t="s">
        <v>477</v>
      </c>
      <c r="H160" t="s">
        <v>1024</v>
      </c>
      <c r="I160" t="s">
        <v>475</v>
      </c>
      <c r="K160" t="s">
        <v>1085</v>
      </c>
    </row>
    <row r="161" spans="1:11" x14ac:dyDescent="0.4">
      <c r="A161" t="s">
        <v>34</v>
      </c>
      <c r="B161" t="s">
        <v>1087</v>
      </c>
      <c r="C161" t="s">
        <v>1062</v>
      </c>
      <c r="D161" t="s">
        <v>389</v>
      </c>
      <c r="E161">
        <v>28.264946936153255</v>
      </c>
      <c r="F161" t="s">
        <v>1082</v>
      </c>
      <c r="G161" t="s">
        <v>477</v>
      </c>
      <c r="H161" t="s">
        <v>1024</v>
      </c>
      <c r="I161" t="s">
        <v>475</v>
      </c>
      <c r="K161" t="s">
        <v>1085</v>
      </c>
    </row>
    <row r="162" spans="1:11" x14ac:dyDescent="0.4">
      <c r="A162" t="s">
        <v>34</v>
      </c>
      <c r="B162" t="s">
        <v>1087</v>
      </c>
      <c r="C162" t="s">
        <v>1062</v>
      </c>
      <c r="D162" t="s">
        <v>390</v>
      </c>
      <c r="E162">
        <v>0.78742165106727513</v>
      </c>
      <c r="F162" t="s">
        <v>1082</v>
      </c>
      <c r="G162" t="s">
        <v>477</v>
      </c>
      <c r="H162" t="s">
        <v>1024</v>
      </c>
      <c r="I162" t="s">
        <v>475</v>
      </c>
      <c r="K162" t="s">
        <v>1085</v>
      </c>
    </row>
    <row r="163" spans="1:11" x14ac:dyDescent="0.4">
      <c r="A163" t="s">
        <v>34</v>
      </c>
      <c r="B163" t="s">
        <v>1087</v>
      </c>
      <c r="C163" t="s">
        <v>1062</v>
      </c>
      <c r="D163" t="s">
        <v>391</v>
      </c>
      <c r="E163">
        <v>0.51572611068896856</v>
      </c>
      <c r="F163" t="s">
        <v>1082</v>
      </c>
      <c r="G163" t="s">
        <v>477</v>
      </c>
      <c r="H163" t="s">
        <v>1024</v>
      </c>
      <c r="I163" t="s">
        <v>475</v>
      </c>
      <c r="K163" t="s">
        <v>1085</v>
      </c>
    </row>
    <row r="164" spans="1:11" x14ac:dyDescent="0.4">
      <c r="A164" t="s">
        <v>34</v>
      </c>
      <c r="B164" t="s">
        <v>1087</v>
      </c>
      <c r="C164" t="s">
        <v>1062</v>
      </c>
      <c r="D164" t="s">
        <v>392</v>
      </c>
      <c r="E164">
        <v>7.1327600898886452</v>
      </c>
      <c r="F164" t="s">
        <v>1082</v>
      </c>
      <c r="G164" t="s">
        <v>477</v>
      </c>
      <c r="H164" t="s">
        <v>1024</v>
      </c>
      <c r="I164" t="s">
        <v>475</v>
      </c>
      <c r="K164" t="s">
        <v>1085</v>
      </c>
    </row>
    <row r="165" spans="1:11" x14ac:dyDescent="0.4">
      <c r="A165" t="s">
        <v>34</v>
      </c>
      <c r="B165" t="s">
        <v>1087</v>
      </c>
      <c r="C165" t="s">
        <v>1062</v>
      </c>
      <c r="D165" t="s">
        <v>393</v>
      </c>
      <c r="E165">
        <v>7.8164660709765271E-2</v>
      </c>
      <c r="F165" t="s">
        <v>1082</v>
      </c>
      <c r="G165" t="s">
        <v>477</v>
      </c>
      <c r="H165" t="s">
        <v>1024</v>
      </c>
      <c r="I165" t="s">
        <v>475</v>
      </c>
      <c r="K165" t="s">
        <v>1085</v>
      </c>
    </row>
    <row r="166" spans="1:11" x14ac:dyDescent="0.4">
      <c r="A166" t="s">
        <v>34</v>
      </c>
      <c r="B166" t="s">
        <v>1087</v>
      </c>
      <c r="C166" t="s">
        <v>1062</v>
      </c>
      <c r="D166" t="s">
        <v>394</v>
      </c>
      <c r="E166">
        <v>0.17102859395154638</v>
      </c>
      <c r="F166" t="s">
        <v>1082</v>
      </c>
      <c r="G166" t="s">
        <v>477</v>
      </c>
      <c r="H166" t="s">
        <v>1024</v>
      </c>
      <c r="I166" t="s">
        <v>475</v>
      </c>
      <c r="K166" t="s">
        <v>1085</v>
      </c>
    </row>
    <row r="167" spans="1:11" x14ac:dyDescent="0.4">
      <c r="A167" t="s">
        <v>34</v>
      </c>
      <c r="B167" t="s">
        <v>1087</v>
      </c>
      <c r="C167" t="s">
        <v>1062</v>
      </c>
      <c r="D167" t="s">
        <v>395</v>
      </c>
      <c r="E167">
        <v>29.810877764183484</v>
      </c>
      <c r="F167" t="s">
        <v>1082</v>
      </c>
      <c r="G167" t="s">
        <v>477</v>
      </c>
      <c r="H167" t="s">
        <v>1024</v>
      </c>
      <c r="I167" t="s">
        <v>475</v>
      </c>
      <c r="K167" t="s">
        <v>1085</v>
      </c>
    </row>
    <row r="168" spans="1:11" x14ac:dyDescent="0.4">
      <c r="A168" t="s">
        <v>34</v>
      </c>
      <c r="B168" t="s">
        <v>1087</v>
      </c>
      <c r="C168" t="s">
        <v>1062</v>
      </c>
      <c r="D168" t="s">
        <v>396</v>
      </c>
      <c r="E168">
        <v>0.14746873892815199</v>
      </c>
      <c r="F168" t="s">
        <v>1082</v>
      </c>
      <c r="G168" t="s">
        <v>477</v>
      </c>
      <c r="H168" t="s">
        <v>1024</v>
      </c>
      <c r="I168" t="s">
        <v>475</v>
      </c>
      <c r="K168" t="s">
        <v>1085</v>
      </c>
    </row>
    <row r="169" spans="1:11" x14ac:dyDescent="0.4">
      <c r="A169" t="s">
        <v>34</v>
      </c>
      <c r="B169" t="s">
        <v>1087</v>
      </c>
      <c r="C169" t="s">
        <v>1062</v>
      </c>
      <c r="D169" t="s">
        <v>1025</v>
      </c>
      <c r="E169">
        <v>7211.2953733945633</v>
      </c>
      <c r="F169" t="s">
        <v>1082</v>
      </c>
      <c r="G169" t="s">
        <v>477</v>
      </c>
      <c r="H169" t="s">
        <v>1024</v>
      </c>
      <c r="I169" t="s">
        <v>475</v>
      </c>
      <c r="K169" t="s">
        <v>1085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0"/>
  <sheetViews>
    <sheetView topLeftCell="A33" zoomScale="70" zoomScaleNormal="70" workbookViewId="0">
      <selection activeCell="R72" sqref="R72"/>
    </sheetView>
  </sheetViews>
  <sheetFormatPr defaultColWidth="8.61328125" defaultRowHeight="14.6" x14ac:dyDescent="0.4"/>
  <cols>
    <col min="1" max="1" width="21.61328125" style="881" customWidth="1"/>
    <col min="2" max="2" width="9.61328125" style="881" customWidth="1"/>
    <col min="3" max="3" width="16.69140625" style="881" customWidth="1"/>
    <col min="4" max="4" width="15.23046875" style="881" bestFit="1" customWidth="1"/>
    <col min="5" max="5" width="9.61328125" style="881" customWidth="1"/>
    <col min="6" max="6" width="12" style="881" customWidth="1"/>
    <col min="7" max="8" width="9.61328125" style="881" customWidth="1"/>
    <col min="9" max="9" width="11.84375" style="881" bestFit="1" customWidth="1"/>
    <col min="10" max="10" width="15.61328125" style="881" customWidth="1"/>
    <col min="11" max="11" width="11.3828125" style="891" customWidth="1"/>
    <col min="12" max="12" width="22.23046875" style="881" customWidth="1"/>
    <col min="13" max="13" width="9.84375" style="881" bestFit="1" customWidth="1"/>
    <col min="14" max="14" width="11.3828125" style="881" customWidth="1"/>
    <col min="15" max="15" width="16.3828125" style="881" customWidth="1"/>
    <col min="16" max="16" width="20.3828125" style="881" customWidth="1"/>
    <col min="17" max="18" width="14" style="881" customWidth="1"/>
    <col min="19" max="19" width="11.3828125" style="881" customWidth="1"/>
    <col min="20" max="20" width="9.15234375" style="882" bestFit="1" customWidth="1"/>
    <col min="21" max="21" width="11.15234375" style="881" customWidth="1"/>
    <col min="22" max="22" width="8.61328125" style="881"/>
    <col min="23" max="23" width="10.15234375" style="881" customWidth="1"/>
    <col min="24" max="24" width="18.3828125" style="881" bestFit="1" customWidth="1"/>
    <col min="25" max="25" width="11.84375" style="881" bestFit="1" customWidth="1"/>
    <col min="26" max="27" width="8.61328125" style="881"/>
    <col min="28" max="28" width="8.61328125" style="881" customWidth="1"/>
    <col min="29" max="29" width="72.84375" style="882" bestFit="1" customWidth="1"/>
    <col min="30" max="35" width="8.61328125" style="881"/>
    <col min="36" max="36" width="8.61328125" style="882"/>
    <col min="37" max="38" width="8.61328125" style="881"/>
    <col min="39" max="39" width="8.61328125" style="882"/>
    <col min="40" max="41" width="8.61328125" style="881"/>
    <col min="42" max="42" width="8.61328125" style="882"/>
    <col min="43" max="48" width="8.61328125" style="881"/>
    <col min="49" max="49" width="8.61328125" style="882"/>
    <col min="50" max="16384" width="8.61328125" style="881"/>
  </cols>
  <sheetData>
    <row r="1" spans="1:49" ht="29.05" customHeight="1" x14ac:dyDescent="0.4">
      <c r="A1" s="878" t="s">
        <v>1035</v>
      </c>
      <c r="B1" s="879"/>
      <c r="C1" s="879"/>
      <c r="D1" s="879"/>
      <c r="E1" s="879"/>
      <c r="F1" s="879"/>
      <c r="G1" s="879"/>
      <c r="H1" s="879"/>
      <c r="I1" s="879"/>
      <c r="J1" s="879"/>
      <c r="K1" s="880"/>
    </row>
    <row r="2" spans="1:49" ht="15.9" x14ac:dyDescent="0.4">
      <c r="A2" s="883" t="s">
        <v>1036</v>
      </c>
      <c r="B2" s="884"/>
      <c r="C2" s="884"/>
      <c r="D2" s="884"/>
      <c r="E2" s="884"/>
      <c r="F2" s="884"/>
      <c r="G2" s="884"/>
      <c r="H2" s="884"/>
      <c r="I2" s="884"/>
      <c r="J2" s="884"/>
      <c r="K2" s="885"/>
      <c r="L2" s="884"/>
      <c r="M2" s="884"/>
      <c r="O2" s="883" t="s">
        <v>1078</v>
      </c>
      <c r="P2" s="884"/>
      <c r="Q2" s="884"/>
      <c r="R2" s="884"/>
      <c r="S2" s="884"/>
      <c r="T2" s="886"/>
      <c r="U2" s="884"/>
      <c r="V2" s="884"/>
    </row>
    <row r="3" spans="1:49" s="887" customFormat="1" x14ac:dyDescent="0.4">
      <c r="A3" s="887" t="s">
        <v>1037</v>
      </c>
      <c r="B3" s="887" t="s">
        <v>379</v>
      </c>
      <c r="C3" s="887" t="s">
        <v>386</v>
      </c>
      <c r="D3" s="887" t="s">
        <v>380</v>
      </c>
      <c r="E3" s="887" t="s">
        <v>1038</v>
      </c>
      <c r="L3" s="888"/>
      <c r="O3" s="889" t="s">
        <v>379</v>
      </c>
      <c r="P3" s="889" t="s">
        <v>380</v>
      </c>
      <c r="Q3" s="889" t="s">
        <v>33</v>
      </c>
      <c r="R3" s="936" t="s">
        <v>34</v>
      </c>
      <c r="AC3" s="890"/>
      <c r="AJ3" s="890"/>
      <c r="AM3" s="890"/>
      <c r="AP3" s="890"/>
      <c r="AW3" s="890"/>
    </row>
    <row r="4" spans="1:49" x14ac:dyDescent="0.4">
      <c r="A4" s="881" t="s">
        <v>1039</v>
      </c>
      <c r="B4" s="881" t="s">
        <v>387</v>
      </c>
      <c r="C4" s="881">
        <v>1.5044138393848361E-5</v>
      </c>
      <c r="D4" s="881" t="s">
        <v>1040</v>
      </c>
      <c r="E4" s="891" t="s">
        <v>1041</v>
      </c>
      <c r="L4" s="891"/>
      <c r="N4" s="881" t="s">
        <v>1065</v>
      </c>
      <c r="O4" s="892" t="str">
        <f t="shared" ref="O4:O14" si="0">CONCATENATE(B4," from", " ", A4)</f>
        <v>voc from electricity</v>
      </c>
      <c r="P4" s="892" t="s">
        <v>1086</v>
      </c>
      <c r="Q4" s="892">
        <f>($B$49)*$C4</f>
        <v>0.63540147358478294</v>
      </c>
      <c r="R4" s="892">
        <f>($G$49)*$C4</f>
        <v>0.66058855902417968</v>
      </c>
    </row>
    <row r="5" spans="1:49" x14ac:dyDescent="0.4">
      <c r="A5" s="881" t="s">
        <v>1039</v>
      </c>
      <c r="B5" s="893" t="s">
        <v>388</v>
      </c>
      <c r="C5" s="881">
        <v>4.7669977480988689E-5</v>
      </c>
      <c r="D5" s="881" t="s">
        <v>1040</v>
      </c>
      <c r="E5" s="891" t="s">
        <v>1041</v>
      </c>
      <c r="F5" s="894"/>
      <c r="G5" s="894"/>
      <c r="H5" s="894"/>
      <c r="N5" s="881" t="s">
        <v>1065</v>
      </c>
      <c r="O5" s="892" t="str">
        <f t="shared" si="0"/>
        <v>co from electricity</v>
      </c>
      <c r="P5" s="892" t="s">
        <v>1086</v>
      </c>
      <c r="Q5" s="892">
        <f t="shared" ref="Q5:Q14" si="1">($B$49)*$C5</f>
        <v>2.0133804372312354</v>
      </c>
      <c r="R5" s="892">
        <f t="shared" ref="R5:R14" si="2">($G$49)*$C5</f>
        <v>2.0931901122205816</v>
      </c>
      <c r="AB5" s="882"/>
      <c r="AC5" s="881"/>
      <c r="AI5" s="882"/>
      <c r="AJ5" s="881"/>
      <c r="AL5" s="882"/>
      <c r="AM5" s="881"/>
      <c r="AO5" s="882"/>
      <c r="AP5" s="881"/>
      <c r="AV5" s="882"/>
      <c r="AW5" s="881"/>
    </row>
    <row r="6" spans="1:49" x14ac:dyDescent="0.4">
      <c r="A6" s="881" t="s">
        <v>1039</v>
      </c>
      <c r="B6" s="893" t="s">
        <v>389</v>
      </c>
      <c r="C6" s="881">
        <v>9.3378949910595115E-5</v>
      </c>
      <c r="D6" s="881" t="s">
        <v>1040</v>
      </c>
      <c r="E6" s="891" t="s">
        <v>1041</v>
      </c>
      <c r="F6" s="894"/>
      <c r="G6" s="894"/>
      <c r="H6" s="894"/>
      <c r="N6" s="881" t="s">
        <v>1065</v>
      </c>
      <c r="O6" s="892" t="str">
        <f t="shared" si="0"/>
        <v>nox from electricity</v>
      </c>
      <c r="P6" s="892" t="s">
        <v>1086</v>
      </c>
      <c r="Q6" s="892">
        <f t="shared" si="1"/>
        <v>3.9439362243073646</v>
      </c>
      <c r="R6" s="892">
        <f t="shared" si="2"/>
        <v>4.1002724350006297</v>
      </c>
      <c r="AB6" s="882"/>
      <c r="AC6" s="881"/>
      <c r="AI6" s="882"/>
      <c r="AJ6" s="881"/>
      <c r="AL6" s="882"/>
      <c r="AM6" s="881"/>
      <c r="AO6" s="882"/>
      <c r="AP6" s="881"/>
      <c r="AV6" s="882"/>
      <c r="AW6" s="881"/>
    </row>
    <row r="7" spans="1:49" x14ac:dyDescent="0.4">
      <c r="A7" s="881" t="s">
        <v>1039</v>
      </c>
      <c r="B7" s="893" t="s">
        <v>390</v>
      </c>
      <c r="C7" s="881">
        <v>1.6772415558122596E-5</v>
      </c>
      <c r="D7" s="881" t="s">
        <v>1040</v>
      </c>
      <c r="E7" s="891" t="s">
        <v>1041</v>
      </c>
      <c r="F7" s="894"/>
      <c r="G7" s="894"/>
      <c r="H7" s="894"/>
      <c r="N7" s="881" t="s">
        <v>1065</v>
      </c>
      <c r="O7" s="892" t="str">
        <f t="shared" si="0"/>
        <v>pm10 from electricity</v>
      </c>
      <c r="P7" s="892" t="s">
        <v>1086</v>
      </c>
      <c r="Q7" s="892">
        <f t="shared" si="1"/>
        <v>0.70839667132849804</v>
      </c>
      <c r="R7" s="892">
        <f t="shared" si="2"/>
        <v>0.73647726010187997</v>
      </c>
      <c r="AB7" s="882"/>
      <c r="AC7" s="881"/>
      <c r="AI7" s="882"/>
      <c r="AJ7" s="881"/>
      <c r="AL7" s="882"/>
      <c r="AM7" s="881"/>
      <c r="AO7" s="882"/>
      <c r="AP7" s="881"/>
      <c r="AV7" s="882"/>
      <c r="AW7" s="881"/>
    </row>
    <row r="8" spans="1:49" x14ac:dyDescent="0.4">
      <c r="A8" s="881" t="s">
        <v>1039</v>
      </c>
      <c r="B8" s="893" t="s">
        <v>391</v>
      </c>
      <c r="C8" s="881">
        <v>7.2671743408093681E-6</v>
      </c>
      <c r="D8" s="881" t="s">
        <v>1040</v>
      </c>
      <c r="E8" s="891" t="s">
        <v>1041</v>
      </c>
      <c r="F8" s="894"/>
      <c r="G8" s="894"/>
      <c r="H8" s="894"/>
      <c r="N8" s="881" t="s">
        <v>1065</v>
      </c>
      <c r="O8" s="892" t="str">
        <f t="shared" si="0"/>
        <v>pm2.5 from electricity</v>
      </c>
      <c r="P8" s="892" t="s">
        <v>1086</v>
      </c>
      <c r="Q8" s="892">
        <f t="shared" si="1"/>
        <v>0.30693504433832841</v>
      </c>
      <c r="R8" s="892">
        <f t="shared" si="2"/>
        <v>0.31910183888867655</v>
      </c>
      <c r="AB8" s="882"/>
      <c r="AC8" s="881"/>
      <c r="AI8" s="882"/>
      <c r="AJ8" s="881"/>
      <c r="AL8" s="882"/>
      <c r="AM8" s="881"/>
      <c r="AO8" s="882"/>
      <c r="AP8" s="881"/>
      <c r="AV8" s="882"/>
      <c r="AW8" s="881"/>
    </row>
    <row r="9" spans="1:49" x14ac:dyDescent="0.4">
      <c r="A9" s="881" t="s">
        <v>1039</v>
      </c>
      <c r="B9" s="893" t="s">
        <v>392</v>
      </c>
      <c r="C9" s="881">
        <v>2.2965892947908565E-4</v>
      </c>
      <c r="D9" s="881" t="s">
        <v>1040</v>
      </c>
      <c r="E9" s="891" t="s">
        <v>1041</v>
      </c>
      <c r="F9" s="894"/>
      <c r="G9" s="894"/>
      <c r="H9" s="894"/>
      <c r="N9" s="881" t="s">
        <v>1065</v>
      </c>
      <c r="O9" s="892" t="str">
        <f t="shared" si="0"/>
        <v>sox from electricity</v>
      </c>
      <c r="P9" s="892" t="s">
        <v>1086</v>
      </c>
      <c r="Q9" s="892">
        <f t="shared" si="1"/>
        <v>9.6998324791125707</v>
      </c>
      <c r="R9" s="892">
        <f t="shared" si="2"/>
        <v>10.084330343149466</v>
      </c>
      <c r="AB9" s="882"/>
      <c r="AC9" s="881"/>
      <c r="AI9" s="882"/>
      <c r="AJ9" s="881"/>
      <c r="AL9" s="882"/>
      <c r="AM9" s="881"/>
      <c r="AO9" s="882"/>
      <c r="AP9" s="881"/>
      <c r="AV9" s="882"/>
      <c r="AW9" s="881"/>
    </row>
    <row r="10" spans="1:49" x14ac:dyDescent="0.4">
      <c r="A10" s="881" t="s">
        <v>1039</v>
      </c>
      <c r="B10" s="893" t="s">
        <v>393</v>
      </c>
      <c r="C10" s="881">
        <v>5.968394161730701E-7</v>
      </c>
      <c r="D10" s="881" t="s">
        <v>1040</v>
      </c>
      <c r="E10" s="891" t="s">
        <v>1041</v>
      </c>
      <c r="F10" s="894"/>
      <c r="G10" s="894"/>
      <c r="H10" s="894"/>
      <c r="N10" s="881" t="s">
        <v>1065</v>
      </c>
      <c r="O10" s="892" t="str">
        <f t="shared" si="0"/>
        <v>bc from electricity</v>
      </c>
      <c r="P10" s="892" t="s">
        <v>1086</v>
      </c>
      <c r="Q10" s="892">
        <f t="shared" si="1"/>
        <v>2.5208000259085674E-2</v>
      </c>
      <c r="R10" s="892">
        <f t="shared" si="2"/>
        <v>2.6207236305391773E-2</v>
      </c>
      <c r="AB10" s="882"/>
      <c r="AC10" s="881"/>
      <c r="AI10" s="882"/>
      <c r="AJ10" s="881"/>
      <c r="AL10" s="882"/>
      <c r="AM10" s="881"/>
      <c r="AO10" s="882"/>
      <c r="AP10" s="881"/>
      <c r="AV10" s="882"/>
      <c r="AW10" s="881"/>
    </row>
    <row r="11" spans="1:49" x14ac:dyDescent="0.4">
      <c r="A11" s="881" t="s">
        <v>1039</v>
      </c>
      <c r="B11" s="893" t="s">
        <v>394</v>
      </c>
      <c r="C11" s="881">
        <v>1.4088484061006906E-6</v>
      </c>
      <c r="D11" s="881" t="s">
        <v>1040</v>
      </c>
      <c r="E11" s="891" t="s">
        <v>1041</v>
      </c>
      <c r="F11" s="894"/>
      <c r="G11" s="894"/>
      <c r="H11" s="894"/>
      <c r="N11" s="881" t="s">
        <v>1065</v>
      </c>
      <c r="O11" s="892" t="str">
        <f t="shared" si="0"/>
        <v>oc from electricity</v>
      </c>
      <c r="P11" s="892" t="s">
        <v>1086</v>
      </c>
      <c r="Q11" s="892">
        <f t="shared" si="1"/>
        <v>5.9503863222901333E-2</v>
      </c>
      <c r="R11" s="892">
        <f t="shared" si="2"/>
        <v>6.1862574918223549E-2</v>
      </c>
      <c r="AB11" s="882"/>
      <c r="AC11" s="881"/>
      <c r="AI11" s="882"/>
      <c r="AJ11" s="881"/>
      <c r="AL11" s="882"/>
      <c r="AM11" s="881"/>
      <c r="AO11" s="882"/>
      <c r="AP11" s="881"/>
      <c r="AV11" s="882"/>
      <c r="AW11" s="881"/>
    </row>
    <row r="12" spans="1:49" x14ac:dyDescent="0.4">
      <c r="A12" s="881" t="s">
        <v>1039</v>
      </c>
      <c r="B12" s="893" t="s">
        <v>395</v>
      </c>
      <c r="C12" s="881">
        <v>2.6395530426583986E-4</v>
      </c>
      <c r="D12" s="881" t="s">
        <v>1040</v>
      </c>
      <c r="E12" s="891" t="s">
        <v>1041</v>
      </c>
      <c r="F12" s="894"/>
      <c r="G12" s="894"/>
      <c r="H12" s="894"/>
      <c r="N12" s="881" t="s">
        <v>1065</v>
      </c>
      <c r="O12" s="892" t="str">
        <f t="shared" si="0"/>
        <v>ch4 from electricity</v>
      </c>
      <c r="P12" s="892" t="s">
        <v>1086</v>
      </c>
      <c r="Q12" s="892">
        <f t="shared" si="1"/>
        <v>11.148367882577782</v>
      </c>
      <c r="R12" s="892">
        <f t="shared" si="2"/>
        <v>11.590285168013299</v>
      </c>
      <c r="AB12" s="882"/>
      <c r="AC12" s="881"/>
      <c r="AI12" s="882"/>
      <c r="AJ12" s="881"/>
      <c r="AL12" s="882"/>
      <c r="AM12" s="881"/>
      <c r="AO12" s="882"/>
      <c r="AP12" s="881"/>
      <c r="AV12" s="882"/>
      <c r="AW12" s="881"/>
    </row>
    <row r="13" spans="1:49" x14ac:dyDescent="0.4">
      <c r="A13" s="881" t="s">
        <v>1039</v>
      </c>
      <c r="B13" s="893" t="s">
        <v>396</v>
      </c>
      <c r="C13" s="881">
        <v>2.085469914819236E-6</v>
      </c>
      <c r="D13" s="881" t="s">
        <v>1040</v>
      </c>
      <c r="E13" s="891" t="s">
        <v>1041</v>
      </c>
      <c r="F13" s="894"/>
      <c r="G13" s="894"/>
      <c r="H13" s="894"/>
      <c r="N13" s="881" t="s">
        <v>1065</v>
      </c>
      <c r="O13" s="892" t="str">
        <f t="shared" si="0"/>
        <v>n2o from electricity</v>
      </c>
      <c r="P13" s="892" t="s">
        <v>1086</v>
      </c>
      <c r="Q13" s="892">
        <f t="shared" si="1"/>
        <v>8.8081525329142138E-2</v>
      </c>
      <c r="R13" s="892">
        <f t="shared" si="2"/>
        <v>9.1573045252099125E-2</v>
      </c>
      <c r="AB13" s="882"/>
      <c r="AC13" s="881"/>
      <c r="AI13" s="882"/>
      <c r="AJ13" s="881"/>
      <c r="AL13" s="882"/>
      <c r="AM13" s="881"/>
      <c r="AO13" s="882"/>
      <c r="AP13" s="881"/>
      <c r="AV13" s="882"/>
      <c r="AW13" s="881"/>
    </row>
    <row r="14" spans="1:49" x14ac:dyDescent="0.4">
      <c r="A14" s="881" t="s">
        <v>1039</v>
      </c>
      <c r="B14" s="893" t="s">
        <v>1025</v>
      </c>
      <c r="C14" s="881">
        <v>0.13308017250777757</v>
      </c>
      <c r="D14" s="881" t="s">
        <v>1040</v>
      </c>
      <c r="E14" s="881" t="s">
        <v>1042</v>
      </c>
      <c r="F14" s="894"/>
      <c r="G14" s="894"/>
      <c r="H14" s="894"/>
      <c r="N14" s="881" t="s">
        <v>1065</v>
      </c>
      <c r="O14" s="892" t="str">
        <f t="shared" si="0"/>
        <v>co2 from electricity</v>
      </c>
      <c r="P14" s="892" t="s">
        <v>1086</v>
      </c>
      <c r="Q14" s="892">
        <f t="shared" si="1"/>
        <v>5620.7497898939691</v>
      </c>
      <c r="R14" s="892">
        <f t="shared" si="2"/>
        <v>5843.554286069947</v>
      </c>
      <c r="AB14" s="882"/>
      <c r="AC14" s="881"/>
      <c r="AI14" s="882"/>
      <c r="AJ14" s="881"/>
      <c r="AL14" s="882"/>
      <c r="AM14" s="881"/>
      <c r="AO14" s="882"/>
      <c r="AP14" s="881"/>
      <c r="AV14" s="882"/>
      <c r="AW14" s="881"/>
    </row>
    <row r="15" spans="1:49" x14ac:dyDescent="0.4">
      <c r="A15" s="881" t="s">
        <v>1043</v>
      </c>
      <c r="B15" s="881" t="s">
        <v>387</v>
      </c>
      <c r="C15" s="881">
        <v>1.0333167819328801E-5</v>
      </c>
      <c r="D15" s="881" t="s">
        <v>1044</v>
      </c>
      <c r="E15" s="891" t="s">
        <v>1041</v>
      </c>
      <c r="N15" s="881" t="s">
        <v>1067</v>
      </c>
      <c r="O15" s="892" t="s">
        <v>1088</v>
      </c>
      <c r="P15" s="892" t="s">
        <v>1086</v>
      </c>
      <c r="Q15" s="892">
        <f>($D$49)*$C4</f>
        <v>3.1960442352476948</v>
      </c>
      <c r="R15" s="892">
        <f>($I$49)*$C4</f>
        <v>4.3106890356567762</v>
      </c>
      <c r="AB15" s="882"/>
      <c r="AC15" s="881"/>
      <c r="AI15" s="882"/>
      <c r="AJ15" s="881"/>
      <c r="AL15" s="882"/>
      <c r="AM15" s="881"/>
      <c r="AO15" s="882"/>
      <c r="AP15" s="881"/>
      <c r="AV15" s="882"/>
      <c r="AW15" s="881"/>
    </row>
    <row r="16" spans="1:49" x14ac:dyDescent="0.4">
      <c r="A16" s="881" t="s">
        <v>1043</v>
      </c>
      <c r="B16" s="893" t="s">
        <v>388</v>
      </c>
      <c r="C16" s="881">
        <v>1.6946156527293992E-5</v>
      </c>
      <c r="D16" s="881" t="s">
        <v>1044</v>
      </c>
      <c r="E16" s="891" t="s">
        <v>1041</v>
      </c>
      <c r="F16" s="894"/>
      <c r="G16" s="894"/>
      <c r="H16" s="894"/>
      <c r="N16" s="881" t="s">
        <v>1067</v>
      </c>
      <c r="O16" s="892" t="s">
        <v>1089</v>
      </c>
      <c r="P16" s="892" t="s">
        <v>1086</v>
      </c>
      <c r="Q16" s="892">
        <f t="shared" ref="Q16:Q25" si="3">($D$49)*$C5</f>
        <v>10.127223821923916</v>
      </c>
      <c r="R16" s="892">
        <f t="shared" ref="R16:R25" si="4">($I$49)*$C5</f>
        <v>13.659170361084266</v>
      </c>
      <c r="AB16" s="882"/>
      <c r="AC16" s="881"/>
      <c r="AI16" s="882"/>
      <c r="AJ16" s="881"/>
      <c r="AL16" s="882"/>
      <c r="AM16" s="881"/>
      <c r="AO16" s="882"/>
      <c r="AP16" s="881"/>
      <c r="AV16" s="882"/>
      <c r="AW16" s="881"/>
    </row>
    <row r="17" spans="1:49" x14ac:dyDescent="0.4">
      <c r="A17" s="881" t="s">
        <v>1043</v>
      </c>
      <c r="B17" s="893" t="s">
        <v>389</v>
      </c>
      <c r="C17" s="881">
        <v>2.5486303833811076E-5</v>
      </c>
      <c r="D17" s="881" t="s">
        <v>1044</v>
      </c>
      <c r="E17" s="891" t="s">
        <v>1041</v>
      </c>
      <c r="F17" s="894"/>
      <c r="G17" s="894"/>
      <c r="H17" s="894"/>
      <c r="N17" s="881" t="s">
        <v>1067</v>
      </c>
      <c r="O17" s="892" t="s">
        <v>1090</v>
      </c>
      <c r="P17" s="892" t="s">
        <v>1086</v>
      </c>
      <c r="Q17" s="892">
        <f t="shared" si="3"/>
        <v>19.837842935377143</v>
      </c>
      <c r="R17" s="892">
        <f t="shared" si="4"/>
        <v>26.756441944547763</v>
      </c>
      <c r="AB17" s="882"/>
      <c r="AC17" s="881"/>
      <c r="AI17" s="882"/>
      <c r="AJ17" s="881"/>
      <c r="AL17" s="882"/>
      <c r="AM17" s="881"/>
      <c r="AO17" s="882"/>
      <c r="AP17" s="881"/>
      <c r="AV17" s="882"/>
      <c r="AW17" s="881"/>
    </row>
    <row r="18" spans="1:49" x14ac:dyDescent="0.4">
      <c r="A18" s="881" t="s">
        <v>1043</v>
      </c>
      <c r="B18" s="893" t="s">
        <v>390</v>
      </c>
      <c r="C18" s="881">
        <v>2.93416485124248E-6</v>
      </c>
      <c r="D18" s="881" t="s">
        <v>1044</v>
      </c>
      <c r="E18" s="891" t="s">
        <v>1041</v>
      </c>
      <c r="F18" s="894"/>
      <c r="G18" s="894"/>
      <c r="H18" s="894"/>
      <c r="N18" s="881" t="s">
        <v>1067</v>
      </c>
      <c r="O18" s="892" t="s">
        <v>1091</v>
      </c>
      <c r="P18" s="892" t="s">
        <v>1086</v>
      </c>
      <c r="Q18" s="892">
        <f t="shared" si="3"/>
        <v>3.5632071875672211</v>
      </c>
      <c r="R18" s="892">
        <f t="shared" si="4"/>
        <v>4.8059028676206799</v>
      </c>
      <c r="AB18" s="882"/>
      <c r="AC18" s="881"/>
      <c r="AI18" s="882"/>
      <c r="AJ18" s="881"/>
      <c r="AL18" s="882"/>
      <c r="AM18" s="881"/>
      <c r="AO18" s="882"/>
      <c r="AP18" s="881"/>
      <c r="AV18" s="882"/>
      <c r="AW18" s="881"/>
    </row>
    <row r="19" spans="1:49" x14ac:dyDescent="0.4">
      <c r="A19" s="881" t="s">
        <v>1043</v>
      </c>
      <c r="B19" s="893" t="s">
        <v>391</v>
      </c>
      <c r="C19" s="881">
        <v>2.7648616863662144E-6</v>
      </c>
      <c r="D19" s="881" t="s">
        <v>1044</v>
      </c>
      <c r="E19" s="891" t="s">
        <v>1041</v>
      </c>
      <c r="F19" s="894"/>
      <c r="G19" s="894"/>
      <c r="H19" s="894"/>
      <c r="N19" s="881" t="s">
        <v>1067</v>
      </c>
      <c r="O19" s="892" t="s">
        <v>1092</v>
      </c>
      <c r="P19" s="892" t="s">
        <v>1086</v>
      </c>
      <c r="Q19" s="892">
        <f t="shared" si="3"/>
        <v>1.5438711111552312</v>
      </c>
      <c r="R19" s="892">
        <f t="shared" si="4"/>
        <v>2.082307934892623</v>
      </c>
      <c r="AB19" s="882"/>
      <c r="AC19" s="881"/>
      <c r="AI19" s="882"/>
      <c r="AJ19" s="881"/>
      <c r="AL19" s="882"/>
      <c r="AM19" s="881"/>
      <c r="AO19" s="882"/>
      <c r="AP19" s="881"/>
      <c r="AV19" s="882"/>
      <c r="AW19" s="881"/>
    </row>
    <row r="20" spans="1:49" x14ac:dyDescent="0.4">
      <c r="A20" s="881" t="s">
        <v>1043</v>
      </c>
      <c r="B20" s="893" t="s">
        <v>392</v>
      </c>
      <c r="C20" s="881">
        <v>1.5224234585689231E-5</v>
      </c>
      <c r="D20" s="881" t="s">
        <v>1044</v>
      </c>
      <c r="E20" s="891" t="s">
        <v>1041</v>
      </c>
      <c r="F20" s="894"/>
      <c r="G20" s="894"/>
      <c r="H20" s="894"/>
      <c r="N20" s="881" t="s">
        <v>1067</v>
      </c>
      <c r="O20" s="892" t="s">
        <v>1093</v>
      </c>
      <c r="P20" s="892" t="s">
        <v>1086</v>
      </c>
      <c r="Q20" s="892">
        <f t="shared" si="3"/>
        <v>48.789773027807669</v>
      </c>
      <c r="R20" s="892">
        <f t="shared" si="4"/>
        <v>65.805578447149855</v>
      </c>
      <c r="AB20" s="882"/>
      <c r="AC20" s="881"/>
      <c r="AI20" s="882"/>
      <c r="AJ20" s="881"/>
      <c r="AL20" s="882"/>
      <c r="AM20" s="881"/>
      <c r="AO20" s="882"/>
      <c r="AP20" s="881"/>
      <c r="AV20" s="882"/>
      <c r="AW20" s="881"/>
    </row>
    <row r="21" spans="1:49" x14ac:dyDescent="0.4">
      <c r="A21" s="881" t="s">
        <v>1043</v>
      </c>
      <c r="B21" s="893" t="s">
        <v>393</v>
      </c>
      <c r="C21" s="881">
        <v>3.7494638348416479E-7</v>
      </c>
      <c r="D21" s="881" t="s">
        <v>1044</v>
      </c>
      <c r="E21" s="891" t="s">
        <v>1041</v>
      </c>
      <c r="F21" s="894"/>
      <c r="G21" s="894"/>
      <c r="H21" s="894"/>
      <c r="N21" s="881" t="s">
        <v>1067</v>
      </c>
      <c r="O21" s="892" t="s">
        <v>1094</v>
      </c>
      <c r="P21" s="892" t="s">
        <v>1086</v>
      </c>
      <c r="Q21" s="892">
        <f t="shared" si="3"/>
        <v>0.1267952424718812</v>
      </c>
      <c r="R21" s="892">
        <f t="shared" si="4"/>
        <v>0.17101605023768421</v>
      </c>
      <c r="AB21" s="882"/>
      <c r="AC21" s="881"/>
      <c r="AI21" s="882"/>
      <c r="AJ21" s="881"/>
      <c r="AL21" s="882"/>
      <c r="AM21" s="881"/>
      <c r="AO21" s="882"/>
      <c r="AP21" s="881"/>
      <c r="AV21" s="882"/>
      <c r="AW21" s="881"/>
    </row>
    <row r="22" spans="1:49" x14ac:dyDescent="0.4">
      <c r="A22" s="881" t="s">
        <v>1043</v>
      </c>
      <c r="B22" s="893" t="s">
        <v>394</v>
      </c>
      <c r="C22" s="881">
        <v>7.497579556321201E-7</v>
      </c>
      <c r="D22" s="881" t="s">
        <v>1044</v>
      </c>
      <c r="E22" s="891" t="s">
        <v>1041</v>
      </c>
      <c r="F22" s="894"/>
      <c r="G22" s="894"/>
      <c r="H22" s="894"/>
      <c r="N22" s="881" t="s">
        <v>1067</v>
      </c>
      <c r="O22" s="892" t="s">
        <v>1095</v>
      </c>
      <c r="P22" s="892" t="s">
        <v>1086</v>
      </c>
      <c r="Q22" s="892">
        <f t="shared" si="3"/>
        <v>0.29930207425486155</v>
      </c>
      <c r="R22" s="892">
        <f t="shared" si="4"/>
        <v>0.40368595516005773</v>
      </c>
      <c r="AB22" s="882"/>
      <c r="AC22" s="881"/>
      <c r="AI22" s="882"/>
      <c r="AJ22" s="881"/>
      <c r="AL22" s="882"/>
      <c r="AM22" s="881"/>
      <c r="AO22" s="882"/>
      <c r="AP22" s="881"/>
      <c r="AV22" s="882"/>
      <c r="AW22" s="881"/>
    </row>
    <row r="23" spans="1:49" x14ac:dyDescent="0.4">
      <c r="A23" s="881" t="s">
        <v>1043</v>
      </c>
      <c r="B23" s="893" t="s">
        <v>395</v>
      </c>
      <c r="C23" s="881">
        <v>2.0355243007445781E-4</v>
      </c>
      <c r="D23" s="881" t="s">
        <v>1044</v>
      </c>
      <c r="E23" s="891" t="s">
        <v>1041</v>
      </c>
      <c r="F23" s="894"/>
      <c r="G23" s="894"/>
      <c r="H23" s="894"/>
      <c r="N23" s="881" t="s">
        <v>1067</v>
      </c>
      <c r="O23" s="892" t="s">
        <v>1096</v>
      </c>
      <c r="P23" s="892" t="s">
        <v>1086</v>
      </c>
      <c r="Q23" s="892">
        <f t="shared" si="3"/>
        <v>56.07584871107322</v>
      </c>
      <c r="R23" s="892">
        <f t="shared" si="4"/>
        <v>75.632728589326817</v>
      </c>
      <c r="AB23" s="882"/>
      <c r="AC23" s="881"/>
      <c r="AI23" s="882"/>
      <c r="AJ23" s="881"/>
      <c r="AL23" s="882"/>
      <c r="AM23" s="881"/>
      <c r="AO23" s="882"/>
      <c r="AP23" s="881"/>
      <c r="AV23" s="882"/>
      <c r="AW23" s="881"/>
    </row>
    <row r="24" spans="1:49" x14ac:dyDescent="0.4">
      <c r="A24" s="881" t="s">
        <v>1043</v>
      </c>
      <c r="B24" s="893" t="s">
        <v>396</v>
      </c>
      <c r="C24" s="881">
        <v>5.8436914656886474E-7</v>
      </c>
      <c r="D24" s="881" t="s">
        <v>1044</v>
      </c>
      <c r="E24" s="891" t="s">
        <v>1041</v>
      </c>
      <c r="F24" s="894"/>
      <c r="G24" s="894"/>
      <c r="H24" s="894"/>
      <c r="N24" s="881" t="s">
        <v>1067</v>
      </c>
      <c r="O24" s="892" t="s">
        <v>1097</v>
      </c>
      <c r="P24" s="892" t="s">
        <v>1086</v>
      </c>
      <c r="Q24" s="892">
        <f t="shared" si="3"/>
        <v>0.44304658229985328</v>
      </c>
      <c r="R24" s="892">
        <f t="shared" si="4"/>
        <v>0.59756245659634055</v>
      </c>
      <c r="AB24" s="882"/>
      <c r="AC24" s="881"/>
      <c r="AI24" s="882"/>
      <c r="AJ24" s="881"/>
      <c r="AL24" s="882"/>
      <c r="AM24" s="881"/>
      <c r="AO24" s="882"/>
      <c r="AP24" s="881"/>
      <c r="AV24" s="882"/>
      <c r="AW24" s="881"/>
    </row>
    <row r="25" spans="1:49" x14ac:dyDescent="0.4">
      <c r="A25" s="881" t="s">
        <v>1043</v>
      </c>
      <c r="B25" s="893" t="s">
        <v>1025</v>
      </c>
      <c r="C25" s="881">
        <v>7.8399733293996687E-2</v>
      </c>
      <c r="D25" s="881" t="s">
        <v>1044</v>
      </c>
      <c r="E25" s="891" t="s">
        <v>1045</v>
      </c>
      <c r="F25" s="894"/>
      <c r="G25" s="894"/>
      <c r="H25" s="894"/>
      <c r="N25" s="881" t="s">
        <v>1067</v>
      </c>
      <c r="O25" s="892" t="s">
        <v>1098</v>
      </c>
      <c r="P25" s="892" t="s">
        <v>1086</v>
      </c>
      <c r="Q25" s="892">
        <f t="shared" si="3"/>
        <v>28272.148728914333</v>
      </c>
      <c r="R25" s="892">
        <f t="shared" si="4"/>
        <v>38132.276204476097</v>
      </c>
      <c r="AB25" s="882"/>
      <c r="AC25" s="881"/>
      <c r="AI25" s="882"/>
      <c r="AJ25" s="881"/>
      <c r="AL25" s="882"/>
      <c r="AM25" s="881"/>
      <c r="AO25" s="882"/>
      <c r="AP25" s="881"/>
      <c r="AV25" s="882"/>
      <c r="AW25" s="881"/>
    </row>
    <row r="26" spans="1:49" x14ac:dyDescent="0.4">
      <c r="A26" s="881" t="s">
        <v>1046</v>
      </c>
      <c r="B26" s="881" t="s">
        <v>387</v>
      </c>
      <c r="C26" s="881">
        <v>1.1921136289292997E-5</v>
      </c>
      <c r="D26" s="881" t="s">
        <v>1047</v>
      </c>
      <c r="E26" s="891" t="s">
        <v>1041</v>
      </c>
      <c r="M26" s="895"/>
      <c r="N26" s="881" t="s">
        <v>1087</v>
      </c>
      <c r="O26" s="892" t="s">
        <v>1088</v>
      </c>
      <c r="P26" s="892" t="s">
        <v>1086</v>
      </c>
      <c r="Q26" s="892">
        <f>($E$49)*$C4</f>
        <v>0.31558653934331521</v>
      </c>
      <c r="R26" s="892">
        <f>($J$49)*$C4</f>
        <v>0.42564975163513763</v>
      </c>
      <c r="S26" s="896"/>
      <c r="T26" s="881"/>
      <c r="U26" s="882"/>
    </row>
    <row r="27" spans="1:49" x14ac:dyDescent="0.4">
      <c r="A27" s="881" t="s">
        <v>1046</v>
      </c>
      <c r="B27" s="893" t="s">
        <v>388</v>
      </c>
      <c r="C27" s="881">
        <v>4.6476039810074237E-5</v>
      </c>
      <c r="D27" s="881" t="s">
        <v>1047</v>
      </c>
      <c r="E27" s="891" t="s">
        <v>1041</v>
      </c>
      <c r="F27" s="894"/>
      <c r="G27" s="894"/>
      <c r="H27" s="894"/>
      <c r="N27" s="881" t="s">
        <v>1087</v>
      </c>
      <c r="O27" s="892" t="s">
        <v>1089</v>
      </c>
      <c r="P27" s="892" t="s">
        <v>1086</v>
      </c>
      <c r="Q27" s="892">
        <f t="shared" ref="Q27:Q36" si="5">($E$49)*$C5</f>
        <v>0.99999101510197286</v>
      </c>
      <c r="R27" s="892">
        <f t="shared" ref="R27:R35" si="6">($J$49)*$C5</f>
        <v>1.3487455076544919</v>
      </c>
      <c r="S27" s="896"/>
      <c r="T27" s="881"/>
      <c r="U27" s="882"/>
    </row>
    <row r="28" spans="1:49" x14ac:dyDescent="0.4">
      <c r="A28" s="881" t="s">
        <v>1046</v>
      </c>
      <c r="B28" s="893" t="s">
        <v>389</v>
      </c>
      <c r="C28" s="881">
        <v>7.0306145163397999E-5</v>
      </c>
      <c r="D28" s="881" t="s">
        <v>1047</v>
      </c>
      <c r="E28" s="891" t="s">
        <v>1041</v>
      </c>
      <c r="F28" s="894"/>
      <c r="G28" s="894"/>
      <c r="H28" s="894"/>
      <c r="N28" s="881" t="s">
        <v>1087</v>
      </c>
      <c r="O28" s="892" t="s">
        <v>1090</v>
      </c>
      <c r="P28" s="892" t="s">
        <v>1086</v>
      </c>
      <c r="Q28" s="892">
        <f t="shared" si="5"/>
        <v>1.9588452909903828</v>
      </c>
      <c r="R28" s="892">
        <f t="shared" si="6"/>
        <v>2.6420075245816301</v>
      </c>
      <c r="S28" s="896"/>
      <c r="T28" s="881"/>
      <c r="U28" s="882"/>
    </row>
    <row r="29" spans="1:49" x14ac:dyDescent="0.4">
      <c r="A29" s="881" t="s">
        <v>1046</v>
      </c>
      <c r="B29" s="893" t="s">
        <v>390</v>
      </c>
      <c r="C29" s="881">
        <v>4.9155539731015921E-6</v>
      </c>
      <c r="D29" s="881" t="s">
        <v>1047</v>
      </c>
      <c r="E29" s="891" t="s">
        <v>1041</v>
      </c>
      <c r="F29" s="894"/>
      <c r="G29" s="894"/>
      <c r="H29" s="894"/>
      <c r="N29" s="881" t="s">
        <v>1087</v>
      </c>
      <c r="O29" s="892" t="s">
        <v>1091</v>
      </c>
      <c r="P29" s="892" t="s">
        <v>1086</v>
      </c>
      <c r="Q29" s="892">
        <f t="shared" si="5"/>
        <v>0.35184125829235186</v>
      </c>
      <c r="R29" s="892">
        <f t="shared" si="6"/>
        <v>0.4745485802999162</v>
      </c>
      <c r="S29" s="896"/>
      <c r="T29" s="881"/>
      <c r="U29" s="882"/>
    </row>
    <row r="30" spans="1:49" x14ac:dyDescent="0.4">
      <c r="A30" s="881" t="s">
        <v>1046</v>
      </c>
      <c r="B30" s="893" t="s">
        <v>391</v>
      </c>
      <c r="C30" s="881">
        <v>4.8584823588904043E-6</v>
      </c>
      <c r="D30" s="881" t="s">
        <v>1047</v>
      </c>
      <c r="E30" s="891" t="s">
        <v>1041</v>
      </c>
      <c r="F30" s="894"/>
      <c r="G30" s="894"/>
      <c r="H30" s="894"/>
      <c r="N30" s="881" t="s">
        <v>1087</v>
      </c>
      <c r="O30" s="892" t="s">
        <v>1092</v>
      </c>
      <c r="P30" s="892" t="s">
        <v>1086</v>
      </c>
      <c r="Q30" s="892">
        <f t="shared" si="5"/>
        <v>0.15244624457578512</v>
      </c>
      <c r="R30" s="892">
        <f t="shared" si="6"/>
        <v>0.20561303494254013</v>
      </c>
      <c r="S30" s="896"/>
      <c r="T30" s="881"/>
      <c r="U30" s="882"/>
    </row>
    <row r="31" spans="1:49" x14ac:dyDescent="0.4">
      <c r="A31" s="881" t="s">
        <v>1046</v>
      </c>
      <c r="B31" s="893" t="s">
        <v>392</v>
      </c>
      <c r="C31" s="881">
        <v>1.4276061357245116E-5</v>
      </c>
      <c r="D31" s="881" t="s">
        <v>1047</v>
      </c>
      <c r="E31" s="891" t="s">
        <v>1041</v>
      </c>
      <c r="F31" s="894"/>
      <c r="G31" s="894"/>
      <c r="H31" s="894"/>
      <c r="N31" s="881" t="s">
        <v>1087</v>
      </c>
      <c r="O31" s="892" t="s">
        <v>1093</v>
      </c>
      <c r="P31" s="892" t="s">
        <v>1086</v>
      </c>
      <c r="Q31" s="892">
        <f t="shared" si="5"/>
        <v>4.8176415881172368</v>
      </c>
      <c r="R31" s="892">
        <f t="shared" si="6"/>
        <v>6.4978308318099964</v>
      </c>
      <c r="S31" s="896"/>
      <c r="T31" s="881"/>
      <c r="U31" s="882"/>
    </row>
    <row r="32" spans="1:49" x14ac:dyDescent="0.4">
      <c r="A32" s="881" t="s">
        <v>1046</v>
      </c>
      <c r="B32" s="893" t="s">
        <v>393</v>
      </c>
      <c r="C32" s="881">
        <v>8.76689003693608E-7</v>
      </c>
      <c r="D32" s="881" t="s">
        <v>1047</v>
      </c>
      <c r="E32" s="891" t="s">
        <v>1041</v>
      </c>
      <c r="F32" s="894"/>
      <c r="G32" s="894"/>
      <c r="H32" s="894"/>
      <c r="N32" s="881" t="s">
        <v>1087</v>
      </c>
      <c r="O32" s="892" t="s">
        <v>1094</v>
      </c>
      <c r="P32" s="892" t="s">
        <v>1086</v>
      </c>
      <c r="Q32" s="892">
        <f t="shared" si="5"/>
        <v>1.2520124513794898E-2</v>
      </c>
      <c r="R32" s="892">
        <f t="shared" si="6"/>
        <v>1.6886613417755329E-2</v>
      </c>
      <c r="S32" s="896"/>
      <c r="T32" s="881"/>
      <c r="U32" s="882"/>
    </row>
    <row r="33" spans="1:21" x14ac:dyDescent="0.4">
      <c r="A33" s="881" t="s">
        <v>1046</v>
      </c>
      <c r="B33" s="893" t="s">
        <v>394</v>
      </c>
      <c r="C33" s="881">
        <v>2.0450016369521954E-6</v>
      </c>
      <c r="D33" s="881" t="s">
        <v>1047</v>
      </c>
      <c r="E33" s="891" t="s">
        <v>1041</v>
      </c>
      <c r="F33" s="894"/>
      <c r="G33" s="894"/>
      <c r="H33" s="894"/>
      <c r="N33" s="881" t="s">
        <v>1087</v>
      </c>
      <c r="O33" s="892" t="s">
        <v>1095</v>
      </c>
      <c r="P33" s="892" t="s">
        <v>1086</v>
      </c>
      <c r="Q33" s="892">
        <f t="shared" si="5"/>
        <v>2.955394196070861E-2</v>
      </c>
      <c r="R33" s="892">
        <f t="shared" si="6"/>
        <v>3.9861104600947411E-2</v>
      </c>
      <c r="S33" s="896"/>
      <c r="T33" s="881"/>
      <c r="U33" s="882"/>
    </row>
    <row r="34" spans="1:21" x14ac:dyDescent="0.4">
      <c r="A34" s="881" t="s">
        <v>1046</v>
      </c>
      <c r="B34" s="893" t="s">
        <v>395</v>
      </c>
      <c r="C34" s="881">
        <v>2.0912163724249474E-4</v>
      </c>
      <c r="D34" s="881" t="s">
        <v>1047</v>
      </c>
      <c r="E34" s="891" t="s">
        <v>1041</v>
      </c>
      <c r="F34" s="894"/>
      <c r="G34" s="894"/>
      <c r="H34" s="894"/>
      <c r="N34" s="881" t="s">
        <v>1087</v>
      </c>
      <c r="O34" s="892" t="s">
        <v>1096</v>
      </c>
      <c r="P34" s="892" t="s">
        <v>1086</v>
      </c>
      <c r="Q34" s="892">
        <f t="shared" si="5"/>
        <v>5.5370895184419719</v>
      </c>
      <c r="R34" s="892">
        <f t="shared" si="6"/>
        <v>7.4681917144203842</v>
      </c>
      <c r="S34" s="896"/>
      <c r="T34" s="881"/>
      <c r="U34" s="882"/>
    </row>
    <row r="35" spans="1:21" x14ac:dyDescent="0.4">
      <c r="A35" s="881" t="s">
        <v>1046</v>
      </c>
      <c r="B35" s="893" t="s">
        <v>396</v>
      </c>
      <c r="C35" s="881">
        <v>1.2279126302754932E-6</v>
      </c>
      <c r="D35" s="881" t="s">
        <v>1047</v>
      </c>
      <c r="E35" s="891" t="s">
        <v>1041</v>
      </c>
      <c r="F35" s="894"/>
      <c r="G35" s="894"/>
      <c r="H35" s="894"/>
      <c r="N35" s="881" t="s">
        <v>1087</v>
      </c>
      <c r="O35" s="892" t="s">
        <v>1097</v>
      </c>
      <c r="P35" s="892" t="s">
        <v>1086</v>
      </c>
      <c r="Q35" s="892">
        <f t="shared" si="5"/>
        <v>4.3747685383665511E-2</v>
      </c>
      <c r="R35" s="892">
        <f t="shared" si="6"/>
        <v>5.9005024285627219E-2</v>
      </c>
      <c r="S35" s="896"/>
      <c r="T35" s="881"/>
      <c r="U35" s="882"/>
    </row>
    <row r="36" spans="1:21" x14ac:dyDescent="0.4">
      <c r="A36" s="881" t="s">
        <v>1046</v>
      </c>
      <c r="B36" s="893" t="s">
        <v>1025</v>
      </c>
      <c r="C36" s="881">
        <v>7.9903990852171314E-2</v>
      </c>
      <c r="D36" s="881" t="s">
        <v>1047</v>
      </c>
      <c r="E36" s="891" t="s">
        <v>1048</v>
      </c>
      <c r="F36" s="894"/>
      <c r="G36" s="894"/>
      <c r="H36" s="894"/>
      <c r="N36" s="881" t="s">
        <v>1087</v>
      </c>
      <c r="O36" s="892" t="s">
        <v>1098</v>
      </c>
      <c r="P36" s="892" t="s">
        <v>1086</v>
      </c>
      <c r="Q36" s="892">
        <f t="shared" si="5"/>
        <v>2791.672743060798</v>
      </c>
      <c r="R36" s="892">
        <f>($J$49)*$C14</f>
        <v>3765.2899017905538</v>
      </c>
      <c r="S36" s="896"/>
      <c r="T36" s="881"/>
      <c r="U36" s="882"/>
    </row>
    <row r="37" spans="1:21" x14ac:dyDescent="0.4">
      <c r="B37" s="894"/>
      <c r="C37" s="894"/>
      <c r="D37" s="894"/>
      <c r="E37" s="894"/>
      <c r="F37" s="894"/>
      <c r="G37" s="894"/>
      <c r="H37" s="894"/>
    </row>
    <row r="38" spans="1:21" ht="15.9" x14ac:dyDescent="0.4">
      <c r="A38" s="883" t="s">
        <v>1079</v>
      </c>
      <c r="I38" s="897"/>
    </row>
    <row r="39" spans="1:21" ht="15.9" x14ac:dyDescent="0.4">
      <c r="A39" s="898" t="s">
        <v>1049</v>
      </c>
      <c r="B39" s="892"/>
      <c r="C39" s="892"/>
      <c r="D39" s="892"/>
      <c r="E39" s="892"/>
      <c r="F39" s="892"/>
      <c r="G39" s="892"/>
      <c r="H39" s="892"/>
      <c r="I39" s="892"/>
      <c r="J39" s="892"/>
      <c r="K39" s="899"/>
    </row>
    <row r="40" spans="1:21" s="3" customFormat="1" x14ac:dyDescent="0.4">
      <c r="A40" s="4" t="s">
        <v>1050</v>
      </c>
    </row>
    <row r="41" spans="1:21" s="3" customFormat="1" x14ac:dyDescent="0.4">
      <c r="A41" s="134"/>
      <c r="B41" s="918" t="s">
        <v>1063</v>
      </c>
      <c r="C41" s="919"/>
      <c r="D41" s="919"/>
      <c r="E41" s="919"/>
      <c r="F41" s="920"/>
      <c r="G41" s="918" t="s">
        <v>1064</v>
      </c>
      <c r="H41" s="919"/>
      <c r="I41" s="919"/>
      <c r="J41" s="919"/>
      <c r="K41" s="920"/>
    </row>
    <row r="42" spans="1:21" s="3" customFormat="1" ht="75.650000000000006" customHeight="1" x14ac:dyDescent="0.4">
      <c r="A42" s="157"/>
      <c r="B42" s="228" t="s">
        <v>1065</v>
      </c>
      <c r="C42" s="921" t="s">
        <v>1066</v>
      </c>
      <c r="D42" s="921" t="s">
        <v>1067</v>
      </c>
      <c r="E42" s="921" t="s">
        <v>1068</v>
      </c>
      <c r="F42" s="184" t="s">
        <v>1069</v>
      </c>
      <c r="G42" s="228" t="s">
        <v>1065</v>
      </c>
      <c r="H42" s="921" t="s">
        <v>1066</v>
      </c>
      <c r="I42" s="921" t="s">
        <v>1067</v>
      </c>
      <c r="J42" s="921" t="s">
        <v>1068</v>
      </c>
      <c r="K42" s="184" t="s">
        <v>1069</v>
      </c>
      <c r="L42" s="6"/>
    </row>
    <row r="43" spans="1:21" s="3" customFormat="1" x14ac:dyDescent="0.4">
      <c r="A43" s="922" t="s">
        <v>1070</v>
      </c>
      <c r="B43" s="923">
        <v>167602.44774258812</v>
      </c>
      <c r="C43" s="924"/>
      <c r="D43" s="925">
        <v>212444.48512615229</v>
      </c>
      <c r="E43" s="925">
        <v>60803.986798839112</v>
      </c>
      <c r="F43" s="926"/>
      <c r="G43" s="923">
        <v>174246.14837382585</v>
      </c>
      <c r="H43" s="924"/>
      <c r="I43" s="925">
        <v>286536.11943768366</v>
      </c>
      <c r="J43" s="925">
        <v>82009.840892474924</v>
      </c>
      <c r="K43" s="926"/>
      <c r="L43" s="6"/>
    </row>
    <row r="44" spans="1:21" s="213" customFormat="1" ht="12.45" x14ac:dyDescent="0.3">
      <c r="A44" s="927" t="s">
        <v>1071</v>
      </c>
      <c r="B44" s="89">
        <v>0</v>
      </c>
      <c r="C44" s="91"/>
      <c r="D44" s="91">
        <v>0</v>
      </c>
      <c r="E44" s="91">
        <v>0</v>
      </c>
      <c r="F44" s="92"/>
      <c r="G44" s="89">
        <v>0</v>
      </c>
      <c r="H44" s="91"/>
      <c r="I44" s="91">
        <v>0</v>
      </c>
      <c r="J44" s="91">
        <v>0</v>
      </c>
      <c r="K44" s="92"/>
      <c r="L44" s="237"/>
    </row>
    <row r="45" spans="1:21" s="3" customFormat="1" x14ac:dyDescent="0.4">
      <c r="A45" s="922" t="s">
        <v>1075</v>
      </c>
      <c r="B45" s="106"/>
      <c r="C45" s="6"/>
      <c r="D45" s="6"/>
      <c r="E45" s="6"/>
      <c r="F45" s="928"/>
      <c r="G45" s="106"/>
      <c r="H45" s="6"/>
      <c r="I45" s="6"/>
      <c r="J45" s="6"/>
      <c r="K45" s="928"/>
      <c r="L45" s="6"/>
    </row>
    <row r="46" spans="1:21" s="3" customFormat="1" x14ac:dyDescent="0.4">
      <c r="A46" s="157" t="s">
        <v>1051</v>
      </c>
      <c r="B46" s="900">
        <v>44917.455995013617</v>
      </c>
      <c r="C46" s="929"/>
      <c r="D46" s="929">
        <v>0</v>
      </c>
      <c r="E46" s="929">
        <v>0</v>
      </c>
      <c r="F46" s="930"/>
      <c r="G46" s="900">
        <v>46697.967764185334</v>
      </c>
      <c r="H46" s="929"/>
      <c r="I46" s="929">
        <v>0</v>
      </c>
      <c r="J46" s="929">
        <v>0</v>
      </c>
      <c r="K46" s="930"/>
      <c r="L46" s="6"/>
    </row>
    <row r="47" spans="1:21" s="3" customFormat="1" x14ac:dyDescent="0.4">
      <c r="A47" s="157" t="s">
        <v>1052</v>
      </c>
      <c r="B47" s="900">
        <v>13575.798267149637</v>
      </c>
      <c r="C47" s="929"/>
      <c r="D47" s="929">
        <v>0</v>
      </c>
      <c r="E47" s="929">
        <v>0</v>
      </c>
      <c r="F47" s="930"/>
      <c r="G47" s="900">
        <v>14113.938018279894</v>
      </c>
      <c r="H47" s="929"/>
      <c r="I47" s="929">
        <v>0</v>
      </c>
      <c r="J47" s="929">
        <v>0</v>
      </c>
      <c r="K47" s="930"/>
      <c r="L47" s="6"/>
    </row>
    <row r="48" spans="1:21" s="3" customFormat="1" x14ac:dyDescent="0.4">
      <c r="A48" s="157" t="s">
        <v>1076</v>
      </c>
      <c r="B48" s="900">
        <v>66873.376649292666</v>
      </c>
      <c r="C48" s="929"/>
      <c r="D48" s="929">
        <v>0</v>
      </c>
      <c r="E48" s="929">
        <v>39826.611353239619</v>
      </c>
      <c r="F48" s="930"/>
      <c r="G48" s="900">
        <v>69524.213201156526</v>
      </c>
      <c r="H48" s="929"/>
      <c r="I48" s="929">
        <v>0</v>
      </c>
      <c r="J48" s="929">
        <v>53716.445784571079</v>
      </c>
      <c r="K48" s="930"/>
      <c r="L48" s="6"/>
    </row>
    <row r="49" spans="1:29" s="3" customFormat="1" x14ac:dyDescent="0.4">
      <c r="A49" s="157" t="s">
        <v>1053</v>
      </c>
      <c r="B49" s="900">
        <v>42235.816831132208</v>
      </c>
      <c r="C49" s="929"/>
      <c r="D49" s="929">
        <v>212444.48512615229</v>
      </c>
      <c r="E49" s="929">
        <v>20977.375445599493</v>
      </c>
      <c r="F49" s="930"/>
      <c r="G49" s="900">
        <v>43910.029390204116</v>
      </c>
      <c r="H49" s="929"/>
      <c r="I49" s="929">
        <v>286536.11943768366</v>
      </c>
      <c r="J49" s="929">
        <v>28293.395107903845</v>
      </c>
      <c r="K49" s="930"/>
      <c r="L49" s="6"/>
    </row>
    <row r="50" spans="1:29" s="3" customFormat="1" x14ac:dyDescent="0.4">
      <c r="A50" s="922" t="s">
        <v>1077</v>
      </c>
      <c r="B50" s="106"/>
      <c r="C50" s="6"/>
      <c r="D50" s="6"/>
      <c r="E50" s="6"/>
      <c r="F50" s="928"/>
      <c r="G50" s="106"/>
      <c r="H50" s="6"/>
      <c r="I50" s="6"/>
      <c r="J50" s="6"/>
      <c r="K50" s="928"/>
      <c r="L50" s="6"/>
    </row>
    <row r="51" spans="1:29" s="3" customFormat="1" x14ac:dyDescent="0.4">
      <c r="A51" s="157" t="s">
        <v>2</v>
      </c>
      <c r="B51" s="931">
        <v>14.760090155641102</v>
      </c>
      <c r="C51" s="932">
        <v>1.1942012140844775E-2</v>
      </c>
      <c r="D51" s="932">
        <v>3.1960442352476948</v>
      </c>
      <c r="E51" s="932">
        <v>3.4319403886990951</v>
      </c>
      <c r="F51" s="151">
        <v>3.4842306742247746E-3</v>
      </c>
      <c r="G51" s="931">
        <v>15.345174810459307</v>
      </c>
      <c r="H51" s="932">
        <v>1.2416243669903593E-2</v>
      </c>
      <c r="I51" s="932">
        <v>4.3106890356567771</v>
      </c>
      <c r="J51" s="932">
        <v>4.6288557715930061</v>
      </c>
      <c r="K51" s="151">
        <v>1.5032781976501049E-2</v>
      </c>
      <c r="L51" s="6"/>
    </row>
    <row r="52" spans="1:29" s="3" customFormat="1" x14ac:dyDescent="0.4">
      <c r="A52" s="157" t="s">
        <v>3</v>
      </c>
      <c r="B52" s="931">
        <v>60.144165322411716</v>
      </c>
      <c r="C52" s="932">
        <v>3.5186837367362958E-2</v>
      </c>
      <c r="D52" s="932">
        <v>10.127223821923916</v>
      </c>
      <c r="E52" s="932">
        <v>16.830098192885586</v>
      </c>
      <c r="F52" s="151">
        <v>1.0266197742757605E-2</v>
      </c>
      <c r="G52" s="931">
        <v>62.528258362219034</v>
      </c>
      <c r="H52" s="932">
        <v>3.6584148598557881E-2</v>
      </c>
      <c r="I52" s="932">
        <v>13.659170361084266</v>
      </c>
      <c r="J52" s="932">
        <v>22.699723285737381</v>
      </c>
      <c r="K52" s="151">
        <v>4.4293712679875849E-2</v>
      </c>
      <c r="L52" s="6"/>
    </row>
    <row r="53" spans="1:29" s="3" customFormat="1" x14ac:dyDescent="0.4">
      <c r="A53" s="157" t="s">
        <v>4</v>
      </c>
      <c r="B53" s="931">
        <v>74.463888322970746</v>
      </c>
      <c r="C53" s="932">
        <v>8.4122651513311483E-2</v>
      </c>
      <c r="D53" s="932">
        <v>19.837842935377143</v>
      </c>
      <c r="E53" s="932">
        <v>20.956283315182581</v>
      </c>
      <c r="F53" s="151">
        <v>2.4543830582562699E-2</v>
      </c>
      <c r="G53" s="931">
        <v>77.415610022259685</v>
      </c>
      <c r="H53" s="932">
        <v>8.7463262223226396E-2</v>
      </c>
      <c r="I53" s="932">
        <v>26.75644194454776</v>
      </c>
      <c r="J53" s="932">
        <v>28.264946936153255</v>
      </c>
      <c r="K53" s="151">
        <v>0.10589484121855285</v>
      </c>
      <c r="L53" s="6"/>
    </row>
    <row r="54" spans="1:29" s="3" customFormat="1" x14ac:dyDescent="0.4">
      <c r="A54" s="157" t="s">
        <v>5</v>
      </c>
      <c r="B54" s="931">
        <v>3.2543928041073471</v>
      </c>
      <c r="C54" s="932">
        <v>3.2152601952544092E-3</v>
      </c>
      <c r="D54" s="932">
        <v>3.5632071875672211</v>
      </c>
      <c r="E54" s="932">
        <v>0.58381256634053447</v>
      </c>
      <c r="F54" s="151">
        <v>9.3809217959201223E-4</v>
      </c>
      <c r="G54" s="931">
        <v>3.3833957621079986</v>
      </c>
      <c r="H54" s="932">
        <v>3.3429420080623462E-3</v>
      </c>
      <c r="I54" s="932">
        <v>4.8059028676206799</v>
      </c>
      <c r="J54" s="932">
        <v>0.78742165106727513</v>
      </c>
      <c r="K54" s="151">
        <v>4.0474172143625505E-3</v>
      </c>
      <c r="L54" s="6"/>
    </row>
    <row r="55" spans="1:29" s="3" customFormat="1" x14ac:dyDescent="0.4">
      <c r="A55" s="157" t="s">
        <v>6</v>
      </c>
      <c r="B55" s="931">
        <v>2.5143294547468873</v>
      </c>
      <c r="C55" s="932">
        <v>1.8387628052213775E-3</v>
      </c>
      <c r="D55" s="932">
        <v>1.5438711111552312</v>
      </c>
      <c r="E55" s="932">
        <v>0.38237122868294771</v>
      </c>
      <c r="F55" s="151">
        <v>5.3648193395009489E-4</v>
      </c>
      <c r="G55" s="931">
        <v>2.6139965682683859</v>
      </c>
      <c r="H55" s="932">
        <v>1.9117822668005661E-3</v>
      </c>
      <c r="I55" s="932">
        <v>2.082307934892623</v>
      </c>
      <c r="J55" s="932">
        <v>0.51572611068896856</v>
      </c>
      <c r="K55" s="151">
        <v>2.3146618870743389E-3</v>
      </c>
      <c r="L55" s="6"/>
    </row>
    <row r="56" spans="1:29" s="3" customFormat="1" x14ac:dyDescent="0.4">
      <c r="A56" s="157" t="s">
        <v>7</v>
      </c>
      <c r="B56" s="931">
        <v>11.125098194051857</v>
      </c>
      <c r="C56" s="932">
        <v>4.5298135140713477E-3</v>
      </c>
      <c r="D56" s="932">
        <v>48.789773027807669</v>
      </c>
      <c r="E56" s="932">
        <v>5.2883927785387428</v>
      </c>
      <c r="F56" s="151">
        <v>1.3216294714911276E-3</v>
      </c>
      <c r="G56" s="931">
        <v>11.566093077419678</v>
      </c>
      <c r="H56" s="932">
        <v>4.7096978052438565E-3</v>
      </c>
      <c r="I56" s="932">
        <v>65.805578447149855</v>
      </c>
      <c r="J56" s="932">
        <v>7.1327600898886452</v>
      </c>
      <c r="K56" s="151">
        <v>5.7021964262067458E-3</v>
      </c>
      <c r="L56" s="6"/>
    </row>
    <row r="57" spans="1:29" s="3" customFormat="1" x14ac:dyDescent="0.4">
      <c r="A57" s="157" t="s">
        <v>8</v>
      </c>
      <c r="B57" s="931">
        <v>0.86130499779060254</v>
      </c>
      <c r="C57" s="932">
        <v>2.0682352959349869E-4</v>
      </c>
      <c r="D57" s="932">
        <v>0.1267952424718812</v>
      </c>
      <c r="E57" s="932">
        <v>5.795308155961082E-2</v>
      </c>
      <c r="F57" s="151">
        <v>6.0343338916596273E-5</v>
      </c>
      <c r="G57" s="931">
        <v>0.89544681752284272</v>
      </c>
      <c r="H57" s="932">
        <v>2.1503673834991923E-4</v>
      </c>
      <c r="I57" s="932">
        <v>0.17101605023768421</v>
      </c>
      <c r="J57" s="932">
        <v>7.8164660709765271E-2</v>
      </c>
      <c r="K57" s="151">
        <v>2.6035252613380275E-4</v>
      </c>
      <c r="L57" s="6"/>
    </row>
    <row r="58" spans="1:29" s="3" customFormat="1" x14ac:dyDescent="0.4">
      <c r="A58" s="157" t="s">
        <v>9</v>
      </c>
      <c r="B58" s="931">
        <v>0.67605503221103047</v>
      </c>
      <c r="C58" s="932">
        <v>3.6360366377446242E-4</v>
      </c>
      <c r="D58" s="932">
        <v>0.29930207425486155</v>
      </c>
      <c r="E58" s="932">
        <v>0.12680454267053767</v>
      </c>
      <c r="F58" s="151">
        <v>1.060858943737328E-4</v>
      </c>
      <c r="G58" s="931">
        <v>0.7028536100644408</v>
      </c>
      <c r="H58" s="932">
        <v>3.7804279843698627E-4</v>
      </c>
      <c r="I58" s="932">
        <v>0.40368595516005773</v>
      </c>
      <c r="J58" s="932">
        <v>0.17102859395154638</v>
      </c>
      <c r="K58" s="151">
        <v>4.577096840057161E-4</v>
      </c>
      <c r="L58" s="6"/>
    </row>
    <row r="59" spans="1:29" s="3" customFormat="1" x14ac:dyDescent="0.4">
      <c r="A59" s="157" t="s">
        <v>220</v>
      </c>
      <c r="B59" s="931">
        <v>45.737782752625833</v>
      </c>
      <c r="C59" s="932">
        <v>5.5247394163105944E-2</v>
      </c>
      <c r="D59" s="932">
        <v>56.07584871107322</v>
      </c>
      <c r="E59" s="932">
        <v>22.102472072977058</v>
      </c>
      <c r="F59" s="151">
        <v>1.6119114864713534E-2</v>
      </c>
      <c r="G59" s="931">
        <v>47.550811978856039</v>
      </c>
      <c r="H59" s="932">
        <v>5.7441334003518099E-2</v>
      </c>
      <c r="I59" s="932">
        <v>75.632728589326831</v>
      </c>
      <c r="J59" s="932">
        <v>29.810877764183484</v>
      </c>
      <c r="K59" s="151">
        <v>6.9546239061605702E-2</v>
      </c>
      <c r="L59" s="6"/>
    </row>
    <row r="60" spans="1:29" s="3" customFormat="1" x14ac:dyDescent="0.4">
      <c r="A60" s="157" t="s">
        <v>10</v>
      </c>
      <c r="B60" s="931">
        <v>0.25239149570671882</v>
      </c>
      <c r="C60" s="932">
        <v>1.4175481710539649E-4</v>
      </c>
      <c r="D60" s="932">
        <v>0.44304658229985328</v>
      </c>
      <c r="E60" s="932">
        <v>0.10933672297676135</v>
      </c>
      <c r="F60" s="151">
        <v>4.1358732192915564E-5</v>
      </c>
      <c r="G60" s="931">
        <v>0.26239620364464283</v>
      </c>
      <c r="H60" s="932">
        <v>1.4738406977023174E-4</v>
      </c>
      <c r="I60" s="932">
        <v>0.59756245659634066</v>
      </c>
      <c r="J60" s="932">
        <v>0.14746873892815199</v>
      </c>
      <c r="K60" s="151">
        <v>1.7844306591983277E-4</v>
      </c>
      <c r="L60" s="6"/>
    </row>
    <row r="61" spans="1:29" s="3" customFormat="1" x14ac:dyDescent="0.4">
      <c r="A61" s="188" t="s">
        <v>1054</v>
      </c>
      <c r="B61" s="933">
        <v>15238.77464139087</v>
      </c>
      <c r="C61" s="934">
        <v>39.375339317681366</v>
      </c>
      <c r="D61" s="934">
        <v>28272.148728914333</v>
      </c>
      <c r="E61" s="934">
        <v>5346.6206483842398</v>
      </c>
      <c r="F61" s="174">
        <v>11.488245317507207</v>
      </c>
      <c r="G61" s="933">
        <v>15842.834176725284</v>
      </c>
      <c r="H61" s="934">
        <v>40.938980951235507</v>
      </c>
      <c r="I61" s="934">
        <v>38132.276204476104</v>
      </c>
      <c r="J61" s="934">
        <v>7211.2953733945633</v>
      </c>
      <c r="K61" s="174">
        <v>49.566261048163796</v>
      </c>
      <c r="L61" s="6"/>
    </row>
    <row r="62" spans="1:29" s="6" customFormat="1" x14ac:dyDescent="0.4">
      <c r="B62" s="159"/>
      <c r="C62" s="159"/>
      <c r="D62" s="159"/>
      <c r="E62" s="159"/>
      <c r="F62" s="158"/>
      <c r="G62" s="159"/>
      <c r="H62" s="159"/>
      <c r="I62" s="159"/>
      <c r="J62" s="159"/>
      <c r="K62" s="158"/>
    </row>
    <row r="63" spans="1:29" s="6" customFormat="1" x14ac:dyDescent="0.4">
      <c r="B63" s="159"/>
      <c r="C63" s="159"/>
      <c r="D63" s="159"/>
      <c r="E63" s="159"/>
      <c r="F63" s="158"/>
      <c r="G63" s="159"/>
      <c r="H63" s="159"/>
      <c r="I63" s="159"/>
      <c r="J63" s="159"/>
      <c r="K63" s="158"/>
    </row>
    <row r="64" spans="1:29" ht="15.9" x14ac:dyDescent="0.4">
      <c r="A64" s="883" t="s">
        <v>1055</v>
      </c>
      <c r="B64" s="884"/>
      <c r="C64" s="884"/>
      <c r="D64" s="884"/>
      <c r="E64" s="884"/>
      <c r="F64" s="884"/>
      <c r="G64" s="884"/>
      <c r="H64" s="884"/>
      <c r="I64" s="884"/>
      <c r="J64" s="884"/>
      <c r="K64" s="885"/>
      <c r="L64" s="884"/>
      <c r="M64" s="884"/>
      <c r="N64" s="884"/>
      <c r="O64" s="901"/>
      <c r="P64" s="901"/>
      <c r="Q64" s="901"/>
      <c r="R64" s="901"/>
      <c r="S64" s="901"/>
      <c r="T64" s="902"/>
      <c r="U64" s="901"/>
      <c r="V64" s="901"/>
      <c r="W64" s="901"/>
      <c r="X64" s="901"/>
      <c r="Y64" s="901"/>
      <c r="Z64" s="901"/>
      <c r="AA64" s="901"/>
      <c r="AB64" s="901"/>
      <c r="AC64" s="902"/>
    </row>
    <row r="65" spans="1:49" s="887" customFormat="1" x14ac:dyDescent="0.4">
      <c r="A65" s="949" t="s">
        <v>1074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1"/>
      <c r="M65" s="949" t="s">
        <v>1099</v>
      </c>
      <c r="N65" s="950"/>
      <c r="O65" s="950"/>
      <c r="P65" s="950"/>
      <c r="Q65" s="950"/>
      <c r="R65" s="950"/>
      <c r="S65" s="950"/>
      <c r="T65" s="950"/>
      <c r="U65" s="950"/>
      <c r="V65" s="950"/>
      <c r="W65" s="950"/>
      <c r="X65" s="951"/>
      <c r="Y65" s="903"/>
      <c r="Z65" s="904"/>
      <c r="AA65" s="904"/>
      <c r="AB65" s="904"/>
      <c r="AC65" s="904"/>
      <c r="AD65" s="890"/>
      <c r="AG65" s="890"/>
      <c r="AN65" s="890"/>
    </row>
    <row r="66" spans="1:49" s="887" customFormat="1" x14ac:dyDescent="0.4">
      <c r="A66" s="905" t="s">
        <v>1056</v>
      </c>
      <c r="B66" s="904" t="s">
        <v>1057</v>
      </c>
      <c r="C66" s="906" t="s">
        <v>1058</v>
      </c>
      <c r="D66" s="906" t="s">
        <v>1059</v>
      </c>
      <c r="E66" s="906" t="s">
        <v>1021</v>
      </c>
      <c r="F66" s="906" t="s">
        <v>386</v>
      </c>
      <c r="G66" s="907" t="s">
        <v>380</v>
      </c>
      <c r="H66" s="906" t="s">
        <v>476</v>
      </c>
      <c r="I66" s="906" t="s">
        <v>1022</v>
      </c>
      <c r="J66" s="906" t="s">
        <v>1060</v>
      </c>
      <c r="K66" s="906" t="s">
        <v>382</v>
      </c>
      <c r="L66" s="908" t="s">
        <v>378</v>
      </c>
      <c r="M66" s="905" t="s">
        <v>1056</v>
      </c>
      <c r="N66" s="904" t="s">
        <v>1057</v>
      </c>
      <c r="O66" s="906" t="s">
        <v>1058</v>
      </c>
      <c r="P66" s="906" t="s">
        <v>1059</v>
      </c>
      <c r="Q66" s="906" t="s">
        <v>1021</v>
      </c>
      <c r="R66" s="906" t="s">
        <v>386</v>
      </c>
      <c r="S66" s="907" t="s">
        <v>380</v>
      </c>
      <c r="T66" s="906" t="s">
        <v>476</v>
      </c>
      <c r="U66" s="906" t="s">
        <v>1022</v>
      </c>
      <c r="V66" s="906" t="s">
        <v>1060</v>
      </c>
      <c r="W66" s="906" t="s">
        <v>382</v>
      </c>
      <c r="X66" s="908" t="s">
        <v>378</v>
      </c>
      <c r="Y66" s="904"/>
      <c r="Z66" s="903"/>
      <c r="AA66" s="904"/>
      <c r="AB66" s="904"/>
      <c r="AC66" s="904"/>
      <c r="AF66" s="890"/>
      <c r="AI66" s="890"/>
      <c r="AP66" s="890"/>
    </row>
    <row r="67" spans="1:49" s="887" customFormat="1" x14ac:dyDescent="0.4">
      <c r="A67" s="909">
        <f>B46</f>
        <v>44917.455995013617</v>
      </c>
      <c r="B67" s="910" t="s">
        <v>1081</v>
      </c>
      <c r="C67" s="911" t="s">
        <v>1065</v>
      </c>
      <c r="D67" s="911" t="s">
        <v>1072</v>
      </c>
      <c r="E67" s="911" t="s">
        <v>1072</v>
      </c>
      <c r="F67" s="911">
        <f>A67*0.00105506*1000</f>
        <v>47390.611122099064</v>
      </c>
      <c r="G67" s="912" t="s">
        <v>1028</v>
      </c>
      <c r="H67" s="911" t="s">
        <v>1019</v>
      </c>
      <c r="I67" s="911" t="s">
        <v>1027</v>
      </c>
      <c r="J67" s="911" t="s">
        <v>475</v>
      </c>
      <c r="K67" s="911"/>
      <c r="L67" s="913" t="s">
        <v>1083</v>
      </c>
      <c r="M67" s="909">
        <f>G46</f>
        <v>46697.967764185334</v>
      </c>
      <c r="N67" s="910" t="s">
        <v>1081</v>
      </c>
      <c r="O67" s="911" t="s">
        <v>1065</v>
      </c>
      <c r="P67" s="911" t="s">
        <v>1072</v>
      </c>
      <c r="Q67" s="911" t="s">
        <v>1072</v>
      </c>
      <c r="R67" s="911">
        <f>M67*0.00105506*1000</f>
        <v>49269.157869281378</v>
      </c>
      <c r="S67" s="912" t="s">
        <v>1028</v>
      </c>
      <c r="T67" s="911" t="s">
        <v>1019</v>
      </c>
      <c r="U67" s="911" t="s">
        <v>1027</v>
      </c>
      <c r="V67" s="911" t="s">
        <v>475</v>
      </c>
      <c r="W67" s="911"/>
      <c r="X67" s="913" t="s">
        <v>1083</v>
      </c>
      <c r="Y67" s="904"/>
      <c r="Z67" s="903"/>
      <c r="AA67" s="904"/>
      <c r="AB67" s="904"/>
      <c r="AC67" s="904"/>
      <c r="AF67" s="890"/>
      <c r="AI67" s="890"/>
      <c r="AP67" s="890"/>
    </row>
    <row r="68" spans="1:49" s="887" customFormat="1" x14ac:dyDescent="0.4">
      <c r="A68" s="909">
        <f>B47</f>
        <v>13575.798267149637</v>
      </c>
      <c r="B68" s="910" t="s">
        <v>1081</v>
      </c>
      <c r="C68" s="911" t="s">
        <v>1065</v>
      </c>
      <c r="D68" s="911" t="s">
        <v>1073</v>
      </c>
      <c r="E68" s="911" t="s">
        <v>1073</v>
      </c>
      <c r="F68" s="911">
        <f t="shared" ref="F68:F70" si="7">A68*0.00105506*1000</f>
        <v>14323.281719738898</v>
      </c>
      <c r="G68" s="915" t="s">
        <v>1028</v>
      </c>
      <c r="H68" s="911" t="s">
        <v>1019</v>
      </c>
      <c r="I68" s="911" t="s">
        <v>1027</v>
      </c>
      <c r="J68" s="911" t="s">
        <v>475</v>
      </c>
      <c r="K68" s="911"/>
      <c r="L68" s="913" t="s">
        <v>1083</v>
      </c>
      <c r="M68" s="909">
        <f t="shared" ref="M68:M70" si="8">G47</f>
        <v>14113.938018279894</v>
      </c>
      <c r="N68" s="910" t="s">
        <v>1081</v>
      </c>
      <c r="O68" s="911" t="s">
        <v>1065</v>
      </c>
      <c r="P68" s="911" t="s">
        <v>1073</v>
      </c>
      <c r="Q68" s="911" t="s">
        <v>1073</v>
      </c>
      <c r="R68" s="911">
        <f t="shared" ref="R68:R70" si="9">M68*0.00105506*1000</f>
        <v>14891.051445566385</v>
      </c>
      <c r="S68" s="915" t="s">
        <v>1028</v>
      </c>
      <c r="T68" s="911" t="s">
        <v>1019</v>
      </c>
      <c r="U68" s="911" t="s">
        <v>1027</v>
      </c>
      <c r="V68" s="911" t="s">
        <v>475</v>
      </c>
      <c r="W68" s="911"/>
      <c r="X68" s="913" t="s">
        <v>1083</v>
      </c>
      <c r="Y68" s="904"/>
      <c r="Z68" s="903"/>
      <c r="AA68" s="904"/>
      <c r="AB68" s="904"/>
      <c r="AC68" s="904"/>
      <c r="AF68" s="890"/>
      <c r="AI68" s="890"/>
      <c r="AP68" s="890"/>
    </row>
    <row r="69" spans="1:49" s="887" customFormat="1" x14ac:dyDescent="0.4">
      <c r="A69" s="909">
        <f>B48</f>
        <v>66873.376649292666</v>
      </c>
      <c r="B69" s="910" t="s">
        <v>1081</v>
      </c>
      <c r="C69" s="911" t="s">
        <v>1065</v>
      </c>
      <c r="D69" s="911" t="s">
        <v>385</v>
      </c>
      <c r="E69" s="911" t="s">
        <v>385</v>
      </c>
      <c r="F69" s="911">
        <f t="shared" si="7"/>
        <v>70555.424767602715</v>
      </c>
      <c r="G69" s="915" t="s">
        <v>1028</v>
      </c>
      <c r="H69" s="911" t="s">
        <v>1019</v>
      </c>
      <c r="I69" s="911" t="s">
        <v>1027</v>
      </c>
      <c r="J69" s="911" t="s">
        <v>475</v>
      </c>
      <c r="K69" s="911"/>
      <c r="L69" s="913" t="s">
        <v>1083</v>
      </c>
      <c r="M69" s="909">
        <f t="shared" si="8"/>
        <v>69524.213201156526</v>
      </c>
      <c r="N69" s="910" t="s">
        <v>1081</v>
      </c>
      <c r="O69" s="911" t="s">
        <v>1065</v>
      </c>
      <c r="P69" s="911" t="s">
        <v>385</v>
      </c>
      <c r="Q69" s="911" t="s">
        <v>385</v>
      </c>
      <c r="R69" s="911">
        <f t="shared" si="9"/>
        <v>73352.216380012207</v>
      </c>
      <c r="S69" s="915" t="s">
        <v>1028</v>
      </c>
      <c r="T69" s="911" t="s">
        <v>1019</v>
      </c>
      <c r="U69" s="911" t="s">
        <v>1027</v>
      </c>
      <c r="V69" s="911" t="s">
        <v>475</v>
      </c>
      <c r="W69" s="911"/>
      <c r="X69" s="913" t="s">
        <v>1083</v>
      </c>
      <c r="Y69" s="904"/>
      <c r="Z69" s="903"/>
      <c r="AA69" s="904"/>
      <c r="AB69" s="904"/>
      <c r="AC69" s="904"/>
      <c r="AF69" s="890"/>
      <c r="AI69" s="890"/>
      <c r="AP69" s="890"/>
    </row>
    <row r="70" spans="1:49" x14ac:dyDescent="0.4">
      <c r="A70" s="914">
        <f>B49</f>
        <v>42235.816831132208</v>
      </c>
      <c r="B70" s="910" t="s">
        <v>1081</v>
      </c>
      <c r="C70" s="911" t="s">
        <v>1065</v>
      </c>
      <c r="D70" s="911" t="s">
        <v>1039</v>
      </c>
      <c r="E70" s="912" t="s">
        <v>1039</v>
      </c>
      <c r="F70" s="911">
        <f t="shared" si="7"/>
        <v>44561.320905854351</v>
      </c>
      <c r="G70" s="915" t="s">
        <v>1028</v>
      </c>
      <c r="H70" s="915" t="s">
        <v>1019</v>
      </c>
      <c r="I70" s="915" t="s">
        <v>1027</v>
      </c>
      <c r="J70" s="915" t="s">
        <v>475</v>
      </c>
      <c r="K70" s="915"/>
      <c r="L70" s="913" t="s">
        <v>1083</v>
      </c>
      <c r="M70" s="909">
        <f t="shared" si="8"/>
        <v>43910.029390204116</v>
      </c>
      <c r="N70" s="910" t="s">
        <v>1081</v>
      </c>
      <c r="O70" s="911" t="s">
        <v>1065</v>
      </c>
      <c r="P70" s="911" t="s">
        <v>1039</v>
      </c>
      <c r="Q70" s="912" t="s">
        <v>1039</v>
      </c>
      <c r="R70" s="911">
        <f t="shared" si="9"/>
        <v>46327.715608428756</v>
      </c>
      <c r="S70" s="915" t="s">
        <v>1028</v>
      </c>
      <c r="T70" s="915" t="s">
        <v>1019</v>
      </c>
      <c r="U70" s="915" t="s">
        <v>1027</v>
      </c>
      <c r="V70" s="915" t="s">
        <v>475</v>
      </c>
      <c r="W70" s="915"/>
      <c r="X70" s="913" t="s">
        <v>1083</v>
      </c>
      <c r="Y70" s="901"/>
      <c r="Z70" s="901"/>
      <c r="AA70" s="901"/>
      <c r="AB70" s="901"/>
      <c r="AC70" s="902"/>
      <c r="AD70" s="882"/>
      <c r="AG70" s="882"/>
      <c r="AJ70" s="881"/>
      <c r="AM70" s="881"/>
      <c r="AN70" s="882"/>
      <c r="AP70" s="881"/>
      <c r="AW70" s="881"/>
    </row>
    <row r="71" spans="1:49" x14ac:dyDescent="0.4">
      <c r="A71" s="916">
        <f>Q4</f>
        <v>0.63540147358478294</v>
      </c>
      <c r="B71" s="901" t="s">
        <v>1080</v>
      </c>
      <c r="C71" s="911" t="s">
        <v>1065</v>
      </c>
      <c r="D71" s="911" t="s">
        <v>1039</v>
      </c>
      <c r="E71" s="915" t="s">
        <v>387</v>
      </c>
      <c r="F71" s="935">
        <f>A71</f>
        <v>0.63540147358478294</v>
      </c>
      <c r="G71" s="915" t="s">
        <v>1082</v>
      </c>
      <c r="H71" s="915" t="s">
        <v>477</v>
      </c>
      <c r="I71" s="915" t="s">
        <v>1024</v>
      </c>
      <c r="J71" s="915" t="s">
        <v>475</v>
      </c>
      <c r="K71" s="915"/>
      <c r="L71" s="913" t="s">
        <v>1061</v>
      </c>
      <c r="M71" s="916">
        <f>R4</f>
        <v>0.66058855902417968</v>
      </c>
      <c r="N71" s="901" t="s">
        <v>1080</v>
      </c>
      <c r="O71" s="911" t="s">
        <v>1065</v>
      </c>
      <c r="P71" s="911" t="s">
        <v>1039</v>
      </c>
      <c r="Q71" s="915" t="s">
        <v>387</v>
      </c>
      <c r="R71" s="935">
        <f>M71</f>
        <v>0.66058855902417968</v>
      </c>
      <c r="S71" s="915" t="s">
        <v>1082</v>
      </c>
      <c r="T71" s="915" t="s">
        <v>477</v>
      </c>
      <c r="U71" s="915" t="s">
        <v>1024</v>
      </c>
      <c r="V71" s="915" t="s">
        <v>475</v>
      </c>
      <c r="W71" s="915"/>
      <c r="X71" s="913" t="s">
        <v>1061</v>
      </c>
      <c r="Y71" s="901"/>
      <c r="Z71" s="901"/>
      <c r="AA71" s="901"/>
      <c r="AB71" s="901"/>
      <c r="AC71" s="902"/>
      <c r="AD71" s="882"/>
      <c r="AG71" s="882"/>
      <c r="AJ71" s="881"/>
      <c r="AM71" s="881"/>
      <c r="AN71" s="882"/>
      <c r="AP71" s="881"/>
      <c r="AW71" s="881"/>
    </row>
    <row r="72" spans="1:49" x14ac:dyDescent="0.4">
      <c r="A72" s="916">
        <f t="shared" ref="A72:A81" si="10">Q5</f>
        <v>2.0133804372312354</v>
      </c>
      <c r="B72" s="901" t="s">
        <v>1080</v>
      </c>
      <c r="C72" s="911" t="s">
        <v>1065</v>
      </c>
      <c r="D72" s="911" t="s">
        <v>1039</v>
      </c>
      <c r="E72" s="917" t="s">
        <v>388</v>
      </c>
      <c r="F72" s="935">
        <f t="shared" ref="F72:F92" si="11">A72</f>
        <v>2.0133804372312354</v>
      </c>
      <c r="G72" s="915" t="s">
        <v>1082</v>
      </c>
      <c r="H72" s="915" t="s">
        <v>477</v>
      </c>
      <c r="I72" s="915" t="s">
        <v>1024</v>
      </c>
      <c r="J72" s="915" t="s">
        <v>475</v>
      </c>
      <c r="K72" s="915"/>
      <c r="L72" s="913" t="s">
        <v>1061</v>
      </c>
      <c r="M72" s="916">
        <f t="shared" ref="M72:M81" si="12">R5</f>
        <v>2.0931901122205816</v>
      </c>
      <c r="N72" s="901" t="s">
        <v>1080</v>
      </c>
      <c r="O72" s="911" t="s">
        <v>1065</v>
      </c>
      <c r="P72" s="911" t="s">
        <v>1039</v>
      </c>
      <c r="Q72" s="917" t="s">
        <v>388</v>
      </c>
      <c r="R72" s="935">
        <f t="shared" ref="R72:R103" si="13">M72</f>
        <v>2.0931901122205816</v>
      </c>
      <c r="S72" s="915" t="s">
        <v>1082</v>
      </c>
      <c r="T72" s="915" t="s">
        <v>477</v>
      </c>
      <c r="U72" s="915" t="s">
        <v>1024</v>
      </c>
      <c r="V72" s="915" t="s">
        <v>475</v>
      </c>
      <c r="W72" s="915"/>
      <c r="X72" s="913" t="s">
        <v>1061</v>
      </c>
      <c r="Y72" s="901"/>
      <c r="Z72" s="901"/>
      <c r="AA72" s="901"/>
      <c r="AB72" s="901"/>
      <c r="AC72" s="902"/>
      <c r="AD72" s="882"/>
      <c r="AG72" s="882"/>
      <c r="AJ72" s="881"/>
      <c r="AM72" s="881"/>
      <c r="AN72" s="882"/>
      <c r="AP72" s="881"/>
      <c r="AW72" s="881"/>
    </row>
    <row r="73" spans="1:49" x14ac:dyDescent="0.4">
      <c r="A73" s="916">
        <f t="shared" si="10"/>
        <v>3.9439362243073646</v>
      </c>
      <c r="B73" s="901" t="s">
        <v>1080</v>
      </c>
      <c r="C73" s="911" t="s">
        <v>1065</v>
      </c>
      <c r="D73" s="911" t="s">
        <v>1039</v>
      </c>
      <c r="E73" s="917" t="s">
        <v>389</v>
      </c>
      <c r="F73" s="935">
        <f t="shared" si="11"/>
        <v>3.9439362243073646</v>
      </c>
      <c r="G73" s="915" t="s">
        <v>1082</v>
      </c>
      <c r="H73" s="915" t="s">
        <v>477</v>
      </c>
      <c r="I73" s="915" t="s">
        <v>1024</v>
      </c>
      <c r="J73" s="915" t="s">
        <v>475</v>
      </c>
      <c r="K73" s="915"/>
      <c r="L73" s="913" t="s">
        <v>1061</v>
      </c>
      <c r="M73" s="916">
        <f t="shared" si="12"/>
        <v>4.1002724350006297</v>
      </c>
      <c r="N73" s="901" t="s">
        <v>1080</v>
      </c>
      <c r="O73" s="911" t="s">
        <v>1065</v>
      </c>
      <c r="P73" s="911" t="s">
        <v>1039</v>
      </c>
      <c r="Q73" s="917" t="s">
        <v>389</v>
      </c>
      <c r="R73" s="935">
        <f t="shared" si="13"/>
        <v>4.1002724350006297</v>
      </c>
      <c r="S73" s="915" t="s">
        <v>1082</v>
      </c>
      <c r="T73" s="915" t="s">
        <v>477</v>
      </c>
      <c r="U73" s="915" t="s">
        <v>1024</v>
      </c>
      <c r="V73" s="915" t="s">
        <v>475</v>
      </c>
      <c r="W73" s="915"/>
      <c r="X73" s="913" t="s">
        <v>1061</v>
      </c>
      <c r="Y73" s="901"/>
      <c r="Z73" s="901"/>
      <c r="AA73" s="901"/>
      <c r="AB73" s="901"/>
      <c r="AC73" s="902"/>
      <c r="AD73" s="882"/>
      <c r="AG73" s="882"/>
      <c r="AJ73" s="881"/>
      <c r="AM73" s="881"/>
      <c r="AN73" s="882"/>
      <c r="AP73" s="881"/>
      <c r="AW73" s="881"/>
    </row>
    <row r="74" spans="1:49" x14ac:dyDescent="0.4">
      <c r="A74" s="916">
        <f t="shared" si="10"/>
        <v>0.70839667132849804</v>
      </c>
      <c r="B74" s="901" t="s">
        <v>1080</v>
      </c>
      <c r="C74" s="911" t="s">
        <v>1065</v>
      </c>
      <c r="D74" s="911" t="s">
        <v>1039</v>
      </c>
      <c r="E74" s="917" t="s">
        <v>390</v>
      </c>
      <c r="F74" s="935">
        <f t="shared" si="11"/>
        <v>0.70839667132849804</v>
      </c>
      <c r="G74" s="915" t="s">
        <v>1082</v>
      </c>
      <c r="H74" s="915" t="s">
        <v>477</v>
      </c>
      <c r="I74" s="915" t="s">
        <v>1024</v>
      </c>
      <c r="J74" s="915" t="s">
        <v>475</v>
      </c>
      <c r="K74" s="915"/>
      <c r="L74" s="913" t="s">
        <v>1061</v>
      </c>
      <c r="M74" s="916">
        <f t="shared" si="12"/>
        <v>0.73647726010187997</v>
      </c>
      <c r="N74" s="901" t="s">
        <v>1080</v>
      </c>
      <c r="O74" s="911" t="s">
        <v>1065</v>
      </c>
      <c r="P74" s="911" t="s">
        <v>1039</v>
      </c>
      <c r="Q74" s="917" t="s">
        <v>390</v>
      </c>
      <c r="R74" s="935">
        <f t="shared" si="13"/>
        <v>0.73647726010187997</v>
      </c>
      <c r="S74" s="915" t="s">
        <v>1082</v>
      </c>
      <c r="T74" s="915" t="s">
        <v>477</v>
      </c>
      <c r="U74" s="915" t="s">
        <v>1024</v>
      </c>
      <c r="V74" s="915" t="s">
        <v>475</v>
      </c>
      <c r="W74" s="915"/>
      <c r="X74" s="913" t="s">
        <v>1061</v>
      </c>
      <c r="Y74" s="901"/>
      <c r="Z74" s="901"/>
      <c r="AA74" s="901"/>
      <c r="AB74" s="901"/>
      <c r="AC74" s="902"/>
      <c r="AD74" s="882"/>
      <c r="AG74" s="882"/>
      <c r="AJ74" s="881"/>
      <c r="AM74" s="881"/>
      <c r="AN74" s="882"/>
      <c r="AP74" s="881"/>
      <c r="AW74" s="881"/>
    </row>
    <row r="75" spans="1:49" x14ac:dyDescent="0.4">
      <c r="A75" s="916">
        <f t="shared" si="10"/>
        <v>0.30693504433832841</v>
      </c>
      <c r="B75" s="901" t="s">
        <v>1080</v>
      </c>
      <c r="C75" s="911" t="s">
        <v>1065</v>
      </c>
      <c r="D75" s="911" t="s">
        <v>1039</v>
      </c>
      <c r="E75" s="917" t="s">
        <v>391</v>
      </c>
      <c r="F75" s="935">
        <f t="shared" si="11"/>
        <v>0.30693504433832841</v>
      </c>
      <c r="G75" s="915" t="s">
        <v>1082</v>
      </c>
      <c r="H75" s="915" t="s">
        <v>477</v>
      </c>
      <c r="I75" s="915" t="s">
        <v>1024</v>
      </c>
      <c r="J75" s="915" t="s">
        <v>475</v>
      </c>
      <c r="K75" s="915"/>
      <c r="L75" s="913" t="s">
        <v>1061</v>
      </c>
      <c r="M75" s="916">
        <f t="shared" si="12"/>
        <v>0.31910183888867655</v>
      </c>
      <c r="N75" s="901" t="s">
        <v>1080</v>
      </c>
      <c r="O75" s="911" t="s">
        <v>1065</v>
      </c>
      <c r="P75" s="911" t="s">
        <v>1039</v>
      </c>
      <c r="Q75" s="917" t="s">
        <v>391</v>
      </c>
      <c r="R75" s="935">
        <f t="shared" si="13"/>
        <v>0.31910183888867655</v>
      </c>
      <c r="S75" s="915" t="s">
        <v>1082</v>
      </c>
      <c r="T75" s="915" t="s">
        <v>477</v>
      </c>
      <c r="U75" s="915" t="s">
        <v>1024</v>
      </c>
      <c r="V75" s="915" t="s">
        <v>475</v>
      </c>
      <c r="W75" s="915"/>
      <c r="X75" s="913" t="s">
        <v>1061</v>
      </c>
      <c r="Y75" s="901"/>
      <c r="Z75" s="901"/>
      <c r="AA75" s="901"/>
      <c r="AB75" s="901"/>
      <c r="AC75" s="902"/>
      <c r="AD75" s="882"/>
      <c r="AG75" s="882"/>
      <c r="AJ75" s="881"/>
      <c r="AM75" s="881"/>
      <c r="AN75" s="882"/>
      <c r="AP75" s="881"/>
      <c r="AW75" s="881"/>
    </row>
    <row r="76" spans="1:49" x14ac:dyDescent="0.4">
      <c r="A76" s="916">
        <f t="shared" si="10"/>
        <v>9.6998324791125707</v>
      </c>
      <c r="B76" s="901" t="s">
        <v>1080</v>
      </c>
      <c r="C76" s="911" t="s">
        <v>1065</v>
      </c>
      <c r="D76" s="911" t="s">
        <v>1039</v>
      </c>
      <c r="E76" s="917" t="s">
        <v>392</v>
      </c>
      <c r="F76" s="935">
        <f t="shared" si="11"/>
        <v>9.6998324791125707</v>
      </c>
      <c r="G76" s="915" t="s">
        <v>1082</v>
      </c>
      <c r="H76" s="915" t="s">
        <v>477</v>
      </c>
      <c r="I76" s="915" t="s">
        <v>1024</v>
      </c>
      <c r="J76" s="915" t="s">
        <v>475</v>
      </c>
      <c r="K76" s="915"/>
      <c r="L76" s="913" t="s">
        <v>1061</v>
      </c>
      <c r="M76" s="916">
        <f t="shared" si="12"/>
        <v>10.084330343149466</v>
      </c>
      <c r="N76" s="901" t="s">
        <v>1080</v>
      </c>
      <c r="O76" s="911" t="s">
        <v>1065</v>
      </c>
      <c r="P76" s="911" t="s">
        <v>1039</v>
      </c>
      <c r="Q76" s="917" t="s">
        <v>392</v>
      </c>
      <c r="R76" s="935">
        <f t="shared" si="13"/>
        <v>10.084330343149466</v>
      </c>
      <c r="S76" s="915" t="s">
        <v>1082</v>
      </c>
      <c r="T76" s="915" t="s">
        <v>477</v>
      </c>
      <c r="U76" s="915" t="s">
        <v>1024</v>
      </c>
      <c r="V76" s="915" t="s">
        <v>475</v>
      </c>
      <c r="W76" s="915"/>
      <c r="X76" s="913" t="s">
        <v>1061</v>
      </c>
      <c r="Y76" s="901"/>
      <c r="Z76" s="901"/>
      <c r="AA76" s="901"/>
      <c r="AB76" s="901"/>
      <c r="AC76" s="902"/>
      <c r="AD76" s="882"/>
      <c r="AG76" s="882"/>
      <c r="AJ76" s="881"/>
      <c r="AM76" s="881"/>
      <c r="AN76" s="882"/>
      <c r="AP76" s="881"/>
      <c r="AW76" s="881"/>
    </row>
    <row r="77" spans="1:49" x14ac:dyDescent="0.4">
      <c r="A77" s="916">
        <f t="shared" si="10"/>
        <v>2.5208000259085674E-2</v>
      </c>
      <c r="B77" s="901" t="s">
        <v>1080</v>
      </c>
      <c r="C77" s="911" t="s">
        <v>1065</v>
      </c>
      <c r="D77" s="911" t="s">
        <v>1039</v>
      </c>
      <c r="E77" s="917" t="s">
        <v>393</v>
      </c>
      <c r="F77" s="935">
        <f t="shared" si="11"/>
        <v>2.5208000259085674E-2</v>
      </c>
      <c r="G77" s="915" t="s">
        <v>1082</v>
      </c>
      <c r="H77" s="915" t="s">
        <v>477</v>
      </c>
      <c r="I77" s="915" t="s">
        <v>1024</v>
      </c>
      <c r="J77" s="915" t="s">
        <v>475</v>
      </c>
      <c r="K77" s="915"/>
      <c r="L77" s="913" t="s">
        <v>1061</v>
      </c>
      <c r="M77" s="916">
        <f t="shared" si="12"/>
        <v>2.6207236305391773E-2</v>
      </c>
      <c r="N77" s="901" t="s">
        <v>1080</v>
      </c>
      <c r="O77" s="911" t="s">
        <v>1065</v>
      </c>
      <c r="P77" s="911" t="s">
        <v>1039</v>
      </c>
      <c r="Q77" s="917" t="s">
        <v>393</v>
      </c>
      <c r="R77" s="935">
        <f t="shared" si="13"/>
        <v>2.6207236305391773E-2</v>
      </c>
      <c r="S77" s="915" t="s">
        <v>1082</v>
      </c>
      <c r="T77" s="915" t="s">
        <v>477</v>
      </c>
      <c r="U77" s="915" t="s">
        <v>1024</v>
      </c>
      <c r="V77" s="915" t="s">
        <v>475</v>
      </c>
      <c r="W77" s="915"/>
      <c r="X77" s="913" t="s">
        <v>1061</v>
      </c>
      <c r="Y77" s="901"/>
      <c r="Z77" s="901"/>
      <c r="AA77" s="901"/>
      <c r="AB77" s="901"/>
      <c r="AC77" s="902"/>
      <c r="AD77" s="882"/>
      <c r="AG77" s="882"/>
      <c r="AJ77" s="881"/>
      <c r="AM77" s="881"/>
      <c r="AN77" s="882"/>
      <c r="AP77" s="881"/>
      <c r="AW77" s="881"/>
    </row>
    <row r="78" spans="1:49" x14ac:dyDescent="0.4">
      <c r="A78" s="916">
        <f t="shared" si="10"/>
        <v>5.9503863222901333E-2</v>
      </c>
      <c r="B78" s="901" t="s">
        <v>1080</v>
      </c>
      <c r="C78" s="911" t="s">
        <v>1065</v>
      </c>
      <c r="D78" s="911" t="s">
        <v>1039</v>
      </c>
      <c r="E78" s="917" t="s">
        <v>394</v>
      </c>
      <c r="F78" s="935">
        <f t="shared" si="11"/>
        <v>5.9503863222901333E-2</v>
      </c>
      <c r="G78" s="915" t="s">
        <v>1082</v>
      </c>
      <c r="H78" s="915" t="s">
        <v>477</v>
      </c>
      <c r="I78" s="915" t="s">
        <v>1024</v>
      </c>
      <c r="J78" s="915" t="s">
        <v>475</v>
      </c>
      <c r="K78" s="915"/>
      <c r="L78" s="913" t="s">
        <v>1061</v>
      </c>
      <c r="M78" s="916">
        <f t="shared" si="12"/>
        <v>6.1862574918223549E-2</v>
      </c>
      <c r="N78" s="901" t="s">
        <v>1080</v>
      </c>
      <c r="O78" s="911" t="s">
        <v>1065</v>
      </c>
      <c r="P78" s="911" t="s">
        <v>1039</v>
      </c>
      <c r="Q78" s="917" t="s">
        <v>394</v>
      </c>
      <c r="R78" s="935">
        <f t="shared" si="13"/>
        <v>6.1862574918223549E-2</v>
      </c>
      <c r="S78" s="915" t="s">
        <v>1082</v>
      </c>
      <c r="T78" s="915" t="s">
        <v>477</v>
      </c>
      <c r="U78" s="915" t="s">
        <v>1024</v>
      </c>
      <c r="V78" s="915" t="s">
        <v>475</v>
      </c>
      <c r="W78" s="915"/>
      <c r="X78" s="913" t="s">
        <v>1061</v>
      </c>
      <c r="Y78" s="901"/>
      <c r="Z78" s="901"/>
      <c r="AA78" s="901"/>
      <c r="AB78" s="901"/>
      <c r="AC78" s="902"/>
      <c r="AD78" s="882"/>
      <c r="AG78" s="882"/>
      <c r="AJ78" s="881"/>
      <c r="AM78" s="881"/>
      <c r="AN78" s="882"/>
      <c r="AP78" s="881"/>
      <c r="AW78" s="881"/>
    </row>
    <row r="79" spans="1:49" x14ac:dyDescent="0.4">
      <c r="A79" s="916">
        <f t="shared" si="10"/>
        <v>11.148367882577782</v>
      </c>
      <c r="B79" s="901" t="s">
        <v>1080</v>
      </c>
      <c r="C79" s="911" t="s">
        <v>1065</v>
      </c>
      <c r="D79" s="911" t="s">
        <v>1039</v>
      </c>
      <c r="E79" s="917" t="s">
        <v>395</v>
      </c>
      <c r="F79" s="935">
        <f t="shared" si="11"/>
        <v>11.148367882577782</v>
      </c>
      <c r="G79" s="915" t="s">
        <v>1082</v>
      </c>
      <c r="H79" s="915" t="s">
        <v>477</v>
      </c>
      <c r="I79" s="915" t="s">
        <v>1024</v>
      </c>
      <c r="J79" s="915" t="s">
        <v>475</v>
      </c>
      <c r="K79" s="915"/>
      <c r="L79" s="913" t="s">
        <v>1061</v>
      </c>
      <c r="M79" s="916">
        <f t="shared" si="12"/>
        <v>11.590285168013299</v>
      </c>
      <c r="N79" s="901" t="s">
        <v>1080</v>
      </c>
      <c r="O79" s="911" t="s">
        <v>1065</v>
      </c>
      <c r="P79" s="911" t="s">
        <v>1039</v>
      </c>
      <c r="Q79" s="917" t="s">
        <v>395</v>
      </c>
      <c r="R79" s="935">
        <f t="shared" si="13"/>
        <v>11.590285168013299</v>
      </c>
      <c r="S79" s="915" t="s">
        <v>1082</v>
      </c>
      <c r="T79" s="915" t="s">
        <v>477</v>
      </c>
      <c r="U79" s="915" t="s">
        <v>1024</v>
      </c>
      <c r="V79" s="915" t="s">
        <v>475</v>
      </c>
      <c r="W79" s="915"/>
      <c r="X79" s="913" t="s">
        <v>1061</v>
      </c>
      <c r="Y79" s="901"/>
      <c r="Z79" s="901"/>
      <c r="AA79" s="901"/>
      <c r="AB79" s="901"/>
      <c r="AC79" s="902"/>
      <c r="AD79" s="882"/>
      <c r="AG79" s="882"/>
      <c r="AJ79" s="881"/>
      <c r="AM79" s="881"/>
      <c r="AN79" s="882"/>
      <c r="AP79" s="881"/>
      <c r="AW79" s="881"/>
    </row>
    <row r="80" spans="1:49" x14ac:dyDescent="0.4">
      <c r="A80" s="916">
        <f t="shared" si="10"/>
        <v>8.8081525329142138E-2</v>
      </c>
      <c r="B80" s="901" t="s">
        <v>1080</v>
      </c>
      <c r="C80" s="911" t="s">
        <v>1065</v>
      </c>
      <c r="D80" s="911" t="s">
        <v>1039</v>
      </c>
      <c r="E80" s="917" t="s">
        <v>396</v>
      </c>
      <c r="F80" s="935">
        <f t="shared" si="11"/>
        <v>8.8081525329142138E-2</v>
      </c>
      <c r="G80" s="915" t="s">
        <v>1082</v>
      </c>
      <c r="H80" s="915" t="s">
        <v>477</v>
      </c>
      <c r="I80" s="915" t="s">
        <v>1024</v>
      </c>
      <c r="J80" s="915" t="s">
        <v>475</v>
      </c>
      <c r="K80" s="915"/>
      <c r="L80" s="913" t="s">
        <v>1061</v>
      </c>
      <c r="M80" s="916">
        <f t="shared" si="12"/>
        <v>9.1573045252099125E-2</v>
      </c>
      <c r="N80" s="901" t="s">
        <v>1080</v>
      </c>
      <c r="O80" s="911" t="s">
        <v>1065</v>
      </c>
      <c r="P80" s="911" t="s">
        <v>1039</v>
      </c>
      <c r="Q80" s="917" t="s">
        <v>396</v>
      </c>
      <c r="R80" s="935">
        <f t="shared" si="13"/>
        <v>9.1573045252099125E-2</v>
      </c>
      <c r="S80" s="915" t="s">
        <v>1082</v>
      </c>
      <c r="T80" s="915" t="s">
        <v>477</v>
      </c>
      <c r="U80" s="915" t="s">
        <v>1024</v>
      </c>
      <c r="V80" s="915" t="s">
        <v>475</v>
      </c>
      <c r="W80" s="915"/>
      <c r="X80" s="913" t="s">
        <v>1061</v>
      </c>
      <c r="Y80" s="901"/>
      <c r="Z80" s="901"/>
      <c r="AA80" s="901"/>
      <c r="AB80" s="901"/>
      <c r="AC80" s="902"/>
      <c r="AD80" s="882"/>
      <c r="AG80" s="882"/>
      <c r="AJ80" s="881"/>
      <c r="AM80" s="881"/>
      <c r="AN80" s="882"/>
      <c r="AP80" s="881"/>
      <c r="AW80" s="881"/>
    </row>
    <row r="81" spans="1:49" x14ac:dyDescent="0.4">
      <c r="A81" s="916">
        <f t="shared" si="10"/>
        <v>5620.7497898939691</v>
      </c>
      <c r="B81" s="901" t="s">
        <v>1080</v>
      </c>
      <c r="C81" s="911" t="s">
        <v>1065</v>
      </c>
      <c r="D81" s="911" t="s">
        <v>1039</v>
      </c>
      <c r="E81" s="917" t="s">
        <v>1025</v>
      </c>
      <c r="F81" s="935">
        <f t="shared" si="11"/>
        <v>5620.7497898939691</v>
      </c>
      <c r="G81" s="915" t="s">
        <v>1082</v>
      </c>
      <c r="H81" s="915" t="s">
        <v>477</v>
      </c>
      <c r="I81" s="915" t="s">
        <v>1024</v>
      </c>
      <c r="J81" s="915" t="s">
        <v>475</v>
      </c>
      <c r="K81" s="915"/>
      <c r="L81" s="913" t="s">
        <v>1084</v>
      </c>
      <c r="M81" s="916">
        <f t="shared" si="12"/>
        <v>5843.554286069947</v>
      </c>
      <c r="N81" s="901" t="s">
        <v>1080</v>
      </c>
      <c r="O81" s="911" t="s">
        <v>1065</v>
      </c>
      <c r="P81" s="911" t="s">
        <v>1039</v>
      </c>
      <c r="Q81" s="917" t="s">
        <v>1025</v>
      </c>
      <c r="R81" s="935">
        <f t="shared" si="13"/>
        <v>5843.554286069947</v>
      </c>
      <c r="S81" s="915" t="s">
        <v>1082</v>
      </c>
      <c r="T81" s="915" t="s">
        <v>477</v>
      </c>
      <c r="U81" s="915" t="s">
        <v>1024</v>
      </c>
      <c r="V81" s="915" t="s">
        <v>475</v>
      </c>
      <c r="W81" s="915"/>
      <c r="X81" s="913" t="s">
        <v>1084</v>
      </c>
      <c r="Y81" s="901"/>
      <c r="Z81" s="901"/>
      <c r="AA81" s="901"/>
      <c r="AB81" s="901"/>
      <c r="AC81" s="902"/>
      <c r="AD81" s="882"/>
      <c r="AG81" s="882"/>
      <c r="AJ81" s="881"/>
      <c r="AM81" s="881"/>
      <c r="AN81" s="882"/>
      <c r="AP81" s="881"/>
      <c r="AW81" s="881"/>
    </row>
    <row r="82" spans="1:49" x14ac:dyDescent="0.4">
      <c r="A82" s="916">
        <f>B51</f>
        <v>14.760090155641102</v>
      </c>
      <c r="B82" s="901" t="s">
        <v>1080</v>
      </c>
      <c r="C82" s="911" t="s">
        <v>1065</v>
      </c>
      <c r="D82" s="911" t="s">
        <v>1062</v>
      </c>
      <c r="E82" s="915" t="s">
        <v>387</v>
      </c>
      <c r="F82" s="935">
        <f t="shared" si="11"/>
        <v>14.760090155641102</v>
      </c>
      <c r="G82" s="915" t="s">
        <v>1082</v>
      </c>
      <c r="H82" s="915" t="s">
        <v>477</v>
      </c>
      <c r="I82" s="915" t="s">
        <v>1024</v>
      </c>
      <c r="J82" s="915" t="s">
        <v>475</v>
      </c>
      <c r="K82" s="915"/>
      <c r="L82" s="913" t="s">
        <v>1085</v>
      </c>
      <c r="M82" s="916">
        <f>G51</f>
        <v>15.345174810459307</v>
      </c>
      <c r="N82" s="901" t="s">
        <v>1080</v>
      </c>
      <c r="O82" s="911" t="s">
        <v>1065</v>
      </c>
      <c r="P82" s="911" t="s">
        <v>1062</v>
      </c>
      <c r="Q82" s="915" t="s">
        <v>387</v>
      </c>
      <c r="R82" s="935">
        <f t="shared" si="13"/>
        <v>15.345174810459307</v>
      </c>
      <c r="S82" s="915" t="s">
        <v>1082</v>
      </c>
      <c r="T82" s="915" t="s">
        <v>477</v>
      </c>
      <c r="U82" s="915" t="s">
        <v>1024</v>
      </c>
      <c r="V82" s="915" t="s">
        <v>475</v>
      </c>
      <c r="W82" s="915"/>
      <c r="X82" s="913" t="s">
        <v>1085</v>
      </c>
      <c r="Y82" s="901"/>
      <c r="Z82" s="901"/>
      <c r="AA82" s="901"/>
      <c r="AB82" s="901"/>
      <c r="AC82" s="902"/>
      <c r="AD82" s="882"/>
      <c r="AG82" s="882"/>
      <c r="AJ82" s="881"/>
      <c r="AM82" s="881"/>
      <c r="AN82" s="882"/>
      <c r="AP82" s="881"/>
      <c r="AW82" s="881"/>
    </row>
    <row r="83" spans="1:49" x14ac:dyDescent="0.4">
      <c r="A83" s="916">
        <f t="shared" ref="A83:A92" si="14">B52</f>
        <v>60.144165322411716</v>
      </c>
      <c r="B83" s="901" t="s">
        <v>1080</v>
      </c>
      <c r="C83" s="911" t="s">
        <v>1065</v>
      </c>
      <c r="D83" s="915" t="s">
        <v>1062</v>
      </c>
      <c r="E83" s="917" t="s">
        <v>388</v>
      </c>
      <c r="F83" s="935">
        <f t="shared" si="11"/>
        <v>60.144165322411716</v>
      </c>
      <c r="G83" s="915" t="s">
        <v>1082</v>
      </c>
      <c r="H83" s="915" t="s">
        <v>477</v>
      </c>
      <c r="I83" s="915" t="s">
        <v>1024</v>
      </c>
      <c r="J83" s="915" t="s">
        <v>475</v>
      </c>
      <c r="K83" s="915"/>
      <c r="L83" s="913" t="s">
        <v>1085</v>
      </c>
      <c r="M83" s="916">
        <f t="shared" ref="M83:M92" si="15">G52</f>
        <v>62.528258362219034</v>
      </c>
      <c r="N83" s="901" t="s">
        <v>1080</v>
      </c>
      <c r="O83" s="911" t="s">
        <v>1065</v>
      </c>
      <c r="P83" s="915" t="s">
        <v>1062</v>
      </c>
      <c r="Q83" s="917" t="s">
        <v>388</v>
      </c>
      <c r="R83" s="935">
        <f t="shared" si="13"/>
        <v>62.528258362219034</v>
      </c>
      <c r="S83" s="915" t="s">
        <v>1082</v>
      </c>
      <c r="T83" s="915" t="s">
        <v>477</v>
      </c>
      <c r="U83" s="915" t="s">
        <v>1024</v>
      </c>
      <c r="V83" s="915" t="s">
        <v>475</v>
      </c>
      <c r="W83" s="915"/>
      <c r="X83" s="913" t="s">
        <v>1085</v>
      </c>
      <c r="Y83" s="901"/>
      <c r="Z83" s="901"/>
      <c r="AA83" s="901"/>
      <c r="AB83" s="901"/>
      <c r="AC83" s="902"/>
      <c r="AD83" s="882"/>
      <c r="AG83" s="882"/>
      <c r="AJ83" s="881"/>
      <c r="AM83" s="881"/>
      <c r="AN83" s="882"/>
      <c r="AP83" s="881"/>
      <c r="AW83" s="881"/>
    </row>
    <row r="84" spans="1:49" x14ac:dyDescent="0.4">
      <c r="A84" s="916">
        <f t="shared" si="14"/>
        <v>74.463888322970746</v>
      </c>
      <c r="B84" s="901" t="s">
        <v>1080</v>
      </c>
      <c r="C84" s="911" t="s">
        <v>1065</v>
      </c>
      <c r="D84" s="915" t="s">
        <v>1062</v>
      </c>
      <c r="E84" s="917" t="s">
        <v>389</v>
      </c>
      <c r="F84" s="935">
        <f t="shared" si="11"/>
        <v>74.463888322970746</v>
      </c>
      <c r="G84" s="915" t="s">
        <v>1082</v>
      </c>
      <c r="H84" s="915" t="s">
        <v>477</v>
      </c>
      <c r="I84" s="915" t="s">
        <v>1024</v>
      </c>
      <c r="J84" s="915" t="s">
        <v>475</v>
      </c>
      <c r="K84" s="915"/>
      <c r="L84" s="913" t="s">
        <v>1085</v>
      </c>
      <c r="M84" s="916">
        <f t="shared" si="15"/>
        <v>77.415610022259685</v>
      </c>
      <c r="N84" s="901" t="s">
        <v>1080</v>
      </c>
      <c r="O84" s="911" t="s">
        <v>1065</v>
      </c>
      <c r="P84" s="915" t="s">
        <v>1062</v>
      </c>
      <c r="Q84" s="917" t="s">
        <v>389</v>
      </c>
      <c r="R84" s="935">
        <f t="shared" si="13"/>
        <v>77.415610022259685</v>
      </c>
      <c r="S84" s="915" t="s">
        <v>1082</v>
      </c>
      <c r="T84" s="915" t="s">
        <v>477</v>
      </c>
      <c r="U84" s="915" t="s">
        <v>1024</v>
      </c>
      <c r="V84" s="915" t="s">
        <v>475</v>
      </c>
      <c r="W84" s="915"/>
      <c r="X84" s="913" t="s">
        <v>1085</v>
      </c>
      <c r="Y84" s="901"/>
      <c r="Z84" s="901"/>
      <c r="AA84" s="901"/>
      <c r="AB84" s="901"/>
      <c r="AC84" s="902"/>
      <c r="AD84" s="882"/>
      <c r="AG84" s="882"/>
      <c r="AJ84" s="881"/>
      <c r="AM84" s="881"/>
      <c r="AN84" s="882"/>
      <c r="AP84" s="881"/>
      <c r="AW84" s="881"/>
    </row>
    <row r="85" spans="1:49" x14ac:dyDescent="0.4">
      <c r="A85" s="916">
        <f t="shared" si="14"/>
        <v>3.2543928041073471</v>
      </c>
      <c r="B85" s="901" t="s">
        <v>1080</v>
      </c>
      <c r="C85" s="911" t="s">
        <v>1065</v>
      </c>
      <c r="D85" s="915" t="s">
        <v>1062</v>
      </c>
      <c r="E85" s="917" t="s">
        <v>390</v>
      </c>
      <c r="F85" s="935">
        <f t="shared" si="11"/>
        <v>3.2543928041073471</v>
      </c>
      <c r="G85" s="915" t="s">
        <v>1082</v>
      </c>
      <c r="H85" s="915" t="s">
        <v>477</v>
      </c>
      <c r="I85" s="915" t="s">
        <v>1024</v>
      </c>
      <c r="J85" s="915" t="s">
        <v>475</v>
      </c>
      <c r="K85" s="915"/>
      <c r="L85" s="913" t="s">
        <v>1085</v>
      </c>
      <c r="M85" s="916">
        <f t="shared" si="15"/>
        <v>3.3833957621079986</v>
      </c>
      <c r="N85" s="901" t="s">
        <v>1080</v>
      </c>
      <c r="O85" s="911" t="s">
        <v>1065</v>
      </c>
      <c r="P85" s="915" t="s">
        <v>1062</v>
      </c>
      <c r="Q85" s="917" t="s">
        <v>390</v>
      </c>
      <c r="R85" s="935">
        <f t="shared" si="13"/>
        <v>3.3833957621079986</v>
      </c>
      <c r="S85" s="915" t="s">
        <v>1082</v>
      </c>
      <c r="T85" s="915" t="s">
        <v>477</v>
      </c>
      <c r="U85" s="915" t="s">
        <v>1024</v>
      </c>
      <c r="V85" s="915" t="s">
        <v>475</v>
      </c>
      <c r="W85" s="915"/>
      <c r="X85" s="913" t="s">
        <v>1085</v>
      </c>
      <c r="Y85" s="901"/>
      <c r="Z85" s="901"/>
      <c r="AA85" s="901"/>
      <c r="AB85" s="901"/>
      <c r="AC85" s="902"/>
      <c r="AD85" s="882"/>
      <c r="AG85" s="882"/>
      <c r="AJ85" s="881"/>
      <c r="AM85" s="881"/>
      <c r="AN85" s="882"/>
      <c r="AP85" s="881"/>
      <c r="AW85" s="881"/>
    </row>
    <row r="86" spans="1:49" x14ac:dyDescent="0.4">
      <c r="A86" s="916">
        <f t="shared" si="14"/>
        <v>2.5143294547468873</v>
      </c>
      <c r="B86" s="901" t="s">
        <v>1080</v>
      </c>
      <c r="C86" s="911" t="s">
        <v>1065</v>
      </c>
      <c r="D86" s="915" t="s">
        <v>1062</v>
      </c>
      <c r="E86" s="917" t="s">
        <v>391</v>
      </c>
      <c r="F86" s="935">
        <f t="shared" si="11"/>
        <v>2.5143294547468873</v>
      </c>
      <c r="G86" s="915" t="s">
        <v>1082</v>
      </c>
      <c r="H86" s="915" t="s">
        <v>477</v>
      </c>
      <c r="I86" s="915" t="s">
        <v>1024</v>
      </c>
      <c r="J86" s="915" t="s">
        <v>475</v>
      </c>
      <c r="K86" s="915"/>
      <c r="L86" s="913" t="s">
        <v>1085</v>
      </c>
      <c r="M86" s="916">
        <f t="shared" si="15"/>
        <v>2.6139965682683859</v>
      </c>
      <c r="N86" s="901" t="s">
        <v>1080</v>
      </c>
      <c r="O86" s="911" t="s">
        <v>1065</v>
      </c>
      <c r="P86" s="915" t="s">
        <v>1062</v>
      </c>
      <c r="Q86" s="917" t="s">
        <v>391</v>
      </c>
      <c r="R86" s="935">
        <f t="shared" si="13"/>
        <v>2.6139965682683859</v>
      </c>
      <c r="S86" s="915" t="s">
        <v>1082</v>
      </c>
      <c r="T86" s="915" t="s">
        <v>477</v>
      </c>
      <c r="U86" s="915" t="s">
        <v>1024</v>
      </c>
      <c r="V86" s="915" t="s">
        <v>475</v>
      </c>
      <c r="W86" s="915"/>
      <c r="X86" s="913" t="s">
        <v>1085</v>
      </c>
      <c r="Y86" s="901"/>
      <c r="Z86" s="901"/>
      <c r="AA86" s="901"/>
      <c r="AB86" s="901"/>
      <c r="AC86" s="902"/>
      <c r="AD86" s="882"/>
      <c r="AG86" s="882"/>
      <c r="AJ86" s="881"/>
      <c r="AM86" s="881"/>
      <c r="AN86" s="882"/>
      <c r="AP86" s="881"/>
      <c r="AW86" s="881"/>
    </row>
    <row r="87" spans="1:49" x14ac:dyDescent="0.4">
      <c r="A87" s="916">
        <f t="shared" si="14"/>
        <v>11.125098194051857</v>
      </c>
      <c r="B87" s="901" t="s">
        <v>1080</v>
      </c>
      <c r="C87" s="911" t="s">
        <v>1065</v>
      </c>
      <c r="D87" s="915" t="s">
        <v>1062</v>
      </c>
      <c r="E87" s="917" t="s">
        <v>392</v>
      </c>
      <c r="F87" s="935">
        <f t="shared" si="11"/>
        <v>11.125098194051857</v>
      </c>
      <c r="G87" s="915" t="s">
        <v>1082</v>
      </c>
      <c r="H87" s="915" t="s">
        <v>477</v>
      </c>
      <c r="I87" s="915" t="s">
        <v>1024</v>
      </c>
      <c r="J87" s="915" t="s">
        <v>475</v>
      </c>
      <c r="K87" s="915"/>
      <c r="L87" s="913" t="s">
        <v>1085</v>
      </c>
      <c r="M87" s="916">
        <f t="shared" si="15"/>
        <v>11.566093077419678</v>
      </c>
      <c r="N87" s="901" t="s">
        <v>1080</v>
      </c>
      <c r="O87" s="911" t="s">
        <v>1065</v>
      </c>
      <c r="P87" s="915" t="s">
        <v>1062</v>
      </c>
      <c r="Q87" s="917" t="s">
        <v>392</v>
      </c>
      <c r="R87" s="935">
        <f t="shared" si="13"/>
        <v>11.566093077419678</v>
      </c>
      <c r="S87" s="915" t="s">
        <v>1082</v>
      </c>
      <c r="T87" s="915" t="s">
        <v>477</v>
      </c>
      <c r="U87" s="915" t="s">
        <v>1024</v>
      </c>
      <c r="V87" s="915" t="s">
        <v>475</v>
      </c>
      <c r="W87" s="915"/>
      <c r="X87" s="913" t="s">
        <v>1085</v>
      </c>
      <c r="Y87" s="901"/>
      <c r="Z87" s="901"/>
      <c r="AA87" s="901"/>
      <c r="AB87" s="901"/>
      <c r="AC87" s="902"/>
      <c r="AD87" s="882"/>
      <c r="AG87" s="882"/>
      <c r="AJ87" s="881"/>
      <c r="AM87" s="881"/>
      <c r="AN87" s="882"/>
      <c r="AP87" s="881"/>
      <c r="AW87" s="881"/>
    </row>
    <row r="88" spans="1:49" x14ac:dyDescent="0.4">
      <c r="A88" s="916">
        <f t="shared" si="14"/>
        <v>0.86130499779060254</v>
      </c>
      <c r="B88" s="901" t="s">
        <v>1080</v>
      </c>
      <c r="C88" s="911" t="s">
        <v>1065</v>
      </c>
      <c r="D88" s="915" t="s">
        <v>1062</v>
      </c>
      <c r="E88" s="917" t="s">
        <v>393</v>
      </c>
      <c r="F88" s="935">
        <f t="shared" si="11"/>
        <v>0.86130499779060254</v>
      </c>
      <c r="G88" s="915" t="s">
        <v>1082</v>
      </c>
      <c r="H88" s="915" t="s">
        <v>477</v>
      </c>
      <c r="I88" s="915" t="s">
        <v>1024</v>
      </c>
      <c r="J88" s="915" t="s">
        <v>475</v>
      </c>
      <c r="K88" s="915"/>
      <c r="L88" s="913" t="s">
        <v>1085</v>
      </c>
      <c r="M88" s="916">
        <f t="shared" si="15"/>
        <v>0.89544681752284272</v>
      </c>
      <c r="N88" s="901" t="s">
        <v>1080</v>
      </c>
      <c r="O88" s="911" t="s">
        <v>1065</v>
      </c>
      <c r="P88" s="915" t="s">
        <v>1062</v>
      </c>
      <c r="Q88" s="917" t="s">
        <v>393</v>
      </c>
      <c r="R88" s="935">
        <f t="shared" si="13"/>
        <v>0.89544681752284272</v>
      </c>
      <c r="S88" s="915" t="s">
        <v>1082</v>
      </c>
      <c r="T88" s="915" t="s">
        <v>477</v>
      </c>
      <c r="U88" s="915" t="s">
        <v>1024</v>
      </c>
      <c r="V88" s="915" t="s">
        <v>475</v>
      </c>
      <c r="W88" s="915"/>
      <c r="X88" s="913" t="s">
        <v>1085</v>
      </c>
      <c r="Y88" s="901"/>
      <c r="Z88" s="901"/>
      <c r="AA88" s="901"/>
      <c r="AB88" s="901"/>
      <c r="AC88" s="902"/>
      <c r="AD88" s="882"/>
      <c r="AG88" s="882"/>
      <c r="AJ88" s="881"/>
      <c r="AM88" s="881"/>
      <c r="AN88" s="882"/>
      <c r="AP88" s="881"/>
      <c r="AW88" s="881"/>
    </row>
    <row r="89" spans="1:49" x14ac:dyDescent="0.4">
      <c r="A89" s="916">
        <f t="shared" si="14"/>
        <v>0.67605503221103047</v>
      </c>
      <c r="B89" s="901" t="s">
        <v>1080</v>
      </c>
      <c r="C89" s="911" t="s">
        <v>1065</v>
      </c>
      <c r="D89" s="915" t="s">
        <v>1062</v>
      </c>
      <c r="E89" s="917" t="s">
        <v>394</v>
      </c>
      <c r="F89" s="935">
        <f t="shared" si="11"/>
        <v>0.67605503221103047</v>
      </c>
      <c r="G89" s="915" t="s">
        <v>1082</v>
      </c>
      <c r="H89" s="915" t="s">
        <v>477</v>
      </c>
      <c r="I89" s="915" t="s">
        <v>1024</v>
      </c>
      <c r="J89" s="915" t="s">
        <v>475</v>
      </c>
      <c r="K89" s="915"/>
      <c r="L89" s="913" t="s">
        <v>1085</v>
      </c>
      <c r="M89" s="916">
        <f t="shared" si="15"/>
        <v>0.7028536100644408</v>
      </c>
      <c r="N89" s="901" t="s">
        <v>1080</v>
      </c>
      <c r="O89" s="911" t="s">
        <v>1065</v>
      </c>
      <c r="P89" s="915" t="s">
        <v>1062</v>
      </c>
      <c r="Q89" s="917" t="s">
        <v>394</v>
      </c>
      <c r="R89" s="935">
        <f t="shared" si="13"/>
        <v>0.7028536100644408</v>
      </c>
      <c r="S89" s="915" t="s">
        <v>1082</v>
      </c>
      <c r="T89" s="915" t="s">
        <v>477</v>
      </c>
      <c r="U89" s="915" t="s">
        <v>1024</v>
      </c>
      <c r="V89" s="915" t="s">
        <v>475</v>
      </c>
      <c r="W89" s="915"/>
      <c r="X89" s="913" t="s">
        <v>1085</v>
      </c>
      <c r="Y89" s="901"/>
      <c r="Z89" s="901"/>
      <c r="AA89" s="901"/>
      <c r="AB89" s="901"/>
      <c r="AC89" s="902"/>
      <c r="AD89" s="882"/>
      <c r="AG89" s="882"/>
      <c r="AJ89" s="881"/>
      <c r="AM89" s="881"/>
      <c r="AN89" s="882"/>
      <c r="AP89" s="881"/>
      <c r="AW89" s="881"/>
    </row>
    <row r="90" spans="1:49" x14ac:dyDescent="0.4">
      <c r="A90" s="916">
        <f t="shared" si="14"/>
        <v>45.737782752625833</v>
      </c>
      <c r="B90" s="901" t="s">
        <v>1080</v>
      </c>
      <c r="C90" s="911" t="s">
        <v>1065</v>
      </c>
      <c r="D90" s="915" t="s">
        <v>1062</v>
      </c>
      <c r="E90" s="917" t="s">
        <v>395</v>
      </c>
      <c r="F90" s="935">
        <f t="shared" si="11"/>
        <v>45.737782752625833</v>
      </c>
      <c r="G90" s="915" t="s">
        <v>1082</v>
      </c>
      <c r="H90" s="915" t="s">
        <v>477</v>
      </c>
      <c r="I90" s="915" t="s">
        <v>1024</v>
      </c>
      <c r="J90" s="915" t="s">
        <v>475</v>
      </c>
      <c r="K90" s="915"/>
      <c r="L90" s="913" t="s">
        <v>1085</v>
      </c>
      <c r="M90" s="916">
        <f t="shared" si="15"/>
        <v>47.550811978856039</v>
      </c>
      <c r="N90" s="901" t="s">
        <v>1080</v>
      </c>
      <c r="O90" s="911" t="s">
        <v>1065</v>
      </c>
      <c r="P90" s="915" t="s">
        <v>1062</v>
      </c>
      <c r="Q90" s="917" t="s">
        <v>395</v>
      </c>
      <c r="R90" s="935">
        <f t="shared" si="13"/>
        <v>47.550811978856039</v>
      </c>
      <c r="S90" s="915" t="s">
        <v>1082</v>
      </c>
      <c r="T90" s="915" t="s">
        <v>477</v>
      </c>
      <c r="U90" s="915" t="s">
        <v>1024</v>
      </c>
      <c r="V90" s="915" t="s">
        <v>475</v>
      </c>
      <c r="W90" s="915"/>
      <c r="X90" s="913" t="s">
        <v>1085</v>
      </c>
      <c r="Y90" s="901"/>
      <c r="Z90" s="901"/>
      <c r="AA90" s="901"/>
      <c r="AB90" s="901"/>
      <c r="AC90" s="902"/>
      <c r="AD90" s="882"/>
      <c r="AG90" s="882"/>
      <c r="AJ90" s="881"/>
      <c r="AM90" s="881"/>
      <c r="AN90" s="882"/>
      <c r="AP90" s="881"/>
      <c r="AW90" s="881"/>
    </row>
    <row r="91" spans="1:49" x14ac:dyDescent="0.4">
      <c r="A91" s="916">
        <f t="shared" si="14"/>
        <v>0.25239149570671882</v>
      </c>
      <c r="B91" s="901" t="s">
        <v>1080</v>
      </c>
      <c r="C91" s="911" t="s">
        <v>1065</v>
      </c>
      <c r="D91" s="915" t="s">
        <v>1062</v>
      </c>
      <c r="E91" s="917" t="s">
        <v>396</v>
      </c>
      <c r="F91" s="935">
        <f t="shared" si="11"/>
        <v>0.25239149570671882</v>
      </c>
      <c r="G91" s="915" t="s">
        <v>1082</v>
      </c>
      <c r="H91" s="915" t="s">
        <v>477</v>
      </c>
      <c r="I91" s="915" t="s">
        <v>1024</v>
      </c>
      <c r="J91" s="915" t="s">
        <v>475</v>
      </c>
      <c r="K91" s="915"/>
      <c r="L91" s="913" t="s">
        <v>1085</v>
      </c>
      <c r="M91" s="916">
        <f t="shared" si="15"/>
        <v>0.26239620364464283</v>
      </c>
      <c r="N91" s="901" t="s">
        <v>1080</v>
      </c>
      <c r="O91" s="911" t="s">
        <v>1065</v>
      </c>
      <c r="P91" s="915" t="s">
        <v>1062</v>
      </c>
      <c r="Q91" s="917" t="s">
        <v>396</v>
      </c>
      <c r="R91" s="935">
        <f t="shared" si="13"/>
        <v>0.26239620364464283</v>
      </c>
      <c r="S91" s="915" t="s">
        <v>1082</v>
      </c>
      <c r="T91" s="915" t="s">
        <v>477</v>
      </c>
      <c r="U91" s="915" t="s">
        <v>1024</v>
      </c>
      <c r="V91" s="915" t="s">
        <v>475</v>
      </c>
      <c r="W91" s="915"/>
      <c r="X91" s="913" t="s">
        <v>1085</v>
      </c>
      <c r="Y91" s="901"/>
      <c r="Z91" s="901"/>
      <c r="AA91" s="901"/>
      <c r="AB91" s="901"/>
      <c r="AC91" s="902"/>
      <c r="AD91" s="882"/>
      <c r="AG91" s="882"/>
      <c r="AJ91" s="881"/>
      <c r="AM91" s="881"/>
      <c r="AN91" s="882"/>
      <c r="AP91" s="881"/>
      <c r="AW91" s="881"/>
    </row>
    <row r="92" spans="1:49" x14ac:dyDescent="0.4">
      <c r="A92" s="916">
        <f t="shared" si="14"/>
        <v>15238.77464139087</v>
      </c>
      <c r="B92" s="901" t="s">
        <v>1080</v>
      </c>
      <c r="C92" s="911" t="s">
        <v>1065</v>
      </c>
      <c r="D92" s="915" t="s">
        <v>1062</v>
      </c>
      <c r="E92" s="917" t="s">
        <v>1025</v>
      </c>
      <c r="F92" s="935">
        <f t="shared" si="11"/>
        <v>15238.77464139087</v>
      </c>
      <c r="G92" s="915" t="s">
        <v>1082</v>
      </c>
      <c r="H92" s="915" t="s">
        <v>477</v>
      </c>
      <c r="I92" s="915" t="s">
        <v>1024</v>
      </c>
      <c r="J92" s="915" t="s">
        <v>475</v>
      </c>
      <c r="K92" s="915"/>
      <c r="L92" s="913" t="s">
        <v>1085</v>
      </c>
      <c r="M92" s="916">
        <f t="shared" si="15"/>
        <v>15842.834176725284</v>
      </c>
      <c r="N92" s="901" t="s">
        <v>1080</v>
      </c>
      <c r="O92" s="911" t="s">
        <v>1065</v>
      </c>
      <c r="P92" s="915" t="s">
        <v>1062</v>
      </c>
      <c r="Q92" s="917" t="s">
        <v>1025</v>
      </c>
      <c r="R92" s="935">
        <f t="shared" si="13"/>
        <v>15842.834176725284</v>
      </c>
      <c r="S92" s="915" t="s">
        <v>1082</v>
      </c>
      <c r="T92" s="915" t="s">
        <v>477</v>
      </c>
      <c r="U92" s="915" t="s">
        <v>1024</v>
      </c>
      <c r="V92" s="915" t="s">
        <v>475</v>
      </c>
      <c r="W92" s="915"/>
      <c r="X92" s="913" t="s">
        <v>1085</v>
      </c>
      <c r="Y92" s="901"/>
      <c r="Z92" s="901"/>
      <c r="AA92" s="901"/>
      <c r="AB92" s="901"/>
      <c r="AC92" s="902"/>
      <c r="AD92" s="882"/>
      <c r="AG92" s="882"/>
      <c r="AJ92" s="881"/>
      <c r="AM92" s="881"/>
      <c r="AN92" s="882"/>
      <c r="AP92" s="881"/>
      <c r="AW92" s="881"/>
    </row>
    <row r="93" spans="1:49" x14ac:dyDescent="0.4">
      <c r="A93" s="916">
        <f>C51</f>
        <v>1.1942012140844775E-2</v>
      </c>
      <c r="B93" s="901" t="s">
        <v>1080</v>
      </c>
      <c r="C93" s="911" t="s">
        <v>1066</v>
      </c>
      <c r="D93" s="911" t="s">
        <v>1062</v>
      </c>
      <c r="E93" s="915" t="s">
        <v>387</v>
      </c>
      <c r="F93" s="935">
        <f t="shared" ref="F93:F103" si="16">A93</f>
        <v>1.1942012140844775E-2</v>
      </c>
      <c r="G93" s="915" t="s">
        <v>1082</v>
      </c>
      <c r="H93" s="915" t="s">
        <v>477</v>
      </c>
      <c r="I93" s="915" t="s">
        <v>1024</v>
      </c>
      <c r="J93" s="915" t="s">
        <v>475</v>
      </c>
      <c r="K93" s="915"/>
      <c r="L93" s="913" t="s">
        <v>1085</v>
      </c>
      <c r="M93" s="916">
        <f>H51</f>
        <v>1.2416243669903593E-2</v>
      </c>
      <c r="N93" s="901" t="s">
        <v>1080</v>
      </c>
      <c r="O93" s="911" t="s">
        <v>1066</v>
      </c>
      <c r="P93" s="911" t="s">
        <v>1062</v>
      </c>
      <c r="Q93" s="915" t="s">
        <v>387</v>
      </c>
      <c r="R93" s="935">
        <f t="shared" si="13"/>
        <v>1.2416243669903593E-2</v>
      </c>
      <c r="S93" s="915" t="s">
        <v>1082</v>
      </c>
      <c r="T93" s="915" t="s">
        <v>477</v>
      </c>
      <c r="U93" s="915" t="s">
        <v>1024</v>
      </c>
      <c r="V93" s="915" t="s">
        <v>475</v>
      </c>
      <c r="W93" s="915"/>
      <c r="X93" s="913" t="s">
        <v>1085</v>
      </c>
      <c r="Y93" s="901"/>
      <c r="Z93" s="901"/>
      <c r="AA93" s="901"/>
      <c r="AB93" s="901"/>
      <c r="AC93" s="902"/>
      <c r="AD93" s="882"/>
      <c r="AG93" s="882"/>
      <c r="AJ93" s="881"/>
      <c r="AM93" s="881"/>
      <c r="AN93" s="882"/>
      <c r="AP93" s="881"/>
      <c r="AW93" s="881"/>
    </row>
    <row r="94" spans="1:49" x14ac:dyDescent="0.4">
      <c r="A94" s="916">
        <f t="shared" ref="A94:A103" si="17">C52</f>
        <v>3.5186837367362958E-2</v>
      </c>
      <c r="B94" s="901" t="s">
        <v>1080</v>
      </c>
      <c r="C94" s="911" t="s">
        <v>1066</v>
      </c>
      <c r="D94" s="915" t="s">
        <v>1062</v>
      </c>
      <c r="E94" s="917" t="s">
        <v>388</v>
      </c>
      <c r="F94" s="935">
        <f t="shared" si="16"/>
        <v>3.5186837367362958E-2</v>
      </c>
      <c r="G94" s="915" t="s">
        <v>1082</v>
      </c>
      <c r="H94" s="915" t="s">
        <v>477</v>
      </c>
      <c r="I94" s="915" t="s">
        <v>1024</v>
      </c>
      <c r="J94" s="915" t="s">
        <v>475</v>
      </c>
      <c r="K94" s="915"/>
      <c r="L94" s="913" t="s">
        <v>1085</v>
      </c>
      <c r="M94" s="916">
        <f t="shared" ref="M94:M103" si="18">H52</f>
        <v>3.6584148598557881E-2</v>
      </c>
      <c r="N94" s="901" t="s">
        <v>1080</v>
      </c>
      <c r="O94" s="911" t="s">
        <v>1066</v>
      </c>
      <c r="P94" s="915" t="s">
        <v>1062</v>
      </c>
      <c r="Q94" s="917" t="s">
        <v>388</v>
      </c>
      <c r="R94" s="935">
        <f t="shared" si="13"/>
        <v>3.6584148598557881E-2</v>
      </c>
      <c r="S94" s="915" t="s">
        <v>1082</v>
      </c>
      <c r="T94" s="915" t="s">
        <v>477</v>
      </c>
      <c r="U94" s="915" t="s">
        <v>1024</v>
      </c>
      <c r="V94" s="915" t="s">
        <v>475</v>
      </c>
      <c r="W94" s="915"/>
      <c r="X94" s="913" t="s">
        <v>1085</v>
      </c>
      <c r="Y94" s="901"/>
      <c r="Z94" s="901"/>
      <c r="AA94" s="901"/>
      <c r="AB94" s="901"/>
      <c r="AC94" s="902"/>
      <c r="AD94" s="882"/>
      <c r="AG94" s="882"/>
      <c r="AJ94" s="881"/>
      <c r="AM94" s="881"/>
      <c r="AN94" s="882"/>
      <c r="AP94" s="881"/>
      <c r="AW94" s="881"/>
    </row>
    <row r="95" spans="1:49" x14ac:dyDescent="0.4">
      <c r="A95" s="916">
        <f t="shared" si="17"/>
        <v>8.4122651513311483E-2</v>
      </c>
      <c r="B95" s="901" t="s">
        <v>1080</v>
      </c>
      <c r="C95" s="911" t="s">
        <v>1066</v>
      </c>
      <c r="D95" s="915" t="s">
        <v>1062</v>
      </c>
      <c r="E95" s="917" t="s">
        <v>389</v>
      </c>
      <c r="F95" s="935">
        <f t="shared" si="16"/>
        <v>8.4122651513311483E-2</v>
      </c>
      <c r="G95" s="915" t="s">
        <v>1082</v>
      </c>
      <c r="H95" s="915" t="s">
        <v>477</v>
      </c>
      <c r="I95" s="915" t="s">
        <v>1024</v>
      </c>
      <c r="J95" s="915" t="s">
        <v>475</v>
      </c>
      <c r="K95" s="915"/>
      <c r="L95" s="913" t="s">
        <v>1085</v>
      </c>
      <c r="M95" s="916">
        <f t="shared" si="18"/>
        <v>8.7463262223226396E-2</v>
      </c>
      <c r="N95" s="901" t="s">
        <v>1080</v>
      </c>
      <c r="O95" s="911" t="s">
        <v>1066</v>
      </c>
      <c r="P95" s="915" t="s">
        <v>1062</v>
      </c>
      <c r="Q95" s="917" t="s">
        <v>389</v>
      </c>
      <c r="R95" s="935">
        <f t="shared" si="13"/>
        <v>8.7463262223226396E-2</v>
      </c>
      <c r="S95" s="915" t="s">
        <v>1082</v>
      </c>
      <c r="T95" s="915" t="s">
        <v>477</v>
      </c>
      <c r="U95" s="915" t="s">
        <v>1024</v>
      </c>
      <c r="V95" s="915" t="s">
        <v>475</v>
      </c>
      <c r="W95" s="915"/>
      <c r="X95" s="913" t="s">
        <v>1085</v>
      </c>
      <c r="Y95" s="901"/>
      <c r="Z95" s="901"/>
      <c r="AA95" s="901"/>
      <c r="AB95" s="901"/>
      <c r="AC95" s="902"/>
      <c r="AD95" s="882"/>
      <c r="AG95" s="882"/>
      <c r="AJ95" s="881"/>
      <c r="AM95" s="881"/>
      <c r="AN95" s="882"/>
      <c r="AP95" s="881"/>
      <c r="AW95" s="881"/>
    </row>
    <row r="96" spans="1:49" x14ac:dyDescent="0.4">
      <c r="A96" s="916">
        <f t="shared" si="17"/>
        <v>3.2152601952544092E-3</v>
      </c>
      <c r="B96" s="901" t="s">
        <v>1080</v>
      </c>
      <c r="C96" s="911" t="s">
        <v>1066</v>
      </c>
      <c r="D96" s="915" t="s">
        <v>1062</v>
      </c>
      <c r="E96" s="917" t="s">
        <v>390</v>
      </c>
      <c r="F96" s="935">
        <f t="shared" si="16"/>
        <v>3.2152601952544092E-3</v>
      </c>
      <c r="G96" s="915" t="s">
        <v>1082</v>
      </c>
      <c r="H96" s="915" t="s">
        <v>477</v>
      </c>
      <c r="I96" s="915" t="s">
        <v>1024</v>
      </c>
      <c r="J96" s="915" t="s">
        <v>475</v>
      </c>
      <c r="K96" s="915"/>
      <c r="L96" s="913" t="s">
        <v>1085</v>
      </c>
      <c r="M96" s="916">
        <f t="shared" si="18"/>
        <v>3.3429420080623462E-3</v>
      </c>
      <c r="N96" s="901" t="s">
        <v>1080</v>
      </c>
      <c r="O96" s="911" t="s">
        <v>1066</v>
      </c>
      <c r="P96" s="915" t="s">
        <v>1062</v>
      </c>
      <c r="Q96" s="917" t="s">
        <v>390</v>
      </c>
      <c r="R96" s="935">
        <f t="shared" si="13"/>
        <v>3.3429420080623462E-3</v>
      </c>
      <c r="S96" s="915" t="s">
        <v>1082</v>
      </c>
      <c r="T96" s="915" t="s">
        <v>477</v>
      </c>
      <c r="U96" s="915" t="s">
        <v>1024</v>
      </c>
      <c r="V96" s="915" t="s">
        <v>475</v>
      </c>
      <c r="W96" s="915"/>
      <c r="X96" s="913" t="s">
        <v>1085</v>
      </c>
      <c r="Y96" s="901"/>
      <c r="Z96" s="901"/>
      <c r="AA96" s="901"/>
      <c r="AB96" s="901"/>
      <c r="AC96" s="902"/>
      <c r="AD96" s="882"/>
      <c r="AG96" s="882"/>
      <c r="AJ96" s="881"/>
      <c r="AM96" s="881"/>
      <c r="AN96" s="882"/>
      <c r="AP96" s="881"/>
      <c r="AW96" s="881"/>
    </row>
    <row r="97" spans="1:49" x14ac:dyDescent="0.4">
      <c r="A97" s="916">
        <f t="shared" si="17"/>
        <v>1.8387628052213775E-3</v>
      </c>
      <c r="B97" s="901" t="s">
        <v>1080</v>
      </c>
      <c r="C97" s="911" t="s">
        <v>1066</v>
      </c>
      <c r="D97" s="915" t="s">
        <v>1062</v>
      </c>
      <c r="E97" s="917" t="s">
        <v>391</v>
      </c>
      <c r="F97" s="935">
        <f t="shared" si="16"/>
        <v>1.8387628052213775E-3</v>
      </c>
      <c r="G97" s="915" t="s">
        <v>1082</v>
      </c>
      <c r="H97" s="915" t="s">
        <v>477</v>
      </c>
      <c r="I97" s="915" t="s">
        <v>1024</v>
      </c>
      <c r="J97" s="915" t="s">
        <v>475</v>
      </c>
      <c r="K97" s="915"/>
      <c r="L97" s="913" t="s">
        <v>1085</v>
      </c>
      <c r="M97" s="916">
        <f t="shared" si="18"/>
        <v>1.9117822668005661E-3</v>
      </c>
      <c r="N97" s="901" t="s">
        <v>1080</v>
      </c>
      <c r="O97" s="911" t="s">
        <v>1066</v>
      </c>
      <c r="P97" s="915" t="s">
        <v>1062</v>
      </c>
      <c r="Q97" s="917" t="s">
        <v>391</v>
      </c>
      <c r="R97" s="935">
        <f t="shared" si="13"/>
        <v>1.9117822668005661E-3</v>
      </c>
      <c r="S97" s="915" t="s">
        <v>1082</v>
      </c>
      <c r="T97" s="915" t="s">
        <v>477</v>
      </c>
      <c r="U97" s="915" t="s">
        <v>1024</v>
      </c>
      <c r="V97" s="915" t="s">
        <v>475</v>
      </c>
      <c r="W97" s="915"/>
      <c r="X97" s="913" t="s">
        <v>1085</v>
      </c>
      <c r="Y97" s="901"/>
      <c r="Z97" s="901"/>
      <c r="AA97" s="901"/>
      <c r="AB97" s="901"/>
      <c r="AC97" s="902"/>
      <c r="AD97" s="882"/>
      <c r="AG97" s="882"/>
      <c r="AJ97" s="881"/>
      <c r="AM97" s="881"/>
      <c r="AN97" s="882"/>
      <c r="AP97" s="881"/>
      <c r="AW97" s="881"/>
    </row>
    <row r="98" spans="1:49" x14ac:dyDescent="0.4">
      <c r="A98" s="916">
        <f t="shared" si="17"/>
        <v>4.5298135140713477E-3</v>
      </c>
      <c r="B98" s="901" t="s">
        <v>1080</v>
      </c>
      <c r="C98" s="911" t="s">
        <v>1066</v>
      </c>
      <c r="D98" s="915" t="s">
        <v>1062</v>
      </c>
      <c r="E98" s="917" t="s">
        <v>392</v>
      </c>
      <c r="F98" s="935">
        <f t="shared" si="16"/>
        <v>4.5298135140713477E-3</v>
      </c>
      <c r="G98" s="915" t="s">
        <v>1082</v>
      </c>
      <c r="H98" s="915" t="s">
        <v>477</v>
      </c>
      <c r="I98" s="915" t="s">
        <v>1024</v>
      </c>
      <c r="J98" s="915" t="s">
        <v>475</v>
      </c>
      <c r="K98" s="915"/>
      <c r="L98" s="913" t="s">
        <v>1085</v>
      </c>
      <c r="M98" s="916">
        <f t="shared" si="18"/>
        <v>4.7096978052438565E-3</v>
      </c>
      <c r="N98" s="901" t="s">
        <v>1080</v>
      </c>
      <c r="O98" s="911" t="s">
        <v>1066</v>
      </c>
      <c r="P98" s="915" t="s">
        <v>1062</v>
      </c>
      <c r="Q98" s="917" t="s">
        <v>392</v>
      </c>
      <c r="R98" s="935">
        <f t="shared" si="13"/>
        <v>4.7096978052438565E-3</v>
      </c>
      <c r="S98" s="915" t="s">
        <v>1082</v>
      </c>
      <c r="T98" s="915" t="s">
        <v>477</v>
      </c>
      <c r="U98" s="915" t="s">
        <v>1024</v>
      </c>
      <c r="V98" s="915" t="s">
        <v>475</v>
      </c>
      <c r="W98" s="915"/>
      <c r="X98" s="913" t="s">
        <v>1085</v>
      </c>
      <c r="Y98" s="901"/>
      <c r="Z98" s="901"/>
      <c r="AA98" s="901"/>
      <c r="AB98" s="901"/>
      <c r="AC98" s="902"/>
      <c r="AD98" s="882"/>
      <c r="AG98" s="882"/>
      <c r="AJ98" s="881"/>
      <c r="AM98" s="881"/>
      <c r="AN98" s="882"/>
      <c r="AP98" s="881"/>
      <c r="AW98" s="881"/>
    </row>
    <row r="99" spans="1:49" x14ac:dyDescent="0.4">
      <c r="A99" s="916">
        <f t="shared" si="17"/>
        <v>2.0682352959349869E-4</v>
      </c>
      <c r="B99" s="901" t="s">
        <v>1080</v>
      </c>
      <c r="C99" s="911" t="s">
        <v>1066</v>
      </c>
      <c r="D99" s="915" t="s">
        <v>1062</v>
      </c>
      <c r="E99" s="917" t="s">
        <v>393</v>
      </c>
      <c r="F99" s="935">
        <f t="shared" si="16"/>
        <v>2.0682352959349869E-4</v>
      </c>
      <c r="G99" s="915" t="s">
        <v>1082</v>
      </c>
      <c r="H99" s="915" t="s">
        <v>477</v>
      </c>
      <c r="I99" s="915" t="s">
        <v>1024</v>
      </c>
      <c r="J99" s="915" t="s">
        <v>475</v>
      </c>
      <c r="K99" s="915"/>
      <c r="L99" s="913" t="s">
        <v>1085</v>
      </c>
      <c r="M99" s="916">
        <f t="shared" si="18"/>
        <v>2.1503673834991923E-4</v>
      </c>
      <c r="N99" s="901" t="s">
        <v>1080</v>
      </c>
      <c r="O99" s="911" t="s">
        <v>1066</v>
      </c>
      <c r="P99" s="915" t="s">
        <v>1062</v>
      </c>
      <c r="Q99" s="917" t="s">
        <v>393</v>
      </c>
      <c r="R99" s="935">
        <f t="shared" si="13"/>
        <v>2.1503673834991923E-4</v>
      </c>
      <c r="S99" s="915" t="s">
        <v>1082</v>
      </c>
      <c r="T99" s="915" t="s">
        <v>477</v>
      </c>
      <c r="U99" s="915" t="s">
        <v>1024</v>
      </c>
      <c r="V99" s="915" t="s">
        <v>475</v>
      </c>
      <c r="W99" s="915"/>
      <c r="X99" s="913" t="s">
        <v>1085</v>
      </c>
      <c r="Y99" s="901"/>
      <c r="Z99" s="901"/>
      <c r="AA99" s="901"/>
      <c r="AB99" s="901"/>
      <c r="AC99" s="902"/>
      <c r="AD99" s="882"/>
      <c r="AG99" s="882"/>
      <c r="AJ99" s="881"/>
      <c r="AM99" s="881"/>
      <c r="AN99" s="882"/>
      <c r="AP99" s="881"/>
      <c r="AW99" s="881"/>
    </row>
    <row r="100" spans="1:49" x14ac:dyDescent="0.4">
      <c r="A100" s="916">
        <f t="shared" si="17"/>
        <v>3.6360366377446242E-4</v>
      </c>
      <c r="B100" s="901" t="s">
        <v>1080</v>
      </c>
      <c r="C100" s="911" t="s">
        <v>1066</v>
      </c>
      <c r="D100" s="915" t="s">
        <v>1062</v>
      </c>
      <c r="E100" s="917" t="s">
        <v>394</v>
      </c>
      <c r="F100" s="935">
        <f t="shared" si="16"/>
        <v>3.6360366377446242E-4</v>
      </c>
      <c r="G100" s="915" t="s">
        <v>1082</v>
      </c>
      <c r="H100" s="915" t="s">
        <v>477</v>
      </c>
      <c r="I100" s="915" t="s">
        <v>1024</v>
      </c>
      <c r="J100" s="915" t="s">
        <v>475</v>
      </c>
      <c r="K100" s="915"/>
      <c r="L100" s="913" t="s">
        <v>1085</v>
      </c>
      <c r="M100" s="916">
        <f t="shared" si="18"/>
        <v>3.7804279843698627E-4</v>
      </c>
      <c r="N100" s="901" t="s">
        <v>1080</v>
      </c>
      <c r="O100" s="911" t="s">
        <v>1066</v>
      </c>
      <c r="P100" s="915" t="s">
        <v>1062</v>
      </c>
      <c r="Q100" s="917" t="s">
        <v>394</v>
      </c>
      <c r="R100" s="935">
        <f t="shared" si="13"/>
        <v>3.7804279843698627E-4</v>
      </c>
      <c r="S100" s="915" t="s">
        <v>1082</v>
      </c>
      <c r="T100" s="915" t="s">
        <v>477</v>
      </c>
      <c r="U100" s="915" t="s">
        <v>1024</v>
      </c>
      <c r="V100" s="915" t="s">
        <v>475</v>
      </c>
      <c r="W100" s="915"/>
      <c r="X100" s="913" t="s">
        <v>1085</v>
      </c>
      <c r="Y100" s="901"/>
      <c r="Z100" s="901"/>
      <c r="AA100" s="901"/>
      <c r="AB100" s="901"/>
      <c r="AC100" s="902"/>
      <c r="AD100" s="882"/>
      <c r="AG100" s="882"/>
      <c r="AJ100" s="881"/>
      <c r="AM100" s="881"/>
      <c r="AN100" s="882"/>
      <c r="AP100" s="881"/>
      <c r="AW100" s="881"/>
    </row>
    <row r="101" spans="1:49" x14ac:dyDescent="0.4">
      <c r="A101" s="916">
        <f t="shared" si="17"/>
        <v>5.5247394163105944E-2</v>
      </c>
      <c r="B101" s="901" t="s">
        <v>1080</v>
      </c>
      <c r="C101" s="911" t="s">
        <v>1066</v>
      </c>
      <c r="D101" s="915" t="s">
        <v>1062</v>
      </c>
      <c r="E101" s="917" t="s">
        <v>395</v>
      </c>
      <c r="F101" s="935">
        <f t="shared" si="16"/>
        <v>5.5247394163105944E-2</v>
      </c>
      <c r="G101" s="915" t="s">
        <v>1082</v>
      </c>
      <c r="H101" s="915" t="s">
        <v>477</v>
      </c>
      <c r="I101" s="915" t="s">
        <v>1024</v>
      </c>
      <c r="J101" s="915" t="s">
        <v>475</v>
      </c>
      <c r="K101" s="915"/>
      <c r="L101" s="913" t="s">
        <v>1085</v>
      </c>
      <c r="M101" s="916">
        <f t="shared" si="18"/>
        <v>5.7441334003518099E-2</v>
      </c>
      <c r="N101" s="901" t="s">
        <v>1080</v>
      </c>
      <c r="O101" s="911" t="s">
        <v>1066</v>
      </c>
      <c r="P101" s="915" t="s">
        <v>1062</v>
      </c>
      <c r="Q101" s="917" t="s">
        <v>395</v>
      </c>
      <c r="R101" s="935">
        <f t="shared" si="13"/>
        <v>5.7441334003518099E-2</v>
      </c>
      <c r="S101" s="915" t="s">
        <v>1082</v>
      </c>
      <c r="T101" s="915" t="s">
        <v>477</v>
      </c>
      <c r="U101" s="915" t="s">
        <v>1024</v>
      </c>
      <c r="V101" s="915" t="s">
        <v>475</v>
      </c>
      <c r="W101" s="915"/>
      <c r="X101" s="913" t="s">
        <v>1085</v>
      </c>
      <c r="Y101" s="901"/>
      <c r="Z101" s="901"/>
      <c r="AA101" s="901"/>
      <c r="AB101" s="901"/>
      <c r="AC101" s="902"/>
      <c r="AD101" s="882"/>
      <c r="AG101" s="882"/>
      <c r="AJ101" s="881"/>
      <c r="AM101" s="881"/>
      <c r="AN101" s="882"/>
      <c r="AP101" s="881"/>
      <c r="AW101" s="881"/>
    </row>
    <row r="102" spans="1:49" x14ac:dyDescent="0.4">
      <c r="A102" s="916">
        <f t="shared" si="17"/>
        <v>1.4175481710539649E-4</v>
      </c>
      <c r="B102" s="901" t="s">
        <v>1080</v>
      </c>
      <c r="C102" s="911" t="s">
        <v>1066</v>
      </c>
      <c r="D102" s="915" t="s">
        <v>1062</v>
      </c>
      <c r="E102" s="917" t="s">
        <v>396</v>
      </c>
      <c r="F102" s="935">
        <f t="shared" si="16"/>
        <v>1.4175481710539649E-4</v>
      </c>
      <c r="G102" s="915" t="s">
        <v>1082</v>
      </c>
      <c r="H102" s="915" t="s">
        <v>477</v>
      </c>
      <c r="I102" s="915" t="s">
        <v>1024</v>
      </c>
      <c r="J102" s="915" t="s">
        <v>475</v>
      </c>
      <c r="K102" s="915"/>
      <c r="L102" s="913" t="s">
        <v>1085</v>
      </c>
      <c r="M102" s="916">
        <f t="shared" si="18"/>
        <v>1.4738406977023174E-4</v>
      </c>
      <c r="N102" s="901" t="s">
        <v>1080</v>
      </c>
      <c r="O102" s="911" t="s">
        <v>1066</v>
      </c>
      <c r="P102" s="915" t="s">
        <v>1062</v>
      </c>
      <c r="Q102" s="917" t="s">
        <v>396</v>
      </c>
      <c r="R102" s="935">
        <f t="shared" si="13"/>
        <v>1.4738406977023174E-4</v>
      </c>
      <c r="S102" s="915" t="s">
        <v>1082</v>
      </c>
      <c r="T102" s="915" t="s">
        <v>477</v>
      </c>
      <c r="U102" s="915" t="s">
        <v>1024</v>
      </c>
      <c r="V102" s="915" t="s">
        <v>475</v>
      </c>
      <c r="W102" s="915"/>
      <c r="X102" s="913" t="s">
        <v>1085</v>
      </c>
      <c r="Y102" s="901"/>
      <c r="Z102" s="901"/>
      <c r="AA102" s="901"/>
      <c r="AB102" s="901"/>
      <c r="AC102" s="902"/>
      <c r="AD102" s="882"/>
      <c r="AG102" s="882"/>
      <c r="AJ102" s="881"/>
      <c r="AM102" s="881"/>
      <c r="AN102" s="882"/>
      <c r="AP102" s="881"/>
      <c r="AW102" s="881"/>
    </row>
    <row r="103" spans="1:49" x14ac:dyDescent="0.4">
      <c r="A103" s="916">
        <f t="shared" si="17"/>
        <v>39.375339317681366</v>
      </c>
      <c r="B103" s="901" t="s">
        <v>1080</v>
      </c>
      <c r="C103" s="911" t="s">
        <v>1066</v>
      </c>
      <c r="D103" s="915" t="s">
        <v>1062</v>
      </c>
      <c r="E103" s="917" t="s">
        <v>1025</v>
      </c>
      <c r="F103" s="935">
        <f t="shared" si="16"/>
        <v>39.375339317681366</v>
      </c>
      <c r="G103" s="915" t="s">
        <v>1082</v>
      </c>
      <c r="H103" s="915" t="s">
        <v>477</v>
      </c>
      <c r="I103" s="915" t="s">
        <v>1024</v>
      </c>
      <c r="J103" s="915" t="s">
        <v>475</v>
      </c>
      <c r="K103" s="915"/>
      <c r="L103" s="913" t="s">
        <v>1085</v>
      </c>
      <c r="M103" s="916">
        <f t="shared" si="18"/>
        <v>40.938980951235507</v>
      </c>
      <c r="N103" s="901" t="s">
        <v>1080</v>
      </c>
      <c r="O103" s="911" t="s">
        <v>1066</v>
      </c>
      <c r="P103" s="915" t="s">
        <v>1062</v>
      </c>
      <c r="Q103" s="917" t="s">
        <v>1025</v>
      </c>
      <c r="R103" s="935">
        <f t="shared" si="13"/>
        <v>40.938980951235507</v>
      </c>
      <c r="S103" s="915" t="s">
        <v>1082</v>
      </c>
      <c r="T103" s="915" t="s">
        <v>477</v>
      </c>
      <c r="U103" s="915" t="s">
        <v>1024</v>
      </c>
      <c r="V103" s="915" t="s">
        <v>475</v>
      </c>
      <c r="W103" s="915"/>
      <c r="X103" s="913" t="s">
        <v>1085</v>
      </c>
      <c r="Y103" s="901"/>
      <c r="Z103" s="901"/>
      <c r="AA103" s="901"/>
      <c r="AB103" s="901"/>
      <c r="AC103" s="902"/>
      <c r="AD103" s="882"/>
      <c r="AG103" s="882"/>
      <c r="AJ103" s="881"/>
      <c r="AM103" s="881"/>
      <c r="AN103" s="882"/>
      <c r="AP103" s="881"/>
      <c r="AW103" s="881"/>
    </row>
    <row r="104" spans="1:49" x14ac:dyDescent="0.4">
      <c r="A104" s="914">
        <f>D49</f>
        <v>212444.48512615229</v>
      </c>
      <c r="B104" s="910" t="s">
        <v>1081</v>
      </c>
      <c r="C104" s="911" t="s">
        <v>1067</v>
      </c>
      <c r="D104" s="911" t="s">
        <v>1039</v>
      </c>
      <c r="E104" s="912" t="s">
        <v>1039</v>
      </c>
      <c r="F104" s="911">
        <f t="shared" ref="F104" si="19">A104*0.00105506*1000</f>
        <v>224141.67847719823</v>
      </c>
      <c r="G104" s="915" t="s">
        <v>1028</v>
      </c>
      <c r="H104" s="915" t="s">
        <v>1019</v>
      </c>
      <c r="I104" s="915" t="s">
        <v>1027</v>
      </c>
      <c r="J104" s="915" t="s">
        <v>475</v>
      </c>
      <c r="K104" s="915"/>
      <c r="L104" s="913" t="s">
        <v>1083</v>
      </c>
      <c r="M104" s="914">
        <f>R15</f>
        <v>4.3106890356567762</v>
      </c>
      <c r="N104" s="910" t="s">
        <v>1081</v>
      </c>
      <c r="O104" s="911" t="s">
        <v>1067</v>
      </c>
      <c r="P104" s="911" t="s">
        <v>1039</v>
      </c>
      <c r="Q104" s="912" t="s">
        <v>1039</v>
      </c>
      <c r="R104" s="911">
        <f t="shared" ref="R104" si="20">M104*0.00105506*1000</f>
        <v>4.5480355739600382</v>
      </c>
      <c r="S104" s="915" t="s">
        <v>1028</v>
      </c>
      <c r="T104" s="915" t="s">
        <v>1019</v>
      </c>
      <c r="U104" s="915" t="s">
        <v>1027</v>
      </c>
      <c r="V104" s="915" t="s">
        <v>475</v>
      </c>
      <c r="W104" s="915"/>
      <c r="X104" s="913" t="s">
        <v>1083</v>
      </c>
      <c r="Y104" s="901"/>
      <c r="Z104" s="901"/>
      <c r="AA104" s="901"/>
      <c r="AB104" s="901"/>
      <c r="AC104" s="902"/>
      <c r="AD104" s="882"/>
      <c r="AG104" s="882"/>
      <c r="AJ104" s="881"/>
      <c r="AM104" s="881"/>
      <c r="AN104" s="882"/>
      <c r="AP104" s="881"/>
      <c r="AW104" s="881"/>
    </row>
    <row r="105" spans="1:49" x14ac:dyDescent="0.4">
      <c r="A105" s="916">
        <f>Q15</f>
        <v>3.1960442352476948</v>
      </c>
      <c r="B105" s="901" t="s">
        <v>1080</v>
      </c>
      <c r="C105" s="911" t="s">
        <v>1067</v>
      </c>
      <c r="D105" s="911" t="s">
        <v>1039</v>
      </c>
      <c r="E105" s="915" t="s">
        <v>387</v>
      </c>
      <c r="F105" s="935">
        <f>A105</f>
        <v>3.1960442352476948</v>
      </c>
      <c r="G105" s="915" t="s">
        <v>1082</v>
      </c>
      <c r="H105" s="915" t="s">
        <v>477</v>
      </c>
      <c r="I105" s="915" t="s">
        <v>1024</v>
      </c>
      <c r="J105" s="915" t="s">
        <v>475</v>
      </c>
      <c r="K105" s="915"/>
      <c r="L105" s="913" t="s">
        <v>1061</v>
      </c>
      <c r="M105" s="914">
        <f>R15</f>
        <v>4.3106890356567762</v>
      </c>
      <c r="N105" s="901" t="s">
        <v>1080</v>
      </c>
      <c r="O105" s="911" t="s">
        <v>1067</v>
      </c>
      <c r="P105" s="911" t="s">
        <v>1039</v>
      </c>
      <c r="Q105" s="915" t="s">
        <v>387</v>
      </c>
      <c r="R105" s="935">
        <f>M105</f>
        <v>4.3106890356567762</v>
      </c>
      <c r="S105" s="915" t="s">
        <v>1082</v>
      </c>
      <c r="T105" s="915" t="s">
        <v>477</v>
      </c>
      <c r="U105" s="915" t="s">
        <v>1024</v>
      </c>
      <c r="V105" s="915" t="s">
        <v>475</v>
      </c>
      <c r="W105" s="915"/>
      <c r="X105" s="913" t="s">
        <v>1061</v>
      </c>
      <c r="Y105" s="901"/>
      <c r="Z105" s="901"/>
      <c r="AA105" s="901"/>
      <c r="AB105" s="901"/>
      <c r="AC105" s="902"/>
      <c r="AD105" s="882"/>
      <c r="AG105" s="882"/>
      <c r="AJ105" s="881"/>
      <c r="AM105" s="881"/>
      <c r="AN105" s="882"/>
      <c r="AP105" s="881"/>
      <c r="AW105" s="881"/>
    </row>
    <row r="106" spans="1:49" x14ac:dyDescent="0.4">
      <c r="A106" s="916">
        <f t="shared" ref="A106:A115" si="21">Q16</f>
        <v>10.127223821923916</v>
      </c>
      <c r="B106" s="901" t="s">
        <v>1080</v>
      </c>
      <c r="C106" s="911" t="s">
        <v>1067</v>
      </c>
      <c r="D106" s="911" t="s">
        <v>1039</v>
      </c>
      <c r="E106" s="917" t="s">
        <v>388</v>
      </c>
      <c r="F106" s="935">
        <f t="shared" ref="F106:F126" si="22">A106</f>
        <v>10.127223821923916</v>
      </c>
      <c r="G106" s="915" t="s">
        <v>1082</v>
      </c>
      <c r="H106" s="915" t="s">
        <v>477</v>
      </c>
      <c r="I106" s="915" t="s">
        <v>1024</v>
      </c>
      <c r="J106" s="915" t="s">
        <v>475</v>
      </c>
      <c r="K106" s="915"/>
      <c r="L106" s="913" t="s">
        <v>1061</v>
      </c>
      <c r="M106" s="914">
        <f t="shared" ref="M106:M115" si="23">R16</f>
        <v>13.659170361084266</v>
      </c>
      <c r="N106" s="901" t="s">
        <v>1080</v>
      </c>
      <c r="O106" s="911" t="s">
        <v>1067</v>
      </c>
      <c r="P106" s="911" t="s">
        <v>1039</v>
      </c>
      <c r="Q106" s="917" t="s">
        <v>388</v>
      </c>
      <c r="R106" s="935">
        <f t="shared" ref="R106:R126" si="24">M106</f>
        <v>13.659170361084266</v>
      </c>
      <c r="S106" s="915" t="s">
        <v>1082</v>
      </c>
      <c r="T106" s="915" t="s">
        <v>477</v>
      </c>
      <c r="U106" s="915" t="s">
        <v>1024</v>
      </c>
      <c r="V106" s="915" t="s">
        <v>475</v>
      </c>
      <c r="W106" s="915"/>
      <c r="X106" s="913" t="s">
        <v>1061</v>
      </c>
      <c r="Y106" s="901"/>
      <c r="Z106" s="901"/>
      <c r="AA106" s="901"/>
      <c r="AB106" s="901"/>
      <c r="AC106" s="902"/>
      <c r="AD106" s="882"/>
      <c r="AG106" s="882"/>
      <c r="AJ106" s="881"/>
      <c r="AM106" s="881"/>
      <c r="AN106" s="882"/>
      <c r="AP106" s="881"/>
      <c r="AW106" s="881"/>
    </row>
    <row r="107" spans="1:49" x14ac:dyDescent="0.4">
      <c r="A107" s="916">
        <f t="shared" si="21"/>
        <v>19.837842935377143</v>
      </c>
      <c r="B107" s="901" t="s">
        <v>1080</v>
      </c>
      <c r="C107" s="911" t="s">
        <v>1067</v>
      </c>
      <c r="D107" s="911" t="s">
        <v>1039</v>
      </c>
      <c r="E107" s="917" t="s">
        <v>389</v>
      </c>
      <c r="F107" s="935">
        <f t="shared" si="22"/>
        <v>19.837842935377143</v>
      </c>
      <c r="G107" s="915" t="s">
        <v>1082</v>
      </c>
      <c r="H107" s="915" t="s">
        <v>477</v>
      </c>
      <c r="I107" s="915" t="s">
        <v>1024</v>
      </c>
      <c r="J107" s="915" t="s">
        <v>475</v>
      </c>
      <c r="K107" s="915"/>
      <c r="L107" s="913" t="s">
        <v>1061</v>
      </c>
      <c r="M107" s="914">
        <f t="shared" si="23"/>
        <v>26.756441944547763</v>
      </c>
      <c r="N107" s="901" t="s">
        <v>1080</v>
      </c>
      <c r="O107" s="911" t="s">
        <v>1067</v>
      </c>
      <c r="P107" s="911" t="s">
        <v>1039</v>
      </c>
      <c r="Q107" s="917" t="s">
        <v>389</v>
      </c>
      <c r="R107" s="935">
        <f t="shared" si="24"/>
        <v>26.756441944547763</v>
      </c>
      <c r="S107" s="915" t="s">
        <v>1082</v>
      </c>
      <c r="T107" s="915" t="s">
        <v>477</v>
      </c>
      <c r="U107" s="915" t="s">
        <v>1024</v>
      </c>
      <c r="V107" s="915" t="s">
        <v>475</v>
      </c>
      <c r="W107" s="915"/>
      <c r="X107" s="913" t="s">
        <v>1061</v>
      </c>
      <c r="Y107" s="901"/>
      <c r="Z107" s="901"/>
      <c r="AA107" s="901"/>
      <c r="AB107" s="901"/>
      <c r="AC107" s="902"/>
      <c r="AD107" s="882"/>
      <c r="AG107" s="882"/>
      <c r="AJ107" s="881"/>
      <c r="AM107" s="881"/>
      <c r="AN107" s="882"/>
      <c r="AP107" s="881"/>
      <c r="AW107" s="881"/>
    </row>
    <row r="108" spans="1:49" x14ac:dyDescent="0.4">
      <c r="A108" s="916">
        <f t="shared" si="21"/>
        <v>3.5632071875672211</v>
      </c>
      <c r="B108" s="901" t="s">
        <v>1080</v>
      </c>
      <c r="C108" s="911" t="s">
        <v>1067</v>
      </c>
      <c r="D108" s="911" t="s">
        <v>1039</v>
      </c>
      <c r="E108" s="917" t="s">
        <v>390</v>
      </c>
      <c r="F108" s="935">
        <f t="shared" si="22"/>
        <v>3.5632071875672211</v>
      </c>
      <c r="G108" s="915" t="s">
        <v>1082</v>
      </c>
      <c r="H108" s="915" t="s">
        <v>477</v>
      </c>
      <c r="I108" s="915" t="s">
        <v>1024</v>
      </c>
      <c r="J108" s="915" t="s">
        <v>475</v>
      </c>
      <c r="K108" s="915"/>
      <c r="L108" s="913" t="s">
        <v>1061</v>
      </c>
      <c r="M108" s="914">
        <f t="shared" si="23"/>
        <v>4.8059028676206799</v>
      </c>
      <c r="N108" s="901" t="s">
        <v>1080</v>
      </c>
      <c r="O108" s="911" t="s">
        <v>1067</v>
      </c>
      <c r="P108" s="911" t="s">
        <v>1039</v>
      </c>
      <c r="Q108" s="917" t="s">
        <v>390</v>
      </c>
      <c r="R108" s="935">
        <f t="shared" si="24"/>
        <v>4.8059028676206799</v>
      </c>
      <c r="S108" s="915" t="s">
        <v>1082</v>
      </c>
      <c r="T108" s="915" t="s">
        <v>477</v>
      </c>
      <c r="U108" s="915" t="s">
        <v>1024</v>
      </c>
      <c r="V108" s="915" t="s">
        <v>475</v>
      </c>
      <c r="W108" s="915"/>
      <c r="X108" s="913" t="s">
        <v>1061</v>
      </c>
      <c r="Y108" s="901"/>
      <c r="Z108" s="901"/>
      <c r="AA108" s="901"/>
      <c r="AB108" s="901"/>
      <c r="AC108" s="902"/>
      <c r="AD108" s="882"/>
      <c r="AG108" s="882"/>
      <c r="AJ108" s="881"/>
      <c r="AM108" s="881"/>
      <c r="AN108" s="882"/>
      <c r="AP108" s="881"/>
      <c r="AW108" s="881"/>
    </row>
    <row r="109" spans="1:49" x14ac:dyDescent="0.4">
      <c r="A109" s="916">
        <f t="shared" si="21"/>
        <v>1.5438711111552312</v>
      </c>
      <c r="B109" s="901" t="s">
        <v>1080</v>
      </c>
      <c r="C109" s="911" t="s">
        <v>1067</v>
      </c>
      <c r="D109" s="911" t="s">
        <v>1039</v>
      </c>
      <c r="E109" s="917" t="s">
        <v>391</v>
      </c>
      <c r="F109" s="935">
        <f t="shared" si="22"/>
        <v>1.5438711111552312</v>
      </c>
      <c r="G109" s="915" t="s">
        <v>1082</v>
      </c>
      <c r="H109" s="915" t="s">
        <v>477</v>
      </c>
      <c r="I109" s="915" t="s">
        <v>1024</v>
      </c>
      <c r="J109" s="915" t="s">
        <v>475</v>
      </c>
      <c r="K109" s="915"/>
      <c r="L109" s="913" t="s">
        <v>1061</v>
      </c>
      <c r="M109" s="914">
        <f t="shared" si="23"/>
        <v>2.082307934892623</v>
      </c>
      <c r="N109" s="901" t="s">
        <v>1080</v>
      </c>
      <c r="O109" s="911" t="s">
        <v>1067</v>
      </c>
      <c r="P109" s="911" t="s">
        <v>1039</v>
      </c>
      <c r="Q109" s="917" t="s">
        <v>391</v>
      </c>
      <c r="R109" s="935">
        <f t="shared" si="24"/>
        <v>2.082307934892623</v>
      </c>
      <c r="S109" s="915" t="s">
        <v>1082</v>
      </c>
      <c r="T109" s="915" t="s">
        <v>477</v>
      </c>
      <c r="U109" s="915" t="s">
        <v>1024</v>
      </c>
      <c r="V109" s="915" t="s">
        <v>475</v>
      </c>
      <c r="W109" s="915"/>
      <c r="X109" s="913" t="s">
        <v>1061</v>
      </c>
      <c r="Y109" s="901"/>
      <c r="Z109" s="901"/>
      <c r="AA109" s="901"/>
      <c r="AB109" s="901"/>
      <c r="AC109" s="902"/>
      <c r="AD109" s="882"/>
      <c r="AG109" s="882"/>
      <c r="AJ109" s="881"/>
      <c r="AM109" s="881"/>
      <c r="AN109" s="882"/>
      <c r="AP109" s="881"/>
      <c r="AW109" s="881"/>
    </row>
    <row r="110" spans="1:49" x14ac:dyDescent="0.4">
      <c r="A110" s="916">
        <f t="shared" si="21"/>
        <v>48.789773027807669</v>
      </c>
      <c r="B110" s="901" t="s">
        <v>1080</v>
      </c>
      <c r="C110" s="911" t="s">
        <v>1067</v>
      </c>
      <c r="D110" s="911" t="s">
        <v>1039</v>
      </c>
      <c r="E110" s="917" t="s">
        <v>392</v>
      </c>
      <c r="F110" s="935">
        <f t="shared" si="22"/>
        <v>48.789773027807669</v>
      </c>
      <c r="G110" s="915" t="s">
        <v>1082</v>
      </c>
      <c r="H110" s="915" t="s">
        <v>477</v>
      </c>
      <c r="I110" s="915" t="s">
        <v>1024</v>
      </c>
      <c r="J110" s="915" t="s">
        <v>475</v>
      </c>
      <c r="K110" s="915"/>
      <c r="L110" s="913" t="s">
        <v>1061</v>
      </c>
      <c r="M110" s="914">
        <f t="shared" si="23"/>
        <v>65.805578447149855</v>
      </c>
      <c r="N110" s="901" t="s">
        <v>1080</v>
      </c>
      <c r="O110" s="911" t="s">
        <v>1067</v>
      </c>
      <c r="P110" s="911" t="s">
        <v>1039</v>
      </c>
      <c r="Q110" s="917" t="s">
        <v>392</v>
      </c>
      <c r="R110" s="935">
        <f t="shared" si="24"/>
        <v>65.805578447149855</v>
      </c>
      <c r="S110" s="915" t="s">
        <v>1082</v>
      </c>
      <c r="T110" s="915" t="s">
        <v>477</v>
      </c>
      <c r="U110" s="915" t="s">
        <v>1024</v>
      </c>
      <c r="V110" s="915" t="s">
        <v>475</v>
      </c>
      <c r="W110" s="915"/>
      <c r="X110" s="913" t="s">
        <v>1061</v>
      </c>
      <c r="Y110" s="901"/>
      <c r="Z110" s="901"/>
      <c r="AA110" s="901"/>
      <c r="AB110" s="901"/>
      <c r="AC110" s="902"/>
      <c r="AD110" s="882"/>
      <c r="AG110" s="882"/>
      <c r="AJ110" s="881"/>
      <c r="AM110" s="881"/>
      <c r="AN110" s="882"/>
      <c r="AP110" s="881"/>
      <c r="AW110" s="881"/>
    </row>
    <row r="111" spans="1:49" x14ac:dyDescent="0.4">
      <c r="A111" s="916">
        <f t="shared" si="21"/>
        <v>0.1267952424718812</v>
      </c>
      <c r="B111" s="901" t="s">
        <v>1080</v>
      </c>
      <c r="C111" s="911" t="s">
        <v>1067</v>
      </c>
      <c r="D111" s="911" t="s">
        <v>1039</v>
      </c>
      <c r="E111" s="917" t="s">
        <v>393</v>
      </c>
      <c r="F111" s="935">
        <f t="shared" si="22"/>
        <v>0.1267952424718812</v>
      </c>
      <c r="G111" s="915" t="s">
        <v>1082</v>
      </c>
      <c r="H111" s="915" t="s">
        <v>477</v>
      </c>
      <c r="I111" s="915" t="s">
        <v>1024</v>
      </c>
      <c r="J111" s="915" t="s">
        <v>475</v>
      </c>
      <c r="K111" s="915"/>
      <c r="L111" s="913" t="s">
        <v>1061</v>
      </c>
      <c r="M111" s="914">
        <f t="shared" si="23"/>
        <v>0.17101605023768421</v>
      </c>
      <c r="N111" s="901" t="s">
        <v>1080</v>
      </c>
      <c r="O111" s="911" t="s">
        <v>1067</v>
      </c>
      <c r="P111" s="911" t="s">
        <v>1039</v>
      </c>
      <c r="Q111" s="917" t="s">
        <v>393</v>
      </c>
      <c r="R111" s="935">
        <f t="shared" si="24"/>
        <v>0.17101605023768421</v>
      </c>
      <c r="S111" s="915" t="s">
        <v>1082</v>
      </c>
      <c r="T111" s="915" t="s">
        <v>477</v>
      </c>
      <c r="U111" s="915" t="s">
        <v>1024</v>
      </c>
      <c r="V111" s="915" t="s">
        <v>475</v>
      </c>
      <c r="W111" s="915"/>
      <c r="X111" s="913" t="s">
        <v>1061</v>
      </c>
      <c r="Y111" s="901"/>
      <c r="Z111" s="901"/>
      <c r="AA111" s="901"/>
      <c r="AB111" s="901"/>
      <c r="AC111" s="902"/>
      <c r="AD111" s="882"/>
      <c r="AG111" s="882"/>
      <c r="AJ111" s="881"/>
      <c r="AM111" s="881"/>
      <c r="AN111" s="882"/>
      <c r="AP111" s="881"/>
      <c r="AW111" s="881"/>
    </row>
    <row r="112" spans="1:49" x14ac:dyDescent="0.4">
      <c r="A112" s="916">
        <f t="shared" si="21"/>
        <v>0.29930207425486155</v>
      </c>
      <c r="B112" s="901" t="s">
        <v>1080</v>
      </c>
      <c r="C112" s="911" t="s">
        <v>1067</v>
      </c>
      <c r="D112" s="911" t="s">
        <v>1039</v>
      </c>
      <c r="E112" s="917" t="s">
        <v>394</v>
      </c>
      <c r="F112" s="935">
        <f t="shared" si="22"/>
        <v>0.29930207425486155</v>
      </c>
      <c r="G112" s="915" t="s">
        <v>1082</v>
      </c>
      <c r="H112" s="915" t="s">
        <v>477</v>
      </c>
      <c r="I112" s="915" t="s">
        <v>1024</v>
      </c>
      <c r="J112" s="915" t="s">
        <v>475</v>
      </c>
      <c r="K112" s="915"/>
      <c r="L112" s="913" t="s">
        <v>1061</v>
      </c>
      <c r="M112" s="914">
        <f t="shared" si="23"/>
        <v>0.40368595516005773</v>
      </c>
      <c r="N112" s="901" t="s">
        <v>1080</v>
      </c>
      <c r="O112" s="911" t="s">
        <v>1067</v>
      </c>
      <c r="P112" s="911" t="s">
        <v>1039</v>
      </c>
      <c r="Q112" s="917" t="s">
        <v>394</v>
      </c>
      <c r="R112" s="935">
        <f t="shared" si="24"/>
        <v>0.40368595516005773</v>
      </c>
      <c r="S112" s="915" t="s">
        <v>1082</v>
      </c>
      <c r="T112" s="915" t="s">
        <v>477</v>
      </c>
      <c r="U112" s="915" t="s">
        <v>1024</v>
      </c>
      <c r="V112" s="915" t="s">
        <v>475</v>
      </c>
      <c r="W112" s="915"/>
      <c r="X112" s="913" t="s">
        <v>1061</v>
      </c>
      <c r="Y112" s="901"/>
      <c r="Z112" s="901"/>
      <c r="AA112" s="901"/>
      <c r="AB112" s="901"/>
      <c r="AC112" s="902"/>
      <c r="AD112" s="882"/>
      <c r="AG112" s="882"/>
      <c r="AJ112" s="881"/>
      <c r="AM112" s="881"/>
      <c r="AN112" s="882"/>
      <c r="AP112" s="881"/>
      <c r="AW112" s="881"/>
    </row>
    <row r="113" spans="1:49" x14ac:dyDescent="0.4">
      <c r="A113" s="916">
        <f t="shared" si="21"/>
        <v>56.07584871107322</v>
      </c>
      <c r="B113" s="901" t="s">
        <v>1080</v>
      </c>
      <c r="C113" s="911" t="s">
        <v>1067</v>
      </c>
      <c r="D113" s="911" t="s">
        <v>1039</v>
      </c>
      <c r="E113" s="917" t="s">
        <v>395</v>
      </c>
      <c r="F113" s="935">
        <f t="shared" si="22"/>
        <v>56.07584871107322</v>
      </c>
      <c r="G113" s="915" t="s">
        <v>1082</v>
      </c>
      <c r="H113" s="915" t="s">
        <v>477</v>
      </c>
      <c r="I113" s="915" t="s">
        <v>1024</v>
      </c>
      <c r="J113" s="915" t="s">
        <v>475</v>
      </c>
      <c r="K113" s="915"/>
      <c r="L113" s="913" t="s">
        <v>1061</v>
      </c>
      <c r="M113" s="914">
        <f t="shared" si="23"/>
        <v>75.632728589326817</v>
      </c>
      <c r="N113" s="901" t="s">
        <v>1080</v>
      </c>
      <c r="O113" s="911" t="s">
        <v>1067</v>
      </c>
      <c r="P113" s="911" t="s">
        <v>1039</v>
      </c>
      <c r="Q113" s="917" t="s">
        <v>395</v>
      </c>
      <c r="R113" s="935">
        <f t="shared" si="24"/>
        <v>75.632728589326817</v>
      </c>
      <c r="S113" s="915" t="s">
        <v>1082</v>
      </c>
      <c r="T113" s="915" t="s">
        <v>477</v>
      </c>
      <c r="U113" s="915" t="s">
        <v>1024</v>
      </c>
      <c r="V113" s="915" t="s">
        <v>475</v>
      </c>
      <c r="W113" s="915"/>
      <c r="X113" s="913" t="s">
        <v>1061</v>
      </c>
      <c r="Y113" s="901"/>
      <c r="Z113" s="901"/>
      <c r="AA113" s="901"/>
      <c r="AB113" s="901"/>
      <c r="AC113" s="902"/>
      <c r="AD113" s="882"/>
      <c r="AG113" s="882"/>
      <c r="AJ113" s="881"/>
      <c r="AM113" s="881"/>
      <c r="AN113" s="882"/>
      <c r="AP113" s="881"/>
      <c r="AW113" s="881"/>
    </row>
    <row r="114" spans="1:49" x14ac:dyDescent="0.4">
      <c r="A114" s="916">
        <f t="shared" si="21"/>
        <v>0.44304658229985328</v>
      </c>
      <c r="B114" s="901" t="s">
        <v>1080</v>
      </c>
      <c r="C114" s="911" t="s">
        <v>1067</v>
      </c>
      <c r="D114" s="911" t="s">
        <v>1039</v>
      </c>
      <c r="E114" s="917" t="s">
        <v>396</v>
      </c>
      <c r="F114" s="935">
        <f t="shared" si="22"/>
        <v>0.44304658229985328</v>
      </c>
      <c r="G114" s="915" t="s">
        <v>1082</v>
      </c>
      <c r="H114" s="915" t="s">
        <v>477</v>
      </c>
      <c r="I114" s="915" t="s">
        <v>1024</v>
      </c>
      <c r="J114" s="915" t="s">
        <v>475</v>
      </c>
      <c r="K114" s="915"/>
      <c r="L114" s="913" t="s">
        <v>1061</v>
      </c>
      <c r="M114" s="914">
        <f t="shared" si="23"/>
        <v>0.59756245659634055</v>
      </c>
      <c r="N114" s="901" t="s">
        <v>1080</v>
      </c>
      <c r="O114" s="911" t="s">
        <v>1067</v>
      </c>
      <c r="P114" s="911" t="s">
        <v>1039</v>
      </c>
      <c r="Q114" s="917" t="s">
        <v>396</v>
      </c>
      <c r="R114" s="935">
        <f t="shared" si="24"/>
        <v>0.59756245659634055</v>
      </c>
      <c r="S114" s="915" t="s">
        <v>1082</v>
      </c>
      <c r="T114" s="915" t="s">
        <v>477</v>
      </c>
      <c r="U114" s="915" t="s">
        <v>1024</v>
      </c>
      <c r="V114" s="915" t="s">
        <v>475</v>
      </c>
      <c r="W114" s="915"/>
      <c r="X114" s="913" t="s">
        <v>1061</v>
      </c>
      <c r="Y114" s="901"/>
      <c r="Z114" s="901"/>
      <c r="AA114" s="901"/>
      <c r="AB114" s="901"/>
      <c r="AC114" s="902"/>
      <c r="AD114" s="882"/>
      <c r="AG114" s="882"/>
      <c r="AJ114" s="881"/>
      <c r="AM114" s="881"/>
      <c r="AN114" s="882"/>
      <c r="AP114" s="881"/>
      <c r="AW114" s="881"/>
    </row>
    <row r="115" spans="1:49" x14ac:dyDescent="0.4">
      <c r="A115" s="916">
        <f t="shared" si="21"/>
        <v>28272.148728914333</v>
      </c>
      <c r="B115" s="901" t="s">
        <v>1080</v>
      </c>
      <c r="C115" s="911" t="s">
        <v>1067</v>
      </c>
      <c r="D115" s="911" t="s">
        <v>1039</v>
      </c>
      <c r="E115" s="917" t="s">
        <v>1025</v>
      </c>
      <c r="F115" s="935">
        <f t="shared" si="22"/>
        <v>28272.148728914333</v>
      </c>
      <c r="G115" s="915" t="s">
        <v>1082</v>
      </c>
      <c r="H115" s="915" t="s">
        <v>477</v>
      </c>
      <c r="I115" s="915" t="s">
        <v>1024</v>
      </c>
      <c r="J115" s="915" t="s">
        <v>475</v>
      </c>
      <c r="K115" s="915"/>
      <c r="L115" s="913" t="s">
        <v>1084</v>
      </c>
      <c r="M115" s="914">
        <f t="shared" si="23"/>
        <v>38132.276204476097</v>
      </c>
      <c r="N115" s="901" t="s">
        <v>1080</v>
      </c>
      <c r="O115" s="911" t="s">
        <v>1067</v>
      </c>
      <c r="P115" s="911" t="s">
        <v>1039</v>
      </c>
      <c r="Q115" s="917" t="s">
        <v>1025</v>
      </c>
      <c r="R115" s="935">
        <f t="shared" si="24"/>
        <v>38132.276204476097</v>
      </c>
      <c r="S115" s="915" t="s">
        <v>1082</v>
      </c>
      <c r="T115" s="915" t="s">
        <v>477</v>
      </c>
      <c r="U115" s="915" t="s">
        <v>1024</v>
      </c>
      <c r="V115" s="915" t="s">
        <v>475</v>
      </c>
      <c r="W115" s="915"/>
      <c r="X115" s="913" t="s">
        <v>1084</v>
      </c>
      <c r="Y115" s="901"/>
      <c r="Z115" s="901"/>
      <c r="AA115" s="901"/>
      <c r="AB115" s="901"/>
      <c r="AC115" s="902"/>
      <c r="AD115" s="882"/>
      <c r="AG115" s="882"/>
      <c r="AJ115" s="881"/>
      <c r="AM115" s="881"/>
      <c r="AN115" s="882"/>
      <c r="AP115" s="881"/>
      <c r="AW115" s="881"/>
    </row>
    <row r="116" spans="1:49" x14ac:dyDescent="0.4">
      <c r="A116" s="916">
        <f>D51</f>
        <v>3.1960442352476948</v>
      </c>
      <c r="B116" s="901" t="s">
        <v>1080</v>
      </c>
      <c r="C116" s="911" t="s">
        <v>1067</v>
      </c>
      <c r="D116" s="911" t="s">
        <v>1062</v>
      </c>
      <c r="E116" s="915" t="s">
        <v>387</v>
      </c>
      <c r="F116" s="935">
        <f t="shared" si="22"/>
        <v>3.1960442352476948</v>
      </c>
      <c r="G116" s="915" t="s">
        <v>1082</v>
      </c>
      <c r="H116" s="915" t="s">
        <v>477</v>
      </c>
      <c r="I116" s="915" t="s">
        <v>1024</v>
      </c>
      <c r="J116" s="915" t="s">
        <v>475</v>
      </c>
      <c r="K116" s="915"/>
      <c r="L116" s="913" t="s">
        <v>1085</v>
      </c>
      <c r="M116" s="916">
        <f>I51</f>
        <v>4.3106890356567771</v>
      </c>
      <c r="N116" s="901" t="s">
        <v>1080</v>
      </c>
      <c r="O116" s="911" t="s">
        <v>1067</v>
      </c>
      <c r="P116" s="911" t="s">
        <v>1062</v>
      </c>
      <c r="Q116" s="915" t="s">
        <v>387</v>
      </c>
      <c r="R116" s="935">
        <f t="shared" si="24"/>
        <v>4.3106890356567771</v>
      </c>
      <c r="S116" s="915" t="s">
        <v>1082</v>
      </c>
      <c r="T116" s="915" t="s">
        <v>477</v>
      </c>
      <c r="U116" s="915" t="s">
        <v>1024</v>
      </c>
      <c r="V116" s="915" t="s">
        <v>475</v>
      </c>
      <c r="W116" s="915"/>
      <c r="X116" s="913" t="s">
        <v>1085</v>
      </c>
      <c r="Y116" s="901"/>
      <c r="Z116" s="901"/>
      <c r="AA116" s="901"/>
      <c r="AB116" s="901"/>
      <c r="AC116" s="902"/>
      <c r="AD116" s="882"/>
      <c r="AG116" s="882"/>
      <c r="AJ116" s="881"/>
      <c r="AM116" s="881"/>
      <c r="AN116" s="882"/>
      <c r="AP116" s="881"/>
      <c r="AW116" s="881"/>
    </row>
    <row r="117" spans="1:49" x14ac:dyDescent="0.4">
      <c r="A117" s="916">
        <f t="shared" ref="A117:A126" si="25">D52</f>
        <v>10.127223821923916</v>
      </c>
      <c r="B117" s="901" t="s">
        <v>1080</v>
      </c>
      <c r="C117" s="911" t="s">
        <v>1067</v>
      </c>
      <c r="D117" s="915" t="s">
        <v>1062</v>
      </c>
      <c r="E117" s="917" t="s">
        <v>388</v>
      </c>
      <c r="F117" s="935">
        <f t="shared" si="22"/>
        <v>10.127223821923916</v>
      </c>
      <c r="G117" s="915" t="s">
        <v>1082</v>
      </c>
      <c r="H117" s="915" t="s">
        <v>477</v>
      </c>
      <c r="I117" s="915" t="s">
        <v>1024</v>
      </c>
      <c r="J117" s="915" t="s">
        <v>475</v>
      </c>
      <c r="K117" s="915"/>
      <c r="L117" s="913" t="s">
        <v>1085</v>
      </c>
      <c r="M117" s="916">
        <f t="shared" ref="M117:M126" si="26">I52</f>
        <v>13.659170361084266</v>
      </c>
      <c r="N117" s="901" t="s">
        <v>1080</v>
      </c>
      <c r="O117" s="911" t="s">
        <v>1067</v>
      </c>
      <c r="P117" s="915" t="s">
        <v>1062</v>
      </c>
      <c r="Q117" s="917" t="s">
        <v>388</v>
      </c>
      <c r="R117" s="935">
        <f t="shared" si="24"/>
        <v>13.659170361084266</v>
      </c>
      <c r="S117" s="915" t="s">
        <v>1082</v>
      </c>
      <c r="T117" s="915" t="s">
        <v>477</v>
      </c>
      <c r="U117" s="915" t="s">
        <v>1024</v>
      </c>
      <c r="V117" s="915" t="s">
        <v>475</v>
      </c>
      <c r="W117" s="915"/>
      <c r="X117" s="913" t="s">
        <v>1085</v>
      </c>
      <c r="Y117" s="901"/>
      <c r="Z117" s="901"/>
      <c r="AA117" s="901"/>
      <c r="AB117" s="901"/>
      <c r="AC117" s="902"/>
      <c r="AD117" s="882"/>
      <c r="AG117" s="882"/>
      <c r="AJ117" s="881"/>
      <c r="AM117" s="881"/>
      <c r="AN117" s="882"/>
      <c r="AP117" s="881"/>
      <c r="AW117" s="881"/>
    </row>
    <row r="118" spans="1:49" x14ac:dyDescent="0.4">
      <c r="A118" s="916">
        <f t="shared" si="25"/>
        <v>19.837842935377143</v>
      </c>
      <c r="B118" s="901" t="s">
        <v>1080</v>
      </c>
      <c r="C118" s="911" t="s">
        <v>1067</v>
      </c>
      <c r="D118" s="915" t="s">
        <v>1062</v>
      </c>
      <c r="E118" s="917" t="s">
        <v>389</v>
      </c>
      <c r="F118" s="935">
        <f t="shared" si="22"/>
        <v>19.837842935377143</v>
      </c>
      <c r="G118" s="915" t="s">
        <v>1082</v>
      </c>
      <c r="H118" s="915" t="s">
        <v>477</v>
      </c>
      <c r="I118" s="915" t="s">
        <v>1024</v>
      </c>
      <c r="J118" s="915" t="s">
        <v>475</v>
      </c>
      <c r="K118" s="915"/>
      <c r="L118" s="913" t="s">
        <v>1085</v>
      </c>
      <c r="M118" s="916">
        <f t="shared" si="26"/>
        <v>26.75644194454776</v>
      </c>
      <c r="N118" s="901" t="s">
        <v>1080</v>
      </c>
      <c r="O118" s="911" t="s">
        <v>1067</v>
      </c>
      <c r="P118" s="915" t="s">
        <v>1062</v>
      </c>
      <c r="Q118" s="917" t="s">
        <v>389</v>
      </c>
      <c r="R118" s="935">
        <f t="shared" si="24"/>
        <v>26.75644194454776</v>
      </c>
      <c r="S118" s="915" t="s">
        <v>1082</v>
      </c>
      <c r="T118" s="915" t="s">
        <v>477</v>
      </c>
      <c r="U118" s="915" t="s">
        <v>1024</v>
      </c>
      <c r="V118" s="915" t="s">
        <v>475</v>
      </c>
      <c r="W118" s="915"/>
      <c r="X118" s="913" t="s">
        <v>1085</v>
      </c>
      <c r="Y118" s="901"/>
      <c r="Z118" s="901"/>
      <c r="AA118" s="901"/>
      <c r="AB118" s="901"/>
      <c r="AC118" s="902"/>
      <c r="AD118" s="882"/>
      <c r="AG118" s="882"/>
      <c r="AJ118" s="881"/>
      <c r="AM118" s="881"/>
      <c r="AN118" s="882"/>
      <c r="AP118" s="881"/>
      <c r="AW118" s="881"/>
    </row>
    <row r="119" spans="1:49" x14ac:dyDescent="0.4">
      <c r="A119" s="916">
        <f t="shared" si="25"/>
        <v>3.5632071875672211</v>
      </c>
      <c r="B119" s="901" t="s">
        <v>1080</v>
      </c>
      <c r="C119" s="911" t="s">
        <v>1067</v>
      </c>
      <c r="D119" s="915" t="s">
        <v>1062</v>
      </c>
      <c r="E119" s="917" t="s">
        <v>390</v>
      </c>
      <c r="F119" s="935">
        <f t="shared" si="22"/>
        <v>3.5632071875672211</v>
      </c>
      <c r="G119" s="915" t="s">
        <v>1082</v>
      </c>
      <c r="H119" s="915" t="s">
        <v>477</v>
      </c>
      <c r="I119" s="915" t="s">
        <v>1024</v>
      </c>
      <c r="J119" s="915" t="s">
        <v>475</v>
      </c>
      <c r="K119" s="915"/>
      <c r="L119" s="913" t="s">
        <v>1085</v>
      </c>
      <c r="M119" s="916">
        <f t="shared" si="26"/>
        <v>4.8059028676206799</v>
      </c>
      <c r="N119" s="901" t="s">
        <v>1080</v>
      </c>
      <c r="O119" s="911" t="s">
        <v>1067</v>
      </c>
      <c r="P119" s="915" t="s">
        <v>1062</v>
      </c>
      <c r="Q119" s="917" t="s">
        <v>390</v>
      </c>
      <c r="R119" s="935">
        <f t="shared" si="24"/>
        <v>4.8059028676206799</v>
      </c>
      <c r="S119" s="915" t="s">
        <v>1082</v>
      </c>
      <c r="T119" s="915" t="s">
        <v>477</v>
      </c>
      <c r="U119" s="915" t="s">
        <v>1024</v>
      </c>
      <c r="V119" s="915" t="s">
        <v>475</v>
      </c>
      <c r="W119" s="915"/>
      <c r="X119" s="913" t="s">
        <v>1085</v>
      </c>
      <c r="Y119" s="901"/>
      <c r="Z119" s="901"/>
      <c r="AA119" s="901"/>
      <c r="AB119" s="901"/>
      <c r="AC119" s="902"/>
      <c r="AD119" s="882"/>
      <c r="AG119" s="882"/>
      <c r="AJ119" s="881"/>
      <c r="AM119" s="881"/>
      <c r="AN119" s="882"/>
      <c r="AP119" s="881"/>
      <c r="AW119" s="881"/>
    </row>
    <row r="120" spans="1:49" x14ac:dyDescent="0.4">
      <c r="A120" s="916">
        <f t="shared" si="25"/>
        <v>1.5438711111552312</v>
      </c>
      <c r="B120" s="901" t="s">
        <v>1080</v>
      </c>
      <c r="C120" s="911" t="s">
        <v>1067</v>
      </c>
      <c r="D120" s="915" t="s">
        <v>1062</v>
      </c>
      <c r="E120" s="917" t="s">
        <v>391</v>
      </c>
      <c r="F120" s="935">
        <f t="shared" si="22"/>
        <v>1.5438711111552312</v>
      </c>
      <c r="G120" s="915" t="s">
        <v>1082</v>
      </c>
      <c r="H120" s="915" t="s">
        <v>477</v>
      </c>
      <c r="I120" s="915" t="s">
        <v>1024</v>
      </c>
      <c r="J120" s="915" t="s">
        <v>475</v>
      </c>
      <c r="K120" s="915"/>
      <c r="L120" s="913" t="s">
        <v>1085</v>
      </c>
      <c r="M120" s="916">
        <f t="shared" si="26"/>
        <v>2.082307934892623</v>
      </c>
      <c r="N120" s="901" t="s">
        <v>1080</v>
      </c>
      <c r="O120" s="911" t="s">
        <v>1067</v>
      </c>
      <c r="P120" s="915" t="s">
        <v>1062</v>
      </c>
      <c r="Q120" s="917" t="s">
        <v>391</v>
      </c>
      <c r="R120" s="935">
        <f t="shared" si="24"/>
        <v>2.082307934892623</v>
      </c>
      <c r="S120" s="915" t="s">
        <v>1082</v>
      </c>
      <c r="T120" s="915" t="s">
        <v>477</v>
      </c>
      <c r="U120" s="915" t="s">
        <v>1024</v>
      </c>
      <c r="V120" s="915" t="s">
        <v>475</v>
      </c>
      <c r="W120" s="915"/>
      <c r="X120" s="913" t="s">
        <v>1085</v>
      </c>
      <c r="Y120" s="901"/>
      <c r="Z120" s="901"/>
      <c r="AA120" s="901"/>
      <c r="AB120" s="901"/>
      <c r="AC120" s="902"/>
      <c r="AD120" s="882"/>
      <c r="AG120" s="882"/>
      <c r="AJ120" s="881"/>
      <c r="AM120" s="881"/>
      <c r="AN120" s="882"/>
      <c r="AP120" s="881"/>
      <c r="AW120" s="881"/>
    </row>
    <row r="121" spans="1:49" x14ac:dyDescent="0.4">
      <c r="A121" s="916">
        <f t="shared" si="25"/>
        <v>48.789773027807669</v>
      </c>
      <c r="B121" s="901" t="s">
        <v>1080</v>
      </c>
      <c r="C121" s="911" t="s">
        <v>1067</v>
      </c>
      <c r="D121" s="915" t="s">
        <v>1062</v>
      </c>
      <c r="E121" s="917" t="s">
        <v>392</v>
      </c>
      <c r="F121" s="935">
        <f t="shared" si="22"/>
        <v>48.789773027807669</v>
      </c>
      <c r="G121" s="915" t="s">
        <v>1082</v>
      </c>
      <c r="H121" s="915" t="s">
        <v>477</v>
      </c>
      <c r="I121" s="915" t="s">
        <v>1024</v>
      </c>
      <c r="J121" s="915" t="s">
        <v>475</v>
      </c>
      <c r="K121" s="915"/>
      <c r="L121" s="913" t="s">
        <v>1085</v>
      </c>
      <c r="M121" s="916">
        <f t="shared" si="26"/>
        <v>65.805578447149855</v>
      </c>
      <c r="N121" s="901" t="s">
        <v>1080</v>
      </c>
      <c r="O121" s="911" t="s">
        <v>1067</v>
      </c>
      <c r="P121" s="915" t="s">
        <v>1062</v>
      </c>
      <c r="Q121" s="917" t="s">
        <v>392</v>
      </c>
      <c r="R121" s="935">
        <f t="shared" si="24"/>
        <v>65.805578447149855</v>
      </c>
      <c r="S121" s="915" t="s">
        <v>1082</v>
      </c>
      <c r="T121" s="915" t="s">
        <v>477</v>
      </c>
      <c r="U121" s="915" t="s">
        <v>1024</v>
      </c>
      <c r="V121" s="915" t="s">
        <v>475</v>
      </c>
      <c r="W121" s="915"/>
      <c r="X121" s="913" t="s">
        <v>1085</v>
      </c>
      <c r="Y121" s="901"/>
      <c r="Z121" s="901"/>
      <c r="AA121" s="901"/>
      <c r="AB121" s="901"/>
      <c r="AC121" s="902"/>
      <c r="AD121" s="882"/>
      <c r="AG121" s="882"/>
      <c r="AJ121" s="881"/>
      <c r="AM121" s="881"/>
      <c r="AN121" s="882"/>
      <c r="AP121" s="881"/>
      <c r="AW121" s="881"/>
    </row>
    <row r="122" spans="1:49" x14ac:dyDescent="0.4">
      <c r="A122" s="916">
        <f t="shared" si="25"/>
        <v>0.1267952424718812</v>
      </c>
      <c r="B122" s="901" t="s">
        <v>1080</v>
      </c>
      <c r="C122" s="911" t="s">
        <v>1067</v>
      </c>
      <c r="D122" s="915" t="s">
        <v>1062</v>
      </c>
      <c r="E122" s="917" t="s">
        <v>393</v>
      </c>
      <c r="F122" s="935">
        <f t="shared" si="22"/>
        <v>0.1267952424718812</v>
      </c>
      <c r="G122" s="915" t="s">
        <v>1082</v>
      </c>
      <c r="H122" s="915" t="s">
        <v>477</v>
      </c>
      <c r="I122" s="915" t="s">
        <v>1024</v>
      </c>
      <c r="J122" s="915" t="s">
        <v>475</v>
      </c>
      <c r="K122" s="915"/>
      <c r="L122" s="913" t="s">
        <v>1085</v>
      </c>
      <c r="M122" s="916">
        <f t="shared" si="26"/>
        <v>0.17101605023768421</v>
      </c>
      <c r="N122" s="901" t="s">
        <v>1080</v>
      </c>
      <c r="O122" s="911" t="s">
        <v>1067</v>
      </c>
      <c r="P122" s="915" t="s">
        <v>1062</v>
      </c>
      <c r="Q122" s="917" t="s">
        <v>393</v>
      </c>
      <c r="R122" s="935">
        <f t="shared" si="24"/>
        <v>0.17101605023768421</v>
      </c>
      <c r="S122" s="915" t="s">
        <v>1082</v>
      </c>
      <c r="T122" s="915" t="s">
        <v>477</v>
      </c>
      <c r="U122" s="915" t="s">
        <v>1024</v>
      </c>
      <c r="V122" s="915" t="s">
        <v>475</v>
      </c>
      <c r="W122" s="915"/>
      <c r="X122" s="913" t="s">
        <v>1085</v>
      </c>
      <c r="Y122" s="901"/>
      <c r="Z122" s="901"/>
      <c r="AA122" s="901"/>
      <c r="AB122" s="901"/>
      <c r="AC122" s="902"/>
      <c r="AD122" s="882"/>
      <c r="AG122" s="882"/>
      <c r="AJ122" s="881"/>
      <c r="AM122" s="881"/>
      <c r="AN122" s="882"/>
      <c r="AP122" s="881"/>
      <c r="AW122" s="881"/>
    </row>
    <row r="123" spans="1:49" x14ac:dyDescent="0.4">
      <c r="A123" s="916">
        <f t="shared" si="25"/>
        <v>0.29930207425486155</v>
      </c>
      <c r="B123" s="901" t="s">
        <v>1080</v>
      </c>
      <c r="C123" s="911" t="s">
        <v>1067</v>
      </c>
      <c r="D123" s="915" t="s">
        <v>1062</v>
      </c>
      <c r="E123" s="917" t="s">
        <v>394</v>
      </c>
      <c r="F123" s="935">
        <f t="shared" si="22"/>
        <v>0.29930207425486155</v>
      </c>
      <c r="G123" s="915" t="s">
        <v>1082</v>
      </c>
      <c r="H123" s="915" t="s">
        <v>477</v>
      </c>
      <c r="I123" s="915" t="s">
        <v>1024</v>
      </c>
      <c r="J123" s="915" t="s">
        <v>475</v>
      </c>
      <c r="K123" s="915"/>
      <c r="L123" s="913" t="s">
        <v>1085</v>
      </c>
      <c r="M123" s="916">
        <f t="shared" si="26"/>
        <v>0.40368595516005773</v>
      </c>
      <c r="N123" s="901" t="s">
        <v>1080</v>
      </c>
      <c r="O123" s="911" t="s">
        <v>1067</v>
      </c>
      <c r="P123" s="915" t="s">
        <v>1062</v>
      </c>
      <c r="Q123" s="917" t="s">
        <v>394</v>
      </c>
      <c r="R123" s="935">
        <f t="shared" si="24"/>
        <v>0.40368595516005773</v>
      </c>
      <c r="S123" s="915" t="s">
        <v>1082</v>
      </c>
      <c r="T123" s="915" t="s">
        <v>477</v>
      </c>
      <c r="U123" s="915" t="s">
        <v>1024</v>
      </c>
      <c r="V123" s="915" t="s">
        <v>475</v>
      </c>
      <c r="W123" s="915"/>
      <c r="X123" s="913" t="s">
        <v>1085</v>
      </c>
      <c r="Y123" s="901"/>
      <c r="Z123" s="901"/>
      <c r="AA123" s="901"/>
      <c r="AB123" s="901"/>
      <c r="AC123" s="902"/>
      <c r="AD123" s="882"/>
      <c r="AG123" s="882"/>
      <c r="AJ123" s="881"/>
      <c r="AM123" s="881"/>
      <c r="AN123" s="882"/>
      <c r="AP123" s="881"/>
      <c r="AW123" s="881"/>
    </row>
    <row r="124" spans="1:49" x14ac:dyDescent="0.4">
      <c r="A124" s="916">
        <f t="shared" si="25"/>
        <v>56.07584871107322</v>
      </c>
      <c r="B124" s="901" t="s">
        <v>1080</v>
      </c>
      <c r="C124" s="911" t="s">
        <v>1067</v>
      </c>
      <c r="D124" s="915" t="s">
        <v>1062</v>
      </c>
      <c r="E124" s="917" t="s">
        <v>395</v>
      </c>
      <c r="F124" s="935">
        <f t="shared" si="22"/>
        <v>56.07584871107322</v>
      </c>
      <c r="G124" s="915" t="s">
        <v>1082</v>
      </c>
      <c r="H124" s="915" t="s">
        <v>477</v>
      </c>
      <c r="I124" s="915" t="s">
        <v>1024</v>
      </c>
      <c r="J124" s="915" t="s">
        <v>475</v>
      </c>
      <c r="K124" s="915"/>
      <c r="L124" s="913" t="s">
        <v>1085</v>
      </c>
      <c r="M124" s="916">
        <f t="shared" si="26"/>
        <v>75.632728589326831</v>
      </c>
      <c r="N124" s="901" t="s">
        <v>1080</v>
      </c>
      <c r="O124" s="911" t="s">
        <v>1067</v>
      </c>
      <c r="P124" s="915" t="s">
        <v>1062</v>
      </c>
      <c r="Q124" s="917" t="s">
        <v>395</v>
      </c>
      <c r="R124" s="935">
        <f t="shared" si="24"/>
        <v>75.632728589326831</v>
      </c>
      <c r="S124" s="915" t="s">
        <v>1082</v>
      </c>
      <c r="T124" s="915" t="s">
        <v>477</v>
      </c>
      <c r="U124" s="915" t="s">
        <v>1024</v>
      </c>
      <c r="V124" s="915" t="s">
        <v>475</v>
      </c>
      <c r="W124" s="915"/>
      <c r="X124" s="913" t="s">
        <v>1085</v>
      </c>
      <c r="Y124" s="901"/>
      <c r="Z124" s="901"/>
      <c r="AA124" s="901"/>
      <c r="AB124" s="901"/>
      <c r="AC124" s="902"/>
      <c r="AD124" s="882"/>
      <c r="AG124" s="882"/>
      <c r="AJ124" s="881"/>
      <c r="AM124" s="881"/>
      <c r="AN124" s="882"/>
      <c r="AP124" s="881"/>
      <c r="AW124" s="881"/>
    </row>
    <row r="125" spans="1:49" x14ac:dyDescent="0.4">
      <c r="A125" s="916">
        <f t="shared" si="25"/>
        <v>0.44304658229985328</v>
      </c>
      <c r="B125" s="901" t="s">
        <v>1080</v>
      </c>
      <c r="C125" s="911" t="s">
        <v>1067</v>
      </c>
      <c r="D125" s="915" t="s">
        <v>1062</v>
      </c>
      <c r="E125" s="917" t="s">
        <v>396</v>
      </c>
      <c r="F125" s="935">
        <f t="shared" si="22"/>
        <v>0.44304658229985328</v>
      </c>
      <c r="G125" s="915" t="s">
        <v>1082</v>
      </c>
      <c r="H125" s="915" t="s">
        <v>477</v>
      </c>
      <c r="I125" s="915" t="s">
        <v>1024</v>
      </c>
      <c r="J125" s="915" t="s">
        <v>475</v>
      </c>
      <c r="K125" s="915"/>
      <c r="L125" s="913" t="s">
        <v>1085</v>
      </c>
      <c r="M125" s="916">
        <f t="shared" si="26"/>
        <v>0.59756245659634066</v>
      </c>
      <c r="N125" s="901" t="s">
        <v>1080</v>
      </c>
      <c r="O125" s="911" t="s">
        <v>1067</v>
      </c>
      <c r="P125" s="915" t="s">
        <v>1062</v>
      </c>
      <c r="Q125" s="917" t="s">
        <v>396</v>
      </c>
      <c r="R125" s="935">
        <f t="shared" si="24"/>
        <v>0.59756245659634066</v>
      </c>
      <c r="S125" s="915" t="s">
        <v>1082</v>
      </c>
      <c r="T125" s="915" t="s">
        <v>477</v>
      </c>
      <c r="U125" s="915" t="s">
        <v>1024</v>
      </c>
      <c r="V125" s="915" t="s">
        <v>475</v>
      </c>
      <c r="W125" s="915"/>
      <c r="X125" s="913" t="s">
        <v>1085</v>
      </c>
      <c r="Y125" s="901"/>
      <c r="Z125" s="901"/>
      <c r="AA125" s="901"/>
      <c r="AB125" s="901"/>
      <c r="AC125" s="902"/>
      <c r="AD125" s="882"/>
      <c r="AG125" s="882"/>
      <c r="AJ125" s="881"/>
      <c r="AM125" s="881"/>
      <c r="AN125" s="882"/>
      <c r="AP125" s="881"/>
      <c r="AW125" s="881"/>
    </row>
    <row r="126" spans="1:49" x14ac:dyDescent="0.4">
      <c r="A126" s="916">
        <f t="shared" si="25"/>
        <v>28272.148728914333</v>
      </c>
      <c r="B126" s="901" t="s">
        <v>1080</v>
      </c>
      <c r="C126" s="911" t="s">
        <v>1067</v>
      </c>
      <c r="D126" s="915" t="s">
        <v>1062</v>
      </c>
      <c r="E126" s="917" t="s">
        <v>1025</v>
      </c>
      <c r="F126" s="935">
        <f t="shared" si="22"/>
        <v>28272.148728914333</v>
      </c>
      <c r="G126" s="915" t="s">
        <v>1082</v>
      </c>
      <c r="H126" s="915" t="s">
        <v>477</v>
      </c>
      <c r="I126" s="915" t="s">
        <v>1024</v>
      </c>
      <c r="J126" s="915" t="s">
        <v>475</v>
      </c>
      <c r="K126" s="915"/>
      <c r="L126" s="913" t="s">
        <v>1085</v>
      </c>
      <c r="M126" s="916">
        <f t="shared" si="26"/>
        <v>38132.276204476104</v>
      </c>
      <c r="N126" s="901" t="s">
        <v>1080</v>
      </c>
      <c r="O126" s="911" t="s">
        <v>1067</v>
      </c>
      <c r="P126" s="915" t="s">
        <v>1062</v>
      </c>
      <c r="Q126" s="917" t="s">
        <v>1025</v>
      </c>
      <c r="R126" s="935">
        <f t="shared" si="24"/>
        <v>38132.276204476104</v>
      </c>
      <c r="S126" s="915" t="s">
        <v>1082</v>
      </c>
      <c r="T126" s="915" t="s">
        <v>477</v>
      </c>
      <c r="U126" s="915" t="s">
        <v>1024</v>
      </c>
      <c r="V126" s="915" t="s">
        <v>475</v>
      </c>
      <c r="W126" s="915"/>
      <c r="X126" s="913" t="s">
        <v>1085</v>
      </c>
      <c r="Y126" s="901"/>
      <c r="Z126" s="901"/>
      <c r="AA126" s="901"/>
      <c r="AB126" s="901"/>
      <c r="AC126" s="902"/>
      <c r="AD126" s="882"/>
      <c r="AG126" s="882"/>
      <c r="AJ126" s="881"/>
      <c r="AM126" s="881"/>
      <c r="AN126" s="882"/>
      <c r="AP126" s="881"/>
      <c r="AW126" s="881"/>
    </row>
    <row r="127" spans="1:49" s="887" customFormat="1" x14ac:dyDescent="0.4">
      <c r="A127" s="909">
        <f>E48</f>
        <v>39826.611353239619</v>
      </c>
      <c r="B127" s="910" t="s">
        <v>1081</v>
      </c>
      <c r="C127" s="911" t="s">
        <v>1087</v>
      </c>
      <c r="D127" s="911" t="s">
        <v>385</v>
      </c>
      <c r="E127" s="911" t="s">
        <v>385</v>
      </c>
      <c r="F127" s="911">
        <f t="shared" ref="F127:F128" si="27">A127*0.00105506*1000</f>
        <v>42019.464574348996</v>
      </c>
      <c r="G127" s="915" t="s">
        <v>1028</v>
      </c>
      <c r="H127" s="911" t="s">
        <v>1019</v>
      </c>
      <c r="I127" s="911" t="s">
        <v>1027</v>
      </c>
      <c r="J127" s="911" t="s">
        <v>475</v>
      </c>
      <c r="K127" s="911"/>
      <c r="L127" s="913" t="s">
        <v>1083</v>
      </c>
      <c r="M127" s="909">
        <f>J48</f>
        <v>53716.445784571079</v>
      </c>
      <c r="N127" s="910" t="s">
        <v>1081</v>
      </c>
      <c r="O127" s="911" t="s">
        <v>1087</v>
      </c>
      <c r="P127" s="911" t="s">
        <v>385</v>
      </c>
      <c r="Q127" s="911" t="s">
        <v>385</v>
      </c>
      <c r="R127" s="911">
        <f t="shared" ref="R127:R128" si="28">M127*0.00105506*1000</f>
        <v>56674.073289469561</v>
      </c>
      <c r="S127" s="915" t="s">
        <v>1028</v>
      </c>
      <c r="T127" s="911" t="s">
        <v>1019</v>
      </c>
      <c r="U127" s="911" t="s">
        <v>1027</v>
      </c>
      <c r="V127" s="911" t="s">
        <v>475</v>
      </c>
      <c r="W127" s="911"/>
      <c r="X127" s="913" t="s">
        <v>1083</v>
      </c>
      <c r="Y127" s="904"/>
      <c r="Z127" s="903"/>
      <c r="AA127" s="904"/>
      <c r="AB127" s="904"/>
      <c r="AC127" s="904"/>
      <c r="AF127" s="890"/>
      <c r="AI127" s="890"/>
      <c r="AP127" s="890"/>
    </row>
    <row r="128" spans="1:49" x14ac:dyDescent="0.4">
      <c r="A128" s="909">
        <f>E49</f>
        <v>20977.375445599493</v>
      </c>
      <c r="B128" s="910" t="s">
        <v>1081</v>
      </c>
      <c r="C128" s="911" t="s">
        <v>1087</v>
      </c>
      <c r="D128" s="911" t="s">
        <v>1039</v>
      </c>
      <c r="E128" s="912" t="s">
        <v>1039</v>
      </c>
      <c r="F128" s="911">
        <f t="shared" si="27"/>
        <v>22132.389737634203</v>
      </c>
      <c r="G128" s="915" t="s">
        <v>1028</v>
      </c>
      <c r="H128" s="915" t="s">
        <v>1019</v>
      </c>
      <c r="I128" s="915" t="s">
        <v>1027</v>
      </c>
      <c r="J128" s="915" t="s">
        <v>475</v>
      </c>
      <c r="K128" s="915"/>
      <c r="L128" s="913" t="s">
        <v>1083</v>
      </c>
      <c r="M128" s="909">
        <f>J49</f>
        <v>28293.395107903845</v>
      </c>
      <c r="N128" s="910" t="s">
        <v>1081</v>
      </c>
      <c r="O128" s="911" t="s">
        <v>1087</v>
      </c>
      <c r="P128" s="911" t="s">
        <v>1039</v>
      </c>
      <c r="Q128" s="912" t="s">
        <v>1039</v>
      </c>
      <c r="R128" s="911">
        <f t="shared" si="28"/>
        <v>29851.229442545031</v>
      </c>
      <c r="S128" s="915" t="s">
        <v>1028</v>
      </c>
      <c r="T128" s="915" t="s">
        <v>1019</v>
      </c>
      <c r="U128" s="915" t="s">
        <v>1027</v>
      </c>
      <c r="V128" s="915" t="s">
        <v>475</v>
      </c>
      <c r="W128" s="915"/>
      <c r="X128" s="913" t="s">
        <v>1083</v>
      </c>
      <c r="Y128" s="901"/>
      <c r="Z128" s="901"/>
      <c r="AA128" s="901"/>
      <c r="AB128" s="901"/>
      <c r="AC128" s="902"/>
      <c r="AD128" s="882"/>
      <c r="AG128" s="882"/>
      <c r="AJ128" s="881"/>
      <c r="AM128" s="881"/>
      <c r="AN128" s="882"/>
      <c r="AP128" s="881"/>
      <c r="AW128" s="881"/>
    </row>
    <row r="129" spans="1:49" x14ac:dyDescent="0.4">
      <c r="A129" s="916">
        <f>Q26</f>
        <v>0.31558653934331521</v>
      </c>
      <c r="B129" s="901" t="s">
        <v>1080</v>
      </c>
      <c r="C129" s="911" t="s">
        <v>1087</v>
      </c>
      <c r="D129" s="911" t="s">
        <v>1039</v>
      </c>
      <c r="E129" s="915" t="s">
        <v>387</v>
      </c>
      <c r="F129" s="935">
        <f>A129</f>
        <v>0.31558653934331521</v>
      </c>
      <c r="G129" s="915" t="s">
        <v>1082</v>
      </c>
      <c r="H129" s="915" t="s">
        <v>477</v>
      </c>
      <c r="I129" s="915" t="s">
        <v>1024</v>
      </c>
      <c r="J129" s="915" t="s">
        <v>475</v>
      </c>
      <c r="K129" s="915"/>
      <c r="L129" s="913" t="s">
        <v>1061</v>
      </c>
      <c r="M129" s="916">
        <f>R26</f>
        <v>0.42564975163513763</v>
      </c>
      <c r="N129" s="901" t="s">
        <v>1080</v>
      </c>
      <c r="O129" s="911" t="s">
        <v>1087</v>
      </c>
      <c r="P129" s="911" t="s">
        <v>1039</v>
      </c>
      <c r="Q129" s="915" t="s">
        <v>387</v>
      </c>
      <c r="R129" s="935">
        <f>M129</f>
        <v>0.42564975163513763</v>
      </c>
      <c r="S129" s="915" t="s">
        <v>1082</v>
      </c>
      <c r="T129" s="915" t="s">
        <v>477</v>
      </c>
      <c r="U129" s="915" t="s">
        <v>1024</v>
      </c>
      <c r="V129" s="915" t="s">
        <v>475</v>
      </c>
      <c r="W129" s="915"/>
      <c r="X129" s="913" t="s">
        <v>1061</v>
      </c>
      <c r="Y129" s="901"/>
      <c r="Z129" s="901"/>
      <c r="AA129" s="901"/>
      <c r="AB129" s="901"/>
      <c r="AC129" s="902"/>
      <c r="AD129" s="882"/>
      <c r="AG129" s="882"/>
      <c r="AJ129" s="881"/>
      <c r="AM129" s="881"/>
      <c r="AN129" s="882"/>
      <c r="AP129" s="881"/>
      <c r="AW129" s="881"/>
    </row>
    <row r="130" spans="1:49" x14ac:dyDescent="0.4">
      <c r="A130" s="916">
        <f t="shared" ref="A130:A139" si="29">Q27</f>
        <v>0.99999101510197286</v>
      </c>
      <c r="B130" s="901" t="s">
        <v>1080</v>
      </c>
      <c r="C130" s="911" t="s">
        <v>1087</v>
      </c>
      <c r="D130" s="911" t="s">
        <v>1039</v>
      </c>
      <c r="E130" s="917" t="s">
        <v>388</v>
      </c>
      <c r="F130" s="935">
        <f t="shared" ref="F130:F150" si="30">A130</f>
        <v>0.99999101510197286</v>
      </c>
      <c r="G130" s="915" t="s">
        <v>1082</v>
      </c>
      <c r="H130" s="915" t="s">
        <v>477</v>
      </c>
      <c r="I130" s="915" t="s">
        <v>1024</v>
      </c>
      <c r="J130" s="915" t="s">
        <v>475</v>
      </c>
      <c r="K130" s="915"/>
      <c r="L130" s="913" t="s">
        <v>1061</v>
      </c>
      <c r="M130" s="916">
        <f t="shared" ref="M130:M139" si="31">R27</f>
        <v>1.3487455076544919</v>
      </c>
      <c r="N130" s="901" t="s">
        <v>1080</v>
      </c>
      <c r="O130" s="911" t="s">
        <v>1087</v>
      </c>
      <c r="P130" s="911" t="s">
        <v>1039</v>
      </c>
      <c r="Q130" s="917" t="s">
        <v>388</v>
      </c>
      <c r="R130" s="935">
        <f t="shared" ref="R130:R150" si="32">M130</f>
        <v>1.3487455076544919</v>
      </c>
      <c r="S130" s="915" t="s">
        <v>1082</v>
      </c>
      <c r="T130" s="915" t="s">
        <v>477</v>
      </c>
      <c r="U130" s="915" t="s">
        <v>1024</v>
      </c>
      <c r="V130" s="915" t="s">
        <v>475</v>
      </c>
      <c r="W130" s="915"/>
      <c r="X130" s="913" t="s">
        <v>1061</v>
      </c>
      <c r="Y130" s="901"/>
      <c r="Z130" s="901"/>
      <c r="AA130" s="901"/>
      <c r="AB130" s="901"/>
      <c r="AC130" s="902"/>
      <c r="AD130" s="882"/>
      <c r="AG130" s="882"/>
      <c r="AJ130" s="881"/>
      <c r="AM130" s="881"/>
      <c r="AN130" s="882"/>
      <c r="AP130" s="881"/>
      <c r="AW130" s="881"/>
    </row>
    <row r="131" spans="1:49" x14ac:dyDescent="0.4">
      <c r="A131" s="916">
        <f t="shared" si="29"/>
        <v>1.9588452909903828</v>
      </c>
      <c r="B131" s="901" t="s">
        <v>1080</v>
      </c>
      <c r="C131" s="911" t="s">
        <v>1087</v>
      </c>
      <c r="D131" s="911" t="s">
        <v>1039</v>
      </c>
      <c r="E131" s="917" t="s">
        <v>389</v>
      </c>
      <c r="F131" s="935">
        <f t="shared" si="30"/>
        <v>1.9588452909903828</v>
      </c>
      <c r="G131" s="915" t="s">
        <v>1082</v>
      </c>
      <c r="H131" s="915" t="s">
        <v>477</v>
      </c>
      <c r="I131" s="915" t="s">
        <v>1024</v>
      </c>
      <c r="J131" s="915" t="s">
        <v>475</v>
      </c>
      <c r="K131" s="915"/>
      <c r="L131" s="913" t="s">
        <v>1061</v>
      </c>
      <c r="M131" s="916">
        <f t="shared" si="31"/>
        <v>2.6420075245816301</v>
      </c>
      <c r="N131" s="901" t="s">
        <v>1080</v>
      </c>
      <c r="O131" s="911" t="s">
        <v>1087</v>
      </c>
      <c r="P131" s="911" t="s">
        <v>1039</v>
      </c>
      <c r="Q131" s="917" t="s">
        <v>389</v>
      </c>
      <c r="R131" s="935">
        <f t="shared" si="32"/>
        <v>2.6420075245816301</v>
      </c>
      <c r="S131" s="915" t="s">
        <v>1082</v>
      </c>
      <c r="T131" s="915" t="s">
        <v>477</v>
      </c>
      <c r="U131" s="915" t="s">
        <v>1024</v>
      </c>
      <c r="V131" s="915" t="s">
        <v>475</v>
      </c>
      <c r="W131" s="915"/>
      <c r="X131" s="913" t="s">
        <v>1061</v>
      </c>
      <c r="Y131" s="901"/>
      <c r="Z131" s="901"/>
      <c r="AA131" s="901"/>
      <c r="AB131" s="901"/>
      <c r="AC131" s="902"/>
      <c r="AD131" s="882"/>
      <c r="AG131" s="882"/>
      <c r="AJ131" s="881"/>
      <c r="AM131" s="881"/>
      <c r="AN131" s="882"/>
      <c r="AP131" s="881"/>
      <c r="AW131" s="881"/>
    </row>
    <row r="132" spans="1:49" x14ac:dyDescent="0.4">
      <c r="A132" s="916">
        <f t="shared" si="29"/>
        <v>0.35184125829235186</v>
      </c>
      <c r="B132" s="901" t="s">
        <v>1080</v>
      </c>
      <c r="C132" s="911" t="s">
        <v>1087</v>
      </c>
      <c r="D132" s="911" t="s">
        <v>1039</v>
      </c>
      <c r="E132" s="917" t="s">
        <v>390</v>
      </c>
      <c r="F132" s="935">
        <f t="shared" si="30"/>
        <v>0.35184125829235186</v>
      </c>
      <c r="G132" s="915" t="s">
        <v>1082</v>
      </c>
      <c r="H132" s="915" t="s">
        <v>477</v>
      </c>
      <c r="I132" s="915" t="s">
        <v>1024</v>
      </c>
      <c r="J132" s="915" t="s">
        <v>475</v>
      </c>
      <c r="K132" s="915"/>
      <c r="L132" s="913" t="s">
        <v>1061</v>
      </c>
      <c r="M132" s="916">
        <f t="shared" si="31"/>
        <v>0.4745485802999162</v>
      </c>
      <c r="N132" s="901" t="s">
        <v>1080</v>
      </c>
      <c r="O132" s="911" t="s">
        <v>1087</v>
      </c>
      <c r="P132" s="911" t="s">
        <v>1039</v>
      </c>
      <c r="Q132" s="917" t="s">
        <v>390</v>
      </c>
      <c r="R132" s="935">
        <f t="shared" si="32"/>
        <v>0.4745485802999162</v>
      </c>
      <c r="S132" s="915" t="s">
        <v>1082</v>
      </c>
      <c r="T132" s="915" t="s">
        <v>477</v>
      </c>
      <c r="U132" s="915" t="s">
        <v>1024</v>
      </c>
      <c r="V132" s="915" t="s">
        <v>475</v>
      </c>
      <c r="W132" s="915"/>
      <c r="X132" s="913" t="s">
        <v>1061</v>
      </c>
      <c r="Y132" s="901"/>
      <c r="Z132" s="901"/>
      <c r="AA132" s="901"/>
      <c r="AB132" s="901"/>
      <c r="AC132" s="902"/>
      <c r="AD132" s="882"/>
      <c r="AG132" s="882"/>
      <c r="AJ132" s="881"/>
      <c r="AM132" s="881"/>
      <c r="AN132" s="882"/>
      <c r="AP132" s="881"/>
      <c r="AW132" s="881"/>
    </row>
    <row r="133" spans="1:49" x14ac:dyDescent="0.4">
      <c r="A133" s="916">
        <f t="shared" si="29"/>
        <v>0.15244624457578512</v>
      </c>
      <c r="B133" s="901" t="s">
        <v>1080</v>
      </c>
      <c r="C133" s="911" t="s">
        <v>1087</v>
      </c>
      <c r="D133" s="911" t="s">
        <v>1039</v>
      </c>
      <c r="E133" s="917" t="s">
        <v>391</v>
      </c>
      <c r="F133" s="935">
        <f t="shared" si="30"/>
        <v>0.15244624457578512</v>
      </c>
      <c r="G133" s="915" t="s">
        <v>1082</v>
      </c>
      <c r="H133" s="915" t="s">
        <v>477</v>
      </c>
      <c r="I133" s="915" t="s">
        <v>1024</v>
      </c>
      <c r="J133" s="915" t="s">
        <v>475</v>
      </c>
      <c r="K133" s="915"/>
      <c r="L133" s="913" t="s">
        <v>1061</v>
      </c>
      <c r="M133" s="916">
        <f t="shared" si="31"/>
        <v>0.20561303494254013</v>
      </c>
      <c r="N133" s="901" t="s">
        <v>1080</v>
      </c>
      <c r="O133" s="911" t="s">
        <v>1087</v>
      </c>
      <c r="P133" s="911" t="s">
        <v>1039</v>
      </c>
      <c r="Q133" s="917" t="s">
        <v>391</v>
      </c>
      <c r="R133" s="935">
        <f t="shared" si="32"/>
        <v>0.20561303494254013</v>
      </c>
      <c r="S133" s="915" t="s">
        <v>1082</v>
      </c>
      <c r="T133" s="915" t="s">
        <v>477</v>
      </c>
      <c r="U133" s="915" t="s">
        <v>1024</v>
      </c>
      <c r="V133" s="915" t="s">
        <v>475</v>
      </c>
      <c r="W133" s="915"/>
      <c r="X133" s="913" t="s">
        <v>1061</v>
      </c>
      <c r="Y133" s="901"/>
      <c r="Z133" s="901"/>
      <c r="AA133" s="901"/>
      <c r="AB133" s="901"/>
      <c r="AC133" s="902"/>
      <c r="AD133" s="882"/>
      <c r="AG133" s="882"/>
      <c r="AJ133" s="881"/>
      <c r="AM133" s="881"/>
      <c r="AN133" s="882"/>
      <c r="AP133" s="881"/>
      <c r="AW133" s="881"/>
    </row>
    <row r="134" spans="1:49" x14ac:dyDescent="0.4">
      <c r="A134" s="916">
        <f t="shared" si="29"/>
        <v>4.8176415881172368</v>
      </c>
      <c r="B134" s="901" t="s">
        <v>1080</v>
      </c>
      <c r="C134" s="911" t="s">
        <v>1087</v>
      </c>
      <c r="D134" s="911" t="s">
        <v>1039</v>
      </c>
      <c r="E134" s="917" t="s">
        <v>392</v>
      </c>
      <c r="F134" s="935">
        <f t="shared" si="30"/>
        <v>4.8176415881172368</v>
      </c>
      <c r="G134" s="915" t="s">
        <v>1082</v>
      </c>
      <c r="H134" s="915" t="s">
        <v>477</v>
      </c>
      <c r="I134" s="915" t="s">
        <v>1024</v>
      </c>
      <c r="J134" s="915" t="s">
        <v>475</v>
      </c>
      <c r="K134" s="915"/>
      <c r="L134" s="913" t="s">
        <v>1061</v>
      </c>
      <c r="M134" s="916">
        <f t="shared" si="31"/>
        <v>6.4978308318099964</v>
      </c>
      <c r="N134" s="901" t="s">
        <v>1080</v>
      </c>
      <c r="O134" s="911" t="s">
        <v>1087</v>
      </c>
      <c r="P134" s="911" t="s">
        <v>1039</v>
      </c>
      <c r="Q134" s="917" t="s">
        <v>392</v>
      </c>
      <c r="R134" s="935">
        <f t="shared" si="32"/>
        <v>6.4978308318099964</v>
      </c>
      <c r="S134" s="915" t="s">
        <v>1082</v>
      </c>
      <c r="T134" s="915" t="s">
        <v>477</v>
      </c>
      <c r="U134" s="915" t="s">
        <v>1024</v>
      </c>
      <c r="V134" s="915" t="s">
        <v>475</v>
      </c>
      <c r="W134" s="915"/>
      <c r="X134" s="913" t="s">
        <v>1061</v>
      </c>
      <c r="Y134" s="901"/>
      <c r="Z134" s="901"/>
      <c r="AA134" s="901"/>
      <c r="AB134" s="901"/>
      <c r="AC134" s="902"/>
      <c r="AD134" s="882"/>
      <c r="AG134" s="882"/>
      <c r="AJ134" s="881"/>
      <c r="AM134" s="881"/>
      <c r="AN134" s="882"/>
      <c r="AP134" s="881"/>
      <c r="AW134" s="881"/>
    </row>
    <row r="135" spans="1:49" x14ac:dyDescent="0.4">
      <c r="A135" s="916">
        <f t="shared" si="29"/>
        <v>1.2520124513794898E-2</v>
      </c>
      <c r="B135" s="901" t="s">
        <v>1080</v>
      </c>
      <c r="C135" s="911" t="s">
        <v>1087</v>
      </c>
      <c r="D135" s="911" t="s">
        <v>1039</v>
      </c>
      <c r="E135" s="917" t="s">
        <v>393</v>
      </c>
      <c r="F135" s="935">
        <f t="shared" si="30"/>
        <v>1.2520124513794898E-2</v>
      </c>
      <c r="G135" s="915" t="s">
        <v>1082</v>
      </c>
      <c r="H135" s="915" t="s">
        <v>477</v>
      </c>
      <c r="I135" s="915" t="s">
        <v>1024</v>
      </c>
      <c r="J135" s="915" t="s">
        <v>475</v>
      </c>
      <c r="K135" s="915"/>
      <c r="L135" s="913" t="s">
        <v>1061</v>
      </c>
      <c r="M135" s="916">
        <f t="shared" si="31"/>
        <v>1.6886613417755329E-2</v>
      </c>
      <c r="N135" s="901" t="s">
        <v>1080</v>
      </c>
      <c r="O135" s="911" t="s">
        <v>1087</v>
      </c>
      <c r="P135" s="911" t="s">
        <v>1039</v>
      </c>
      <c r="Q135" s="917" t="s">
        <v>393</v>
      </c>
      <c r="R135" s="935">
        <f t="shared" si="32"/>
        <v>1.6886613417755329E-2</v>
      </c>
      <c r="S135" s="915" t="s">
        <v>1082</v>
      </c>
      <c r="T135" s="915" t="s">
        <v>477</v>
      </c>
      <c r="U135" s="915" t="s">
        <v>1024</v>
      </c>
      <c r="V135" s="915" t="s">
        <v>475</v>
      </c>
      <c r="W135" s="915"/>
      <c r="X135" s="913" t="s">
        <v>1061</v>
      </c>
      <c r="Y135" s="901"/>
      <c r="Z135" s="901"/>
      <c r="AA135" s="901"/>
      <c r="AB135" s="901"/>
      <c r="AC135" s="902"/>
      <c r="AD135" s="882"/>
      <c r="AG135" s="882"/>
      <c r="AJ135" s="881"/>
      <c r="AM135" s="881"/>
      <c r="AN135" s="882"/>
      <c r="AP135" s="881"/>
      <c r="AW135" s="881"/>
    </row>
    <row r="136" spans="1:49" x14ac:dyDescent="0.4">
      <c r="A136" s="916">
        <f t="shared" si="29"/>
        <v>2.955394196070861E-2</v>
      </c>
      <c r="B136" s="901" t="s">
        <v>1080</v>
      </c>
      <c r="C136" s="911" t="s">
        <v>1087</v>
      </c>
      <c r="D136" s="911" t="s">
        <v>1039</v>
      </c>
      <c r="E136" s="917" t="s">
        <v>394</v>
      </c>
      <c r="F136" s="935">
        <f t="shared" si="30"/>
        <v>2.955394196070861E-2</v>
      </c>
      <c r="G136" s="915" t="s">
        <v>1082</v>
      </c>
      <c r="H136" s="915" t="s">
        <v>477</v>
      </c>
      <c r="I136" s="915" t="s">
        <v>1024</v>
      </c>
      <c r="J136" s="915" t="s">
        <v>475</v>
      </c>
      <c r="K136" s="915"/>
      <c r="L136" s="913" t="s">
        <v>1061</v>
      </c>
      <c r="M136" s="916">
        <f t="shared" si="31"/>
        <v>3.9861104600947411E-2</v>
      </c>
      <c r="N136" s="901" t="s">
        <v>1080</v>
      </c>
      <c r="O136" s="911" t="s">
        <v>1087</v>
      </c>
      <c r="P136" s="911" t="s">
        <v>1039</v>
      </c>
      <c r="Q136" s="917" t="s">
        <v>394</v>
      </c>
      <c r="R136" s="935">
        <f t="shared" si="32"/>
        <v>3.9861104600947411E-2</v>
      </c>
      <c r="S136" s="915" t="s">
        <v>1082</v>
      </c>
      <c r="T136" s="915" t="s">
        <v>477</v>
      </c>
      <c r="U136" s="915" t="s">
        <v>1024</v>
      </c>
      <c r="V136" s="915" t="s">
        <v>475</v>
      </c>
      <c r="W136" s="915"/>
      <c r="X136" s="913" t="s">
        <v>1061</v>
      </c>
      <c r="Y136" s="901"/>
      <c r="Z136" s="901"/>
      <c r="AA136" s="901"/>
      <c r="AB136" s="901"/>
      <c r="AC136" s="902"/>
      <c r="AD136" s="882"/>
      <c r="AG136" s="882"/>
      <c r="AJ136" s="881"/>
      <c r="AM136" s="881"/>
      <c r="AN136" s="882"/>
      <c r="AP136" s="881"/>
      <c r="AW136" s="881"/>
    </row>
    <row r="137" spans="1:49" x14ac:dyDescent="0.4">
      <c r="A137" s="916">
        <f t="shared" si="29"/>
        <v>5.5370895184419719</v>
      </c>
      <c r="B137" s="901" t="s">
        <v>1080</v>
      </c>
      <c r="C137" s="911" t="s">
        <v>1087</v>
      </c>
      <c r="D137" s="911" t="s">
        <v>1039</v>
      </c>
      <c r="E137" s="917" t="s">
        <v>395</v>
      </c>
      <c r="F137" s="935">
        <f t="shared" si="30"/>
        <v>5.5370895184419719</v>
      </c>
      <c r="G137" s="915" t="s">
        <v>1082</v>
      </c>
      <c r="H137" s="915" t="s">
        <v>477</v>
      </c>
      <c r="I137" s="915" t="s">
        <v>1024</v>
      </c>
      <c r="J137" s="915" t="s">
        <v>475</v>
      </c>
      <c r="K137" s="915"/>
      <c r="L137" s="913" t="s">
        <v>1061</v>
      </c>
      <c r="M137" s="916">
        <f t="shared" si="31"/>
        <v>7.4681917144203842</v>
      </c>
      <c r="N137" s="901" t="s">
        <v>1080</v>
      </c>
      <c r="O137" s="911" t="s">
        <v>1087</v>
      </c>
      <c r="P137" s="911" t="s">
        <v>1039</v>
      </c>
      <c r="Q137" s="917" t="s">
        <v>395</v>
      </c>
      <c r="R137" s="935">
        <f t="shared" si="32"/>
        <v>7.4681917144203842</v>
      </c>
      <c r="S137" s="915" t="s">
        <v>1082</v>
      </c>
      <c r="T137" s="915" t="s">
        <v>477</v>
      </c>
      <c r="U137" s="915" t="s">
        <v>1024</v>
      </c>
      <c r="V137" s="915" t="s">
        <v>475</v>
      </c>
      <c r="W137" s="915"/>
      <c r="X137" s="913" t="s">
        <v>1061</v>
      </c>
      <c r="Y137" s="901"/>
      <c r="Z137" s="901"/>
      <c r="AA137" s="901"/>
      <c r="AB137" s="901"/>
      <c r="AC137" s="902"/>
      <c r="AD137" s="882"/>
      <c r="AG137" s="882"/>
      <c r="AJ137" s="881"/>
      <c r="AM137" s="881"/>
      <c r="AN137" s="882"/>
      <c r="AP137" s="881"/>
      <c r="AW137" s="881"/>
    </row>
    <row r="138" spans="1:49" x14ac:dyDescent="0.4">
      <c r="A138" s="916">
        <f t="shared" si="29"/>
        <v>4.3747685383665511E-2</v>
      </c>
      <c r="B138" s="901" t="s">
        <v>1080</v>
      </c>
      <c r="C138" s="911" t="s">
        <v>1087</v>
      </c>
      <c r="D138" s="911" t="s">
        <v>1039</v>
      </c>
      <c r="E138" s="917" t="s">
        <v>396</v>
      </c>
      <c r="F138" s="935">
        <f t="shared" si="30"/>
        <v>4.3747685383665511E-2</v>
      </c>
      <c r="G138" s="915" t="s">
        <v>1082</v>
      </c>
      <c r="H138" s="915" t="s">
        <v>477</v>
      </c>
      <c r="I138" s="915" t="s">
        <v>1024</v>
      </c>
      <c r="J138" s="915" t="s">
        <v>475</v>
      </c>
      <c r="K138" s="915"/>
      <c r="L138" s="913" t="s">
        <v>1061</v>
      </c>
      <c r="M138" s="916">
        <f t="shared" si="31"/>
        <v>5.9005024285627219E-2</v>
      </c>
      <c r="N138" s="901" t="s">
        <v>1080</v>
      </c>
      <c r="O138" s="911" t="s">
        <v>1087</v>
      </c>
      <c r="P138" s="911" t="s">
        <v>1039</v>
      </c>
      <c r="Q138" s="917" t="s">
        <v>396</v>
      </c>
      <c r="R138" s="935">
        <f t="shared" si="32"/>
        <v>5.9005024285627219E-2</v>
      </c>
      <c r="S138" s="915" t="s">
        <v>1082</v>
      </c>
      <c r="T138" s="915" t="s">
        <v>477</v>
      </c>
      <c r="U138" s="915" t="s">
        <v>1024</v>
      </c>
      <c r="V138" s="915" t="s">
        <v>475</v>
      </c>
      <c r="W138" s="915"/>
      <c r="X138" s="913" t="s">
        <v>1061</v>
      </c>
      <c r="Y138" s="901"/>
      <c r="Z138" s="901"/>
      <c r="AA138" s="901"/>
      <c r="AB138" s="901"/>
      <c r="AC138" s="902"/>
      <c r="AD138" s="882"/>
      <c r="AG138" s="882"/>
      <c r="AJ138" s="881"/>
      <c r="AM138" s="881"/>
      <c r="AN138" s="882"/>
      <c r="AP138" s="881"/>
      <c r="AW138" s="881"/>
    </row>
    <row r="139" spans="1:49" x14ac:dyDescent="0.4">
      <c r="A139" s="916">
        <f t="shared" si="29"/>
        <v>2791.672743060798</v>
      </c>
      <c r="B139" s="901" t="s">
        <v>1080</v>
      </c>
      <c r="C139" s="911" t="s">
        <v>1087</v>
      </c>
      <c r="D139" s="911" t="s">
        <v>1039</v>
      </c>
      <c r="E139" s="917" t="s">
        <v>1025</v>
      </c>
      <c r="F139" s="935">
        <f t="shared" si="30"/>
        <v>2791.672743060798</v>
      </c>
      <c r="G139" s="915" t="s">
        <v>1082</v>
      </c>
      <c r="H139" s="915" t="s">
        <v>477</v>
      </c>
      <c r="I139" s="915" t="s">
        <v>1024</v>
      </c>
      <c r="J139" s="915" t="s">
        <v>475</v>
      </c>
      <c r="K139" s="915"/>
      <c r="L139" s="913" t="s">
        <v>1084</v>
      </c>
      <c r="M139" s="916">
        <f t="shared" si="31"/>
        <v>3765.2899017905538</v>
      </c>
      <c r="N139" s="901" t="s">
        <v>1080</v>
      </c>
      <c r="O139" s="911" t="s">
        <v>1087</v>
      </c>
      <c r="P139" s="911" t="s">
        <v>1039</v>
      </c>
      <c r="Q139" s="917" t="s">
        <v>1025</v>
      </c>
      <c r="R139" s="935">
        <f t="shared" si="32"/>
        <v>3765.2899017905538</v>
      </c>
      <c r="S139" s="915" t="s">
        <v>1082</v>
      </c>
      <c r="T139" s="915" t="s">
        <v>477</v>
      </c>
      <c r="U139" s="915" t="s">
        <v>1024</v>
      </c>
      <c r="V139" s="915" t="s">
        <v>475</v>
      </c>
      <c r="W139" s="915"/>
      <c r="X139" s="913" t="s">
        <v>1084</v>
      </c>
      <c r="Y139" s="901"/>
      <c r="Z139" s="901"/>
      <c r="AA139" s="901"/>
      <c r="AB139" s="901"/>
      <c r="AC139" s="902"/>
      <c r="AD139" s="882"/>
      <c r="AG139" s="882"/>
      <c r="AJ139" s="881"/>
      <c r="AM139" s="881"/>
      <c r="AN139" s="882"/>
      <c r="AP139" s="881"/>
      <c r="AW139" s="881"/>
    </row>
    <row r="140" spans="1:49" x14ac:dyDescent="0.4">
      <c r="A140" s="916">
        <f>E51</f>
        <v>3.4319403886990951</v>
      </c>
      <c r="B140" s="901" t="s">
        <v>1080</v>
      </c>
      <c r="C140" s="911" t="s">
        <v>1087</v>
      </c>
      <c r="D140" s="911" t="s">
        <v>1062</v>
      </c>
      <c r="E140" s="915" t="s">
        <v>387</v>
      </c>
      <c r="F140" s="935">
        <f t="shared" si="30"/>
        <v>3.4319403886990951</v>
      </c>
      <c r="G140" s="915" t="s">
        <v>1082</v>
      </c>
      <c r="H140" s="915" t="s">
        <v>477</v>
      </c>
      <c r="I140" s="915" t="s">
        <v>1024</v>
      </c>
      <c r="J140" s="915" t="s">
        <v>475</v>
      </c>
      <c r="K140" s="915"/>
      <c r="L140" s="913" t="s">
        <v>1085</v>
      </c>
      <c r="M140" s="916">
        <f>J51</f>
        <v>4.6288557715930061</v>
      </c>
      <c r="N140" s="901" t="s">
        <v>1080</v>
      </c>
      <c r="O140" s="911" t="s">
        <v>1087</v>
      </c>
      <c r="P140" s="911" t="s">
        <v>1062</v>
      </c>
      <c r="Q140" s="915" t="s">
        <v>387</v>
      </c>
      <c r="R140" s="935">
        <f t="shared" si="32"/>
        <v>4.6288557715930061</v>
      </c>
      <c r="S140" s="915" t="s">
        <v>1082</v>
      </c>
      <c r="T140" s="915" t="s">
        <v>477</v>
      </c>
      <c r="U140" s="915" t="s">
        <v>1024</v>
      </c>
      <c r="V140" s="915" t="s">
        <v>475</v>
      </c>
      <c r="W140" s="915"/>
      <c r="X140" s="913" t="s">
        <v>1085</v>
      </c>
      <c r="Y140" s="901"/>
      <c r="Z140" s="901"/>
      <c r="AA140" s="901"/>
      <c r="AB140" s="901"/>
      <c r="AC140" s="902"/>
      <c r="AD140" s="882"/>
      <c r="AG140" s="882"/>
      <c r="AJ140" s="881"/>
      <c r="AM140" s="881"/>
      <c r="AN140" s="882"/>
      <c r="AP140" s="881"/>
      <c r="AW140" s="881"/>
    </row>
    <row r="141" spans="1:49" x14ac:dyDescent="0.4">
      <c r="A141" s="916">
        <f t="shared" ref="A141:A150" si="33">E52</f>
        <v>16.830098192885586</v>
      </c>
      <c r="B141" s="901" t="s">
        <v>1080</v>
      </c>
      <c r="C141" s="911" t="s">
        <v>1087</v>
      </c>
      <c r="D141" s="915" t="s">
        <v>1062</v>
      </c>
      <c r="E141" s="917" t="s">
        <v>388</v>
      </c>
      <c r="F141" s="935">
        <f t="shared" si="30"/>
        <v>16.830098192885586</v>
      </c>
      <c r="G141" s="915" t="s">
        <v>1082</v>
      </c>
      <c r="H141" s="915" t="s">
        <v>477</v>
      </c>
      <c r="I141" s="915" t="s">
        <v>1024</v>
      </c>
      <c r="J141" s="915" t="s">
        <v>475</v>
      </c>
      <c r="K141" s="915"/>
      <c r="L141" s="913" t="s">
        <v>1085</v>
      </c>
      <c r="M141" s="916">
        <f t="shared" ref="M141:M150" si="34">J52</f>
        <v>22.699723285737381</v>
      </c>
      <c r="N141" s="901" t="s">
        <v>1080</v>
      </c>
      <c r="O141" s="911" t="s">
        <v>1087</v>
      </c>
      <c r="P141" s="915" t="s">
        <v>1062</v>
      </c>
      <c r="Q141" s="917" t="s">
        <v>388</v>
      </c>
      <c r="R141" s="935">
        <f t="shared" si="32"/>
        <v>22.699723285737381</v>
      </c>
      <c r="S141" s="915" t="s">
        <v>1082</v>
      </c>
      <c r="T141" s="915" t="s">
        <v>477</v>
      </c>
      <c r="U141" s="915" t="s">
        <v>1024</v>
      </c>
      <c r="V141" s="915" t="s">
        <v>475</v>
      </c>
      <c r="W141" s="915"/>
      <c r="X141" s="913" t="s">
        <v>1085</v>
      </c>
      <c r="Y141" s="901"/>
      <c r="Z141" s="901"/>
      <c r="AA141" s="901"/>
      <c r="AB141" s="901"/>
      <c r="AC141" s="902"/>
      <c r="AD141" s="882"/>
      <c r="AG141" s="882"/>
      <c r="AJ141" s="881"/>
      <c r="AM141" s="881"/>
      <c r="AN141" s="882"/>
      <c r="AP141" s="881"/>
      <c r="AW141" s="881"/>
    </row>
    <row r="142" spans="1:49" x14ac:dyDescent="0.4">
      <c r="A142" s="916">
        <f t="shared" si="33"/>
        <v>20.956283315182581</v>
      </c>
      <c r="B142" s="901" t="s">
        <v>1080</v>
      </c>
      <c r="C142" s="911" t="s">
        <v>1087</v>
      </c>
      <c r="D142" s="915" t="s">
        <v>1062</v>
      </c>
      <c r="E142" s="917" t="s">
        <v>389</v>
      </c>
      <c r="F142" s="935">
        <f t="shared" si="30"/>
        <v>20.956283315182581</v>
      </c>
      <c r="G142" s="915" t="s">
        <v>1082</v>
      </c>
      <c r="H142" s="915" t="s">
        <v>477</v>
      </c>
      <c r="I142" s="915" t="s">
        <v>1024</v>
      </c>
      <c r="J142" s="915" t="s">
        <v>475</v>
      </c>
      <c r="K142" s="915"/>
      <c r="L142" s="913" t="s">
        <v>1085</v>
      </c>
      <c r="M142" s="916">
        <f t="shared" si="34"/>
        <v>28.264946936153255</v>
      </c>
      <c r="N142" s="901" t="s">
        <v>1080</v>
      </c>
      <c r="O142" s="911" t="s">
        <v>1087</v>
      </c>
      <c r="P142" s="915" t="s">
        <v>1062</v>
      </c>
      <c r="Q142" s="917" t="s">
        <v>389</v>
      </c>
      <c r="R142" s="935">
        <f t="shared" si="32"/>
        <v>28.264946936153255</v>
      </c>
      <c r="S142" s="915" t="s">
        <v>1082</v>
      </c>
      <c r="T142" s="915" t="s">
        <v>477</v>
      </c>
      <c r="U142" s="915" t="s">
        <v>1024</v>
      </c>
      <c r="V142" s="915" t="s">
        <v>475</v>
      </c>
      <c r="W142" s="915"/>
      <c r="X142" s="913" t="s">
        <v>1085</v>
      </c>
      <c r="Y142" s="901"/>
      <c r="Z142" s="901"/>
      <c r="AA142" s="901"/>
      <c r="AB142" s="901"/>
      <c r="AC142" s="902"/>
      <c r="AD142" s="882"/>
      <c r="AG142" s="882"/>
      <c r="AJ142" s="881"/>
      <c r="AM142" s="881"/>
      <c r="AN142" s="882"/>
      <c r="AP142" s="881"/>
      <c r="AW142" s="881"/>
    </row>
    <row r="143" spans="1:49" x14ac:dyDescent="0.4">
      <c r="A143" s="916">
        <f t="shared" si="33"/>
        <v>0.58381256634053447</v>
      </c>
      <c r="B143" s="901" t="s">
        <v>1080</v>
      </c>
      <c r="C143" s="911" t="s">
        <v>1087</v>
      </c>
      <c r="D143" s="915" t="s">
        <v>1062</v>
      </c>
      <c r="E143" s="917" t="s">
        <v>390</v>
      </c>
      <c r="F143" s="935">
        <f t="shared" si="30"/>
        <v>0.58381256634053447</v>
      </c>
      <c r="G143" s="915" t="s">
        <v>1082</v>
      </c>
      <c r="H143" s="915" t="s">
        <v>477</v>
      </c>
      <c r="I143" s="915" t="s">
        <v>1024</v>
      </c>
      <c r="J143" s="915" t="s">
        <v>475</v>
      </c>
      <c r="K143" s="915"/>
      <c r="L143" s="913" t="s">
        <v>1085</v>
      </c>
      <c r="M143" s="916">
        <f t="shared" si="34"/>
        <v>0.78742165106727513</v>
      </c>
      <c r="N143" s="901" t="s">
        <v>1080</v>
      </c>
      <c r="O143" s="911" t="s">
        <v>1087</v>
      </c>
      <c r="P143" s="915" t="s">
        <v>1062</v>
      </c>
      <c r="Q143" s="917" t="s">
        <v>390</v>
      </c>
      <c r="R143" s="935">
        <f t="shared" si="32"/>
        <v>0.78742165106727513</v>
      </c>
      <c r="S143" s="915" t="s">
        <v>1082</v>
      </c>
      <c r="T143" s="915" t="s">
        <v>477</v>
      </c>
      <c r="U143" s="915" t="s">
        <v>1024</v>
      </c>
      <c r="V143" s="915" t="s">
        <v>475</v>
      </c>
      <c r="W143" s="915"/>
      <c r="X143" s="913" t="s">
        <v>1085</v>
      </c>
      <c r="Y143" s="901"/>
      <c r="Z143" s="901"/>
      <c r="AA143" s="901"/>
      <c r="AB143" s="901"/>
      <c r="AC143" s="902"/>
      <c r="AD143" s="882"/>
      <c r="AG143" s="882"/>
      <c r="AJ143" s="881"/>
      <c r="AM143" s="881"/>
      <c r="AN143" s="882"/>
      <c r="AP143" s="881"/>
      <c r="AW143" s="881"/>
    </row>
    <row r="144" spans="1:49" x14ac:dyDescent="0.4">
      <c r="A144" s="916">
        <f t="shared" si="33"/>
        <v>0.38237122868294771</v>
      </c>
      <c r="B144" s="901" t="s">
        <v>1080</v>
      </c>
      <c r="C144" s="911" t="s">
        <v>1087</v>
      </c>
      <c r="D144" s="915" t="s">
        <v>1062</v>
      </c>
      <c r="E144" s="917" t="s">
        <v>391</v>
      </c>
      <c r="F144" s="935">
        <f t="shared" si="30"/>
        <v>0.38237122868294771</v>
      </c>
      <c r="G144" s="915" t="s">
        <v>1082</v>
      </c>
      <c r="H144" s="915" t="s">
        <v>477</v>
      </c>
      <c r="I144" s="915" t="s">
        <v>1024</v>
      </c>
      <c r="J144" s="915" t="s">
        <v>475</v>
      </c>
      <c r="K144" s="915"/>
      <c r="L144" s="913" t="s">
        <v>1085</v>
      </c>
      <c r="M144" s="916">
        <f t="shared" si="34"/>
        <v>0.51572611068896856</v>
      </c>
      <c r="N144" s="901" t="s">
        <v>1080</v>
      </c>
      <c r="O144" s="911" t="s">
        <v>1087</v>
      </c>
      <c r="P144" s="915" t="s">
        <v>1062</v>
      </c>
      <c r="Q144" s="917" t="s">
        <v>391</v>
      </c>
      <c r="R144" s="935">
        <f t="shared" si="32"/>
        <v>0.51572611068896856</v>
      </c>
      <c r="S144" s="915" t="s">
        <v>1082</v>
      </c>
      <c r="T144" s="915" t="s">
        <v>477</v>
      </c>
      <c r="U144" s="915" t="s">
        <v>1024</v>
      </c>
      <c r="V144" s="915" t="s">
        <v>475</v>
      </c>
      <c r="W144" s="915"/>
      <c r="X144" s="913" t="s">
        <v>1085</v>
      </c>
      <c r="Y144" s="901"/>
      <c r="Z144" s="901"/>
      <c r="AA144" s="901"/>
      <c r="AB144" s="901"/>
      <c r="AC144" s="902"/>
      <c r="AD144" s="882"/>
      <c r="AG144" s="882"/>
      <c r="AJ144" s="881"/>
      <c r="AM144" s="881"/>
      <c r="AN144" s="882"/>
      <c r="AP144" s="881"/>
      <c r="AW144" s="881"/>
    </row>
    <row r="145" spans="1:49" x14ac:dyDescent="0.4">
      <c r="A145" s="916">
        <f t="shared" si="33"/>
        <v>5.2883927785387428</v>
      </c>
      <c r="B145" s="901" t="s">
        <v>1080</v>
      </c>
      <c r="C145" s="911" t="s">
        <v>1087</v>
      </c>
      <c r="D145" s="915" t="s">
        <v>1062</v>
      </c>
      <c r="E145" s="917" t="s">
        <v>392</v>
      </c>
      <c r="F145" s="935">
        <f t="shared" si="30"/>
        <v>5.2883927785387428</v>
      </c>
      <c r="G145" s="915" t="s">
        <v>1082</v>
      </c>
      <c r="H145" s="915" t="s">
        <v>477</v>
      </c>
      <c r="I145" s="915" t="s">
        <v>1024</v>
      </c>
      <c r="J145" s="915" t="s">
        <v>475</v>
      </c>
      <c r="K145" s="915"/>
      <c r="L145" s="913" t="s">
        <v>1085</v>
      </c>
      <c r="M145" s="916">
        <f t="shared" si="34"/>
        <v>7.1327600898886452</v>
      </c>
      <c r="N145" s="901" t="s">
        <v>1080</v>
      </c>
      <c r="O145" s="911" t="s">
        <v>1087</v>
      </c>
      <c r="P145" s="915" t="s">
        <v>1062</v>
      </c>
      <c r="Q145" s="917" t="s">
        <v>392</v>
      </c>
      <c r="R145" s="935">
        <f t="shared" si="32"/>
        <v>7.1327600898886452</v>
      </c>
      <c r="S145" s="915" t="s">
        <v>1082</v>
      </c>
      <c r="T145" s="915" t="s">
        <v>477</v>
      </c>
      <c r="U145" s="915" t="s">
        <v>1024</v>
      </c>
      <c r="V145" s="915" t="s">
        <v>475</v>
      </c>
      <c r="W145" s="915"/>
      <c r="X145" s="913" t="s">
        <v>1085</v>
      </c>
      <c r="Y145" s="901"/>
      <c r="Z145" s="901"/>
      <c r="AA145" s="901"/>
      <c r="AB145" s="901"/>
      <c r="AC145" s="902"/>
      <c r="AD145" s="882"/>
      <c r="AG145" s="882"/>
      <c r="AJ145" s="881"/>
      <c r="AM145" s="881"/>
      <c r="AN145" s="882"/>
      <c r="AP145" s="881"/>
      <c r="AW145" s="881"/>
    </row>
    <row r="146" spans="1:49" x14ac:dyDescent="0.4">
      <c r="A146" s="916">
        <f t="shared" si="33"/>
        <v>5.795308155961082E-2</v>
      </c>
      <c r="B146" s="901" t="s">
        <v>1080</v>
      </c>
      <c r="C146" s="911" t="s">
        <v>1087</v>
      </c>
      <c r="D146" s="915" t="s">
        <v>1062</v>
      </c>
      <c r="E146" s="917" t="s">
        <v>393</v>
      </c>
      <c r="F146" s="935">
        <f t="shared" si="30"/>
        <v>5.795308155961082E-2</v>
      </c>
      <c r="G146" s="915" t="s">
        <v>1082</v>
      </c>
      <c r="H146" s="915" t="s">
        <v>477</v>
      </c>
      <c r="I146" s="915" t="s">
        <v>1024</v>
      </c>
      <c r="J146" s="915" t="s">
        <v>475</v>
      </c>
      <c r="K146" s="915"/>
      <c r="L146" s="913" t="s">
        <v>1085</v>
      </c>
      <c r="M146" s="916">
        <f t="shared" si="34"/>
        <v>7.8164660709765271E-2</v>
      </c>
      <c r="N146" s="901" t="s">
        <v>1080</v>
      </c>
      <c r="O146" s="911" t="s">
        <v>1087</v>
      </c>
      <c r="P146" s="915" t="s">
        <v>1062</v>
      </c>
      <c r="Q146" s="917" t="s">
        <v>393</v>
      </c>
      <c r="R146" s="935">
        <f t="shared" si="32"/>
        <v>7.8164660709765271E-2</v>
      </c>
      <c r="S146" s="915" t="s">
        <v>1082</v>
      </c>
      <c r="T146" s="915" t="s">
        <v>477</v>
      </c>
      <c r="U146" s="915" t="s">
        <v>1024</v>
      </c>
      <c r="V146" s="915" t="s">
        <v>475</v>
      </c>
      <c r="W146" s="915"/>
      <c r="X146" s="913" t="s">
        <v>1085</v>
      </c>
      <c r="Y146" s="901"/>
      <c r="Z146" s="901"/>
      <c r="AA146" s="901"/>
      <c r="AB146" s="901"/>
      <c r="AC146" s="902"/>
      <c r="AD146" s="882"/>
      <c r="AG146" s="882"/>
      <c r="AJ146" s="881"/>
      <c r="AM146" s="881"/>
      <c r="AN146" s="882"/>
      <c r="AP146" s="881"/>
      <c r="AW146" s="881"/>
    </row>
    <row r="147" spans="1:49" x14ac:dyDescent="0.4">
      <c r="A147" s="916">
        <f t="shared" si="33"/>
        <v>0.12680454267053767</v>
      </c>
      <c r="B147" s="901" t="s">
        <v>1080</v>
      </c>
      <c r="C147" s="911" t="s">
        <v>1087</v>
      </c>
      <c r="D147" s="915" t="s">
        <v>1062</v>
      </c>
      <c r="E147" s="917" t="s">
        <v>394</v>
      </c>
      <c r="F147" s="935">
        <f t="shared" si="30"/>
        <v>0.12680454267053767</v>
      </c>
      <c r="G147" s="915" t="s">
        <v>1082</v>
      </c>
      <c r="H147" s="915" t="s">
        <v>477</v>
      </c>
      <c r="I147" s="915" t="s">
        <v>1024</v>
      </c>
      <c r="J147" s="915" t="s">
        <v>475</v>
      </c>
      <c r="K147" s="915"/>
      <c r="L147" s="913" t="s">
        <v>1085</v>
      </c>
      <c r="M147" s="916">
        <f t="shared" si="34"/>
        <v>0.17102859395154638</v>
      </c>
      <c r="N147" s="901" t="s">
        <v>1080</v>
      </c>
      <c r="O147" s="911" t="s">
        <v>1087</v>
      </c>
      <c r="P147" s="915" t="s">
        <v>1062</v>
      </c>
      <c r="Q147" s="917" t="s">
        <v>394</v>
      </c>
      <c r="R147" s="935">
        <f t="shared" si="32"/>
        <v>0.17102859395154638</v>
      </c>
      <c r="S147" s="915" t="s">
        <v>1082</v>
      </c>
      <c r="T147" s="915" t="s">
        <v>477</v>
      </c>
      <c r="U147" s="915" t="s">
        <v>1024</v>
      </c>
      <c r="V147" s="915" t="s">
        <v>475</v>
      </c>
      <c r="W147" s="915"/>
      <c r="X147" s="913" t="s">
        <v>1085</v>
      </c>
      <c r="Y147" s="901"/>
      <c r="Z147" s="901"/>
      <c r="AA147" s="901"/>
      <c r="AB147" s="901"/>
      <c r="AC147" s="902"/>
      <c r="AD147" s="882"/>
      <c r="AG147" s="882"/>
      <c r="AJ147" s="881"/>
      <c r="AM147" s="881"/>
      <c r="AN147" s="882"/>
      <c r="AP147" s="881"/>
      <c r="AW147" s="881"/>
    </row>
    <row r="148" spans="1:49" x14ac:dyDescent="0.4">
      <c r="A148" s="916">
        <f t="shared" si="33"/>
        <v>22.102472072977058</v>
      </c>
      <c r="B148" s="901" t="s">
        <v>1080</v>
      </c>
      <c r="C148" s="911" t="s">
        <v>1087</v>
      </c>
      <c r="D148" s="915" t="s">
        <v>1062</v>
      </c>
      <c r="E148" s="917" t="s">
        <v>395</v>
      </c>
      <c r="F148" s="935">
        <f t="shared" si="30"/>
        <v>22.102472072977058</v>
      </c>
      <c r="G148" s="915" t="s">
        <v>1082</v>
      </c>
      <c r="H148" s="915" t="s">
        <v>477</v>
      </c>
      <c r="I148" s="915" t="s">
        <v>1024</v>
      </c>
      <c r="J148" s="915" t="s">
        <v>475</v>
      </c>
      <c r="K148" s="915"/>
      <c r="L148" s="913" t="s">
        <v>1085</v>
      </c>
      <c r="M148" s="916">
        <f t="shared" si="34"/>
        <v>29.810877764183484</v>
      </c>
      <c r="N148" s="901" t="s">
        <v>1080</v>
      </c>
      <c r="O148" s="911" t="s">
        <v>1087</v>
      </c>
      <c r="P148" s="915" t="s">
        <v>1062</v>
      </c>
      <c r="Q148" s="917" t="s">
        <v>395</v>
      </c>
      <c r="R148" s="935">
        <f t="shared" si="32"/>
        <v>29.810877764183484</v>
      </c>
      <c r="S148" s="915" t="s">
        <v>1082</v>
      </c>
      <c r="T148" s="915" t="s">
        <v>477</v>
      </c>
      <c r="U148" s="915" t="s">
        <v>1024</v>
      </c>
      <c r="V148" s="915" t="s">
        <v>475</v>
      </c>
      <c r="W148" s="915"/>
      <c r="X148" s="913" t="s">
        <v>1085</v>
      </c>
      <c r="Y148" s="901"/>
      <c r="Z148" s="901"/>
      <c r="AA148" s="901"/>
      <c r="AB148" s="901"/>
      <c r="AC148" s="902"/>
      <c r="AD148" s="882"/>
      <c r="AG148" s="882"/>
      <c r="AJ148" s="881"/>
      <c r="AM148" s="881"/>
      <c r="AN148" s="882"/>
      <c r="AP148" s="881"/>
      <c r="AW148" s="881"/>
    </row>
    <row r="149" spans="1:49" x14ac:dyDescent="0.4">
      <c r="A149" s="916">
        <f t="shared" si="33"/>
        <v>0.10933672297676135</v>
      </c>
      <c r="B149" s="901" t="s">
        <v>1080</v>
      </c>
      <c r="C149" s="911" t="s">
        <v>1087</v>
      </c>
      <c r="D149" s="915" t="s">
        <v>1062</v>
      </c>
      <c r="E149" s="917" t="s">
        <v>396</v>
      </c>
      <c r="F149" s="935">
        <f t="shared" si="30"/>
        <v>0.10933672297676135</v>
      </c>
      <c r="G149" s="915" t="s">
        <v>1082</v>
      </c>
      <c r="H149" s="915" t="s">
        <v>477</v>
      </c>
      <c r="I149" s="915" t="s">
        <v>1024</v>
      </c>
      <c r="J149" s="915" t="s">
        <v>475</v>
      </c>
      <c r="K149" s="915"/>
      <c r="L149" s="913" t="s">
        <v>1085</v>
      </c>
      <c r="M149" s="916">
        <f t="shared" si="34"/>
        <v>0.14746873892815199</v>
      </c>
      <c r="N149" s="901" t="s">
        <v>1080</v>
      </c>
      <c r="O149" s="911" t="s">
        <v>1087</v>
      </c>
      <c r="P149" s="915" t="s">
        <v>1062</v>
      </c>
      <c r="Q149" s="917" t="s">
        <v>396</v>
      </c>
      <c r="R149" s="935">
        <f t="shared" si="32"/>
        <v>0.14746873892815199</v>
      </c>
      <c r="S149" s="915" t="s">
        <v>1082</v>
      </c>
      <c r="T149" s="915" t="s">
        <v>477</v>
      </c>
      <c r="U149" s="915" t="s">
        <v>1024</v>
      </c>
      <c r="V149" s="915" t="s">
        <v>475</v>
      </c>
      <c r="W149" s="915"/>
      <c r="X149" s="913" t="s">
        <v>1085</v>
      </c>
      <c r="Y149" s="901"/>
      <c r="Z149" s="901"/>
      <c r="AA149" s="901"/>
      <c r="AB149" s="901"/>
      <c r="AC149" s="902"/>
      <c r="AD149" s="882"/>
      <c r="AG149" s="882"/>
      <c r="AJ149" s="881"/>
      <c r="AM149" s="881"/>
      <c r="AN149" s="882"/>
      <c r="AP149" s="881"/>
      <c r="AW149" s="881"/>
    </row>
    <row r="150" spans="1:49" x14ac:dyDescent="0.4">
      <c r="A150" s="916">
        <f t="shared" si="33"/>
        <v>5346.6206483842398</v>
      </c>
      <c r="B150" s="901" t="s">
        <v>1080</v>
      </c>
      <c r="C150" s="911" t="s">
        <v>1087</v>
      </c>
      <c r="D150" s="915" t="s">
        <v>1062</v>
      </c>
      <c r="E150" s="917" t="s">
        <v>1025</v>
      </c>
      <c r="F150" s="935">
        <f t="shared" si="30"/>
        <v>5346.6206483842398</v>
      </c>
      <c r="G150" s="915" t="s">
        <v>1082</v>
      </c>
      <c r="H150" s="915" t="s">
        <v>477</v>
      </c>
      <c r="I150" s="915" t="s">
        <v>1024</v>
      </c>
      <c r="J150" s="915" t="s">
        <v>475</v>
      </c>
      <c r="K150" s="915"/>
      <c r="L150" s="913" t="s">
        <v>1085</v>
      </c>
      <c r="M150" s="916">
        <f t="shared" si="34"/>
        <v>7211.2953733945633</v>
      </c>
      <c r="N150" s="901" t="s">
        <v>1080</v>
      </c>
      <c r="O150" s="911" t="s">
        <v>1087</v>
      </c>
      <c r="P150" s="915" t="s">
        <v>1062</v>
      </c>
      <c r="Q150" s="917" t="s">
        <v>1025</v>
      </c>
      <c r="R150" s="935">
        <f t="shared" si="32"/>
        <v>7211.2953733945633</v>
      </c>
      <c r="S150" s="915" t="s">
        <v>1082</v>
      </c>
      <c r="T150" s="915" t="s">
        <v>477</v>
      </c>
      <c r="U150" s="915" t="s">
        <v>1024</v>
      </c>
      <c r="V150" s="915" t="s">
        <v>475</v>
      </c>
      <c r="W150" s="915"/>
      <c r="X150" s="913" t="s">
        <v>1085</v>
      </c>
      <c r="Y150" s="901"/>
      <c r="Z150" s="901"/>
      <c r="AA150" s="901"/>
      <c r="AB150" s="901"/>
      <c r="AC150" s="902"/>
      <c r="AD150" s="882"/>
      <c r="AG150" s="882"/>
      <c r="AJ150" s="881"/>
      <c r="AM150" s="881"/>
      <c r="AN150" s="882"/>
      <c r="AP150" s="881"/>
      <c r="AW150" s="881"/>
    </row>
  </sheetData>
  <mergeCells count="2">
    <mergeCell ref="A65:L65"/>
    <mergeCell ref="M65:X6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"/>
  <sheetViews>
    <sheetView zoomScale="85" zoomScaleNormal="85" workbookViewId="0">
      <selection activeCell="A2" sqref="A2:XFD15"/>
    </sheetView>
  </sheetViews>
  <sheetFormatPr defaultRowHeight="14.6" x14ac:dyDescent="0.4"/>
  <cols>
    <col min="2" max="2" width="21.4609375" bestFit="1" customWidth="1"/>
    <col min="3" max="3" width="12.53515625" customWidth="1"/>
    <col min="4" max="4" width="7.15234375" bestFit="1" customWidth="1"/>
    <col min="5" max="5" width="13.53515625" bestFit="1" customWidth="1"/>
    <col min="6" max="6" width="7.61328125" bestFit="1" customWidth="1"/>
    <col min="7" max="7" width="8.84375" bestFit="1" customWidth="1"/>
    <col min="8" max="8" width="10.15234375" bestFit="1" customWidth="1"/>
    <col min="9" max="10" width="9.23046875" bestFit="1" customWidth="1"/>
    <col min="11" max="12" width="8.61328125" bestFit="1" customWidth="1"/>
    <col min="13" max="13" width="9.3828125" bestFit="1" customWidth="1"/>
    <col min="14" max="14" width="8" bestFit="1" customWidth="1"/>
    <col min="15" max="15" width="9.23046875" bestFit="1" customWidth="1"/>
    <col min="16" max="16" width="7.921875" bestFit="1" customWidth="1"/>
    <col min="17" max="17" width="8" bestFit="1" customWidth="1"/>
    <col min="18" max="18" width="9.84375" bestFit="1" customWidth="1"/>
  </cols>
  <sheetData>
    <row r="1" spans="1:18" s="859" customFormat="1" ht="12.55" customHeight="1" x14ac:dyDescent="0.4">
      <c r="A1" s="695" t="s">
        <v>442</v>
      </c>
    </row>
    <row r="2" spans="1:18" s="849" customFormat="1" ht="12.55" customHeight="1" x14ac:dyDescent="0.4">
      <c r="D2" s="849" t="str">
        <f ca="1">US!D425</f>
        <v>US mix</v>
      </c>
      <c r="E2" s="849" t="str">
        <f ca="1">US!E425</f>
        <v>US natural gas</v>
      </c>
      <c r="F2" s="849" t="str">
        <f ca="1">US!F425</f>
        <v>US coal</v>
      </c>
      <c r="G2" s="849" t="str">
        <f ca="1">US!G425</f>
        <v>US hydro</v>
      </c>
      <c r="H2" s="849" t="str">
        <f ca="1">US!H425</f>
        <v>US nuclear</v>
      </c>
      <c r="I2" s="849" t="str">
        <f ca="1">ASCC!D425</f>
        <v>ASCC mix</v>
      </c>
      <c r="J2" s="849" t="str">
        <f ca="1">FRCC!D425</f>
        <v>FRCC mix</v>
      </c>
      <c r="K2" s="849" t="str">
        <f ca="1">HICC!D425</f>
        <v>HICC mix</v>
      </c>
      <c r="L2" s="849" t="str">
        <f ca="1">MRO!D425</f>
        <v>MRO mix</v>
      </c>
      <c r="M2" s="849" t="str">
        <f ca="1">NPCC!D425</f>
        <v>NPCC mix</v>
      </c>
      <c r="N2" s="849" t="str">
        <f ca="1">RFC!D425</f>
        <v>RFC mix</v>
      </c>
      <c r="O2" s="849" t="str">
        <f ca="1">SERC!D425</f>
        <v>SERC mix</v>
      </c>
      <c r="P2" s="849" t="str">
        <f ca="1">SPP!D425</f>
        <v>SPP mix</v>
      </c>
      <c r="Q2" s="849" t="str">
        <f ca="1">TRE!D425</f>
        <v>TRE mix</v>
      </c>
      <c r="R2" s="849" t="str">
        <f ca="1">WECC!D425</f>
        <v>WECC mix</v>
      </c>
    </row>
    <row r="3" spans="1:18" s="406" customFormat="1" ht="12.55" customHeight="1" x14ac:dyDescent="0.4">
      <c r="A3" s="406" t="s">
        <v>379</v>
      </c>
      <c r="B3" s="406" t="s">
        <v>378</v>
      </c>
      <c r="C3" s="406" t="s">
        <v>380</v>
      </c>
      <c r="D3" s="406" t="s">
        <v>386</v>
      </c>
      <c r="E3" s="406" t="s">
        <v>386</v>
      </c>
      <c r="F3" s="406" t="s">
        <v>386</v>
      </c>
      <c r="G3" s="406" t="s">
        <v>386</v>
      </c>
      <c r="H3" s="406" t="s">
        <v>386</v>
      </c>
      <c r="I3" s="406" t="s">
        <v>386</v>
      </c>
      <c r="J3" s="406" t="s">
        <v>386</v>
      </c>
      <c r="K3" s="406" t="s">
        <v>386</v>
      </c>
      <c r="L3" s="406" t="s">
        <v>386</v>
      </c>
      <c r="M3" s="406" t="s">
        <v>386</v>
      </c>
      <c r="N3" s="406" t="s">
        <v>386</v>
      </c>
      <c r="O3" s="406" t="s">
        <v>386</v>
      </c>
      <c r="P3" s="406" t="s">
        <v>386</v>
      </c>
      <c r="Q3" s="406" t="s">
        <v>386</v>
      </c>
      <c r="R3" s="406" t="s">
        <v>386</v>
      </c>
    </row>
    <row r="4" spans="1:18" s="389" customFormat="1" ht="12.55" customHeight="1" x14ac:dyDescent="0.4">
      <c r="A4" s="661" t="s">
        <v>387</v>
      </c>
      <c r="B4" s="389" t="s">
        <v>437</v>
      </c>
      <c r="C4" s="389" t="s">
        <v>399</v>
      </c>
      <c r="D4" s="858">
        <f>US!D427</f>
        <v>5.2657473321454534E-5</v>
      </c>
      <c r="E4" s="858">
        <f>US!E427</f>
        <v>7.6821023854587293E-5</v>
      </c>
      <c r="F4" s="858">
        <f>US!F427</f>
        <v>8.4241824494846686E-5</v>
      </c>
      <c r="G4" s="858">
        <f>US!G427</f>
        <v>1.3297562069714891E-6</v>
      </c>
      <c r="H4" s="858">
        <f>US!H427</f>
        <v>3.7071741291397942E-6</v>
      </c>
      <c r="I4" s="858">
        <f>ASCC!D427</f>
        <v>7.479614583100704E-5</v>
      </c>
      <c r="J4" s="858">
        <f>FRCC!D427</f>
        <v>6.4207929527992341E-5</v>
      </c>
      <c r="K4" s="858">
        <f>HICC!D427</f>
        <v>8.6225479960667613E-5</v>
      </c>
      <c r="L4" s="858">
        <f>MRO!D427</f>
        <v>6.655566296821646E-5</v>
      </c>
      <c r="M4" s="858">
        <f>NPCC!D427</f>
        <v>4.3734148888831804E-5</v>
      </c>
      <c r="N4" s="858">
        <f>RFC!D427</f>
        <v>6.4083700665870297E-5</v>
      </c>
      <c r="O4" s="858">
        <f>SERC!D427</f>
        <v>6.0436155282600995E-5</v>
      </c>
      <c r="P4" s="858">
        <f>SPP!D427</f>
        <v>6.2174748036230998E-5</v>
      </c>
      <c r="Q4" s="858">
        <f>TRE!D427</f>
        <v>6.4699543087510576E-5</v>
      </c>
      <c r="R4" s="858">
        <f>WECC!D427</f>
        <v>4.102305655480142E-5</v>
      </c>
    </row>
    <row r="5" spans="1:18" s="389" customFormat="1" ht="12.55" customHeight="1" x14ac:dyDescent="0.4">
      <c r="A5" s="661" t="s">
        <v>388</v>
      </c>
      <c r="B5" s="389" t="s">
        <v>437</v>
      </c>
      <c r="C5" s="389" t="s">
        <v>399</v>
      </c>
      <c r="D5" s="858">
        <f>US!D428</f>
        <v>1.7125508486819899E-4</v>
      </c>
      <c r="E5" s="858">
        <f>US!E428</f>
        <v>3.511828372405138E-4</v>
      </c>
      <c r="F5" s="858">
        <f>US!F428</f>
        <v>9.2749938080574282E-5</v>
      </c>
      <c r="G5" s="858">
        <f>US!G428</f>
        <v>3.3067243169828184E-6</v>
      </c>
      <c r="H5" s="858">
        <f>US!H428</f>
        <v>1.6235108274146664E-5</v>
      </c>
      <c r="I5" s="858">
        <f>ASCC!D428</f>
        <v>4.5552035692199825E-4</v>
      </c>
      <c r="J5" s="858">
        <f>FRCC!D428</f>
        <v>2.6136956346302278E-4</v>
      </c>
      <c r="K5" s="858">
        <f>HICC!D428</f>
        <v>3.837353354538425E-4</v>
      </c>
      <c r="L5" s="858">
        <f>MRO!D428</f>
        <v>1.9927058468619815E-4</v>
      </c>
      <c r="M5" s="858">
        <f>NPCC!D428</f>
        <v>2.5467154080569779E-4</v>
      </c>
      <c r="N5" s="858">
        <f>RFC!D428</f>
        <v>1.8408066568923075E-4</v>
      </c>
      <c r="O5" s="858">
        <f>SERC!D428</f>
        <v>2.2641978664634526E-4</v>
      </c>
      <c r="P5" s="858">
        <f>SPP!D428</f>
        <v>2.1326003191481725E-4</v>
      </c>
      <c r="Q5" s="858">
        <f>TRE!D428</f>
        <v>2.3756599229336487E-4</v>
      </c>
      <c r="R5" s="858">
        <f>WECC!D428</f>
        <v>1.580556589116998E-4</v>
      </c>
    </row>
    <row r="6" spans="1:18" s="389" customFormat="1" ht="12.55" customHeight="1" x14ac:dyDescent="0.4">
      <c r="A6" s="661" t="s">
        <v>389</v>
      </c>
      <c r="B6" s="389" t="s">
        <v>437</v>
      </c>
      <c r="C6" s="389" t="s">
        <v>399</v>
      </c>
      <c r="D6" s="858">
        <f>US!D429</f>
        <v>3.2007972063249841E-4</v>
      </c>
      <c r="E6" s="858">
        <f>US!E429</f>
        <v>4.3043877065930064E-4</v>
      </c>
      <c r="F6" s="858">
        <f>US!F429</f>
        <v>5.1318289656419468E-4</v>
      </c>
      <c r="G6" s="858">
        <f>US!G429</f>
        <v>3.1466241303670513E-6</v>
      </c>
      <c r="H6" s="858">
        <f>US!H429</f>
        <v>1.782538593126955E-5</v>
      </c>
      <c r="I6" s="858">
        <f>ASCC!D429</f>
        <v>1.3604939018390415E-3</v>
      </c>
      <c r="J6" s="858">
        <f>FRCC!D429</f>
        <v>5.0990900551291121E-4</v>
      </c>
      <c r="K6" s="858">
        <f>HICC!D429</f>
        <v>1.8867167550188357E-3</v>
      </c>
      <c r="L6" s="858">
        <f>MRO!D429</f>
        <v>9.0418767765624544E-4</v>
      </c>
      <c r="M6" s="858">
        <f>NPCC!D429</f>
        <v>2.1645214210652613E-4</v>
      </c>
      <c r="N6" s="858">
        <f>RFC!D429</f>
        <v>6.8444834317994826E-4</v>
      </c>
      <c r="O6" s="858">
        <f>SERC!D429</f>
        <v>5.5836551726951152E-4</v>
      </c>
      <c r="P6" s="858">
        <f>SPP!D429</f>
        <v>9.5772651332480909E-4</v>
      </c>
      <c r="Q6" s="858">
        <f>TRE!D429</f>
        <v>5.4508969980258015E-4</v>
      </c>
      <c r="R6" s="858">
        <f>WECC!D429</f>
        <v>4.4993070162030062E-4</v>
      </c>
    </row>
    <row r="7" spans="1:18" s="389" customFormat="1" ht="12.55" customHeight="1" x14ac:dyDescent="0.4">
      <c r="A7" s="661" t="s">
        <v>390</v>
      </c>
      <c r="B7" s="389" t="s">
        <v>437</v>
      </c>
      <c r="C7" s="389" t="s">
        <v>399</v>
      </c>
      <c r="D7" s="858">
        <f>US!D430</f>
        <v>5.8090675238922442E-5</v>
      </c>
      <c r="E7" s="858">
        <f>US!E430</f>
        <v>1.4532594566694673E-5</v>
      </c>
      <c r="F7" s="858">
        <f>US!F430</f>
        <v>1.5193829481198505E-4</v>
      </c>
      <c r="G7" s="858">
        <f>US!G430</f>
        <v>1.1957898111295779E-6</v>
      </c>
      <c r="H7" s="858">
        <f>US!H430</f>
        <v>1.4042904377403313E-6</v>
      </c>
      <c r="I7" s="858">
        <f>ASCC!D430</f>
        <v>1.1138626546331261E-3</v>
      </c>
      <c r="J7" s="858">
        <f>FRCC!D430</f>
        <v>7.6303992992998325E-5</v>
      </c>
      <c r="K7" s="858">
        <f>HICC!D430</f>
        <v>2.8161041453288318E-4</v>
      </c>
      <c r="L7" s="858">
        <f>MRO!D430</f>
        <v>1.3157386686520365E-4</v>
      </c>
      <c r="M7" s="858">
        <f>NPCC!D430</f>
        <v>6.1626065323044306E-5</v>
      </c>
      <c r="N7" s="858">
        <f>RFC!D430</f>
        <v>2.0421229855746415E-4</v>
      </c>
      <c r="O7" s="858">
        <f>SERC!D430</f>
        <v>1.2240699659795776E-4</v>
      </c>
      <c r="P7" s="858">
        <f>SPP!D430</f>
        <v>1.0770758877968666E-4</v>
      </c>
      <c r="Q7" s="858">
        <f>TRE!D430</f>
        <v>6.1279889787219349E-5</v>
      </c>
      <c r="R7" s="858">
        <f>WECC!D430</f>
        <v>1.1812674010900787E-4</v>
      </c>
    </row>
    <row r="8" spans="1:18" s="389" customFormat="1" ht="12.55" customHeight="1" x14ac:dyDescent="0.4">
      <c r="A8" s="661" t="s">
        <v>391</v>
      </c>
      <c r="B8" s="389" t="s">
        <v>437</v>
      </c>
      <c r="C8" s="389" t="s">
        <v>399</v>
      </c>
      <c r="D8" s="858">
        <f>US!D431</f>
        <v>2.5196958951954615E-5</v>
      </c>
      <c r="E8" s="858">
        <f>US!E431</f>
        <v>1.4028915427324717E-5</v>
      </c>
      <c r="F8" s="858">
        <f>US!F431</f>
        <v>5.9610714921747243E-5</v>
      </c>
      <c r="G8" s="858">
        <f>US!G431</f>
        <v>4.5781127484399153E-7</v>
      </c>
      <c r="H8" s="858">
        <f>US!H431</f>
        <v>8.019989491198719E-7</v>
      </c>
      <c r="I8" s="858">
        <f>ASCC!D431</f>
        <v>3.424484497345098E-4</v>
      </c>
      <c r="J8" s="858">
        <f>FRCC!D431</f>
        <v>4.2665326071573888E-5</v>
      </c>
      <c r="K8" s="858">
        <f>HICC!D431</f>
        <v>2.0160003513564891E-4</v>
      </c>
      <c r="L8" s="858">
        <f>MRO!D431</f>
        <v>7.6257356967757801E-5</v>
      </c>
      <c r="M8" s="858">
        <f>NPCC!D431</f>
        <v>4.3892690940012228E-5</v>
      </c>
      <c r="N8" s="858">
        <f>RFC!D431</f>
        <v>1.1849501725631806E-4</v>
      </c>
      <c r="O8" s="858">
        <f>SERC!D431</f>
        <v>7.9292080424140437E-5</v>
      </c>
      <c r="P8" s="858">
        <f>SPP!D431</f>
        <v>7.0857923347005804E-5</v>
      </c>
      <c r="Q8" s="858">
        <f>TRE!D431</f>
        <v>3.8571065215217816E-5</v>
      </c>
      <c r="R8" s="858">
        <f>WECC!D431</f>
        <v>6.7508200833733126E-5</v>
      </c>
    </row>
    <row r="9" spans="1:18" s="389" customFormat="1" ht="12.55" customHeight="1" x14ac:dyDescent="0.4">
      <c r="A9" s="661" t="s">
        <v>392</v>
      </c>
      <c r="B9" s="389" t="s">
        <v>437</v>
      </c>
      <c r="C9" s="389" t="s">
        <v>399</v>
      </c>
      <c r="D9" s="858">
        <f>US!D432</f>
        <v>7.9001654998187801E-4</v>
      </c>
      <c r="E9" s="858">
        <f>US!E432</f>
        <v>1.0233699934946316E-4</v>
      </c>
      <c r="F9" s="858">
        <f>US!F432</f>
        <v>2.5261635356631854E-3</v>
      </c>
      <c r="G9" s="858">
        <f>US!G432</f>
        <v>1.4870250422671986E-6</v>
      </c>
      <c r="H9" s="858">
        <f>US!H432</f>
        <v>1.1443299367678894E-5</v>
      </c>
      <c r="I9" s="858">
        <f>ASCC!D432</f>
        <v>5.2819501491493796E-4</v>
      </c>
      <c r="J9" s="858">
        <f>FRCC!D432</f>
        <v>5.1178221403165027E-4</v>
      </c>
      <c r="K9" s="858">
        <f>HICC!D432</f>
        <v>1.8610963074255533E-3</v>
      </c>
      <c r="L9" s="858">
        <f>MRO!D432</f>
        <v>1.7658632638275519E-3</v>
      </c>
      <c r="M9" s="858">
        <f>NPCC!D432</f>
        <v>1.8700684399376445E-4</v>
      </c>
      <c r="N9" s="858">
        <f>RFC!D432</f>
        <v>1.7869503844585798E-3</v>
      </c>
      <c r="O9" s="858">
        <f>SERC!D432</f>
        <v>9.9298017893109289E-4</v>
      </c>
      <c r="P9" s="858">
        <f>SPP!D432</f>
        <v>1.2769043006471449E-3</v>
      </c>
      <c r="Q9" s="858">
        <f>TRE!D432</f>
        <v>1.2379830890780214E-3</v>
      </c>
      <c r="R9" s="858">
        <f>WECC!D432</f>
        <v>2.7212585614258089E-4</v>
      </c>
    </row>
    <row r="10" spans="1:18" s="389" customFormat="1" ht="12.55" customHeight="1" x14ac:dyDescent="0.4">
      <c r="A10" s="661" t="s">
        <v>393</v>
      </c>
      <c r="B10" s="389" t="s">
        <v>437</v>
      </c>
      <c r="C10" s="389" t="s">
        <v>399</v>
      </c>
      <c r="D10" s="858">
        <f>US!D433</f>
        <v>2.0450897326375809E-6</v>
      </c>
      <c r="E10" s="858">
        <f>US!E433</f>
        <v>2.4726115482778601E-6</v>
      </c>
      <c r="F10" s="858">
        <f>US!F433</f>
        <v>2.8188412270581075E-6</v>
      </c>
      <c r="G10" s="858">
        <f>US!G433</f>
        <v>2.2296909020080291E-8</v>
      </c>
      <c r="H10" s="858">
        <f>US!H433</f>
        <v>1.6030937230308928E-7</v>
      </c>
      <c r="I10" s="858">
        <f>ASCC!D433</f>
        <v>1.6427307580192551E-5</v>
      </c>
      <c r="J10" s="858">
        <f>FRCC!D433</f>
        <v>3.5579181199172368E-6</v>
      </c>
      <c r="K10" s="858">
        <f>HICC!D433</f>
        <v>1.864268234054009E-5</v>
      </c>
      <c r="L10" s="858">
        <f>MRO!D433</f>
        <v>4.8429882780047511E-6</v>
      </c>
      <c r="M10" s="858">
        <f>NPCC!D433</f>
        <v>5.8995201416038592E-6</v>
      </c>
      <c r="N10" s="858">
        <f>RFC!D433</f>
        <v>6.1769543206889713E-6</v>
      </c>
      <c r="O10" s="858">
        <f>SERC!D433</f>
        <v>5.2079945852890611E-6</v>
      </c>
      <c r="P10" s="858">
        <f>SPP!D433</f>
        <v>3.9865329497692591E-6</v>
      </c>
      <c r="Q10" s="858">
        <f>TRE!D433</f>
        <v>2.6523075401133599E-6</v>
      </c>
      <c r="R10" s="858">
        <f>WECC!D433</f>
        <v>4.4817447684362563E-6</v>
      </c>
    </row>
    <row r="11" spans="1:18" s="389" customFormat="1" ht="12.55" customHeight="1" x14ac:dyDescent="0.4">
      <c r="A11" s="661" t="s">
        <v>394</v>
      </c>
      <c r="B11" s="389" t="s">
        <v>437</v>
      </c>
      <c r="C11" s="389" t="s">
        <v>399</v>
      </c>
      <c r="D11" s="858">
        <f>US!D434</f>
        <v>4.8230319420526239E-6</v>
      </c>
      <c r="E11" s="858">
        <f>US!E434</f>
        <v>6.5057714401817243E-6</v>
      </c>
      <c r="F11" s="858">
        <f>US!F434</f>
        <v>6.3332191885717391E-6</v>
      </c>
      <c r="G11" s="858">
        <f>US!G434</f>
        <v>5.0342955177262812E-8</v>
      </c>
      <c r="H11" s="858">
        <f>US!H434</f>
        <v>1.7049162642534676E-7</v>
      </c>
      <c r="I11" s="858">
        <f>ASCC!D434</f>
        <v>3.5474902808972139E-5</v>
      </c>
      <c r="J11" s="858">
        <f>FRCC!D434</f>
        <v>8.0262383976643438E-6</v>
      </c>
      <c r="K11" s="858">
        <f>HICC!D434</f>
        <v>3.1792019095963543E-5</v>
      </c>
      <c r="L11" s="858">
        <f>MRO!D434</f>
        <v>1.0756595992965837E-5</v>
      </c>
      <c r="M11" s="858">
        <f>NPCC!D434</f>
        <v>1.3733844012205653E-5</v>
      </c>
      <c r="N11" s="858">
        <f>RFC!D434</f>
        <v>1.2974013200034673E-5</v>
      </c>
      <c r="O11" s="858">
        <f>SERC!D434</f>
        <v>1.1741800376794976E-5</v>
      </c>
      <c r="P11" s="858">
        <f>SPP!D434</f>
        <v>8.4137967959999505E-6</v>
      </c>
      <c r="Q11" s="858">
        <f>TRE!D434</f>
        <v>5.8008506663168549E-6</v>
      </c>
      <c r="R11" s="858">
        <f>WECC!D434</f>
        <v>9.6273406337127389E-6</v>
      </c>
    </row>
    <row r="12" spans="1:18" s="389" customFormat="1" ht="12.55" customHeight="1" x14ac:dyDescent="0.4">
      <c r="A12" s="661" t="s">
        <v>395</v>
      </c>
      <c r="B12" s="389" t="s">
        <v>437</v>
      </c>
      <c r="C12" s="389" t="s">
        <v>399</v>
      </c>
      <c r="D12" s="858">
        <f>US!D435</f>
        <v>9.0232560753173926E-4</v>
      </c>
      <c r="E12" s="858">
        <f>US!E435</f>
        <v>1.3755782482370313E-3</v>
      </c>
      <c r="F12" s="858">
        <f>US!F435</f>
        <v>1.4803461292210507E-3</v>
      </c>
      <c r="G12" s="858">
        <f>US!G435</f>
        <v>1.8198184278335327E-6</v>
      </c>
      <c r="H12" s="858">
        <f>US!H435</f>
        <v>1.9028131601391563E-5</v>
      </c>
      <c r="I12" s="858">
        <f>ASCC!D435</f>
        <v>1.2982341336000092E-3</v>
      </c>
      <c r="J12" s="858">
        <f>FRCC!D435</f>
        <v>1.2271645961705127E-3</v>
      </c>
      <c r="K12" s="858">
        <f>HICC!D435</f>
        <v>1.095457779321905E-3</v>
      </c>
      <c r="L12" s="858">
        <f>MRO!D435</f>
        <v>9.2827966375100301E-4</v>
      </c>
      <c r="M12" s="858">
        <f>NPCC!D435</f>
        <v>6.9070326922309236E-4</v>
      </c>
      <c r="N12" s="858">
        <f>RFC!D435</f>
        <v>9.9584030537933554E-4</v>
      </c>
      <c r="O12" s="858">
        <f>SERC!D435</f>
        <v>1.0301254376954376E-3</v>
      </c>
      <c r="P12" s="858">
        <f>SPP!D435</f>
        <v>1.0340882179083086E-3</v>
      </c>
      <c r="Q12" s="858">
        <f>TRE!D435</f>
        <v>1.1147670925812576E-3</v>
      </c>
      <c r="R12" s="858">
        <f>WECC!D435</f>
        <v>6.5642385400404755E-4</v>
      </c>
    </row>
    <row r="13" spans="1:18" s="389" customFormat="1" ht="12.55" customHeight="1" x14ac:dyDescent="0.4">
      <c r="A13" s="661" t="s">
        <v>396</v>
      </c>
      <c r="B13" s="389" t="s">
        <v>437</v>
      </c>
      <c r="C13" s="389" t="s">
        <v>399</v>
      </c>
      <c r="D13" s="858">
        <f>US!D436</f>
        <v>7.1252609779701776E-6</v>
      </c>
      <c r="E13" s="858">
        <f>US!E436</f>
        <v>6.4582405447414748E-6</v>
      </c>
      <c r="F13" s="858">
        <f>US!F436</f>
        <v>1.60426202205852E-5</v>
      </c>
      <c r="G13" s="858">
        <f>US!G436</f>
        <v>2.0565474155439014E-8</v>
      </c>
      <c r="H13" s="858">
        <f>US!H436</f>
        <v>1.2251988609747822E-7</v>
      </c>
      <c r="I13" s="858">
        <f>ASCC!D436</f>
        <v>7.7447624475778423E-6</v>
      </c>
      <c r="J13" s="858">
        <f>FRCC!D436</f>
        <v>7.8484427617541436E-6</v>
      </c>
      <c r="K13" s="858">
        <f>HICC!D436</f>
        <v>1.118227122491348E-5</v>
      </c>
      <c r="L13" s="858">
        <f>MRO!D436</f>
        <v>9.3908626311726903E-6</v>
      </c>
      <c r="M13" s="858">
        <f>NPCC!D436</f>
        <v>4.5575855408971678E-6</v>
      </c>
      <c r="N13" s="858">
        <f>RFC!D436</f>
        <v>8.2165507271103835E-6</v>
      </c>
      <c r="O13" s="858">
        <f>SERC!D436</f>
        <v>7.9718845202633422E-6</v>
      </c>
      <c r="P13" s="858">
        <f>SPP!D436</f>
        <v>8.3012736536681265E-6</v>
      </c>
      <c r="Q13" s="858">
        <f>TRE!D436</f>
        <v>7.7735483288109165E-6</v>
      </c>
      <c r="R13" s="858">
        <f>WECC!D436</f>
        <v>5.378988381119705E-6</v>
      </c>
    </row>
    <row r="14" spans="1:18" s="389" customFormat="1" ht="12.55" customHeight="1" x14ac:dyDescent="0.4">
      <c r="A14" s="661" t="s">
        <v>397</v>
      </c>
      <c r="B14" s="389" t="s">
        <v>437</v>
      </c>
      <c r="C14" s="389" t="s">
        <v>399</v>
      </c>
      <c r="D14" s="858">
        <f>US!D437</f>
        <v>0.45508910830189375</v>
      </c>
      <c r="E14" s="858">
        <f>US!E437</f>
        <v>0.46209979920337924</v>
      </c>
      <c r="F14" s="858">
        <f>US!F437</f>
        <v>1.0107298182344127</v>
      </c>
      <c r="G14" s="858">
        <f>US!G437</f>
        <v>2.1853315412826324E-3</v>
      </c>
      <c r="H14" s="858">
        <f>US!H437</f>
        <v>7.6220554247075677E-3</v>
      </c>
      <c r="I14" s="858">
        <f>ASCC!D437</f>
        <v>0.57184367533957936</v>
      </c>
      <c r="J14" s="858">
        <f>FRCC!D437</f>
        <v>0.5010613901520039</v>
      </c>
      <c r="K14" s="858">
        <f>HICC!D437</f>
        <v>0.91124041881528794</v>
      </c>
      <c r="L14" s="858">
        <f>MRO!D437</f>
        <v>0.57075664987787356</v>
      </c>
      <c r="M14" s="858">
        <f>NPCC!D437</f>
        <v>0.24666918906621174</v>
      </c>
      <c r="N14" s="858">
        <f>RFC!D437</f>
        <v>0.54101449783531075</v>
      </c>
      <c r="O14" s="858">
        <f>SERC!D437</f>
        <v>0.51028978534730651</v>
      </c>
      <c r="P14" s="858">
        <f>SPP!D437</f>
        <v>0.54262736857880445</v>
      </c>
      <c r="Q14" s="858">
        <f>TRE!D437</f>
        <v>0.50496241805251008</v>
      </c>
      <c r="R14" s="858">
        <f>WECC!D437</f>
        <v>0.32596183310618765</v>
      </c>
    </row>
    <row r="15" spans="1:18" s="389" customFormat="1" ht="12.55" customHeight="1" x14ac:dyDescent="0.4">
      <c r="A15" s="389" t="s">
        <v>435</v>
      </c>
      <c r="B15" s="389" t="s">
        <v>437</v>
      </c>
      <c r="C15" s="389" t="s">
        <v>399</v>
      </c>
      <c r="D15" s="858">
        <f>US!D438</f>
        <v>0.48448030161222422</v>
      </c>
      <c r="E15" s="858">
        <f>US!E438</f>
        <v>0.50586986466342854</v>
      </c>
      <c r="F15" s="858">
        <f>US!F438</f>
        <v>1.0597998000585394</v>
      </c>
      <c r="G15" s="858">
        <f>US!G438</f>
        <v>2.2547166326834351E-3</v>
      </c>
      <c r="H15" s="858">
        <f>US!H438</f>
        <v>8.2624334816031961E-3</v>
      </c>
      <c r="I15" s="858">
        <f>ASCC!D438</f>
        <v>0.61379199375442905</v>
      </c>
      <c r="J15" s="858">
        <f>FRCC!D438</f>
        <v>0.5405670036824074</v>
      </c>
      <c r="K15" s="858">
        <f>HICC!D438</f>
        <v>0.94793920281875654</v>
      </c>
      <c r="L15" s="858">
        <f>MRO!D438</f>
        <v>0.60161418969413649</v>
      </c>
      <c r="M15" s="858">
        <f>NPCC!D438</f>
        <v>0.26913455021083094</v>
      </c>
      <c r="N15" s="858">
        <f>RFC!D438</f>
        <v>0.57355609009062869</v>
      </c>
      <c r="O15" s="858">
        <f>SERC!D438</f>
        <v>0.54385025974854306</v>
      </c>
      <c r="P15" s="858">
        <f>SPP!D438</f>
        <v>0.5763787535062832</v>
      </c>
      <c r="Q15" s="858">
        <f>TRE!D438</f>
        <v>0.54104038603426163</v>
      </c>
      <c r="R15" s="858">
        <f>WECC!D438</f>
        <v>0.34745620901852475</v>
      </c>
    </row>
    <row r="17" spans="1:7" s="860" customFormat="1" ht="15.9" x14ac:dyDescent="0.4">
      <c r="A17" s="695" t="s">
        <v>431</v>
      </c>
    </row>
    <row r="19" spans="1:7" s="1" customFormat="1" x14ac:dyDescent="0.4">
      <c r="A19" s="1" t="str">
        <f>US!B443</f>
        <v>Generation Region</v>
      </c>
      <c r="B19" s="1" t="str">
        <f>US!C443</f>
        <v>mix</v>
      </c>
      <c r="C19" s="1" t="str">
        <f>US!D443</f>
        <v>flow</v>
      </c>
      <c r="D19" s="1" t="str">
        <f>US!E443</f>
        <v>value</v>
      </c>
      <c r="E19" s="1" t="str">
        <f>US!F443</f>
        <v>unit</v>
      </c>
      <c r="F19" s="1" t="str">
        <f>US!G443</f>
        <v>data location</v>
      </c>
      <c r="G19" s="1" t="str">
        <f>US!H443</f>
        <v>comment</v>
      </c>
    </row>
    <row r="20" spans="1:7" x14ac:dyDescent="0.4">
      <c r="A20" t="str">
        <f ca="1">US!B444</f>
        <v>US</v>
      </c>
      <c r="B20" t="str">
        <f>US!C444</f>
        <v>33%natural gas_29%coal_0%oil_20%nuclear_7%hydro_7%wind_2%solar_1%other</v>
      </c>
      <c r="C20" t="str">
        <f>US!D444</f>
        <v>voc</v>
      </c>
      <c r="D20">
        <f>US!E444</f>
        <v>4.1005231123080884E-5</v>
      </c>
      <c r="E20" t="str">
        <f>US!F444</f>
        <v>kg/KWh electricity at power plant gate</v>
      </c>
      <c r="F20" t="str">
        <f ca="1">US!G444</f>
        <v>Electric tab Row 210-220 for US Mix when Inputs tab E710 = US</v>
      </c>
      <c r="G20" t="str">
        <f>US!H444</f>
        <v>Both upstream and midstream emissions are included</v>
      </c>
    </row>
    <row r="21" spans="1:7" x14ac:dyDescent="0.4">
      <c r="A21" t="str">
        <f ca="1">US!B445</f>
        <v>US</v>
      </c>
      <c r="B21" t="str">
        <f>US!C445</f>
        <v>33%natural gas_29%coal_0%oil_20%nuclear_7%hydro_7%wind_2%solar_1%other</v>
      </c>
      <c r="C21" t="str">
        <f>US!D445</f>
        <v>co</v>
      </c>
      <c r="D21">
        <f>US!E445</f>
        <v>6.3625413580786292E-5</v>
      </c>
      <c r="E21" t="str">
        <f>US!F445</f>
        <v>kg/KWh electricity at power plant gate</v>
      </c>
      <c r="F21" t="str">
        <f ca="1">US!G445</f>
        <v>Electric tab Row 210-220 for US Mix when Inputs tab E710 = US</v>
      </c>
      <c r="G21" t="str">
        <f>US!H445</f>
        <v>Both upstream and midstream emissions are included</v>
      </c>
    </row>
    <row r="22" spans="1:7" x14ac:dyDescent="0.4">
      <c r="A22" t="str">
        <f ca="1">US!B446</f>
        <v>US</v>
      </c>
      <c r="B22" t="str">
        <f>US!C446</f>
        <v>33%natural gas_29%coal_0%oil_20%nuclear_7%hydro_7%wind_2%solar_1%other</v>
      </c>
      <c r="C22" t="str">
        <f>US!D446</f>
        <v>nox</v>
      </c>
      <c r="D22">
        <f>US!E446</f>
        <v>1.0885201075357123E-4</v>
      </c>
      <c r="E22" t="str">
        <f>US!F446</f>
        <v>kg/KWh electricity at power plant gate</v>
      </c>
      <c r="F22" t="str">
        <f ca="1">US!G446</f>
        <v>Electric tab Row 210-220 for US Mix when Inputs tab E710 = US</v>
      </c>
      <c r="G22" t="str">
        <f>US!H446</f>
        <v>Both upstream and midstream emissions are included</v>
      </c>
    </row>
    <row r="23" spans="1:7" x14ac:dyDescent="0.4">
      <c r="A23" t="str">
        <f ca="1">US!B447</f>
        <v>US</v>
      </c>
      <c r="B23" t="str">
        <f>US!C447</f>
        <v>33%natural gas_29%coal_0%oil_20%nuclear_7%hydro_7%wind_2%solar_1%other</v>
      </c>
      <c r="C23" t="str">
        <f>US!D447</f>
        <v>pm10</v>
      </c>
      <c r="D23">
        <f>US!E447</f>
        <v>2.5451571745077431E-5</v>
      </c>
      <c r="E23" t="str">
        <f>US!F447</f>
        <v>kg/KWh electricity at power plant gate</v>
      </c>
      <c r="F23" t="str">
        <f ca="1">US!G447</f>
        <v>Electric tab Row 210-220 for US Mix when Inputs tab E710 = US</v>
      </c>
      <c r="G23" t="str">
        <f>US!H447</f>
        <v>Both upstream and midstream emissions are included</v>
      </c>
    </row>
    <row r="24" spans="1:7" x14ac:dyDescent="0.4">
      <c r="A24" t="str">
        <f ca="1">US!B448</f>
        <v>US</v>
      </c>
      <c r="B24" t="str">
        <f>US!C448</f>
        <v>33%natural gas_29%coal_0%oil_20%nuclear_7%hydro_7%wind_2%solar_1%other</v>
      </c>
      <c r="C24" t="str">
        <f>US!D448</f>
        <v>pm2.5</v>
      </c>
      <c r="D24">
        <f>US!E448</f>
        <v>5.1068066550849897E-6</v>
      </c>
      <c r="E24" t="str">
        <f>US!F448</f>
        <v>kg/KWh electricity at power plant gate</v>
      </c>
      <c r="F24" t="str">
        <f ca="1">US!G448</f>
        <v>Electric tab Row 210-220 for US Mix when Inputs tab E710 = US</v>
      </c>
      <c r="G24" t="str">
        <f>US!H448</f>
        <v>Both upstream and midstream emissions are included</v>
      </c>
    </row>
    <row r="25" spans="1:7" x14ac:dyDescent="0.4">
      <c r="A25" t="str">
        <f ca="1">US!B449</f>
        <v>US</v>
      </c>
      <c r="B25" t="str">
        <f>US!C449</f>
        <v>33%natural gas_29%coal_0%oil_20%nuclear_7%hydro_7%wind_2%solar_1%other</v>
      </c>
      <c r="C25" t="str">
        <f>US!D449</f>
        <v>sox</v>
      </c>
      <c r="D25">
        <f>US!E449</f>
        <v>4.6875396274525138E-5</v>
      </c>
      <c r="E25" t="str">
        <f>US!F449</f>
        <v>kg/KWh electricity at power plant gate</v>
      </c>
      <c r="F25" t="str">
        <f ca="1">US!G449</f>
        <v>Electric tab Row 210-220 for US Mix when Inputs tab E710 = US</v>
      </c>
      <c r="G25" t="str">
        <f>US!H449</f>
        <v>Both upstream and midstream emissions are included</v>
      </c>
    </row>
    <row r="26" spans="1:7" x14ac:dyDescent="0.4">
      <c r="A26" t="str">
        <f ca="1">US!B450</f>
        <v>US</v>
      </c>
      <c r="B26" t="str">
        <f>US!C450</f>
        <v>33%natural gas_29%coal_0%oil_20%nuclear_7%hydro_7%wind_2%solar_1%other</v>
      </c>
      <c r="C26" t="str">
        <f>US!D450</f>
        <v>bc</v>
      </c>
      <c r="D26">
        <f>US!E450</f>
        <v>5.8897986856314045E-7</v>
      </c>
      <c r="E26" t="str">
        <f>US!F450</f>
        <v>kg/KWh electricity at power plant gate</v>
      </c>
      <c r="F26" t="str">
        <f ca="1">US!G450</f>
        <v>Electric tab Row 210-220 for US Mix when Inputs tab E710 = US</v>
      </c>
      <c r="G26" t="str">
        <f>US!H450</f>
        <v>Both upstream and midstream emissions are included</v>
      </c>
    </row>
    <row r="27" spans="1:7" x14ac:dyDescent="0.4">
      <c r="A27" t="str">
        <f ca="1">US!B451</f>
        <v>US</v>
      </c>
      <c r="B27" t="str">
        <f>US!C451</f>
        <v>33%natural gas_29%coal_0%oil_20%nuclear_7%hydro_7%wind_2%solar_1%other</v>
      </c>
      <c r="C27" t="str">
        <f>US!D451</f>
        <v>oc</v>
      </c>
      <c r="D27">
        <f>US!E451</f>
        <v>1.1226249019346192E-6</v>
      </c>
      <c r="E27" t="str">
        <f>US!F451</f>
        <v>kg/KWh electricity at power plant gate</v>
      </c>
      <c r="F27" t="str">
        <f ca="1">US!G451</f>
        <v>Electric tab Row 210-220 for US Mix when Inputs tab E710 = US</v>
      </c>
      <c r="G27" t="str">
        <f>US!H451</f>
        <v>Both upstream and midstream emissions are included</v>
      </c>
    </row>
    <row r="28" spans="1:7" x14ac:dyDescent="0.4">
      <c r="A28" t="str">
        <f ca="1">US!B452</f>
        <v>US</v>
      </c>
      <c r="B28" t="str">
        <f>US!C452</f>
        <v>33%natural gas_29%coal_0%oil_20%nuclear_7%hydro_7%wind_2%solar_1%other</v>
      </c>
      <c r="C28" t="str">
        <f>US!D452</f>
        <v>ch4</v>
      </c>
      <c r="D28">
        <f>US!E452</f>
        <v>8.4907631990888447E-4</v>
      </c>
      <c r="E28" t="str">
        <f>US!F452</f>
        <v>kg/KWh electricity at power plant gate</v>
      </c>
      <c r="F28" t="str">
        <f ca="1">US!G452</f>
        <v>Electric tab Row 210-220 for US Mix when Inputs tab E710 = US</v>
      </c>
      <c r="G28" t="str">
        <f>US!H452</f>
        <v>Both upstream and midstream emissions are included</v>
      </c>
    </row>
    <row r="29" spans="1:7" x14ac:dyDescent="0.4">
      <c r="A29" t="str">
        <f ca="1">US!B453</f>
        <v>US</v>
      </c>
      <c r="B29" t="str">
        <f>US!C453</f>
        <v>33%natural gas_29%coal_0%oil_20%nuclear_7%hydro_7%wind_2%solar_1%other</v>
      </c>
      <c r="C29" t="str">
        <f>US!D453</f>
        <v>n2o</v>
      </c>
      <c r="D29">
        <f>US!E453</f>
        <v>1.9251164331715739E-6</v>
      </c>
      <c r="E29" t="str">
        <f>US!F453</f>
        <v>kg/KWh electricity at power plant gate</v>
      </c>
      <c r="F29" t="str">
        <f ca="1">US!G453</f>
        <v>Electric tab Row 210-220 for US Mix when Inputs tab E710 = US</v>
      </c>
      <c r="G29" t="str">
        <f>US!H453</f>
        <v>Both upstream and midstream emissions are included</v>
      </c>
    </row>
    <row r="30" spans="1:7" x14ac:dyDescent="0.4">
      <c r="A30" t="str">
        <f ca="1">US!B454</f>
        <v>US</v>
      </c>
      <c r="B30" t="str">
        <f>US!C454</f>
        <v>33%natural gas_29%coal_0%oil_20%nuclear_7%hydro_7%wind_2%solar_1%other</v>
      </c>
      <c r="C30" t="str">
        <f>US!D454</f>
        <v xml:space="preserve">co2 </v>
      </c>
      <c r="D30">
        <f>US!E454</f>
        <v>1.8346524589836162E-2</v>
      </c>
      <c r="E30" t="str">
        <f>US!F454</f>
        <v>kg/KWh electricity at power plant gate</v>
      </c>
      <c r="F30" t="str">
        <f ca="1">US!G454</f>
        <v>Electric tab Row 210-220 for US Mix when Inputs tab E710 = US</v>
      </c>
      <c r="G30" t="str">
        <f>US!H454</f>
        <v>Both upstream and midstream emissions are included</v>
      </c>
    </row>
    <row r="31" spans="1:7" x14ac:dyDescent="0.4">
      <c r="A31" t="str">
        <f ca="1">ASCC!B444</f>
        <v>ASCC</v>
      </c>
      <c r="B31" t="str">
        <f>ASCC!C444</f>
        <v>50%natural gas_9%coal_14%oil_0%nuclear_25%hydro_2%wind_0%solar_1%other</v>
      </c>
      <c r="C31" t="str">
        <f>ASCC!D444</f>
        <v>voc</v>
      </c>
      <c r="D31">
        <f>ASCC!E444</f>
        <v>5.7815231049441015E-5</v>
      </c>
      <c r="E31" t="str">
        <f>ASCC!F444</f>
        <v>kg/KWh electricity at power plant gate</v>
      </c>
      <c r="F31" t="str">
        <f ca="1">ASCC!G444</f>
        <v>Electric tab Row 210-220 for ASCC Mix when Inputs tab E710 = ASCC</v>
      </c>
      <c r="G31" t="str">
        <f>ASCC!H444</f>
        <v>Both upstream and midstream emissions are included</v>
      </c>
    </row>
    <row r="32" spans="1:7" x14ac:dyDescent="0.4">
      <c r="A32" t="str">
        <f ca="1">ASCC!B445</f>
        <v>ASCC</v>
      </c>
      <c r="B32" t="str">
        <f>ASCC!C445</f>
        <v>50%natural gas_9%coal_14%oil_0%nuclear_25%hydro_2%wind_0%solar_1%other</v>
      </c>
      <c r="C32" t="str">
        <f>ASCC!D445</f>
        <v>co</v>
      </c>
      <c r="D32">
        <f>ASCC!E445</f>
        <v>1.3132330362760665E-4</v>
      </c>
      <c r="E32" t="str">
        <f>ASCC!F445</f>
        <v>kg/KWh electricity at power plant gate</v>
      </c>
      <c r="F32" t="str">
        <f ca="1">ASCC!G445</f>
        <v>Electric tab Row 210-220 for ASCC Mix when Inputs tab E710 = ASCC</v>
      </c>
      <c r="G32" t="str">
        <f>ASCC!H445</f>
        <v>Both upstream and midstream emissions are included</v>
      </c>
    </row>
    <row r="33" spans="1:7" x14ac:dyDescent="0.4">
      <c r="A33" t="str">
        <f ca="1">ASCC!B446</f>
        <v>ASCC</v>
      </c>
      <c r="B33" t="str">
        <f>ASCC!C446</f>
        <v>50%natural gas_9%coal_14%oil_0%nuclear_25%hydro_2%wind_0%solar_1%other</v>
      </c>
      <c r="C33" t="str">
        <f>ASCC!D446</f>
        <v>nox</v>
      </c>
      <c r="D33">
        <f>ASCC!E446</f>
        <v>1.9866582229307054E-4</v>
      </c>
      <c r="E33" t="str">
        <f>ASCC!F446</f>
        <v>kg/KWh electricity at power plant gate</v>
      </c>
      <c r="F33" t="str">
        <f ca="1">ASCC!G446</f>
        <v>Electric tab Row 210-220 for ASCC Mix when Inputs tab E710 = ASCC</v>
      </c>
      <c r="G33" t="str">
        <f>ASCC!H446</f>
        <v>Both upstream and midstream emissions are included</v>
      </c>
    </row>
    <row r="34" spans="1:7" x14ac:dyDescent="0.4">
      <c r="A34" t="str">
        <f ca="1">ASCC!B447</f>
        <v>ASCC</v>
      </c>
      <c r="B34" t="str">
        <f>ASCC!C447</f>
        <v>50%natural gas_9%coal_14%oil_0%nuclear_25%hydro_2%wind_0%solar_1%other</v>
      </c>
      <c r="C34" t="str">
        <f>ASCC!D447</f>
        <v>pm10</v>
      </c>
      <c r="D34">
        <f>ASCC!E447</f>
        <v>2.100057839935991E-5</v>
      </c>
      <c r="E34" t="str">
        <f>ASCC!F447</f>
        <v>kg/KWh electricity at power plant gate</v>
      </c>
      <c r="F34" t="str">
        <f ca="1">ASCC!G447</f>
        <v>Electric tab Row 210-220 for ASCC Mix when Inputs tab E710 = ASCC</v>
      </c>
      <c r="G34" t="str">
        <f>ASCC!H447</f>
        <v>Both upstream and midstream emissions are included</v>
      </c>
    </row>
    <row r="35" spans="1:7" x14ac:dyDescent="0.4">
      <c r="A35" t="str">
        <f ca="1">ASCC!B448</f>
        <v>ASCC</v>
      </c>
      <c r="B35" t="str">
        <f>ASCC!C448</f>
        <v>50%natural gas_9%coal_14%oil_0%nuclear_25%hydro_2%wind_0%solar_1%other</v>
      </c>
      <c r="C35" t="str">
        <f>ASCC!D448</f>
        <v>pm2.5</v>
      </c>
      <c r="D35">
        <f>ASCC!E448</f>
        <v>7.5458676260706334E-6</v>
      </c>
      <c r="E35" t="str">
        <f>ASCC!F448</f>
        <v>kg/KWh electricity at power plant gate</v>
      </c>
      <c r="F35" t="str">
        <f ca="1">ASCC!G448</f>
        <v>Electric tab Row 210-220 for ASCC Mix when Inputs tab E710 = ASCC</v>
      </c>
      <c r="G35" t="str">
        <f>ASCC!H448</f>
        <v>Both upstream and midstream emissions are included</v>
      </c>
    </row>
    <row r="36" spans="1:7" x14ac:dyDescent="0.4">
      <c r="A36" t="str">
        <f ca="1">ASCC!B449</f>
        <v>ASCC</v>
      </c>
      <c r="B36" t="str">
        <f>ASCC!C449</f>
        <v>50%natural gas_9%coal_14%oil_0%nuclear_25%hydro_2%wind_0%solar_1%other</v>
      </c>
      <c r="C36" t="str">
        <f>ASCC!D449</f>
        <v>sox</v>
      </c>
      <c r="D36">
        <f>ASCC!E449</f>
        <v>7.4408191424163409E-5</v>
      </c>
      <c r="E36" t="str">
        <f>ASCC!F449</f>
        <v>kg/KWh electricity at power plant gate</v>
      </c>
      <c r="F36" t="str">
        <f ca="1">ASCC!G449</f>
        <v>Electric tab Row 210-220 for ASCC Mix when Inputs tab E710 = ASCC</v>
      </c>
      <c r="G36" t="str">
        <f>ASCC!H449</f>
        <v>Both upstream and midstream emissions are included</v>
      </c>
    </row>
    <row r="37" spans="1:7" x14ac:dyDescent="0.4">
      <c r="A37" t="str">
        <f ca="1">ASCC!B450</f>
        <v>ASCC</v>
      </c>
      <c r="B37" t="str">
        <f>ASCC!C450</f>
        <v>50%natural gas_9%coal_14%oil_0%nuclear_25%hydro_2%wind_0%solar_1%other</v>
      </c>
      <c r="C37" t="str">
        <f>ASCC!D450</f>
        <v>bc</v>
      </c>
      <c r="D37">
        <f>ASCC!E450</f>
        <v>1.148402738902793E-6</v>
      </c>
      <c r="E37" t="str">
        <f>ASCC!F450</f>
        <v>kg/KWh electricity at power plant gate</v>
      </c>
      <c r="F37" t="str">
        <f ca="1">ASCC!G450</f>
        <v>Electric tab Row 210-220 for ASCC Mix when Inputs tab E710 = ASCC</v>
      </c>
      <c r="G37" t="str">
        <f>ASCC!H450</f>
        <v>Both upstream and midstream emissions are included</v>
      </c>
    </row>
    <row r="38" spans="1:7" x14ac:dyDescent="0.4">
      <c r="A38" t="str">
        <f ca="1">ASCC!B451</f>
        <v>ASCC</v>
      </c>
      <c r="B38" t="str">
        <f>ASCC!C451</f>
        <v>50%natural gas_9%coal_14%oil_0%nuclear_25%hydro_2%wind_0%solar_1%other</v>
      </c>
      <c r="C38" t="str">
        <f>ASCC!D451</f>
        <v>oc</v>
      </c>
      <c r="D38">
        <f>ASCC!E451</f>
        <v>1.8068996279985335E-6</v>
      </c>
      <c r="E38" t="str">
        <f>ASCC!F451</f>
        <v>kg/KWh electricity at power plant gate</v>
      </c>
      <c r="F38" t="str">
        <f ca="1">ASCC!G451</f>
        <v>Electric tab Row 210-220 for ASCC Mix when Inputs tab E710 = ASCC</v>
      </c>
      <c r="G38" t="str">
        <f>ASCC!H451</f>
        <v>Both upstream and midstream emissions are included</v>
      </c>
    </row>
    <row r="39" spans="1:7" x14ac:dyDescent="0.4">
      <c r="A39" t="str">
        <f ca="1">ASCC!B452</f>
        <v>ASCC</v>
      </c>
      <c r="B39" t="str">
        <f>ASCC!C452</f>
        <v>50%natural gas_9%coal_14%oil_0%nuclear_25%hydro_2%wind_0%solar_1%other</v>
      </c>
      <c r="C39" t="str">
        <f>ASCC!D452</f>
        <v>ch4</v>
      </c>
      <c r="D39">
        <f>ASCC!E452</f>
        <v>1.2234356966764953E-3</v>
      </c>
      <c r="E39" t="str">
        <f>ASCC!F452</f>
        <v>kg/KWh electricity at power plant gate</v>
      </c>
      <c r="F39" t="str">
        <f ca="1">ASCC!G452</f>
        <v>Electric tab Row 210-220 for ASCC Mix when Inputs tab E710 = ASCC</v>
      </c>
      <c r="G39" t="str">
        <f>ASCC!H452</f>
        <v>Both upstream and midstream emissions are included</v>
      </c>
    </row>
    <row r="40" spans="1:7" x14ac:dyDescent="0.4">
      <c r="A40" t="str">
        <f ca="1">ASCC!B453</f>
        <v>ASCC</v>
      </c>
      <c r="B40" t="str">
        <f>ASCC!C453</f>
        <v>50%natural gas_9%coal_14%oil_0%nuclear_25%hydro_2%wind_0%solar_1%other</v>
      </c>
      <c r="C40" t="str">
        <f>ASCC!D453</f>
        <v>n2o</v>
      </c>
      <c r="D40">
        <f>ASCC!E453</f>
        <v>4.1080953039975339E-6</v>
      </c>
      <c r="E40" t="str">
        <f>ASCC!F453</f>
        <v>kg/KWh electricity at power plant gate</v>
      </c>
      <c r="F40" t="str">
        <f ca="1">ASCC!G453</f>
        <v>Electric tab Row 210-220 for ASCC Mix when Inputs tab E710 = ASCC</v>
      </c>
      <c r="G40" t="str">
        <f>ASCC!H453</f>
        <v>Both upstream and midstream emissions are included</v>
      </c>
    </row>
    <row r="41" spans="1:7" x14ac:dyDescent="0.4">
      <c r="A41" t="str">
        <f ca="1">ASCC!B454</f>
        <v>ASCC</v>
      </c>
      <c r="B41" t="str">
        <f>ASCC!C454</f>
        <v>50%natural gas_9%coal_14%oil_0%nuclear_25%hydro_2%wind_0%solar_1%other</v>
      </c>
      <c r="C41" t="str">
        <f>ASCC!D454</f>
        <v xml:space="preserve">co2 </v>
      </c>
      <c r="D41">
        <f>ASCC!E454</f>
        <v>4.0723802210029442E-2</v>
      </c>
      <c r="E41" t="str">
        <f>ASCC!F454</f>
        <v>kg/KWh electricity at power plant gate</v>
      </c>
      <c r="F41" t="str">
        <f ca="1">ASCC!G454</f>
        <v>Electric tab Row 210-220 for ASCC Mix when Inputs tab E710 = ASCC</v>
      </c>
      <c r="G41" t="str">
        <f>ASCC!H454</f>
        <v>Both upstream and midstream emissions are included</v>
      </c>
    </row>
    <row r="42" spans="1:7" x14ac:dyDescent="0.4">
      <c r="A42" t="str">
        <f ca="1">FRCC!B444</f>
        <v>FRCC</v>
      </c>
      <c r="B42" t="str">
        <f>FRCC!C444</f>
        <v>67%natural gas_17%coal_0%oil_13%nuclear_1%hydro_0%wind_1%solar_1%other</v>
      </c>
      <c r="C42" t="str">
        <f>FRCC!D444</f>
        <v>voc</v>
      </c>
      <c r="D42">
        <f>FRCC!E444</f>
        <v>5.3708578684271314E-5</v>
      </c>
      <c r="E42" t="str">
        <f>FRCC!F444</f>
        <v>kg/KWh electricity at power plant gate</v>
      </c>
      <c r="F42" t="str">
        <f ca="1">FRCC!G444</f>
        <v>Electric tab Row 210-220 for FRCC Mix when Inputs tab E710 = FRCC</v>
      </c>
      <c r="G42" t="str">
        <f>FRCC!H444</f>
        <v>Both upstream and midstream emissions are included</v>
      </c>
    </row>
    <row r="43" spans="1:7" x14ac:dyDescent="0.4">
      <c r="A43" t="str">
        <f ca="1">FRCC!B445</f>
        <v>FRCC</v>
      </c>
      <c r="B43" t="str">
        <f>FRCC!C445</f>
        <v>67%natural gas_17%coal_0%oil_13%nuclear_1%hydro_0%wind_1%solar_1%other</v>
      </c>
      <c r="C43" t="str">
        <f>FRCC!D445</f>
        <v>co</v>
      </c>
      <c r="D43">
        <f>FRCC!E445</f>
        <v>1.1718195896741562E-4</v>
      </c>
      <c r="E43" t="str">
        <f>FRCC!F445</f>
        <v>kg/KWh electricity at power plant gate</v>
      </c>
      <c r="F43" t="str">
        <f ca="1">FRCC!G445</f>
        <v>Electric tab Row 210-220 for FRCC Mix when Inputs tab E710 = FRCC</v>
      </c>
      <c r="G43" t="str">
        <f>FRCC!H445</f>
        <v>Both upstream and midstream emissions are included</v>
      </c>
    </row>
    <row r="44" spans="1:7" x14ac:dyDescent="0.4">
      <c r="A44" t="str">
        <f ca="1">FRCC!B446</f>
        <v>FRCC</v>
      </c>
      <c r="B44" t="str">
        <f>FRCC!C446</f>
        <v>67%natural gas_17%coal_0%oil_13%nuclear_1%hydro_0%wind_1%solar_1%other</v>
      </c>
      <c r="C44" t="str">
        <f>FRCC!D446</f>
        <v>nox</v>
      </c>
      <c r="D44">
        <f>FRCC!E446</f>
        <v>1.6626780786281538E-4</v>
      </c>
      <c r="E44" t="str">
        <f>FRCC!F446</f>
        <v>kg/KWh electricity at power plant gate</v>
      </c>
      <c r="F44" t="str">
        <f ca="1">FRCC!G446</f>
        <v>Electric tab Row 210-220 for FRCC Mix when Inputs tab E710 = FRCC</v>
      </c>
      <c r="G44" t="str">
        <f>FRCC!H446</f>
        <v>Both upstream and midstream emissions are included</v>
      </c>
    </row>
    <row r="45" spans="1:7" x14ac:dyDescent="0.4">
      <c r="A45" t="str">
        <f ca="1">FRCC!B447</f>
        <v>FRCC</v>
      </c>
      <c r="B45" t="str">
        <f>FRCC!C447</f>
        <v>67%natural gas_17%coal_0%oil_13%nuclear_1%hydro_0%wind_1%solar_1%other</v>
      </c>
      <c r="C45" t="str">
        <f>FRCC!D447</f>
        <v>pm10</v>
      </c>
      <c r="D45">
        <f>FRCC!E447</f>
        <v>1.6695769501513814E-5</v>
      </c>
      <c r="E45" t="str">
        <f>FRCC!F447</f>
        <v>kg/KWh electricity at power plant gate</v>
      </c>
      <c r="F45" t="str">
        <f ca="1">FRCC!G447</f>
        <v>Electric tab Row 210-220 for FRCC Mix when Inputs tab E710 = FRCC</v>
      </c>
      <c r="G45" t="str">
        <f>FRCC!H447</f>
        <v>Both upstream and midstream emissions are included</v>
      </c>
    </row>
    <row r="46" spans="1:7" x14ac:dyDescent="0.4">
      <c r="A46" t="str">
        <f ca="1">FRCC!B448</f>
        <v>FRCC</v>
      </c>
      <c r="B46" t="str">
        <f>FRCC!C448</f>
        <v>67%natural gas_17%coal_0%oil_13%nuclear_1%hydro_0%wind_1%solar_1%other</v>
      </c>
      <c r="C46" t="str">
        <f>FRCC!D448</f>
        <v>pm2.5</v>
      </c>
      <c r="D46">
        <f>FRCC!E448</f>
        <v>4.4795553187545744E-6</v>
      </c>
      <c r="E46" t="str">
        <f>FRCC!F448</f>
        <v>kg/KWh electricity at power plant gate</v>
      </c>
      <c r="F46" t="str">
        <f ca="1">FRCC!G448</f>
        <v>Electric tab Row 210-220 for FRCC Mix when Inputs tab E710 = FRCC</v>
      </c>
      <c r="G46" t="str">
        <f>FRCC!H448</f>
        <v>Both upstream and midstream emissions are included</v>
      </c>
    </row>
    <row r="47" spans="1:7" x14ac:dyDescent="0.4">
      <c r="A47" t="str">
        <f ca="1">FRCC!B449</f>
        <v>FRCC</v>
      </c>
      <c r="B47" t="str">
        <f>FRCC!C449</f>
        <v>67%natural gas_17%coal_0%oil_13%nuclear_1%hydro_0%wind_1%solar_1%other</v>
      </c>
      <c r="C47" t="str">
        <f>FRCC!D449</f>
        <v>sox</v>
      </c>
      <c r="D47">
        <f>FRCC!E449</f>
        <v>6.5594932788248886E-5</v>
      </c>
      <c r="E47" t="str">
        <f>FRCC!F449</f>
        <v>kg/KWh electricity at power plant gate</v>
      </c>
      <c r="F47" t="str">
        <f ca="1">FRCC!G449</f>
        <v>Electric tab Row 210-220 for FRCC Mix when Inputs tab E710 = FRCC</v>
      </c>
      <c r="G47" t="str">
        <f>FRCC!H449</f>
        <v>Both upstream and midstream emissions are included</v>
      </c>
    </row>
    <row r="48" spans="1:7" x14ac:dyDescent="0.4">
      <c r="A48" t="str">
        <f ca="1">FRCC!B450</f>
        <v>FRCC</v>
      </c>
      <c r="B48" t="str">
        <f>FRCC!C450</f>
        <v>67%natural gas_17%coal_0%oil_13%nuclear_1%hydro_0%wind_1%solar_1%other</v>
      </c>
      <c r="C48" t="str">
        <f>FRCC!D450</f>
        <v>bc</v>
      </c>
      <c r="D48">
        <f>FRCC!E450</f>
        <v>7.9972802360104288E-7</v>
      </c>
      <c r="E48" t="str">
        <f>FRCC!F450</f>
        <v>kg/KWh electricity at power plant gate</v>
      </c>
      <c r="F48" t="str">
        <f ca="1">FRCC!G450</f>
        <v>Electric tab Row 210-220 for FRCC Mix when Inputs tab E710 = FRCC</v>
      </c>
      <c r="G48" t="str">
        <f>FRCC!H450</f>
        <v>Both upstream and midstream emissions are included</v>
      </c>
    </row>
    <row r="49" spans="1:7" x14ac:dyDescent="0.4">
      <c r="A49" t="str">
        <f ca="1">FRCC!B451</f>
        <v>FRCC</v>
      </c>
      <c r="B49" t="str">
        <f>FRCC!C451</f>
        <v>67%natural gas_17%coal_0%oil_13%nuclear_1%hydro_0%wind_1%solar_1%other</v>
      </c>
      <c r="C49" t="str">
        <f>FRCC!D451</f>
        <v>oc</v>
      </c>
      <c r="D49">
        <f>FRCC!E451</f>
        <v>1.1691994514161896E-6</v>
      </c>
      <c r="E49" t="str">
        <f>FRCC!F451</f>
        <v>kg/KWh electricity at power plant gate</v>
      </c>
      <c r="F49" t="str">
        <f ca="1">FRCC!G451</f>
        <v>Electric tab Row 210-220 for FRCC Mix when Inputs tab E710 = FRCC</v>
      </c>
      <c r="G49" t="str">
        <f>FRCC!H451</f>
        <v>Both upstream and midstream emissions are included</v>
      </c>
    </row>
    <row r="50" spans="1:7" x14ac:dyDescent="0.4">
      <c r="A50" t="str">
        <f ca="1">FRCC!B452</f>
        <v>FRCC</v>
      </c>
      <c r="B50" t="str">
        <f>FRCC!C452</f>
        <v>67%natural gas_17%coal_0%oil_13%nuclear_1%hydro_0%wind_1%solar_1%other</v>
      </c>
      <c r="C50" t="str">
        <f>FRCC!D452</f>
        <v>ch4</v>
      </c>
      <c r="D50">
        <f>FRCC!E452</f>
        <v>1.1592428184594001E-3</v>
      </c>
      <c r="E50" t="str">
        <f>FRCC!F452</f>
        <v>kg/KWh electricity at power plant gate</v>
      </c>
      <c r="F50" t="str">
        <f ca="1">FRCC!G452</f>
        <v>Electric tab Row 210-220 for FRCC Mix when Inputs tab E710 = FRCC</v>
      </c>
      <c r="G50" t="str">
        <f>FRCC!H452</f>
        <v>Both upstream and midstream emissions are included</v>
      </c>
    </row>
    <row r="51" spans="1:7" x14ac:dyDescent="0.4">
      <c r="A51" t="str">
        <f ca="1">FRCC!B453</f>
        <v>FRCC</v>
      </c>
      <c r="B51" t="str">
        <f>FRCC!C453</f>
        <v>67%natural gas_17%coal_0%oil_13%nuclear_1%hydro_0%wind_1%solar_1%other</v>
      </c>
      <c r="C51" t="str">
        <f>FRCC!D453</f>
        <v>n2o</v>
      </c>
      <c r="D51">
        <f>FRCC!E453</f>
        <v>3.8620272717704196E-6</v>
      </c>
      <c r="E51" t="str">
        <f>FRCC!F453</f>
        <v>kg/KWh electricity at power plant gate</v>
      </c>
      <c r="F51" t="str">
        <f ca="1">FRCC!G453</f>
        <v>Electric tab Row 210-220 for FRCC Mix when Inputs tab E710 = FRCC</v>
      </c>
      <c r="G51" t="str">
        <f>FRCC!H453</f>
        <v>Both upstream and midstream emissions are included</v>
      </c>
    </row>
    <row r="52" spans="1:7" x14ac:dyDescent="0.4">
      <c r="A52" t="str">
        <f ca="1">FRCC!B454</f>
        <v>FRCC</v>
      </c>
      <c r="B52" t="str">
        <f>FRCC!C454</f>
        <v>67%natural gas_17%coal_0%oil_13%nuclear_1%hydro_0%wind_1%solar_1%other</v>
      </c>
      <c r="C52" t="str">
        <f>FRCC!D454</f>
        <v xml:space="preserve">co2 </v>
      </c>
      <c r="D52">
        <f>FRCC!E454</f>
        <v>2.9174996665552861E-2</v>
      </c>
      <c r="E52" t="str">
        <f>FRCC!F454</f>
        <v>kg/KWh electricity at power plant gate</v>
      </c>
      <c r="F52" t="str">
        <f ca="1">FRCC!G454</f>
        <v>Electric tab Row 210-220 for FRCC Mix when Inputs tab E710 = FRCC</v>
      </c>
      <c r="G52" t="str">
        <f>FRCC!H454</f>
        <v>Both upstream and midstream emissions are included</v>
      </c>
    </row>
    <row r="53" spans="1:7" x14ac:dyDescent="0.4">
      <c r="A53" t="str">
        <f ca="1">HICC!B444</f>
        <v>HICC</v>
      </c>
      <c r="B53" t="str">
        <f>HICC!C444</f>
        <v>0%natural gas_14%coal_68%oil_0%nuclear_1%hydro_5%wind_2%solar_11%other</v>
      </c>
      <c r="C53" t="str">
        <f>HICC!D444</f>
        <v>voc</v>
      </c>
      <c r="D53">
        <f>HICC!E444</f>
        <v>5.8566534544049793E-5</v>
      </c>
      <c r="E53" t="str">
        <f>HICC!F444</f>
        <v>kg/KWh electricity at power plant gate</v>
      </c>
      <c r="F53" t="str">
        <f ca="1">HICC!G444</f>
        <v>Electric tab Row 210-220 for HICC Mix when Inputs tab E710 = HICC</v>
      </c>
      <c r="G53" t="str">
        <f>HICC!H444</f>
        <v>Both upstream and midstream emissions are included</v>
      </c>
    </row>
    <row r="54" spans="1:7" x14ac:dyDescent="0.4">
      <c r="A54" t="str">
        <f ca="1">HICC!B445</f>
        <v>HICC</v>
      </c>
      <c r="B54" t="str">
        <f>HICC!C445</f>
        <v>0%natural gas_14%coal_68%oil_0%nuclear_1%hydro_5%wind_2%solar_11%other</v>
      </c>
      <c r="C54" t="str">
        <f>HICC!D445</f>
        <v>co</v>
      </c>
      <c r="D54">
        <f>HICC!E445</f>
        <v>8.9127364420966496E-5</v>
      </c>
      <c r="E54" t="str">
        <f>HICC!F445</f>
        <v>kg/KWh electricity at power plant gate</v>
      </c>
      <c r="F54" t="str">
        <f ca="1">HICC!G445</f>
        <v>Electric tab Row 210-220 for HICC Mix when Inputs tab E710 = HICC</v>
      </c>
      <c r="G54" t="str">
        <f>HICC!H445</f>
        <v>Both upstream and midstream emissions are included</v>
      </c>
    </row>
    <row r="55" spans="1:7" x14ac:dyDescent="0.4">
      <c r="A55" t="str">
        <f ca="1">HICC!B446</f>
        <v>HICC</v>
      </c>
      <c r="B55" t="str">
        <f>HICC!C446</f>
        <v>0%natural gas_14%coal_68%oil_0%nuclear_1%hydro_5%wind_2%solar_11%other</v>
      </c>
      <c r="C55" t="str">
        <f>HICC!D446</f>
        <v>nox</v>
      </c>
      <c r="D55">
        <f>HICC!E446</f>
        <v>2.5204984995912382E-4</v>
      </c>
      <c r="E55" t="str">
        <f>HICC!F446</f>
        <v>kg/KWh electricity at power plant gate</v>
      </c>
      <c r="F55" t="str">
        <f ca="1">HICC!G446</f>
        <v>Electric tab Row 210-220 for HICC Mix when Inputs tab E710 = HICC</v>
      </c>
      <c r="G55" t="str">
        <f>HICC!H446</f>
        <v>Both upstream and midstream emissions are included</v>
      </c>
    </row>
    <row r="56" spans="1:7" x14ac:dyDescent="0.4">
      <c r="A56" t="str">
        <f ca="1">HICC!B447</f>
        <v>HICC</v>
      </c>
      <c r="B56" t="str">
        <f>HICC!C447</f>
        <v>0%natural gas_14%coal_68%oil_0%nuclear_1%hydro_5%wind_2%solar_11%other</v>
      </c>
      <c r="C56" t="str">
        <f>HICC!D447</f>
        <v>pm10</v>
      </c>
      <c r="D56">
        <f>HICC!E447</f>
        <v>3.6784637728304727E-5</v>
      </c>
      <c r="E56" t="str">
        <f>HICC!F447</f>
        <v>kg/KWh electricity at power plant gate</v>
      </c>
      <c r="F56" t="str">
        <f ca="1">HICC!G447</f>
        <v>Electric tab Row 210-220 for HICC Mix when Inputs tab E710 = HICC</v>
      </c>
      <c r="G56" t="str">
        <f>HICC!H447</f>
        <v>Both upstream and midstream emissions are included</v>
      </c>
    </row>
    <row r="57" spans="1:7" x14ac:dyDescent="0.4">
      <c r="A57" t="str">
        <f ca="1">HICC!B448</f>
        <v>HICC</v>
      </c>
      <c r="B57" t="str">
        <f>HICC!C448</f>
        <v>0%natural gas_14%coal_68%oil_0%nuclear_1%hydro_5%wind_2%solar_11%other</v>
      </c>
      <c r="C57" t="str">
        <f>HICC!D448</f>
        <v>pm2.5</v>
      </c>
      <c r="D57">
        <f>HICC!E448</f>
        <v>1.8284306888823642E-5</v>
      </c>
      <c r="E57" t="str">
        <f>HICC!F448</f>
        <v>kg/KWh electricity at power plant gate</v>
      </c>
      <c r="F57" t="str">
        <f ca="1">HICC!G448</f>
        <v>Electric tab Row 210-220 for HICC Mix when Inputs tab E710 = HICC</v>
      </c>
      <c r="G57" t="str">
        <f>HICC!H448</f>
        <v>Both upstream and midstream emissions are included</v>
      </c>
    </row>
    <row r="58" spans="1:7" x14ac:dyDescent="0.4">
      <c r="A58" t="str">
        <f ca="1">HICC!B449</f>
        <v>HICC</v>
      </c>
      <c r="B58" t="str">
        <f>HICC!C449</f>
        <v>0%natural gas_14%coal_68%oil_0%nuclear_1%hydro_5%wind_2%solar_11%other</v>
      </c>
      <c r="C58" t="str">
        <f>HICC!D449</f>
        <v>sox</v>
      </c>
      <c r="D58">
        <f>HICC!E449</f>
        <v>1.1162853967934576E-4</v>
      </c>
      <c r="E58" t="str">
        <f>HICC!F449</f>
        <v>kg/KWh electricity at power plant gate</v>
      </c>
      <c r="F58" t="str">
        <f ca="1">HICC!G449</f>
        <v>Electric tab Row 210-220 for HICC Mix when Inputs tab E710 = HICC</v>
      </c>
      <c r="G58" t="str">
        <f>HICC!H449</f>
        <v>Both upstream and midstream emissions are included</v>
      </c>
    </row>
    <row r="59" spans="1:7" x14ac:dyDescent="0.4">
      <c r="A59" t="str">
        <f ca="1">HICC!B450</f>
        <v>HICC</v>
      </c>
      <c r="B59" t="str">
        <f>HICC!C450</f>
        <v>0%natural gas_14%coal_68%oil_0%nuclear_1%hydro_5%wind_2%solar_11%other</v>
      </c>
      <c r="C59" t="str">
        <f>HICC!D450</f>
        <v>bc</v>
      </c>
      <c r="D59">
        <f>HICC!E450</f>
        <v>2.5068067385867672E-6</v>
      </c>
      <c r="E59" t="str">
        <f>HICC!F450</f>
        <v>kg/KWh electricity at power plant gate</v>
      </c>
      <c r="F59" t="str">
        <f ca="1">HICC!G450</f>
        <v>Electric tab Row 210-220 for HICC Mix when Inputs tab E710 = HICC</v>
      </c>
      <c r="G59" t="str">
        <f>HICC!H450</f>
        <v>Both upstream and midstream emissions are included</v>
      </c>
    </row>
    <row r="60" spans="1:7" x14ac:dyDescent="0.4">
      <c r="A60" t="str">
        <f ca="1">HICC!B451</f>
        <v>HICC</v>
      </c>
      <c r="B60" t="str">
        <f>HICC!C451</f>
        <v>0%natural gas_14%coal_68%oil_0%nuclear_1%hydro_5%wind_2%solar_11%other</v>
      </c>
      <c r="C60" t="str">
        <f>HICC!D451</f>
        <v>oc</v>
      </c>
      <c r="D60">
        <f>HICC!E451</f>
        <v>4.6339089284770684E-6</v>
      </c>
      <c r="E60" t="str">
        <f>HICC!F451</f>
        <v>kg/KWh electricity at power plant gate</v>
      </c>
      <c r="F60" t="str">
        <f ca="1">HICC!G451</f>
        <v>Electric tab Row 210-220 for HICC Mix when Inputs tab E710 = HICC</v>
      </c>
      <c r="G60" t="str">
        <f>HICC!H451</f>
        <v>Both upstream and midstream emissions are included</v>
      </c>
    </row>
    <row r="61" spans="1:7" x14ac:dyDescent="0.4">
      <c r="A61" t="str">
        <f ca="1">HICC!B452</f>
        <v>HICC</v>
      </c>
      <c r="B61" t="str">
        <f>HICC!C452</f>
        <v>0%natural gas_14%coal_68%oil_0%nuclear_1%hydro_5%wind_2%solar_11%other</v>
      </c>
      <c r="C61" t="str">
        <f>HICC!D452</f>
        <v>ch4</v>
      </c>
      <c r="D61">
        <f>HICC!E452</f>
        <v>1.0023574442406947E-3</v>
      </c>
      <c r="E61" t="str">
        <f>HICC!F452</f>
        <v>kg/KWh electricity at power plant gate</v>
      </c>
      <c r="F61" t="str">
        <f ca="1">HICC!G452</f>
        <v>Electric tab Row 210-220 for HICC Mix when Inputs tab E710 = HICC</v>
      </c>
      <c r="G61" t="str">
        <f>HICC!H452</f>
        <v>Both upstream and midstream emissions are included</v>
      </c>
    </row>
    <row r="62" spans="1:7" x14ac:dyDescent="0.4">
      <c r="A62" t="str">
        <f ca="1">HICC!B453</f>
        <v>HICC</v>
      </c>
      <c r="B62" t="str">
        <f>HICC!C453</f>
        <v>0%natural gas_14%coal_68%oil_0%nuclear_1%hydro_5%wind_2%solar_11%other</v>
      </c>
      <c r="C62" t="str">
        <f>HICC!D453</f>
        <v>n2o</v>
      </c>
      <c r="D62">
        <f>HICC!E453</f>
        <v>1.3046428041749748E-6</v>
      </c>
      <c r="E62" t="str">
        <f>HICC!F453</f>
        <v>kg/KWh electricity at power plant gate</v>
      </c>
      <c r="F62" t="str">
        <f ca="1">HICC!G453</f>
        <v>Electric tab Row 210-220 for HICC Mix when Inputs tab E710 = HICC</v>
      </c>
      <c r="G62" t="str">
        <f>HICC!H453</f>
        <v>Both upstream and midstream emissions are included</v>
      </c>
    </row>
    <row r="63" spans="1:7" x14ac:dyDescent="0.4">
      <c r="A63" t="str">
        <f ca="1">HICC!B454</f>
        <v>HICC</v>
      </c>
      <c r="B63" t="str">
        <f>HICC!C454</f>
        <v>0%natural gas_14%coal_68%oil_0%nuclear_1%hydro_5%wind_2%solar_11%other</v>
      </c>
      <c r="C63" t="str">
        <f>HICC!D454</f>
        <v xml:space="preserve">co2 </v>
      </c>
      <c r="D63">
        <f>HICC!E454</f>
        <v>8.389821269643423E-2</v>
      </c>
      <c r="E63" t="str">
        <f>HICC!F454</f>
        <v>kg/KWh electricity at power plant gate</v>
      </c>
      <c r="F63" t="str">
        <f ca="1">HICC!G454</f>
        <v>Electric tab Row 210-220 for HICC Mix when Inputs tab E710 = HICC</v>
      </c>
      <c r="G63" t="str">
        <f>HICC!H454</f>
        <v>Both upstream and midstream emissions are included</v>
      </c>
    </row>
    <row r="64" spans="1:7" x14ac:dyDescent="0.4">
      <c r="A64" t="str">
        <f ca="1">MRO!B444</f>
        <v>MRO</v>
      </c>
      <c r="B64" t="str">
        <f>MRO!C444</f>
        <v>10%natural gas_48%coal_0%oil_11%nuclear_5%hydro_25%wind_1%solar_1%other</v>
      </c>
      <c r="C64" t="str">
        <f>MRO!D444</f>
        <v>voc</v>
      </c>
      <c r="D64">
        <f>MRO!E444</f>
        <v>4.3539887763262287E-5</v>
      </c>
      <c r="E64" t="str">
        <f>MRO!F444</f>
        <v>kg/KWh electricity at power plant gate</v>
      </c>
      <c r="F64" t="str">
        <f ca="1">MRO!G444</f>
        <v>Electric tab Row 210-220 for MRO Mix when Inputs tab E710 = MRO</v>
      </c>
      <c r="G64" t="str">
        <f>MRO!H444</f>
        <v>Both upstream and midstream emissions are included</v>
      </c>
    </row>
    <row r="65" spans="1:7" x14ac:dyDescent="0.4">
      <c r="A65" t="str">
        <f ca="1">MRO!B445</f>
        <v>MRO</v>
      </c>
      <c r="B65" t="str">
        <f>MRO!C445</f>
        <v>10%natural gas_48%coal_0%oil_11%nuclear_5%hydro_25%wind_1%solar_1%other</v>
      </c>
      <c r="C65" t="str">
        <f>MRO!D445</f>
        <v>co</v>
      </c>
      <c r="D65">
        <f>MRO!E445</f>
        <v>3.581804628628168E-5</v>
      </c>
      <c r="E65" t="str">
        <f>MRO!F445</f>
        <v>kg/KWh electricity at power plant gate</v>
      </c>
      <c r="F65" t="str">
        <f ca="1">MRO!G445</f>
        <v>Electric tab Row 210-220 for MRO Mix when Inputs tab E710 = MRO</v>
      </c>
      <c r="G65" t="str">
        <f>MRO!H445</f>
        <v>Both upstream and midstream emissions are included</v>
      </c>
    </row>
    <row r="66" spans="1:7" x14ac:dyDescent="0.4">
      <c r="A66" t="str">
        <f ca="1">MRO!B446</f>
        <v>MRO</v>
      </c>
      <c r="B66" t="str">
        <f>MRO!C446</f>
        <v>10%natural gas_48%coal_0%oil_11%nuclear_5%hydro_25%wind_1%solar_1%other</v>
      </c>
      <c r="C66" t="str">
        <f>MRO!D446</f>
        <v>nox</v>
      </c>
      <c r="D66">
        <f>MRO!E446</f>
        <v>9.5041640527982447E-5</v>
      </c>
      <c r="E66" t="str">
        <f>MRO!F446</f>
        <v>kg/KWh electricity at power plant gate</v>
      </c>
      <c r="F66" t="str">
        <f ca="1">MRO!G446</f>
        <v>Electric tab Row 210-220 for MRO Mix when Inputs tab E710 = MRO</v>
      </c>
      <c r="G66" t="str">
        <f>MRO!H446</f>
        <v>Both upstream and midstream emissions are included</v>
      </c>
    </row>
    <row r="67" spans="1:7" x14ac:dyDescent="0.4">
      <c r="A67" t="str">
        <f ca="1">MRO!B447</f>
        <v>MRO</v>
      </c>
      <c r="B67" t="str">
        <f>MRO!C447</f>
        <v>10%natural gas_48%coal_0%oil_11%nuclear_5%hydro_25%wind_1%solar_1%other</v>
      </c>
      <c r="C67" t="str">
        <f>MRO!D447</f>
        <v>pm10</v>
      </c>
      <c r="D67">
        <f>MRO!E447</f>
        <v>4.250843991466258E-5</v>
      </c>
      <c r="E67" t="str">
        <f>MRO!F447</f>
        <v>kg/KWh electricity at power plant gate</v>
      </c>
      <c r="F67" t="str">
        <f ca="1">MRO!G447</f>
        <v>Electric tab Row 210-220 for MRO Mix when Inputs tab E710 = MRO</v>
      </c>
      <c r="G67" t="str">
        <f>MRO!H447</f>
        <v>Both upstream and midstream emissions are included</v>
      </c>
    </row>
    <row r="68" spans="1:7" x14ac:dyDescent="0.4">
      <c r="A68" t="str">
        <f ca="1">MRO!B448</f>
        <v>MRO</v>
      </c>
      <c r="B68" t="str">
        <f>MRO!C448</f>
        <v>10%natural gas_48%coal_0%oil_11%nuclear_5%hydro_25%wind_1%solar_1%other</v>
      </c>
      <c r="C68" t="str">
        <f>MRO!D448</f>
        <v>pm2.5</v>
      </c>
      <c r="D68">
        <f>MRO!E448</f>
        <v>7.5742572290506206E-6</v>
      </c>
      <c r="E68" t="str">
        <f>MRO!F448</f>
        <v>kg/KWh electricity at power plant gate</v>
      </c>
      <c r="F68" t="str">
        <f ca="1">MRO!G448</f>
        <v>Electric tab Row 210-220 for MRO Mix when Inputs tab E710 = MRO</v>
      </c>
      <c r="G68" t="str">
        <f>MRO!H448</f>
        <v>Both upstream and midstream emissions are included</v>
      </c>
    </row>
    <row r="69" spans="1:7" x14ac:dyDescent="0.4">
      <c r="A69" t="str">
        <f ca="1">MRO!B449</f>
        <v>MRO</v>
      </c>
      <c r="B69" t="str">
        <f>MRO!C449</f>
        <v>10%natural gas_48%coal_0%oil_11%nuclear_5%hydro_25%wind_1%solar_1%other</v>
      </c>
      <c r="C69" t="str">
        <f>MRO!D449</f>
        <v>sox</v>
      </c>
      <c r="D69">
        <f>MRO!E449</f>
        <v>4.5378573657648509E-5</v>
      </c>
      <c r="E69" t="str">
        <f>MRO!F449</f>
        <v>kg/KWh electricity at power plant gate</v>
      </c>
      <c r="F69" t="str">
        <f ca="1">MRO!G449</f>
        <v>Electric tab Row 210-220 for MRO Mix when Inputs tab E710 = MRO</v>
      </c>
      <c r="G69" t="str">
        <f>MRO!H449</f>
        <v>Both upstream and midstream emissions are included</v>
      </c>
    </row>
    <row r="70" spans="1:7" x14ac:dyDescent="0.4">
      <c r="A70" t="str">
        <f ca="1">MRO!B450</f>
        <v>MRO</v>
      </c>
      <c r="B70" t="str">
        <f>MRO!C450</f>
        <v>10%natural gas_48%coal_0%oil_11%nuclear_5%hydro_25%wind_1%solar_1%other</v>
      </c>
      <c r="C70" t="str">
        <f>MRO!D450</f>
        <v>bc</v>
      </c>
      <c r="D70">
        <f>MRO!E450</f>
        <v>5.8588027615627451E-7</v>
      </c>
      <c r="E70" t="str">
        <f>MRO!F450</f>
        <v>kg/KWh electricity at power plant gate</v>
      </c>
      <c r="F70" t="str">
        <f ca="1">MRO!G450</f>
        <v>Electric tab Row 210-220 for MRO Mix when Inputs tab E710 = MRO</v>
      </c>
      <c r="G70" t="str">
        <f>MRO!H450</f>
        <v>Both upstream and midstream emissions are included</v>
      </c>
    </row>
    <row r="71" spans="1:7" x14ac:dyDescent="0.4">
      <c r="A71" t="str">
        <f ca="1">MRO!B451</f>
        <v>MRO</v>
      </c>
      <c r="B71" t="str">
        <f>MRO!C451</f>
        <v>10%natural gas_48%coal_0%oil_11%nuclear_5%hydro_25%wind_1%solar_1%other</v>
      </c>
      <c r="C71" t="str">
        <f>MRO!D451</f>
        <v>oc</v>
      </c>
      <c r="D71">
        <f>MRO!E451</f>
        <v>1.4648696140324221E-6</v>
      </c>
      <c r="E71" t="str">
        <f>MRO!F451</f>
        <v>kg/KWh electricity at power plant gate</v>
      </c>
      <c r="F71" t="str">
        <f ca="1">MRO!G451</f>
        <v>Electric tab Row 210-220 for MRO Mix when Inputs tab E710 = MRO</v>
      </c>
      <c r="G71" t="str">
        <f>MRO!H451</f>
        <v>Both upstream and midstream emissions are included</v>
      </c>
    </row>
    <row r="72" spans="1:7" x14ac:dyDescent="0.4">
      <c r="A72" t="str">
        <f ca="1">MRO!B452</f>
        <v>MRO</v>
      </c>
      <c r="B72" t="str">
        <f>MRO!C452</f>
        <v>10%natural gas_48%coal_0%oil_11%nuclear_5%hydro_25%wind_1%solar_1%other</v>
      </c>
      <c r="C72" t="str">
        <f>MRO!D452</f>
        <v>ch4</v>
      </c>
      <c r="D72">
        <f>MRO!E452</f>
        <v>8.7154815693754476E-4</v>
      </c>
      <c r="E72" t="str">
        <f>MRO!F452</f>
        <v>kg/KWh electricity at power plant gate</v>
      </c>
      <c r="F72" t="str">
        <f ca="1">MRO!G452</f>
        <v>Electric tab Row 210-220 for MRO Mix when Inputs tab E710 = MRO</v>
      </c>
      <c r="G72" t="str">
        <f>MRO!H452</f>
        <v>Both upstream and midstream emissions are included</v>
      </c>
    </row>
    <row r="73" spans="1:7" x14ac:dyDescent="0.4">
      <c r="A73" t="str">
        <f ca="1">MRO!B453</f>
        <v>MRO</v>
      </c>
      <c r="B73" t="str">
        <f>MRO!C453</f>
        <v>10%natural gas_48%coal_0%oil_11%nuclear_5%hydro_25%wind_1%solar_1%other</v>
      </c>
      <c r="C73" t="str">
        <f>MRO!D453</f>
        <v>n2o</v>
      </c>
      <c r="D73">
        <f>MRO!E453</f>
        <v>8.6983541856309381E-7</v>
      </c>
      <c r="E73" t="str">
        <f>MRO!F453</f>
        <v>kg/KWh electricity at power plant gate</v>
      </c>
      <c r="F73" t="str">
        <f ca="1">MRO!G453</f>
        <v>Electric tab Row 210-220 for MRO Mix when Inputs tab E710 = MRO</v>
      </c>
      <c r="G73" t="str">
        <f>MRO!H453</f>
        <v>Both upstream and midstream emissions are included</v>
      </c>
    </row>
    <row r="74" spans="1:7" x14ac:dyDescent="0.4">
      <c r="A74" t="str">
        <f ca="1">MRO!B454</f>
        <v>MRO</v>
      </c>
      <c r="B74" t="str">
        <f>MRO!C454</f>
        <v>10%natural gas_48%coal_0%oil_11%nuclear_5%hydro_25%wind_1%solar_1%other</v>
      </c>
      <c r="C74" t="str">
        <f>MRO!D454</f>
        <v xml:space="preserve">co2 </v>
      </c>
      <c r="D74">
        <f>MRO!E454</f>
        <v>1.3915710081891903E-2</v>
      </c>
      <c r="E74" t="str">
        <f>MRO!F454</f>
        <v>kg/KWh electricity at power plant gate</v>
      </c>
      <c r="F74" t="str">
        <f ca="1">MRO!G454</f>
        <v>Electric tab Row 210-220 for MRO Mix when Inputs tab E710 = MRO</v>
      </c>
      <c r="G74" t="str">
        <f>MRO!H454</f>
        <v>Both upstream and midstream emissions are included</v>
      </c>
    </row>
    <row r="75" spans="1:7" x14ac:dyDescent="0.4">
      <c r="A75" t="str">
        <f ca="1">NPCC!B444</f>
        <v>NPCC</v>
      </c>
      <c r="B75" t="str">
        <f>NPCC!C444</f>
        <v>42%natural gas_3%coal_0%oil_33%nuclear_15%hydro_3%wind_1%solar_3%other</v>
      </c>
      <c r="C75" t="str">
        <f>NPCC!D444</f>
        <v>voc</v>
      </c>
      <c r="D75">
        <f>NPCC!E444</f>
        <v>3.0128663955190385E-5</v>
      </c>
      <c r="E75" t="str">
        <f>NPCC!F444</f>
        <v>kg/KWh electricity at power plant gate</v>
      </c>
      <c r="F75" t="str">
        <f ca="1">NPCC!G444</f>
        <v>Electric tab Row 210-220 for NPCC Mix when Inputs tab E710 = NPCC</v>
      </c>
      <c r="G75" t="str">
        <f>NPCC!H444</f>
        <v>Both upstream and midstream emissions are included</v>
      </c>
    </row>
    <row r="76" spans="1:7" x14ac:dyDescent="0.4">
      <c r="A76" t="str">
        <f ca="1">NPCC!B445</f>
        <v>NPCC</v>
      </c>
      <c r="B76" t="str">
        <f>NPCC!C445</f>
        <v>42%natural gas_3%coal_0%oil_33%nuclear_15%hydro_3%wind_1%solar_3%other</v>
      </c>
      <c r="C76" t="str">
        <f>NPCC!D445</f>
        <v>co</v>
      </c>
      <c r="D76">
        <f>NPCC!E445</f>
        <v>7.8282280219134118E-5</v>
      </c>
      <c r="E76" t="str">
        <f>NPCC!F445</f>
        <v>kg/KWh electricity at power plant gate</v>
      </c>
      <c r="F76" t="str">
        <f ca="1">NPCC!G445</f>
        <v>Electric tab Row 210-220 for NPCC Mix when Inputs tab E710 = NPCC</v>
      </c>
      <c r="G76" t="str">
        <f>NPCC!H445</f>
        <v>Both upstream and midstream emissions are included</v>
      </c>
    </row>
    <row r="77" spans="1:7" x14ac:dyDescent="0.4">
      <c r="A77" t="str">
        <f ca="1">NPCC!B446</f>
        <v>NPCC</v>
      </c>
      <c r="B77" t="str">
        <f>NPCC!C446</f>
        <v>42%natural gas_3%coal_0%oil_33%nuclear_15%hydro_3%wind_1%solar_3%other</v>
      </c>
      <c r="C77" t="str">
        <f>NPCC!D446</f>
        <v>nox</v>
      </c>
      <c r="D77">
        <f>NPCC!E446</f>
        <v>1.0280941516937332E-4</v>
      </c>
      <c r="E77" t="str">
        <f>NPCC!F446</f>
        <v>kg/KWh electricity at power plant gate</v>
      </c>
      <c r="F77" t="str">
        <f ca="1">NPCC!G446</f>
        <v>Electric tab Row 210-220 for NPCC Mix when Inputs tab E710 = NPCC</v>
      </c>
      <c r="G77" t="str">
        <f>NPCC!H446</f>
        <v>Both upstream and midstream emissions are included</v>
      </c>
    </row>
    <row r="78" spans="1:7" x14ac:dyDescent="0.4">
      <c r="A78" t="str">
        <f ca="1">NPCC!B447</f>
        <v>NPCC</v>
      </c>
      <c r="B78" t="str">
        <f>NPCC!C447</f>
        <v>42%natural gas_3%coal_0%oil_33%nuclear_15%hydro_3%wind_1%solar_3%other</v>
      </c>
      <c r="C78" t="str">
        <f>NPCC!D447</f>
        <v>pm10</v>
      </c>
      <c r="D78">
        <f>NPCC!E447</f>
        <v>4.3710946578314068E-6</v>
      </c>
      <c r="E78" t="str">
        <f>NPCC!F447</f>
        <v>kg/KWh electricity at power plant gate</v>
      </c>
      <c r="F78" t="str">
        <f ca="1">NPCC!G447</f>
        <v>Electric tab Row 210-220 for NPCC Mix when Inputs tab E710 = NPCC</v>
      </c>
      <c r="G78" t="str">
        <f>NPCC!H447</f>
        <v>Both upstream and midstream emissions are included</v>
      </c>
    </row>
    <row r="79" spans="1:7" x14ac:dyDescent="0.4">
      <c r="A79" t="str">
        <f ca="1">NPCC!B448</f>
        <v>NPCC</v>
      </c>
      <c r="B79" t="str">
        <f>NPCC!C448</f>
        <v>42%natural gas_3%coal_0%oil_33%nuclear_15%hydro_3%wind_1%solar_3%other</v>
      </c>
      <c r="C79" t="str">
        <f>NPCC!D448</f>
        <v>pm2.5</v>
      </c>
      <c r="D79">
        <f>NPCC!E448</f>
        <v>2.0979483305952647E-6</v>
      </c>
      <c r="E79" t="str">
        <f>NPCC!F448</f>
        <v>kg/KWh electricity at power plant gate</v>
      </c>
      <c r="F79" t="str">
        <f ca="1">NPCC!G448</f>
        <v>Electric tab Row 210-220 for NPCC Mix when Inputs tab E710 = NPCC</v>
      </c>
      <c r="G79" t="str">
        <f>NPCC!H448</f>
        <v>Both upstream and midstream emissions are included</v>
      </c>
    </row>
    <row r="80" spans="1:7" x14ac:dyDescent="0.4">
      <c r="A80" t="str">
        <f ca="1">NPCC!B449</f>
        <v>NPCC</v>
      </c>
      <c r="B80" t="str">
        <f>NPCC!C449</f>
        <v>42%natural gas_3%coal_0%oil_33%nuclear_15%hydro_3%wind_1%solar_3%other</v>
      </c>
      <c r="C80" t="str">
        <f>NPCC!D449</f>
        <v>sox</v>
      </c>
      <c r="D80">
        <f>NPCC!E449</f>
        <v>3.7439089954198379E-5</v>
      </c>
      <c r="E80" t="str">
        <f>NPCC!F449</f>
        <v>kg/KWh electricity at power plant gate</v>
      </c>
      <c r="F80" t="str">
        <f ca="1">NPCC!G449</f>
        <v>Electric tab Row 210-220 for NPCC Mix when Inputs tab E710 = NPCC</v>
      </c>
      <c r="G80" t="str">
        <f>NPCC!H449</f>
        <v>Both upstream and midstream emissions are included</v>
      </c>
    </row>
    <row r="81" spans="1:7" x14ac:dyDescent="0.4">
      <c r="A81" t="str">
        <f ca="1">NPCC!B450</f>
        <v>NPCC</v>
      </c>
      <c r="B81" t="str">
        <f>NPCC!C450</f>
        <v>42%natural gas_3%coal_0%oil_33%nuclear_15%hydro_3%wind_1%solar_3%other</v>
      </c>
      <c r="C81" t="str">
        <f>NPCC!D450</f>
        <v>bc</v>
      </c>
      <c r="D81">
        <f>NPCC!E450</f>
        <v>5.6141508634775956E-7</v>
      </c>
      <c r="E81" t="str">
        <f>NPCC!F450</f>
        <v>kg/KWh electricity at power plant gate</v>
      </c>
      <c r="F81" t="str">
        <f ca="1">NPCC!G450</f>
        <v>Electric tab Row 210-220 for NPCC Mix when Inputs tab E710 = NPCC</v>
      </c>
      <c r="G81" t="str">
        <f>NPCC!H450</f>
        <v>Both upstream and midstream emissions are included</v>
      </c>
    </row>
    <row r="82" spans="1:7" x14ac:dyDescent="0.4">
      <c r="A82" t="str">
        <f ca="1">NPCC!B451</f>
        <v>NPCC</v>
      </c>
      <c r="B82" t="str">
        <f>NPCC!C451</f>
        <v>42%natural gas_3%coal_0%oil_33%nuclear_15%hydro_3%wind_1%solar_3%other</v>
      </c>
      <c r="C82" t="str">
        <f>NPCC!D451</f>
        <v>oc</v>
      </c>
      <c r="D82">
        <f>NPCC!E451</f>
        <v>6.5281371184351818E-7</v>
      </c>
      <c r="E82" t="str">
        <f>NPCC!F451</f>
        <v>kg/KWh electricity at power plant gate</v>
      </c>
      <c r="F82" t="str">
        <f ca="1">NPCC!G451</f>
        <v>Electric tab Row 210-220 for NPCC Mix when Inputs tab E710 = NPCC</v>
      </c>
      <c r="G82" t="str">
        <f>NPCC!H451</f>
        <v>Both upstream and midstream emissions are included</v>
      </c>
    </row>
    <row r="83" spans="1:7" x14ac:dyDescent="0.4">
      <c r="A83" t="str">
        <f ca="1">NPCC!B452</f>
        <v>NPCC</v>
      </c>
      <c r="B83" t="str">
        <f>NPCC!C452</f>
        <v>42%natural gas_3%coal_0%oil_33%nuclear_15%hydro_3%wind_1%solar_3%other</v>
      </c>
      <c r="C83" t="str">
        <f>NPCC!D452</f>
        <v>ch4</v>
      </c>
      <c r="D83">
        <f>NPCC!E452</f>
        <v>6.450997902702093E-4</v>
      </c>
      <c r="E83" t="str">
        <f>NPCC!F452</f>
        <v>kg/KWh electricity at power plant gate</v>
      </c>
      <c r="F83" t="str">
        <f ca="1">NPCC!G452</f>
        <v>Electric tab Row 210-220 for NPCC Mix when Inputs tab E710 = NPCC</v>
      </c>
      <c r="G83" t="str">
        <f>NPCC!H452</f>
        <v>Both upstream and midstream emissions are included</v>
      </c>
    </row>
    <row r="84" spans="1:7" x14ac:dyDescent="0.4">
      <c r="A84" t="str">
        <f ca="1">NPCC!B453</f>
        <v>NPCC</v>
      </c>
      <c r="B84" t="str">
        <f>NPCC!C453</f>
        <v>42%natural gas_3%coal_0%oil_33%nuclear_15%hydro_3%wind_1%solar_3%other</v>
      </c>
      <c r="C84" t="str">
        <f>NPCC!D453</f>
        <v>n2o</v>
      </c>
      <c r="D84">
        <f>NPCC!E453</f>
        <v>2.5124482826618829E-6</v>
      </c>
      <c r="E84" t="str">
        <f>NPCC!F453</f>
        <v>kg/KWh electricity at power plant gate</v>
      </c>
      <c r="F84" t="str">
        <f ca="1">NPCC!G453</f>
        <v>Electric tab Row 210-220 for NPCC Mix when Inputs tab E710 = NPCC</v>
      </c>
      <c r="G84" t="str">
        <f>NPCC!H453</f>
        <v>Both upstream and midstream emissions are included</v>
      </c>
    </row>
    <row r="85" spans="1:7" x14ac:dyDescent="0.4">
      <c r="A85" t="str">
        <f ca="1">NPCC!B454</f>
        <v>NPCC</v>
      </c>
      <c r="B85" t="str">
        <f>NPCC!C454</f>
        <v>42%natural gas_3%coal_0%oil_33%nuclear_15%hydro_3%wind_1%solar_3%other</v>
      </c>
      <c r="C85" t="str">
        <f>NPCC!D454</f>
        <v xml:space="preserve">co2 </v>
      </c>
      <c r="D85">
        <f>NPCC!E454</f>
        <v>1.8742657183164303E-2</v>
      </c>
      <c r="E85" t="str">
        <f>NPCC!F454</f>
        <v>kg/KWh electricity at power plant gate</v>
      </c>
      <c r="F85" t="str">
        <f ca="1">NPCC!G454</f>
        <v>Electric tab Row 210-220 for NPCC Mix when Inputs tab E710 = NPCC</v>
      </c>
      <c r="G85" t="str">
        <f>NPCC!H454</f>
        <v>Both upstream and midstream emissions are included</v>
      </c>
    </row>
    <row r="86" spans="1:7" x14ac:dyDescent="0.4">
      <c r="A86" t="str">
        <f ca="1">RFC!B444</f>
        <v>RFC</v>
      </c>
      <c r="B86" t="str">
        <f>RFC!C444</f>
        <v>26%natural gas_39%coal_0%oil_30%nuclear_1%hydro_3%wind_0%solar_1%other</v>
      </c>
      <c r="C86" t="str">
        <f>RFC!D444</f>
        <v>voc</v>
      </c>
      <c r="D86">
        <f>RFC!E444</f>
        <v>4.6204886412068549E-5</v>
      </c>
      <c r="E86" t="str">
        <f>RFC!F444</f>
        <v>kg/KWh electricity at power plant gate</v>
      </c>
      <c r="F86" t="str">
        <f ca="1">RFC!G444</f>
        <v>Electric tab Row 210-220 for RFC Mix when Inputs tab E710 = RFC</v>
      </c>
      <c r="G86" t="str">
        <f>RFC!H444</f>
        <v>Both upstream and midstream emissions are included</v>
      </c>
    </row>
    <row r="87" spans="1:7" x14ac:dyDescent="0.4">
      <c r="A87" t="str">
        <f ca="1">RFC!B445</f>
        <v>RFC</v>
      </c>
      <c r="B87" t="str">
        <f>RFC!C445</f>
        <v>26%natural gas_39%coal_0%oil_30%nuclear_1%hydro_3%wind_0%solar_1%other</v>
      </c>
      <c r="C87" t="str">
        <f>RFC!D445</f>
        <v>co</v>
      </c>
      <c r="D87">
        <f>RFC!E445</f>
        <v>6.0223053500088206E-5</v>
      </c>
      <c r="E87" t="str">
        <f>RFC!F445</f>
        <v>kg/KWh electricity at power plant gate</v>
      </c>
      <c r="F87" t="str">
        <f ca="1">RFC!G445</f>
        <v>Electric tab Row 210-220 for RFC Mix when Inputs tab E710 = RFC</v>
      </c>
      <c r="G87" t="str">
        <f>RFC!H445</f>
        <v>Both upstream and midstream emissions are included</v>
      </c>
    </row>
    <row r="88" spans="1:7" x14ac:dyDescent="0.4">
      <c r="A88" t="str">
        <f ca="1">RFC!B446</f>
        <v>RFC</v>
      </c>
      <c r="B88" t="str">
        <f>RFC!C446</f>
        <v>26%natural gas_39%coal_0%oil_30%nuclear_1%hydro_3%wind_0%solar_1%other</v>
      </c>
      <c r="C88" t="str">
        <f>RFC!D446</f>
        <v>nox</v>
      </c>
      <c r="D88">
        <f>RFC!E446</f>
        <v>1.1639468526212975E-4</v>
      </c>
      <c r="E88" t="str">
        <f>RFC!F446</f>
        <v>kg/KWh electricity at power plant gate</v>
      </c>
      <c r="F88" t="str">
        <f ca="1">RFC!G446</f>
        <v>Electric tab Row 210-220 for RFC Mix when Inputs tab E710 = RFC</v>
      </c>
      <c r="G88" t="str">
        <f>RFC!H446</f>
        <v>Both upstream and midstream emissions are included</v>
      </c>
    </row>
    <row r="89" spans="1:7" x14ac:dyDescent="0.4">
      <c r="A89" t="str">
        <f ca="1">RFC!B447</f>
        <v>RFC</v>
      </c>
      <c r="B89" t="str">
        <f>RFC!C447</f>
        <v>26%natural gas_39%coal_0%oil_30%nuclear_1%hydro_3%wind_0%solar_1%other</v>
      </c>
      <c r="C89" t="str">
        <f>RFC!D447</f>
        <v>pm10</v>
      </c>
      <c r="D89">
        <f>RFC!E447</f>
        <v>3.5334002548714336E-5</v>
      </c>
      <c r="E89" t="str">
        <f>RFC!F447</f>
        <v>kg/KWh electricity at power plant gate</v>
      </c>
      <c r="F89" t="str">
        <f ca="1">RFC!G447</f>
        <v>Electric tab Row 210-220 for RFC Mix when Inputs tab E710 = RFC</v>
      </c>
      <c r="G89" t="str">
        <f>RFC!H447</f>
        <v>Both upstream and midstream emissions are included</v>
      </c>
    </row>
    <row r="90" spans="1:7" x14ac:dyDescent="0.4">
      <c r="A90" t="str">
        <f ca="1">RFC!B448</f>
        <v>RFC</v>
      </c>
      <c r="B90" t="str">
        <f>RFC!C448</f>
        <v>26%natural gas_39%coal_0%oil_30%nuclear_1%hydro_3%wind_0%solar_1%other</v>
      </c>
      <c r="C90" t="str">
        <f>RFC!D448</f>
        <v>pm2.5</v>
      </c>
      <c r="D90">
        <f>RFC!E448</f>
        <v>7.0659219370122437E-6</v>
      </c>
      <c r="E90" t="str">
        <f>RFC!F448</f>
        <v>kg/KWh electricity at power plant gate</v>
      </c>
      <c r="F90" t="str">
        <f ca="1">RFC!G448</f>
        <v>Electric tab Row 210-220 for RFC Mix when Inputs tab E710 = RFC</v>
      </c>
      <c r="G90" t="str">
        <f>RFC!H448</f>
        <v>Both upstream and midstream emissions are included</v>
      </c>
    </row>
    <row r="91" spans="1:7" x14ac:dyDescent="0.4">
      <c r="A91" t="str">
        <f ca="1">RFC!B449</f>
        <v>RFC</v>
      </c>
      <c r="B91" t="str">
        <f>RFC!C449</f>
        <v>26%natural gas_39%coal_0%oil_30%nuclear_1%hydro_3%wind_0%solar_1%other</v>
      </c>
      <c r="C91" t="str">
        <f>RFC!D449</f>
        <v>sox</v>
      </c>
      <c r="D91">
        <f>RFC!E449</f>
        <v>5.5362781599949695E-5</v>
      </c>
      <c r="E91" t="str">
        <f>RFC!F449</f>
        <v>kg/KWh electricity at power plant gate</v>
      </c>
      <c r="F91" t="str">
        <f ca="1">RFC!G449</f>
        <v>Electric tab Row 210-220 for RFC Mix when Inputs tab E710 = RFC</v>
      </c>
      <c r="G91" t="str">
        <f>RFC!H449</f>
        <v>Both upstream and midstream emissions are included</v>
      </c>
    </row>
    <row r="92" spans="1:7" x14ac:dyDescent="0.4">
      <c r="A92" t="str">
        <f ca="1">RFC!B450</f>
        <v>RFC</v>
      </c>
      <c r="B92" t="str">
        <f>RFC!C450</f>
        <v>26%natural gas_39%coal_0%oil_30%nuclear_1%hydro_3%wind_0%solar_1%other</v>
      </c>
      <c r="C92" t="str">
        <f>RFC!D450</f>
        <v>bc</v>
      </c>
      <c r="D92">
        <f>RFC!E450</f>
        <v>6.6208207671785002E-7</v>
      </c>
      <c r="E92" t="str">
        <f>RFC!F450</f>
        <v>kg/KWh electricity at power plant gate</v>
      </c>
      <c r="F92" t="str">
        <f ca="1">RFC!G450</f>
        <v>Electric tab Row 210-220 for RFC Mix when Inputs tab E710 = RFC</v>
      </c>
      <c r="G92" t="str">
        <f>RFC!H450</f>
        <v>Both upstream and midstream emissions are included</v>
      </c>
    </row>
    <row r="93" spans="1:7" x14ac:dyDescent="0.4">
      <c r="A93" t="str">
        <f ca="1">RFC!B451</f>
        <v>RFC</v>
      </c>
      <c r="B93" t="str">
        <f>RFC!C451</f>
        <v>26%natural gas_39%coal_0%oil_30%nuclear_1%hydro_3%wind_0%solar_1%other</v>
      </c>
      <c r="C93" t="str">
        <f>RFC!D451</f>
        <v>oc</v>
      </c>
      <c r="D93">
        <f>RFC!E451</f>
        <v>1.4066828445077779E-6</v>
      </c>
      <c r="E93" t="str">
        <f>RFC!F451</f>
        <v>kg/KWh electricity at power plant gate</v>
      </c>
      <c r="F93" t="str">
        <f ca="1">RFC!G451</f>
        <v>Electric tab Row 210-220 for RFC Mix when Inputs tab E710 = RFC</v>
      </c>
      <c r="G93" t="str">
        <f>RFC!H451</f>
        <v>Both upstream and midstream emissions are included</v>
      </c>
    </row>
    <row r="94" spans="1:7" x14ac:dyDescent="0.4">
      <c r="A94" t="str">
        <f ca="1">RFC!B452</f>
        <v>RFC</v>
      </c>
      <c r="B94" t="str">
        <f>RFC!C452</f>
        <v>26%natural gas_39%coal_0%oil_30%nuclear_1%hydro_3%wind_0%solar_1%other</v>
      </c>
      <c r="C94" t="str">
        <f>RFC!D452</f>
        <v>ch4</v>
      </c>
      <c r="D94">
        <f>RFC!E452</f>
        <v>9.4118928064719997E-4</v>
      </c>
      <c r="E94" t="str">
        <f>RFC!F452</f>
        <v>kg/KWh electricity at power plant gate</v>
      </c>
      <c r="F94" t="str">
        <f ca="1">RFC!G452</f>
        <v>Electric tab Row 210-220 for RFC Mix when Inputs tab E710 = RFC</v>
      </c>
      <c r="G94" t="str">
        <f>RFC!H452</f>
        <v>Both upstream and midstream emissions are included</v>
      </c>
    </row>
    <row r="95" spans="1:7" x14ac:dyDescent="0.4">
      <c r="A95" t="str">
        <f ca="1">RFC!B453</f>
        <v>RFC</v>
      </c>
      <c r="B95" t="str">
        <f>RFC!C453</f>
        <v>26%natural gas_39%coal_0%oil_30%nuclear_1%hydro_3%wind_0%solar_1%other</v>
      </c>
      <c r="C95" t="str">
        <f>RFC!D453</f>
        <v>n2o</v>
      </c>
      <c r="D95">
        <f>RFC!E453</f>
        <v>1.720882367472674E-6</v>
      </c>
      <c r="E95" t="str">
        <f>RFC!F453</f>
        <v>kg/KWh electricity at power plant gate</v>
      </c>
      <c r="F95" t="str">
        <f ca="1">RFC!G453</f>
        <v>Electric tab Row 210-220 for RFC Mix when Inputs tab E710 = RFC</v>
      </c>
      <c r="G95" t="str">
        <f>RFC!H453</f>
        <v>Both upstream and midstream emissions are included</v>
      </c>
    </row>
    <row r="96" spans="1:7" x14ac:dyDescent="0.4">
      <c r="A96" t="str">
        <f ca="1">RFC!B454</f>
        <v>RFC</v>
      </c>
      <c r="B96" t="str">
        <f>RFC!C454</f>
        <v>26%natural gas_39%coal_0%oil_30%nuclear_1%hydro_3%wind_0%solar_1%other</v>
      </c>
      <c r="C96" t="str">
        <f>RFC!D454</f>
        <v xml:space="preserve">co2 </v>
      </c>
      <c r="D96">
        <f>RFC!E454</f>
        <v>1.9234016825459398E-2</v>
      </c>
      <c r="E96" t="str">
        <f>RFC!F454</f>
        <v>kg/KWh electricity at power plant gate</v>
      </c>
      <c r="F96" t="str">
        <f ca="1">RFC!G454</f>
        <v>Electric tab Row 210-220 for RFC Mix when Inputs tab E710 = RFC</v>
      </c>
      <c r="G96" t="str">
        <f>RFC!H454</f>
        <v>Both upstream and midstream emissions are included</v>
      </c>
    </row>
    <row r="97" spans="1:7" x14ac:dyDescent="0.4">
      <c r="A97" t="str">
        <f ca="1">SERC!B444</f>
        <v>SERC</v>
      </c>
      <c r="B97" t="str">
        <f>SERC!C444</f>
        <v>35%natural gas_31%coal_0%oil_28%nuclear_3%hydro_1%wind_1%solar_1%other</v>
      </c>
      <c r="C97" t="str">
        <f>SERC!D444</f>
        <v>voc</v>
      </c>
      <c r="D97">
        <f>SERC!E444</f>
        <v>4.6881430135951224E-5</v>
      </c>
      <c r="E97" t="str">
        <f>SERC!F444</f>
        <v>kg/KWh electricity at power plant gate</v>
      </c>
      <c r="F97" t="str">
        <f ca="1">SERC!G444</f>
        <v>Electric tab Row 210-220 for SERC Mix when Inputs tab E710 = SERC</v>
      </c>
      <c r="G97" t="str">
        <f>SERC!H444</f>
        <v>Both upstream and midstream emissions are included</v>
      </c>
    </row>
    <row r="98" spans="1:7" x14ac:dyDescent="0.4">
      <c r="A98" t="str">
        <f ca="1">SERC!B445</f>
        <v>SERC</v>
      </c>
      <c r="B98" t="str">
        <f>SERC!C445</f>
        <v>35%natural gas_31%coal_0%oil_28%nuclear_3%hydro_1%wind_1%solar_1%other</v>
      </c>
      <c r="C98" t="str">
        <f>SERC!D445</f>
        <v>co</v>
      </c>
      <c r="D98">
        <f>SERC!E445</f>
        <v>7.5618428502203074E-5</v>
      </c>
      <c r="E98" t="str">
        <f>SERC!F445</f>
        <v>kg/KWh electricity at power plant gate</v>
      </c>
      <c r="F98" t="str">
        <f ca="1">SERC!G445</f>
        <v>Electric tab Row 210-220 for SERC Mix when Inputs tab E710 = SERC</v>
      </c>
      <c r="G98" t="str">
        <f>SERC!H445</f>
        <v>Both upstream and midstream emissions are included</v>
      </c>
    </row>
    <row r="99" spans="1:7" x14ac:dyDescent="0.4">
      <c r="A99" t="str">
        <f ca="1">SERC!B446</f>
        <v>SERC</v>
      </c>
      <c r="B99" t="str">
        <f>SERC!C446</f>
        <v>35%natural gas_31%coal_0%oil_28%nuclear_3%hydro_1%wind_1%solar_1%other</v>
      </c>
      <c r="C99" t="str">
        <f>SERC!D446</f>
        <v>nox</v>
      </c>
      <c r="D99">
        <f>SERC!E446</f>
        <v>1.2760932203949706E-4</v>
      </c>
      <c r="E99" t="str">
        <f>SERC!F446</f>
        <v>kg/KWh electricity at power plant gate</v>
      </c>
      <c r="F99" t="str">
        <f ca="1">SERC!G446</f>
        <v>Electric tab Row 210-220 for SERC Mix when Inputs tab E710 = SERC</v>
      </c>
      <c r="G99" t="str">
        <f>SERC!H446</f>
        <v>Both upstream and midstream emissions are included</v>
      </c>
    </row>
    <row r="100" spans="1:7" x14ac:dyDescent="0.4">
      <c r="A100" t="str">
        <f ca="1">SERC!B447</f>
        <v>SERC</v>
      </c>
      <c r="B100" t="str">
        <f>SERC!C447</f>
        <v>35%natural gas_31%coal_0%oil_28%nuclear_3%hydro_1%wind_1%solar_1%other</v>
      </c>
      <c r="C100" t="str">
        <f>SERC!D447</f>
        <v>pm10</v>
      </c>
      <c r="D100">
        <f>SERC!E447</f>
        <v>2.8395011817377851E-5</v>
      </c>
      <c r="E100" t="str">
        <f>SERC!F447</f>
        <v>kg/KWh electricity at power plant gate</v>
      </c>
      <c r="F100" t="str">
        <f ca="1">SERC!G447</f>
        <v>Electric tab Row 210-220 for SERC Mix when Inputs tab E710 = SERC</v>
      </c>
      <c r="G100" t="str">
        <f>SERC!H447</f>
        <v>Both upstream and midstream emissions are included</v>
      </c>
    </row>
    <row r="101" spans="1:7" x14ac:dyDescent="0.4">
      <c r="A101" t="str">
        <f ca="1">SERC!B448</f>
        <v>SERC</v>
      </c>
      <c r="B101" t="str">
        <f>SERC!C448</f>
        <v>35%natural gas_31%coal_0%oil_28%nuclear_3%hydro_1%wind_1%solar_1%other</v>
      </c>
      <c r="C101" t="str">
        <f>SERC!D448</f>
        <v>pm2.5</v>
      </c>
      <c r="D101">
        <f>SERC!E448</f>
        <v>6.0168260719889744E-6</v>
      </c>
      <c r="E101" t="str">
        <f>SERC!F448</f>
        <v>kg/KWh electricity at power plant gate</v>
      </c>
      <c r="F101" t="str">
        <f ca="1">SERC!G448</f>
        <v>Electric tab Row 210-220 for SERC Mix when Inputs tab E710 = SERC</v>
      </c>
      <c r="G101" t="str">
        <f>SERC!H448</f>
        <v>Both upstream and midstream emissions are included</v>
      </c>
    </row>
    <row r="102" spans="1:7" x14ac:dyDescent="0.4">
      <c r="A102" t="str">
        <f ca="1">SERC!B449</f>
        <v>SERC</v>
      </c>
      <c r="B102" t="str">
        <f>SERC!C449</f>
        <v>35%natural gas_31%coal_0%oil_28%nuclear_3%hydro_1%wind_1%solar_1%other</v>
      </c>
      <c r="C102" t="str">
        <f>SERC!D449</f>
        <v>sox</v>
      </c>
      <c r="D102">
        <f>SERC!E449</f>
        <v>5.5048122020743362E-5</v>
      </c>
      <c r="E102" t="str">
        <f>SERC!F449</f>
        <v>kg/KWh electricity at power plant gate</v>
      </c>
      <c r="F102" t="str">
        <f ca="1">SERC!G449</f>
        <v>Electric tab Row 210-220 for SERC Mix when Inputs tab E710 = SERC</v>
      </c>
      <c r="G102" t="str">
        <f>SERC!H449</f>
        <v>Both upstream and midstream emissions are included</v>
      </c>
    </row>
    <row r="103" spans="1:7" x14ac:dyDescent="0.4">
      <c r="A103" t="str">
        <f ca="1">SERC!B450</f>
        <v>SERC</v>
      </c>
      <c r="B103" t="str">
        <f>SERC!C450</f>
        <v>35%natural gas_31%coal_0%oil_28%nuclear_3%hydro_1%wind_1%solar_1%other</v>
      </c>
      <c r="C103" t="str">
        <f>SERC!D450</f>
        <v>bc</v>
      </c>
      <c r="D103">
        <f>SERC!E450</f>
        <v>6.9996500162121445E-7</v>
      </c>
      <c r="E103" t="str">
        <f>SERC!F450</f>
        <v>kg/KWh electricity at power plant gate</v>
      </c>
      <c r="F103" t="str">
        <f ca="1">SERC!G450</f>
        <v>Electric tab Row 210-220 for SERC Mix when Inputs tab E710 = SERC</v>
      </c>
      <c r="G103" t="str">
        <f>SERC!H450</f>
        <v>Both upstream and midstream emissions are included</v>
      </c>
    </row>
    <row r="104" spans="1:7" x14ac:dyDescent="0.4">
      <c r="A104" t="str">
        <f ca="1">SERC!B451</f>
        <v>SERC</v>
      </c>
      <c r="B104" t="str">
        <f>SERC!C451</f>
        <v>35%natural gas_31%coal_0%oil_28%nuclear_3%hydro_1%wind_1%solar_1%other</v>
      </c>
      <c r="C104" t="str">
        <f>SERC!D451</f>
        <v>oc</v>
      </c>
      <c r="D104">
        <f>SERC!E451</f>
        <v>1.3025316699423733E-6</v>
      </c>
      <c r="E104" t="str">
        <f>SERC!F451</f>
        <v>kg/KWh electricity at power plant gate</v>
      </c>
      <c r="F104" t="str">
        <f ca="1">SERC!G451</f>
        <v>Electric tab Row 210-220 for SERC Mix when Inputs tab E710 = SERC</v>
      </c>
      <c r="G104" t="str">
        <f>SERC!H451</f>
        <v>Both upstream and midstream emissions are included</v>
      </c>
    </row>
    <row r="105" spans="1:7" x14ac:dyDescent="0.4">
      <c r="A105" t="str">
        <f ca="1">SERC!B452</f>
        <v>SERC</v>
      </c>
      <c r="B105" t="str">
        <f>SERC!C452</f>
        <v>35%natural gas_31%coal_0%oil_28%nuclear_3%hydro_1%wind_1%solar_1%other</v>
      </c>
      <c r="C105" t="str">
        <f>SERC!D452</f>
        <v>ch4</v>
      </c>
      <c r="D105">
        <f>SERC!E452</f>
        <v>9.7119306331455929E-4</v>
      </c>
      <c r="E105" t="str">
        <f>SERC!F452</f>
        <v>kg/KWh electricity at power plant gate</v>
      </c>
      <c r="F105" t="str">
        <f ca="1">SERC!G452</f>
        <v>Electric tab Row 210-220 for SERC Mix when Inputs tab E710 = SERC</v>
      </c>
      <c r="G105" t="str">
        <f>SERC!H452</f>
        <v>Both upstream and midstream emissions are included</v>
      </c>
    </row>
    <row r="106" spans="1:7" x14ac:dyDescent="0.4">
      <c r="A106" t="str">
        <f ca="1">SERC!B453</f>
        <v>SERC</v>
      </c>
      <c r="B106" t="str">
        <f>SERC!C453</f>
        <v>35%natural gas_31%coal_0%oil_28%nuclear_3%hydro_1%wind_1%solar_1%other</v>
      </c>
      <c r="C106" t="str">
        <f>SERC!D453</f>
        <v>n2o</v>
      </c>
      <c r="D106">
        <f>SERC!E453</f>
        <v>2.2894098375850432E-6</v>
      </c>
      <c r="E106" t="str">
        <f>SERC!F453</f>
        <v>kg/KWh electricity at power plant gate</v>
      </c>
      <c r="F106" t="str">
        <f ca="1">SERC!G453</f>
        <v>Electric tab Row 210-220 for SERC Mix when Inputs tab E710 = SERC</v>
      </c>
      <c r="G106" t="str">
        <f>SERC!H453</f>
        <v>Both upstream and midstream emissions are included</v>
      </c>
    </row>
    <row r="107" spans="1:7" x14ac:dyDescent="0.4">
      <c r="A107" t="str">
        <f ca="1">SERC!B454</f>
        <v>SERC</v>
      </c>
      <c r="B107" t="str">
        <f>SERC!C454</f>
        <v>35%natural gas_31%coal_0%oil_28%nuclear_3%hydro_1%wind_1%solar_1%other</v>
      </c>
      <c r="C107" t="str">
        <f>SERC!D454</f>
        <v xml:space="preserve">co2 </v>
      </c>
      <c r="D107">
        <f>SERC!E454</f>
        <v>2.1805522917158298E-2</v>
      </c>
      <c r="E107" t="str">
        <f>SERC!F454</f>
        <v>kg/KWh electricity at power plant gate</v>
      </c>
      <c r="F107" t="str">
        <f ca="1">SERC!G454</f>
        <v>Electric tab Row 210-220 for SERC Mix when Inputs tab E710 = SERC</v>
      </c>
      <c r="G107" t="str">
        <f>SERC!H454</f>
        <v>Both upstream and midstream emissions are included</v>
      </c>
    </row>
    <row r="108" spans="1:7" x14ac:dyDescent="0.4">
      <c r="A108" t="str">
        <f ca="1">SPP!B444</f>
        <v>SPP</v>
      </c>
      <c r="B108" t="str">
        <f>SPP!C444</f>
        <v>29%natural gas_34%coal_2%oil_4%nuclear_3%hydro_28%wind_0%solar_0%other</v>
      </c>
      <c r="C108" t="str">
        <f>SPP!D444</f>
        <v>voc</v>
      </c>
      <c r="D108">
        <f>SPP!E444</f>
        <v>4.6933158268761032E-5</v>
      </c>
      <c r="E108" t="str">
        <f>SPP!F444</f>
        <v>kg/KWh electricity at power plant gate</v>
      </c>
      <c r="F108" t="str">
        <f ca="1">SPP!G444</f>
        <v>Electric tab Row 210-220 for SPP Mix when Inputs tab E710 = SPP</v>
      </c>
      <c r="G108" t="str">
        <f>SPP!H444</f>
        <v>Both upstream and midstream emissions are included</v>
      </c>
    </row>
    <row r="109" spans="1:7" x14ac:dyDescent="0.4">
      <c r="A109" t="str">
        <f ca="1">SPP!B445</f>
        <v>SPP</v>
      </c>
      <c r="B109" t="str">
        <f>SPP!C445</f>
        <v>29%natural gas_34%coal_2%oil_4%nuclear_3%hydro_28%wind_0%solar_0%other</v>
      </c>
      <c r="C109" t="str">
        <f>SPP!D445</f>
        <v>co</v>
      </c>
      <c r="D109">
        <f>SPP!E445</f>
        <v>6.6995293375925595E-5</v>
      </c>
      <c r="E109" t="str">
        <f>SPP!F445</f>
        <v>kg/KWh electricity at power plant gate</v>
      </c>
      <c r="F109" t="str">
        <f ca="1">SPP!G445</f>
        <v>Electric tab Row 210-220 for SPP Mix when Inputs tab E710 = SPP</v>
      </c>
      <c r="G109" t="str">
        <f>SPP!H445</f>
        <v>Both upstream and midstream emissions are included</v>
      </c>
    </row>
    <row r="110" spans="1:7" x14ac:dyDescent="0.4">
      <c r="A110" t="str">
        <f ca="1">SPP!B446</f>
        <v>SPP</v>
      </c>
      <c r="B110" t="str">
        <f>SPP!C446</f>
        <v>29%natural gas_34%coal_2%oil_4%nuclear_3%hydro_28%wind_0%solar_0%other</v>
      </c>
      <c r="C110" t="str">
        <f>SPP!D446</f>
        <v>nox</v>
      </c>
      <c r="D110">
        <f>SPP!E446</f>
        <v>1.2309223296894231E-4</v>
      </c>
      <c r="E110" t="str">
        <f>SPP!F446</f>
        <v>kg/KWh electricity at power plant gate</v>
      </c>
      <c r="F110" t="str">
        <f ca="1">SPP!G446</f>
        <v>Electric tab Row 210-220 for SPP Mix when Inputs tab E710 = SPP</v>
      </c>
      <c r="G110" t="str">
        <f>SPP!H446</f>
        <v>Both upstream and midstream emissions are included</v>
      </c>
    </row>
    <row r="111" spans="1:7" x14ac:dyDescent="0.4">
      <c r="A111" t="str">
        <f ca="1">SPP!B447</f>
        <v>SPP</v>
      </c>
      <c r="B111" t="str">
        <f>SPP!C447</f>
        <v>29%natural gas_34%coal_2%oil_4%nuclear_3%hydro_28%wind_0%solar_0%other</v>
      </c>
      <c r="C111" t="str">
        <f>SPP!D447</f>
        <v>pm10</v>
      </c>
      <c r="D111">
        <f>SPP!E447</f>
        <v>3.1436226740178291E-5</v>
      </c>
      <c r="E111" t="str">
        <f>SPP!F447</f>
        <v>kg/KWh electricity at power plant gate</v>
      </c>
      <c r="F111" t="str">
        <f ca="1">SPP!G447</f>
        <v>Electric tab Row 210-220 for SPP Mix when Inputs tab E710 = SPP</v>
      </c>
      <c r="G111" t="str">
        <f>SPP!H447</f>
        <v>Both upstream and midstream emissions are included</v>
      </c>
    </row>
    <row r="112" spans="1:7" x14ac:dyDescent="0.4">
      <c r="A112" t="str">
        <f ca="1">SPP!B448</f>
        <v>SPP</v>
      </c>
      <c r="B112" t="str">
        <f>SPP!C448</f>
        <v>29%natural gas_34%coal_2%oil_4%nuclear_3%hydro_28%wind_0%solar_0%other</v>
      </c>
      <c r="C112" t="str">
        <f>SPP!D448</f>
        <v>pm2.5</v>
      </c>
      <c r="D112">
        <f>SPP!E448</f>
        <v>6.3362212759841597E-6</v>
      </c>
      <c r="E112" t="str">
        <f>SPP!F448</f>
        <v>kg/KWh electricity at power plant gate</v>
      </c>
      <c r="F112" t="str">
        <f ca="1">SPP!G448</f>
        <v>Electric tab Row 210-220 for SPP Mix when Inputs tab E710 = SPP</v>
      </c>
      <c r="G112" t="str">
        <f>SPP!H448</f>
        <v>Both upstream and midstream emissions are included</v>
      </c>
    </row>
    <row r="113" spans="1:7" x14ac:dyDescent="0.4">
      <c r="A113" t="str">
        <f ca="1">SPP!B449</f>
        <v>SPP</v>
      </c>
      <c r="B113" t="str">
        <f>SPP!C449</f>
        <v>29%natural gas_34%coal_2%oil_4%nuclear_3%hydro_28%wind_0%solar_0%other</v>
      </c>
      <c r="C113" t="str">
        <f>SPP!D449</f>
        <v>sox</v>
      </c>
      <c r="D113">
        <f>SPP!E449</f>
        <v>5.3316512892139E-5</v>
      </c>
      <c r="E113" t="str">
        <f>SPP!F449</f>
        <v>kg/KWh electricity at power plant gate</v>
      </c>
      <c r="F113" t="str">
        <f ca="1">SPP!G449</f>
        <v>Electric tab Row 210-220 for SPP Mix when Inputs tab E710 = SPP</v>
      </c>
      <c r="G113" t="str">
        <f>SPP!H449</f>
        <v>Both upstream and midstream emissions are included</v>
      </c>
    </row>
    <row r="114" spans="1:7" x14ac:dyDescent="0.4">
      <c r="A114" t="str">
        <f ca="1">SPP!B450</f>
        <v>SPP</v>
      </c>
      <c r="B114" t="str">
        <f>SPP!C450</f>
        <v>29%natural gas_34%coal_2%oil_4%nuclear_3%hydro_28%wind_0%solar_0%other</v>
      </c>
      <c r="C114" t="str">
        <f>SPP!D450</f>
        <v>bc</v>
      </c>
      <c r="D114">
        <f>SPP!E450</f>
        <v>6.5992975369633897E-7</v>
      </c>
      <c r="E114" t="str">
        <f>SPP!F450</f>
        <v>kg/KWh electricity at power plant gate</v>
      </c>
      <c r="F114" t="str">
        <f ca="1">SPP!G450</f>
        <v>Electric tab Row 210-220 for SPP Mix when Inputs tab E710 = SPP</v>
      </c>
      <c r="G114" t="str">
        <f>SPP!H450</f>
        <v>Both upstream and midstream emissions are included</v>
      </c>
    </row>
    <row r="115" spans="1:7" x14ac:dyDescent="0.4">
      <c r="A115" t="str">
        <f ca="1">SPP!B451</f>
        <v>SPP</v>
      </c>
      <c r="B115" t="str">
        <f>SPP!C451</f>
        <v>29%natural gas_34%coal_2%oil_4%nuclear_3%hydro_28%wind_0%solar_0%other</v>
      </c>
      <c r="C115" t="str">
        <f>SPP!D451</f>
        <v>oc</v>
      </c>
      <c r="D115">
        <f>SPP!E451</f>
        <v>1.3580195387007212E-6</v>
      </c>
      <c r="E115" t="str">
        <f>SPP!F451</f>
        <v>kg/KWh electricity at power plant gate</v>
      </c>
      <c r="F115" t="str">
        <f ca="1">SPP!G451</f>
        <v>Electric tab Row 210-220 for SPP Mix when Inputs tab E710 = SPP</v>
      </c>
      <c r="G115" t="str">
        <f>SPP!H451</f>
        <v>Both upstream and midstream emissions are included</v>
      </c>
    </row>
    <row r="116" spans="1:7" x14ac:dyDescent="0.4">
      <c r="A116" t="str">
        <f ca="1">SPP!B452</f>
        <v>SPP</v>
      </c>
      <c r="B116" t="str">
        <f>SPP!C452</f>
        <v>29%natural gas_34%coal_2%oil_4%nuclear_3%hydro_28%wind_0%solar_0%other</v>
      </c>
      <c r="C116" t="str">
        <f>SPP!D452</f>
        <v>ch4</v>
      </c>
      <c r="D116">
        <f>SPP!E452</f>
        <v>9.7361913310523441E-4</v>
      </c>
      <c r="E116" t="str">
        <f>SPP!F452</f>
        <v>kg/KWh electricity at power plant gate</v>
      </c>
      <c r="F116" t="str">
        <f ca="1">SPP!G452</f>
        <v>Electric tab Row 210-220 for SPP Mix when Inputs tab E710 = SPP</v>
      </c>
      <c r="G116" t="str">
        <f>SPP!H452</f>
        <v>Both upstream and midstream emissions are included</v>
      </c>
    </row>
    <row r="117" spans="1:7" x14ac:dyDescent="0.4">
      <c r="A117" t="str">
        <f ca="1">SPP!B453</f>
        <v>SPP</v>
      </c>
      <c r="B117" t="str">
        <f>SPP!C453</f>
        <v>29%natural gas_34%coal_2%oil_4%nuclear_3%hydro_28%wind_0%solar_0%other</v>
      </c>
      <c r="C117" t="str">
        <f>SPP!D453</f>
        <v>n2o</v>
      </c>
      <c r="D117">
        <f>SPP!E453</f>
        <v>2.0266747443499312E-6</v>
      </c>
      <c r="E117" t="str">
        <f>SPP!F453</f>
        <v>kg/KWh electricity at power plant gate</v>
      </c>
      <c r="F117" t="str">
        <f ca="1">SPP!G453</f>
        <v>Electric tab Row 210-220 for SPP Mix when Inputs tab E710 = SPP</v>
      </c>
      <c r="G117" t="str">
        <f>SPP!H453</f>
        <v>Both upstream and midstream emissions are included</v>
      </c>
    </row>
    <row r="118" spans="1:7" x14ac:dyDescent="0.4">
      <c r="A118" t="str">
        <f ca="1">SPP!B454</f>
        <v>SPP</v>
      </c>
      <c r="B118" t="str">
        <f>SPP!C454</f>
        <v>29%natural gas_34%coal_2%oil_4%nuclear_3%hydro_28%wind_0%solar_0%other</v>
      </c>
      <c r="C118" t="str">
        <f>SPP!D454</f>
        <v xml:space="preserve">co2 </v>
      </c>
      <c r="D118">
        <f>SPP!E454</f>
        <v>2.0291342066887333E-2</v>
      </c>
      <c r="E118" t="str">
        <f>SPP!F454</f>
        <v>kg/KWh electricity at power plant gate</v>
      </c>
      <c r="F118" t="str">
        <f ca="1">SPP!G454</f>
        <v>Electric tab Row 210-220 for SPP Mix when Inputs tab E710 = SPP</v>
      </c>
      <c r="G118" t="str">
        <f>SPP!H454</f>
        <v>Both upstream and midstream emissions are included</v>
      </c>
    </row>
    <row r="119" spans="1:7" x14ac:dyDescent="0.4">
      <c r="A119" t="str">
        <f ca="1">TRE!B444</f>
        <v>TRE</v>
      </c>
      <c r="B119" t="str">
        <f>TRE!C444</f>
        <v>49%natural gas_24%coal_0%oil_11%nuclear_0%hydro_14%wind_1%solar_0%other</v>
      </c>
      <c r="C119" t="str">
        <f>TRE!D444</f>
        <v>voc</v>
      </c>
      <c r="D119">
        <f>TRE!E444</f>
        <v>4.9474818835694698E-5</v>
      </c>
      <c r="E119" t="str">
        <f>TRE!F444</f>
        <v>kg/KWh electricity at power plant gate</v>
      </c>
      <c r="F119" t="str">
        <f ca="1">TRE!G444</f>
        <v>Electric tab Row 210-220 for TRE Mix when Inputs tab E710 = TRE</v>
      </c>
      <c r="G119" t="str">
        <f>TRE!H444</f>
        <v>Both upstream and midstream emissions are included</v>
      </c>
    </row>
    <row r="120" spans="1:7" x14ac:dyDescent="0.4">
      <c r="A120" t="str">
        <f ca="1">TRE!B445</f>
        <v>TRE</v>
      </c>
      <c r="B120" t="str">
        <f>TRE!C445</f>
        <v>49%natural gas_24%coal_0%oil_11%nuclear_0%hydro_14%wind_1%solar_0%other</v>
      </c>
      <c r="C120" t="str">
        <f>TRE!D445</f>
        <v>co</v>
      </c>
      <c r="D120">
        <f>TRE!E445</f>
        <v>9.2388773430651173E-5</v>
      </c>
      <c r="E120" t="str">
        <f>TRE!F445</f>
        <v>kg/KWh electricity at power plant gate</v>
      </c>
      <c r="F120" t="str">
        <f ca="1">TRE!G445</f>
        <v>Electric tab Row 210-220 for TRE Mix when Inputs tab E710 = TRE</v>
      </c>
      <c r="G120" t="str">
        <f>TRE!H445</f>
        <v>Both upstream and midstream emissions are included</v>
      </c>
    </row>
    <row r="121" spans="1:7" x14ac:dyDescent="0.4">
      <c r="A121" t="str">
        <f ca="1">TRE!B446</f>
        <v>TRE</v>
      </c>
      <c r="B121" t="str">
        <f>TRE!C446</f>
        <v>49%natural gas_24%coal_0%oil_11%nuclear_0%hydro_14%wind_1%solar_0%other</v>
      </c>
      <c r="C121" t="str">
        <f>TRE!D446</f>
        <v>nox</v>
      </c>
      <c r="D121">
        <f>TRE!E446</f>
        <v>1.4202194595233078E-4</v>
      </c>
      <c r="E121" t="str">
        <f>TRE!F446</f>
        <v>kg/KWh electricity at power plant gate</v>
      </c>
      <c r="F121" t="str">
        <f ca="1">TRE!G446</f>
        <v>Electric tab Row 210-220 for TRE Mix when Inputs tab E710 = TRE</v>
      </c>
      <c r="G121" t="str">
        <f>TRE!H446</f>
        <v>Both upstream and midstream emissions are included</v>
      </c>
    </row>
    <row r="122" spans="1:7" x14ac:dyDescent="0.4">
      <c r="A122" t="str">
        <f ca="1">TRE!B447</f>
        <v>TRE</v>
      </c>
      <c r="B122" t="str">
        <f>TRE!C447</f>
        <v>49%natural gas_24%coal_0%oil_11%nuclear_0%hydro_14%wind_1%solar_0%other</v>
      </c>
      <c r="C122" t="str">
        <f>TRE!D447</f>
        <v>pm10</v>
      </c>
      <c r="D122">
        <f>TRE!E447</f>
        <v>2.2758441523609308E-5</v>
      </c>
      <c r="E122" t="str">
        <f>TRE!F447</f>
        <v>kg/KWh electricity at power plant gate</v>
      </c>
      <c r="F122" t="str">
        <f ca="1">TRE!G447</f>
        <v>Electric tab Row 210-220 for TRE Mix when Inputs tab E710 = TRE</v>
      </c>
      <c r="G122" t="str">
        <f>TRE!H447</f>
        <v>Both upstream and midstream emissions are included</v>
      </c>
    </row>
    <row r="123" spans="1:7" x14ac:dyDescent="0.4">
      <c r="A123" t="str">
        <f ca="1">TRE!B448</f>
        <v>TRE</v>
      </c>
      <c r="B123" t="str">
        <f>TRE!C448</f>
        <v>49%natural gas_24%coal_0%oil_11%nuclear_0%hydro_14%wind_1%solar_0%other</v>
      </c>
      <c r="C123" t="str">
        <f>TRE!D448</f>
        <v>pm2.5</v>
      </c>
      <c r="D123">
        <f>TRE!E448</f>
        <v>5.0541666716274809E-6</v>
      </c>
      <c r="E123" t="str">
        <f>TRE!F448</f>
        <v>kg/KWh electricity at power plant gate</v>
      </c>
      <c r="F123" t="str">
        <f ca="1">TRE!G448</f>
        <v>Electric tab Row 210-220 for TRE Mix when Inputs tab E710 = TRE</v>
      </c>
      <c r="G123" t="str">
        <f>TRE!H448</f>
        <v>Both upstream and midstream emissions are included</v>
      </c>
    </row>
    <row r="124" spans="1:7" x14ac:dyDescent="0.4">
      <c r="A124" t="str">
        <f ca="1">TRE!B449</f>
        <v>TRE</v>
      </c>
      <c r="B124" t="str">
        <f>TRE!C449</f>
        <v>49%natural gas_24%coal_0%oil_11%nuclear_0%hydro_14%wind_1%solar_0%other</v>
      </c>
      <c r="C124" t="str">
        <f>TRE!D449</f>
        <v>sox</v>
      </c>
      <c r="D124">
        <f>TRE!E449</f>
        <v>5.9875024430195739E-5</v>
      </c>
      <c r="E124" t="str">
        <f>TRE!F449</f>
        <v>kg/KWh electricity at power plant gate</v>
      </c>
      <c r="F124" t="str">
        <f ca="1">TRE!G449</f>
        <v>Electric tab Row 210-220 for TRE Mix when Inputs tab E710 = TRE</v>
      </c>
      <c r="G124" t="str">
        <f>TRE!H449</f>
        <v>Both upstream and midstream emissions are included</v>
      </c>
    </row>
    <row r="125" spans="1:7" x14ac:dyDescent="0.4">
      <c r="A125" t="str">
        <f ca="1">TRE!B450</f>
        <v>TRE</v>
      </c>
      <c r="B125" t="str">
        <f>TRE!C450</f>
        <v>49%natural gas_24%coal_0%oil_11%nuclear_0%hydro_14%wind_1%solar_0%other</v>
      </c>
      <c r="C125" t="str">
        <f>TRE!D450</f>
        <v>bc</v>
      </c>
      <c r="D125">
        <f>TRE!E450</f>
        <v>6.9521958547299932E-7</v>
      </c>
      <c r="E125" t="str">
        <f>TRE!F450</f>
        <v>kg/KWh electricity at power plant gate</v>
      </c>
      <c r="F125" t="str">
        <f ca="1">TRE!G450</f>
        <v>Electric tab Row 210-220 for TRE Mix when Inputs tab E710 = TRE</v>
      </c>
      <c r="G125" t="str">
        <f>TRE!H450</f>
        <v>Both upstream and midstream emissions are included</v>
      </c>
    </row>
    <row r="126" spans="1:7" x14ac:dyDescent="0.4">
      <c r="A126" t="str">
        <f ca="1">TRE!B451</f>
        <v>TRE</v>
      </c>
      <c r="B126" t="str">
        <f>TRE!C451</f>
        <v>49%natural gas_24%coal_0%oil_11%nuclear_0%hydro_14%wind_1%solar_0%other</v>
      </c>
      <c r="C126" t="str">
        <f>TRE!D451</f>
        <v>oc</v>
      </c>
      <c r="D126">
        <f>TRE!E451</f>
        <v>1.1890411125719268E-6</v>
      </c>
      <c r="E126" t="str">
        <f>TRE!F451</f>
        <v>kg/KWh electricity at power plant gate</v>
      </c>
      <c r="F126" t="str">
        <f ca="1">TRE!G451</f>
        <v>Electric tab Row 210-220 for TRE Mix when Inputs tab E710 = TRE</v>
      </c>
      <c r="G126" t="str">
        <f>TRE!H451</f>
        <v>Both upstream and midstream emissions are included</v>
      </c>
    </row>
    <row r="127" spans="1:7" x14ac:dyDescent="0.4">
      <c r="A127" t="str">
        <f ca="1">TRE!B452</f>
        <v>TRE</v>
      </c>
      <c r="B127" t="str">
        <f>TRE!C452</f>
        <v>49%natural gas_24%coal_0%oil_11%nuclear_0%hydro_14%wind_1%solar_0%other</v>
      </c>
      <c r="C127" t="str">
        <f>TRE!D452</f>
        <v>ch4</v>
      </c>
      <c r="D127">
        <f>TRE!E452</f>
        <v>1.0520854457212853E-3</v>
      </c>
      <c r="E127" t="str">
        <f>TRE!F452</f>
        <v>kg/KWh electricity at power plant gate</v>
      </c>
      <c r="F127" t="str">
        <f ca="1">TRE!G452</f>
        <v>Electric tab Row 210-220 for TRE Mix when Inputs tab E710 = TRE</v>
      </c>
      <c r="G127" t="str">
        <f>TRE!H452</f>
        <v>Both upstream and midstream emissions are included</v>
      </c>
    </row>
    <row r="128" spans="1:7" x14ac:dyDescent="0.4">
      <c r="A128" t="str">
        <f ca="1">TRE!B453</f>
        <v>TRE</v>
      </c>
      <c r="B128" t="str">
        <f>TRE!C453</f>
        <v>49%natural gas_24%coal_0%oil_11%nuclear_0%hydro_14%wind_1%solar_0%other</v>
      </c>
      <c r="C128" t="str">
        <f>TRE!D453</f>
        <v>n2o</v>
      </c>
      <c r="D128">
        <f>TRE!E453</f>
        <v>2.9763745795168339E-6</v>
      </c>
      <c r="E128" t="str">
        <f>TRE!F453</f>
        <v>kg/KWh electricity at power plant gate</v>
      </c>
      <c r="F128" t="str">
        <f ca="1">TRE!G453</f>
        <v>Electric tab Row 210-220 for TRE Mix when Inputs tab E710 = TRE</v>
      </c>
      <c r="G128" t="str">
        <f>TRE!H453</f>
        <v>Both upstream and midstream emissions are included</v>
      </c>
    </row>
    <row r="129" spans="1:7" x14ac:dyDescent="0.4">
      <c r="A129" t="str">
        <f ca="1">TRE!B454</f>
        <v>TRE</v>
      </c>
      <c r="B129" t="str">
        <f>TRE!C454</f>
        <v>49%natural gas_24%coal_0%oil_11%nuclear_0%hydro_14%wind_1%solar_0%other</v>
      </c>
      <c r="C129" t="str">
        <f>TRE!D454</f>
        <v xml:space="preserve">co2 </v>
      </c>
      <c r="D129">
        <f>TRE!E454</f>
        <v>2.4045622894702353E-2</v>
      </c>
      <c r="E129" t="str">
        <f>TRE!F454</f>
        <v>kg/KWh electricity at power plant gate</v>
      </c>
      <c r="F129" t="str">
        <f ca="1">TRE!G454</f>
        <v>Electric tab Row 210-220 for TRE Mix when Inputs tab E710 = TRE</v>
      </c>
      <c r="G129" t="str">
        <f>TRE!H454</f>
        <v>Both upstream and midstream emissions are included</v>
      </c>
    </row>
    <row r="130" spans="1:7" x14ac:dyDescent="0.4">
      <c r="A130" t="str">
        <f ca="1">WECC!B444</f>
        <v>WECC</v>
      </c>
      <c r="B130" t="str">
        <f>WECC!C444</f>
        <v>25%natural gas_19%coal_0%oil_5%nuclear_33%hydro_9%wind_6%solar_3%other</v>
      </c>
      <c r="C130" t="str">
        <f>WECC!D444</f>
        <v>voc</v>
      </c>
      <c r="D130">
        <f>WECC!E444</f>
        <v>2.9213888737965077E-5</v>
      </c>
      <c r="E130" t="str">
        <f>WECC!F444</f>
        <v>kg/KWh electricity at power plant gate</v>
      </c>
      <c r="F130" t="str">
        <f ca="1">WECC!G444</f>
        <v>Electric tab Row 210-220 for WECC Mix when Inputs tab E710 = WECC</v>
      </c>
      <c r="G130" t="str">
        <f>WECC!H444</f>
        <v>Both upstream and midstream emissions are included</v>
      </c>
    </row>
    <row r="131" spans="1:7" x14ac:dyDescent="0.4">
      <c r="A131" t="str">
        <f ca="1">WECC!B445</f>
        <v>WECC</v>
      </c>
      <c r="B131" t="str">
        <f>WECC!C445</f>
        <v>25%natural gas_19%coal_0%oil_5%nuclear_33%hydro_9%wind_6%solar_3%other</v>
      </c>
      <c r="C131" t="str">
        <f>WECC!D445</f>
        <v>co</v>
      </c>
      <c r="D131">
        <f>WECC!E445</f>
        <v>4.6540116726473517E-5</v>
      </c>
      <c r="E131" t="str">
        <f>WECC!F445</f>
        <v>kg/KWh electricity at power plant gate</v>
      </c>
      <c r="F131" t="str">
        <f ca="1">WECC!G445</f>
        <v>Electric tab Row 210-220 for WECC Mix when Inputs tab E710 = WECC</v>
      </c>
      <c r="G131" t="str">
        <f>WECC!H445</f>
        <v>Both upstream and midstream emissions are included</v>
      </c>
    </row>
    <row r="132" spans="1:7" x14ac:dyDescent="0.4">
      <c r="A132" t="str">
        <f ca="1">WECC!B446</f>
        <v>WECC</v>
      </c>
      <c r="B132" t="str">
        <f>WECC!C446</f>
        <v>25%natural gas_19%coal_0%oil_5%nuclear_33%hydro_9%wind_6%solar_3%other</v>
      </c>
      <c r="C132" t="str">
        <f>WECC!D446</f>
        <v>nox</v>
      </c>
      <c r="D132">
        <f>WECC!E446</f>
        <v>7.8527764973874653E-5</v>
      </c>
      <c r="E132" t="str">
        <f>WECC!F446</f>
        <v>kg/KWh electricity at power plant gate</v>
      </c>
      <c r="F132" t="str">
        <f ca="1">WECC!G446</f>
        <v>Electric tab Row 210-220 for WECC Mix when Inputs tab E710 = WECC</v>
      </c>
      <c r="G132" t="str">
        <f>WECC!H446</f>
        <v>Both upstream and midstream emissions are included</v>
      </c>
    </row>
    <row r="133" spans="1:7" x14ac:dyDescent="0.4">
      <c r="A133" t="str">
        <f ca="1">WECC!B447</f>
        <v>WECC</v>
      </c>
      <c r="B133" t="str">
        <f>WECC!C447</f>
        <v>25%natural gas_19%coal_0%oil_5%nuclear_33%hydro_9%wind_6%solar_3%other</v>
      </c>
      <c r="C133" t="str">
        <f>WECC!D447</f>
        <v>pm10</v>
      </c>
      <c r="D133">
        <f>WECC!E447</f>
        <v>1.7468216179766369E-5</v>
      </c>
      <c r="E133" t="str">
        <f>WECC!F447</f>
        <v>kg/KWh electricity at power plant gate</v>
      </c>
      <c r="F133" t="str">
        <f ca="1">WECC!G447</f>
        <v>Electric tab Row 210-220 for WECC Mix when Inputs tab E710 = WECC</v>
      </c>
      <c r="G133" t="str">
        <f>WECC!H447</f>
        <v>Both upstream and midstream emissions are included</v>
      </c>
    </row>
    <row r="134" spans="1:7" x14ac:dyDescent="0.4">
      <c r="A134" t="str">
        <f ca="1">WECC!B448</f>
        <v>WECC</v>
      </c>
      <c r="B134" t="str">
        <f>WECC!C448</f>
        <v>25%natural gas_19%coal_0%oil_5%nuclear_33%hydro_9%wind_6%solar_3%other</v>
      </c>
      <c r="C134" t="str">
        <f>WECC!D448</f>
        <v>pm2.5</v>
      </c>
      <c r="D134">
        <f>WECC!E448</f>
        <v>3.5967503896964707E-6</v>
      </c>
      <c r="E134" t="str">
        <f>WECC!F448</f>
        <v>kg/KWh electricity at power plant gate</v>
      </c>
      <c r="F134" t="str">
        <f ca="1">WECC!G448</f>
        <v>Electric tab Row 210-220 for WECC Mix when Inputs tab E710 = WECC</v>
      </c>
      <c r="G134" t="str">
        <f>WECC!H448</f>
        <v>Both upstream and midstream emissions are included</v>
      </c>
    </row>
    <row r="135" spans="1:7" x14ac:dyDescent="0.4">
      <c r="A135" t="str">
        <f ca="1">WECC!B449</f>
        <v>WECC</v>
      </c>
      <c r="B135" t="str">
        <f>WECC!C449</f>
        <v>25%natural gas_19%coal_0%oil_5%nuclear_33%hydro_9%wind_6%solar_3%other</v>
      </c>
      <c r="C135" t="str">
        <f>WECC!D449</f>
        <v>sox</v>
      </c>
      <c r="D135">
        <f>WECC!E449</f>
        <v>3.2394997112811449E-5</v>
      </c>
      <c r="E135" t="str">
        <f>WECC!F449</f>
        <v>kg/KWh electricity at power plant gate</v>
      </c>
      <c r="F135" t="str">
        <f ca="1">WECC!G449</f>
        <v>Electric tab Row 210-220 for WECC Mix when Inputs tab E710 = WECC</v>
      </c>
      <c r="G135" t="str">
        <f>WECC!H449</f>
        <v>Both upstream and midstream emissions are included</v>
      </c>
    </row>
    <row r="136" spans="1:7" x14ac:dyDescent="0.4">
      <c r="A136" t="str">
        <f ca="1">WECC!B450</f>
        <v>WECC</v>
      </c>
      <c r="B136" t="str">
        <f>WECC!C450</f>
        <v>25%natural gas_19%coal_0%oil_5%nuclear_33%hydro_9%wind_6%solar_3%other</v>
      </c>
      <c r="C136" t="str">
        <f>WECC!D450</f>
        <v>bc</v>
      </c>
      <c r="D136">
        <f>WECC!E450</f>
        <v>4.2598203704031176E-7</v>
      </c>
      <c r="E136" t="str">
        <f>WECC!F450</f>
        <v>kg/KWh electricity at power plant gate</v>
      </c>
      <c r="F136" t="str">
        <f ca="1">WECC!G450</f>
        <v>Electric tab Row 210-220 for WECC Mix when Inputs tab E710 = WECC</v>
      </c>
      <c r="G136" t="str">
        <f>WECC!H450</f>
        <v>Both upstream and midstream emissions are included</v>
      </c>
    </row>
    <row r="137" spans="1:7" x14ac:dyDescent="0.4">
      <c r="A137" t="str">
        <f ca="1">WECC!B451</f>
        <v>WECC</v>
      </c>
      <c r="B137" t="str">
        <f>WECC!C451</f>
        <v>25%natural gas_19%coal_0%oil_5%nuclear_33%hydro_9%wind_6%solar_3%other</v>
      </c>
      <c r="C137" t="str">
        <f>WECC!D451</f>
        <v>oc</v>
      </c>
      <c r="D137">
        <f>WECC!E451</f>
        <v>7.8692293473926919E-7</v>
      </c>
      <c r="E137" t="str">
        <f>WECC!F451</f>
        <v>kg/KWh electricity at power plant gate</v>
      </c>
      <c r="F137" t="str">
        <f ca="1">WECC!G451</f>
        <v>Electric tab Row 210-220 for WECC Mix when Inputs tab E710 = WECC</v>
      </c>
      <c r="G137" t="str">
        <f>WECC!H451</f>
        <v>Both upstream and midstream emissions are included</v>
      </c>
    </row>
    <row r="138" spans="1:7" x14ac:dyDescent="0.4">
      <c r="A138" t="str">
        <f ca="1">WECC!B452</f>
        <v>WECC</v>
      </c>
      <c r="B138" t="str">
        <f>WECC!C452</f>
        <v>25%natural gas_19%coal_0%oil_5%nuclear_33%hydro_9%wind_6%solar_3%other</v>
      </c>
      <c r="C138" t="str">
        <f>WECC!D452</f>
        <v>ch4</v>
      </c>
      <c r="D138">
        <f>WECC!E452</f>
        <v>6.1093141603679052E-4</v>
      </c>
      <c r="E138" t="str">
        <f>WECC!F452</f>
        <v>kg/KWh electricity at power plant gate</v>
      </c>
      <c r="F138" t="str">
        <f ca="1">WECC!G452</f>
        <v>Electric tab Row 210-220 for WECC Mix when Inputs tab E710 = WECC</v>
      </c>
      <c r="G138" t="str">
        <f>WECC!H452</f>
        <v>Both upstream and midstream emissions are included</v>
      </c>
    </row>
    <row r="139" spans="1:7" x14ac:dyDescent="0.4">
      <c r="A139" t="str">
        <f ca="1">WECC!B453</f>
        <v>WECC</v>
      </c>
      <c r="B139" t="str">
        <f>WECC!C453</f>
        <v>25%natural gas_19%coal_0%oil_5%nuclear_33%hydro_9%wind_6%solar_3%other</v>
      </c>
      <c r="C139" t="str">
        <f>WECC!D453</f>
        <v>n2o</v>
      </c>
      <c r="D139">
        <f>WECC!E453</f>
        <v>1.4445915535704818E-6</v>
      </c>
      <c r="E139" t="str">
        <f>WECC!F453</f>
        <v>kg/KWh electricity at power plant gate</v>
      </c>
      <c r="F139" t="str">
        <f ca="1">WECC!G453</f>
        <v>Electric tab Row 210-220 for WECC Mix when Inputs tab E710 = WECC</v>
      </c>
      <c r="G139" t="str">
        <f>WECC!H453</f>
        <v>Both upstream and midstream emissions are included</v>
      </c>
    </row>
    <row r="140" spans="1:7" x14ac:dyDescent="0.4">
      <c r="A140" t="str">
        <f ca="1">WECC!B454</f>
        <v>WECC</v>
      </c>
      <c r="B140" t="str">
        <f>WECC!C454</f>
        <v>25%natural gas_19%coal_0%oil_5%nuclear_33%hydro_9%wind_6%solar_3%other</v>
      </c>
      <c r="C140" t="str">
        <f>WECC!D454</f>
        <v xml:space="preserve">co2 </v>
      </c>
      <c r="D140">
        <f>WECC!E454</f>
        <v>1.254549548129508E-2</v>
      </c>
      <c r="E140" t="str">
        <f>WECC!F454</f>
        <v>kg/KWh electricity at power plant gate</v>
      </c>
      <c r="F140" t="str">
        <f ca="1">WECC!G454</f>
        <v>Electric tab Row 210-220 for WECC Mix when Inputs tab E710 = WECC</v>
      </c>
      <c r="G140" t="str">
        <f>WECC!H454</f>
        <v>Both upstream and midstream emissions are included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067"/>
  <sheetViews>
    <sheetView topLeftCell="L1" zoomScale="55" zoomScaleNormal="55" workbookViewId="0">
      <selection activeCell="AQ4" sqref="AQ4"/>
    </sheetView>
  </sheetViews>
  <sheetFormatPr defaultRowHeight="14.6" x14ac:dyDescent="0.4"/>
  <sheetData>
    <row r="1" spans="1:46" s="756" customFormat="1" ht="15.9" x14ac:dyDescent="0.4">
      <c r="A1" s="838" t="s">
        <v>406</v>
      </c>
      <c r="B1" s="744"/>
      <c r="C1" s="744"/>
      <c r="D1" s="744"/>
      <c r="E1" s="744"/>
      <c r="F1" s="744"/>
      <c r="G1" s="744"/>
      <c r="H1" s="745"/>
      <c r="I1" s="829" t="s">
        <v>232</v>
      </c>
      <c r="J1" s="836"/>
      <c r="K1" s="744"/>
      <c r="L1" s="744"/>
      <c r="M1" s="744"/>
      <c r="N1" s="744"/>
      <c r="O1" s="744"/>
      <c r="P1" s="744"/>
      <c r="Q1" s="744"/>
      <c r="R1" s="745"/>
      <c r="S1" s="829" t="s">
        <v>49</v>
      </c>
      <c r="T1" s="836"/>
      <c r="U1" s="744"/>
      <c r="V1" s="744"/>
      <c r="W1" s="744"/>
      <c r="X1" s="744"/>
      <c r="Y1" s="744"/>
      <c r="Z1" s="744"/>
      <c r="AA1" s="744"/>
      <c r="AB1" s="744"/>
      <c r="AC1" s="745"/>
      <c r="AD1" s="829" t="s">
        <v>263</v>
      </c>
      <c r="AE1" s="744"/>
      <c r="AF1" s="744"/>
      <c r="AG1" s="744"/>
      <c r="AH1" s="744"/>
      <c r="AI1" s="744"/>
      <c r="AJ1" s="744"/>
      <c r="AK1" s="829" t="s">
        <v>277</v>
      </c>
      <c r="AL1" s="840"/>
      <c r="AM1" s="840"/>
      <c r="AN1" s="744"/>
      <c r="AO1" s="840"/>
      <c r="AP1" s="840"/>
      <c r="AQ1" s="840"/>
      <c r="AR1" s="840"/>
      <c r="AS1" s="840"/>
      <c r="AT1" s="841"/>
    </row>
    <row r="2" spans="1:46" s="757" customFormat="1" x14ac:dyDescent="0.4">
      <c r="A2" s="839" t="s">
        <v>373</v>
      </c>
      <c r="B2" s="757" t="s">
        <v>417</v>
      </c>
      <c r="C2" s="757" t="s">
        <v>376</v>
      </c>
      <c r="D2" s="757" t="s">
        <v>379</v>
      </c>
      <c r="E2" s="757" t="s">
        <v>383</v>
      </c>
      <c r="F2" s="757" t="s">
        <v>386</v>
      </c>
      <c r="G2" s="757" t="s">
        <v>380</v>
      </c>
      <c r="H2" s="830" t="s">
        <v>378</v>
      </c>
      <c r="I2" s="805" t="s">
        <v>373</v>
      </c>
      <c r="J2" s="757" t="s">
        <v>417</v>
      </c>
      <c r="K2" s="757" t="s">
        <v>374</v>
      </c>
      <c r="L2" s="757" t="s">
        <v>376</v>
      </c>
      <c r="M2" s="757" t="s">
        <v>375</v>
      </c>
      <c r="N2" s="757" t="s">
        <v>379</v>
      </c>
      <c r="O2" s="757" t="s">
        <v>383</v>
      </c>
      <c r="P2" s="757" t="s">
        <v>386</v>
      </c>
      <c r="Q2" s="757" t="s">
        <v>380</v>
      </c>
      <c r="R2" s="830" t="s">
        <v>378</v>
      </c>
      <c r="S2" s="805" t="s">
        <v>373</v>
      </c>
      <c r="T2" s="757" t="s">
        <v>413</v>
      </c>
      <c r="U2" s="757" t="s">
        <v>417</v>
      </c>
      <c r="V2" s="757" t="s">
        <v>374</v>
      </c>
      <c r="W2" s="757" t="s">
        <v>376</v>
      </c>
      <c r="X2" s="757" t="s">
        <v>375</v>
      </c>
      <c r="Y2" s="757" t="s">
        <v>379</v>
      </c>
      <c r="Z2" s="757" t="s">
        <v>383</v>
      </c>
      <c r="AA2" s="757" t="s">
        <v>386</v>
      </c>
      <c r="AB2" s="757" t="s">
        <v>380</v>
      </c>
      <c r="AC2" s="830" t="s">
        <v>378</v>
      </c>
      <c r="AD2" s="805" t="s">
        <v>373</v>
      </c>
      <c r="AE2" s="757" t="s">
        <v>417</v>
      </c>
      <c r="AF2" s="757" t="s">
        <v>379</v>
      </c>
      <c r="AG2" s="757" t="s">
        <v>386</v>
      </c>
      <c r="AH2" s="757" t="s">
        <v>380</v>
      </c>
      <c r="AI2" s="757" t="s">
        <v>378</v>
      </c>
      <c r="AJ2" s="757" t="s">
        <v>382</v>
      </c>
      <c r="AK2" s="805" t="s">
        <v>373</v>
      </c>
      <c r="AL2" s="757" t="s">
        <v>417</v>
      </c>
      <c r="AM2" s="757" t="s">
        <v>374</v>
      </c>
      <c r="AN2" s="756" t="s">
        <v>423</v>
      </c>
      <c r="AO2" s="757" t="s">
        <v>424</v>
      </c>
      <c r="AP2" s="757" t="s">
        <v>386</v>
      </c>
      <c r="AQ2" s="757" t="s">
        <v>386</v>
      </c>
      <c r="AR2" s="757" t="s">
        <v>380</v>
      </c>
      <c r="AS2" s="757" t="s">
        <v>378</v>
      </c>
      <c r="AT2" s="830" t="s">
        <v>382</v>
      </c>
    </row>
    <row r="3" spans="1:46" s="375" customFormat="1" x14ac:dyDescent="0.4">
      <c r="A3" s="428" t="s">
        <v>406</v>
      </c>
      <c r="B3" s="375" t="s">
        <v>384</v>
      </c>
      <c r="C3" s="375" t="s">
        <v>453</v>
      </c>
      <c r="D3" s="375" t="s">
        <v>412</v>
      </c>
      <c r="E3" s="375" t="s">
        <v>400</v>
      </c>
      <c r="F3" s="761">
        <v>1.1952768141459624E-2</v>
      </c>
      <c r="G3" s="375" t="s">
        <v>398</v>
      </c>
      <c r="H3" s="831" t="s">
        <v>658</v>
      </c>
      <c r="I3" s="428" t="s">
        <v>232</v>
      </c>
      <c r="J3" s="375" t="s">
        <v>384</v>
      </c>
      <c r="K3" s="375" t="s">
        <v>52</v>
      </c>
      <c r="M3" s="824">
        <v>0.34</v>
      </c>
      <c r="N3" s="375" t="s">
        <v>385</v>
      </c>
      <c r="O3" s="375" t="s">
        <v>400</v>
      </c>
      <c r="P3" s="761">
        <v>2.9411764705882351</v>
      </c>
      <c r="Q3" s="375" t="s">
        <v>398</v>
      </c>
      <c r="R3" s="831" t="s">
        <v>659</v>
      </c>
      <c r="S3" s="428" t="s">
        <v>49</v>
      </c>
      <c r="T3" s="375" t="s">
        <v>418</v>
      </c>
      <c r="U3" s="375" t="s">
        <v>384</v>
      </c>
      <c r="V3" s="375" t="s">
        <v>52</v>
      </c>
      <c r="X3" s="824">
        <v>0.36</v>
      </c>
      <c r="Y3" s="375" t="s">
        <v>411</v>
      </c>
      <c r="Z3" s="375" t="s">
        <v>400</v>
      </c>
      <c r="AA3" s="761">
        <v>2.7777777777777781</v>
      </c>
      <c r="AB3" s="375" t="s">
        <v>398</v>
      </c>
      <c r="AC3" s="831" t="s">
        <v>660</v>
      </c>
      <c r="AD3" s="428" t="s">
        <v>263</v>
      </c>
      <c r="AE3" s="375" t="s">
        <v>384</v>
      </c>
      <c r="AF3" s="375" t="s">
        <v>387</v>
      </c>
      <c r="AG3" s="375">
        <v>1.2676417606973205E-6</v>
      </c>
      <c r="AH3" s="375" t="s">
        <v>399</v>
      </c>
      <c r="AI3" s="375" t="s">
        <v>661</v>
      </c>
      <c r="AJ3" s="375" t="s">
        <v>422</v>
      </c>
      <c r="AK3" s="428" t="s">
        <v>277</v>
      </c>
      <c r="AL3" s="375" t="s">
        <v>384</v>
      </c>
      <c r="AM3" s="375" t="s">
        <v>425</v>
      </c>
      <c r="AN3" s="375" t="s">
        <v>427</v>
      </c>
      <c r="AO3" s="762">
        <v>6.9260000000000002</v>
      </c>
      <c r="AP3" s="375" t="s">
        <v>387</v>
      </c>
      <c r="AQ3" s="760">
        <v>0.13392911904762864</v>
      </c>
      <c r="AR3" s="375" t="s">
        <v>399</v>
      </c>
      <c r="AS3" s="375" t="s">
        <v>662</v>
      </c>
      <c r="AT3" s="831" t="s">
        <v>422</v>
      </c>
    </row>
    <row r="4" spans="1:46" s="375" customFormat="1" x14ac:dyDescent="0.4">
      <c r="A4" s="428" t="s">
        <v>406</v>
      </c>
      <c r="B4" s="375" t="s">
        <v>384</v>
      </c>
      <c r="C4" s="375" t="s">
        <v>453</v>
      </c>
      <c r="D4" s="375" t="s">
        <v>385</v>
      </c>
      <c r="E4" s="375" t="s">
        <v>400</v>
      </c>
      <c r="F4" s="761">
        <v>0.66739727551938799</v>
      </c>
      <c r="G4" s="375" t="s">
        <v>398</v>
      </c>
      <c r="H4" s="831" t="s">
        <v>658</v>
      </c>
      <c r="I4" s="428" t="s">
        <v>232</v>
      </c>
      <c r="J4" s="375" t="s">
        <v>384</v>
      </c>
      <c r="K4" s="375" t="s">
        <v>52</v>
      </c>
      <c r="M4" s="824">
        <v>0.34</v>
      </c>
      <c r="N4" s="375" t="s">
        <v>387</v>
      </c>
      <c r="O4" s="375" t="s">
        <v>400</v>
      </c>
      <c r="P4" s="763">
        <v>3.0400007203411834E-5</v>
      </c>
      <c r="Q4" s="375" t="s">
        <v>399</v>
      </c>
      <c r="R4" s="831" t="s">
        <v>663</v>
      </c>
      <c r="S4" s="428" t="s">
        <v>49</v>
      </c>
      <c r="T4" s="375" t="s">
        <v>418</v>
      </c>
      <c r="U4" s="375" t="s">
        <v>384</v>
      </c>
      <c r="V4" s="375" t="s">
        <v>52</v>
      </c>
      <c r="X4" s="824">
        <v>0.36</v>
      </c>
      <c r="Y4" s="375" t="s">
        <v>387</v>
      </c>
      <c r="Z4" s="375" t="s">
        <v>400</v>
      </c>
      <c r="AA4" s="763">
        <v>8.6000020378072964E-6</v>
      </c>
      <c r="AB4" s="375" t="s">
        <v>399</v>
      </c>
      <c r="AC4" s="831" t="s">
        <v>664</v>
      </c>
      <c r="AD4" s="428" t="s">
        <v>263</v>
      </c>
      <c r="AE4" s="375" t="s">
        <v>384</v>
      </c>
      <c r="AF4" s="375" t="s">
        <v>388</v>
      </c>
      <c r="AG4" s="375">
        <v>3.1522634098978253E-6</v>
      </c>
      <c r="AH4" s="375" t="s">
        <v>399</v>
      </c>
      <c r="AI4" s="375" t="s">
        <v>661</v>
      </c>
      <c r="AJ4" s="375" t="s">
        <v>422</v>
      </c>
      <c r="AK4" s="428" t="s">
        <v>277</v>
      </c>
      <c r="AL4" s="375" t="s">
        <v>384</v>
      </c>
      <c r="AM4" s="375" t="s">
        <v>425</v>
      </c>
      <c r="AN4" s="375" t="s">
        <v>427</v>
      </c>
      <c r="AO4" s="762">
        <v>6.9260000000000002</v>
      </c>
      <c r="AP4" s="375" t="s">
        <v>388</v>
      </c>
      <c r="AQ4" s="760">
        <v>0.84614124568009674</v>
      </c>
      <c r="AR4" s="375" t="s">
        <v>399</v>
      </c>
      <c r="AS4" s="375" t="s">
        <v>662</v>
      </c>
      <c r="AT4" s="831" t="s">
        <v>422</v>
      </c>
    </row>
    <row r="5" spans="1:46" s="375" customFormat="1" x14ac:dyDescent="0.4">
      <c r="A5" s="428" t="s">
        <v>406</v>
      </c>
      <c r="B5" s="375" t="s">
        <v>384</v>
      </c>
      <c r="C5" s="375" t="s">
        <v>453</v>
      </c>
      <c r="D5" s="375" t="s">
        <v>411</v>
      </c>
      <c r="E5" s="375" t="s">
        <v>400</v>
      </c>
      <c r="F5" s="761">
        <v>0.80393537622966704</v>
      </c>
      <c r="G5" s="375" t="s">
        <v>398</v>
      </c>
      <c r="H5" s="831" t="s">
        <v>658</v>
      </c>
      <c r="I5" s="428" t="s">
        <v>232</v>
      </c>
      <c r="J5" s="375" t="s">
        <v>384</v>
      </c>
      <c r="K5" s="375" t="s">
        <v>52</v>
      </c>
      <c r="M5" s="824">
        <v>0.34</v>
      </c>
      <c r="N5" s="375" t="s">
        <v>388</v>
      </c>
      <c r="O5" s="375" t="s">
        <v>400</v>
      </c>
      <c r="P5" s="763">
        <v>4.5800010852508624E-4</v>
      </c>
      <c r="Q5" s="375" t="s">
        <v>399</v>
      </c>
      <c r="R5" s="831" t="s">
        <v>663</v>
      </c>
      <c r="S5" s="428" t="s">
        <v>49</v>
      </c>
      <c r="T5" s="375" t="s">
        <v>418</v>
      </c>
      <c r="U5" s="375" t="s">
        <v>384</v>
      </c>
      <c r="V5" s="375" t="s">
        <v>52</v>
      </c>
      <c r="X5" s="824">
        <v>0.36</v>
      </c>
      <c r="Y5" s="375" t="s">
        <v>388</v>
      </c>
      <c r="Z5" s="375" t="s">
        <v>400</v>
      </c>
      <c r="AA5" s="763">
        <v>5.6000013269442862E-5</v>
      </c>
      <c r="AB5" s="375" t="s">
        <v>399</v>
      </c>
      <c r="AC5" s="831" t="s">
        <v>664</v>
      </c>
      <c r="AD5" s="428" t="s">
        <v>263</v>
      </c>
      <c r="AE5" s="375" t="s">
        <v>384</v>
      </c>
      <c r="AF5" s="375" t="s">
        <v>389</v>
      </c>
      <c r="AG5" s="375">
        <v>2.9996416876711645E-6</v>
      </c>
      <c r="AH5" s="375" t="s">
        <v>399</v>
      </c>
      <c r="AI5" s="375" t="s">
        <v>661</v>
      </c>
      <c r="AJ5" s="375" t="s">
        <v>422</v>
      </c>
      <c r="AK5" s="428" t="s">
        <v>277</v>
      </c>
      <c r="AL5" s="375" t="s">
        <v>384</v>
      </c>
      <c r="AM5" s="375" t="s">
        <v>425</v>
      </c>
      <c r="AN5" s="375" t="s">
        <v>427</v>
      </c>
      <c r="AO5" s="762">
        <v>6.9260000000000002</v>
      </c>
      <c r="AP5" s="375" t="s">
        <v>389</v>
      </c>
      <c r="AQ5" s="760">
        <v>0.14469053127021084</v>
      </c>
      <c r="AR5" s="375" t="s">
        <v>399</v>
      </c>
      <c r="AS5" s="375" t="s">
        <v>662</v>
      </c>
      <c r="AT5" s="831" t="s">
        <v>422</v>
      </c>
    </row>
    <row r="6" spans="1:46" s="375" customFormat="1" x14ac:dyDescent="0.4">
      <c r="A6" s="428" t="s">
        <v>406</v>
      </c>
      <c r="B6" s="375" t="s">
        <v>384</v>
      </c>
      <c r="C6" s="375" t="s">
        <v>453</v>
      </c>
      <c r="D6" s="375" t="s">
        <v>410</v>
      </c>
      <c r="E6" s="375" t="s">
        <v>400</v>
      </c>
      <c r="F6" s="761">
        <v>1.5470856287386054E-2</v>
      </c>
      <c r="G6" s="375" t="s">
        <v>398</v>
      </c>
      <c r="H6" s="831" t="s">
        <v>658</v>
      </c>
      <c r="I6" s="428" t="s">
        <v>232</v>
      </c>
      <c r="J6" s="375" t="s">
        <v>384</v>
      </c>
      <c r="K6" s="375" t="s">
        <v>52</v>
      </c>
      <c r="M6" s="824">
        <v>0.34</v>
      </c>
      <c r="N6" s="375" t="s">
        <v>389</v>
      </c>
      <c r="O6" s="375" t="s">
        <v>400</v>
      </c>
      <c r="P6" s="763">
        <v>8.2200019477646474E-4</v>
      </c>
      <c r="Q6" s="375" t="s">
        <v>399</v>
      </c>
      <c r="R6" s="831" t="s">
        <v>663</v>
      </c>
      <c r="S6" s="428" t="s">
        <v>49</v>
      </c>
      <c r="T6" s="375" t="s">
        <v>418</v>
      </c>
      <c r="U6" s="375" t="s">
        <v>384</v>
      </c>
      <c r="V6" s="375" t="s">
        <v>52</v>
      </c>
      <c r="X6" s="824">
        <v>0.36</v>
      </c>
      <c r="Y6" s="375" t="s">
        <v>389</v>
      </c>
      <c r="Z6" s="375" t="s">
        <v>400</v>
      </c>
      <c r="AA6" s="763">
        <v>3.6190008575377443E-4</v>
      </c>
      <c r="AB6" s="375" t="s">
        <v>399</v>
      </c>
      <c r="AC6" s="831" t="s">
        <v>664</v>
      </c>
      <c r="AD6" s="428" t="s">
        <v>263</v>
      </c>
      <c r="AE6" s="375" t="s">
        <v>384</v>
      </c>
      <c r="AF6" s="375" t="s">
        <v>390</v>
      </c>
      <c r="AG6" s="375">
        <v>1.1399330897326769E-6</v>
      </c>
      <c r="AH6" s="375" t="s">
        <v>399</v>
      </c>
      <c r="AI6" s="375" t="s">
        <v>661</v>
      </c>
      <c r="AJ6" s="375" t="s">
        <v>422</v>
      </c>
      <c r="AK6" s="428" t="s">
        <v>277</v>
      </c>
      <c r="AL6" s="375" t="s">
        <v>384</v>
      </c>
      <c r="AM6" s="375" t="s">
        <v>425</v>
      </c>
      <c r="AN6" s="375" t="s">
        <v>427</v>
      </c>
      <c r="AO6" s="762">
        <v>6.9260000000000002</v>
      </c>
      <c r="AP6" s="375" t="s">
        <v>390</v>
      </c>
      <c r="AQ6" s="760">
        <v>8.5326825093599831E-2</v>
      </c>
      <c r="AR6" s="375" t="s">
        <v>399</v>
      </c>
      <c r="AS6" s="375" t="s">
        <v>662</v>
      </c>
      <c r="AT6" s="831" t="s">
        <v>422</v>
      </c>
    </row>
    <row r="7" spans="1:46" s="375" customFormat="1" x14ac:dyDescent="0.4">
      <c r="A7" s="428" t="s">
        <v>406</v>
      </c>
      <c r="B7" s="375" t="s">
        <v>384</v>
      </c>
      <c r="C7" s="375" t="s">
        <v>453</v>
      </c>
      <c r="D7" s="375" t="s">
        <v>408</v>
      </c>
      <c r="E7" s="375" t="s">
        <v>400</v>
      </c>
      <c r="F7" s="761">
        <v>0.20306715422064181</v>
      </c>
      <c r="G7" s="375" t="s">
        <v>398</v>
      </c>
      <c r="H7" s="831" t="s">
        <v>658</v>
      </c>
      <c r="I7" s="428" t="s">
        <v>232</v>
      </c>
      <c r="J7" s="375" t="s">
        <v>384</v>
      </c>
      <c r="K7" s="375" t="s">
        <v>52</v>
      </c>
      <c r="L7" s="378"/>
      <c r="M7" s="824">
        <v>0.34</v>
      </c>
      <c r="N7" s="375" t="s">
        <v>390</v>
      </c>
      <c r="O7" s="375" t="s">
        <v>400</v>
      </c>
      <c r="P7" s="763">
        <v>4.0500009596650638E-5</v>
      </c>
      <c r="Q7" s="375" t="s">
        <v>399</v>
      </c>
      <c r="R7" s="831" t="s">
        <v>663</v>
      </c>
      <c r="S7" s="428" t="s">
        <v>49</v>
      </c>
      <c r="T7" s="375" t="s">
        <v>418</v>
      </c>
      <c r="U7" s="375" t="s">
        <v>384</v>
      </c>
      <c r="V7" s="375" t="s">
        <v>52</v>
      </c>
      <c r="W7" s="378"/>
      <c r="X7" s="824">
        <v>0.36</v>
      </c>
      <c r="Y7" s="375" t="s">
        <v>390</v>
      </c>
      <c r="Z7" s="375" t="s">
        <v>400</v>
      </c>
      <c r="AA7" s="763">
        <v>6.1400014548996287E-5</v>
      </c>
      <c r="AB7" s="375" t="s">
        <v>399</v>
      </c>
      <c r="AC7" s="831" t="s">
        <v>664</v>
      </c>
      <c r="AD7" s="428" t="s">
        <v>263</v>
      </c>
      <c r="AE7" s="375" t="s">
        <v>384</v>
      </c>
      <c r="AF7" s="375" t="s">
        <v>391</v>
      </c>
      <c r="AG7" s="375">
        <v>4.3642638212010636E-7</v>
      </c>
      <c r="AH7" s="375" t="s">
        <v>399</v>
      </c>
      <c r="AI7" s="375" t="s">
        <v>661</v>
      </c>
      <c r="AJ7" s="375" t="s">
        <v>422</v>
      </c>
      <c r="AK7" s="428" t="s">
        <v>277</v>
      </c>
      <c r="AL7" s="375" t="s">
        <v>384</v>
      </c>
      <c r="AM7" s="375" t="s">
        <v>425</v>
      </c>
      <c r="AN7" s="375" t="s">
        <v>427</v>
      </c>
      <c r="AO7" s="762">
        <v>6.9260000000000002</v>
      </c>
      <c r="AP7" s="375" t="s">
        <v>391</v>
      </c>
      <c r="AQ7" s="760">
        <v>3.8727226352348619E-2</v>
      </c>
      <c r="AR7" s="375" t="s">
        <v>399</v>
      </c>
      <c r="AS7" s="375" t="s">
        <v>662</v>
      </c>
      <c r="AT7" s="831" t="s">
        <v>422</v>
      </c>
    </row>
    <row r="8" spans="1:46" s="375" customFormat="1" x14ac:dyDescent="0.4">
      <c r="A8" s="428" t="s">
        <v>406</v>
      </c>
      <c r="B8" s="375" t="s">
        <v>384</v>
      </c>
      <c r="C8" s="375" t="s">
        <v>453</v>
      </c>
      <c r="D8" s="375" t="s">
        <v>409</v>
      </c>
      <c r="E8" s="375" t="s">
        <v>400</v>
      </c>
      <c r="F8" s="761">
        <v>0.16531442712972721</v>
      </c>
      <c r="G8" s="375" t="s">
        <v>398</v>
      </c>
      <c r="H8" s="831" t="s">
        <v>658</v>
      </c>
      <c r="I8" s="428" t="s">
        <v>232</v>
      </c>
      <c r="J8" s="375" t="s">
        <v>384</v>
      </c>
      <c r="K8" s="375" t="s">
        <v>52</v>
      </c>
      <c r="L8" s="378"/>
      <c r="M8" s="824">
        <v>0.34</v>
      </c>
      <c r="N8" s="375" t="s">
        <v>391</v>
      </c>
      <c r="O8" s="375" t="s">
        <v>400</v>
      </c>
      <c r="P8" s="763">
        <v>4.0500009596650638E-5</v>
      </c>
      <c r="Q8" s="375" t="s">
        <v>399</v>
      </c>
      <c r="R8" s="831" t="s">
        <v>663</v>
      </c>
      <c r="S8" s="428" t="s">
        <v>49</v>
      </c>
      <c r="T8" s="375" t="s">
        <v>418</v>
      </c>
      <c r="U8" s="375" t="s">
        <v>384</v>
      </c>
      <c r="V8" s="375" t="s">
        <v>52</v>
      </c>
      <c r="W8" s="378"/>
      <c r="X8" s="824">
        <v>0.36</v>
      </c>
      <c r="Y8" s="375" t="s">
        <v>391</v>
      </c>
      <c r="Z8" s="375" t="s">
        <v>400</v>
      </c>
      <c r="AA8" s="763">
        <v>4.3200010236427347E-5</v>
      </c>
      <c r="AB8" s="375" t="s">
        <v>399</v>
      </c>
      <c r="AC8" s="831" t="s">
        <v>664</v>
      </c>
      <c r="AD8" s="428" t="s">
        <v>263</v>
      </c>
      <c r="AE8" s="375" t="s">
        <v>384</v>
      </c>
      <c r="AF8" s="375" t="s">
        <v>392</v>
      </c>
      <c r="AG8" s="375">
        <v>1.4175643872899892E-6</v>
      </c>
      <c r="AH8" s="375" t="s">
        <v>399</v>
      </c>
      <c r="AI8" s="375" t="s">
        <v>661</v>
      </c>
      <c r="AJ8" s="375" t="s">
        <v>422</v>
      </c>
      <c r="AK8" s="428" t="s">
        <v>277</v>
      </c>
      <c r="AL8" s="375" t="s">
        <v>384</v>
      </c>
      <c r="AM8" s="375" t="s">
        <v>425</v>
      </c>
      <c r="AN8" s="375" t="s">
        <v>427</v>
      </c>
      <c r="AO8" s="762">
        <v>6.9260000000000002</v>
      </c>
      <c r="AP8" s="375" t="s">
        <v>392</v>
      </c>
      <c r="AQ8" s="760">
        <v>0.54246652525231054</v>
      </c>
      <c r="AR8" s="375" t="s">
        <v>399</v>
      </c>
      <c r="AS8" s="375" t="s">
        <v>662</v>
      </c>
      <c r="AT8" s="831" t="s">
        <v>422</v>
      </c>
    </row>
    <row r="9" spans="1:46" s="375" customFormat="1" x14ac:dyDescent="0.4">
      <c r="A9" s="428" t="s">
        <v>406</v>
      </c>
      <c r="B9" s="375" t="s">
        <v>384</v>
      </c>
      <c r="C9" s="375" t="s">
        <v>453</v>
      </c>
      <c r="D9" s="375" t="s">
        <v>387</v>
      </c>
      <c r="E9" s="375" t="s">
        <v>400</v>
      </c>
      <c r="F9" s="763">
        <v>7.8080597761785719E-6</v>
      </c>
      <c r="G9" s="375" t="s">
        <v>399</v>
      </c>
      <c r="H9" s="831" t="s">
        <v>665</v>
      </c>
      <c r="I9" s="428" t="s">
        <v>232</v>
      </c>
      <c r="J9" s="375" t="s">
        <v>384</v>
      </c>
      <c r="K9" s="375" t="s">
        <v>52</v>
      </c>
      <c r="L9" s="378"/>
      <c r="M9" s="824">
        <v>0.34</v>
      </c>
      <c r="N9" s="375" t="s">
        <v>392</v>
      </c>
      <c r="O9" s="375" t="s">
        <v>400</v>
      </c>
      <c r="P9" s="763">
        <v>1.6580003928702903E-4</v>
      </c>
      <c r="Q9" s="375" t="s">
        <v>399</v>
      </c>
      <c r="R9" s="831" t="s">
        <v>663</v>
      </c>
      <c r="S9" s="428" t="s">
        <v>49</v>
      </c>
      <c r="T9" s="375" t="s">
        <v>418</v>
      </c>
      <c r="U9" s="375" t="s">
        <v>384</v>
      </c>
      <c r="V9" s="375" t="s">
        <v>52</v>
      </c>
      <c r="W9" s="378"/>
      <c r="X9" s="824">
        <v>0.36</v>
      </c>
      <c r="Y9" s="375" t="s">
        <v>392</v>
      </c>
      <c r="Z9" s="375" t="s">
        <v>400</v>
      </c>
      <c r="AA9" s="763">
        <v>2.3641005601837475E-3</v>
      </c>
      <c r="AB9" s="375" t="s">
        <v>399</v>
      </c>
      <c r="AC9" s="831" t="s">
        <v>664</v>
      </c>
      <c r="AD9" s="428" t="s">
        <v>263</v>
      </c>
      <c r="AE9" s="375" t="s">
        <v>384</v>
      </c>
      <c r="AF9" s="375" t="s">
        <v>393</v>
      </c>
      <c r="AG9" s="375">
        <v>2.1255394680724778E-8</v>
      </c>
      <c r="AH9" s="375" t="s">
        <v>399</v>
      </c>
      <c r="AI9" s="375" t="s">
        <v>661</v>
      </c>
      <c r="AJ9" s="375" t="s">
        <v>422</v>
      </c>
      <c r="AK9" s="428" t="s">
        <v>277</v>
      </c>
      <c r="AL9" s="375" t="s">
        <v>384</v>
      </c>
      <c r="AM9" s="375" t="s">
        <v>425</v>
      </c>
      <c r="AN9" s="375" t="s">
        <v>427</v>
      </c>
      <c r="AO9" s="762">
        <v>6.9260000000000002</v>
      </c>
      <c r="AP9" s="375" t="s">
        <v>393</v>
      </c>
      <c r="AQ9" s="760">
        <v>8.111481151864688E-4</v>
      </c>
      <c r="AR9" s="375" t="s">
        <v>399</v>
      </c>
      <c r="AS9" s="375" t="s">
        <v>662</v>
      </c>
      <c r="AT9" s="831" t="s">
        <v>422</v>
      </c>
    </row>
    <row r="10" spans="1:46" s="375" customFormat="1" x14ac:dyDescent="0.4">
      <c r="A10" s="428" t="s">
        <v>406</v>
      </c>
      <c r="B10" s="375" t="s">
        <v>384</v>
      </c>
      <c r="C10" s="375" t="s">
        <v>453</v>
      </c>
      <c r="D10" s="375" t="s">
        <v>388</v>
      </c>
      <c r="E10" s="375" t="s">
        <v>400</v>
      </c>
      <c r="F10" s="763">
        <v>9.1064185194890911E-5</v>
      </c>
      <c r="G10" s="375" t="s">
        <v>399</v>
      </c>
      <c r="H10" s="831" t="s">
        <v>665</v>
      </c>
      <c r="I10" s="428" t="s">
        <v>232</v>
      </c>
      <c r="J10" s="375" t="s">
        <v>384</v>
      </c>
      <c r="K10" s="375" t="s">
        <v>52</v>
      </c>
      <c r="L10" s="378"/>
      <c r="M10" s="824">
        <v>0.34</v>
      </c>
      <c r="N10" s="375" t="s">
        <v>393</v>
      </c>
      <c r="O10" s="375" t="s">
        <v>400</v>
      </c>
      <c r="P10" s="763">
        <v>6.682501583447354E-6</v>
      </c>
      <c r="Q10" s="375" t="s">
        <v>399</v>
      </c>
      <c r="R10" s="831" t="s">
        <v>663</v>
      </c>
      <c r="S10" s="428" t="s">
        <v>49</v>
      </c>
      <c r="T10" s="375" t="s">
        <v>418</v>
      </c>
      <c r="U10" s="375" t="s">
        <v>384</v>
      </c>
      <c r="V10" s="375" t="s">
        <v>52</v>
      </c>
      <c r="W10" s="378"/>
      <c r="X10" s="824">
        <v>0.36</v>
      </c>
      <c r="Y10" s="375" t="s">
        <v>393</v>
      </c>
      <c r="Z10" s="375" t="s">
        <v>400</v>
      </c>
      <c r="AA10" s="763">
        <v>1.857600440166376E-6</v>
      </c>
      <c r="AB10" s="375" t="s">
        <v>399</v>
      </c>
      <c r="AC10" s="831" t="s">
        <v>664</v>
      </c>
      <c r="AD10" s="428" t="s">
        <v>263</v>
      </c>
      <c r="AE10" s="375" t="s">
        <v>384</v>
      </c>
      <c r="AF10" s="375" t="s">
        <v>394</v>
      </c>
      <c r="AG10" s="375">
        <v>4.7991377671365885E-8</v>
      </c>
      <c r="AH10" s="375" t="s">
        <v>399</v>
      </c>
      <c r="AI10" s="375" t="s">
        <v>661</v>
      </c>
      <c r="AJ10" s="375" t="s">
        <v>422</v>
      </c>
      <c r="AK10" s="428" t="s">
        <v>277</v>
      </c>
      <c r="AL10" s="375" t="s">
        <v>384</v>
      </c>
      <c r="AM10" s="375" t="s">
        <v>425</v>
      </c>
      <c r="AN10" s="375" t="s">
        <v>427</v>
      </c>
      <c r="AO10" s="762">
        <v>6.9260000000000002</v>
      </c>
      <c r="AP10" s="375" t="s">
        <v>394</v>
      </c>
      <c r="AQ10" s="760">
        <v>1.6935338883092644E-3</v>
      </c>
      <c r="AR10" s="375" t="s">
        <v>399</v>
      </c>
      <c r="AS10" s="375" t="s">
        <v>662</v>
      </c>
      <c r="AT10" s="831" t="s">
        <v>422</v>
      </c>
    </row>
    <row r="11" spans="1:46" s="375" customFormat="1" x14ac:dyDescent="0.4">
      <c r="A11" s="428" t="s">
        <v>406</v>
      </c>
      <c r="B11" s="375" t="s">
        <v>384</v>
      </c>
      <c r="C11" s="375" t="s">
        <v>453</v>
      </c>
      <c r="D11" s="375" t="s">
        <v>389</v>
      </c>
      <c r="E11" s="375" t="s">
        <v>400</v>
      </c>
      <c r="F11" s="763">
        <v>1.9408938024145084E-4</v>
      </c>
      <c r="G11" s="375" t="s">
        <v>399</v>
      </c>
      <c r="H11" s="831" t="s">
        <v>665</v>
      </c>
      <c r="I11" s="428" t="s">
        <v>232</v>
      </c>
      <c r="J11" s="375" t="s">
        <v>384</v>
      </c>
      <c r="K11" s="375" t="s">
        <v>52</v>
      </c>
      <c r="L11" s="378"/>
      <c r="M11" s="824">
        <v>0.34</v>
      </c>
      <c r="N11" s="375" t="s">
        <v>394</v>
      </c>
      <c r="O11" s="375" t="s">
        <v>400</v>
      </c>
      <c r="P11" s="763">
        <v>1.7334004107366472E-5</v>
      </c>
      <c r="Q11" s="375" t="s">
        <v>399</v>
      </c>
      <c r="R11" s="831" t="s">
        <v>663</v>
      </c>
      <c r="S11" s="428" t="s">
        <v>49</v>
      </c>
      <c r="T11" s="375" t="s">
        <v>418</v>
      </c>
      <c r="U11" s="375" t="s">
        <v>384</v>
      </c>
      <c r="V11" s="375" t="s">
        <v>52</v>
      </c>
      <c r="W11" s="378"/>
      <c r="X11" s="824">
        <v>0.36</v>
      </c>
      <c r="Y11" s="375" t="s">
        <v>394</v>
      </c>
      <c r="Z11" s="375" t="s">
        <v>400</v>
      </c>
      <c r="AA11" s="763">
        <v>3.4992008291506158E-6</v>
      </c>
      <c r="AB11" s="375" t="s">
        <v>399</v>
      </c>
      <c r="AC11" s="831" t="s">
        <v>664</v>
      </c>
      <c r="AD11" s="428" t="s">
        <v>263</v>
      </c>
      <c r="AE11" s="375" t="s">
        <v>384</v>
      </c>
      <c r="AF11" s="375" t="s">
        <v>395</v>
      </c>
      <c r="AG11" s="375">
        <v>1.7348126099461705E-6</v>
      </c>
      <c r="AH11" s="375" t="s">
        <v>399</v>
      </c>
      <c r="AI11" s="375" t="s">
        <v>661</v>
      </c>
      <c r="AJ11" s="375" t="s">
        <v>422</v>
      </c>
      <c r="AK11" s="428" t="s">
        <v>277</v>
      </c>
      <c r="AL11" s="375" t="s">
        <v>384</v>
      </c>
      <c r="AM11" s="375" t="s">
        <v>425</v>
      </c>
      <c r="AN11" s="375" t="s">
        <v>427</v>
      </c>
      <c r="AO11" s="762">
        <v>6.9260000000000002</v>
      </c>
      <c r="AP11" s="375" t="s">
        <v>395</v>
      </c>
      <c r="AQ11" s="760">
        <v>0.20852766040148335</v>
      </c>
      <c r="AR11" s="375" t="s">
        <v>399</v>
      </c>
      <c r="AS11" s="375" t="s">
        <v>662</v>
      </c>
      <c r="AT11" s="831" t="s">
        <v>422</v>
      </c>
    </row>
    <row r="12" spans="1:46" s="375" customFormat="1" x14ac:dyDescent="0.4">
      <c r="A12" s="428" t="s">
        <v>406</v>
      </c>
      <c r="B12" s="375" t="s">
        <v>384</v>
      </c>
      <c r="C12" s="375" t="s">
        <v>453</v>
      </c>
      <c r="D12" s="375" t="s">
        <v>390</v>
      </c>
      <c r="E12" s="375" t="s">
        <v>400</v>
      </c>
      <c r="F12" s="763">
        <v>2.8964644313839027E-5</v>
      </c>
      <c r="G12" s="375" t="s">
        <v>399</v>
      </c>
      <c r="H12" s="831" t="s">
        <v>665</v>
      </c>
      <c r="I12" s="428" t="s">
        <v>232</v>
      </c>
      <c r="J12" s="375" t="s">
        <v>384</v>
      </c>
      <c r="K12" s="375" t="s">
        <v>52</v>
      </c>
      <c r="L12" s="378"/>
      <c r="M12" s="824">
        <v>0.34</v>
      </c>
      <c r="N12" s="375" t="s">
        <v>395</v>
      </c>
      <c r="O12" s="375" t="s">
        <v>400</v>
      </c>
      <c r="P12" s="763">
        <v>1.0500002488020536E-5</v>
      </c>
      <c r="Q12" s="375" t="s">
        <v>399</v>
      </c>
      <c r="R12" s="831" t="s">
        <v>663</v>
      </c>
      <c r="S12" s="428" t="s">
        <v>49</v>
      </c>
      <c r="T12" s="375" t="s">
        <v>418</v>
      </c>
      <c r="U12" s="375" t="s">
        <v>384</v>
      </c>
      <c r="V12" s="375" t="s">
        <v>52</v>
      </c>
      <c r="W12" s="378"/>
      <c r="X12" s="824">
        <v>0.36</v>
      </c>
      <c r="Y12" s="375" t="s">
        <v>395</v>
      </c>
      <c r="Z12" s="375" t="s">
        <v>400</v>
      </c>
      <c r="AA12" s="763">
        <v>1.000000236954337E-5</v>
      </c>
      <c r="AB12" s="375" t="s">
        <v>399</v>
      </c>
      <c r="AC12" s="831" t="s">
        <v>664</v>
      </c>
      <c r="AD12" s="428" t="s">
        <v>263</v>
      </c>
      <c r="AE12" s="375" t="s">
        <v>384</v>
      </c>
      <c r="AF12" s="375" t="s">
        <v>396</v>
      </c>
      <c r="AG12" s="375">
        <v>1.9604837135785526E-8</v>
      </c>
      <c r="AH12" s="375" t="s">
        <v>399</v>
      </c>
      <c r="AI12" s="375" t="s">
        <v>661</v>
      </c>
      <c r="AJ12" s="375" t="s">
        <v>422</v>
      </c>
      <c r="AK12" s="428" t="s">
        <v>277</v>
      </c>
      <c r="AL12" s="375" t="s">
        <v>384</v>
      </c>
      <c r="AM12" s="375" t="s">
        <v>425</v>
      </c>
      <c r="AN12" s="375" t="s">
        <v>427</v>
      </c>
      <c r="AO12" s="762">
        <v>6.9260000000000002</v>
      </c>
      <c r="AP12" s="375" t="s">
        <v>396</v>
      </c>
      <c r="AQ12" s="760">
        <v>1.2784256206030929E-3</v>
      </c>
      <c r="AR12" s="375" t="s">
        <v>399</v>
      </c>
      <c r="AS12" s="375" t="s">
        <v>662</v>
      </c>
      <c r="AT12" s="831" t="s">
        <v>422</v>
      </c>
    </row>
    <row r="13" spans="1:46" s="375" customFormat="1" x14ac:dyDescent="0.4">
      <c r="A13" s="428" t="s">
        <v>406</v>
      </c>
      <c r="B13" s="375" t="s">
        <v>384</v>
      </c>
      <c r="C13" s="375" t="s">
        <v>453</v>
      </c>
      <c r="D13" s="375" t="s">
        <v>391</v>
      </c>
      <c r="E13" s="375" t="s">
        <v>400</v>
      </c>
      <c r="F13" s="763">
        <v>1.8470855373263859E-5</v>
      </c>
      <c r="G13" s="375" t="s">
        <v>399</v>
      </c>
      <c r="H13" s="831" t="s">
        <v>665</v>
      </c>
      <c r="I13" s="428" t="s">
        <v>232</v>
      </c>
      <c r="J13" s="375" t="s">
        <v>384</v>
      </c>
      <c r="K13" s="375" t="s">
        <v>52</v>
      </c>
      <c r="L13" s="378"/>
      <c r="M13" s="824">
        <v>0.34</v>
      </c>
      <c r="N13" s="375" t="s">
        <v>396</v>
      </c>
      <c r="O13" s="375" t="s">
        <v>400</v>
      </c>
      <c r="P13" s="763">
        <v>1.0000002369543367E-6</v>
      </c>
      <c r="Q13" s="375" t="s">
        <v>399</v>
      </c>
      <c r="R13" s="831" t="s">
        <v>663</v>
      </c>
      <c r="S13" s="428" t="s">
        <v>49</v>
      </c>
      <c r="T13" s="375" t="s">
        <v>418</v>
      </c>
      <c r="U13" s="375" t="s">
        <v>384</v>
      </c>
      <c r="V13" s="375" t="s">
        <v>52</v>
      </c>
      <c r="W13" s="378"/>
      <c r="X13" s="824">
        <v>0.36</v>
      </c>
      <c r="Y13" s="375" t="s">
        <v>396</v>
      </c>
      <c r="Z13" s="375" t="s">
        <v>400</v>
      </c>
      <c r="AA13" s="763">
        <v>1.5000003554315054E-5</v>
      </c>
      <c r="AB13" s="375" t="s">
        <v>399</v>
      </c>
      <c r="AC13" s="831" t="s">
        <v>664</v>
      </c>
      <c r="AD13" s="430" t="s">
        <v>263</v>
      </c>
      <c r="AE13" s="832" t="s">
        <v>384</v>
      </c>
      <c r="AF13" s="832" t="s">
        <v>397</v>
      </c>
      <c r="AG13" s="832">
        <v>2.0832521842541777E-3</v>
      </c>
      <c r="AH13" s="832" t="s">
        <v>399</v>
      </c>
      <c r="AI13" s="832" t="s">
        <v>661</v>
      </c>
      <c r="AJ13" s="832" t="s">
        <v>422</v>
      </c>
      <c r="AK13" s="428" t="s">
        <v>277</v>
      </c>
      <c r="AL13" s="375" t="s">
        <v>384</v>
      </c>
      <c r="AM13" s="375" t="s">
        <v>425</v>
      </c>
      <c r="AN13" s="375" t="s">
        <v>427</v>
      </c>
      <c r="AO13" s="762">
        <v>6.9260000000000002</v>
      </c>
      <c r="AP13" s="375" t="s">
        <v>397</v>
      </c>
      <c r="AQ13" s="760">
        <v>129.43755407652384</v>
      </c>
      <c r="AR13" s="375" t="s">
        <v>399</v>
      </c>
      <c r="AS13" s="375" t="s">
        <v>662</v>
      </c>
      <c r="AT13" s="831" t="s">
        <v>422</v>
      </c>
    </row>
    <row r="14" spans="1:46" s="375" customFormat="1" x14ac:dyDescent="0.4">
      <c r="A14" s="428" t="s">
        <v>406</v>
      </c>
      <c r="B14" s="375" t="s">
        <v>384</v>
      </c>
      <c r="C14" s="375" t="s">
        <v>453</v>
      </c>
      <c r="D14" s="375" t="s">
        <v>392</v>
      </c>
      <c r="E14" s="375" t="s">
        <v>400</v>
      </c>
      <c r="F14" s="763">
        <v>6.9824427281667701E-4</v>
      </c>
      <c r="G14" s="375" t="s">
        <v>399</v>
      </c>
      <c r="H14" s="831" t="s">
        <v>665</v>
      </c>
      <c r="I14" s="428" t="s">
        <v>232</v>
      </c>
      <c r="J14" s="375" t="s">
        <v>384</v>
      </c>
      <c r="K14" s="375" t="s">
        <v>52</v>
      </c>
      <c r="L14" s="378"/>
      <c r="M14" s="824">
        <v>0.34</v>
      </c>
      <c r="N14" s="375" t="s">
        <v>397</v>
      </c>
      <c r="O14" s="375" t="s">
        <v>400</v>
      </c>
      <c r="P14" s="763">
        <v>0.59540529688505961</v>
      </c>
      <c r="Q14" s="375" t="s">
        <v>399</v>
      </c>
      <c r="R14" s="831" t="s">
        <v>663</v>
      </c>
      <c r="S14" s="428" t="s">
        <v>49</v>
      </c>
      <c r="T14" s="375" t="s">
        <v>418</v>
      </c>
      <c r="U14" s="375" t="s">
        <v>384</v>
      </c>
      <c r="V14" s="375" t="s">
        <v>52</v>
      </c>
      <c r="W14" s="378"/>
      <c r="X14" s="824">
        <v>0.36</v>
      </c>
      <c r="Y14" s="375" t="s">
        <v>397</v>
      </c>
      <c r="Z14" s="375" t="s">
        <v>400</v>
      </c>
      <c r="AA14" s="763">
        <v>0.94809346628529656</v>
      </c>
      <c r="AB14" s="375" t="s">
        <v>399</v>
      </c>
      <c r="AC14" s="831" t="s">
        <v>664</v>
      </c>
      <c r="AK14" s="428" t="s">
        <v>277</v>
      </c>
      <c r="AL14" s="375" t="s">
        <v>384</v>
      </c>
      <c r="AM14" s="375" t="s">
        <v>425</v>
      </c>
      <c r="AN14" s="375" t="s">
        <v>426</v>
      </c>
      <c r="AO14" s="762">
        <v>6.9260000000000002</v>
      </c>
      <c r="AP14" s="375" t="s">
        <v>387</v>
      </c>
      <c r="AQ14" s="760">
        <v>0.11449360352033082</v>
      </c>
      <c r="AR14" s="375" t="s">
        <v>399</v>
      </c>
      <c r="AS14" s="375" t="s">
        <v>666</v>
      </c>
      <c r="AT14" s="831" t="s">
        <v>422</v>
      </c>
    </row>
    <row r="15" spans="1:46" s="375" customFormat="1" x14ac:dyDescent="0.4">
      <c r="A15" s="428" t="s">
        <v>406</v>
      </c>
      <c r="B15" s="375" t="s">
        <v>384</v>
      </c>
      <c r="C15" s="375" t="s">
        <v>453</v>
      </c>
      <c r="D15" s="375" t="s">
        <v>393</v>
      </c>
      <c r="E15" s="375" t="s">
        <v>400</v>
      </c>
      <c r="F15" s="763">
        <v>1.3472920137486943E-6</v>
      </c>
      <c r="G15" s="375" t="s">
        <v>399</v>
      </c>
      <c r="H15" s="831" t="s">
        <v>665</v>
      </c>
      <c r="I15" s="428" t="s">
        <v>232</v>
      </c>
      <c r="J15" s="375" t="s">
        <v>384</v>
      </c>
      <c r="K15" s="375" t="s">
        <v>52</v>
      </c>
      <c r="L15" s="378"/>
      <c r="M15" s="824">
        <v>0.34</v>
      </c>
      <c r="N15" s="375" t="s">
        <v>387</v>
      </c>
      <c r="O15" s="375" t="s">
        <v>401</v>
      </c>
      <c r="P15" s="378">
        <v>3.121181576156924E-5</v>
      </c>
      <c r="Q15" s="375" t="s">
        <v>399</v>
      </c>
      <c r="R15" s="831" t="s">
        <v>667</v>
      </c>
      <c r="S15" s="428" t="s">
        <v>49</v>
      </c>
      <c r="T15" s="375" t="s">
        <v>418</v>
      </c>
      <c r="U15" s="375" t="s">
        <v>384</v>
      </c>
      <c r="V15" s="375" t="s">
        <v>52</v>
      </c>
      <c r="W15" s="378"/>
      <c r="X15" s="824">
        <v>0.36</v>
      </c>
      <c r="Y15" s="375" t="s">
        <v>387</v>
      </c>
      <c r="Z15" s="375" t="s">
        <v>401</v>
      </c>
      <c r="AA15" s="378">
        <v>9.4118105959647017E-6</v>
      </c>
      <c r="AB15" s="375" t="s">
        <v>399</v>
      </c>
      <c r="AC15" s="831" t="s">
        <v>668</v>
      </c>
      <c r="AK15" s="428" t="s">
        <v>277</v>
      </c>
      <c r="AL15" s="375" t="s">
        <v>384</v>
      </c>
      <c r="AM15" s="375" t="s">
        <v>425</v>
      </c>
      <c r="AN15" s="375" t="s">
        <v>426</v>
      </c>
      <c r="AO15" s="762">
        <v>6.9260000000000002</v>
      </c>
      <c r="AP15" s="375" t="s">
        <v>388</v>
      </c>
      <c r="AQ15" s="760">
        <v>0.66955527990502384</v>
      </c>
      <c r="AR15" s="375" t="s">
        <v>399</v>
      </c>
      <c r="AS15" s="375" t="s">
        <v>666</v>
      </c>
      <c r="AT15" s="831" t="s">
        <v>422</v>
      </c>
    </row>
    <row r="16" spans="1:46" s="375" customFormat="1" x14ac:dyDescent="0.4">
      <c r="A16" s="428" t="s">
        <v>406</v>
      </c>
      <c r="B16" s="375" t="s">
        <v>384</v>
      </c>
      <c r="C16" s="375" t="s">
        <v>453</v>
      </c>
      <c r="D16" s="375" t="s">
        <v>394</v>
      </c>
      <c r="E16" s="375" t="s">
        <v>400</v>
      </c>
      <c r="F16" s="763">
        <v>3.4479525428985832E-6</v>
      </c>
      <c r="G16" s="375" t="s">
        <v>399</v>
      </c>
      <c r="H16" s="831" t="s">
        <v>665</v>
      </c>
      <c r="I16" s="428" t="s">
        <v>232</v>
      </c>
      <c r="J16" s="375" t="s">
        <v>384</v>
      </c>
      <c r="K16" s="375" t="s">
        <v>52</v>
      </c>
      <c r="L16" s="378"/>
      <c r="M16" s="824">
        <v>0.34</v>
      </c>
      <c r="N16" s="375" t="s">
        <v>388</v>
      </c>
      <c r="O16" s="375" t="s">
        <v>401</v>
      </c>
      <c r="P16" s="378">
        <v>4.6346183421331488E-4</v>
      </c>
      <c r="Q16" s="375" t="s">
        <v>399</v>
      </c>
      <c r="R16" s="831" t="s">
        <v>667</v>
      </c>
      <c r="S16" s="428" t="s">
        <v>49</v>
      </c>
      <c r="T16" s="375" t="s">
        <v>418</v>
      </c>
      <c r="U16" s="375" t="s">
        <v>384</v>
      </c>
      <c r="V16" s="375" t="s">
        <v>52</v>
      </c>
      <c r="W16" s="378"/>
      <c r="X16" s="824">
        <v>0.36</v>
      </c>
      <c r="Y16" s="375" t="s">
        <v>388</v>
      </c>
      <c r="Z16" s="375" t="s">
        <v>401</v>
      </c>
      <c r="AA16" s="378">
        <v>6.1461738957671515E-5</v>
      </c>
      <c r="AB16" s="375" t="s">
        <v>399</v>
      </c>
      <c r="AC16" s="831" t="s">
        <v>668</v>
      </c>
      <c r="AK16" s="428" t="s">
        <v>277</v>
      </c>
      <c r="AL16" s="375" t="s">
        <v>384</v>
      </c>
      <c r="AM16" s="375" t="s">
        <v>425</v>
      </c>
      <c r="AN16" s="375" t="s">
        <v>426</v>
      </c>
      <c r="AO16" s="762">
        <v>6.9260000000000002</v>
      </c>
      <c r="AP16" s="375" t="s">
        <v>389</v>
      </c>
      <c r="AQ16" s="760">
        <v>0.14083992687145763</v>
      </c>
      <c r="AR16" s="375" t="s">
        <v>399</v>
      </c>
      <c r="AS16" s="375" t="s">
        <v>666</v>
      </c>
      <c r="AT16" s="831" t="s">
        <v>422</v>
      </c>
    </row>
    <row r="17" spans="1:46" s="375" customFormat="1" x14ac:dyDescent="0.4">
      <c r="A17" s="428" t="s">
        <v>406</v>
      </c>
      <c r="B17" s="375" t="s">
        <v>384</v>
      </c>
      <c r="C17" s="375" t="s">
        <v>453</v>
      </c>
      <c r="D17" s="375" t="s">
        <v>395</v>
      </c>
      <c r="E17" s="375" t="s">
        <v>400</v>
      </c>
      <c r="F17" s="763">
        <v>7.2396182648125666E-6</v>
      </c>
      <c r="G17" s="375" t="s">
        <v>399</v>
      </c>
      <c r="H17" s="831" t="s">
        <v>665</v>
      </c>
      <c r="I17" s="428" t="s">
        <v>232</v>
      </c>
      <c r="J17" s="375" t="s">
        <v>384</v>
      </c>
      <c r="K17" s="375" t="s">
        <v>52</v>
      </c>
      <c r="L17" s="378"/>
      <c r="M17" s="824">
        <v>0.34</v>
      </c>
      <c r="N17" s="375" t="s">
        <v>389</v>
      </c>
      <c r="O17" s="375" t="s">
        <v>401</v>
      </c>
      <c r="P17" s="378">
        <v>8.2282856757412664E-4</v>
      </c>
      <c r="Q17" s="375" t="s">
        <v>399</v>
      </c>
      <c r="R17" s="831" t="s">
        <v>667</v>
      </c>
      <c r="S17" s="428" t="s">
        <v>49</v>
      </c>
      <c r="T17" s="375" t="s">
        <v>418</v>
      </c>
      <c r="U17" s="375" t="s">
        <v>384</v>
      </c>
      <c r="V17" s="375" t="s">
        <v>52</v>
      </c>
      <c r="W17" s="378"/>
      <c r="X17" s="824">
        <v>0.36</v>
      </c>
      <c r="Y17" s="375" t="s">
        <v>389</v>
      </c>
      <c r="Z17" s="375" t="s">
        <v>401</v>
      </c>
      <c r="AA17" s="378">
        <v>3.6272845855143639E-4</v>
      </c>
      <c r="AB17" s="375" t="s">
        <v>399</v>
      </c>
      <c r="AC17" s="831" t="s">
        <v>668</v>
      </c>
      <c r="AK17" s="428" t="s">
        <v>277</v>
      </c>
      <c r="AL17" s="375" t="s">
        <v>384</v>
      </c>
      <c r="AM17" s="375" t="s">
        <v>425</v>
      </c>
      <c r="AN17" s="375" t="s">
        <v>426</v>
      </c>
      <c r="AO17" s="762">
        <v>6.9260000000000002</v>
      </c>
      <c r="AP17" s="375" t="s">
        <v>390</v>
      </c>
      <c r="AQ17" s="760">
        <v>7.6770444062228202E-2</v>
      </c>
      <c r="AR17" s="375" t="s">
        <v>399</v>
      </c>
      <c r="AS17" s="375" t="s">
        <v>666</v>
      </c>
      <c r="AT17" s="831" t="s">
        <v>422</v>
      </c>
    </row>
    <row r="18" spans="1:46" s="375" customFormat="1" x14ac:dyDescent="0.4">
      <c r="A18" s="428" t="s">
        <v>406</v>
      </c>
      <c r="B18" s="375" t="s">
        <v>384</v>
      </c>
      <c r="C18" s="375" t="s">
        <v>453</v>
      </c>
      <c r="D18" s="375" t="s">
        <v>396</v>
      </c>
      <c r="E18" s="375" t="s">
        <v>400</v>
      </c>
      <c r="F18" s="763">
        <v>4.8404842516149529E-6</v>
      </c>
      <c r="G18" s="375" t="s">
        <v>399</v>
      </c>
      <c r="H18" s="831" t="s">
        <v>665</v>
      </c>
      <c r="I18" s="428" t="s">
        <v>232</v>
      </c>
      <c r="J18" s="375" t="s">
        <v>384</v>
      </c>
      <c r="K18" s="375" t="s">
        <v>52</v>
      </c>
      <c r="L18" s="378"/>
      <c r="M18" s="824">
        <v>0.34</v>
      </c>
      <c r="N18" s="375" t="s">
        <v>390</v>
      </c>
      <c r="O18" s="375" t="s">
        <v>401</v>
      </c>
      <c r="P18" s="378">
        <v>4.1002188450679274E-5</v>
      </c>
      <c r="Q18" s="375" t="s">
        <v>399</v>
      </c>
      <c r="R18" s="831" t="s">
        <v>667</v>
      </c>
      <c r="S18" s="428" t="s">
        <v>49</v>
      </c>
      <c r="T18" s="375" t="s">
        <v>418</v>
      </c>
      <c r="U18" s="375" t="s">
        <v>384</v>
      </c>
      <c r="V18" s="375" t="s">
        <v>52</v>
      </c>
      <c r="W18" s="378"/>
      <c r="X18" s="824">
        <v>0.36</v>
      </c>
      <c r="Y18" s="375" t="s">
        <v>390</v>
      </c>
      <c r="Z18" s="375" t="s">
        <v>401</v>
      </c>
      <c r="AA18" s="378">
        <v>6.1902193403024909E-5</v>
      </c>
      <c r="AB18" s="375" t="s">
        <v>399</v>
      </c>
      <c r="AC18" s="831" t="s">
        <v>668</v>
      </c>
      <c r="AK18" s="428" t="s">
        <v>277</v>
      </c>
      <c r="AL18" s="375" t="s">
        <v>384</v>
      </c>
      <c r="AM18" s="375" t="s">
        <v>425</v>
      </c>
      <c r="AN18" s="375" t="s">
        <v>426</v>
      </c>
      <c r="AO18" s="762">
        <v>6.9260000000000002</v>
      </c>
      <c r="AP18" s="375" t="s">
        <v>391</v>
      </c>
      <c r="AQ18" s="760">
        <v>3.3247860289947147E-2</v>
      </c>
      <c r="AR18" s="375" t="s">
        <v>399</v>
      </c>
      <c r="AS18" s="375" t="s">
        <v>666</v>
      </c>
      <c r="AT18" s="831" t="s">
        <v>422</v>
      </c>
    </row>
    <row r="19" spans="1:46" s="375" customFormat="1" x14ac:dyDescent="0.4">
      <c r="A19" s="428" t="s">
        <v>406</v>
      </c>
      <c r="B19" s="375" t="s">
        <v>384</v>
      </c>
      <c r="C19" s="375" t="s">
        <v>453</v>
      </c>
      <c r="D19" s="375" t="s">
        <v>397</v>
      </c>
      <c r="E19" s="375" t="s">
        <v>400</v>
      </c>
      <c r="F19" s="763">
        <v>0.41338896844492434</v>
      </c>
      <c r="G19" s="375" t="s">
        <v>399</v>
      </c>
      <c r="H19" s="831" t="s">
        <v>665</v>
      </c>
      <c r="I19" s="428" t="s">
        <v>232</v>
      </c>
      <c r="J19" s="375" t="s">
        <v>384</v>
      </c>
      <c r="K19" s="375" t="s">
        <v>52</v>
      </c>
      <c r="L19" s="378"/>
      <c r="M19" s="824">
        <v>0.34</v>
      </c>
      <c r="N19" s="375" t="s">
        <v>391</v>
      </c>
      <c r="O19" s="375" t="s">
        <v>401</v>
      </c>
      <c r="P19" s="378">
        <v>4.0731829871009565E-5</v>
      </c>
      <c r="Q19" s="375" t="s">
        <v>399</v>
      </c>
      <c r="R19" s="831" t="s">
        <v>667</v>
      </c>
      <c r="S19" s="428" t="s">
        <v>49</v>
      </c>
      <c r="T19" s="375" t="s">
        <v>418</v>
      </c>
      <c r="U19" s="375" t="s">
        <v>384</v>
      </c>
      <c r="V19" s="375" t="s">
        <v>52</v>
      </c>
      <c r="W19" s="378"/>
      <c r="X19" s="824">
        <v>0.36</v>
      </c>
      <c r="Y19" s="375" t="s">
        <v>391</v>
      </c>
      <c r="Z19" s="375" t="s">
        <v>401</v>
      </c>
      <c r="AA19" s="378">
        <v>4.343183051078628E-5</v>
      </c>
      <c r="AB19" s="375" t="s">
        <v>399</v>
      </c>
      <c r="AC19" s="831" t="s">
        <v>668</v>
      </c>
      <c r="AK19" s="428" t="s">
        <v>277</v>
      </c>
      <c r="AL19" s="375" t="s">
        <v>384</v>
      </c>
      <c r="AM19" s="375" t="s">
        <v>425</v>
      </c>
      <c r="AN19" s="375" t="s">
        <v>426</v>
      </c>
      <c r="AO19" s="762">
        <v>6.9260000000000002</v>
      </c>
      <c r="AP19" s="375" t="s">
        <v>392</v>
      </c>
      <c r="AQ19" s="760">
        <v>0.42086269104545959</v>
      </c>
      <c r="AR19" s="375" t="s">
        <v>399</v>
      </c>
      <c r="AS19" s="375" t="s">
        <v>666</v>
      </c>
      <c r="AT19" s="831" t="s">
        <v>422</v>
      </c>
    </row>
    <row r="20" spans="1:46" s="375" customFormat="1" x14ac:dyDescent="0.4">
      <c r="A20" s="428" t="s">
        <v>406</v>
      </c>
      <c r="B20" s="375" t="s">
        <v>384</v>
      </c>
      <c r="C20" s="375" t="s">
        <v>453</v>
      </c>
      <c r="D20" s="375" t="s">
        <v>387</v>
      </c>
      <c r="E20" s="375" t="s">
        <v>401</v>
      </c>
      <c r="F20" s="378">
        <v>9.1925508802122872E-6</v>
      </c>
      <c r="G20" s="375" t="s">
        <v>399</v>
      </c>
      <c r="H20" s="831" t="s">
        <v>669</v>
      </c>
      <c r="I20" s="428" t="s">
        <v>232</v>
      </c>
      <c r="J20" s="375" t="s">
        <v>384</v>
      </c>
      <c r="K20" s="375" t="s">
        <v>52</v>
      </c>
      <c r="L20" s="378"/>
      <c r="M20" s="824">
        <v>0.34</v>
      </c>
      <c r="N20" s="375" t="s">
        <v>392</v>
      </c>
      <c r="O20" s="375" t="s">
        <v>401</v>
      </c>
      <c r="P20" s="378">
        <v>1.6862864320693326E-4</v>
      </c>
      <c r="Q20" s="375" t="s">
        <v>399</v>
      </c>
      <c r="R20" s="831" t="s">
        <v>667</v>
      </c>
      <c r="S20" s="428" t="s">
        <v>49</v>
      </c>
      <c r="T20" s="375" t="s">
        <v>418</v>
      </c>
      <c r="U20" s="375" t="s">
        <v>384</v>
      </c>
      <c r="V20" s="375" t="s">
        <v>52</v>
      </c>
      <c r="W20" s="378"/>
      <c r="X20" s="824">
        <v>0.36</v>
      </c>
      <c r="Y20" s="375" t="s">
        <v>392</v>
      </c>
      <c r="Z20" s="375" t="s">
        <v>401</v>
      </c>
      <c r="AA20" s="378">
        <v>2.3669291641036515E-3</v>
      </c>
      <c r="AB20" s="375" t="s">
        <v>399</v>
      </c>
      <c r="AC20" s="831" t="s">
        <v>668</v>
      </c>
      <c r="AK20" s="428" t="s">
        <v>277</v>
      </c>
      <c r="AL20" s="375" t="s">
        <v>384</v>
      </c>
      <c r="AM20" s="375" t="s">
        <v>425</v>
      </c>
      <c r="AN20" s="375" t="s">
        <v>426</v>
      </c>
      <c r="AO20" s="762">
        <v>6.9260000000000002</v>
      </c>
      <c r="AP20" s="375" t="s">
        <v>393</v>
      </c>
      <c r="AQ20" s="760">
        <v>8.2913653648611385E-4</v>
      </c>
      <c r="AR20" s="375" t="s">
        <v>399</v>
      </c>
      <c r="AS20" s="375" t="s">
        <v>666</v>
      </c>
      <c r="AT20" s="831" t="s">
        <v>422</v>
      </c>
    </row>
    <row r="21" spans="1:46" s="375" customFormat="1" x14ac:dyDescent="0.4">
      <c r="A21" s="428" t="s">
        <v>406</v>
      </c>
      <c r="B21" s="375" t="s">
        <v>384</v>
      </c>
      <c r="C21" s="375" t="s">
        <v>453</v>
      </c>
      <c r="D21" s="375" t="s">
        <v>388</v>
      </c>
      <c r="E21" s="375" t="s">
        <v>401</v>
      </c>
      <c r="F21" s="378">
        <v>9.9630148733988714E-5</v>
      </c>
      <c r="G21" s="375" t="s">
        <v>399</v>
      </c>
      <c r="H21" s="831" t="s">
        <v>669</v>
      </c>
      <c r="I21" s="428" t="s">
        <v>232</v>
      </c>
      <c r="J21" s="375" t="s">
        <v>384</v>
      </c>
      <c r="K21" s="375" t="s">
        <v>52</v>
      </c>
      <c r="L21" s="378"/>
      <c r="M21" s="824">
        <v>0.34</v>
      </c>
      <c r="N21" s="375" t="s">
        <v>393</v>
      </c>
      <c r="O21" s="375" t="s">
        <v>401</v>
      </c>
      <c r="P21" s="378">
        <v>6.6868252786749994E-6</v>
      </c>
      <c r="Q21" s="375" t="s">
        <v>399</v>
      </c>
      <c r="R21" s="831" t="s">
        <v>667</v>
      </c>
      <c r="S21" s="428" t="s">
        <v>49</v>
      </c>
      <c r="T21" s="375" t="s">
        <v>418</v>
      </c>
      <c r="U21" s="375" t="s">
        <v>384</v>
      </c>
      <c r="V21" s="375" t="s">
        <v>52</v>
      </c>
      <c r="W21" s="378"/>
      <c r="X21" s="824">
        <v>0.36</v>
      </c>
      <c r="Y21" s="375" t="s">
        <v>393</v>
      </c>
      <c r="Z21" s="375" t="s">
        <v>401</v>
      </c>
      <c r="AA21" s="378">
        <v>1.8619241353940195E-6</v>
      </c>
      <c r="AB21" s="375" t="s">
        <v>399</v>
      </c>
      <c r="AC21" s="831" t="s">
        <v>668</v>
      </c>
      <c r="AK21" s="428" t="s">
        <v>277</v>
      </c>
      <c r="AL21" s="375" t="s">
        <v>384</v>
      </c>
      <c r="AM21" s="375" t="s">
        <v>425</v>
      </c>
      <c r="AN21" s="375" t="s">
        <v>426</v>
      </c>
      <c r="AO21" s="762">
        <v>6.9260000000000002</v>
      </c>
      <c r="AP21" s="375" t="s">
        <v>394</v>
      </c>
      <c r="AQ21" s="760">
        <v>1.7643520388164087E-3</v>
      </c>
      <c r="AR21" s="375" t="s">
        <v>399</v>
      </c>
      <c r="AS21" s="375" t="s">
        <v>666</v>
      </c>
      <c r="AT21" s="831" t="s">
        <v>422</v>
      </c>
    </row>
    <row r="22" spans="1:46" s="375" customFormat="1" x14ac:dyDescent="0.4">
      <c r="A22" s="428" t="s">
        <v>406</v>
      </c>
      <c r="B22" s="375" t="s">
        <v>384</v>
      </c>
      <c r="C22" s="375" t="s">
        <v>453</v>
      </c>
      <c r="D22" s="375" t="s">
        <v>389</v>
      </c>
      <c r="E22" s="375" t="s">
        <v>401</v>
      </c>
      <c r="F22" s="378">
        <v>1.9627641692278571E-4</v>
      </c>
      <c r="G22" s="375" t="s">
        <v>399</v>
      </c>
      <c r="H22" s="831" t="s">
        <v>669</v>
      </c>
      <c r="I22" s="428" t="s">
        <v>232</v>
      </c>
      <c r="J22" s="375" t="s">
        <v>384</v>
      </c>
      <c r="K22" s="375" t="s">
        <v>52</v>
      </c>
      <c r="L22" s="378"/>
      <c r="M22" s="824">
        <v>0.34</v>
      </c>
      <c r="N22" s="375" t="s">
        <v>394</v>
      </c>
      <c r="O22" s="375" t="s">
        <v>401</v>
      </c>
      <c r="P22" s="378">
        <v>1.7343474478326241E-5</v>
      </c>
      <c r="Q22" s="375" t="s">
        <v>399</v>
      </c>
      <c r="R22" s="831" t="s">
        <v>667</v>
      </c>
      <c r="S22" s="428" t="s">
        <v>49</v>
      </c>
      <c r="T22" s="375" t="s">
        <v>418</v>
      </c>
      <c r="U22" s="375" t="s">
        <v>384</v>
      </c>
      <c r="V22" s="375" t="s">
        <v>52</v>
      </c>
      <c r="W22" s="378"/>
      <c r="X22" s="824">
        <v>0.36</v>
      </c>
      <c r="Y22" s="375" t="s">
        <v>394</v>
      </c>
      <c r="Z22" s="375" t="s">
        <v>401</v>
      </c>
      <c r="AA22" s="378">
        <v>3.5086712001103795E-6</v>
      </c>
      <c r="AB22" s="375" t="s">
        <v>399</v>
      </c>
      <c r="AC22" s="831" t="s">
        <v>668</v>
      </c>
      <c r="AK22" s="428" t="s">
        <v>277</v>
      </c>
      <c r="AL22" s="375" t="s">
        <v>384</v>
      </c>
      <c r="AM22" s="375" t="s">
        <v>425</v>
      </c>
      <c r="AN22" s="375" t="s">
        <v>426</v>
      </c>
      <c r="AO22" s="762">
        <v>6.9260000000000002</v>
      </c>
      <c r="AP22" s="375" t="s">
        <v>395</v>
      </c>
      <c r="AQ22" s="760">
        <v>0.16080478359682848</v>
      </c>
      <c r="AR22" s="375" t="s">
        <v>399</v>
      </c>
      <c r="AS22" s="375" t="s">
        <v>666</v>
      </c>
      <c r="AT22" s="831" t="s">
        <v>422</v>
      </c>
    </row>
    <row r="23" spans="1:46" s="375" customFormat="1" x14ac:dyDescent="0.4">
      <c r="A23" s="428" t="s">
        <v>406</v>
      </c>
      <c r="B23" s="375" t="s">
        <v>384</v>
      </c>
      <c r="C23" s="375" t="s">
        <v>453</v>
      </c>
      <c r="D23" s="375" t="s">
        <v>390</v>
      </c>
      <c r="E23" s="375" t="s">
        <v>401</v>
      </c>
      <c r="F23" s="378">
        <v>2.9925621047031671E-5</v>
      </c>
      <c r="G23" s="375" t="s">
        <v>399</v>
      </c>
      <c r="H23" s="831" t="s">
        <v>669</v>
      </c>
      <c r="I23" s="428" t="s">
        <v>232</v>
      </c>
      <c r="J23" s="375" t="s">
        <v>384</v>
      </c>
      <c r="K23" s="375" t="s">
        <v>52</v>
      </c>
      <c r="M23" s="824">
        <v>0.34</v>
      </c>
      <c r="N23" s="375" t="s">
        <v>395</v>
      </c>
      <c r="O23" s="375" t="s">
        <v>401</v>
      </c>
      <c r="P23" s="378">
        <v>1.1788505192502391E-5</v>
      </c>
      <c r="Q23" s="375" t="s">
        <v>399</v>
      </c>
      <c r="R23" s="831" t="s">
        <v>667</v>
      </c>
      <c r="S23" s="428" t="s">
        <v>49</v>
      </c>
      <c r="T23" s="375" t="s">
        <v>418</v>
      </c>
      <c r="U23" s="375" t="s">
        <v>384</v>
      </c>
      <c r="V23" s="375" t="s">
        <v>52</v>
      </c>
      <c r="X23" s="824">
        <v>0.36</v>
      </c>
      <c r="Y23" s="375" t="s">
        <v>395</v>
      </c>
      <c r="Z23" s="375" t="s">
        <v>401</v>
      </c>
      <c r="AA23" s="378">
        <v>1.1288505074025222E-5</v>
      </c>
      <c r="AB23" s="375" t="s">
        <v>399</v>
      </c>
      <c r="AC23" s="831" t="s">
        <v>668</v>
      </c>
      <c r="AK23" s="428" t="s">
        <v>277</v>
      </c>
      <c r="AL23" s="375" t="s">
        <v>384</v>
      </c>
      <c r="AM23" s="375" t="s">
        <v>425</v>
      </c>
      <c r="AN23" s="375" t="s">
        <v>426</v>
      </c>
      <c r="AO23" s="762">
        <v>6.9260000000000002</v>
      </c>
      <c r="AP23" s="375" t="s">
        <v>396</v>
      </c>
      <c r="AQ23" s="760">
        <v>1.1068526951316031E-3</v>
      </c>
      <c r="AR23" s="375" t="s">
        <v>399</v>
      </c>
      <c r="AS23" s="375" t="s">
        <v>666</v>
      </c>
      <c r="AT23" s="831" t="s">
        <v>422</v>
      </c>
    </row>
    <row r="24" spans="1:46" s="375" customFormat="1" x14ac:dyDescent="0.4">
      <c r="A24" s="428" t="s">
        <v>406</v>
      </c>
      <c r="B24" s="375" t="s">
        <v>384</v>
      </c>
      <c r="C24" s="375" t="s">
        <v>453</v>
      </c>
      <c r="D24" s="375" t="s">
        <v>391</v>
      </c>
      <c r="E24" s="375" t="s">
        <v>401</v>
      </c>
      <c r="F24" s="378">
        <v>1.8913173280048103E-5</v>
      </c>
      <c r="G24" s="375" t="s">
        <v>399</v>
      </c>
      <c r="H24" s="831" t="s">
        <v>669</v>
      </c>
      <c r="I24" s="428" t="s">
        <v>232</v>
      </c>
      <c r="J24" s="375" t="s">
        <v>384</v>
      </c>
      <c r="K24" s="375" t="s">
        <v>52</v>
      </c>
      <c r="M24" s="824">
        <v>0.34</v>
      </c>
      <c r="N24" s="375" t="s">
        <v>396</v>
      </c>
      <c r="O24" s="375" t="s">
        <v>401</v>
      </c>
      <c r="P24" s="378">
        <v>1.0078866821431209E-6</v>
      </c>
      <c r="Q24" s="375" t="s">
        <v>399</v>
      </c>
      <c r="R24" s="831" t="s">
        <v>667</v>
      </c>
      <c r="S24" s="428" t="s">
        <v>49</v>
      </c>
      <c r="T24" s="375" t="s">
        <v>418</v>
      </c>
      <c r="U24" s="375" t="s">
        <v>384</v>
      </c>
      <c r="V24" s="375" t="s">
        <v>52</v>
      </c>
      <c r="X24" s="824">
        <v>0.36</v>
      </c>
      <c r="Y24" s="375" t="s">
        <v>396</v>
      </c>
      <c r="Z24" s="375" t="s">
        <v>401</v>
      </c>
      <c r="AA24" s="378">
        <v>1.5007889999503837E-5</v>
      </c>
      <c r="AB24" s="375" t="s">
        <v>399</v>
      </c>
      <c r="AC24" s="831" t="s">
        <v>668</v>
      </c>
      <c r="AK24" s="428" t="s">
        <v>277</v>
      </c>
      <c r="AL24" s="375" t="s">
        <v>384</v>
      </c>
      <c r="AM24" s="375" t="s">
        <v>425</v>
      </c>
      <c r="AN24" s="375" t="s">
        <v>426</v>
      </c>
      <c r="AO24" s="762">
        <v>6.9260000000000002</v>
      </c>
      <c r="AP24" s="375" t="s">
        <v>397</v>
      </c>
      <c r="AQ24" s="760">
        <v>116.27924683403903</v>
      </c>
      <c r="AR24" s="375" t="s">
        <v>399</v>
      </c>
      <c r="AS24" s="375" t="s">
        <v>666</v>
      </c>
      <c r="AT24" s="831" t="s">
        <v>422</v>
      </c>
    </row>
    <row r="25" spans="1:46" s="375" customFormat="1" x14ac:dyDescent="0.4">
      <c r="A25" s="428" t="s">
        <v>406</v>
      </c>
      <c r="B25" s="375" t="s">
        <v>384</v>
      </c>
      <c r="C25" s="375" t="s">
        <v>453</v>
      </c>
      <c r="D25" s="375" t="s">
        <v>392</v>
      </c>
      <c r="E25" s="375" t="s">
        <v>401</v>
      </c>
      <c r="F25" s="378">
        <v>7.0623856938980092E-4</v>
      </c>
      <c r="G25" s="375" t="s">
        <v>399</v>
      </c>
      <c r="H25" s="831" t="s">
        <v>669</v>
      </c>
      <c r="I25" s="428" t="s">
        <v>232</v>
      </c>
      <c r="J25" s="375" t="s">
        <v>384</v>
      </c>
      <c r="K25" s="375" t="s">
        <v>52</v>
      </c>
      <c r="M25" s="824">
        <v>0.34</v>
      </c>
      <c r="N25" s="375" t="s">
        <v>397</v>
      </c>
      <c r="O25" s="375" t="s">
        <v>401</v>
      </c>
      <c r="P25" s="378">
        <v>0.59620166941847941</v>
      </c>
      <c r="Q25" s="375" t="s">
        <v>399</v>
      </c>
      <c r="R25" s="831" t="s">
        <v>667</v>
      </c>
      <c r="S25" s="428" t="s">
        <v>49</v>
      </c>
      <c r="T25" s="375" t="s">
        <v>418</v>
      </c>
      <c r="U25" s="375" t="s">
        <v>384</v>
      </c>
      <c r="V25" s="375" t="s">
        <v>52</v>
      </c>
      <c r="X25" s="824">
        <v>0.36</v>
      </c>
      <c r="Y25" s="375" t="s">
        <v>397</v>
      </c>
      <c r="Z25" s="375" t="s">
        <v>401</v>
      </c>
      <c r="AA25" s="378">
        <v>0.94888983881871625</v>
      </c>
      <c r="AB25" s="375" t="s">
        <v>399</v>
      </c>
      <c r="AC25" s="831" t="s">
        <v>668</v>
      </c>
      <c r="AK25" s="428" t="s">
        <v>277</v>
      </c>
      <c r="AL25" s="375" t="s">
        <v>384</v>
      </c>
      <c r="AM25" s="375" t="s">
        <v>34</v>
      </c>
      <c r="AO25" s="762">
        <v>8.7040000000000006</v>
      </c>
      <c r="AP25" s="375" t="s">
        <v>387</v>
      </c>
      <c r="AQ25" s="760">
        <v>0.13392911904762864</v>
      </c>
      <c r="AR25" s="375" t="s">
        <v>399</v>
      </c>
      <c r="AS25" s="375" t="s">
        <v>670</v>
      </c>
      <c r="AT25" s="831" t="s">
        <v>422</v>
      </c>
    </row>
    <row r="26" spans="1:46" s="375" customFormat="1" x14ac:dyDescent="0.4">
      <c r="A26" s="428" t="s">
        <v>406</v>
      </c>
      <c r="B26" s="375" t="s">
        <v>384</v>
      </c>
      <c r="C26" s="375" t="s">
        <v>453</v>
      </c>
      <c r="D26" s="375" t="s">
        <v>393</v>
      </c>
      <c r="E26" s="375" t="s">
        <v>401</v>
      </c>
      <c r="F26" s="378">
        <v>1.3605813636938481E-6</v>
      </c>
      <c r="G26" s="375" t="s">
        <v>399</v>
      </c>
      <c r="H26" s="831" t="s">
        <v>669</v>
      </c>
      <c r="I26" s="428" t="s">
        <v>232</v>
      </c>
      <c r="J26" s="375" t="s">
        <v>384</v>
      </c>
      <c r="K26" s="375" t="s">
        <v>54</v>
      </c>
      <c r="M26" s="824">
        <v>0.34</v>
      </c>
      <c r="N26" s="375" t="s">
        <v>385</v>
      </c>
      <c r="O26" s="375" t="s">
        <v>400</v>
      </c>
      <c r="P26" s="761">
        <v>2.9411764705882351</v>
      </c>
      <c r="Q26" s="375" t="s">
        <v>398</v>
      </c>
      <c r="R26" s="831" t="s">
        <v>671</v>
      </c>
      <c r="S26" s="428" t="s">
        <v>49</v>
      </c>
      <c r="T26" s="375" t="s">
        <v>418</v>
      </c>
      <c r="U26" s="375" t="s">
        <v>384</v>
      </c>
      <c r="V26" s="375" t="s">
        <v>53</v>
      </c>
      <c r="X26" s="824">
        <v>0.39</v>
      </c>
      <c r="Y26" s="375" t="s">
        <v>411</v>
      </c>
      <c r="Z26" s="375" t="s">
        <v>400</v>
      </c>
      <c r="AA26" s="761">
        <v>2.5641025641025639</v>
      </c>
      <c r="AB26" s="375" t="s">
        <v>398</v>
      </c>
      <c r="AC26" s="831" t="s">
        <v>672</v>
      </c>
      <c r="AK26" s="428" t="s">
        <v>277</v>
      </c>
      <c r="AL26" s="375" t="s">
        <v>384</v>
      </c>
      <c r="AM26" s="375" t="s">
        <v>34</v>
      </c>
      <c r="AO26" s="762">
        <v>8.7040000000000006</v>
      </c>
      <c r="AP26" s="375" t="s">
        <v>388</v>
      </c>
      <c r="AQ26" s="760">
        <v>0.84614124568009674</v>
      </c>
      <c r="AR26" s="375" t="s">
        <v>399</v>
      </c>
      <c r="AS26" s="375" t="s">
        <v>670</v>
      </c>
      <c r="AT26" s="831" t="s">
        <v>422</v>
      </c>
    </row>
    <row r="27" spans="1:46" s="375" customFormat="1" x14ac:dyDescent="0.4">
      <c r="A27" s="428" t="s">
        <v>406</v>
      </c>
      <c r="B27" s="375" t="s">
        <v>384</v>
      </c>
      <c r="C27" s="375" t="s">
        <v>453</v>
      </c>
      <c r="D27" s="375" t="s">
        <v>394</v>
      </c>
      <c r="E27" s="375" t="s">
        <v>401</v>
      </c>
      <c r="F27" s="378">
        <v>3.475117654836234E-6</v>
      </c>
      <c r="G27" s="375" t="s">
        <v>399</v>
      </c>
      <c r="H27" s="831" t="s">
        <v>669</v>
      </c>
      <c r="I27" s="428" t="s">
        <v>232</v>
      </c>
      <c r="J27" s="375" t="s">
        <v>384</v>
      </c>
      <c r="K27" s="375" t="s">
        <v>54</v>
      </c>
      <c r="M27" s="824">
        <v>0.34</v>
      </c>
      <c r="N27" s="375" t="s">
        <v>387</v>
      </c>
      <c r="O27" s="375" t="s">
        <v>400</v>
      </c>
      <c r="P27" s="763">
        <v>1.060000251171597E-5</v>
      </c>
      <c r="Q27" s="375" t="s">
        <v>399</v>
      </c>
      <c r="R27" s="831" t="s">
        <v>673</v>
      </c>
      <c r="S27" s="428" t="s">
        <v>49</v>
      </c>
      <c r="T27" s="375" t="s">
        <v>418</v>
      </c>
      <c r="U27" s="375" t="s">
        <v>384</v>
      </c>
      <c r="V27" s="375" t="s">
        <v>53</v>
      </c>
      <c r="X27" s="824">
        <v>0.39</v>
      </c>
      <c r="Y27" s="375" t="s">
        <v>387</v>
      </c>
      <c r="Z27" s="375" t="s">
        <v>400</v>
      </c>
      <c r="AA27" s="763">
        <v>9.0000021325890313E-7</v>
      </c>
      <c r="AB27" s="375" t="s">
        <v>399</v>
      </c>
      <c r="AC27" s="831" t="s">
        <v>674</v>
      </c>
      <c r="AK27" s="428" t="s">
        <v>277</v>
      </c>
      <c r="AL27" s="375" t="s">
        <v>384</v>
      </c>
      <c r="AM27" s="375" t="s">
        <v>34</v>
      </c>
      <c r="AO27" s="762">
        <v>8.7040000000000006</v>
      </c>
      <c r="AP27" s="375" t="s">
        <v>389</v>
      </c>
      <c r="AQ27" s="760">
        <v>0.14469053127021084</v>
      </c>
      <c r="AR27" s="375" t="s">
        <v>399</v>
      </c>
      <c r="AS27" s="375" t="s">
        <v>670</v>
      </c>
      <c r="AT27" s="831" t="s">
        <v>422</v>
      </c>
    </row>
    <row r="28" spans="1:46" s="375" customFormat="1" x14ac:dyDescent="0.4">
      <c r="A28" s="428" t="s">
        <v>406</v>
      </c>
      <c r="B28" s="375" t="s">
        <v>384</v>
      </c>
      <c r="C28" s="375" t="s">
        <v>453</v>
      </c>
      <c r="D28" s="375" t="s">
        <v>395</v>
      </c>
      <c r="E28" s="375" t="s">
        <v>401</v>
      </c>
      <c r="F28" s="378">
        <v>1.1100617680952927E-5</v>
      </c>
      <c r="G28" s="375" t="s">
        <v>399</v>
      </c>
      <c r="H28" s="831" t="s">
        <v>669</v>
      </c>
      <c r="I28" s="428" t="s">
        <v>232</v>
      </c>
      <c r="J28" s="375" t="s">
        <v>384</v>
      </c>
      <c r="K28" s="375" t="s">
        <v>54</v>
      </c>
      <c r="M28" s="824">
        <v>0.34</v>
      </c>
      <c r="N28" s="375" t="s">
        <v>388</v>
      </c>
      <c r="O28" s="375" t="s">
        <v>400</v>
      </c>
      <c r="P28" s="763">
        <v>4.1430009817018171E-4</v>
      </c>
      <c r="Q28" s="375" t="s">
        <v>399</v>
      </c>
      <c r="R28" s="831" t="s">
        <v>673</v>
      </c>
      <c r="S28" s="428" t="s">
        <v>49</v>
      </c>
      <c r="T28" s="375" t="s">
        <v>418</v>
      </c>
      <c r="U28" s="375" t="s">
        <v>384</v>
      </c>
      <c r="V28" s="375" t="s">
        <v>53</v>
      </c>
      <c r="X28" s="824">
        <v>0.39</v>
      </c>
      <c r="Y28" s="375" t="s">
        <v>388</v>
      </c>
      <c r="Z28" s="375" t="s">
        <v>400</v>
      </c>
      <c r="AA28" s="763">
        <v>1.5100003578010487E-5</v>
      </c>
      <c r="AB28" s="375" t="s">
        <v>399</v>
      </c>
      <c r="AC28" s="831" t="s">
        <v>674</v>
      </c>
      <c r="AK28" s="428" t="s">
        <v>277</v>
      </c>
      <c r="AL28" s="375" t="s">
        <v>384</v>
      </c>
      <c r="AM28" s="375" t="s">
        <v>34</v>
      </c>
      <c r="AO28" s="762">
        <v>8.7040000000000006</v>
      </c>
      <c r="AP28" s="375" t="s">
        <v>390</v>
      </c>
      <c r="AQ28" s="760">
        <v>8.5326825093599831E-2</v>
      </c>
      <c r="AR28" s="375" t="s">
        <v>399</v>
      </c>
      <c r="AS28" s="375" t="s">
        <v>670</v>
      </c>
      <c r="AT28" s="831" t="s">
        <v>422</v>
      </c>
    </row>
    <row r="29" spans="1:46" s="375" customFormat="1" x14ac:dyDescent="0.4">
      <c r="A29" s="428" t="s">
        <v>406</v>
      </c>
      <c r="B29" s="375" t="s">
        <v>384</v>
      </c>
      <c r="C29" s="375" t="s">
        <v>453</v>
      </c>
      <c r="D29" s="375" t="s">
        <v>396</v>
      </c>
      <c r="E29" s="375" t="s">
        <v>401</v>
      </c>
      <c r="F29" s="378">
        <v>4.8673153856751159E-6</v>
      </c>
      <c r="G29" s="375" t="s">
        <v>399</v>
      </c>
      <c r="H29" s="831" t="s">
        <v>669</v>
      </c>
      <c r="I29" s="428" t="s">
        <v>232</v>
      </c>
      <c r="J29" s="375" t="s">
        <v>384</v>
      </c>
      <c r="K29" s="375" t="s">
        <v>54</v>
      </c>
      <c r="M29" s="824">
        <v>0.34</v>
      </c>
      <c r="N29" s="375" t="s">
        <v>389</v>
      </c>
      <c r="O29" s="375" t="s">
        <v>400</v>
      </c>
      <c r="P29" s="763">
        <v>3.2080007601495127E-4</v>
      </c>
      <c r="Q29" s="375" t="s">
        <v>399</v>
      </c>
      <c r="R29" s="831" t="s">
        <v>673</v>
      </c>
      <c r="S29" s="428" t="s">
        <v>49</v>
      </c>
      <c r="T29" s="375" t="s">
        <v>418</v>
      </c>
      <c r="U29" s="375" t="s">
        <v>384</v>
      </c>
      <c r="V29" s="375" t="s">
        <v>53</v>
      </c>
      <c r="X29" s="824">
        <v>0.39</v>
      </c>
      <c r="Y29" s="375" t="s">
        <v>389</v>
      </c>
      <c r="Z29" s="375" t="s">
        <v>400</v>
      </c>
      <c r="AA29" s="763">
        <v>2.3500005568426909E-4</v>
      </c>
      <c r="AB29" s="375" t="s">
        <v>399</v>
      </c>
      <c r="AC29" s="831" t="s">
        <v>674</v>
      </c>
      <c r="AK29" s="428" t="s">
        <v>277</v>
      </c>
      <c r="AL29" s="375" t="s">
        <v>384</v>
      </c>
      <c r="AM29" s="375" t="s">
        <v>34</v>
      </c>
      <c r="AO29" s="762">
        <v>8.7040000000000006</v>
      </c>
      <c r="AP29" s="375" t="s">
        <v>391</v>
      </c>
      <c r="AQ29" s="760">
        <v>3.8727226352348619E-2</v>
      </c>
      <c r="AR29" s="375" t="s">
        <v>399</v>
      </c>
      <c r="AS29" s="375" t="s">
        <v>670</v>
      </c>
      <c r="AT29" s="831" t="s">
        <v>422</v>
      </c>
    </row>
    <row r="30" spans="1:46" s="375" customFormat="1" x14ac:dyDescent="0.4">
      <c r="A30" s="430" t="s">
        <v>406</v>
      </c>
      <c r="B30" s="832" t="s">
        <v>384</v>
      </c>
      <c r="C30" s="832" t="s">
        <v>453</v>
      </c>
      <c r="D30" s="832" t="s">
        <v>397</v>
      </c>
      <c r="E30" s="832" t="s">
        <v>401</v>
      </c>
      <c r="F30" s="404">
        <v>0.4154848465273171</v>
      </c>
      <c r="G30" s="832" t="s">
        <v>399</v>
      </c>
      <c r="H30" s="834" t="s">
        <v>669</v>
      </c>
      <c r="I30" s="428" t="s">
        <v>232</v>
      </c>
      <c r="J30" s="375" t="s">
        <v>384</v>
      </c>
      <c r="K30" s="375" t="s">
        <v>54</v>
      </c>
      <c r="L30" s="378"/>
      <c r="M30" s="824">
        <v>0.34</v>
      </c>
      <c r="N30" s="375" t="s">
        <v>390</v>
      </c>
      <c r="O30" s="375" t="s">
        <v>400</v>
      </c>
      <c r="P30" s="763">
        <v>3.5900008506660693E-5</v>
      </c>
      <c r="Q30" s="375" t="s">
        <v>399</v>
      </c>
      <c r="R30" s="831" t="s">
        <v>673</v>
      </c>
      <c r="S30" s="428" t="s">
        <v>49</v>
      </c>
      <c r="T30" s="375" t="s">
        <v>418</v>
      </c>
      <c r="U30" s="375" t="s">
        <v>384</v>
      </c>
      <c r="V30" s="375" t="s">
        <v>53</v>
      </c>
      <c r="W30" s="378"/>
      <c r="X30" s="824">
        <v>0.39</v>
      </c>
      <c r="Y30" s="375" t="s">
        <v>390</v>
      </c>
      <c r="Z30" s="375" t="s">
        <v>400</v>
      </c>
      <c r="AA30" s="763">
        <v>2.8400006729503167E-5</v>
      </c>
      <c r="AB30" s="375" t="s">
        <v>399</v>
      </c>
      <c r="AC30" s="831" t="s">
        <v>674</v>
      </c>
      <c r="AK30" s="428" t="s">
        <v>277</v>
      </c>
      <c r="AL30" s="375" t="s">
        <v>384</v>
      </c>
      <c r="AM30" s="375" t="s">
        <v>34</v>
      </c>
      <c r="AO30" s="762">
        <v>8.7040000000000006</v>
      </c>
      <c r="AP30" s="375" t="s">
        <v>392</v>
      </c>
      <c r="AQ30" s="760">
        <v>0.54246652525231054</v>
      </c>
      <c r="AR30" s="375" t="s">
        <v>399</v>
      </c>
      <c r="AS30" s="375" t="s">
        <v>670</v>
      </c>
      <c r="AT30" s="831" t="s">
        <v>422</v>
      </c>
    </row>
    <row r="31" spans="1:46" s="375" customFormat="1" x14ac:dyDescent="0.4">
      <c r="I31" s="428" t="s">
        <v>232</v>
      </c>
      <c r="J31" s="375" t="s">
        <v>384</v>
      </c>
      <c r="K31" s="375" t="s">
        <v>54</v>
      </c>
      <c r="L31" s="378"/>
      <c r="M31" s="824">
        <v>0.34</v>
      </c>
      <c r="N31" s="375" t="s">
        <v>391</v>
      </c>
      <c r="O31" s="375" t="s">
        <v>400</v>
      </c>
      <c r="P31" s="763">
        <v>3.5900008506660693E-5</v>
      </c>
      <c r="Q31" s="375" t="s">
        <v>399</v>
      </c>
      <c r="R31" s="831" t="s">
        <v>673</v>
      </c>
      <c r="S31" s="428" t="s">
        <v>49</v>
      </c>
      <c r="T31" s="375" t="s">
        <v>418</v>
      </c>
      <c r="U31" s="375" t="s">
        <v>384</v>
      </c>
      <c r="V31" s="375" t="s">
        <v>53</v>
      </c>
      <c r="W31" s="378"/>
      <c r="X31" s="824">
        <v>0.39</v>
      </c>
      <c r="Y31" s="375" t="s">
        <v>391</v>
      </c>
      <c r="Z31" s="375" t="s">
        <v>400</v>
      </c>
      <c r="AA31" s="763">
        <v>8.2700019596123672E-6</v>
      </c>
      <c r="AB31" s="375" t="s">
        <v>399</v>
      </c>
      <c r="AC31" s="831" t="s">
        <v>674</v>
      </c>
      <c r="AK31" s="428" t="s">
        <v>277</v>
      </c>
      <c r="AL31" s="375" t="s">
        <v>384</v>
      </c>
      <c r="AM31" s="375" t="s">
        <v>34</v>
      </c>
      <c r="AO31" s="762">
        <v>8.7040000000000006</v>
      </c>
      <c r="AP31" s="375" t="s">
        <v>393</v>
      </c>
      <c r="AQ31" s="760">
        <v>8.111481151864688E-4</v>
      </c>
      <c r="AR31" s="375" t="s">
        <v>399</v>
      </c>
      <c r="AS31" s="375" t="s">
        <v>670</v>
      </c>
      <c r="AT31" s="831" t="s">
        <v>422</v>
      </c>
    </row>
    <row r="32" spans="1:46" s="375" customFormat="1" x14ac:dyDescent="0.4">
      <c r="I32" s="428" t="s">
        <v>232</v>
      </c>
      <c r="J32" s="375" t="s">
        <v>384</v>
      </c>
      <c r="K32" s="375" t="s">
        <v>54</v>
      </c>
      <c r="L32" s="378"/>
      <c r="M32" s="824">
        <v>0.34</v>
      </c>
      <c r="N32" s="375" t="s">
        <v>392</v>
      </c>
      <c r="O32" s="375" t="s">
        <v>400</v>
      </c>
      <c r="P32" s="763">
        <v>1.6000003791269388E-5</v>
      </c>
      <c r="Q32" s="375" t="s">
        <v>399</v>
      </c>
      <c r="R32" s="831" t="s">
        <v>673</v>
      </c>
      <c r="S32" s="428" t="s">
        <v>49</v>
      </c>
      <c r="T32" s="375" t="s">
        <v>418</v>
      </c>
      <c r="U32" s="375" t="s">
        <v>384</v>
      </c>
      <c r="V32" s="375" t="s">
        <v>53</v>
      </c>
      <c r="W32" s="378"/>
      <c r="X32" s="824">
        <v>0.39</v>
      </c>
      <c r="Y32" s="375" t="s">
        <v>392</v>
      </c>
      <c r="Z32" s="375" t="s">
        <v>400</v>
      </c>
      <c r="AA32" s="763">
        <v>4.910001163445794E-6</v>
      </c>
      <c r="AB32" s="375" t="s">
        <v>399</v>
      </c>
      <c r="AC32" s="831" t="s">
        <v>674</v>
      </c>
      <c r="AK32" s="428" t="s">
        <v>277</v>
      </c>
      <c r="AL32" s="375" t="s">
        <v>384</v>
      </c>
      <c r="AM32" s="375" t="s">
        <v>34</v>
      </c>
      <c r="AO32" s="762">
        <v>8.7040000000000006</v>
      </c>
      <c r="AP32" s="375" t="s">
        <v>394</v>
      </c>
      <c r="AQ32" s="760">
        <v>1.6935338883092644E-3</v>
      </c>
      <c r="AR32" s="375" t="s">
        <v>399</v>
      </c>
      <c r="AS32" s="375" t="s">
        <v>670</v>
      </c>
      <c r="AT32" s="831" t="s">
        <v>422</v>
      </c>
    </row>
    <row r="33" spans="9:46" s="375" customFormat="1" x14ac:dyDescent="0.4">
      <c r="I33" s="428" t="s">
        <v>232</v>
      </c>
      <c r="J33" s="375" t="s">
        <v>384</v>
      </c>
      <c r="K33" s="375" t="s">
        <v>54</v>
      </c>
      <c r="L33" s="378"/>
      <c r="M33" s="824">
        <v>0.34</v>
      </c>
      <c r="N33" s="375" t="s">
        <v>393</v>
      </c>
      <c r="O33" s="375" t="s">
        <v>400</v>
      </c>
      <c r="P33" s="763">
        <v>1.04110024669316E-6</v>
      </c>
      <c r="Q33" s="375" t="s">
        <v>399</v>
      </c>
      <c r="R33" s="831" t="s">
        <v>673</v>
      </c>
      <c r="S33" s="428" t="s">
        <v>49</v>
      </c>
      <c r="T33" s="375" t="s">
        <v>418</v>
      </c>
      <c r="U33" s="375" t="s">
        <v>384</v>
      </c>
      <c r="V33" s="375" t="s">
        <v>53</v>
      </c>
      <c r="W33" s="378"/>
      <c r="X33" s="824">
        <v>0.39</v>
      </c>
      <c r="Y33" s="375" t="s">
        <v>393</v>
      </c>
      <c r="Z33" s="375" t="s">
        <v>400</v>
      </c>
      <c r="AA33" s="763">
        <v>3.5561008426333167E-7</v>
      </c>
      <c r="AB33" s="375" t="s">
        <v>399</v>
      </c>
      <c r="AC33" s="831" t="s">
        <v>674</v>
      </c>
      <c r="AK33" s="428" t="s">
        <v>277</v>
      </c>
      <c r="AL33" s="375" t="s">
        <v>384</v>
      </c>
      <c r="AM33" s="375" t="s">
        <v>34</v>
      </c>
      <c r="AO33" s="762">
        <v>8.7040000000000006</v>
      </c>
      <c r="AP33" s="375" t="s">
        <v>395</v>
      </c>
      <c r="AQ33" s="760">
        <v>0.20852766040148335</v>
      </c>
      <c r="AR33" s="375" t="s">
        <v>399</v>
      </c>
      <c r="AS33" s="375" t="s">
        <v>670</v>
      </c>
      <c r="AT33" s="831" t="s">
        <v>422</v>
      </c>
    </row>
    <row r="34" spans="9:46" s="375" customFormat="1" x14ac:dyDescent="0.4">
      <c r="I34" s="428" t="s">
        <v>232</v>
      </c>
      <c r="J34" s="375" t="s">
        <v>384</v>
      </c>
      <c r="K34" s="375" t="s">
        <v>54</v>
      </c>
      <c r="L34" s="378"/>
      <c r="M34" s="824">
        <v>0.34</v>
      </c>
      <c r="N34" s="375" t="s">
        <v>394</v>
      </c>
      <c r="O34" s="375" t="s">
        <v>400</v>
      </c>
      <c r="P34" s="763">
        <v>2.4412005784529271E-5</v>
      </c>
      <c r="Q34" s="375" t="s">
        <v>399</v>
      </c>
      <c r="R34" s="831" t="s">
        <v>673</v>
      </c>
      <c r="S34" s="428" t="s">
        <v>49</v>
      </c>
      <c r="T34" s="375" t="s">
        <v>418</v>
      </c>
      <c r="U34" s="375" t="s">
        <v>384</v>
      </c>
      <c r="V34" s="375" t="s">
        <v>53</v>
      </c>
      <c r="W34" s="378"/>
      <c r="X34" s="824">
        <v>0.39</v>
      </c>
      <c r="Y34" s="375" t="s">
        <v>394</v>
      </c>
      <c r="Z34" s="375" t="s">
        <v>400</v>
      </c>
      <c r="AA34" s="763">
        <v>6.6987015872860153E-7</v>
      </c>
      <c r="AB34" s="375" t="s">
        <v>399</v>
      </c>
      <c r="AC34" s="831" t="s">
        <v>674</v>
      </c>
      <c r="AK34" s="428" t="s">
        <v>277</v>
      </c>
      <c r="AL34" s="375" t="s">
        <v>384</v>
      </c>
      <c r="AM34" s="375" t="s">
        <v>34</v>
      </c>
      <c r="AO34" s="762">
        <v>8.7040000000000006</v>
      </c>
      <c r="AP34" s="375" t="s">
        <v>396</v>
      </c>
      <c r="AQ34" s="760">
        <v>1.2784256206030929E-3</v>
      </c>
      <c r="AR34" s="375" t="s">
        <v>399</v>
      </c>
      <c r="AS34" s="375" t="s">
        <v>670</v>
      </c>
      <c r="AT34" s="831" t="s">
        <v>422</v>
      </c>
    </row>
    <row r="35" spans="9:46" s="375" customFormat="1" x14ac:dyDescent="0.4">
      <c r="I35" s="428" t="s">
        <v>232</v>
      </c>
      <c r="J35" s="375" t="s">
        <v>384</v>
      </c>
      <c r="K35" s="375" t="s">
        <v>54</v>
      </c>
      <c r="L35" s="378"/>
      <c r="M35" s="824">
        <v>0.34</v>
      </c>
      <c r="N35" s="375" t="s">
        <v>395</v>
      </c>
      <c r="O35" s="375" t="s">
        <v>400</v>
      </c>
      <c r="P35" s="763">
        <v>1.060000251171597E-5</v>
      </c>
      <c r="Q35" s="375" t="s">
        <v>399</v>
      </c>
      <c r="R35" s="831" t="s">
        <v>673</v>
      </c>
      <c r="S35" s="428" t="s">
        <v>49</v>
      </c>
      <c r="T35" s="375" t="s">
        <v>418</v>
      </c>
      <c r="U35" s="375" t="s">
        <v>384</v>
      </c>
      <c r="V35" s="375" t="s">
        <v>53</v>
      </c>
      <c r="W35" s="378"/>
      <c r="X35" s="824">
        <v>0.39</v>
      </c>
      <c r="Y35" s="375" t="s">
        <v>395</v>
      </c>
      <c r="Z35" s="375" t="s">
        <v>400</v>
      </c>
      <c r="AA35" s="763">
        <v>9.0000021325890309E-6</v>
      </c>
      <c r="AB35" s="375" t="s">
        <v>399</v>
      </c>
      <c r="AC35" s="831" t="s">
        <v>674</v>
      </c>
      <c r="AK35" s="430" t="s">
        <v>277</v>
      </c>
      <c r="AL35" s="832" t="s">
        <v>384</v>
      </c>
      <c r="AM35" s="832" t="s">
        <v>34</v>
      </c>
      <c r="AN35" s="832"/>
      <c r="AO35" s="842">
        <v>8.7040000000000006</v>
      </c>
      <c r="AP35" s="832" t="s">
        <v>397</v>
      </c>
      <c r="AQ35" s="843">
        <v>129.43755407652384</v>
      </c>
      <c r="AR35" s="832" t="s">
        <v>399</v>
      </c>
      <c r="AS35" s="832" t="s">
        <v>670</v>
      </c>
      <c r="AT35" s="834" t="s">
        <v>422</v>
      </c>
    </row>
    <row r="36" spans="9:46" s="375" customFormat="1" x14ac:dyDescent="0.4">
      <c r="I36" s="428" t="s">
        <v>232</v>
      </c>
      <c r="J36" s="375" t="s">
        <v>384</v>
      </c>
      <c r="K36" s="375" t="s">
        <v>54</v>
      </c>
      <c r="L36" s="378"/>
      <c r="M36" s="824">
        <v>0.34</v>
      </c>
      <c r="N36" s="375" t="s">
        <v>396</v>
      </c>
      <c r="O36" s="375" t="s">
        <v>400</v>
      </c>
      <c r="P36" s="763">
        <v>1.0000002369543367E-6</v>
      </c>
      <c r="Q36" s="375" t="s">
        <v>399</v>
      </c>
      <c r="R36" s="831" t="s">
        <v>673</v>
      </c>
      <c r="S36" s="428" t="s">
        <v>49</v>
      </c>
      <c r="T36" s="375" t="s">
        <v>418</v>
      </c>
      <c r="U36" s="375" t="s">
        <v>384</v>
      </c>
      <c r="V36" s="375" t="s">
        <v>53</v>
      </c>
      <c r="W36" s="378"/>
      <c r="X36" s="824">
        <v>0.39</v>
      </c>
      <c r="Y36" s="375" t="s">
        <v>396</v>
      </c>
      <c r="Z36" s="375" t="s">
        <v>400</v>
      </c>
      <c r="AA36" s="763">
        <v>1.3500003198883547E-5</v>
      </c>
      <c r="AB36" s="375" t="s">
        <v>399</v>
      </c>
      <c r="AC36" s="831" t="s">
        <v>674</v>
      </c>
    </row>
    <row r="37" spans="9:46" s="375" customFormat="1" x14ac:dyDescent="0.4">
      <c r="I37" s="428" t="s">
        <v>232</v>
      </c>
      <c r="J37" s="375" t="s">
        <v>384</v>
      </c>
      <c r="K37" s="375" t="s">
        <v>54</v>
      </c>
      <c r="L37" s="378"/>
      <c r="M37" s="824">
        <v>0.34</v>
      </c>
      <c r="N37" s="375" t="s">
        <v>397</v>
      </c>
      <c r="O37" s="375" t="s">
        <v>400</v>
      </c>
      <c r="P37" s="763">
        <v>0.5955354033444602</v>
      </c>
      <c r="Q37" s="375" t="s">
        <v>399</v>
      </c>
      <c r="R37" s="831" t="s">
        <v>673</v>
      </c>
      <c r="S37" s="428" t="s">
        <v>49</v>
      </c>
      <c r="T37" s="375" t="s">
        <v>418</v>
      </c>
      <c r="U37" s="375" t="s">
        <v>384</v>
      </c>
      <c r="V37" s="375" t="s">
        <v>53</v>
      </c>
      <c r="W37" s="378"/>
      <c r="X37" s="824">
        <v>0.39</v>
      </c>
      <c r="Y37" s="375" t="s">
        <v>397</v>
      </c>
      <c r="Z37" s="375" t="s">
        <v>400</v>
      </c>
      <c r="AA37" s="763">
        <v>0.87524327301858795</v>
      </c>
      <c r="AB37" s="375" t="s">
        <v>399</v>
      </c>
      <c r="AC37" s="831" t="s">
        <v>674</v>
      </c>
    </row>
    <row r="38" spans="9:46" s="375" customFormat="1" x14ac:dyDescent="0.4">
      <c r="I38" s="428" t="s">
        <v>232</v>
      </c>
      <c r="J38" s="375" t="s">
        <v>384</v>
      </c>
      <c r="K38" s="375" t="s">
        <v>54</v>
      </c>
      <c r="L38" s="378"/>
      <c r="M38" s="824">
        <v>0.34</v>
      </c>
      <c r="N38" s="375" t="s">
        <v>387</v>
      </c>
      <c r="O38" s="375" t="s">
        <v>401</v>
      </c>
      <c r="P38" s="378">
        <v>1.1037820797508248E-5</v>
      </c>
      <c r="Q38" s="375" t="s">
        <v>399</v>
      </c>
      <c r="R38" s="831" t="s">
        <v>675</v>
      </c>
      <c r="S38" s="428" t="s">
        <v>49</v>
      </c>
      <c r="T38" s="375" t="s">
        <v>418</v>
      </c>
      <c r="U38" s="375" t="s">
        <v>384</v>
      </c>
      <c r="V38" s="375" t="s">
        <v>53</v>
      </c>
      <c r="W38" s="378"/>
      <c r="X38" s="824">
        <v>0.39</v>
      </c>
      <c r="Y38" s="375" t="s">
        <v>387</v>
      </c>
      <c r="Z38" s="375" t="s">
        <v>401</v>
      </c>
      <c r="AA38" s="378">
        <v>1.7118087714163085E-6</v>
      </c>
      <c r="AB38" s="375" t="s">
        <v>399</v>
      </c>
      <c r="AC38" s="831" t="s">
        <v>676</v>
      </c>
    </row>
    <row r="39" spans="9:46" s="375" customFormat="1" x14ac:dyDescent="0.4">
      <c r="I39" s="428" t="s">
        <v>232</v>
      </c>
      <c r="J39" s="375" t="s">
        <v>384</v>
      </c>
      <c r="K39" s="375" t="s">
        <v>54</v>
      </c>
      <c r="L39" s="378"/>
      <c r="M39" s="824">
        <v>0.34</v>
      </c>
      <c r="N39" s="375" t="s">
        <v>388</v>
      </c>
      <c r="O39" s="375" t="s">
        <v>401</v>
      </c>
      <c r="P39" s="378">
        <v>4.1727651229744655E-4</v>
      </c>
      <c r="Q39" s="375" t="s">
        <v>399</v>
      </c>
      <c r="R39" s="831" t="s">
        <v>675</v>
      </c>
      <c r="S39" s="428" t="s">
        <v>49</v>
      </c>
      <c r="T39" s="375" t="s">
        <v>418</v>
      </c>
      <c r="U39" s="375" t="s">
        <v>384</v>
      </c>
      <c r="V39" s="375" t="s">
        <v>53</v>
      </c>
      <c r="W39" s="378"/>
      <c r="X39" s="824">
        <v>0.39</v>
      </c>
      <c r="Y39" s="375" t="s">
        <v>388</v>
      </c>
      <c r="Z39" s="375" t="s">
        <v>401</v>
      </c>
      <c r="AA39" s="378">
        <v>2.0561729266239141E-5</v>
      </c>
      <c r="AB39" s="375" t="s">
        <v>399</v>
      </c>
      <c r="AC39" s="831" t="s">
        <v>676</v>
      </c>
    </row>
    <row r="40" spans="9:46" s="375" customFormat="1" x14ac:dyDescent="0.4">
      <c r="I40" s="428" t="s">
        <v>232</v>
      </c>
      <c r="J40" s="375" t="s">
        <v>384</v>
      </c>
      <c r="K40" s="375" t="s">
        <v>54</v>
      </c>
      <c r="L40" s="378"/>
      <c r="M40" s="824">
        <v>0.34</v>
      </c>
      <c r="N40" s="375" t="s">
        <v>389</v>
      </c>
      <c r="O40" s="375" t="s">
        <v>401</v>
      </c>
      <c r="P40" s="378">
        <v>3.2123576799083652E-4</v>
      </c>
      <c r="Q40" s="375" t="s">
        <v>399</v>
      </c>
      <c r="R40" s="831" t="s">
        <v>675</v>
      </c>
      <c r="S40" s="428" t="s">
        <v>49</v>
      </c>
      <c r="T40" s="375" t="s">
        <v>418</v>
      </c>
      <c r="U40" s="375" t="s">
        <v>384</v>
      </c>
      <c r="V40" s="375" t="s">
        <v>53</v>
      </c>
      <c r="W40" s="378"/>
      <c r="X40" s="824">
        <v>0.39</v>
      </c>
      <c r="Y40" s="375" t="s">
        <v>389</v>
      </c>
      <c r="Z40" s="375" t="s">
        <v>401</v>
      </c>
      <c r="AA40" s="378">
        <v>2.3582842848193105E-4</v>
      </c>
      <c r="AB40" s="375" t="s">
        <v>399</v>
      </c>
      <c r="AC40" s="831" t="s">
        <v>676</v>
      </c>
    </row>
    <row r="41" spans="9:46" s="375" customFormat="1" x14ac:dyDescent="0.4">
      <c r="I41" s="428" t="s">
        <v>232</v>
      </c>
      <c r="J41" s="375" t="s">
        <v>384</v>
      </c>
      <c r="K41" s="375" t="s">
        <v>54</v>
      </c>
      <c r="L41" s="378"/>
      <c r="M41" s="824">
        <v>0.34</v>
      </c>
      <c r="N41" s="375" t="s">
        <v>390</v>
      </c>
      <c r="O41" s="375" t="s">
        <v>401</v>
      </c>
      <c r="P41" s="378">
        <v>3.6166153191091064E-5</v>
      </c>
      <c r="Q41" s="375" t="s">
        <v>399</v>
      </c>
      <c r="R41" s="831" t="s">
        <v>675</v>
      </c>
      <c r="S41" s="428" t="s">
        <v>49</v>
      </c>
      <c r="T41" s="375" t="s">
        <v>418</v>
      </c>
      <c r="U41" s="375" t="s">
        <v>384</v>
      </c>
      <c r="V41" s="375" t="s">
        <v>53</v>
      </c>
      <c r="W41" s="378"/>
      <c r="X41" s="824">
        <v>0.39</v>
      </c>
      <c r="Y41" s="375" t="s">
        <v>390</v>
      </c>
      <c r="Z41" s="375" t="s">
        <v>401</v>
      </c>
      <c r="AA41" s="378">
        <v>2.8902185583531793E-5</v>
      </c>
      <c r="AB41" s="375" t="s">
        <v>399</v>
      </c>
      <c r="AC41" s="831" t="s">
        <v>676</v>
      </c>
    </row>
    <row r="42" spans="9:46" s="375" customFormat="1" x14ac:dyDescent="0.4">
      <c r="I42" s="428" t="s">
        <v>232</v>
      </c>
      <c r="J42" s="375" t="s">
        <v>384</v>
      </c>
      <c r="K42" s="375" t="s">
        <v>54</v>
      </c>
      <c r="L42" s="378"/>
      <c r="M42" s="824">
        <v>0.34</v>
      </c>
      <c r="N42" s="375" t="s">
        <v>391</v>
      </c>
      <c r="O42" s="375" t="s">
        <v>401</v>
      </c>
      <c r="P42" s="378">
        <v>3.6023372034409488E-5</v>
      </c>
      <c r="Q42" s="375" t="s">
        <v>399</v>
      </c>
      <c r="R42" s="831" t="s">
        <v>675</v>
      </c>
      <c r="S42" s="428" t="s">
        <v>49</v>
      </c>
      <c r="T42" s="375" t="s">
        <v>418</v>
      </c>
      <c r="U42" s="375" t="s">
        <v>384</v>
      </c>
      <c r="V42" s="375" t="s">
        <v>53</v>
      </c>
      <c r="W42" s="378"/>
      <c r="X42" s="824">
        <v>0.39</v>
      </c>
      <c r="Y42" s="375" t="s">
        <v>391</v>
      </c>
      <c r="Z42" s="375" t="s">
        <v>401</v>
      </c>
      <c r="AA42" s="378">
        <v>8.501822233971292E-6</v>
      </c>
      <c r="AB42" s="375" t="s">
        <v>399</v>
      </c>
      <c r="AC42" s="831" t="s">
        <v>676</v>
      </c>
    </row>
    <row r="43" spans="9:46" s="375" customFormat="1" x14ac:dyDescent="0.4">
      <c r="I43" s="428" t="s">
        <v>232</v>
      </c>
      <c r="J43" s="375" t="s">
        <v>384</v>
      </c>
      <c r="K43" s="375" t="s">
        <v>54</v>
      </c>
      <c r="L43" s="378"/>
      <c r="M43" s="824">
        <v>0.34</v>
      </c>
      <c r="N43" s="375" t="s">
        <v>392</v>
      </c>
      <c r="O43" s="375" t="s">
        <v>401</v>
      </c>
      <c r="P43" s="378">
        <v>1.7482541965807281E-5</v>
      </c>
      <c r="Q43" s="375" t="s">
        <v>399</v>
      </c>
      <c r="R43" s="831" t="s">
        <v>675</v>
      </c>
      <c r="S43" s="428" t="s">
        <v>49</v>
      </c>
      <c r="T43" s="375" t="s">
        <v>418</v>
      </c>
      <c r="U43" s="375" t="s">
        <v>384</v>
      </c>
      <c r="V43" s="375" t="s">
        <v>53</v>
      </c>
      <c r="W43" s="378"/>
      <c r="X43" s="824">
        <v>0.39</v>
      </c>
      <c r="Y43" s="375" t="s">
        <v>392</v>
      </c>
      <c r="Z43" s="375" t="s">
        <v>401</v>
      </c>
      <c r="AA43" s="378">
        <v>7.738605083349976E-6</v>
      </c>
      <c r="AB43" s="375" t="s">
        <v>399</v>
      </c>
      <c r="AC43" s="831" t="s">
        <v>676</v>
      </c>
    </row>
    <row r="44" spans="9:46" s="375" customFormat="1" x14ac:dyDescent="0.4">
      <c r="I44" s="428" t="s">
        <v>232</v>
      </c>
      <c r="J44" s="375" t="s">
        <v>384</v>
      </c>
      <c r="K44" s="375" t="s">
        <v>54</v>
      </c>
      <c r="L44" s="378"/>
      <c r="M44" s="824">
        <v>0.34</v>
      </c>
      <c r="N44" s="375" t="s">
        <v>393</v>
      </c>
      <c r="O44" s="375" t="s">
        <v>401</v>
      </c>
      <c r="P44" s="378">
        <v>1.0433270192686946E-6</v>
      </c>
      <c r="Q44" s="375" t="s">
        <v>399</v>
      </c>
      <c r="R44" s="831" t="s">
        <v>675</v>
      </c>
      <c r="S44" s="428" t="s">
        <v>49</v>
      </c>
      <c r="T44" s="375" t="s">
        <v>418</v>
      </c>
      <c r="U44" s="375" t="s">
        <v>384</v>
      </c>
      <c r="V44" s="375" t="s">
        <v>53</v>
      </c>
      <c r="W44" s="378"/>
      <c r="X44" s="824">
        <v>0.39</v>
      </c>
      <c r="Y44" s="375" t="s">
        <v>393</v>
      </c>
      <c r="Z44" s="375" t="s">
        <v>401</v>
      </c>
      <c r="AA44" s="378">
        <v>3.5993377949097536E-7</v>
      </c>
      <c r="AB44" s="375" t="s">
        <v>399</v>
      </c>
      <c r="AC44" s="831" t="s">
        <v>676</v>
      </c>
    </row>
    <row r="45" spans="9:46" s="375" customFormat="1" x14ac:dyDescent="0.4">
      <c r="I45" s="428" t="s">
        <v>232</v>
      </c>
      <c r="J45" s="375" t="s">
        <v>384</v>
      </c>
      <c r="K45" s="375" t="s">
        <v>54</v>
      </c>
      <c r="L45" s="378"/>
      <c r="M45" s="824">
        <v>0.34</v>
      </c>
      <c r="N45" s="375" t="s">
        <v>394</v>
      </c>
      <c r="O45" s="375" t="s">
        <v>401</v>
      </c>
      <c r="P45" s="378">
        <v>2.4416935813424854E-5</v>
      </c>
      <c r="Q45" s="375" t="s">
        <v>399</v>
      </c>
      <c r="R45" s="831" t="s">
        <v>675</v>
      </c>
      <c r="S45" s="428" t="s">
        <v>49</v>
      </c>
      <c r="T45" s="375" t="s">
        <v>418</v>
      </c>
      <c r="U45" s="375" t="s">
        <v>384</v>
      </c>
      <c r="V45" s="375" t="s">
        <v>53</v>
      </c>
      <c r="W45" s="378"/>
      <c r="X45" s="824">
        <v>0.39</v>
      </c>
      <c r="Y45" s="375" t="s">
        <v>394</v>
      </c>
      <c r="Z45" s="375" t="s">
        <v>401</v>
      </c>
      <c r="AA45" s="378">
        <v>6.7934052968836616E-7</v>
      </c>
      <c r="AB45" s="375" t="s">
        <v>399</v>
      </c>
      <c r="AC45" s="831" t="s">
        <v>676</v>
      </c>
    </row>
    <row r="46" spans="9:46" s="375" customFormat="1" x14ac:dyDescent="0.4">
      <c r="I46" s="428" t="s">
        <v>232</v>
      </c>
      <c r="J46" s="375" t="s">
        <v>384</v>
      </c>
      <c r="K46" s="375" t="s">
        <v>54</v>
      </c>
      <c r="M46" s="824">
        <v>0.34</v>
      </c>
      <c r="N46" s="375" t="s">
        <v>395</v>
      </c>
      <c r="O46" s="375" t="s">
        <v>401</v>
      </c>
      <c r="P46" s="378">
        <v>1.1293360462223943E-5</v>
      </c>
      <c r="Q46" s="375" t="s">
        <v>399</v>
      </c>
      <c r="R46" s="831" t="s">
        <v>675</v>
      </c>
      <c r="S46" s="428" t="s">
        <v>49</v>
      </c>
      <c r="T46" s="375" t="s">
        <v>418</v>
      </c>
      <c r="U46" s="375" t="s">
        <v>384</v>
      </c>
      <c r="V46" s="375" t="s">
        <v>53</v>
      </c>
      <c r="X46" s="824">
        <v>0.39</v>
      </c>
      <c r="Y46" s="375" t="s">
        <v>395</v>
      </c>
      <c r="Z46" s="375" t="s">
        <v>401</v>
      </c>
      <c r="AA46" s="378">
        <v>1.0288504837070885E-5</v>
      </c>
      <c r="AB46" s="375" t="s">
        <v>399</v>
      </c>
      <c r="AC46" s="831" t="s">
        <v>676</v>
      </c>
    </row>
    <row r="47" spans="9:46" s="375" customFormat="1" x14ac:dyDescent="0.4">
      <c r="I47" s="428" t="s">
        <v>232</v>
      </c>
      <c r="J47" s="375" t="s">
        <v>384</v>
      </c>
      <c r="K47" s="375" t="s">
        <v>54</v>
      </c>
      <c r="M47" s="824">
        <v>0.34</v>
      </c>
      <c r="N47" s="375" t="s">
        <v>396</v>
      </c>
      <c r="O47" s="375" t="s">
        <v>401</v>
      </c>
      <c r="P47" s="378">
        <v>1.0041786435174304E-6</v>
      </c>
      <c r="Q47" s="375" t="s">
        <v>399</v>
      </c>
      <c r="R47" s="831" t="s">
        <v>675</v>
      </c>
      <c r="S47" s="428" t="s">
        <v>49</v>
      </c>
      <c r="T47" s="375" t="s">
        <v>418</v>
      </c>
      <c r="U47" s="375" t="s">
        <v>384</v>
      </c>
      <c r="V47" s="375" t="s">
        <v>53</v>
      </c>
      <c r="X47" s="824">
        <v>0.39</v>
      </c>
      <c r="Y47" s="375" t="s">
        <v>396</v>
      </c>
      <c r="Z47" s="375" t="s">
        <v>401</v>
      </c>
      <c r="AA47" s="378">
        <v>1.3507889644072333E-5</v>
      </c>
      <c r="AB47" s="375" t="s">
        <v>399</v>
      </c>
      <c r="AC47" s="831" t="s">
        <v>676</v>
      </c>
    </row>
    <row r="48" spans="9:46" s="375" customFormat="1" x14ac:dyDescent="0.4">
      <c r="I48" s="428" t="s">
        <v>232</v>
      </c>
      <c r="J48" s="375" t="s">
        <v>384</v>
      </c>
      <c r="K48" s="375" t="s">
        <v>54</v>
      </c>
      <c r="M48" s="824">
        <v>0.34</v>
      </c>
      <c r="N48" s="375" t="s">
        <v>397</v>
      </c>
      <c r="O48" s="375" t="s">
        <v>401</v>
      </c>
      <c r="P48" s="378">
        <v>0.59595871077786755</v>
      </c>
      <c r="Q48" s="375" t="s">
        <v>399</v>
      </c>
      <c r="R48" s="831" t="s">
        <v>675</v>
      </c>
      <c r="S48" s="428" t="s">
        <v>49</v>
      </c>
      <c r="T48" s="375" t="s">
        <v>418</v>
      </c>
      <c r="U48" s="375" t="s">
        <v>384</v>
      </c>
      <c r="V48" s="375" t="s">
        <v>53</v>
      </c>
      <c r="X48" s="824">
        <v>0.39</v>
      </c>
      <c r="Y48" s="375" t="s">
        <v>397</v>
      </c>
      <c r="Z48" s="375" t="s">
        <v>401</v>
      </c>
      <c r="AA48" s="378">
        <v>0.87603964555200775</v>
      </c>
      <c r="AB48" s="375" t="s">
        <v>399</v>
      </c>
      <c r="AC48" s="831" t="s">
        <v>676</v>
      </c>
    </row>
    <row r="49" spans="9:29" s="375" customFormat="1" x14ac:dyDescent="0.4">
      <c r="I49" s="428" t="s">
        <v>232</v>
      </c>
      <c r="J49" s="375" t="s">
        <v>384</v>
      </c>
      <c r="K49" s="375" t="s">
        <v>73</v>
      </c>
      <c r="M49" s="824">
        <v>0.55000000000000004</v>
      </c>
      <c r="N49" s="375" t="s">
        <v>385</v>
      </c>
      <c r="O49" s="375" t="s">
        <v>400</v>
      </c>
      <c r="P49" s="761">
        <v>1.8181818181818181</v>
      </c>
      <c r="Q49" s="375" t="s">
        <v>398</v>
      </c>
      <c r="R49" s="831" t="s">
        <v>677</v>
      </c>
      <c r="S49" s="428" t="s">
        <v>49</v>
      </c>
      <c r="T49" s="375" t="s">
        <v>418</v>
      </c>
      <c r="U49" s="375" t="s">
        <v>384</v>
      </c>
      <c r="V49" s="375" t="s">
        <v>406</v>
      </c>
      <c r="W49" s="375" t="s">
        <v>678</v>
      </c>
      <c r="X49" s="824">
        <v>0.36027713625866054</v>
      </c>
      <c r="Y49" s="375" t="s">
        <v>411</v>
      </c>
      <c r="Z49" s="375" t="s">
        <v>400</v>
      </c>
      <c r="AA49" s="761">
        <v>2.7756410256410255</v>
      </c>
      <c r="AB49" s="375" t="s">
        <v>398</v>
      </c>
      <c r="AC49" s="831" t="s">
        <v>679</v>
      </c>
    </row>
    <row r="50" spans="9:29" s="375" customFormat="1" x14ac:dyDescent="0.4">
      <c r="I50" s="428" t="s">
        <v>232</v>
      </c>
      <c r="J50" s="375" t="s">
        <v>384</v>
      </c>
      <c r="K50" s="375" t="s">
        <v>73</v>
      </c>
      <c r="M50" s="824">
        <v>0.55000000000000004</v>
      </c>
      <c r="N50" s="375" t="s">
        <v>387</v>
      </c>
      <c r="O50" s="375" t="s">
        <v>400</v>
      </c>
      <c r="P50" s="763">
        <v>1.7000004028223724E-6</v>
      </c>
      <c r="Q50" s="375" t="s">
        <v>399</v>
      </c>
      <c r="R50" s="831" t="s">
        <v>680</v>
      </c>
      <c r="S50" s="428" t="s">
        <v>49</v>
      </c>
      <c r="T50" s="375" t="s">
        <v>418</v>
      </c>
      <c r="U50" s="375" t="s">
        <v>384</v>
      </c>
      <c r="V50" s="375" t="s">
        <v>406</v>
      </c>
      <c r="W50" s="375" t="s">
        <v>678</v>
      </c>
      <c r="X50" s="824">
        <v>0.36027713625866054</v>
      </c>
      <c r="Y50" s="375" t="s">
        <v>387</v>
      </c>
      <c r="Z50" s="375" t="s">
        <v>400</v>
      </c>
      <c r="AA50" s="763">
        <v>8.5230020195618143E-6</v>
      </c>
      <c r="AB50" s="375" t="s">
        <v>399</v>
      </c>
      <c r="AC50" s="831" t="s">
        <v>681</v>
      </c>
    </row>
    <row r="51" spans="9:29" s="375" customFormat="1" x14ac:dyDescent="0.4">
      <c r="I51" s="428" t="s">
        <v>232</v>
      </c>
      <c r="J51" s="375" t="s">
        <v>384</v>
      </c>
      <c r="K51" s="375" t="s">
        <v>73</v>
      </c>
      <c r="M51" s="824">
        <v>0.55000000000000004</v>
      </c>
      <c r="N51" s="375" t="s">
        <v>388</v>
      </c>
      <c r="O51" s="375" t="s">
        <v>400</v>
      </c>
      <c r="P51" s="763">
        <v>9.020002137328118E-5</v>
      </c>
      <c r="Q51" s="375" t="s">
        <v>399</v>
      </c>
      <c r="R51" s="831" t="s">
        <v>680</v>
      </c>
      <c r="S51" s="428" t="s">
        <v>49</v>
      </c>
      <c r="T51" s="375" t="s">
        <v>418</v>
      </c>
      <c r="U51" s="375" t="s">
        <v>384</v>
      </c>
      <c r="V51" s="375" t="s">
        <v>406</v>
      </c>
      <c r="W51" s="375" t="s">
        <v>678</v>
      </c>
      <c r="X51" s="824">
        <v>0.36027713625866054</v>
      </c>
      <c r="Y51" s="375" t="s">
        <v>388</v>
      </c>
      <c r="Z51" s="375" t="s">
        <v>400</v>
      </c>
      <c r="AA51" s="763">
        <v>5.5591013172528549E-5</v>
      </c>
      <c r="AB51" s="375" t="s">
        <v>399</v>
      </c>
      <c r="AC51" s="831" t="s">
        <v>681</v>
      </c>
    </row>
    <row r="52" spans="9:29" s="375" customFormat="1" x14ac:dyDescent="0.4">
      <c r="I52" s="428" t="s">
        <v>232</v>
      </c>
      <c r="J52" s="375" t="s">
        <v>384</v>
      </c>
      <c r="K52" s="375" t="s">
        <v>73</v>
      </c>
      <c r="M52" s="824">
        <v>0.55000000000000004</v>
      </c>
      <c r="N52" s="375" t="s">
        <v>389</v>
      </c>
      <c r="O52" s="375" t="s">
        <v>400</v>
      </c>
      <c r="P52" s="763">
        <v>1.0810002561476379E-4</v>
      </c>
      <c r="Q52" s="375" t="s">
        <v>399</v>
      </c>
      <c r="R52" s="831" t="s">
        <v>680</v>
      </c>
      <c r="S52" s="428" t="s">
        <v>49</v>
      </c>
      <c r="T52" s="375" t="s">
        <v>418</v>
      </c>
      <c r="U52" s="375" t="s">
        <v>384</v>
      </c>
      <c r="V52" s="375" t="s">
        <v>406</v>
      </c>
      <c r="W52" s="375" t="s">
        <v>678</v>
      </c>
      <c r="X52" s="824">
        <v>0.36027713625866054</v>
      </c>
      <c r="Y52" s="375" t="s">
        <v>389</v>
      </c>
      <c r="Z52" s="375" t="s">
        <v>400</v>
      </c>
      <c r="AA52" s="763">
        <v>3.6063108545307949E-4</v>
      </c>
      <c r="AB52" s="375" t="s">
        <v>399</v>
      </c>
      <c r="AC52" s="831" t="s">
        <v>681</v>
      </c>
    </row>
    <row r="53" spans="9:29" s="375" customFormat="1" x14ac:dyDescent="0.4">
      <c r="I53" s="428" t="s">
        <v>232</v>
      </c>
      <c r="J53" s="375" t="s">
        <v>384</v>
      </c>
      <c r="K53" s="375" t="s">
        <v>73</v>
      </c>
      <c r="L53" s="378"/>
      <c r="M53" s="824">
        <v>0.55000000000000004</v>
      </c>
      <c r="N53" s="375" t="s">
        <v>390</v>
      </c>
      <c r="O53" s="375" t="s">
        <v>400</v>
      </c>
      <c r="P53" s="763">
        <v>8.0000018956346931E-7</v>
      </c>
      <c r="Q53" s="375" t="s">
        <v>399</v>
      </c>
      <c r="R53" s="831" t="s">
        <v>680</v>
      </c>
      <c r="S53" s="428" t="s">
        <v>49</v>
      </c>
      <c r="T53" s="375" t="s">
        <v>418</v>
      </c>
      <c r="U53" s="375" t="s">
        <v>384</v>
      </c>
      <c r="V53" s="375" t="s">
        <v>406</v>
      </c>
      <c r="W53" s="375" t="s">
        <v>678</v>
      </c>
      <c r="X53" s="824">
        <v>0.36027713625866054</v>
      </c>
      <c r="Y53" s="375" t="s">
        <v>390</v>
      </c>
      <c r="Z53" s="375" t="s">
        <v>400</v>
      </c>
      <c r="AA53" s="763">
        <v>6.1070014470801344E-5</v>
      </c>
      <c r="AB53" s="375" t="s">
        <v>399</v>
      </c>
      <c r="AC53" s="831" t="s">
        <v>681</v>
      </c>
    </row>
    <row r="54" spans="9:29" s="375" customFormat="1" x14ac:dyDescent="0.4">
      <c r="I54" s="428" t="s">
        <v>232</v>
      </c>
      <c r="J54" s="375" t="s">
        <v>384</v>
      </c>
      <c r="K54" s="375" t="s">
        <v>73</v>
      </c>
      <c r="L54" s="378"/>
      <c r="M54" s="824">
        <v>0.55000000000000004</v>
      </c>
      <c r="N54" s="375" t="s">
        <v>391</v>
      </c>
      <c r="O54" s="375" t="s">
        <v>400</v>
      </c>
      <c r="P54" s="763">
        <v>8.0000018956346931E-7</v>
      </c>
      <c r="Q54" s="375" t="s">
        <v>399</v>
      </c>
      <c r="R54" s="831" t="s">
        <v>680</v>
      </c>
      <c r="S54" s="428" t="s">
        <v>49</v>
      </c>
      <c r="T54" s="375" t="s">
        <v>418</v>
      </c>
      <c r="U54" s="375" t="s">
        <v>384</v>
      </c>
      <c r="V54" s="375" t="s">
        <v>406</v>
      </c>
      <c r="W54" s="375" t="s">
        <v>678</v>
      </c>
      <c r="X54" s="824">
        <v>0.36027713625866054</v>
      </c>
      <c r="Y54" s="375" t="s">
        <v>391</v>
      </c>
      <c r="Z54" s="375" t="s">
        <v>400</v>
      </c>
      <c r="AA54" s="763">
        <v>4.2850710153659197E-5</v>
      </c>
      <c r="AB54" s="375" t="s">
        <v>399</v>
      </c>
      <c r="AC54" s="831" t="s">
        <v>681</v>
      </c>
    </row>
    <row r="55" spans="9:29" s="375" customFormat="1" x14ac:dyDescent="0.4">
      <c r="I55" s="428" t="s">
        <v>232</v>
      </c>
      <c r="J55" s="375" t="s">
        <v>384</v>
      </c>
      <c r="K55" s="375" t="s">
        <v>73</v>
      </c>
      <c r="L55" s="378"/>
      <c r="M55" s="824">
        <v>0.55000000000000004</v>
      </c>
      <c r="N55" s="375" t="s">
        <v>392</v>
      </c>
      <c r="O55" s="375" t="s">
        <v>400</v>
      </c>
      <c r="P55" s="763">
        <v>3.8000009004264793E-6</v>
      </c>
      <c r="Q55" s="375" t="s">
        <v>399</v>
      </c>
      <c r="R55" s="831" t="s">
        <v>680</v>
      </c>
      <c r="S55" s="428" t="s">
        <v>49</v>
      </c>
      <c r="T55" s="375" t="s">
        <v>418</v>
      </c>
      <c r="U55" s="375" t="s">
        <v>384</v>
      </c>
      <c r="V55" s="375" t="s">
        <v>406</v>
      </c>
      <c r="W55" s="375" t="s">
        <v>678</v>
      </c>
      <c r="X55" s="824">
        <v>0.36027713625866054</v>
      </c>
      <c r="Y55" s="375" t="s">
        <v>392</v>
      </c>
      <c r="Z55" s="375" t="s">
        <v>400</v>
      </c>
      <c r="AA55" s="763">
        <v>2.340508654593545E-3</v>
      </c>
      <c r="AB55" s="375" t="s">
        <v>399</v>
      </c>
      <c r="AC55" s="831" t="s">
        <v>681</v>
      </c>
    </row>
    <row r="56" spans="9:29" s="375" customFormat="1" x14ac:dyDescent="0.4">
      <c r="I56" s="428" t="s">
        <v>232</v>
      </c>
      <c r="J56" s="375" t="s">
        <v>384</v>
      </c>
      <c r="K56" s="375" t="s">
        <v>73</v>
      </c>
      <c r="L56" s="378"/>
      <c r="M56" s="824">
        <v>0.55000000000000004</v>
      </c>
      <c r="N56" s="375" t="s">
        <v>393</v>
      </c>
      <c r="O56" s="375" t="s">
        <v>400</v>
      </c>
      <c r="P56" s="763">
        <v>2.3200005497340614E-8</v>
      </c>
      <c r="Q56" s="375" t="s">
        <v>399</v>
      </c>
      <c r="R56" s="831" t="s">
        <v>680</v>
      </c>
      <c r="S56" s="428" t="s">
        <v>49</v>
      </c>
      <c r="T56" s="375" t="s">
        <v>418</v>
      </c>
      <c r="U56" s="375" t="s">
        <v>384</v>
      </c>
      <c r="V56" s="375" t="s">
        <v>406</v>
      </c>
      <c r="W56" s="375" t="s">
        <v>678</v>
      </c>
      <c r="X56" s="824">
        <v>0.36027713625866054</v>
      </c>
      <c r="Y56" s="375" t="s">
        <v>393</v>
      </c>
      <c r="Z56" s="375" t="s">
        <v>400</v>
      </c>
      <c r="AA56" s="763">
        <v>1.8425805366073456E-6</v>
      </c>
      <c r="AB56" s="375" t="s">
        <v>399</v>
      </c>
      <c r="AC56" s="831" t="s">
        <v>681</v>
      </c>
    </row>
    <row r="57" spans="9:29" s="375" customFormat="1" x14ac:dyDescent="0.4">
      <c r="I57" s="428" t="s">
        <v>232</v>
      </c>
      <c r="J57" s="375" t="s">
        <v>384</v>
      </c>
      <c r="K57" s="375" t="s">
        <v>73</v>
      </c>
      <c r="L57" s="378"/>
      <c r="M57" s="824">
        <v>0.55000000000000004</v>
      </c>
      <c r="N57" s="375" t="s">
        <v>394</v>
      </c>
      <c r="O57" s="375" t="s">
        <v>400</v>
      </c>
      <c r="P57" s="763">
        <v>5.440001289031593E-7</v>
      </c>
      <c r="Q57" s="375" t="s">
        <v>399</v>
      </c>
      <c r="R57" s="831" t="s">
        <v>680</v>
      </c>
      <c r="S57" s="428" t="s">
        <v>49</v>
      </c>
      <c r="T57" s="375" t="s">
        <v>418</v>
      </c>
      <c r="U57" s="375" t="s">
        <v>384</v>
      </c>
      <c r="V57" s="375" t="s">
        <v>406</v>
      </c>
      <c r="W57" s="375" t="s">
        <v>678</v>
      </c>
      <c r="X57" s="824">
        <v>0.36027713625866054</v>
      </c>
      <c r="Y57" s="375" t="s">
        <v>394</v>
      </c>
      <c r="Z57" s="375" t="s">
        <v>400</v>
      </c>
      <c r="AA57" s="763">
        <v>3.4709075224463949E-6</v>
      </c>
      <c r="AB57" s="375" t="s">
        <v>399</v>
      </c>
      <c r="AC57" s="831" t="s">
        <v>681</v>
      </c>
    </row>
    <row r="58" spans="9:29" s="375" customFormat="1" x14ac:dyDescent="0.4">
      <c r="I58" s="428" t="s">
        <v>232</v>
      </c>
      <c r="J58" s="375" t="s">
        <v>384</v>
      </c>
      <c r="K58" s="375" t="s">
        <v>73</v>
      </c>
      <c r="L58" s="378"/>
      <c r="M58" s="824">
        <v>0.55000000000000004</v>
      </c>
      <c r="N58" s="375" t="s">
        <v>395</v>
      </c>
      <c r="O58" s="375" t="s">
        <v>400</v>
      </c>
      <c r="P58" s="763">
        <v>7.1000016823757918E-6</v>
      </c>
      <c r="Q58" s="375" t="s">
        <v>399</v>
      </c>
      <c r="R58" s="831" t="s">
        <v>680</v>
      </c>
      <c r="S58" s="428" t="s">
        <v>49</v>
      </c>
      <c r="T58" s="375" t="s">
        <v>418</v>
      </c>
      <c r="U58" s="375" t="s">
        <v>384</v>
      </c>
      <c r="V58" s="375" t="s">
        <v>406</v>
      </c>
      <c r="W58" s="375" t="s">
        <v>678</v>
      </c>
      <c r="X58" s="824">
        <v>0.36027713625866054</v>
      </c>
      <c r="Y58" s="375" t="s">
        <v>395</v>
      </c>
      <c r="Z58" s="375" t="s">
        <v>400</v>
      </c>
      <c r="AA58" s="763">
        <v>9.9900023671738254E-6</v>
      </c>
      <c r="AB58" s="375" t="s">
        <v>399</v>
      </c>
      <c r="AC58" s="831" t="s">
        <v>681</v>
      </c>
    </row>
    <row r="59" spans="9:29" s="375" customFormat="1" x14ac:dyDescent="0.4">
      <c r="I59" s="428" t="s">
        <v>232</v>
      </c>
      <c r="J59" s="375" t="s">
        <v>384</v>
      </c>
      <c r="K59" s="375" t="s">
        <v>73</v>
      </c>
      <c r="L59" s="378"/>
      <c r="M59" s="824">
        <v>0.55000000000000004</v>
      </c>
      <c r="N59" s="375" t="s">
        <v>396</v>
      </c>
      <c r="O59" s="375" t="s">
        <v>400</v>
      </c>
      <c r="P59" s="763">
        <v>7.000001658680357E-7</v>
      </c>
      <c r="Q59" s="375" t="s">
        <v>399</v>
      </c>
      <c r="R59" s="831" t="s">
        <v>680</v>
      </c>
      <c r="S59" s="428" t="s">
        <v>49</v>
      </c>
      <c r="T59" s="375" t="s">
        <v>418</v>
      </c>
      <c r="U59" s="375" t="s">
        <v>384</v>
      </c>
      <c r="V59" s="375" t="s">
        <v>406</v>
      </c>
      <c r="W59" s="375" t="s">
        <v>678</v>
      </c>
      <c r="X59" s="824">
        <v>0.36027713625866054</v>
      </c>
      <c r="Y59" s="375" t="s">
        <v>396</v>
      </c>
      <c r="Z59" s="375" t="s">
        <v>400</v>
      </c>
      <c r="AA59" s="763">
        <v>1.4985003550760739E-5</v>
      </c>
      <c r="AB59" s="375" t="s">
        <v>399</v>
      </c>
      <c r="AC59" s="831" t="s">
        <v>681</v>
      </c>
    </row>
    <row r="60" spans="9:29" s="375" customFormat="1" x14ac:dyDescent="0.4">
      <c r="I60" s="428" t="s">
        <v>232</v>
      </c>
      <c r="J60" s="375" t="s">
        <v>384</v>
      </c>
      <c r="K60" s="375" t="s">
        <v>73</v>
      </c>
      <c r="L60" s="378"/>
      <c r="M60" s="824">
        <v>0.55000000000000004</v>
      </c>
      <c r="N60" s="375" t="s">
        <v>397</v>
      </c>
      <c r="O60" s="375" t="s">
        <v>400</v>
      </c>
      <c r="P60" s="763">
        <v>0.36842349782946021</v>
      </c>
      <c r="Q60" s="375" t="s">
        <v>399</v>
      </c>
      <c r="R60" s="831" t="s">
        <v>680</v>
      </c>
      <c r="S60" s="428" t="s">
        <v>49</v>
      </c>
      <c r="T60" s="375" t="s">
        <v>418</v>
      </c>
      <c r="U60" s="375" t="s">
        <v>384</v>
      </c>
      <c r="V60" s="375" t="s">
        <v>406</v>
      </c>
      <c r="W60" s="375" t="s">
        <v>678</v>
      </c>
      <c r="X60" s="824">
        <v>0.36027713625866054</v>
      </c>
      <c r="Y60" s="375" t="s">
        <v>397</v>
      </c>
      <c r="Z60" s="375" t="s">
        <v>400</v>
      </c>
      <c r="AA60" s="763">
        <v>0.94736496435262918</v>
      </c>
      <c r="AB60" s="375" t="s">
        <v>399</v>
      </c>
      <c r="AC60" s="831" t="s">
        <v>681</v>
      </c>
    </row>
    <row r="61" spans="9:29" s="375" customFormat="1" x14ac:dyDescent="0.4">
      <c r="I61" s="428" t="s">
        <v>232</v>
      </c>
      <c r="J61" s="375" t="s">
        <v>384</v>
      </c>
      <c r="K61" s="375" t="s">
        <v>73</v>
      </c>
      <c r="L61" s="378"/>
      <c r="M61" s="824">
        <v>0.55000000000000004</v>
      </c>
      <c r="N61" s="375" t="s">
        <v>387</v>
      </c>
      <c r="O61" s="375" t="s">
        <v>401</v>
      </c>
      <c r="P61" s="378">
        <v>2.1378186886146521E-6</v>
      </c>
      <c r="Q61" s="375" t="s">
        <v>399</v>
      </c>
      <c r="R61" s="831" t="s">
        <v>682</v>
      </c>
      <c r="S61" s="428" t="s">
        <v>49</v>
      </c>
      <c r="T61" s="375" t="s">
        <v>418</v>
      </c>
      <c r="U61" s="375" t="s">
        <v>384</v>
      </c>
      <c r="V61" s="375" t="s">
        <v>406</v>
      </c>
      <c r="W61" s="375" t="s">
        <v>678</v>
      </c>
      <c r="X61" s="824">
        <v>0.36027713625866054</v>
      </c>
      <c r="Y61" s="375" t="s">
        <v>387</v>
      </c>
      <c r="Z61" s="375" t="s">
        <v>401</v>
      </c>
      <c r="AA61" s="378">
        <v>9.3348105777192196E-6</v>
      </c>
      <c r="AB61" s="375" t="s">
        <v>399</v>
      </c>
      <c r="AC61" s="831" t="s">
        <v>683</v>
      </c>
    </row>
    <row r="62" spans="9:29" s="375" customFormat="1" x14ac:dyDescent="0.4">
      <c r="I62" s="428" t="s">
        <v>232</v>
      </c>
      <c r="J62" s="375" t="s">
        <v>384</v>
      </c>
      <c r="K62" s="375" t="s">
        <v>73</v>
      </c>
      <c r="L62" s="378"/>
      <c r="M62" s="824">
        <v>0.55000000000000004</v>
      </c>
      <c r="N62" s="375" t="s">
        <v>388</v>
      </c>
      <c r="O62" s="375" t="s">
        <v>401</v>
      </c>
      <c r="P62" s="378">
        <v>9.3176435500545935E-5</v>
      </c>
      <c r="Q62" s="375" t="s">
        <v>399</v>
      </c>
      <c r="R62" s="831" t="s">
        <v>682</v>
      </c>
      <c r="S62" s="428" t="s">
        <v>49</v>
      </c>
      <c r="T62" s="375" t="s">
        <v>418</v>
      </c>
      <c r="U62" s="375" t="s">
        <v>384</v>
      </c>
      <c r="V62" s="375" t="s">
        <v>406</v>
      </c>
      <c r="W62" s="375" t="s">
        <v>678</v>
      </c>
      <c r="X62" s="824">
        <v>0.36027713625866054</v>
      </c>
      <c r="Y62" s="375" t="s">
        <v>388</v>
      </c>
      <c r="Z62" s="375" t="s">
        <v>401</v>
      </c>
      <c r="AA62" s="378">
        <v>6.1052738860757188E-5</v>
      </c>
      <c r="AB62" s="375" t="s">
        <v>399</v>
      </c>
      <c r="AC62" s="831" t="s">
        <v>683</v>
      </c>
    </row>
    <row r="63" spans="9:29" s="375" customFormat="1" x14ac:dyDescent="0.4">
      <c r="I63" s="428" t="s">
        <v>232</v>
      </c>
      <c r="J63" s="375" t="s">
        <v>384</v>
      </c>
      <c r="K63" s="375" t="s">
        <v>73</v>
      </c>
      <c r="L63" s="378"/>
      <c r="M63" s="824">
        <v>0.55000000000000004</v>
      </c>
      <c r="N63" s="375" t="s">
        <v>389</v>
      </c>
      <c r="O63" s="375" t="s">
        <v>401</v>
      </c>
      <c r="P63" s="378">
        <v>1.085357175906491E-4</v>
      </c>
      <c r="Q63" s="375" t="s">
        <v>399</v>
      </c>
      <c r="R63" s="831" t="s">
        <v>682</v>
      </c>
      <c r="S63" s="428" t="s">
        <v>49</v>
      </c>
      <c r="T63" s="375" t="s">
        <v>418</v>
      </c>
      <c r="U63" s="375" t="s">
        <v>384</v>
      </c>
      <c r="V63" s="375" t="s">
        <v>406</v>
      </c>
      <c r="W63" s="375" t="s">
        <v>678</v>
      </c>
      <c r="X63" s="824">
        <v>0.36027713625866054</v>
      </c>
      <c r="Y63" s="375" t="s">
        <v>389</v>
      </c>
      <c r="Z63" s="375" t="s">
        <v>401</v>
      </c>
      <c r="AA63" s="378">
        <v>3.614594582507414E-4</v>
      </c>
      <c r="AB63" s="375" t="s">
        <v>399</v>
      </c>
      <c r="AC63" s="831" t="s">
        <v>683</v>
      </c>
    </row>
    <row r="64" spans="9:29" s="375" customFormat="1" x14ac:dyDescent="0.4">
      <c r="I64" s="428" t="s">
        <v>232</v>
      </c>
      <c r="J64" s="375" t="s">
        <v>384</v>
      </c>
      <c r="K64" s="375" t="s">
        <v>73</v>
      </c>
      <c r="L64" s="378"/>
      <c r="M64" s="824">
        <v>0.55000000000000004</v>
      </c>
      <c r="N64" s="375" t="s">
        <v>390</v>
      </c>
      <c r="O64" s="375" t="s">
        <v>401</v>
      </c>
      <c r="P64" s="378">
        <v>1.0661448739938414E-6</v>
      </c>
      <c r="Q64" s="375" t="s">
        <v>399</v>
      </c>
      <c r="R64" s="831" t="s">
        <v>682</v>
      </c>
      <c r="S64" s="428" t="s">
        <v>49</v>
      </c>
      <c r="T64" s="375" t="s">
        <v>418</v>
      </c>
      <c r="U64" s="375" t="s">
        <v>384</v>
      </c>
      <c r="V64" s="375" t="s">
        <v>406</v>
      </c>
      <c r="W64" s="375" t="s">
        <v>678</v>
      </c>
      <c r="X64" s="824">
        <v>0.36027713625866054</v>
      </c>
      <c r="Y64" s="375" t="s">
        <v>390</v>
      </c>
      <c r="Z64" s="375" t="s">
        <v>401</v>
      </c>
      <c r="AA64" s="378">
        <v>6.157219332482998E-5</v>
      </c>
      <c r="AB64" s="375" t="s">
        <v>399</v>
      </c>
      <c r="AC64" s="831" t="s">
        <v>683</v>
      </c>
    </row>
    <row r="65" spans="9:29" s="375" customFormat="1" x14ac:dyDescent="0.4">
      <c r="I65" s="428" t="s">
        <v>232</v>
      </c>
      <c r="J65" s="375" t="s">
        <v>384</v>
      </c>
      <c r="K65" s="375" t="s">
        <v>73</v>
      </c>
      <c r="L65" s="378"/>
      <c r="M65" s="824">
        <v>0.55000000000000004</v>
      </c>
      <c r="N65" s="375" t="s">
        <v>391</v>
      </c>
      <c r="O65" s="375" t="s">
        <v>401</v>
      </c>
      <c r="P65" s="378">
        <v>9.2336371731226295E-7</v>
      </c>
      <c r="Q65" s="375" t="s">
        <v>399</v>
      </c>
      <c r="R65" s="831" t="s">
        <v>682</v>
      </c>
      <c r="S65" s="428" t="s">
        <v>49</v>
      </c>
      <c r="T65" s="375" t="s">
        <v>418</v>
      </c>
      <c r="U65" s="375" t="s">
        <v>384</v>
      </c>
      <c r="V65" s="375" t="s">
        <v>406</v>
      </c>
      <c r="W65" s="375" t="s">
        <v>678</v>
      </c>
      <c r="X65" s="824">
        <v>0.36027713625866054</v>
      </c>
      <c r="Y65" s="375" t="s">
        <v>391</v>
      </c>
      <c r="Z65" s="375" t="s">
        <v>401</v>
      </c>
      <c r="AA65" s="378">
        <v>4.3082530428018123E-5</v>
      </c>
      <c r="AB65" s="375" t="s">
        <v>399</v>
      </c>
      <c r="AC65" s="831" t="s">
        <v>683</v>
      </c>
    </row>
    <row r="66" spans="9:29" s="375" customFormat="1" x14ac:dyDescent="0.4">
      <c r="I66" s="428" t="s">
        <v>232</v>
      </c>
      <c r="J66" s="375" t="s">
        <v>384</v>
      </c>
      <c r="K66" s="375" t="s">
        <v>73</v>
      </c>
      <c r="L66" s="378"/>
      <c r="M66" s="824">
        <v>0.55000000000000004</v>
      </c>
      <c r="N66" s="375" t="s">
        <v>392</v>
      </c>
      <c r="O66" s="375" t="s">
        <v>401</v>
      </c>
      <c r="P66" s="378">
        <v>5.2825390749643698E-6</v>
      </c>
      <c r="Q66" s="375" t="s">
        <v>399</v>
      </c>
      <c r="R66" s="831" t="s">
        <v>682</v>
      </c>
      <c r="S66" s="428" t="s">
        <v>49</v>
      </c>
      <c r="T66" s="375" t="s">
        <v>418</v>
      </c>
      <c r="U66" s="375" t="s">
        <v>384</v>
      </c>
      <c r="V66" s="375" t="s">
        <v>406</v>
      </c>
      <c r="W66" s="375" t="s">
        <v>678</v>
      </c>
      <c r="X66" s="824">
        <v>0.36027713625866054</v>
      </c>
      <c r="Y66" s="375" t="s">
        <v>392</v>
      </c>
      <c r="Z66" s="375" t="s">
        <v>401</v>
      </c>
      <c r="AA66" s="378">
        <v>2.343337258513449E-3</v>
      </c>
      <c r="AB66" s="375" t="s">
        <v>399</v>
      </c>
      <c r="AC66" s="831" t="s">
        <v>683</v>
      </c>
    </row>
    <row r="67" spans="9:29" s="375" customFormat="1" x14ac:dyDescent="0.4">
      <c r="I67" s="428" t="s">
        <v>232</v>
      </c>
      <c r="J67" s="375" t="s">
        <v>384</v>
      </c>
      <c r="K67" s="375" t="s">
        <v>73</v>
      </c>
      <c r="L67" s="378"/>
      <c r="M67" s="824">
        <v>0.55000000000000004</v>
      </c>
      <c r="N67" s="375" t="s">
        <v>393</v>
      </c>
      <c r="O67" s="375" t="s">
        <v>401</v>
      </c>
      <c r="P67" s="378">
        <v>2.5426778072875163E-8</v>
      </c>
      <c r="Q67" s="375" t="s">
        <v>399</v>
      </c>
      <c r="R67" s="831" t="s">
        <v>682</v>
      </c>
      <c r="S67" s="428" t="s">
        <v>49</v>
      </c>
      <c r="T67" s="375" t="s">
        <v>418</v>
      </c>
      <c r="U67" s="375" t="s">
        <v>384</v>
      </c>
      <c r="V67" s="375" t="s">
        <v>406</v>
      </c>
      <c r="W67" s="375" t="s">
        <v>678</v>
      </c>
      <c r="X67" s="824">
        <v>0.36027713625866054</v>
      </c>
      <c r="Y67" s="375" t="s">
        <v>393</v>
      </c>
      <c r="Z67" s="375" t="s">
        <v>401</v>
      </c>
      <c r="AA67" s="378">
        <v>1.846904231834989E-6</v>
      </c>
      <c r="AB67" s="375" t="s">
        <v>399</v>
      </c>
      <c r="AC67" s="831" t="s">
        <v>683</v>
      </c>
    </row>
    <row r="68" spans="9:29" s="375" customFormat="1" x14ac:dyDescent="0.4">
      <c r="I68" s="428" t="s">
        <v>232</v>
      </c>
      <c r="J68" s="375" t="s">
        <v>384</v>
      </c>
      <c r="K68" s="375" t="s">
        <v>73</v>
      </c>
      <c r="L68" s="378"/>
      <c r="M68" s="824">
        <v>0.55000000000000004</v>
      </c>
      <c r="N68" s="375" t="s">
        <v>394</v>
      </c>
      <c r="O68" s="375" t="s">
        <v>401</v>
      </c>
      <c r="P68" s="378">
        <v>5.4893015779873859E-7</v>
      </c>
      <c r="Q68" s="375" t="s">
        <v>399</v>
      </c>
      <c r="R68" s="831" t="s">
        <v>682</v>
      </c>
      <c r="S68" s="428" t="s">
        <v>49</v>
      </c>
      <c r="T68" s="375" t="s">
        <v>418</v>
      </c>
      <c r="U68" s="375" t="s">
        <v>384</v>
      </c>
      <c r="V68" s="375" t="s">
        <v>406</v>
      </c>
      <c r="W68" s="375" t="s">
        <v>678</v>
      </c>
      <c r="X68" s="824">
        <v>0.36027713625866054</v>
      </c>
      <c r="Y68" s="375" t="s">
        <v>394</v>
      </c>
      <c r="Z68" s="375" t="s">
        <v>401</v>
      </c>
      <c r="AA68" s="378">
        <v>3.4803778934061603E-6</v>
      </c>
      <c r="AB68" s="375" t="s">
        <v>399</v>
      </c>
      <c r="AC68" s="831" t="s">
        <v>683</v>
      </c>
    </row>
    <row r="69" spans="9:29" s="375" customFormat="1" x14ac:dyDescent="0.4">
      <c r="I69" s="428" t="s">
        <v>232</v>
      </c>
      <c r="J69" s="375" t="s">
        <v>384</v>
      </c>
      <c r="K69" s="375" t="s">
        <v>73</v>
      </c>
      <c r="M69" s="824">
        <v>0.55000000000000004</v>
      </c>
      <c r="N69" s="375" t="s">
        <v>395</v>
      </c>
      <c r="O69" s="375" t="s">
        <v>401</v>
      </c>
      <c r="P69" s="378">
        <v>7.7933596328837653E-6</v>
      </c>
      <c r="Q69" s="375" t="s">
        <v>399</v>
      </c>
      <c r="R69" s="831" t="s">
        <v>682</v>
      </c>
      <c r="S69" s="428" t="s">
        <v>49</v>
      </c>
      <c r="T69" s="375" t="s">
        <v>418</v>
      </c>
      <c r="U69" s="375" t="s">
        <v>384</v>
      </c>
      <c r="V69" s="375" t="s">
        <v>406</v>
      </c>
      <c r="W69" s="375" t="s">
        <v>678</v>
      </c>
      <c r="X69" s="824">
        <v>0.36027713625866054</v>
      </c>
      <c r="Y69" s="375" t="s">
        <v>395</v>
      </c>
      <c r="Z69" s="375" t="s">
        <v>401</v>
      </c>
      <c r="AA69" s="378">
        <v>1.1278505071655678E-5</v>
      </c>
      <c r="AB69" s="375" t="s">
        <v>399</v>
      </c>
      <c r="AC69" s="831" t="s">
        <v>683</v>
      </c>
    </row>
    <row r="70" spans="9:29" s="375" customFormat="1" x14ac:dyDescent="0.4">
      <c r="I70" s="428" t="s">
        <v>232</v>
      </c>
      <c r="J70" s="375" t="s">
        <v>384</v>
      </c>
      <c r="K70" s="375" t="s">
        <v>73</v>
      </c>
      <c r="M70" s="824">
        <v>0.55000000000000004</v>
      </c>
      <c r="N70" s="375" t="s">
        <v>396</v>
      </c>
      <c r="O70" s="375" t="s">
        <v>401</v>
      </c>
      <c r="P70" s="378">
        <v>7.0417857243112913E-7</v>
      </c>
      <c r="Q70" s="375" t="s">
        <v>399</v>
      </c>
      <c r="R70" s="831" t="s">
        <v>682</v>
      </c>
      <c r="S70" s="428" t="s">
        <v>49</v>
      </c>
      <c r="T70" s="375" t="s">
        <v>418</v>
      </c>
      <c r="U70" s="375" t="s">
        <v>384</v>
      </c>
      <c r="V70" s="375" t="s">
        <v>406</v>
      </c>
      <c r="W70" s="375" t="s">
        <v>678</v>
      </c>
      <c r="X70" s="824">
        <v>0.36027713625866054</v>
      </c>
      <c r="Y70" s="375" t="s">
        <v>396</v>
      </c>
      <c r="Z70" s="375" t="s">
        <v>401</v>
      </c>
      <c r="AA70" s="378">
        <v>1.4992889995949522E-5</v>
      </c>
      <c r="AB70" s="375" t="s">
        <v>399</v>
      </c>
      <c r="AC70" s="831" t="s">
        <v>683</v>
      </c>
    </row>
    <row r="71" spans="9:29" s="375" customFormat="1" x14ac:dyDescent="0.4">
      <c r="I71" s="428" t="s">
        <v>232</v>
      </c>
      <c r="J71" s="375" t="s">
        <v>384</v>
      </c>
      <c r="K71" s="375" t="s">
        <v>73</v>
      </c>
      <c r="M71" s="824">
        <v>0.55000000000000004</v>
      </c>
      <c r="N71" s="375" t="s">
        <v>397</v>
      </c>
      <c r="O71" s="375" t="s">
        <v>401</v>
      </c>
      <c r="P71" s="378">
        <v>0.36884680526286745</v>
      </c>
      <c r="Q71" s="375" t="s">
        <v>399</v>
      </c>
      <c r="R71" s="831" t="s">
        <v>682</v>
      </c>
      <c r="S71" s="428" t="s">
        <v>49</v>
      </c>
      <c r="T71" s="375" t="s">
        <v>418</v>
      </c>
      <c r="U71" s="375" t="s">
        <v>384</v>
      </c>
      <c r="V71" s="375" t="s">
        <v>406</v>
      </c>
      <c r="W71" s="375" t="s">
        <v>678</v>
      </c>
      <c r="X71" s="824">
        <v>0.36027713625866054</v>
      </c>
      <c r="Y71" s="375" t="s">
        <v>397</v>
      </c>
      <c r="Z71" s="375" t="s">
        <v>401</v>
      </c>
      <c r="AA71" s="378">
        <v>0.94816133688604898</v>
      </c>
      <c r="AB71" s="375" t="s">
        <v>399</v>
      </c>
      <c r="AC71" s="831" t="s">
        <v>683</v>
      </c>
    </row>
    <row r="72" spans="9:29" s="375" customFormat="1" x14ac:dyDescent="0.4">
      <c r="I72" s="428" t="s">
        <v>232</v>
      </c>
      <c r="J72" s="375" t="s">
        <v>384</v>
      </c>
      <c r="K72" s="375" t="s">
        <v>55</v>
      </c>
      <c r="M72" s="824">
        <v>0.34</v>
      </c>
      <c r="N72" s="375" t="s">
        <v>385</v>
      </c>
      <c r="O72" s="375" t="s">
        <v>400</v>
      </c>
      <c r="P72" s="761">
        <v>2.9411764705882351</v>
      </c>
      <c r="Q72" s="375" t="s">
        <v>398</v>
      </c>
      <c r="R72" s="831" t="s">
        <v>684</v>
      </c>
      <c r="S72" s="428" t="s">
        <v>49</v>
      </c>
      <c r="T72" s="375" t="s">
        <v>414</v>
      </c>
      <c r="U72" s="375" t="s">
        <v>384</v>
      </c>
      <c r="V72" s="375" t="s">
        <v>52</v>
      </c>
      <c r="X72" s="824">
        <v>0.36</v>
      </c>
      <c r="Y72" s="375" t="s">
        <v>411</v>
      </c>
      <c r="Z72" s="375" t="s">
        <v>400</v>
      </c>
      <c r="AA72" s="761">
        <v>2.7777777777777781</v>
      </c>
      <c r="AB72" s="375" t="s">
        <v>398</v>
      </c>
      <c r="AC72" s="831" t="s">
        <v>660</v>
      </c>
    </row>
    <row r="73" spans="9:29" s="375" customFormat="1" x14ac:dyDescent="0.4">
      <c r="I73" s="428" t="s">
        <v>232</v>
      </c>
      <c r="J73" s="375" t="s">
        <v>384</v>
      </c>
      <c r="K73" s="375" t="s">
        <v>55</v>
      </c>
      <c r="M73" s="824">
        <v>0.34</v>
      </c>
      <c r="N73" s="375" t="s">
        <v>387</v>
      </c>
      <c r="O73" s="375" t="s">
        <v>400</v>
      </c>
      <c r="P73" s="763">
        <v>1.0710002537780946E-3</v>
      </c>
      <c r="Q73" s="375" t="s">
        <v>399</v>
      </c>
      <c r="R73" s="831" t="s">
        <v>685</v>
      </c>
      <c r="S73" s="428" t="s">
        <v>49</v>
      </c>
      <c r="T73" s="375" t="s">
        <v>414</v>
      </c>
      <c r="U73" s="375" t="s">
        <v>384</v>
      </c>
      <c r="V73" s="375" t="s">
        <v>52</v>
      </c>
      <c r="X73" s="824">
        <v>0.36</v>
      </c>
      <c r="Y73" s="375" t="s">
        <v>387</v>
      </c>
      <c r="Z73" s="375" t="s">
        <v>400</v>
      </c>
      <c r="AA73" s="763">
        <v>8.6000020378072964E-6</v>
      </c>
      <c r="AB73" s="375" t="s">
        <v>399</v>
      </c>
      <c r="AC73" s="831" t="s">
        <v>664</v>
      </c>
    </row>
    <row r="74" spans="9:29" s="375" customFormat="1" x14ac:dyDescent="0.4">
      <c r="I74" s="428" t="s">
        <v>232</v>
      </c>
      <c r="J74" s="375" t="s">
        <v>384</v>
      </c>
      <c r="K74" s="375" t="s">
        <v>55</v>
      </c>
      <c r="M74" s="824">
        <v>0.34</v>
      </c>
      <c r="N74" s="375" t="s">
        <v>388</v>
      </c>
      <c r="O74" s="375" t="s">
        <v>400</v>
      </c>
      <c r="P74" s="763">
        <v>3.6839008729160814E-3</v>
      </c>
      <c r="Q74" s="375" t="s">
        <v>399</v>
      </c>
      <c r="R74" s="831" t="s">
        <v>685</v>
      </c>
      <c r="S74" s="428" t="s">
        <v>49</v>
      </c>
      <c r="T74" s="375" t="s">
        <v>414</v>
      </c>
      <c r="U74" s="375" t="s">
        <v>384</v>
      </c>
      <c r="V74" s="375" t="s">
        <v>52</v>
      </c>
      <c r="X74" s="824">
        <v>0.36</v>
      </c>
      <c r="Y74" s="375" t="s">
        <v>388</v>
      </c>
      <c r="Z74" s="375" t="s">
        <v>400</v>
      </c>
      <c r="AA74" s="763">
        <v>5.6000013269442862E-5</v>
      </c>
      <c r="AB74" s="375" t="s">
        <v>399</v>
      </c>
      <c r="AC74" s="831" t="s">
        <v>664</v>
      </c>
    </row>
    <row r="75" spans="9:29" s="375" customFormat="1" x14ac:dyDescent="0.4">
      <c r="I75" s="428" t="s">
        <v>232</v>
      </c>
      <c r="J75" s="375" t="s">
        <v>384</v>
      </c>
      <c r="K75" s="375" t="s">
        <v>55</v>
      </c>
      <c r="M75" s="824">
        <v>0.34</v>
      </c>
      <c r="N75" s="375" t="s">
        <v>389</v>
      </c>
      <c r="O75" s="375" t="s">
        <v>400</v>
      </c>
      <c r="P75" s="763">
        <v>2.974100704725893E-3</v>
      </c>
      <c r="Q75" s="375" t="s">
        <v>399</v>
      </c>
      <c r="R75" s="831" t="s">
        <v>685</v>
      </c>
      <c r="S75" s="428" t="s">
        <v>49</v>
      </c>
      <c r="T75" s="375" t="s">
        <v>414</v>
      </c>
      <c r="U75" s="375" t="s">
        <v>384</v>
      </c>
      <c r="V75" s="375" t="s">
        <v>52</v>
      </c>
      <c r="X75" s="824">
        <v>0.36</v>
      </c>
      <c r="Y75" s="375" t="s">
        <v>389</v>
      </c>
      <c r="Z75" s="375" t="s">
        <v>400</v>
      </c>
      <c r="AA75" s="763">
        <v>3.6190008575377443E-4</v>
      </c>
      <c r="AB75" s="375" t="s">
        <v>399</v>
      </c>
      <c r="AC75" s="831" t="s">
        <v>664</v>
      </c>
    </row>
    <row r="76" spans="9:29" s="375" customFormat="1" x14ac:dyDescent="0.4">
      <c r="I76" s="428" t="s">
        <v>232</v>
      </c>
      <c r="J76" s="375" t="s">
        <v>384</v>
      </c>
      <c r="K76" s="375" t="s">
        <v>55</v>
      </c>
      <c r="L76" s="378"/>
      <c r="M76" s="824">
        <v>0.34</v>
      </c>
      <c r="N76" s="375" t="s">
        <v>390</v>
      </c>
      <c r="O76" s="375" t="s">
        <v>400</v>
      </c>
      <c r="P76" s="763">
        <v>4.5510010783791861E-4</v>
      </c>
      <c r="Q76" s="375" t="s">
        <v>399</v>
      </c>
      <c r="R76" s="831" t="s">
        <v>685</v>
      </c>
      <c r="S76" s="428" t="s">
        <v>49</v>
      </c>
      <c r="T76" s="375" t="s">
        <v>414</v>
      </c>
      <c r="U76" s="375" t="s">
        <v>384</v>
      </c>
      <c r="V76" s="375" t="s">
        <v>52</v>
      </c>
      <c r="W76" s="378"/>
      <c r="X76" s="824">
        <v>0.36</v>
      </c>
      <c r="Y76" s="375" t="s">
        <v>390</v>
      </c>
      <c r="Z76" s="375" t="s">
        <v>400</v>
      </c>
      <c r="AA76" s="763">
        <v>6.1400014548996287E-5</v>
      </c>
      <c r="AB76" s="375" t="s">
        <v>399</v>
      </c>
      <c r="AC76" s="831" t="s">
        <v>664</v>
      </c>
    </row>
    <row r="77" spans="9:29" s="375" customFormat="1" x14ac:dyDescent="0.4">
      <c r="I77" s="428" t="s">
        <v>232</v>
      </c>
      <c r="J77" s="375" t="s">
        <v>384</v>
      </c>
      <c r="K77" s="375" t="s">
        <v>55</v>
      </c>
      <c r="L77" s="378"/>
      <c r="M77" s="824">
        <v>0.34</v>
      </c>
      <c r="N77" s="375" t="s">
        <v>391</v>
      </c>
      <c r="O77" s="375" t="s">
        <v>400</v>
      </c>
      <c r="P77" s="763">
        <v>4.5510010783791861E-4</v>
      </c>
      <c r="Q77" s="375" t="s">
        <v>399</v>
      </c>
      <c r="R77" s="831" t="s">
        <v>685</v>
      </c>
      <c r="S77" s="428" t="s">
        <v>49</v>
      </c>
      <c r="T77" s="375" t="s">
        <v>414</v>
      </c>
      <c r="U77" s="375" t="s">
        <v>384</v>
      </c>
      <c r="V77" s="375" t="s">
        <v>52</v>
      </c>
      <c r="W77" s="378"/>
      <c r="X77" s="824">
        <v>0.36</v>
      </c>
      <c r="Y77" s="375" t="s">
        <v>391</v>
      </c>
      <c r="Z77" s="375" t="s">
        <v>400</v>
      </c>
      <c r="AA77" s="763">
        <v>4.3200010236427347E-5</v>
      </c>
      <c r="AB77" s="375" t="s">
        <v>399</v>
      </c>
      <c r="AC77" s="831" t="s">
        <v>664</v>
      </c>
    </row>
    <row r="78" spans="9:29" s="375" customFormat="1" x14ac:dyDescent="0.4">
      <c r="I78" s="428" t="s">
        <v>232</v>
      </c>
      <c r="J78" s="375" t="s">
        <v>384</v>
      </c>
      <c r="K78" s="375" t="s">
        <v>55</v>
      </c>
      <c r="L78" s="378"/>
      <c r="M78" s="824">
        <v>0.34</v>
      </c>
      <c r="N78" s="375" t="s">
        <v>392</v>
      </c>
      <c r="O78" s="375" t="s">
        <v>400</v>
      </c>
      <c r="P78" s="763">
        <v>5.9000013980305868E-6</v>
      </c>
      <c r="Q78" s="375" t="s">
        <v>399</v>
      </c>
      <c r="R78" s="831" t="s">
        <v>685</v>
      </c>
      <c r="S78" s="428" t="s">
        <v>49</v>
      </c>
      <c r="T78" s="375" t="s">
        <v>414</v>
      </c>
      <c r="U78" s="375" t="s">
        <v>384</v>
      </c>
      <c r="V78" s="375" t="s">
        <v>52</v>
      </c>
      <c r="W78" s="378"/>
      <c r="X78" s="824">
        <v>0.36</v>
      </c>
      <c r="Y78" s="375" t="s">
        <v>392</v>
      </c>
      <c r="Z78" s="375" t="s">
        <v>400</v>
      </c>
      <c r="AA78" s="763">
        <v>2.3641005601837475E-3</v>
      </c>
      <c r="AB78" s="375" t="s">
        <v>399</v>
      </c>
      <c r="AC78" s="831" t="s">
        <v>664</v>
      </c>
    </row>
    <row r="79" spans="9:29" s="375" customFormat="1" x14ac:dyDescent="0.4">
      <c r="I79" s="428" t="s">
        <v>232</v>
      </c>
      <c r="J79" s="375" t="s">
        <v>384</v>
      </c>
      <c r="K79" s="375" t="s">
        <v>55</v>
      </c>
      <c r="L79" s="378"/>
      <c r="M79" s="824">
        <v>0.34</v>
      </c>
      <c r="N79" s="375" t="s">
        <v>393</v>
      </c>
      <c r="O79" s="375" t="s">
        <v>400</v>
      </c>
      <c r="P79" s="763">
        <v>9.1020021567583744E-5</v>
      </c>
      <c r="Q79" s="375" t="s">
        <v>399</v>
      </c>
      <c r="R79" s="831" t="s">
        <v>685</v>
      </c>
      <c r="S79" s="428" t="s">
        <v>49</v>
      </c>
      <c r="T79" s="375" t="s">
        <v>414</v>
      </c>
      <c r="U79" s="375" t="s">
        <v>384</v>
      </c>
      <c r="V79" s="375" t="s">
        <v>52</v>
      </c>
      <c r="W79" s="378"/>
      <c r="X79" s="824">
        <v>0.36</v>
      </c>
      <c r="Y79" s="375" t="s">
        <v>393</v>
      </c>
      <c r="Z79" s="375" t="s">
        <v>400</v>
      </c>
      <c r="AA79" s="763">
        <v>1.857600440166376E-6</v>
      </c>
      <c r="AB79" s="375" t="s">
        <v>399</v>
      </c>
      <c r="AC79" s="831" t="s">
        <v>664</v>
      </c>
    </row>
    <row r="80" spans="9:29" s="375" customFormat="1" x14ac:dyDescent="0.4">
      <c r="I80" s="428" t="s">
        <v>232</v>
      </c>
      <c r="J80" s="375" t="s">
        <v>384</v>
      </c>
      <c r="K80" s="375" t="s">
        <v>55</v>
      </c>
      <c r="L80" s="378"/>
      <c r="M80" s="824">
        <v>0.34</v>
      </c>
      <c r="N80" s="375" t="s">
        <v>394</v>
      </c>
      <c r="O80" s="375" t="s">
        <v>400</v>
      </c>
      <c r="P80" s="763">
        <v>1.9478284615462917E-4</v>
      </c>
      <c r="Q80" s="375" t="s">
        <v>399</v>
      </c>
      <c r="R80" s="831" t="s">
        <v>685</v>
      </c>
      <c r="S80" s="428" t="s">
        <v>49</v>
      </c>
      <c r="T80" s="375" t="s">
        <v>414</v>
      </c>
      <c r="U80" s="375" t="s">
        <v>384</v>
      </c>
      <c r="V80" s="375" t="s">
        <v>52</v>
      </c>
      <c r="W80" s="378"/>
      <c r="X80" s="824">
        <v>0.36</v>
      </c>
      <c r="Y80" s="375" t="s">
        <v>394</v>
      </c>
      <c r="Z80" s="375" t="s">
        <v>400</v>
      </c>
      <c r="AA80" s="763">
        <v>3.4992008291506158E-6</v>
      </c>
      <c r="AB80" s="375" t="s">
        <v>399</v>
      </c>
      <c r="AC80" s="831" t="s">
        <v>664</v>
      </c>
    </row>
    <row r="81" spans="9:29" s="375" customFormat="1" x14ac:dyDescent="0.4">
      <c r="I81" s="428" t="s">
        <v>232</v>
      </c>
      <c r="J81" s="375" t="s">
        <v>384</v>
      </c>
      <c r="K81" s="375" t="s">
        <v>55</v>
      </c>
      <c r="L81" s="378"/>
      <c r="M81" s="824">
        <v>0.34</v>
      </c>
      <c r="N81" s="375" t="s">
        <v>395</v>
      </c>
      <c r="O81" s="375" t="s">
        <v>400</v>
      </c>
      <c r="P81" s="763">
        <v>1.060000251171597E-5</v>
      </c>
      <c r="Q81" s="375" t="s">
        <v>399</v>
      </c>
      <c r="R81" s="831" t="s">
        <v>685</v>
      </c>
      <c r="S81" s="428" t="s">
        <v>49</v>
      </c>
      <c r="T81" s="375" t="s">
        <v>414</v>
      </c>
      <c r="U81" s="375" t="s">
        <v>384</v>
      </c>
      <c r="V81" s="375" t="s">
        <v>52</v>
      </c>
      <c r="W81" s="378"/>
      <c r="X81" s="824">
        <v>0.36</v>
      </c>
      <c r="Y81" s="375" t="s">
        <v>395</v>
      </c>
      <c r="Z81" s="375" t="s">
        <v>400</v>
      </c>
      <c r="AA81" s="763">
        <v>1.000000236954337E-5</v>
      </c>
      <c r="AB81" s="375" t="s">
        <v>399</v>
      </c>
      <c r="AC81" s="831" t="s">
        <v>664</v>
      </c>
    </row>
    <row r="82" spans="9:29" s="375" customFormat="1" x14ac:dyDescent="0.4">
      <c r="I82" s="428" t="s">
        <v>232</v>
      </c>
      <c r="J82" s="375" t="s">
        <v>384</v>
      </c>
      <c r="K82" s="375" t="s">
        <v>55</v>
      </c>
      <c r="L82" s="378"/>
      <c r="M82" s="824">
        <v>0.34</v>
      </c>
      <c r="N82" s="375" t="s">
        <v>396</v>
      </c>
      <c r="O82" s="375" t="s">
        <v>400</v>
      </c>
      <c r="P82" s="763">
        <v>1.1000002606497703E-6</v>
      </c>
      <c r="Q82" s="375" t="s">
        <v>399</v>
      </c>
      <c r="R82" s="831" t="s">
        <v>685</v>
      </c>
      <c r="S82" s="428" t="s">
        <v>49</v>
      </c>
      <c r="T82" s="375" t="s">
        <v>414</v>
      </c>
      <c r="U82" s="375" t="s">
        <v>384</v>
      </c>
      <c r="V82" s="375" t="s">
        <v>52</v>
      </c>
      <c r="W82" s="378"/>
      <c r="X82" s="824">
        <v>0.36</v>
      </c>
      <c r="Y82" s="375" t="s">
        <v>396</v>
      </c>
      <c r="Z82" s="375" t="s">
        <v>400</v>
      </c>
      <c r="AA82" s="763">
        <v>1.5000003554315054E-5</v>
      </c>
      <c r="AB82" s="375" t="s">
        <v>399</v>
      </c>
      <c r="AC82" s="831" t="s">
        <v>664</v>
      </c>
    </row>
    <row r="83" spans="9:29" s="375" customFormat="1" x14ac:dyDescent="0.4">
      <c r="I83" s="428" t="s">
        <v>232</v>
      </c>
      <c r="J83" s="375" t="s">
        <v>384</v>
      </c>
      <c r="K83" s="375" t="s">
        <v>55</v>
      </c>
      <c r="L83" s="378"/>
      <c r="M83" s="824">
        <v>0.34</v>
      </c>
      <c r="N83" s="375" t="s">
        <v>397</v>
      </c>
      <c r="O83" s="375" t="s">
        <v>400</v>
      </c>
      <c r="P83" s="763">
        <v>0.5870925451534128</v>
      </c>
      <c r="Q83" s="375" t="s">
        <v>399</v>
      </c>
      <c r="R83" s="831" t="s">
        <v>685</v>
      </c>
      <c r="S83" s="428" t="s">
        <v>49</v>
      </c>
      <c r="T83" s="375" t="s">
        <v>414</v>
      </c>
      <c r="U83" s="375" t="s">
        <v>384</v>
      </c>
      <c r="V83" s="375" t="s">
        <v>52</v>
      </c>
      <c r="W83" s="378"/>
      <c r="X83" s="824">
        <v>0.36</v>
      </c>
      <c r="Y83" s="375" t="s">
        <v>397</v>
      </c>
      <c r="Z83" s="375" t="s">
        <v>400</v>
      </c>
      <c r="AA83" s="763">
        <v>0.780510494625278</v>
      </c>
      <c r="AB83" s="375" t="s">
        <v>399</v>
      </c>
      <c r="AC83" s="831" t="s">
        <v>664</v>
      </c>
    </row>
    <row r="84" spans="9:29" s="375" customFormat="1" x14ac:dyDescent="0.4">
      <c r="I84" s="428" t="s">
        <v>232</v>
      </c>
      <c r="J84" s="375" t="s">
        <v>384</v>
      </c>
      <c r="K84" s="375" t="s">
        <v>55</v>
      </c>
      <c r="L84" s="378"/>
      <c r="M84" s="824">
        <v>0.34</v>
      </c>
      <c r="N84" s="375" t="s">
        <v>387</v>
      </c>
      <c r="O84" s="375" t="s">
        <v>401</v>
      </c>
      <c r="P84" s="378">
        <v>1.0714380720638868E-3</v>
      </c>
      <c r="Q84" s="375" t="s">
        <v>399</v>
      </c>
      <c r="R84" s="831" t="s">
        <v>686</v>
      </c>
      <c r="S84" s="428" t="s">
        <v>49</v>
      </c>
      <c r="T84" s="375" t="s">
        <v>414</v>
      </c>
      <c r="U84" s="375" t="s">
        <v>384</v>
      </c>
      <c r="V84" s="375" t="s">
        <v>52</v>
      </c>
      <c r="W84" s="378"/>
      <c r="X84" s="824">
        <v>0.36</v>
      </c>
      <c r="Y84" s="375" t="s">
        <v>387</v>
      </c>
      <c r="Z84" s="375" t="s">
        <v>401</v>
      </c>
      <c r="AA84" s="378">
        <v>9.4118105959647017E-6</v>
      </c>
      <c r="AB84" s="375" t="s">
        <v>399</v>
      </c>
      <c r="AC84" s="831" t="s">
        <v>668</v>
      </c>
    </row>
    <row r="85" spans="9:29" s="375" customFormat="1" x14ac:dyDescent="0.4">
      <c r="I85" s="428" t="s">
        <v>232</v>
      </c>
      <c r="J85" s="375" t="s">
        <v>384</v>
      </c>
      <c r="K85" s="375" t="s">
        <v>55</v>
      </c>
      <c r="L85" s="378"/>
      <c r="M85" s="824">
        <v>0.34</v>
      </c>
      <c r="N85" s="375" t="s">
        <v>388</v>
      </c>
      <c r="O85" s="375" t="s">
        <v>401</v>
      </c>
      <c r="P85" s="378">
        <v>3.6868772870433464E-3</v>
      </c>
      <c r="Q85" s="375" t="s">
        <v>399</v>
      </c>
      <c r="R85" s="831" t="s">
        <v>686</v>
      </c>
      <c r="S85" s="428" t="s">
        <v>49</v>
      </c>
      <c r="T85" s="375" t="s">
        <v>414</v>
      </c>
      <c r="U85" s="375" t="s">
        <v>384</v>
      </c>
      <c r="V85" s="375" t="s">
        <v>52</v>
      </c>
      <c r="W85" s="378"/>
      <c r="X85" s="824">
        <v>0.36</v>
      </c>
      <c r="Y85" s="375" t="s">
        <v>388</v>
      </c>
      <c r="Z85" s="375" t="s">
        <v>401</v>
      </c>
      <c r="AA85" s="378">
        <v>6.1461738957671515E-5</v>
      </c>
      <c r="AB85" s="375" t="s">
        <v>399</v>
      </c>
      <c r="AC85" s="831" t="s">
        <v>668</v>
      </c>
    </row>
    <row r="86" spans="9:29" s="375" customFormat="1" x14ac:dyDescent="0.4">
      <c r="I86" s="428" t="s">
        <v>232</v>
      </c>
      <c r="J86" s="375" t="s">
        <v>384</v>
      </c>
      <c r="K86" s="375" t="s">
        <v>55</v>
      </c>
      <c r="L86" s="378"/>
      <c r="M86" s="824">
        <v>0.34</v>
      </c>
      <c r="N86" s="375" t="s">
        <v>389</v>
      </c>
      <c r="O86" s="375" t="s">
        <v>401</v>
      </c>
      <c r="P86" s="378">
        <v>2.974536396701778E-3</v>
      </c>
      <c r="Q86" s="375" t="s">
        <v>399</v>
      </c>
      <c r="R86" s="831" t="s">
        <v>686</v>
      </c>
      <c r="S86" s="428" t="s">
        <v>49</v>
      </c>
      <c r="T86" s="375" t="s">
        <v>414</v>
      </c>
      <c r="U86" s="375" t="s">
        <v>384</v>
      </c>
      <c r="V86" s="375" t="s">
        <v>52</v>
      </c>
      <c r="W86" s="378"/>
      <c r="X86" s="824">
        <v>0.36</v>
      </c>
      <c r="Y86" s="375" t="s">
        <v>389</v>
      </c>
      <c r="Z86" s="375" t="s">
        <v>401</v>
      </c>
      <c r="AA86" s="378">
        <v>3.6272845855143639E-4</v>
      </c>
      <c r="AB86" s="375" t="s">
        <v>399</v>
      </c>
      <c r="AC86" s="831" t="s">
        <v>668</v>
      </c>
    </row>
    <row r="87" spans="9:29" s="375" customFormat="1" x14ac:dyDescent="0.4">
      <c r="I87" s="428" t="s">
        <v>232</v>
      </c>
      <c r="J87" s="375" t="s">
        <v>384</v>
      </c>
      <c r="K87" s="375" t="s">
        <v>55</v>
      </c>
      <c r="L87" s="378"/>
      <c r="M87" s="824">
        <v>0.34</v>
      </c>
      <c r="N87" s="375" t="s">
        <v>390</v>
      </c>
      <c r="O87" s="375" t="s">
        <v>401</v>
      </c>
      <c r="P87" s="378">
        <v>4.5536625252234913E-4</v>
      </c>
      <c r="Q87" s="375" t="s">
        <v>399</v>
      </c>
      <c r="R87" s="831" t="s">
        <v>686</v>
      </c>
      <c r="S87" s="428" t="s">
        <v>49</v>
      </c>
      <c r="T87" s="375" t="s">
        <v>414</v>
      </c>
      <c r="U87" s="375" t="s">
        <v>384</v>
      </c>
      <c r="V87" s="375" t="s">
        <v>52</v>
      </c>
      <c r="W87" s="378"/>
      <c r="X87" s="824">
        <v>0.36</v>
      </c>
      <c r="Y87" s="375" t="s">
        <v>390</v>
      </c>
      <c r="Z87" s="375" t="s">
        <v>401</v>
      </c>
      <c r="AA87" s="378">
        <v>6.1902193403024909E-5</v>
      </c>
      <c r="AB87" s="375" t="s">
        <v>399</v>
      </c>
      <c r="AC87" s="831" t="s">
        <v>668</v>
      </c>
    </row>
    <row r="88" spans="9:29" s="375" customFormat="1" x14ac:dyDescent="0.4">
      <c r="I88" s="428" t="s">
        <v>232</v>
      </c>
      <c r="J88" s="375" t="s">
        <v>384</v>
      </c>
      <c r="K88" s="375" t="s">
        <v>55</v>
      </c>
      <c r="L88" s="378"/>
      <c r="M88" s="824">
        <v>0.34</v>
      </c>
      <c r="N88" s="375" t="s">
        <v>391</v>
      </c>
      <c r="O88" s="375" t="s">
        <v>401</v>
      </c>
      <c r="P88" s="378">
        <v>4.5522347136566735E-4</v>
      </c>
      <c r="Q88" s="375" t="s">
        <v>399</v>
      </c>
      <c r="R88" s="831" t="s">
        <v>686</v>
      </c>
      <c r="S88" s="428" t="s">
        <v>49</v>
      </c>
      <c r="T88" s="375" t="s">
        <v>414</v>
      </c>
      <c r="U88" s="375" t="s">
        <v>384</v>
      </c>
      <c r="V88" s="375" t="s">
        <v>52</v>
      </c>
      <c r="W88" s="378"/>
      <c r="X88" s="824">
        <v>0.36</v>
      </c>
      <c r="Y88" s="375" t="s">
        <v>391</v>
      </c>
      <c r="Z88" s="375" t="s">
        <v>401</v>
      </c>
      <c r="AA88" s="378">
        <v>4.343183051078628E-5</v>
      </c>
      <c r="AB88" s="375" t="s">
        <v>399</v>
      </c>
      <c r="AC88" s="831" t="s">
        <v>668</v>
      </c>
    </row>
    <row r="89" spans="9:29" s="375" customFormat="1" x14ac:dyDescent="0.4">
      <c r="I89" s="428" t="s">
        <v>232</v>
      </c>
      <c r="J89" s="375" t="s">
        <v>384</v>
      </c>
      <c r="K89" s="375" t="s">
        <v>55</v>
      </c>
      <c r="L89" s="378"/>
      <c r="M89" s="824">
        <v>0.34</v>
      </c>
      <c r="N89" s="375" t="s">
        <v>392</v>
      </c>
      <c r="O89" s="375" t="s">
        <v>401</v>
      </c>
      <c r="P89" s="378">
        <v>7.3825395725684786E-6</v>
      </c>
      <c r="Q89" s="375" t="s">
        <v>399</v>
      </c>
      <c r="R89" s="831" t="s">
        <v>686</v>
      </c>
      <c r="S89" s="428" t="s">
        <v>49</v>
      </c>
      <c r="T89" s="375" t="s">
        <v>414</v>
      </c>
      <c r="U89" s="375" t="s">
        <v>384</v>
      </c>
      <c r="V89" s="375" t="s">
        <v>52</v>
      </c>
      <c r="W89" s="378"/>
      <c r="X89" s="824">
        <v>0.36</v>
      </c>
      <c r="Y89" s="375" t="s">
        <v>392</v>
      </c>
      <c r="Z89" s="375" t="s">
        <v>401</v>
      </c>
      <c r="AA89" s="378">
        <v>2.3669291641036515E-3</v>
      </c>
      <c r="AB89" s="375" t="s">
        <v>399</v>
      </c>
      <c r="AC89" s="831" t="s">
        <v>668</v>
      </c>
    </row>
    <row r="90" spans="9:29" s="375" customFormat="1" x14ac:dyDescent="0.4">
      <c r="I90" s="428" t="s">
        <v>232</v>
      </c>
      <c r="J90" s="375" t="s">
        <v>384</v>
      </c>
      <c r="K90" s="375" t="s">
        <v>55</v>
      </c>
      <c r="L90" s="378"/>
      <c r="M90" s="824">
        <v>0.34</v>
      </c>
      <c r="N90" s="375" t="s">
        <v>393</v>
      </c>
      <c r="O90" s="375" t="s">
        <v>401</v>
      </c>
      <c r="P90" s="378">
        <v>9.1022248340159265E-5</v>
      </c>
      <c r="Q90" s="375" t="s">
        <v>399</v>
      </c>
      <c r="R90" s="831" t="s">
        <v>686</v>
      </c>
      <c r="S90" s="428" t="s">
        <v>49</v>
      </c>
      <c r="T90" s="375" t="s">
        <v>414</v>
      </c>
      <c r="U90" s="375" t="s">
        <v>384</v>
      </c>
      <c r="V90" s="375" t="s">
        <v>52</v>
      </c>
      <c r="W90" s="378"/>
      <c r="X90" s="824">
        <v>0.36</v>
      </c>
      <c r="Y90" s="375" t="s">
        <v>393</v>
      </c>
      <c r="Z90" s="375" t="s">
        <v>401</v>
      </c>
      <c r="AA90" s="378">
        <v>1.8619241353940195E-6</v>
      </c>
      <c r="AB90" s="375" t="s">
        <v>399</v>
      </c>
      <c r="AC90" s="831" t="s">
        <v>668</v>
      </c>
    </row>
    <row r="91" spans="9:29" s="375" customFormat="1" x14ac:dyDescent="0.4">
      <c r="I91" s="428" t="s">
        <v>232</v>
      </c>
      <c r="J91" s="375" t="s">
        <v>384</v>
      </c>
      <c r="K91" s="375" t="s">
        <v>55</v>
      </c>
      <c r="L91" s="378"/>
      <c r="M91" s="824">
        <v>0.34</v>
      </c>
      <c r="N91" s="375" t="s">
        <v>394</v>
      </c>
      <c r="O91" s="375" t="s">
        <v>401</v>
      </c>
      <c r="P91" s="378">
        <v>1.9478777618352476E-4</v>
      </c>
      <c r="Q91" s="375" t="s">
        <v>399</v>
      </c>
      <c r="R91" s="831" t="s">
        <v>686</v>
      </c>
      <c r="S91" s="428" t="s">
        <v>49</v>
      </c>
      <c r="T91" s="375" t="s">
        <v>414</v>
      </c>
      <c r="U91" s="375" t="s">
        <v>384</v>
      </c>
      <c r="V91" s="375" t="s">
        <v>52</v>
      </c>
      <c r="W91" s="378"/>
      <c r="X91" s="824">
        <v>0.36</v>
      </c>
      <c r="Y91" s="375" t="s">
        <v>394</v>
      </c>
      <c r="Z91" s="375" t="s">
        <v>401</v>
      </c>
      <c r="AA91" s="378">
        <v>3.5086712001103795E-6</v>
      </c>
      <c r="AB91" s="375" t="s">
        <v>399</v>
      </c>
      <c r="AC91" s="831" t="s">
        <v>668</v>
      </c>
    </row>
    <row r="92" spans="9:29" s="375" customFormat="1" x14ac:dyDescent="0.4">
      <c r="I92" s="428" t="s">
        <v>232</v>
      </c>
      <c r="J92" s="375" t="s">
        <v>384</v>
      </c>
      <c r="K92" s="375" t="s">
        <v>55</v>
      </c>
      <c r="M92" s="824">
        <v>0.34</v>
      </c>
      <c r="N92" s="375" t="s">
        <v>395</v>
      </c>
      <c r="O92" s="375" t="s">
        <v>401</v>
      </c>
      <c r="P92" s="378">
        <v>1.1293360462223943E-5</v>
      </c>
      <c r="Q92" s="375" t="s">
        <v>399</v>
      </c>
      <c r="R92" s="831" t="s">
        <v>686</v>
      </c>
      <c r="S92" s="428" t="s">
        <v>49</v>
      </c>
      <c r="T92" s="375" t="s">
        <v>414</v>
      </c>
      <c r="U92" s="375" t="s">
        <v>384</v>
      </c>
      <c r="V92" s="375" t="s">
        <v>52</v>
      </c>
      <c r="X92" s="824">
        <v>0.36</v>
      </c>
      <c r="Y92" s="375" t="s">
        <v>395</v>
      </c>
      <c r="Z92" s="375" t="s">
        <v>401</v>
      </c>
      <c r="AA92" s="378">
        <v>1.1288505074025222E-5</v>
      </c>
      <c r="AB92" s="375" t="s">
        <v>399</v>
      </c>
      <c r="AC92" s="831" t="s">
        <v>668</v>
      </c>
    </row>
    <row r="93" spans="9:29" s="375" customFormat="1" x14ac:dyDescent="0.4">
      <c r="I93" s="428" t="s">
        <v>232</v>
      </c>
      <c r="J93" s="375" t="s">
        <v>384</v>
      </c>
      <c r="K93" s="375" t="s">
        <v>55</v>
      </c>
      <c r="M93" s="824">
        <v>0.34</v>
      </c>
      <c r="N93" s="375" t="s">
        <v>396</v>
      </c>
      <c r="O93" s="375" t="s">
        <v>401</v>
      </c>
      <c r="P93" s="378">
        <v>1.104178667212864E-6</v>
      </c>
      <c r="Q93" s="375" t="s">
        <v>399</v>
      </c>
      <c r="R93" s="831" t="s">
        <v>686</v>
      </c>
      <c r="S93" s="428" t="s">
        <v>49</v>
      </c>
      <c r="T93" s="375" t="s">
        <v>414</v>
      </c>
      <c r="U93" s="375" t="s">
        <v>384</v>
      </c>
      <c r="V93" s="375" t="s">
        <v>52</v>
      </c>
      <c r="X93" s="824">
        <v>0.36</v>
      </c>
      <c r="Y93" s="375" t="s">
        <v>396</v>
      </c>
      <c r="Z93" s="375" t="s">
        <v>401</v>
      </c>
      <c r="AA93" s="378">
        <v>1.5007889999503837E-5</v>
      </c>
      <c r="AB93" s="375" t="s">
        <v>399</v>
      </c>
      <c r="AC93" s="831" t="s">
        <v>668</v>
      </c>
    </row>
    <row r="94" spans="9:29" s="375" customFormat="1" x14ac:dyDescent="0.4">
      <c r="I94" s="428" t="s">
        <v>232</v>
      </c>
      <c r="J94" s="375" t="s">
        <v>384</v>
      </c>
      <c r="K94" s="375" t="s">
        <v>55</v>
      </c>
      <c r="M94" s="824">
        <v>0.34</v>
      </c>
      <c r="N94" s="375" t="s">
        <v>397</v>
      </c>
      <c r="O94" s="375" t="s">
        <v>401</v>
      </c>
      <c r="P94" s="378">
        <v>0.58751585258681993</v>
      </c>
      <c r="Q94" s="375" t="s">
        <v>399</v>
      </c>
      <c r="R94" s="831" t="s">
        <v>686</v>
      </c>
      <c r="S94" s="428" t="s">
        <v>49</v>
      </c>
      <c r="T94" s="375" t="s">
        <v>414</v>
      </c>
      <c r="U94" s="375" t="s">
        <v>384</v>
      </c>
      <c r="V94" s="375" t="s">
        <v>52</v>
      </c>
      <c r="X94" s="824">
        <v>0.36</v>
      </c>
      <c r="Y94" s="375" t="s">
        <v>397</v>
      </c>
      <c r="Z94" s="375" t="s">
        <v>401</v>
      </c>
      <c r="AA94" s="378">
        <v>0.7811661020543651</v>
      </c>
      <c r="AB94" s="375" t="s">
        <v>399</v>
      </c>
      <c r="AC94" s="831" t="s">
        <v>668</v>
      </c>
    </row>
    <row r="95" spans="9:29" s="375" customFormat="1" x14ac:dyDescent="0.4">
      <c r="I95" s="428" t="s">
        <v>232</v>
      </c>
      <c r="J95" s="375" t="s">
        <v>384</v>
      </c>
      <c r="K95" s="375" t="s">
        <v>406</v>
      </c>
      <c r="L95" s="375" t="s">
        <v>687</v>
      </c>
      <c r="M95" s="824">
        <v>0.50109866552333993</v>
      </c>
      <c r="N95" s="375" t="s">
        <v>385</v>
      </c>
      <c r="O95" s="375" t="s">
        <v>400</v>
      </c>
      <c r="P95" s="761">
        <v>1.9956149732620323</v>
      </c>
      <c r="Q95" s="375" t="s">
        <v>398</v>
      </c>
      <c r="R95" s="831" t="s">
        <v>688</v>
      </c>
      <c r="S95" s="428" t="s">
        <v>49</v>
      </c>
      <c r="T95" s="375" t="s">
        <v>414</v>
      </c>
      <c r="U95" s="375" t="s">
        <v>384</v>
      </c>
      <c r="V95" s="375" t="s">
        <v>53</v>
      </c>
      <c r="X95" s="824">
        <v>0.39</v>
      </c>
      <c r="Y95" s="375" t="s">
        <v>411</v>
      </c>
      <c r="Z95" s="375" t="s">
        <v>400</v>
      </c>
      <c r="AA95" s="761">
        <v>2.5641025641025639</v>
      </c>
      <c r="AB95" s="375" t="s">
        <v>398</v>
      </c>
      <c r="AC95" s="831" t="s">
        <v>672</v>
      </c>
    </row>
    <row r="96" spans="9:29" s="375" customFormat="1" x14ac:dyDescent="0.4">
      <c r="I96" s="428" t="s">
        <v>232</v>
      </c>
      <c r="J96" s="375" t="s">
        <v>384</v>
      </c>
      <c r="K96" s="375" t="s">
        <v>406</v>
      </c>
      <c r="L96" s="375" t="s">
        <v>687</v>
      </c>
      <c r="M96" s="824">
        <v>0.50109866552333993</v>
      </c>
      <c r="N96" s="375" t="s">
        <v>387</v>
      </c>
      <c r="O96" s="375" t="s">
        <v>400</v>
      </c>
      <c r="P96" s="763">
        <v>1.4392203410294214E-5</v>
      </c>
      <c r="Q96" s="375" t="s">
        <v>399</v>
      </c>
      <c r="R96" s="831" t="s">
        <v>689</v>
      </c>
      <c r="S96" s="428" t="s">
        <v>49</v>
      </c>
      <c r="T96" s="375" t="s">
        <v>414</v>
      </c>
      <c r="U96" s="375" t="s">
        <v>384</v>
      </c>
      <c r="V96" s="375" t="s">
        <v>53</v>
      </c>
      <c r="X96" s="824">
        <v>0.39</v>
      </c>
      <c r="Y96" s="375" t="s">
        <v>387</v>
      </c>
      <c r="Z96" s="375" t="s">
        <v>400</v>
      </c>
      <c r="AA96" s="763">
        <v>9.0000021325890313E-7</v>
      </c>
      <c r="AB96" s="375" t="s">
        <v>399</v>
      </c>
      <c r="AC96" s="831" t="s">
        <v>674</v>
      </c>
    </row>
    <row r="97" spans="9:29" s="375" customFormat="1" x14ac:dyDescent="0.4">
      <c r="I97" s="428" t="s">
        <v>232</v>
      </c>
      <c r="J97" s="375" t="s">
        <v>384</v>
      </c>
      <c r="K97" s="375" t="s">
        <v>406</v>
      </c>
      <c r="L97" s="375" t="s">
        <v>687</v>
      </c>
      <c r="M97" s="824">
        <v>0.50109866552333993</v>
      </c>
      <c r="N97" s="375" t="s">
        <v>388</v>
      </c>
      <c r="O97" s="375" t="s">
        <v>400</v>
      </c>
      <c r="P97" s="763">
        <v>1.7467984139113617E-4</v>
      </c>
      <c r="Q97" s="375" t="s">
        <v>399</v>
      </c>
      <c r="R97" s="831" t="s">
        <v>689</v>
      </c>
      <c r="S97" s="428" t="s">
        <v>49</v>
      </c>
      <c r="T97" s="375" t="s">
        <v>414</v>
      </c>
      <c r="U97" s="375" t="s">
        <v>384</v>
      </c>
      <c r="V97" s="375" t="s">
        <v>53</v>
      </c>
      <c r="X97" s="824">
        <v>0.39</v>
      </c>
      <c r="Y97" s="375" t="s">
        <v>388</v>
      </c>
      <c r="Z97" s="375" t="s">
        <v>400</v>
      </c>
      <c r="AA97" s="763">
        <v>1.5100003578010487E-5</v>
      </c>
      <c r="AB97" s="375" t="s">
        <v>399</v>
      </c>
      <c r="AC97" s="831" t="s">
        <v>674</v>
      </c>
    </row>
    <row r="98" spans="9:29" s="375" customFormat="1" x14ac:dyDescent="0.4">
      <c r="I98" s="428" t="s">
        <v>232</v>
      </c>
      <c r="J98" s="375" t="s">
        <v>384</v>
      </c>
      <c r="K98" s="375" t="s">
        <v>406</v>
      </c>
      <c r="L98" s="375" t="s">
        <v>687</v>
      </c>
      <c r="M98" s="824">
        <v>0.50109866552333993</v>
      </c>
      <c r="N98" s="375" t="s">
        <v>389</v>
      </c>
      <c r="O98" s="375" t="s">
        <v>400</v>
      </c>
      <c r="P98" s="763">
        <v>2.0969194968740515E-4</v>
      </c>
      <c r="Q98" s="375" t="s">
        <v>399</v>
      </c>
      <c r="R98" s="831" t="s">
        <v>689</v>
      </c>
      <c r="S98" s="428" t="s">
        <v>49</v>
      </c>
      <c r="T98" s="375" t="s">
        <v>414</v>
      </c>
      <c r="U98" s="375" t="s">
        <v>384</v>
      </c>
      <c r="V98" s="375" t="s">
        <v>53</v>
      </c>
      <c r="X98" s="824">
        <v>0.39</v>
      </c>
      <c r="Y98" s="375" t="s">
        <v>389</v>
      </c>
      <c r="Z98" s="375" t="s">
        <v>400</v>
      </c>
      <c r="AA98" s="763">
        <v>2.3500005568426909E-4</v>
      </c>
      <c r="AB98" s="375" t="s">
        <v>399</v>
      </c>
      <c r="AC98" s="831" t="s">
        <v>674</v>
      </c>
    </row>
    <row r="99" spans="9:29" s="375" customFormat="1" x14ac:dyDescent="0.4">
      <c r="I99" s="428" t="s">
        <v>232</v>
      </c>
      <c r="J99" s="375" t="s">
        <v>384</v>
      </c>
      <c r="K99" s="375" t="s">
        <v>406</v>
      </c>
      <c r="L99" s="375" t="s">
        <v>687</v>
      </c>
      <c r="M99" s="824">
        <v>0.50109866552333993</v>
      </c>
      <c r="N99" s="375" t="s">
        <v>390</v>
      </c>
      <c r="O99" s="375" t="s">
        <v>400</v>
      </c>
      <c r="P99" s="763">
        <v>1.052340249356527E-5</v>
      </c>
      <c r="Q99" s="375" t="s">
        <v>399</v>
      </c>
      <c r="R99" s="831" t="s">
        <v>689</v>
      </c>
      <c r="S99" s="428" t="s">
        <v>49</v>
      </c>
      <c r="T99" s="375" t="s">
        <v>414</v>
      </c>
      <c r="U99" s="375" t="s">
        <v>384</v>
      </c>
      <c r="V99" s="375" t="s">
        <v>53</v>
      </c>
      <c r="W99" s="378"/>
      <c r="X99" s="824">
        <v>0.39</v>
      </c>
      <c r="Y99" s="375" t="s">
        <v>390</v>
      </c>
      <c r="Z99" s="375" t="s">
        <v>400</v>
      </c>
      <c r="AA99" s="763">
        <v>2.8400006729503167E-5</v>
      </c>
      <c r="AB99" s="375" t="s">
        <v>399</v>
      </c>
      <c r="AC99" s="831" t="s">
        <v>674</v>
      </c>
    </row>
    <row r="100" spans="9:29" s="375" customFormat="1" x14ac:dyDescent="0.4">
      <c r="I100" s="428" t="s">
        <v>232</v>
      </c>
      <c r="J100" s="375" t="s">
        <v>384</v>
      </c>
      <c r="K100" s="375" t="s">
        <v>406</v>
      </c>
      <c r="L100" s="375" t="s">
        <v>687</v>
      </c>
      <c r="M100" s="824">
        <v>0.50109866552333993</v>
      </c>
      <c r="N100" s="375" t="s">
        <v>391</v>
      </c>
      <c r="O100" s="375" t="s">
        <v>400</v>
      </c>
      <c r="P100" s="763">
        <v>1.052340249356527E-5</v>
      </c>
      <c r="Q100" s="375" t="s">
        <v>399</v>
      </c>
      <c r="R100" s="831" t="s">
        <v>689</v>
      </c>
      <c r="S100" s="428" t="s">
        <v>49</v>
      </c>
      <c r="T100" s="375" t="s">
        <v>414</v>
      </c>
      <c r="U100" s="375" t="s">
        <v>384</v>
      </c>
      <c r="V100" s="375" t="s">
        <v>53</v>
      </c>
      <c r="W100" s="378"/>
      <c r="X100" s="824">
        <v>0.39</v>
      </c>
      <c r="Y100" s="375" t="s">
        <v>391</v>
      </c>
      <c r="Z100" s="375" t="s">
        <v>400</v>
      </c>
      <c r="AA100" s="763">
        <v>8.2700019596123672E-6</v>
      </c>
      <c r="AB100" s="375" t="s">
        <v>399</v>
      </c>
      <c r="AC100" s="831" t="s">
        <v>674</v>
      </c>
    </row>
    <row r="101" spans="9:29" s="375" customFormat="1" x14ac:dyDescent="0.4">
      <c r="I101" s="428" t="s">
        <v>232</v>
      </c>
      <c r="J101" s="375" t="s">
        <v>384</v>
      </c>
      <c r="K101" s="375" t="s">
        <v>406</v>
      </c>
      <c r="L101" s="375" t="s">
        <v>687</v>
      </c>
      <c r="M101" s="824">
        <v>0.50109866552333993</v>
      </c>
      <c r="N101" s="375" t="s">
        <v>392</v>
      </c>
      <c r="O101" s="375" t="s">
        <v>400</v>
      </c>
      <c r="P101" s="763">
        <v>1.8819104459267361E-5</v>
      </c>
      <c r="Q101" s="375" t="s">
        <v>399</v>
      </c>
      <c r="R101" s="831" t="s">
        <v>689</v>
      </c>
      <c r="S101" s="428" t="s">
        <v>49</v>
      </c>
      <c r="T101" s="375" t="s">
        <v>414</v>
      </c>
      <c r="U101" s="375" t="s">
        <v>384</v>
      </c>
      <c r="V101" s="375" t="s">
        <v>53</v>
      </c>
      <c r="W101" s="378"/>
      <c r="X101" s="824">
        <v>0.39</v>
      </c>
      <c r="Y101" s="375" t="s">
        <v>392</v>
      </c>
      <c r="Z101" s="375" t="s">
        <v>400</v>
      </c>
      <c r="AA101" s="763">
        <v>4.910001163445794E-6</v>
      </c>
      <c r="AB101" s="375" t="s">
        <v>399</v>
      </c>
      <c r="AC101" s="831" t="s">
        <v>674</v>
      </c>
    </row>
    <row r="102" spans="9:29" s="375" customFormat="1" x14ac:dyDescent="0.4">
      <c r="I102" s="428" t="s">
        <v>232</v>
      </c>
      <c r="J102" s="375" t="s">
        <v>384</v>
      </c>
      <c r="K102" s="375" t="s">
        <v>406</v>
      </c>
      <c r="L102" s="375" t="s">
        <v>687</v>
      </c>
      <c r="M102" s="824">
        <v>0.50109866552333993</v>
      </c>
      <c r="N102" s="375" t="s">
        <v>393</v>
      </c>
      <c r="O102" s="375" t="s">
        <v>400</v>
      </c>
      <c r="P102" s="763">
        <v>1.4902818531286648E-6</v>
      </c>
      <c r="Q102" s="375" t="s">
        <v>399</v>
      </c>
      <c r="R102" s="831" t="s">
        <v>689</v>
      </c>
      <c r="S102" s="428" t="s">
        <v>49</v>
      </c>
      <c r="T102" s="375" t="s">
        <v>414</v>
      </c>
      <c r="U102" s="375" t="s">
        <v>384</v>
      </c>
      <c r="V102" s="375" t="s">
        <v>53</v>
      </c>
      <c r="W102" s="378"/>
      <c r="X102" s="824">
        <v>0.39</v>
      </c>
      <c r="Y102" s="375" t="s">
        <v>393</v>
      </c>
      <c r="Z102" s="375" t="s">
        <v>400</v>
      </c>
      <c r="AA102" s="763">
        <v>3.5561008426333167E-7</v>
      </c>
      <c r="AB102" s="375" t="s">
        <v>399</v>
      </c>
      <c r="AC102" s="831" t="s">
        <v>674</v>
      </c>
    </row>
    <row r="103" spans="9:29" s="375" customFormat="1" x14ac:dyDescent="0.4">
      <c r="I103" s="428" t="s">
        <v>232</v>
      </c>
      <c r="J103" s="375" t="s">
        <v>384</v>
      </c>
      <c r="K103" s="375" t="s">
        <v>406</v>
      </c>
      <c r="L103" s="375" t="s">
        <v>687</v>
      </c>
      <c r="M103" s="824">
        <v>0.50109866552333993</v>
      </c>
      <c r="N103" s="375" t="s">
        <v>394</v>
      </c>
      <c r="O103" s="375" t="s">
        <v>400</v>
      </c>
      <c r="P103" s="763">
        <v>5.2256184382326585E-6</v>
      </c>
      <c r="Q103" s="375" t="s">
        <v>399</v>
      </c>
      <c r="R103" s="831" t="s">
        <v>689</v>
      </c>
      <c r="S103" s="428" t="s">
        <v>49</v>
      </c>
      <c r="T103" s="375" t="s">
        <v>414</v>
      </c>
      <c r="U103" s="375" t="s">
        <v>384</v>
      </c>
      <c r="V103" s="375" t="s">
        <v>53</v>
      </c>
      <c r="W103" s="378"/>
      <c r="X103" s="824">
        <v>0.39</v>
      </c>
      <c r="Y103" s="375" t="s">
        <v>394</v>
      </c>
      <c r="Z103" s="375" t="s">
        <v>400</v>
      </c>
      <c r="AA103" s="763">
        <v>6.6987015872860153E-7</v>
      </c>
      <c r="AB103" s="375" t="s">
        <v>399</v>
      </c>
      <c r="AC103" s="831" t="s">
        <v>674</v>
      </c>
    </row>
    <row r="104" spans="9:29" s="375" customFormat="1" x14ac:dyDescent="0.4">
      <c r="I104" s="428" t="s">
        <v>232</v>
      </c>
      <c r="J104" s="375" t="s">
        <v>384</v>
      </c>
      <c r="K104" s="375" t="s">
        <v>406</v>
      </c>
      <c r="L104" s="375" t="s">
        <v>687</v>
      </c>
      <c r="M104" s="824">
        <v>0.50109866552333993</v>
      </c>
      <c r="N104" s="375" t="s">
        <v>395</v>
      </c>
      <c r="O104" s="375" t="s">
        <v>400</v>
      </c>
      <c r="P104" s="763">
        <v>7.6442018113263426E-6</v>
      </c>
      <c r="Q104" s="375" t="s">
        <v>399</v>
      </c>
      <c r="R104" s="831" t="s">
        <v>689</v>
      </c>
      <c r="S104" s="428" t="s">
        <v>49</v>
      </c>
      <c r="T104" s="375" t="s">
        <v>414</v>
      </c>
      <c r="U104" s="375" t="s">
        <v>384</v>
      </c>
      <c r="V104" s="375" t="s">
        <v>53</v>
      </c>
      <c r="W104" s="378"/>
      <c r="X104" s="824">
        <v>0.39</v>
      </c>
      <c r="Y104" s="375" t="s">
        <v>395</v>
      </c>
      <c r="Z104" s="375" t="s">
        <v>400</v>
      </c>
      <c r="AA104" s="763">
        <v>9.0000021325890309E-6</v>
      </c>
      <c r="AB104" s="375" t="s">
        <v>399</v>
      </c>
      <c r="AC104" s="831" t="s">
        <v>674</v>
      </c>
    </row>
    <row r="105" spans="9:29" s="375" customFormat="1" x14ac:dyDescent="0.4">
      <c r="I105" s="428" t="s">
        <v>232</v>
      </c>
      <c r="J105" s="375" t="s">
        <v>384</v>
      </c>
      <c r="K105" s="375" t="s">
        <v>406</v>
      </c>
      <c r="L105" s="375" t="s">
        <v>687</v>
      </c>
      <c r="M105" s="824">
        <v>0.50109866552333993</v>
      </c>
      <c r="N105" s="375" t="s">
        <v>396</v>
      </c>
      <c r="O105" s="375" t="s">
        <v>400</v>
      </c>
      <c r="P105" s="763">
        <v>7.4830017731293008E-7</v>
      </c>
      <c r="Q105" s="375" t="s">
        <v>399</v>
      </c>
      <c r="R105" s="831" t="s">
        <v>689</v>
      </c>
      <c r="S105" s="428" t="s">
        <v>49</v>
      </c>
      <c r="T105" s="375" t="s">
        <v>414</v>
      </c>
      <c r="U105" s="375" t="s">
        <v>384</v>
      </c>
      <c r="V105" s="375" t="s">
        <v>53</v>
      </c>
      <c r="W105" s="378"/>
      <c r="X105" s="824">
        <v>0.39</v>
      </c>
      <c r="Y105" s="375" t="s">
        <v>396</v>
      </c>
      <c r="Z105" s="375" t="s">
        <v>400</v>
      </c>
      <c r="AA105" s="763">
        <v>1.3500003198883547E-5</v>
      </c>
      <c r="AB105" s="375" t="s">
        <v>399</v>
      </c>
      <c r="AC105" s="831" t="s">
        <v>674</v>
      </c>
    </row>
    <row r="106" spans="9:29" s="375" customFormat="1" x14ac:dyDescent="0.4">
      <c r="I106" s="428" t="s">
        <v>232</v>
      </c>
      <c r="J106" s="375" t="s">
        <v>384</v>
      </c>
      <c r="K106" s="375" t="s">
        <v>406</v>
      </c>
      <c r="L106" s="375" t="s">
        <v>687</v>
      </c>
      <c r="M106" s="824">
        <v>0.50109866552333993</v>
      </c>
      <c r="N106" s="375" t="s">
        <v>397</v>
      </c>
      <c r="O106" s="375" t="s">
        <v>400</v>
      </c>
      <c r="P106" s="763">
        <v>0.40421974380868353</v>
      </c>
      <c r="Q106" s="375" t="s">
        <v>399</v>
      </c>
      <c r="R106" s="831" t="s">
        <v>689</v>
      </c>
      <c r="S106" s="428" t="s">
        <v>49</v>
      </c>
      <c r="T106" s="375" t="s">
        <v>414</v>
      </c>
      <c r="U106" s="375" t="s">
        <v>384</v>
      </c>
      <c r="V106" s="375" t="s">
        <v>53</v>
      </c>
      <c r="W106" s="378"/>
      <c r="X106" s="824">
        <v>0.39</v>
      </c>
      <c r="Y106" s="375" t="s">
        <v>397</v>
      </c>
      <c r="Z106" s="375" t="s">
        <v>400</v>
      </c>
      <c r="AA106" s="763">
        <v>0.7205371455809807</v>
      </c>
      <c r="AB106" s="375" t="s">
        <v>399</v>
      </c>
      <c r="AC106" s="831" t="s">
        <v>674</v>
      </c>
    </row>
    <row r="107" spans="9:29" s="375" customFormat="1" x14ac:dyDescent="0.4">
      <c r="I107" s="428" t="s">
        <v>232</v>
      </c>
      <c r="J107" s="375" t="s">
        <v>384</v>
      </c>
      <c r="K107" s="375" t="s">
        <v>406</v>
      </c>
      <c r="L107" s="375" t="s">
        <v>687</v>
      </c>
      <c r="M107" s="824">
        <v>0.50109866552333993</v>
      </c>
      <c r="N107" s="375" t="s">
        <v>387</v>
      </c>
      <c r="O107" s="375" t="s">
        <v>401</v>
      </c>
      <c r="P107" s="378">
        <v>1.4862932840054621E-5</v>
      </c>
      <c r="Q107" s="375" t="s">
        <v>399</v>
      </c>
      <c r="R107" s="831" t="s">
        <v>690</v>
      </c>
      <c r="S107" s="428" t="s">
        <v>49</v>
      </c>
      <c r="T107" s="375" t="s">
        <v>414</v>
      </c>
      <c r="U107" s="375" t="s">
        <v>384</v>
      </c>
      <c r="V107" s="375" t="s">
        <v>53</v>
      </c>
      <c r="W107" s="378"/>
      <c r="X107" s="824">
        <v>0.39</v>
      </c>
      <c r="Y107" s="375" t="s">
        <v>387</v>
      </c>
      <c r="Z107" s="375" t="s">
        <v>401</v>
      </c>
      <c r="AA107" s="378">
        <v>1.7118087714163085E-6</v>
      </c>
      <c r="AB107" s="375" t="s">
        <v>399</v>
      </c>
      <c r="AC107" s="831" t="s">
        <v>676</v>
      </c>
    </row>
    <row r="108" spans="9:29" s="375" customFormat="1" x14ac:dyDescent="0.4">
      <c r="I108" s="428" t="s">
        <v>232</v>
      </c>
      <c r="J108" s="375" t="s">
        <v>384</v>
      </c>
      <c r="K108" s="375" t="s">
        <v>406</v>
      </c>
      <c r="L108" s="375" t="s">
        <v>687</v>
      </c>
      <c r="M108" s="824">
        <v>0.50109866552333993</v>
      </c>
      <c r="N108" s="375" t="s">
        <v>388</v>
      </c>
      <c r="O108" s="375" t="s">
        <v>401</v>
      </c>
      <c r="P108" s="378">
        <v>1.7787496293576575E-4</v>
      </c>
      <c r="Q108" s="375" t="s">
        <v>399</v>
      </c>
      <c r="R108" s="831" t="s">
        <v>690</v>
      </c>
      <c r="S108" s="428" t="s">
        <v>49</v>
      </c>
      <c r="T108" s="375" t="s">
        <v>414</v>
      </c>
      <c r="U108" s="375" t="s">
        <v>384</v>
      </c>
      <c r="V108" s="375" t="s">
        <v>53</v>
      </c>
      <c r="W108" s="378"/>
      <c r="X108" s="824">
        <v>0.39</v>
      </c>
      <c r="Y108" s="375" t="s">
        <v>388</v>
      </c>
      <c r="Z108" s="375" t="s">
        <v>401</v>
      </c>
      <c r="AA108" s="378">
        <v>2.0561729266239141E-5</v>
      </c>
      <c r="AB108" s="375" t="s">
        <v>399</v>
      </c>
      <c r="AC108" s="831" t="s">
        <v>676</v>
      </c>
    </row>
    <row r="109" spans="9:29" s="375" customFormat="1" x14ac:dyDescent="0.4">
      <c r="I109" s="428" t="s">
        <v>232</v>
      </c>
      <c r="J109" s="375" t="s">
        <v>384</v>
      </c>
      <c r="K109" s="375" t="s">
        <v>406</v>
      </c>
      <c r="L109" s="375" t="s">
        <v>687</v>
      </c>
      <c r="M109" s="824">
        <v>0.50109866552333993</v>
      </c>
      <c r="N109" s="375" t="s">
        <v>389</v>
      </c>
      <c r="O109" s="375" t="s">
        <v>401</v>
      </c>
      <c r="P109" s="378">
        <v>2.1016219757560679E-4</v>
      </c>
      <c r="Q109" s="375" t="s">
        <v>399</v>
      </c>
      <c r="R109" s="831" t="s">
        <v>690</v>
      </c>
      <c r="S109" s="428" t="s">
        <v>49</v>
      </c>
      <c r="T109" s="375" t="s">
        <v>414</v>
      </c>
      <c r="U109" s="375" t="s">
        <v>384</v>
      </c>
      <c r="V109" s="375" t="s">
        <v>53</v>
      </c>
      <c r="W109" s="378"/>
      <c r="X109" s="824">
        <v>0.39</v>
      </c>
      <c r="Y109" s="375" t="s">
        <v>389</v>
      </c>
      <c r="Z109" s="375" t="s">
        <v>401</v>
      </c>
      <c r="AA109" s="378">
        <v>2.3582842848193105E-4</v>
      </c>
      <c r="AB109" s="375" t="s">
        <v>399</v>
      </c>
      <c r="AC109" s="831" t="s">
        <v>676</v>
      </c>
    </row>
    <row r="110" spans="9:29" s="375" customFormat="1" x14ac:dyDescent="0.4">
      <c r="I110" s="428" t="s">
        <v>232</v>
      </c>
      <c r="J110" s="375" t="s">
        <v>384</v>
      </c>
      <c r="K110" s="375" t="s">
        <v>406</v>
      </c>
      <c r="L110" s="375" t="s">
        <v>687</v>
      </c>
      <c r="M110" s="824">
        <v>0.50109866552333993</v>
      </c>
      <c r="N110" s="375" t="s">
        <v>390</v>
      </c>
      <c r="O110" s="375" t="s">
        <v>401</v>
      </c>
      <c r="P110" s="378">
        <v>1.0810318184920289E-5</v>
      </c>
      <c r="Q110" s="375" t="s">
        <v>399</v>
      </c>
      <c r="R110" s="831" t="s">
        <v>690</v>
      </c>
      <c r="S110" s="428" t="s">
        <v>49</v>
      </c>
      <c r="T110" s="375" t="s">
        <v>414</v>
      </c>
      <c r="U110" s="375" t="s">
        <v>384</v>
      </c>
      <c r="V110" s="375" t="s">
        <v>53</v>
      </c>
      <c r="W110" s="378"/>
      <c r="X110" s="824">
        <v>0.39</v>
      </c>
      <c r="Y110" s="375" t="s">
        <v>390</v>
      </c>
      <c r="Z110" s="375" t="s">
        <v>401</v>
      </c>
      <c r="AA110" s="378">
        <v>2.8902185583531793E-5</v>
      </c>
      <c r="AB110" s="375" t="s">
        <v>399</v>
      </c>
      <c r="AC110" s="831" t="s">
        <v>676</v>
      </c>
    </row>
    <row r="111" spans="9:29" s="375" customFormat="1" x14ac:dyDescent="0.4">
      <c r="I111" s="428" t="s">
        <v>232</v>
      </c>
      <c r="J111" s="375" t="s">
        <v>384</v>
      </c>
      <c r="K111" s="375" t="s">
        <v>406</v>
      </c>
      <c r="L111" s="375" t="s">
        <v>687</v>
      </c>
      <c r="M111" s="824">
        <v>0.50109866552333993</v>
      </c>
      <c r="N111" s="375" t="s">
        <v>391</v>
      </c>
      <c r="O111" s="375" t="s">
        <v>401</v>
      </c>
      <c r="P111" s="378">
        <v>1.0656310215015757E-5</v>
      </c>
      <c r="Q111" s="375" t="s">
        <v>399</v>
      </c>
      <c r="R111" s="831" t="s">
        <v>690</v>
      </c>
      <c r="S111" s="428" t="s">
        <v>49</v>
      </c>
      <c r="T111" s="375" t="s">
        <v>414</v>
      </c>
      <c r="U111" s="375" t="s">
        <v>384</v>
      </c>
      <c r="V111" s="375" t="s">
        <v>53</v>
      </c>
      <c r="W111" s="378"/>
      <c r="X111" s="824">
        <v>0.39</v>
      </c>
      <c r="Y111" s="375" t="s">
        <v>391</v>
      </c>
      <c r="Z111" s="375" t="s">
        <v>401</v>
      </c>
      <c r="AA111" s="378">
        <v>8.501822233971292E-6</v>
      </c>
      <c r="AB111" s="375" t="s">
        <v>399</v>
      </c>
      <c r="AC111" s="831" t="s">
        <v>676</v>
      </c>
    </row>
    <row r="112" spans="9:29" s="375" customFormat="1" x14ac:dyDescent="0.4">
      <c r="I112" s="428" t="s">
        <v>232</v>
      </c>
      <c r="J112" s="375" t="s">
        <v>384</v>
      </c>
      <c r="K112" s="375" t="s">
        <v>406</v>
      </c>
      <c r="L112" s="375" t="s">
        <v>687</v>
      </c>
      <c r="M112" s="824">
        <v>0.50109866552333993</v>
      </c>
      <c r="N112" s="375" t="s">
        <v>392</v>
      </c>
      <c r="O112" s="375" t="s">
        <v>401</v>
      </c>
      <c r="P112" s="378">
        <v>2.0420096419397485E-5</v>
      </c>
      <c r="Q112" s="375" t="s">
        <v>399</v>
      </c>
      <c r="R112" s="831" t="s">
        <v>690</v>
      </c>
      <c r="S112" s="428" t="s">
        <v>49</v>
      </c>
      <c r="T112" s="375" t="s">
        <v>414</v>
      </c>
      <c r="U112" s="375" t="s">
        <v>384</v>
      </c>
      <c r="V112" s="375" t="s">
        <v>53</v>
      </c>
      <c r="W112" s="378"/>
      <c r="X112" s="824">
        <v>0.39</v>
      </c>
      <c r="Y112" s="375" t="s">
        <v>392</v>
      </c>
      <c r="Z112" s="375" t="s">
        <v>401</v>
      </c>
      <c r="AA112" s="378">
        <v>7.738605083349976E-6</v>
      </c>
      <c r="AB112" s="375" t="s">
        <v>399</v>
      </c>
      <c r="AC112" s="831" t="s">
        <v>676</v>
      </c>
    </row>
    <row r="113" spans="9:29" s="375" customFormat="1" x14ac:dyDescent="0.4">
      <c r="I113" s="428" t="s">
        <v>232</v>
      </c>
      <c r="J113" s="375" t="s">
        <v>384</v>
      </c>
      <c r="K113" s="375" t="s">
        <v>406</v>
      </c>
      <c r="L113" s="375" t="s">
        <v>687</v>
      </c>
      <c r="M113" s="824">
        <v>0.50109866552333993</v>
      </c>
      <c r="N113" s="375" t="s">
        <v>393</v>
      </c>
      <c r="O113" s="375" t="s">
        <v>401</v>
      </c>
      <c r="P113" s="378">
        <v>1.4926931548975852E-6</v>
      </c>
      <c r="Q113" s="375" t="s">
        <v>399</v>
      </c>
      <c r="R113" s="831" t="s">
        <v>690</v>
      </c>
      <c r="S113" s="428" t="s">
        <v>49</v>
      </c>
      <c r="T113" s="375" t="s">
        <v>414</v>
      </c>
      <c r="U113" s="375" t="s">
        <v>384</v>
      </c>
      <c r="V113" s="375" t="s">
        <v>53</v>
      </c>
      <c r="W113" s="378"/>
      <c r="X113" s="824">
        <v>0.39</v>
      </c>
      <c r="Y113" s="375" t="s">
        <v>393</v>
      </c>
      <c r="Z113" s="375" t="s">
        <v>401</v>
      </c>
      <c r="AA113" s="378">
        <v>3.5993377949097536E-7</v>
      </c>
      <c r="AB113" s="375" t="s">
        <v>399</v>
      </c>
      <c r="AC113" s="831" t="s">
        <v>676</v>
      </c>
    </row>
    <row r="114" spans="9:29" s="375" customFormat="1" x14ac:dyDescent="0.4">
      <c r="I114" s="428" t="s">
        <v>232</v>
      </c>
      <c r="J114" s="375" t="s">
        <v>384</v>
      </c>
      <c r="K114" s="375" t="s">
        <v>406</v>
      </c>
      <c r="L114" s="375" t="s">
        <v>687</v>
      </c>
      <c r="M114" s="824">
        <v>0.50109866552333993</v>
      </c>
      <c r="N114" s="375" t="s">
        <v>394</v>
      </c>
      <c r="O114" s="375" t="s">
        <v>401</v>
      </c>
      <c r="P114" s="378">
        <v>5.2309480172298866E-6</v>
      </c>
      <c r="Q114" s="375" t="s">
        <v>399</v>
      </c>
      <c r="R114" s="831" t="s">
        <v>690</v>
      </c>
      <c r="S114" s="428" t="s">
        <v>49</v>
      </c>
      <c r="T114" s="375" t="s">
        <v>414</v>
      </c>
      <c r="U114" s="375" t="s">
        <v>384</v>
      </c>
      <c r="V114" s="375" t="s">
        <v>53</v>
      </c>
      <c r="W114" s="378"/>
      <c r="X114" s="824">
        <v>0.39</v>
      </c>
      <c r="Y114" s="375" t="s">
        <v>394</v>
      </c>
      <c r="Z114" s="375" t="s">
        <v>401</v>
      </c>
      <c r="AA114" s="378">
        <v>6.7934052968836616E-7</v>
      </c>
      <c r="AB114" s="375" t="s">
        <v>399</v>
      </c>
      <c r="AC114" s="831" t="s">
        <v>676</v>
      </c>
    </row>
    <row r="115" spans="9:29" s="375" customFormat="1" x14ac:dyDescent="0.4">
      <c r="I115" s="428" t="s">
        <v>232</v>
      </c>
      <c r="J115" s="375" t="s">
        <v>384</v>
      </c>
      <c r="K115" s="375" t="s">
        <v>406</v>
      </c>
      <c r="L115" s="375" t="s">
        <v>687</v>
      </c>
      <c r="M115" s="824">
        <v>0.50109866552333993</v>
      </c>
      <c r="N115" s="375" t="s">
        <v>395</v>
      </c>
      <c r="O115" s="375" t="s">
        <v>401</v>
      </c>
      <c r="P115" s="378">
        <v>8.3899325001840176E-6</v>
      </c>
      <c r="Q115" s="375" t="s">
        <v>399</v>
      </c>
      <c r="R115" s="831" t="s">
        <v>690</v>
      </c>
      <c r="S115" s="428" t="s">
        <v>49</v>
      </c>
      <c r="T115" s="375" t="s">
        <v>414</v>
      </c>
      <c r="U115" s="375" t="s">
        <v>384</v>
      </c>
      <c r="V115" s="375" t="s">
        <v>53</v>
      </c>
      <c r="X115" s="824">
        <v>0.39</v>
      </c>
      <c r="Y115" s="375" t="s">
        <v>395</v>
      </c>
      <c r="Z115" s="375" t="s">
        <v>401</v>
      </c>
      <c r="AA115" s="378">
        <v>1.0288504837070885E-5</v>
      </c>
      <c r="AB115" s="375" t="s">
        <v>399</v>
      </c>
      <c r="AC115" s="831" t="s">
        <v>676</v>
      </c>
    </row>
    <row r="116" spans="9:29" s="375" customFormat="1" x14ac:dyDescent="0.4">
      <c r="I116" s="428" t="s">
        <v>232</v>
      </c>
      <c r="J116" s="375" t="s">
        <v>384</v>
      </c>
      <c r="K116" s="375" t="s">
        <v>406</v>
      </c>
      <c r="L116" s="375" t="s">
        <v>687</v>
      </c>
      <c r="M116" s="824">
        <v>0.50109866552333993</v>
      </c>
      <c r="N116" s="375" t="s">
        <v>396</v>
      </c>
      <c r="O116" s="375" t="s">
        <v>401</v>
      </c>
      <c r="P116" s="378">
        <v>7.5280489127508451E-7</v>
      </c>
      <c r="Q116" s="375" t="s">
        <v>399</v>
      </c>
      <c r="R116" s="831" t="s">
        <v>690</v>
      </c>
      <c r="S116" s="428" t="s">
        <v>49</v>
      </c>
      <c r="T116" s="375" t="s">
        <v>414</v>
      </c>
      <c r="U116" s="375" t="s">
        <v>384</v>
      </c>
      <c r="V116" s="375" t="s">
        <v>53</v>
      </c>
      <c r="X116" s="824">
        <v>0.39</v>
      </c>
      <c r="Y116" s="375" t="s">
        <v>396</v>
      </c>
      <c r="Z116" s="375" t="s">
        <v>401</v>
      </c>
      <c r="AA116" s="378">
        <v>1.3507889644072333E-5</v>
      </c>
      <c r="AB116" s="375" t="s">
        <v>399</v>
      </c>
      <c r="AC116" s="831" t="s">
        <v>676</v>
      </c>
    </row>
    <row r="117" spans="9:29" s="375" customFormat="1" x14ac:dyDescent="0.4">
      <c r="I117" s="430" t="s">
        <v>232</v>
      </c>
      <c r="J117" s="832" t="s">
        <v>384</v>
      </c>
      <c r="K117" s="832" t="s">
        <v>406</v>
      </c>
      <c r="L117" s="832" t="s">
        <v>687</v>
      </c>
      <c r="M117" s="833">
        <v>0.50109866552333993</v>
      </c>
      <c r="N117" s="832" t="s">
        <v>397</v>
      </c>
      <c r="O117" s="832" t="s">
        <v>401</v>
      </c>
      <c r="P117" s="404">
        <v>0.40467588097089185</v>
      </c>
      <c r="Q117" s="832" t="s">
        <v>399</v>
      </c>
      <c r="R117" s="834" t="s">
        <v>690</v>
      </c>
      <c r="S117" s="428" t="s">
        <v>49</v>
      </c>
      <c r="T117" s="375" t="s">
        <v>414</v>
      </c>
      <c r="U117" s="375" t="s">
        <v>384</v>
      </c>
      <c r="V117" s="375" t="s">
        <v>53</v>
      </c>
      <c r="X117" s="824">
        <v>0.39</v>
      </c>
      <c r="Y117" s="375" t="s">
        <v>397</v>
      </c>
      <c r="Z117" s="375" t="s">
        <v>401</v>
      </c>
      <c r="AA117" s="378">
        <v>0.7211927530100678</v>
      </c>
      <c r="AB117" s="375" t="s">
        <v>399</v>
      </c>
      <c r="AC117" s="831" t="s">
        <v>676</v>
      </c>
    </row>
    <row r="118" spans="9:29" s="375" customFormat="1" x14ac:dyDescent="0.4">
      <c r="S118" s="428" t="s">
        <v>49</v>
      </c>
      <c r="T118" s="375" t="s">
        <v>414</v>
      </c>
      <c r="U118" s="375" t="s">
        <v>384</v>
      </c>
      <c r="V118" s="375" t="s">
        <v>406</v>
      </c>
      <c r="W118" s="375" t="s">
        <v>678</v>
      </c>
      <c r="X118" s="824">
        <v>0.36027713625866054</v>
      </c>
      <c r="Y118" s="375" t="s">
        <v>411</v>
      </c>
      <c r="Z118" s="375" t="s">
        <v>400</v>
      </c>
      <c r="AA118" s="761">
        <v>2.7756410256410255</v>
      </c>
      <c r="AB118" s="375" t="s">
        <v>398</v>
      </c>
      <c r="AC118" s="831" t="s">
        <v>679</v>
      </c>
    </row>
    <row r="119" spans="9:29" s="375" customFormat="1" x14ac:dyDescent="0.4">
      <c r="S119" s="428" t="s">
        <v>49</v>
      </c>
      <c r="T119" s="375" t="s">
        <v>414</v>
      </c>
      <c r="U119" s="375" t="s">
        <v>384</v>
      </c>
      <c r="V119" s="375" t="s">
        <v>406</v>
      </c>
      <c r="W119" s="375" t="s">
        <v>678</v>
      </c>
      <c r="X119" s="824">
        <v>0.36027713625866054</v>
      </c>
      <c r="Y119" s="375" t="s">
        <v>387</v>
      </c>
      <c r="Z119" s="375" t="s">
        <v>400</v>
      </c>
      <c r="AA119" s="763">
        <v>8.5230020195618143E-6</v>
      </c>
      <c r="AB119" s="375" t="s">
        <v>399</v>
      </c>
      <c r="AC119" s="831" t="s">
        <v>681</v>
      </c>
    </row>
    <row r="120" spans="9:29" s="375" customFormat="1" x14ac:dyDescent="0.4">
      <c r="S120" s="428" t="s">
        <v>49</v>
      </c>
      <c r="T120" s="375" t="s">
        <v>414</v>
      </c>
      <c r="U120" s="375" t="s">
        <v>384</v>
      </c>
      <c r="V120" s="375" t="s">
        <v>406</v>
      </c>
      <c r="W120" s="375" t="s">
        <v>678</v>
      </c>
      <c r="X120" s="824">
        <v>0.36027713625866054</v>
      </c>
      <c r="Y120" s="375" t="s">
        <v>388</v>
      </c>
      <c r="Z120" s="375" t="s">
        <v>400</v>
      </c>
      <c r="AA120" s="763">
        <v>5.5591013172528549E-5</v>
      </c>
      <c r="AB120" s="375" t="s">
        <v>399</v>
      </c>
      <c r="AC120" s="831" t="s">
        <v>681</v>
      </c>
    </row>
    <row r="121" spans="9:29" s="375" customFormat="1" x14ac:dyDescent="0.4">
      <c r="S121" s="428" t="s">
        <v>49</v>
      </c>
      <c r="T121" s="375" t="s">
        <v>414</v>
      </c>
      <c r="U121" s="375" t="s">
        <v>384</v>
      </c>
      <c r="V121" s="375" t="s">
        <v>406</v>
      </c>
      <c r="W121" s="375" t="s">
        <v>678</v>
      </c>
      <c r="X121" s="824">
        <v>0.36027713625866054</v>
      </c>
      <c r="Y121" s="375" t="s">
        <v>389</v>
      </c>
      <c r="Z121" s="375" t="s">
        <v>400</v>
      </c>
      <c r="AA121" s="763">
        <v>3.6063108545307949E-4</v>
      </c>
      <c r="AB121" s="375" t="s">
        <v>399</v>
      </c>
      <c r="AC121" s="831" t="s">
        <v>681</v>
      </c>
    </row>
    <row r="122" spans="9:29" s="375" customFormat="1" x14ac:dyDescent="0.4">
      <c r="S122" s="428" t="s">
        <v>49</v>
      </c>
      <c r="T122" s="375" t="s">
        <v>414</v>
      </c>
      <c r="U122" s="375" t="s">
        <v>384</v>
      </c>
      <c r="V122" s="375" t="s">
        <v>406</v>
      </c>
      <c r="W122" s="375" t="s">
        <v>678</v>
      </c>
      <c r="X122" s="824">
        <v>0.36027713625866054</v>
      </c>
      <c r="Y122" s="375" t="s">
        <v>390</v>
      </c>
      <c r="Z122" s="375" t="s">
        <v>400</v>
      </c>
      <c r="AA122" s="763">
        <v>6.1070014470801344E-5</v>
      </c>
      <c r="AB122" s="375" t="s">
        <v>399</v>
      </c>
      <c r="AC122" s="831" t="s">
        <v>681</v>
      </c>
    </row>
    <row r="123" spans="9:29" s="375" customFormat="1" x14ac:dyDescent="0.4">
      <c r="S123" s="428" t="s">
        <v>49</v>
      </c>
      <c r="T123" s="375" t="s">
        <v>414</v>
      </c>
      <c r="U123" s="375" t="s">
        <v>384</v>
      </c>
      <c r="V123" s="375" t="s">
        <v>406</v>
      </c>
      <c r="W123" s="375" t="s">
        <v>678</v>
      </c>
      <c r="X123" s="824">
        <v>0.36027713625866054</v>
      </c>
      <c r="Y123" s="375" t="s">
        <v>391</v>
      </c>
      <c r="Z123" s="375" t="s">
        <v>400</v>
      </c>
      <c r="AA123" s="763">
        <v>4.2850710153659197E-5</v>
      </c>
      <c r="AB123" s="375" t="s">
        <v>399</v>
      </c>
      <c r="AC123" s="831" t="s">
        <v>681</v>
      </c>
    </row>
    <row r="124" spans="9:29" s="375" customFormat="1" x14ac:dyDescent="0.4">
      <c r="S124" s="428" t="s">
        <v>49</v>
      </c>
      <c r="T124" s="375" t="s">
        <v>414</v>
      </c>
      <c r="U124" s="375" t="s">
        <v>384</v>
      </c>
      <c r="V124" s="375" t="s">
        <v>406</v>
      </c>
      <c r="W124" s="375" t="s">
        <v>678</v>
      </c>
      <c r="X124" s="824">
        <v>0.36027713625866054</v>
      </c>
      <c r="Y124" s="375" t="s">
        <v>392</v>
      </c>
      <c r="Z124" s="375" t="s">
        <v>400</v>
      </c>
      <c r="AA124" s="763">
        <v>2.340508654593545E-3</v>
      </c>
      <c r="AB124" s="375" t="s">
        <v>399</v>
      </c>
      <c r="AC124" s="831" t="s">
        <v>681</v>
      </c>
    </row>
    <row r="125" spans="9:29" s="375" customFormat="1" x14ac:dyDescent="0.4">
      <c r="S125" s="428" t="s">
        <v>49</v>
      </c>
      <c r="T125" s="375" t="s">
        <v>414</v>
      </c>
      <c r="U125" s="375" t="s">
        <v>384</v>
      </c>
      <c r="V125" s="375" t="s">
        <v>406</v>
      </c>
      <c r="W125" s="375" t="s">
        <v>678</v>
      </c>
      <c r="X125" s="824">
        <v>0.36027713625866054</v>
      </c>
      <c r="Y125" s="375" t="s">
        <v>393</v>
      </c>
      <c r="Z125" s="375" t="s">
        <v>400</v>
      </c>
      <c r="AA125" s="763">
        <v>1.8425805366073456E-6</v>
      </c>
      <c r="AB125" s="375" t="s">
        <v>399</v>
      </c>
      <c r="AC125" s="831" t="s">
        <v>681</v>
      </c>
    </row>
    <row r="126" spans="9:29" s="375" customFormat="1" x14ac:dyDescent="0.4">
      <c r="S126" s="428" t="s">
        <v>49</v>
      </c>
      <c r="T126" s="375" t="s">
        <v>414</v>
      </c>
      <c r="U126" s="375" t="s">
        <v>384</v>
      </c>
      <c r="V126" s="375" t="s">
        <v>406</v>
      </c>
      <c r="W126" s="375" t="s">
        <v>678</v>
      </c>
      <c r="X126" s="824">
        <v>0.36027713625866054</v>
      </c>
      <c r="Y126" s="375" t="s">
        <v>394</v>
      </c>
      <c r="Z126" s="375" t="s">
        <v>400</v>
      </c>
      <c r="AA126" s="763">
        <v>3.4709075224463949E-6</v>
      </c>
      <c r="AB126" s="375" t="s">
        <v>399</v>
      </c>
      <c r="AC126" s="831" t="s">
        <v>681</v>
      </c>
    </row>
    <row r="127" spans="9:29" s="375" customFormat="1" x14ac:dyDescent="0.4">
      <c r="S127" s="428" t="s">
        <v>49</v>
      </c>
      <c r="T127" s="375" t="s">
        <v>414</v>
      </c>
      <c r="U127" s="375" t="s">
        <v>384</v>
      </c>
      <c r="V127" s="375" t="s">
        <v>406</v>
      </c>
      <c r="W127" s="375" t="s">
        <v>678</v>
      </c>
      <c r="X127" s="824">
        <v>0.36027713625866054</v>
      </c>
      <c r="Y127" s="375" t="s">
        <v>395</v>
      </c>
      <c r="Z127" s="375" t="s">
        <v>400</v>
      </c>
      <c r="AA127" s="763">
        <v>9.9900023671738254E-6</v>
      </c>
      <c r="AB127" s="375" t="s">
        <v>399</v>
      </c>
      <c r="AC127" s="831" t="s">
        <v>681</v>
      </c>
    </row>
    <row r="128" spans="9:29" s="375" customFormat="1" x14ac:dyDescent="0.4">
      <c r="S128" s="428" t="s">
        <v>49</v>
      </c>
      <c r="T128" s="375" t="s">
        <v>414</v>
      </c>
      <c r="U128" s="375" t="s">
        <v>384</v>
      </c>
      <c r="V128" s="375" t="s">
        <v>406</v>
      </c>
      <c r="W128" s="375" t="s">
        <v>678</v>
      </c>
      <c r="X128" s="824">
        <v>0.36027713625866054</v>
      </c>
      <c r="Y128" s="375" t="s">
        <v>396</v>
      </c>
      <c r="Z128" s="375" t="s">
        <v>400</v>
      </c>
      <c r="AA128" s="763">
        <v>1.4985003550760739E-5</v>
      </c>
      <c r="AB128" s="375" t="s">
        <v>399</v>
      </c>
      <c r="AC128" s="831" t="s">
        <v>681</v>
      </c>
    </row>
    <row r="129" spans="19:29" s="375" customFormat="1" x14ac:dyDescent="0.4">
      <c r="S129" s="428" t="s">
        <v>49</v>
      </c>
      <c r="T129" s="375" t="s">
        <v>414</v>
      </c>
      <c r="U129" s="375" t="s">
        <v>384</v>
      </c>
      <c r="V129" s="375" t="s">
        <v>406</v>
      </c>
      <c r="W129" s="375" t="s">
        <v>678</v>
      </c>
      <c r="X129" s="824">
        <v>0.36027713625866054</v>
      </c>
      <c r="Y129" s="375" t="s">
        <v>397</v>
      </c>
      <c r="Z129" s="375" t="s">
        <v>400</v>
      </c>
      <c r="AA129" s="763">
        <v>0.77991076113483482</v>
      </c>
      <c r="AB129" s="375" t="s">
        <v>399</v>
      </c>
      <c r="AC129" s="831" t="s">
        <v>681</v>
      </c>
    </row>
    <row r="130" spans="19:29" s="375" customFormat="1" x14ac:dyDescent="0.4">
      <c r="S130" s="428" t="s">
        <v>49</v>
      </c>
      <c r="T130" s="375" t="s">
        <v>414</v>
      </c>
      <c r="U130" s="375" t="s">
        <v>384</v>
      </c>
      <c r="V130" s="375" t="s">
        <v>406</v>
      </c>
      <c r="W130" s="375" t="s">
        <v>678</v>
      </c>
      <c r="X130" s="824">
        <v>0.36027713625866054</v>
      </c>
      <c r="Y130" s="375" t="s">
        <v>387</v>
      </c>
      <c r="Z130" s="375" t="s">
        <v>401</v>
      </c>
      <c r="AA130" s="378">
        <v>9.3348105777192196E-6</v>
      </c>
      <c r="AB130" s="375" t="s">
        <v>399</v>
      </c>
      <c r="AC130" s="831" t="s">
        <v>683</v>
      </c>
    </row>
    <row r="131" spans="19:29" s="375" customFormat="1" x14ac:dyDescent="0.4">
      <c r="S131" s="428" t="s">
        <v>49</v>
      </c>
      <c r="T131" s="375" t="s">
        <v>414</v>
      </c>
      <c r="U131" s="375" t="s">
        <v>384</v>
      </c>
      <c r="V131" s="375" t="s">
        <v>406</v>
      </c>
      <c r="W131" s="375" t="s">
        <v>678</v>
      </c>
      <c r="X131" s="824">
        <v>0.36027713625866054</v>
      </c>
      <c r="Y131" s="375" t="s">
        <v>388</v>
      </c>
      <c r="Z131" s="375" t="s">
        <v>401</v>
      </c>
      <c r="AA131" s="378">
        <v>6.1052738860757188E-5</v>
      </c>
      <c r="AB131" s="375" t="s">
        <v>399</v>
      </c>
      <c r="AC131" s="831" t="s">
        <v>683</v>
      </c>
    </row>
    <row r="132" spans="19:29" s="375" customFormat="1" x14ac:dyDescent="0.4">
      <c r="S132" s="428" t="s">
        <v>49</v>
      </c>
      <c r="T132" s="375" t="s">
        <v>414</v>
      </c>
      <c r="U132" s="375" t="s">
        <v>384</v>
      </c>
      <c r="V132" s="375" t="s">
        <v>406</v>
      </c>
      <c r="W132" s="375" t="s">
        <v>678</v>
      </c>
      <c r="X132" s="824">
        <v>0.36027713625866054</v>
      </c>
      <c r="Y132" s="375" t="s">
        <v>389</v>
      </c>
      <c r="Z132" s="375" t="s">
        <v>401</v>
      </c>
      <c r="AA132" s="378">
        <v>3.614594582507414E-4</v>
      </c>
      <c r="AB132" s="375" t="s">
        <v>399</v>
      </c>
      <c r="AC132" s="831" t="s">
        <v>683</v>
      </c>
    </row>
    <row r="133" spans="19:29" s="375" customFormat="1" x14ac:dyDescent="0.4">
      <c r="S133" s="428" t="s">
        <v>49</v>
      </c>
      <c r="T133" s="375" t="s">
        <v>414</v>
      </c>
      <c r="U133" s="375" t="s">
        <v>384</v>
      </c>
      <c r="V133" s="375" t="s">
        <v>406</v>
      </c>
      <c r="W133" s="375" t="s">
        <v>678</v>
      </c>
      <c r="X133" s="824">
        <v>0.36027713625866054</v>
      </c>
      <c r="Y133" s="375" t="s">
        <v>390</v>
      </c>
      <c r="Z133" s="375" t="s">
        <v>401</v>
      </c>
      <c r="AA133" s="378">
        <v>6.157219332482998E-5</v>
      </c>
      <c r="AB133" s="375" t="s">
        <v>399</v>
      </c>
      <c r="AC133" s="831" t="s">
        <v>683</v>
      </c>
    </row>
    <row r="134" spans="19:29" s="375" customFormat="1" x14ac:dyDescent="0.4">
      <c r="S134" s="428" t="s">
        <v>49</v>
      </c>
      <c r="T134" s="375" t="s">
        <v>414</v>
      </c>
      <c r="U134" s="375" t="s">
        <v>384</v>
      </c>
      <c r="V134" s="375" t="s">
        <v>406</v>
      </c>
      <c r="W134" s="375" t="s">
        <v>678</v>
      </c>
      <c r="X134" s="824">
        <v>0.36027713625866054</v>
      </c>
      <c r="Y134" s="375" t="s">
        <v>391</v>
      </c>
      <c r="Z134" s="375" t="s">
        <v>401</v>
      </c>
      <c r="AA134" s="378">
        <v>4.3082530428018123E-5</v>
      </c>
      <c r="AB134" s="375" t="s">
        <v>399</v>
      </c>
      <c r="AC134" s="831" t="s">
        <v>683</v>
      </c>
    </row>
    <row r="135" spans="19:29" s="375" customFormat="1" x14ac:dyDescent="0.4">
      <c r="S135" s="428" t="s">
        <v>49</v>
      </c>
      <c r="T135" s="375" t="s">
        <v>414</v>
      </c>
      <c r="U135" s="375" t="s">
        <v>384</v>
      </c>
      <c r="V135" s="375" t="s">
        <v>406</v>
      </c>
      <c r="W135" s="375" t="s">
        <v>678</v>
      </c>
      <c r="X135" s="824">
        <v>0.36027713625866054</v>
      </c>
      <c r="Y135" s="375" t="s">
        <v>392</v>
      </c>
      <c r="Z135" s="375" t="s">
        <v>401</v>
      </c>
      <c r="AA135" s="378">
        <v>2.343337258513449E-3</v>
      </c>
      <c r="AB135" s="375" t="s">
        <v>399</v>
      </c>
      <c r="AC135" s="831" t="s">
        <v>683</v>
      </c>
    </row>
    <row r="136" spans="19:29" s="375" customFormat="1" x14ac:dyDescent="0.4">
      <c r="S136" s="428" t="s">
        <v>49</v>
      </c>
      <c r="T136" s="375" t="s">
        <v>414</v>
      </c>
      <c r="U136" s="375" t="s">
        <v>384</v>
      </c>
      <c r="V136" s="375" t="s">
        <v>406</v>
      </c>
      <c r="W136" s="375" t="s">
        <v>678</v>
      </c>
      <c r="X136" s="824">
        <v>0.36027713625866054</v>
      </c>
      <c r="Y136" s="375" t="s">
        <v>393</v>
      </c>
      <c r="Z136" s="375" t="s">
        <v>401</v>
      </c>
      <c r="AA136" s="378">
        <v>1.846904231834989E-6</v>
      </c>
      <c r="AB136" s="375" t="s">
        <v>399</v>
      </c>
      <c r="AC136" s="831" t="s">
        <v>683</v>
      </c>
    </row>
    <row r="137" spans="19:29" s="375" customFormat="1" x14ac:dyDescent="0.4">
      <c r="S137" s="428" t="s">
        <v>49</v>
      </c>
      <c r="T137" s="375" t="s">
        <v>414</v>
      </c>
      <c r="U137" s="375" t="s">
        <v>384</v>
      </c>
      <c r="V137" s="375" t="s">
        <v>406</v>
      </c>
      <c r="W137" s="375" t="s">
        <v>678</v>
      </c>
      <c r="X137" s="824">
        <v>0.36027713625866054</v>
      </c>
      <c r="Y137" s="375" t="s">
        <v>394</v>
      </c>
      <c r="Z137" s="375" t="s">
        <v>401</v>
      </c>
      <c r="AA137" s="378">
        <v>3.4803778934061603E-6</v>
      </c>
      <c r="AB137" s="375" t="s">
        <v>399</v>
      </c>
      <c r="AC137" s="831" t="s">
        <v>683</v>
      </c>
    </row>
    <row r="138" spans="19:29" s="375" customFormat="1" x14ac:dyDescent="0.4">
      <c r="S138" s="428" t="s">
        <v>49</v>
      </c>
      <c r="T138" s="375" t="s">
        <v>414</v>
      </c>
      <c r="U138" s="375" t="s">
        <v>384</v>
      </c>
      <c r="V138" s="375" t="s">
        <v>406</v>
      </c>
      <c r="W138" s="375" t="s">
        <v>678</v>
      </c>
      <c r="X138" s="824">
        <v>0.36027713625866054</v>
      </c>
      <c r="Y138" s="375" t="s">
        <v>395</v>
      </c>
      <c r="Z138" s="375" t="s">
        <v>401</v>
      </c>
      <c r="AA138" s="378">
        <v>1.1278505071655678E-5</v>
      </c>
      <c r="AB138" s="375" t="s">
        <v>399</v>
      </c>
      <c r="AC138" s="831" t="s">
        <v>683</v>
      </c>
    </row>
    <row r="139" spans="19:29" s="375" customFormat="1" x14ac:dyDescent="0.4">
      <c r="S139" s="428" t="s">
        <v>49</v>
      </c>
      <c r="T139" s="375" t="s">
        <v>414</v>
      </c>
      <c r="U139" s="375" t="s">
        <v>384</v>
      </c>
      <c r="V139" s="375" t="s">
        <v>406</v>
      </c>
      <c r="W139" s="375" t="s">
        <v>678</v>
      </c>
      <c r="X139" s="824">
        <v>0.36027713625866054</v>
      </c>
      <c r="Y139" s="375" t="s">
        <v>396</v>
      </c>
      <c r="Z139" s="375" t="s">
        <v>401</v>
      </c>
      <c r="AA139" s="378">
        <v>1.4992889995949522E-5</v>
      </c>
      <c r="AB139" s="375" t="s">
        <v>399</v>
      </c>
      <c r="AC139" s="831" t="s">
        <v>683</v>
      </c>
    </row>
    <row r="140" spans="19:29" s="375" customFormat="1" x14ac:dyDescent="0.4">
      <c r="S140" s="428" t="s">
        <v>49</v>
      </c>
      <c r="T140" s="375" t="s">
        <v>414</v>
      </c>
      <c r="U140" s="375" t="s">
        <v>384</v>
      </c>
      <c r="V140" s="375" t="s">
        <v>406</v>
      </c>
      <c r="W140" s="375" t="s">
        <v>678</v>
      </c>
      <c r="X140" s="824">
        <v>0.36027713625866054</v>
      </c>
      <c r="Y140" s="375" t="s">
        <v>397</v>
      </c>
      <c r="Z140" s="375" t="s">
        <v>401</v>
      </c>
      <c r="AA140" s="378">
        <v>0.78056636856392192</v>
      </c>
      <c r="AB140" s="375" t="s">
        <v>399</v>
      </c>
      <c r="AC140" s="831" t="s">
        <v>683</v>
      </c>
    </row>
    <row r="141" spans="19:29" s="375" customFormat="1" x14ac:dyDescent="0.4">
      <c r="S141" s="428" t="s">
        <v>49</v>
      </c>
      <c r="T141" s="375" t="s">
        <v>415</v>
      </c>
      <c r="U141" s="375" t="s">
        <v>384</v>
      </c>
      <c r="V141" s="375" t="s">
        <v>52</v>
      </c>
      <c r="X141" s="824">
        <v>0.36</v>
      </c>
      <c r="Y141" s="375" t="s">
        <v>411</v>
      </c>
      <c r="Z141" s="375" t="s">
        <v>400</v>
      </c>
      <c r="AA141" s="761">
        <v>2.7777777777777781</v>
      </c>
      <c r="AB141" s="375" t="s">
        <v>398</v>
      </c>
      <c r="AC141" s="831" t="s">
        <v>660</v>
      </c>
    </row>
    <row r="142" spans="19:29" s="375" customFormat="1" x14ac:dyDescent="0.4">
      <c r="S142" s="428" t="s">
        <v>49</v>
      </c>
      <c r="T142" s="375" t="s">
        <v>415</v>
      </c>
      <c r="U142" s="375" t="s">
        <v>384</v>
      </c>
      <c r="V142" s="375" t="s">
        <v>52</v>
      </c>
      <c r="X142" s="824">
        <v>0.36</v>
      </c>
      <c r="Y142" s="375" t="s">
        <v>387</v>
      </c>
      <c r="Z142" s="375" t="s">
        <v>400</v>
      </c>
      <c r="AA142" s="763">
        <v>8.6000020378072964E-6</v>
      </c>
      <c r="AB142" s="375" t="s">
        <v>399</v>
      </c>
      <c r="AC142" s="831" t="s">
        <v>664</v>
      </c>
    </row>
    <row r="143" spans="19:29" s="375" customFormat="1" x14ac:dyDescent="0.4">
      <c r="S143" s="428" t="s">
        <v>49</v>
      </c>
      <c r="T143" s="375" t="s">
        <v>415</v>
      </c>
      <c r="U143" s="375" t="s">
        <v>384</v>
      </c>
      <c r="V143" s="375" t="s">
        <v>52</v>
      </c>
      <c r="X143" s="824">
        <v>0.36</v>
      </c>
      <c r="Y143" s="375" t="s">
        <v>388</v>
      </c>
      <c r="Z143" s="375" t="s">
        <v>400</v>
      </c>
      <c r="AA143" s="763">
        <v>5.6000013269442862E-5</v>
      </c>
      <c r="AB143" s="375" t="s">
        <v>399</v>
      </c>
      <c r="AC143" s="831" t="s">
        <v>664</v>
      </c>
    </row>
    <row r="144" spans="19:29" s="375" customFormat="1" x14ac:dyDescent="0.4">
      <c r="S144" s="428" t="s">
        <v>49</v>
      </c>
      <c r="T144" s="375" t="s">
        <v>415</v>
      </c>
      <c r="U144" s="375" t="s">
        <v>384</v>
      </c>
      <c r="V144" s="375" t="s">
        <v>52</v>
      </c>
      <c r="X144" s="824">
        <v>0.36</v>
      </c>
      <c r="Y144" s="375" t="s">
        <v>389</v>
      </c>
      <c r="Z144" s="375" t="s">
        <v>400</v>
      </c>
      <c r="AA144" s="763">
        <v>3.6190008575377443E-4</v>
      </c>
      <c r="AB144" s="375" t="s">
        <v>399</v>
      </c>
      <c r="AC144" s="831" t="s">
        <v>664</v>
      </c>
    </row>
    <row r="145" spans="19:29" s="375" customFormat="1" x14ac:dyDescent="0.4">
      <c r="S145" s="428" t="s">
        <v>49</v>
      </c>
      <c r="T145" s="375" t="s">
        <v>415</v>
      </c>
      <c r="U145" s="375" t="s">
        <v>384</v>
      </c>
      <c r="V145" s="375" t="s">
        <v>52</v>
      </c>
      <c r="X145" s="824">
        <v>0.36</v>
      </c>
      <c r="Y145" s="375" t="s">
        <v>390</v>
      </c>
      <c r="Z145" s="375" t="s">
        <v>400</v>
      </c>
      <c r="AA145" s="763">
        <v>6.1400014548996287E-5</v>
      </c>
      <c r="AB145" s="375" t="s">
        <v>399</v>
      </c>
      <c r="AC145" s="831" t="s">
        <v>664</v>
      </c>
    </row>
    <row r="146" spans="19:29" s="375" customFormat="1" x14ac:dyDescent="0.4">
      <c r="S146" s="428" t="s">
        <v>49</v>
      </c>
      <c r="T146" s="375" t="s">
        <v>415</v>
      </c>
      <c r="U146" s="375" t="s">
        <v>384</v>
      </c>
      <c r="V146" s="375" t="s">
        <v>52</v>
      </c>
      <c r="X146" s="824">
        <v>0.36</v>
      </c>
      <c r="Y146" s="375" t="s">
        <v>391</v>
      </c>
      <c r="Z146" s="375" t="s">
        <v>400</v>
      </c>
      <c r="AA146" s="763">
        <v>4.3200010236427347E-5</v>
      </c>
      <c r="AB146" s="375" t="s">
        <v>399</v>
      </c>
      <c r="AC146" s="831" t="s">
        <v>664</v>
      </c>
    </row>
    <row r="147" spans="19:29" s="375" customFormat="1" x14ac:dyDescent="0.4">
      <c r="S147" s="428" t="s">
        <v>49</v>
      </c>
      <c r="T147" s="375" t="s">
        <v>415</v>
      </c>
      <c r="U147" s="375" t="s">
        <v>384</v>
      </c>
      <c r="V147" s="375" t="s">
        <v>52</v>
      </c>
      <c r="X147" s="824">
        <v>0.36</v>
      </c>
      <c r="Y147" s="375" t="s">
        <v>392</v>
      </c>
      <c r="Z147" s="375" t="s">
        <v>400</v>
      </c>
      <c r="AA147" s="763">
        <v>2.3641005601837475E-3</v>
      </c>
      <c r="AB147" s="375" t="s">
        <v>399</v>
      </c>
      <c r="AC147" s="831" t="s">
        <v>664</v>
      </c>
    </row>
    <row r="148" spans="19:29" s="375" customFormat="1" x14ac:dyDescent="0.4">
      <c r="S148" s="428" t="s">
        <v>49</v>
      </c>
      <c r="T148" s="375" t="s">
        <v>415</v>
      </c>
      <c r="U148" s="375" t="s">
        <v>384</v>
      </c>
      <c r="V148" s="375" t="s">
        <v>52</v>
      </c>
      <c r="X148" s="824">
        <v>0.36</v>
      </c>
      <c r="Y148" s="375" t="s">
        <v>393</v>
      </c>
      <c r="Z148" s="375" t="s">
        <v>400</v>
      </c>
      <c r="AA148" s="763">
        <v>1.857600440166376E-6</v>
      </c>
      <c r="AB148" s="375" t="s">
        <v>399</v>
      </c>
      <c r="AC148" s="831" t="s">
        <v>664</v>
      </c>
    </row>
    <row r="149" spans="19:29" s="375" customFormat="1" x14ac:dyDescent="0.4">
      <c r="S149" s="428" t="s">
        <v>49</v>
      </c>
      <c r="T149" s="375" t="s">
        <v>415</v>
      </c>
      <c r="U149" s="375" t="s">
        <v>384</v>
      </c>
      <c r="V149" s="375" t="s">
        <v>52</v>
      </c>
      <c r="X149" s="824">
        <v>0.36</v>
      </c>
      <c r="Y149" s="375" t="s">
        <v>394</v>
      </c>
      <c r="Z149" s="375" t="s">
        <v>400</v>
      </c>
      <c r="AA149" s="763">
        <v>3.4992008291506158E-6</v>
      </c>
      <c r="AB149" s="375" t="s">
        <v>399</v>
      </c>
      <c r="AC149" s="831" t="s">
        <v>664</v>
      </c>
    </row>
    <row r="150" spans="19:29" s="375" customFormat="1" x14ac:dyDescent="0.4">
      <c r="S150" s="428" t="s">
        <v>49</v>
      </c>
      <c r="T150" s="375" t="s">
        <v>415</v>
      </c>
      <c r="U150" s="375" t="s">
        <v>384</v>
      </c>
      <c r="V150" s="375" t="s">
        <v>52</v>
      </c>
      <c r="X150" s="824">
        <v>0.36</v>
      </c>
      <c r="Y150" s="375" t="s">
        <v>395</v>
      </c>
      <c r="Z150" s="375" t="s">
        <v>400</v>
      </c>
      <c r="AA150" s="763">
        <v>1.000000236954337E-5</v>
      </c>
      <c r="AB150" s="375" t="s">
        <v>399</v>
      </c>
      <c r="AC150" s="831" t="s">
        <v>664</v>
      </c>
    </row>
    <row r="151" spans="19:29" s="375" customFormat="1" x14ac:dyDescent="0.4">
      <c r="S151" s="428" t="s">
        <v>49</v>
      </c>
      <c r="T151" s="375" t="s">
        <v>415</v>
      </c>
      <c r="U151" s="375" t="s">
        <v>384</v>
      </c>
      <c r="V151" s="375" t="s">
        <v>52</v>
      </c>
      <c r="X151" s="824">
        <v>0.36</v>
      </c>
      <c r="Y151" s="375" t="s">
        <v>396</v>
      </c>
      <c r="Z151" s="375" t="s">
        <v>400</v>
      </c>
      <c r="AA151" s="763">
        <v>1.5000003554315054E-5</v>
      </c>
      <c r="AB151" s="375" t="s">
        <v>399</v>
      </c>
      <c r="AC151" s="831" t="s">
        <v>664</v>
      </c>
    </row>
    <row r="152" spans="19:29" s="375" customFormat="1" x14ac:dyDescent="0.4">
      <c r="S152" s="428" t="s">
        <v>49</v>
      </c>
      <c r="T152" s="375" t="s">
        <v>415</v>
      </c>
      <c r="U152" s="375" t="s">
        <v>384</v>
      </c>
      <c r="V152" s="375" t="s">
        <v>52</v>
      </c>
      <c r="X152" s="824">
        <v>0.36</v>
      </c>
      <c r="Y152" s="375" t="s">
        <v>397</v>
      </c>
      <c r="Z152" s="375" t="s">
        <v>400</v>
      </c>
      <c r="AA152" s="763">
        <v>1.2519477608602327</v>
      </c>
      <c r="AB152" s="375" t="s">
        <v>399</v>
      </c>
      <c r="AC152" s="831" t="s">
        <v>664</v>
      </c>
    </row>
    <row r="153" spans="19:29" s="375" customFormat="1" x14ac:dyDescent="0.4">
      <c r="S153" s="428" t="s">
        <v>49</v>
      </c>
      <c r="T153" s="375" t="s">
        <v>415</v>
      </c>
      <c r="U153" s="375" t="s">
        <v>384</v>
      </c>
      <c r="V153" s="375" t="s">
        <v>52</v>
      </c>
      <c r="X153" s="824">
        <v>0.36</v>
      </c>
      <c r="Y153" s="375" t="s">
        <v>387</v>
      </c>
      <c r="Z153" s="375" t="s">
        <v>401</v>
      </c>
      <c r="AA153" s="378">
        <v>9.4118105959647017E-6</v>
      </c>
      <c r="AB153" s="375" t="s">
        <v>399</v>
      </c>
      <c r="AC153" s="831" t="s">
        <v>668</v>
      </c>
    </row>
    <row r="154" spans="19:29" s="375" customFormat="1" x14ac:dyDescent="0.4">
      <c r="S154" s="428" t="s">
        <v>49</v>
      </c>
      <c r="T154" s="375" t="s">
        <v>415</v>
      </c>
      <c r="U154" s="375" t="s">
        <v>384</v>
      </c>
      <c r="V154" s="375" t="s">
        <v>52</v>
      </c>
      <c r="X154" s="824">
        <v>0.36</v>
      </c>
      <c r="Y154" s="375" t="s">
        <v>388</v>
      </c>
      <c r="Z154" s="375" t="s">
        <v>401</v>
      </c>
      <c r="AA154" s="378">
        <v>6.1461738957671515E-5</v>
      </c>
      <c r="AB154" s="375" t="s">
        <v>399</v>
      </c>
      <c r="AC154" s="831" t="s">
        <v>668</v>
      </c>
    </row>
    <row r="155" spans="19:29" s="375" customFormat="1" x14ac:dyDescent="0.4">
      <c r="S155" s="428" t="s">
        <v>49</v>
      </c>
      <c r="T155" s="375" t="s">
        <v>415</v>
      </c>
      <c r="U155" s="375" t="s">
        <v>384</v>
      </c>
      <c r="V155" s="375" t="s">
        <v>52</v>
      </c>
      <c r="X155" s="824">
        <v>0.36</v>
      </c>
      <c r="Y155" s="375" t="s">
        <v>389</v>
      </c>
      <c r="Z155" s="375" t="s">
        <v>401</v>
      </c>
      <c r="AA155" s="378">
        <v>3.6272845855143639E-4</v>
      </c>
      <c r="AB155" s="375" t="s">
        <v>399</v>
      </c>
      <c r="AC155" s="831" t="s">
        <v>668</v>
      </c>
    </row>
    <row r="156" spans="19:29" s="375" customFormat="1" x14ac:dyDescent="0.4">
      <c r="S156" s="428" t="s">
        <v>49</v>
      </c>
      <c r="T156" s="375" t="s">
        <v>415</v>
      </c>
      <c r="U156" s="375" t="s">
        <v>384</v>
      </c>
      <c r="V156" s="375" t="s">
        <v>52</v>
      </c>
      <c r="X156" s="824">
        <v>0.36</v>
      </c>
      <c r="Y156" s="375" t="s">
        <v>390</v>
      </c>
      <c r="Z156" s="375" t="s">
        <v>401</v>
      </c>
      <c r="AA156" s="378">
        <v>6.1902193403024909E-5</v>
      </c>
      <c r="AB156" s="375" t="s">
        <v>399</v>
      </c>
      <c r="AC156" s="831" t="s">
        <v>668</v>
      </c>
    </row>
    <row r="157" spans="19:29" s="375" customFormat="1" x14ac:dyDescent="0.4">
      <c r="S157" s="428" t="s">
        <v>49</v>
      </c>
      <c r="T157" s="375" t="s">
        <v>415</v>
      </c>
      <c r="U157" s="375" t="s">
        <v>384</v>
      </c>
      <c r="V157" s="375" t="s">
        <v>52</v>
      </c>
      <c r="X157" s="824">
        <v>0.36</v>
      </c>
      <c r="Y157" s="375" t="s">
        <v>391</v>
      </c>
      <c r="Z157" s="375" t="s">
        <v>401</v>
      </c>
      <c r="AA157" s="378">
        <v>4.343183051078628E-5</v>
      </c>
      <c r="AB157" s="375" t="s">
        <v>399</v>
      </c>
      <c r="AC157" s="831" t="s">
        <v>668</v>
      </c>
    </row>
    <row r="158" spans="19:29" s="375" customFormat="1" x14ac:dyDescent="0.4">
      <c r="S158" s="428" t="s">
        <v>49</v>
      </c>
      <c r="T158" s="375" t="s">
        <v>415</v>
      </c>
      <c r="U158" s="375" t="s">
        <v>384</v>
      </c>
      <c r="V158" s="375" t="s">
        <v>52</v>
      </c>
      <c r="X158" s="824">
        <v>0.36</v>
      </c>
      <c r="Y158" s="375" t="s">
        <v>392</v>
      </c>
      <c r="Z158" s="375" t="s">
        <v>401</v>
      </c>
      <c r="AA158" s="378">
        <v>2.3669291641036515E-3</v>
      </c>
      <c r="AB158" s="375" t="s">
        <v>399</v>
      </c>
      <c r="AC158" s="831" t="s">
        <v>668</v>
      </c>
    </row>
    <row r="159" spans="19:29" s="375" customFormat="1" x14ac:dyDescent="0.4">
      <c r="S159" s="428" t="s">
        <v>49</v>
      </c>
      <c r="T159" s="375" t="s">
        <v>415</v>
      </c>
      <c r="U159" s="375" t="s">
        <v>384</v>
      </c>
      <c r="V159" s="375" t="s">
        <v>52</v>
      </c>
      <c r="X159" s="824">
        <v>0.36</v>
      </c>
      <c r="Y159" s="375" t="s">
        <v>393</v>
      </c>
      <c r="Z159" s="375" t="s">
        <v>401</v>
      </c>
      <c r="AA159" s="378">
        <v>1.8619241353940195E-6</v>
      </c>
      <c r="AB159" s="375" t="s">
        <v>399</v>
      </c>
      <c r="AC159" s="831" t="s">
        <v>668</v>
      </c>
    </row>
    <row r="160" spans="19:29" s="375" customFormat="1" x14ac:dyDescent="0.4">
      <c r="S160" s="428" t="s">
        <v>49</v>
      </c>
      <c r="T160" s="375" t="s">
        <v>415</v>
      </c>
      <c r="U160" s="375" t="s">
        <v>384</v>
      </c>
      <c r="V160" s="375" t="s">
        <v>52</v>
      </c>
      <c r="X160" s="824">
        <v>0.36</v>
      </c>
      <c r="Y160" s="375" t="s">
        <v>394</v>
      </c>
      <c r="Z160" s="375" t="s">
        <v>401</v>
      </c>
      <c r="AA160" s="378">
        <v>3.5086712001103795E-6</v>
      </c>
      <c r="AB160" s="375" t="s">
        <v>399</v>
      </c>
      <c r="AC160" s="831" t="s">
        <v>668</v>
      </c>
    </row>
    <row r="161" spans="19:29" s="375" customFormat="1" x14ac:dyDescent="0.4">
      <c r="S161" s="428" t="s">
        <v>49</v>
      </c>
      <c r="T161" s="375" t="s">
        <v>415</v>
      </c>
      <c r="U161" s="375" t="s">
        <v>384</v>
      </c>
      <c r="V161" s="375" t="s">
        <v>52</v>
      </c>
      <c r="X161" s="824">
        <v>0.36</v>
      </c>
      <c r="Y161" s="375" t="s">
        <v>395</v>
      </c>
      <c r="Z161" s="375" t="s">
        <v>401</v>
      </c>
      <c r="AA161" s="378">
        <v>1.1288505074025222E-5</v>
      </c>
      <c r="AB161" s="375" t="s">
        <v>399</v>
      </c>
      <c r="AC161" s="831" t="s">
        <v>668</v>
      </c>
    </row>
    <row r="162" spans="19:29" s="375" customFormat="1" x14ac:dyDescent="0.4">
      <c r="S162" s="428" t="s">
        <v>49</v>
      </c>
      <c r="T162" s="375" t="s">
        <v>415</v>
      </c>
      <c r="U162" s="375" t="s">
        <v>384</v>
      </c>
      <c r="V162" s="375" t="s">
        <v>52</v>
      </c>
      <c r="X162" s="824">
        <v>0.36</v>
      </c>
      <c r="Y162" s="375" t="s">
        <v>396</v>
      </c>
      <c r="Z162" s="375" t="s">
        <v>401</v>
      </c>
      <c r="AA162" s="378">
        <v>1.5007889999503837E-5</v>
      </c>
      <c r="AB162" s="375" t="s">
        <v>399</v>
      </c>
      <c r="AC162" s="831" t="s">
        <v>668</v>
      </c>
    </row>
    <row r="163" spans="19:29" s="375" customFormat="1" x14ac:dyDescent="0.4">
      <c r="S163" s="428" t="s">
        <v>49</v>
      </c>
      <c r="T163" s="375" t="s">
        <v>415</v>
      </c>
      <c r="U163" s="832" t="s">
        <v>384</v>
      </c>
      <c r="V163" s="375" t="s">
        <v>52</v>
      </c>
      <c r="W163" s="832"/>
      <c r="X163" s="824">
        <v>0.36</v>
      </c>
      <c r="Y163" s="375" t="s">
        <v>397</v>
      </c>
      <c r="Z163" s="375" t="s">
        <v>401</v>
      </c>
      <c r="AA163" s="378">
        <v>1.2529993626753282</v>
      </c>
      <c r="AB163" s="832" t="s">
        <v>399</v>
      </c>
      <c r="AC163" s="834" t="s">
        <v>668</v>
      </c>
    </row>
    <row r="164" spans="19:29" s="375" customFormat="1" x14ac:dyDescent="0.4">
      <c r="S164" s="428" t="s">
        <v>49</v>
      </c>
      <c r="T164" s="375" t="s">
        <v>415</v>
      </c>
      <c r="U164" s="832" t="s">
        <v>384</v>
      </c>
      <c r="V164" s="375" t="s">
        <v>53</v>
      </c>
      <c r="X164" s="824">
        <v>0.39</v>
      </c>
      <c r="Y164" s="375" t="s">
        <v>411</v>
      </c>
      <c r="Z164" s="375" t="s">
        <v>400</v>
      </c>
      <c r="AA164" s="761">
        <v>2.5641025641025639</v>
      </c>
      <c r="AB164" s="375" t="s">
        <v>398</v>
      </c>
      <c r="AC164" s="831" t="s">
        <v>691</v>
      </c>
    </row>
    <row r="165" spans="19:29" s="375" customFormat="1" x14ac:dyDescent="0.4">
      <c r="S165" s="428" t="s">
        <v>49</v>
      </c>
      <c r="T165" s="375" t="s">
        <v>415</v>
      </c>
      <c r="U165" s="832" t="s">
        <v>384</v>
      </c>
      <c r="V165" s="375" t="s">
        <v>53</v>
      </c>
      <c r="X165" s="824">
        <v>0.39</v>
      </c>
      <c r="Y165" s="375" t="s">
        <v>387</v>
      </c>
      <c r="Z165" s="375" t="s">
        <v>400</v>
      </c>
      <c r="AA165" s="763">
        <v>9.0000021325890313E-7</v>
      </c>
      <c r="AB165" s="375" t="s">
        <v>399</v>
      </c>
      <c r="AC165" s="831" t="s">
        <v>692</v>
      </c>
    </row>
    <row r="166" spans="19:29" s="375" customFormat="1" x14ac:dyDescent="0.4">
      <c r="S166" s="428" t="s">
        <v>49</v>
      </c>
      <c r="T166" s="375" t="s">
        <v>415</v>
      </c>
      <c r="U166" s="832" t="s">
        <v>384</v>
      </c>
      <c r="V166" s="375" t="s">
        <v>53</v>
      </c>
      <c r="X166" s="824">
        <v>0.39</v>
      </c>
      <c r="Y166" s="375" t="s">
        <v>388</v>
      </c>
      <c r="Z166" s="375" t="s">
        <v>400</v>
      </c>
      <c r="AA166" s="763">
        <v>1.5100003578010487E-5</v>
      </c>
      <c r="AB166" s="375" t="s">
        <v>399</v>
      </c>
      <c r="AC166" s="831" t="s">
        <v>692</v>
      </c>
    </row>
    <row r="167" spans="19:29" s="375" customFormat="1" x14ac:dyDescent="0.4">
      <c r="S167" s="428" t="s">
        <v>49</v>
      </c>
      <c r="T167" s="375" t="s">
        <v>415</v>
      </c>
      <c r="U167" s="832" t="s">
        <v>384</v>
      </c>
      <c r="V167" s="375" t="s">
        <v>53</v>
      </c>
      <c r="X167" s="824">
        <v>0.39</v>
      </c>
      <c r="Y167" s="375" t="s">
        <v>389</v>
      </c>
      <c r="Z167" s="375" t="s">
        <v>400</v>
      </c>
      <c r="AA167" s="763">
        <v>2.3500005568426909E-4</v>
      </c>
      <c r="AB167" s="375" t="s">
        <v>399</v>
      </c>
      <c r="AC167" s="831" t="s">
        <v>692</v>
      </c>
    </row>
    <row r="168" spans="19:29" s="375" customFormat="1" x14ac:dyDescent="0.4">
      <c r="S168" s="428" t="s">
        <v>49</v>
      </c>
      <c r="T168" s="375" t="s">
        <v>415</v>
      </c>
      <c r="U168" s="832" t="s">
        <v>384</v>
      </c>
      <c r="V168" s="375" t="s">
        <v>53</v>
      </c>
      <c r="X168" s="824">
        <v>0.39</v>
      </c>
      <c r="Y168" s="375" t="s">
        <v>390</v>
      </c>
      <c r="Z168" s="375" t="s">
        <v>400</v>
      </c>
      <c r="AA168" s="763">
        <v>2.8400006729503167E-5</v>
      </c>
      <c r="AB168" s="375" t="s">
        <v>399</v>
      </c>
      <c r="AC168" s="831" t="s">
        <v>692</v>
      </c>
    </row>
    <row r="169" spans="19:29" s="375" customFormat="1" x14ac:dyDescent="0.4">
      <c r="S169" s="428" t="s">
        <v>49</v>
      </c>
      <c r="T169" s="375" t="s">
        <v>415</v>
      </c>
      <c r="U169" s="832" t="s">
        <v>384</v>
      </c>
      <c r="V169" s="375" t="s">
        <v>53</v>
      </c>
      <c r="X169" s="824">
        <v>0.39</v>
      </c>
      <c r="Y169" s="375" t="s">
        <v>391</v>
      </c>
      <c r="Z169" s="375" t="s">
        <v>400</v>
      </c>
      <c r="AA169" s="763">
        <v>8.2700019596123672E-6</v>
      </c>
      <c r="AB169" s="375" t="s">
        <v>399</v>
      </c>
      <c r="AC169" s="831" t="s">
        <v>692</v>
      </c>
    </row>
    <row r="170" spans="19:29" s="375" customFormat="1" x14ac:dyDescent="0.4">
      <c r="S170" s="428" t="s">
        <v>49</v>
      </c>
      <c r="T170" s="375" t="s">
        <v>415</v>
      </c>
      <c r="U170" s="832" t="s">
        <v>384</v>
      </c>
      <c r="V170" s="375" t="s">
        <v>53</v>
      </c>
      <c r="X170" s="824">
        <v>0.39</v>
      </c>
      <c r="Y170" s="375" t="s">
        <v>392</v>
      </c>
      <c r="Z170" s="375" t="s">
        <v>400</v>
      </c>
      <c r="AA170" s="763">
        <v>4.910001163445794E-6</v>
      </c>
      <c r="AB170" s="375" t="s">
        <v>399</v>
      </c>
      <c r="AC170" s="831" t="s">
        <v>692</v>
      </c>
    </row>
    <row r="171" spans="19:29" s="375" customFormat="1" x14ac:dyDescent="0.4">
      <c r="S171" s="428" t="s">
        <v>49</v>
      </c>
      <c r="T171" s="375" t="s">
        <v>415</v>
      </c>
      <c r="U171" s="832" t="s">
        <v>384</v>
      </c>
      <c r="V171" s="375" t="s">
        <v>53</v>
      </c>
      <c r="X171" s="824">
        <v>0.39</v>
      </c>
      <c r="Y171" s="375" t="s">
        <v>393</v>
      </c>
      <c r="Z171" s="375" t="s">
        <v>400</v>
      </c>
      <c r="AA171" s="763">
        <v>3.5561008426333167E-7</v>
      </c>
      <c r="AB171" s="375" t="s">
        <v>399</v>
      </c>
      <c r="AC171" s="831" t="s">
        <v>692</v>
      </c>
    </row>
    <row r="172" spans="19:29" s="375" customFormat="1" x14ac:dyDescent="0.4">
      <c r="S172" s="428" t="s">
        <v>49</v>
      </c>
      <c r="T172" s="375" t="s">
        <v>415</v>
      </c>
      <c r="U172" s="832" t="s">
        <v>384</v>
      </c>
      <c r="V172" s="375" t="s">
        <v>53</v>
      </c>
      <c r="X172" s="824">
        <v>0.39</v>
      </c>
      <c r="Y172" s="375" t="s">
        <v>394</v>
      </c>
      <c r="Z172" s="375" t="s">
        <v>400</v>
      </c>
      <c r="AA172" s="763">
        <v>6.6987015872860153E-7</v>
      </c>
      <c r="AB172" s="375" t="s">
        <v>399</v>
      </c>
      <c r="AC172" s="831" t="s">
        <v>692</v>
      </c>
    </row>
    <row r="173" spans="19:29" s="375" customFormat="1" x14ac:dyDescent="0.4">
      <c r="S173" s="428" t="s">
        <v>49</v>
      </c>
      <c r="T173" s="375" t="s">
        <v>415</v>
      </c>
      <c r="U173" s="832" t="s">
        <v>384</v>
      </c>
      <c r="V173" s="375" t="s">
        <v>53</v>
      </c>
      <c r="X173" s="824">
        <v>0.39</v>
      </c>
      <c r="Y173" s="375" t="s">
        <v>395</v>
      </c>
      <c r="Z173" s="375" t="s">
        <v>400</v>
      </c>
      <c r="AA173" s="763">
        <v>9.0000021325890309E-6</v>
      </c>
      <c r="AB173" s="375" t="s">
        <v>399</v>
      </c>
      <c r="AC173" s="831" t="s">
        <v>692</v>
      </c>
    </row>
    <row r="174" spans="19:29" s="375" customFormat="1" x14ac:dyDescent="0.4">
      <c r="S174" s="428" t="s">
        <v>49</v>
      </c>
      <c r="T174" s="375" t="s">
        <v>415</v>
      </c>
      <c r="U174" s="832" t="s">
        <v>384</v>
      </c>
      <c r="V174" s="375" t="s">
        <v>53</v>
      </c>
      <c r="X174" s="824">
        <v>0.39</v>
      </c>
      <c r="Y174" s="375" t="s">
        <v>396</v>
      </c>
      <c r="Z174" s="375" t="s">
        <v>400</v>
      </c>
      <c r="AA174" s="763">
        <v>1.3500003198883547E-5</v>
      </c>
      <c r="AB174" s="375" t="s">
        <v>399</v>
      </c>
      <c r="AC174" s="831" t="s">
        <v>692</v>
      </c>
    </row>
    <row r="175" spans="19:29" s="375" customFormat="1" x14ac:dyDescent="0.4">
      <c r="S175" s="428" t="s">
        <v>49</v>
      </c>
      <c r="T175" s="375" t="s">
        <v>415</v>
      </c>
      <c r="U175" s="832" t="s">
        <v>384</v>
      </c>
      <c r="V175" s="375" t="s">
        <v>53</v>
      </c>
      <c r="X175" s="824">
        <v>0.39</v>
      </c>
      <c r="Y175" s="375" t="s">
        <v>397</v>
      </c>
      <c r="Z175" s="375" t="s">
        <v>400</v>
      </c>
      <c r="AA175" s="763">
        <v>1.1557498230178409</v>
      </c>
      <c r="AB175" s="375" t="s">
        <v>399</v>
      </c>
      <c r="AC175" s="831" t="s">
        <v>692</v>
      </c>
    </row>
    <row r="176" spans="19:29" s="375" customFormat="1" x14ac:dyDescent="0.4">
      <c r="S176" s="428" t="s">
        <v>49</v>
      </c>
      <c r="T176" s="375" t="s">
        <v>415</v>
      </c>
      <c r="U176" s="832" t="s">
        <v>384</v>
      </c>
      <c r="V176" s="375" t="s">
        <v>53</v>
      </c>
      <c r="X176" s="824">
        <v>0.39</v>
      </c>
      <c r="Y176" s="375" t="s">
        <v>387</v>
      </c>
      <c r="Z176" s="375" t="s">
        <v>401</v>
      </c>
      <c r="AA176" s="378">
        <v>1.7118087714163085E-6</v>
      </c>
      <c r="AB176" s="375" t="s">
        <v>399</v>
      </c>
      <c r="AC176" s="831" t="s">
        <v>693</v>
      </c>
    </row>
    <row r="177" spans="19:29" s="375" customFormat="1" x14ac:dyDescent="0.4">
      <c r="S177" s="428" t="s">
        <v>49</v>
      </c>
      <c r="T177" s="375" t="s">
        <v>415</v>
      </c>
      <c r="U177" s="832" t="s">
        <v>384</v>
      </c>
      <c r="V177" s="375" t="s">
        <v>53</v>
      </c>
      <c r="X177" s="824">
        <v>0.39</v>
      </c>
      <c r="Y177" s="375" t="s">
        <v>388</v>
      </c>
      <c r="Z177" s="375" t="s">
        <v>401</v>
      </c>
      <c r="AA177" s="378">
        <v>2.0561729266239141E-5</v>
      </c>
      <c r="AB177" s="375" t="s">
        <v>399</v>
      </c>
      <c r="AC177" s="831" t="s">
        <v>693</v>
      </c>
    </row>
    <row r="178" spans="19:29" s="375" customFormat="1" x14ac:dyDescent="0.4">
      <c r="S178" s="428" t="s">
        <v>49</v>
      </c>
      <c r="T178" s="375" t="s">
        <v>415</v>
      </c>
      <c r="U178" s="832" t="s">
        <v>384</v>
      </c>
      <c r="V178" s="375" t="s">
        <v>53</v>
      </c>
      <c r="X178" s="824">
        <v>0.39</v>
      </c>
      <c r="Y178" s="375" t="s">
        <v>389</v>
      </c>
      <c r="Z178" s="375" t="s">
        <v>401</v>
      </c>
      <c r="AA178" s="378">
        <v>2.3582842848193105E-4</v>
      </c>
      <c r="AB178" s="375" t="s">
        <v>399</v>
      </c>
      <c r="AC178" s="831" t="s">
        <v>693</v>
      </c>
    </row>
    <row r="179" spans="19:29" s="375" customFormat="1" x14ac:dyDescent="0.4">
      <c r="S179" s="428" t="s">
        <v>49</v>
      </c>
      <c r="T179" s="375" t="s">
        <v>415</v>
      </c>
      <c r="U179" s="832" t="s">
        <v>384</v>
      </c>
      <c r="V179" s="375" t="s">
        <v>53</v>
      </c>
      <c r="X179" s="824">
        <v>0.39</v>
      </c>
      <c r="Y179" s="375" t="s">
        <v>390</v>
      </c>
      <c r="Z179" s="375" t="s">
        <v>401</v>
      </c>
      <c r="AA179" s="378">
        <v>2.8902185583531793E-5</v>
      </c>
      <c r="AB179" s="375" t="s">
        <v>399</v>
      </c>
      <c r="AC179" s="831" t="s">
        <v>693</v>
      </c>
    </row>
    <row r="180" spans="19:29" s="375" customFormat="1" x14ac:dyDescent="0.4">
      <c r="S180" s="428" t="s">
        <v>49</v>
      </c>
      <c r="T180" s="375" t="s">
        <v>415</v>
      </c>
      <c r="U180" s="832" t="s">
        <v>384</v>
      </c>
      <c r="V180" s="375" t="s">
        <v>53</v>
      </c>
      <c r="X180" s="824">
        <v>0.39</v>
      </c>
      <c r="Y180" s="375" t="s">
        <v>391</v>
      </c>
      <c r="Z180" s="375" t="s">
        <v>401</v>
      </c>
      <c r="AA180" s="378">
        <v>8.501822233971292E-6</v>
      </c>
      <c r="AB180" s="375" t="s">
        <v>399</v>
      </c>
      <c r="AC180" s="831" t="s">
        <v>693</v>
      </c>
    </row>
    <row r="181" spans="19:29" s="375" customFormat="1" x14ac:dyDescent="0.4">
      <c r="S181" s="428" t="s">
        <v>49</v>
      </c>
      <c r="T181" s="375" t="s">
        <v>415</v>
      </c>
      <c r="U181" s="832" t="s">
        <v>384</v>
      </c>
      <c r="V181" s="375" t="s">
        <v>53</v>
      </c>
      <c r="X181" s="824">
        <v>0.39</v>
      </c>
      <c r="Y181" s="375" t="s">
        <v>392</v>
      </c>
      <c r="Z181" s="375" t="s">
        <v>401</v>
      </c>
      <c r="AA181" s="378">
        <v>7.738605083349976E-6</v>
      </c>
      <c r="AB181" s="375" t="s">
        <v>399</v>
      </c>
      <c r="AC181" s="831" t="s">
        <v>693</v>
      </c>
    </row>
    <row r="182" spans="19:29" s="375" customFormat="1" x14ac:dyDescent="0.4">
      <c r="S182" s="428" t="s">
        <v>49</v>
      </c>
      <c r="T182" s="375" t="s">
        <v>415</v>
      </c>
      <c r="U182" s="832" t="s">
        <v>384</v>
      </c>
      <c r="V182" s="375" t="s">
        <v>53</v>
      </c>
      <c r="X182" s="824">
        <v>0.39</v>
      </c>
      <c r="Y182" s="375" t="s">
        <v>393</v>
      </c>
      <c r="Z182" s="375" t="s">
        <v>401</v>
      </c>
      <c r="AA182" s="378">
        <v>3.5993377949097536E-7</v>
      </c>
      <c r="AB182" s="375" t="s">
        <v>399</v>
      </c>
      <c r="AC182" s="831" t="s">
        <v>693</v>
      </c>
    </row>
    <row r="183" spans="19:29" s="375" customFormat="1" x14ac:dyDescent="0.4">
      <c r="S183" s="428" t="s">
        <v>49</v>
      </c>
      <c r="T183" s="375" t="s">
        <v>415</v>
      </c>
      <c r="U183" s="832" t="s">
        <v>384</v>
      </c>
      <c r="V183" s="375" t="s">
        <v>53</v>
      </c>
      <c r="X183" s="824">
        <v>0.39</v>
      </c>
      <c r="Y183" s="375" t="s">
        <v>394</v>
      </c>
      <c r="Z183" s="375" t="s">
        <v>401</v>
      </c>
      <c r="AA183" s="378">
        <v>6.7934052968836616E-7</v>
      </c>
      <c r="AB183" s="375" t="s">
        <v>399</v>
      </c>
      <c r="AC183" s="831" t="s">
        <v>693</v>
      </c>
    </row>
    <row r="184" spans="19:29" s="375" customFormat="1" x14ac:dyDescent="0.4">
      <c r="S184" s="428" t="s">
        <v>49</v>
      </c>
      <c r="T184" s="375" t="s">
        <v>415</v>
      </c>
      <c r="U184" s="832" t="s">
        <v>384</v>
      </c>
      <c r="V184" s="375" t="s">
        <v>53</v>
      </c>
      <c r="X184" s="824">
        <v>0.39</v>
      </c>
      <c r="Y184" s="375" t="s">
        <v>395</v>
      </c>
      <c r="Z184" s="375" t="s">
        <v>401</v>
      </c>
      <c r="AA184" s="378">
        <v>1.0288504837070885E-5</v>
      </c>
      <c r="AB184" s="375" t="s">
        <v>399</v>
      </c>
      <c r="AC184" s="831" t="s">
        <v>693</v>
      </c>
    </row>
    <row r="185" spans="19:29" s="375" customFormat="1" x14ac:dyDescent="0.4">
      <c r="S185" s="428" t="s">
        <v>49</v>
      </c>
      <c r="T185" s="375" t="s">
        <v>415</v>
      </c>
      <c r="U185" s="832" t="s">
        <v>384</v>
      </c>
      <c r="V185" s="375" t="s">
        <v>53</v>
      </c>
      <c r="X185" s="824">
        <v>0.39</v>
      </c>
      <c r="Y185" s="375" t="s">
        <v>396</v>
      </c>
      <c r="Z185" s="375" t="s">
        <v>401</v>
      </c>
      <c r="AA185" s="378">
        <v>1.3507889644072333E-5</v>
      </c>
      <c r="AB185" s="375" t="s">
        <v>399</v>
      </c>
      <c r="AC185" s="831" t="s">
        <v>693</v>
      </c>
    </row>
    <row r="186" spans="19:29" s="375" customFormat="1" x14ac:dyDescent="0.4">
      <c r="S186" s="428" t="s">
        <v>49</v>
      </c>
      <c r="T186" s="375" t="s">
        <v>415</v>
      </c>
      <c r="U186" s="832" t="s">
        <v>384</v>
      </c>
      <c r="V186" s="375" t="s">
        <v>53</v>
      </c>
      <c r="X186" s="824">
        <v>0.39</v>
      </c>
      <c r="Y186" s="375" t="s">
        <v>397</v>
      </c>
      <c r="Z186" s="375" t="s">
        <v>401</v>
      </c>
      <c r="AA186" s="378">
        <v>1.1568014248329361</v>
      </c>
      <c r="AB186" s="375" t="s">
        <v>399</v>
      </c>
      <c r="AC186" s="831" t="s">
        <v>693</v>
      </c>
    </row>
    <row r="187" spans="19:29" s="375" customFormat="1" x14ac:dyDescent="0.4">
      <c r="S187" s="428" t="s">
        <v>49</v>
      </c>
      <c r="T187" s="375" t="s">
        <v>415</v>
      </c>
      <c r="U187" s="832" t="s">
        <v>384</v>
      </c>
      <c r="V187" s="375" t="s">
        <v>406</v>
      </c>
      <c r="W187" s="375" t="s">
        <v>678</v>
      </c>
      <c r="X187" s="824">
        <v>0.36027713625866054</v>
      </c>
      <c r="Y187" s="375" t="s">
        <v>411</v>
      </c>
      <c r="Z187" s="375" t="s">
        <v>400</v>
      </c>
      <c r="AA187" s="761">
        <v>2.7756410256410255</v>
      </c>
      <c r="AB187" s="375" t="s">
        <v>398</v>
      </c>
      <c r="AC187" s="831" t="s">
        <v>694</v>
      </c>
    </row>
    <row r="188" spans="19:29" s="375" customFormat="1" x14ac:dyDescent="0.4">
      <c r="S188" s="428" t="s">
        <v>49</v>
      </c>
      <c r="T188" s="375" t="s">
        <v>415</v>
      </c>
      <c r="U188" s="832" t="s">
        <v>384</v>
      </c>
      <c r="V188" s="375" t="s">
        <v>406</v>
      </c>
      <c r="W188" s="375" t="s">
        <v>678</v>
      </c>
      <c r="X188" s="824">
        <v>0.36027713625866054</v>
      </c>
      <c r="Y188" s="375" t="s">
        <v>387</v>
      </c>
      <c r="Z188" s="375" t="s">
        <v>400</v>
      </c>
      <c r="AA188" s="763">
        <v>8.5230020195618143E-6</v>
      </c>
      <c r="AB188" s="375" t="s">
        <v>399</v>
      </c>
      <c r="AC188" s="831" t="s">
        <v>695</v>
      </c>
    </row>
    <row r="189" spans="19:29" s="375" customFormat="1" x14ac:dyDescent="0.4">
      <c r="S189" s="428" t="s">
        <v>49</v>
      </c>
      <c r="T189" s="375" t="s">
        <v>415</v>
      </c>
      <c r="U189" s="832" t="s">
        <v>384</v>
      </c>
      <c r="V189" s="375" t="s">
        <v>406</v>
      </c>
      <c r="W189" s="375" t="s">
        <v>678</v>
      </c>
      <c r="X189" s="824">
        <v>0.36027713625866054</v>
      </c>
      <c r="Y189" s="375" t="s">
        <v>388</v>
      </c>
      <c r="Z189" s="375" t="s">
        <v>400</v>
      </c>
      <c r="AA189" s="763">
        <v>5.5591013172528549E-5</v>
      </c>
      <c r="AB189" s="375" t="s">
        <v>399</v>
      </c>
      <c r="AC189" s="831" t="s">
        <v>695</v>
      </c>
    </row>
    <row r="190" spans="19:29" s="375" customFormat="1" x14ac:dyDescent="0.4">
      <c r="S190" s="428" t="s">
        <v>49</v>
      </c>
      <c r="T190" s="375" t="s">
        <v>415</v>
      </c>
      <c r="U190" s="832" t="s">
        <v>384</v>
      </c>
      <c r="V190" s="375" t="s">
        <v>406</v>
      </c>
      <c r="W190" s="375" t="s">
        <v>678</v>
      </c>
      <c r="X190" s="824">
        <v>0.36027713625866054</v>
      </c>
      <c r="Y190" s="375" t="s">
        <v>389</v>
      </c>
      <c r="Z190" s="375" t="s">
        <v>400</v>
      </c>
      <c r="AA190" s="763">
        <v>3.6063108545307949E-4</v>
      </c>
      <c r="AB190" s="375" t="s">
        <v>399</v>
      </c>
      <c r="AC190" s="831" t="s">
        <v>695</v>
      </c>
    </row>
    <row r="191" spans="19:29" s="375" customFormat="1" x14ac:dyDescent="0.4">
      <c r="S191" s="428" t="s">
        <v>49</v>
      </c>
      <c r="T191" s="375" t="s">
        <v>415</v>
      </c>
      <c r="U191" s="832" t="s">
        <v>384</v>
      </c>
      <c r="V191" s="375" t="s">
        <v>406</v>
      </c>
      <c r="W191" s="375" t="s">
        <v>678</v>
      </c>
      <c r="X191" s="824">
        <v>0.36027713625866054</v>
      </c>
      <c r="Y191" s="375" t="s">
        <v>390</v>
      </c>
      <c r="Z191" s="375" t="s">
        <v>400</v>
      </c>
      <c r="AA191" s="763">
        <v>6.1070014470801344E-5</v>
      </c>
      <c r="AB191" s="375" t="s">
        <v>399</v>
      </c>
      <c r="AC191" s="831" t="s">
        <v>695</v>
      </c>
    </row>
    <row r="192" spans="19:29" s="375" customFormat="1" x14ac:dyDescent="0.4">
      <c r="S192" s="428" t="s">
        <v>49</v>
      </c>
      <c r="T192" s="375" t="s">
        <v>415</v>
      </c>
      <c r="U192" s="832" t="s">
        <v>384</v>
      </c>
      <c r="V192" s="375" t="s">
        <v>406</v>
      </c>
      <c r="W192" s="375" t="s">
        <v>678</v>
      </c>
      <c r="X192" s="824">
        <v>0.36027713625866054</v>
      </c>
      <c r="Y192" s="375" t="s">
        <v>391</v>
      </c>
      <c r="Z192" s="375" t="s">
        <v>400</v>
      </c>
      <c r="AA192" s="763">
        <v>4.2850710153659197E-5</v>
      </c>
      <c r="AB192" s="375" t="s">
        <v>399</v>
      </c>
      <c r="AC192" s="831" t="s">
        <v>695</v>
      </c>
    </row>
    <row r="193" spans="19:29" s="375" customFormat="1" x14ac:dyDescent="0.4">
      <c r="S193" s="428" t="s">
        <v>49</v>
      </c>
      <c r="T193" s="375" t="s">
        <v>415</v>
      </c>
      <c r="U193" s="832" t="s">
        <v>384</v>
      </c>
      <c r="V193" s="375" t="s">
        <v>406</v>
      </c>
      <c r="W193" s="375" t="s">
        <v>678</v>
      </c>
      <c r="X193" s="824">
        <v>0.36027713625866054</v>
      </c>
      <c r="Y193" s="375" t="s">
        <v>392</v>
      </c>
      <c r="Z193" s="375" t="s">
        <v>400</v>
      </c>
      <c r="AA193" s="763">
        <v>2.340508654593545E-3</v>
      </c>
      <c r="AB193" s="375" t="s">
        <v>399</v>
      </c>
      <c r="AC193" s="831" t="s">
        <v>695</v>
      </c>
    </row>
    <row r="194" spans="19:29" s="375" customFormat="1" x14ac:dyDescent="0.4">
      <c r="S194" s="428" t="s">
        <v>49</v>
      </c>
      <c r="T194" s="375" t="s">
        <v>415</v>
      </c>
      <c r="U194" s="832" t="s">
        <v>384</v>
      </c>
      <c r="V194" s="375" t="s">
        <v>406</v>
      </c>
      <c r="W194" s="375" t="s">
        <v>678</v>
      </c>
      <c r="X194" s="824">
        <v>0.36027713625866054</v>
      </c>
      <c r="Y194" s="375" t="s">
        <v>393</v>
      </c>
      <c r="Z194" s="375" t="s">
        <v>400</v>
      </c>
      <c r="AA194" s="763">
        <v>1.8425805366073456E-6</v>
      </c>
      <c r="AB194" s="375" t="s">
        <v>399</v>
      </c>
      <c r="AC194" s="831" t="s">
        <v>695</v>
      </c>
    </row>
    <row r="195" spans="19:29" s="375" customFormat="1" x14ac:dyDescent="0.4">
      <c r="S195" s="428" t="s">
        <v>49</v>
      </c>
      <c r="T195" s="375" t="s">
        <v>415</v>
      </c>
      <c r="U195" s="832" t="s">
        <v>384</v>
      </c>
      <c r="V195" s="375" t="s">
        <v>406</v>
      </c>
      <c r="W195" s="375" t="s">
        <v>678</v>
      </c>
      <c r="X195" s="824">
        <v>0.36027713625866054</v>
      </c>
      <c r="Y195" s="375" t="s">
        <v>394</v>
      </c>
      <c r="Z195" s="375" t="s">
        <v>400</v>
      </c>
      <c r="AA195" s="763">
        <v>3.4709075224463949E-6</v>
      </c>
      <c r="AB195" s="375" t="s">
        <v>399</v>
      </c>
      <c r="AC195" s="831" t="s">
        <v>695</v>
      </c>
    </row>
    <row r="196" spans="19:29" s="375" customFormat="1" x14ac:dyDescent="0.4">
      <c r="S196" s="428" t="s">
        <v>49</v>
      </c>
      <c r="T196" s="375" t="s">
        <v>415</v>
      </c>
      <c r="U196" s="832" t="s">
        <v>384</v>
      </c>
      <c r="V196" s="375" t="s">
        <v>406</v>
      </c>
      <c r="W196" s="375" t="s">
        <v>678</v>
      </c>
      <c r="X196" s="824">
        <v>0.36027713625866054</v>
      </c>
      <c r="Y196" s="375" t="s">
        <v>395</v>
      </c>
      <c r="Z196" s="375" t="s">
        <v>400</v>
      </c>
      <c r="AA196" s="763">
        <v>9.9900023671738254E-6</v>
      </c>
      <c r="AB196" s="375" t="s">
        <v>399</v>
      </c>
      <c r="AC196" s="831" t="s">
        <v>695</v>
      </c>
    </row>
    <row r="197" spans="19:29" s="375" customFormat="1" x14ac:dyDescent="0.4">
      <c r="S197" s="428" t="s">
        <v>49</v>
      </c>
      <c r="T197" s="375" t="s">
        <v>415</v>
      </c>
      <c r="U197" s="832" t="s">
        <v>384</v>
      </c>
      <c r="V197" s="375" t="s">
        <v>406</v>
      </c>
      <c r="W197" s="375" t="s">
        <v>678</v>
      </c>
      <c r="X197" s="824">
        <v>0.36027713625866054</v>
      </c>
      <c r="Y197" s="375" t="s">
        <v>396</v>
      </c>
      <c r="Z197" s="375" t="s">
        <v>400</v>
      </c>
      <c r="AA197" s="763">
        <v>1.4985003550760739E-5</v>
      </c>
      <c r="AB197" s="375" t="s">
        <v>399</v>
      </c>
      <c r="AC197" s="831" t="s">
        <v>695</v>
      </c>
    </row>
    <row r="198" spans="19:29" s="375" customFormat="1" x14ac:dyDescent="0.4">
      <c r="S198" s="428" t="s">
        <v>49</v>
      </c>
      <c r="T198" s="375" t="s">
        <v>415</v>
      </c>
      <c r="U198" s="832" t="s">
        <v>384</v>
      </c>
      <c r="V198" s="375" t="s">
        <v>406</v>
      </c>
      <c r="W198" s="375" t="s">
        <v>678</v>
      </c>
      <c r="X198" s="824">
        <v>0.36027713625866054</v>
      </c>
      <c r="Y198" s="375" t="s">
        <v>397</v>
      </c>
      <c r="Z198" s="375" t="s">
        <v>400</v>
      </c>
      <c r="AA198" s="763">
        <v>1.2509857814818088</v>
      </c>
      <c r="AB198" s="375" t="s">
        <v>399</v>
      </c>
      <c r="AC198" s="831" t="s">
        <v>695</v>
      </c>
    </row>
    <row r="199" spans="19:29" s="375" customFormat="1" x14ac:dyDescent="0.4">
      <c r="S199" s="428" t="s">
        <v>49</v>
      </c>
      <c r="T199" s="375" t="s">
        <v>415</v>
      </c>
      <c r="U199" s="832" t="s">
        <v>384</v>
      </c>
      <c r="V199" s="375" t="s">
        <v>406</v>
      </c>
      <c r="W199" s="375" t="s">
        <v>678</v>
      </c>
      <c r="X199" s="824">
        <v>0.36027713625866054</v>
      </c>
      <c r="Y199" s="375" t="s">
        <v>387</v>
      </c>
      <c r="Z199" s="375" t="s">
        <v>401</v>
      </c>
      <c r="AA199" s="378">
        <v>9.3348105777192196E-6</v>
      </c>
      <c r="AB199" s="375" t="s">
        <v>399</v>
      </c>
      <c r="AC199" s="831" t="s">
        <v>696</v>
      </c>
    </row>
    <row r="200" spans="19:29" s="375" customFormat="1" x14ac:dyDescent="0.4">
      <c r="S200" s="428" t="s">
        <v>49</v>
      </c>
      <c r="T200" s="375" t="s">
        <v>415</v>
      </c>
      <c r="U200" s="832" t="s">
        <v>384</v>
      </c>
      <c r="V200" s="375" t="s">
        <v>406</v>
      </c>
      <c r="W200" s="375" t="s">
        <v>678</v>
      </c>
      <c r="X200" s="824">
        <v>0.36027713625866054</v>
      </c>
      <c r="Y200" s="375" t="s">
        <v>388</v>
      </c>
      <c r="Z200" s="375" t="s">
        <v>401</v>
      </c>
      <c r="AA200" s="378">
        <v>6.1052738860757188E-5</v>
      </c>
      <c r="AB200" s="375" t="s">
        <v>399</v>
      </c>
      <c r="AC200" s="831" t="s">
        <v>696</v>
      </c>
    </row>
    <row r="201" spans="19:29" s="375" customFormat="1" x14ac:dyDescent="0.4">
      <c r="S201" s="428" t="s">
        <v>49</v>
      </c>
      <c r="T201" s="375" t="s">
        <v>415</v>
      </c>
      <c r="U201" s="832" t="s">
        <v>384</v>
      </c>
      <c r="V201" s="375" t="s">
        <v>406</v>
      </c>
      <c r="W201" s="375" t="s">
        <v>678</v>
      </c>
      <c r="X201" s="824">
        <v>0.36027713625866054</v>
      </c>
      <c r="Y201" s="375" t="s">
        <v>389</v>
      </c>
      <c r="Z201" s="375" t="s">
        <v>401</v>
      </c>
      <c r="AA201" s="378">
        <v>3.614594582507414E-4</v>
      </c>
      <c r="AB201" s="375" t="s">
        <v>399</v>
      </c>
      <c r="AC201" s="831" t="s">
        <v>696</v>
      </c>
    </row>
    <row r="202" spans="19:29" s="375" customFormat="1" x14ac:dyDescent="0.4">
      <c r="S202" s="428" t="s">
        <v>49</v>
      </c>
      <c r="T202" s="375" t="s">
        <v>415</v>
      </c>
      <c r="U202" s="832" t="s">
        <v>384</v>
      </c>
      <c r="V202" s="375" t="s">
        <v>406</v>
      </c>
      <c r="W202" s="375" t="s">
        <v>678</v>
      </c>
      <c r="X202" s="824">
        <v>0.36027713625866054</v>
      </c>
      <c r="Y202" s="375" t="s">
        <v>390</v>
      </c>
      <c r="Z202" s="375" t="s">
        <v>401</v>
      </c>
      <c r="AA202" s="378">
        <v>6.157219332482998E-5</v>
      </c>
      <c r="AB202" s="375" t="s">
        <v>399</v>
      </c>
      <c r="AC202" s="831" t="s">
        <v>696</v>
      </c>
    </row>
    <row r="203" spans="19:29" s="375" customFormat="1" x14ac:dyDescent="0.4">
      <c r="S203" s="428" t="s">
        <v>49</v>
      </c>
      <c r="T203" s="375" t="s">
        <v>415</v>
      </c>
      <c r="U203" s="832" t="s">
        <v>384</v>
      </c>
      <c r="V203" s="375" t="s">
        <v>406</v>
      </c>
      <c r="W203" s="375" t="s">
        <v>678</v>
      </c>
      <c r="X203" s="824">
        <v>0.36027713625866054</v>
      </c>
      <c r="Y203" s="375" t="s">
        <v>391</v>
      </c>
      <c r="Z203" s="375" t="s">
        <v>401</v>
      </c>
      <c r="AA203" s="378">
        <v>4.3082530428018123E-5</v>
      </c>
      <c r="AB203" s="375" t="s">
        <v>399</v>
      </c>
      <c r="AC203" s="831" t="s">
        <v>696</v>
      </c>
    </row>
    <row r="204" spans="19:29" s="375" customFormat="1" x14ac:dyDescent="0.4">
      <c r="S204" s="428" t="s">
        <v>49</v>
      </c>
      <c r="T204" s="375" t="s">
        <v>415</v>
      </c>
      <c r="U204" s="832" t="s">
        <v>384</v>
      </c>
      <c r="V204" s="375" t="s">
        <v>406</v>
      </c>
      <c r="W204" s="375" t="s">
        <v>678</v>
      </c>
      <c r="X204" s="824">
        <v>0.36027713625866054</v>
      </c>
      <c r="Y204" s="375" t="s">
        <v>392</v>
      </c>
      <c r="Z204" s="375" t="s">
        <v>401</v>
      </c>
      <c r="AA204" s="378">
        <v>2.343337258513449E-3</v>
      </c>
      <c r="AB204" s="375" t="s">
        <v>399</v>
      </c>
      <c r="AC204" s="831" t="s">
        <v>696</v>
      </c>
    </row>
    <row r="205" spans="19:29" s="375" customFormat="1" x14ac:dyDescent="0.4">
      <c r="S205" s="428" t="s">
        <v>49</v>
      </c>
      <c r="T205" s="375" t="s">
        <v>415</v>
      </c>
      <c r="U205" s="832" t="s">
        <v>384</v>
      </c>
      <c r="V205" s="375" t="s">
        <v>406</v>
      </c>
      <c r="W205" s="375" t="s">
        <v>678</v>
      </c>
      <c r="X205" s="824">
        <v>0.36027713625866054</v>
      </c>
      <c r="Y205" s="375" t="s">
        <v>393</v>
      </c>
      <c r="Z205" s="375" t="s">
        <v>401</v>
      </c>
      <c r="AA205" s="378">
        <v>1.846904231834989E-6</v>
      </c>
      <c r="AB205" s="375" t="s">
        <v>399</v>
      </c>
      <c r="AC205" s="831" t="s">
        <v>696</v>
      </c>
    </row>
    <row r="206" spans="19:29" s="375" customFormat="1" x14ac:dyDescent="0.4">
      <c r="S206" s="428" t="s">
        <v>49</v>
      </c>
      <c r="T206" s="375" t="s">
        <v>415</v>
      </c>
      <c r="U206" s="832" t="s">
        <v>384</v>
      </c>
      <c r="V206" s="375" t="s">
        <v>406</v>
      </c>
      <c r="W206" s="375" t="s">
        <v>678</v>
      </c>
      <c r="X206" s="824">
        <v>0.36027713625866054</v>
      </c>
      <c r="Y206" s="375" t="s">
        <v>394</v>
      </c>
      <c r="Z206" s="375" t="s">
        <v>401</v>
      </c>
      <c r="AA206" s="378">
        <v>3.4803778934061603E-6</v>
      </c>
      <c r="AB206" s="375" t="s">
        <v>399</v>
      </c>
      <c r="AC206" s="831" t="s">
        <v>696</v>
      </c>
    </row>
    <row r="207" spans="19:29" s="375" customFormat="1" x14ac:dyDescent="0.4">
      <c r="S207" s="428" t="s">
        <v>49</v>
      </c>
      <c r="T207" s="375" t="s">
        <v>415</v>
      </c>
      <c r="U207" s="832" t="s">
        <v>384</v>
      </c>
      <c r="V207" s="375" t="s">
        <v>406</v>
      </c>
      <c r="W207" s="375" t="s">
        <v>678</v>
      </c>
      <c r="X207" s="824">
        <v>0.36027713625866054</v>
      </c>
      <c r="Y207" s="375" t="s">
        <v>395</v>
      </c>
      <c r="Z207" s="375" t="s">
        <v>401</v>
      </c>
      <c r="AA207" s="378">
        <v>1.1278505071655678E-5</v>
      </c>
      <c r="AB207" s="375" t="s">
        <v>399</v>
      </c>
      <c r="AC207" s="831" t="s">
        <v>696</v>
      </c>
    </row>
    <row r="208" spans="19:29" s="375" customFormat="1" x14ac:dyDescent="0.4">
      <c r="S208" s="428" t="s">
        <v>49</v>
      </c>
      <c r="T208" s="375" t="s">
        <v>415</v>
      </c>
      <c r="U208" s="832" t="s">
        <v>384</v>
      </c>
      <c r="V208" s="375" t="s">
        <v>406</v>
      </c>
      <c r="W208" s="375" t="s">
        <v>678</v>
      </c>
      <c r="X208" s="824">
        <v>0.36027713625866054</v>
      </c>
      <c r="Y208" s="375" t="s">
        <v>396</v>
      </c>
      <c r="Z208" s="375" t="s">
        <v>401</v>
      </c>
      <c r="AA208" s="378">
        <v>1.4992889995949522E-5</v>
      </c>
      <c r="AB208" s="375" t="s">
        <v>399</v>
      </c>
      <c r="AC208" s="831" t="s">
        <v>696</v>
      </c>
    </row>
    <row r="209" spans="19:29" s="375" customFormat="1" x14ac:dyDescent="0.4">
      <c r="S209" s="428" t="s">
        <v>49</v>
      </c>
      <c r="T209" s="375" t="s">
        <v>415</v>
      </c>
      <c r="U209" s="832" t="s">
        <v>384</v>
      </c>
      <c r="V209" s="375" t="s">
        <v>406</v>
      </c>
      <c r="W209" s="375" t="s">
        <v>678</v>
      </c>
      <c r="X209" s="824">
        <v>0.36027713625866054</v>
      </c>
      <c r="Y209" s="375" t="s">
        <v>397</v>
      </c>
      <c r="Z209" s="375" t="s">
        <v>401</v>
      </c>
      <c r="AA209" s="378">
        <v>1.2520373832969041</v>
      </c>
      <c r="AB209" s="375" t="s">
        <v>399</v>
      </c>
      <c r="AC209" s="831" t="s">
        <v>696</v>
      </c>
    </row>
    <row r="210" spans="19:29" s="375" customFormat="1" x14ac:dyDescent="0.4">
      <c r="S210" s="428" t="s">
        <v>49</v>
      </c>
      <c r="T210" s="375" t="s">
        <v>416</v>
      </c>
      <c r="U210" s="375" t="s">
        <v>384</v>
      </c>
      <c r="V210" s="375" t="s">
        <v>52</v>
      </c>
      <c r="X210" s="824">
        <v>0.36</v>
      </c>
      <c r="Y210" s="375" t="s">
        <v>411</v>
      </c>
      <c r="Z210" s="375" t="s">
        <v>400</v>
      </c>
      <c r="AA210" s="761">
        <v>2.7777777777777781</v>
      </c>
      <c r="AB210" s="375" t="s">
        <v>398</v>
      </c>
      <c r="AC210" s="831" t="s">
        <v>660</v>
      </c>
    </row>
    <row r="211" spans="19:29" s="375" customFormat="1" x14ac:dyDescent="0.4">
      <c r="S211" s="428" t="s">
        <v>49</v>
      </c>
      <c r="T211" s="375" t="s">
        <v>416</v>
      </c>
      <c r="U211" s="375" t="s">
        <v>384</v>
      </c>
      <c r="V211" s="375" t="s">
        <v>52</v>
      </c>
      <c r="X211" s="824">
        <v>0.36</v>
      </c>
      <c r="Y211" s="375" t="s">
        <v>387</v>
      </c>
      <c r="Z211" s="375" t="s">
        <v>400</v>
      </c>
      <c r="AA211" s="763">
        <v>8.6000020378072964E-6</v>
      </c>
      <c r="AB211" s="375" t="s">
        <v>399</v>
      </c>
      <c r="AC211" s="831" t="s">
        <v>664</v>
      </c>
    </row>
    <row r="212" spans="19:29" s="375" customFormat="1" x14ac:dyDescent="0.4">
      <c r="S212" s="428" t="s">
        <v>49</v>
      </c>
      <c r="T212" s="375" t="s">
        <v>416</v>
      </c>
      <c r="U212" s="375" t="s">
        <v>384</v>
      </c>
      <c r="V212" s="375" t="s">
        <v>52</v>
      </c>
      <c r="X212" s="824">
        <v>0.36</v>
      </c>
      <c r="Y212" s="375" t="s">
        <v>388</v>
      </c>
      <c r="Z212" s="375" t="s">
        <v>400</v>
      </c>
      <c r="AA212" s="763">
        <v>5.6000013269442862E-5</v>
      </c>
      <c r="AB212" s="375" t="s">
        <v>399</v>
      </c>
      <c r="AC212" s="831" t="s">
        <v>664</v>
      </c>
    </row>
    <row r="213" spans="19:29" s="375" customFormat="1" x14ac:dyDescent="0.4">
      <c r="S213" s="428" t="s">
        <v>49</v>
      </c>
      <c r="T213" s="375" t="s">
        <v>416</v>
      </c>
      <c r="U213" s="375" t="s">
        <v>384</v>
      </c>
      <c r="V213" s="375" t="s">
        <v>52</v>
      </c>
      <c r="X213" s="824">
        <v>0.36</v>
      </c>
      <c r="Y213" s="375" t="s">
        <v>389</v>
      </c>
      <c r="Z213" s="375" t="s">
        <v>400</v>
      </c>
      <c r="AA213" s="763">
        <v>3.6190008575377443E-4</v>
      </c>
      <c r="AB213" s="375" t="s">
        <v>399</v>
      </c>
      <c r="AC213" s="831" t="s">
        <v>664</v>
      </c>
    </row>
    <row r="214" spans="19:29" s="375" customFormat="1" x14ac:dyDescent="0.4">
      <c r="S214" s="428" t="s">
        <v>49</v>
      </c>
      <c r="T214" s="375" t="s">
        <v>416</v>
      </c>
      <c r="U214" s="375" t="s">
        <v>384</v>
      </c>
      <c r="V214" s="375" t="s">
        <v>52</v>
      </c>
      <c r="X214" s="824">
        <v>0.36</v>
      </c>
      <c r="Y214" s="375" t="s">
        <v>390</v>
      </c>
      <c r="Z214" s="375" t="s">
        <v>400</v>
      </c>
      <c r="AA214" s="763">
        <v>6.1400014548996287E-5</v>
      </c>
      <c r="AB214" s="375" t="s">
        <v>399</v>
      </c>
      <c r="AC214" s="831" t="s">
        <v>664</v>
      </c>
    </row>
    <row r="215" spans="19:29" s="375" customFormat="1" x14ac:dyDescent="0.4">
      <c r="S215" s="428" t="s">
        <v>49</v>
      </c>
      <c r="T215" s="375" t="s">
        <v>416</v>
      </c>
      <c r="U215" s="375" t="s">
        <v>384</v>
      </c>
      <c r="V215" s="375" t="s">
        <v>52</v>
      </c>
      <c r="X215" s="824">
        <v>0.36</v>
      </c>
      <c r="Y215" s="375" t="s">
        <v>391</v>
      </c>
      <c r="Z215" s="375" t="s">
        <v>400</v>
      </c>
      <c r="AA215" s="763">
        <v>4.3200010236427347E-5</v>
      </c>
      <c r="AB215" s="375" t="s">
        <v>399</v>
      </c>
      <c r="AC215" s="831" t="s">
        <v>664</v>
      </c>
    </row>
    <row r="216" spans="19:29" s="375" customFormat="1" x14ac:dyDescent="0.4">
      <c r="S216" s="428" t="s">
        <v>49</v>
      </c>
      <c r="T216" s="375" t="s">
        <v>416</v>
      </c>
      <c r="U216" s="375" t="s">
        <v>384</v>
      </c>
      <c r="V216" s="375" t="s">
        <v>52</v>
      </c>
      <c r="X216" s="824">
        <v>0.36</v>
      </c>
      <c r="Y216" s="375" t="s">
        <v>392</v>
      </c>
      <c r="Z216" s="375" t="s">
        <v>400</v>
      </c>
      <c r="AA216" s="763">
        <v>2.3641005601837475E-3</v>
      </c>
      <c r="AB216" s="375" t="s">
        <v>399</v>
      </c>
      <c r="AC216" s="831" t="s">
        <v>664</v>
      </c>
    </row>
    <row r="217" spans="19:29" s="375" customFormat="1" x14ac:dyDescent="0.4">
      <c r="S217" s="428" t="s">
        <v>49</v>
      </c>
      <c r="T217" s="375" t="s">
        <v>416</v>
      </c>
      <c r="U217" s="375" t="s">
        <v>384</v>
      </c>
      <c r="V217" s="375" t="s">
        <v>52</v>
      </c>
      <c r="X217" s="824">
        <v>0.36</v>
      </c>
      <c r="Y217" s="375" t="s">
        <v>393</v>
      </c>
      <c r="Z217" s="375" t="s">
        <v>400</v>
      </c>
      <c r="AA217" s="763">
        <v>1.857600440166376E-6</v>
      </c>
      <c r="AB217" s="375" t="s">
        <v>399</v>
      </c>
      <c r="AC217" s="831" t="s">
        <v>664</v>
      </c>
    </row>
    <row r="218" spans="19:29" s="375" customFormat="1" x14ac:dyDescent="0.4">
      <c r="S218" s="428" t="s">
        <v>49</v>
      </c>
      <c r="T218" s="375" t="s">
        <v>416</v>
      </c>
      <c r="U218" s="375" t="s">
        <v>384</v>
      </c>
      <c r="V218" s="375" t="s">
        <v>52</v>
      </c>
      <c r="X218" s="824">
        <v>0.36</v>
      </c>
      <c r="Y218" s="375" t="s">
        <v>394</v>
      </c>
      <c r="Z218" s="375" t="s">
        <v>400</v>
      </c>
      <c r="AA218" s="763">
        <v>3.4992008291506158E-6</v>
      </c>
      <c r="AB218" s="375" t="s">
        <v>399</v>
      </c>
      <c r="AC218" s="831" t="s">
        <v>664</v>
      </c>
    </row>
    <row r="219" spans="19:29" s="375" customFormat="1" x14ac:dyDescent="0.4">
      <c r="S219" s="428" t="s">
        <v>49</v>
      </c>
      <c r="T219" s="375" t="s">
        <v>416</v>
      </c>
      <c r="U219" s="375" t="s">
        <v>384</v>
      </c>
      <c r="V219" s="375" t="s">
        <v>52</v>
      </c>
      <c r="X219" s="824">
        <v>0.36</v>
      </c>
      <c r="Y219" s="375" t="s">
        <v>395</v>
      </c>
      <c r="Z219" s="375" t="s">
        <v>400</v>
      </c>
      <c r="AA219" s="763">
        <v>1.000000236954337E-5</v>
      </c>
      <c r="AB219" s="375" t="s">
        <v>399</v>
      </c>
      <c r="AC219" s="831" t="s">
        <v>664</v>
      </c>
    </row>
    <row r="220" spans="19:29" s="375" customFormat="1" x14ac:dyDescent="0.4">
      <c r="S220" s="428" t="s">
        <v>49</v>
      </c>
      <c r="T220" s="375" t="s">
        <v>416</v>
      </c>
      <c r="U220" s="375" t="s">
        <v>384</v>
      </c>
      <c r="V220" s="375" t="s">
        <v>52</v>
      </c>
      <c r="X220" s="824">
        <v>0.36</v>
      </c>
      <c r="Y220" s="375" t="s">
        <v>396</v>
      </c>
      <c r="Z220" s="375" t="s">
        <v>400</v>
      </c>
      <c r="AA220" s="763">
        <v>1.5000003554315054E-5</v>
      </c>
      <c r="AB220" s="375" t="s">
        <v>399</v>
      </c>
      <c r="AC220" s="831" t="s">
        <v>664</v>
      </c>
    </row>
    <row r="221" spans="19:29" s="375" customFormat="1" x14ac:dyDescent="0.4">
      <c r="S221" s="428" t="s">
        <v>49</v>
      </c>
      <c r="T221" s="375" t="s">
        <v>416</v>
      </c>
      <c r="U221" s="375" t="s">
        <v>384</v>
      </c>
      <c r="V221" s="375" t="s">
        <v>52</v>
      </c>
      <c r="X221" s="824">
        <v>0.36</v>
      </c>
      <c r="Y221" s="375" t="s">
        <v>397</v>
      </c>
      <c r="Z221" s="375" t="s">
        <v>400</v>
      </c>
      <c r="AA221" s="763">
        <v>2.0383555265556388</v>
      </c>
      <c r="AB221" s="375" t="s">
        <v>399</v>
      </c>
      <c r="AC221" s="831" t="s">
        <v>664</v>
      </c>
    </row>
    <row r="222" spans="19:29" s="375" customFormat="1" x14ac:dyDescent="0.4">
      <c r="S222" s="428" t="s">
        <v>49</v>
      </c>
      <c r="T222" s="375" t="s">
        <v>416</v>
      </c>
      <c r="U222" s="375" t="s">
        <v>384</v>
      </c>
      <c r="V222" s="375" t="s">
        <v>52</v>
      </c>
      <c r="X222" s="824">
        <v>0.36</v>
      </c>
      <c r="Y222" s="375" t="s">
        <v>387</v>
      </c>
      <c r="Z222" s="375" t="s">
        <v>401</v>
      </c>
      <c r="AA222" s="378">
        <v>9.4118105959647017E-6</v>
      </c>
      <c r="AB222" s="375" t="s">
        <v>399</v>
      </c>
      <c r="AC222" s="831" t="s">
        <v>668</v>
      </c>
    </row>
    <row r="223" spans="19:29" s="375" customFormat="1" x14ac:dyDescent="0.4">
      <c r="S223" s="428" t="s">
        <v>49</v>
      </c>
      <c r="T223" s="375" t="s">
        <v>416</v>
      </c>
      <c r="U223" s="375" t="s">
        <v>384</v>
      </c>
      <c r="V223" s="375" t="s">
        <v>52</v>
      </c>
      <c r="X223" s="824">
        <v>0.36</v>
      </c>
      <c r="Y223" s="375" t="s">
        <v>388</v>
      </c>
      <c r="Z223" s="375" t="s">
        <v>401</v>
      </c>
      <c r="AA223" s="378">
        <v>6.1461738957671515E-5</v>
      </c>
      <c r="AB223" s="375" t="s">
        <v>399</v>
      </c>
      <c r="AC223" s="831" t="s">
        <v>668</v>
      </c>
    </row>
    <row r="224" spans="19:29" s="375" customFormat="1" x14ac:dyDescent="0.4">
      <c r="S224" s="428" t="s">
        <v>49</v>
      </c>
      <c r="T224" s="375" t="s">
        <v>416</v>
      </c>
      <c r="U224" s="375" t="s">
        <v>384</v>
      </c>
      <c r="V224" s="375" t="s">
        <v>52</v>
      </c>
      <c r="X224" s="824">
        <v>0.36</v>
      </c>
      <c r="Y224" s="375" t="s">
        <v>389</v>
      </c>
      <c r="Z224" s="375" t="s">
        <v>401</v>
      </c>
      <c r="AA224" s="378">
        <v>3.6272845855143639E-4</v>
      </c>
      <c r="AB224" s="375" t="s">
        <v>399</v>
      </c>
      <c r="AC224" s="831" t="s">
        <v>668</v>
      </c>
    </row>
    <row r="225" spans="19:29" s="375" customFormat="1" x14ac:dyDescent="0.4">
      <c r="S225" s="428" t="s">
        <v>49</v>
      </c>
      <c r="T225" s="375" t="s">
        <v>416</v>
      </c>
      <c r="U225" s="375" t="s">
        <v>384</v>
      </c>
      <c r="V225" s="375" t="s">
        <v>52</v>
      </c>
      <c r="X225" s="824">
        <v>0.36</v>
      </c>
      <c r="Y225" s="375" t="s">
        <v>390</v>
      </c>
      <c r="Z225" s="375" t="s">
        <v>401</v>
      </c>
      <c r="AA225" s="378">
        <v>6.1902193403024909E-5</v>
      </c>
      <c r="AB225" s="375" t="s">
        <v>399</v>
      </c>
      <c r="AC225" s="831" t="s">
        <v>668</v>
      </c>
    </row>
    <row r="226" spans="19:29" s="375" customFormat="1" x14ac:dyDescent="0.4">
      <c r="S226" s="428" t="s">
        <v>49</v>
      </c>
      <c r="T226" s="375" t="s">
        <v>416</v>
      </c>
      <c r="U226" s="375" t="s">
        <v>384</v>
      </c>
      <c r="V226" s="375" t="s">
        <v>52</v>
      </c>
      <c r="X226" s="824">
        <v>0.36</v>
      </c>
      <c r="Y226" s="375" t="s">
        <v>391</v>
      </c>
      <c r="Z226" s="375" t="s">
        <v>401</v>
      </c>
      <c r="AA226" s="378">
        <v>4.343183051078628E-5</v>
      </c>
      <c r="AB226" s="375" t="s">
        <v>399</v>
      </c>
      <c r="AC226" s="831" t="s">
        <v>668</v>
      </c>
    </row>
    <row r="227" spans="19:29" s="375" customFormat="1" x14ac:dyDescent="0.4">
      <c r="S227" s="428" t="s">
        <v>49</v>
      </c>
      <c r="T227" s="375" t="s">
        <v>416</v>
      </c>
      <c r="U227" s="375" t="s">
        <v>384</v>
      </c>
      <c r="V227" s="375" t="s">
        <v>52</v>
      </c>
      <c r="X227" s="824">
        <v>0.36</v>
      </c>
      <c r="Y227" s="375" t="s">
        <v>392</v>
      </c>
      <c r="Z227" s="375" t="s">
        <v>401</v>
      </c>
      <c r="AA227" s="378">
        <v>2.3669291641036515E-3</v>
      </c>
      <c r="AB227" s="375" t="s">
        <v>399</v>
      </c>
      <c r="AC227" s="831" t="s">
        <v>668</v>
      </c>
    </row>
    <row r="228" spans="19:29" s="375" customFormat="1" x14ac:dyDescent="0.4">
      <c r="S228" s="428" t="s">
        <v>49</v>
      </c>
      <c r="T228" s="375" t="s">
        <v>416</v>
      </c>
      <c r="U228" s="375" t="s">
        <v>384</v>
      </c>
      <c r="V228" s="375" t="s">
        <v>52</v>
      </c>
      <c r="X228" s="824">
        <v>0.36</v>
      </c>
      <c r="Y228" s="375" t="s">
        <v>393</v>
      </c>
      <c r="Z228" s="375" t="s">
        <v>401</v>
      </c>
      <c r="AA228" s="378">
        <v>1.8619241353940195E-6</v>
      </c>
      <c r="AB228" s="375" t="s">
        <v>399</v>
      </c>
      <c r="AC228" s="831" t="s">
        <v>668</v>
      </c>
    </row>
    <row r="229" spans="19:29" s="375" customFormat="1" x14ac:dyDescent="0.4">
      <c r="S229" s="428" t="s">
        <v>49</v>
      </c>
      <c r="T229" s="375" t="s">
        <v>416</v>
      </c>
      <c r="U229" s="375" t="s">
        <v>384</v>
      </c>
      <c r="V229" s="375" t="s">
        <v>52</v>
      </c>
      <c r="X229" s="824">
        <v>0.36</v>
      </c>
      <c r="Y229" s="375" t="s">
        <v>394</v>
      </c>
      <c r="Z229" s="375" t="s">
        <v>401</v>
      </c>
      <c r="AA229" s="378">
        <v>3.5086712001103795E-6</v>
      </c>
      <c r="AB229" s="375" t="s">
        <v>399</v>
      </c>
      <c r="AC229" s="831" t="s">
        <v>668</v>
      </c>
    </row>
    <row r="230" spans="19:29" s="375" customFormat="1" x14ac:dyDescent="0.4">
      <c r="S230" s="428" t="s">
        <v>49</v>
      </c>
      <c r="T230" s="375" t="s">
        <v>416</v>
      </c>
      <c r="U230" s="375" t="s">
        <v>384</v>
      </c>
      <c r="V230" s="375" t="s">
        <v>52</v>
      </c>
      <c r="X230" s="824">
        <v>0.36</v>
      </c>
      <c r="Y230" s="375" t="s">
        <v>395</v>
      </c>
      <c r="Z230" s="375" t="s">
        <v>401</v>
      </c>
      <c r="AA230" s="378">
        <v>1.1288505074025222E-5</v>
      </c>
      <c r="AB230" s="375" t="s">
        <v>399</v>
      </c>
      <c r="AC230" s="831" t="s">
        <v>668</v>
      </c>
    </row>
    <row r="231" spans="19:29" s="375" customFormat="1" x14ac:dyDescent="0.4">
      <c r="S231" s="428" t="s">
        <v>49</v>
      </c>
      <c r="T231" s="375" t="s">
        <v>416</v>
      </c>
      <c r="U231" s="375" t="s">
        <v>384</v>
      </c>
      <c r="V231" s="375" t="s">
        <v>52</v>
      </c>
      <c r="X231" s="824">
        <v>0.36</v>
      </c>
      <c r="Y231" s="375" t="s">
        <v>396</v>
      </c>
      <c r="Z231" s="375" t="s">
        <v>401</v>
      </c>
      <c r="AA231" s="378">
        <v>1.5007889999503837E-5</v>
      </c>
      <c r="AB231" s="375" t="s">
        <v>399</v>
      </c>
      <c r="AC231" s="831" t="s">
        <v>668</v>
      </c>
    </row>
    <row r="232" spans="19:29" s="375" customFormat="1" x14ac:dyDescent="0.4">
      <c r="S232" s="428" t="s">
        <v>49</v>
      </c>
      <c r="T232" s="375" t="s">
        <v>416</v>
      </c>
      <c r="U232" s="375" t="s">
        <v>384</v>
      </c>
      <c r="V232" s="375" t="s">
        <v>52</v>
      </c>
      <c r="X232" s="824">
        <v>0.36</v>
      </c>
      <c r="Y232" s="375" t="s">
        <v>397</v>
      </c>
      <c r="Z232" s="375" t="s">
        <v>401</v>
      </c>
      <c r="AA232" s="378">
        <v>2.040067689345932</v>
      </c>
      <c r="AB232" s="375" t="s">
        <v>399</v>
      </c>
      <c r="AC232" s="831" t="s">
        <v>668</v>
      </c>
    </row>
    <row r="233" spans="19:29" s="375" customFormat="1" x14ac:dyDescent="0.4">
      <c r="S233" s="428" t="s">
        <v>49</v>
      </c>
      <c r="T233" s="375" t="s">
        <v>416</v>
      </c>
      <c r="U233" s="375" t="s">
        <v>384</v>
      </c>
      <c r="V233" s="375" t="s">
        <v>53</v>
      </c>
      <c r="X233" s="824">
        <v>0.39</v>
      </c>
      <c r="Y233" s="375" t="s">
        <v>411</v>
      </c>
      <c r="Z233" s="375" t="s">
        <v>400</v>
      </c>
      <c r="AA233" s="761">
        <v>2.5641025641025639</v>
      </c>
      <c r="AB233" s="375" t="s">
        <v>398</v>
      </c>
      <c r="AC233" s="831" t="s">
        <v>672</v>
      </c>
    </row>
    <row r="234" spans="19:29" s="375" customFormat="1" x14ac:dyDescent="0.4">
      <c r="S234" s="428" t="s">
        <v>49</v>
      </c>
      <c r="T234" s="375" t="s">
        <v>416</v>
      </c>
      <c r="U234" s="375" t="s">
        <v>384</v>
      </c>
      <c r="V234" s="375" t="s">
        <v>53</v>
      </c>
      <c r="X234" s="824">
        <v>0.39</v>
      </c>
      <c r="Y234" s="375" t="s">
        <v>387</v>
      </c>
      <c r="Z234" s="375" t="s">
        <v>400</v>
      </c>
      <c r="AA234" s="763">
        <v>9.0000021325890313E-7</v>
      </c>
      <c r="AB234" s="375" t="s">
        <v>399</v>
      </c>
      <c r="AC234" s="831" t="s">
        <v>674</v>
      </c>
    </row>
    <row r="235" spans="19:29" s="375" customFormat="1" x14ac:dyDescent="0.4">
      <c r="S235" s="428" t="s">
        <v>49</v>
      </c>
      <c r="T235" s="375" t="s">
        <v>416</v>
      </c>
      <c r="U235" s="375" t="s">
        <v>384</v>
      </c>
      <c r="V235" s="375" t="s">
        <v>53</v>
      </c>
      <c r="X235" s="824">
        <v>0.39</v>
      </c>
      <c r="Y235" s="375" t="s">
        <v>388</v>
      </c>
      <c r="Z235" s="375" t="s">
        <v>400</v>
      </c>
      <c r="AA235" s="763">
        <v>1.5100003578010487E-5</v>
      </c>
      <c r="AB235" s="375" t="s">
        <v>399</v>
      </c>
      <c r="AC235" s="831" t="s">
        <v>674</v>
      </c>
    </row>
    <row r="236" spans="19:29" s="375" customFormat="1" x14ac:dyDescent="0.4">
      <c r="S236" s="428" t="s">
        <v>49</v>
      </c>
      <c r="T236" s="375" t="s">
        <v>416</v>
      </c>
      <c r="U236" s="375" t="s">
        <v>384</v>
      </c>
      <c r="V236" s="375" t="s">
        <v>53</v>
      </c>
      <c r="X236" s="824">
        <v>0.39</v>
      </c>
      <c r="Y236" s="375" t="s">
        <v>389</v>
      </c>
      <c r="Z236" s="375" t="s">
        <v>400</v>
      </c>
      <c r="AA236" s="763">
        <v>2.3500005568426909E-4</v>
      </c>
      <c r="AB236" s="375" t="s">
        <v>399</v>
      </c>
      <c r="AC236" s="831" t="s">
        <v>674</v>
      </c>
    </row>
    <row r="237" spans="19:29" s="375" customFormat="1" x14ac:dyDescent="0.4">
      <c r="S237" s="428" t="s">
        <v>49</v>
      </c>
      <c r="T237" s="375" t="s">
        <v>416</v>
      </c>
      <c r="U237" s="375" t="s">
        <v>384</v>
      </c>
      <c r="V237" s="375" t="s">
        <v>53</v>
      </c>
      <c r="X237" s="824">
        <v>0.39</v>
      </c>
      <c r="Y237" s="375" t="s">
        <v>390</v>
      </c>
      <c r="Z237" s="375" t="s">
        <v>400</v>
      </c>
      <c r="AA237" s="763">
        <v>2.8400006729503167E-5</v>
      </c>
      <c r="AB237" s="375" t="s">
        <v>399</v>
      </c>
      <c r="AC237" s="831" t="s">
        <v>674</v>
      </c>
    </row>
    <row r="238" spans="19:29" s="375" customFormat="1" x14ac:dyDescent="0.4">
      <c r="S238" s="428" t="s">
        <v>49</v>
      </c>
      <c r="T238" s="375" t="s">
        <v>416</v>
      </c>
      <c r="U238" s="375" t="s">
        <v>384</v>
      </c>
      <c r="V238" s="375" t="s">
        <v>53</v>
      </c>
      <c r="X238" s="824">
        <v>0.39</v>
      </c>
      <c r="Y238" s="375" t="s">
        <v>391</v>
      </c>
      <c r="Z238" s="375" t="s">
        <v>400</v>
      </c>
      <c r="AA238" s="763">
        <v>8.2700019596123672E-6</v>
      </c>
      <c r="AB238" s="375" t="s">
        <v>399</v>
      </c>
      <c r="AC238" s="831" t="s">
        <v>674</v>
      </c>
    </row>
    <row r="239" spans="19:29" s="375" customFormat="1" x14ac:dyDescent="0.4">
      <c r="S239" s="428" t="s">
        <v>49</v>
      </c>
      <c r="T239" s="375" t="s">
        <v>416</v>
      </c>
      <c r="U239" s="375" t="s">
        <v>384</v>
      </c>
      <c r="V239" s="375" t="s">
        <v>53</v>
      </c>
      <c r="X239" s="824">
        <v>0.39</v>
      </c>
      <c r="Y239" s="375" t="s">
        <v>392</v>
      </c>
      <c r="Z239" s="375" t="s">
        <v>400</v>
      </c>
      <c r="AA239" s="763">
        <v>4.910001163445794E-6</v>
      </c>
      <c r="AB239" s="375" t="s">
        <v>399</v>
      </c>
      <c r="AC239" s="831" t="s">
        <v>674</v>
      </c>
    </row>
    <row r="240" spans="19:29" s="375" customFormat="1" x14ac:dyDescent="0.4">
      <c r="S240" s="428" t="s">
        <v>49</v>
      </c>
      <c r="T240" s="375" t="s">
        <v>416</v>
      </c>
      <c r="U240" s="375" t="s">
        <v>384</v>
      </c>
      <c r="V240" s="375" t="s">
        <v>53</v>
      </c>
      <c r="X240" s="824">
        <v>0.39</v>
      </c>
      <c r="Y240" s="375" t="s">
        <v>393</v>
      </c>
      <c r="Z240" s="375" t="s">
        <v>400</v>
      </c>
      <c r="AA240" s="763">
        <v>3.5561008426333167E-7</v>
      </c>
      <c r="AB240" s="375" t="s">
        <v>399</v>
      </c>
      <c r="AC240" s="831" t="s">
        <v>674</v>
      </c>
    </row>
    <row r="241" spans="19:29" s="375" customFormat="1" x14ac:dyDescent="0.4">
      <c r="S241" s="428" t="s">
        <v>49</v>
      </c>
      <c r="T241" s="375" t="s">
        <v>416</v>
      </c>
      <c r="U241" s="375" t="s">
        <v>384</v>
      </c>
      <c r="V241" s="375" t="s">
        <v>53</v>
      </c>
      <c r="X241" s="824">
        <v>0.39</v>
      </c>
      <c r="Y241" s="375" t="s">
        <v>394</v>
      </c>
      <c r="Z241" s="375" t="s">
        <v>400</v>
      </c>
      <c r="AA241" s="763">
        <v>6.6987015872860153E-7</v>
      </c>
      <c r="AB241" s="375" t="s">
        <v>399</v>
      </c>
      <c r="AC241" s="831" t="s">
        <v>674</v>
      </c>
    </row>
    <row r="242" spans="19:29" s="375" customFormat="1" x14ac:dyDescent="0.4">
      <c r="S242" s="428" t="s">
        <v>49</v>
      </c>
      <c r="T242" s="375" t="s">
        <v>416</v>
      </c>
      <c r="U242" s="375" t="s">
        <v>384</v>
      </c>
      <c r="V242" s="375" t="s">
        <v>53</v>
      </c>
      <c r="X242" s="824">
        <v>0.39</v>
      </c>
      <c r="Y242" s="375" t="s">
        <v>395</v>
      </c>
      <c r="Z242" s="375" t="s">
        <v>400</v>
      </c>
      <c r="AA242" s="763">
        <v>9.0000021325890309E-6</v>
      </c>
      <c r="AB242" s="375" t="s">
        <v>399</v>
      </c>
      <c r="AC242" s="831" t="s">
        <v>674</v>
      </c>
    </row>
    <row r="243" spans="19:29" s="375" customFormat="1" x14ac:dyDescent="0.4">
      <c r="S243" s="428" t="s">
        <v>49</v>
      </c>
      <c r="T243" s="375" t="s">
        <v>416</v>
      </c>
      <c r="U243" s="375" t="s">
        <v>384</v>
      </c>
      <c r="V243" s="375" t="s">
        <v>53</v>
      </c>
      <c r="X243" s="824">
        <v>0.39</v>
      </c>
      <c r="Y243" s="375" t="s">
        <v>396</v>
      </c>
      <c r="Z243" s="375" t="s">
        <v>400</v>
      </c>
      <c r="AA243" s="763">
        <v>1.3500003198883547E-5</v>
      </c>
      <c r="AB243" s="375" t="s">
        <v>399</v>
      </c>
      <c r="AC243" s="831" t="s">
        <v>674</v>
      </c>
    </row>
    <row r="244" spans="19:29" s="375" customFormat="1" x14ac:dyDescent="0.4">
      <c r="S244" s="428" t="s">
        <v>49</v>
      </c>
      <c r="T244" s="375" t="s">
        <v>416</v>
      </c>
      <c r="U244" s="375" t="s">
        <v>384</v>
      </c>
      <c r="V244" s="375" t="s">
        <v>53</v>
      </c>
      <c r="X244" s="824">
        <v>0.39</v>
      </c>
      <c r="Y244" s="375" t="s">
        <v>397</v>
      </c>
      <c r="Z244" s="375" t="s">
        <v>400</v>
      </c>
      <c r="AA244" s="763">
        <v>1.8817311015001061</v>
      </c>
      <c r="AB244" s="375" t="s">
        <v>399</v>
      </c>
      <c r="AC244" s="831" t="s">
        <v>674</v>
      </c>
    </row>
    <row r="245" spans="19:29" s="375" customFormat="1" x14ac:dyDescent="0.4">
      <c r="S245" s="428" t="s">
        <v>49</v>
      </c>
      <c r="T245" s="375" t="s">
        <v>416</v>
      </c>
      <c r="U245" s="375" t="s">
        <v>384</v>
      </c>
      <c r="V245" s="375" t="s">
        <v>53</v>
      </c>
      <c r="X245" s="824">
        <v>0.39</v>
      </c>
      <c r="Y245" s="375" t="s">
        <v>387</v>
      </c>
      <c r="Z245" s="375" t="s">
        <v>401</v>
      </c>
      <c r="AA245" s="378">
        <v>1.7118087714163085E-6</v>
      </c>
      <c r="AB245" s="375" t="s">
        <v>399</v>
      </c>
      <c r="AC245" s="831" t="s">
        <v>676</v>
      </c>
    </row>
    <row r="246" spans="19:29" s="375" customFormat="1" x14ac:dyDescent="0.4">
      <c r="S246" s="428" t="s">
        <v>49</v>
      </c>
      <c r="T246" s="375" t="s">
        <v>416</v>
      </c>
      <c r="U246" s="375" t="s">
        <v>384</v>
      </c>
      <c r="V246" s="375" t="s">
        <v>53</v>
      </c>
      <c r="X246" s="824">
        <v>0.39</v>
      </c>
      <c r="Y246" s="375" t="s">
        <v>388</v>
      </c>
      <c r="Z246" s="375" t="s">
        <v>401</v>
      </c>
      <c r="AA246" s="378">
        <v>2.0561729266239141E-5</v>
      </c>
      <c r="AB246" s="375" t="s">
        <v>399</v>
      </c>
      <c r="AC246" s="831" t="s">
        <v>676</v>
      </c>
    </row>
    <row r="247" spans="19:29" s="375" customFormat="1" x14ac:dyDescent="0.4">
      <c r="S247" s="428" t="s">
        <v>49</v>
      </c>
      <c r="T247" s="375" t="s">
        <v>416</v>
      </c>
      <c r="U247" s="375" t="s">
        <v>384</v>
      </c>
      <c r="V247" s="375" t="s">
        <v>53</v>
      </c>
      <c r="X247" s="824">
        <v>0.39</v>
      </c>
      <c r="Y247" s="375" t="s">
        <v>389</v>
      </c>
      <c r="Z247" s="375" t="s">
        <v>401</v>
      </c>
      <c r="AA247" s="378">
        <v>2.3582842848193105E-4</v>
      </c>
      <c r="AB247" s="375" t="s">
        <v>399</v>
      </c>
      <c r="AC247" s="831" t="s">
        <v>676</v>
      </c>
    </row>
    <row r="248" spans="19:29" s="375" customFormat="1" x14ac:dyDescent="0.4">
      <c r="S248" s="428" t="s">
        <v>49</v>
      </c>
      <c r="T248" s="375" t="s">
        <v>416</v>
      </c>
      <c r="U248" s="375" t="s">
        <v>384</v>
      </c>
      <c r="V248" s="375" t="s">
        <v>53</v>
      </c>
      <c r="X248" s="824">
        <v>0.39</v>
      </c>
      <c r="Y248" s="375" t="s">
        <v>390</v>
      </c>
      <c r="Z248" s="375" t="s">
        <v>401</v>
      </c>
      <c r="AA248" s="378">
        <v>2.8902185583531793E-5</v>
      </c>
      <c r="AB248" s="375" t="s">
        <v>399</v>
      </c>
      <c r="AC248" s="831" t="s">
        <v>676</v>
      </c>
    </row>
    <row r="249" spans="19:29" s="375" customFormat="1" x14ac:dyDescent="0.4">
      <c r="S249" s="428" t="s">
        <v>49</v>
      </c>
      <c r="T249" s="375" t="s">
        <v>416</v>
      </c>
      <c r="U249" s="375" t="s">
        <v>384</v>
      </c>
      <c r="V249" s="375" t="s">
        <v>53</v>
      </c>
      <c r="X249" s="824">
        <v>0.39</v>
      </c>
      <c r="Y249" s="375" t="s">
        <v>391</v>
      </c>
      <c r="Z249" s="375" t="s">
        <v>401</v>
      </c>
      <c r="AA249" s="378">
        <v>8.501822233971292E-6</v>
      </c>
      <c r="AB249" s="375" t="s">
        <v>399</v>
      </c>
      <c r="AC249" s="831" t="s">
        <v>676</v>
      </c>
    </row>
    <row r="250" spans="19:29" s="375" customFormat="1" x14ac:dyDescent="0.4">
      <c r="S250" s="428" t="s">
        <v>49</v>
      </c>
      <c r="T250" s="375" t="s">
        <v>416</v>
      </c>
      <c r="U250" s="375" t="s">
        <v>384</v>
      </c>
      <c r="V250" s="375" t="s">
        <v>53</v>
      </c>
      <c r="X250" s="824">
        <v>0.39</v>
      </c>
      <c r="Y250" s="375" t="s">
        <v>392</v>
      </c>
      <c r="Z250" s="375" t="s">
        <v>401</v>
      </c>
      <c r="AA250" s="378">
        <v>7.738605083349976E-6</v>
      </c>
      <c r="AB250" s="375" t="s">
        <v>399</v>
      </c>
      <c r="AC250" s="831" t="s">
        <v>676</v>
      </c>
    </row>
    <row r="251" spans="19:29" s="375" customFormat="1" x14ac:dyDescent="0.4">
      <c r="S251" s="428" t="s">
        <v>49</v>
      </c>
      <c r="T251" s="375" t="s">
        <v>416</v>
      </c>
      <c r="U251" s="375" t="s">
        <v>384</v>
      </c>
      <c r="V251" s="375" t="s">
        <v>53</v>
      </c>
      <c r="X251" s="824">
        <v>0.39</v>
      </c>
      <c r="Y251" s="375" t="s">
        <v>393</v>
      </c>
      <c r="Z251" s="375" t="s">
        <v>401</v>
      </c>
      <c r="AA251" s="378">
        <v>3.5993377949097536E-7</v>
      </c>
      <c r="AB251" s="375" t="s">
        <v>399</v>
      </c>
      <c r="AC251" s="831" t="s">
        <v>676</v>
      </c>
    </row>
    <row r="252" spans="19:29" s="375" customFormat="1" x14ac:dyDescent="0.4">
      <c r="S252" s="428" t="s">
        <v>49</v>
      </c>
      <c r="T252" s="375" t="s">
        <v>416</v>
      </c>
      <c r="U252" s="375" t="s">
        <v>384</v>
      </c>
      <c r="V252" s="375" t="s">
        <v>53</v>
      </c>
      <c r="X252" s="824">
        <v>0.39</v>
      </c>
      <c r="Y252" s="375" t="s">
        <v>394</v>
      </c>
      <c r="Z252" s="375" t="s">
        <v>401</v>
      </c>
      <c r="AA252" s="378">
        <v>6.7934052968836616E-7</v>
      </c>
      <c r="AB252" s="375" t="s">
        <v>399</v>
      </c>
      <c r="AC252" s="831" t="s">
        <v>676</v>
      </c>
    </row>
    <row r="253" spans="19:29" s="375" customFormat="1" x14ac:dyDescent="0.4">
      <c r="S253" s="428" t="s">
        <v>49</v>
      </c>
      <c r="T253" s="375" t="s">
        <v>416</v>
      </c>
      <c r="U253" s="375" t="s">
        <v>384</v>
      </c>
      <c r="V253" s="375" t="s">
        <v>53</v>
      </c>
      <c r="X253" s="824">
        <v>0.39</v>
      </c>
      <c r="Y253" s="375" t="s">
        <v>395</v>
      </c>
      <c r="Z253" s="375" t="s">
        <v>401</v>
      </c>
      <c r="AA253" s="378">
        <v>1.0288504837070885E-5</v>
      </c>
      <c r="AB253" s="375" t="s">
        <v>399</v>
      </c>
      <c r="AC253" s="831" t="s">
        <v>676</v>
      </c>
    </row>
    <row r="254" spans="19:29" s="375" customFormat="1" x14ac:dyDescent="0.4">
      <c r="S254" s="428" t="s">
        <v>49</v>
      </c>
      <c r="T254" s="375" t="s">
        <v>416</v>
      </c>
      <c r="U254" s="375" t="s">
        <v>384</v>
      </c>
      <c r="V254" s="375" t="s">
        <v>53</v>
      </c>
      <c r="X254" s="824">
        <v>0.39</v>
      </c>
      <c r="Y254" s="375" t="s">
        <v>396</v>
      </c>
      <c r="Z254" s="375" t="s">
        <v>401</v>
      </c>
      <c r="AA254" s="378">
        <v>1.3507889644072333E-5</v>
      </c>
      <c r="AB254" s="375" t="s">
        <v>399</v>
      </c>
      <c r="AC254" s="831" t="s">
        <v>676</v>
      </c>
    </row>
    <row r="255" spans="19:29" s="375" customFormat="1" x14ac:dyDescent="0.4">
      <c r="S255" s="428" t="s">
        <v>49</v>
      </c>
      <c r="T255" s="375" t="s">
        <v>416</v>
      </c>
      <c r="U255" s="375" t="s">
        <v>384</v>
      </c>
      <c r="V255" s="375" t="s">
        <v>53</v>
      </c>
      <c r="X255" s="824">
        <v>0.39</v>
      </c>
      <c r="Y255" s="375" t="s">
        <v>397</v>
      </c>
      <c r="Z255" s="375" t="s">
        <v>401</v>
      </c>
      <c r="AA255" s="378">
        <v>1.8834432642903991</v>
      </c>
      <c r="AB255" s="375" t="s">
        <v>399</v>
      </c>
      <c r="AC255" s="831" t="s">
        <v>676</v>
      </c>
    </row>
    <row r="256" spans="19:29" s="375" customFormat="1" x14ac:dyDescent="0.4">
      <c r="S256" s="428" t="s">
        <v>49</v>
      </c>
      <c r="T256" s="375" t="s">
        <v>416</v>
      </c>
      <c r="U256" s="375" t="s">
        <v>384</v>
      </c>
      <c r="V256" s="375" t="s">
        <v>406</v>
      </c>
      <c r="W256" s="375" t="s">
        <v>678</v>
      </c>
      <c r="X256" s="824">
        <v>0.36027713625866054</v>
      </c>
      <c r="Y256" s="375" t="s">
        <v>411</v>
      </c>
      <c r="Z256" s="375" t="s">
        <v>400</v>
      </c>
      <c r="AA256" s="761">
        <v>2.7756410256410255</v>
      </c>
      <c r="AB256" s="375" t="s">
        <v>398</v>
      </c>
      <c r="AC256" s="831" t="s">
        <v>679</v>
      </c>
    </row>
    <row r="257" spans="19:29" s="375" customFormat="1" x14ac:dyDescent="0.4">
      <c r="S257" s="428" t="s">
        <v>49</v>
      </c>
      <c r="T257" s="375" t="s">
        <v>416</v>
      </c>
      <c r="U257" s="375" t="s">
        <v>384</v>
      </c>
      <c r="V257" s="375" t="s">
        <v>406</v>
      </c>
      <c r="W257" s="375" t="s">
        <v>678</v>
      </c>
      <c r="X257" s="824">
        <v>0.36027713625866054</v>
      </c>
      <c r="Y257" s="375" t="s">
        <v>387</v>
      </c>
      <c r="Z257" s="375" t="s">
        <v>400</v>
      </c>
      <c r="AA257" s="763">
        <v>8.5230020195618143E-6</v>
      </c>
      <c r="AB257" s="375" t="s">
        <v>399</v>
      </c>
      <c r="AC257" s="831" t="s">
        <v>681</v>
      </c>
    </row>
    <row r="258" spans="19:29" s="375" customFormat="1" x14ac:dyDescent="0.4">
      <c r="S258" s="428" t="s">
        <v>49</v>
      </c>
      <c r="T258" s="375" t="s">
        <v>416</v>
      </c>
      <c r="U258" s="375" t="s">
        <v>384</v>
      </c>
      <c r="V258" s="375" t="s">
        <v>406</v>
      </c>
      <c r="W258" s="375" t="s">
        <v>678</v>
      </c>
      <c r="X258" s="824">
        <v>0.36027713625866054</v>
      </c>
      <c r="Y258" s="375" t="s">
        <v>388</v>
      </c>
      <c r="Z258" s="375" t="s">
        <v>400</v>
      </c>
      <c r="AA258" s="763">
        <v>5.5591013172528549E-5</v>
      </c>
      <c r="AB258" s="375" t="s">
        <v>399</v>
      </c>
      <c r="AC258" s="831" t="s">
        <v>681</v>
      </c>
    </row>
    <row r="259" spans="19:29" s="375" customFormat="1" x14ac:dyDescent="0.4">
      <c r="S259" s="428" t="s">
        <v>49</v>
      </c>
      <c r="T259" s="375" t="s">
        <v>416</v>
      </c>
      <c r="U259" s="375" t="s">
        <v>384</v>
      </c>
      <c r="V259" s="375" t="s">
        <v>406</v>
      </c>
      <c r="W259" s="375" t="s">
        <v>678</v>
      </c>
      <c r="X259" s="824">
        <v>0.36027713625866054</v>
      </c>
      <c r="Y259" s="375" t="s">
        <v>389</v>
      </c>
      <c r="Z259" s="375" t="s">
        <v>400</v>
      </c>
      <c r="AA259" s="763">
        <v>3.6063108545307949E-4</v>
      </c>
      <c r="AB259" s="375" t="s">
        <v>399</v>
      </c>
      <c r="AC259" s="831" t="s">
        <v>681</v>
      </c>
    </row>
    <row r="260" spans="19:29" s="375" customFormat="1" x14ac:dyDescent="0.4">
      <c r="S260" s="428" t="s">
        <v>49</v>
      </c>
      <c r="T260" s="375" t="s">
        <v>416</v>
      </c>
      <c r="U260" s="375" t="s">
        <v>384</v>
      </c>
      <c r="V260" s="375" t="s">
        <v>406</v>
      </c>
      <c r="W260" s="375" t="s">
        <v>678</v>
      </c>
      <c r="X260" s="824">
        <v>0.36027713625866054</v>
      </c>
      <c r="Y260" s="375" t="s">
        <v>390</v>
      </c>
      <c r="Z260" s="375" t="s">
        <v>400</v>
      </c>
      <c r="AA260" s="763">
        <v>6.1070014470801344E-5</v>
      </c>
      <c r="AB260" s="375" t="s">
        <v>399</v>
      </c>
      <c r="AC260" s="831" t="s">
        <v>681</v>
      </c>
    </row>
    <row r="261" spans="19:29" s="375" customFormat="1" x14ac:dyDescent="0.4">
      <c r="S261" s="428" t="s">
        <v>49</v>
      </c>
      <c r="T261" s="375" t="s">
        <v>416</v>
      </c>
      <c r="U261" s="375" t="s">
        <v>384</v>
      </c>
      <c r="V261" s="375" t="s">
        <v>406</v>
      </c>
      <c r="W261" s="375" t="s">
        <v>678</v>
      </c>
      <c r="X261" s="824">
        <v>0.36027713625866054</v>
      </c>
      <c r="Y261" s="375" t="s">
        <v>391</v>
      </c>
      <c r="Z261" s="375" t="s">
        <v>400</v>
      </c>
      <c r="AA261" s="763">
        <v>4.2850710153659197E-5</v>
      </c>
      <c r="AB261" s="375" t="s">
        <v>399</v>
      </c>
      <c r="AC261" s="831" t="s">
        <v>681</v>
      </c>
    </row>
    <row r="262" spans="19:29" s="375" customFormat="1" x14ac:dyDescent="0.4">
      <c r="S262" s="428" t="s">
        <v>49</v>
      </c>
      <c r="T262" s="375" t="s">
        <v>416</v>
      </c>
      <c r="U262" s="375" t="s">
        <v>384</v>
      </c>
      <c r="V262" s="375" t="s">
        <v>406</v>
      </c>
      <c r="W262" s="375" t="s">
        <v>678</v>
      </c>
      <c r="X262" s="824">
        <v>0.36027713625866054</v>
      </c>
      <c r="Y262" s="375" t="s">
        <v>392</v>
      </c>
      <c r="Z262" s="375" t="s">
        <v>400</v>
      </c>
      <c r="AA262" s="763">
        <v>2.340508654593545E-3</v>
      </c>
      <c r="AB262" s="375" t="s">
        <v>399</v>
      </c>
      <c r="AC262" s="831" t="s">
        <v>681</v>
      </c>
    </row>
    <row r="263" spans="19:29" s="375" customFormat="1" x14ac:dyDescent="0.4">
      <c r="S263" s="428" t="s">
        <v>49</v>
      </c>
      <c r="T263" s="375" t="s">
        <v>416</v>
      </c>
      <c r="U263" s="375" t="s">
        <v>384</v>
      </c>
      <c r="V263" s="375" t="s">
        <v>406</v>
      </c>
      <c r="W263" s="375" t="s">
        <v>678</v>
      </c>
      <c r="X263" s="824">
        <v>0.36027713625866054</v>
      </c>
      <c r="Y263" s="375" t="s">
        <v>393</v>
      </c>
      <c r="Z263" s="375" t="s">
        <v>400</v>
      </c>
      <c r="AA263" s="763">
        <v>1.8425805366073456E-6</v>
      </c>
      <c r="AB263" s="375" t="s">
        <v>399</v>
      </c>
      <c r="AC263" s="831" t="s">
        <v>681</v>
      </c>
    </row>
    <row r="264" spans="19:29" s="375" customFormat="1" x14ac:dyDescent="0.4">
      <c r="S264" s="428" t="s">
        <v>49</v>
      </c>
      <c r="T264" s="375" t="s">
        <v>416</v>
      </c>
      <c r="U264" s="375" t="s">
        <v>384</v>
      </c>
      <c r="V264" s="375" t="s">
        <v>406</v>
      </c>
      <c r="W264" s="375" t="s">
        <v>678</v>
      </c>
      <c r="X264" s="824">
        <v>0.36027713625866054</v>
      </c>
      <c r="Y264" s="375" t="s">
        <v>394</v>
      </c>
      <c r="Z264" s="375" t="s">
        <v>400</v>
      </c>
      <c r="AA264" s="763">
        <v>3.4709075224463949E-6</v>
      </c>
      <c r="AB264" s="375" t="s">
        <v>399</v>
      </c>
      <c r="AC264" s="831" t="s">
        <v>681</v>
      </c>
    </row>
    <row r="265" spans="19:29" s="375" customFormat="1" x14ac:dyDescent="0.4">
      <c r="S265" s="428" t="s">
        <v>49</v>
      </c>
      <c r="T265" s="375" t="s">
        <v>416</v>
      </c>
      <c r="U265" s="375" t="s">
        <v>384</v>
      </c>
      <c r="V265" s="375" t="s">
        <v>406</v>
      </c>
      <c r="W265" s="375" t="s">
        <v>678</v>
      </c>
      <c r="X265" s="824">
        <v>0.36027713625866054</v>
      </c>
      <c r="Y265" s="375" t="s">
        <v>395</v>
      </c>
      <c r="Z265" s="375" t="s">
        <v>400</v>
      </c>
      <c r="AA265" s="763">
        <v>9.9900023671738254E-6</v>
      </c>
      <c r="AB265" s="375" t="s">
        <v>399</v>
      </c>
      <c r="AC265" s="831" t="s">
        <v>681</v>
      </c>
    </row>
    <row r="266" spans="19:29" s="375" customFormat="1" x14ac:dyDescent="0.4">
      <c r="S266" s="428" t="s">
        <v>49</v>
      </c>
      <c r="T266" s="375" t="s">
        <v>416</v>
      </c>
      <c r="U266" s="375" t="s">
        <v>384</v>
      </c>
      <c r="V266" s="375" t="s">
        <v>406</v>
      </c>
      <c r="W266" s="375" t="s">
        <v>678</v>
      </c>
      <c r="X266" s="824">
        <v>0.36027713625866054</v>
      </c>
      <c r="Y266" s="375" t="s">
        <v>396</v>
      </c>
      <c r="Z266" s="375" t="s">
        <v>400</v>
      </c>
      <c r="AA266" s="763">
        <v>1.4985003550760739E-5</v>
      </c>
      <c r="AB266" s="375" t="s">
        <v>399</v>
      </c>
      <c r="AC266" s="831" t="s">
        <v>681</v>
      </c>
    </row>
    <row r="267" spans="19:29" s="375" customFormat="1" x14ac:dyDescent="0.4">
      <c r="S267" s="428" t="s">
        <v>49</v>
      </c>
      <c r="T267" s="375" t="s">
        <v>416</v>
      </c>
      <c r="U267" s="375" t="s">
        <v>384</v>
      </c>
      <c r="V267" s="375" t="s">
        <v>406</v>
      </c>
      <c r="W267" s="375" t="s">
        <v>678</v>
      </c>
      <c r="X267" s="824">
        <v>0.36027713625866054</v>
      </c>
      <c r="Y267" s="375" t="s">
        <v>397</v>
      </c>
      <c r="Z267" s="375" t="s">
        <v>400</v>
      </c>
      <c r="AA267" s="763">
        <v>2.0367892823050826</v>
      </c>
      <c r="AB267" s="375" t="s">
        <v>399</v>
      </c>
      <c r="AC267" s="831" t="s">
        <v>681</v>
      </c>
    </row>
    <row r="268" spans="19:29" s="375" customFormat="1" x14ac:dyDescent="0.4">
      <c r="S268" s="428" t="s">
        <v>49</v>
      </c>
      <c r="T268" s="375" t="s">
        <v>416</v>
      </c>
      <c r="U268" s="375" t="s">
        <v>384</v>
      </c>
      <c r="V268" s="375" t="s">
        <v>406</v>
      </c>
      <c r="W268" s="375" t="s">
        <v>678</v>
      </c>
      <c r="X268" s="824">
        <v>0.36027713625866054</v>
      </c>
      <c r="Y268" s="375" t="s">
        <v>387</v>
      </c>
      <c r="Z268" s="375" t="s">
        <v>401</v>
      </c>
      <c r="AA268" s="378">
        <v>9.3348105777192196E-6</v>
      </c>
      <c r="AB268" s="375" t="s">
        <v>399</v>
      </c>
      <c r="AC268" s="831" t="s">
        <v>683</v>
      </c>
    </row>
    <row r="269" spans="19:29" s="375" customFormat="1" x14ac:dyDescent="0.4">
      <c r="S269" s="428" t="s">
        <v>49</v>
      </c>
      <c r="T269" s="375" t="s">
        <v>416</v>
      </c>
      <c r="U269" s="375" t="s">
        <v>384</v>
      </c>
      <c r="V269" s="375" t="s">
        <v>406</v>
      </c>
      <c r="W269" s="375" t="s">
        <v>678</v>
      </c>
      <c r="X269" s="824">
        <v>0.36027713625866054</v>
      </c>
      <c r="Y269" s="375" t="s">
        <v>388</v>
      </c>
      <c r="Z269" s="375" t="s">
        <v>401</v>
      </c>
      <c r="AA269" s="378">
        <v>6.1052738860757188E-5</v>
      </c>
      <c r="AB269" s="375" t="s">
        <v>399</v>
      </c>
      <c r="AC269" s="831" t="s">
        <v>683</v>
      </c>
    </row>
    <row r="270" spans="19:29" s="375" customFormat="1" x14ac:dyDescent="0.4">
      <c r="S270" s="428" t="s">
        <v>49</v>
      </c>
      <c r="T270" s="375" t="s">
        <v>416</v>
      </c>
      <c r="U270" s="375" t="s">
        <v>384</v>
      </c>
      <c r="V270" s="375" t="s">
        <v>406</v>
      </c>
      <c r="W270" s="375" t="s">
        <v>678</v>
      </c>
      <c r="X270" s="824">
        <v>0.36027713625866054</v>
      </c>
      <c r="Y270" s="375" t="s">
        <v>389</v>
      </c>
      <c r="Z270" s="375" t="s">
        <v>401</v>
      </c>
      <c r="AA270" s="378">
        <v>3.614594582507414E-4</v>
      </c>
      <c r="AB270" s="375" t="s">
        <v>399</v>
      </c>
      <c r="AC270" s="831" t="s">
        <v>683</v>
      </c>
    </row>
    <row r="271" spans="19:29" s="375" customFormat="1" x14ac:dyDescent="0.4">
      <c r="S271" s="428" t="s">
        <v>49</v>
      </c>
      <c r="T271" s="375" t="s">
        <v>416</v>
      </c>
      <c r="U271" s="375" t="s">
        <v>384</v>
      </c>
      <c r="V271" s="375" t="s">
        <v>406</v>
      </c>
      <c r="W271" s="375" t="s">
        <v>678</v>
      </c>
      <c r="X271" s="824">
        <v>0.36027713625866054</v>
      </c>
      <c r="Y271" s="375" t="s">
        <v>390</v>
      </c>
      <c r="Z271" s="375" t="s">
        <v>401</v>
      </c>
      <c r="AA271" s="378">
        <v>6.157219332482998E-5</v>
      </c>
      <c r="AB271" s="375" t="s">
        <v>399</v>
      </c>
      <c r="AC271" s="831" t="s">
        <v>683</v>
      </c>
    </row>
    <row r="272" spans="19:29" s="375" customFormat="1" x14ac:dyDescent="0.4">
      <c r="S272" s="428" t="s">
        <v>49</v>
      </c>
      <c r="T272" s="375" t="s">
        <v>416</v>
      </c>
      <c r="U272" s="375" t="s">
        <v>384</v>
      </c>
      <c r="V272" s="375" t="s">
        <v>406</v>
      </c>
      <c r="W272" s="375" t="s">
        <v>678</v>
      </c>
      <c r="X272" s="824">
        <v>0.36027713625866054</v>
      </c>
      <c r="Y272" s="375" t="s">
        <v>391</v>
      </c>
      <c r="Z272" s="375" t="s">
        <v>401</v>
      </c>
      <c r="AA272" s="378">
        <v>4.3082530428018123E-5</v>
      </c>
      <c r="AB272" s="375" t="s">
        <v>399</v>
      </c>
      <c r="AC272" s="831" t="s">
        <v>683</v>
      </c>
    </row>
    <row r="273" spans="1:46" s="375" customFormat="1" x14ac:dyDescent="0.4">
      <c r="S273" s="428" t="s">
        <v>49</v>
      </c>
      <c r="T273" s="375" t="s">
        <v>416</v>
      </c>
      <c r="U273" s="375" t="s">
        <v>384</v>
      </c>
      <c r="V273" s="375" t="s">
        <v>406</v>
      </c>
      <c r="W273" s="375" t="s">
        <v>678</v>
      </c>
      <c r="X273" s="824">
        <v>0.36027713625866054</v>
      </c>
      <c r="Y273" s="375" t="s">
        <v>392</v>
      </c>
      <c r="Z273" s="375" t="s">
        <v>401</v>
      </c>
      <c r="AA273" s="378">
        <v>2.343337258513449E-3</v>
      </c>
      <c r="AB273" s="375" t="s">
        <v>399</v>
      </c>
      <c r="AC273" s="831" t="s">
        <v>683</v>
      </c>
    </row>
    <row r="274" spans="1:46" s="375" customFormat="1" x14ac:dyDescent="0.4">
      <c r="S274" s="428" t="s">
        <v>49</v>
      </c>
      <c r="T274" s="375" t="s">
        <v>416</v>
      </c>
      <c r="U274" s="375" t="s">
        <v>384</v>
      </c>
      <c r="V274" s="375" t="s">
        <v>406</v>
      </c>
      <c r="W274" s="375" t="s">
        <v>678</v>
      </c>
      <c r="X274" s="824">
        <v>0.36027713625866054</v>
      </c>
      <c r="Y274" s="375" t="s">
        <v>393</v>
      </c>
      <c r="Z274" s="375" t="s">
        <v>401</v>
      </c>
      <c r="AA274" s="378">
        <v>1.846904231834989E-6</v>
      </c>
      <c r="AB274" s="375" t="s">
        <v>399</v>
      </c>
      <c r="AC274" s="831" t="s">
        <v>683</v>
      </c>
    </row>
    <row r="275" spans="1:46" s="375" customFormat="1" x14ac:dyDescent="0.4">
      <c r="S275" s="428" t="s">
        <v>49</v>
      </c>
      <c r="T275" s="375" t="s">
        <v>416</v>
      </c>
      <c r="U275" s="375" t="s">
        <v>384</v>
      </c>
      <c r="V275" s="375" t="s">
        <v>406</v>
      </c>
      <c r="W275" s="375" t="s">
        <v>678</v>
      </c>
      <c r="X275" s="824">
        <v>0.36027713625866054</v>
      </c>
      <c r="Y275" s="375" t="s">
        <v>394</v>
      </c>
      <c r="Z275" s="375" t="s">
        <v>401</v>
      </c>
      <c r="AA275" s="378">
        <v>3.4803778934061603E-6</v>
      </c>
      <c r="AB275" s="375" t="s">
        <v>399</v>
      </c>
      <c r="AC275" s="831" t="s">
        <v>683</v>
      </c>
    </row>
    <row r="276" spans="1:46" s="375" customFormat="1" x14ac:dyDescent="0.4">
      <c r="S276" s="428" t="s">
        <v>49</v>
      </c>
      <c r="T276" s="375" t="s">
        <v>416</v>
      </c>
      <c r="U276" s="375" t="s">
        <v>384</v>
      </c>
      <c r="V276" s="375" t="s">
        <v>406</v>
      </c>
      <c r="W276" s="375" t="s">
        <v>678</v>
      </c>
      <c r="X276" s="824">
        <v>0.36027713625866054</v>
      </c>
      <c r="Y276" s="375" t="s">
        <v>395</v>
      </c>
      <c r="Z276" s="375" t="s">
        <v>401</v>
      </c>
      <c r="AA276" s="378">
        <v>1.1278505071655678E-5</v>
      </c>
      <c r="AB276" s="375" t="s">
        <v>399</v>
      </c>
      <c r="AC276" s="831" t="s">
        <v>683</v>
      </c>
    </row>
    <row r="277" spans="1:46" s="375" customFormat="1" x14ac:dyDescent="0.4">
      <c r="S277" s="428" t="s">
        <v>49</v>
      </c>
      <c r="T277" s="375" t="s">
        <v>416</v>
      </c>
      <c r="U277" s="375" t="s">
        <v>384</v>
      </c>
      <c r="V277" s="375" t="s">
        <v>406</v>
      </c>
      <c r="W277" s="375" t="s">
        <v>678</v>
      </c>
      <c r="X277" s="824">
        <v>0.36027713625866054</v>
      </c>
      <c r="Y277" s="375" t="s">
        <v>396</v>
      </c>
      <c r="Z277" s="375" t="s">
        <v>401</v>
      </c>
      <c r="AA277" s="378">
        <v>1.4992889995949522E-5</v>
      </c>
      <c r="AB277" s="375" t="s">
        <v>399</v>
      </c>
      <c r="AC277" s="831" t="s">
        <v>683</v>
      </c>
    </row>
    <row r="278" spans="1:46" s="375" customFormat="1" x14ac:dyDescent="0.4">
      <c r="S278" s="428" t="s">
        <v>49</v>
      </c>
      <c r="T278" s="375" t="s">
        <v>416</v>
      </c>
      <c r="U278" s="375" t="s">
        <v>384</v>
      </c>
      <c r="V278" s="375" t="s">
        <v>406</v>
      </c>
      <c r="W278" s="375" t="s">
        <v>678</v>
      </c>
      <c r="X278" s="824">
        <v>0.36027713625866054</v>
      </c>
      <c r="Y278" s="375" t="s">
        <v>397</v>
      </c>
      <c r="Z278" s="375" t="s">
        <v>401</v>
      </c>
      <c r="AA278" s="378">
        <v>2.0385014450953762</v>
      </c>
      <c r="AB278" s="375" t="s">
        <v>399</v>
      </c>
      <c r="AC278" s="831" t="s">
        <v>683</v>
      </c>
    </row>
    <row r="279" spans="1:46" s="758" customFormat="1" ht="15.9" x14ac:dyDescent="0.4">
      <c r="A279" s="838" t="s">
        <v>406</v>
      </c>
      <c r="B279" s="750"/>
      <c r="C279" s="750"/>
      <c r="D279" s="750"/>
      <c r="E279" s="750"/>
      <c r="F279" s="750"/>
      <c r="G279" s="750"/>
      <c r="H279" s="751"/>
      <c r="I279" s="829" t="s">
        <v>232</v>
      </c>
      <c r="J279" s="836"/>
      <c r="K279" s="750"/>
      <c r="L279" s="750"/>
      <c r="M279" s="750"/>
      <c r="N279" s="750"/>
      <c r="O279" s="750"/>
      <c r="P279" s="750"/>
      <c r="Q279" s="750"/>
      <c r="R279" s="751"/>
      <c r="S279" s="829" t="s">
        <v>49</v>
      </c>
      <c r="T279" s="836"/>
      <c r="U279" s="750"/>
      <c r="V279" s="750"/>
      <c r="W279" s="750"/>
      <c r="X279" s="750"/>
      <c r="Y279" s="750"/>
      <c r="Z279" s="750"/>
      <c r="AA279" s="750"/>
      <c r="AB279" s="750"/>
      <c r="AC279" s="751"/>
      <c r="AD279" s="829" t="s">
        <v>263</v>
      </c>
      <c r="AE279" s="750"/>
      <c r="AF279" s="750"/>
      <c r="AG279" s="750"/>
      <c r="AH279" s="750"/>
      <c r="AI279" s="750"/>
      <c r="AJ279" s="750"/>
      <c r="AK279" s="829" t="s">
        <v>277</v>
      </c>
      <c r="AL279" s="844"/>
      <c r="AM279" s="844"/>
      <c r="AN279" s="750"/>
      <c r="AO279" s="844"/>
      <c r="AP279" s="844"/>
      <c r="AQ279" s="844"/>
      <c r="AR279" s="844"/>
      <c r="AS279" s="844"/>
      <c r="AT279" s="845"/>
    </row>
    <row r="280" spans="1:46" s="759" customFormat="1" x14ac:dyDescent="0.4">
      <c r="A280" s="839" t="s">
        <v>373</v>
      </c>
      <c r="B280" s="759" t="s">
        <v>417</v>
      </c>
      <c r="C280" s="759" t="s">
        <v>376</v>
      </c>
      <c r="D280" s="759" t="s">
        <v>379</v>
      </c>
      <c r="E280" s="759" t="s">
        <v>383</v>
      </c>
      <c r="F280" s="759" t="s">
        <v>386</v>
      </c>
      <c r="G280" s="759" t="s">
        <v>380</v>
      </c>
      <c r="H280" s="835" t="s">
        <v>378</v>
      </c>
      <c r="I280" s="806" t="s">
        <v>373</v>
      </c>
      <c r="J280" s="759" t="s">
        <v>417</v>
      </c>
      <c r="K280" s="759" t="s">
        <v>374</v>
      </c>
      <c r="L280" s="759" t="s">
        <v>376</v>
      </c>
      <c r="M280" s="759" t="s">
        <v>375</v>
      </c>
      <c r="N280" s="759" t="s">
        <v>379</v>
      </c>
      <c r="O280" s="759" t="s">
        <v>383</v>
      </c>
      <c r="P280" s="759" t="s">
        <v>386</v>
      </c>
      <c r="Q280" s="759" t="s">
        <v>380</v>
      </c>
      <c r="R280" s="835" t="s">
        <v>378</v>
      </c>
      <c r="S280" s="806" t="s">
        <v>373</v>
      </c>
      <c r="T280" s="759" t="s">
        <v>413</v>
      </c>
      <c r="U280" s="759" t="s">
        <v>417</v>
      </c>
      <c r="V280" s="759" t="s">
        <v>374</v>
      </c>
      <c r="W280" s="759" t="s">
        <v>376</v>
      </c>
      <c r="X280" s="759" t="s">
        <v>375</v>
      </c>
      <c r="Y280" s="759" t="s">
        <v>379</v>
      </c>
      <c r="Z280" s="759" t="s">
        <v>383</v>
      </c>
      <c r="AA280" s="759" t="s">
        <v>386</v>
      </c>
      <c r="AB280" s="759" t="s">
        <v>380</v>
      </c>
      <c r="AC280" s="835" t="s">
        <v>378</v>
      </c>
      <c r="AD280" s="806" t="s">
        <v>373</v>
      </c>
      <c r="AE280" s="759" t="s">
        <v>417</v>
      </c>
      <c r="AF280" s="759" t="s">
        <v>379</v>
      </c>
      <c r="AG280" s="759" t="s">
        <v>386</v>
      </c>
      <c r="AH280" s="759" t="s">
        <v>380</v>
      </c>
      <c r="AI280" s="759" t="s">
        <v>378</v>
      </c>
      <c r="AJ280" s="759" t="s">
        <v>382</v>
      </c>
      <c r="AK280" s="806" t="s">
        <v>373</v>
      </c>
      <c r="AL280" s="759" t="s">
        <v>417</v>
      </c>
      <c r="AM280" s="759" t="s">
        <v>374</v>
      </c>
      <c r="AN280" s="758" t="s">
        <v>423</v>
      </c>
      <c r="AO280" s="759" t="s">
        <v>424</v>
      </c>
      <c r="AP280" s="759" t="s">
        <v>386</v>
      </c>
      <c r="AQ280" s="759" t="s">
        <v>386</v>
      </c>
      <c r="AR280" s="759" t="s">
        <v>380</v>
      </c>
      <c r="AS280" s="759" t="s">
        <v>378</v>
      </c>
      <c r="AT280" s="835" t="s">
        <v>382</v>
      </c>
    </row>
    <row r="281" spans="1:46" s="375" customFormat="1" x14ac:dyDescent="0.4">
      <c r="A281" s="428" t="s">
        <v>406</v>
      </c>
      <c r="B281" s="375" t="s">
        <v>405</v>
      </c>
      <c r="C281" s="375" t="s">
        <v>455</v>
      </c>
      <c r="D281" s="375" t="s">
        <v>412</v>
      </c>
      <c r="E281" s="375" t="s">
        <v>400</v>
      </c>
      <c r="F281" s="761">
        <v>0.35282087533122503</v>
      </c>
      <c r="G281" s="375" t="s">
        <v>398</v>
      </c>
      <c r="H281" s="831" t="s">
        <v>697</v>
      </c>
      <c r="I281" s="428" t="s">
        <v>232</v>
      </c>
      <c r="J281" s="375" t="s">
        <v>405</v>
      </c>
      <c r="K281" s="375" t="s">
        <v>52</v>
      </c>
      <c r="M281" s="824">
        <v>0.34</v>
      </c>
      <c r="N281" s="375" t="s">
        <v>385</v>
      </c>
      <c r="O281" s="375" t="s">
        <v>400</v>
      </c>
      <c r="P281" s="761">
        <v>2.9411764705882351</v>
      </c>
      <c r="Q281" s="375" t="s">
        <v>398</v>
      </c>
      <c r="R281" s="831" t="s">
        <v>698</v>
      </c>
      <c r="S281" s="428" t="s">
        <v>49</v>
      </c>
      <c r="T281" s="375" t="s">
        <v>418</v>
      </c>
      <c r="U281" s="375" t="s">
        <v>405</v>
      </c>
      <c r="V281" s="375" t="s">
        <v>52</v>
      </c>
      <c r="X281" s="824">
        <v>0.26</v>
      </c>
      <c r="Y281" s="375" t="s">
        <v>411</v>
      </c>
      <c r="Z281" s="375" t="s">
        <v>400</v>
      </c>
      <c r="AA281" s="761">
        <v>3.8461538461538458</v>
      </c>
      <c r="AB281" s="375" t="s">
        <v>398</v>
      </c>
      <c r="AC281" s="831" t="s">
        <v>699</v>
      </c>
      <c r="AD281" s="428" t="s">
        <v>263</v>
      </c>
      <c r="AE281" s="375" t="s">
        <v>405</v>
      </c>
      <c r="AF281" s="375" t="s">
        <v>387</v>
      </c>
      <c r="AG281" s="375">
        <v>1.2683406728920099E-6</v>
      </c>
      <c r="AH281" s="375" t="s">
        <v>399</v>
      </c>
      <c r="AI281" s="375" t="s">
        <v>700</v>
      </c>
      <c r="AJ281" s="375" t="s">
        <v>422</v>
      </c>
      <c r="AK281" s="428" t="s">
        <v>277</v>
      </c>
      <c r="AL281" s="375" t="s">
        <v>405</v>
      </c>
      <c r="AM281" s="375" t="s">
        <v>425</v>
      </c>
      <c r="AN281" s="375" t="s">
        <v>427</v>
      </c>
      <c r="AO281" s="762">
        <v>6.9260000000000002</v>
      </c>
      <c r="AP281" s="375" t="s">
        <v>387</v>
      </c>
      <c r="AQ281" s="760">
        <v>0.13392911904762864</v>
      </c>
      <c r="AR281" s="375" t="s">
        <v>399</v>
      </c>
      <c r="AS281" s="375" t="s">
        <v>701</v>
      </c>
      <c r="AT281" s="831" t="s">
        <v>422</v>
      </c>
    </row>
    <row r="282" spans="1:46" s="375" customFormat="1" x14ac:dyDescent="0.4">
      <c r="A282" s="428" t="s">
        <v>406</v>
      </c>
      <c r="B282" s="375" t="s">
        <v>405</v>
      </c>
      <c r="C282" s="375" t="s">
        <v>455</v>
      </c>
      <c r="D282" s="375" t="s">
        <v>385</v>
      </c>
      <c r="E282" s="375" t="s">
        <v>400</v>
      </c>
      <c r="F282" s="761">
        <v>1.4266334887660423</v>
      </c>
      <c r="G282" s="375" t="s">
        <v>398</v>
      </c>
      <c r="H282" s="831" t="s">
        <v>697</v>
      </c>
      <c r="I282" s="428" t="s">
        <v>232</v>
      </c>
      <c r="J282" s="375" t="s">
        <v>405</v>
      </c>
      <c r="K282" s="375" t="s">
        <v>52</v>
      </c>
      <c r="M282" s="824">
        <v>0.34</v>
      </c>
      <c r="N282" s="375" t="s">
        <v>387</v>
      </c>
      <c r="O282" s="375" t="s">
        <v>400</v>
      </c>
      <c r="P282" s="763">
        <v>3.0400007203411834E-5</v>
      </c>
      <c r="Q282" s="375" t="s">
        <v>399</v>
      </c>
      <c r="R282" s="831" t="s">
        <v>702</v>
      </c>
      <c r="S282" s="428" t="s">
        <v>49</v>
      </c>
      <c r="T282" s="375" t="s">
        <v>418</v>
      </c>
      <c r="U282" s="375" t="s">
        <v>405</v>
      </c>
      <c r="V282" s="375" t="s">
        <v>52</v>
      </c>
      <c r="X282" s="824">
        <v>0.26</v>
      </c>
      <c r="Y282" s="375" t="s">
        <v>387</v>
      </c>
      <c r="Z282" s="375" t="s">
        <v>400</v>
      </c>
      <c r="AA282" s="763">
        <v>3.2000007582538776E-5</v>
      </c>
      <c r="AB282" s="375" t="s">
        <v>399</v>
      </c>
      <c r="AC282" s="831" t="s">
        <v>703</v>
      </c>
      <c r="AD282" s="428" t="s">
        <v>263</v>
      </c>
      <c r="AE282" s="375" t="s">
        <v>405</v>
      </c>
      <c r="AF282" s="375" t="s">
        <v>388</v>
      </c>
      <c r="AG282" s="375">
        <v>3.1614043004705826E-6</v>
      </c>
      <c r="AH282" s="375" t="s">
        <v>399</v>
      </c>
      <c r="AI282" s="375" t="s">
        <v>700</v>
      </c>
      <c r="AJ282" s="375" t="s">
        <v>422</v>
      </c>
      <c r="AK282" s="428" t="s">
        <v>277</v>
      </c>
      <c r="AL282" s="375" t="s">
        <v>405</v>
      </c>
      <c r="AM282" s="375" t="s">
        <v>425</v>
      </c>
      <c r="AN282" s="375" t="s">
        <v>427</v>
      </c>
      <c r="AO282" s="762">
        <v>6.9260000000000002</v>
      </c>
      <c r="AP282" s="375" t="s">
        <v>388</v>
      </c>
      <c r="AQ282" s="760">
        <v>0.84614124568009674</v>
      </c>
      <c r="AR282" s="375" t="s">
        <v>399</v>
      </c>
      <c r="AS282" s="375" t="s">
        <v>701</v>
      </c>
      <c r="AT282" s="831" t="s">
        <v>422</v>
      </c>
    </row>
    <row r="283" spans="1:46" s="375" customFormat="1" x14ac:dyDescent="0.4">
      <c r="A283" s="428" t="s">
        <v>406</v>
      </c>
      <c r="B283" s="375" t="s">
        <v>405</v>
      </c>
      <c r="C283" s="375" t="s">
        <v>455</v>
      </c>
      <c r="D283" s="375" t="s">
        <v>411</v>
      </c>
      <c r="E283" s="375" t="s">
        <v>400</v>
      </c>
      <c r="F283" s="761">
        <v>0.32894900016923762</v>
      </c>
      <c r="G283" s="375" t="s">
        <v>398</v>
      </c>
      <c r="H283" s="831" t="s">
        <v>697</v>
      </c>
      <c r="I283" s="428" t="s">
        <v>232</v>
      </c>
      <c r="J283" s="375" t="s">
        <v>405</v>
      </c>
      <c r="K283" s="375" t="s">
        <v>52</v>
      </c>
      <c r="M283" s="824">
        <v>0.34</v>
      </c>
      <c r="N283" s="375" t="s">
        <v>388</v>
      </c>
      <c r="O283" s="375" t="s">
        <v>400</v>
      </c>
      <c r="P283" s="763">
        <v>4.5800010852508624E-4</v>
      </c>
      <c r="Q283" s="375" t="s">
        <v>399</v>
      </c>
      <c r="R283" s="831" t="s">
        <v>702</v>
      </c>
      <c r="S283" s="428" t="s">
        <v>49</v>
      </c>
      <c r="T283" s="375" t="s">
        <v>418</v>
      </c>
      <c r="U283" s="375" t="s">
        <v>405</v>
      </c>
      <c r="V283" s="375" t="s">
        <v>52</v>
      </c>
      <c r="X283" s="824">
        <v>0.26</v>
      </c>
      <c r="Y283" s="375" t="s">
        <v>388</v>
      </c>
      <c r="Z283" s="375" t="s">
        <v>400</v>
      </c>
      <c r="AA283" s="763">
        <v>1.1300002677584006E-4</v>
      </c>
      <c r="AB283" s="375" t="s">
        <v>399</v>
      </c>
      <c r="AC283" s="831" t="s">
        <v>703</v>
      </c>
      <c r="AD283" s="428" t="s">
        <v>263</v>
      </c>
      <c r="AE283" s="375" t="s">
        <v>405</v>
      </c>
      <c r="AF283" s="375" t="s">
        <v>389</v>
      </c>
      <c r="AG283" s="375">
        <v>3.0328341799089502E-6</v>
      </c>
      <c r="AH283" s="375" t="s">
        <v>399</v>
      </c>
      <c r="AI283" s="375" t="s">
        <v>700</v>
      </c>
      <c r="AJ283" s="375" t="s">
        <v>422</v>
      </c>
      <c r="AK283" s="428" t="s">
        <v>277</v>
      </c>
      <c r="AL283" s="375" t="s">
        <v>405</v>
      </c>
      <c r="AM283" s="375" t="s">
        <v>425</v>
      </c>
      <c r="AN283" s="375" t="s">
        <v>427</v>
      </c>
      <c r="AO283" s="762">
        <v>6.9260000000000002</v>
      </c>
      <c r="AP283" s="375" t="s">
        <v>389</v>
      </c>
      <c r="AQ283" s="760">
        <v>0.14469053127021084</v>
      </c>
      <c r="AR283" s="375" t="s">
        <v>399</v>
      </c>
      <c r="AS283" s="375" t="s">
        <v>701</v>
      </c>
      <c r="AT283" s="831" t="s">
        <v>422</v>
      </c>
    </row>
    <row r="284" spans="1:46" s="375" customFormat="1" x14ac:dyDescent="0.4">
      <c r="A284" s="428" t="s">
        <v>406</v>
      </c>
      <c r="B284" s="375" t="s">
        <v>405</v>
      </c>
      <c r="C284" s="375" t="s">
        <v>455</v>
      </c>
      <c r="D284" s="375" t="s">
        <v>410</v>
      </c>
      <c r="E284" s="375" t="s">
        <v>400</v>
      </c>
      <c r="F284" s="761">
        <v>1.6803160134322447E-2</v>
      </c>
      <c r="G284" s="375" t="s">
        <v>398</v>
      </c>
      <c r="H284" s="831" t="s">
        <v>697</v>
      </c>
      <c r="I284" s="428" t="s">
        <v>232</v>
      </c>
      <c r="J284" s="375" t="s">
        <v>405</v>
      </c>
      <c r="K284" s="375" t="s">
        <v>52</v>
      </c>
      <c r="M284" s="824">
        <v>0.34</v>
      </c>
      <c r="N284" s="375" t="s">
        <v>389</v>
      </c>
      <c r="O284" s="375" t="s">
        <v>400</v>
      </c>
      <c r="P284" s="763">
        <v>8.2200019477646474E-4</v>
      </c>
      <c r="Q284" s="375" t="s">
        <v>399</v>
      </c>
      <c r="R284" s="831" t="s">
        <v>702</v>
      </c>
      <c r="S284" s="428" t="s">
        <v>49</v>
      </c>
      <c r="T284" s="375" t="s">
        <v>418</v>
      </c>
      <c r="U284" s="375" t="s">
        <v>405</v>
      </c>
      <c r="V284" s="375" t="s">
        <v>52</v>
      </c>
      <c r="X284" s="824">
        <v>0.26</v>
      </c>
      <c r="Y284" s="375" t="s">
        <v>389</v>
      </c>
      <c r="Z284" s="375" t="s">
        <v>400</v>
      </c>
      <c r="AA284" s="763">
        <v>1.3380003170449027E-3</v>
      </c>
      <c r="AB284" s="375" t="s">
        <v>399</v>
      </c>
      <c r="AC284" s="831" t="s">
        <v>703</v>
      </c>
      <c r="AD284" s="428" t="s">
        <v>263</v>
      </c>
      <c r="AE284" s="375" t="s">
        <v>405</v>
      </c>
      <c r="AF284" s="375" t="s">
        <v>390</v>
      </c>
      <c r="AG284" s="375">
        <v>1.1705692804280466E-6</v>
      </c>
      <c r="AH284" s="375" t="s">
        <v>399</v>
      </c>
      <c r="AI284" s="375" t="s">
        <v>700</v>
      </c>
      <c r="AJ284" s="375" t="s">
        <v>422</v>
      </c>
      <c r="AK284" s="428" t="s">
        <v>277</v>
      </c>
      <c r="AL284" s="375" t="s">
        <v>405</v>
      </c>
      <c r="AM284" s="375" t="s">
        <v>425</v>
      </c>
      <c r="AN284" s="375" t="s">
        <v>427</v>
      </c>
      <c r="AO284" s="762">
        <v>6.9260000000000002</v>
      </c>
      <c r="AP284" s="375" t="s">
        <v>390</v>
      </c>
      <c r="AQ284" s="760">
        <v>8.5326825093599831E-2</v>
      </c>
      <c r="AR284" s="375" t="s">
        <v>399</v>
      </c>
      <c r="AS284" s="375" t="s">
        <v>701</v>
      </c>
      <c r="AT284" s="831" t="s">
        <v>422</v>
      </c>
    </row>
    <row r="285" spans="1:46" s="375" customFormat="1" x14ac:dyDescent="0.4">
      <c r="A285" s="428" t="s">
        <v>406</v>
      </c>
      <c r="B285" s="375" t="s">
        <v>405</v>
      </c>
      <c r="C285" s="375" t="s">
        <v>455</v>
      </c>
      <c r="D285" s="375" t="s">
        <v>408</v>
      </c>
      <c r="E285" s="375" t="s">
        <v>400</v>
      </c>
      <c r="F285" s="761">
        <v>0</v>
      </c>
      <c r="G285" s="375" t="s">
        <v>398</v>
      </c>
      <c r="H285" s="831" t="s">
        <v>697</v>
      </c>
      <c r="I285" s="428" t="s">
        <v>232</v>
      </c>
      <c r="J285" s="375" t="s">
        <v>405</v>
      </c>
      <c r="K285" s="375" t="s">
        <v>52</v>
      </c>
      <c r="L285" s="378"/>
      <c r="M285" s="824">
        <v>0.34</v>
      </c>
      <c r="N285" s="375" t="s">
        <v>390</v>
      </c>
      <c r="O285" s="375" t="s">
        <v>400</v>
      </c>
      <c r="P285" s="763">
        <v>4.0500009596650638E-5</v>
      </c>
      <c r="Q285" s="375" t="s">
        <v>399</v>
      </c>
      <c r="R285" s="831" t="s">
        <v>702</v>
      </c>
      <c r="S285" s="428" t="s">
        <v>49</v>
      </c>
      <c r="T285" s="375" t="s">
        <v>418</v>
      </c>
      <c r="U285" s="375" t="s">
        <v>405</v>
      </c>
      <c r="V285" s="375" t="s">
        <v>52</v>
      </c>
      <c r="W285" s="378"/>
      <c r="X285" s="824">
        <v>0.26</v>
      </c>
      <c r="Y285" s="375" t="s">
        <v>390</v>
      </c>
      <c r="Z285" s="375" t="s">
        <v>400</v>
      </c>
      <c r="AA285" s="763">
        <v>1.1887002816676201E-2</v>
      </c>
      <c r="AB285" s="375" t="s">
        <v>399</v>
      </c>
      <c r="AC285" s="831" t="s">
        <v>703</v>
      </c>
      <c r="AD285" s="428" t="s">
        <v>263</v>
      </c>
      <c r="AE285" s="375" t="s">
        <v>405</v>
      </c>
      <c r="AF285" s="375" t="s">
        <v>391</v>
      </c>
      <c r="AG285" s="375">
        <v>4.4566022681411773E-7</v>
      </c>
      <c r="AH285" s="375" t="s">
        <v>399</v>
      </c>
      <c r="AI285" s="375" t="s">
        <v>700</v>
      </c>
      <c r="AJ285" s="375" t="s">
        <v>422</v>
      </c>
      <c r="AK285" s="428" t="s">
        <v>277</v>
      </c>
      <c r="AL285" s="375" t="s">
        <v>405</v>
      </c>
      <c r="AM285" s="375" t="s">
        <v>425</v>
      </c>
      <c r="AN285" s="375" t="s">
        <v>427</v>
      </c>
      <c r="AO285" s="762">
        <v>6.9260000000000002</v>
      </c>
      <c r="AP285" s="375" t="s">
        <v>391</v>
      </c>
      <c r="AQ285" s="760">
        <v>3.8727226352348619E-2</v>
      </c>
      <c r="AR285" s="375" t="s">
        <v>399</v>
      </c>
      <c r="AS285" s="375" t="s">
        <v>701</v>
      </c>
      <c r="AT285" s="831" t="s">
        <v>422</v>
      </c>
    </row>
    <row r="286" spans="1:46" s="375" customFormat="1" x14ac:dyDescent="0.4">
      <c r="A286" s="428" t="s">
        <v>406</v>
      </c>
      <c r="B286" s="375" t="s">
        <v>405</v>
      </c>
      <c r="C286" s="375" t="s">
        <v>455</v>
      </c>
      <c r="D286" s="375" t="s">
        <v>409</v>
      </c>
      <c r="E286" s="375" t="s">
        <v>400</v>
      </c>
      <c r="F286" s="761">
        <v>0.27436023125942199</v>
      </c>
      <c r="G286" s="375" t="s">
        <v>398</v>
      </c>
      <c r="H286" s="831" t="s">
        <v>697</v>
      </c>
      <c r="I286" s="428" t="s">
        <v>232</v>
      </c>
      <c r="J286" s="375" t="s">
        <v>405</v>
      </c>
      <c r="K286" s="375" t="s">
        <v>52</v>
      </c>
      <c r="L286" s="378"/>
      <c r="M286" s="824">
        <v>0.34</v>
      </c>
      <c r="N286" s="375" t="s">
        <v>391</v>
      </c>
      <c r="O286" s="375" t="s">
        <v>400</v>
      </c>
      <c r="P286" s="763">
        <v>4.0500009596650638E-5</v>
      </c>
      <c r="Q286" s="375" t="s">
        <v>399</v>
      </c>
      <c r="R286" s="831" t="s">
        <v>702</v>
      </c>
      <c r="S286" s="428" t="s">
        <v>49</v>
      </c>
      <c r="T286" s="375" t="s">
        <v>418</v>
      </c>
      <c r="U286" s="375" t="s">
        <v>405</v>
      </c>
      <c r="V286" s="375" t="s">
        <v>52</v>
      </c>
      <c r="W286" s="378"/>
      <c r="X286" s="824">
        <v>0.26</v>
      </c>
      <c r="Y286" s="375" t="s">
        <v>391</v>
      </c>
      <c r="Z286" s="375" t="s">
        <v>400</v>
      </c>
      <c r="AA286" s="763">
        <v>3.5040008302879961E-3</v>
      </c>
      <c r="AB286" s="375" t="s">
        <v>399</v>
      </c>
      <c r="AC286" s="831" t="s">
        <v>703</v>
      </c>
      <c r="AD286" s="428" t="s">
        <v>263</v>
      </c>
      <c r="AE286" s="375" t="s">
        <v>405</v>
      </c>
      <c r="AF286" s="375" t="s">
        <v>392</v>
      </c>
      <c r="AG286" s="375">
        <v>1.4085422949822156E-6</v>
      </c>
      <c r="AH286" s="375" t="s">
        <v>399</v>
      </c>
      <c r="AI286" s="375" t="s">
        <v>700</v>
      </c>
      <c r="AJ286" s="375" t="s">
        <v>422</v>
      </c>
      <c r="AK286" s="428" t="s">
        <v>277</v>
      </c>
      <c r="AL286" s="375" t="s">
        <v>405</v>
      </c>
      <c r="AM286" s="375" t="s">
        <v>425</v>
      </c>
      <c r="AN286" s="375" t="s">
        <v>427</v>
      </c>
      <c r="AO286" s="762">
        <v>6.9260000000000002</v>
      </c>
      <c r="AP286" s="375" t="s">
        <v>392</v>
      </c>
      <c r="AQ286" s="760">
        <v>0.54246652525231054</v>
      </c>
      <c r="AR286" s="375" t="s">
        <v>399</v>
      </c>
      <c r="AS286" s="375" t="s">
        <v>701</v>
      </c>
      <c r="AT286" s="831" t="s">
        <v>422</v>
      </c>
    </row>
    <row r="287" spans="1:46" s="375" customFormat="1" x14ac:dyDescent="0.4">
      <c r="A287" s="428" t="s">
        <v>406</v>
      </c>
      <c r="B287" s="375" t="s">
        <v>405</v>
      </c>
      <c r="C287" s="375" t="s">
        <v>455</v>
      </c>
      <c r="D287" s="375" t="s">
        <v>387</v>
      </c>
      <c r="E287" s="375" t="s">
        <v>400</v>
      </c>
      <c r="F287" s="763">
        <v>1.2690520158916142E-5</v>
      </c>
      <c r="G287" s="375" t="s">
        <v>399</v>
      </c>
      <c r="H287" s="831" t="s">
        <v>704</v>
      </c>
      <c r="I287" s="428" t="s">
        <v>232</v>
      </c>
      <c r="J287" s="375" t="s">
        <v>405</v>
      </c>
      <c r="K287" s="375" t="s">
        <v>52</v>
      </c>
      <c r="L287" s="378"/>
      <c r="M287" s="824">
        <v>0.34</v>
      </c>
      <c r="N287" s="375" t="s">
        <v>392</v>
      </c>
      <c r="O287" s="375" t="s">
        <v>400</v>
      </c>
      <c r="P287" s="763">
        <v>1.6580003928702903E-4</v>
      </c>
      <c r="Q287" s="375" t="s">
        <v>399</v>
      </c>
      <c r="R287" s="831" t="s">
        <v>702</v>
      </c>
      <c r="S287" s="428" t="s">
        <v>49</v>
      </c>
      <c r="T287" s="375" t="s">
        <v>418</v>
      </c>
      <c r="U287" s="375" t="s">
        <v>405</v>
      </c>
      <c r="V287" s="375" t="s">
        <v>52</v>
      </c>
      <c r="W287" s="378"/>
      <c r="X287" s="824">
        <v>0.26</v>
      </c>
      <c r="Y287" s="375" t="s">
        <v>392</v>
      </c>
      <c r="Z287" s="375" t="s">
        <v>400</v>
      </c>
      <c r="AA287" s="763">
        <v>4.2710010120319726E-3</v>
      </c>
      <c r="AB287" s="375" t="s">
        <v>399</v>
      </c>
      <c r="AC287" s="831" t="s">
        <v>703</v>
      </c>
      <c r="AD287" s="428" t="s">
        <v>263</v>
      </c>
      <c r="AE287" s="375" t="s">
        <v>405</v>
      </c>
      <c r="AF287" s="375" t="s">
        <v>393</v>
      </c>
      <c r="AG287" s="375">
        <v>2.1676408521644826E-8</v>
      </c>
      <c r="AH287" s="375" t="s">
        <v>399</v>
      </c>
      <c r="AI287" s="375" t="s">
        <v>700</v>
      </c>
      <c r="AJ287" s="375" t="s">
        <v>422</v>
      </c>
      <c r="AK287" s="428" t="s">
        <v>277</v>
      </c>
      <c r="AL287" s="375" t="s">
        <v>405</v>
      </c>
      <c r="AM287" s="375" t="s">
        <v>425</v>
      </c>
      <c r="AN287" s="375" t="s">
        <v>427</v>
      </c>
      <c r="AO287" s="762">
        <v>6.9260000000000002</v>
      </c>
      <c r="AP287" s="375" t="s">
        <v>393</v>
      </c>
      <c r="AQ287" s="760">
        <v>8.111481151864688E-4</v>
      </c>
      <c r="AR287" s="375" t="s">
        <v>399</v>
      </c>
      <c r="AS287" s="375" t="s">
        <v>701</v>
      </c>
      <c r="AT287" s="831" t="s">
        <v>422</v>
      </c>
    </row>
    <row r="288" spans="1:46" s="375" customFormat="1" x14ac:dyDescent="0.4">
      <c r="A288" s="428" t="s">
        <v>406</v>
      </c>
      <c r="B288" s="375" t="s">
        <v>405</v>
      </c>
      <c r="C288" s="375" t="s">
        <v>455</v>
      </c>
      <c r="D288" s="375" t="s">
        <v>388</v>
      </c>
      <c r="E288" s="375" t="s">
        <v>400</v>
      </c>
      <c r="F288" s="763">
        <v>2.9897400569376211E-4</v>
      </c>
      <c r="G288" s="375" t="s">
        <v>399</v>
      </c>
      <c r="H288" s="831" t="s">
        <v>704</v>
      </c>
      <c r="I288" s="428" t="s">
        <v>232</v>
      </c>
      <c r="J288" s="375" t="s">
        <v>405</v>
      </c>
      <c r="K288" s="375" t="s">
        <v>52</v>
      </c>
      <c r="L288" s="378"/>
      <c r="M288" s="824">
        <v>0.34</v>
      </c>
      <c r="N288" s="375" t="s">
        <v>393</v>
      </c>
      <c r="O288" s="375" t="s">
        <v>400</v>
      </c>
      <c r="P288" s="763">
        <v>6.682501583447354E-6</v>
      </c>
      <c r="Q288" s="375" t="s">
        <v>399</v>
      </c>
      <c r="R288" s="831" t="s">
        <v>702</v>
      </c>
      <c r="S288" s="428" t="s">
        <v>49</v>
      </c>
      <c r="T288" s="375" t="s">
        <v>418</v>
      </c>
      <c r="U288" s="375" t="s">
        <v>405</v>
      </c>
      <c r="V288" s="375" t="s">
        <v>52</v>
      </c>
      <c r="W288" s="378"/>
      <c r="X288" s="824">
        <v>0.26</v>
      </c>
      <c r="Y288" s="375" t="s">
        <v>393</v>
      </c>
      <c r="Z288" s="375" t="s">
        <v>400</v>
      </c>
      <c r="AA288" s="763">
        <v>1.5067203570238384E-4</v>
      </c>
      <c r="AB288" s="375" t="s">
        <v>399</v>
      </c>
      <c r="AC288" s="831" t="s">
        <v>703</v>
      </c>
      <c r="AD288" s="428" t="s">
        <v>263</v>
      </c>
      <c r="AE288" s="375" t="s">
        <v>405</v>
      </c>
      <c r="AF288" s="375" t="s">
        <v>394</v>
      </c>
      <c r="AG288" s="375">
        <v>4.8898758165142601E-8</v>
      </c>
      <c r="AH288" s="375" t="s">
        <v>399</v>
      </c>
      <c r="AI288" s="375" t="s">
        <v>700</v>
      </c>
      <c r="AJ288" s="375" t="s">
        <v>422</v>
      </c>
      <c r="AK288" s="428" t="s">
        <v>277</v>
      </c>
      <c r="AL288" s="375" t="s">
        <v>405</v>
      </c>
      <c r="AM288" s="375" t="s">
        <v>425</v>
      </c>
      <c r="AN288" s="375" t="s">
        <v>427</v>
      </c>
      <c r="AO288" s="762">
        <v>6.9260000000000002</v>
      </c>
      <c r="AP288" s="375" t="s">
        <v>394</v>
      </c>
      <c r="AQ288" s="760">
        <v>1.6935338883092644E-3</v>
      </c>
      <c r="AR288" s="375" t="s">
        <v>399</v>
      </c>
      <c r="AS288" s="375" t="s">
        <v>701</v>
      </c>
      <c r="AT288" s="831" t="s">
        <v>422</v>
      </c>
    </row>
    <row r="289" spans="1:46" s="375" customFormat="1" x14ac:dyDescent="0.4">
      <c r="A289" s="428" t="s">
        <v>406</v>
      </c>
      <c r="B289" s="375" t="s">
        <v>405</v>
      </c>
      <c r="C289" s="375" t="s">
        <v>455</v>
      </c>
      <c r="D289" s="375" t="s">
        <v>389</v>
      </c>
      <c r="E289" s="375" t="s">
        <v>400</v>
      </c>
      <c r="F289" s="763">
        <v>1.0969548089382515E-3</v>
      </c>
      <c r="G289" s="375" t="s">
        <v>399</v>
      </c>
      <c r="H289" s="831" t="s">
        <v>704</v>
      </c>
      <c r="I289" s="428" t="s">
        <v>232</v>
      </c>
      <c r="J289" s="375" t="s">
        <v>405</v>
      </c>
      <c r="K289" s="375" t="s">
        <v>52</v>
      </c>
      <c r="L289" s="378"/>
      <c r="M289" s="824">
        <v>0.34</v>
      </c>
      <c r="N289" s="375" t="s">
        <v>394</v>
      </c>
      <c r="O289" s="375" t="s">
        <v>400</v>
      </c>
      <c r="P289" s="763">
        <v>1.7334004107366472E-5</v>
      </c>
      <c r="Q289" s="375" t="s">
        <v>399</v>
      </c>
      <c r="R289" s="831" t="s">
        <v>702</v>
      </c>
      <c r="S289" s="428" t="s">
        <v>49</v>
      </c>
      <c r="T289" s="375" t="s">
        <v>418</v>
      </c>
      <c r="U289" s="375" t="s">
        <v>405</v>
      </c>
      <c r="V289" s="375" t="s">
        <v>52</v>
      </c>
      <c r="W289" s="378"/>
      <c r="X289" s="824">
        <v>0.26</v>
      </c>
      <c r="Y289" s="375" t="s">
        <v>394</v>
      </c>
      <c r="Z289" s="375" t="s">
        <v>400</v>
      </c>
      <c r="AA289" s="763">
        <v>2.838240672533277E-4</v>
      </c>
      <c r="AB289" s="375" t="s">
        <v>399</v>
      </c>
      <c r="AC289" s="831" t="s">
        <v>703</v>
      </c>
      <c r="AD289" s="428" t="s">
        <v>263</v>
      </c>
      <c r="AE289" s="375" t="s">
        <v>405</v>
      </c>
      <c r="AF289" s="375" t="s">
        <v>395</v>
      </c>
      <c r="AG289" s="375">
        <v>1.7474164496500925E-6</v>
      </c>
      <c r="AH289" s="375" t="s">
        <v>399</v>
      </c>
      <c r="AI289" s="375" t="s">
        <v>700</v>
      </c>
      <c r="AJ289" s="375" t="s">
        <v>422</v>
      </c>
      <c r="AK289" s="428" t="s">
        <v>277</v>
      </c>
      <c r="AL289" s="375" t="s">
        <v>405</v>
      </c>
      <c r="AM289" s="375" t="s">
        <v>425</v>
      </c>
      <c r="AN289" s="375" t="s">
        <v>427</v>
      </c>
      <c r="AO289" s="762">
        <v>6.9260000000000002</v>
      </c>
      <c r="AP289" s="375" t="s">
        <v>395</v>
      </c>
      <c r="AQ289" s="760">
        <v>0.20852766040148335</v>
      </c>
      <c r="AR289" s="375" t="s">
        <v>399</v>
      </c>
      <c r="AS289" s="375" t="s">
        <v>701</v>
      </c>
      <c r="AT289" s="831" t="s">
        <v>422</v>
      </c>
    </row>
    <row r="290" spans="1:46" s="375" customFormat="1" x14ac:dyDescent="0.4">
      <c r="A290" s="428" t="s">
        <v>406</v>
      </c>
      <c r="B290" s="375" t="s">
        <v>405</v>
      </c>
      <c r="C290" s="375" t="s">
        <v>455</v>
      </c>
      <c r="D290" s="375" t="s">
        <v>390</v>
      </c>
      <c r="E290" s="375" t="s">
        <v>400</v>
      </c>
      <c r="F290" s="763">
        <v>1.0401956066763559E-3</v>
      </c>
      <c r="G290" s="375" t="s">
        <v>399</v>
      </c>
      <c r="H290" s="831" t="s">
        <v>704</v>
      </c>
      <c r="I290" s="428" t="s">
        <v>232</v>
      </c>
      <c r="J290" s="375" t="s">
        <v>405</v>
      </c>
      <c r="K290" s="375" t="s">
        <v>52</v>
      </c>
      <c r="L290" s="378"/>
      <c r="M290" s="824">
        <v>0.34</v>
      </c>
      <c r="N290" s="375" t="s">
        <v>395</v>
      </c>
      <c r="O290" s="375" t="s">
        <v>400</v>
      </c>
      <c r="P290" s="763">
        <v>1.0500002488020536E-5</v>
      </c>
      <c r="Q290" s="375" t="s">
        <v>399</v>
      </c>
      <c r="R290" s="831" t="s">
        <v>702</v>
      </c>
      <c r="S290" s="428" t="s">
        <v>49</v>
      </c>
      <c r="T290" s="375" t="s">
        <v>418</v>
      </c>
      <c r="U290" s="375" t="s">
        <v>405</v>
      </c>
      <c r="V290" s="375" t="s">
        <v>52</v>
      </c>
      <c r="W290" s="378"/>
      <c r="X290" s="824">
        <v>0.26</v>
      </c>
      <c r="Y290" s="375" t="s">
        <v>395</v>
      </c>
      <c r="Z290" s="375" t="s">
        <v>400</v>
      </c>
      <c r="AA290" s="763">
        <v>1.4000003317360716E-5</v>
      </c>
      <c r="AB290" s="375" t="s">
        <v>399</v>
      </c>
      <c r="AC290" s="831" t="s">
        <v>703</v>
      </c>
      <c r="AD290" s="428" t="s">
        <v>263</v>
      </c>
      <c r="AE290" s="375" t="s">
        <v>405</v>
      </c>
      <c r="AF290" s="375" t="s">
        <v>396</v>
      </c>
      <c r="AG290" s="375">
        <v>1.9622617265644782E-8</v>
      </c>
      <c r="AH290" s="375" t="s">
        <v>399</v>
      </c>
      <c r="AI290" s="375" t="s">
        <v>700</v>
      </c>
      <c r="AJ290" s="375" t="s">
        <v>422</v>
      </c>
      <c r="AK290" s="428" t="s">
        <v>277</v>
      </c>
      <c r="AL290" s="375" t="s">
        <v>405</v>
      </c>
      <c r="AM290" s="375" t="s">
        <v>425</v>
      </c>
      <c r="AN290" s="375" t="s">
        <v>427</v>
      </c>
      <c r="AO290" s="762">
        <v>6.9260000000000002</v>
      </c>
      <c r="AP290" s="375" t="s">
        <v>396</v>
      </c>
      <c r="AQ290" s="760">
        <v>1.2784256206030929E-3</v>
      </c>
      <c r="AR290" s="375" t="s">
        <v>399</v>
      </c>
      <c r="AS290" s="375" t="s">
        <v>701</v>
      </c>
      <c r="AT290" s="831" t="s">
        <v>422</v>
      </c>
    </row>
    <row r="291" spans="1:46" s="375" customFormat="1" x14ac:dyDescent="0.4">
      <c r="A291" s="428" t="s">
        <v>406</v>
      </c>
      <c r="B291" s="375" t="s">
        <v>405</v>
      </c>
      <c r="C291" s="375" t="s">
        <v>455</v>
      </c>
      <c r="D291" s="375" t="s">
        <v>391</v>
      </c>
      <c r="E291" s="375" t="s">
        <v>400</v>
      </c>
      <c r="F291" s="763">
        <v>3.1864429734049265E-4</v>
      </c>
      <c r="G291" s="375" t="s">
        <v>399</v>
      </c>
      <c r="H291" s="831" t="s">
        <v>704</v>
      </c>
      <c r="I291" s="428" t="s">
        <v>232</v>
      </c>
      <c r="J291" s="375" t="s">
        <v>405</v>
      </c>
      <c r="K291" s="375" t="s">
        <v>52</v>
      </c>
      <c r="L291" s="378"/>
      <c r="M291" s="824">
        <v>0.34</v>
      </c>
      <c r="N291" s="375" t="s">
        <v>396</v>
      </c>
      <c r="O291" s="375" t="s">
        <v>400</v>
      </c>
      <c r="P291" s="763">
        <v>1.0000002369543367E-6</v>
      </c>
      <c r="Q291" s="375" t="s">
        <v>399</v>
      </c>
      <c r="R291" s="831" t="s">
        <v>702</v>
      </c>
      <c r="S291" s="428" t="s">
        <v>49</v>
      </c>
      <c r="T291" s="375" t="s">
        <v>418</v>
      </c>
      <c r="U291" s="375" t="s">
        <v>405</v>
      </c>
      <c r="V291" s="375" t="s">
        <v>52</v>
      </c>
      <c r="W291" s="378"/>
      <c r="X291" s="824">
        <v>0.26</v>
      </c>
      <c r="Y291" s="375" t="s">
        <v>396</v>
      </c>
      <c r="Z291" s="375" t="s">
        <v>400</v>
      </c>
      <c r="AA291" s="763">
        <v>2.1000004976041073E-5</v>
      </c>
      <c r="AB291" s="375" t="s">
        <v>399</v>
      </c>
      <c r="AC291" s="831" t="s">
        <v>703</v>
      </c>
      <c r="AD291" s="430" t="s">
        <v>263</v>
      </c>
      <c r="AE291" s="832" t="s">
        <v>405</v>
      </c>
      <c r="AF291" s="832" t="s">
        <v>397</v>
      </c>
      <c r="AG291" s="832">
        <v>2.0868972919258328E-3</v>
      </c>
      <c r="AH291" s="832" t="s">
        <v>399</v>
      </c>
      <c r="AI291" s="832" t="s">
        <v>700</v>
      </c>
      <c r="AJ291" s="832" t="s">
        <v>422</v>
      </c>
      <c r="AK291" s="428" t="s">
        <v>277</v>
      </c>
      <c r="AL291" s="375" t="s">
        <v>405</v>
      </c>
      <c r="AM291" s="375" t="s">
        <v>425</v>
      </c>
      <c r="AN291" s="375" t="s">
        <v>427</v>
      </c>
      <c r="AO291" s="762">
        <v>6.9260000000000002</v>
      </c>
      <c r="AP291" s="375" t="s">
        <v>397</v>
      </c>
      <c r="AQ291" s="760">
        <v>129.43755407652384</v>
      </c>
      <c r="AR291" s="375" t="s">
        <v>399</v>
      </c>
      <c r="AS291" s="375" t="s">
        <v>701</v>
      </c>
      <c r="AT291" s="831" t="s">
        <v>422</v>
      </c>
    </row>
    <row r="292" spans="1:46" s="375" customFormat="1" x14ac:dyDescent="0.4">
      <c r="A292" s="428" t="s">
        <v>406</v>
      </c>
      <c r="B292" s="375" t="s">
        <v>405</v>
      </c>
      <c r="C292" s="375" t="s">
        <v>455</v>
      </c>
      <c r="D292" s="375" t="s">
        <v>392</v>
      </c>
      <c r="E292" s="375" t="s">
        <v>400</v>
      </c>
      <c r="F292" s="763">
        <v>4.2699259578175234E-4</v>
      </c>
      <c r="G292" s="375" t="s">
        <v>399</v>
      </c>
      <c r="H292" s="831" t="s">
        <v>704</v>
      </c>
      <c r="I292" s="428" t="s">
        <v>232</v>
      </c>
      <c r="J292" s="375" t="s">
        <v>405</v>
      </c>
      <c r="K292" s="375" t="s">
        <v>52</v>
      </c>
      <c r="L292" s="378"/>
      <c r="M292" s="824">
        <v>0.34</v>
      </c>
      <c r="N292" s="375" t="s">
        <v>397</v>
      </c>
      <c r="O292" s="375" t="s">
        <v>400</v>
      </c>
      <c r="P292" s="763">
        <v>0.59540529688505961</v>
      </c>
      <c r="Q292" s="375" t="s">
        <v>399</v>
      </c>
      <c r="R292" s="831" t="s">
        <v>702</v>
      </c>
      <c r="S292" s="428" t="s">
        <v>49</v>
      </c>
      <c r="T292" s="375" t="s">
        <v>418</v>
      </c>
      <c r="U292" s="375" t="s">
        <v>405</v>
      </c>
      <c r="V292" s="375" t="s">
        <v>52</v>
      </c>
      <c r="W292" s="378"/>
      <c r="X292" s="824">
        <v>0.26</v>
      </c>
      <c r="Y292" s="375" t="s">
        <v>397</v>
      </c>
      <c r="Z292" s="375" t="s">
        <v>400</v>
      </c>
      <c r="AA292" s="763">
        <v>1.3126260300665167</v>
      </c>
      <c r="AB292" s="375" t="s">
        <v>399</v>
      </c>
      <c r="AC292" s="831" t="s">
        <v>703</v>
      </c>
      <c r="AK292" s="428" t="s">
        <v>277</v>
      </c>
      <c r="AL292" s="375" t="s">
        <v>405</v>
      </c>
      <c r="AM292" s="375" t="s">
        <v>425</v>
      </c>
      <c r="AN292" s="375" t="s">
        <v>426</v>
      </c>
      <c r="AO292" s="762">
        <v>6.9260000000000002</v>
      </c>
      <c r="AP292" s="375" t="s">
        <v>387</v>
      </c>
      <c r="AQ292" s="760">
        <v>0.11449360352033082</v>
      </c>
      <c r="AR292" s="375" t="s">
        <v>399</v>
      </c>
      <c r="AS292" s="375" t="s">
        <v>705</v>
      </c>
      <c r="AT292" s="831" t="s">
        <v>422</v>
      </c>
    </row>
    <row r="293" spans="1:46" s="375" customFormat="1" x14ac:dyDescent="0.4">
      <c r="A293" s="428" t="s">
        <v>406</v>
      </c>
      <c r="B293" s="375" t="s">
        <v>405</v>
      </c>
      <c r="C293" s="375" t="s">
        <v>455</v>
      </c>
      <c r="D293" s="375" t="s">
        <v>393</v>
      </c>
      <c r="E293" s="375" t="s">
        <v>400</v>
      </c>
      <c r="F293" s="763">
        <v>1.450272903577945E-5</v>
      </c>
      <c r="G293" s="375" t="s">
        <v>399</v>
      </c>
      <c r="H293" s="831" t="s">
        <v>704</v>
      </c>
      <c r="I293" s="428" t="s">
        <v>232</v>
      </c>
      <c r="J293" s="375" t="s">
        <v>405</v>
      </c>
      <c r="K293" s="375" t="s">
        <v>52</v>
      </c>
      <c r="L293" s="378"/>
      <c r="M293" s="824">
        <v>0.34</v>
      </c>
      <c r="N293" s="375" t="s">
        <v>387</v>
      </c>
      <c r="O293" s="375" t="s">
        <v>401</v>
      </c>
      <c r="P293" s="378">
        <v>3.121181576156924E-5</v>
      </c>
      <c r="Q293" s="375" t="s">
        <v>399</v>
      </c>
      <c r="R293" s="831" t="s">
        <v>706</v>
      </c>
      <c r="S293" s="428" t="s">
        <v>49</v>
      </c>
      <c r="T293" s="375" t="s">
        <v>418</v>
      </c>
      <c r="U293" s="375" t="s">
        <v>405</v>
      </c>
      <c r="V293" s="375" t="s">
        <v>52</v>
      </c>
      <c r="W293" s="378"/>
      <c r="X293" s="824">
        <v>0.26</v>
      </c>
      <c r="Y293" s="375" t="s">
        <v>387</v>
      </c>
      <c r="Z293" s="375" t="s">
        <v>401</v>
      </c>
      <c r="AA293" s="378">
        <v>3.2811816140696184E-5</v>
      </c>
      <c r="AB293" s="375" t="s">
        <v>399</v>
      </c>
      <c r="AC293" s="831" t="s">
        <v>707</v>
      </c>
      <c r="AK293" s="428" t="s">
        <v>277</v>
      </c>
      <c r="AL293" s="375" t="s">
        <v>405</v>
      </c>
      <c r="AM293" s="375" t="s">
        <v>425</v>
      </c>
      <c r="AN293" s="375" t="s">
        <v>426</v>
      </c>
      <c r="AO293" s="762">
        <v>6.9260000000000002</v>
      </c>
      <c r="AP293" s="375" t="s">
        <v>388</v>
      </c>
      <c r="AQ293" s="760">
        <v>0.66955527990502384</v>
      </c>
      <c r="AR293" s="375" t="s">
        <v>399</v>
      </c>
      <c r="AS293" s="375" t="s">
        <v>705</v>
      </c>
      <c r="AT293" s="831" t="s">
        <v>422</v>
      </c>
    </row>
    <row r="294" spans="1:46" s="375" customFormat="1" x14ac:dyDescent="0.4">
      <c r="A294" s="428" t="s">
        <v>406</v>
      </c>
      <c r="B294" s="375" t="s">
        <v>405</v>
      </c>
      <c r="C294" s="375" t="s">
        <v>455</v>
      </c>
      <c r="D294" s="375" t="s">
        <v>394</v>
      </c>
      <c r="E294" s="375" t="s">
        <v>400</v>
      </c>
      <c r="F294" s="763">
        <v>3.1991299191840647E-5</v>
      </c>
      <c r="G294" s="375" t="s">
        <v>399</v>
      </c>
      <c r="H294" s="831" t="s">
        <v>704</v>
      </c>
      <c r="I294" s="428" t="s">
        <v>232</v>
      </c>
      <c r="J294" s="375" t="s">
        <v>405</v>
      </c>
      <c r="K294" s="375" t="s">
        <v>52</v>
      </c>
      <c r="L294" s="378"/>
      <c r="M294" s="824">
        <v>0.34</v>
      </c>
      <c r="N294" s="375" t="s">
        <v>388</v>
      </c>
      <c r="O294" s="375" t="s">
        <v>401</v>
      </c>
      <c r="P294" s="378">
        <v>4.6346183421331488E-4</v>
      </c>
      <c r="Q294" s="375" t="s">
        <v>399</v>
      </c>
      <c r="R294" s="831" t="s">
        <v>706</v>
      </c>
      <c r="S294" s="428" t="s">
        <v>49</v>
      </c>
      <c r="T294" s="375" t="s">
        <v>418</v>
      </c>
      <c r="U294" s="375" t="s">
        <v>405</v>
      </c>
      <c r="V294" s="375" t="s">
        <v>52</v>
      </c>
      <c r="W294" s="378"/>
      <c r="X294" s="824">
        <v>0.26</v>
      </c>
      <c r="Y294" s="375" t="s">
        <v>388</v>
      </c>
      <c r="Z294" s="375" t="s">
        <v>401</v>
      </c>
      <c r="AA294" s="378">
        <v>1.1846175246406872E-4</v>
      </c>
      <c r="AB294" s="375" t="s">
        <v>399</v>
      </c>
      <c r="AC294" s="831" t="s">
        <v>707</v>
      </c>
      <c r="AK294" s="428" t="s">
        <v>277</v>
      </c>
      <c r="AL294" s="375" t="s">
        <v>405</v>
      </c>
      <c r="AM294" s="375" t="s">
        <v>425</v>
      </c>
      <c r="AN294" s="375" t="s">
        <v>426</v>
      </c>
      <c r="AO294" s="762">
        <v>6.9260000000000002</v>
      </c>
      <c r="AP294" s="375" t="s">
        <v>389</v>
      </c>
      <c r="AQ294" s="760">
        <v>0.14083992687145763</v>
      </c>
      <c r="AR294" s="375" t="s">
        <v>399</v>
      </c>
      <c r="AS294" s="375" t="s">
        <v>705</v>
      </c>
      <c r="AT294" s="831" t="s">
        <v>422</v>
      </c>
    </row>
    <row r="295" spans="1:46" s="375" customFormat="1" x14ac:dyDescent="0.4">
      <c r="A295" s="428" t="s">
        <v>406</v>
      </c>
      <c r="B295" s="375" t="s">
        <v>405</v>
      </c>
      <c r="C295" s="375" t="s">
        <v>455</v>
      </c>
      <c r="D295" s="375" t="s">
        <v>395</v>
      </c>
      <c r="E295" s="375" t="s">
        <v>400</v>
      </c>
      <c r="F295" s="763">
        <v>1.2803250073361113E-5</v>
      </c>
      <c r="G295" s="375" t="s">
        <v>399</v>
      </c>
      <c r="H295" s="831" t="s">
        <v>704</v>
      </c>
      <c r="I295" s="428" t="s">
        <v>232</v>
      </c>
      <c r="J295" s="375" t="s">
        <v>405</v>
      </c>
      <c r="K295" s="375" t="s">
        <v>52</v>
      </c>
      <c r="L295" s="378"/>
      <c r="M295" s="824">
        <v>0.34</v>
      </c>
      <c r="N295" s="375" t="s">
        <v>389</v>
      </c>
      <c r="O295" s="375" t="s">
        <v>401</v>
      </c>
      <c r="P295" s="378">
        <v>8.2282856757412664E-4</v>
      </c>
      <c r="Q295" s="375" t="s">
        <v>399</v>
      </c>
      <c r="R295" s="831" t="s">
        <v>706</v>
      </c>
      <c r="S295" s="428" t="s">
        <v>49</v>
      </c>
      <c r="T295" s="375" t="s">
        <v>418</v>
      </c>
      <c r="U295" s="375" t="s">
        <v>405</v>
      </c>
      <c r="V295" s="375" t="s">
        <v>52</v>
      </c>
      <c r="W295" s="378"/>
      <c r="X295" s="824">
        <v>0.26</v>
      </c>
      <c r="Y295" s="375" t="s">
        <v>389</v>
      </c>
      <c r="Z295" s="375" t="s">
        <v>401</v>
      </c>
      <c r="AA295" s="378">
        <v>1.3388286898425646E-3</v>
      </c>
      <c r="AB295" s="375" t="s">
        <v>399</v>
      </c>
      <c r="AC295" s="831" t="s">
        <v>707</v>
      </c>
      <c r="AK295" s="428" t="s">
        <v>277</v>
      </c>
      <c r="AL295" s="375" t="s">
        <v>405</v>
      </c>
      <c r="AM295" s="375" t="s">
        <v>425</v>
      </c>
      <c r="AN295" s="375" t="s">
        <v>426</v>
      </c>
      <c r="AO295" s="762">
        <v>6.9260000000000002</v>
      </c>
      <c r="AP295" s="375" t="s">
        <v>390</v>
      </c>
      <c r="AQ295" s="760">
        <v>7.6770444062228202E-2</v>
      </c>
      <c r="AR295" s="375" t="s">
        <v>399</v>
      </c>
      <c r="AS295" s="375" t="s">
        <v>705</v>
      </c>
      <c r="AT295" s="831" t="s">
        <v>422</v>
      </c>
    </row>
    <row r="296" spans="1:46" s="375" customFormat="1" x14ac:dyDescent="0.4">
      <c r="A296" s="428" t="s">
        <v>406</v>
      </c>
      <c r="B296" s="375" t="s">
        <v>405</v>
      </c>
      <c r="C296" s="375" t="s">
        <v>455</v>
      </c>
      <c r="D296" s="375" t="s">
        <v>396</v>
      </c>
      <c r="E296" s="375" t="s">
        <v>400</v>
      </c>
      <c r="F296" s="763">
        <v>3.2646427288567078E-6</v>
      </c>
      <c r="G296" s="375" t="s">
        <v>399</v>
      </c>
      <c r="H296" s="831" t="s">
        <v>704</v>
      </c>
      <c r="I296" s="428" t="s">
        <v>232</v>
      </c>
      <c r="J296" s="375" t="s">
        <v>405</v>
      </c>
      <c r="K296" s="375" t="s">
        <v>52</v>
      </c>
      <c r="L296" s="378"/>
      <c r="M296" s="824">
        <v>0.34</v>
      </c>
      <c r="N296" s="375" t="s">
        <v>390</v>
      </c>
      <c r="O296" s="375" t="s">
        <v>401</v>
      </c>
      <c r="P296" s="378">
        <v>4.1002188450679274E-5</v>
      </c>
      <c r="Q296" s="375" t="s">
        <v>399</v>
      </c>
      <c r="R296" s="831" t="s">
        <v>706</v>
      </c>
      <c r="S296" s="428" t="s">
        <v>49</v>
      </c>
      <c r="T296" s="375" t="s">
        <v>418</v>
      </c>
      <c r="U296" s="375" t="s">
        <v>405</v>
      </c>
      <c r="V296" s="375" t="s">
        <v>52</v>
      </c>
      <c r="W296" s="378"/>
      <c r="X296" s="824">
        <v>0.26</v>
      </c>
      <c r="Y296" s="375" t="s">
        <v>390</v>
      </c>
      <c r="Z296" s="375" t="s">
        <v>401</v>
      </c>
      <c r="AA296" s="378">
        <v>1.188750499553023E-2</v>
      </c>
      <c r="AB296" s="375" t="s">
        <v>399</v>
      </c>
      <c r="AC296" s="831" t="s">
        <v>707</v>
      </c>
      <c r="AK296" s="428" t="s">
        <v>277</v>
      </c>
      <c r="AL296" s="375" t="s">
        <v>405</v>
      </c>
      <c r="AM296" s="375" t="s">
        <v>425</v>
      </c>
      <c r="AN296" s="375" t="s">
        <v>426</v>
      </c>
      <c r="AO296" s="762">
        <v>6.9260000000000002</v>
      </c>
      <c r="AP296" s="375" t="s">
        <v>391</v>
      </c>
      <c r="AQ296" s="760">
        <v>3.3247860289947147E-2</v>
      </c>
      <c r="AR296" s="375" t="s">
        <v>399</v>
      </c>
      <c r="AS296" s="375" t="s">
        <v>705</v>
      </c>
      <c r="AT296" s="831" t="s">
        <v>422</v>
      </c>
    </row>
    <row r="297" spans="1:46" s="375" customFormat="1" x14ac:dyDescent="0.4">
      <c r="A297" s="428" t="s">
        <v>406</v>
      </c>
      <c r="B297" s="375" t="s">
        <v>405</v>
      </c>
      <c r="C297" s="375" t="s">
        <v>455</v>
      </c>
      <c r="D297" s="375" t="s">
        <v>397</v>
      </c>
      <c r="E297" s="375" t="s">
        <v>400</v>
      </c>
      <c r="F297" s="763">
        <v>0.50338784264529979</v>
      </c>
      <c r="G297" s="375" t="s">
        <v>399</v>
      </c>
      <c r="H297" s="831" t="s">
        <v>704</v>
      </c>
      <c r="I297" s="428" t="s">
        <v>232</v>
      </c>
      <c r="J297" s="375" t="s">
        <v>405</v>
      </c>
      <c r="K297" s="375" t="s">
        <v>52</v>
      </c>
      <c r="L297" s="378"/>
      <c r="M297" s="824">
        <v>0.34</v>
      </c>
      <c r="N297" s="375" t="s">
        <v>391</v>
      </c>
      <c r="O297" s="375" t="s">
        <v>401</v>
      </c>
      <c r="P297" s="378">
        <v>4.0731829871009565E-5</v>
      </c>
      <c r="Q297" s="375" t="s">
        <v>399</v>
      </c>
      <c r="R297" s="831" t="s">
        <v>706</v>
      </c>
      <c r="S297" s="428" t="s">
        <v>49</v>
      </c>
      <c r="T297" s="375" t="s">
        <v>418</v>
      </c>
      <c r="U297" s="375" t="s">
        <v>405</v>
      </c>
      <c r="V297" s="375" t="s">
        <v>52</v>
      </c>
      <c r="W297" s="378"/>
      <c r="X297" s="824">
        <v>0.26</v>
      </c>
      <c r="Y297" s="375" t="s">
        <v>391</v>
      </c>
      <c r="Z297" s="375" t="s">
        <v>401</v>
      </c>
      <c r="AA297" s="378">
        <v>3.5042326505623552E-3</v>
      </c>
      <c r="AB297" s="375" t="s">
        <v>399</v>
      </c>
      <c r="AC297" s="831" t="s">
        <v>707</v>
      </c>
      <c r="AK297" s="428" t="s">
        <v>277</v>
      </c>
      <c r="AL297" s="375" t="s">
        <v>405</v>
      </c>
      <c r="AM297" s="375" t="s">
        <v>425</v>
      </c>
      <c r="AN297" s="375" t="s">
        <v>426</v>
      </c>
      <c r="AO297" s="762">
        <v>6.9260000000000002</v>
      </c>
      <c r="AP297" s="375" t="s">
        <v>392</v>
      </c>
      <c r="AQ297" s="760">
        <v>0.42086269104545959</v>
      </c>
      <c r="AR297" s="375" t="s">
        <v>399</v>
      </c>
      <c r="AS297" s="375" t="s">
        <v>705</v>
      </c>
      <c r="AT297" s="831" t="s">
        <v>422</v>
      </c>
    </row>
    <row r="298" spans="1:46" s="375" customFormat="1" x14ac:dyDescent="0.4">
      <c r="A298" s="428" t="s">
        <v>406</v>
      </c>
      <c r="B298" s="375" t="s">
        <v>405</v>
      </c>
      <c r="C298" s="375" t="s">
        <v>455</v>
      </c>
      <c r="D298" s="375" t="s">
        <v>387</v>
      </c>
      <c r="E298" s="375" t="s">
        <v>401</v>
      </c>
      <c r="F298" s="378">
        <v>1.3487100533978472E-5</v>
      </c>
      <c r="G298" s="375" t="s">
        <v>399</v>
      </c>
      <c r="H298" s="831" t="s">
        <v>708</v>
      </c>
      <c r="I298" s="428" t="s">
        <v>232</v>
      </c>
      <c r="J298" s="375" t="s">
        <v>405</v>
      </c>
      <c r="K298" s="375" t="s">
        <v>52</v>
      </c>
      <c r="L298" s="378"/>
      <c r="M298" s="824">
        <v>0.34</v>
      </c>
      <c r="N298" s="375" t="s">
        <v>392</v>
      </c>
      <c r="O298" s="375" t="s">
        <v>401</v>
      </c>
      <c r="P298" s="378">
        <v>1.6862864320693326E-4</v>
      </c>
      <c r="Q298" s="375" t="s">
        <v>399</v>
      </c>
      <c r="R298" s="831" t="s">
        <v>706</v>
      </c>
      <c r="S298" s="428" t="s">
        <v>49</v>
      </c>
      <c r="T298" s="375" t="s">
        <v>418</v>
      </c>
      <c r="U298" s="375" t="s">
        <v>405</v>
      </c>
      <c r="V298" s="375" t="s">
        <v>52</v>
      </c>
      <c r="W298" s="378"/>
      <c r="X298" s="824">
        <v>0.26</v>
      </c>
      <c r="Y298" s="375" t="s">
        <v>392</v>
      </c>
      <c r="Z298" s="375" t="s">
        <v>401</v>
      </c>
      <c r="AA298" s="378">
        <v>4.273829615951877E-3</v>
      </c>
      <c r="AB298" s="375" t="s">
        <v>399</v>
      </c>
      <c r="AC298" s="831" t="s">
        <v>707</v>
      </c>
      <c r="AK298" s="428" t="s">
        <v>277</v>
      </c>
      <c r="AL298" s="375" t="s">
        <v>405</v>
      </c>
      <c r="AM298" s="375" t="s">
        <v>425</v>
      </c>
      <c r="AN298" s="375" t="s">
        <v>426</v>
      </c>
      <c r="AO298" s="762">
        <v>6.9260000000000002</v>
      </c>
      <c r="AP298" s="375" t="s">
        <v>393</v>
      </c>
      <c r="AQ298" s="760">
        <v>8.2913653648611385E-4</v>
      </c>
      <c r="AR298" s="375" t="s">
        <v>399</v>
      </c>
      <c r="AS298" s="375" t="s">
        <v>705</v>
      </c>
      <c r="AT298" s="831" t="s">
        <v>422</v>
      </c>
    </row>
    <row r="299" spans="1:46" s="375" customFormat="1" x14ac:dyDescent="0.4">
      <c r="A299" s="428" t="s">
        <v>406</v>
      </c>
      <c r="B299" s="375" t="s">
        <v>405</v>
      </c>
      <c r="C299" s="375" t="s">
        <v>455</v>
      </c>
      <c r="D299" s="375" t="s">
        <v>388</v>
      </c>
      <c r="E299" s="375" t="s">
        <v>401</v>
      </c>
      <c r="F299" s="378">
        <v>3.0291917198916951E-4</v>
      </c>
      <c r="G299" s="375" t="s">
        <v>399</v>
      </c>
      <c r="H299" s="831" t="s">
        <v>708</v>
      </c>
      <c r="I299" s="428" t="s">
        <v>232</v>
      </c>
      <c r="J299" s="375" t="s">
        <v>405</v>
      </c>
      <c r="K299" s="375" t="s">
        <v>52</v>
      </c>
      <c r="L299" s="378"/>
      <c r="M299" s="824">
        <v>0.34</v>
      </c>
      <c r="N299" s="375" t="s">
        <v>393</v>
      </c>
      <c r="O299" s="375" t="s">
        <v>401</v>
      </c>
      <c r="P299" s="378">
        <v>6.6868252786749994E-6</v>
      </c>
      <c r="Q299" s="375" t="s">
        <v>399</v>
      </c>
      <c r="R299" s="831" t="s">
        <v>706</v>
      </c>
      <c r="S299" s="428" t="s">
        <v>49</v>
      </c>
      <c r="T299" s="375" t="s">
        <v>418</v>
      </c>
      <c r="U299" s="375" t="s">
        <v>405</v>
      </c>
      <c r="V299" s="375" t="s">
        <v>52</v>
      </c>
      <c r="W299" s="378"/>
      <c r="X299" s="824">
        <v>0.26</v>
      </c>
      <c r="Y299" s="375" t="s">
        <v>393</v>
      </c>
      <c r="Z299" s="375" t="s">
        <v>401</v>
      </c>
      <c r="AA299" s="378">
        <v>1.5067635939761148E-4</v>
      </c>
      <c r="AB299" s="375" t="s">
        <v>399</v>
      </c>
      <c r="AC299" s="831" t="s">
        <v>707</v>
      </c>
      <c r="AK299" s="428" t="s">
        <v>277</v>
      </c>
      <c r="AL299" s="375" t="s">
        <v>405</v>
      </c>
      <c r="AM299" s="375" t="s">
        <v>425</v>
      </c>
      <c r="AN299" s="375" t="s">
        <v>426</v>
      </c>
      <c r="AO299" s="762">
        <v>6.9260000000000002</v>
      </c>
      <c r="AP299" s="375" t="s">
        <v>394</v>
      </c>
      <c r="AQ299" s="760">
        <v>1.7643520388164087E-3</v>
      </c>
      <c r="AR299" s="375" t="s">
        <v>399</v>
      </c>
      <c r="AS299" s="375" t="s">
        <v>705</v>
      </c>
      <c r="AT299" s="831" t="s">
        <v>422</v>
      </c>
    </row>
    <row r="300" spans="1:46" s="375" customFormat="1" x14ac:dyDescent="0.4">
      <c r="A300" s="428" t="s">
        <v>406</v>
      </c>
      <c r="B300" s="375" t="s">
        <v>405</v>
      </c>
      <c r="C300" s="375" t="s">
        <v>455</v>
      </c>
      <c r="D300" s="375" t="s">
        <v>389</v>
      </c>
      <c r="E300" s="375" t="s">
        <v>401</v>
      </c>
      <c r="F300" s="378">
        <v>1.0982778400892379E-3</v>
      </c>
      <c r="G300" s="375" t="s">
        <v>399</v>
      </c>
      <c r="H300" s="831" t="s">
        <v>708</v>
      </c>
      <c r="I300" s="428" t="s">
        <v>232</v>
      </c>
      <c r="J300" s="375" t="s">
        <v>405</v>
      </c>
      <c r="K300" s="375" t="s">
        <v>52</v>
      </c>
      <c r="L300" s="378"/>
      <c r="M300" s="824">
        <v>0.34</v>
      </c>
      <c r="N300" s="375" t="s">
        <v>394</v>
      </c>
      <c r="O300" s="375" t="s">
        <v>401</v>
      </c>
      <c r="P300" s="378">
        <v>1.7343474478326241E-5</v>
      </c>
      <c r="Q300" s="375" t="s">
        <v>399</v>
      </c>
      <c r="R300" s="831" t="s">
        <v>706</v>
      </c>
      <c r="S300" s="428" t="s">
        <v>49</v>
      </c>
      <c r="T300" s="375" t="s">
        <v>418</v>
      </c>
      <c r="U300" s="375" t="s">
        <v>405</v>
      </c>
      <c r="V300" s="375" t="s">
        <v>52</v>
      </c>
      <c r="W300" s="378"/>
      <c r="X300" s="824">
        <v>0.26</v>
      </c>
      <c r="Y300" s="375" t="s">
        <v>394</v>
      </c>
      <c r="Z300" s="375" t="s">
        <v>401</v>
      </c>
      <c r="AA300" s="378">
        <v>2.8383353762428742E-4</v>
      </c>
      <c r="AB300" s="375" t="s">
        <v>399</v>
      </c>
      <c r="AC300" s="831" t="s">
        <v>707</v>
      </c>
      <c r="AK300" s="428" t="s">
        <v>277</v>
      </c>
      <c r="AL300" s="375" t="s">
        <v>405</v>
      </c>
      <c r="AM300" s="375" t="s">
        <v>425</v>
      </c>
      <c r="AN300" s="375" t="s">
        <v>426</v>
      </c>
      <c r="AO300" s="762">
        <v>6.9260000000000002</v>
      </c>
      <c r="AP300" s="375" t="s">
        <v>395</v>
      </c>
      <c r="AQ300" s="760">
        <v>0.16080478359682848</v>
      </c>
      <c r="AR300" s="375" t="s">
        <v>399</v>
      </c>
      <c r="AS300" s="375" t="s">
        <v>705</v>
      </c>
      <c r="AT300" s="831" t="s">
        <v>422</v>
      </c>
    </row>
    <row r="301" spans="1:46" s="375" customFormat="1" x14ac:dyDescent="0.4">
      <c r="A301" s="428" t="s">
        <v>406</v>
      </c>
      <c r="B301" s="375" t="s">
        <v>405</v>
      </c>
      <c r="C301" s="375" t="s">
        <v>455</v>
      </c>
      <c r="D301" s="375" t="s">
        <v>390</v>
      </c>
      <c r="E301" s="375" t="s">
        <v>401</v>
      </c>
      <c r="F301" s="378">
        <v>1.0408322668181104E-3</v>
      </c>
      <c r="G301" s="375" t="s">
        <v>399</v>
      </c>
      <c r="H301" s="831" t="s">
        <v>708</v>
      </c>
      <c r="I301" s="428" t="s">
        <v>232</v>
      </c>
      <c r="J301" s="375" t="s">
        <v>405</v>
      </c>
      <c r="K301" s="375" t="s">
        <v>52</v>
      </c>
      <c r="M301" s="824">
        <v>0.34</v>
      </c>
      <c r="N301" s="375" t="s">
        <v>395</v>
      </c>
      <c r="O301" s="375" t="s">
        <v>401</v>
      </c>
      <c r="P301" s="378">
        <v>1.1788505192502391E-5</v>
      </c>
      <c r="Q301" s="375" t="s">
        <v>399</v>
      </c>
      <c r="R301" s="831" t="s">
        <v>706</v>
      </c>
      <c r="S301" s="428" t="s">
        <v>49</v>
      </c>
      <c r="T301" s="375" t="s">
        <v>418</v>
      </c>
      <c r="U301" s="375" t="s">
        <v>405</v>
      </c>
      <c r="V301" s="375" t="s">
        <v>52</v>
      </c>
      <c r="X301" s="824">
        <v>0.26</v>
      </c>
      <c r="Y301" s="375" t="s">
        <v>395</v>
      </c>
      <c r="Z301" s="375" t="s">
        <v>401</v>
      </c>
      <c r="AA301" s="378">
        <v>1.5288506021842568E-5</v>
      </c>
      <c r="AB301" s="375" t="s">
        <v>399</v>
      </c>
      <c r="AC301" s="831" t="s">
        <v>707</v>
      </c>
      <c r="AK301" s="428" t="s">
        <v>277</v>
      </c>
      <c r="AL301" s="375" t="s">
        <v>405</v>
      </c>
      <c r="AM301" s="375" t="s">
        <v>425</v>
      </c>
      <c r="AN301" s="375" t="s">
        <v>426</v>
      </c>
      <c r="AO301" s="762">
        <v>6.9260000000000002</v>
      </c>
      <c r="AP301" s="375" t="s">
        <v>396</v>
      </c>
      <c r="AQ301" s="760">
        <v>1.1068526951316031E-3</v>
      </c>
      <c r="AR301" s="375" t="s">
        <v>399</v>
      </c>
      <c r="AS301" s="375" t="s">
        <v>705</v>
      </c>
      <c r="AT301" s="831" t="s">
        <v>422</v>
      </c>
    </row>
    <row r="302" spans="1:46" s="375" customFormat="1" x14ac:dyDescent="0.4">
      <c r="A302" s="428" t="s">
        <v>406</v>
      </c>
      <c r="B302" s="375" t="s">
        <v>405</v>
      </c>
      <c r="C302" s="375" t="s">
        <v>455</v>
      </c>
      <c r="D302" s="375" t="s">
        <v>391</v>
      </c>
      <c r="E302" s="375" t="s">
        <v>401</v>
      </c>
      <c r="F302" s="378">
        <v>3.1890642001407217E-4</v>
      </c>
      <c r="G302" s="375" t="s">
        <v>399</v>
      </c>
      <c r="H302" s="831" t="s">
        <v>708</v>
      </c>
      <c r="I302" s="428" t="s">
        <v>232</v>
      </c>
      <c r="J302" s="375" t="s">
        <v>405</v>
      </c>
      <c r="K302" s="375" t="s">
        <v>52</v>
      </c>
      <c r="M302" s="824">
        <v>0.34</v>
      </c>
      <c r="N302" s="375" t="s">
        <v>396</v>
      </c>
      <c r="O302" s="375" t="s">
        <v>401</v>
      </c>
      <c r="P302" s="378">
        <v>1.0078866821431209E-6</v>
      </c>
      <c r="Q302" s="375" t="s">
        <v>399</v>
      </c>
      <c r="R302" s="831" t="s">
        <v>706</v>
      </c>
      <c r="S302" s="428" t="s">
        <v>49</v>
      </c>
      <c r="T302" s="375" t="s">
        <v>418</v>
      </c>
      <c r="U302" s="375" t="s">
        <v>405</v>
      </c>
      <c r="V302" s="375" t="s">
        <v>52</v>
      </c>
      <c r="X302" s="824">
        <v>0.26</v>
      </c>
      <c r="Y302" s="375" t="s">
        <v>396</v>
      </c>
      <c r="Z302" s="375" t="s">
        <v>401</v>
      </c>
      <c r="AA302" s="378">
        <v>2.1007891421229859E-5</v>
      </c>
      <c r="AB302" s="375" t="s">
        <v>399</v>
      </c>
      <c r="AC302" s="831" t="s">
        <v>707</v>
      </c>
      <c r="AK302" s="428" t="s">
        <v>277</v>
      </c>
      <c r="AL302" s="375" t="s">
        <v>405</v>
      </c>
      <c r="AM302" s="375" t="s">
        <v>425</v>
      </c>
      <c r="AN302" s="375" t="s">
        <v>426</v>
      </c>
      <c r="AO302" s="762">
        <v>6.9260000000000002</v>
      </c>
      <c r="AP302" s="375" t="s">
        <v>397</v>
      </c>
      <c r="AQ302" s="760">
        <v>116.27924683403903</v>
      </c>
      <c r="AR302" s="375" t="s">
        <v>399</v>
      </c>
      <c r="AS302" s="375" t="s">
        <v>705</v>
      </c>
      <c r="AT302" s="831" t="s">
        <v>422</v>
      </c>
    </row>
    <row r="303" spans="1:46" s="375" customFormat="1" x14ac:dyDescent="0.4">
      <c r="A303" s="428" t="s">
        <v>406</v>
      </c>
      <c r="B303" s="375" t="s">
        <v>405</v>
      </c>
      <c r="C303" s="375" t="s">
        <v>455</v>
      </c>
      <c r="D303" s="375" t="s">
        <v>392</v>
      </c>
      <c r="E303" s="375" t="s">
        <v>401</v>
      </c>
      <c r="F303" s="378">
        <v>4.2911422508197386E-4</v>
      </c>
      <c r="G303" s="375" t="s">
        <v>399</v>
      </c>
      <c r="H303" s="831" t="s">
        <v>708</v>
      </c>
      <c r="I303" s="428" t="s">
        <v>232</v>
      </c>
      <c r="J303" s="375" t="s">
        <v>405</v>
      </c>
      <c r="K303" s="375" t="s">
        <v>52</v>
      </c>
      <c r="M303" s="824">
        <v>0.34</v>
      </c>
      <c r="N303" s="375" t="s">
        <v>397</v>
      </c>
      <c r="O303" s="375" t="s">
        <v>401</v>
      </c>
      <c r="P303" s="378">
        <v>0.59620166941847941</v>
      </c>
      <c r="Q303" s="375" t="s">
        <v>399</v>
      </c>
      <c r="R303" s="831" t="s">
        <v>706</v>
      </c>
      <c r="S303" s="428" t="s">
        <v>49</v>
      </c>
      <c r="T303" s="375" t="s">
        <v>418</v>
      </c>
      <c r="U303" s="375" t="s">
        <v>405</v>
      </c>
      <c r="V303" s="375" t="s">
        <v>52</v>
      </c>
      <c r="X303" s="824">
        <v>0.26</v>
      </c>
      <c r="Y303" s="375" t="s">
        <v>397</v>
      </c>
      <c r="Z303" s="375" t="s">
        <v>401</v>
      </c>
      <c r="AA303" s="378">
        <v>1.3134224025999366</v>
      </c>
      <c r="AB303" s="375" t="s">
        <v>399</v>
      </c>
      <c r="AC303" s="831" t="s">
        <v>707</v>
      </c>
      <c r="AK303" s="428" t="s">
        <v>277</v>
      </c>
      <c r="AL303" s="375" t="s">
        <v>405</v>
      </c>
      <c r="AM303" s="375" t="s">
        <v>34</v>
      </c>
      <c r="AO303" s="762">
        <v>8.7040000000000006</v>
      </c>
      <c r="AP303" s="375" t="s">
        <v>387</v>
      </c>
      <c r="AQ303" s="760">
        <v>0.13392911904762864</v>
      </c>
      <c r="AR303" s="375" t="s">
        <v>399</v>
      </c>
      <c r="AS303" s="375" t="s">
        <v>709</v>
      </c>
      <c r="AT303" s="831" t="s">
        <v>422</v>
      </c>
    </row>
    <row r="304" spans="1:46" s="375" customFormat="1" x14ac:dyDescent="0.4">
      <c r="A304" s="428" t="s">
        <v>406</v>
      </c>
      <c r="B304" s="375" t="s">
        <v>405</v>
      </c>
      <c r="C304" s="375" t="s">
        <v>455</v>
      </c>
      <c r="D304" s="375" t="s">
        <v>393</v>
      </c>
      <c r="E304" s="375" t="s">
        <v>401</v>
      </c>
      <c r="F304" s="378">
        <v>1.4511566355656358E-5</v>
      </c>
      <c r="G304" s="375" t="s">
        <v>399</v>
      </c>
      <c r="H304" s="831" t="s">
        <v>708</v>
      </c>
      <c r="I304" s="428" t="s">
        <v>232</v>
      </c>
      <c r="J304" s="375" t="s">
        <v>405</v>
      </c>
      <c r="K304" s="375" t="s">
        <v>54</v>
      </c>
      <c r="M304" s="824">
        <v>0.29899999999999999</v>
      </c>
      <c r="N304" s="375" t="s">
        <v>385</v>
      </c>
      <c r="O304" s="375" t="s">
        <v>400</v>
      </c>
      <c r="P304" s="761">
        <v>3.3444816053511706</v>
      </c>
      <c r="Q304" s="375" t="s">
        <v>398</v>
      </c>
      <c r="R304" s="831" t="s">
        <v>710</v>
      </c>
      <c r="S304" s="428" t="s">
        <v>49</v>
      </c>
      <c r="T304" s="375" t="s">
        <v>418</v>
      </c>
      <c r="U304" s="375" t="s">
        <v>405</v>
      </c>
      <c r="V304" s="375" t="s">
        <v>53</v>
      </c>
      <c r="X304" s="824">
        <v>0.39</v>
      </c>
      <c r="Y304" s="375" t="s">
        <v>411</v>
      </c>
      <c r="Z304" s="375" t="s">
        <v>400</v>
      </c>
      <c r="AA304" s="761">
        <v>2.5641025641025639</v>
      </c>
      <c r="AB304" s="375" t="s">
        <v>398</v>
      </c>
      <c r="AC304" s="831" t="s">
        <v>711</v>
      </c>
      <c r="AK304" s="428" t="s">
        <v>277</v>
      </c>
      <c r="AL304" s="375" t="s">
        <v>405</v>
      </c>
      <c r="AM304" s="375" t="s">
        <v>34</v>
      </c>
      <c r="AO304" s="762">
        <v>8.7040000000000006</v>
      </c>
      <c r="AP304" s="375" t="s">
        <v>388</v>
      </c>
      <c r="AQ304" s="760">
        <v>0.84614124568009674</v>
      </c>
      <c r="AR304" s="375" t="s">
        <v>399</v>
      </c>
      <c r="AS304" s="375" t="s">
        <v>709</v>
      </c>
      <c r="AT304" s="831" t="s">
        <v>422</v>
      </c>
    </row>
    <row r="305" spans="1:46" s="375" customFormat="1" x14ac:dyDescent="0.4">
      <c r="A305" s="428" t="s">
        <v>406</v>
      </c>
      <c r="B305" s="375" t="s">
        <v>405</v>
      </c>
      <c r="C305" s="375" t="s">
        <v>455</v>
      </c>
      <c r="D305" s="375" t="s">
        <v>394</v>
      </c>
      <c r="E305" s="375" t="s">
        <v>401</v>
      </c>
      <c r="F305" s="378">
        <v>3.2010929551193207E-5</v>
      </c>
      <c r="G305" s="375" t="s">
        <v>399</v>
      </c>
      <c r="H305" s="831" t="s">
        <v>708</v>
      </c>
      <c r="I305" s="428" t="s">
        <v>232</v>
      </c>
      <c r="J305" s="375" t="s">
        <v>405</v>
      </c>
      <c r="K305" s="375" t="s">
        <v>54</v>
      </c>
      <c r="M305" s="824">
        <v>0.29899999999999999</v>
      </c>
      <c r="N305" s="375" t="s">
        <v>387</v>
      </c>
      <c r="O305" s="375" t="s">
        <v>400</v>
      </c>
      <c r="P305" s="763">
        <v>1.200000284345204E-5</v>
      </c>
      <c r="Q305" s="375" t="s">
        <v>399</v>
      </c>
      <c r="R305" s="831" t="s">
        <v>712</v>
      </c>
      <c r="S305" s="428" t="s">
        <v>49</v>
      </c>
      <c r="T305" s="375" t="s">
        <v>418</v>
      </c>
      <c r="U305" s="375" t="s">
        <v>405</v>
      </c>
      <c r="V305" s="375" t="s">
        <v>53</v>
      </c>
      <c r="X305" s="824">
        <v>0.39</v>
      </c>
      <c r="Y305" s="375" t="s">
        <v>387</v>
      </c>
      <c r="Z305" s="375" t="s">
        <v>400</v>
      </c>
      <c r="AA305" s="763">
        <v>9.0000021325890313E-7</v>
      </c>
      <c r="AB305" s="375" t="s">
        <v>399</v>
      </c>
      <c r="AC305" s="831" t="s">
        <v>713</v>
      </c>
      <c r="AK305" s="428" t="s">
        <v>277</v>
      </c>
      <c r="AL305" s="375" t="s">
        <v>405</v>
      </c>
      <c r="AM305" s="375" t="s">
        <v>34</v>
      </c>
      <c r="AO305" s="762">
        <v>8.7040000000000006</v>
      </c>
      <c r="AP305" s="375" t="s">
        <v>389</v>
      </c>
      <c r="AQ305" s="760">
        <v>0.14469053127021084</v>
      </c>
      <c r="AR305" s="375" t="s">
        <v>399</v>
      </c>
      <c r="AS305" s="375" t="s">
        <v>709</v>
      </c>
      <c r="AT305" s="831" t="s">
        <v>422</v>
      </c>
    </row>
    <row r="306" spans="1:46" s="375" customFormat="1" x14ac:dyDescent="0.4">
      <c r="A306" s="428" t="s">
        <v>406</v>
      </c>
      <c r="B306" s="375" t="s">
        <v>405</v>
      </c>
      <c r="C306" s="375" t="s">
        <v>455</v>
      </c>
      <c r="D306" s="375" t="s">
        <v>395</v>
      </c>
      <c r="E306" s="375" t="s">
        <v>401</v>
      </c>
      <c r="F306" s="378">
        <v>1.4156423056592785E-5</v>
      </c>
      <c r="G306" s="375" t="s">
        <v>399</v>
      </c>
      <c r="H306" s="831" t="s">
        <v>708</v>
      </c>
      <c r="I306" s="428" t="s">
        <v>232</v>
      </c>
      <c r="J306" s="375" t="s">
        <v>405</v>
      </c>
      <c r="K306" s="375" t="s">
        <v>54</v>
      </c>
      <c r="M306" s="824">
        <v>0.29899999999999999</v>
      </c>
      <c r="N306" s="375" t="s">
        <v>388</v>
      </c>
      <c r="O306" s="375" t="s">
        <v>400</v>
      </c>
      <c r="P306" s="763">
        <v>4.7100011160549265E-4</v>
      </c>
      <c r="Q306" s="375" t="s">
        <v>399</v>
      </c>
      <c r="R306" s="831" t="s">
        <v>712</v>
      </c>
      <c r="S306" s="428" t="s">
        <v>49</v>
      </c>
      <c r="T306" s="375" t="s">
        <v>418</v>
      </c>
      <c r="U306" s="375" t="s">
        <v>405</v>
      </c>
      <c r="V306" s="375" t="s">
        <v>53</v>
      </c>
      <c r="X306" s="824">
        <v>0.39</v>
      </c>
      <c r="Y306" s="375" t="s">
        <v>388</v>
      </c>
      <c r="Z306" s="375" t="s">
        <v>400</v>
      </c>
      <c r="AA306" s="763">
        <v>1.5100003578010487E-5</v>
      </c>
      <c r="AB306" s="375" t="s">
        <v>399</v>
      </c>
      <c r="AC306" s="831" t="s">
        <v>713</v>
      </c>
      <c r="AK306" s="428" t="s">
        <v>277</v>
      </c>
      <c r="AL306" s="375" t="s">
        <v>405</v>
      </c>
      <c r="AM306" s="375" t="s">
        <v>34</v>
      </c>
      <c r="AO306" s="762">
        <v>8.7040000000000006</v>
      </c>
      <c r="AP306" s="375" t="s">
        <v>390</v>
      </c>
      <c r="AQ306" s="760">
        <v>8.5326825093599831E-2</v>
      </c>
      <c r="AR306" s="375" t="s">
        <v>399</v>
      </c>
      <c r="AS306" s="375" t="s">
        <v>709</v>
      </c>
      <c r="AT306" s="831" t="s">
        <v>422</v>
      </c>
    </row>
    <row r="307" spans="1:46" s="375" customFormat="1" x14ac:dyDescent="0.4">
      <c r="A307" s="428" t="s">
        <v>406</v>
      </c>
      <c r="B307" s="375" t="s">
        <v>405</v>
      </c>
      <c r="C307" s="375" t="s">
        <v>455</v>
      </c>
      <c r="D307" s="375" t="s">
        <v>396</v>
      </c>
      <c r="E307" s="375" t="s">
        <v>401</v>
      </c>
      <c r="F307" s="378">
        <v>3.2749003562292001E-6</v>
      </c>
      <c r="G307" s="375" t="s">
        <v>399</v>
      </c>
      <c r="H307" s="831" t="s">
        <v>708</v>
      </c>
      <c r="I307" s="428" t="s">
        <v>232</v>
      </c>
      <c r="J307" s="375" t="s">
        <v>405</v>
      </c>
      <c r="K307" s="375" t="s">
        <v>54</v>
      </c>
      <c r="M307" s="824">
        <v>0.29899999999999999</v>
      </c>
      <c r="N307" s="375" t="s">
        <v>389</v>
      </c>
      <c r="O307" s="375" t="s">
        <v>400</v>
      </c>
      <c r="P307" s="763">
        <v>1.9860004705913128E-3</v>
      </c>
      <c r="Q307" s="375" t="s">
        <v>399</v>
      </c>
      <c r="R307" s="831" t="s">
        <v>712</v>
      </c>
      <c r="S307" s="428" t="s">
        <v>49</v>
      </c>
      <c r="T307" s="375" t="s">
        <v>418</v>
      </c>
      <c r="U307" s="375" t="s">
        <v>405</v>
      </c>
      <c r="V307" s="375" t="s">
        <v>53</v>
      </c>
      <c r="X307" s="824">
        <v>0.39</v>
      </c>
      <c r="Y307" s="375" t="s">
        <v>389</v>
      </c>
      <c r="Z307" s="375" t="s">
        <v>400</v>
      </c>
      <c r="AA307" s="763">
        <v>2.3500005568426909E-4</v>
      </c>
      <c r="AB307" s="375" t="s">
        <v>399</v>
      </c>
      <c r="AC307" s="831" t="s">
        <v>713</v>
      </c>
      <c r="AK307" s="428" t="s">
        <v>277</v>
      </c>
      <c r="AL307" s="375" t="s">
        <v>405</v>
      </c>
      <c r="AM307" s="375" t="s">
        <v>34</v>
      </c>
      <c r="AO307" s="762">
        <v>8.7040000000000006</v>
      </c>
      <c r="AP307" s="375" t="s">
        <v>391</v>
      </c>
      <c r="AQ307" s="760">
        <v>3.8727226352348619E-2</v>
      </c>
      <c r="AR307" s="375" t="s">
        <v>399</v>
      </c>
      <c r="AS307" s="375" t="s">
        <v>709</v>
      </c>
      <c r="AT307" s="831" t="s">
        <v>422</v>
      </c>
    </row>
    <row r="308" spans="1:46" s="375" customFormat="1" x14ac:dyDescent="0.4">
      <c r="A308" s="430" t="s">
        <v>406</v>
      </c>
      <c r="B308" s="832" t="s">
        <v>405</v>
      </c>
      <c r="C308" s="832" t="s">
        <v>455</v>
      </c>
      <c r="D308" s="832" t="s">
        <v>397</v>
      </c>
      <c r="E308" s="832" t="s">
        <v>401</v>
      </c>
      <c r="F308" s="404">
        <v>0.50440839544447902</v>
      </c>
      <c r="G308" s="832" t="s">
        <v>399</v>
      </c>
      <c r="H308" s="834" t="s">
        <v>708</v>
      </c>
      <c r="I308" s="428" t="s">
        <v>232</v>
      </c>
      <c r="J308" s="375" t="s">
        <v>405</v>
      </c>
      <c r="K308" s="375" t="s">
        <v>54</v>
      </c>
      <c r="L308" s="378"/>
      <c r="M308" s="824">
        <v>0.29899999999999999</v>
      </c>
      <c r="N308" s="375" t="s">
        <v>390</v>
      </c>
      <c r="O308" s="375" t="s">
        <v>400</v>
      </c>
      <c r="P308" s="763">
        <v>3.8000009004264791E-5</v>
      </c>
      <c r="Q308" s="375" t="s">
        <v>399</v>
      </c>
      <c r="R308" s="831" t="s">
        <v>712</v>
      </c>
      <c r="S308" s="428" t="s">
        <v>49</v>
      </c>
      <c r="T308" s="375" t="s">
        <v>418</v>
      </c>
      <c r="U308" s="375" t="s">
        <v>405</v>
      </c>
      <c r="V308" s="375" t="s">
        <v>53</v>
      </c>
      <c r="W308" s="378"/>
      <c r="X308" s="824">
        <v>0.39</v>
      </c>
      <c r="Y308" s="375" t="s">
        <v>390</v>
      </c>
      <c r="Z308" s="375" t="s">
        <v>400</v>
      </c>
      <c r="AA308" s="763">
        <v>2.8400006729503167E-5</v>
      </c>
      <c r="AB308" s="375" t="s">
        <v>399</v>
      </c>
      <c r="AC308" s="831" t="s">
        <v>713</v>
      </c>
      <c r="AK308" s="428" t="s">
        <v>277</v>
      </c>
      <c r="AL308" s="375" t="s">
        <v>405</v>
      </c>
      <c r="AM308" s="375" t="s">
        <v>34</v>
      </c>
      <c r="AO308" s="762">
        <v>8.7040000000000006</v>
      </c>
      <c r="AP308" s="375" t="s">
        <v>392</v>
      </c>
      <c r="AQ308" s="760">
        <v>0.54246652525231054</v>
      </c>
      <c r="AR308" s="375" t="s">
        <v>399</v>
      </c>
      <c r="AS308" s="375" t="s">
        <v>709</v>
      </c>
      <c r="AT308" s="831" t="s">
        <v>422</v>
      </c>
    </row>
    <row r="309" spans="1:46" s="375" customFormat="1" x14ac:dyDescent="0.4">
      <c r="I309" s="428" t="s">
        <v>232</v>
      </c>
      <c r="J309" s="375" t="s">
        <v>405</v>
      </c>
      <c r="K309" s="375" t="s">
        <v>54</v>
      </c>
      <c r="L309" s="378"/>
      <c r="M309" s="824">
        <v>0.29899999999999999</v>
      </c>
      <c r="N309" s="375" t="s">
        <v>391</v>
      </c>
      <c r="O309" s="375" t="s">
        <v>400</v>
      </c>
      <c r="P309" s="763">
        <v>3.8000009004264791E-5</v>
      </c>
      <c r="Q309" s="375" t="s">
        <v>399</v>
      </c>
      <c r="R309" s="831" t="s">
        <v>712</v>
      </c>
      <c r="S309" s="428" t="s">
        <v>49</v>
      </c>
      <c r="T309" s="375" t="s">
        <v>418</v>
      </c>
      <c r="U309" s="375" t="s">
        <v>405</v>
      </c>
      <c r="V309" s="375" t="s">
        <v>53</v>
      </c>
      <c r="W309" s="378"/>
      <c r="X309" s="824">
        <v>0.39</v>
      </c>
      <c r="Y309" s="375" t="s">
        <v>391</v>
      </c>
      <c r="Z309" s="375" t="s">
        <v>400</v>
      </c>
      <c r="AA309" s="763">
        <v>8.2700019596123672E-6</v>
      </c>
      <c r="AB309" s="375" t="s">
        <v>399</v>
      </c>
      <c r="AC309" s="831" t="s">
        <v>713</v>
      </c>
      <c r="AK309" s="428" t="s">
        <v>277</v>
      </c>
      <c r="AL309" s="375" t="s">
        <v>405</v>
      </c>
      <c r="AM309" s="375" t="s">
        <v>34</v>
      </c>
      <c r="AO309" s="762">
        <v>8.7040000000000006</v>
      </c>
      <c r="AP309" s="375" t="s">
        <v>393</v>
      </c>
      <c r="AQ309" s="760">
        <v>8.111481151864688E-4</v>
      </c>
      <c r="AR309" s="375" t="s">
        <v>399</v>
      </c>
      <c r="AS309" s="375" t="s">
        <v>709</v>
      </c>
      <c r="AT309" s="831" t="s">
        <v>422</v>
      </c>
    </row>
    <row r="310" spans="1:46" s="375" customFormat="1" x14ac:dyDescent="0.4">
      <c r="I310" s="428" t="s">
        <v>232</v>
      </c>
      <c r="J310" s="375" t="s">
        <v>405</v>
      </c>
      <c r="K310" s="375" t="s">
        <v>54</v>
      </c>
      <c r="L310" s="378"/>
      <c r="M310" s="824">
        <v>0.29899999999999999</v>
      </c>
      <c r="N310" s="375" t="s">
        <v>392</v>
      </c>
      <c r="O310" s="375" t="s">
        <v>400</v>
      </c>
      <c r="P310" s="763">
        <v>1.3000003080406379E-5</v>
      </c>
      <c r="Q310" s="375" t="s">
        <v>399</v>
      </c>
      <c r="R310" s="831" t="s">
        <v>712</v>
      </c>
      <c r="S310" s="428" t="s">
        <v>49</v>
      </c>
      <c r="T310" s="375" t="s">
        <v>418</v>
      </c>
      <c r="U310" s="375" t="s">
        <v>405</v>
      </c>
      <c r="V310" s="375" t="s">
        <v>53</v>
      </c>
      <c r="W310" s="378"/>
      <c r="X310" s="824">
        <v>0.39</v>
      </c>
      <c r="Y310" s="375" t="s">
        <v>392</v>
      </c>
      <c r="Z310" s="375" t="s">
        <v>400</v>
      </c>
      <c r="AA310" s="763">
        <v>4.910001163445794E-6</v>
      </c>
      <c r="AB310" s="375" t="s">
        <v>399</v>
      </c>
      <c r="AC310" s="831" t="s">
        <v>713</v>
      </c>
      <c r="AK310" s="428" t="s">
        <v>277</v>
      </c>
      <c r="AL310" s="375" t="s">
        <v>405</v>
      </c>
      <c r="AM310" s="375" t="s">
        <v>34</v>
      </c>
      <c r="AO310" s="762">
        <v>8.7040000000000006</v>
      </c>
      <c r="AP310" s="375" t="s">
        <v>394</v>
      </c>
      <c r="AQ310" s="760">
        <v>1.6935338883092644E-3</v>
      </c>
      <c r="AR310" s="375" t="s">
        <v>399</v>
      </c>
      <c r="AS310" s="375" t="s">
        <v>709</v>
      </c>
      <c r="AT310" s="831" t="s">
        <v>422</v>
      </c>
    </row>
    <row r="311" spans="1:46" s="375" customFormat="1" x14ac:dyDescent="0.4">
      <c r="I311" s="428" t="s">
        <v>232</v>
      </c>
      <c r="J311" s="375" t="s">
        <v>405</v>
      </c>
      <c r="K311" s="375" t="s">
        <v>54</v>
      </c>
      <c r="L311" s="378"/>
      <c r="M311" s="824">
        <v>0.29899999999999999</v>
      </c>
      <c r="N311" s="375" t="s">
        <v>393</v>
      </c>
      <c r="O311" s="375" t="s">
        <v>400</v>
      </c>
      <c r="P311" s="763">
        <v>1.1020002611236793E-6</v>
      </c>
      <c r="Q311" s="375" t="s">
        <v>399</v>
      </c>
      <c r="R311" s="831" t="s">
        <v>712</v>
      </c>
      <c r="S311" s="428" t="s">
        <v>49</v>
      </c>
      <c r="T311" s="375" t="s">
        <v>418</v>
      </c>
      <c r="U311" s="375" t="s">
        <v>405</v>
      </c>
      <c r="V311" s="375" t="s">
        <v>53</v>
      </c>
      <c r="W311" s="378"/>
      <c r="X311" s="824">
        <v>0.39</v>
      </c>
      <c r="Y311" s="375" t="s">
        <v>393</v>
      </c>
      <c r="Z311" s="375" t="s">
        <v>400</v>
      </c>
      <c r="AA311" s="763">
        <v>3.5561008426333167E-7</v>
      </c>
      <c r="AB311" s="375" t="s">
        <v>399</v>
      </c>
      <c r="AC311" s="831" t="s">
        <v>713</v>
      </c>
      <c r="AK311" s="428" t="s">
        <v>277</v>
      </c>
      <c r="AL311" s="375" t="s">
        <v>405</v>
      </c>
      <c r="AM311" s="375" t="s">
        <v>34</v>
      </c>
      <c r="AO311" s="762">
        <v>8.7040000000000006</v>
      </c>
      <c r="AP311" s="375" t="s">
        <v>395</v>
      </c>
      <c r="AQ311" s="760">
        <v>0.20852766040148335</v>
      </c>
      <c r="AR311" s="375" t="s">
        <v>399</v>
      </c>
      <c r="AS311" s="375" t="s">
        <v>709</v>
      </c>
      <c r="AT311" s="831" t="s">
        <v>422</v>
      </c>
    </row>
    <row r="312" spans="1:46" s="375" customFormat="1" x14ac:dyDescent="0.4">
      <c r="I312" s="428" t="s">
        <v>232</v>
      </c>
      <c r="J312" s="375" t="s">
        <v>405</v>
      </c>
      <c r="K312" s="375" t="s">
        <v>54</v>
      </c>
      <c r="L312" s="378"/>
      <c r="M312" s="824">
        <v>0.29899999999999999</v>
      </c>
      <c r="N312" s="375" t="s">
        <v>394</v>
      </c>
      <c r="O312" s="375" t="s">
        <v>400</v>
      </c>
      <c r="P312" s="763">
        <v>2.5840006122900066E-5</v>
      </c>
      <c r="Q312" s="375" t="s">
        <v>399</v>
      </c>
      <c r="R312" s="831" t="s">
        <v>712</v>
      </c>
      <c r="S312" s="428" t="s">
        <v>49</v>
      </c>
      <c r="T312" s="375" t="s">
        <v>418</v>
      </c>
      <c r="U312" s="375" t="s">
        <v>405</v>
      </c>
      <c r="V312" s="375" t="s">
        <v>53</v>
      </c>
      <c r="W312" s="378"/>
      <c r="X312" s="824">
        <v>0.39</v>
      </c>
      <c r="Y312" s="375" t="s">
        <v>394</v>
      </c>
      <c r="Z312" s="375" t="s">
        <v>400</v>
      </c>
      <c r="AA312" s="763">
        <v>6.6987015872860153E-7</v>
      </c>
      <c r="AB312" s="375" t="s">
        <v>399</v>
      </c>
      <c r="AC312" s="831" t="s">
        <v>713</v>
      </c>
      <c r="AK312" s="428" t="s">
        <v>277</v>
      </c>
      <c r="AL312" s="375" t="s">
        <v>405</v>
      </c>
      <c r="AM312" s="375" t="s">
        <v>34</v>
      </c>
      <c r="AO312" s="762">
        <v>8.7040000000000006</v>
      </c>
      <c r="AP312" s="375" t="s">
        <v>396</v>
      </c>
      <c r="AQ312" s="760">
        <v>1.2784256206030929E-3</v>
      </c>
      <c r="AR312" s="375" t="s">
        <v>399</v>
      </c>
      <c r="AS312" s="375" t="s">
        <v>709</v>
      </c>
      <c r="AT312" s="831" t="s">
        <v>422</v>
      </c>
    </row>
    <row r="313" spans="1:46" s="375" customFormat="1" x14ac:dyDescent="0.4">
      <c r="I313" s="428" t="s">
        <v>232</v>
      </c>
      <c r="J313" s="375" t="s">
        <v>405</v>
      </c>
      <c r="K313" s="375" t="s">
        <v>54</v>
      </c>
      <c r="L313" s="378"/>
      <c r="M313" s="824">
        <v>0.29899999999999999</v>
      </c>
      <c r="N313" s="375" t="s">
        <v>395</v>
      </c>
      <c r="O313" s="375" t="s">
        <v>400</v>
      </c>
      <c r="P313" s="763">
        <v>1.200000284345204E-5</v>
      </c>
      <c r="Q313" s="375" t="s">
        <v>399</v>
      </c>
      <c r="R313" s="831" t="s">
        <v>712</v>
      </c>
      <c r="S313" s="428" t="s">
        <v>49</v>
      </c>
      <c r="T313" s="375" t="s">
        <v>418</v>
      </c>
      <c r="U313" s="375" t="s">
        <v>405</v>
      </c>
      <c r="V313" s="375" t="s">
        <v>53</v>
      </c>
      <c r="W313" s="378"/>
      <c r="X313" s="824">
        <v>0.39</v>
      </c>
      <c r="Y313" s="375" t="s">
        <v>395</v>
      </c>
      <c r="Z313" s="375" t="s">
        <v>400</v>
      </c>
      <c r="AA313" s="763">
        <v>9.0000021325890309E-6</v>
      </c>
      <c r="AB313" s="375" t="s">
        <v>399</v>
      </c>
      <c r="AC313" s="831" t="s">
        <v>713</v>
      </c>
      <c r="AK313" s="430" t="s">
        <v>277</v>
      </c>
      <c r="AL313" s="832" t="s">
        <v>405</v>
      </c>
      <c r="AM313" s="832" t="s">
        <v>34</v>
      </c>
      <c r="AN313" s="832"/>
      <c r="AO313" s="842">
        <v>8.7040000000000006</v>
      </c>
      <c r="AP313" s="832" t="s">
        <v>397</v>
      </c>
      <c r="AQ313" s="843">
        <v>129.43755407652384</v>
      </c>
      <c r="AR313" s="832" t="s">
        <v>399</v>
      </c>
      <c r="AS313" s="832" t="s">
        <v>709</v>
      </c>
      <c r="AT313" s="834" t="s">
        <v>422</v>
      </c>
    </row>
    <row r="314" spans="1:46" s="375" customFormat="1" x14ac:dyDescent="0.4">
      <c r="I314" s="428" t="s">
        <v>232</v>
      </c>
      <c r="J314" s="375" t="s">
        <v>405</v>
      </c>
      <c r="K314" s="375" t="s">
        <v>54</v>
      </c>
      <c r="L314" s="378"/>
      <c r="M314" s="824">
        <v>0.29899999999999999</v>
      </c>
      <c r="N314" s="375" t="s">
        <v>396</v>
      </c>
      <c r="O314" s="375" t="s">
        <v>400</v>
      </c>
      <c r="P314" s="763">
        <v>1.0000002369543367E-6</v>
      </c>
      <c r="Q314" s="375" t="s">
        <v>399</v>
      </c>
      <c r="R314" s="831" t="s">
        <v>712</v>
      </c>
      <c r="S314" s="428" t="s">
        <v>49</v>
      </c>
      <c r="T314" s="375" t="s">
        <v>418</v>
      </c>
      <c r="U314" s="375" t="s">
        <v>405</v>
      </c>
      <c r="V314" s="375" t="s">
        <v>53</v>
      </c>
      <c r="W314" s="378"/>
      <c r="X314" s="824">
        <v>0.39</v>
      </c>
      <c r="Y314" s="375" t="s">
        <v>396</v>
      </c>
      <c r="Z314" s="375" t="s">
        <v>400</v>
      </c>
      <c r="AA314" s="763">
        <v>1.3500003198883547E-5</v>
      </c>
      <c r="AB314" s="375" t="s">
        <v>399</v>
      </c>
      <c r="AC314" s="831" t="s">
        <v>713</v>
      </c>
    </row>
    <row r="315" spans="1:46" s="375" customFormat="1" x14ac:dyDescent="0.4">
      <c r="I315" s="428" t="s">
        <v>232</v>
      </c>
      <c r="J315" s="375" t="s">
        <v>405</v>
      </c>
      <c r="K315" s="375" t="s">
        <v>54</v>
      </c>
      <c r="L315" s="378"/>
      <c r="M315" s="824">
        <v>0.29899999999999999</v>
      </c>
      <c r="N315" s="375" t="s">
        <v>397</v>
      </c>
      <c r="O315" s="375" t="s">
        <v>400</v>
      </c>
      <c r="P315" s="763">
        <v>0.67719793598983469</v>
      </c>
      <c r="Q315" s="375" t="s">
        <v>399</v>
      </c>
      <c r="R315" s="831" t="s">
        <v>712</v>
      </c>
      <c r="S315" s="428" t="s">
        <v>49</v>
      </c>
      <c r="T315" s="375" t="s">
        <v>418</v>
      </c>
      <c r="U315" s="375" t="s">
        <v>405</v>
      </c>
      <c r="V315" s="375" t="s">
        <v>53</v>
      </c>
      <c r="W315" s="378"/>
      <c r="X315" s="824">
        <v>0.39</v>
      </c>
      <c r="Y315" s="375" t="s">
        <v>397</v>
      </c>
      <c r="Z315" s="375" t="s">
        <v>400</v>
      </c>
      <c r="AA315" s="763">
        <v>0.87524327301858795</v>
      </c>
      <c r="AB315" s="375" t="s">
        <v>399</v>
      </c>
      <c r="AC315" s="831" t="s">
        <v>713</v>
      </c>
    </row>
    <row r="316" spans="1:46" s="375" customFormat="1" x14ac:dyDescent="0.4">
      <c r="I316" s="428" t="s">
        <v>232</v>
      </c>
      <c r="J316" s="375" t="s">
        <v>405</v>
      </c>
      <c r="K316" s="375" t="s">
        <v>54</v>
      </c>
      <c r="L316" s="378"/>
      <c r="M316" s="824">
        <v>0.29899999999999999</v>
      </c>
      <c r="N316" s="375" t="s">
        <v>387</v>
      </c>
      <c r="O316" s="375" t="s">
        <v>401</v>
      </c>
      <c r="P316" s="378">
        <v>1.2437821129244321E-5</v>
      </c>
      <c r="Q316" s="375" t="s">
        <v>399</v>
      </c>
      <c r="R316" s="831" t="s">
        <v>714</v>
      </c>
      <c r="S316" s="428" t="s">
        <v>49</v>
      </c>
      <c r="T316" s="375" t="s">
        <v>418</v>
      </c>
      <c r="U316" s="375" t="s">
        <v>405</v>
      </c>
      <c r="V316" s="375" t="s">
        <v>53</v>
      </c>
      <c r="W316" s="378"/>
      <c r="X316" s="824">
        <v>0.39</v>
      </c>
      <c r="Y316" s="375" t="s">
        <v>387</v>
      </c>
      <c r="Z316" s="375" t="s">
        <v>401</v>
      </c>
      <c r="AA316" s="378">
        <v>1.7118087714163085E-6</v>
      </c>
      <c r="AB316" s="375" t="s">
        <v>399</v>
      </c>
      <c r="AC316" s="831" t="s">
        <v>715</v>
      </c>
    </row>
    <row r="317" spans="1:46" s="375" customFormat="1" x14ac:dyDescent="0.4">
      <c r="I317" s="428" t="s">
        <v>232</v>
      </c>
      <c r="J317" s="375" t="s">
        <v>405</v>
      </c>
      <c r="K317" s="375" t="s">
        <v>54</v>
      </c>
      <c r="L317" s="378"/>
      <c r="M317" s="824">
        <v>0.29899999999999999</v>
      </c>
      <c r="N317" s="375" t="s">
        <v>388</v>
      </c>
      <c r="O317" s="375" t="s">
        <v>401</v>
      </c>
      <c r="P317" s="378">
        <v>4.7397652573275738E-4</v>
      </c>
      <c r="Q317" s="375" t="s">
        <v>399</v>
      </c>
      <c r="R317" s="831" t="s">
        <v>714</v>
      </c>
      <c r="S317" s="428" t="s">
        <v>49</v>
      </c>
      <c r="T317" s="375" t="s">
        <v>418</v>
      </c>
      <c r="U317" s="375" t="s">
        <v>405</v>
      </c>
      <c r="V317" s="375" t="s">
        <v>53</v>
      </c>
      <c r="W317" s="378"/>
      <c r="X317" s="824">
        <v>0.39</v>
      </c>
      <c r="Y317" s="375" t="s">
        <v>388</v>
      </c>
      <c r="Z317" s="375" t="s">
        <v>401</v>
      </c>
      <c r="AA317" s="378">
        <v>2.0561729266239141E-5</v>
      </c>
      <c r="AB317" s="375" t="s">
        <v>399</v>
      </c>
      <c r="AC317" s="831" t="s">
        <v>715</v>
      </c>
    </row>
    <row r="318" spans="1:46" s="375" customFormat="1" x14ac:dyDescent="0.4">
      <c r="I318" s="428" t="s">
        <v>232</v>
      </c>
      <c r="J318" s="375" t="s">
        <v>405</v>
      </c>
      <c r="K318" s="375" t="s">
        <v>54</v>
      </c>
      <c r="L318" s="378"/>
      <c r="M318" s="824">
        <v>0.29899999999999999</v>
      </c>
      <c r="N318" s="375" t="s">
        <v>389</v>
      </c>
      <c r="O318" s="375" t="s">
        <v>401</v>
      </c>
      <c r="P318" s="378">
        <v>1.9864361625671978E-3</v>
      </c>
      <c r="Q318" s="375" t="s">
        <v>399</v>
      </c>
      <c r="R318" s="831" t="s">
        <v>714</v>
      </c>
      <c r="S318" s="428" t="s">
        <v>49</v>
      </c>
      <c r="T318" s="375" t="s">
        <v>418</v>
      </c>
      <c r="U318" s="375" t="s">
        <v>405</v>
      </c>
      <c r="V318" s="375" t="s">
        <v>53</v>
      </c>
      <c r="W318" s="378"/>
      <c r="X318" s="824">
        <v>0.39</v>
      </c>
      <c r="Y318" s="375" t="s">
        <v>389</v>
      </c>
      <c r="Z318" s="375" t="s">
        <v>401</v>
      </c>
      <c r="AA318" s="378">
        <v>2.3582842848193105E-4</v>
      </c>
      <c r="AB318" s="375" t="s">
        <v>399</v>
      </c>
      <c r="AC318" s="831" t="s">
        <v>715</v>
      </c>
    </row>
    <row r="319" spans="1:46" s="375" customFormat="1" x14ac:dyDescent="0.4">
      <c r="I319" s="428" t="s">
        <v>232</v>
      </c>
      <c r="J319" s="375" t="s">
        <v>405</v>
      </c>
      <c r="K319" s="375" t="s">
        <v>54</v>
      </c>
      <c r="L319" s="378"/>
      <c r="M319" s="824">
        <v>0.29899999999999999</v>
      </c>
      <c r="N319" s="375" t="s">
        <v>390</v>
      </c>
      <c r="O319" s="375" t="s">
        <v>401</v>
      </c>
      <c r="P319" s="378">
        <v>3.8266153688695162E-5</v>
      </c>
      <c r="Q319" s="375" t="s">
        <v>399</v>
      </c>
      <c r="R319" s="831" t="s">
        <v>714</v>
      </c>
      <c r="S319" s="428" t="s">
        <v>49</v>
      </c>
      <c r="T319" s="375" t="s">
        <v>418</v>
      </c>
      <c r="U319" s="375" t="s">
        <v>405</v>
      </c>
      <c r="V319" s="375" t="s">
        <v>53</v>
      </c>
      <c r="W319" s="378"/>
      <c r="X319" s="824">
        <v>0.39</v>
      </c>
      <c r="Y319" s="375" t="s">
        <v>390</v>
      </c>
      <c r="Z319" s="375" t="s">
        <v>401</v>
      </c>
      <c r="AA319" s="378">
        <v>2.8902185583531793E-5</v>
      </c>
      <c r="AB319" s="375" t="s">
        <v>399</v>
      </c>
      <c r="AC319" s="831" t="s">
        <v>715</v>
      </c>
    </row>
    <row r="320" spans="1:46" s="375" customFormat="1" x14ac:dyDescent="0.4">
      <c r="I320" s="428" t="s">
        <v>232</v>
      </c>
      <c r="J320" s="375" t="s">
        <v>405</v>
      </c>
      <c r="K320" s="375" t="s">
        <v>54</v>
      </c>
      <c r="L320" s="378"/>
      <c r="M320" s="824">
        <v>0.29899999999999999</v>
      </c>
      <c r="N320" s="375" t="s">
        <v>391</v>
      </c>
      <c r="O320" s="375" t="s">
        <v>401</v>
      </c>
      <c r="P320" s="378">
        <v>3.8123372532013586E-5</v>
      </c>
      <c r="Q320" s="375" t="s">
        <v>399</v>
      </c>
      <c r="R320" s="831" t="s">
        <v>714</v>
      </c>
      <c r="S320" s="428" t="s">
        <v>49</v>
      </c>
      <c r="T320" s="375" t="s">
        <v>418</v>
      </c>
      <c r="U320" s="375" t="s">
        <v>405</v>
      </c>
      <c r="V320" s="375" t="s">
        <v>53</v>
      </c>
      <c r="W320" s="378"/>
      <c r="X320" s="824">
        <v>0.39</v>
      </c>
      <c r="Y320" s="375" t="s">
        <v>391</v>
      </c>
      <c r="Z320" s="375" t="s">
        <v>401</v>
      </c>
      <c r="AA320" s="378">
        <v>8.501822233971292E-6</v>
      </c>
      <c r="AB320" s="375" t="s">
        <v>399</v>
      </c>
      <c r="AC320" s="831" t="s">
        <v>715</v>
      </c>
    </row>
    <row r="321" spans="9:29" s="375" customFormat="1" x14ac:dyDescent="0.4">
      <c r="I321" s="428" t="s">
        <v>232</v>
      </c>
      <c r="J321" s="375" t="s">
        <v>405</v>
      </c>
      <c r="K321" s="375" t="s">
        <v>54</v>
      </c>
      <c r="L321" s="378"/>
      <c r="M321" s="824">
        <v>0.29899999999999999</v>
      </c>
      <c r="N321" s="375" t="s">
        <v>392</v>
      </c>
      <c r="O321" s="375" t="s">
        <v>401</v>
      </c>
      <c r="P321" s="378">
        <v>1.4482541254944272E-5</v>
      </c>
      <c r="Q321" s="375" t="s">
        <v>399</v>
      </c>
      <c r="R321" s="831" t="s">
        <v>714</v>
      </c>
      <c r="S321" s="428" t="s">
        <v>49</v>
      </c>
      <c r="T321" s="375" t="s">
        <v>418</v>
      </c>
      <c r="U321" s="375" t="s">
        <v>405</v>
      </c>
      <c r="V321" s="375" t="s">
        <v>53</v>
      </c>
      <c r="W321" s="378"/>
      <c r="X321" s="824">
        <v>0.39</v>
      </c>
      <c r="Y321" s="375" t="s">
        <v>392</v>
      </c>
      <c r="Z321" s="375" t="s">
        <v>401</v>
      </c>
      <c r="AA321" s="378">
        <v>7.738605083349976E-6</v>
      </c>
      <c r="AB321" s="375" t="s">
        <v>399</v>
      </c>
      <c r="AC321" s="831" t="s">
        <v>715</v>
      </c>
    </row>
    <row r="322" spans="9:29" s="375" customFormat="1" x14ac:dyDescent="0.4">
      <c r="I322" s="428" t="s">
        <v>232</v>
      </c>
      <c r="J322" s="375" t="s">
        <v>405</v>
      </c>
      <c r="K322" s="375" t="s">
        <v>54</v>
      </c>
      <c r="L322" s="378"/>
      <c r="M322" s="824">
        <v>0.29899999999999999</v>
      </c>
      <c r="N322" s="375" t="s">
        <v>393</v>
      </c>
      <c r="O322" s="375" t="s">
        <v>401</v>
      </c>
      <c r="P322" s="378">
        <v>1.1042270336992139E-6</v>
      </c>
      <c r="Q322" s="375" t="s">
        <v>399</v>
      </c>
      <c r="R322" s="831" t="s">
        <v>714</v>
      </c>
      <c r="S322" s="428" t="s">
        <v>49</v>
      </c>
      <c r="T322" s="375" t="s">
        <v>418</v>
      </c>
      <c r="U322" s="375" t="s">
        <v>405</v>
      </c>
      <c r="V322" s="375" t="s">
        <v>53</v>
      </c>
      <c r="W322" s="378"/>
      <c r="X322" s="824">
        <v>0.39</v>
      </c>
      <c r="Y322" s="375" t="s">
        <v>393</v>
      </c>
      <c r="Z322" s="375" t="s">
        <v>401</v>
      </c>
      <c r="AA322" s="378">
        <v>3.5993377949097536E-7</v>
      </c>
      <c r="AB322" s="375" t="s">
        <v>399</v>
      </c>
      <c r="AC322" s="831" t="s">
        <v>715</v>
      </c>
    </row>
    <row r="323" spans="9:29" s="375" customFormat="1" x14ac:dyDescent="0.4">
      <c r="I323" s="428" t="s">
        <v>232</v>
      </c>
      <c r="J323" s="375" t="s">
        <v>405</v>
      </c>
      <c r="K323" s="375" t="s">
        <v>54</v>
      </c>
      <c r="L323" s="378"/>
      <c r="M323" s="824">
        <v>0.29899999999999999</v>
      </c>
      <c r="N323" s="375" t="s">
        <v>394</v>
      </c>
      <c r="O323" s="375" t="s">
        <v>401</v>
      </c>
      <c r="P323" s="378">
        <v>2.5844936151795645E-5</v>
      </c>
      <c r="Q323" s="375" t="s">
        <v>399</v>
      </c>
      <c r="R323" s="831" t="s">
        <v>714</v>
      </c>
      <c r="S323" s="428" t="s">
        <v>49</v>
      </c>
      <c r="T323" s="375" t="s">
        <v>418</v>
      </c>
      <c r="U323" s="375" t="s">
        <v>405</v>
      </c>
      <c r="V323" s="375" t="s">
        <v>53</v>
      </c>
      <c r="W323" s="378"/>
      <c r="X323" s="824">
        <v>0.39</v>
      </c>
      <c r="Y323" s="375" t="s">
        <v>394</v>
      </c>
      <c r="Z323" s="375" t="s">
        <v>401</v>
      </c>
      <c r="AA323" s="378">
        <v>6.7934052968836616E-7</v>
      </c>
      <c r="AB323" s="375" t="s">
        <v>399</v>
      </c>
      <c r="AC323" s="831" t="s">
        <v>715</v>
      </c>
    </row>
    <row r="324" spans="9:29" s="375" customFormat="1" x14ac:dyDescent="0.4">
      <c r="I324" s="428" t="s">
        <v>232</v>
      </c>
      <c r="J324" s="375" t="s">
        <v>405</v>
      </c>
      <c r="K324" s="375" t="s">
        <v>54</v>
      </c>
      <c r="M324" s="824">
        <v>0.29899999999999999</v>
      </c>
      <c r="N324" s="375" t="s">
        <v>395</v>
      </c>
      <c r="O324" s="375" t="s">
        <v>401</v>
      </c>
      <c r="P324" s="378">
        <v>1.2693360793960016E-5</v>
      </c>
      <c r="Q324" s="375" t="s">
        <v>399</v>
      </c>
      <c r="R324" s="831" t="s">
        <v>714</v>
      </c>
      <c r="S324" s="428" t="s">
        <v>49</v>
      </c>
      <c r="T324" s="375" t="s">
        <v>418</v>
      </c>
      <c r="U324" s="375" t="s">
        <v>405</v>
      </c>
      <c r="V324" s="375" t="s">
        <v>53</v>
      </c>
      <c r="X324" s="824">
        <v>0.39</v>
      </c>
      <c r="Y324" s="375" t="s">
        <v>395</v>
      </c>
      <c r="Z324" s="375" t="s">
        <v>401</v>
      </c>
      <c r="AA324" s="378">
        <v>1.0288504837070885E-5</v>
      </c>
      <c r="AB324" s="375" t="s">
        <v>399</v>
      </c>
      <c r="AC324" s="831" t="s">
        <v>715</v>
      </c>
    </row>
    <row r="325" spans="9:29" s="375" customFormat="1" x14ac:dyDescent="0.4">
      <c r="I325" s="428" t="s">
        <v>232</v>
      </c>
      <c r="J325" s="375" t="s">
        <v>405</v>
      </c>
      <c r="K325" s="375" t="s">
        <v>54</v>
      </c>
      <c r="M325" s="824">
        <v>0.29899999999999999</v>
      </c>
      <c r="N325" s="375" t="s">
        <v>396</v>
      </c>
      <c r="O325" s="375" t="s">
        <v>401</v>
      </c>
      <c r="P325" s="378">
        <v>1.0041786435174304E-6</v>
      </c>
      <c r="Q325" s="375" t="s">
        <v>399</v>
      </c>
      <c r="R325" s="831" t="s">
        <v>714</v>
      </c>
      <c r="S325" s="428" t="s">
        <v>49</v>
      </c>
      <c r="T325" s="375" t="s">
        <v>418</v>
      </c>
      <c r="U325" s="375" t="s">
        <v>405</v>
      </c>
      <c r="V325" s="375" t="s">
        <v>53</v>
      </c>
      <c r="X325" s="824">
        <v>0.39</v>
      </c>
      <c r="Y325" s="375" t="s">
        <v>396</v>
      </c>
      <c r="Z325" s="375" t="s">
        <v>401</v>
      </c>
      <c r="AA325" s="378">
        <v>1.3507889644072333E-5</v>
      </c>
      <c r="AB325" s="375" t="s">
        <v>399</v>
      </c>
      <c r="AC325" s="831" t="s">
        <v>715</v>
      </c>
    </row>
    <row r="326" spans="9:29" s="375" customFormat="1" x14ac:dyDescent="0.4">
      <c r="I326" s="428" t="s">
        <v>232</v>
      </c>
      <c r="J326" s="375" t="s">
        <v>405</v>
      </c>
      <c r="K326" s="375" t="s">
        <v>54</v>
      </c>
      <c r="M326" s="824">
        <v>0.29899999999999999</v>
      </c>
      <c r="N326" s="375" t="s">
        <v>397</v>
      </c>
      <c r="O326" s="375" t="s">
        <v>401</v>
      </c>
      <c r="P326" s="378">
        <v>0.67762124342324193</v>
      </c>
      <c r="Q326" s="375" t="s">
        <v>399</v>
      </c>
      <c r="R326" s="831" t="s">
        <v>714</v>
      </c>
      <c r="S326" s="428" t="s">
        <v>49</v>
      </c>
      <c r="T326" s="375" t="s">
        <v>418</v>
      </c>
      <c r="U326" s="375" t="s">
        <v>405</v>
      </c>
      <c r="V326" s="375" t="s">
        <v>53</v>
      </c>
      <c r="X326" s="824">
        <v>0.39</v>
      </c>
      <c r="Y326" s="375" t="s">
        <v>397</v>
      </c>
      <c r="Z326" s="375" t="s">
        <v>401</v>
      </c>
      <c r="AA326" s="378">
        <v>0.87603964555200775</v>
      </c>
      <c r="AB326" s="375" t="s">
        <v>399</v>
      </c>
      <c r="AC326" s="831" t="s">
        <v>715</v>
      </c>
    </row>
    <row r="327" spans="9:29" s="375" customFormat="1" x14ac:dyDescent="0.4">
      <c r="I327" s="428" t="s">
        <v>232</v>
      </c>
      <c r="J327" s="375" t="s">
        <v>405</v>
      </c>
      <c r="K327" s="375" t="s">
        <v>73</v>
      </c>
      <c r="M327" s="824">
        <v>0.38300000000000001</v>
      </c>
      <c r="N327" s="375" t="s">
        <v>385</v>
      </c>
      <c r="O327" s="375" t="s">
        <v>400</v>
      </c>
      <c r="P327" s="761">
        <v>2.6109660574412534</v>
      </c>
      <c r="Q327" s="375" t="s">
        <v>398</v>
      </c>
      <c r="R327" s="831" t="s">
        <v>716</v>
      </c>
      <c r="S327" s="428" t="s">
        <v>49</v>
      </c>
      <c r="T327" s="375" t="s">
        <v>418</v>
      </c>
      <c r="U327" s="375" t="s">
        <v>405</v>
      </c>
      <c r="V327" s="375" t="s">
        <v>406</v>
      </c>
      <c r="W327" s="375" t="s">
        <v>717</v>
      </c>
      <c r="X327" s="824">
        <v>0.26</v>
      </c>
      <c r="Y327" s="375" t="s">
        <v>411</v>
      </c>
      <c r="Z327" s="375" t="s">
        <v>400</v>
      </c>
      <c r="AA327" s="761">
        <v>3.8461538461538458</v>
      </c>
      <c r="AB327" s="375" t="s">
        <v>398</v>
      </c>
      <c r="AC327" s="831" t="s">
        <v>718</v>
      </c>
    </row>
    <row r="328" spans="9:29" s="375" customFormat="1" x14ac:dyDescent="0.4">
      <c r="I328" s="428" t="s">
        <v>232</v>
      </c>
      <c r="J328" s="375" t="s">
        <v>405</v>
      </c>
      <c r="K328" s="375" t="s">
        <v>73</v>
      </c>
      <c r="M328" s="824">
        <v>0.38300000000000001</v>
      </c>
      <c r="N328" s="375" t="s">
        <v>387</v>
      </c>
      <c r="O328" s="375" t="s">
        <v>400</v>
      </c>
      <c r="P328" s="763">
        <v>3.00000071086301E-6</v>
      </c>
      <c r="Q328" s="375" t="s">
        <v>399</v>
      </c>
      <c r="R328" s="831" t="s">
        <v>719</v>
      </c>
      <c r="S328" s="428" t="s">
        <v>49</v>
      </c>
      <c r="T328" s="375" t="s">
        <v>418</v>
      </c>
      <c r="U328" s="375" t="s">
        <v>405</v>
      </c>
      <c r="V328" s="375" t="s">
        <v>406</v>
      </c>
      <c r="W328" s="375" t="s">
        <v>717</v>
      </c>
      <c r="X328" s="824">
        <v>0.26</v>
      </c>
      <c r="Y328" s="375" t="s">
        <v>387</v>
      </c>
      <c r="Z328" s="375" t="s">
        <v>400</v>
      </c>
      <c r="AA328" s="763">
        <v>3.2000007582538776E-5</v>
      </c>
      <c r="AB328" s="375" t="s">
        <v>399</v>
      </c>
      <c r="AC328" s="831" t="s">
        <v>720</v>
      </c>
    </row>
    <row r="329" spans="9:29" s="375" customFormat="1" x14ac:dyDescent="0.4">
      <c r="I329" s="428" t="s">
        <v>232</v>
      </c>
      <c r="J329" s="375" t="s">
        <v>405</v>
      </c>
      <c r="K329" s="375" t="s">
        <v>73</v>
      </c>
      <c r="M329" s="824">
        <v>0.38300000000000001</v>
      </c>
      <c r="N329" s="375" t="s">
        <v>388</v>
      </c>
      <c r="O329" s="375" t="s">
        <v>400</v>
      </c>
      <c r="P329" s="763">
        <v>1.5400003649096786E-4</v>
      </c>
      <c r="Q329" s="375" t="s">
        <v>399</v>
      </c>
      <c r="R329" s="831" t="s">
        <v>719</v>
      </c>
      <c r="S329" s="428" t="s">
        <v>49</v>
      </c>
      <c r="T329" s="375" t="s">
        <v>418</v>
      </c>
      <c r="U329" s="375" t="s">
        <v>405</v>
      </c>
      <c r="V329" s="375" t="s">
        <v>406</v>
      </c>
      <c r="W329" s="375" t="s">
        <v>717</v>
      </c>
      <c r="X329" s="824">
        <v>0.26</v>
      </c>
      <c r="Y329" s="375" t="s">
        <v>388</v>
      </c>
      <c r="Z329" s="375" t="s">
        <v>400</v>
      </c>
      <c r="AA329" s="763">
        <v>1.1300002677584006E-4</v>
      </c>
      <c r="AB329" s="375" t="s">
        <v>399</v>
      </c>
      <c r="AC329" s="831" t="s">
        <v>720</v>
      </c>
    </row>
    <row r="330" spans="9:29" s="375" customFormat="1" x14ac:dyDescent="0.4">
      <c r="I330" s="428" t="s">
        <v>232</v>
      </c>
      <c r="J330" s="375" t="s">
        <v>405</v>
      </c>
      <c r="K330" s="375" t="s">
        <v>73</v>
      </c>
      <c r="M330" s="824">
        <v>0.38300000000000001</v>
      </c>
      <c r="N330" s="375" t="s">
        <v>389</v>
      </c>
      <c r="O330" s="375" t="s">
        <v>400</v>
      </c>
      <c r="P330" s="763">
        <v>9.0000021325890313E-4</v>
      </c>
      <c r="Q330" s="375" t="s">
        <v>399</v>
      </c>
      <c r="R330" s="831" t="s">
        <v>719</v>
      </c>
      <c r="S330" s="428" t="s">
        <v>49</v>
      </c>
      <c r="T330" s="375" t="s">
        <v>418</v>
      </c>
      <c r="U330" s="375" t="s">
        <v>405</v>
      </c>
      <c r="V330" s="375" t="s">
        <v>406</v>
      </c>
      <c r="W330" s="375" t="s">
        <v>717</v>
      </c>
      <c r="X330" s="824">
        <v>0.26</v>
      </c>
      <c r="Y330" s="375" t="s">
        <v>389</v>
      </c>
      <c r="Z330" s="375" t="s">
        <v>400</v>
      </c>
      <c r="AA330" s="763">
        <v>1.3380003170449027E-3</v>
      </c>
      <c r="AB330" s="375" t="s">
        <v>399</v>
      </c>
      <c r="AC330" s="831" t="s">
        <v>720</v>
      </c>
    </row>
    <row r="331" spans="9:29" s="375" customFormat="1" x14ac:dyDescent="0.4">
      <c r="I331" s="428" t="s">
        <v>232</v>
      </c>
      <c r="J331" s="375" t="s">
        <v>405</v>
      </c>
      <c r="K331" s="375" t="s">
        <v>73</v>
      </c>
      <c r="L331" s="378"/>
      <c r="M331" s="824">
        <v>0.38300000000000001</v>
      </c>
      <c r="N331" s="375" t="s">
        <v>390</v>
      </c>
      <c r="O331" s="375" t="s">
        <v>400</v>
      </c>
      <c r="P331" s="763">
        <v>1.0000002369543367E-6</v>
      </c>
      <c r="Q331" s="375" t="s">
        <v>399</v>
      </c>
      <c r="R331" s="831" t="s">
        <v>719</v>
      </c>
      <c r="S331" s="428" t="s">
        <v>49</v>
      </c>
      <c r="T331" s="375" t="s">
        <v>418</v>
      </c>
      <c r="U331" s="375" t="s">
        <v>405</v>
      </c>
      <c r="V331" s="375" t="s">
        <v>406</v>
      </c>
      <c r="W331" s="375" t="s">
        <v>717</v>
      </c>
      <c r="X331" s="824">
        <v>0.26</v>
      </c>
      <c r="Y331" s="375" t="s">
        <v>390</v>
      </c>
      <c r="Z331" s="375" t="s">
        <v>400</v>
      </c>
      <c r="AA331" s="763">
        <v>1.1887002816676201E-2</v>
      </c>
      <c r="AB331" s="375" t="s">
        <v>399</v>
      </c>
      <c r="AC331" s="831" t="s">
        <v>720</v>
      </c>
    </row>
    <row r="332" spans="9:29" s="375" customFormat="1" x14ac:dyDescent="0.4">
      <c r="I332" s="428" t="s">
        <v>232</v>
      </c>
      <c r="J332" s="375" t="s">
        <v>405</v>
      </c>
      <c r="K332" s="375" t="s">
        <v>73</v>
      </c>
      <c r="L332" s="378"/>
      <c r="M332" s="824">
        <v>0.38300000000000001</v>
      </c>
      <c r="N332" s="375" t="s">
        <v>391</v>
      </c>
      <c r="O332" s="375" t="s">
        <v>400</v>
      </c>
      <c r="P332" s="763">
        <v>1.0000002369543367E-6</v>
      </c>
      <c r="Q332" s="375" t="s">
        <v>399</v>
      </c>
      <c r="R332" s="831" t="s">
        <v>719</v>
      </c>
      <c r="S332" s="428" t="s">
        <v>49</v>
      </c>
      <c r="T332" s="375" t="s">
        <v>418</v>
      </c>
      <c r="U332" s="375" t="s">
        <v>405</v>
      </c>
      <c r="V332" s="375" t="s">
        <v>406</v>
      </c>
      <c r="W332" s="375" t="s">
        <v>717</v>
      </c>
      <c r="X332" s="824">
        <v>0.26</v>
      </c>
      <c r="Y332" s="375" t="s">
        <v>391</v>
      </c>
      <c r="Z332" s="375" t="s">
        <v>400</v>
      </c>
      <c r="AA332" s="763">
        <v>3.5040008302879961E-3</v>
      </c>
      <c r="AB332" s="375" t="s">
        <v>399</v>
      </c>
      <c r="AC332" s="831" t="s">
        <v>720</v>
      </c>
    </row>
    <row r="333" spans="9:29" s="375" customFormat="1" x14ac:dyDescent="0.4">
      <c r="I333" s="428" t="s">
        <v>232</v>
      </c>
      <c r="J333" s="375" t="s">
        <v>405</v>
      </c>
      <c r="K333" s="375" t="s">
        <v>73</v>
      </c>
      <c r="L333" s="378"/>
      <c r="M333" s="824">
        <v>0.38300000000000001</v>
      </c>
      <c r="N333" s="375" t="s">
        <v>392</v>
      </c>
      <c r="O333" s="375" t="s">
        <v>400</v>
      </c>
      <c r="P333" s="763">
        <v>8.0000018956346939E-6</v>
      </c>
      <c r="Q333" s="375" t="s">
        <v>399</v>
      </c>
      <c r="R333" s="831" t="s">
        <v>719</v>
      </c>
      <c r="S333" s="428" t="s">
        <v>49</v>
      </c>
      <c r="T333" s="375" t="s">
        <v>418</v>
      </c>
      <c r="U333" s="375" t="s">
        <v>405</v>
      </c>
      <c r="V333" s="375" t="s">
        <v>406</v>
      </c>
      <c r="W333" s="375" t="s">
        <v>717</v>
      </c>
      <c r="X333" s="824">
        <v>0.26</v>
      </c>
      <c r="Y333" s="375" t="s">
        <v>392</v>
      </c>
      <c r="Z333" s="375" t="s">
        <v>400</v>
      </c>
      <c r="AA333" s="763">
        <v>4.2710010120319726E-3</v>
      </c>
      <c r="AB333" s="375" t="s">
        <v>399</v>
      </c>
      <c r="AC333" s="831" t="s">
        <v>720</v>
      </c>
    </row>
    <row r="334" spans="9:29" s="375" customFormat="1" x14ac:dyDescent="0.4">
      <c r="I334" s="428" t="s">
        <v>232</v>
      </c>
      <c r="J334" s="375" t="s">
        <v>405</v>
      </c>
      <c r="K334" s="375" t="s">
        <v>73</v>
      </c>
      <c r="L334" s="378"/>
      <c r="M334" s="824">
        <v>0.38300000000000001</v>
      </c>
      <c r="N334" s="375" t="s">
        <v>393</v>
      </c>
      <c r="O334" s="375" t="s">
        <v>400</v>
      </c>
      <c r="P334" s="763">
        <v>2.900000687167576E-8</v>
      </c>
      <c r="Q334" s="375" t="s">
        <v>399</v>
      </c>
      <c r="R334" s="831" t="s">
        <v>719</v>
      </c>
      <c r="S334" s="428" t="s">
        <v>49</v>
      </c>
      <c r="T334" s="375" t="s">
        <v>418</v>
      </c>
      <c r="U334" s="375" t="s">
        <v>405</v>
      </c>
      <c r="V334" s="375" t="s">
        <v>406</v>
      </c>
      <c r="W334" s="375" t="s">
        <v>717</v>
      </c>
      <c r="X334" s="824">
        <v>0.26</v>
      </c>
      <c r="Y334" s="375" t="s">
        <v>393</v>
      </c>
      <c r="Z334" s="375" t="s">
        <v>400</v>
      </c>
      <c r="AA334" s="763">
        <v>1.5067203570238384E-4</v>
      </c>
      <c r="AB334" s="375" t="s">
        <v>399</v>
      </c>
      <c r="AC334" s="831" t="s">
        <v>720</v>
      </c>
    </row>
    <row r="335" spans="9:29" s="375" customFormat="1" x14ac:dyDescent="0.4">
      <c r="I335" s="428" t="s">
        <v>232</v>
      </c>
      <c r="J335" s="375" t="s">
        <v>405</v>
      </c>
      <c r="K335" s="375" t="s">
        <v>73</v>
      </c>
      <c r="L335" s="378"/>
      <c r="M335" s="824">
        <v>0.38300000000000001</v>
      </c>
      <c r="N335" s="375" t="s">
        <v>394</v>
      </c>
      <c r="O335" s="375" t="s">
        <v>400</v>
      </c>
      <c r="P335" s="763">
        <v>6.8000016112894912E-7</v>
      </c>
      <c r="Q335" s="375" t="s">
        <v>399</v>
      </c>
      <c r="R335" s="831" t="s">
        <v>719</v>
      </c>
      <c r="S335" s="428" t="s">
        <v>49</v>
      </c>
      <c r="T335" s="375" t="s">
        <v>418</v>
      </c>
      <c r="U335" s="375" t="s">
        <v>405</v>
      </c>
      <c r="V335" s="375" t="s">
        <v>406</v>
      </c>
      <c r="W335" s="375" t="s">
        <v>717</v>
      </c>
      <c r="X335" s="824">
        <v>0.26</v>
      </c>
      <c r="Y335" s="375" t="s">
        <v>394</v>
      </c>
      <c r="Z335" s="375" t="s">
        <v>400</v>
      </c>
      <c r="AA335" s="763">
        <v>2.838240672533277E-4</v>
      </c>
      <c r="AB335" s="375" t="s">
        <v>399</v>
      </c>
      <c r="AC335" s="831" t="s">
        <v>720</v>
      </c>
    </row>
    <row r="336" spans="9:29" s="375" customFormat="1" x14ac:dyDescent="0.4">
      <c r="I336" s="428" t="s">
        <v>232</v>
      </c>
      <c r="J336" s="375" t="s">
        <v>405</v>
      </c>
      <c r="K336" s="375" t="s">
        <v>73</v>
      </c>
      <c r="L336" s="378"/>
      <c r="M336" s="824">
        <v>0.38300000000000001</v>
      </c>
      <c r="N336" s="375" t="s">
        <v>395</v>
      </c>
      <c r="O336" s="375" t="s">
        <v>400</v>
      </c>
      <c r="P336" s="763">
        <v>1.200000284345204E-5</v>
      </c>
      <c r="Q336" s="375" t="s">
        <v>399</v>
      </c>
      <c r="R336" s="831" t="s">
        <v>719</v>
      </c>
      <c r="S336" s="428" t="s">
        <v>49</v>
      </c>
      <c r="T336" s="375" t="s">
        <v>418</v>
      </c>
      <c r="U336" s="375" t="s">
        <v>405</v>
      </c>
      <c r="V336" s="375" t="s">
        <v>406</v>
      </c>
      <c r="W336" s="375" t="s">
        <v>717</v>
      </c>
      <c r="X336" s="824">
        <v>0.26</v>
      </c>
      <c r="Y336" s="375" t="s">
        <v>395</v>
      </c>
      <c r="Z336" s="375" t="s">
        <v>400</v>
      </c>
      <c r="AA336" s="763">
        <v>1.4000003317360716E-5</v>
      </c>
      <c r="AB336" s="375" t="s">
        <v>399</v>
      </c>
      <c r="AC336" s="831" t="s">
        <v>720</v>
      </c>
    </row>
    <row r="337" spans="9:29" s="375" customFormat="1" x14ac:dyDescent="0.4">
      <c r="I337" s="428" t="s">
        <v>232</v>
      </c>
      <c r="J337" s="375" t="s">
        <v>405</v>
      </c>
      <c r="K337" s="375" t="s">
        <v>73</v>
      </c>
      <c r="L337" s="378"/>
      <c r="M337" s="824">
        <v>0.38300000000000001</v>
      </c>
      <c r="N337" s="375" t="s">
        <v>396</v>
      </c>
      <c r="O337" s="375" t="s">
        <v>400</v>
      </c>
      <c r="P337" s="763">
        <v>1.0000002369543367E-6</v>
      </c>
      <c r="Q337" s="375" t="s">
        <v>399</v>
      </c>
      <c r="R337" s="831" t="s">
        <v>719</v>
      </c>
      <c r="S337" s="428" t="s">
        <v>49</v>
      </c>
      <c r="T337" s="375" t="s">
        <v>418</v>
      </c>
      <c r="U337" s="375" t="s">
        <v>405</v>
      </c>
      <c r="V337" s="375" t="s">
        <v>406</v>
      </c>
      <c r="W337" s="375" t="s">
        <v>717</v>
      </c>
      <c r="X337" s="824">
        <v>0.26</v>
      </c>
      <c r="Y337" s="375" t="s">
        <v>396</v>
      </c>
      <c r="Z337" s="375" t="s">
        <v>400</v>
      </c>
      <c r="AA337" s="763">
        <v>2.1000004976041073E-5</v>
      </c>
      <c r="AB337" s="375" t="s">
        <v>399</v>
      </c>
      <c r="AC337" s="831" t="s">
        <v>720</v>
      </c>
    </row>
    <row r="338" spans="9:29" s="375" customFormat="1" x14ac:dyDescent="0.4">
      <c r="I338" s="428" t="s">
        <v>232</v>
      </c>
      <c r="J338" s="375" t="s">
        <v>405</v>
      </c>
      <c r="K338" s="375" t="s">
        <v>73</v>
      </c>
      <c r="L338" s="378"/>
      <c r="M338" s="824">
        <v>0.38300000000000001</v>
      </c>
      <c r="N338" s="375" t="s">
        <v>397</v>
      </c>
      <c r="O338" s="375" t="s">
        <v>400</v>
      </c>
      <c r="P338" s="763">
        <v>0.52902253043568392</v>
      </c>
      <c r="Q338" s="375" t="s">
        <v>399</v>
      </c>
      <c r="R338" s="831" t="s">
        <v>719</v>
      </c>
      <c r="S338" s="428" t="s">
        <v>49</v>
      </c>
      <c r="T338" s="375" t="s">
        <v>418</v>
      </c>
      <c r="U338" s="375" t="s">
        <v>405</v>
      </c>
      <c r="V338" s="375" t="s">
        <v>406</v>
      </c>
      <c r="W338" s="375" t="s">
        <v>717</v>
      </c>
      <c r="X338" s="824">
        <v>0.26</v>
      </c>
      <c r="Y338" s="375" t="s">
        <v>397</v>
      </c>
      <c r="Z338" s="375" t="s">
        <v>400</v>
      </c>
      <c r="AA338" s="763">
        <v>1.3126260300665167</v>
      </c>
      <c r="AB338" s="375" t="s">
        <v>399</v>
      </c>
      <c r="AC338" s="831" t="s">
        <v>720</v>
      </c>
    </row>
    <row r="339" spans="9:29" s="375" customFormat="1" x14ac:dyDescent="0.4">
      <c r="I339" s="428" t="s">
        <v>232</v>
      </c>
      <c r="J339" s="375" t="s">
        <v>405</v>
      </c>
      <c r="K339" s="375" t="s">
        <v>73</v>
      </c>
      <c r="L339" s="378"/>
      <c r="M339" s="824">
        <v>0.38300000000000001</v>
      </c>
      <c r="N339" s="375" t="s">
        <v>387</v>
      </c>
      <c r="O339" s="375" t="s">
        <v>401</v>
      </c>
      <c r="P339" s="378">
        <v>3.4378189966552895E-6</v>
      </c>
      <c r="Q339" s="375" t="s">
        <v>399</v>
      </c>
      <c r="R339" s="831" t="s">
        <v>721</v>
      </c>
      <c r="S339" s="428" t="s">
        <v>49</v>
      </c>
      <c r="T339" s="375" t="s">
        <v>418</v>
      </c>
      <c r="U339" s="375" t="s">
        <v>405</v>
      </c>
      <c r="V339" s="375" t="s">
        <v>406</v>
      </c>
      <c r="W339" s="375" t="s">
        <v>717</v>
      </c>
      <c r="X339" s="824">
        <v>0.26</v>
      </c>
      <c r="Y339" s="375" t="s">
        <v>387</v>
      </c>
      <c r="Z339" s="375" t="s">
        <v>401</v>
      </c>
      <c r="AA339" s="378">
        <v>3.2811816140696184E-5</v>
      </c>
      <c r="AB339" s="375" t="s">
        <v>399</v>
      </c>
      <c r="AC339" s="831" t="s">
        <v>722</v>
      </c>
    </row>
    <row r="340" spans="9:29" s="375" customFormat="1" x14ac:dyDescent="0.4">
      <c r="I340" s="428" t="s">
        <v>232</v>
      </c>
      <c r="J340" s="375" t="s">
        <v>405</v>
      </c>
      <c r="K340" s="375" t="s">
        <v>73</v>
      </c>
      <c r="L340" s="378"/>
      <c r="M340" s="824">
        <v>0.38300000000000001</v>
      </c>
      <c r="N340" s="375" t="s">
        <v>388</v>
      </c>
      <c r="O340" s="375" t="s">
        <v>401</v>
      </c>
      <c r="P340" s="378">
        <v>1.5697645061823264E-4</v>
      </c>
      <c r="Q340" s="375" t="s">
        <v>399</v>
      </c>
      <c r="R340" s="831" t="s">
        <v>721</v>
      </c>
      <c r="S340" s="428" t="s">
        <v>49</v>
      </c>
      <c r="T340" s="375" t="s">
        <v>418</v>
      </c>
      <c r="U340" s="375" t="s">
        <v>405</v>
      </c>
      <c r="V340" s="375" t="s">
        <v>406</v>
      </c>
      <c r="W340" s="375" t="s">
        <v>717</v>
      </c>
      <c r="X340" s="824">
        <v>0.26</v>
      </c>
      <c r="Y340" s="375" t="s">
        <v>388</v>
      </c>
      <c r="Z340" s="375" t="s">
        <v>401</v>
      </c>
      <c r="AA340" s="378">
        <v>1.1846175246406872E-4</v>
      </c>
      <c r="AB340" s="375" t="s">
        <v>399</v>
      </c>
      <c r="AC340" s="831" t="s">
        <v>722</v>
      </c>
    </row>
    <row r="341" spans="9:29" s="375" customFormat="1" x14ac:dyDescent="0.4">
      <c r="I341" s="428" t="s">
        <v>232</v>
      </c>
      <c r="J341" s="375" t="s">
        <v>405</v>
      </c>
      <c r="K341" s="375" t="s">
        <v>73</v>
      </c>
      <c r="L341" s="378"/>
      <c r="M341" s="824">
        <v>0.38300000000000001</v>
      </c>
      <c r="N341" s="375" t="s">
        <v>389</v>
      </c>
      <c r="O341" s="375" t="s">
        <v>401</v>
      </c>
      <c r="P341" s="378">
        <v>9.0043590523478849E-4</v>
      </c>
      <c r="Q341" s="375" t="s">
        <v>399</v>
      </c>
      <c r="R341" s="831" t="s">
        <v>721</v>
      </c>
      <c r="S341" s="428" t="s">
        <v>49</v>
      </c>
      <c r="T341" s="375" t="s">
        <v>418</v>
      </c>
      <c r="U341" s="375" t="s">
        <v>405</v>
      </c>
      <c r="V341" s="375" t="s">
        <v>406</v>
      </c>
      <c r="W341" s="375" t="s">
        <v>717</v>
      </c>
      <c r="X341" s="824">
        <v>0.26</v>
      </c>
      <c r="Y341" s="375" t="s">
        <v>389</v>
      </c>
      <c r="Z341" s="375" t="s">
        <v>401</v>
      </c>
      <c r="AA341" s="378">
        <v>1.3388286898425646E-3</v>
      </c>
      <c r="AB341" s="375" t="s">
        <v>399</v>
      </c>
      <c r="AC341" s="831" t="s">
        <v>722</v>
      </c>
    </row>
    <row r="342" spans="9:29" s="375" customFormat="1" x14ac:dyDescent="0.4">
      <c r="I342" s="428" t="s">
        <v>232</v>
      </c>
      <c r="J342" s="375" t="s">
        <v>405</v>
      </c>
      <c r="K342" s="375" t="s">
        <v>73</v>
      </c>
      <c r="L342" s="378"/>
      <c r="M342" s="824">
        <v>0.38300000000000001</v>
      </c>
      <c r="N342" s="375" t="s">
        <v>390</v>
      </c>
      <c r="O342" s="375" t="s">
        <v>401</v>
      </c>
      <c r="P342" s="378">
        <v>1.2661449213847091E-6</v>
      </c>
      <c r="Q342" s="375" t="s">
        <v>399</v>
      </c>
      <c r="R342" s="831" t="s">
        <v>721</v>
      </c>
      <c r="S342" s="428" t="s">
        <v>49</v>
      </c>
      <c r="T342" s="375" t="s">
        <v>418</v>
      </c>
      <c r="U342" s="375" t="s">
        <v>405</v>
      </c>
      <c r="V342" s="375" t="s">
        <v>406</v>
      </c>
      <c r="W342" s="375" t="s">
        <v>717</v>
      </c>
      <c r="X342" s="824">
        <v>0.26</v>
      </c>
      <c r="Y342" s="375" t="s">
        <v>390</v>
      </c>
      <c r="Z342" s="375" t="s">
        <v>401</v>
      </c>
      <c r="AA342" s="378">
        <v>1.188750499553023E-2</v>
      </c>
      <c r="AB342" s="375" t="s">
        <v>399</v>
      </c>
      <c r="AC342" s="831" t="s">
        <v>722</v>
      </c>
    </row>
    <row r="343" spans="9:29" s="375" customFormat="1" x14ac:dyDescent="0.4">
      <c r="I343" s="428" t="s">
        <v>232</v>
      </c>
      <c r="J343" s="375" t="s">
        <v>405</v>
      </c>
      <c r="K343" s="375" t="s">
        <v>73</v>
      </c>
      <c r="L343" s="378"/>
      <c r="M343" s="824">
        <v>0.38300000000000001</v>
      </c>
      <c r="N343" s="375" t="s">
        <v>391</v>
      </c>
      <c r="O343" s="375" t="s">
        <v>401</v>
      </c>
      <c r="P343" s="378">
        <v>1.1233637647031305E-6</v>
      </c>
      <c r="Q343" s="375" t="s">
        <v>399</v>
      </c>
      <c r="R343" s="831" t="s">
        <v>721</v>
      </c>
      <c r="S343" s="428" t="s">
        <v>49</v>
      </c>
      <c r="T343" s="375" t="s">
        <v>418</v>
      </c>
      <c r="U343" s="375" t="s">
        <v>405</v>
      </c>
      <c r="V343" s="375" t="s">
        <v>406</v>
      </c>
      <c r="W343" s="375" t="s">
        <v>717</v>
      </c>
      <c r="X343" s="824">
        <v>0.26</v>
      </c>
      <c r="Y343" s="375" t="s">
        <v>391</v>
      </c>
      <c r="Z343" s="375" t="s">
        <v>401</v>
      </c>
      <c r="AA343" s="378">
        <v>3.5042326505623552E-3</v>
      </c>
      <c r="AB343" s="375" t="s">
        <v>399</v>
      </c>
      <c r="AC343" s="831" t="s">
        <v>722</v>
      </c>
    </row>
    <row r="344" spans="9:29" s="375" customFormat="1" x14ac:dyDescent="0.4">
      <c r="I344" s="428" t="s">
        <v>232</v>
      </c>
      <c r="J344" s="375" t="s">
        <v>405</v>
      </c>
      <c r="K344" s="375" t="s">
        <v>73</v>
      </c>
      <c r="L344" s="378"/>
      <c r="M344" s="824">
        <v>0.38300000000000001</v>
      </c>
      <c r="N344" s="375" t="s">
        <v>392</v>
      </c>
      <c r="O344" s="375" t="s">
        <v>401</v>
      </c>
      <c r="P344" s="378">
        <v>9.482540070172584E-6</v>
      </c>
      <c r="Q344" s="375" t="s">
        <v>399</v>
      </c>
      <c r="R344" s="831" t="s">
        <v>721</v>
      </c>
      <c r="S344" s="428" t="s">
        <v>49</v>
      </c>
      <c r="T344" s="375" t="s">
        <v>418</v>
      </c>
      <c r="U344" s="375" t="s">
        <v>405</v>
      </c>
      <c r="V344" s="375" t="s">
        <v>406</v>
      </c>
      <c r="W344" s="375" t="s">
        <v>717</v>
      </c>
      <c r="X344" s="824">
        <v>0.26</v>
      </c>
      <c r="Y344" s="375" t="s">
        <v>392</v>
      </c>
      <c r="Z344" s="375" t="s">
        <v>401</v>
      </c>
      <c r="AA344" s="378">
        <v>4.273829615951877E-3</v>
      </c>
      <c r="AB344" s="375" t="s">
        <v>399</v>
      </c>
      <c r="AC344" s="831" t="s">
        <v>722</v>
      </c>
    </row>
    <row r="345" spans="9:29" s="375" customFormat="1" x14ac:dyDescent="0.4">
      <c r="I345" s="428" t="s">
        <v>232</v>
      </c>
      <c r="J345" s="375" t="s">
        <v>405</v>
      </c>
      <c r="K345" s="375" t="s">
        <v>73</v>
      </c>
      <c r="L345" s="378"/>
      <c r="M345" s="824">
        <v>0.38300000000000001</v>
      </c>
      <c r="N345" s="375" t="s">
        <v>393</v>
      </c>
      <c r="O345" s="375" t="s">
        <v>401</v>
      </c>
      <c r="P345" s="378">
        <v>3.1226779447210306E-8</v>
      </c>
      <c r="Q345" s="375" t="s">
        <v>399</v>
      </c>
      <c r="R345" s="831" t="s">
        <v>721</v>
      </c>
      <c r="S345" s="428" t="s">
        <v>49</v>
      </c>
      <c r="T345" s="375" t="s">
        <v>418</v>
      </c>
      <c r="U345" s="375" t="s">
        <v>405</v>
      </c>
      <c r="V345" s="375" t="s">
        <v>406</v>
      </c>
      <c r="W345" s="375" t="s">
        <v>717</v>
      </c>
      <c r="X345" s="824">
        <v>0.26</v>
      </c>
      <c r="Y345" s="375" t="s">
        <v>393</v>
      </c>
      <c r="Z345" s="375" t="s">
        <v>401</v>
      </c>
      <c r="AA345" s="378">
        <v>1.5067635939761148E-4</v>
      </c>
      <c r="AB345" s="375" t="s">
        <v>399</v>
      </c>
      <c r="AC345" s="831" t="s">
        <v>722</v>
      </c>
    </row>
    <row r="346" spans="9:29" s="375" customFormat="1" x14ac:dyDescent="0.4">
      <c r="I346" s="428" t="s">
        <v>232</v>
      </c>
      <c r="J346" s="375" t="s">
        <v>405</v>
      </c>
      <c r="K346" s="375" t="s">
        <v>73</v>
      </c>
      <c r="L346" s="378"/>
      <c r="M346" s="824">
        <v>0.38300000000000001</v>
      </c>
      <c r="N346" s="375" t="s">
        <v>394</v>
      </c>
      <c r="O346" s="375" t="s">
        <v>401</v>
      </c>
      <c r="P346" s="378">
        <v>6.8493019002452831E-7</v>
      </c>
      <c r="Q346" s="375" t="s">
        <v>399</v>
      </c>
      <c r="R346" s="831" t="s">
        <v>721</v>
      </c>
      <c r="S346" s="428" t="s">
        <v>49</v>
      </c>
      <c r="T346" s="375" t="s">
        <v>418</v>
      </c>
      <c r="U346" s="375" t="s">
        <v>405</v>
      </c>
      <c r="V346" s="375" t="s">
        <v>406</v>
      </c>
      <c r="W346" s="375" t="s">
        <v>717</v>
      </c>
      <c r="X346" s="824">
        <v>0.26</v>
      </c>
      <c r="Y346" s="375" t="s">
        <v>394</v>
      </c>
      <c r="Z346" s="375" t="s">
        <v>401</v>
      </c>
      <c r="AA346" s="378">
        <v>2.8383353762428742E-4</v>
      </c>
      <c r="AB346" s="375" t="s">
        <v>399</v>
      </c>
      <c r="AC346" s="831" t="s">
        <v>722</v>
      </c>
    </row>
    <row r="347" spans="9:29" s="375" customFormat="1" x14ac:dyDescent="0.4">
      <c r="I347" s="428" t="s">
        <v>232</v>
      </c>
      <c r="J347" s="375" t="s">
        <v>405</v>
      </c>
      <c r="K347" s="375" t="s">
        <v>73</v>
      </c>
      <c r="M347" s="824">
        <v>0.38300000000000001</v>
      </c>
      <c r="N347" s="375" t="s">
        <v>395</v>
      </c>
      <c r="O347" s="375" t="s">
        <v>401</v>
      </c>
      <c r="P347" s="378">
        <v>1.2693360793960016E-5</v>
      </c>
      <c r="Q347" s="375" t="s">
        <v>399</v>
      </c>
      <c r="R347" s="831" t="s">
        <v>721</v>
      </c>
      <c r="S347" s="428" t="s">
        <v>49</v>
      </c>
      <c r="T347" s="375" t="s">
        <v>418</v>
      </c>
      <c r="U347" s="375" t="s">
        <v>405</v>
      </c>
      <c r="V347" s="375" t="s">
        <v>406</v>
      </c>
      <c r="W347" s="375" t="s">
        <v>717</v>
      </c>
      <c r="X347" s="824">
        <v>0.26</v>
      </c>
      <c r="Y347" s="375" t="s">
        <v>395</v>
      </c>
      <c r="Z347" s="375" t="s">
        <v>401</v>
      </c>
      <c r="AA347" s="378">
        <v>1.5288506021842568E-5</v>
      </c>
      <c r="AB347" s="375" t="s">
        <v>399</v>
      </c>
      <c r="AC347" s="831" t="s">
        <v>722</v>
      </c>
    </row>
    <row r="348" spans="9:29" s="375" customFormat="1" x14ac:dyDescent="0.4">
      <c r="I348" s="428" t="s">
        <v>232</v>
      </c>
      <c r="J348" s="375" t="s">
        <v>405</v>
      </c>
      <c r="K348" s="375" t="s">
        <v>73</v>
      </c>
      <c r="M348" s="824">
        <v>0.38300000000000001</v>
      </c>
      <c r="N348" s="375" t="s">
        <v>396</v>
      </c>
      <c r="O348" s="375" t="s">
        <v>401</v>
      </c>
      <c r="P348" s="378">
        <v>1.0041786435174304E-6</v>
      </c>
      <c r="Q348" s="375" t="s">
        <v>399</v>
      </c>
      <c r="R348" s="831" t="s">
        <v>721</v>
      </c>
      <c r="S348" s="428" t="s">
        <v>49</v>
      </c>
      <c r="T348" s="375" t="s">
        <v>418</v>
      </c>
      <c r="U348" s="375" t="s">
        <v>405</v>
      </c>
      <c r="V348" s="375" t="s">
        <v>406</v>
      </c>
      <c r="W348" s="375" t="s">
        <v>717</v>
      </c>
      <c r="X348" s="824">
        <v>0.26</v>
      </c>
      <c r="Y348" s="375" t="s">
        <v>396</v>
      </c>
      <c r="Z348" s="375" t="s">
        <v>401</v>
      </c>
      <c r="AA348" s="378">
        <v>2.1007891421229859E-5</v>
      </c>
      <c r="AB348" s="375" t="s">
        <v>399</v>
      </c>
      <c r="AC348" s="831" t="s">
        <v>722</v>
      </c>
    </row>
    <row r="349" spans="9:29" s="375" customFormat="1" x14ac:dyDescent="0.4">
      <c r="I349" s="428" t="s">
        <v>232</v>
      </c>
      <c r="J349" s="375" t="s">
        <v>405</v>
      </c>
      <c r="K349" s="375" t="s">
        <v>73</v>
      </c>
      <c r="M349" s="824">
        <v>0.38300000000000001</v>
      </c>
      <c r="N349" s="375" t="s">
        <v>397</v>
      </c>
      <c r="O349" s="375" t="s">
        <v>401</v>
      </c>
      <c r="P349" s="378">
        <v>0.52944583786909127</v>
      </c>
      <c r="Q349" s="375" t="s">
        <v>399</v>
      </c>
      <c r="R349" s="831" t="s">
        <v>721</v>
      </c>
      <c r="S349" s="428" t="s">
        <v>49</v>
      </c>
      <c r="T349" s="375" t="s">
        <v>418</v>
      </c>
      <c r="U349" s="375" t="s">
        <v>405</v>
      </c>
      <c r="V349" s="375" t="s">
        <v>406</v>
      </c>
      <c r="W349" s="375" t="s">
        <v>717</v>
      </c>
      <c r="X349" s="824">
        <v>0.26</v>
      </c>
      <c r="Y349" s="375" t="s">
        <v>397</v>
      </c>
      <c r="Z349" s="375" t="s">
        <v>401</v>
      </c>
      <c r="AA349" s="378">
        <v>1.3134224025999366</v>
      </c>
      <c r="AB349" s="375" t="s">
        <v>399</v>
      </c>
      <c r="AC349" s="831" t="s">
        <v>722</v>
      </c>
    </row>
    <row r="350" spans="9:29" s="375" customFormat="1" x14ac:dyDescent="0.4">
      <c r="I350" s="428" t="s">
        <v>232</v>
      </c>
      <c r="J350" s="375" t="s">
        <v>405</v>
      </c>
      <c r="K350" s="375" t="s">
        <v>55</v>
      </c>
      <c r="M350" s="824">
        <v>0.34</v>
      </c>
      <c r="N350" s="375" t="s">
        <v>385</v>
      </c>
      <c r="O350" s="375" t="s">
        <v>400</v>
      </c>
      <c r="P350" s="761">
        <v>2.9411764705882351</v>
      </c>
      <c r="Q350" s="375" t="s">
        <v>398</v>
      </c>
      <c r="R350" s="831" t="s">
        <v>723</v>
      </c>
      <c r="S350" s="428" t="s">
        <v>49</v>
      </c>
      <c r="T350" s="375" t="s">
        <v>414</v>
      </c>
      <c r="U350" s="375" t="s">
        <v>405</v>
      </c>
      <c r="V350" s="375" t="s">
        <v>52</v>
      </c>
      <c r="X350" s="824">
        <v>0.26</v>
      </c>
      <c r="Y350" s="375" t="s">
        <v>411</v>
      </c>
      <c r="Z350" s="375" t="s">
        <v>400</v>
      </c>
      <c r="AA350" s="761">
        <v>3.8461538461538458</v>
      </c>
      <c r="AB350" s="375" t="s">
        <v>398</v>
      </c>
      <c r="AC350" s="831" t="s">
        <v>699</v>
      </c>
    </row>
    <row r="351" spans="9:29" s="375" customFormat="1" x14ac:dyDescent="0.4">
      <c r="I351" s="428" t="s">
        <v>232</v>
      </c>
      <c r="J351" s="375" t="s">
        <v>405</v>
      </c>
      <c r="K351" s="375" t="s">
        <v>55</v>
      </c>
      <c r="M351" s="824">
        <v>0.34</v>
      </c>
      <c r="N351" s="375" t="s">
        <v>387</v>
      </c>
      <c r="O351" s="375" t="s">
        <v>400</v>
      </c>
      <c r="P351" s="763">
        <v>1.0710002537780946E-3</v>
      </c>
      <c r="Q351" s="375" t="s">
        <v>399</v>
      </c>
      <c r="R351" s="831" t="s">
        <v>724</v>
      </c>
      <c r="S351" s="428" t="s">
        <v>49</v>
      </c>
      <c r="T351" s="375" t="s">
        <v>414</v>
      </c>
      <c r="U351" s="375" t="s">
        <v>405</v>
      </c>
      <c r="V351" s="375" t="s">
        <v>52</v>
      </c>
      <c r="X351" s="824">
        <v>0.26</v>
      </c>
      <c r="Y351" s="375" t="s">
        <v>387</v>
      </c>
      <c r="Z351" s="375" t="s">
        <v>400</v>
      </c>
      <c r="AA351" s="763">
        <v>3.2000007582538776E-5</v>
      </c>
      <c r="AB351" s="375" t="s">
        <v>399</v>
      </c>
      <c r="AC351" s="831" t="s">
        <v>703</v>
      </c>
    </row>
    <row r="352" spans="9:29" s="375" customFormat="1" x14ac:dyDescent="0.4">
      <c r="I352" s="428" t="s">
        <v>232</v>
      </c>
      <c r="J352" s="375" t="s">
        <v>405</v>
      </c>
      <c r="K352" s="375" t="s">
        <v>55</v>
      </c>
      <c r="M352" s="824">
        <v>0.34</v>
      </c>
      <c r="N352" s="375" t="s">
        <v>388</v>
      </c>
      <c r="O352" s="375" t="s">
        <v>400</v>
      </c>
      <c r="P352" s="763">
        <v>3.6839008729160814E-3</v>
      </c>
      <c r="Q352" s="375" t="s">
        <v>399</v>
      </c>
      <c r="R352" s="831" t="s">
        <v>724</v>
      </c>
      <c r="S352" s="428" t="s">
        <v>49</v>
      </c>
      <c r="T352" s="375" t="s">
        <v>414</v>
      </c>
      <c r="U352" s="375" t="s">
        <v>405</v>
      </c>
      <c r="V352" s="375" t="s">
        <v>52</v>
      </c>
      <c r="X352" s="824">
        <v>0.26</v>
      </c>
      <c r="Y352" s="375" t="s">
        <v>388</v>
      </c>
      <c r="Z352" s="375" t="s">
        <v>400</v>
      </c>
      <c r="AA352" s="763">
        <v>1.1300002677584006E-4</v>
      </c>
      <c r="AB352" s="375" t="s">
        <v>399</v>
      </c>
      <c r="AC352" s="831" t="s">
        <v>703</v>
      </c>
    </row>
    <row r="353" spans="9:29" s="375" customFormat="1" x14ac:dyDescent="0.4">
      <c r="I353" s="428" t="s">
        <v>232</v>
      </c>
      <c r="J353" s="375" t="s">
        <v>405</v>
      </c>
      <c r="K353" s="375" t="s">
        <v>55</v>
      </c>
      <c r="M353" s="824">
        <v>0.34</v>
      </c>
      <c r="N353" s="375" t="s">
        <v>389</v>
      </c>
      <c r="O353" s="375" t="s">
        <v>400</v>
      </c>
      <c r="P353" s="763">
        <v>2.974100704725893E-3</v>
      </c>
      <c r="Q353" s="375" t="s">
        <v>399</v>
      </c>
      <c r="R353" s="831" t="s">
        <v>724</v>
      </c>
      <c r="S353" s="428" t="s">
        <v>49</v>
      </c>
      <c r="T353" s="375" t="s">
        <v>414</v>
      </c>
      <c r="U353" s="375" t="s">
        <v>405</v>
      </c>
      <c r="V353" s="375" t="s">
        <v>52</v>
      </c>
      <c r="X353" s="824">
        <v>0.26</v>
      </c>
      <c r="Y353" s="375" t="s">
        <v>389</v>
      </c>
      <c r="Z353" s="375" t="s">
        <v>400</v>
      </c>
      <c r="AA353" s="763">
        <v>1.3380003170449027E-3</v>
      </c>
      <c r="AB353" s="375" t="s">
        <v>399</v>
      </c>
      <c r="AC353" s="831" t="s">
        <v>703</v>
      </c>
    </row>
    <row r="354" spans="9:29" s="375" customFormat="1" x14ac:dyDescent="0.4">
      <c r="I354" s="428" t="s">
        <v>232</v>
      </c>
      <c r="J354" s="375" t="s">
        <v>405</v>
      </c>
      <c r="K354" s="375" t="s">
        <v>55</v>
      </c>
      <c r="L354" s="378"/>
      <c r="M354" s="824">
        <v>0.34</v>
      </c>
      <c r="N354" s="375" t="s">
        <v>390</v>
      </c>
      <c r="O354" s="375" t="s">
        <v>400</v>
      </c>
      <c r="P354" s="763">
        <v>4.5510010783791861E-4</v>
      </c>
      <c r="Q354" s="375" t="s">
        <v>399</v>
      </c>
      <c r="R354" s="831" t="s">
        <v>724</v>
      </c>
      <c r="S354" s="428" t="s">
        <v>49</v>
      </c>
      <c r="T354" s="375" t="s">
        <v>414</v>
      </c>
      <c r="U354" s="375" t="s">
        <v>405</v>
      </c>
      <c r="V354" s="375" t="s">
        <v>52</v>
      </c>
      <c r="W354" s="378"/>
      <c r="X354" s="824">
        <v>0.26</v>
      </c>
      <c r="Y354" s="375" t="s">
        <v>390</v>
      </c>
      <c r="Z354" s="375" t="s">
        <v>400</v>
      </c>
      <c r="AA354" s="763">
        <v>1.1887002816676201E-2</v>
      </c>
      <c r="AB354" s="375" t="s">
        <v>399</v>
      </c>
      <c r="AC354" s="831" t="s">
        <v>703</v>
      </c>
    </row>
    <row r="355" spans="9:29" s="375" customFormat="1" x14ac:dyDescent="0.4">
      <c r="I355" s="428" t="s">
        <v>232</v>
      </c>
      <c r="J355" s="375" t="s">
        <v>405</v>
      </c>
      <c r="K355" s="375" t="s">
        <v>55</v>
      </c>
      <c r="L355" s="378"/>
      <c r="M355" s="824">
        <v>0.34</v>
      </c>
      <c r="N355" s="375" t="s">
        <v>391</v>
      </c>
      <c r="O355" s="375" t="s">
        <v>400</v>
      </c>
      <c r="P355" s="763">
        <v>4.5510010783791861E-4</v>
      </c>
      <c r="Q355" s="375" t="s">
        <v>399</v>
      </c>
      <c r="R355" s="831" t="s">
        <v>724</v>
      </c>
      <c r="S355" s="428" t="s">
        <v>49</v>
      </c>
      <c r="T355" s="375" t="s">
        <v>414</v>
      </c>
      <c r="U355" s="375" t="s">
        <v>405</v>
      </c>
      <c r="V355" s="375" t="s">
        <v>52</v>
      </c>
      <c r="W355" s="378"/>
      <c r="X355" s="824">
        <v>0.26</v>
      </c>
      <c r="Y355" s="375" t="s">
        <v>391</v>
      </c>
      <c r="Z355" s="375" t="s">
        <v>400</v>
      </c>
      <c r="AA355" s="763">
        <v>3.5040008302879961E-3</v>
      </c>
      <c r="AB355" s="375" t="s">
        <v>399</v>
      </c>
      <c r="AC355" s="831" t="s">
        <v>703</v>
      </c>
    </row>
    <row r="356" spans="9:29" s="375" customFormat="1" x14ac:dyDescent="0.4">
      <c r="I356" s="428" t="s">
        <v>232</v>
      </c>
      <c r="J356" s="375" t="s">
        <v>405</v>
      </c>
      <c r="K356" s="375" t="s">
        <v>55</v>
      </c>
      <c r="L356" s="378"/>
      <c r="M356" s="824">
        <v>0.34</v>
      </c>
      <c r="N356" s="375" t="s">
        <v>392</v>
      </c>
      <c r="O356" s="375" t="s">
        <v>400</v>
      </c>
      <c r="P356" s="763">
        <v>5.9000013980305868E-6</v>
      </c>
      <c r="Q356" s="375" t="s">
        <v>399</v>
      </c>
      <c r="R356" s="831" t="s">
        <v>724</v>
      </c>
      <c r="S356" s="428" t="s">
        <v>49</v>
      </c>
      <c r="T356" s="375" t="s">
        <v>414</v>
      </c>
      <c r="U356" s="375" t="s">
        <v>405</v>
      </c>
      <c r="V356" s="375" t="s">
        <v>52</v>
      </c>
      <c r="W356" s="378"/>
      <c r="X356" s="824">
        <v>0.26</v>
      </c>
      <c r="Y356" s="375" t="s">
        <v>392</v>
      </c>
      <c r="Z356" s="375" t="s">
        <v>400</v>
      </c>
      <c r="AA356" s="763">
        <v>4.2710010120319726E-3</v>
      </c>
      <c r="AB356" s="375" t="s">
        <v>399</v>
      </c>
      <c r="AC356" s="831" t="s">
        <v>703</v>
      </c>
    </row>
    <row r="357" spans="9:29" s="375" customFormat="1" x14ac:dyDescent="0.4">
      <c r="I357" s="428" t="s">
        <v>232</v>
      </c>
      <c r="J357" s="375" t="s">
        <v>405</v>
      </c>
      <c r="K357" s="375" t="s">
        <v>55</v>
      </c>
      <c r="L357" s="378"/>
      <c r="M357" s="824">
        <v>0.34</v>
      </c>
      <c r="N357" s="375" t="s">
        <v>393</v>
      </c>
      <c r="O357" s="375" t="s">
        <v>400</v>
      </c>
      <c r="P357" s="763">
        <v>9.1020021567583744E-5</v>
      </c>
      <c r="Q357" s="375" t="s">
        <v>399</v>
      </c>
      <c r="R357" s="831" t="s">
        <v>724</v>
      </c>
      <c r="S357" s="428" t="s">
        <v>49</v>
      </c>
      <c r="T357" s="375" t="s">
        <v>414</v>
      </c>
      <c r="U357" s="375" t="s">
        <v>405</v>
      </c>
      <c r="V357" s="375" t="s">
        <v>52</v>
      </c>
      <c r="W357" s="378"/>
      <c r="X357" s="824">
        <v>0.26</v>
      </c>
      <c r="Y357" s="375" t="s">
        <v>393</v>
      </c>
      <c r="Z357" s="375" t="s">
        <v>400</v>
      </c>
      <c r="AA357" s="763">
        <v>1.5067203570238384E-4</v>
      </c>
      <c r="AB357" s="375" t="s">
        <v>399</v>
      </c>
      <c r="AC357" s="831" t="s">
        <v>703</v>
      </c>
    </row>
    <row r="358" spans="9:29" s="375" customFormat="1" x14ac:dyDescent="0.4">
      <c r="I358" s="428" t="s">
        <v>232</v>
      </c>
      <c r="J358" s="375" t="s">
        <v>405</v>
      </c>
      <c r="K358" s="375" t="s">
        <v>55</v>
      </c>
      <c r="L358" s="378"/>
      <c r="M358" s="824">
        <v>0.34</v>
      </c>
      <c r="N358" s="375" t="s">
        <v>394</v>
      </c>
      <c r="O358" s="375" t="s">
        <v>400</v>
      </c>
      <c r="P358" s="763">
        <v>1.9478284615462917E-4</v>
      </c>
      <c r="Q358" s="375" t="s">
        <v>399</v>
      </c>
      <c r="R358" s="831" t="s">
        <v>724</v>
      </c>
      <c r="S358" s="428" t="s">
        <v>49</v>
      </c>
      <c r="T358" s="375" t="s">
        <v>414</v>
      </c>
      <c r="U358" s="375" t="s">
        <v>405</v>
      </c>
      <c r="V358" s="375" t="s">
        <v>52</v>
      </c>
      <c r="W358" s="378"/>
      <c r="X358" s="824">
        <v>0.26</v>
      </c>
      <c r="Y358" s="375" t="s">
        <v>394</v>
      </c>
      <c r="Z358" s="375" t="s">
        <v>400</v>
      </c>
      <c r="AA358" s="763">
        <v>2.838240672533277E-4</v>
      </c>
      <c r="AB358" s="375" t="s">
        <v>399</v>
      </c>
      <c r="AC358" s="831" t="s">
        <v>703</v>
      </c>
    </row>
    <row r="359" spans="9:29" s="375" customFormat="1" x14ac:dyDescent="0.4">
      <c r="I359" s="428" t="s">
        <v>232</v>
      </c>
      <c r="J359" s="375" t="s">
        <v>405</v>
      </c>
      <c r="K359" s="375" t="s">
        <v>55</v>
      </c>
      <c r="L359" s="378"/>
      <c r="M359" s="824">
        <v>0.34</v>
      </c>
      <c r="N359" s="375" t="s">
        <v>395</v>
      </c>
      <c r="O359" s="375" t="s">
        <v>400</v>
      </c>
      <c r="P359" s="763">
        <v>1.060000251171597E-5</v>
      </c>
      <c r="Q359" s="375" t="s">
        <v>399</v>
      </c>
      <c r="R359" s="831" t="s">
        <v>724</v>
      </c>
      <c r="S359" s="428" t="s">
        <v>49</v>
      </c>
      <c r="T359" s="375" t="s">
        <v>414</v>
      </c>
      <c r="U359" s="375" t="s">
        <v>405</v>
      </c>
      <c r="V359" s="375" t="s">
        <v>52</v>
      </c>
      <c r="W359" s="378"/>
      <c r="X359" s="824">
        <v>0.26</v>
      </c>
      <c r="Y359" s="375" t="s">
        <v>395</v>
      </c>
      <c r="Z359" s="375" t="s">
        <v>400</v>
      </c>
      <c r="AA359" s="763">
        <v>1.4000003317360716E-5</v>
      </c>
      <c r="AB359" s="375" t="s">
        <v>399</v>
      </c>
      <c r="AC359" s="831" t="s">
        <v>703</v>
      </c>
    </row>
    <row r="360" spans="9:29" s="375" customFormat="1" x14ac:dyDescent="0.4">
      <c r="I360" s="428" t="s">
        <v>232</v>
      </c>
      <c r="J360" s="375" t="s">
        <v>405</v>
      </c>
      <c r="K360" s="375" t="s">
        <v>55</v>
      </c>
      <c r="L360" s="378"/>
      <c r="M360" s="824">
        <v>0.34</v>
      </c>
      <c r="N360" s="375" t="s">
        <v>396</v>
      </c>
      <c r="O360" s="375" t="s">
        <v>400</v>
      </c>
      <c r="P360" s="763">
        <v>1.1000002606497703E-6</v>
      </c>
      <c r="Q360" s="375" t="s">
        <v>399</v>
      </c>
      <c r="R360" s="831" t="s">
        <v>724</v>
      </c>
      <c r="S360" s="428" t="s">
        <v>49</v>
      </c>
      <c r="T360" s="375" t="s">
        <v>414</v>
      </c>
      <c r="U360" s="375" t="s">
        <v>405</v>
      </c>
      <c r="V360" s="375" t="s">
        <v>52</v>
      </c>
      <c r="W360" s="378"/>
      <c r="X360" s="824">
        <v>0.26</v>
      </c>
      <c r="Y360" s="375" t="s">
        <v>396</v>
      </c>
      <c r="Z360" s="375" t="s">
        <v>400</v>
      </c>
      <c r="AA360" s="763">
        <v>2.1000004976041073E-5</v>
      </c>
      <c r="AB360" s="375" t="s">
        <v>399</v>
      </c>
      <c r="AC360" s="831" t="s">
        <v>703</v>
      </c>
    </row>
    <row r="361" spans="9:29" s="375" customFormat="1" x14ac:dyDescent="0.4">
      <c r="I361" s="428" t="s">
        <v>232</v>
      </c>
      <c r="J361" s="375" t="s">
        <v>405</v>
      </c>
      <c r="K361" s="375" t="s">
        <v>55</v>
      </c>
      <c r="L361" s="378"/>
      <c r="M361" s="824">
        <v>0.34</v>
      </c>
      <c r="N361" s="375" t="s">
        <v>397</v>
      </c>
      <c r="O361" s="375" t="s">
        <v>400</v>
      </c>
      <c r="P361" s="763">
        <v>0.5870925451534128</v>
      </c>
      <c r="Q361" s="375" t="s">
        <v>399</v>
      </c>
      <c r="R361" s="831" t="s">
        <v>724</v>
      </c>
      <c r="S361" s="428" t="s">
        <v>49</v>
      </c>
      <c r="T361" s="375" t="s">
        <v>414</v>
      </c>
      <c r="U361" s="375" t="s">
        <v>405</v>
      </c>
      <c r="V361" s="375" t="s">
        <v>52</v>
      </c>
      <c r="W361" s="378"/>
      <c r="X361" s="824">
        <v>0.26</v>
      </c>
      <c r="Y361" s="375" t="s">
        <v>397</v>
      </c>
      <c r="Z361" s="375" t="s">
        <v>400</v>
      </c>
      <c r="AA361" s="763">
        <v>1.0806090627323635</v>
      </c>
      <c r="AB361" s="375" t="s">
        <v>399</v>
      </c>
      <c r="AC361" s="831" t="s">
        <v>703</v>
      </c>
    </row>
    <row r="362" spans="9:29" s="375" customFormat="1" x14ac:dyDescent="0.4">
      <c r="I362" s="428" t="s">
        <v>232</v>
      </c>
      <c r="J362" s="375" t="s">
        <v>405</v>
      </c>
      <c r="K362" s="375" t="s">
        <v>55</v>
      </c>
      <c r="L362" s="378"/>
      <c r="M362" s="824">
        <v>0.34</v>
      </c>
      <c r="N362" s="375" t="s">
        <v>387</v>
      </c>
      <c r="O362" s="375" t="s">
        <v>401</v>
      </c>
      <c r="P362" s="378">
        <v>1.0714380720638868E-3</v>
      </c>
      <c r="Q362" s="375" t="s">
        <v>399</v>
      </c>
      <c r="R362" s="831" t="s">
        <v>725</v>
      </c>
      <c r="S362" s="428" t="s">
        <v>49</v>
      </c>
      <c r="T362" s="375" t="s">
        <v>414</v>
      </c>
      <c r="U362" s="375" t="s">
        <v>405</v>
      </c>
      <c r="V362" s="375" t="s">
        <v>52</v>
      </c>
      <c r="W362" s="378"/>
      <c r="X362" s="824">
        <v>0.26</v>
      </c>
      <c r="Y362" s="375" t="s">
        <v>387</v>
      </c>
      <c r="Z362" s="375" t="s">
        <v>401</v>
      </c>
      <c r="AA362" s="378">
        <v>3.2811816140696184E-5</v>
      </c>
      <c r="AB362" s="375" t="s">
        <v>399</v>
      </c>
      <c r="AC362" s="831" t="s">
        <v>707</v>
      </c>
    </row>
    <row r="363" spans="9:29" s="375" customFormat="1" x14ac:dyDescent="0.4">
      <c r="I363" s="428" t="s">
        <v>232</v>
      </c>
      <c r="J363" s="375" t="s">
        <v>405</v>
      </c>
      <c r="K363" s="375" t="s">
        <v>55</v>
      </c>
      <c r="L363" s="378"/>
      <c r="M363" s="824">
        <v>0.34</v>
      </c>
      <c r="N363" s="375" t="s">
        <v>388</v>
      </c>
      <c r="O363" s="375" t="s">
        <v>401</v>
      </c>
      <c r="P363" s="378">
        <v>3.6868772870433464E-3</v>
      </c>
      <c r="Q363" s="375" t="s">
        <v>399</v>
      </c>
      <c r="R363" s="831" t="s">
        <v>725</v>
      </c>
      <c r="S363" s="428" t="s">
        <v>49</v>
      </c>
      <c r="T363" s="375" t="s">
        <v>414</v>
      </c>
      <c r="U363" s="375" t="s">
        <v>405</v>
      </c>
      <c r="V363" s="375" t="s">
        <v>52</v>
      </c>
      <c r="W363" s="378"/>
      <c r="X363" s="824">
        <v>0.26</v>
      </c>
      <c r="Y363" s="375" t="s">
        <v>388</v>
      </c>
      <c r="Z363" s="375" t="s">
        <v>401</v>
      </c>
      <c r="AA363" s="378">
        <v>1.1846175246406872E-4</v>
      </c>
      <c r="AB363" s="375" t="s">
        <v>399</v>
      </c>
      <c r="AC363" s="831" t="s">
        <v>707</v>
      </c>
    </row>
    <row r="364" spans="9:29" s="375" customFormat="1" x14ac:dyDescent="0.4">
      <c r="I364" s="428" t="s">
        <v>232</v>
      </c>
      <c r="J364" s="375" t="s">
        <v>405</v>
      </c>
      <c r="K364" s="375" t="s">
        <v>55</v>
      </c>
      <c r="L364" s="378"/>
      <c r="M364" s="824">
        <v>0.34</v>
      </c>
      <c r="N364" s="375" t="s">
        <v>389</v>
      </c>
      <c r="O364" s="375" t="s">
        <v>401</v>
      </c>
      <c r="P364" s="378">
        <v>2.974536396701778E-3</v>
      </c>
      <c r="Q364" s="375" t="s">
        <v>399</v>
      </c>
      <c r="R364" s="831" t="s">
        <v>725</v>
      </c>
      <c r="S364" s="428" t="s">
        <v>49</v>
      </c>
      <c r="T364" s="375" t="s">
        <v>414</v>
      </c>
      <c r="U364" s="375" t="s">
        <v>405</v>
      </c>
      <c r="V364" s="375" t="s">
        <v>52</v>
      </c>
      <c r="W364" s="378"/>
      <c r="X364" s="824">
        <v>0.26</v>
      </c>
      <c r="Y364" s="375" t="s">
        <v>389</v>
      </c>
      <c r="Z364" s="375" t="s">
        <v>401</v>
      </c>
      <c r="AA364" s="378">
        <v>1.3388286898425646E-3</v>
      </c>
      <c r="AB364" s="375" t="s">
        <v>399</v>
      </c>
      <c r="AC364" s="831" t="s">
        <v>707</v>
      </c>
    </row>
    <row r="365" spans="9:29" s="375" customFormat="1" x14ac:dyDescent="0.4">
      <c r="I365" s="428" t="s">
        <v>232</v>
      </c>
      <c r="J365" s="375" t="s">
        <v>405</v>
      </c>
      <c r="K365" s="375" t="s">
        <v>55</v>
      </c>
      <c r="L365" s="378"/>
      <c r="M365" s="824">
        <v>0.34</v>
      </c>
      <c r="N365" s="375" t="s">
        <v>390</v>
      </c>
      <c r="O365" s="375" t="s">
        <v>401</v>
      </c>
      <c r="P365" s="378">
        <v>4.5536625252234913E-4</v>
      </c>
      <c r="Q365" s="375" t="s">
        <v>399</v>
      </c>
      <c r="R365" s="831" t="s">
        <v>725</v>
      </c>
      <c r="S365" s="428" t="s">
        <v>49</v>
      </c>
      <c r="T365" s="375" t="s">
        <v>414</v>
      </c>
      <c r="U365" s="375" t="s">
        <v>405</v>
      </c>
      <c r="V365" s="375" t="s">
        <v>52</v>
      </c>
      <c r="W365" s="378"/>
      <c r="X365" s="824">
        <v>0.26</v>
      </c>
      <c r="Y365" s="375" t="s">
        <v>390</v>
      </c>
      <c r="Z365" s="375" t="s">
        <v>401</v>
      </c>
      <c r="AA365" s="378">
        <v>1.188750499553023E-2</v>
      </c>
      <c r="AB365" s="375" t="s">
        <v>399</v>
      </c>
      <c r="AC365" s="831" t="s">
        <v>707</v>
      </c>
    </row>
    <row r="366" spans="9:29" s="375" customFormat="1" x14ac:dyDescent="0.4">
      <c r="I366" s="428" t="s">
        <v>232</v>
      </c>
      <c r="J366" s="375" t="s">
        <v>405</v>
      </c>
      <c r="K366" s="375" t="s">
        <v>55</v>
      </c>
      <c r="L366" s="378"/>
      <c r="M366" s="824">
        <v>0.34</v>
      </c>
      <c r="N366" s="375" t="s">
        <v>391</v>
      </c>
      <c r="O366" s="375" t="s">
        <v>401</v>
      </c>
      <c r="P366" s="378">
        <v>4.5522347136566735E-4</v>
      </c>
      <c r="Q366" s="375" t="s">
        <v>399</v>
      </c>
      <c r="R366" s="831" t="s">
        <v>725</v>
      </c>
      <c r="S366" s="428" t="s">
        <v>49</v>
      </c>
      <c r="T366" s="375" t="s">
        <v>414</v>
      </c>
      <c r="U366" s="375" t="s">
        <v>405</v>
      </c>
      <c r="V366" s="375" t="s">
        <v>52</v>
      </c>
      <c r="W366" s="378"/>
      <c r="X366" s="824">
        <v>0.26</v>
      </c>
      <c r="Y366" s="375" t="s">
        <v>391</v>
      </c>
      <c r="Z366" s="375" t="s">
        <v>401</v>
      </c>
      <c r="AA366" s="378">
        <v>3.5042326505623552E-3</v>
      </c>
      <c r="AB366" s="375" t="s">
        <v>399</v>
      </c>
      <c r="AC366" s="831" t="s">
        <v>707</v>
      </c>
    </row>
    <row r="367" spans="9:29" s="375" customFormat="1" x14ac:dyDescent="0.4">
      <c r="I367" s="428" t="s">
        <v>232</v>
      </c>
      <c r="J367" s="375" t="s">
        <v>405</v>
      </c>
      <c r="K367" s="375" t="s">
        <v>55</v>
      </c>
      <c r="L367" s="378"/>
      <c r="M367" s="824">
        <v>0.34</v>
      </c>
      <c r="N367" s="375" t="s">
        <v>392</v>
      </c>
      <c r="O367" s="375" t="s">
        <v>401</v>
      </c>
      <c r="P367" s="378">
        <v>7.3825395725684786E-6</v>
      </c>
      <c r="Q367" s="375" t="s">
        <v>399</v>
      </c>
      <c r="R367" s="831" t="s">
        <v>725</v>
      </c>
      <c r="S367" s="428" t="s">
        <v>49</v>
      </c>
      <c r="T367" s="375" t="s">
        <v>414</v>
      </c>
      <c r="U367" s="375" t="s">
        <v>405</v>
      </c>
      <c r="V367" s="375" t="s">
        <v>52</v>
      </c>
      <c r="W367" s="378"/>
      <c r="X367" s="824">
        <v>0.26</v>
      </c>
      <c r="Y367" s="375" t="s">
        <v>392</v>
      </c>
      <c r="Z367" s="375" t="s">
        <v>401</v>
      </c>
      <c r="AA367" s="378">
        <v>4.273829615951877E-3</v>
      </c>
      <c r="AB367" s="375" t="s">
        <v>399</v>
      </c>
      <c r="AC367" s="831" t="s">
        <v>707</v>
      </c>
    </row>
    <row r="368" spans="9:29" s="375" customFormat="1" x14ac:dyDescent="0.4">
      <c r="I368" s="428" t="s">
        <v>232</v>
      </c>
      <c r="J368" s="375" t="s">
        <v>405</v>
      </c>
      <c r="K368" s="375" t="s">
        <v>55</v>
      </c>
      <c r="L368" s="378"/>
      <c r="M368" s="824">
        <v>0.34</v>
      </c>
      <c r="N368" s="375" t="s">
        <v>393</v>
      </c>
      <c r="O368" s="375" t="s">
        <v>401</v>
      </c>
      <c r="P368" s="378">
        <v>9.1022248340159265E-5</v>
      </c>
      <c r="Q368" s="375" t="s">
        <v>399</v>
      </c>
      <c r="R368" s="831" t="s">
        <v>725</v>
      </c>
      <c r="S368" s="428" t="s">
        <v>49</v>
      </c>
      <c r="T368" s="375" t="s">
        <v>414</v>
      </c>
      <c r="U368" s="375" t="s">
        <v>405</v>
      </c>
      <c r="V368" s="375" t="s">
        <v>52</v>
      </c>
      <c r="W368" s="378"/>
      <c r="X368" s="824">
        <v>0.26</v>
      </c>
      <c r="Y368" s="375" t="s">
        <v>393</v>
      </c>
      <c r="Z368" s="375" t="s">
        <v>401</v>
      </c>
      <c r="AA368" s="378">
        <v>1.5067635939761148E-4</v>
      </c>
      <c r="AB368" s="375" t="s">
        <v>399</v>
      </c>
      <c r="AC368" s="831" t="s">
        <v>707</v>
      </c>
    </row>
    <row r="369" spans="9:29" s="375" customFormat="1" x14ac:dyDescent="0.4">
      <c r="I369" s="428" t="s">
        <v>232</v>
      </c>
      <c r="J369" s="375" t="s">
        <v>405</v>
      </c>
      <c r="K369" s="375" t="s">
        <v>55</v>
      </c>
      <c r="L369" s="378"/>
      <c r="M369" s="824">
        <v>0.34</v>
      </c>
      <c r="N369" s="375" t="s">
        <v>394</v>
      </c>
      <c r="O369" s="375" t="s">
        <v>401</v>
      </c>
      <c r="P369" s="378">
        <v>1.9478777618352476E-4</v>
      </c>
      <c r="Q369" s="375" t="s">
        <v>399</v>
      </c>
      <c r="R369" s="831" t="s">
        <v>725</v>
      </c>
      <c r="S369" s="428" t="s">
        <v>49</v>
      </c>
      <c r="T369" s="375" t="s">
        <v>414</v>
      </c>
      <c r="U369" s="375" t="s">
        <v>405</v>
      </c>
      <c r="V369" s="375" t="s">
        <v>52</v>
      </c>
      <c r="W369" s="378"/>
      <c r="X369" s="824">
        <v>0.26</v>
      </c>
      <c r="Y369" s="375" t="s">
        <v>394</v>
      </c>
      <c r="Z369" s="375" t="s">
        <v>401</v>
      </c>
      <c r="AA369" s="378">
        <v>2.8383353762428742E-4</v>
      </c>
      <c r="AB369" s="375" t="s">
        <v>399</v>
      </c>
      <c r="AC369" s="831" t="s">
        <v>707</v>
      </c>
    </row>
    <row r="370" spans="9:29" s="375" customFormat="1" x14ac:dyDescent="0.4">
      <c r="I370" s="428" t="s">
        <v>232</v>
      </c>
      <c r="J370" s="375" t="s">
        <v>405</v>
      </c>
      <c r="K370" s="375" t="s">
        <v>55</v>
      </c>
      <c r="M370" s="824">
        <v>0.34</v>
      </c>
      <c r="N370" s="375" t="s">
        <v>395</v>
      </c>
      <c r="O370" s="375" t="s">
        <v>401</v>
      </c>
      <c r="P370" s="378">
        <v>1.1293360462223943E-5</v>
      </c>
      <c r="Q370" s="375" t="s">
        <v>399</v>
      </c>
      <c r="R370" s="831" t="s">
        <v>725</v>
      </c>
      <c r="S370" s="428" t="s">
        <v>49</v>
      </c>
      <c r="T370" s="375" t="s">
        <v>414</v>
      </c>
      <c r="U370" s="375" t="s">
        <v>405</v>
      </c>
      <c r="V370" s="375" t="s">
        <v>52</v>
      </c>
      <c r="X370" s="824">
        <v>0.26</v>
      </c>
      <c r="Y370" s="375" t="s">
        <v>395</v>
      </c>
      <c r="Z370" s="375" t="s">
        <v>401</v>
      </c>
      <c r="AA370" s="378">
        <v>1.5288506021842568E-5</v>
      </c>
      <c r="AB370" s="375" t="s">
        <v>399</v>
      </c>
      <c r="AC370" s="831" t="s">
        <v>707</v>
      </c>
    </row>
    <row r="371" spans="9:29" s="375" customFormat="1" x14ac:dyDescent="0.4">
      <c r="I371" s="428" t="s">
        <v>232</v>
      </c>
      <c r="J371" s="375" t="s">
        <v>405</v>
      </c>
      <c r="K371" s="375" t="s">
        <v>55</v>
      </c>
      <c r="M371" s="824">
        <v>0.34</v>
      </c>
      <c r="N371" s="375" t="s">
        <v>396</v>
      </c>
      <c r="O371" s="375" t="s">
        <v>401</v>
      </c>
      <c r="P371" s="378">
        <v>1.104178667212864E-6</v>
      </c>
      <c r="Q371" s="375" t="s">
        <v>399</v>
      </c>
      <c r="R371" s="831" t="s">
        <v>725</v>
      </c>
      <c r="S371" s="428" t="s">
        <v>49</v>
      </c>
      <c r="T371" s="375" t="s">
        <v>414</v>
      </c>
      <c r="U371" s="375" t="s">
        <v>405</v>
      </c>
      <c r="V371" s="375" t="s">
        <v>52</v>
      </c>
      <c r="X371" s="824">
        <v>0.26</v>
      </c>
      <c r="Y371" s="375" t="s">
        <v>396</v>
      </c>
      <c r="Z371" s="375" t="s">
        <v>401</v>
      </c>
      <c r="AA371" s="378">
        <v>2.1007891421229859E-5</v>
      </c>
      <c r="AB371" s="375" t="s">
        <v>399</v>
      </c>
      <c r="AC371" s="831" t="s">
        <v>707</v>
      </c>
    </row>
    <row r="372" spans="9:29" s="375" customFormat="1" x14ac:dyDescent="0.4">
      <c r="I372" s="428" t="s">
        <v>232</v>
      </c>
      <c r="J372" s="375" t="s">
        <v>405</v>
      </c>
      <c r="K372" s="375" t="s">
        <v>55</v>
      </c>
      <c r="M372" s="824">
        <v>0.34</v>
      </c>
      <c r="N372" s="375" t="s">
        <v>397</v>
      </c>
      <c r="O372" s="375" t="s">
        <v>401</v>
      </c>
      <c r="P372" s="378">
        <v>0.58751585258681993</v>
      </c>
      <c r="Q372" s="375" t="s">
        <v>399</v>
      </c>
      <c r="R372" s="831" t="s">
        <v>725</v>
      </c>
      <c r="S372" s="428" t="s">
        <v>49</v>
      </c>
      <c r="T372" s="375" t="s">
        <v>414</v>
      </c>
      <c r="U372" s="375" t="s">
        <v>405</v>
      </c>
      <c r="V372" s="375" t="s">
        <v>52</v>
      </c>
      <c r="X372" s="824">
        <v>0.26</v>
      </c>
      <c r="Y372" s="375" t="s">
        <v>397</v>
      </c>
      <c r="Z372" s="375" t="s">
        <v>401</v>
      </c>
      <c r="AA372" s="378">
        <v>1.0812646701614503</v>
      </c>
      <c r="AB372" s="375" t="s">
        <v>399</v>
      </c>
      <c r="AC372" s="831" t="s">
        <v>707</v>
      </c>
    </row>
    <row r="373" spans="9:29" s="375" customFormat="1" x14ac:dyDescent="0.4">
      <c r="I373" s="428" t="s">
        <v>232</v>
      </c>
      <c r="J373" s="375" t="s">
        <v>405</v>
      </c>
      <c r="K373" s="375" t="s">
        <v>406</v>
      </c>
      <c r="L373" s="375" t="s">
        <v>726</v>
      </c>
      <c r="M373" s="824">
        <v>0.34897972865901977</v>
      </c>
      <c r="N373" s="375" t="s">
        <v>385</v>
      </c>
      <c r="O373" s="375" t="s">
        <v>400</v>
      </c>
      <c r="P373" s="761">
        <v>2.8654959525659942</v>
      </c>
      <c r="Q373" s="375" t="s">
        <v>398</v>
      </c>
      <c r="R373" s="831" t="s">
        <v>727</v>
      </c>
      <c r="S373" s="428" t="s">
        <v>49</v>
      </c>
      <c r="T373" s="375" t="s">
        <v>414</v>
      </c>
      <c r="U373" s="375" t="s">
        <v>405</v>
      </c>
      <c r="V373" s="375" t="s">
        <v>53</v>
      </c>
      <c r="X373" s="824">
        <v>0.39</v>
      </c>
      <c r="Y373" s="375" t="s">
        <v>411</v>
      </c>
      <c r="Z373" s="375" t="s">
        <v>400</v>
      </c>
      <c r="AA373" s="761">
        <v>2.5641025641025639</v>
      </c>
      <c r="AB373" s="375" t="s">
        <v>398</v>
      </c>
      <c r="AC373" s="831" t="s">
        <v>711</v>
      </c>
    </row>
    <row r="374" spans="9:29" s="375" customFormat="1" x14ac:dyDescent="0.4">
      <c r="I374" s="428" t="s">
        <v>232</v>
      </c>
      <c r="J374" s="375" t="s">
        <v>405</v>
      </c>
      <c r="K374" s="375" t="s">
        <v>406</v>
      </c>
      <c r="L374" s="375" t="s">
        <v>726</v>
      </c>
      <c r="M374" s="824">
        <v>0.34897972865901977</v>
      </c>
      <c r="N374" s="375" t="s">
        <v>387</v>
      </c>
      <c r="O374" s="375" t="s">
        <v>400</v>
      </c>
      <c r="P374" s="763">
        <v>6.1230014508714042E-6</v>
      </c>
      <c r="Q374" s="375" t="s">
        <v>399</v>
      </c>
      <c r="R374" s="831" t="s">
        <v>728</v>
      </c>
      <c r="S374" s="428" t="s">
        <v>49</v>
      </c>
      <c r="T374" s="375" t="s">
        <v>414</v>
      </c>
      <c r="U374" s="375" t="s">
        <v>405</v>
      </c>
      <c r="V374" s="375" t="s">
        <v>53</v>
      </c>
      <c r="X374" s="824">
        <v>0.39</v>
      </c>
      <c r="Y374" s="375" t="s">
        <v>387</v>
      </c>
      <c r="Z374" s="375" t="s">
        <v>400</v>
      </c>
      <c r="AA374" s="763">
        <v>9.0000021325890313E-7</v>
      </c>
      <c r="AB374" s="375" t="s">
        <v>399</v>
      </c>
      <c r="AC374" s="831" t="s">
        <v>713</v>
      </c>
    </row>
    <row r="375" spans="9:29" s="375" customFormat="1" x14ac:dyDescent="0.4">
      <c r="I375" s="428" t="s">
        <v>232</v>
      </c>
      <c r="J375" s="375" t="s">
        <v>405</v>
      </c>
      <c r="K375" s="375" t="s">
        <v>406</v>
      </c>
      <c r="L375" s="375" t="s">
        <v>726</v>
      </c>
      <c r="M375" s="824">
        <v>0.34897972865901977</v>
      </c>
      <c r="N375" s="375" t="s">
        <v>388</v>
      </c>
      <c r="O375" s="375" t="s">
        <v>400</v>
      </c>
      <c r="P375" s="763">
        <v>2.6399906255570796E-4</v>
      </c>
      <c r="Q375" s="375" t="s">
        <v>399</v>
      </c>
      <c r="R375" s="831" t="s">
        <v>728</v>
      </c>
      <c r="S375" s="428" t="s">
        <v>49</v>
      </c>
      <c r="T375" s="375" t="s">
        <v>414</v>
      </c>
      <c r="U375" s="375" t="s">
        <v>405</v>
      </c>
      <c r="V375" s="375" t="s">
        <v>53</v>
      </c>
      <c r="X375" s="824">
        <v>0.39</v>
      </c>
      <c r="Y375" s="375" t="s">
        <v>388</v>
      </c>
      <c r="Z375" s="375" t="s">
        <v>400</v>
      </c>
      <c r="AA375" s="763">
        <v>1.5100003578010487E-5</v>
      </c>
      <c r="AB375" s="375" t="s">
        <v>399</v>
      </c>
      <c r="AC375" s="831" t="s">
        <v>713</v>
      </c>
    </row>
    <row r="376" spans="9:29" s="375" customFormat="1" x14ac:dyDescent="0.4">
      <c r="I376" s="428" t="s">
        <v>232</v>
      </c>
      <c r="J376" s="375" t="s">
        <v>405</v>
      </c>
      <c r="K376" s="375" t="s">
        <v>406</v>
      </c>
      <c r="L376" s="375" t="s">
        <v>726</v>
      </c>
      <c r="M376" s="824">
        <v>0.34897972865901977</v>
      </c>
      <c r="N376" s="375" t="s">
        <v>389</v>
      </c>
      <c r="O376" s="375" t="s">
        <v>400</v>
      </c>
      <c r="P376" s="763">
        <v>1.276842302553249E-3</v>
      </c>
      <c r="Q376" s="375" t="s">
        <v>399</v>
      </c>
      <c r="R376" s="831" t="s">
        <v>728</v>
      </c>
      <c r="S376" s="428" t="s">
        <v>49</v>
      </c>
      <c r="T376" s="375" t="s">
        <v>414</v>
      </c>
      <c r="U376" s="375" t="s">
        <v>405</v>
      </c>
      <c r="V376" s="375" t="s">
        <v>53</v>
      </c>
      <c r="X376" s="824">
        <v>0.39</v>
      </c>
      <c r="Y376" s="375" t="s">
        <v>389</v>
      </c>
      <c r="Z376" s="375" t="s">
        <v>400</v>
      </c>
      <c r="AA376" s="763">
        <v>2.3500005568426909E-4</v>
      </c>
      <c r="AB376" s="375" t="s">
        <v>399</v>
      </c>
      <c r="AC376" s="831" t="s">
        <v>713</v>
      </c>
    </row>
    <row r="377" spans="9:29" s="375" customFormat="1" x14ac:dyDescent="0.4">
      <c r="I377" s="428" t="s">
        <v>232</v>
      </c>
      <c r="J377" s="375" t="s">
        <v>405</v>
      </c>
      <c r="K377" s="375" t="s">
        <v>406</v>
      </c>
      <c r="L377" s="375" t="s">
        <v>726</v>
      </c>
      <c r="M377" s="824">
        <v>0.34897972865901977</v>
      </c>
      <c r="N377" s="375" t="s">
        <v>390</v>
      </c>
      <c r="O377" s="375" t="s">
        <v>400</v>
      </c>
      <c r="P377" s="763">
        <v>1.3839003279211066E-5</v>
      </c>
      <c r="Q377" s="375" t="s">
        <v>399</v>
      </c>
      <c r="R377" s="831" t="s">
        <v>728</v>
      </c>
      <c r="S377" s="428" t="s">
        <v>49</v>
      </c>
      <c r="T377" s="375" t="s">
        <v>414</v>
      </c>
      <c r="U377" s="375" t="s">
        <v>405</v>
      </c>
      <c r="V377" s="375" t="s">
        <v>53</v>
      </c>
      <c r="W377" s="378"/>
      <c r="X377" s="824">
        <v>0.39</v>
      </c>
      <c r="Y377" s="375" t="s">
        <v>390</v>
      </c>
      <c r="Z377" s="375" t="s">
        <v>400</v>
      </c>
      <c r="AA377" s="763">
        <v>2.8400006729503167E-5</v>
      </c>
      <c r="AB377" s="375" t="s">
        <v>399</v>
      </c>
      <c r="AC377" s="831" t="s">
        <v>713</v>
      </c>
    </row>
    <row r="378" spans="9:29" s="375" customFormat="1" x14ac:dyDescent="0.4">
      <c r="I378" s="428" t="s">
        <v>232</v>
      </c>
      <c r="J378" s="375" t="s">
        <v>405</v>
      </c>
      <c r="K378" s="375" t="s">
        <v>406</v>
      </c>
      <c r="L378" s="375" t="s">
        <v>726</v>
      </c>
      <c r="M378" s="824">
        <v>0.34897972865901977</v>
      </c>
      <c r="N378" s="375" t="s">
        <v>391</v>
      </c>
      <c r="O378" s="375" t="s">
        <v>400</v>
      </c>
      <c r="P378" s="763">
        <v>1.3839003279211066E-5</v>
      </c>
      <c r="Q378" s="375" t="s">
        <v>399</v>
      </c>
      <c r="R378" s="831" t="s">
        <v>728</v>
      </c>
      <c r="S378" s="428" t="s">
        <v>49</v>
      </c>
      <c r="T378" s="375" t="s">
        <v>414</v>
      </c>
      <c r="U378" s="375" t="s">
        <v>405</v>
      </c>
      <c r="V378" s="375" t="s">
        <v>53</v>
      </c>
      <c r="W378" s="378"/>
      <c r="X378" s="824">
        <v>0.39</v>
      </c>
      <c r="Y378" s="375" t="s">
        <v>391</v>
      </c>
      <c r="Z378" s="375" t="s">
        <v>400</v>
      </c>
      <c r="AA378" s="763">
        <v>8.2700019596123672E-6</v>
      </c>
      <c r="AB378" s="375" t="s">
        <v>399</v>
      </c>
      <c r="AC378" s="831" t="s">
        <v>713</v>
      </c>
    </row>
    <row r="379" spans="9:29" s="375" customFormat="1" x14ac:dyDescent="0.4">
      <c r="I379" s="428" t="s">
        <v>232</v>
      </c>
      <c r="J379" s="375" t="s">
        <v>405</v>
      </c>
      <c r="K379" s="375" t="s">
        <v>406</v>
      </c>
      <c r="L379" s="375" t="s">
        <v>726</v>
      </c>
      <c r="M379" s="824">
        <v>0.34897972865901977</v>
      </c>
      <c r="N379" s="375" t="s">
        <v>392</v>
      </c>
      <c r="O379" s="375" t="s">
        <v>400</v>
      </c>
      <c r="P379" s="763">
        <v>9.7350023067504675E-6</v>
      </c>
      <c r="Q379" s="375" t="s">
        <v>399</v>
      </c>
      <c r="R379" s="831" t="s">
        <v>728</v>
      </c>
      <c r="S379" s="428" t="s">
        <v>49</v>
      </c>
      <c r="T379" s="375" t="s">
        <v>414</v>
      </c>
      <c r="U379" s="375" t="s">
        <v>405</v>
      </c>
      <c r="V379" s="375" t="s">
        <v>53</v>
      </c>
      <c r="W379" s="378"/>
      <c r="X379" s="824">
        <v>0.39</v>
      </c>
      <c r="Y379" s="375" t="s">
        <v>392</v>
      </c>
      <c r="Z379" s="375" t="s">
        <v>400</v>
      </c>
      <c r="AA379" s="763">
        <v>4.910001163445794E-6</v>
      </c>
      <c r="AB379" s="375" t="s">
        <v>399</v>
      </c>
      <c r="AC379" s="831" t="s">
        <v>713</v>
      </c>
    </row>
    <row r="380" spans="9:29" s="375" customFormat="1" x14ac:dyDescent="0.4">
      <c r="I380" s="428" t="s">
        <v>232</v>
      </c>
      <c r="J380" s="375" t="s">
        <v>405</v>
      </c>
      <c r="K380" s="375" t="s">
        <v>406</v>
      </c>
      <c r="L380" s="375" t="s">
        <v>726</v>
      </c>
      <c r="M380" s="824">
        <v>0.34897972865901977</v>
      </c>
      <c r="N380" s="375" t="s">
        <v>393</v>
      </c>
      <c r="O380" s="375" t="s">
        <v>400</v>
      </c>
      <c r="P380" s="763">
        <v>4.0133109509712091E-7</v>
      </c>
      <c r="Q380" s="375" t="s">
        <v>399</v>
      </c>
      <c r="R380" s="831" t="s">
        <v>728</v>
      </c>
      <c r="S380" s="428" t="s">
        <v>49</v>
      </c>
      <c r="T380" s="375" t="s">
        <v>414</v>
      </c>
      <c r="U380" s="375" t="s">
        <v>405</v>
      </c>
      <c r="V380" s="375" t="s">
        <v>53</v>
      </c>
      <c r="W380" s="378"/>
      <c r="X380" s="824">
        <v>0.39</v>
      </c>
      <c r="Y380" s="375" t="s">
        <v>393</v>
      </c>
      <c r="Z380" s="375" t="s">
        <v>400</v>
      </c>
      <c r="AA380" s="763">
        <v>3.5561008426333167E-7</v>
      </c>
      <c r="AB380" s="375" t="s">
        <v>399</v>
      </c>
      <c r="AC380" s="831" t="s">
        <v>713</v>
      </c>
    </row>
    <row r="381" spans="9:29" s="375" customFormat="1" x14ac:dyDescent="0.4">
      <c r="I381" s="428" t="s">
        <v>232</v>
      </c>
      <c r="J381" s="375" t="s">
        <v>405</v>
      </c>
      <c r="K381" s="375" t="s">
        <v>406</v>
      </c>
      <c r="L381" s="375" t="s">
        <v>726</v>
      </c>
      <c r="M381" s="824">
        <v>0.34897972865901977</v>
      </c>
      <c r="N381" s="375" t="s">
        <v>394</v>
      </c>
      <c r="O381" s="375" t="s">
        <v>400</v>
      </c>
      <c r="P381" s="763">
        <v>9.4105222298635264E-6</v>
      </c>
      <c r="Q381" s="375" t="s">
        <v>399</v>
      </c>
      <c r="R381" s="831" t="s">
        <v>728</v>
      </c>
      <c r="S381" s="428" t="s">
        <v>49</v>
      </c>
      <c r="T381" s="375" t="s">
        <v>414</v>
      </c>
      <c r="U381" s="375" t="s">
        <v>405</v>
      </c>
      <c r="V381" s="375" t="s">
        <v>53</v>
      </c>
      <c r="W381" s="378"/>
      <c r="X381" s="824">
        <v>0.39</v>
      </c>
      <c r="Y381" s="375" t="s">
        <v>394</v>
      </c>
      <c r="Z381" s="375" t="s">
        <v>400</v>
      </c>
      <c r="AA381" s="763">
        <v>6.6987015872860153E-7</v>
      </c>
      <c r="AB381" s="375" t="s">
        <v>399</v>
      </c>
      <c r="AC381" s="831" t="s">
        <v>713</v>
      </c>
    </row>
    <row r="382" spans="9:29" s="375" customFormat="1" x14ac:dyDescent="0.4">
      <c r="I382" s="428" t="s">
        <v>232</v>
      </c>
      <c r="J382" s="375" t="s">
        <v>405</v>
      </c>
      <c r="K382" s="375" t="s">
        <v>406</v>
      </c>
      <c r="L382" s="375" t="s">
        <v>726</v>
      </c>
      <c r="M382" s="824">
        <v>0.34897972865901977</v>
      </c>
      <c r="N382" s="375" t="s">
        <v>395</v>
      </c>
      <c r="O382" s="375" t="s">
        <v>400</v>
      </c>
      <c r="P382" s="763">
        <v>1.200000284345204E-5</v>
      </c>
      <c r="Q382" s="375" t="s">
        <v>399</v>
      </c>
      <c r="R382" s="831" t="s">
        <v>728</v>
      </c>
      <c r="S382" s="428" t="s">
        <v>49</v>
      </c>
      <c r="T382" s="375" t="s">
        <v>414</v>
      </c>
      <c r="U382" s="375" t="s">
        <v>405</v>
      </c>
      <c r="V382" s="375" t="s">
        <v>53</v>
      </c>
      <c r="W382" s="378"/>
      <c r="X382" s="824">
        <v>0.39</v>
      </c>
      <c r="Y382" s="375" t="s">
        <v>395</v>
      </c>
      <c r="Z382" s="375" t="s">
        <v>400</v>
      </c>
      <c r="AA382" s="763">
        <v>9.0000021325890309E-6</v>
      </c>
      <c r="AB382" s="375" t="s">
        <v>399</v>
      </c>
      <c r="AC382" s="831" t="s">
        <v>713</v>
      </c>
    </row>
    <row r="383" spans="9:29" s="375" customFormat="1" x14ac:dyDescent="0.4">
      <c r="I383" s="428" t="s">
        <v>232</v>
      </c>
      <c r="J383" s="375" t="s">
        <v>405</v>
      </c>
      <c r="K383" s="375" t="s">
        <v>406</v>
      </c>
      <c r="L383" s="375" t="s">
        <v>726</v>
      </c>
      <c r="M383" s="824">
        <v>0.34897972865901977</v>
      </c>
      <c r="N383" s="375" t="s">
        <v>396</v>
      </c>
      <c r="O383" s="375" t="s">
        <v>400</v>
      </c>
      <c r="P383" s="763">
        <v>1.0000002369543367E-6</v>
      </c>
      <c r="Q383" s="375" t="s">
        <v>399</v>
      </c>
      <c r="R383" s="831" t="s">
        <v>728</v>
      </c>
      <c r="S383" s="428" t="s">
        <v>49</v>
      </c>
      <c r="T383" s="375" t="s">
        <v>414</v>
      </c>
      <c r="U383" s="375" t="s">
        <v>405</v>
      </c>
      <c r="V383" s="375" t="s">
        <v>53</v>
      </c>
      <c r="W383" s="378"/>
      <c r="X383" s="824">
        <v>0.39</v>
      </c>
      <c r="Y383" s="375" t="s">
        <v>396</v>
      </c>
      <c r="Z383" s="375" t="s">
        <v>400</v>
      </c>
      <c r="AA383" s="763">
        <v>1.3500003198883547E-5</v>
      </c>
      <c r="AB383" s="375" t="s">
        <v>399</v>
      </c>
      <c r="AC383" s="831" t="s">
        <v>713</v>
      </c>
    </row>
    <row r="384" spans="9:29" s="375" customFormat="1" x14ac:dyDescent="0.4">
      <c r="I384" s="428" t="s">
        <v>232</v>
      </c>
      <c r="J384" s="375" t="s">
        <v>405</v>
      </c>
      <c r="K384" s="375" t="s">
        <v>406</v>
      </c>
      <c r="L384" s="375" t="s">
        <v>726</v>
      </c>
      <c r="M384" s="824">
        <v>0.34897972865901977</v>
      </c>
      <c r="N384" s="375" t="s">
        <v>397</v>
      </c>
      <c r="O384" s="375" t="s">
        <v>400</v>
      </c>
      <c r="P384" s="763">
        <v>0.58043939616297424</v>
      </c>
      <c r="Q384" s="375" t="s">
        <v>399</v>
      </c>
      <c r="R384" s="831" t="s">
        <v>728</v>
      </c>
      <c r="S384" s="428" t="s">
        <v>49</v>
      </c>
      <c r="T384" s="375" t="s">
        <v>414</v>
      </c>
      <c r="U384" s="375" t="s">
        <v>405</v>
      </c>
      <c r="V384" s="375" t="s">
        <v>53</v>
      </c>
      <c r="W384" s="378"/>
      <c r="X384" s="824">
        <v>0.39</v>
      </c>
      <c r="Y384" s="375" t="s">
        <v>397</v>
      </c>
      <c r="Z384" s="375" t="s">
        <v>400</v>
      </c>
      <c r="AA384" s="763">
        <v>0.7205371455809807</v>
      </c>
      <c r="AB384" s="375" t="s">
        <v>399</v>
      </c>
      <c r="AC384" s="831" t="s">
        <v>713</v>
      </c>
    </row>
    <row r="385" spans="9:29" s="375" customFormat="1" x14ac:dyDescent="0.4">
      <c r="I385" s="428" t="s">
        <v>232</v>
      </c>
      <c r="J385" s="375" t="s">
        <v>405</v>
      </c>
      <c r="K385" s="375" t="s">
        <v>406</v>
      </c>
      <c r="L385" s="375" t="s">
        <v>726</v>
      </c>
      <c r="M385" s="824">
        <v>0.34897972865901977</v>
      </c>
      <c r="N385" s="375" t="s">
        <v>387</v>
      </c>
      <c r="O385" s="375" t="s">
        <v>401</v>
      </c>
      <c r="P385" s="378">
        <v>6.5608197366636829E-6</v>
      </c>
      <c r="Q385" s="375" t="s">
        <v>399</v>
      </c>
      <c r="R385" s="831" t="s">
        <v>729</v>
      </c>
      <c r="S385" s="428" t="s">
        <v>49</v>
      </c>
      <c r="T385" s="375" t="s">
        <v>414</v>
      </c>
      <c r="U385" s="375" t="s">
        <v>405</v>
      </c>
      <c r="V385" s="375" t="s">
        <v>53</v>
      </c>
      <c r="W385" s="378"/>
      <c r="X385" s="824">
        <v>0.39</v>
      </c>
      <c r="Y385" s="375" t="s">
        <v>387</v>
      </c>
      <c r="Z385" s="375" t="s">
        <v>401</v>
      </c>
      <c r="AA385" s="378">
        <v>1.7118087714163085E-6</v>
      </c>
      <c r="AB385" s="375" t="s">
        <v>399</v>
      </c>
      <c r="AC385" s="831" t="s">
        <v>715</v>
      </c>
    </row>
    <row r="386" spans="9:29" s="375" customFormat="1" x14ac:dyDescent="0.4">
      <c r="I386" s="428" t="s">
        <v>232</v>
      </c>
      <c r="J386" s="375" t="s">
        <v>405</v>
      </c>
      <c r="K386" s="375" t="s">
        <v>406</v>
      </c>
      <c r="L386" s="375" t="s">
        <v>726</v>
      </c>
      <c r="M386" s="824">
        <v>0.34897972865901977</v>
      </c>
      <c r="N386" s="375" t="s">
        <v>388</v>
      </c>
      <c r="O386" s="375" t="s">
        <v>401</v>
      </c>
      <c r="P386" s="378">
        <v>2.6697547668297269E-4</v>
      </c>
      <c r="Q386" s="375" t="s">
        <v>399</v>
      </c>
      <c r="R386" s="831" t="s">
        <v>729</v>
      </c>
      <c r="S386" s="428" t="s">
        <v>49</v>
      </c>
      <c r="T386" s="375" t="s">
        <v>414</v>
      </c>
      <c r="U386" s="375" t="s">
        <v>405</v>
      </c>
      <c r="V386" s="375" t="s">
        <v>53</v>
      </c>
      <c r="W386" s="378"/>
      <c r="X386" s="824">
        <v>0.39</v>
      </c>
      <c r="Y386" s="375" t="s">
        <v>388</v>
      </c>
      <c r="Z386" s="375" t="s">
        <v>401</v>
      </c>
      <c r="AA386" s="378">
        <v>2.0561729266239141E-5</v>
      </c>
      <c r="AB386" s="375" t="s">
        <v>399</v>
      </c>
      <c r="AC386" s="831" t="s">
        <v>715</v>
      </c>
    </row>
    <row r="387" spans="9:29" s="375" customFormat="1" x14ac:dyDescent="0.4">
      <c r="I387" s="428" t="s">
        <v>232</v>
      </c>
      <c r="J387" s="375" t="s">
        <v>405</v>
      </c>
      <c r="K387" s="375" t="s">
        <v>406</v>
      </c>
      <c r="L387" s="375" t="s">
        <v>726</v>
      </c>
      <c r="M387" s="824">
        <v>0.34897972865901977</v>
      </c>
      <c r="N387" s="375" t="s">
        <v>389</v>
      </c>
      <c r="O387" s="375" t="s">
        <v>401</v>
      </c>
      <c r="P387" s="378">
        <v>1.2772779945291344E-3</v>
      </c>
      <c r="Q387" s="375" t="s">
        <v>399</v>
      </c>
      <c r="R387" s="831" t="s">
        <v>729</v>
      </c>
      <c r="S387" s="428" t="s">
        <v>49</v>
      </c>
      <c r="T387" s="375" t="s">
        <v>414</v>
      </c>
      <c r="U387" s="375" t="s">
        <v>405</v>
      </c>
      <c r="V387" s="375" t="s">
        <v>53</v>
      </c>
      <c r="W387" s="378"/>
      <c r="X387" s="824">
        <v>0.39</v>
      </c>
      <c r="Y387" s="375" t="s">
        <v>389</v>
      </c>
      <c r="Z387" s="375" t="s">
        <v>401</v>
      </c>
      <c r="AA387" s="378">
        <v>2.3582842848193105E-4</v>
      </c>
      <c r="AB387" s="375" t="s">
        <v>399</v>
      </c>
      <c r="AC387" s="831" t="s">
        <v>715</v>
      </c>
    </row>
    <row r="388" spans="9:29" s="375" customFormat="1" x14ac:dyDescent="0.4">
      <c r="I388" s="428" t="s">
        <v>232</v>
      </c>
      <c r="J388" s="375" t="s">
        <v>405</v>
      </c>
      <c r="K388" s="375" t="s">
        <v>406</v>
      </c>
      <c r="L388" s="375" t="s">
        <v>726</v>
      </c>
      <c r="M388" s="824">
        <v>0.34897972865901977</v>
      </c>
      <c r="N388" s="375" t="s">
        <v>390</v>
      </c>
      <c r="O388" s="375" t="s">
        <v>401</v>
      </c>
      <c r="P388" s="378">
        <v>1.4105147963641439E-5</v>
      </c>
      <c r="Q388" s="375" t="s">
        <v>399</v>
      </c>
      <c r="R388" s="831" t="s">
        <v>729</v>
      </c>
      <c r="S388" s="428" t="s">
        <v>49</v>
      </c>
      <c r="T388" s="375" t="s">
        <v>414</v>
      </c>
      <c r="U388" s="375" t="s">
        <v>405</v>
      </c>
      <c r="V388" s="375" t="s">
        <v>53</v>
      </c>
      <c r="W388" s="378"/>
      <c r="X388" s="824">
        <v>0.39</v>
      </c>
      <c r="Y388" s="375" t="s">
        <v>390</v>
      </c>
      <c r="Z388" s="375" t="s">
        <v>401</v>
      </c>
      <c r="AA388" s="378">
        <v>2.8902185583531793E-5</v>
      </c>
      <c r="AB388" s="375" t="s">
        <v>399</v>
      </c>
      <c r="AC388" s="831" t="s">
        <v>715</v>
      </c>
    </row>
    <row r="389" spans="9:29" s="375" customFormat="1" x14ac:dyDescent="0.4">
      <c r="I389" s="428" t="s">
        <v>232</v>
      </c>
      <c r="J389" s="375" t="s">
        <v>405</v>
      </c>
      <c r="K389" s="375" t="s">
        <v>406</v>
      </c>
      <c r="L389" s="375" t="s">
        <v>726</v>
      </c>
      <c r="M389" s="824">
        <v>0.34897972865901977</v>
      </c>
      <c r="N389" s="375" t="s">
        <v>391</v>
      </c>
      <c r="O389" s="375" t="s">
        <v>401</v>
      </c>
      <c r="P389" s="378">
        <v>1.3962366806959858E-5</v>
      </c>
      <c r="Q389" s="375" t="s">
        <v>399</v>
      </c>
      <c r="R389" s="831" t="s">
        <v>729</v>
      </c>
      <c r="S389" s="428" t="s">
        <v>49</v>
      </c>
      <c r="T389" s="375" t="s">
        <v>414</v>
      </c>
      <c r="U389" s="375" t="s">
        <v>405</v>
      </c>
      <c r="V389" s="375" t="s">
        <v>53</v>
      </c>
      <c r="W389" s="378"/>
      <c r="X389" s="824">
        <v>0.39</v>
      </c>
      <c r="Y389" s="375" t="s">
        <v>391</v>
      </c>
      <c r="Z389" s="375" t="s">
        <v>401</v>
      </c>
      <c r="AA389" s="378">
        <v>8.501822233971292E-6</v>
      </c>
      <c r="AB389" s="375" t="s">
        <v>399</v>
      </c>
      <c r="AC389" s="831" t="s">
        <v>715</v>
      </c>
    </row>
    <row r="390" spans="9:29" s="375" customFormat="1" x14ac:dyDescent="0.4">
      <c r="I390" s="428" t="s">
        <v>232</v>
      </c>
      <c r="J390" s="375" t="s">
        <v>405</v>
      </c>
      <c r="K390" s="375" t="s">
        <v>406</v>
      </c>
      <c r="L390" s="375" t="s">
        <v>726</v>
      </c>
      <c r="M390" s="824">
        <v>0.34897972865901977</v>
      </c>
      <c r="N390" s="375" t="s">
        <v>392</v>
      </c>
      <c r="O390" s="375" t="s">
        <v>401</v>
      </c>
      <c r="P390" s="378">
        <v>1.1217540481288359E-5</v>
      </c>
      <c r="Q390" s="375" t="s">
        <v>399</v>
      </c>
      <c r="R390" s="831" t="s">
        <v>729</v>
      </c>
      <c r="S390" s="428" t="s">
        <v>49</v>
      </c>
      <c r="T390" s="375" t="s">
        <v>414</v>
      </c>
      <c r="U390" s="375" t="s">
        <v>405</v>
      </c>
      <c r="V390" s="375" t="s">
        <v>53</v>
      </c>
      <c r="W390" s="378"/>
      <c r="X390" s="824">
        <v>0.39</v>
      </c>
      <c r="Y390" s="375" t="s">
        <v>392</v>
      </c>
      <c r="Z390" s="375" t="s">
        <v>401</v>
      </c>
      <c r="AA390" s="378">
        <v>7.738605083349976E-6</v>
      </c>
      <c r="AB390" s="375" t="s">
        <v>399</v>
      </c>
      <c r="AC390" s="831" t="s">
        <v>715</v>
      </c>
    </row>
    <row r="391" spans="9:29" s="375" customFormat="1" x14ac:dyDescent="0.4">
      <c r="I391" s="428" t="s">
        <v>232</v>
      </c>
      <c r="J391" s="375" t="s">
        <v>405</v>
      </c>
      <c r="K391" s="375" t="s">
        <v>406</v>
      </c>
      <c r="L391" s="375" t="s">
        <v>726</v>
      </c>
      <c r="M391" s="824">
        <v>0.34897972865901977</v>
      </c>
      <c r="N391" s="375" t="s">
        <v>393</v>
      </c>
      <c r="O391" s="375" t="s">
        <v>401</v>
      </c>
      <c r="P391" s="378">
        <v>4.0355786767265543E-7</v>
      </c>
      <c r="Q391" s="375" t="s">
        <v>399</v>
      </c>
      <c r="R391" s="831" t="s">
        <v>729</v>
      </c>
      <c r="S391" s="428" t="s">
        <v>49</v>
      </c>
      <c r="T391" s="375" t="s">
        <v>414</v>
      </c>
      <c r="U391" s="375" t="s">
        <v>405</v>
      </c>
      <c r="V391" s="375" t="s">
        <v>53</v>
      </c>
      <c r="W391" s="378"/>
      <c r="X391" s="824">
        <v>0.39</v>
      </c>
      <c r="Y391" s="375" t="s">
        <v>393</v>
      </c>
      <c r="Z391" s="375" t="s">
        <v>401</v>
      </c>
      <c r="AA391" s="378">
        <v>3.5993377949097536E-7</v>
      </c>
      <c r="AB391" s="375" t="s">
        <v>399</v>
      </c>
      <c r="AC391" s="831" t="s">
        <v>715</v>
      </c>
    </row>
    <row r="392" spans="9:29" s="375" customFormat="1" x14ac:dyDescent="0.4">
      <c r="I392" s="428" t="s">
        <v>232</v>
      </c>
      <c r="J392" s="375" t="s">
        <v>405</v>
      </c>
      <c r="K392" s="375" t="s">
        <v>406</v>
      </c>
      <c r="L392" s="375" t="s">
        <v>726</v>
      </c>
      <c r="M392" s="824">
        <v>0.34897972865901977</v>
      </c>
      <c r="N392" s="375" t="s">
        <v>394</v>
      </c>
      <c r="O392" s="375" t="s">
        <v>401</v>
      </c>
      <c r="P392" s="378">
        <v>9.415452258759106E-6</v>
      </c>
      <c r="Q392" s="375" t="s">
        <v>399</v>
      </c>
      <c r="R392" s="831" t="s">
        <v>729</v>
      </c>
      <c r="S392" s="428" t="s">
        <v>49</v>
      </c>
      <c r="T392" s="375" t="s">
        <v>414</v>
      </c>
      <c r="U392" s="375" t="s">
        <v>405</v>
      </c>
      <c r="V392" s="375" t="s">
        <v>53</v>
      </c>
      <c r="W392" s="378"/>
      <c r="X392" s="824">
        <v>0.39</v>
      </c>
      <c r="Y392" s="375" t="s">
        <v>394</v>
      </c>
      <c r="Z392" s="375" t="s">
        <v>401</v>
      </c>
      <c r="AA392" s="378">
        <v>6.7934052968836616E-7</v>
      </c>
      <c r="AB392" s="375" t="s">
        <v>399</v>
      </c>
      <c r="AC392" s="831" t="s">
        <v>715</v>
      </c>
    </row>
    <row r="393" spans="9:29" s="375" customFormat="1" x14ac:dyDescent="0.4">
      <c r="I393" s="428" t="s">
        <v>232</v>
      </c>
      <c r="J393" s="375" t="s">
        <v>405</v>
      </c>
      <c r="K393" s="375" t="s">
        <v>406</v>
      </c>
      <c r="L393" s="375" t="s">
        <v>726</v>
      </c>
      <c r="M393" s="824">
        <v>0.34897972865901977</v>
      </c>
      <c r="N393" s="375" t="s">
        <v>395</v>
      </c>
      <c r="O393" s="375" t="s">
        <v>401</v>
      </c>
      <c r="P393" s="378">
        <v>1.2693360793960016E-5</v>
      </c>
      <c r="Q393" s="375" t="s">
        <v>399</v>
      </c>
      <c r="R393" s="831" t="s">
        <v>729</v>
      </c>
      <c r="S393" s="428" t="s">
        <v>49</v>
      </c>
      <c r="T393" s="375" t="s">
        <v>414</v>
      </c>
      <c r="U393" s="375" t="s">
        <v>405</v>
      </c>
      <c r="V393" s="375" t="s">
        <v>53</v>
      </c>
      <c r="X393" s="824">
        <v>0.39</v>
      </c>
      <c r="Y393" s="375" t="s">
        <v>395</v>
      </c>
      <c r="Z393" s="375" t="s">
        <v>401</v>
      </c>
      <c r="AA393" s="378">
        <v>1.0288504837070885E-5</v>
      </c>
      <c r="AB393" s="375" t="s">
        <v>399</v>
      </c>
      <c r="AC393" s="831" t="s">
        <v>715</v>
      </c>
    </row>
    <row r="394" spans="9:29" s="375" customFormat="1" x14ac:dyDescent="0.4">
      <c r="I394" s="428" t="s">
        <v>232</v>
      </c>
      <c r="J394" s="375" t="s">
        <v>405</v>
      </c>
      <c r="K394" s="375" t="s">
        <v>406</v>
      </c>
      <c r="L394" s="375" t="s">
        <v>726</v>
      </c>
      <c r="M394" s="824">
        <v>0.34897972865901977</v>
      </c>
      <c r="N394" s="375" t="s">
        <v>396</v>
      </c>
      <c r="O394" s="375" t="s">
        <v>401</v>
      </c>
      <c r="P394" s="378">
        <v>1.0041786435174304E-6</v>
      </c>
      <c r="Q394" s="375" t="s">
        <v>399</v>
      </c>
      <c r="R394" s="831" t="s">
        <v>729</v>
      </c>
      <c r="S394" s="428" t="s">
        <v>49</v>
      </c>
      <c r="T394" s="375" t="s">
        <v>414</v>
      </c>
      <c r="U394" s="375" t="s">
        <v>405</v>
      </c>
      <c r="V394" s="375" t="s">
        <v>53</v>
      </c>
      <c r="X394" s="824">
        <v>0.39</v>
      </c>
      <c r="Y394" s="375" t="s">
        <v>396</v>
      </c>
      <c r="Z394" s="375" t="s">
        <v>401</v>
      </c>
      <c r="AA394" s="378">
        <v>1.3507889644072333E-5</v>
      </c>
      <c r="AB394" s="375" t="s">
        <v>399</v>
      </c>
      <c r="AC394" s="831" t="s">
        <v>715</v>
      </c>
    </row>
    <row r="395" spans="9:29" s="375" customFormat="1" x14ac:dyDescent="0.4">
      <c r="I395" s="430" t="s">
        <v>232</v>
      </c>
      <c r="J395" s="832" t="s">
        <v>405</v>
      </c>
      <c r="K395" s="832" t="s">
        <v>406</v>
      </c>
      <c r="L395" s="832" t="s">
        <v>726</v>
      </c>
      <c r="M395" s="833">
        <v>0.34897972865901977</v>
      </c>
      <c r="N395" s="832" t="s">
        <v>397</v>
      </c>
      <c r="O395" s="832" t="s">
        <v>401</v>
      </c>
      <c r="P395" s="404">
        <v>0.58086270359638148</v>
      </c>
      <c r="Q395" s="832" t="s">
        <v>399</v>
      </c>
      <c r="R395" s="834" t="s">
        <v>729</v>
      </c>
      <c r="S395" s="428" t="s">
        <v>49</v>
      </c>
      <c r="T395" s="375" t="s">
        <v>414</v>
      </c>
      <c r="U395" s="375" t="s">
        <v>405</v>
      </c>
      <c r="V395" s="375" t="s">
        <v>53</v>
      </c>
      <c r="X395" s="824">
        <v>0.39</v>
      </c>
      <c r="Y395" s="375" t="s">
        <v>397</v>
      </c>
      <c r="Z395" s="375" t="s">
        <v>401</v>
      </c>
      <c r="AA395" s="378">
        <v>0.7211927530100678</v>
      </c>
      <c r="AB395" s="375" t="s">
        <v>399</v>
      </c>
      <c r="AC395" s="831" t="s">
        <v>715</v>
      </c>
    </row>
    <row r="396" spans="9:29" s="375" customFormat="1" x14ac:dyDescent="0.4">
      <c r="S396" s="428" t="s">
        <v>49</v>
      </c>
      <c r="T396" s="375" t="s">
        <v>414</v>
      </c>
      <c r="U396" s="375" t="s">
        <v>405</v>
      </c>
      <c r="V396" s="375" t="s">
        <v>406</v>
      </c>
      <c r="W396" s="375" t="s">
        <v>717</v>
      </c>
      <c r="X396" s="824">
        <v>0.26</v>
      </c>
      <c r="Y396" s="375" t="s">
        <v>411</v>
      </c>
      <c r="Z396" s="375" t="s">
        <v>400</v>
      </c>
      <c r="AA396" s="837">
        <v>3.8461538461538458</v>
      </c>
      <c r="AB396" s="375" t="s">
        <v>398</v>
      </c>
      <c r="AC396" s="831" t="s">
        <v>718</v>
      </c>
    </row>
    <row r="397" spans="9:29" s="375" customFormat="1" x14ac:dyDescent="0.4">
      <c r="S397" s="428" t="s">
        <v>49</v>
      </c>
      <c r="T397" s="375" t="s">
        <v>414</v>
      </c>
      <c r="U397" s="375" t="s">
        <v>405</v>
      </c>
      <c r="V397" s="375" t="s">
        <v>406</v>
      </c>
      <c r="W397" s="375" t="s">
        <v>717</v>
      </c>
      <c r="X397" s="824">
        <v>0.26</v>
      </c>
      <c r="Y397" s="375" t="s">
        <v>387</v>
      </c>
      <c r="Z397" s="375" t="s">
        <v>400</v>
      </c>
      <c r="AA397" s="763">
        <v>3.2000007582538776E-5</v>
      </c>
      <c r="AB397" s="375" t="s">
        <v>399</v>
      </c>
      <c r="AC397" s="831" t="s">
        <v>720</v>
      </c>
    </row>
    <row r="398" spans="9:29" s="375" customFormat="1" x14ac:dyDescent="0.4">
      <c r="S398" s="428" t="s">
        <v>49</v>
      </c>
      <c r="T398" s="375" t="s">
        <v>414</v>
      </c>
      <c r="U398" s="375" t="s">
        <v>405</v>
      </c>
      <c r="V398" s="375" t="s">
        <v>406</v>
      </c>
      <c r="W398" s="375" t="s">
        <v>717</v>
      </c>
      <c r="X398" s="824">
        <v>0.26</v>
      </c>
      <c r="Y398" s="375" t="s">
        <v>388</v>
      </c>
      <c r="Z398" s="375" t="s">
        <v>400</v>
      </c>
      <c r="AA398" s="763">
        <v>1.1300002677584006E-4</v>
      </c>
      <c r="AB398" s="375" t="s">
        <v>399</v>
      </c>
      <c r="AC398" s="831" t="s">
        <v>720</v>
      </c>
    </row>
    <row r="399" spans="9:29" s="375" customFormat="1" x14ac:dyDescent="0.4">
      <c r="S399" s="428" t="s">
        <v>49</v>
      </c>
      <c r="T399" s="375" t="s">
        <v>414</v>
      </c>
      <c r="U399" s="375" t="s">
        <v>405</v>
      </c>
      <c r="V399" s="375" t="s">
        <v>406</v>
      </c>
      <c r="W399" s="375" t="s">
        <v>717</v>
      </c>
      <c r="X399" s="824">
        <v>0.26</v>
      </c>
      <c r="Y399" s="375" t="s">
        <v>389</v>
      </c>
      <c r="Z399" s="375" t="s">
        <v>400</v>
      </c>
      <c r="AA399" s="763">
        <v>1.3380003170449027E-3</v>
      </c>
      <c r="AB399" s="375" t="s">
        <v>399</v>
      </c>
      <c r="AC399" s="831" t="s">
        <v>720</v>
      </c>
    </row>
    <row r="400" spans="9:29" s="375" customFormat="1" x14ac:dyDescent="0.4">
      <c r="S400" s="428" t="s">
        <v>49</v>
      </c>
      <c r="T400" s="375" t="s">
        <v>414</v>
      </c>
      <c r="U400" s="375" t="s">
        <v>405</v>
      </c>
      <c r="V400" s="375" t="s">
        <v>406</v>
      </c>
      <c r="W400" s="375" t="s">
        <v>717</v>
      </c>
      <c r="X400" s="824">
        <v>0.26</v>
      </c>
      <c r="Y400" s="375" t="s">
        <v>390</v>
      </c>
      <c r="Z400" s="375" t="s">
        <v>400</v>
      </c>
      <c r="AA400" s="763">
        <v>1.1887002816676201E-2</v>
      </c>
      <c r="AB400" s="375" t="s">
        <v>399</v>
      </c>
      <c r="AC400" s="831" t="s">
        <v>720</v>
      </c>
    </row>
    <row r="401" spans="19:29" s="375" customFormat="1" x14ac:dyDescent="0.4">
      <c r="S401" s="428" t="s">
        <v>49</v>
      </c>
      <c r="T401" s="375" t="s">
        <v>414</v>
      </c>
      <c r="U401" s="375" t="s">
        <v>405</v>
      </c>
      <c r="V401" s="375" t="s">
        <v>406</v>
      </c>
      <c r="W401" s="375" t="s">
        <v>717</v>
      </c>
      <c r="X401" s="824">
        <v>0.26</v>
      </c>
      <c r="Y401" s="375" t="s">
        <v>391</v>
      </c>
      <c r="Z401" s="375" t="s">
        <v>400</v>
      </c>
      <c r="AA401" s="763">
        <v>3.5040008302879961E-3</v>
      </c>
      <c r="AB401" s="375" t="s">
        <v>399</v>
      </c>
      <c r="AC401" s="831" t="s">
        <v>720</v>
      </c>
    </row>
    <row r="402" spans="19:29" s="375" customFormat="1" x14ac:dyDescent="0.4">
      <c r="S402" s="428" t="s">
        <v>49</v>
      </c>
      <c r="T402" s="375" t="s">
        <v>414</v>
      </c>
      <c r="U402" s="375" t="s">
        <v>405</v>
      </c>
      <c r="V402" s="375" t="s">
        <v>406</v>
      </c>
      <c r="W402" s="375" t="s">
        <v>717</v>
      </c>
      <c r="X402" s="824">
        <v>0.26</v>
      </c>
      <c r="Y402" s="375" t="s">
        <v>392</v>
      </c>
      <c r="Z402" s="375" t="s">
        <v>400</v>
      </c>
      <c r="AA402" s="763">
        <v>4.2710010120319726E-3</v>
      </c>
      <c r="AB402" s="375" t="s">
        <v>399</v>
      </c>
      <c r="AC402" s="831" t="s">
        <v>720</v>
      </c>
    </row>
    <row r="403" spans="19:29" s="375" customFormat="1" x14ac:dyDescent="0.4">
      <c r="S403" s="428" t="s">
        <v>49</v>
      </c>
      <c r="T403" s="375" t="s">
        <v>414</v>
      </c>
      <c r="U403" s="375" t="s">
        <v>405</v>
      </c>
      <c r="V403" s="375" t="s">
        <v>406</v>
      </c>
      <c r="W403" s="375" t="s">
        <v>717</v>
      </c>
      <c r="X403" s="824">
        <v>0.26</v>
      </c>
      <c r="Y403" s="375" t="s">
        <v>393</v>
      </c>
      <c r="Z403" s="375" t="s">
        <v>400</v>
      </c>
      <c r="AA403" s="763">
        <v>1.5067203570238384E-4</v>
      </c>
      <c r="AB403" s="375" t="s">
        <v>399</v>
      </c>
      <c r="AC403" s="831" t="s">
        <v>720</v>
      </c>
    </row>
    <row r="404" spans="19:29" s="375" customFormat="1" x14ac:dyDescent="0.4">
      <c r="S404" s="428" t="s">
        <v>49</v>
      </c>
      <c r="T404" s="375" t="s">
        <v>414</v>
      </c>
      <c r="U404" s="375" t="s">
        <v>405</v>
      </c>
      <c r="V404" s="375" t="s">
        <v>406</v>
      </c>
      <c r="W404" s="375" t="s">
        <v>717</v>
      </c>
      <c r="X404" s="824">
        <v>0.26</v>
      </c>
      <c r="Y404" s="375" t="s">
        <v>394</v>
      </c>
      <c r="Z404" s="375" t="s">
        <v>400</v>
      </c>
      <c r="AA404" s="763">
        <v>2.838240672533277E-4</v>
      </c>
      <c r="AB404" s="375" t="s">
        <v>399</v>
      </c>
      <c r="AC404" s="831" t="s">
        <v>720</v>
      </c>
    </row>
    <row r="405" spans="19:29" s="375" customFormat="1" x14ac:dyDescent="0.4">
      <c r="S405" s="428" t="s">
        <v>49</v>
      </c>
      <c r="T405" s="375" t="s">
        <v>414</v>
      </c>
      <c r="U405" s="375" t="s">
        <v>405</v>
      </c>
      <c r="V405" s="375" t="s">
        <v>406</v>
      </c>
      <c r="W405" s="375" t="s">
        <v>717</v>
      </c>
      <c r="X405" s="824">
        <v>0.26</v>
      </c>
      <c r="Y405" s="375" t="s">
        <v>395</v>
      </c>
      <c r="Z405" s="375" t="s">
        <v>400</v>
      </c>
      <c r="AA405" s="763">
        <v>1.4000003317360716E-5</v>
      </c>
      <c r="AB405" s="375" t="s">
        <v>399</v>
      </c>
      <c r="AC405" s="831" t="s">
        <v>720</v>
      </c>
    </row>
    <row r="406" spans="19:29" s="375" customFormat="1" x14ac:dyDescent="0.4">
      <c r="S406" s="428" t="s">
        <v>49</v>
      </c>
      <c r="T406" s="375" t="s">
        <v>414</v>
      </c>
      <c r="U406" s="375" t="s">
        <v>405</v>
      </c>
      <c r="V406" s="375" t="s">
        <v>406</v>
      </c>
      <c r="W406" s="375" t="s">
        <v>717</v>
      </c>
      <c r="X406" s="824">
        <v>0.26</v>
      </c>
      <c r="Y406" s="375" t="s">
        <v>396</v>
      </c>
      <c r="Z406" s="375" t="s">
        <v>400</v>
      </c>
      <c r="AA406" s="763">
        <v>2.1000004976041073E-5</v>
      </c>
      <c r="AB406" s="375" t="s">
        <v>399</v>
      </c>
      <c r="AC406" s="831" t="s">
        <v>720</v>
      </c>
    </row>
    <row r="407" spans="19:29" s="375" customFormat="1" x14ac:dyDescent="0.4">
      <c r="S407" s="428" t="s">
        <v>49</v>
      </c>
      <c r="T407" s="375" t="s">
        <v>414</v>
      </c>
      <c r="U407" s="375" t="s">
        <v>405</v>
      </c>
      <c r="V407" s="375" t="s">
        <v>406</v>
      </c>
      <c r="W407" s="375" t="s">
        <v>717</v>
      </c>
      <c r="X407" s="824">
        <v>0.26</v>
      </c>
      <c r="Y407" s="375" t="s">
        <v>397</v>
      </c>
      <c r="Z407" s="375" t="s">
        <v>400</v>
      </c>
      <c r="AA407" s="763">
        <v>1.0806090627323635</v>
      </c>
      <c r="AB407" s="375" t="s">
        <v>399</v>
      </c>
      <c r="AC407" s="831" t="s">
        <v>720</v>
      </c>
    </row>
    <row r="408" spans="19:29" s="375" customFormat="1" x14ac:dyDescent="0.4">
      <c r="S408" s="428" t="s">
        <v>49</v>
      </c>
      <c r="T408" s="375" t="s">
        <v>414</v>
      </c>
      <c r="U408" s="375" t="s">
        <v>405</v>
      </c>
      <c r="V408" s="375" t="s">
        <v>406</v>
      </c>
      <c r="W408" s="375" t="s">
        <v>717</v>
      </c>
      <c r="X408" s="824">
        <v>0.26</v>
      </c>
      <c r="Y408" s="375" t="s">
        <v>387</v>
      </c>
      <c r="Z408" s="375" t="s">
        <v>401</v>
      </c>
      <c r="AA408" s="378">
        <v>3.2811816140696184E-5</v>
      </c>
      <c r="AB408" s="375" t="s">
        <v>399</v>
      </c>
      <c r="AC408" s="831" t="s">
        <v>722</v>
      </c>
    </row>
    <row r="409" spans="19:29" s="375" customFormat="1" x14ac:dyDescent="0.4">
      <c r="S409" s="428" t="s">
        <v>49</v>
      </c>
      <c r="T409" s="375" t="s">
        <v>414</v>
      </c>
      <c r="U409" s="375" t="s">
        <v>405</v>
      </c>
      <c r="V409" s="375" t="s">
        <v>406</v>
      </c>
      <c r="W409" s="375" t="s">
        <v>717</v>
      </c>
      <c r="X409" s="824">
        <v>0.26</v>
      </c>
      <c r="Y409" s="375" t="s">
        <v>388</v>
      </c>
      <c r="Z409" s="375" t="s">
        <v>401</v>
      </c>
      <c r="AA409" s="378">
        <v>1.1846175246406872E-4</v>
      </c>
      <c r="AB409" s="375" t="s">
        <v>399</v>
      </c>
      <c r="AC409" s="831" t="s">
        <v>722</v>
      </c>
    </row>
    <row r="410" spans="19:29" s="375" customFormat="1" x14ac:dyDescent="0.4">
      <c r="S410" s="428" t="s">
        <v>49</v>
      </c>
      <c r="T410" s="375" t="s">
        <v>414</v>
      </c>
      <c r="U410" s="375" t="s">
        <v>405</v>
      </c>
      <c r="V410" s="375" t="s">
        <v>406</v>
      </c>
      <c r="W410" s="375" t="s">
        <v>717</v>
      </c>
      <c r="X410" s="824">
        <v>0.26</v>
      </c>
      <c r="Y410" s="375" t="s">
        <v>389</v>
      </c>
      <c r="Z410" s="375" t="s">
        <v>401</v>
      </c>
      <c r="AA410" s="378">
        <v>1.3388286898425646E-3</v>
      </c>
      <c r="AB410" s="375" t="s">
        <v>399</v>
      </c>
      <c r="AC410" s="831" t="s">
        <v>722</v>
      </c>
    </row>
    <row r="411" spans="19:29" s="375" customFormat="1" x14ac:dyDescent="0.4">
      <c r="S411" s="428" t="s">
        <v>49</v>
      </c>
      <c r="T411" s="375" t="s">
        <v>414</v>
      </c>
      <c r="U411" s="375" t="s">
        <v>405</v>
      </c>
      <c r="V411" s="375" t="s">
        <v>406</v>
      </c>
      <c r="W411" s="375" t="s">
        <v>717</v>
      </c>
      <c r="X411" s="824">
        <v>0.26</v>
      </c>
      <c r="Y411" s="375" t="s">
        <v>390</v>
      </c>
      <c r="Z411" s="375" t="s">
        <v>401</v>
      </c>
      <c r="AA411" s="378">
        <v>1.188750499553023E-2</v>
      </c>
      <c r="AB411" s="375" t="s">
        <v>399</v>
      </c>
      <c r="AC411" s="831" t="s">
        <v>722</v>
      </c>
    </row>
    <row r="412" spans="19:29" s="375" customFormat="1" x14ac:dyDescent="0.4">
      <c r="S412" s="428" t="s">
        <v>49</v>
      </c>
      <c r="T412" s="375" t="s">
        <v>414</v>
      </c>
      <c r="U412" s="375" t="s">
        <v>405</v>
      </c>
      <c r="V412" s="375" t="s">
        <v>406</v>
      </c>
      <c r="W412" s="375" t="s">
        <v>717</v>
      </c>
      <c r="X412" s="824">
        <v>0.26</v>
      </c>
      <c r="Y412" s="375" t="s">
        <v>391</v>
      </c>
      <c r="Z412" s="375" t="s">
        <v>401</v>
      </c>
      <c r="AA412" s="378">
        <v>3.5042326505623552E-3</v>
      </c>
      <c r="AB412" s="375" t="s">
        <v>399</v>
      </c>
      <c r="AC412" s="831" t="s">
        <v>722</v>
      </c>
    </row>
    <row r="413" spans="19:29" s="375" customFormat="1" x14ac:dyDescent="0.4">
      <c r="S413" s="428" t="s">
        <v>49</v>
      </c>
      <c r="T413" s="375" t="s">
        <v>414</v>
      </c>
      <c r="U413" s="375" t="s">
        <v>405</v>
      </c>
      <c r="V413" s="375" t="s">
        <v>406</v>
      </c>
      <c r="W413" s="375" t="s">
        <v>717</v>
      </c>
      <c r="X413" s="824">
        <v>0.26</v>
      </c>
      <c r="Y413" s="375" t="s">
        <v>392</v>
      </c>
      <c r="Z413" s="375" t="s">
        <v>401</v>
      </c>
      <c r="AA413" s="378">
        <v>4.273829615951877E-3</v>
      </c>
      <c r="AB413" s="375" t="s">
        <v>399</v>
      </c>
      <c r="AC413" s="831" t="s">
        <v>722</v>
      </c>
    </row>
    <row r="414" spans="19:29" s="375" customFormat="1" x14ac:dyDescent="0.4">
      <c r="S414" s="428" t="s">
        <v>49</v>
      </c>
      <c r="T414" s="375" t="s">
        <v>414</v>
      </c>
      <c r="U414" s="375" t="s">
        <v>405</v>
      </c>
      <c r="V414" s="375" t="s">
        <v>406</v>
      </c>
      <c r="W414" s="375" t="s">
        <v>717</v>
      </c>
      <c r="X414" s="824">
        <v>0.26</v>
      </c>
      <c r="Y414" s="375" t="s">
        <v>393</v>
      </c>
      <c r="Z414" s="375" t="s">
        <v>401</v>
      </c>
      <c r="AA414" s="378">
        <v>1.5067635939761148E-4</v>
      </c>
      <c r="AB414" s="375" t="s">
        <v>399</v>
      </c>
      <c r="AC414" s="831" t="s">
        <v>722</v>
      </c>
    </row>
    <row r="415" spans="19:29" s="375" customFormat="1" x14ac:dyDescent="0.4">
      <c r="S415" s="428" t="s">
        <v>49</v>
      </c>
      <c r="T415" s="375" t="s">
        <v>414</v>
      </c>
      <c r="U415" s="375" t="s">
        <v>405</v>
      </c>
      <c r="V415" s="375" t="s">
        <v>406</v>
      </c>
      <c r="W415" s="375" t="s">
        <v>717</v>
      </c>
      <c r="X415" s="824">
        <v>0.26</v>
      </c>
      <c r="Y415" s="375" t="s">
        <v>394</v>
      </c>
      <c r="Z415" s="375" t="s">
        <v>401</v>
      </c>
      <c r="AA415" s="378">
        <v>2.8383353762428742E-4</v>
      </c>
      <c r="AB415" s="375" t="s">
        <v>399</v>
      </c>
      <c r="AC415" s="831" t="s">
        <v>722</v>
      </c>
    </row>
    <row r="416" spans="19:29" s="375" customFormat="1" x14ac:dyDescent="0.4">
      <c r="S416" s="428" t="s">
        <v>49</v>
      </c>
      <c r="T416" s="375" t="s">
        <v>414</v>
      </c>
      <c r="U416" s="375" t="s">
        <v>405</v>
      </c>
      <c r="V416" s="375" t="s">
        <v>406</v>
      </c>
      <c r="W416" s="375" t="s">
        <v>717</v>
      </c>
      <c r="X416" s="824">
        <v>0.26</v>
      </c>
      <c r="Y416" s="375" t="s">
        <v>395</v>
      </c>
      <c r="Z416" s="375" t="s">
        <v>401</v>
      </c>
      <c r="AA416" s="378">
        <v>1.5288506021842568E-5</v>
      </c>
      <c r="AB416" s="375" t="s">
        <v>399</v>
      </c>
      <c r="AC416" s="831" t="s">
        <v>722</v>
      </c>
    </row>
    <row r="417" spans="19:29" s="375" customFormat="1" x14ac:dyDescent="0.4">
      <c r="S417" s="428" t="s">
        <v>49</v>
      </c>
      <c r="T417" s="375" t="s">
        <v>414</v>
      </c>
      <c r="U417" s="375" t="s">
        <v>405</v>
      </c>
      <c r="V417" s="375" t="s">
        <v>406</v>
      </c>
      <c r="W417" s="375" t="s">
        <v>717</v>
      </c>
      <c r="X417" s="824">
        <v>0.26</v>
      </c>
      <c r="Y417" s="375" t="s">
        <v>396</v>
      </c>
      <c r="Z417" s="375" t="s">
        <v>401</v>
      </c>
      <c r="AA417" s="378">
        <v>2.1007891421229859E-5</v>
      </c>
      <c r="AB417" s="375" t="s">
        <v>399</v>
      </c>
      <c r="AC417" s="831" t="s">
        <v>722</v>
      </c>
    </row>
    <row r="418" spans="19:29" s="375" customFormat="1" x14ac:dyDescent="0.4">
      <c r="S418" s="428" t="s">
        <v>49</v>
      </c>
      <c r="T418" s="375" t="s">
        <v>414</v>
      </c>
      <c r="U418" s="375" t="s">
        <v>405</v>
      </c>
      <c r="V418" s="375" t="s">
        <v>406</v>
      </c>
      <c r="W418" s="375" t="s">
        <v>717</v>
      </c>
      <c r="X418" s="824">
        <v>0.26</v>
      </c>
      <c r="Y418" s="375" t="s">
        <v>397</v>
      </c>
      <c r="Z418" s="375" t="s">
        <v>401</v>
      </c>
      <c r="AA418" s="378">
        <v>1.0812646701614503</v>
      </c>
      <c r="AB418" s="375" t="s">
        <v>399</v>
      </c>
      <c r="AC418" s="831" t="s">
        <v>722</v>
      </c>
    </row>
    <row r="419" spans="19:29" s="375" customFormat="1" x14ac:dyDescent="0.4">
      <c r="S419" s="428" t="s">
        <v>49</v>
      </c>
      <c r="T419" s="375" t="s">
        <v>415</v>
      </c>
      <c r="U419" s="375" t="s">
        <v>405</v>
      </c>
      <c r="V419" s="375" t="s">
        <v>52</v>
      </c>
      <c r="X419" s="824">
        <v>0.26</v>
      </c>
      <c r="Y419" s="375" t="s">
        <v>411</v>
      </c>
      <c r="Z419" s="375" t="s">
        <v>400</v>
      </c>
      <c r="AA419" s="761">
        <v>3.8461538461538458</v>
      </c>
      <c r="AB419" s="375" t="s">
        <v>398</v>
      </c>
      <c r="AC419" s="831" t="s">
        <v>699</v>
      </c>
    </row>
    <row r="420" spans="19:29" s="375" customFormat="1" x14ac:dyDescent="0.4">
      <c r="S420" s="428" t="s">
        <v>49</v>
      </c>
      <c r="T420" s="375" t="s">
        <v>415</v>
      </c>
      <c r="U420" s="375" t="s">
        <v>405</v>
      </c>
      <c r="V420" s="375" t="s">
        <v>52</v>
      </c>
      <c r="X420" s="824">
        <v>0.26</v>
      </c>
      <c r="Y420" s="375" t="s">
        <v>387</v>
      </c>
      <c r="Z420" s="375" t="s">
        <v>400</v>
      </c>
      <c r="AA420" s="763">
        <v>3.2000007582538776E-5</v>
      </c>
      <c r="AB420" s="375" t="s">
        <v>399</v>
      </c>
      <c r="AC420" s="831" t="s">
        <v>703</v>
      </c>
    </row>
    <row r="421" spans="19:29" s="375" customFormat="1" x14ac:dyDescent="0.4">
      <c r="S421" s="428" t="s">
        <v>49</v>
      </c>
      <c r="T421" s="375" t="s">
        <v>415</v>
      </c>
      <c r="U421" s="375" t="s">
        <v>405</v>
      </c>
      <c r="V421" s="375" t="s">
        <v>52</v>
      </c>
      <c r="X421" s="824">
        <v>0.26</v>
      </c>
      <c r="Y421" s="375" t="s">
        <v>388</v>
      </c>
      <c r="Z421" s="375" t="s">
        <v>400</v>
      </c>
      <c r="AA421" s="763">
        <v>1.1300002677584006E-4</v>
      </c>
      <c r="AB421" s="375" t="s">
        <v>399</v>
      </c>
      <c r="AC421" s="831" t="s">
        <v>703</v>
      </c>
    </row>
    <row r="422" spans="19:29" s="375" customFormat="1" x14ac:dyDescent="0.4">
      <c r="S422" s="428" t="s">
        <v>49</v>
      </c>
      <c r="T422" s="375" t="s">
        <v>415</v>
      </c>
      <c r="U422" s="375" t="s">
        <v>405</v>
      </c>
      <c r="V422" s="375" t="s">
        <v>52</v>
      </c>
      <c r="X422" s="824">
        <v>0.26</v>
      </c>
      <c r="Y422" s="375" t="s">
        <v>389</v>
      </c>
      <c r="Z422" s="375" t="s">
        <v>400</v>
      </c>
      <c r="AA422" s="763">
        <v>1.3380003170449027E-3</v>
      </c>
      <c r="AB422" s="375" t="s">
        <v>399</v>
      </c>
      <c r="AC422" s="831" t="s">
        <v>703</v>
      </c>
    </row>
    <row r="423" spans="19:29" s="375" customFormat="1" x14ac:dyDescent="0.4">
      <c r="S423" s="428" t="s">
        <v>49</v>
      </c>
      <c r="T423" s="375" t="s">
        <v>415</v>
      </c>
      <c r="U423" s="375" t="s">
        <v>405</v>
      </c>
      <c r="V423" s="375" t="s">
        <v>52</v>
      </c>
      <c r="X423" s="824">
        <v>0.26</v>
      </c>
      <c r="Y423" s="375" t="s">
        <v>390</v>
      </c>
      <c r="Z423" s="375" t="s">
        <v>400</v>
      </c>
      <c r="AA423" s="763">
        <v>1.1887002816676201E-2</v>
      </c>
      <c r="AB423" s="375" t="s">
        <v>399</v>
      </c>
      <c r="AC423" s="831" t="s">
        <v>703</v>
      </c>
    </row>
    <row r="424" spans="19:29" s="375" customFormat="1" x14ac:dyDescent="0.4">
      <c r="S424" s="428" t="s">
        <v>49</v>
      </c>
      <c r="T424" s="375" t="s">
        <v>415</v>
      </c>
      <c r="U424" s="375" t="s">
        <v>405</v>
      </c>
      <c r="V424" s="375" t="s">
        <v>52</v>
      </c>
      <c r="X424" s="824">
        <v>0.26</v>
      </c>
      <c r="Y424" s="375" t="s">
        <v>391</v>
      </c>
      <c r="Z424" s="375" t="s">
        <v>400</v>
      </c>
      <c r="AA424" s="763">
        <v>3.5040008302879961E-3</v>
      </c>
      <c r="AB424" s="375" t="s">
        <v>399</v>
      </c>
      <c r="AC424" s="831" t="s">
        <v>703</v>
      </c>
    </row>
    <row r="425" spans="19:29" s="375" customFormat="1" x14ac:dyDescent="0.4">
      <c r="S425" s="428" t="s">
        <v>49</v>
      </c>
      <c r="T425" s="375" t="s">
        <v>415</v>
      </c>
      <c r="U425" s="375" t="s">
        <v>405</v>
      </c>
      <c r="V425" s="375" t="s">
        <v>52</v>
      </c>
      <c r="X425" s="824">
        <v>0.26</v>
      </c>
      <c r="Y425" s="375" t="s">
        <v>392</v>
      </c>
      <c r="Z425" s="375" t="s">
        <v>400</v>
      </c>
      <c r="AA425" s="763">
        <v>4.2710010120319726E-3</v>
      </c>
      <c r="AB425" s="375" t="s">
        <v>399</v>
      </c>
      <c r="AC425" s="831" t="s">
        <v>703</v>
      </c>
    </row>
    <row r="426" spans="19:29" s="375" customFormat="1" x14ac:dyDescent="0.4">
      <c r="S426" s="428" t="s">
        <v>49</v>
      </c>
      <c r="T426" s="375" t="s">
        <v>415</v>
      </c>
      <c r="U426" s="375" t="s">
        <v>405</v>
      </c>
      <c r="V426" s="375" t="s">
        <v>52</v>
      </c>
      <c r="X426" s="824">
        <v>0.26</v>
      </c>
      <c r="Y426" s="375" t="s">
        <v>393</v>
      </c>
      <c r="Z426" s="375" t="s">
        <v>400</v>
      </c>
      <c r="AA426" s="763">
        <v>1.5067203570238384E-4</v>
      </c>
      <c r="AB426" s="375" t="s">
        <v>399</v>
      </c>
      <c r="AC426" s="831" t="s">
        <v>703</v>
      </c>
    </row>
    <row r="427" spans="19:29" s="375" customFormat="1" x14ac:dyDescent="0.4">
      <c r="S427" s="428" t="s">
        <v>49</v>
      </c>
      <c r="T427" s="375" t="s">
        <v>415</v>
      </c>
      <c r="U427" s="375" t="s">
        <v>405</v>
      </c>
      <c r="V427" s="375" t="s">
        <v>52</v>
      </c>
      <c r="X427" s="824">
        <v>0.26</v>
      </c>
      <c r="Y427" s="375" t="s">
        <v>394</v>
      </c>
      <c r="Z427" s="375" t="s">
        <v>400</v>
      </c>
      <c r="AA427" s="763">
        <v>2.838240672533277E-4</v>
      </c>
      <c r="AB427" s="375" t="s">
        <v>399</v>
      </c>
      <c r="AC427" s="831" t="s">
        <v>703</v>
      </c>
    </row>
    <row r="428" spans="19:29" s="375" customFormat="1" x14ac:dyDescent="0.4">
      <c r="S428" s="428" t="s">
        <v>49</v>
      </c>
      <c r="T428" s="375" t="s">
        <v>415</v>
      </c>
      <c r="U428" s="375" t="s">
        <v>405</v>
      </c>
      <c r="V428" s="375" t="s">
        <v>52</v>
      </c>
      <c r="X428" s="824">
        <v>0.26</v>
      </c>
      <c r="Y428" s="375" t="s">
        <v>395</v>
      </c>
      <c r="Z428" s="375" t="s">
        <v>400</v>
      </c>
      <c r="AA428" s="763">
        <v>1.4000003317360716E-5</v>
      </c>
      <c r="AB428" s="375" t="s">
        <v>399</v>
      </c>
      <c r="AC428" s="831" t="s">
        <v>703</v>
      </c>
    </row>
    <row r="429" spans="19:29" s="375" customFormat="1" x14ac:dyDescent="0.4">
      <c r="S429" s="428" t="s">
        <v>49</v>
      </c>
      <c r="T429" s="375" t="s">
        <v>415</v>
      </c>
      <c r="U429" s="375" t="s">
        <v>405</v>
      </c>
      <c r="V429" s="375" t="s">
        <v>52</v>
      </c>
      <c r="X429" s="824">
        <v>0.26</v>
      </c>
      <c r="Y429" s="375" t="s">
        <v>396</v>
      </c>
      <c r="Z429" s="375" t="s">
        <v>400</v>
      </c>
      <c r="AA429" s="763">
        <v>2.1000004976041073E-5</v>
      </c>
      <c r="AB429" s="375" t="s">
        <v>399</v>
      </c>
      <c r="AC429" s="831" t="s">
        <v>703</v>
      </c>
    </row>
    <row r="430" spans="19:29" s="375" customFormat="1" x14ac:dyDescent="0.4">
      <c r="S430" s="428" t="s">
        <v>49</v>
      </c>
      <c r="T430" s="375" t="s">
        <v>415</v>
      </c>
      <c r="U430" s="375" t="s">
        <v>405</v>
      </c>
      <c r="V430" s="375" t="s">
        <v>52</v>
      </c>
      <c r="X430" s="824">
        <v>0.26</v>
      </c>
      <c r="Y430" s="375" t="s">
        <v>397</v>
      </c>
      <c r="Z430" s="375" t="s">
        <v>400</v>
      </c>
      <c r="AA430" s="763">
        <v>1.7333092966322849</v>
      </c>
      <c r="AB430" s="375" t="s">
        <v>399</v>
      </c>
      <c r="AC430" s="831" t="s">
        <v>703</v>
      </c>
    </row>
    <row r="431" spans="19:29" s="375" customFormat="1" x14ac:dyDescent="0.4">
      <c r="S431" s="428" t="s">
        <v>49</v>
      </c>
      <c r="T431" s="375" t="s">
        <v>415</v>
      </c>
      <c r="U431" s="375" t="s">
        <v>405</v>
      </c>
      <c r="V431" s="375" t="s">
        <v>52</v>
      </c>
      <c r="X431" s="824">
        <v>0.26</v>
      </c>
      <c r="Y431" s="375" t="s">
        <v>387</v>
      </c>
      <c r="Z431" s="375" t="s">
        <v>401</v>
      </c>
      <c r="AA431" s="378">
        <v>3.2811816140696184E-5</v>
      </c>
      <c r="AB431" s="375" t="s">
        <v>399</v>
      </c>
      <c r="AC431" s="831" t="s">
        <v>707</v>
      </c>
    </row>
    <row r="432" spans="19:29" s="375" customFormat="1" x14ac:dyDescent="0.4">
      <c r="S432" s="428" t="s">
        <v>49</v>
      </c>
      <c r="T432" s="375" t="s">
        <v>415</v>
      </c>
      <c r="U432" s="375" t="s">
        <v>405</v>
      </c>
      <c r="V432" s="375" t="s">
        <v>52</v>
      </c>
      <c r="X432" s="824">
        <v>0.26</v>
      </c>
      <c r="Y432" s="375" t="s">
        <v>388</v>
      </c>
      <c r="Z432" s="375" t="s">
        <v>401</v>
      </c>
      <c r="AA432" s="378">
        <v>1.1846175246406872E-4</v>
      </c>
      <c r="AB432" s="375" t="s">
        <v>399</v>
      </c>
      <c r="AC432" s="831" t="s">
        <v>707</v>
      </c>
    </row>
    <row r="433" spans="19:29" s="375" customFormat="1" x14ac:dyDescent="0.4">
      <c r="S433" s="428" t="s">
        <v>49</v>
      </c>
      <c r="T433" s="375" t="s">
        <v>415</v>
      </c>
      <c r="U433" s="375" t="s">
        <v>405</v>
      </c>
      <c r="V433" s="375" t="s">
        <v>52</v>
      </c>
      <c r="X433" s="824">
        <v>0.26</v>
      </c>
      <c r="Y433" s="375" t="s">
        <v>389</v>
      </c>
      <c r="Z433" s="375" t="s">
        <v>401</v>
      </c>
      <c r="AA433" s="378">
        <v>1.3388286898425646E-3</v>
      </c>
      <c r="AB433" s="375" t="s">
        <v>399</v>
      </c>
      <c r="AC433" s="831" t="s">
        <v>707</v>
      </c>
    </row>
    <row r="434" spans="19:29" s="375" customFormat="1" x14ac:dyDescent="0.4">
      <c r="S434" s="428" t="s">
        <v>49</v>
      </c>
      <c r="T434" s="375" t="s">
        <v>415</v>
      </c>
      <c r="U434" s="375" t="s">
        <v>405</v>
      </c>
      <c r="V434" s="375" t="s">
        <v>52</v>
      </c>
      <c r="X434" s="824">
        <v>0.26</v>
      </c>
      <c r="Y434" s="375" t="s">
        <v>390</v>
      </c>
      <c r="Z434" s="375" t="s">
        <v>401</v>
      </c>
      <c r="AA434" s="378">
        <v>1.188750499553023E-2</v>
      </c>
      <c r="AB434" s="375" t="s">
        <v>399</v>
      </c>
      <c r="AC434" s="831" t="s">
        <v>707</v>
      </c>
    </row>
    <row r="435" spans="19:29" s="375" customFormat="1" x14ac:dyDescent="0.4">
      <c r="S435" s="428" t="s">
        <v>49</v>
      </c>
      <c r="T435" s="375" t="s">
        <v>415</v>
      </c>
      <c r="U435" s="375" t="s">
        <v>405</v>
      </c>
      <c r="V435" s="375" t="s">
        <v>52</v>
      </c>
      <c r="X435" s="824">
        <v>0.26</v>
      </c>
      <c r="Y435" s="375" t="s">
        <v>391</v>
      </c>
      <c r="Z435" s="375" t="s">
        <v>401</v>
      </c>
      <c r="AA435" s="378">
        <v>3.5042326505623552E-3</v>
      </c>
      <c r="AB435" s="375" t="s">
        <v>399</v>
      </c>
      <c r="AC435" s="831" t="s">
        <v>707</v>
      </c>
    </row>
    <row r="436" spans="19:29" s="375" customFormat="1" x14ac:dyDescent="0.4">
      <c r="S436" s="428" t="s">
        <v>49</v>
      </c>
      <c r="T436" s="375" t="s">
        <v>415</v>
      </c>
      <c r="U436" s="375" t="s">
        <v>405</v>
      </c>
      <c r="V436" s="375" t="s">
        <v>52</v>
      </c>
      <c r="X436" s="824">
        <v>0.26</v>
      </c>
      <c r="Y436" s="375" t="s">
        <v>392</v>
      </c>
      <c r="Z436" s="375" t="s">
        <v>401</v>
      </c>
      <c r="AA436" s="378">
        <v>4.273829615951877E-3</v>
      </c>
      <c r="AB436" s="375" t="s">
        <v>399</v>
      </c>
      <c r="AC436" s="831" t="s">
        <v>707</v>
      </c>
    </row>
    <row r="437" spans="19:29" s="375" customFormat="1" x14ac:dyDescent="0.4">
      <c r="S437" s="428" t="s">
        <v>49</v>
      </c>
      <c r="T437" s="375" t="s">
        <v>415</v>
      </c>
      <c r="U437" s="375" t="s">
        <v>405</v>
      </c>
      <c r="V437" s="375" t="s">
        <v>52</v>
      </c>
      <c r="X437" s="824">
        <v>0.26</v>
      </c>
      <c r="Y437" s="375" t="s">
        <v>393</v>
      </c>
      <c r="Z437" s="375" t="s">
        <v>401</v>
      </c>
      <c r="AA437" s="378">
        <v>1.5067635939761148E-4</v>
      </c>
      <c r="AB437" s="375" t="s">
        <v>399</v>
      </c>
      <c r="AC437" s="831" t="s">
        <v>707</v>
      </c>
    </row>
    <row r="438" spans="19:29" s="375" customFormat="1" x14ac:dyDescent="0.4">
      <c r="S438" s="428" t="s">
        <v>49</v>
      </c>
      <c r="T438" s="375" t="s">
        <v>415</v>
      </c>
      <c r="U438" s="375" t="s">
        <v>405</v>
      </c>
      <c r="V438" s="375" t="s">
        <v>52</v>
      </c>
      <c r="X438" s="824">
        <v>0.26</v>
      </c>
      <c r="Y438" s="375" t="s">
        <v>394</v>
      </c>
      <c r="Z438" s="375" t="s">
        <v>401</v>
      </c>
      <c r="AA438" s="378">
        <v>2.8383353762428742E-4</v>
      </c>
      <c r="AB438" s="375" t="s">
        <v>399</v>
      </c>
      <c r="AC438" s="831" t="s">
        <v>707</v>
      </c>
    </row>
    <row r="439" spans="19:29" s="375" customFormat="1" x14ac:dyDescent="0.4">
      <c r="S439" s="428" t="s">
        <v>49</v>
      </c>
      <c r="T439" s="375" t="s">
        <v>415</v>
      </c>
      <c r="U439" s="375" t="s">
        <v>405</v>
      </c>
      <c r="V439" s="375" t="s">
        <v>52</v>
      </c>
      <c r="X439" s="824">
        <v>0.26</v>
      </c>
      <c r="Y439" s="375" t="s">
        <v>395</v>
      </c>
      <c r="Z439" s="375" t="s">
        <v>401</v>
      </c>
      <c r="AA439" s="378">
        <v>1.5288506021842568E-5</v>
      </c>
      <c r="AB439" s="375" t="s">
        <v>399</v>
      </c>
      <c r="AC439" s="831" t="s">
        <v>707</v>
      </c>
    </row>
    <row r="440" spans="19:29" s="375" customFormat="1" x14ac:dyDescent="0.4">
      <c r="S440" s="428" t="s">
        <v>49</v>
      </c>
      <c r="T440" s="375" t="s">
        <v>415</v>
      </c>
      <c r="U440" s="375" t="s">
        <v>405</v>
      </c>
      <c r="V440" s="375" t="s">
        <v>52</v>
      </c>
      <c r="X440" s="824">
        <v>0.26</v>
      </c>
      <c r="Y440" s="375" t="s">
        <v>396</v>
      </c>
      <c r="Z440" s="375" t="s">
        <v>401</v>
      </c>
      <c r="AA440" s="378">
        <v>2.1007891421229859E-5</v>
      </c>
      <c r="AB440" s="375" t="s">
        <v>399</v>
      </c>
      <c r="AC440" s="831" t="s">
        <v>707</v>
      </c>
    </row>
    <row r="441" spans="19:29" s="375" customFormat="1" x14ac:dyDescent="0.4">
      <c r="S441" s="428" t="s">
        <v>49</v>
      </c>
      <c r="T441" s="375" t="s">
        <v>415</v>
      </c>
      <c r="U441" s="832" t="s">
        <v>405</v>
      </c>
      <c r="V441" s="375" t="s">
        <v>52</v>
      </c>
      <c r="W441" s="832"/>
      <c r="X441" s="824">
        <v>0.26</v>
      </c>
      <c r="Y441" s="375" t="s">
        <v>397</v>
      </c>
      <c r="Z441" s="375" t="s">
        <v>401</v>
      </c>
      <c r="AA441" s="378">
        <v>1.73436089844738</v>
      </c>
      <c r="AB441" s="832" t="s">
        <v>399</v>
      </c>
      <c r="AC441" s="834" t="s">
        <v>707</v>
      </c>
    </row>
    <row r="442" spans="19:29" s="375" customFormat="1" x14ac:dyDescent="0.4">
      <c r="S442" s="428" t="s">
        <v>49</v>
      </c>
      <c r="T442" s="375" t="s">
        <v>415</v>
      </c>
      <c r="U442" s="832" t="s">
        <v>405</v>
      </c>
      <c r="V442" s="375" t="s">
        <v>53</v>
      </c>
      <c r="X442" s="824">
        <v>0.39</v>
      </c>
      <c r="Y442" s="375" t="s">
        <v>411</v>
      </c>
      <c r="Z442" s="375" t="s">
        <v>400</v>
      </c>
      <c r="AA442" s="761">
        <v>2.5641025641025639</v>
      </c>
      <c r="AB442" s="375" t="s">
        <v>398</v>
      </c>
      <c r="AC442" s="831" t="s">
        <v>691</v>
      </c>
    </row>
    <row r="443" spans="19:29" s="375" customFormat="1" x14ac:dyDescent="0.4">
      <c r="S443" s="428" t="s">
        <v>49</v>
      </c>
      <c r="T443" s="375" t="s">
        <v>415</v>
      </c>
      <c r="U443" s="832" t="s">
        <v>405</v>
      </c>
      <c r="V443" s="375" t="s">
        <v>53</v>
      </c>
      <c r="X443" s="824">
        <v>0.39</v>
      </c>
      <c r="Y443" s="375" t="s">
        <v>387</v>
      </c>
      <c r="Z443" s="375" t="s">
        <v>400</v>
      </c>
      <c r="AA443" s="763">
        <v>9.0000021325890313E-7</v>
      </c>
      <c r="AB443" s="375" t="s">
        <v>399</v>
      </c>
      <c r="AC443" s="831" t="s">
        <v>692</v>
      </c>
    </row>
    <row r="444" spans="19:29" s="375" customFormat="1" x14ac:dyDescent="0.4">
      <c r="S444" s="428" t="s">
        <v>49</v>
      </c>
      <c r="T444" s="375" t="s">
        <v>415</v>
      </c>
      <c r="U444" s="832" t="s">
        <v>405</v>
      </c>
      <c r="V444" s="375" t="s">
        <v>53</v>
      </c>
      <c r="X444" s="824">
        <v>0.39</v>
      </c>
      <c r="Y444" s="375" t="s">
        <v>388</v>
      </c>
      <c r="Z444" s="375" t="s">
        <v>400</v>
      </c>
      <c r="AA444" s="763">
        <v>1.5100003578010487E-5</v>
      </c>
      <c r="AB444" s="375" t="s">
        <v>399</v>
      </c>
      <c r="AC444" s="831" t="s">
        <v>692</v>
      </c>
    </row>
    <row r="445" spans="19:29" s="375" customFormat="1" x14ac:dyDescent="0.4">
      <c r="S445" s="428" t="s">
        <v>49</v>
      </c>
      <c r="T445" s="375" t="s">
        <v>415</v>
      </c>
      <c r="U445" s="832" t="s">
        <v>405</v>
      </c>
      <c r="V445" s="375" t="s">
        <v>53</v>
      </c>
      <c r="X445" s="824">
        <v>0.39</v>
      </c>
      <c r="Y445" s="375" t="s">
        <v>389</v>
      </c>
      <c r="Z445" s="375" t="s">
        <v>400</v>
      </c>
      <c r="AA445" s="763">
        <v>2.3500005568426909E-4</v>
      </c>
      <c r="AB445" s="375" t="s">
        <v>399</v>
      </c>
      <c r="AC445" s="831" t="s">
        <v>692</v>
      </c>
    </row>
    <row r="446" spans="19:29" s="375" customFormat="1" x14ac:dyDescent="0.4">
      <c r="S446" s="428" t="s">
        <v>49</v>
      </c>
      <c r="T446" s="375" t="s">
        <v>415</v>
      </c>
      <c r="U446" s="832" t="s">
        <v>405</v>
      </c>
      <c r="V446" s="375" t="s">
        <v>53</v>
      </c>
      <c r="X446" s="824">
        <v>0.39</v>
      </c>
      <c r="Y446" s="375" t="s">
        <v>390</v>
      </c>
      <c r="Z446" s="375" t="s">
        <v>400</v>
      </c>
      <c r="AA446" s="763">
        <v>2.8400006729503167E-5</v>
      </c>
      <c r="AB446" s="375" t="s">
        <v>399</v>
      </c>
      <c r="AC446" s="831" t="s">
        <v>692</v>
      </c>
    </row>
    <row r="447" spans="19:29" s="375" customFormat="1" x14ac:dyDescent="0.4">
      <c r="S447" s="428" t="s">
        <v>49</v>
      </c>
      <c r="T447" s="375" t="s">
        <v>415</v>
      </c>
      <c r="U447" s="832" t="s">
        <v>405</v>
      </c>
      <c r="V447" s="375" t="s">
        <v>53</v>
      </c>
      <c r="X447" s="824">
        <v>0.39</v>
      </c>
      <c r="Y447" s="375" t="s">
        <v>391</v>
      </c>
      <c r="Z447" s="375" t="s">
        <v>400</v>
      </c>
      <c r="AA447" s="763">
        <v>8.2700019596123672E-6</v>
      </c>
      <c r="AB447" s="375" t="s">
        <v>399</v>
      </c>
      <c r="AC447" s="831" t="s">
        <v>692</v>
      </c>
    </row>
    <row r="448" spans="19:29" s="375" customFormat="1" x14ac:dyDescent="0.4">
      <c r="S448" s="428" t="s">
        <v>49</v>
      </c>
      <c r="T448" s="375" t="s">
        <v>415</v>
      </c>
      <c r="U448" s="832" t="s">
        <v>405</v>
      </c>
      <c r="V448" s="375" t="s">
        <v>53</v>
      </c>
      <c r="X448" s="824">
        <v>0.39</v>
      </c>
      <c r="Y448" s="375" t="s">
        <v>392</v>
      </c>
      <c r="Z448" s="375" t="s">
        <v>400</v>
      </c>
      <c r="AA448" s="763">
        <v>4.910001163445794E-6</v>
      </c>
      <c r="AB448" s="375" t="s">
        <v>399</v>
      </c>
      <c r="AC448" s="831" t="s">
        <v>692</v>
      </c>
    </row>
    <row r="449" spans="19:29" s="375" customFormat="1" x14ac:dyDescent="0.4">
      <c r="S449" s="428" t="s">
        <v>49</v>
      </c>
      <c r="T449" s="375" t="s">
        <v>415</v>
      </c>
      <c r="U449" s="832" t="s">
        <v>405</v>
      </c>
      <c r="V449" s="375" t="s">
        <v>53</v>
      </c>
      <c r="X449" s="824">
        <v>0.39</v>
      </c>
      <c r="Y449" s="375" t="s">
        <v>393</v>
      </c>
      <c r="Z449" s="375" t="s">
        <v>400</v>
      </c>
      <c r="AA449" s="763">
        <v>3.5561008426333167E-7</v>
      </c>
      <c r="AB449" s="375" t="s">
        <v>399</v>
      </c>
      <c r="AC449" s="831" t="s">
        <v>692</v>
      </c>
    </row>
    <row r="450" spans="19:29" s="375" customFormat="1" x14ac:dyDescent="0.4">
      <c r="S450" s="428" t="s">
        <v>49</v>
      </c>
      <c r="T450" s="375" t="s">
        <v>415</v>
      </c>
      <c r="U450" s="832" t="s">
        <v>405</v>
      </c>
      <c r="V450" s="375" t="s">
        <v>53</v>
      </c>
      <c r="X450" s="824">
        <v>0.39</v>
      </c>
      <c r="Y450" s="375" t="s">
        <v>394</v>
      </c>
      <c r="Z450" s="375" t="s">
        <v>400</v>
      </c>
      <c r="AA450" s="763">
        <v>6.6987015872860153E-7</v>
      </c>
      <c r="AB450" s="375" t="s">
        <v>399</v>
      </c>
      <c r="AC450" s="831" t="s">
        <v>692</v>
      </c>
    </row>
    <row r="451" spans="19:29" s="375" customFormat="1" x14ac:dyDescent="0.4">
      <c r="S451" s="428" t="s">
        <v>49</v>
      </c>
      <c r="T451" s="375" t="s">
        <v>415</v>
      </c>
      <c r="U451" s="832" t="s">
        <v>405</v>
      </c>
      <c r="V451" s="375" t="s">
        <v>53</v>
      </c>
      <c r="X451" s="824">
        <v>0.39</v>
      </c>
      <c r="Y451" s="375" t="s">
        <v>395</v>
      </c>
      <c r="Z451" s="375" t="s">
        <v>400</v>
      </c>
      <c r="AA451" s="763">
        <v>9.0000021325890309E-6</v>
      </c>
      <c r="AB451" s="375" t="s">
        <v>399</v>
      </c>
      <c r="AC451" s="831" t="s">
        <v>692</v>
      </c>
    </row>
    <row r="452" spans="19:29" s="375" customFormat="1" x14ac:dyDescent="0.4">
      <c r="S452" s="428" t="s">
        <v>49</v>
      </c>
      <c r="T452" s="375" t="s">
        <v>415</v>
      </c>
      <c r="U452" s="832" t="s">
        <v>405</v>
      </c>
      <c r="V452" s="375" t="s">
        <v>53</v>
      </c>
      <c r="X452" s="824">
        <v>0.39</v>
      </c>
      <c r="Y452" s="375" t="s">
        <v>396</v>
      </c>
      <c r="Z452" s="375" t="s">
        <v>400</v>
      </c>
      <c r="AA452" s="763">
        <v>1.3500003198883547E-5</v>
      </c>
      <c r="AB452" s="375" t="s">
        <v>399</v>
      </c>
      <c r="AC452" s="831" t="s">
        <v>692</v>
      </c>
    </row>
    <row r="453" spans="19:29" s="375" customFormat="1" x14ac:dyDescent="0.4">
      <c r="S453" s="428" t="s">
        <v>49</v>
      </c>
      <c r="T453" s="375" t="s">
        <v>415</v>
      </c>
      <c r="U453" s="832" t="s">
        <v>405</v>
      </c>
      <c r="V453" s="375" t="s">
        <v>53</v>
      </c>
      <c r="X453" s="824">
        <v>0.39</v>
      </c>
      <c r="Y453" s="375" t="s">
        <v>397</v>
      </c>
      <c r="Z453" s="375" t="s">
        <v>400</v>
      </c>
      <c r="AA453" s="763">
        <v>1.1557498230178409</v>
      </c>
      <c r="AB453" s="375" t="s">
        <v>399</v>
      </c>
      <c r="AC453" s="831" t="s">
        <v>692</v>
      </c>
    </row>
    <row r="454" spans="19:29" s="375" customFormat="1" x14ac:dyDescent="0.4">
      <c r="S454" s="428" t="s">
        <v>49</v>
      </c>
      <c r="T454" s="375" t="s">
        <v>415</v>
      </c>
      <c r="U454" s="832" t="s">
        <v>405</v>
      </c>
      <c r="V454" s="375" t="s">
        <v>53</v>
      </c>
      <c r="X454" s="824">
        <v>0.39</v>
      </c>
      <c r="Y454" s="375" t="s">
        <v>387</v>
      </c>
      <c r="Z454" s="375" t="s">
        <v>401</v>
      </c>
      <c r="AA454" s="378">
        <v>1.7118087714163085E-6</v>
      </c>
      <c r="AB454" s="375" t="s">
        <v>399</v>
      </c>
      <c r="AC454" s="831" t="s">
        <v>693</v>
      </c>
    </row>
    <row r="455" spans="19:29" s="375" customFormat="1" x14ac:dyDescent="0.4">
      <c r="S455" s="428" t="s">
        <v>49</v>
      </c>
      <c r="T455" s="375" t="s">
        <v>415</v>
      </c>
      <c r="U455" s="832" t="s">
        <v>405</v>
      </c>
      <c r="V455" s="375" t="s">
        <v>53</v>
      </c>
      <c r="X455" s="824">
        <v>0.39</v>
      </c>
      <c r="Y455" s="375" t="s">
        <v>388</v>
      </c>
      <c r="Z455" s="375" t="s">
        <v>401</v>
      </c>
      <c r="AA455" s="378">
        <v>2.0561729266239141E-5</v>
      </c>
      <c r="AB455" s="375" t="s">
        <v>399</v>
      </c>
      <c r="AC455" s="831" t="s">
        <v>693</v>
      </c>
    </row>
    <row r="456" spans="19:29" s="375" customFormat="1" x14ac:dyDescent="0.4">
      <c r="S456" s="428" t="s">
        <v>49</v>
      </c>
      <c r="T456" s="375" t="s">
        <v>415</v>
      </c>
      <c r="U456" s="832" t="s">
        <v>405</v>
      </c>
      <c r="V456" s="375" t="s">
        <v>53</v>
      </c>
      <c r="X456" s="824">
        <v>0.39</v>
      </c>
      <c r="Y456" s="375" t="s">
        <v>389</v>
      </c>
      <c r="Z456" s="375" t="s">
        <v>401</v>
      </c>
      <c r="AA456" s="378">
        <v>2.3582842848193105E-4</v>
      </c>
      <c r="AB456" s="375" t="s">
        <v>399</v>
      </c>
      <c r="AC456" s="831" t="s">
        <v>693</v>
      </c>
    </row>
    <row r="457" spans="19:29" s="375" customFormat="1" x14ac:dyDescent="0.4">
      <c r="S457" s="428" t="s">
        <v>49</v>
      </c>
      <c r="T457" s="375" t="s">
        <v>415</v>
      </c>
      <c r="U457" s="832" t="s">
        <v>405</v>
      </c>
      <c r="V457" s="375" t="s">
        <v>53</v>
      </c>
      <c r="X457" s="824">
        <v>0.39</v>
      </c>
      <c r="Y457" s="375" t="s">
        <v>390</v>
      </c>
      <c r="Z457" s="375" t="s">
        <v>401</v>
      </c>
      <c r="AA457" s="378">
        <v>2.8902185583531793E-5</v>
      </c>
      <c r="AB457" s="375" t="s">
        <v>399</v>
      </c>
      <c r="AC457" s="831" t="s">
        <v>693</v>
      </c>
    </row>
    <row r="458" spans="19:29" s="375" customFormat="1" x14ac:dyDescent="0.4">
      <c r="S458" s="428" t="s">
        <v>49</v>
      </c>
      <c r="T458" s="375" t="s">
        <v>415</v>
      </c>
      <c r="U458" s="832" t="s">
        <v>405</v>
      </c>
      <c r="V458" s="375" t="s">
        <v>53</v>
      </c>
      <c r="X458" s="824">
        <v>0.39</v>
      </c>
      <c r="Y458" s="375" t="s">
        <v>391</v>
      </c>
      <c r="Z458" s="375" t="s">
        <v>401</v>
      </c>
      <c r="AA458" s="378">
        <v>8.501822233971292E-6</v>
      </c>
      <c r="AB458" s="375" t="s">
        <v>399</v>
      </c>
      <c r="AC458" s="831" t="s">
        <v>693</v>
      </c>
    </row>
    <row r="459" spans="19:29" s="375" customFormat="1" x14ac:dyDescent="0.4">
      <c r="S459" s="428" t="s">
        <v>49</v>
      </c>
      <c r="T459" s="375" t="s">
        <v>415</v>
      </c>
      <c r="U459" s="832" t="s">
        <v>405</v>
      </c>
      <c r="V459" s="375" t="s">
        <v>53</v>
      </c>
      <c r="X459" s="824">
        <v>0.39</v>
      </c>
      <c r="Y459" s="375" t="s">
        <v>392</v>
      </c>
      <c r="Z459" s="375" t="s">
        <v>401</v>
      </c>
      <c r="AA459" s="378">
        <v>7.738605083349976E-6</v>
      </c>
      <c r="AB459" s="375" t="s">
        <v>399</v>
      </c>
      <c r="AC459" s="831" t="s">
        <v>693</v>
      </c>
    </row>
    <row r="460" spans="19:29" s="375" customFormat="1" x14ac:dyDescent="0.4">
      <c r="S460" s="428" t="s">
        <v>49</v>
      </c>
      <c r="T460" s="375" t="s">
        <v>415</v>
      </c>
      <c r="U460" s="832" t="s">
        <v>405</v>
      </c>
      <c r="V460" s="375" t="s">
        <v>53</v>
      </c>
      <c r="X460" s="824">
        <v>0.39</v>
      </c>
      <c r="Y460" s="375" t="s">
        <v>393</v>
      </c>
      <c r="Z460" s="375" t="s">
        <v>401</v>
      </c>
      <c r="AA460" s="378">
        <v>3.5993377949097536E-7</v>
      </c>
      <c r="AB460" s="375" t="s">
        <v>399</v>
      </c>
      <c r="AC460" s="831" t="s">
        <v>693</v>
      </c>
    </row>
    <row r="461" spans="19:29" s="375" customFormat="1" x14ac:dyDescent="0.4">
      <c r="S461" s="428" t="s">
        <v>49</v>
      </c>
      <c r="T461" s="375" t="s">
        <v>415</v>
      </c>
      <c r="U461" s="832" t="s">
        <v>405</v>
      </c>
      <c r="V461" s="375" t="s">
        <v>53</v>
      </c>
      <c r="X461" s="824">
        <v>0.39</v>
      </c>
      <c r="Y461" s="375" t="s">
        <v>394</v>
      </c>
      <c r="Z461" s="375" t="s">
        <v>401</v>
      </c>
      <c r="AA461" s="378">
        <v>6.7934052968836616E-7</v>
      </c>
      <c r="AB461" s="375" t="s">
        <v>399</v>
      </c>
      <c r="AC461" s="831" t="s">
        <v>693</v>
      </c>
    </row>
    <row r="462" spans="19:29" s="375" customFormat="1" x14ac:dyDescent="0.4">
      <c r="S462" s="428" t="s">
        <v>49</v>
      </c>
      <c r="T462" s="375" t="s">
        <v>415</v>
      </c>
      <c r="U462" s="832" t="s">
        <v>405</v>
      </c>
      <c r="V462" s="375" t="s">
        <v>53</v>
      </c>
      <c r="X462" s="824">
        <v>0.39</v>
      </c>
      <c r="Y462" s="375" t="s">
        <v>395</v>
      </c>
      <c r="Z462" s="375" t="s">
        <v>401</v>
      </c>
      <c r="AA462" s="378">
        <v>1.0288504837070885E-5</v>
      </c>
      <c r="AB462" s="375" t="s">
        <v>399</v>
      </c>
      <c r="AC462" s="831" t="s">
        <v>693</v>
      </c>
    </row>
    <row r="463" spans="19:29" s="375" customFormat="1" x14ac:dyDescent="0.4">
      <c r="S463" s="428" t="s">
        <v>49</v>
      </c>
      <c r="T463" s="375" t="s">
        <v>415</v>
      </c>
      <c r="U463" s="832" t="s">
        <v>405</v>
      </c>
      <c r="V463" s="375" t="s">
        <v>53</v>
      </c>
      <c r="X463" s="824">
        <v>0.39</v>
      </c>
      <c r="Y463" s="375" t="s">
        <v>396</v>
      </c>
      <c r="Z463" s="375" t="s">
        <v>401</v>
      </c>
      <c r="AA463" s="378">
        <v>1.3507889644072333E-5</v>
      </c>
      <c r="AB463" s="375" t="s">
        <v>399</v>
      </c>
      <c r="AC463" s="831" t="s">
        <v>693</v>
      </c>
    </row>
    <row r="464" spans="19:29" s="375" customFormat="1" x14ac:dyDescent="0.4">
      <c r="S464" s="428" t="s">
        <v>49</v>
      </c>
      <c r="T464" s="375" t="s">
        <v>415</v>
      </c>
      <c r="U464" s="832" t="s">
        <v>405</v>
      </c>
      <c r="V464" s="375" t="s">
        <v>53</v>
      </c>
      <c r="X464" s="824">
        <v>0.39</v>
      </c>
      <c r="Y464" s="375" t="s">
        <v>397</v>
      </c>
      <c r="Z464" s="375" t="s">
        <v>401</v>
      </c>
      <c r="AA464" s="378">
        <v>1.1568014248329361</v>
      </c>
      <c r="AB464" s="375" t="s">
        <v>399</v>
      </c>
      <c r="AC464" s="831" t="s">
        <v>693</v>
      </c>
    </row>
    <row r="465" spans="19:29" s="375" customFormat="1" x14ac:dyDescent="0.4">
      <c r="S465" s="428" t="s">
        <v>49</v>
      </c>
      <c r="T465" s="375" t="s">
        <v>415</v>
      </c>
      <c r="U465" s="832" t="s">
        <v>405</v>
      </c>
      <c r="V465" s="375" t="s">
        <v>406</v>
      </c>
      <c r="W465" s="375" t="s">
        <v>717</v>
      </c>
      <c r="X465" s="824">
        <v>0.26</v>
      </c>
      <c r="Y465" s="375" t="s">
        <v>411</v>
      </c>
      <c r="Z465" s="375" t="s">
        <v>400</v>
      </c>
      <c r="AA465" s="761">
        <v>3.8461538461538458</v>
      </c>
      <c r="AB465" s="375" t="s">
        <v>398</v>
      </c>
      <c r="AC465" s="831" t="s">
        <v>694</v>
      </c>
    </row>
    <row r="466" spans="19:29" s="375" customFormat="1" x14ac:dyDescent="0.4">
      <c r="S466" s="428" t="s">
        <v>49</v>
      </c>
      <c r="T466" s="375" t="s">
        <v>415</v>
      </c>
      <c r="U466" s="832" t="s">
        <v>405</v>
      </c>
      <c r="V466" s="375" t="s">
        <v>406</v>
      </c>
      <c r="W466" s="375" t="s">
        <v>717</v>
      </c>
      <c r="X466" s="824">
        <v>0.26</v>
      </c>
      <c r="Y466" s="375" t="s">
        <v>387</v>
      </c>
      <c r="Z466" s="375" t="s">
        <v>400</v>
      </c>
      <c r="AA466" s="763">
        <v>3.2000007582538776E-5</v>
      </c>
      <c r="AB466" s="375" t="s">
        <v>399</v>
      </c>
      <c r="AC466" s="831" t="s">
        <v>695</v>
      </c>
    </row>
    <row r="467" spans="19:29" s="375" customFormat="1" x14ac:dyDescent="0.4">
      <c r="S467" s="428" t="s">
        <v>49</v>
      </c>
      <c r="T467" s="375" t="s">
        <v>415</v>
      </c>
      <c r="U467" s="832" t="s">
        <v>405</v>
      </c>
      <c r="V467" s="375" t="s">
        <v>406</v>
      </c>
      <c r="W467" s="375" t="s">
        <v>717</v>
      </c>
      <c r="X467" s="824">
        <v>0.26</v>
      </c>
      <c r="Y467" s="375" t="s">
        <v>388</v>
      </c>
      <c r="Z467" s="375" t="s">
        <v>400</v>
      </c>
      <c r="AA467" s="763">
        <v>1.1300002677584006E-4</v>
      </c>
      <c r="AB467" s="375" t="s">
        <v>399</v>
      </c>
      <c r="AC467" s="831" t="s">
        <v>695</v>
      </c>
    </row>
    <row r="468" spans="19:29" s="375" customFormat="1" x14ac:dyDescent="0.4">
      <c r="S468" s="428" t="s">
        <v>49</v>
      </c>
      <c r="T468" s="375" t="s">
        <v>415</v>
      </c>
      <c r="U468" s="832" t="s">
        <v>405</v>
      </c>
      <c r="V468" s="375" t="s">
        <v>406</v>
      </c>
      <c r="W468" s="375" t="s">
        <v>717</v>
      </c>
      <c r="X468" s="824">
        <v>0.26</v>
      </c>
      <c r="Y468" s="375" t="s">
        <v>389</v>
      </c>
      <c r="Z468" s="375" t="s">
        <v>400</v>
      </c>
      <c r="AA468" s="763">
        <v>1.3380003170449027E-3</v>
      </c>
      <c r="AB468" s="375" t="s">
        <v>399</v>
      </c>
      <c r="AC468" s="831" t="s">
        <v>695</v>
      </c>
    </row>
    <row r="469" spans="19:29" s="375" customFormat="1" x14ac:dyDescent="0.4">
      <c r="S469" s="428" t="s">
        <v>49</v>
      </c>
      <c r="T469" s="375" t="s">
        <v>415</v>
      </c>
      <c r="U469" s="832" t="s">
        <v>405</v>
      </c>
      <c r="V469" s="375" t="s">
        <v>406</v>
      </c>
      <c r="W469" s="375" t="s">
        <v>717</v>
      </c>
      <c r="X469" s="824">
        <v>0.26</v>
      </c>
      <c r="Y469" s="375" t="s">
        <v>390</v>
      </c>
      <c r="Z469" s="375" t="s">
        <v>400</v>
      </c>
      <c r="AA469" s="763">
        <v>1.1887002816676201E-2</v>
      </c>
      <c r="AB469" s="375" t="s">
        <v>399</v>
      </c>
      <c r="AC469" s="831" t="s">
        <v>695</v>
      </c>
    </row>
    <row r="470" spans="19:29" s="375" customFormat="1" x14ac:dyDescent="0.4">
      <c r="S470" s="428" t="s">
        <v>49</v>
      </c>
      <c r="T470" s="375" t="s">
        <v>415</v>
      </c>
      <c r="U470" s="832" t="s">
        <v>405</v>
      </c>
      <c r="V470" s="375" t="s">
        <v>406</v>
      </c>
      <c r="W470" s="375" t="s">
        <v>717</v>
      </c>
      <c r="X470" s="824">
        <v>0.26</v>
      </c>
      <c r="Y470" s="375" t="s">
        <v>391</v>
      </c>
      <c r="Z470" s="375" t="s">
        <v>400</v>
      </c>
      <c r="AA470" s="763">
        <v>3.5040008302879961E-3</v>
      </c>
      <c r="AB470" s="375" t="s">
        <v>399</v>
      </c>
      <c r="AC470" s="831" t="s">
        <v>695</v>
      </c>
    </row>
    <row r="471" spans="19:29" s="375" customFormat="1" x14ac:dyDescent="0.4">
      <c r="S471" s="428" t="s">
        <v>49</v>
      </c>
      <c r="T471" s="375" t="s">
        <v>415</v>
      </c>
      <c r="U471" s="832" t="s">
        <v>405</v>
      </c>
      <c r="V471" s="375" t="s">
        <v>406</v>
      </c>
      <c r="W471" s="375" t="s">
        <v>717</v>
      </c>
      <c r="X471" s="824">
        <v>0.26</v>
      </c>
      <c r="Y471" s="375" t="s">
        <v>392</v>
      </c>
      <c r="Z471" s="375" t="s">
        <v>400</v>
      </c>
      <c r="AA471" s="763">
        <v>4.2710010120319726E-3</v>
      </c>
      <c r="AB471" s="375" t="s">
        <v>399</v>
      </c>
      <c r="AC471" s="831" t="s">
        <v>695</v>
      </c>
    </row>
    <row r="472" spans="19:29" s="375" customFormat="1" x14ac:dyDescent="0.4">
      <c r="S472" s="428" t="s">
        <v>49</v>
      </c>
      <c r="T472" s="375" t="s">
        <v>415</v>
      </c>
      <c r="U472" s="832" t="s">
        <v>405</v>
      </c>
      <c r="V472" s="375" t="s">
        <v>406</v>
      </c>
      <c r="W472" s="375" t="s">
        <v>717</v>
      </c>
      <c r="X472" s="824">
        <v>0.26</v>
      </c>
      <c r="Y472" s="375" t="s">
        <v>393</v>
      </c>
      <c r="Z472" s="375" t="s">
        <v>400</v>
      </c>
      <c r="AA472" s="763">
        <v>1.5067203570238384E-4</v>
      </c>
      <c r="AB472" s="375" t="s">
        <v>399</v>
      </c>
      <c r="AC472" s="831" t="s">
        <v>695</v>
      </c>
    </row>
    <row r="473" spans="19:29" s="375" customFormat="1" x14ac:dyDescent="0.4">
      <c r="S473" s="428" t="s">
        <v>49</v>
      </c>
      <c r="T473" s="375" t="s">
        <v>415</v>
      </c>
      <c r="U473" s="832" t="s">
        <v>405</v>
      </c>
      <c r="V473" s="375" t="s">
        <v>406</v>
      </c>
      <c r="W473" s="375" t="s">
        <v>717</v>
      </c>
      <c r="X473" s="824">
        <v>0.26</v>
      </c>
      <c r="Y473" s="375" t="s">
        <v>394</v>
      </c>
      <c r="Z473" s="375" t="s">
        <v>400</v>
      </c>
      <c r="AA473" s="763">
        <v>2.838240672533277E-4</v>
      </c>
      <c r="AB473" s="375" t="s">
        <v>399</v>
      </c>
      <c r="AC473" s="831" t="s">
        <v>695</v>
      </c>
    </row>
    <row r="474" spans="19:29" s="375" customFormat="1" x14ac:dyDescent="0.4">
      <c r="S474" s="428" t="s">
        <v>49</v>
      </c>
      <c r="T474" s="375" t="s">
        <v>415</v>
      </c>
      <c r="U474" s="832" t="s">
        <v>405</v>
      </c>
      <c r="V474" s="375" t="s">
        <v>406</v>
      </c>
      <c r="W474" s="375" t="s">
        <v>717</v>
      </c>
      <c r="X474" s="824">
        <v>0.26</v>
      </c>
      <c r="Y474" s="375" t="s">
        <v>395</v>
      </c>
      <c r="Z474" s="375" t="s">
        <v>400</v>
      </c>
      <c r="AA474" s="763">
        <v>1.4000003317360716E-5</v>
      </c>
      <c r="AB474" s="375" t="s">
        <v>399</v>
      </c>
      <c r="AC474" s="831" t="s">
        <v>695</v>
      </c>
    </row>
    <row r="475" spans="19:29" s="375" customFormat="1" x14ac:dyDescent="0.4">
      <c r="S475" s="428" t="s">
        <v>49</v>
      </c>
      <c r="T475" s="375" t="s">
        <v>415</v>
      </c>
      <c r="U475" s="832" t="s">
        <v>405</v>
      </c>
      <c r="V475" s="375" t="s">
        <v>406</v>
      </c>
      <c r="W475" s="375" t="s">
        <v>717</v>
      </c>
      <c r="X475" s="824">
        <v>0.26</v>
      </c>
      <c r="Y475" s="375" t="s">
        <v>396</v>
      </c>
      <c r="Z475" s="375" t="s">
        <v>400</v>
      </c>
      <c r="AA475" s="763">
        <v>2.1000004976041073E-5</v>
      </c>
      <c r="AB475" s="375" t="s">
        <v>399</v>
      </c>
      <c r="AC475" s="831" t="s">
        <v>695</v>
      </c>
    </row>
    <row r="476" spans="19:29" s="375" customFormat="1" x14ac:dyDescent="0.4">
      <c r="S476" s="428" t="s">
        <v>49</v>
      </c>
      <c r="T476" s="375" t="s">
        <v>415</v>
      </c>
      <c r="U476" s="832" t="s">
        <v>405</v>
      </c>
      <c r="V476" s="375" t="s">
        <v>406</v>
      </c>
      <c r="W476" s="375" t="s">
        <v>717</v>
      </c>
      <c r="X476" s="824">
        <v>0.26</v>
      </c>
      <c r="Y476" s="375" t="s">
        <v>397</v>
      </c>
      <c r="Z476" s="375" t="s">
        <v>400</v>
      </c>
      <c r="AA476" s="763">
        <v>1.7333092966322849</v>
      </c>
      <c r="AB476" s="375" t="s">
        <v>399</v>
      </c>
      <c r="AC476" s="831" t="s">
        <v>695</v>
      </c>
    </row>
    <row r="477" spans="19:29" s="375" customFormat="1" x14ac:dyDescent="0.4">
      <c r="S477" s="428" t="s">
        <v>49</v>
      </c>
      <c r="T477" s="375" t="s">
        <v>415</v>
      </c>
      <c r="U477" s="832" t="s">
        <v>405</v>
      </c>
      <c r="V477" s="375" t="s">
        <v>406</v>
      </c>
      <c r="W477" s="375" t="s">
        <v>717</v>
      </c>
      <c r="X477" s="824">
        <v>0.26</v>
      </c>
      <c r="Y477" s="375" t="s">
        <v>387</v>
      </c>
      <c r="Z477" s="375" t="s">
        <v>401</v>
      </c>
      <c r="AA477" s="378">
        <v>3.2811816140696184E-5</v>
      </c>
      <c r="AB477" s="375" t="s">
        <v>399</v>
      </c>
      <c r="AC477" s="831" t="s">
        <v>696</v>
      </c>
    </row>
    <row r="478" spans="19:29" s="375" customFormat="1" x14ac:dyDescent="0.4">
      <c r="S478" s="428" t="s">
        <v>49</v>
      </c>
      <c r="T478" s="375" t="s">
        <v>415</v>
      </c>
      <c r="U478" s="832" t="s">
        <v>405</v>
      </c>
      <c r="V478" s="375" t="s">
        <v>406</v>
      </c>
      <c r="W478" s="375" t="s">
        <v>717</v>
      </c>
      <c r="X478" s="824">
        <v>0.26</v>
      </c>
      <c r="Y478" s="375" t="s">
        <v>388</v>
      </c>
      <c r="Z478" s="375" t="s">
        <v>401</v>
      </c>
      <c r="AA478" s="378">
        <v>1.1846175246406872E-4</v>
      </c>
      <c r="AB478" s="375" t="s">
        <v>399</v>
      </c>
      <c r="AC478" s="831" t="s">
        <v>696</v>
      </c>
    </row>
    <row r="479" spans="19:29" s="375" customFormat="1" x14ac:dyDescent="0.4">
      <c r="S479" s="428" t="s">
        <v>49</v>
      </c>
      <c r="T479" s="375" t="s">
        <v>415</v>
      </c>
      <c r="U479" s="832" t="s">
        <v>405</v>
      </c>
      <c r="V479" s="375" t="s">
        <v>406</v>
      </c>
      <c r="W479" s="375" t="s">
        <v>717</v>
      </c>
      <c r="X479" s="824">
        <v>0.26</v>
      </c>
      <c r="Y479" s="375" t="s">
        <v>389</v>
      </c>
      <c r="Z479" s="375" t="s">
        <v>401</v>
      </c>
      <c r="AA479" s="378">
        <v>1.3388286898425646E-3</v>
      </c>
      <c r="AB479" s="375" t="s">
        <v>399</v>
      </c>
      <c r="AC479" s="831" t="s">
        <v>696</v>
      </c>
    </row>
    <row r="480" spans="19:29" s="375" customFormat="1" x14ac:dyDescent="0.4">
      <c r="S480" s="428" t="s">
        <v>49</v>
      </c>
      <c r="T480" s="375" t="s">
        <v>415</v>
      </c>
      <c r="U480" s="832" t="s">
        <v>405</v>
      </c>
      <c r="V480" s="375" t="s">
        <v>406</v>
      </c>
      <c r="W480" s="375" t="s">
        <v>717</v>
      </c>
      <c r="X480" s="824">
        <v>0.26</v>
      </c>
      <c r="Y480" s="375" t="s">
        <v>390</v>
      </c>
      <c r="Z480" s="375" t="s">
        <v>401</v>
      </c>
      <c r="AA480" s="378">
        <v>1.188750499553023E-2</v>
      </c>
      <c r="AB480" s="375" t="s">
        <v>399</v>
      </c>
      <c r="AC480" s="831" t="s">
        <v>696</v>
      </c>
    </row>
    <row r="481" spans="19:29" s="375" customFormat="1" x14ac:dyDescent="0.4">
      <c r="S481" s="428" t="s">
        <v>49</v>
      </c>
      <c r="T481" s="375" t="s">
        <v>415</v>
      </c>
      <c r="U481" s="832" t="s">
        <v>405</v>
      </c>
      <c r="V481" s="375" t="s">
        <v>406</v>
      </c>
      <c r="W481" s="375" t="s">
        <v>717</v>
      </c>
      <c r="X481" s="824">
        <v>0.26</v>
      </c>
      <c r="Y481" s="375" t="s">
        <v>391</v>
      </c>
      <c r="Z481" s="375" t="s">
        <v>401</v>
      </c>
      <c r="AA481" s="378">
        <v>3.5042326505623552E-3</v>
      </c>
      <c r="AB481" s="375" t="s">
        <v>399</v>
      </c>
      <c r="AC481" s="831" t="s">
        <v>696</v>
      </c>
    </row>
    <row r="482" spans="19:29" s="375" customFormat="1" x14ac:dyDescent="0.4">
      <c r="S482" s="428" t="s">
        <v>49</v>
      </c>
      <c r="T482" s="375" t="s">
        <v>415</v>
      </c>
      <c r="U482" s="832" t="s">
        <v>405</v>
      </c>
      <c r="V482" s="375" t="s">
        <v>406</v>
      </c>
      <c r="W482" s="375" t="s">
        <v>717</v>
      </c>
      <c r="X482" s="824">
        <v>0.26</v>
      </c>
      <c r="Y482" s="375" t="s">
        <v>392</v>
      </c>
      <c r="Z482" s="375" t="s">
        <v>401</v>
      </c>
      <c r="AA482" s="378">
        <v>4.273829615951877E-3</v>
      </c>
      <c r="AB482" s="375" t="s">
        <v>399</v>
      </c>
      <c r="AC482" s="831" t="s">
        <v>696</v>
      </c>
    </row>
    <row r="483" spans="19:29" s="375" customFormat="1" x14ac:dyDescent="0.4">
      <c r="S483" s="428" t="s">
        <v>49</v>
      </c>
      <c r="T483" s="375" t="s">
        <v>415</v>
      </c>
      <c r="U483" s="832" t="s">
        <v>405</v>
      </c>
      <c r="V483" s="375" t="s">
        <v>406</v>
      </c>
      <c r="W483" s="375" t="s">
        <v>717</v>
      </c>
      <c r="X483" s="824">
        <v>0.26</v>
      </c>
      <c r="Y483" s="375" t="s">
        <v>393</v>
      </c>
      <c r="Z483" s="375" t="s">
        <v>401</v>
      </c>
      <c r="AA483" s="378">
        <v>1.5067635939761148E-4</v>
      </c>
      <c r="AB483" s="375" t="s">
        <v>399</v>
      </c>
      <c r="AC483" s="831" t="s">
        <v>696</v>
      </c>
    </row>
    <row r="484" spans="19:29" s="375" customFormat="1" x14ac:dyDescent="0.4">
      <c r="S484" s="428" t="s">
        <v>49</v>
      </c>
      <c r="T484" s="375" t="s">
        <v>415</v>
      </c>
      <c r="U484" s="832" t="s">
        <v>405</v>
      </c>
      <c r="V484" s="375" t="s">
        <v>406</v>
      </c>
      <c r="W484" s="375" t="s">
        <v>717</v>
      </c>
      <c r="X484" s="824">
        <v>0.26</v>
      </c>
      <c r="Y484" s="375" t="s">
        <v>394</v>
      </c>
      <c r="Z484" s="375" t="s">
        <v>401</v>
      </c>
      <c r="AA484" s="378">
        <v>2.8383353762428742E-4</v>
      </c>
      <c r="AB484" s="375" t="s">
        <v>399</v>
      </c>
      <c r="AC484" s="831" t="s">
        <v>696</v>
      </c>
    </row>
    <row r="485" spans="19:29" s="375" customFormat="1" x14ac:dyDescent="0.4">
      <c r="S485" s="428" t="s">
        <v>49</v>
      </c>
      <c r="T485" s="375" t="s">
        <v>415</v>
      </c>
      <c r="U485" s="832" t="s">
        <v>405</v>
      </c>
      <c r="V485" s="375" t="s">
        <v>406</v>
      </c>
      <c r="W485" s="375" t="s">
        <v>717</v>
      </c>
      <c r="X485" s="824">
        <v>0.26</v>
      </c>
      <c r="Y485" s="375" t="s">
        <v>395</v>
      </c>
      <c r="Z485" s="375" t="s">
        <v>401</v>
      </c>
      <c r="AA485" s="378">
        <v>1.5288506021842568E-5</v>
      </c>
      <c r="AB485" s="375" t="s">
        <v>399</v>
      </c>
      <c r="AC485" s="831" t="s">
        <v>696</v>
      </c>
    </row>
    <row r="486" spans="19:29" s="375" customFormat="1" x14ac:dyDescent="0.4">
      <c r="S486" s="428" t="s">
        <v>49</v>
      </c>
      <c r="T486" s="375" t="s">
        <v>415</v>
      </c>
      <c r="U486" s="832" t="s">
        <v>405</v>
      </c>
      <c r="V486" s="375" t="s">
        <v>406</v>
      </c>
      <c r="W486" s="375" t="s">
        <v>717</v>
      </c>
      <c r="X486" s="824">
        <v>0.26</v>
      </c>
      <c r="Y486" s="375" t="s">
        <v>396</v>
      </c>
      <c r="Z486" s="375" t="s">
        <v>401</v>
      </c>
      <c r="AA486" s="378">
        <v>2.1007891421229859E-5</v>
      </c>
      <c r="AB486" s="375" t="s">
        <v>399</v>
      </c>
      <c r="AC486" s="831" t="s">
        <v>696</v>
      </c>
    </row>
    <row r="487" spans="19:29" s="375" customFormat="1" x14ac:dyDescent="0.4">
      <c r="S487" s="428" t="s">
        <v>49</v>
      </c>
      <c r="T487" s="375" t="s">
        <v>415</v>
      </c>
      <c r="U487" s="832" t="s">
        <v>405</v>
      </c>
      <c r="V487" s="375" t="s">
        <v>406</v>
      </c>
      <c r="W487" s="375" t="s">
        <v>717</v>
      </c>
      <c r="X487" s="824">
        <v>0.26</v>
      </c>
      <c r="Y487" s="375" t="s">
        <v>397</v>
      </c>
      <c r="Z487" s="375" t="s">
        <v>401</v>
      </c>
      <c r="AA487" s="378">
        <v>1.73436089844738</v>
      </c>
      <c r="AB487" s="375" t="s">
        <v>399</v>
      </c>
      <c r="AC487" s="831" t="s">
        <v>696</v>
      </c>
    </row>
    <row r="488" spans="19:29" s="375" customFormat="1" x14ac:dyDescent="0.4">
      <c r="S488" s="428" t="s">
        <v>49</v>
      </c>
      <c r="T488" s="375" t="s">
        <v>416</v>
      </c>
      <c r="U488" s="375" t="s">
        <v>405</v>
      </c>
      <c r="V488" s="375" t="s">
        <v>52</v>
      </c>
      <c r="X488" s="824">
        <v>0.26</v>
      </c>
      <c r="Y488" s="375" t="s">
        <v>411</v>
      </c>
      <c r="Z488" s="375" t="s">
        <v>400</v>
      </c>
      <c r="AA488" s="761">
        <v>3.8461538461538458</v>
      </c>
      <c r="AB488" s="375" t="s">
        <v>398</v>
      </c>
      <c r="AC488" s="831" t="s">
        <v>699</v>
      </c>
    </row>
    <row r="489" spans="19:29" s="375" customFormat="1" x14ac:dyDescent="0.4">
      <c r="S489" s="428" t="s">
        <v>49</v>
      </c>
      <c r="T489" s="375" t="s">
        <v>416</v>
      </c>
      <c r="U489" s="375" t="s">
        <v>405</v>
      </c>
      <c r="V489" s="375" t="s">
        <v>52</v>
      </c>
      <c r="X489" s="824">
        <v>0.26</v>
      </c>
      <c r="Y489" s="375" t="s">
        <v>387</v>
      </c>
      <c r="Z489" s="375" t="s">
        <v>400</v>
      </c>
      <c r="AA489" s="763">
        <v>3.2000007582538776E-5</v>
      </c>
      <c r="AB489" s="375" t="s">
        <v>399</v>
      </c>
      <c r="AC489" s="831" t="s">
        <v>703</v>
      </c>
    </row>
    <row r="490" spans="19:29" s="375" customFormat="1" x14ac:dyDescent="0.4">
      <c r="S490" s="428" t="s">
        <v>49</v>
      </c>
      <c r="T490" s="375" t="s">
        <v>416</v>
      </c>
      <c r="U490" s="375" t="s">
        <v>405</v>
      </c>
      <c r="V490" s="375" t="s">
        <v>52</v>
      </c>
      <c r="X490" s="824">
        <v>0.26</v>
      </c>
      <c r="Y490" s="375" t="s">
        <v>388</v>
      </c>
      <c r="Z490" s="375" t="s">
        <v>400</v>
      </c>
      <c r="AA490" s="763">
        <v>1.1300002677584006E-4</v>
      </c>
      <c r="AB490" s="375" t="s">
        <v>399</v>
      </c>
      <c r="AC490" s="831" t="s">
        <v>703</v>
      </c>
    </row>
    <row r="491" spans="19:29" s="375" customFormat="1" x14ac:dyDescent="0.4">
      <c r="S491" s="428" t="s">
        <v>49</v>
      </c>
      <c r="T491" s="375" t="s">
        <v>416</v>
      </c>
      <c r="U491" s="375" t="s">
        <v>405</v>
      </c>
      <c r="V491" s="375" t="s">
        <v>52</v>
      </c>
      <c r="X491" s="824">
        <v>0.26</v>
      </c>
      <c r="Y491" s="375" t="s">
        <v>389</v>
      </c>
      <c r="Z491" s="375" t="s">
        <v>400</v>
      </c>
      <c r="AA491" s="763">
        <v>1.3380003170449027E-3</v>
      </c>
      <c r="AB491" s="375" t="s">
        <v>399</v>
      </c>
      <c r="AC491" s="831" t="s">
        <v>703</v>
      </c>
    </row>
    <row r="492" spans="19:29" s="375" customFormat="1" x14ac:dyDescent="0.4">
      <c r="S492" s="428" t="s">
        <v>49</v>
      </c>
      <c r="T492" s="375" t="s">
        <v>416</v>
      </c>
      <c r="U492" s="375" t="s">
        <v>405</v>
      </c>
      <c r="V492" s="375" t="s">
        <v>52</v>
      </c>
      <c r="X492" s="824">
        <v>0.26</v>
      </c>
      <c r="Y492" s="375" t="s">
        <v>390</v>
      </c>
      <c r="Z492" s="375" t="s">
        <v>400</v>
      </c>
      <c r="AA492" s="763">
        <v>1.1887002816676201E-2</v>
      </c>
      <c r="AB492" s="375" t="s">
        <v>399</v>
      </c>
      <c r="AC492" s="831" t="s">
        <v>703</v>
      </c>
    </row>
    <row r="493" spans="19:29" s="375" customFormat="1" x14ac:dyDescent="0.4">
      <c r="S493" s="428" t="s">
        <v>49</v>
      </c>
      <c r="T493" s="375" t="s">
        <v>416</v>
      </c>
      <c r="U493" s="375" t="s">
        <v>405</v>
      </c>
      <c r="V493" s="375" t="s">
        <v>52</v>
      </c>
      <c r="X493" s="824">
        <v>0.26</v>
      </c>
      <c r="Y493" s="375" t="s">
        <v>391</v>
      </c>
      <c r="Z493" s="375" t="s">
        <v>400</v>
      </c>
      <c r="AA493" s="763">
        <v>3.5040008302879961E-3</v>
      </c>
      <c r="AB493" s="375" t="s">
        <v>399</v>
      </c>
      <c r="AC493" s="831" t="s">
        <v>703</v>
      </c>
    </row>
    <row r="494" spans="19:29" s="375" customFormat="1" x14ac:dyDescent="0.4">
      <c r="S494" s="428" t="s">
        <v>49</v>
      </c>
      <c r="T494" s="375" t="s">
        <v>416</v>
      </c>
      <c r="U494" s="375" t="s">
        <v>405</v>
      </c>
      <c r="V494" s="375" t="s">
        <v>52</v>
      </c>
      <c r="X494" s="824">
        <v>0.26</v>
      </c>
      <c r="Y494" s="375" t="s">
        <v>392</v>
      </c>
      <c r="Z494" s="375" t="s">
        <v>400</v>
      </c>
      <c r="AA494" s="763">
        <v>4.2710010120319726E-3</v>
      </c>
      <c r="AB494" s="375" t="s">
        <v>399</v>
      </c>
      <c r="AC494" s="831" t="s">
        <v>703</v>
      </c>
    </row>
    <row r="495" spans="19:29" s="375" customFormat="1" x14ac:dyDescent="0.4">
      <c r="S495" s="428" t="s">
        <v>49</v>
      </c>
      <c r="T495" s="375" t="s">
        <v>416</v>
      </c>
      <c r="U495" s="375" t="s">
        <v>405</v>
      </c>
      <c r="V495" s="375" t="s">
        <v>52</v>
      </c>
      <c r="X495" s="824">
        <v>0.26</v>
      </c>
      <c r="Y495" s="375" t="s">
        <v>393</v>
      </c>
      <c r="Z495" s="375" t="s">
        <v>400</v>
      </c>
      <c r="AA495" s="763">
        <v>1.5067203570238384E-4</v>
      </c>
      <c r="AB495" s="375" t="s">
        <v>399</v>
      </c>
      <c r="AC495" s="831" t="s">
        <v>703</v>
      </c>
    </row>
    <row r="496" spans="19:29" s="375" customFormat="1" x14ac:dyDescent="0.4">
      <c r="S496" s="428" t="s">
        <v>49</v>
      </c>
      <c r="T496" s="375" t="s">
        <v>416</v>
      </c>
      <c r="U496" s="375" t="s">
        <v>405</v>
      </c>
      <c r="V496" s="375" t="s">
        <v>52</v>
      </c>
      <c r="X496" s="824">
        <v>0.26</v>
      </c>
      <c r="Y496" s="375" t="s">
        <v>394</v>
      </c>
      <c r="Z496" s="375" t="s">
        <v>400</v>
      </c>
      <c r="AA496" s="763">
        <v>2.838240672533277E-4</v>
      </c>
      <c r="AB496" s="375" t="s">
        <v>399</v>
      </c>
      <c r="AC496" s="831" t="s">
        <v>703</v>
      </c>
    </row>
    <row r="497" spans="19:29" s="375" customFormat="1" x14ac:dyDescent="0.4">
      <c r="S497" s="428" t="s">
        <v>49</v>
      </c>
      <c r="T497" s="375" t="s">
        <v>416</v>
      </c>
      <c r="U497" s="375" t="s">
        <v>405</v>
      </c>
      <c r="V497" s="375" t="s">
        <v>52</v>
      </c>
      <c r="X497" s="824">
        <v>0.26</v>
      </c>
      <c r="Y497" s="375" t="s">
        <v>395</v>
      </c>
      <c r="Z497" s="375" t="s">
        <v>400</v>
      </c>
      <c r="AA497" s="763">
        <v>1.4000003317360716E-5</v>
      </c>
      <c r="AB497" s="375" t="s">
        <v>399</v>
      </c>
      <c r="AC497" s="831" t="s">
        <v>703</v>
      </c>
    </row>
    <row r="498" spans="19:29" s="375" customFormat="1" x14ac:dyDescent="0.4">
      <c r="S498" s="428" t="s">
        <v>49</v>
      </c>
      <c r="T498" s="375" t="s">
        <v>416</v>
      </c>
      <c r="U498" s="375" t="s">
        <v>405</v>
      </c>
      <c r="V498" s="375" t="s">
        <v>52</v>
      </c>
      <c r="X498" s="824">
        <v>0.26</v>
      </c>
      <c r="Y498" s="375" t="s">
        <v>396</v>
      </c>
      <c r="Z498" s="375" t="s">
        <v>400</v>
      </c>
      <c r="AA498" s="763">
        <v>2.1000004976041073E-5</v>
      </c>
      <c r="AB498" s="375" t="s">
        <v>399</v>
      </c>
      <c r="AC498" s="831" t="s">
        <v>703</v>
      </c>
    </row>
    <row r="499" spans="19:29" s="375" customFormat="1" x14ac:dyDescent="0.4">
      <c r="S499" s="428" t="s">
        <v>49</v>
      </c>
      <c r="T499" s="375" t="s">
        <v>416</v>
      </c>
      <c r="U499" s="375" t="s">
        <v>405</v>
      </c>
      <c r="V499" s="375" t="s">
        <v>52</v>
      </c>
      <c r="X499" s="824">
        <v>0.26</v>
      </c>
      <c r="Y499" s="375" t="s">
        <v>397</v>
      </c>
      <c r="Z499" s="375" t="s">
        <v>400</v>
      </c>
      <c r="AA499" s="763">
        <v>2.8220830728536437</v>
      </c>
      <c r="AB499" s="375" t="s">
        <v>399</v>
      </c>
      <c r="AC499" s="831" t="s">
        <v>703</v>
      </c>
    </row>
    <row r="500" spans="19:29" s="375" customFormat="1" x14ac:dyDescent="0.4">
      <c r="S500" s="428" t="s">
        <v>49</v>
      </c>
      <c r="T500" s="375" t="s">
        <v>416</v>
      </c>
      <c r="U500" s="375" t="s">
        <v>405</v>
      </c>
      <c r="V500" s="375" t="s">
        <v>52</v>
      </c>
      <c r="X500" s="824">
        <v>0.26</v>
      </c>
      <c r="Y500" s="375" t="s">
        <v>387</v>
      </c>
      <c r="Z500" s="375" t="s">
        <v>401</v>
      </c>
      <c r="AA500" s="378">
        <v>3.2811816140696184E-5</v>
      </c>
      <c r="AB500" s="375" t="s">
        <v>399</v>
      </c>
      <c r="AC500" s="831" t="s">
        <v>707</v>
      </c>
    </row>
    <row r="501" spans="19:29" s="375" customFormat="1" x14ac:dyDescent="0.4">
      <c r="S501" s="428" t="s">
        <v>49</v>
      </c>
      <c r="T501" s="375" t="s">
        <v>416</v>
      </c>
      <c r="U501" s="375" t="s">
        <v>405</v>
      </c>
      <c r="V501" s="375" t="s">
        <v>52</v>
      </c>
      <c r="X501" s="824">
        <v>0.26</v>
      </c>
      <c r="Y501" s="375" t="s">
        <v>388</v>
      </c>
      <c r="Z501" s="375" t="s">
        <v>401</v>
      </c>
      <c r="AA501" s="378">
        <v>1.1846175246406872E-4</v>
      </c>
      <c r="AB501" s="375" t="s">
        <v>399</v>
      </c>
      <c r="AC501" s="831" t="s">
        <v>707</v>
      </c>
    </row>
    <row r="502" spans="19:29" s="375" customFormat="1" x14ac:dyDescent="0.4">
      <c r="S502" s="428" t="s">
        <v>49</v>
      </c>
      <c r="T502" s="375" t="s">
        <v>416</v>
      </c>
      <c r="U502" s="375" t="s">
        <v>405</v>
      </c>
      <c r="V502" s="375" t="s">
        <v>52</v>
      </c>
      <c r="X502" s="824">
        <v>0.26</v>
      </c>
      <c r="Y502" s="375" t="s">
        <v>389</v>
      </c>
      <c r="Z502" s="375" t="s">
        <v>401</v>
      </c>
      <c r="AA502" s="378">
        <v>1.3388286898425646E-3</v>
      </c>
      <c r="AB502" s="375" t="s">
        <v>399</v>
      </c>
      <c r="AC502" s="831" t="s">
        <v>707</v>
      </c>
    </row>
    <row r="503" spans="19:29" s="375" customFormat="1" x14ac:dyDescent="0.4">
      <c r="S503" s="428" t="s">
        <v>49</v>
      </c>
      <c r="T503" s="375" t="s">
        <v>416</v>
      </c>
      <c r="U503" s="375" t="s">
        <v>405</v>
      </c>
      <c r="V503" s="375" t="s">
        <v>52</v>
      </c>
      <c r="X503" s="824">
        <v>0.26</v>
      </c>
      <c r="Y503" s="375" t="s">
        <v>390</v>
      </c>
      <c r="Z503" s="375" t="s">
        <v>401</v>
      </c>
      <c r="AA503" s="378">
        <v>1.188750499553023E-2</v>
      </c>
      <c r="AB503" s="375" t="s">
        <v>399</v>
      </c>
      <c r="AC503" s="831" t="s">
        <v>707</v>
      </c>
    </row>
    <row r="504" spans="19:29" s="375" customFormat="1" x14ac:dyDescent="0.4">
      <c r="S504" s="428" t="s">
        <v>49</v>
      </c>
      <c r="T504" s="375" t="s">
        <v>416</v>
      </c>
      <c r="U504" s="375" t="s">
        <v>405</v>
      </c>
      <c r="V504" s="375" t="s">
        <v>52</v>
      </c>
      <c r="X504" s="824">
        <v>0.26</v>
      </c>
      <c r="Y504" s="375" t="s">
        <v>391</v>
      </c>
      <c r="Z504" s="375" t="s">
        <v>401</v>
      </c>
      <c r="AA504" s="378">
        <v>3.5042326505623552E-3</v>
      </c>
      <c r="AB504" s="375" t="s">
        <v>399</v>
      </c>
      <c r="AC504" s="831" t="s">
        <v>707</v>
      </c>
    </row>
    <row r="505" spans="19:29" s="375" customFormat="1" x14ac:dyDescent="0.4">
      <c r="S505" s="428" t="s">
        <v>49</v>
      </c>
      <c r="T505" s="375" t="s">
        <v>416</v>
      </c>
      <c r="U505" s="375" t="s">
        <v>405</v>
      </c>
      <c r="V505" s="375" t="s">
        <v>52</v>
      </c>
      <c r="X505" s="824">
        <v>0.26</v>
      </c>
      <c r="Y505" s="375" t="s">
        <v>392</v>
      </c>
      <c r="Z505" s="375" t="s">
        <v>401</v>
      </c>
      <c r="AA505" s="378">
        <v>4.273829615951877E-3</v>
      </c>
      <c r="AB505" s="375" t="s">
        <v>399</v>
      </c>
      <c r="AC505" s="831" t="s">
        <v>707</v>
      </c>
    </row>
    <row r="506" spans="19:29" s="375" customFormat="1" x14ac:dyDescent="0.4">
      <c r="S506" s="428" t="s">
        <v>49</v>
      </c>
      <c r="T506" s="375" t="s">
        <v>416</v>
      </c>
      <c r="U506" s="375" t="s">
        <v>405</v>
      </c>
      <c r="V506" s="375" t="s">
        <v>52</v>
      </c>
      <c r="X506" s="824">
        <v>0.26</v>
      </c>
      <c r="Y506" s="375" t="s">
        <v>393</v>
      </c>
      <c r="Z506" s="375" t="s">
        <v>401</v>
      </c>
      <c r="AA506" s="378">
        <v>1.5067635939761148E-4</v>
      </c>
      <c r="AB506" s="375" t="s">
        <v>399</v>
      </c>
      <c r="AC506" s="831" t="s">
        <v>707</v>
      </c>
    </row>
    <row r="507" spans="19:29" s="375" customFormat="1" x14ac:dyDescent="0.4">
      <c r="S507" s="428" t="s">
        <v>49</v>
      </c>
      <c r="T507" s="375" t="s">
        <v>416</v>
      </c>
      <c r="U507" s="375" t="s">
        <v>405</v>
      </c>
      <c r="V507" s="375" t="s">
        <v>52</v>
      </c>
      <c r="X507" s="824">
        <v>0.26</v>
      </c>
      <c r="Y507" s="375" t="s">
        <v>394</v>
      </c>
      <c r="Z507" s="375" t="s">
        <v>401</v>
      </c>
      <c r="AA507" s="378">
        <v>2.8383353762428742E-4</v>
      </c>
      <c r="AB507" s="375" t="s">
        <v>399</v>
      </c>
      <c r="AC507" s="831" t="s">
        <v>707</v>
      </c>
    </row>
    <row r="508" spans="19:29" s="375" customFormat="1" x14ac:dyDescent="0.4">
      <c r="S508" s="428" t="s">
        <v>49</v>
      </c>
      <c r="T508" s="375" t="s">
        <v>416</v>
      </c>
      <c r="U508" s="375" t="s">
        <v>405</v>
      </c>
      <c r="V508" s="375" t="s">
        <v>52</v>
      </c>
      <c r="X508" s="824">
        <v>0.26</v>
      </c>
      <c r="Y508" s="375" t="s">
        <v>395</v>
      </c>
      <c r="Z508" s="375" t="s">
        <v>401</v>
      </c>
      <c r="AA508" s="378">
        <v>1.5288506021842568E-5</v>
      </c>
      <c r="AB508" s="375" t="s">
        <v>399</v>
      </c>
      <c r="AC508" s="831" t="s">
        <v>707</v>
      </c>
    </row>
    <row r="509" spans="19:29" s="375" customFormat="1" x14ac:dyDescent="0.4">
      <c r="S509" s="428" t="s">
        <v>49</v>
      </c>
      <c r="T509" s="375" t="s">
        <v>416</v>
      </c>
      <c r="U509" s="375" t="s">
        <v>405</v>
      </c>
      <c r="V509" s="375" t="s">
        <v>52</v>
      </c>
      <c r="X509" s="824">
        <v>0.26</v>
      </c>
      <c r="Y509" s="375" t="s">
        <v>396</v>
      </c>
      <c r="Z509" s="375" t="s">
        <v>401</v>
      </c>
      <c r="AA509" s="378">
        <v>2.1007891421229859E-5</v>
      </c>
      <c r="AB509" s="375" t="s">
        <v>399</v>
      </c>
      <c r="AC509" s="831" t="s">
        <v>707</v>
      </c>
    </row>
    <row r="510" spans="19:29" s="375" customFormat="1" x14ac:dyDescent="0.4">
      <c r="S510" s="428" t="s">
        <v>49</v>
      </c>
      <c r="T510" s="375" t="s">
        <v>416</v>
      </c>
      <c r="U510" s="375" t="s">
        <v>405</v>
      </c>
      <c r="V510" s="375" t="s">
        <v>52</v>
      </c>
      <c r="X510" s="824">
        <v>0.26</v>
      </c>
      <c r="Y510" s="375" t="s">
        <v>397</v>
      </c>
      <c r="Z510" s="375" t="s">
        <v>401</v>
      </c>
      <c r="AA510" s="378">
        <v>2.823795235643936</v>
      </c>
      <c r="AB510" s="375" t="s">
        <v>399</v>
      </c>
      <c r="AC510" s="831" t="s">
        <v>707</v>
      </c>
    </row>
    <row r="511" spans="19:29" s="375" customFormat="1" x14ac:dyDescent="0.4">
      <c r="S511" s="428" t="s">
        <v>49</v>
      </c>
      <c r="T511" s="375" t="s">
        <v>416</v>
      </c>
      <c r="U511" s="375" t="s">
        <v>405</v>
      </c>
      <c r="V511" s="375" t="s">
        <v>53</v>
      </c>
      <c r="X511" s="824">
        <v>0.39</v>
      </c>
      <c r="Y511" s="375" t="s">
        <v>411</v>
      </c>
      <c r="Z511" s="375" t="s">
        <v>400</v>
      </c>
      <c r="AA511" s="761">
        <v>2.5641025641025639</v>
      </c>
      <c r="AB511" s="375" t="s">
        <v>398</v>
      </c>
      <c r="AC511" s="831" t="s">
        <v>711</v>
      </c>
    </row>
    <row r="512" spans="19:29" s="375" customFormat="1" x14ac:dyDescent="0.4">
      <c r="S512" s="428" t="s">
        <v>49</v>
      </c>
      <c r="T512" s="375" t="s">
        <v>416</v>
      </c>
      <c r="U512" s="375" t="s">
        <v>405</v>
      </c>
      <c r="V512" s="375" t="s">
        <v>53</v>
      </c>
      <c r="X512" s="824">
        <v>0.39</v>
      </c>
      <c r="Y512" s="375" t="s">
        <v>387</v>
      </c>
      <c r="Z512" s="375" t="s">
        <v>400</v>
      </c>
      <c r="AA512" s="763">
        <v>9.0000021325890313E-7</v>
      </c>
      <c r="AB512" s="375" t="s">
        <v>399</v>
      </c>
      <c r="AC512" s="831" t="s">
        <v>713</v>
      </c>
    </row>
    <row r="513" spans="19:29" s="375" customFormat="1" x14ac:dyDescent="0.4">
      <c r="S513" s="428" t="s">
        <v>49</v>
      </c>
      <c r="T513" s="375" t="s">
        <v>416</v>
      </c>
      <c r="U513" s="375" t="s">
        <v>405</v>
      </c>
      <c r="V513" s="375" t="s">
        <v>53</v>
      </c>
      <c r="X513" s="824">
        <v>0.39</v>
      </c>
      <c r="Y513" s="375" t="s">
        <v>388</v>
      </c>
      <c r="Z513" s="375" t="s">
        <v>400</v>
      </c>
      <c r="AA513" s="763">
        <v>1.5100003578010487E-5</v>
      </c>
      <c r="AB513" s="375" t="s">
        <v>399</v>
      </c>
      <c r="AC513" s="831" t="s">
        <v>713</v>
      </c>
    </row>
    <row r="514" spans="19:29" s="375" customFormat="1" x14ac:dyDescent="0.4">
      <c r="S514" s="428" t="s">
        <v>49</v>
      </c>
      <c r="T514" s="375" t="s">
        <v>416</v>
      </c>
      <c r="U514" s="375" t="s">
        <v>405</v>
      </c>
      <c r="V514" s="375" t="s">
        <v>53</v>
      </c>
      <c r="X514" s="824">
        <v>0.39</v>
      </c>
      <c r="Y514" s="375" t="s">
        <v>389</v>
      </c>
      <c r="Z514" s="375" t="s">
        <v>400</v>
      </c>
      <c r="AA514" s="763">
        <v>2.3500005568426909E-4</v>
      </c>
      <c r="AB514" s="375" t="s">
        <v>399</v>
      </c>
      <c r="AC514" s="831" t="s">
        <v>713</v>
      </c>
    </row>
    <row r="515" spans="19:29" s="375" customFormat="1" x14ac:dyDescent="0.4">
      <c r="S515" s="428" t="s">
        <v>49</v>
      </c>
      <c r="T515" s="375" t="s">
        <v>416</v>
      </c>
      <c r="U515" s="375" t="s">
        <v>405</v>
      </c>
      <c r="V515" s="375" t="s">
        <v>53</v>
      </c>
      <c r="X515" s="824">
        <v>0.39</v>
      </c>
      <c r="Y515" s="375" t="s">
        <v>390</v>
      </c>
      <c r="Z515" s="375" t="s">
        <v>400</v>
      </c>
      <c r="AA515" s="763">
        <v>2.8400006729503167E-5</v>
      </c>
      <c r="AB515" s="375" t="s">
        <v>399</v>
      </c>
      <c r="AC515" s="831" t="s">
        <v>713</v>
      </c>
    </row>
    <row r="516" spans="19:29" s="375" customFormat="1" x14ac:dyDescent="0.4">
      <c r="S516" s="428" t="s">
        <v>49</v>
      </c>
      <c r="T516" s="375" t="s">
        <v>416</v>
      </c>
      <c r="U516" s="375" t="s">
        <v>405</v>
      </c>
      <c r="V516" s="375" t="s">
        <v>53</v>
      </c>
      <c r="X516" s="824">
        <v>0.39</v>
      </c>
      <c r="Y516" s="375" t="s">
        <v>391</v>
      </c>
      <c r="Z516" s="375" t="s">
        <v>400</v>
      </c>
      <c r="AA516" s="763">
        <v>8.2700019596123672E-6</v>
      </c>
      <c r="AB516" s="375" t="s">
        <v>399</v>
      </c>
      <c r="AC516" s="831" t="s">
        <v>713</v>
      </c>
    </row>
    <row r="517" spans="19:29" s="375" customFormat="1" x14ac:dyDescent="0.4">
      <c r="S517" s="428" t="s">
        <v>49</v>
      </c>
      <c r="T517" s="375" t="s">
        <v>416</v>
      </c>
      <c r="U517" s="375" t="s">
        <v>405</v>
      </c>
      <c r="V517" s="375" t="s">
        <v>53</v>
      </c>
      <c r="X517" s="824">
        <v>0.39</v>
      </c>
      <c r="Y517" s="375" t="s">
        <v>392</v>
      </c>
      <c r="Z517" s="375" t="s">
        <v>400</v>
      </c>
      <c r="AA517" s="763">
        <v>4.910001163445794E-6</v>
      </c>
      <c r="AB517" s="375" t="s">
        <v>399</v>
      </c>
      <c r="AC517" s="831" t="s">
        <v>713</v>
      </c>
    </row>
    <row r="518" spans="19:29" s="375" customFormat="1" x14ac:dyDescent="0.4">
      <c r="S518" s="428" t="s">
        <v>49</v>
      </c>
      <c r="T518" s="375" t="s">
        <v>416</v>
      </c>
      <c r="U518" s="375" t="s">
        <v>405</v>
      </c>
      <c r="V518" s="375" t="s">
        <v>53</v>
      </c>
      <c r="X518" s="824">
        <v>0.39</v>
      </c>
      <c r="Y518" s="375" t="s">
        <v>393</v>
      </c>
      <c r="Z518" s="375" t="s">
        <v>400</v>
      </c>
      <c r="AA518" s="763">
        <v>3.5561008426333167E-7</v>
      </c>
      <c r="AB518" s="375" t="s">
        <v>399</v>
      </c>
      <c r="AC518" s="831" t="s">
        <v>713</v>
      </c>
    </row>
    <row r="519" spans="19:29" s="375" customFormat="1" x14ac:dyDescent="0.4">
      <c r="S519" s="428" t="s">
        <v>49</v>
      </c>
      <c r="T519" s="375" t="s">
        <v>416</v>
      </c>
      <c r="U519" s="375" t="s">
        <v>405</v>
      </c>
      <c r="V519" s="375" t="s">
        <v>53</v>
      </c>
      <c r="X519" s="824">
        <v>0.39</v>
      </c>
      <c r="Y519" s="375" t="s">
        <v>394</v>
      </c>
      <c r="Z519" s="375" t="s">
        <v>400</v>
      </c>
      <c r="AA519" s="763">
        <v>6.6987015872860153E-7</v>
      </c>
      <c r="AB519" s="375" t="s">
        <v>399</v>
      </c>
      <c r="AC519" s="831" t="s">
        <v>713</v>
      </c>
    </row>
    <row r="520" spans="19:29" s="375" customFormat="1" x14ac:dyDescent="0.4">
      <c r="S520" s="428" t="s">
        <v>49</v>
      </c>
      <c r="T520" s="375" t="s">
        <v>416</v>
      </c>
      <c r="U520" s="375" t="s">
        <v>405</v>
      </c>
      <c r="V520" s="375" t="s">
        <v>53</v>
      </c>
      <c r="X520" s="824">
        <v>0.39</v>
      </c>
      <c r="Y520" s="375" t="s">
        <v>395</v>
      </c>
      <c r="Z520" s="375" t="s">
        <v>400</v>
      </c>
      <c r="AA520" s="763">
        <v>9.0000021325890309E-6</v>
      </c>
      <c r="AB520" s="375" t="s">
        <v>399</v>
      </c>
      <c r="AC520" s="831" t="s">
        <v>713</v>
      </c>
    </row>
    <row r="521" spans="19:29" s="375" customFormat="1" x14ac:dyDescent="0.4">
      <c r="S521" s="428" t="s">
        <v>49</v>
      </c>
      <c r="T521" s="375" t="s">
        <v>416</v>
      </c>
      <c r="U521" s="375" t="s">
        <v>405</v>
      </c>
      <c r="V521" s="375" t="s">
        <v>53</v>
      </c>
      <c r="X521" s="824">
        <v>0.39</v>
      </c>
      <c r="Y521" s="375" t="s">
        <v>396</v>
      </c>
      <c r="Z521" s="375" t="s">
        <v>400</v>
      </c>
      <c r="AA521" s="763">
        <v>1.3500003198883547E-5</v>
      </c>
      <c r="AB521" s="375" t="s">
        <v>399</v>
      </c>
      <c r="AC521" s="831" t="s">
        <v>713</v>
      </c>
    </row>
    <row r="522" spans="19:29" s="375" customFormat="1" x14ac:dyDescent="0.4">
      <c r="S522" s="428" t="s">
        <v>49</v>
      </c>
      <c r="T522" s="375" t="s">
        <v>416</v>
      </c>
      <c r="U522" s="375" t="s">
        <v>405</v>
      </c>
      <c r="V522" s="375" t="s">
        <v>53</v>
      </c>
      <c r="X522" s="824">
        <v>0.39</v>
      </c>
      <c r="Y522" s="375" t="s">
        <v>397</v>
      </c>
      <c r="Z522" s="375" t="s">
        <v>400</v>
      </c>
      <c r="AA522" s="763">
        <v>1.8817311015001061</v>
      </c>
      <c r="AB522" s="375" t="s">
        <v>399</v>
      </c>
      <c r="AC522" s="831" t="s">
        <v>713</v>
      </c>
    </row>
    <row r="523" spans="19:29" s="375" customFormat="1" x14ac:dyDescent="0.4">
      <c r="S523" s="428" t="s">
        <v>49</v>
      </c>
      <c r="T523" s="375" t="s">
        <v>416</v>
      </c>
      <c r="U523" s="375" t="s">
        <v>405</v>
      </c>
      <c r="V523" s="375" t="s">
        <v>53</v>
      </c>
      <c r="X523" s="824">
        <v>0.39</v>
      </c>
      <c r="Y523" s="375" t="s">
        <v>387</v>
      </c>
      <c r="Z523" s="375" t="s">
        <v>401</v>
      </c>
      <c r="AA523" s="378">
        <v>1.7118087714163085E-6</v>
      </c>
      <c r="AB523" s="375" t="s">
        <v>399</v>
      </c>
      <c r="AC523" s="831" t="s">
        <v>715</v>
      </c>
    </row>
    <row r="524" spans="19:29" s="375" customFormat="1" x14ac:dyDescent="0.4">
      <c r="S524" s="428" t="s">
        <v>49</v>
      </c>
      <c r="T524" s="375" t="s">
        <v>416</v>
      </c>
      <c r="U524" s="375" t="s">
        <v>405</v>
      </c>
      <c r="V524" s="375" t="s">
        <v>53</v>
      </c>
      <c r="X524" s="824">
        <v>0.39</v>
      </c>
      <c r="Y524" s="375" t="s">
        <v>388</v>
      </c>
      <c r="Z524" s="375" t="s">
        <v>401</v>
      </c>
      <c r="AA524" s="378">
        <v>2.0561729266239141E-5</v>
      </c>
      <c r="AB524" s="375" t="s">
        <v>399</v>
      </c>
      <c r="AC524" s="831" t="s">
        <v>715</v>
      </c>
    </row>
    <row r="525" spans="19:29" s="375" customFormat="1" x14ac:dyDescent="0.4">
      <c r="S525" s="428" t="s">
        <v>49</v>
      </c>
      <c r="T525" s="375" t="s">
        <v>416</v>
      </c>
      <c r="U525" s="375" t="s">
        <v>405</v>
      </c>
      <c r="V525" s="375" t="s">
        <v>53</v>
      </c>
      <c r="X525" s="824">
        <v>0.39</v>
      </c>
      <c r="Y525" s="375" t="s">
        <v>389</v>
      </c>
      <c r="Z525" s="375" t="s">
        <v>401</v>
      </c>
      <c r="AA525" s="378">
        <v>2.3582842848193105E-4</v>
      </c>
      <c r="AB525" s="375" t="s">
        <v>399</v>
      </c>
      <c r="AC525" s="831" t="s">
        <v>715</v>
      </c>
    </row>
    <row r="526" spans="19:29" s="375" customFormat="1" x14ac:dyDescent="0.4">
      <c r="S526" s="428" t="s">
        <v>49</v>
      </c>
      <c r="T526" s="375" t="s">
        <v>416</v>
      </c>
      <c r="U526" s="375" t="s">
        <v>405</v>
      </c>
      <c r="V526" s="375" t="s">
        <v>53</v>
      </c>
      <c r="X526" s="824">
        <v>0.39</v>
      </c>
      <c r="Y526" s="375" t="s">
        <v>390</v>
      </c>
      <c r="Z526" s="375" t="s">
        <v>401</v>
      </c>
      <c r="AA526" s="378">
        <v>2.8902185583531793E-5</v>
      </c>
      <c r="AB526" s="375" t="s">
        <v>399</v>
      </c>
      <c r="AC526" s="831" t="s">
        <v>715</v>
      </c>
    </row>
    <row r="527" spans="19:29" s="375" customFormat="1" x14ac:dyDescent="0.4">
      <c r="S527" s="428" t="s">
        <v>49</v>
      </c>
      <c r="T527" s="375" t="s">
        <v>416</v>
      </c>
      <c r="U527" s="375" t="s">
        <v>405</v>
      </c>
      <c r="V527" s="375" t="s">
        <v>53</v>
      </c>
      <c r="X527" s="824">
        <v>0.39</v>
      </c>
      <c r="Y527" s="375" t="s">
        <v>391</v>
      </c>
      <c r="Z527" s="375" t="s">
        <v>401</v>
      </c>
      <c r="AA527" s="378">
        <v>8.501822233971292E-6</v>
      </c>
      <c r="AB527" s="375" t="s">
        <v>399</v>
      </c>
      <c r="AC527" s="831" t="s">
        <v>715</v>
      </c>
    </row>
    <row r="528" spans="19:29" s="375" customFormat="1" x14ac:dyDescent="0.4">
      <c r="S528" s="428" t="s">
        <v>49</v>
      </c>
      <c r="T528" s="375" t="s">
        <v>416</v>
      </c>
      <c r="U528" s="375" t="s">
        <v>405</v>
      </c>
      <c r="V528" s="375" t="s">
        <v>53</v>
      </c>
      <c r="X528" s="824">
        <v>0.39</v>
      </c>
      <c r="Y528" s="375" t="s">
        <v>392</v>
      </c>
      <c r="Z528" s="375" t="s">
        <v>401</v>
      </c>
      <c r="AA528" s="378">
        <v>7.738605083349976E-6</v>
      </c>
      <c r="AB528" s="375" t="s">
        <v>399</v>
      </c>
      <c r="AC528" s="831" t="s">
        <v>715</v>
      </c>
    </row>
    <row r="529" spans="19:29" s="375" customFormat="1" x14ac:dyDescent="0.4">
      <c r="S529" s="428" t="s">
        <v>49</v>
      </c>
      <c r="T529" s="375" t="s">
        <v>416</v>
      </c>
      <c r="U529" s="375" t="s">
        <v>405</v>
      </c>
      <c r="V529" s="375" t="s">
        <v>53</v>
      </c>
      <c r="X529" s="824">
        <v>0.39</v>
      </c>
      <c r="Y529" s="375" t="s">
        <v>393</v>
      </c>
      <c r="Z529" s="375" t="s">
        <v>401</v>
      </c>
      <c r="AA529" s="378">
        <v>3.5993377949097536E-7</v>
      </c>
      <c r="AB529" s="375" t="s">
        <v>399</v>
      </c>
      <c r="AC529" s="831" t="s">
        <v>715</v>
      </c>
    </row>
    <row r="530" spans="19:29" s="375" customFormat="1" x14ac:dyDescent="0.4">
      <c r="S530" s="428" t="s">
        <v>49</v>
      </c>
      <c r="T530" s="375" t="s">
        <v>416</v>
      </c>
      <c r="U530" s="375" t="s">
        <v>405</v>
      </c>
      <c r="V530" s="375" t="s">
        <v>53</v>
      </c>
      <c r="X530" s="824">
        <v>0.39</v>
      </c>
      <c r="Y530" s="375" t="s">
        <v>394</v>
      </c>
      <c r="Z530" s="375" t="s">
        <v>401</v>
      </c>
      <c r="AA530" s="378">
        <v>6.7934052968836616E-7</v>
      </c>
      <c r="AB530" s="375" t="s">
        <v>399</v>
      </c>
      <c r="AC530" s="831" t="s">
        <v>715</v>
      </c>
    </row>
    <row r="531" spans="19:29" s="375" customFormat="1" x14ac:dyDescent="0.4">
      <c r="S531" s="428" t="s">
        <v>49</v>
      </c>
      <c r="T531" s="375" t="s">
        <v>416</v>
      </c>
      <c r="U531" s="375" t="s">
        <v>405</v>
      </c>
      <c r="V531" s="375" t="s">
        <v>53</v>
      </c>
      <c r="X531" s="824">
        <v>0.39</v>
      </c>
      <c r="Y531" s="375" t="s">
        <v>395</v>
      </c>
      <c r="Z531" s="375" t="s">
        <v>401</v>
      </c>
      <c r="AA531" s="378">
        <v>1.0288504837070885E-5</v>
      </c>
      <c r="AB531" s="375" t="s">
        <v>399</v>
      </c>
      <c r="AC531" s="831" t="s">
        <v>715</v>
      </c>
    </row>
    <row r="532" spans="19:29" s="375" customFormat="1" x14ac:dyDescent="0.4">
      <c r="S532" s="428" t="s">
        <v>49</v>
      </c>
      <c r="T532" s="375" t="s">
        <v>416</v>
      </c>
      <c r="U532" s="375" t="s">
        <v>405</v>
      </c>
      <c r="V532" s="375" t="s">
        <v>53</v>
      </c>
      <c r="X532" s="824">
        <v>0.39</v>
      </c>
      <c r="Y532" s="375" t="s">
        <v>396</v>
      </c>
      <c r="Z532" s="375" t="s">
        <v>401</v>
      </c>
      <c r="AA532" s="378">
        <v>1.3507889644072333E-5</v>
      </c>
      <c r="AB532" s="375" t="s">
        <v>399</v>
      </c>
      <c r="AC532" s="831" t="s">
        <v>715</v>
      </c>
    </row>
    <row r="533" spans="19:29" s="375" customFormat="1" x14ac:dyDescent="0.4">
      <c r="S533" s="428" t="s">
        <v>49</v>
      </c>
      <c r="T533" s="375" t="s">
        <v>416</v>
      </c>
      <c r="U533" s="375" t="s">
        <v>405</v>
      </c>
      <c r="V533" s="375" t="s">
        <v>53</v>
      </c>
      <c r="X533" s="824">
        <v>0.39</v>
      </c>
      <c r="Y533" s="375" t="s">
        <v>397</v>
      </c>
      <c r="Z533" s="375" t="s">
        <v>401</v>
      </c>
      <c r="AA533" s="378">
        <v>1.8834432642903991</v>
      </c>
      <c r="AB533" s="375" t="s">
        <v>399</v>
      </c>
      <c r="AC533" s="831" t="s">
        <v>715</v>
      </c>
    </row>
    <row r="534" spans="19:29" s="375" customFormat="1" x14ac:dyDescent="0.4">
      <c r="S534" s="428" t="s">
        <v>49</v>
      </c>
      <c r="T534" s="375" t="s">
        <v>416</v>
      </c>
      <c r="U534" s="375" t="s">
        <v>405</v>
      </c>
      <c r="V534" s="375" t="s">
        <v>406</v>
      </c>
      <c r="W534" s="375" t="s">
        <v>717</v>
      </c>
      <c r="X534" s="824">
        <v>0.26</v>
      </c>
      <c r="Y534" s="375" t="s">
        <v>411</v>
      </c>
      <c r="Z534" s="375" t="s">
        <v>400</v>
      </c>
      <c r="AA534" s="761">
        <v>3.8461538461538458</v>
      </c>
      <c r="AB534" s="375" t="s">
        <v>398</v>
      </c>
      <c r="AC534" s="831" t="s">
        <v>718</v>
      </c>
    </row>
    <row r="535" spans="19:29" s="375" customFormat="1" x14ac:dyDescent="0.4">
      <c r="S535" s="428" t="s">
        <v>49</v>
      </c>
      <c r="T535" s="375" t="s">
        <v>416</v>
      </c>
      <c r="U535" s="375" t="s">
        <v>405</v>
      </c>
      <c r="V535" s="375" t="s">
        <v>406</v>
      </c>
      <c r="W535" s="375" t="s">
        <v>717</v>
      </c>
      <c r="X535" s="824">
        <v>0.26</v>
      </c>
      <c r="Y535" s="375" t="s">
        <v>387</v>
      </c>
      <c r="Z535" s="375" t="s">
        <v>400</v>
      </c>
      <c r="AA535" s="763">
        <v>3.2000007582538776E-5</v>
      </c>
      <c r="AB535" s="375" t="s">
        <v>399</v>
      </c>
      <c r="AC535" s="831" t="s">
        <v>720</v>
      </c>
    </row>
    <row r="536" spans="19:29" s="375" customFormat="1" x14ac:dyDescent="0.4">
      <c r="S536" s="428" t="s">
        <v>49</v>
      </c>
      <c r="T536" s="375" t="s">
        <v>416</v>
      </c>
      <c r="U536" s="375" t="s">
        <v>405</v>
      </c>
      <c r="V536" s="375" t="s">
        <v>406</v>
      </c>
      <c r="W536" s="375" t="s">
        <v>717</v>
      </c>
      <c r="X536" s="824">
        <v>0.26</v>
      </c>
      <c r="Y536" s="375" t="s">
        <v>388</v>
      </c>
      <c r="Z536" s="375" t="s">
        <v>400</v>
      </c>
      <c r="AA536" s="763">
        <v>1.1300002677584006E-4</v>
      </c>
      <c r="AB536" s="375" t="s">
        <v>399</v>
      </c>
      <c r="AC536" s="831" t="s">
        <v>720</v>
      </c>
    </row>
    <row r="537" spans="19:29" s="375" customFormat="1" x14ac:dyDescent="0.4">
      <c r="S537" s="428" t="s">
        <v>49</v>
      </c>
      <c r="T537" s="375" t="s">
        <v>416</v>
      </c>
      <c r="U537" s="375" t="s">
        <v>405</v>
      </c>
      <c r="V537" s="375" t="s">
        <v>406</v>
      </c>
      <c r="W537" s="375" t="s">
        <v>717</v>
      </c>
      <c r="X537" s="824">
        <v>0.26</v>
      </c>
      <c r="Y537" s="375" t="s">
        <v>389</v>
      </c>
      <c r="Z537" s="375" t="s">
        <v>400</v>
      </c>
      <c r="AA537" s="763">
        <v>1.3380003170449027E-3</v>
      </c>
      <c r="AB537" s="375" t="s">
        <v>399</v>
      </c>
      <c r="AC537" s="831" t="s">
        <v>720</v>
      </c>
    </row>
    <row r="538" spans="19:29" s="375" customFormat="1" x14ac:dyDescent="0.4">
      <c r="S538" s="428" t="s">
        <v>49</v>
      </c>
      <c r="T538" s="375" t="s">
        <v>416</v>
      </c>
      <c r="U538" s="375" t="s">
        <v>405</v>
      </c>
      <c r="V538" s="375" t="s">
        <v>406</v>
      </c>
      <c r="W538" s="375" t="s">
        <v>717</v>
      </c>
      <c r="X538" s="824">
        <v>0.26</v>
      </c>
      <c r="Y538" s="375" t="s">
        <v>390</v>
      </c>
      <c r="Z538" s="375" t="s">
        <v>400</v>
      </c>
      <c r="AA538" s="763">
        <v>1.1887002816676201E-2</v>
      </c>
      <c r="AB538" s="375" t="s">
        <v>399</v>
      </c>
      <c r="AC538" s="831" t="s">
        <v>720</v>
      </c>
    </row>
    <row r="539" spans="19:29" s="375" customFormat="1" x14ac:dyDescent="0.4">
      <c r="S539" s="428" t="s">
        <v>49</v>
      </c>
      <c r="T539" s="375" t="s">
        <v>416</v>
      </c>
      <c r="U539" s="375" t="s">
        <v>405</v>
      </c>
      <c r="V539" s="375" t="s">
        <v>406</v>
      </c>
      <c r="W539" s="375" t="s">
        <v>717</v>
      </c>
      <c r="X539" s="824">
        <v>0.26</v>
      </c>
      <c r="Y539" s="375" t="s">
        <v>391</v>
      </c>
      <c r="Z539" s="375" t="s">
        <v>400</v>
      </c>
      <c r="AA539" s="763">
        <v>3.5040008302879961E-3</v>
      </c>
      <c r="AB539" s="375" t="s">
        <v>399</v>
      </c>
      <c r="AC539" s="831" t="s">
        <v>720</v>
      </c>
    </row>
    <row r="540" spans="19:29" s="375" customFormat="1" x14ac:dyDescent="0.4">
      <c r="S540" s="428" t="s">
        <v>49</v>
      </c>
      <c r="T540" s="375" t="s">
        <v>416</v>
      </c>
      <c r="U540" s="375" t="s">
        <v>405</v>
      </c>
      <c r="V540" s="375" t="s">
        <v>406</v>
      </c>
      <c r="W540" s="375" t="s">
        <v>717</v>
      </c>
      <c r="X540" s="824">
        <v>0.26</v>
      </c>
      <c r="Y540" s="375" t="s">
        <v>392</v>
      </c>
      <c r="Z540" s="375" t="s">
        <v>400</v>
      </c>
      <c r="AA540" s="763">
        <v>4.2710010120319726E-3</v>
      </c>
      <c r="AB540" s="375" t="s">
        <v>399</v>
      </c>
      <c r="AC540" s="831" t="s">
        <v>720</v>
      </c>
    </row>
    <row r="541" spans="19:29" s="375" customFormat="1" x14ac:dyDescent="0.4">
      <c r="S541" s="428" t="s">
        <v>49</v>
      </c>
      <c r="T541" s="375" t="s">
        <v>416</v>
      </c>
      <c r="U541" s="375" t="s">
        <v>405</v>
      </c>
      <c r="V541" s="375" t="s">
        <v>406</v>
      </c>
      <c r="W541" s="375" t="s">
        <v>717</v>
      </c>
      <c r="X541" s="824">
        <v>0.26</v>
      </c>
      <c r="Y541" s="375" t="s">
        <v>393</v>
      </c>
      <c r="Z541" s="375" t="s">
        <v>400</v>
      </c>
      <c r="AA541" s="763">
        <v>1.5067203570238384E-4</v>
      </c>
      <c r="AB541" s="375" t="s">
        <v>399</v>
      </c>
      <c r="AC541" s="831" t="s">
        <v>720</v>
      </c>
    </row>
    <row r="542" spans="19:29" s="375" customFormat="1" x14ac:dyDescent="0.4">
      <c r="S542" s="428" t="s">
        <v>49</v>
      </c>
      <c r="T542" s="375" t="s">
        <v>416</v>
      </c>
      <c r="U542" s="375" t="s">
        <v>405</v>
      </c>
      <c r="V542" s="375" t="s">
        <v>406</v>
      </c>
      <c r="W542" s="375" t="s">
        <v>717</v>
      </c>
      <c r="X542" s="824">
        <v>0.26</v>
      </c>
      <c r="Y542" s="375" t="s">
        <v>394</v>
      </c>
      <c r="Z542" s="375" t="s">
        <v>400</v>
      </c>
      <c r="AA542" s="763">
        <v>2.838240672533277E-4</v>
      </c>
      <c r="AB542" s="375" t="s">
        <v>399</v>
      </c>
      <c r="AC542" s="831" t="s">
        <v>720</v>
      </c>
    </row>
    <row r="543" spans="19:29" s="375" customFormat="1" x14ac:dyDescent="0.4">
      <c r="S543" s="428" t="s">
        <v>49</v>
      </c>
      <c r="T543" s="375" t="s">
        <v>416</v>
      </c>
      <c r="U543" s="375" t="s">
        <v>405</v>
      </c>
      <c r="V543" s="375" t="s">
        <v>406</v>
      </c>
      <c r="W543" s="375" t="s">
        <v>717</v>
      </c>
      <c r="X543" s="824">
        <v>0.26</v>
      </c>
      <c r="Y543" s="375" t="s">
        <v>395</v>
      </c>
      <c r="Z543" s="375" t="s">
        <v>400</v>
      </c>
      <c r="AA543" s="763">
        <v>1.4000003317360716E-5</v>
      </c>
      <c r="AB543" s="375" t="s">
        <v>399</v>
      </c>
      <c r="AC543" s="831" t="s">
        <v>720</v>
      </c>
    </row>
    <row r="544" spans="19:29" s="375" customFormat="1" x14ac:dyDescent="0.4">
      <c r="S544" s="428" t="s">
        <v>49</v>
      </c>
      <c r="T544" s="375" t="s">
        <v>416</v>
      </c>
      <c r="U544" s="375" t="s">
        <v>405</v>
      </c>
      <c r="V544" s="375" t="s">
        <v>406</v>
      </c>
      <c r="W544" s="375" t="s">
        <v>717</v>
      </c>
      <c r="X544" s="824">
        <v>0.26</v>
      </c>
      <c r="Y544" s="375" t="s">
        <v>396</v>
      </c>
      <c r="Z544" s="375" t="s">
        <v>400</v>
      </c>
      <c r="AA544" s="763">
        <v>2.1000004976041073E-5</v>
      </c>
      <c r="AB544" s="375" t="s">
        <v>399</v>
      </c>
      <c r="AC544" s="831" t="s">
        <v>720</v>
      </c>
    </row>
    <row r="545" spans="1:46" s="375" customFormat="1" x14ac:dyDescent="0.4">
      <c r="S545" s="428" t="s">
        <v>49</v>
      </c>
      <c r="T545" s="375" t="s">
        <v>416</v>
      </c>
      <c r="U545" s="375" t="s">
        <v>405</v>
      </c>
      <c r="V545" s="375" t="s">
        <v>406</v>
      </c>
      <c r="W545" s="375" t="s">
        <v>717</v>
      </c>
      <c r="X545" s="824">
        <v>0.26</v>
      </c>
      <c r="Y545" s="375" t="s">
        <v>397</v>
      </c>
      <c r="Z545" s="375" t="s">
        <v>400</v>
      </c>
      <c r="AA545" s="763">
        <v>2.8220830728536437</v>
      </c>
      <c r="AB545" s="375" t="s">
        <v>399</v>
      </c>
      <c r="AC545" s="831" t="s">
        <v>720</v>
      </c>
    </row>
    <row r="546" spans="1:46" s="375" customFormat="1" x14ac:dyDescent="0.4">
      <c r="S546" s="428" t="s">
        <v>49</v>
      </c>
      <c r="T546" s="375" t="s">
        <v>416</v>
      </c>
      <c r="U546" s="375" t="s">
        <v>405</v>
      </c>
      <c r="V546" s="375" t="s">
        <v>406</v>
      </c>
      <c r="W546" s="375" t="s">
        <v>717</v>
      </c>
      <c r="X546" s="824">
        <v>0.26</v>
      </c>
      <c r="Y546" s="375" t="s">
        <v>387</v>
      </c>
      <c r="Z546" s="375" t="s">
        <v>401</v>
      </c>
      <c r="AA546" s="378">
        <v>3.2811816140696184E-5</v>
      </c>
      <c r="AB546" s="375" t="s">
        <v>399</v>
      </c>
      <c r="AC546" s="831" t="s">
        <v>722</v>
      </c>
    </row>
    <row r="547" spans="1:46" s="375" customFormat="1" x14ac:dyDescent="0.4">
      <c r="S547" s="428" t="s">
        <v>49</v>
      </c>
      <c r="T547" s="375" t="s">
        <v>416</v>
      </c>
      <c r="U547" s="375" t="s">
        <v>405</v>
      </c>
      <c r="V547" s="375" t="s">
        <v>406</v>
      </c>
      <c r="W547" s="375" t="s">
        <v>717</v>
      </c>
      <c r="X547" s="824">
        <v>0.26</v>
      </c>
      <c r="Y547" s="375" t="s">
        <v>388</v>
      </c>
      <c r="Z547" s="375" t="s">
        <v>401</v>
      </c>
      <c r="AA547" s="378">
        <v>1.1846175246406872E-4</v>
      </c>
      <c r="AB547" s="375" t="s">
        <v>399</v>
      </c>
      <c r="AC547" s="831" t="s">
        <v>722</v>
      </c>
    </row>
    <row r="548" spans="1:46" s="375" customFormat="1" x14ac:dyDescent="0.4">
      <c r="S548" s="428" t="s">
        <v>49</v>
      </c>
      <c r="T548" s="375" t="s">
        <v>416</v>
      </c>
      <c r="U548" s="375" t="s">
        <v>405</v>
      </c>
      <c r="V548" s="375" t="s">
        <v>406</v>
      </c>
      <c r="W548" s="375" t="s">
        <v>717</v>
      </c>
      <c r="X548" s="824">
        <v>0.26</v>
      </c>
      <c r="Y548" s="375" t="s">
        <v>389</v>
      </c>
      <c r="Z548" s="375" t="s">
        <v>401</v>
      </c>
      <c r="AA548" s="378">
        <v>1.3388286898425646E-3</v>
      </c>
      <c r="AB548" s="375" t="s">
        <v>399</v>
      </c>
      <c r="AC548" s="831" t="s">
        <v>722</v>
      </c>
    </row>
    <row r="549" spans="1:46" s="375" customFormat="1" x14ac:dyDescent="0.4">
      <c r="S549" s="428" t="s">
        <v>49</v>
      </c>
      <c r="T549" s="375" t="s">
        <v>416</v>
      </c>
      <c r="U549" s="375" t="s">
        <v>405</v>
      </c>
      <c r="V549" s="375" t="s">
        <v>406</v>
      </c>
      <c r="W549" s="375" t="s">
        <v>717</v>
      </c>
      <c r="X549" s="824">
        <v>0.26</v>
      </c>
      <c r="Y549" s="375" t="s">
        <v>390</v>
      </c>
      <c r="Z549" s="375" t="s">
        <v>401</v>
      </c>
      <c r="AA549" s="378">
        <v>1.188750499553023E-2</v>
      </c>
      <c r="AB549" s="375" t="s">
        <v>399</v>
      </c>
      <c r="AC549" s="831" t="s">
        <v>722</v>
      </c>
    </row>
    <row r="550" spans="1:46" s="375" customFormat="1" x14ac:dyDescent="0.4">
      <c r="S550" s="428" t="s">
        <v>49</v>
      </c>
      <c r="T550" s="375" t="s">
        <v>416</v>
      </c>
      <c r="U550" s="375" t="s">
        <v>405</v>
      </c>
      <c r="V550" s="375" t="s">
        <v>406</v>
      </c>
      <c r="W550" s="375" t="s">
        <v>717</v>
      </c>
      <c r="X550" s="824">
        <v>0.26</v>
      </c>
      <c r="Y550" s="375" t="s">
        <v>391</v>
      </c>
      <c r="Z550" s="375" t="s">
        <v>401</v>
      </c>
      <c r="AA550" s="378">
        <v>3.5042326505623552E-3</v>
      </c>
      <c r="AB550" s="375" t="s">
        <v>399</v>
      </c>
      <c r="AC550" s="831" t="s">
        <v>722</v>
      </c>
    </row>
    <row r="551" spans="1:46" s="375" customFormat="1" x14ac:dyDescent="0.4">
      <c r="S551" s="428" t="s">
        <v>49</v>
      </c>
      <c r="T551" s="375" t="s">
        <v>416</v>
      </c>
      <c r="U551" s="375" t="s">
        <v>405</v>
      </c>
      <c r="V551" s="375" t="s">
        <v>406</v>
      </c>
      <c r="W551" s="375" t="s">
        <v>717</v>
      </c>
      <c r="X551" s="824">
        <v>0.26</v>
      </c>
      <c r="Y551" s="375" t="s">
        <v>392</v>
      </c>
      <c r="Z551" s="375" t="s">
        <v>401</v>
      </c>
      <c r="AA551" s="378">
        <v>4.273829615951877E-3</v>
      </c>
      <c r="AB551" s="375" t="s">
        <v>399</v>
      </c>
      <c r="AC551" s="831" t="s">
        <v>722</v>
      </c>
    </row>
    <row r="552" spans="1:46" s="375" customFormat="1" x14ac:dyDescent="0.4">
      <c r="S552" s="428" t="s">
        <v>49</v>
      </c>
      <c r="T552" s="375" t="s">
        <v>416</v>
      </c>
      <c r="U552" s="375" t="s">
        <v>405</v>
      </c>
      <c r="V552" s="375" t="s">
        <v>406</v>
      </c>
      <c r="W552" s="375" t="s">
        <v>717</v>
      </c>
      <c r="X552" s="824">
        <v>0.26</v>
      </c>
      <c r="Y552" s="375" t="s">
        <v>393</v>
      </c>
      <c r="Z552" s="375" t="s">
        <v>401</v>
      </c>
      <c r="AA552" s="378">
        <v>1.5067635939761148E-4</v>
      </c>
      <c r="AB552" s="375" t="s">
        <v>399</v>
      </c>
      <c r="AC552" s="831" t="s">
        <v>722</v>
      </c>
    </row>
    <row r="553" spans="1:46" s="375" customFormat="1" x14ac:dyDescent="0.4">
      <c r="S553" s="428" t="s">
        <v>49</v>
      </c>
      <c r="T553" s="375" t="s">
        <v>416</v>
      </c>
      <c r="U553" s="375" t="s">
        <v>405</v>
      </c>
      <c r="V553" s="375" t="s">
        <v>406</v>
      </c>
      <c r="W553" s="375" t="s">
        <v>717</v>
      </c>
      <c r="X553" s="824">
        <v>0.26</v>
      </c>
      <c r="Y553" s="375" t="s">
        <v>394</v>
      </c>
      <c r="Z553" s="375" t="s">
        <v>401</v>
      </c>
      <c r="AA553" s="378">
        <v>2.8383353762428742E-4</v>
      </c>
      <c r="AB553" s="375" t="s">
        <v>399</v>
      </c>
      <c r="AC553" s="831" t="s">
        <v>722</v>
      </c>
    </row>
    <row r="554" spans="1:46" s="375" customFormat="1" x14ac:dyDescent="0.4">
      <c r="S554" s="428" t="s">
        <v>49</v>
      </c>
      <c r="T554" s="375" t="s">
        <v>416</v>
      </c>
      <c r="U554" s="375" t="s">
        <v>405</v>
      </c>
      <c r="V554" s="375" t="s">
        <v>406</v>
      </c>
      <c r="W554" s="375" t="s">
        <v>717</v>
      </c>
      <c r="X554" s="824">
        <v>0.26</v>
      </c>
      <c r="Y554" s="375" t="s">
        <v>395</v>
      </c>
      <c r="Z554" s="375" t="s">
        <v>401</v>
      </c>
      <c r="AA554" s="378">
        <v>1.5288506021842568E-5</v>
      </c>
      <c r="AB554" s="375" t="s">
        <v>399</v>
      </c>
      <c r="AC554" s="831" t="s">
        <v>722</v>
      </c>
    </row>
    <row r="555" spans="1:46" s="375" customFormat="1" x14ac:dyDescent="0.4">
      <c r="S555" s="428" t="s">
        <v>49</v>
      </c>
      <c r="T555" s="375" t="s">
        <v>416</v>
      </c>
      <c r="U555" s="375" t="s">
        <v>405</v>
      </c>
      <c r="V555" s="375" t="s">
        <v>406</v>
      </c>
      <c r="W555" s="375" t="s">
        <v>717</v>
      </c>
      <c r="X555" s="824">
        <v>0.26</v>
      </c>
      <c r="Y555" s="375" t="s">
        <v>396</v>
      </c>
      <c r="Z555" s="375" t="s">
        <v>401</v>
      </c>
      <c r="AA555" s="378">
        <v>2.1007891421229859E-5</v>
      </c>
      <c r="AB555" s="375" t="s">
        <v>399</v>
      </c>
      <c r="AC555" s="831" t="s">
        <v>722</v>
      </c>
    </row>
    <row r="556" spans="1:46" s="375" customFormat="1" x14ac:dyDescent="0.4">
      <c r="S556" s="428" t="s">
        <v>49</v>
      </c>
      <c r="T556" s="375" t="s">
        <v>416</v>
      </c>
      <c r="U556" s="375" t="s">
        <v>405</v>
      </c>
      <c r="V556" s="375" t="s">
        <v>406</v>
      </c>
      <c r="W556" s="375" t="s">
        <v>717</v>
      </c>
      <c r="X556" s="824">
        <v>0.26</v>
      </c>
      <c r="Y556" s="375" t="s">
        <v>397</v>
      </c>
      <c r="Z556" s="375" t="s">
        <v>401</v>
      </c>
      <c r="AA556" s="378">
        <v>2.823795235643936</v>
      </c>
      <c r="AB556" s="375" t="s">
        <v>399</v>
      </c>
      <c r="AC556" s="831" t="s">
        <v>722</v>
      </c>
    </row>
    <row r="557" spans="1:46" s="758" customFormat="1" ht="15.9" x14ac:dyDescent="0.4">
      <c r="A557" s="838" t="s">
        <v>406</v>
      </c>
      <c r="B557" s="750"/>
      <c r="C557" s="750"/>
      <c r="D557" s="750"/>
      <c r="E557" s="750"/>
      <c r="F557" s="750"/>
      <c r="G557" s="750"/>
      <c r="H557" s="751"/>
      <c r="I557" s="829" t="s">
        <v>232</v>
      </c>
      <c r="J557" s="836"/>
      <c r="K557" s="750"/>
      <c r="L557" s="750"/>
      <c r="M557" s="750"/>
      <c r="N557" s="750"/>
      <c r="O557" s="750"/>
      <c r="P557" s="750"/>
      <c r="Q557" s="750"/>
      <c r="R557" s="751"/>
      <c r="S557" s="829" t="s">
        <v>49</v>
      </c>
      <c r="T557" s="836"/>
      <c r="U557" s="750"/>
      <c r="V557" s="750"/>
      <c r="W557" s="750"/>
      <c r="X557" s="750"/>
      <c r="Y557" s="750"/>
      <c r="Z557" s="750"/>
      <c r="AA557" s="750"/>
      <c r="AB557" s="750"/>
      <c r="AC557" s="751"/>
      <c r="AD557" s="829" t="s">
        <v>263</v>
      </c>
      <c r="AE557" s="750"/>
      <c r="AF557" s="750"/>
      <c r="AG557" s="750"/>
      <c r="AH557" s="750"/>
      <c r="AI557" s="750"/>
      <c r="AJ557" s="750"/>
      <c r="AK557" s="829" t="s">
        <v>277</v>
      </c>
      <c r="AL557" s="844"/>
      <c r="AM557" s="844"/>
      <c r="AN557" s="750"/>
      <c r="AO557" s="844"/>
      <c r="AP557" s="844"/>
      <c r="AQ557" s="844"/>
      <c r="AR557" s="844"/>
      <c r="AS557" s="844"/>
      <c r="AT557" s="845"/>
    </row>
    <row r="558" spans="1:46" s="759" customFormat="1" x14ac:dyDescent="0.4">
      <c r="A558" s="839" t="s">
        <v>373</v>
      </c>
      <c r="B558" s="759" t="s">
        <v>417</v>
      </c>
      <c r="C558" s="759" t="s">
        <v>376</v>
      </c>
      <c r="D558" s="759" t="s">
        <v>379</v>
      </c>
      <c r="E558" s="759" t="s">
        <v>383</v>
      </c>
      <c r="F558" s="759" t="s">
        <v>386</v>
      </c>
      <c r="G558" s="759" t="s">
        <v>380</v>
      </c>
      <c r="H558" s="835" t="s">
        <v>378</v>
      </c>
      <c r="I558" s="806" t="s">
        <v>373</v>
      </c>
      <c r="J558" s="759" t="s">
        <v>417</v>
      </c>
      <c r="K558" s="759" t="s">
        <v>374</v>
      </c>
      <c r="L558" s="759" t="s">
        <v>376</v>
      </c>
      <c r="M558" s="759" t="s">
        <v>375</v>
      </c>
      <c r="N558" s="759" t="s">
        <v>379</v>
      </c>
      <c r="O558" s="759" t="s">
        <v>383</v>
      </c>
      <c r="P558" s="759" t="s">
        <v>386</v>
      </c>
      <c r="Q558" s="759" t="s">
        <v>380</v>
      </c>
      <c r="R558" s="835" t="s">
        <v>378</v>
      </c>
      <c r="S558" s="806" t="s">
        <v>373</v>
      </c>
      <c r="T558" s="759" t="s">
        <v>413</v>
      </c>
      <c r="U558" s="759" t="s">
        <v>417</v>
      </c>
      <c r="V558" s="759" t="s">
        <v>374</v>
      </c>
      <c r="W558" s="759" t="s">
        <v>376</v>
      </c>
      <c r="X558" s="759" t="s">
        <v>375</v>
      </c>
      <c r="Y558" s="759" t="s">
        <v>379</v>
      </c>
      <c r="Z558" s="759" t="s">
        <v>383</v>
      </c>
      <c r="AA558" s="759" t="s">
        <v>386</v>
      </c>
      <c r="AB558" s="759" t="s">
        <v>380</v>
      </c>
      <c r="AC558" s="835" t="s">
        <v>378</v>
      </c>
      <c r="AD558" s="806" t="s">
        <v>373</v>
      </c>
      <c r="AE558" s="759" t="s">
        <v>417</v>
      </c>
      <c r="AF558" s="759" t="s">
        <v>379</v>
      </c>
      <c r="AG558" s="759" t="s">
        <v>386</v>
      </c>
      <c r="AH558" s="759" t="s">
        <v>380</v>
      </c>
      <c r="AI558" s="759" t="s">
        <v>378</v>
      </c>
      <c r="AJ558" s="759" t="s">
        <v>382</v>
      </c>
      <c r="AK558" s="806" t="s">
        <v>373</v>
      </c>
      <c r="AL558" s="759" t="s">
        <v>417</v>
      </c>
      <c r="AM558" s="759" t="s">
        <v>374</v>
      </c>
      <c r="AN558" s="758" t="s">
        <v>423</v>
      </c>
      <c r="AO558" s="759" t="s">
        <v>424</v>
      </c>
      <c r="AP558" s="759" t="s">
        <v>386</v>
      </c>
      <c r="AQ558" s="759" t="s">
        <v>386</v>
      </c>
      <c r="AR558" s="759" t="s">
        <v>380</v>
      </c>
      <c r="AS558" s="759" t="s">
        <v>378</v>
      </c>
      <c r="AT558" s="835" t="s">
        <v>382</v>
      </c>
    </row>
    <row r="559" spans="1:46" s="375" customFormat="1" x14ac:dyDescent="0.4">
      <c r="A559" s="428" t="s">
        <v>406</v>
      </c>
      <c r="B559" s="375" t="s">
        <v>59</v>
      </c>
      <c r="C559" s="375" t="s">
        <v>457</v>
      </c>
      <c r="D559" s="375" t="s">
        <v>412</v>
      </c>
      <c r="E559" s="375" t="s">
        <v>400</v>
      </c>
      <c r="F559" s="761">
        <v>5.6719479729722376E-3</v>
      </c>
      <c r="G559" s="375" t="s">
        <v>398</v>
      </c>
      <c r="H559" s="831" t="s">
        <v>730</v>
      </c>
      <c r="I559" s="428" t="s">
        <v>232</v>
      </c>
      <c r="J559" s="375" t="s">
        <v>59</v>
      </c>
      <c r="K559" s="375" t="s">
        <v>52</v>
      </c>
      <c r="M559" s="824">
        <v>0.33</v>
      </c>
      <c r="N559" s="375" t="s">
        <v>385</v>
      </c>
      <c r="O559" s="375" t="s">
        <v>400</v>
      </c>
      <c r="P559" s="761">
        <v>3.0303030303030303</v>
      </c>
      <c r="Q559" s="375" t="s">
        <v>398</v>
      </c>
      <c r="R559" s="831" t="s">
        <v>731</v>
      </c>
      <c r="S559" s="428" t="s">
        <v>49</v>
      </c>
      <c r="T559" s="375" t="s">
        <v>418</v>
      </c>
      <c r="U559" s="375" t="s">
        <v>59</v>
      </c>
      <c r="V559" s="375" t="s">
        <v>52</v>
      </c>
      <c r="X559" s="824">
        <v>0.34799999999999998</v>
      </c>
      <c r="Y559" s="375" t="s">
        <v>411</v>
      </c>
      <c r="Z559" s="375" t="s">
        <v>400</v>
      </c>
      <c r="AA559" s="761">
        <v>2.8735632183908049</v>
      </c>
      <c r="AB559" s="375" t="s">
        <v>398</v>
      </c>
      <c r="AC559" s="831" t="s">
        <v>732</v>
      </c>
      <c r="AD559" s="428" t="s">
        <v>263</v>
      </c>
      <c r="AE559" s="375" t="s">
        <v>59</v>
      </c>
      <c r="AF559" s="375" t="s">
        <v>387</v>
      </c>
      <c r="AG559" s="375">
        <v>1.2680135585010397E-6</v>
      </c>
      <c r="AH559" s="375" t="s">
        <v>399</v>
      </c>
      <c r="AI559" s="375" t="s">
        <v>733</v>
      </c>
      <c r="AJ559" s="375" t="s">
        <v>422</v>
      </c>
      <c r="AK559" s="428" t="s">
        <v>277</v>
      </c>
      <c r="AL559" s="375" t="s">
        <v>59</v>
      </c>
      <c r="AM559" s="375" t="s">
        <v>425</v>
      </c>
      <c r="AN559" s="375" t="s">
        <v>427</v>
      </c>
      <c r="AO559" s="762">
        <v>6.9260000000000002</v>
      </c>
      <c r="AP559" s="375" t="s">
        <v>387</v>
      </c>
      <c r="AQ559" s="760">
        <v>0.13392911904762864</v>
      </c>
      <c r="AR559" s="375" t="s">
        <v>399</v>
      </c>
      <c r="AS559" s="375" t="s">
        <v>734</v>
      </c>
      <c r="AT559" s="831" t="s">
        <v>422</v>
      </c>
    </row>
    <row r="560" spans="1:46" s="375" customFormat="1" x14ac:dyDescent="0.4">
      <c r="A560" s="428" t="s">
        <v>406</v>
      </c>
      <c r="B560" s="375" t="s">
        <v>59</v>
      </c>
      <c r="C560" s="375" t="s">
        <v>457</v>
      </c>
      <c r="D560" s="375" t="s">
        <v>385</v>
      </c>
      <c r="E560" s="375" t="s">
        <v>400</v>
      </c>
      <c r="F560" s="761">
        <v>1.3989191310056295</v>
      </c>
      <c r="G560" s="375" t="s">
        <v>398</v>
      </c>
      <c r="H560" s="831" t="s">
        <v>730</v>
      </c>
      <c r="I560" s="428" t="s">
        <v>232</v>
      </c>
      <c r="J560" s="375" t="s">
        <v>59</v>
      </c>
      <c r="K560" s="375" t="s">
        <v>52</v>
      </c>
      <c r="M560" s="824">
        <v>0.33</v>
      </c>
      <c r="N560" s="375" t="s">
        <v>387</v>
      </c>
      <c r="O560" s="375" t="s">
        <v>400</v>
      </c>
      <c r="P560" s="763">
        <v>2.8000006634721431E-5</v>
      </c>
      <c r="Q560" s="375" t="s">
        <v>399</v>
      </c>
      <c r="R560" s="831" t="s">
        <v>735</v>
      </c>
      <c r="S560" s="428" t="s">
        <v>49</v>
      </c>
      <c r="T560" s="375" t="s">
        <v>418</v>
      </c>
      <c r="U560" s="375" t="s">
        <v>59</v>
      </c>
      <c r="V560" s="375" t="s">
        <v>52</v>
      </c>
      <c r="X560" s="824">
        <v>0.34799999999999998</v>
      </c>
      <c r="Y560" s="375" t="s">
        <v>387</v>
      </c>
      <c r="Z560" s="375" t="s">
        <v>400</v>
      </c>
      <c r="AA560" s="763">
        <v>1.200000284345204E-5</v>
      </c>
      <c r="AB560" s="375" t="s">
        <v>399</v>
      </c>
      <c r="AC560" s="831" t="s">
        <v>736</v>
      </c>
      <c r="AD560" s="428" t="s">
        <v>263</v>
      </c>
      <c r="AE560" s="375" t="s">
        <v>59</v>
      </c>
      <c r="AF560" s="375" t="s">
        <v>388</v>
      </c>
      <c r="AG560" s="375">
        <v>3.155163008566518E-6</v>
      </c>
      <c r="AH560" s="375" t="s">
        <v>399</v>
      </c>
      <c r="AI560" s="375" t="s">
        <v>733</v>
      </c>
      <c r="AJ560" s="375" t="s">
        <v>422</v>
      </c>
      <c r="AK560" s="428" t="s">
        <v>277</v>
      </c>
      <c r="AL560" s="375" t="s">
        <v>59</v>
      </c>
      <c r="AM560" s="375" t="s">
        <v>425</v>
      </c>
      <c r="AN560" s="375" t="s">
        <v>427</v>
      </c>
      <c r="AO560" s="762">
        <v>6.9260000000000002</v>
      </c>
      <c r="AP560" s="375" t="s">
        <v>388</v>
      </c>
      <c r="AQ560" s="760">
        <v>0.84614124568009674</v>
      </c>
      <c r="AR560" s="375" t="s">
        <v>399</v>
      </c>
      <c r="AS560" s="375" t="s">
        <v>734</v>
      </c>
      <c r="AT560" s="831" t="s">
        <v>422</v>
      </c>
    </row>
    <row r="561" spans="1:46" s="375" customFormat="1" x14ac:dyDescent="0.4">
      <c r="A561" s="428" t="s">
        <v>406</v>
      </c>
      <c r="B561" s="375" t="s">
        <v>59</v>
      </c>
      <c r="C561" s="375" t="s">
        <v>457</v>
      </c>
      <c r="D561" s="375" t="s">
        <v>411</v>
      </c>
      <c r="E561" s="375" t="s">
        <v>400</v>
      </c>
      <c r="F561" s="761">
        <v>0.47592530347584222</v>
      </c>
      <c r="G561" s="375" t="s">
        <v>398</v>
      </c>
      <c r="H561" s="831" t="s">
        <v>730</v>
      </c>
      <c r="I561" s="428" t="s">
        <v>232</v>
      </c>
      <c r="J561" s="375" t="s">
        <v>59</v>
      </c>
      <c r="K561" s="375" t="s">
        <v>52</v>
      </c>
      <c r="M561" s="824">
        <v>0.33</v>
      </c>
      <c r="N561" s="375" t="s">
        <v>388</v>
      </c>
      <c r="O561" s="375" t="s">
        <v>400</v>
      </c>
      <c r="P561" s="763">
        <v>4.140000980990954E-4</v>
      </c>
      <c r="Q561" s="375" t="s">
        <v>399</v>
      </c>
      <c r="R561" s="831" t="s">
        <v>735</v>
      </c>
      <c r="S561" s="428" t="s">
        <v>49</v>
      </c>
      <c r="T561" s="375" t="s">
        <v>418</v>
      </c>
      <c r="U561" s="375" t="s">
        <v>59</v>
      </c>
      <c r="V561" s="375" t="s">
        <v>52</v>
      </c>
      <c r="X561" s="824">
        <v>0.34799999999999998</v>
      </c>
      <c r="Y561" s="375" t="s">
        <v>388</v>
      </c>
      <c r="Z561" s="375" t="s">
        <v>400</v>
      </c>
      <c r="AA561" s="763">
        <v>9.9000023458479334E-5</v>
      </c>
      <c r="AB561" s="375" t="s">
        <v>399</v>
      </c>
      <c r="AC561" s="831" t="s">
        <v>736</v>
      </c>
      <c r="AD561" s="428" t="s">
        <v>263</v>
      </c>
      <c r="AE561" s="375" t="s">
        <v>59</v>
      </c>
      <c r="AF561" s="375" t="s">
        <v>389</v>
      </c>
      <c r="AG561" s="375">
        <v>3.005686387359979E-6</v>
      </c>
      <c r="AH561" s="375" t="s">
        <v>399</v>
      </c>
      <c r="AI561" s="375" t="s">
        <v>733</v>
      </c>
      <c r="AJ561" s="375" t="s">
        <v>422</v>
      </c>
      <c r="AK561" s="428" t="s">
        <v>277</v>
      </c>
      <c r="AL561" s="375" t="s">
        <v>59</v>
      </c>
      <c r="AM561" s="375" t="s">
        <v>425</v>
      </c>
      <c r="AN561" s="375" t="s">
        <v>427</v>
      </c>
      <c r="AO561" s="762">
        <v>6.9260000000000002</v>
      </c>
      <c r="AP561" s="375" t="s">
        <v>389</v>
      </c>
      <c r="AQ561" s="760">
        <v>0.14469053127021084</v>
      </c>
      <c r="AR561" s="375" t="s">
        <v>399</v>
      </c>
      <c r="AS561" s="375" t="s">
        <v>734</v>
      </c>
      <c r="AT561" s="831" t="s">
        <v>422</v>
      </c>
    </row>
    <row r="562" spans="1:46" s="375" customFormat="1" x14ac:dyDescent="0.4">
      <c r="A562" s="428" t="s">
        <v>406</v>
      </c>
      <c r="B562" s="375" t="s">
        <v>59</v>
      </c>
      <c r="C562" s="375" t="s">
        <v>457</v>
      </c>
      <c r="D562" s="375" t="s">
        <v>410</v>
      </c>
      <c r="E562" s="375" t="s">
        <v>400</v>
      </c>
      <c r="F562" s="761">
        <v>1.8803331937573935E-2</v>
      </c>
      <c r="G562" s="375" t="s">
        <v>398</v>
      </c>
      <c r="H562" s="831" t="s">
        <v>730</v>
      </c>
      <c r="I562" s="428" t="s">
        <v>232</v>
      </c>
      <c r="J562" s="375" t="s">
        <v>59</v>
      </c>
      <c r="K562" s="375" t="s">
        <v>52</v>
      </c>
      <c r="M562" s="824">
        <v>0.33</v>
      </c>
      <c r="N562" s="375" t="s">
        <v>389</v>
      </c>
      <c r="O562" s="375" t="s">
        <v>400</v>
      </c>
      <c r="P562" s="763">
        <v>1.9510004622979107E-3</v>
      </c>
      <c r="Q562" s="375" t="s">
        <v>399</v>
      </c>
      <c r="R562" s="831" t="s">
        <v>735</v>
      </c>
      <c r="S562" s="428" t="s">
        <v>49</v>
      </c>
      <c r="T562" s="375" t="s">
        <v>418</v>
      </c>
      <c r="U562" s="375" t="s">
        <v>59</v>
      </c>
      <c r="V562" s="375" t="s">
        <v>52</v>
      </c>
      <c r="X562" s="824">
        <v>0.34799999999999998</v>
      </c>
      <c r="Y562" s="375" t="s">
        <v>389</v>
      </c>
      <c r="Z562" s="375" t="s">
        <v>400</v>
      </c>
      <c r="AA562" s="763">
        <v>6.4300015236163851E-4</v>
      </c>
      <c r="AB562" s="375" t="s">
        <v>399</v>
      </c>
      <c r="AC562" s="831" t="s">
        <v>736</v>
      </c>
      <c r="AD562" s="428" t="s">
        <v>263</v>
      </c>
      <c r="AE562" s="375" t="s">
        <v>59</v>
      </c>
      <c r="AF562" s="375" t="s">
        <v>390</v>
      </c>
      <c r="AG562" s="375">
        <v>1.1404687288099767E-6</v>
      </c>
      <c r="AH562" s="375" t="s">
        <v>399</v>
      </c>
      <c r="AI562" s="375" t="s">
        <v>733</v>
      </c>
      <c r="AJ562" s="375" t="s">
        <v>422</v>
      </c>
      <c r="AK562" s="428" t="s">
        <v>277</v>
      </c>
      <c r="AL562" s="375" t="s">
        <v>59</v>
      </c>
      <c r="AM562" s="375" t="s">
        <v>425</v>
      </c>
      <c r="AN562" s="375" t="s">
        <v>427</v>
      </c>
      <c r="AO562" s="762">
        <v>6.9260000000000002</v>
      </c>
      <c r="AP562" s="375" t="s">
        <v>390</v>
      </c>
      <c r="AQ562" s="760">
        <v>8.5326825093599831E-2</v>
      </c>
      <c r="AR562" s="375" t="s">
        <v>399</v>
      </c>
      <c r="AS562" s="375" t="s">
        <v>734</v>
      </c>
      <c r="AT562" s="831" t="s">
        <v>422</v>
      </c>
    </row>
    <row r="563" spans="1:46" s="375" customFormat="1" x14ac:dyDescent="0.4">
      <c r="A563" s="428" t="s">
        <v>406</v>
      </c>
      <c r="B563" s="375" t="s">
        <v>59</v>
      </c>
      <c r="C563" s="375" t="s">
        <v>457</v>
      </c>
      <c r="D563" s="375" t="s">
        <v>408</v>
      </c>
      <c r="E563" s="375" t="s">
        <v>400</v>
      </c>
      <c r="F563" s="761">
        <v>0.12999854284321868</v>
      </c>
      <c r="G563" s="375" t="s">
        <v>398</v>
      </c>
      <c r="H563" s="831" t="s">
        <v>730</v>
      </c>
      <c r="I563" s="428" t="s">
        <v>232</v>
      </c>
      <c r="J563" s="375" t="s">
        <v>59</v>
      </c>
      <c r="K563" s="375" t="s">
        <v>52</v>
      </c>
      <c r="L563" s="378"/>
      <c r="M563" s="824">
        <v>0.33</v>
      </c>
      <c r="N563" s="375" t="s">
        <v>390</v>
      </c>
      <c r="O563" s="375" t="s">
        <v>400</v>
      </c>
      <c r="P563" s="763">
        <v>2.3000005449949743E-5</v>
      </c>
      <c r="Q563" s="375" t="s">
        <v>399</v>
      </c>
      <c r="R563" s="831" t="s">
        <v>735</v>
      </c>
      <c r="S563" s="428" t="s">
        <v>49</v>
      </c>
      <c r="T563" s="375" t="s">
        <v>418</v>
      </c>
      <c r="U563" s="375" t="s">
        <v>59</v>
      </c>
      <c r="V563" s="375" t="s">
        <v>52</v>
      </c>
      <c r="W563" s="378"/>
      <c r="X563" s="824">
        <v>0.34799999999999998</v>
      </c>
      <c r="Y563" s="375" t="s">
        <v>390</v>
      </c>
      <c r="Z563" s="375" t="s">
        <v>400</v>
      </c>
      <c r="AA563" s="763">
        <v>1.8700004431046097E-4</v>
      </c>
      <c r="AB563" s="375" t="s">
        <v>399</v>
      </c>
      <c r="AC563" s="831" t="s">
        <v>736</v>
      </c>
      <c r="AD563" s="428" t="s">
        <v>263</v>
      </c>
      <c r="AE563" s="375" t="s">
        <v>59</v>
      </c>
      <c r="AF563" s="375" t="s">
        <v>391</v>
      </c>
      <c r="AG563" s="375">
        <v>4.3696125271320085E-7</v>
      </c>
      <c r="AH563" s="375" t="s">
        <v>399</v>
      </c>
      <c r="AI563" s="375" t="s">
        <v>733</v>
      </c>
      <c r="AJ563" s="375" t="s">
        <v>422</v>
      </c>
      <c r="AK563" s="428" t="s">
        <v>277</v>
      </c>
      <c r="AL563" s="375" t="s">
        <v>59</v>
      </c>
      <c r="AM563" s="375" t="s">
        <v>425</v>
      </c>
      <c r="AN563" s="375" t="s">
        <v>427</v>
      </c>
      <c r="AO563" s="762">
        <v>6.9260000000000002</v>
      </c>
      <c r="AP563" s="375" t="s">
        <v>391</v>
      </c>
      <c r="AQ563" s="760">
        <v>3.8727226352348619E-2</v>
      </c>
      <c r="AR563" s="375" t="s">
        <v>399</v>
      </c>
      <c r="AS563" s="375" t="s">
        <v>734</v>
      </c>
      <c r="AT563" s="831" t="s">
        <v>422</v>
      </c>
    </row>
    <row r="564" spans="1:46" s="375" customFormat="1" x14ac:dyDescent="0.4">
      <c r="A564" s="428" t="s">
        <v>406</v>
      </c>
      <c r="B564" s="375" t="s">
        <v>59</v>
      </c>
      <c r="C564" s="375" t="s">
        <v>457</v>
      </c>
      <c r="D564" s="375" t="s">
        <v>409</v>
      </c>
      <c r="E564" s="375" t="s">
        <v>400</v>
      </c>
      <c r="F564" s="761">
        <v>2.5908546924547249E-2</v>
      </c>
      <c r="G564" s="375" t="s">
        <v>398</v>
      </c>
      <c r="H564" s="831" t="s">
        <v>730</v>
      </c>
      <c r="I564" s="428" t="s">
        <v>232</v>
      </c>
      <c r="J564" s="375" t="s">
        <v>59</v>
      </c>
      <c r="K564" s="375" t="s">
        <v>52</v>
      </c>
      <c r="L564" s="378"/>
      <c r="M564" s="824">
        <v>0.33</v>
      </c>
      <c r="N564" s="375" t="s">
        <v>391</v>
      </c>
      <c r="O564" s="375" t="s">
        <v>400</v>
      </c>
      <c r="P564" s="763">
        <v>2.3000005449949743E-5</v>
      </c>
      <c r="Q564" s="375" t="s">
        <v>399</v>
      </c>
      <c r="R564" s="831" t="s">
        <v>735</v>
      </c>
      <c r="S564" s="428" t="s">
        <v>49</v>
      </c>
      <c r="T564" s="375" t="s">
        <v>418</v>
      </c>
      <c r="U564" s="375" t="s">
        <v>59</v>
      </c>
      <c r="V564" s="375" t="s">
        <v>52</v>
      </c>
      <c r="W564" s="378"/>
      <c r="X564" s="824">
        <v>0.34799999999999998</v>
      </c>
      <c r="Y564" s="375" t="s">
        <v>391</v>
      </c>
      <c r="Z564" s="375" t="s">
        <v>400</v>
      </c>
      <c r="AA564" s="763">
        <v>1.310000310410181E-4</v>
      </c>
      <c r="AB564" s="375" t="s">
        <v>399</v>
      </c>
      <c r="AC564" s="831" t="s">
        <v>736</v>
      </c>
      <c r="AD564" s="428" t="s">
        <v>263</v>
      </c>
      <c r="AE564" s="375" t="s">
        <v>59</v>
      </c>
      <c r="AF564" s="375" t="s">
        <v>392</v>
      </c>
      <c r="AG564" s="375">
        <v>1.4087754925127726E-6</v>
      </c>
      <c r="AH564" s="375" t="s">
        <v>399</v>
      </c>
      <c r="AI564" s="375" t="s">
        <v>733</v>
      </c>
      <c r="AJ564" s="375" t="s">
        <v>422</v>
      </c>
      <c r="AK564" s="428" t="s">
        <v>277</v>
      </c>
      <c r="AL564" s="375" t="s">
        <v>59</v>
      </c>
      <c r="AM564" s="375" t="s">
        <v>425</v>
      </c>
      <c r="AN564" s="375" t="s">
        <v>427</v>
      </c>
      <c r="AO564" s="762">
        <v>6.9260000000000002</v>
      </c>
      <c r="AP564" s="375" t="s">
        <v>392</v>
      </c>
      <c r="AQ564" s="760">
        <v>0.54246652525231054</v>
      </c>
      <c r="AR564" s="375" t="s">
        <v>399</v>
      </c>
      <c r="AS564" s="375" t="s">
        <v>734</v>
      </c>
      <c r="AT564" s="831" t="s">
        <v>422</v>
      </c>
    </row>
    <row r="565" spans="1:46" s="375" customFormat="1" x14ac:dyDescent="0.4">
      <c r="A565" s="428" t="s">
        <v>406</v>
      </c>
      <c r="B565" s="375" t="s">
        <v>59</v>
      </c>
      <c r="C565" s="375" t="s">
        <v>457</v>
      </c>
      <c r="D565" s="375" t="s">
        <v>387</v>
      </c>
      <c r="E565" s="375" t="s">
        <v>400</v>
      </c>
      <c r="F565" s="763">
        <v>6.7762863653022876E-6</v>
      </c>
      <c r="G565" s="375" t="s">
        <v>399</v>
      </c>
      <c r="H565" s="831" t="s">
        <v>737</v>
      </c>
      <c r="I565" s="428" t="s">
        <v>232</v>
      </c>
      <c r="J565" s="375" t="s">
        <v>59</v>
      </c>
      <c r="K565" s="375" t="s">
        <v>52</v>
      </c>
      <c r="L565" s="378"/>
      <c r="M565" s="824">
        <v>0.33</v>
      </c>
      <c r="N565" s="375" t="s">
        <v>392</v>
      </c>
      <c r="O565" s="375" t="s">
        <v>400</v>
      </c>
      <c r="P565" s="763">
        <v>2.8620006781633115E-3</v>
      </c>
      <c r="Q565" s="375" t="s">
        <v>399</v>
      </c>
      <c r="R565" s="831" t="s">
        <v>735</v>
      </c>
      <c r="S565" s="428" t="s">
        <v>49</v>
      </c>
      <c r="T565" s="375" t="s">
        <v>418</v>
      </c>
      <c r="U565" s="375" t="s">
        <v>59</v>
      </c>
      <c r="V565" s="375" t="s">
        <v>52</v>
      </c>
      <c r="W565" s="378"/>
      <c r="X565" s="824">
        <v>0.34799999999999998</v>
      </c>
      <c r="Y565" s="375" t="s">
        <v>392</v>
      </c>
      <c r="Z565" s="375" t="s">
        <v>400</v>
      </c>
      <c r="AA565" s="763">
        <v>1.6670003950028794E-3</v>
      </c>
      <c r="AB565" s="375" t="s">
        <v>399</v>
      </c>
      <c r="AC565" s="831" t="s">
        <v>736</v>
      </c>
      <c r="AD565" s="428" t="s">
        <v>263</v>
      </c>
      <c r="AE565" s="375" t="s">
        <v>59</v>
      </c>
      <c r="AF565" s="375" t="s">
        <v>393</v>
      </c>
      <c r="AG565" s="375">
        <v>2.1303042355193915E-8</v>
      </c>
      <c r="AH565" s="375" t="s">
        <v>399</v>
      </c>
      <c r="AI565" s="375" t="s">
        <v>733</v>
      </c>
      <c r="AJ565" s="375" t="s">
        <v>422</v>
      </c>
      <c r="AK565" s="428" t="s">
        <v>277</v>
      </c>
      <c r="AL565" s="375" t="s">
        <v>59</v>
      </c>
      <c r="AM565" s="375" t="s">
        <v>425</v>
      </c>
      <c r="AN565" s="375" t="s">
        <v>427</v>
      </c>
      <c r="AO565" s="762">
        <v>6.9260000000000002</v>
      </c>
      <c r="AP565" s="375" t="s">
        <v>393</v>
      </c>
      <c r="AQ565" s="760">
        <v>8.111481151864688E-4</v>
      </c>
      <c r="AR565" s="375" t="s">
        <v>399</v>
      </c>
      <c r="AS565" s="375" t="s">
        <v>734</v>
      </c>
      <c r="AT565" s="831" t="s">
        <v>422</v>
      </c>
    </row>
    <row r="566" spans="1:46" s="375" customFormat="1" x14ac:dyDescent="0.4">
      <c r="A566" s="428" t="s">
        <v>406</v>
      </c>
      <c r="B566" s="375" t="s">
        <v>59</v>
      </c>
      <c r="C566" s="375" t="s">
        <v>457</v>
      </c>
      <c r="D566" s="375" t="s">
        <v>388</v>
      </c>
      <c r="E566" s="375" t="s">
        <v>400</v>
      </c>
      <c r="F566" s="763">
        <v>1.2718765422855955E-4</v>
      </c>
      <c r="G566" s="375" t="s">
        <v>399</v>
      </c>
      <c r="H566" s="831" t="s">
        <v>737</v>
      </c>
      <c r="I566" s="428" t="s">
        <v>232</v>
      </c>
      <c r="J566" s="375" t="s">
        <v>59</v>
      </c>
      <c r="K566" s="375" t="s">
        <v>52</v>
      </c>
      <c r="L566" s="378"/>
      <c r="M566" s="824">
        <v>0.33</v>
      </c>
      <c r="N566" s="375" t="s">
        <v>393</v>
      </c>
      <c r="O566" s="375" t="s">
        <v>400</v>
      </c>
      <c r="P566" s="763">
        <v>3.7950008992417077E-6</v>
      </c>
      <c r="Q566" s="375" t="s">
        <v>399</v>
      </c>
      <c r="R566" s="831" t="s">
        <v>735</v>
      </c>
      <c r="S566" s="428" t="s">
        <v>49</v>
      </c>
      <c r="T566" s="375" t="s">
        <v>418</v>
      </c>
      <c r="U566" s="375" t="s">
        <v>59</v>
      </c>
      <c r="V566" s="375" t="s">
        <v>52</v>
      </c>
      <c r="W566" s="378"/>
      <c r="X566" s="824">
        <v>0.34799999999999998</v>
      </c>
      <c r="Y566" s="375" t="s">
        <v>393</v>
      </c>
      <c r="Z566" s="375" t="s">
        <v>400</v>
      </c>
      <c r="AA566" s="763">
        <v>5.633001334763779E-6</v>
      </c>
      <c r="AB566" s="375" t="s">
        <v>399</v>
      </c>
      <c r="AC566" s="831" t="s">
        <v>736</v>
      </c>
      <c r="AD566" s="428" t="s">
        <v>263</v>
      </c>
      <c r="AE566" s="375" t="s">
        <v>59</v>
      </c>
      <c r="AF566" s="375" t="s">
        <v>394</v>
      </c>
      <c r="AG566" s="375">
        <v>4.809260576642091E-8</v>
      </c>
      <c r="AH566" s="375" t="s">
        <v>399</v>
      </c>
      <c r="AI566" s="375" t="s">
        <v>733</v>
      </c>
      <c r="AJ566" s="375" t="s">
        <v>422</v>
      </c>
      <c r="AK566" s="428" t="s">
        <v>277</v>
      </c>
      <c r="AL566" s="375" t="s">
        <v>59</v>
      </c>
      <c r="AM566" s="375" t="s">
        <v>425</v>
      </c>
      <c r="AN566" s="375" t="s">
        <v>427</v>
      </c>
      <c r="AO566" s="762">
        <v>6.9260000000000002</v>
      </c>
      <c r="AP566" s="375" t="s">
        <v>394</v>
      </c>
      <c r="AQ566" s="760">
        <v>1.6935338883092644E-3</v>
      </c>
      <c r="AR566" s="375" t="s">
        <v>399</v>
      </c>
      <c r="AS566" s="375" t="s">
        <v>734</v>
      </c>
      <c r="AT566" s="831" t="s">
        <v>422</v>
      </c>
    </row>
    <row r="567" spans="1:46" s="375" customFormat="1" x14ac:dyDescent="0.4">
      <c r="A567" s="428" t="s">
        <v>406</v>
      </c>
      <c r="B567" s="375" t="s">
        <v>59</v>
      </c>
      <c r="C567" s="375" t="s">
        <v>457</v>
      </c>
      <c r="D567" s="375" t="s">
        <v>389</v>
      </c>
      <c r="E567" s="375" t="s">
        <v>400</v>
      </c>
      <c r="F567" s="763">
        <v>3.1874608272835332E-4</v>
      </c>
      <c r="G567" s="375" t="s">
        <v>399</v>
      </c>
      <c r="H567" s="831" t="s">
        <v>737</v>
      </c>
      <c r="I567" s="428" t="s">
        <v>232</v>
      </c>
      <c r="J567" s="375" t="s">
        <v>59</v>
      </c>
      <c r="K567" s="375" t="s">
        <v>52</v>
      </c>
      <c r="L567" s="378"/>
      <c r="M567" s="824">
        <v>0.33</v>
      </c>
      <c r="N567" s="375" t="s">
        <v>394</v>
      </c>
      <c r="O567" s="375" t="s">
        <v>400</v>
      </c>
      <c r="P567" s="763">
        <v>9.8440023325784893E-6</v>
      </c>
      <c r="Q567" s="375" t="s">
        <v>399</v>
      </c>
      <c r="R567" s="831" t="s">
        <v>735</v>
      </c>
      <c r="S567" s="428" t="s">
        <v>49</v>
      </c>
      <c r="T567" s="375" t="s">
        <v>418</v>
      </c>
      <c r="U567" s="375" t="s">
        <v>59</v>
      </c>
      <c r="V567" s="375" t="s">
        <v>52</v>
      </c>
      <c r="W567" s="378"/>
      <c r="X567" s="824">
        <v>0.34799999999999998</v>
      </c>
      <c r="Y567" s="375" t="s">
        <v>394</v>
      </c>
      <c r="Z567" s="375" t="s">
        <v>400</v>
      </c>
      <c r="AA567" s="763">
        <v>1.0611002514322466E-5</v>
      </c>
      <c r="AB567" s="375" t="s">
        <v>399</v>
      </c>
      <c r="AC567" s="831" t="s">
        <v>736</v>
      </c>
      <c r="AD567" s="428" t="s">
        <v>263</v>
      </c>
      <c r="AE567" s="375" t="s">
        <v>59</v>
      </c>
      <c r="AF567" s="375" t="s">
        <v>395</v>
      </c>
      <c r="AG567" s="375">
        <v>1.7452844375481212E-6</v>
      </c>
      <c r="AH567" s="375" t="s">
        <v>399</v>
      </c>
      <c r="AI567" s="375" t="s">
        <v>733</v>
      </c>
      <c r="AJ567" s="375" t="s">
        <v>422</v>
      </c>
      <c r="AK567" s="428" t="s">
        <v>277</v>
      </c>
      <c r="AL567" s="375" t="s">
        <v>59</v>
      </c>
      <c r="AM567" s="375" t="s">
        <v>425</v>
      </c>
      <c r="AN567" s="375" t="s">
        <v>427</v>
      </c>
      <c r="AO567" s="762">
        <v>6.9260000000000002</v>
      </c>
      <c r="AP567" s="375" t="s">
        <v>395</v>
      </c>
      <c r="AQ567" s="760">
        <v>0.20852766040148335</v>
      </c>
      <c r="AR567" s="375" t="s">
        <v>399</v>
      </c>
      <c r="AS567" s="375" t="s">
        <v>734</v>
      </c>
      <c r="AT567" s="831" t="s">
        <v>422</v>
      </c>
    </row>
    <row r="568" spans="1:46" s="375" customFormat="1" x14ac:dyDescent="0.4">
      <c r="A568" s="428" t="s">
        <v>406</v>
      </c>
      <c r="B568" s="375" t="s">
        <v>59</v>
      </c>
      <c r="C568" s="375" t="s">
        <v>457</v>
      </c>
      <c r="D568" s="375" t="s">
        <v>390</v>
      </c>
      <c r="E568" s="375" t="s">
        <v>400</v>
      </c>
      <c r="F568" s="763">
        <v>5.5556083510070483E-5</v>
      </c>
      <c r="G568" s="375" t="s">
        <v>399</v>
      </c>
      <c r="H568" s="831" t="s">
        <v>737</v>
      </c>
      <c r="I568" s="428" t="s">
        <v>232</v>
      </c>
      <c r="J568" s="375" t="s">
        <v>59</v>
      </c>
      <c r="K568" s="375" t="s">
        <v>52</v>
      </c>
      <c r="L568" s="378"/>
      <c r="M568" s="824">
        <v>0.33</v>
      </c>
      <c r="N568" s="375" t="s">
        <v>395</v>
      </c>
      <c r="O568" s="375" t="s">
        <v>400</v>
      </c>
      <c r="P568" s="763">
        <v>1.1000002606497705E-5</v>
      </c>
      <c r="Q568" s="375" t="s">
        <v>399</v>
      </c>
      <c r="R568" s="831" t="s">
        <v>735</v>
      </c>
      <c r="S568" s="428" t="s">
        <v>49</v>
      </c>
      <c r="T568" s="375" t="s">
        <v>418</v>
      </c>
      <c r="U568" s="375" t="s">
        <v>59</v>
      </c>
      <c r="V568" s="375" t="s">
        <v>52</v>
      </c>
      <c r="W568" s="378"/>
      <c r="X568" s="824">
        <v>0.34799999999999998</v>
      </c>
      <c r="Y568" s="375" t="s">
        <v>395</v>
      </c>
      <c r="Z568" s="375" t="s">
        <v>400</v>
      </c>
      <c r="AA568" s="763">
        <v>1.000000236954337E-5</v>
      </c>
      <c r="AB568" s="375" t="s">
        <v>399</v>
      </c>
      <c r="AC568" s="831" t="s">
        <v>736</v>
      </c>
      <c r="AD568" s="428" t="s">
        <v>263</v>
      </c>
      <c r="AE568" s="375" t="s">
        <v>59</v>
      </c>
      <c r="AF568" s="375" t="s">
        <v>396</v>
      </c>
      <c r="AG568" s="375">
        <v>1.9627827789619651E-8</v>
      </c>
      <c r="AH568" s="375" t="s">
        <v>399</v>
      </c>
      <c r="AI568" s="375" t="s">
        <v>733</v>
      </c>
      <c r="AJ568" s="375" t="s">
        <v>422</v>
      </c>
      <c r="AK568" s="428" t="s">
        <v>277</v>
      </c>
      <c r="AL568" s="375" t="s">
        <v>59</v>
      </c>
      <c r="AM568" s="375" t="s">
        <v>425</v>
      </c>
      <c r="AN568" s="375" t="s">
        <v>427</v>
      </c>
      <c r="AO568" s="762">
        <v>6.9260000000000002</v>
      </c>
      <c r="AP568" s="375" t="s">
        <v>396</v>
      </c>
      <c r="AQ568" s="760">
        <v>1.2784256206030929E-3</v>
      </c>
      <c r="AR568" s="375" t="s">
        <v>399</v>
      </c>
      <c r="AS568" s="375" t="s">
        <v>734</v>
      </c>
      <c r="AT568" s="831" t="s">
        <v>422</v>
      </c>
    </row>
    <row r="569" spans="1:46" s="375" customFormat="1" x14ac:dyDescent="0.4">
      <c r="A569" s="428" t="s">
        <v>406</v>
      </c>
      <c r="B569" s="375" t="s">
        <v>59</v>
      </c>
      <c r="C569" s="375" t="s">
        <v>457</v>
      </c>
      <c r="D569" s="375" t="s">
        <v>391</v>
      </c>
      <c r="E569" s="375" t="s">
        <v>400</v>
      </c>
      <c r="F569" s="763">
        <v>3.5961912896990481E-5</v>
      </c>
      <c r="G569" s="375" t="s">
        <v>399</v>
      </c>
      <c r="H569" s="831" t="s">
        <v>737</v>
      </c>
      <c r="I569" s="428" t="s">
        <v>232</v>
      </c>
      <c r="J569" s="375" t="s">
        <v>59</v>
      </c>
      <c r="K569" s="375" t="s">
        <v>52</v>
      </c>
      <c r="L569" s="378"/>
      <c r="M569" s="824">
        <v>0.33</v>
      </c>
      <c r="N569" s="375" t="s">
        <v>396</v>
      </c>
      <c r="O569" s="375" t="s">
        <v>400</v>
      </c>
      <c r="P569" s="763">
        <v>1.0000002369543367E-6</v>
      </c>
      <c r="Q569" s="375" t="s">
        <v>399</v>
      </c>
      <c r="R569" s="831" t="s">
        <v>735</v>
      </c>
      <c r="S569" s="428" t="s">
        <v>49</v>
      </c>
      <c r="T569" s="375" t="s">
        <v>418</v>
      </c>
      <c r="U569" s="375" t="s">
        <v>59</v>
      </c>
      <c r="V569" s="375" t="s">
        <v>52</v>
      </c>
      <c r="W569" s="378"/>
      <c r="X569" s="824">
        <v>0.34799999999999998</v>
      </c>
      <c r="Y569" s="375" t="s">
        <v>396</v>
      </c>
      <c r="Z569" s="375" t="s">
        <v>400</v>
      </c>
      <c r="AA569" s="763">
        <v>1.6000003791269388E-5</v>
      </c>
      <c r="AB569" s="375" t="s">
        <v>399</v>
      </c>
      <c r="AC569" s="831" t="s">
        <v>736</v>
      </c>
      <c r="AD569" s="430" t="s">
        <v>263</v>
      </c>
      <c r="AE569" s="832" t="s">
        <v>59</v>
      </c>
      <c r="AF569" s="832" t="s">
        <v>397</v>
      </c>
      <c r="AG569" s="832">
        <v>2.0847250578783392E-3</v>
      </c>
      <c r="AH569" s="832" t="s">
        <v>399</v>
      </c>
      <c r="AI569" s="832" t="s">
        <v>733</v>
      </c>
      <c r="AJ569" s="832" t="s">
        <v>422</v>
      </c>
      <c r="AK569" s="428" t="s">
        <v>277</v>
      </c>
      <c r="AL569" s="375" t="s">
        <v>59</v>
      </c>
      <c r="AM569" s="375" t="s">
        <v>425</v>
      </c>
      <c r="AN569" s="375" t="s">
        <v>427</v>
      </c>
      <c r="AO569" s="762">
        <v>6.9260000000000002</v>
      </c>
      <c r="AP569" s="375" t="s">
        <v>397</v>
      </c>
      <c r="AQ569" s="760">
        <v>129.43755407652384</v>
      </c>
      <c r="AR569" s="375" t="s">
        <v>399</v>
      </c>
      <c r="AS569" s="375" t="s">
        <v>734</v>
      </c>
      <c r="AT569" s="831" t="s">
        <v>422</v>
      </c>
    </row>
    <row r="570" spans="1:46" s="375" customFormat="1" x14ac:dyDescent="0.4">
      <c r="A570" s="428" t="s">
        <v>406</v>
      </c>
      <c r="B570" s="375" t="s">
        <v>59</v>
      </c>
      <c r="C570" s="375" t="s">
        <v>457</v>
      </c>
      <c r="D570" s="375" t="s">
        <v>392</v>
      </c>
      <c r="E570" s="375" t="s">
        <v>400</v>
      </c>
      <c r="F570" s="763">
        <v>4.1843344974280946E-4</v>
      </c>
      <c r="G570" s="375" t="s">
        <v>399</v>
      </c>
      <c r="H570" s="831" t="s">
        <v>737</v>
      </c>
      <c r="I570" s="428" t="s">
        <v>232</v>
      </c>
      <c r="J570" s="375" t="s">
        <v>59</v>
      </c>
      <c r="K570" s="375" t="s">
        <v>52</v>
      </c>
      <c r="L570" s="378"/>
      <c r="M570" s="824">
        <v>0.33</v>
      </c>
      <c r="N570" s="375" t="s">
        <v>397</v>
      </c>
      <c r="O570" s="375" t="s">
        <v>400</v>
      </c>
      <c r="P570" s="763">
        <v>0.61354868515510153</v>
      </c>
      <c r="Q570" s="375" t="s">
        <v>399</v>
      </c>
      <c r="R570" s="831" t="s">
        <v>735</v>
      </c>
      <c r="S570" s="428" t="s">
        <v>49</v>
      </c>
      <c r="T570" s="375" t="s">
        <v>418</v>
      </c>
      <c r="U570" s="375" t="s">
        <v>59</v>
      </c>
      <c r="V570" s="375" t="s">
        <v>52</v>
      </c>
      <c r="W570" s="378"/>
      <c r="X570" s="824">
        <v>0.34799999999999998</v>
      </c>
      <c r="Y570" s="375" t="s">
        <v>397</v>
      </c>
      <c r="Z570" s="375" t="s">
        <v>400</v>
      </c>
      <c r="AA570" s="763">
        <v>0.98071308333196183</v>
      </c>
      <c r="AB570" s="375" t="s">
        <v>399</v>
      </c>
      <c r="AC570" s="831" t="s">
        <v>736</v>
      </c>
      <c r="AK570" s="428" t="s">
        <v>277</v>
      </c>
      <c r="AL570" s="375" t="s">
        <v>59</v>
      </c>
      <c r="AM570" s="375" t="s">
        <v>425</v>
      </c>
      <c r="AN570" s="375" t="s">
        <v>426</v>
      </c>
      <c r="AO570" s="762">
        <v>6.9260000000000002</v>
      </c>
      <c r="AP570" s="375" t="s">
        <v>387</v>
      </c>
      <c r="AQ570" s="760">
        <v>0.11449360352033082</v>
      </c>
      <c r="AR570" s="375" t="s">
        <v>399</v>
      </c>
      <c r="AS570" s="375" t="s">
        <v>738</v>
      </c>
      <c r="AT570" s="831" t="s">
        <v>422</v>
      </c>
    </row>
    <row r="571" spans="1:46" s="375" customFormat="1" x14ac:dyDescent="0.4">
      <c r="A571" s="428" t="s">
        <v>406</v>
      </c>
      <c r="B571" s="375" t="s">
        <v>59</v>
      </c>
      <c r="C571" s="375" t="s">
        <v>457</v>
      </c>
      <c r="D571" s="375" t="s">
        <v>393</v>
      </c>
      <c r="E571" s="375" t="s">
        <v>400</v>
      </c>
      <c r="F571" s="763">
        <v>2.5855729196037206E-6</v>
      </c>
      <c r="G571" s="375" t="s">
        <v>399</v>
      </c>
      <c r="H571" s="831" t="s">
        <v>737</v>
      </c>
      <c r="I571" s="428" t="s">
        <v>232</v>
      </c>
      <c r="J571" s="375" t="s">
        <v>59</v>
      </c>
      <c r="K571" s="375" t="s">
        <v>52</v>
      </c>
      <c r="L571" s="378"/>
      <c r="M571" s="824">
        <v>0.33</v>
      </c>
      <c r="N571" s="375" t="s">
        <v>387</v>
      </c>
      <c r="O571" s="375" t="s">
        <v>401</v>
      </c>
      <c r="P571" s="378">
        <v>2.881181519287884E-5</v>
      </c>
      <c r="Q571" s="375" t="s">
        <v>399</v>
      </c>
      <c r="R571" s="831" t="s">
        <v>739</v>
      </c>
      <c r="S571" s="428" t="s">
        <v>49</v>
      </c>
      <c r="T571" s="375" t="s">
        <v>418</v>
      </c>
      <c r="U571" s="375" t="s">
        <v>59</v>
      </c>
      <c r="V571" s="375" t="s">
        <v>52</v>
      </c>
      <c r="W571" s="378"/>
      <c r="X571" s="824">
        <v>0.34799999999999998</v>
      </c>
      <c r="Y571" s="375" t="s">
        <v>387</v>
      </c>
      <c r="Z571" s="375" t="s">
        <v>401</v>
      </c>
      <c r="AA571" s="378">
        <v>1.2811811401609445E-5</v>
      </c>
      <c r="AB571" s="375" t="s">
        <v>399</v>
      </c>
      <c r="AC571" s="831" t="s">
        <v>740</v>
      </c>
      <c r="AK571" s="428" t="s">
        <v>277</v>
      </c>
      <c r="AL571" s="375" t="s">
        <v>59</v>
      </c>
      <c r="AM571" s="375" t="s">
        <v>425</v>
      </c>
      <c r="AN571" s="375" t="s">
        <v>426</v>
      </c>
      <c r="AO571" s="762">
        <v>6.9260000000000002</v>
      </c>
      <c r="AP571" s="375" t="s">
        <v>388</v>
      </c>
      <c r="AQ571" s="760">
        <v>0.66955527990502384</v>
      </c>
      <c r="AR571" s="375" t="s">
        <v>399</v>
      </c>
      <c r="AS571" s="375" t="s">
        <v>738</v>
      </c>
      <c r="AT571" s="831" t="s">
        <v>422</v>
      </c>
    </row>
    <row r="572" spans="1:46" s="375" customFormat="1" x14ac:dyDescent="0.4">
      <c r="A572" s="428" t="s">
        <v>406</v>
      </c>
      <c r="B572" s="375" t="s">
        <v>59</v>
      </c>
      <c r="C572" s="375" t="s">
        <v>457</v>
      </c>
      <c r="D572" s="375" t="s">
        <v>394</v>
      </c>
      <c r="E572" s="375" t="s">
        <v>400</v>
      </c>
      <c r="F572" s="763">
        <v>6.4689776874046898E-6</v>
      </c>
      <c r="G572" s="375" t="s">
        <v>399</v>
      </c>
      <c r="H572" s="831" t="s">
        <v>737</v>
      </c>
      <c r="I572" s="428" t="s">
        <v>232</v>
      </c>
      <c r="J572" s="375" t="s">
        <v>59</v>
      </c>
      <c r="K572" s="375" t="s">
        <v>52</v>
      </c>
      <c r="L572" s="378"/>
      <c r="M572" s="824">
        <v>0.33</v>
      </c>
      <c r="N572" s="375" t="s">
        <v>388</v>
      </c>
      <c r="O572" s="375" t="s">
        <v>401</v>
      </c>
      <c r="P572" s="378">
        <v>4.194618237873241E-4</v>
      </c>
      <c r="Q572" s="375" t="s">
        <v>399</v>
      </c>
      <c r="R572" s="831" t="s">
        <v>739</v>
      </c>
      <c r="S572" s="428" t="s">
        <v>49</v>
      </c>
      <c r="T572" s="375" t="s">
        <v>418</v>
      </c>
      <c r="U572" s="375" t="s">
        <v>59</v>
      </c>
      <c r="V572" s="375" t="s">
        <v>52</v>
      </c>
      <c r="W572" s="378"/>
      <c r="X572" s="824">
        <v>0.34799999999999998</v>
      </c>
      <c r="Y572" s="375" t="s">
        <v>388</v>
      </c>
      <c r="Z572" s="375" t="s">
        <v>401</v>
      </c>
      <c r="AA572" s="378">
        <v>1.0446174914670799E-4</v>
      </c>
      <c r="AB572" s="375" t="s">
        <v>399</v>
      </c>
      <c r="AC572" s="831" t="s">
        <v>740</v>
      </c>
      <c r="AK572" s="428" t="s">
        <v>277</v>
      </c>
      <c r="AL572" s="375" t="s">
        <v>59</v>
      </c>
      <c r="AM572" s="375" t="s">
        <v>425</v>
      </c>
      <c r="AN572" s="375" t="s">
        <v>426</v>
      </c>
      <c r="AO572" s="762">
        <v>6.9260000000000002</v>
      </c>
      <c r="AP572" s="375" t="s">
        <v>389</v>
      </c>
      <c r="AQ572" s="760">
        <v>0.14083992687145763</v>
      </c>
      <c r="AR572" s="375" t="s">
        <v>399</v>
      </c>
      <c r="AS572" s="375" t="s">
        <v>738</v>
      </c>
      <c r="AT572" s="831" t="s">
        <v>422</v>
      </c>
    </row>
    <row r="573" spans="1:46" s="375" customFormat="1" x14ac:dyDescent="0.4">
      <c r="A573" s="428" t="s">
        <v>406</v>
      </c>
      <c r="B573" s="375" t="s">
        <v>59</v>
      </c>
      <c r="C573" s="375" t="s">
        <v>457</v>
      </c>
      <c r="D573" s="375" t="s">
        <v>395</v>
      </c>
      <c r="E573" s="375" t="s">
        <v>400</v>
      </c>
      <c r="F573" s="763">
        <v>8.7344020631234645E-6</v>
      </c>
      <c r="G573" s="375" t="s">
        <v>399</v>
      </c>
      <c r="H573" s="831" t="s">
        <v>737</v>
      </c>
      <c r="I573" s="428" t="s">
        <v>232</v>
      </c>
      <c r="J573" s="375" t="s">
        <v>59</v>
      </c>
      <c r="K573" s="375" t="s">
        <v>52</v>
      </c>
      <c r="L573" s="378"/>
      <c r="M573" s="824">
        <v>0.33</v>
      </c>
      <c r="N573" s="375" t="s">
        <v>389</v>
      </c>
      <c r="O573" s="375" t="s">
        <v>401</v>
      </c>
      <c r="P573" s="378">
        <v>1.9518288350955726E-3</v>
      </c>
      <c r="Q573" s="375" t="s">
        <v>399</v>
      </c>
      <c r="R573" s="831" t="s">
        <v>739</v>
      </c>
      <c r="S573" s="428" t="s">
        <v>49</v>
      </c>
      <c r="T573" s="375" t="s">
        <v>418</v>
      </c>
      <c r="U573" s="375" t="s">
        <v>59</v>
      </c>
      <c r="V573" s="375" t="s">
        <v>52</v>
      </c>
      <c r="W573" s="378"/>
      <c r="X573" s="824">
        <v>0.34799999999999998</v>
      </c>
      <c r="Y573" s="375" t="s">
        <v>389</v>
      </c>
      <c r="Z573" s="375" t="s">
        <v>401</v>
      </c>
      <c r="AA573" s="378">
        <v>6.4382852515930042E-4</v>
      </c>
      <c r="AB573" s="375" t="s">
        <v>399</v>
      </c>
      <c r="AC573" s="831" t="s">
        <v>740</v>
      </c>
      <c r="AK573" s="428" t="s">
        <v>277</v>
      </c>
      <c r="AL573" s="375" t="s">
        <v>59</v>
      </c>
      <c r="AM573" s="375" t="s">
        <v>425</v>
      </c>
      <c r="AN573" s="375" t="s">
        <v>426</v>
      </c>
      <c r="AO573" s="762">
        <v>6.9260000000000002</v>
      </c>
      <c r="AP573" s="375" t="s">
        <v>390</v>
      </c>
      <c r="AQ573" s="760">
        <v>7.6770444062228202E-2</v>
      </c>
      <c r="AR573" s="375" t="s">
        <v>399</v>
      </c>
      <c r="AS573" s="375" t="s">
        <v>738</v>
      </c>
      <c r="AT573" s="831" t="s">
        <v>422</v>
      </c>
    </row>
    <row r="574" spans="1:46" s="375" customFormat="1" x14ac:dyDescent="0.4">
      <c r="A574" s="428" t="s">
        <v>406</v>
      </c>
      <c r="B574" s="375" t="s">
        <v>59</v>
      </c>
      <c r="C574" s="375" t="s">
        <v>457</v>
      </c>
      <c r="D574" s="375" t="s">
        <v>396</v>
      </c>
      <c r="E574" s="375" t="s">
        <v>400</v>
      </c>
      <c r="F574" s="763">
        <v>3.6072508084459625E-6</v>
      </c>
      <c r="G574" s="375" t="s">
        <v>399</v>
      </c>
      <c r="H574" s="831" t="s">
        <v>737</v>
      </c>
      <c r="I574" s="428" t="s">
        <v>232</v>
      </c>
      <c r="J574" s="375" t="s">
        <v>59</v>
      </c>
      <c r="K574" s="375" t="s">
        <v>52</v>
      </c>
      <c r="L574" s="378"/>
      <c r="M574" s="824">
        <v>0.33</v>
      </c>
      <c r="N574" s="375" t="s">
        <v>390</v>
      </c>
      <c r="O574" s="375" t="s">
        <v>401</v>
      </c>
      <c r="P574" s="378">
        <v>2.3502184303978379E-5</v>
      </c>
      <c r="Q574" s="375" t="s">
        <v>399</v>
      </c>
      <c r="R574" s="831" t="s">
        <v>739</v>
      </c>
      <c r="S574" s="428" t="s">
        <v>49</v>
      </c>
      <c r="T574" s="375" t="s">
        <v>418</v>
      </c>
      <c r="U574" s="375" t="s">
        <v>59</v>
      </c>
      <c r="V574" s="375" t="s">
        <v>52</v>
      </c>
      <c r="W574" s="378"/>
      <c r="X574" s="824">
        <v>0.34799999999999998</v>
      </c>
      <c r="Y574" s="375" t="s">
        <v>390</v>
      </c>
      <c r="Z574" s="375" t="s">
        <v>401</v>
      </c>
      <c r="AA574" s="378">
        <v>1.8750222316448961E-4</v>
      </c>
      <c r="AB574" s="375" t="s">
        <v>399</v>
      </c>
      <c r="AC574" s="831" t="s">
        <v>740</v>
      </c>
      <c r="AK574" s="428" t="s">
        <v>277</v>
      </c>
      <c r="AL574" s="375" t="s">
        <v>59</v>
      </c>
      <c r="AM574" s="375" t="s">
        <v>425</v>
      </c>
      <c r="AN574" s="375" t="s">
        <v>426</v>
      </c>
      <c r="AO574" s="762">
        <v>6.9260000000000002</v>
      </c>
      <c r="AP574" s="375" t="s">
        <v>391</v>
      </c>
      <c r="AQ574" s="760">
        <v>3.3247860289947147E-2</v>
      </c>
      <c r="AR574" s="375" t="s">
        <v>399</v>
      </c>
      <c r="AS574" s="375" t="s">
        <v>738</v>
      </c>
      <c r="AT574" s="831" t="s">
        <v>422</v>
      </c>
    </row>
    <row r="575" spans="1:46" s="375" customFormat="1" x14ac:dyDescent="0.4">
      <c r="A575" s="428" t="s">
        <v>406</v>
      </c>
      <c r="B575" s="375" t="s">
        <v>59</v>
      </c>
      <c r="C575" s="375" t="s">
        <v>457</v>
      </c>
      <c r="D575" s="375" t="s">
        <v>397</v>
      </c>
      <c r="E575" s="375" t="s">
        <v>400</v>
      </c>
      <c r="F575" s="763">
        <v>0.44746102716193537</v>
      </c>
      <c r="G575" s="375" t="s">
        <v>399</v>
      </c>
      <c r="H575" s="831" t="s">
        <v>737</v>
      </c>
      <c r="I575" s="428" t="s">
        <v>232</v>
      </c>
      <c r="J575" s="375" t="s">
        <v>59</v>
      </c>
      <c r="K575" s="375" t="s">
        <v>52</v>
      </c>
      <c r="L575" s="378"/>
      <c r="M575" s="824">
        <v>0.33</v>
      </c>
      <c r="N575" s="375" t="s">
        <v>391</v>
      </c>
      <c r="O575" s="375" t="s">
        <v>401</v>
      </c>
      <c r="P575" s="378">
        <v>2.3231825724308673E-5</v>
      </c>
      <c r="Q575" s="375" t="s">
        <v>399</v>
      </c>
      <c r="R575" s="831" t="s">
        <v>739</v>
      </c>
      <c r="S575" s="428" t="s">
        <v>49</v>
      </c>
      <c r="T575" s="375" t="s">
        <v>418</v>
      </c>
      <c r="U575" s="375" t="s">
        <v>59</v>
      </c>
      <c r="V575" s="375" t="s">
        <v>52</v>
      </c>
      <c r="W575" s="378"/>
      <c r="X575" s="824">
        <v>0.34799999999999998</v>
      </c>
      <c r="Y575" s="375" t="s">
        <v>391</v>
      </c>
      <c r="Z575" s="375" t="s">
        <v>401</v>
      </c>
      <c r="AA575" s="378">
        <v>1.3123185131537704E-4</v>
      </c>
      <c r="AB575" s="375" t="s">
        <v>399</v>
      </c>
      <c r="AC575" s="831" t="s">
        <v>740</v>
      </c>
      <c r="AK575" s="428" t="s">
        <v>277</v>
      </c>
      <c r="AL575" s="375" t="s">
        <v>59</v>
      </c>
      <c r="AM575" s="375" t="s">
        <v>425</v>
      </c>
      <c r="AN575" s="375" t="s">
        <v>426</v>
      </c>
      <c r="AO575" s="762">
        <v>6.9260000000000002</v>
      </c>
      <c r="AP575" s="375" t="s">
        <v>392</v>
      </c>
      <c r="AQ575" s="760">
        <v>0.42086269104545959</v>
      </c>
      <c r="AR575" s="375" t="s">
        <v>399</v>
      </c>
      <c r="AS575" s="375" t="s">
        <v>738</v>
      </c>
      <c r="AT575" s="831" t="s">
        <v>422</v>
      </c>
    </row>
    <row r="576" spans="1:46" s="375" customFormat="1" x14ac:dyDescent="0.4">
      <c r="A576" s="428" t="s">
        <v>406</v>
      </c>
      <c r="B576" s="375" t="s">
        <v>59</v>
      </c>
      <c r="C576" s="375" t="s">
        <v>457</v>
      </c>
      <c r="D576" s="375" t="s">
        <v>387</v>
      </c>
      <c r="E576" s="375" t="s">
        <v>401</v>
      </c>
      <c r="F576" s="378">
        <v>7.5001243929377823E-6</v>
      </c>
      <c r="G576" s="375" t="s">
        <v>399</v>
      </c>
      <c r="H576" s="831" t="s">
        <v>741</v>
      </c>
      <c r="I576" s="428" t="s">
        <v>232</v>
      </c>
      <c r="J576" s="375" t="s">
        <v>59</v>
      </c>
      <c r="K576" s="375" t="s">
        <v>52</v>
      </c>
      <c r="L576" s="378"/>
      <c r="M576" s="824">
        <v>0.33</v>
      </c>
      <c r="N576" s="375" t="s">
        <v>392</v>
      </c>
      <c r="O576" s="375" t="s">
        <v>401</v>
      </c>
      <c r="P576" s="378">
        <v>2.8648292820832163E-3</v>
      </c>
      <c r="Q576" s="375" t="s">
        <v>399</v>
      </c>
      <c r="R576" s="831" t="s">
        <v>739</v>
      </c>
      <c r="S576" s="428" t="s">
        <v>49</v>
      </c>
      <c r="T576" s="375" t="s">
        <v>418</v>
      </c>
      <c r="U576" s="375" t="s">
        <v>59</v>
      </c>
      <c r="V576" s="375" t="s">
        <v>52</v>
      </c>
      <c r="W576" s="378"/>
      <c r="X576" s="824">
        <v>0.34799999999999998</v>
      </c>
      <c r="Y576" s="375" t="s">
        <v>392</v>
      </c>
      <c r="Z576" s="375" t="s">
        <v>401</v>
      </c>
      <c r="AA576" s="378">
        <v>1.6698289989227836E-3</v>
      </c>
      <c r="AB576" s="375" t="s">
        <v>399</v>
      </c>
      <c r="AC576" s="831" t="s">
        <v>740</v>
      </c>
      <c r="AK576" s="428" t="s">
        <v>277</v>
      </c>
      <c r="AL576" s="375" t="s">
        <v>59</v>
      </c>
      <c r="AM576" s="375" t="s">
        <v>425</v>
      </c>
      <c r="AN576" s="375" t="s">
        <v>426</v>
      </c>
      <c r="AO576" s="762">
        <v>6.9260000000000002</v>
      </c>
      <c r="AP576" s="375" t="s">
        <v>393</v>
      </c>
      <c r="AQ576" s="760">
        <v>8.2913653648611385E-4</v>
      </c>
      <c r="AR576" s="375" t="s">
        <v>399</v>
      </c>
      <c r="AS576" s="375" t="s">
        <v>738</v>
      </c>
      <c r="AT576" s="831" t="s">
        <v>422</v>
      </c>
    </row>
    <row r="577" spans="1:46" s="375" customFormat="1" x14ac:dyDescent="0.4">
      <c r="A577" s="428" t="s">
        <v>406</v>
      </c>
      <c r="B577" s="375" t="s">
        <v>59</v>
      </c>
      <c r="C577" s="375" t="s">
        <v>457</v>
      </c>
      <c r="D577" s="375" t="s">
        <v>388</v>
      </c>
      <c r="E577" s="375" t="s">
        <v>401</v>
      </c>
      <c r="F577" s="378">
        <v>1.3197873070181483E-4</v>
      </c>
      <c r="G577" s="375" t="s">
        <v>399</v>
      </c>
      <c r="H577" s="831" t="s">
        <v>741</v>
      </c>
      <c r="I577" s="428" t="s">
        <v>232</v>
      </c>
      <c r="J577" s="375" t="s">
        <v>59</v>
      </c>
      <c r="K577" s="375" t="s">
        <v>52</v>
      </c>
      <c r="L577" s="378"/>
      <c r="M577" s="824">
        <v>0.33</v>
      </c>
      <c r="N577" s="375" t="s">
        <v>393</v>
      </c>
      <c r="O577" s="375" t="s">
        <v>401</v>
      </c>
      <c r="P577" s="378">
        <v>3.7993245944693518E-6</v>
      </c>
      <c r="Q577" s="375" t="s">
        <v>399</v>
      </c>
      <c r="R577" s="831" t="s">
        <v>739</v>
      </c>
      <c r="S577" s="428" t="s">
        <v>49</v>
      </c>
      <c r="T577" s="375" t="s">
        <v>418</v>
      </c>
      <c r="U577" s="375" t="s">
        <v>59</v>
      </c>
      <c r="V577" s="375" t="s">
        <v>52</v>
      </c>
      <c r="W577" s="378"/>
      <c r="X577" s="824">
        <v>0.34799999999999998</v>
      </c>
      <c r="Y577" s="375" t="s">
        <v>393</v>
      </c>
      <c r="Z577" s="375" t="s">
        <v>401</v>
      </c>
      <c r="AA577" s="378">
        <v>5.6373250299914235E-6</v>
      </c>
      <c r="AB577" s="375" t="s">
        <v>399</v>
      </c>
      <c r="AC577" s="831" t="s">
        <v>740</v>
      </c>
      <c r="AK577" s="428" t="s">
        <v>277</v>
      </c>
      <c r="AL577" s="375" t="s">
        <v>59</v>
      </c>
      <c r="AM577" s="375" t="s">
        <v>425</v>
      </c>
      <c r="AN577" s="375" t="s">
        <v>426</v>
      </c>
      <c r="AO577" s="762">
        <v>6.9260000000000002</v>
      </c>
      <c r="AP577" s="375" t="s">
        <v>394</v>
      </c>
      <c r="AQ577" s="760">
        <v>1.7643520388164087E-3</v>
      </c>
      <c r="AR577" s="375" t="s">
        <v>399</v>
      </c>
      <c r="AS577" s="375" t="s">
        <v>738</v>
      </c>
      <c r="AT577" s="831" t="s">
        <v>422</v>
      </c>
    </row>
    <row r="578" spans="1:46" s="375" customFormat="1" x14ac:dyDescent="0.4">
      <c r="A578" s="428" t="s">
        <v>406</v>
      </c>
      <c r="B578" s="375" t="s">
        <v>59</v>
      </c>
      <c r="C578" s="375" t="s">
        <v>457</v>
      </c>
      <c r="D578" s="375" t="s">
        <v>389</v>
      </c>
      <c r="E578" s="375" t="s">
        <v>401</v>
      </c>
      <c r="F578" s="378">
        <v>3.1982275983300098E-4</v>
      </c>
      <c r="G578" s="375" t="s">
        <v>399</v>
      </c>
      <c r="H578" s="831" t="s">
        <v>741</v>
      </c>
      <c r="I578" s="428" t="s">
        <v>232</v>
      </c>
      <c r="J578" s="375" t="s">
        <v>59</v>
      </c>
      <c r="K578" s="375" t="s">
        <v>52</v>
      </c>
      <c r="L578" s="378"/>
      <c r="M578" s="824">
        <v>0.33</v>
      </c>
      <c r="N578" s="375" t="s">
        <v>394</v>
      </c>
      <c r="O578" s="375" t="s">
        <v>401</v>
      </c>
      <c r="P578" s="378">
        <v>9.8534727035382542E-6</v>
      </c>
      <c r="Q578" s="375" t="s">
        <v>399</v>
      </c>
      <c r="R578" s="831" t="s">
        <v>739</v>
      </c>
      <c r="S578" s="428" t="s">
        <v>49</v>
      </c>
      <c r="T578" s="375" t="s">
        <v>418</v>
      </c>
      <c r="U578" s="375" t="s">
        <v>59</v>
      </c>
      <c r="V578" s="375" t="s">
        <v>52</v>
      </c>
      <c r="W578" s="378"/>
      <c r="X578" s="824">
        <v>0.34799999999999998</v>
      </c>
      <c r="Y578" s="375" t="s">
        <v>394</v>
      </c>
      <c r="Z578" s="375" t="s">
        <v>401</v>
      </c>
      <c r="AA578" s="378">
        <v>1.0620472885282231E-5</v>
      </c>
      <c r="AB578" s="375" t="s">
        <v>399</v>
      </c>
      <c r="AC578" s="831" t="s">
        <v>740</v>
      </c>
      <c r="AK578" s="428" t="s">
        <v>277</v>
      </c>
      <c r="AL578" s="375" t="s">
        <v>59</v>
      </c>
      <c r="AM578" s="375" t="s">
        <v>425</v>
      </c>
      <c r="AN578" s="375" t="s">
        <v>426</v>
      </c>
      <c r="AO578" s="762">
        <v>6.9260000000000002</v>
      </c>
      <c r="AP578" s="375" t="s">
        <v>395</v>
      </c>
      <c r="AQ578" s="760">
        <v>0.16080478359682848</v>
      </c>
      <c r="AR578" s="375" t="s">
        <v>399</v>
      </c>
      <c r="AS578" s="375" t="s">
        <v>738</v>
      </c>
      <c r="AT578" s="831" t="s">
        <v>422</v>
      </c>
    </row>
    <row r="579" spans="1:46" s="375" customFormat="1" x14ac:dyDescent="0.4">
      <c r="A579" s="428" t="s">
        <v>406</v>
      </c>
      <c r="B579" s="375" t="s">
        <v>59</v>
      </c>
      <c r="C579" s="375" t="s">
        <v>457</v>
      </c>
      <c r="D579" s="375" t="s">
        <v>390</v>
      </c>
      <c r="E579" s="375" t="s">
        <v>401</v>
      </c>
      <c r="F579" s="378">
        <v>5.6043975963689556E-5</v>
      </c>
      <c r="G579" s="375" t="s">
        <v>399</v>
      </c>
      <c r="H579" s="831" t="s">
        <v>741</v>
      </c>
      <c r="I579" s="428" t="s">
        <v>232</v>
      </c>
      <c r="J579" s="375" t="s">
        <v>59</v>
      </c>
      <c r="K579" s="375" t="s">
        <v>52</v>
      </c>
      <c r="M579" s="824">
        <v>0.33</v>
      </c>
      <c r="N579" s="375" t="s">
        <v>395</v>
      </c>
      <c r="O579" s="375" t="s">
        <v>401</v>
      </c>
      <c r="P579" s="378">
        <v>1.2288505310979559E-5</v>
      </c>
      <c r="Q579" s="375" t="s">
        <v>399</v>
      </c>
      <c r="R579" s="831" t="s">
        <v>739</v>
      </c>
      <c r="S579" s="428" t="s">
        <v>49</v>
      </c>
      <c r="T579" s="375" t="s">
        <v>418</v>
      </c>
      <c r="U579" s="375" t="s">
        <v>59</v>
      </c>
      <c r="V579" s="375" t="s">
        <v>52</v>
      </c>
      <c r="X579" s="824">
        <v>0.34799999999999998</v>
      </c>
      <c r="Y579" s="375" t="s">
        <v>395</v>
      </c>
      <c r="Z579" s="375" t="s">
        <v>401</v>
      </c>
      <c r="AA579" s="378">
        <v>1.1288505074025222E-5</v>
      </c>
      <c r="AB579" s="375" t="s">
        <v>399</v>
      </c>
      <c r="AC579" s="831" t="s">
        <v>740</v>
      </c>
      <c r="AK579" s="428" t="s">
        <v>277</v>
      </c>
      <c r="AL579" s="375" t="s">
        <v>59</v>
      </c>
      <c r="AM579" s="375" t="s">
        <v>425</v>
      </c>
      <c r="AN579" s="375" t="s">
        <v>426</v>
      </c>
      <c r="AO579" s="762">
        <v>6.9260000000000002</v>
      </c>
      <c r="AP579" s="375" t="s">
        <v>396</v>
      </c>
      <c r="AQ579" s="760">
        <v>1.1068526951316031E-3</v>
      </c>
      <c r="AR579" s="375" t="s">
        <v>399</v>
      </c>
      <c r="AS579" s="375" t="s">
        <v>738</v>
      </c>
      <c r="AT579" s="831" t="s">
        <v>422</v>
      </c>
    </row>
    <row r="580" spans="1:46" s="375" customFormat="1" x14ac:dyDescent="0.4">
      <c r="A580" s="428" t="s">
        <v>406</v>
      </c>
      <c r="B580" s="375" t="s">
        <v>59</v>
      </c>
      <c r="C580" s="375" t="s">
        <v>457</v>
      </c>
      <c r="D580" s="375" t="s">
        <v>391</v>
      </c>
      <c r="E580" s="375" t="s">
        <v>401</v>
      </c>
      <c r="F580" s="378">
        <v>3.6192824158436926E-5</v>
      </c>
      <c r="G580" s="375" t="s">
        <v>399</v>
      </c>
      <c r="H580" s="831" t="s">
        <v>741</v>
      </c>
      <c r="I580" s="428" t="s">
        <v>232</v>
      </c>
      <c r="J580" s="375" t="s">
        <v>59</v>
      </c>
      <c r="K580" s="375" t="s">
        <v>52</v>
      </c>
      <c r="M580" s="824">
        <v>0.33</v>
      </c>
      <c r="N580" s="375" t="s">
        <v>396</v>
      </c>
      <c r="O580" s="375" t="s">
        <v>401</v>
      </c>
      <c r="P580" s="378">
        <v>1.0078866821431209E-6</v>
      </c>
      <c r="Q580" s="375" t="s">
        <v>399</v>
      </c>
      <c r="R580" s="831" t="s">
        <v>739</v>
      </c>
      <c r="S580" s="428" t="s">
        <v>49</v>
      </c>
      <c r="T580" s="375" t="s">
        <v>418</v>
      </c>
      <c r="U580" s="375" t="s">
        <v>59</v>
      </c>
      <c r="V580" s="375" t="s">
        <v>52</v>
      </c>
      <c r="X580" s="824">
        <v>0.34799999999999998</v>
      </c>
      <c r="Y580" s="375" t="s">
        <v>396</v>
      </c>
      <c r="Z580" s="375" t="s">
        <v>401</v>
      </c>
      <c r="AA580" s="378">
        <v>1.6007890236458171E-5</v>
      </c>
      <c r="AB580" s="375" t="s">
        <v>399</v>
      </c>
      <c r="AC580" s="831" t="s">
        <v>740</v>
      </c>
      <c r="AK580" s="428" t="s">
        <v>277</v>
      </c>
      <c r="AL580" s="375" t="s">
        <v>59</v>
      </c>
      <c r="AM580" s="375" t="s">
        <v>425</v>
      </c>
      <c r="AN580" s="375" t="s">
        <v>426</v>
      </c>
      <c r="AO580" s="762">
        <v>6.9260000000000002</v>
      </c>
      <c r="AP580" s="375" t="s">
        <v>397</v>
      </c>
      <c r="AQ580" s="760">
        <v>116.27924683403903</v>
      </c>
      <c r="AR580" s="375" t="s">
        <v>399</v>
      </c>
      <c r="AS580" s="375" t="s">
        <v>738</v>
      </c>
      <c r="AT580" s="831" t="s">
        <v>422</v>
      </c>
    </row>
    <row r="581" spans="1:46" s="375" customFormat="1" x14ac:dyDescent="0.4">
      <c r="A581" s="428" t="s">
        <v>406</v>
      </c>
      <c r="B581" s="375" t="s">
        <v>59</v>
      </c>
      <c r="C581" s="375" t="s">
        <v>457</v>
      </c>
      <c r="D581" s="375" t="s">
        <v>392</v>
      </c>
      <c r="E581" s="375" t="s">
        <v>401</v>
      </c>
      <c r="F581" s="378">
        <v>4.2228134369568838E-4</v>
      </c>
      <c r="G581" s="375" t="s">
        <v>399</v>
      </c>
      <c r="H581" s="831" t="s">
        <v>741</v>
      </c>
      <c r="I581" s="428" t="s">
        <v>232</v>
      </c>
      <c r="J581" s="375" t="s">
        <v>59</v>
      </c>
      <c r="K581" s="375" t="s">
        <v>52</v>
      </c>
      <c r="M581" s="824">
        <v>0.33</v>
      </c>
      <c r="N581" s="375" t="s">
        <v>397</v>
      </c>
      <c r="O581" s="375" t="s">
        <v>401</v>
      </c>
      <c r="P581" s="378">
        <v>0.61434505768852132</v>
      </c>
      <c r="Q581" s="375" t="s">
        <v>399</v>
      </c>
      <c r="R581" s="831" t="s">
        <v>739</v>
      </c>
      <c r="S581" s="428" t="s">
        <v>49</v>
      </c>
      <c r="T581" s="375" t="s">
        <v>418</v>
      </c>
      <c r="U581" s="375" t="s">
        <v>59</v>
      </c>
      <c r="V581" s="375" t="s">
        <v>52</v>
      </c>
      <c r="X581" s="824">
        <v>0.34799999999999998</v>
      </c>
      <c r="Y581" s="375" t="s">
        <v>397</v>
      </c>
      <c r="Z581" s="375" t="s">
        <v>401</v>
      </c>
      <c r="AA581" s="378">
        <v>0.98150945586538163</v>
      </c>
      <c r="AB581" s="375" t="s">
        <v>399</v>
      </c>
      <c r="AC581" s="831" t="s">
        <v>740</v>
      </c>
      <c r="AK581" s="428" t="s">
        <v>277</v>
      </c>
      <c r="AL581" s="375" t="s">
        <v>59</v>
      </c>
      <c r="AM581" s="375" t="s">
        <v>34</v>
      </c>
      <c r="AO581" s="762">
        <v>8.7040000000000006</v>
      </c>
      <c r="AP581" s="375" t="s">
        <v>387</v>
      </c>
      <c r="AQ581" s="760">
        <v>0.13392911904762864</v>
      </c>
      <c r="AR581" s="375" t="s">
        <v>399</v>
      </c>
      <c r="AS581" s="375" t="s">
        <v>742</v>
      </c>
      <c r="AT581" s="831" t="s">
        <v>422</v>
      </c>
    </row>
    <row r="582" spans="1:46" s="375" customFormat="1" x14ac:dyDescent="0.4">
      <c r="A582" s="428" t="s">
        <v>406</v>
      </c>
      <c r="B582" s="375" t="s">
        <v>59</v>
      </c>
      <c r="C582" s="375" t="s">
        <v>457</v>
      </c>
      <c r="D582" s="375" t="s">
        <v>393</v>
      </c>
      <c r="E582" s="375" t="s">
        <v>401</v>
      </c>
      <c r="F582" s="378">
        <v>2.5919956369492306E-6</v>
      </c>
      <c r="G582" s="375" t="s">
        <v>399</v>
      </c>
      <c r="H582" s="831" t="s">
        <v>741</v>
      </c>
      <c r="I582" s="428" t="s">
        <v>232</v>
      </c>
      <c r="J582" s="375" t="s">
        <v>59</v>
      </c>
      <c r="K582" s="375" t="s">
        <v>54</v>
      </c>
      <c r="M582" s="824">
        <v>0.318</v>
      </c>
      <c r="N582" s="375" t="s">
        <v>385</v>
      </c>
      <c r="O582" s="375" t="s">
        <v>400</v>
      </c>
      <c r="P582" s="761">
        <v>3.1446540880503142</v>
      </c>
      <c r="Q582" s="375" t="s">
        <v>398</v>
      </c>
      <c r="R582" s="831" t="s">
        <v>743</v>
      </c>
      <c r="S582" s="428" t="s">
        <v>49</v>
      </c>
      <c r="T582" s="375" t="s">
        <v>418</v>
      </c>
      <c r="U582" s="375" t="s">
        <v>59</v>
      </c>
      <c r="V582" s="375" t="s">
        <v>53</v>
      </c>
      <c r="X582" s="824">
        <v>0.34799999999999998</v>
      </c>
      <c r="Y582" s="375" t="s">
        <v>411</v>
      </c>
      <c r="Z582" s="375" t="s">
        <v>400</v>
      </c>
      <c r="AA582" s="761">
        <v>2.8735632183908049</v>
      </c>
      <c r="AB582" s="375" t="s">
        <v>398</v>
      </c>
      <c r="AC582" s="831" t="s">
        <v>744</v>
      </c>
      <c r="AK582" s="428" t="s">
        <v>277</v>
      </c>
      <c r="AL582" s="375" t="s">
        <v>59</v>
      </c>
      <c r="AM582" s="375" t="s">
        <v>34</v>
      </c>
      <c r="AO582" s="762">
        <v>8.7040000000000006</v>
      </c>
      <c r="AP582" s="375" t="s">
        <v>388</v>
      </c>
      <c r="AQ582" s="760">
        <v>0.84614124568009674</v>
      </c>
      <c r="AR582" s="375" t="s">
        <v>399</v>
      </c>
      <c r="AS582" s="375" t="s">
        <v>742</v>
      </c>
      <c r="AT582" s="831" t="s">
        <v>422</v>
      </c>
    </row>
    <row r="583" spans="1:46" s="375" customFormat="1" x14ac:dyDescent="0.4">
      <c r="A583" s="428" t="s">
        <v>406</v>
      </c>
      <c r="B583" s="375" t="s">
        <v>59</v>
      </c>
      <c r="C583" s="375" t="s">
        <v>457</v>
      </c>
      <c r="D583" s="375" t="s">
        <v>394</v>
      </c>
      <c r="E583" s="375" t="s">
        <v>401</v>
      </c>
      <c r="F583" s="378">
        <v>6.4821240925917642E-6</v>
      </c>
      <c r="G583" s="375" t="s">
        <v>399</v>
      </c>
      <c r="H583" s="831" t="s">
        <v>741</v>
      </c>
      <c r="I583" s="428" t="s">
        <v>232</v>
      </c>
      <c r="J583" s="375" t="s">
        <v>59</v>
      </c>
      <c r="K583" s="375" t="s">
        <v>54</v>
      </c>
      <c r="M583" s="824">
        <v>0.318</v>
      </c>
      <c r="N583" s="375" t="s">
        <v>387</v>
      </c>
      <c r="O583" s="375" t="s">
        <v>400</v>
      </c>
      <c r="P583" s="763">
        <v>1.1000002606497705E-5</v>
      </c>
      <c r="Q583" s="375" t="s">
        <v>399</v>
      </c>
      <c r="R583" s="831" t="s">
        <v>745</v>
      </c>
      <c r="S583" s="428" t="s">
        <v>49</v>
      </c>
      <c r="T583" s="375" t="s">
        <v>418</v>
      </c>
      <c r="U583" s="375" t="s">
        <v>59</v>
      </c>
      <c r="V583" s="375" t="s">
        <v>53</v>
      </c>
      <c r="X583" s="824">
        <v>0.34799999999999998</v>
      </c>
      <c r="Y583" s="375" t="s">
        <v>387</v>
      </c>
      <c r="Z583" s="375" t="s">
        <v>400</v>
      </c>
      <c r="AA583" s="763">
        <v>1.0000002369543367E-6</v>
      </c>
      <c r="AB583" s="375" t="s">
        <v>399</v>
      </c>
      <c r="AC583" s="831" t="s">
        <v>746</v>
      </c>
      <c r="AK583" s="428" t="s">
        <v>277</v>
      </c>
      <c r="AL583" s="375" t="s">
        <v>59</v>
      </c>
      <c r="AM583" s="375" t="s">
        <v>34</v>
      </c>
      <c r="AO583" s="762">
        <v>8.7040000000000006</v>
      </c>
      <c r="AP583" s="375" t="s">
        <v>389</v>
      </c>
      <c r="AQ583" s="760">
        <v>0.14469053127021084</v>
      </c>
      <c r="AR583" s="375" t="s">
        <v>399</v>
      </c>
      <c r="AS583" s="375" t="s">
        <v>742</v>
      </c>
      <c r="AT583" s="831" t="s">
        <v>422</v>
      </c>
    </row>
    <row r="584" spans="1:46" s="375" customFormat="1" x14ac:dyDescent="0.4">
      <c r="A584" s="428" t="s">
        <v>406</v>
      </c>
      <c r="B584" s="375" t="s">
        <v>59</v>
      </c>
      <c r="C584" s="375" t="s">
        <v>457</v>
      </c>
      <c r="D584" s="375" t="s">
        <v>395</v>
      </c>
      <c r="E584" s="375" t="s">
        <v>401</v>
      </c>
      <c r="F584" s="378">
        <v>1.0599503914777777E-5</v>
      </c>
      <c r="G584" s="375" t="s">
        <v>399</v>
      </c>
      <c r="H584" s="831" t="s">
        <v>741</v>
      </c>
      <c r="I584" s="428" t="s">
        <v>232</v>
      </c>
      <c r="J584" s="375" t="s">
        <v>59</v>
      </c>
      <c r="K584" s="375" t="s">
        <v>54</v>
      </c>
      <c r="M584" s="824">
        <v>0.318</v>
      </c>
      <c r="N584" s="375" t="s">
        <v>388</v>
      </c>
      <c r="O584" s="375" t="s">
        <v>400</v>
      </c>
      <c r="P584" s="763">
        <v>4.4300010497077115E-4</v>
      </c>
      <c r="Q584" s="375" t="s">
        <v>399</v>
      </c>
      <c r="R584" s="831" t="s">
        <v>745</v>
      </c>
      <c r="S584" s="428" t="s">
        <v>49</v>
      </c>
      <c r="T584" s="375" t="s">
        <v>418</v>
      </c>
      <c r="U584" s="375" t="s">
        <v>59</v>
      </c>
      <c r="V584" s="375" t="s">
        <v>53</v>
      </c>
      <c r="X584" s="824">
        <v>0.34799999999999998</v>
      </c>
      <c r="Y584" s="375" t="s">
        <v>388</v>
      </c>
      <c r="Z584" s="375" t="s">
        <v>400</v>
      </c>
      <c r="AA584" s="763">
        <v>1.7000004028223725E-5</v>
      </c>
      <c r="AB584" s="375" t="s">
        <v>399</v>
      </c>
      <c r="AC584" s="831" t="s">
        <v>746</v>
      </c>
      <c r="AK584" s="428" t="s">
        <v>277</v>
      </c>
      <c r="AL584" s="375" t="s">
        <v>59</v>
      </c>
      <c r="AM584" s="375" t="s">
        <v>34</v>
      </c>
      <c r="AO584" s="762">
        <v>8.7040000000000006</v>
      </c>
      <c r="AP584" s="375" t="s">
        <v>390</v>
      </c>
      <c r="AQ584" s="760">
        <v>8.5326825093599831E-2</v>
      </c>
      <c r="AR584" s="375" t="s">
        <v>399</v>
      </c>
      <c r="AS584" s="375" t="s">
        <v>742</v>
      </c>
      <c r="AT584" s="831" t="s">
        <v>422</v>
      </c>
    </row>
    <row r="585" spans="1:46" s="375" customFormat="1" x14ac:dyDescent="0.4">
      <c r="A585" s="428" t="s">
        <v>406</v>
      </c>
      <c r="B585" s="375" t="s">
        <v>59</v>
      </c>
      <c r="C585" s="375" t="s">
        <v>457</v>
      </c>
      <c r="D585" s="375" t="s">
        <v>396</v>
      </c>
      <c r="E585" s="375" t="s">
        <v>401</v>
      </c>
      <c r="F585" s="378">
        <v>3.6198056755643234E-6</v>
      </c>
      <c r="G585" s="375" t="s">
        <v>399</v>
      </c>
      <c r="H585" s="831" t="s">
        <v>741</v>
      </c>
      <c r="I585" s="428" t="s">
        <v>232</v>
      </c>
      <c r="J585" s="375" t="s">
        <v>59</v>
      </c>
      <c r="K585" s="375" t="s">
        <v>54</v>
      </c>
      <c r="M585" s="824">
        <v>0.318</v>
      </c>
      <c r="N585" s="375" t="s">
        <v>389</v>
      </c>
      <c r="O585" s="375" t="s">
        <v>400</v>
      </c>
      <c r="P585" s="763">
        <v>2.5800006113421887E-4</v>
      </c>
      <c r="Q585" s="375" t="s">
        <v>399</v>
      </c>
      <c r="R585" s="831" t="s">
        <v>745</v>
      </c>
      <c r="S585" s="428" t="s">
        <v>49</v>
      </c>
      <c r="T585" s="375" t="s">
        <v>418</v>
      </c>
      <c r="U585" s="375" t="s">
        <v>59</v>
      </c>
      <c r="V585" s="375" t="s">
        <v>53</v>
      </c>
      <c r="X585" s="824">
        <v>0.34799999999999998</v>
      </c>
      <c r="Y585" s="375" t="s">
        <v>389</v>
      </c>
      <c r="Z585" s="375" t="s">
        <v>400</v>
      </c>
      <c r="AA585" s="763">
        <v>1.1700002772365742E-4</v>
      </c>
      <c r="AB585" s="375" t="s">
        <v>399</v>
      </c>
      <c r="AC585" s="831" t="s">
        <v>746</v>
      </c>
      <c r="AK585" s="428" t="s">
        <v>277</v>
      </c>
      <c r="AL585" s="375" t="s">
        <v>59</v>
      </c>
      <c r="AM585" s="375" t="s">
        <v>34</v>
      </c>
      <c r="AO585" s="762">
        <v>8.7040000000000006</v>
      </c>
      <c r="AP585" s="375" t="s">
        <v>391</v>
      </c>
      <c r="AQ585" s="760">
        <v>3.8727226352348619E-2</v>
      </c>
      <c r="AR585" s="375" t="s">
        <v>399</v>
      </c>
      <c r="AS585" s="375" t="s">
        <v>742</v>
      </c>
      <c r="AT585" s="831" t="s">
        <v>422</v>
      </c>
    </row>
    <row r="586" spans="1:46" s="375" customFormat="1" x14ac:dyDescent="0.4">
      <c r="A586" s="430" t="s">
        <v>406</v>
      </c>
      <c r="B586" s="832" t="s">
        <v>59</v>
      </c>
      <c r="C586" s="832" t="s">
        <v>457</v>
      </c>
      <c r="D586" s="832" t="s">
        <v>397</v>
      </c>
      <c r="E586" s="832" t="s">
        <v>401</v>
      </c>
      <c r="F586" s="404">
        <v>0.44848123798840711</v>
      </c>
      <c r="G586" s="832" t="s">
        <v>399</v>
      </c>
      <c r="H586" s="834" t="s">
        <v>741</v>
      </c>
      <c r="I586" s="428" t="s">
        <v>232</v>
      </c>
      <c r="J586" s="375" t="s">
        <v>59</v>
      </c>
      <c r="K586" s="375" t="s">
        <v>54</v>
      </c>
      <c r="L586" s="378"/>
      <c r="M586" s="824">
        <v>0.318</v>
      </c>
      <c r="N586" s="375" t="s">
        <v>390</v>
      </c>
      <c r="O586" s="375" t="s">
        <v>400</v>
      </c>
      <c r="P586" s="763">
        <v>3.6000008530356123E-5</v>
      </c>
      <c r="Q586" s="375" t="s">
        <v>399</v>
      </c>
      <c r="R586" s="831" t="s">
        <v>745</v>
      </c>
      <c r="S586" s="428" t="s">
        <v>49</v>
      </c>
      <c r="T586" s="375" t="s">
        <v>418</v>
      </c>
      <c r="U586" s="375" t="s">
        <v>59</v>
      </c>
      <c r="V586" s="375" t="s">
        <v>53</v>
      </c>
      <c r="W586" s="378"/>
      <c r="X586" s="824">
        <v>0.34799999999999998</v>
      </c>
      <c r="Y586" s="375" t="s">
        <v>390</v>
      </c>
      <c r="Z586" s="375" t="s">
        <v>400</v>
      </c>
      <c r="AA586" s="763">
        <v>1.9500004620609565E-3</v>
      </c>
      <c r="AB586" s="375" t="s">
        <v>399</v>
      </c>
      <c r="AC586" s="831" t="s">
        <v>746</v>
      </c>
      <c r="AK586" s="428" t="s">
        <v>277</v>
      </c>
      <c r="AL586" s="375" t="s">
        <v>59</v>
      </c>
      <c r="AM586" s="375" t="s">
        <v>34</v>
      </c>
      <c r="AO586" s="762">
        <v>8.7040000000000006</v>
      </c>
      <c r="AP586" s="375" t="s">
        <v>392</v>
      </c>
      <c r="AQ586" s="760">
        <v>0.54246652525231054</v>
      </c>
      <c r="AR586" s="375" t="s">
        <v>399</v>
      </c>
      <c r="AS586" s="375" t="s">
        <v>742</v>
      </c>
      <c r="AT586" s="831" t="s">
        <v>422</v>
      </c>
    </row>
    <row r="587" spans="1:46" s="375" customFormat="1" x14ac:dyDescent="0.4">
      <c r="I587" s="428" t="s">
        <v>232</v>
      </c>
      <c r="J587" s="375" t="s">
        <v>59</v>
      </c>
      <c r="K587" s="375" t="s">
        <v>54</v>
      </c>
      <c r="L587" s="378"/>
      <c r="M587" s="824">
        <v>0.318</v>
      </c>
      <c r="N587" s="375" t="s">
        <v>391</v>
      </c>
      <c r="O587" s="375" t="s">
        <v>400</v>
      </c>
      <c r="P587" s="763">
        <v>3.6000008530356123E-5</v>
      </c>
      <c r="Q587" s="375" t="s">
        <v>399</v>
      </c>
      <c r="R587" s="831" t="s">
        <v>745</v>
      </c>
      <c r="S587" s="428" t="s">
        <v>49</v>
      </c>
      <c r="T587" s="375" t="s">
        <v>418</v>
      </c>
      <c r="U587" s="375" t="s">
        <v>59</v>
      </c>
      <c r="V587" s="375" t="s">
        <v>53</v>
      </c>
      <c r="W587" s="378"/>
      <c r="X587" s="824">
        <v>0.34799999999999998</v>
      </c>
      <c r="Y587" s="375" t="s">
        <v>391</v>
      </c>
      <c r="Z587" s="375" t="s">
        <v>400</v>
      </c>
      <c r="AA587" s="763">
        <v>5.680001345900632E-4</v>
      </c>
      <c r="AB587" s="375" t="s">
        <v>399</v>
      </c>
      <c r="AC587" s="831" t="s">
        <v>746</v>
      </c>
      <c r="AK587" s="428" t="s">
        <v>277</v>
      </c>
      <c r="AL587" s="375" t="s">
        <v>59</v>
      </c>
      <c r="AM587" s="375" t="s">
        <v>34</v>
      </c>
      <c r="AO587" s="762">
        <v>8.7040000000000006</v>
      </c>
      <c r="AP587" s="375" t="s">
        <v>393</v>
      </c>
      <c r="AQ587" s="760">
        <v>8.111481151864688E-4</v>
      </c>
      <c r="AR587" s="375" t="s">
        <v>399</v>
      </c>
      <c r="AS587" s="375" t="s">
        <v>742</v>
      </c>
      <c r="AT587" s="831" t="s">
        <v>422</v>
      </c>
    </row>
    <row r="588" spans="1:46" s="375" customFormat="1" x14ac:dyDescent="0.4">
      <c r="I588" s="428" t="s">
        <v>232</v>
      </c>
      <c r="J588" s="375" t="s">
        <v>59</v>
      </c>
      <c r="K588" s="375" t="s">
        <v>54</v>
      </c>
      <c r="L588" s="378"/>
      <c r="M588" s="824">
        <v>0.318</v>
      </c>
      <c r="N588" s="375" t="s">
        <v>392</v>
      </c>
      <c r="O588" s="375" t="s">
        <v>400</v>
      </c>
      <c r="P588" s="763">
        <v>6.2000014691168884E-5</v>
      </c>
      <c r="Q588" s="375" t="s">
        <v>399</v>
      </c>
      <c r="R588" s="831" t="s">
        <v>745</v>
      </c>
      <c r="S588" s="428" t="s">
        <v>49</v>
      </c>
      <c r="T588" s="375" t="s">
        <v>418</v>
      </c>
      <c r="U588" s="375" t="s">
        <v>59</v>
      </c>
      <c r="V588" s="375" t="s">
        <v>53</v>
      </c>
      <c r="W588" s="378"/>
      <c r="X588" s="824">
        <v>0.34799999999999998</v>
      </c>
      <c r="Y588" s="375" t="s">
        <v>392</v>
      </c>
      <c r="Z588" s="375" t="s">
        <v>400</v>
      </c>
      <c r="AA588" s="763">
        <v>4.0000009478173478E-5</v>
      </c>
      <c r="AB588" s="375" t="s">
        <v>399</v>
      </c>
      <c r="AC588" s="831" t="s">
        <v>746</v>
      </c>
      <c r="AK588" s="428" t="s">
        <v>277</v>
      </c>
      <c r="AL588" s="375" t="s">
        <v>59</v>
      </c>
      <c r="AM588" s="375" t="s">
        <v>34</v>
      </c>
      <c r="AO588" s="762">
        <v>8.7040000000000006</v>
      </c>
      <c r="AP588" s="375" t="s">
        <v>394</v>
      </c>
      <c r="AQ588" s="760">
        <v>1.6935338883092644E-3</v>
      </c>
      <c r="AR588" s="375" t="s">
        <v>399</v>
      </c>
      <c r="AS588" s="375" t="s">
        <v>742</v>
      </c>
      <c r="AT588" s="831" t="s">
        <v>422</v>
      </c>
    </row>
    <row r="589" spans="1:46" s="375" customFormat="1" x14ac:dyDescent="0.4">
      <c r="I589" s="428" t="s">
        <v>232</v>
      </c>
      <c r="J589" s="375" t="s">
        <v>59</v>
      </c>
      <c r="K589" s="375" t="s">
        <v>54</v>
      </c>
      <c r="L589" s="378"/>
      <c r="M589" s="824">
        <v>0.318</v>
      </c>
      <c r="N589" s="375" t="s">
        <v>393</v>
      </c>
      <c r="O589" s="375" t="s">
        <v>400</v>
      </c>
      <c r="P589" s="763">
        <v>1.0440002473803276E-6</v>
      </c>
      <c r="Q589" s="375" t="s">
        <v>399</v>
      </c>
      <c r="R589" s="831" t="s">
        <v>745</v>
      </c>
      <c r="S589" s="428" t="s">
        <v>49</v>
      </c>
      <c r="T589" s="375" t="s">
        <v>418</v>
      </c>
      <c r="U589" s="375" t="s">
        <v>59</v>
      </c>
      <c r="V589" s="375" t="s">
        <v>53</v>
      </c>
      <c r="W589" s="378"/>
      <c r="X589" s="824">
        <v>0.34799999999999998</v>
      </c>
      <c r="Y589" s="375" t="s">
        <v>393</v>
      </c>
      <c r="Z589" s="375" t="s">
        <v>400</v>
      </c>
      <c r="AA589" s="763">
        <v>2.4424005787372716E-5</v>
      </c>
      <c r="AB589" s="375" t="s">
        <v>399</v>
      </c>
      <c r="AC589" s="831" t="s">
        <v>746</v>
      </c>
      <c r="AK589" s="428" t="s">
        <v>277</v>
      </c>
      <c r="AL589" s="375" t="s">
        <v>59</v>
      </c>
      <c r="AM589" s="375" t="s">
        <v>34</v>
      </c>
      <c r="AO589" s="762">
        <v>8.7040000000000006</v>
      </c>
      <c r="AP589" s="375" t="s">
        <v>395</v>
      </c>
      <c r="AQ589" s="760">
        <v>0.20852766040148335</v>
      </c>
      <c r="AR589" s="375" t="s">
        <v>399</v>
      </c>
      <c r="AS589" s="375" t="s">
        <v>742</v>
      </c>
      <c r="AT589" s="831" t="s">
        <v>422</v>
      </c>
    </row>
    <row r="590" spans="1:46" s="375" customFormat="1" x14ac:dyDescent="0.4">
      <c r="I590" s="428" t="s">
        <v>232</v>
      </c>
      <c r="J590" s="375" t="s">
        <v>59</v>
      </c>
      <c r="K590" s="375" t="s">
        <v>54</v>
      </c>
      <c r="L590" s="378"/>
      <c r="M590" s="824">
        <v>0.318</v>
      </c>
      <c r="N590" s="375" t="s">
        <v>394</v>
      </c>
      <c r="O590" s="375" t="s">
        <v>400</v>
      </c>
      <c r="P590" s="763">
        <v>2.4480005800642165E-5</v>
      </c>
      <c r="Q590" s="375" t="s">
        <v>399</v>
      </c>
      <c r="R590" s="831" t="s">
        <v>745</v>
      </c>
      <c r="S590" s="428" t="s">
        <v>49</v>
      </c>
      <c r="T590" s="375" t="s">
        <v>418</v>
      </c>
      <c r="U590" s="375" t="s">
        <v>59</v>
      </c>
      <c r="V590" s="375" t="s">
        <v>53</v>
      </c>
      <c r="W590" s="378"/>
      <c r="X590" s="824">
        <v>0.34799999999999998</v>
      </c>
      <c r="Y590" s="375" t="s">
        <v>394</v>
      </c>
      <c r="Z590" s="375" t="s">
        <v>400</v>
      </c>
      <c r="AA590" s="763">
        <v>4.6008010901795116E-5</v>
      </c>
      <c r="AB590" s="375" t="s">
        <v>399</v>
      </c>
      <c r="AC590" s="831" t="s">
        <v>746</v>
      </c>
      <c r="AK590" s="428" t="s">
        <v>277</v>
      </c>
      <c r="AL590" s="375" t="s">
        <v>59</v>
      </c>
      <c r="AM590" s="375" t="s">
        <v>34</v>
      </c>
      <c r="AO590" s="762">
        <v>8.7040000000000006</v>
      </c>
      <c r="AP590" s="375" t="s">
        <v>396</v>
      </c>
      <c r="AQ590" s="760">
        <v>1.2784256206030929E-3</v>
      </c>
      <c r="AR590" s="375" t="s">
        <v>399</v>
      </c>
      <c r="AS590" s="375" t="s">
        <v>742</v>
      </c>
      <c r="AT590" s="831" t="s">
        <v>422</v>
      </c>
    </row>
    <row r="591" spans="1:46" s="375" customFormat="1" x14ac:dyDescent="0.4">
      <c r="I591" s="428" t="s">
        <v>232</v>
      </c>
      <c r="J591" s="375" t="s">
        <v>59</v>
      </c>
      <c r="K591" s="375" t="s">
        <v>54</v>
      </c>
      <c r="L591" s="378"/>
      <c r="M591" s="824">
        <v>0.318</v>
      </c>
      <c r="N591" s="375" t="s">
        <v>395</v>
      </c>
      <c r="O591" s="375" t="s">
        <v>400</v>
      </c>
      <c r="P591" s="763">
        <v>1.1000002606497705E-5</v>
      </c>
      <c r="Q591" s="375" t="s">
        <v>399</v>
      </c>
      <c r="R591" s="831" t="s">
        <v>745</v>
      </c>
      <c r="S591" s="428" t="s">
        <v>49</v>
      </c>
      <c r="T591" s="375" t="s">
        <v>418</v>
      </c>
      <c r="U591" s="375" t="s">
        <v>59</v>
      </c>
      <c r="V591" s="375" t="s">
        <v>53</v>
      </c>
      <c r="W591" s="378"/>
      <c r="X591" s="824">
        <v>0.34799999999999998</v>
      </c>
      <c r="Y591" s="375" t="s">
        <v>395</v>
      </c>
      <c r="Z591" s="375" t="s">
        <v>400</v>
      </c>
      <c r="AA591" s="763">
        <v>1.000000236954337E-5</v>
      </c>
      <c r="AB591" s="375" t="s">
        <v>399</v>
      </c>
      <c r="AC591" s="831" t="s">
        <v>746</v>
      </c>
      <c r="AK591" s="430" t="s">
        <v>277</v>
      </c>
      <c r="AL591" s="832" t="s">
        <v>59</v>
      </c>
      <c r="AM591" s="832" t="s">
        <v>34</v>
      </c>
      <c r="AN591" s="832"/>
      <c r="AO591" s="842">
        <v>8.7040000000000006</v>
      </c>
      <c r="AP591" s="832" t="s">
        <v>397</v>
      </c>
      <c r="AQ591" s="843">
        <v>129.43755407652384</v>
      </c>
      <c r="AR591" s="832" t="s">
        <v>399</v>
      </c>
      <c r="AS591" s="832" t="s">
        <v>742</v>
      </c>
      <c r="AT591" s="834" t="s">
        <v>422</v>
      </c>
    </row>
    <row r="592" spans="1:46" s="375" customFormat="1" x14ac:dyDescent="0.4">
      <c r="I592" s="428" t="s">
        <v>232</v>
      </c>
      <c r="J592" s="375" t="s">
        <v>59</v>
      </c>
      <c r="K592" s="375" t="s">
        <v>54</v>
      </c>
      <c r="L592" s="378"/>
      <c r="M592" s="824">
        <v>0.318</v>
      </c>
      <c r="N592" s="375" t="s">
        <v>396</v>
      </c>
      <c r="O592" s="375" t="s">
        <v>400</v>
      </c>
      <c r="P592" s="763">
        <v>1.0000002369543367E-6</v>
      </c>
      <c r="Q592" s="375" t="s">
        <v>399</v>
      </c>
      <c r="R592" s="831" t="s">
        <v>745</v>
      </c>
      <c r="S592" s="428" t="s">
        <v>49</v>
      </c>
      <c r="T592" s="375" t="s">
        <v>418</v>
      </c>
      <c r="U592" s="375" t="s">
        <v>59</v>
      </c>
      <c r="V592" s="375" t="s">
        <v>53</v>
      </c>
      <c r="W592" s="378"/>
      <c r="X592" s="824">
        <v>0.34799999999999998</v>
      </c>
      <c r="Y592" s="375" t="s">
        <v>396</v>
      </c>
      <c r="Z592" s="375" t="s">
        <v>400</v>
      </c>
      <c r="AA592" s="763">
        <v>1.6000003791269388E-5</v>
      </c>
      <c r="AB592" s="375" t="s">
        <v>399</v>
      </c>
      <c r="AC592" s="831" t="s">
        <v>746</v>
      </c>
    </row>
    <row r="593" spans="9:29" s="375" customFormat="1" x14ac:dyDescent="0.4">
      <c r="I593" s="428" t="s">
        <v>232</v>
      </c>
      <c r="J593" s="375" t="s">
        <v>59</v>
      </c>
      <c r="K593" s="375" t="s">
        <v>54</v>
      </c>
      <c r="L593" s="378"/>
      <c r="M593" s="824">
        <v>0.318</v>
      </c>
      <c r="N593" s="375" t="s">
        <v>397</v>
      </c>
      <c r="O593" s="375" t="s">
        <v>400</v>
      </c>
      <c r="P593" s="763">
        <v>0.6367378620968025</v>
      </c>
      <c r="Q593" s="375" t="s">
        <v>399</v>
      </c>
      <c r="R593" s="831" t="s">
        <v>745</v>
      </c>
      <c r="S593" s="428" t="s">
        <v>49</v>
      </c>
      <c r="T593" s="375" t="s">
        <v>418</v>
      </c>
      <c r="U593" s="375" t="s">
        <v>59</v>
      </c>
      <c r="V593" s="375" t="s">
        <v>53</v>
      </c>
      <c r="W593" s="378"/>
      <c r="X593" s="824">
        <v>0.34799999999999998</v>
      </c>
      <c r="Y593" s="375" t="s">
        <v>397</v>
      </c>
      <c r="Z593" s="375" t="s">
        <v>400</v>
      </c>
      <c r="AA593" s="763">
        <v>0.98087622384680928</v>
      </c>
      <c r="AB593" s="375" t="s">
        <v>399</v>
      </c>
      <c r="AC593" s="831" t="s">
        <v>746</v>
      </c>
    </row>
    <row r="594" spans="9:29" s="375" customFormat="1" x14ac:dyDescent="0.4">
      <c r="I594" s="428" t="s">
        <v>232</v>
      </c>
      <c r="J594" s="375" t="s">
        <v>59</v>
      </c>
      <c r="K594" s="375" t="s">
        <v>54</v>
      </c>
      <c r="L594" s="378"/>
      <c r="M594" s="824">
        <v>0.318</v>
      </c>
      <c r="N594" s="375" t="s">
        <v>387</v>
      </c>
      <c r="O594" s="375" t="s">
        <v>401</v>
      </c>
      <c r="P594" s="378">
        <v>1.1437820892289984E-5</v>
      </c>
      <c r="Q594" s="375" t="s">
        <v>399</v>
      </c>
      <c r="R594" s="831" t="s">
        <v>747</v>
      </c>
      <c r="S594" s="428" t="s">
        <v>49</v>
      </c>
      <c r="T594" s="375" t="s">
        <v>418</v>
      </c>
      <c r="U594" s="375" t="s">
        <v>59</v>
      </c>
      <c r="V594" s="375" t="s">
        <v>53</v>
      </c>
      <c r="W594" s="378"/>
      <c r="X594" s="824">
        <v>0.34799999999999998</v>
      </c>
      <c r="Y594" s="375" t="s">
        <v>387</v>
      </c>
      <c r="Z594" s="375" t="s">
        <v>401</v>
      </c>
      <c r="AA594" s="378">
        <v>1.8118087951117418E-6</v>
      </c>
      <c r="AB594" s="375" t="s">
        <v>399</v>
      </c>
      <c r="AC594" s="831" t="s">
        <v>748</v>
      </c>
    </row>
    <row r="595" spans="9:29" s="375" customFormat="1" x14ac:dyDescent="0.4">
      <c r="I595" s="428" t="s">
        <v>232</v>
      </c>
      <c r="J595" s="375" t="s">
        <v>59</v>
      </c>
      <c r="K595" s="375" t="s">
        <v>54</v>
      </c>
      <c r="L595" s="378"/>
      <c r="M595" s="824">
        <v>0.318</v>
      </c>
      <c r="N595" s="375" t="s">
        <v>388</v>
      </c>
      <c r="O595" s="375" t="s">
        <v>401</v>
      </c>
      <c r="P595" s="378">
        <v>4.4597651909803599E-4</v>
      </c>
      <c r="Q595" s="375" t="s">
        <v>399</v>
      </c>
      <c r="R595" s="831" t="s">
        <v>747</v>
      </c>
      <c r="S595" s="428" t="s">
        <v>49</v>
      </c>
      <c r="T595" s="375" t="s">
        <v>418</v>
      </c>
      <c r="U595" s="375" t="s">
        <v>59</v>
      </c>
      <c r="V595" s="375" t="s">
        <v>53</v>
      </c>
      <c r="W595" s="378"/>
      <c r="X595" s="824">
        <v>0.34799999999999998</v>
      </c>
      <c r="Y595" s="375" t="s">
        <v>388</v>
      </c>
      <c r="Z595" s="375" t="s">
        <v>401</v>
      </c>
      <c r="AA595" s="378">
        <v>2.2461729716452378E-5</v>
      </c>
      <c r="AB595" s="375" t="s">
        <v>399</v>
      </c>
      <c r="AC595" s="831" t="s">
        <v>748</v>
      </c>
    </row>
    <row r="596" spans="9:29" s="375" customFormat="1" x14ac:dyDescent="0.4">
      <c r="I596" s="428" t="s">
        <v>232</v>
      </c>
      <c r="J596" s="375" t="s">
        <v>59</v>
      </c>
      <c r="K596" s="375" t="s">
        <v>54</v>
      </c>
      <c r="L596" s="378"/>
      <c r="M596" s="824">
        <v>0.318</v>
      </c>
      <c r="N596" s="375" t="s">
        <v>389</v>
      </c>
      <c r="O596" s="375" t="s">
        <v>401</v>
      </c>
      <c r="P596" s="378">
        <v>2.5843575311010417E-4</v>
      </c>
      <c r="Q596" s="375" t="s">
        <v>399</v>
      </c>
      <c r="R596" s="831" t="s">
        <v>747</v>
      </c>
      <c r="S596" s="428" t="s">
        <v>49</v>
      </c>
      <c r="T596" s="375" t="s">
        <v>418</v>
      </c>
      <c r="U596" s="375" t="s">
        <v>59</v>
      </c>
      <c r="V596" s="375" t="s">
        <v>53</v>
      </c>
      <c r="W596" s="378"/>
      <c r="X596" s="824">
        <v>0.34799999999999998</v>
      </c>
      <c r="Y596" s="375" t="s">
        <v>389</v>
      </c>
      <c r="Z596" s="375" t="s">
        <v>401</v>
      </c>
      <c r="AA596" s="378">
        <v>1.1782840052131931E-4</v>
      </c>
      <c r="AB596" s="375" t="s">
        <v>399</v>
      </c>
      <c r="AC596" s="831" t="s">
        <v>748</v>
      </c>
    </row>
    <row r="597" spans="9:29" s="375" customFormat="1" x14ac:dyDescent="0.4">
      <c r="I597" s="428" t="s">
        <v>232</v>
      </c>
      <c r="J597" s="375" t="s">
        <v>59</v>
      </c>
      <c r="K597" s="375" t="s">
        <v>54</v>
      </c>
      <c r="L597" s="378"/>
      <c r="M597" s="824">
        <v>0.318</v>
      </c>
      <c r="N597" s="375" t="s">
        <v>390</v>
      </c>
      <c r="O597" s="375" t="s">
        <v>401</v>
      </c>
      <c r="P597" s="378">
        <v>3.6266153214786495E-5</v>
      </c>
      <c r="Q597" s="375" t="s">
        <v>399</v>
      </c>
      <c r="R597" s="831" t="s">
        <v>747</v>
      </c>
      <c r="S597" s="428" t="s">
        <v>49</v>
      </c>
      <c r="T597" s="375" t="s">
        <v>418</v>
      </c>
      <c r="U597" s="375" t="s">
        <v>59</v>
      </c>
      <c r="V597" s="375" t="s">
        <v>53</v>
      </c>
      <c r="W597" s="378"/>
      <c r="X597" s="824">
        <v>0.34799999999999998</v>
      </c>
      <c r="Y597" s="375" t="s">
        <v>390</v>
      </c>
      <c r="Z597" s="375" t="s">
        <v>401</v>
      </c>
      <c r="AA597" s="378">
        <v>1.9505026409149856E-3</v>
      </c>
      <c r="AB597" s="375" t="s">
        <v>399</v>
      </c>
      <c r="AC597" s="831" t="s">
        <v>748</v>
      </c>
    </row>
    <row r="598" spans="9:29" s="375" customFormat="1" x14ac:dyDescent="0.4">
      <c r="I598" s="428" t="s">
        <v>232</v>
      </c>
      <c r="J598" s="375" t="s">
        <v>59</v>
      </c>
      <c r="K598" s="375" t="s">
        <v>54</v>
      </c>
      <c r="L598" s="378"/>
      <c r="M598" s="824">
        <v>0.318</v>
      </c>
      <c r="N598" s="375" t="s">
        <v>391</v>
      </c>
      <c r="O598" s="375" t="s">
        <v>401</v>
      </c>
      <c r="P598" s="378">
        <v>3.6123372058104912E-5</v>
      </c>
      <c r="Q598" s="375" t="s">
        <v>399</v>
      </c>
      <c r="R598" s="831" t="s">
        <v>747</v>
      </c>
      <c r="S598" s="428" t="s">
        <v>49</v>
      </c>
      <c r="T598" s="375" t="s">
        <v>418</v>
      </c>
      <c r="U598" s="375" t="s">
        <v>59</v>
      </c>
      <c r="V598" s="375" t="s">
        <v>53</v>
      </c>
      <c r="W598" s="378"/>
      <c r="X598" s="824">
        <v>0.34799999999999998</v>
      </c>
      <c r="Y598" s="375" t="s">
        <v>391</v>
      </c>
      <c r="Z598" s="375" t="s">
        <v>401</v>
      </c>
      <c r="AA598" s="378">
        <v>5.6823195486442222E-4</v>
      </c>
      <c r="AB598" s="375" t="s">
        <v>399</v>
      </c>
      <c r="AC598" s="831" t="s">
        <v>748</v>
      </c>
    </row>
    <row r="599" spans="9:29" s="375" customFormat="1" x14ac:dyDescent="0.4">
      <c r="I599" s="428" t="s">
        <v>232</v>
      </c>
      <c r="J599" s="375" t="s">
        <v>59</v>
      </c>
      <c r="K599" s="375" t="s">
        <v>54</v>
      </c>
      <c r="L599" s="378"/>
      <c r="M599" s="824">
        <v>0.318</v>
      </c>
      <c r="N599" s="375" t="s">
        <v>392</v>
      </c>
      <c r="O599" s="375" t="s">
        <v>401</v>
      </c>
      <c r="P599" s="378">
        <v>6.3482552865706774E-5</v>
      </c>
      <c r="Q599" s="375" t="s">
        <v>399</v>
      </c>
      <c r="R599" s="831" t="s">
        <v>747</v>
      </c>
      <c r="S599" s="428" t="s">
        <v>49</v>
      </c>
      <c r="T599" s="375" t="s">
        <v>418</v>
      </c>
      <c r="U599" s="375" t="s">
        <v>59</v>
      </c>
      <c r="V599" s="375" t="s">
        <v>53</v>
      </c>
      <c r="W599" s="378"/>
      <c r="X599" s="824">
        <v>0.34799999999999998</v>
      </c>
      <c r="Y599" s="375" t="s">
        <v>392</v>
      </c>
      <c r="Z599" s="375" t="s">
        <v>401</v>
      </c>
      <c r="AA599" s="378">
        <v>4.2828613398077656E-5</v>
      </c>
      <c r="AB599" s="375" t="s">
        <v>399</v>
      </c>
      <c r="AC599" s="831" t="s">
        <v>748</v>
      </c>
    </row>
    <row r="600" spans="9:29" s="375" customFormat="1" x14ac:dyDescent="0.4">
      <c r="I600" s="428" t="s">
        <v>232</v>
      </c>
      <c r="J600" s="375" t="s">
        <v>59</v>
      </c>
      <c r="K600" s="375" t="s">
        <v>54</v>
      </c>
      <c r="L600" s="378"/>
      <c r="M600" s="824">
        <v>0.318</v>
      </c>
      <c r="N600" s="375" t="s">
        <v>393</v>
      </c>
      <c r="O600" s="375" t="s">
        <v>401</v>
      </c>
      <c r="P600" s="378">
        <v>1.0462270199558622E-6</v>
      </c>
      <c r="Q600" s="375" t="s">
        <v>399</v>
      </c>
      <c r="R600" s="831" t="s">
        <v>747</v>
      </c>
      <c r="S600" s="428" t="s">
        <v>49</v>
      </c>
      <c r="T600" s="375" t="s">
        <v>418</v>
      </c>
      <c r="U600" s="375" t="s">
        <v>59</v>
      </c>
      <c r="V600" s="375" t="s">
        <v>53</v>
      </c>
      <c r="W600" s="378"/>
      <c r="X600" s="824">
        <v>0.34799999999999998</v>
      </c>
      <c r="Y600" s="375" t="s">
        <v>393</v>
      </c>
      <c r="Z600" s="375" t="s">
        <v>401</v>
      </c>
      <c r="AA600" s="378">
        <v>2.4428329482600363E-5</v>
      </c>
      <c r="AB600" s="375" t="s">
        <v>399</v>
      </c>
      <c r="AC600" s="831" t="s">
        <v>748</v>
      </c>
    </row>
    <row r="601" spans="9:29" s="375" customFormat="1" x14ac:dyDescent="0.4">
      <c r="I601" s="428" t="s">
        <v>232</v>
      </c>
      <c r="J601" s="375" t="s">
        <v>59</v>
      </c>
      <c r="K601" s="375" t="s">
        <v>54</v>
      </c>
      <c r="L601" s="378"/>
      <c r="M601" s="824">
        <v>0.318</v>
      </c>
      <c r="N601" s="375" t="s">
        <v>394</v>
      </c>
      <c r="O601" s="375" t="s">
        <v>401</v>
      </c>
      <c r="P601" s="378">
        <v>2.4484935829537745E-5</v>
      </c>
      <c r="Q601" s="375" t="s">
        <v>399</v>
      </c>
      <c r="R601" s="831" t="s">
        <v>747</v>
      </c>
      <c r="S601" s="428" t="s">
        <v>49</v>
      </c>
      <c r="T601" s="375" t="s">
        <v>418</v>
      </c>
      <c r="U601" s="375" t="s">
        <v>59</v>
      </c>
      <c r="V601" s="375" t="s">
        <v>53</v>
      </c>
      <c r="W601" s="378"/>
      <c r="X601" s="824">
        <v>0.34799999999999998</v>
      </c>
      <c r="Y601" s="375" t="s">
        <v>394</v>
      </c>
      <c r="Z601" s="375" t="s">
        <v>401</v>
      </c>
      <c r="AA601" s="378">
        <v>4.6017481272754881E-5</v>
      </c>
      <c r="AB601" s="375" t="s">
        <v>399</v>
      </c>
      <c r="AC601" s="831" t="s">
        <v>748</v>
      </c>
    </row>
    <row r="602" spans="9:29" s="375" customFormat="1" x14ac:dyDescent="0.4">
      <c r="I602" s="428" t="s">
        <v>232</v>
      </c>
      <c r="J602" s="375" t="s">
        <v>59</v>
      </c>
      <c r="K602" s="375" t="s">
        <v>54</v>
      </c>
      <c r="M602" s="824">
        <v>0.318</v>
      </c>
      <c r="N602" s="375" t="s">
        <v>395</v>
      </c>
      <c r="O602" s="375" t="s">
        <v>401</v>
      </c>
      <c r="P602" s="378">
        <v>1.1693360557005679E-5</v>
      </c>
      <c r="Q602" s="375" t="s">
        <v>399</v>
      </c>
      <c r="R602" s="831" t="s">
        <v>747</v>
      </c>
      <c r="S602" s="428" t="s">
        <v>49</v>
      </c>
      <c r="T602" s="375" t="s">
        <v>418</v>
      </c>
      <c r="U602" s="375" t="s">
        <v>59</v>
      </c>
      <c r="V602" s="375" t="s">
        <v>53</v>
      </c>
      <c r="X602" s="824">
        <v>0.34799999999999998</v>
      </c>
      <c r="Y602" s="375" t="s">
        <v>395</v>
      </c>
      <c r="Z602" s="375" t="s">
        <v>401</v>
      </c>
      <c r="AA602" s="378">
        <v>1.1288505074025222E-5</v>
      </c>
      <c r="AB602" s="375" t="s">
        <v>399</v>
      </c>
      <c r="AC602" s="831" t="s">
        <v>748</v>
      </c>
    </row>
    <row r="603" spans="9:29" s="375" customFormat="1" x14ac:dyDescent="0.4">
      <c r="I603" s="428" t="s">
        <v>232</v>
      </c>
      <c r="J603" s="375" t="s">
        <v>59</v>
      </c>
      <c r="K603" s="375" t="s">
        <v>54</v>
      </c>
      <c r="M603" s="824">
        <v>0.318</v>
      </c>
      <c r="N603" s="375" t="s">
        <v>396</v>
      </c>
      <c r="O603" s="375" t="s">
        <v>401</v>
      </c>
      <c r="P603" s="378">
        <v>1.0041786435174304E-6</v>
      </c>
      <c r="Q603" s="375" t="s">
        <v>399</v>
      </c>
      <c r="R603" s="831" t="s">
        <v>747</v>
      </c>
      <c r="S603" s="428" t="s">
        <v>49</v>
      </c>
      <c r="T603" s="375" t="s">
        <v>418</v>
      </c>
      <c r="U603" s="375" t="s">
        <v>59</v>
      </c>
      <c r="V603" s="375" t="s">
        <v>53</v>
      </c>
      <c r="X603" s="824">
        <v>0.34799999999999998</v>
      </c>
      <c r="Y603" s="375" t="s">
        <v>396</v>
      </c>
      <c r="Z603" s="375" t="s">
        <v>401</v>
      </c>
      <c r="AA603" s="378">
        <v>1.6007890236458171E-5</v>
      </c>
      <c r="AB603" s="375" t="s">
        <v>399</v>
      </c>
      <c r="AC603" s="831" t="s">
        <v>748</v>
      </c>
    </row>
    <row r="604" spans="9:29" s="375" customFormat="1" x14ac:dyDescent="0.4">
      <c r="I604" s="428" t="s">
        <v>232</v>
      </c>
      <c r="J604" s="375" t="s">
        <v>59</v>
      </c>
      <c r="K604" s="375" t="s">
        <v>54</v>
      </c>
      <c r="M604" s="824">
        <v>0.318</v>
      </c>
      <c r="N604" s="375" t="s">
        <v>397</v>
      </c>
      <c r="O604" s="375" t="s">
        <v>401</v>
      </c>
      <c r="P604" s="378">
        <v>0.63716116953020963</v>
      </c>
      <c r="Q604" s="375" t="s">
        <v>399</v>
      </c>
      <c r="R604" s="831" t="s">
        <v>747</v>
      </c>
      <c r="S604" s="428" t="s">
        <v>49</v>
      </c>
      <c r="T604" s="375" t="s">
        <v>418</v>
      </c>
      <c r="U604" s="375" t="s">
        <v>59</v>
      </c>
      <c r="V604" s="375" t="s">
        <v>53</v>
      </c>
      <c r="X604" s="824">
        <v>0.34799999999999998</v>
      </c>
      <c r="Y604" s="375" t="s">
        <v>397</v>
      </c>
      <c r="Z604" s="375" t="s">
        <v>401</v>
      </c>
      <c r="AA604" s="378">
        <v>0.98167259638022908</v>
      </c>
      <c r="AB604" s="375" t="s">
        <v>399</v>
      </c>
      <c r="AC604" s="831" t="s">
        <v>748</v>
      </c>
    </row>
    <row r="605" spans="9:29" s="375" customFormat="1" x14ac:dyDescent="0.4">
      <c r="I605" s="428" t="s">
        <v>232</v>
      </c>
      <c r="J605" s="375" t="s">
        <v>59</v>
      </c>
      <c r="K605" s="375" t="s">
        <v>73</v>
      </c>
      <c r="M605" s="824">
        <v>0.50900000000000001</v>
      </c>
      <c r="N605" s="375" t="s">
        <v>385</v>
      </c>
      <c r="O605" s="375" t="s">
        <v>400</v>
      </c>
      <c r="P605" s="761">
        <v>1.9646365422396856</v>
      </c>
      <c r="Q605" s="375" t="s">
        <v>398</v>
      </c>
      <c r="R605" s="831" t="s">
        <v>749</v>
      </c>
      <c r="S605" s="428" t="s">
        <v>49</v>
      </c>
      <c r="T605" s="375" t="s">
        <v>418</v>
      </c>
      <c r="U605" s="375" t="s">
        <v>59</v>
      </c>
      <c r="V605" s="375" t="s">
        <v>406</v>
      </c>
      <c r="W605" s="375" t="s">
        <v>750</v>
      </c>
      <c r="X605" s="824">
        <v>0.34799999999999998</v>
      </c>
      <c r="Y605" s="375" t="s">
        <v>411</v>
      </c>
      <c r="Z605" s="375" t="s">
        <v>400</v>
      </c>
      <c r="AA605" s="761">
        <v>2.8735632183908049</v>
      </c>
      <c r="AB605" s="375" t="s">
        <v>398</v>
      </c>
      <c r="AC605" s="831" t="s">
        <v>751</v>
      </c>
    </row>
    <row r="606" spans="9:29" s="375" customFormat="1" x14ac:dyDescent="0.4">
      <c r="I606" s="428" t="s">
        <v>232</v>
      </c>
      <c r="J606" s="375" t="s">
        <v>59</v>
      </c>
      <c r="K606" s="375" t="s">
        <v>73</v>
      </c>
      <c r="M606" s="824">
        <v>0.50900000000000001</v>
      </c>
      <c r="N606" s="375" t="s">
        <v>387</v>
      </c>
      <c r="O606" s="375" t="s">
        <v>400</v>
      </c>
      <c r="P606" s="763">
        <v>2.0000004739086735E-6</v>
      </c>
      <c r="Q606" s="375" t="s">
        <v>399</v>
      </c>
      <c r="R606" s="831" t="s">
        <v>752</v>
      </c>
      <c r="S606" s="428" t="s">
        <v>49</v>
      </c>
      <c r="T606" s="375" t="s">
        <v>418</v>
      </c>
      <c r="U606" s="375" t="s">
        <v>59</v>
      </c>
      <c r="V606" s="375" t="s">
        <v>406</v>
      </c>
      <c r="W606" s="375" t="s">
        <v>750</v>
      </c>
      <c r="X606" s="824">
        <v>0.34799999999999998</v>
      </c>
      <c r="Y606" s="375" t="s">
        <v>387</v>
      </c>
      <c r="Z606" s="375" t="s">
        <v>400</v>
      </c>
      <c r="AA606" s="763">
        <v>1.1670002765257109E-5</v>
      </c>
      <c r="AB606" s="375" t="s">
        <v>399</v>
      </c>
      <c r="AC606" s="831" t="s">
        <v>753</v>
      </c>
    </row>
    <row r="607" spans="9:29" s="375" customFormat="1" x14ac:dyDescent="0.4">
      <c r="I607" s="428" t="s">
        <v>232</v>
      </c>
      <c r="J607" s="375" t="s">
        <v>59</v>
      </c>
      <c r="K607" s="375" t="s">
        <v>73</v>
      </c>
      <c r="M607" s="824">
        <v>0.50900000000000001</v>
      </c>
      <c r="N607" s="375" t="s">
        <v>388</v>
      </c>
      <c r="O607" s="375" t="s">
        <v>400</v>
      </c>
      <c r="P607" s="763">
        <v>9.5000022510661987E-5</v>
      </c>
      <c r="Q607" s="375" t="s">
        <v>399</v>
      </c>
      <c r="R607" s="831" t="s">
        <v>752</v>
      </c>
      <c r="S607" s="428" t="s">
        <v>49</v>
      </c>
      <c r="T607" s="375" t="s">
        <v>418</v>
      </c>
      <c r="U607" s="375" t="s">
        <v>59</v>
      </c>
      <c r="V607" s="375" t="s">
        <v>406</v>
      </c>
      <c r="W607" s="375" t="s">
        <v>750</v>
      </c>
      <c r="X607" s="824">
        <v>0.34799999999999998</v>
      </c>
      <c r="Y607" s="375" t="s">
        <v>388</v>
      </c>
      <c r="Z607" s="375" t="s">
        <v>400</v>
      </c>
      <c r="AA607" s="763">
        <v>9.654002287557167E-5</v>
      </c>
      <c r="AB607" s="375" t="s">
        <v>399</v>
      </c>
      <c r="AC607" s="831" t="s">
        <v>753</v>
      </c>
    </row>
    <row r="608" spans="9:29" s="375" customFormat="1" x14ac:dyDescent="0.4">
      <c r="I608" s="428" t="s">
        <v>232</v>
      </c>
      <c r="J608" s="375" t="s">
        <v>59</v>
      </c>
      <c r="K608" s="375" t="s">
        <v>73</v>
      </c>
      <c r="M608" s="824">
        <v>0.50900000000000001</v>
      </c>
      <c r="N608" s="375" t="s">
        <v>389</v>
      </c>
      <c r="O608" s="375" t="s">
        <v>400</v>
      </c>
      <c r="P608" s="763">
        <v>1.1900002819756609E-4</v>
      </c>
      <c r="Q608" s="375" t="s">
        <v>399</v>
      </c>
      <c r="R608" s="831" t="s">
        <v>752</v>
      </c>
      <c r="S608" s="428" t="s">
        <v>49</v>
      </c>
      <c r="T608" s="375" t="s">
        <v>418</v>
      </c>
      <c r="U608" s="375" t="s">
        <v>59</v>
      </c>
      <c r="V608" s="375" t="s">
        <v>406</v>
      </c>
      <c r="W608" s="375" t="s">
        <v>750</v>
      </c>
      <c r="X608" s="824">
        <v>0.34799999999999998</v>
      </c>
      <c r="Y608" s="375" t="s">
        <v>389</v>
      </c>
      <c r="Z608" s="375" t="s">
        <v>400</v>
      </c>
      <c r="AA608" s="763">
        <v>6.2722014862249913E-4</v>
      </c>
      <c r="AB608" s="375" t="s">
        <v>399</v>
      </c>
      <c r="AC608" s="831" t="s">
        <v>753</v>
      </c>
    </row>
    <row r="609" spans="9:29" s="375" customFormat="1" x14ac:dyDescent="0.4">
      <c r="I609" s="428" t="s">
        <v>232</v>
      </c>
      <c r="J609" s="375" t="s">
        <v>59</v>
      </c>
      <c r="K609" s="375" t="s">
        <v>73</v>
      </c>
      <c r="L609" s="378"/>
      <c r="M609" s="824">
        <v>0.50900000000000001</v>
      </c>
      <c r="N609" s="375" t="s">
        <v>390</v>
      </c>
      <c r="O609" s="375" t="s">
        <v>400</v>
      </c>
      <c r="P609" s="763">
        <v>1.0000002369543367E-6</v>
      </c>
      <c r="Q609" s="375" t="s">
        <v>399</v>
      </c>
      <c r="R609" s="831" t="s">
        <v>752</v>
      </c>
      <c r="S609" s="428" t="s">
        <v>49</v>
      </c>
      <c r="T609" s="375" t="s">
        <v>418</v>
      </c>
      <c r="U609" s="375" t="s">
        <v>59</v>
      </c>
      <c r="V609" s="375" t="s">
        <v>406</v>
      </c>
      <c r="W609" s="375" t="s">
        <v>750</v>
      </c>
      <c r="X609" s="824">
        <v>0.34799999999999998</v>
      </c>
      <c r="Y609" s="375" t="s">
        <v>390</v>
      </c>
      <c r="Z609" s="375" t="s">
        <v>400</v>
      </c>
      <c r="AA609" s="763">
        <v>2.3989005684297589E-4</v>
      </c>
      <c r="AB609" s="375" t="s">
        <v>399</v>
      </c>
      <c r="AC609" s="831" t="s">
        <v>753</v>
      </c>
    </row>
    <row r="610" spans="9:29" s="375" customFormat="1" x14ac:dyDescent="0.4">
      <c r="I610" s="428" t="s">
        <v>232</v>
      </c>
      <c r="J610" s="375" t="s">
        <v>59</v>
      </c>
      <c r="K610" s="375" t="s">
        <v>73</v>
      </c>
      <c r="L610" s="378"/>
      <c r="M610" s="824">
        <v>0.50900000000000001</v>
      </c>
      <c r="N610" s="375" t="s">
        <v>391</v>
      </c>
      <c r="O610" s="375" t="s">
        <v>400</v>
      </c>
      <c r="P610" s="763">
        <v>1.0000002369543367E-6</v>
      </c>
      <c r="Q610" s="375" t="s">
        <v>399</v>
      </c>
      <c r="R610" s="831" t="s">
        <v>752</v>
      </c>
      <c r="S610" s="428" t="s">
        <v>49</v>
      </c>
      <c r="T610" s="375" t="s">
        <v>418</v>
      </c>
      <c r="U610" s="375" t="s">
        <v>59</v>
      </c>
      <c r="V610" s="375" t="s">
        <v>406</v>
      </c>
      <c r="W610" s="375" t="s">
        <v>750</v>
      </c>
      <c r="X610" s="824">
        <v>0.34799999999999998</v>
      </c>
      <c r="Y610" s="375" t="s">
        <v>391</v>
      </c>
      <c r="Z610" s="375" t="s">
        <v>400</v>
      </c>
      <c r="AA610" s="763">
        <v>1.4411003414748947E-4</v>
      </c>
      <c r="AB610" s="375" t="s">
        <v>399</v>
      </c>
      <c r="AC610" s="831" t="s">
        <v>753</v>
      </c>
    </row>
    <row r="611" spans="9:29" s="375" customFormat="1" x14ac:dyDescent="0.4">
      <c r="I611" s="428" t="s">
        <v>232</v>
      </c>
      <c r="J611" s="375" t="s">
        <v>59</v>
      </c>
      <c r="K611" s="375" t="s">
        <v>73</v>
      </c>
      <c r="L611" s="378"/>
      <c r="M611" s="824">
        <v>0.50900000000000001</v>
      </c>
      <c r="N611" s="375" t="s">
        <v>392</v>
      </c>
      <c r="O611" s="375" t="s">
        <v>400</v>
      </c>
      <c r="P611" s="763">
        <v>3.00000071086301E-6</v>
      </c>
      <c r="Q611" s="375" t="s">
        <v>399</v>
      </c>
      <c r="R611" s="831" t="s">
        <v>752</v>
      </c>
      <c r="S611" s="428" t="s">
        <v>49</v>
      </c>
      <c r="T611" s="375" t="s">
        <v>418</v>
      </c>
      <c r="U611" s="375" t="s">
        <v>59</v>
      </c>
      <c r="V611" s="375" t="s">
        <v>406</v>
      </c>
      <c r="W611" s="375" t="s">
        <v>750</v>
      </c>
      <c r="X611" s="824">
        <v>0.34799999999999998</v>
      </c>
      <c r="Y611" s="375" t="s">
        <v>392</v>
      </c>
      <c r="Z611" s="375" t="s">
        <v>400</v>
      </c>
      <c r="AA611" s="763">
        <v>1.6181903834371382E-3</v>
      </c>
      <c r="AB611" s="375" t="s">
        <v>399</v>
      </c>
      <c r="AC611" s="831" t="s">
        <v>753</v>
      </c>
    </row>
    <row r="612" spans="9:29" s="375" customFormat="1" x14ac:dyDescent="0.4">
      <c r="I612" s="428" t="s">
        <v>232</v>
      </c>
      <c r="J612" s="375" t="s">
        <v>59</v>
      </c>
      <c r="K612" s="375" t="s">
        <v>73</v>
      </c>
      <c r="L612" s="378"/>
      <c r="M612" s="824">
        <v>0.50900000000000001</v>
      </c>
      <c r="N612" s="375" t="s">
        <v>393</v>
      </c>
      <c r="O612" s="375" t="s">
        <v>400</v>
      </c>
      <c r="P612" s="763">
        <v>2.900000687167576E-8</v>
      </c>
      <c r="Q612" s="375" t="s">
        <v>399</v>
      </c>
      <c r="R612" s="831" t="s">
        <v>752</v>
      </c>
      <c r="S612" s="428" t="s">
        <v>49</v>
      </c>
      <c r="T612" s="375" t="s">
        <v>418</v>
      </c>
      <c r="U612" s="375" t="s">
        <v>59</v>
      </c>
      <c r="V612" s="375" t="s">
        <v>406</v>
      </c>
      <c r="W612" s="375" t="s">
        <v>750</v>
      </c>
      <c r="X612" s="824">
        <v>0.34799999999999998</v>
      </c>
      <c r="Y612" s="375" t="s">
        <v>393</v>
      </c>
      <c r="Z612" s="375" t="s">
        <v>400</v>
      </c>
      <c r="AA612" s="763">
        <v>6.1967314683420485E-6</v>
      </c>
      <c r="AB612" s="375" t="s">
        <v>399</v>
      </c>
      <c r="AC612" s="831" t="s">
        <v>753</v>
      </c>
    </row>
    <row r="613" spans="9:29" s="375" customFormat="1" x14ac:dyDescent="0.4">
      <c r="I613" s="428" t="s">
        <v>232</v>
      </c>
      <c r="J613" s="375" t="s">
        <v>59</v>
      </c>
      <c r="K613" s="375" t="s">
        <v>73</v>
      </c>
      <c r="L613" s="378"/>
      <c r="M613" s="824">
        <v>0.50900000000000001</v>
      </c>
      <c r="N613" s="375" t="s">
        <v>394</v>
      </c>
      <c r="O613" s="375" t="s">
        <v>400</v>
      </c>
      <c r="P613" s="763">
        <v>6.8000016112894912E-7</v>
      </c>
      <c r="Q613" s="375" t="s">
        <v>399</v>
      </c>
      <c r="R613" s="831" t="s">
        <v>752</v>
      </c>
      <c r="S613" s="428" t="s">
        <v>49</v>
      </c>
      <c r="T613" s="375" t="s">
        <v>418</v>
      </c>
      <c r="U613" s="375" t="s">
        <v>59</v>
      </c>
      <c r="V613" s="375" t="s">
        <v>406</v>
      </c>
      <c r="W613" s="375" t="s">
        <v>750</v>
      </c>
      <c r="X613" s="824">
        <v>0.34799999999999998</v>
      </c>
      <c r="Y613" s="375" t="s">
        <v>394</v>
      </c>
      <c r="Z613" s="375" t="s">
        <v>400</v>
      </c>
      <c r="AA613" s="763">
        <v>1.1672912765946645E-5</v>
      </c>
      <c r="AB613" s="375" t="s">
        <v>399</v>
      </c>
      <c r="AC613" s="831" t="s">
        <v>753</v>
      </c>
    </row>
    <row r="614" spans="9:29" s="375" customFormat="1" x14ac:dyDescent="0.4">
      <c r="I614" s="428" t="s">
        <v>232</v>
      </c>
      <c r="J614" s="375" t="s">
        <v>59</v>
      </c>
      <c r="K614" s="375" t="s">
        <v>73</v>
      </c>
      <c r="L614" s="378"/>
      <c r="M614" s="824">
        <v>0.50900000000000001</v>
      </c>
      <c r="N614" s="375" t="s">
        <v>395</v>
      </c>
      <c r="O614" s="375" t="s">
        <v>400</v>
      </c>
      <c r="P614" s="763">
        <v>7.0000016586803578E-6</v>
      </c>
      <c r="Q614" s="375" t="s">
        <v>399</v>
      </c>
      <c r="R614" s="831" t="s">
        <v>752</v>
      </c>
      <c r="S614" s="428" t="s">
        <v>49</v>
      </c>
      <c r="T614" s="375" t="s">
        <v>418</v>
      </c>
      <c r="U614" s="375" t="s">
        <v>59</v>
      </c>
      <c r="V614" s="375" t="s">
        <v>406</v>
      </c>
      <c r="W614" s="375" t="s">
        <v>750</v>
      </c>
      <c r="X614" s="824">
        <v>0.34799999999999998</v>
      </c>
      <c r="Y614" s="375" t="s">
        <v>395</v>
      </c>
      <c r="Z614" s="375" t="s">
        <v>400</v>
      </c>
      <c r="AA614" s="763">
        <v>1.000000236954337E-5</v>
      </c>
      <c r="AB614" s="375" t="s">
        <v>399</v>
      </c>
      <c r="AC614" s="831" t="s">
        <v>753</v>
      </c>
    </row>
    <row r="615" spans="9:29" s="375" customFormat="1" x14ac:dyDescent="0.4">
      <c r="I615" s="428" t="s">
        <v>232</v>
      </c>
      <c r="J615" s="375" t="s">
        <v>59</v>
      </c>
      <c r="K615" s="375" t="s">
        <v>73</v>
      </c>
      <c r="L615" s="378"/>
      <c r="M615" s="824">
        <v>0.50900000000000001</v>
      </c>
      <c r="N615" s="375" t="s">
        <v>396</v>
      </c>
      <c r="O615" s="375" t="s">
        <v>400</v>
      </c>
      <c r="P615" s="763">
        <v>1.0000002369543367E-6</v>
      </c>
      <c r="Q615" s="375" t="s">
        <v>399</v>
      </c>
      <c r="R615" s="831" t="s">
        <v>752</v>
      </c>
      <c r="S615" s="428" t="s">
        <v>49</v>
      </c>
      <c r="T615" s="375" t="s">
        <v>418</v>
      </c>
      <c r="U615" s="375" t="s">
        <v>59</v>
      </c>
      <c r="V615" s="375" t="s">
        <v>406</v>
      </c>
      <c r="W615" s="375" t="s">
        <v>750</v>
      </c>
      <c r="X615" s="824">
        <v>0.34799999999999998</v>
      </c>
      <c r="Y615" s="375" t="s">
        <v>396</v>
      </c>
      <c r="Z615" s="375" t="s">
        <v>400</v>
      </c>
      <c r="AA615" s="763">
        <v>1.6000003791269388E-5</v>
      </c>
      <c r="AB615" s="375" t="s">
        <v>399</v>
      </c>
      <c r="AC615" s="831" t="s">
        <v>753</v>
      </c>
    </row>
    <row r="616" spans="9:29" s="375" customFormat="1" x14ac:dyDescent="0.4">
      <c r="I616" s="428" t="s">
        <v>232</v>
      </c>
      <c r="J616" s="375" t="s">
        <v>59</v>
      </c>
      <c r="K616" s="375" t="s">
        <v>73</v>
      </c>
      <c r="L616" s="378"/>
      <c r="M616" s="824">
        <v>0.50900000000000001</v>
      </c>
      <c r="N616" s="375" t="s">
        <v>397</v>
      </c>
      <c r="O616" s="375" t="s">
        <v>400</v>
      </c>
      <c r="P616" s="763">
        <v>0.39810526083763409</v>
      </c>
      <c r="Q616" s="375" t="s">
        <v>399</v>
      </c>
      <c r="R616" s="831" t="s">
        <v>752</v>
      </c>
      <c r="S616" s="428" t="s">
        <v>49</v>
      </c>
      <c r="T616" s="375" t="s">
        <v>418</v>
      </c>
      <c r="U616" s="375" t="s">
        <v>59</v>
      </c>
      <c r="V616" s="375" t="s">
        <v>406</v>
      </c>
      <c r="W616" s="375" t="s">
        <v>750</v>
      </c>
      <c r="X616" s="824">
        <v>0.34799999999999998</v>
      </c>
      <c r="Y616" s="375" t="s">
        <v>397</v>
      </c>
      <c r="Z616" s="375" t="s">
        <v>400</v>
      </c>
      <c r="AA616" s="763">
        <v>0.98071797754740708</v>
      </c>
      <c r="AB616" s="375" t="s">
        <v>399</v>
      </c>
      <c r="AC616" s="831" t="s">
        <v>753</v>
      </c>
    </row>
    <row r="617" spans="9:29" s="375" customFormat="1" x14ac:dyDescent="0.4">
      <c r="I617" s="428" t="s">
        <v>232</v>
      </c>
      <c r="J617" s="375" t="s">
        <v>59</v>
      </c>
      <c r="K617" s="375" t="s">
        <v>73</v>
      </c>
      <c r="L617" s="378"/>
      <c r="M617" s="824">
        <v>0.50900000000000001</v>
      </c>
      <c r="N617" s="375" t="s">
        <v>387</v>
      </c>
      <c r="O617" s="375" t="s">
        <v>401</v>
      </c>
      <c r="P617" s="378">
        <v>2.4378187597009534E-6</v>
      </c>
      <c r="Q617" s="375" t="s">
        <v>399</v>
      </c>
      <c r="R617" s="831" t="s">
        <v>754</v>
      </c>
      <c r="S617" s="428" t="s">
        <v>49</v>
      </c>
      <c r="T617" s="375" t="s">
        <v>418</v>
      </c>
      <c r="U617" s="375" t="s">
        <v>59</v>
      </c>
      <c r="V617" s="375" t="s">
        <v>406</v>
      </c>
      <c r="W617" s="375" t="s">
        <v>750</v>
      </c>
      <c r="X617" s="824">
        <v>0.34799999999999998</v>
      </c>
      <c r="Y617" s="375" t="s">
        <v>387</v>
      </c>
      <c r="Z617" s="375" t="s">
        <v>401</v>
      </c>
      <c r="AA617" s="378">
        <v>1.2481811323414514E-5</v>
      </c>
      <c r="AB617" s="375" t="s">
        <v>399</v>
      </c>
      <c r="AC617" s="831" t="s">
        <v>755</v>
      </c>
    </row>
    <row r="618" spans="9:29" s="375" customFormat="1" x14ac:dyDescent="0.4">
      <c r="I618" s="428" t="s">
        <v>232</v>
      </c>
      <c r="J618" s="375" t="s">
        <v>59</v>
      </c>
      <c r="K618" s="375" t="s">
        <v>73</v>
      </c>
      <c r="L618" s="378"/>
      <c r="M618" s="824">
        <v>0.50900000000000001</v>
      </c>
      <c r="N618" s="375" t="s">
        <v>388</v>
      </c>
      <c r="O618" s="375" t="s">
        <v>401</v>
      </c>
      <c r="P618" s="378">
        <v>9.7976436637926755E-5</v>
      </c>
      <c r="Q618" s="375" t="s">
        <v>399</v>
      </c>
      <c r="R618" s="831" t="s">
        <v>754</v>
      </c>
      <c r="S618" s="428" t="s">
        <v>49</v>
      </c>
      <c r="T618" s="375" t="s">
        <v>418</v>
      </c>
      <c r="U618" s="375" t="s">
        <v>59</v>
      </c>
      <c r="V618" s="375" t="s">
        <v>406</v>
      </c>
      <c r="W618" s="375" t="s">
        <v>750</v>
      </c>
      <c r="X618" s="824">
        <v>0.34799999999999998</v>
      </c>
      <c r="Y618" s="375" t="s">
        <v>388</v>
      </c>
      <c r="Z618" s="375" t="s">
        <v>401</v>
      </c>
      <c r="AA618" s="378">
        <v>1.0200174856380033E-4</v>
      </c>
      <c r="AB618" s="375" t="s">
        <v>399</v>
      </c>
      <c r="AC618" s="831" t="s">
        <v>755</v>
      </c>
    </row>
    <row r="619" spans="9:29" s="375" customFormat="1" x14ac:dyDescent="0.4">
      <c r="I619" s="428" t="s">
        <v>232</v>
      </c>
      <c r="J619" s="375" t="s">
        <v>59</v>
      </c>
      <c r="K619" s="375" t="s">
        <v>73</v>
      </c>
      <c r="L619" s="378"/>
      <c r="M619" s="824">
        <v>0.50900000000000001</v>
      </c>
      <c r="N619" s="375" t="s">
        <v>389</v>
      </c>
      <c r="O619" s="375" t="s">
        <v>401</v>
      </c>
      <c r="P619" s="378">
        <v>1.1943572017345135E-4</v>
      </c>
      <c r="Q619" s="375" t="s">
        <v>399</v>
      </c>
      <c r="R619" s="831" t="s">
        <v>754</v>
      </c>
      <c r="S619" s="428" t="s">
        <v>49</v>
      </c>
      <c r="T619" s="375" t="s">
        <v>418</v>
      </c>
      <c r="U619" s="375" t="s">
        <v>59</v>
      </c>
      <c r="V619" s="375" t="s">
        <v>406</v>
      </c>
      <c r="W619" s="375" t="s">
        <v>750</v>
      </c>
      <c r="X619" s="824">
        <v>0.34799999999999998</v>
      </c>
      <c r="Y619" s="375" t="s">
        <v>389</v>
      </c>
      <c r="Z619" s="375" t="s">
        <v>401</v>
      </c>
      <c r="AA619" s="378">
        <v>6.2804852142016104E-4</v>
      </c>
      <c r="AB619" s="375" t="s">
        <v>399</v>
      </c>
      <c r="AC619" s="831" t="s">
        <v>755</v>
      </c>
    </row>
    <row r="620" spans="9:29" s="375" customFormat="1" x14ac:dyDescent="0.4">
      <c r="I620" s="428" t="s">
        <v>232</v>
      </c>
      <c r="J620" s="375" t="s">
        <v>59</v>
      </c>
      <c r="K620" s="375" t="s">
        <v>73</v>
      </c>
      <c r="L620" s="378"/>
      <c r="M620" s="824">
        <v>0.50900000000000001</v>
      </c>
      <c r="N620" s="375" t="s">
        <v>390</v>
      </c>
      <c r="O620" s="375" t="s">
        <v>401</v>
      </c>
      <c r="P620" s="378">
        <v>1.2661449213847091E-6</v>
      </c>
      <c r="Q620" s="375" t="s">
        <v>399</v>
      </c>
      <c r="R620" s="831" t="s">
        <v>754</v>
      </c>
      <c r="S620" s="428" t="s">
        <v>49</v>
      </c>
      <c r="T620" s="375" t="s">
        <v>418</v>
      </c>
      <c r="U620" s="375" t="s">
        <v>59</v>
      </c>
      <c r="V620" s="375" t="s">
        <v>406</v>
      </c>
      <c r="W620" s="375" t="s">
        <v>750</v>
      </c>
      <c r="X620" s="824">
        <v>0.34799999999999998</v>
      </c>
      <c r="Y620" s="375" t="s">
        <v>390</v>
      </c>
      <c r="Z620" s="375" t="s">
        <v>401</v>
      </c>
      <c r="AA620" s="378">
        <v>2.403922356970045E-4</v>
      </c>
      <c r="AB620" s="375" t="s">
        <v>399</v>
      </c>
      <c r="AC620" s="831" t="s">
        <v>755</v>
      </c>
    </row>
    <row r="621" spans="9:29" s="375" customFormat="1" x14ac:dyDescent="0.4">
      <c r="I621" s="428" t="s">
        <v>232</v>
      </c>
      <c r="J621" s="375" t="s">
        <v>59</v>
      </c>
      <c r="K621" s="375" t="s">
        <v>73</v>
      </c>
      <c r="L621" s="378"/>
      <c r="M621" s="824">
        <v>0.50900000000000001</v>
      </c>
      <c r="N621" s="375" t="s">
        <v>391</v>
      </c>
      <c r="O621" s="375" t="s">
        <v>401</v>
      </c>
      <c r="P621" s="378">
        <v>1.1233637647031305E-6</v>
      </c>
      <c r="Q621" s="375" t="s">
        <v>399</v>
      </c>
      <c r="R621" s="831" t="s">
        <v>754</v>
      </c>
      <c r="S621" s="428" t="s">
        <v>49</v>
      </c>
      <c r="T621" s="375" t="s">
        <v>418</v>
      </c>
      <c r="U621" s="375" t="s">
        <v>59</v>
      </c>
      <c r="V621" s="375" t="s">
        <v>406</v>
      </c>
      <c r="W621" s="375" t="s">
        <v>750</v>
      </c>
      <c r="X621" s="824">
        <v>0.34799999999999998</v>
      </c>
      <c r="Y621" s="375" t="s">
        <v>391</v>
      </c>
      <c r="Z621" s="375" t="s">
        <v>401</v>
      </c>
      <c r="AA621" s="378">
        <v>1.4434185442184841E-4</v>
      </c>
      <c r="AB621" s="375" t="s">
        <v>399</v>
      </c>
      <c r="AC621" s="831" t="s">
        <v>755</v>
      </c>
    </row>
    <row r="622" spans="9:29" s="375" customFormat="1" x14ac:dyDescent="0.4">
      <c r="I622" s="428" t="s">
        <v>232</v>
      </c>
      <c r="J622" s="375" t="s">
        <v>59</v>
      </c>
      <c r="K622" s="375" t="s">
        <v>73</v>
      </c>
      <c r="L622" s="378"/>
      <c r="M622" s="824">
        <v>0.50900000000000001</v>
      </c>
      <c r="N622" s="375" t="s">
        <v>392</v>
      </c>
      <c r="O622" s="375" t="s">
        <v>401</v>
      </c>
      <c r="P622" s="378">
        <v>4.4825388854009009E-6</v>
      </c>
      <c r="Q622" s="375" t="s">
        <v>399</v>
      </c>
      <c r="R622" s="831" t="s">
        <v>754</v>
      </c>
      <c r="S622" s="428" t="s">
        <v>49</v>
      </c>
      <c r="T622" s="375" t="s">
        <v>418</v>
      </c>
      <c r="U622" s="375" t="s">
        <v>59</v>
      </c>
      <c r="V622" s="375" t="s">
        <v>406</v>
      </c>
      <c r="W622" s="375" t="s">
        <v>750</v>
      </c>
      <c r="X622" s="824">
        <v>0.34799999999999998</v>
      </c>
      <c r="Y622" s="375" t="s">
        <v>392</v>
      </c>
      <c r="Z622" s="375" t="s">
        <v>401</v>
      </c>
      <c r="AA622" s="378">
        <v>1.6210189873570424E-3</v>
      </c>
      <c r="AB622" s="375" t="s">
        <v>399</v>
      </c>
      <c r="AC622" s="831" t="s">
        <v>755</v>
      </c>
    </row>
    <row r="623" spans="9:29" s="375" customFormat="1" x14ac:dyDescent="0.4">
      <c r="I623" s="428" t="s">
        <v>232</v>
      </c>
      <c r="J623" s="375" t="s">
        <v>59</v>
      </c>
      <c r="K623" s="375" t="s">
        <v>73</v>
      </c>
      <c r="L623" s="378"/>
      <c r="M623" s="824">
        <v>0.50900000000000001</v>
      </c>
      <c r="N623" s="375" t="s">
        <v>393</v>
      </c>
      <c r="O623" s="375" t="s">
        <v>401</v>
      </c>
      <c r="P623" s="378">
        <v>3.1226779447210306E-8</v>
      </c>
      <c r="Q623" s="375" t="s">
        <v>399</v>
      </c>
      <c r="R623" s="831" t="s">
        <v>754</v>
      </c>
      <c r="S623" s="428" t="s">
        <v>49</v>
      </c>
      <c r="T623" s="375" t="s">
        <v>418</v>
      </c>
      <c r="U623" s="375" t="s">
        <v>59</v>
      </c>
      <c r="V623" s="375" t="s">
        <v>406</v>
      </c>
      <c r="W623" s="375" t="s">
        <v>750</v>
      </c>
      <c r="X623" s="824">
        <v>0.34799999999999998</v>
      </c>
      <c r="Y623" s="375" t="s">
        <v>393</v>
      </c>
      <c r="Z623" s="375" t="s">
        <v>401</v>
      </c>
      <c r="AA623" s="378">
        <v>6.2010551635696922E-6</v>
      </c>
      <c r="AB623" s="375" t="s">
        <v>399</v>
      </c>
      <c r="AC623" s="831" t="s">
        <v>755</v>
      </c>
    </row>
    <row r="624" spans="9:29" s="375" customFormat="1" x14ac:dyDescent="0.4">
      <c r="I624" s="428" t="s">
        <v>232</v>
      </c>
      <c r="J624" s="375" t="s">
        <v>59</v>
      </c>
      <c r="K624" s="375" t="s">
        <v>73</v>
      </c>
      <c r="L624" s="378"/>
      <c r="M624" s="824">
        <v>0.50900000000000001</v>
      </c>
      <c r="N624" s="375" t="s">
        <v>394</v>
      </c>
      <c r="O624" s="375" t="s">
        <v>401</v>
      </c>
      <c r="P624" s="378">
        <v>6.8493019002452831E-7</v>
      </c>
      <c r="Q624" s="375" t="s">
        <v>399</v>
      </c>
      <c r="R624" s="831" t="s">
        <v>754</v>
      </c>
      <c r="S624" s="428" t="s">
        <v>49</v>
      </c>
      <c r="T624" s="375" t="s">
        <v>418</v>
      </c>
      <c r="U624" s="375" t="s">
        <v>59</v>
      </c>
      <c r="V624" s="375" t="s">
        <v>406</v>
      </c>
      <c r="W624" s="375" t="s">
        <v>750</v>
      </c>
      <c r="X624" s="824">
        <v>0.34799999999999998</v>
      </c>
      <c r="Y624" s="375" t="s">
        <v>394</v>
      </c>
      <c r="Z624" s="375" t="s">
        <v>401</v>
      </c>
      <c r="AA624" s="378">
        <v>1.168238313690641E-5</v>
      </c>
      <c r="AB624" s="375" t="s">
        <v>399</v>
      </c>
      <c r="AC624" s="831" t="s">
        <v>755</v>
      </c>
    </row>
    <row r="625" spans="9:29" s="375" customFormat="1" x14ac:dyDescent="0.4">
      <c r="I625" s="428" t="s">
        <v>232</v>
      </c>
      <c r="J625" s="375" t="s">
        <v>59</v>
      </c>
      <c r="K625" s="375" t="s">
        <v>73</v>
      </c>
      <c r="M625" s="824">
        <v>0.50900000000000001</v>
      </c>
      <c r="N625" s="375" t="s">
        <v>395</v>
      </c>
      <c r="O625" s="375" t="s">
        <v>401</v>
      </c>
      <c r="P625" s="378">
        <v>7.6933596091883329E-6</v>
      </c>
      <c r="Q625" s="375" t="s">
        <v>399</v>
      </c>
      <c r="R625" s="831" t="s">
        <v>754</v>
      </c>
      <c r="S625" s="428" t="s">
        <v>49</v>
      </c>
      <c r="T625" s="375" t="s">
        <v>418</v>
      </c>
      <c r="U625" s="375" t="s">
        <v>59</v>
      </c>
      <c r="V625" s="375" t="s">
        <v>406</v>
      </c>
      <c r="W625" s="375" t="s">
        <v>750</v>
      </c>
      <c r="X625" s="824">
        <v>0.34799999999999998</v>
      </c>
      <c r="Y625" s="375" t="s">
        <v>395</v>
      </c>
      <c r="Z625" s="375" t="s">
        <v>401</v>
      </c>
      <c r="AA625" s="378">
        <v>1.1288505074025222E-5</v>
      </c>
      <c r="AB625" s="375" t="s">
        <v>399</v>
      </c>
      <c r="AC625" s="831" t="s">
        <v>755</v>
      </c>
    </row>
    <row r="626" spans="9:29" s="375" customFormat="1" x14ac:dyDescent="0.4">
      <c r="I626" s="428" t="s">
        <v>232</v>
      </c>
      <c r="J626" s="375" t="s">
        <v>59</v>
      </c>
      <c r="K626" s="375" t="s">
        <v>73</v>
      </c>
      <c r="M626" s="824">
        <v>0.50900000000000001</v>
      </c>
      <c r="N626" s="375" t="s">
        <v>396</v>
      </c>
      <c r="O626" s="375" t="s">
        <v>401</v>
      </c>
      <c r="P626" s="378">
        <v>1.0041786435174304E-6</v>
      </c>
      <c r="Q626" s="375" t="s">
        <v>399</v>
      </c>
      <c r="R626" s="831" t="s">
        <v>754</v>
      </c>
      <c r="S626" s="428" t="s">
        <v>49</v>
      </c>
      <c r="T626" s="375" t="s">
        <v>418</v>
      </c>
      <c r="U626" s="375" t="s">
        <v>59</v>
      </c>
      <c r="V626" s="375" t="s">
        <v>406</v>
      </c>
      <c r="W626" s="375" t="s">
        <v>750</v>
      </c>
      <c r="X626" s="824">
        <v>0.34799999999999998</v>
      </c>
      <c r="Y626" s="375" t="s">
        <v>396</v>
      </c>
      <c r="Z626" s="375" t="s">
        <v>401</v>
      </c>
      <c r="AA626" s="378">
        <v>1.6007890236458171E-5</v>
      </c>
      <c r="AB626" s="375" t="s">
        <v>399</v>
      </c>
      <c r="AC626" s="831" t="s">
        <v>755</v>
      </c>
    </row>
    <row r="627" spans="9:29" s="375" customFormat="1" x14ac:dyDescent="0.4">
      <c r="I627" s="428" t="s">
        <v>232</v>
      </c>
      <c r="J627" s="375" t="s">
        <v>59</v>
      </c>
      <c r="K627" s="375" t="s">
        <v>73</v>
      </c>
      <c r="M627" s="824">
        <v>0.50900000000000001</v>
      </c>
      <c r="N627" s="375" t="s">
        <v>397</v>
      </c>
      <c r="O627" s="375" t="s">
        <v>401</v>
      </c>
      <c r="P627" s="378">
        <v>0.39852856827104133</v>
      </c>
      <c r="Q627" s="375" t="s">
        <v>399</v>
      </c>
      <c r="R627" s="831" t="s">
        <v>754</v>
      </c>
      <c r="S627" s="428" t="s">
        <v>49</v>
      </c>
      <c r="T627" s="375" t="s">
        <v>418</v>
      </c>
      <c r="U627" s="375" t="s">
        <v>59</v>
      </c>
      <c r="V627" s="375" t="s">
        <v>406</v>
      </c>
      <c r="W627" s="375" t="s">
        <v>750</v>
      </c>
      <c r="X627" s="824">
        <v>0.34799999999999998</v>
      </c>
      <c r="Y627" s="375" t="s">
        <v>397</v>
      </c>
      <c r="Z627" s="375" t="s">
        <v>401</v>
      </c>
      <c r="AA627" s="378">
        <v>0.9815143500808271</v>
      </c>
      <c r="AB627" s="375" t="s">
        <v>399</v>
      </c>
      <c r="AC627" s="831" t="s">
        <v>755</v>
      </c>
    </row>
    <row r="628" spans="9:29" s="375" customFormat="1" x14ac:dyDescent="0.4">
      <c r="I628" s="428" t="s">
        <v>232</v>
      </c>
      <c r="J628" s="375" t="s">
        <v>59</v>
      </c>
      <c r="K628" s="375" t="s">
        <v>55</v>
      </c>
      <c r="M628" s="824">
        <v>0.33900000000000002</v>
      </c>
      <c r="N628" s="375" t="s">
        <v>385</v>
      </c>
      <c r="O628" s="375" t="s">
        <v>400</v>
      </c>
      <c r="P628" s="761">
        <v>2.9498525073746311</v>
      </c>
      <c r="Q628" s="375" t="s">
        <v>398</v>
      </c>
      <c r="R628" s="831" t="s">
        <v>756</v>
      </c>
      <c r="S628" s="428" t="s">
        <v>49</v>
      </c>
      <c r="T628" s="375" t="s">
        <v>414</v>
      </c>
      <c r="U628" s="375" t="s">
        <v>59</v>
      </c>
      <c r="V628" s="375" t="s">
        <v>52</v>
      </c>
      <c r="X628" s="824">
        <v>0.34799999999999998</v>
      </c>
      <c r="Y628" s="375" t="s">
        <v>411</v>
      </c>
      <c r="Z628" s="375" t="s">
        <v>400</v>
      </c>
      <c r="AA628" s="761">
        <v>2.8735632183908049</v>
      </c>
      <c r="AB628" s="375" t="s">
        <v>398</v>
      </c>
      <c r="AC628" s="831" t="s">
        <v>732</v>
      </c>
    </row>
    <row r="629" spans="9:29" s="375" customFormat="1" x14ac:dyDescent="0.4">
      <c r="I629" s="428" t="s">
        <v>232</v>
      </c>
      <c r="J629" s="375" t="s">
        <v>59</v>
      </c>
      <c r="K629" s="375" t="s">
        <v>55</v>
      </c>
      <c r="M629" s="824">
        <v>0.33900000000000002</v>
      </c>
      <c r="N629" s="375" t="s">
        <v>387</v>
      </c>
      <c r="O629" s="375" t="s">
        <v>400</v>
      </c>
      <c r="P629" s="763">
        <v>1.1360002691801264E-3</v>
      </c>
      <c r="Q629" s="375" t="s">
        <v>399</v>
      </c>
      <c r="R629" s="831" t="s">
        <v>757</v>
      </c>
      <c r="S629" s="428" t="s">
        <v>49</v>
      </c>
      <c r="T629" s="375" t="s">
        <v>414</v>
      </c>
      <c r="U629" s="375" t="s">
        <v>59</v>
      </c>
      <c r="V629" s="375" t="s">
        <v>52</v>
      </c>
      <c r="X629" s="824">
        <v>0.34799999999999998</v>
      </c>
      <c r="Y629" s="375" t="s">
        <v>387</v>
      </c>
      <c r="Z629" s="375" t="s">
        <v>400</v>
      </c>
      <c r="AA629" s="763">
        <v>1.200000284345204E-5</v>
      </c>
      <c r="AB629" s="375" t="s">
        <v>399</v>
      </c>
      <c r="AC629" s="831" t="s">
        <v>736</v>
      </c>
    </row>
    <row r="630" spans="9:29" s="375" customFormat="1" x14ac:dyDescent="0.4">
      <c r="I630" s="428" t="s">
        <v>232</v>
      </c>
      <c r="J630" s="375" t="s">
        <v>59</v>
      </c>
      <c r="K630" s="375" t="s">
        <v>55</v>
      </c>
      <c r="M630" s="824">
        <v>0.33900000000000002</v>
      </c>
      <c r="N630" s="375" t="s">
        <v>388</v>
      </c>
      <c r="O630" s="375" t="s">
        <v>400</v>
      </c>
      <c r="P630" s="763">
        <v>3.9060009255436393E-3</v>
      </c>
      <c r="Q630" s="375" t="s">
        <v>399</v>
      </c>
      <c r="R630" s="831" t="s">
        <v>757</v>
      </c>
      <c r="S630" s="428" t="s">
        <v>49</v>
      </c>
      <c r="T630" s="375" t="s">
        <v>414</v>
      </c>
      <c r="U630" s="375" t="s">
        <v>59</v>
      </c>
      <c r="V630" s="375" t="s">
        <v>52</v>
      </c>
      <c r="X630" s="824">
        <v>0.34799999999999998</v>
      </c>
      <c r="Y630" s="375" t="s">
        <v>388</v>
      </c>
      <c r="Z630" s="375" t="s">
        <v>400</v>
      </c>
      <c r="AA630" s="763">
        <v>9.9000023458479334E-5</v>
      </c>
      <c r="AB630" s="375" t="s">
        <v>399</v>
      </c>
      <c r="AC630" s="831" t="s">
        <v>736</v>
      </c>
    </row>
    <row r="631" spans="9:29" s="375" customFormat="1" x14ac:dyDescent="0.4">
      <c r="I631" s="428" t="s">
        <v>232</v>
      </c>
      <c r="J631" s="375" t="s">
        <v>59</v>
      </c>
      <c r="K631" s="375" t="s">
        <v>55</v>
      </c>
      <c r="M631" s="824">
        <v>0.33900000000000002</v>
      </c>
      <c r="N631" s="375" t="s">
        <v>389</v>
      </c>
      <c r="O631" s="375" t="s">
        <v>400</v>
      </c>
      <c r="P631" s="763">
        <v>7.742001834500474E-3</v>
      </c>
      <c r="Q631" s="375" t="s">
        <v>399</v>
      </c>
      <c r="R631" s="831" t="s">
        <v>757</v>
      </c>
      <c r="S631" s="428" t="s">
        <v>49</v>
      </c>
      <c r="T631" s="375" t="s">
        <v>414</v>
      </c>
      <c r="U631" s="375" t="s">
        <v>59</v>
      </c>
      <c r="V631" s="375" t="s">
        <v>52</v>
      </c>
      <c r="X631" s="824">
        <v>0.34799999999999998</v>
      </c>
      <c r="Y631" s="375" t="s">
        <v>389</v>
      </c>
      <c r="Z631" s="375" t="s">
        <v>400</v>
      </c>
      <c r="AA631" s="763">
        <v>6.4300015236163851E-4</v>
      </c>
      <c r="AB631" s="375" t="s">
        <v>399</v>
      </c>
      <c r="AC631" s="831" t="s">
        <v>736</v>
      </c>
    </row>
    <row r="632" spans="9:29" s="375" customFormat="1" x14ac:dyDescent="0.4">
      <c r="I632" s="428" t="s">
        <v>232</v>
      </c>
      <c r="J632" s="375" t="s">
        <v>59</v>
      </c>
      <c r="K632" s="375" t="s">
        <v>55</v>
      </c>
      <c r="L632" s="378"/>
      <c r="M632" s="824">
        <v>0.33900000000000002</v>
      </c>
      <c r="N632" s="375" t="s">
        <v>390</v>
      </c>
      <c r="O632" s="375" t="s">
        <v>400</v>
      </c>
      <c r="P632" s="763">
        <v>4.8300011444894466E-4</v>
      </c>
      <c r="Q632" s="375" t="s">
        <v>399</v>
      </c>
      <c r="R632" s="831" t="s">
        <v>757</v>
      </c>
      <c r="S632" s="428" t="s">
        <v>49</v>
      </c>
      <c r="T632" s="375" t="s">
        <v>414</v>
      </c>
      <c r="U632" s="375" t="s">
        <v>59</v>
      </c>
      <c r="V632" s="375" t="s">
        <v>52</v>
      </c>
      <c r="W632" s="378"/>
      <c r="X632" s="824">
        <v>0.34799999999999998</v>
      </c>
      <c r="Y632" s="375" t="s">
        <v>390</v>
      </c>
      <c r="Z632" s="375" t="s">
        <v>400</v>
      </c>
      <c r="AA632" s="763">
        <v>1.8700004431046097E-4</v>
      </c>
      <c r="AB632" s="375" t="s">
        <v>399</v>
      </c>
      <c r="AC632" s="831" t="s">
        <v>736</v>
      </c>
    </row>
    <row r="633" spans="9:29" s="375" customFormat="1" x14ac:dyDescent="0.4">
      <c r="I633" s="428" t="s">
        <v>232</v>
      </c>
      <c r="J633" s="375" t="s">
        <v>59</v>
      </c>
      <c r="K633" s="375" t="s">
        <v>55</v>
      </c>
      <c r="L633" s="378"/>
      <c r="M633" s="824">
        <v>0.33900000000000002</v>
      </c>
      <c r="N633" s="375" t="s">
        <v>391</v>
      </c>
      <c r="O633" s="375" t="s">
        <v>400</v>
      </c>
      <c r="P633" s="763">
        <v>4.8300011444894466E-4</v>
      </c>
      <c r="Q633" s="375" t="s">
        <v>399</v>
      </c>
      <c r="R633" s="831" t="s">
        <v>757</v>
      </c>
      <c r="S633" s="428" t="s">
        <v>49</v>
      </c>
      <c r="T633" s="375" t="s">
        <v>414</v>
      </c>
      <c r="U633" s="375" t="s">
        <v>59</v>
      </c>
      <c r="V633" s="375" t="s">
        <v>52</v>
      </c>
      <c r="W633" s="378"/>
      <c r="X633" s="824">
        <v>0.34799999999999998</v>
      </c>
      <c r="Y633" s="375" t="s">
        <v>391</v>
      </c>
      <c r="Z633" s="375" t="s">
        <v>400</v>
      </c>
      <c r="AA633" s="763">
        <v>1.310000310410181E-4</v>
      </c>
      <c r="AB633" s="375" t="s">
        <v>399</v>
      </c>
      <c r="AC633" s="831" t="s">
        <v>736</v>
      </c>
    </row>
    <row r="634" spans="9:29" s="375" customFormat="1" x14ac:dyDescent="0.4">
      <c r="I634" s="428" t="s">
        <v>232</v>
      </c>
      <c r="J634" s="375" t="s">
        <v>59</v>
      </c>
      <c r="K634" s="375" t="s">
        <v>55</v>
      </c>
      <c r="L634" s="378"/>
      <c r="M634" s="824">
        <v>0.33900000000000002</v>
      </c>
      <c r="N634" s="375" t="s">
        <v>392</v>
      </c>
      <c r="O634" s="375" t="s">
        <v>400</v>
      </c>
      <c r="P634" s="763">
        <v>2.500000592385842E-5</v>
      </c>
      <c r="Q634" s="375" t="s">
        <v>399</v>
      </c>
      <c r="R634" s="831" t="s">
        <v>757</v>
      </c>
      <c r="S634" s="428" t="s">
        <v>49</v>
      </c>
      <c r="T634" s="375" t="s">
        <v>414</v>
      </c>
      <c r="U634" s="375" t="s">
        <v>59</v>
      </c>
      <c r="V634" s="375" t="s">
        <v>52</v>
      </c>
      <c r="W634" s="378"/>
      <c r="X634" s="824">
        <v>0.34799999999999998</v>
      </c>
      <c r="Y634" s="375" t="s">
        <v>392</v>
      </c>
      <c r="Z634" s="375" t="s">
        <v>400</v>
      </c>
      <c r="AA634" s="763">
        <v>1.6670003950028794E-3</v>
      </c>
      <c r="AB634" s="375" t="s">
        <v>399</v>
      </c>
      <c r="AC634" s="831" t="s">
        <v>736</v>
      </c>
    </row>
    <row r="635" spans="9:29" s="375" customFormat="1" x14ac:dyDescent="0.4">
      <c r="I635" s="428" t="s">
        <v>232</v>
      </c>
      <c r="J635" s="375" t="s">
        <v>59</v>
      </c>
      <c r="K635" s="375" t="s">
        <v>55</v>
      </c>
      <c r="L635" s="378"/>
      <c r="M635" s="824">
        <v>0.33900000000000002</v>
      </c>
      <c r="N635" s="375" t="s">
        <v>393</v>
      </c>
      <c r="O635" s="375" t="s">
        <v>400</v>
      </c>
      <c r="P635" s="763">
        <v>9.6600022889788945E-5</v>
      </c>
      <c r="Q635" s="375" t="s">
        <v>399</v>
      </c>
      <c r="R635" s="831" t="s">
        <v>757</v>
      </c>
      <c r="S635" s="428" t="s">
        <v>49</v>
      </c>
      <c r="T635" s="375" t="s">
        <v>414</v>
      </c>
      <c r="U635" s="375" t="s">
        <v>59</v>
      </c>
      <c r="V635" s="375" t="s">
        <v>52</v>
      </c>
      <c r="W635" s="378"/>
      <c r="X635" s="824">
        <v>0.34799999999999998</v>
      </c>
      <c r="Y635" s="375" t="s">
        <v>393</v>
      </c>
      <c r="Z635" s="375" t="s">
        <v>400</v>
      </c>
      <c r="AA635" s="763">
        <v>5.633001334763779E-6</v>
      </c>
      <c r="AB635" s="375" t="s">
        <v>399</v>
      </c>
      <c r="AC635" s="831" t="s">
        <v>736</v>
      </c>
    </row>
    <row r="636" spans="9:29" s="375" customFormat="1" x14ac:dyDescent="0.4">
      <c r="I636" s="428" t="s">
        <v>232</v>
      </c>
      <c r="J636" s="375" t="s">
        <v>59</v>
      </c>
      <c r="K636" s="375" t="s">
        <v>55</v>
      </c>
      <c r="L636" s="378"/>
      <c r="M636" s="824">
        <v>0.33900000000000002</v>
      </c>
      <c r="N636" s="375" t="s">
        <v>394</v>
      </c>
      <c r="O636" s="375" t="s">
        <v>400</v>
      </c>
      <c r="P636" s="763">
        <v>2.0672404898414832E-4</v>
      </c>
      <c r="Q636" s="375" t="s">
        <v>399</v>
      </c>
      <c r="R636" s="831" t="s">
        <v>757</v>
      </c>
      <c r="S636" s="428" t="s">
        <v>49</v>
      </c>
      <c r="T636" s="375" t="s">
        <v>414</v>
      </c>
      <c r="U636" s="375" t="s">
        <v>59</v>
      </c>
      <c r="V636" s="375" t="s">
        <v>52</v>
      </c>
      <c r="W636" s="378"/>
      <c r="X636" s="824">
        <v>0.34799999999999998</v>
      </c>
      <c r="Y636" s="375" t="s">
        <v>394</v>
      </c>
      <c r="Z636" s="375" t="s">
        <v>400</v>
      </c>
      <c r="AA636" s="763">
        <v>1.0611002514322466E-5</v>
      </c>
      <c r="AB636" s="375" t="s">
        <v>399</v>
      </c>
      <c r="AC636" s="831" t="s">
        <v>736</v>
      </c>
    </row>
    <row r="637" spans="9:29" s="375" customFormat="1" x14ac:dyDescent="0.4">
      <c r="I637" s="428" t="s">
        <v>232</v>
      </c>
      <c r="J637" s="375" t="s">
        <v>59</v>
      </c>
      <c r="K637" s="375" t="s">
        <v>55</v>
      </c>
      <c r="L637" s="378"/>
      <c r="M637" s="824">
        <v>0.33900000000000002</v>
      </c>
      <c r="N637" s="375" t="s">
        <v>395</v>
      </c>
      <c r="O637" s="375" t="s">
        <v>400</v>
      </c>
      <c r="P637" s="763">
        <v>1.1000002606497705E-5</v>
      </c>
      <c r="Q637" s="375" t="s">
        <v>399</v>
      </c>
      <c r="R637" s="831" t="s">
        <v>757</v>
      </c>
      <c r="S637" s="428" t="s">
        <v>49</v>
      </c>
      <c r="T637" s="375" t="s">
        <v>414</v>
      </c>
      <c r="U637" s="375" t="s">
        <v>59</v>
      </c>
      <c r="V637" s="375" t="s">
        <v>52</v>
      </c>
      <c r="W637" s="378"/>
      <c r="X637" s="824">
        <v>0.34799999999999998</v>
      </c>
      <c r="Y637" s="375" t="s">
        <v>395</v>
      </c>
      <c r="Z637" s="375" t="s">
        <v>400</v>
      </c>
      <c r="AA637" s="763">
        <v>1.000000236954337E-5</v>
      </c>
      <c r="AB637" s="375" t="s">
        <v>399</v>
      </c>
      <c r="AC637" s="831" t="s">
        <v>736</v>
      </c>
    </row>
    <row r="638" spans="9:29" s="375" customFormat="1" x14ac:dyDescent="0.4">
      <c r="I638" s="428" t="s">
        <v>232</v>
      </c>
      <c r="J638" s="375" t="s">
        <v>59</v>
      </c>
      <c r="K638" s="375" t="s">
        <v>55</v>
      </c>
      <c r="L638" s="378"/>
      <c r="M638" s="824">
        <v>0.33900000000000002</v>
      </c>
      <c r="N638" s="375" t="s">
        <v>396</v>
      </c>
      <c r="O638" s="375" t="s">
        <v>400</v>
      </c>
      <c r="P638" s="763">
        <v>1.0000002369543367E-6</v>
      </c>
      <c r="Q638" s="375" t="s">
        <v>399</v>
      </c>
      <c r="R638" s="831" t="s">
        <v>757</v>
      </c>
      <c r="S638" s="428" t="s">
        <v>49</v>
      </c>
      <c r="T638" s="375" t="s">
        <v>414</v>
      </c>
      <c r="U638" s="375" t="s">
        <v>59</v>
      </c>
      <c r="V638" s="375" t="s">
        <v>52</v>
      </c>
      <c r="W638" s="378"/>
      <c r="X638" s="824">
        <v>0.34799999999999998</v>
      </c>
      <c r="Y638" s="375" t="s">
        <v>396</v>
      </c>
      <c r="Z638" s="375" t="s">
        <v>400</v>
      </c>
      <c r="AA638" s="763">
        <v>1.6000003791269388E-5</v>
      </c>
      <c r="AB638" s="375" t="s">
        <v>399</v>
      </c>
      <c r="AC638" s="831" t="s">
        <v>736</v>
      </c>
    </row>
    <row r="639" spans="9:29" s="375" customFormat="1" x14ac:dyDescent="0.4">
      <c r="I639" s="428" t="s">
        <v>232</v>
      </c>
      <c r="J639" s="375" t="s">
        <v>59</v>
      </c>
      <c r="K639" s="375" t="s">
        <v>55</v>
      </c>
      <c r="L639" s="378"/>
      <c r="M639" s="824">
        <v>0.33900000000000002</v>
      </c>
      <c r="N639" s="375" t="s">
        <v>397</v>
      </c>
      <c r="O639" s="375" t="s">
        <v>400</v>
      </c>
      <c r="P639" s="763">
        <v>0.58829869292858461</v>
      </c>
      <c r="Q639" s="375" t="s">
        <v>399</v>
      </c>
      <c r="R639" s="831" t="s">
        <v>757</v>
      </c>
      <c r="S639" s="428" t="s">
        <v>49</v>
      </c>
      <c r="T639" s="375" t="s">
        <v>414</v>
      </c>
      <c r="U639" s="375" t="s">
        <v>59</v>
      </c>
      <c r="V639" s="375" t="s">
        <v>52</v>
      </c>
      <c r="W639" s="378"/>
      <c r="X639" s="824">
        <v>0.34799999999999998</v>
      </c>
      <c r="Y639" s="375" t="s">
        <v>397</v>
      </c>
      <c r="Z639" s="375" t="s">
        <v>400</v>
      </c>
      <c r="AA639" s="763">
        <v>0.80736433798666518</v>
      </c>
      <c r="AB639" s="375" t="s">
        <v>399</v>
      </c>
      <c r="AC639" s="831" t="s">
        <v>736</v>
      </c>
    </row>
    <row r="640" spans="9:29" s="375" customFormat="1" x14ac:dyDescent="0.4">
      <c r="I640" s="428" t="s">
        <v>232</v>
      </c>
      <c r="J640" s="375" t="s">
        <v>59</v>
      </c>
      <c r="K640" s="375" t="s">
        <v>55</v>
      </c>
      <c r="L640" s="378"/>
      <c r="M640" s="824">
        <v>0.33900000000000002</v>
      </c>
      <c r="N640" s="375" t="s">
        <v>387</v>
      </c>
      <c r="O640" s="375" t="s">
        <v>401</v>
      </c>
      <c r="P640" s="378">
        <v>1.1364380874659189E-3</v>
      </c>
      <c r="Q640" s="375" t="s">
        <v>399</v>
      </c>
      <c r="R640" s="831" t="s">
        <v>758</v>
      </c>
      <c r="S640" s="428" t="s">
        <v>49</v>
      </c>
      <c r="T640" s="375" t="s">
        <v>414</v>
      </c>
      <c r="U640" s="375" t="s">
        <v>59</v>
      </c>
      <c r="V640" s="375" t="s">
        <v>52</v>
      </c>
      <c r="W640" s="378"/>
      <c r="X640" s="824">
        <v>0.34799999999999998</v>
      </c>
      <c r="Y640" s="375" t="s">
        <v>387</v>
      </c>
      <c r="Z640" s="375" t="s">
        <v>401</v>
      </c>
      <c r="AA640" s="378">
        <v>1.2811811401609445E-5</v>
      </c>
      <c r="AB640" s="375" t="s">
        <v>399</v>
      </c>
      <c r="AC640" s="831" t="s">
        <v>740</v>
      </c>
    </row>
    <row r="641" spans="9:29" s="375" customFormat="1" x14ac:dyDescent="0.4">
      <c r="I641" s="428" t="s">
        <v>232</v>
      </c>
      <c r="J641" s="375" t="s">
        <v>59</v>
      </c>
      <c r="K641" s="375" t="s">
        <v>55</v>
      </c>
      <c r="L641" s="378"/>
      <c r="M641" s="824">
        <v>0.33900000000000002</v>
      </c>
      <c r="N641" s="375" t="s">
        <v>388</v>
      </c>
      <c r="O641" s="375" t="s">
        <v>401</v>
      </c>
      <c r="P641" s="378">
        <v>3.9089773396709044E-3</v>
      </c>
      <c r="Q641" s="375" t="s">
        <v>399</v>
      </c>
      <c r="R641" s="831" t="s">
        <v>758</v>
      </c>
      <c r="S641" s="428" t="s">
        <v>49</v>
      </c>
      <c r="T641" s="375" t="s">
        <v>414</v>
      </c>
      <c r="U641" s="375" t="s">
        <v>59</v>
      </c>
      <c r="V641" s="375" t="s">
        <v>52</v>
      </c>
      <c r="W641" s="378"/>
      <c r="X641" s="824">
        <v>0.34799999999999998</v>
      </c>
      <c r="Y641" s="375" t="s">
        <v>388</v>
      </c>
      <c r="Z641" s="375" t="s">
        <v>401</v>
      </c>
      <c r="AA641" s="378">
        <v>1.0446174914670799E-4</v>
      </c>
      <c r="AB641" s="375" t="s">
        <v>399</v>
      </c>
      <c r="AC641" s="831" t="s">
        <v>740</v>
      </c>
    </row>
    <row r="642" spans="9:29" s="375" customFormat="1" x14ac:dyDescent="0.4">
      <c r="I642" s="428" t="s">
        <v>232</v>
      </c>
      <c r="J642" s="375" t="s">
        <v>59</v>
      </c>
      <c r="K642" s="375" t="s">
        <v>55</v>
      </c>
      <c r="L642" s="378"/>
      <c r="M642" s="824">
        <v>0.33900000000000002</v>
      </c>
      <c r="N642" s="375" t="s">
        <v>389</v>
      </c>
      <c r="O642" s="375" t="s">
        <v>401</v>
      </c>
      <c r="P642" s="378">
        <v>7.7424375264763604E-3</v>
      </c>
      <c r="Q642" s="375" t="s">
        <v>399</v>
      </c>
      <c r="R642" s="831" t="s">
        <v>758</v>
      </c>
      <c r="S642" s="428" t="s">
        <v>49</v>
      </c>
      <c r="T642" s="375" t="s">
        <v>414</v>
      </c>
      <c r="U642" s="375" t="s">
        <v>59</v>
      </c>
      <c r="V642" s="375" t="s">
        <v>52</v>
      </c>
      <c r="W642" s="378"/>
      <c r="X642" s="824">
        <v>0.34799999999999998</v>
      </c>
      <c r="Y642" s="375" t="s">
        <v>389</v>
      </c>
      <c r="Z642" s="375" t="s">
        <v>401</v>
      </c>
      <c r="AA642" s="378">
        <v>6.4382852515930042E-4</v>
      </c>
      <c r="AB642" s="375" t="s">
        <v>399</v>
      </c>
      <c r="AC642" s="831" t="s">
        <v>740</v>
      </c>
    </row>
    <row r="643" spans="9:29" s="375" customFormat="1" x14ac:dyDescent="0.4">
      <c r="I643" s="428" t="s">
        <v>232</v>
      </c>
      <c r="J643" s="375" t="s">
        <v>59</v>
      </c>
      <c r="K643" s="375" t="s">
        <v>55</v>
      </c>
      <c r="L643" s="378"/>
      <c r="M643" s="824">
        <v>0.33900000000000002</v>
      </c>
      <c r="N643" s="375" t="s">
        <v>390</v>
      </c>
      <c r="O643" s="375" t="s">
        <v>401</v>
      </c>
      <c r="P643" s="378">
        <v>4.8326625913337507E-4</v>
      </c>
      <c r="Q643" s="375" t="s">
        <v>399</v>
      </c>
      <c r="R643" s="831" t="s">
        <v>758</v>
      </c>
      <c r="S643" s="428" t="s">
        <v>49</v>
      </c>
      <c r="T643" s="375" t="s">
        <v>414</v>
      </c>
      <c r="U643" s="375" t="s">
        <v>59</v>
      </c>
      <c r="V643" s="375" t="s">
        <v>52</v>
      </c>
      <c r="W643" s="378"/>
      <c r="X643" s="824">
        <v>0.34799999999999998</v>
      </c>
      <c r="Y643" s="375" t="s">
        <v>390</v>
      </c>
      <c r="Z643" s="375" t="s">
        <v>401</v>
      </c>
      <c r="AA643" s="378">
        <v>1.8750222316448961E-4</v>
      </c>
      <c r="AB643" s="375" t="s">
        <v>399</v>
      </c>
      <c r="AC643" s="831" t="s">
        <v>740</v>
      </c>
    </row>
    <row r="644" spans="9:29" s="375" customFormat="1" x14ac:dyDescent="0.4">
      <c r="I644" s="428" t="s">
        <v>232</v>
      </c>
      <c r="J644" s="375" t="s">
        <v>59</v>
      </c>
      <c r="K644" s="375" t="s">
        <v>55</v>
      </c>
      <c r="L644" s="378"/>
      <c r="M644" s="824">
        <v>0.33900000000000002</v>
      </c>
      <c r="N644" s="375" t="s">
        <v>391</v>
      </c>
      <c r="O644" s="375" t="s">
        <v>401</v>
      </c>
      <c r="P644" s="378">
        <v>4.8312347797669329E-4</v>
      </c>
      <c r="Q644" s="375" t="s">
        <v>399</v>
      </c>
      <c r="R644" s="831" t="s">
        <v>758</v>
      </c>
      <c r="S644" s="428" t="s">
        <v>49</v>
      </c>
      <c r="T644" s="375" t="s">
        <v>414</v>
      </c>
      <c r="U644" s="375" t="s">
        <v>59</v>
      </c>
      <c r="V644" s="375" t="s">
        <v>52</v>
      </c>
      <c r="W644" s="378"/>
      <c r="X644" s="824">
        <v>0.34799999999999998</v>
      </c>
      <c r="Y644" s="375" t="s">
        <v>391</v>
      </c>
      <c r="Z644" s="375" t="s">
        <v>401</v>
      </c>
      <c r="AA644" s="378">
        <v>1.3123185131537704E-4</v>
      </c>
      <c r="AB644" s="375" t="s">
        <v>399</v>
      </c>
      <c r="AC644" s="831" t="s">
        <v>740</v>
      </c>
    </row>
    <row r="645" spans="9:29" s="375" customFormat="1" x14ac:dyDescent="0.4">
      <c r="I645" s="428" t="s">
        <v>232</v>
      </c>
      <c r="J645" s="375" t="s">
        <v>59</v>
      </c>
      <c r="K645" s="375" t="s">
        <v>55</v>
      </c>
      <c r="L645" s="378"/>
      <c r="M645" s="824">
        <v>0.33900000000000002</v>
      </c>
      <c r="N645" s="375" t="s">
        <v>392</v>
      </c>
      <c r="O645" s="375" t="s">
        <v>401</v>
      </c>
      <c r="P645" s="378">
        <v>2.648254409839631E-5</v>
      </c>
      <c r="Q645" s="375" t="s">
        <v>399</v>
      </c>
      <c r="R645" s="831" t="s">
        <v>758</v>
      </c>
      <c r="S645" s="428" t="s">
        <v>49</v>
      </c>
      <c r="T645" s="375" t="s">
        <v>414</v>
      </c>
      <c r="U645" s="375" t="s">
        <v>59</v>
      </c>
      <c r="V645" s="375" t="s">
        <v>52</v>
      </c>
      <c r="W645" s="378"/>
      <c r="X645" s="824">
        <v>0.34799999999999998</v>
      </c>
      <c r="Y645" s="375" t="s">
        <v>392</v>
      </c>
      <c r="Z645" s="375" t="s">
        <v>401</v>
      </c>
      <c r="AA645" s="378">
        <v>1.6698289989227836E-3</v>
      </c>
      <c r="AB645" s="375" t="s">
        <v>399</v>
      </c>
      <c r="AC645" s="831" t="s">
        <v>740</v>
      </c>
    </row>
    <row r="646" spans="9:29" s="375" customFormat="1" x14ac:dyDescent="0.4">
      <c r="I646" s="428" t="s">
        <v>232</v>
      </c>
      <c r="J646" s="375" t="s">
        <v>59</v>
      </c>
      <c r="K646" s="375" t="s">
        <v>55</v>
      </c>
      <c r="L646" s="378"/>
      <c r="M646" s="824">
        <v>0.33900000000000002</v>
      </c>
      <c r="N646" s="375" t="s">
        <v>393</v>
      </c>
      <c r="O646" s="375" t="s">
        <v>401</v>
      </c>
      <c r="P646" s="378">
        <v>9.660224966236448E-5</v>
      </c>
      <c r="Q646" s="375" t="s">
        <v>399</v>
      </c>
      <c r="R646" s="831" t="s">
        <v>758</v>
      </c>
      <c r="S646" s="428" t="s">
        <v>49</v>
      </c>
      <c r="T646" s="375" t="s">
        <v>414</v>
      </c>
      <c r="U646" s="375" t="s">
        <v>59</v>
      </c>
      <c r="V646" s="375" t="s">
        <v>52</v>
      </c>
      <c r="W646" s="378"/>
      <c r="X646" s="824">
        <v>0.34799999999999998</v>
      </c>
      <c r="Y646" s="375" t="s">
        <v>393</v>
      </c>
      <c r="Z646" s="375" t="s">
        <v>401</v>
      </c>
      <c r="AA646" s="378">
        <v>5.6373250299914235E-6</v>
      </c>
      <c r="AB646" s="375" t="s">
        <v>399</v>
      </c>
      <c r="AC646" s="831" t="s">
        <v>740</v>
      </c>
    </row>
    <row r="647" spans="9:29" s="375" customFormat="1" x14ac:dyDescent="0.4">
      <c r="I647" s="428" t="s">
        <v>232</v>
      </c>
      <c r="J647" s="375" t="s">
        <v>59</v>
      </c>
      <c r="K647" s="375" t="s">
        <v>55</v>
      </c>
      <c r="L647" s="378"/>
      <c r="M647" s="824">
        <v>0.33900000000000002</v>
      </c>
      <c r="N647" s="375" t="s">
        <v>394</v>
      </c>
      <c r="O647" s="375" t="s">
        <v>401</v>
      </c>
      <c r="P647" s="378">
        <v>2.0672897901304388E-4</v>
      </c>
      <c r="Q647" s="375" t="s">
        <v>399</v>
      </c>
      <c r="R647" s="831" t="s">
        <v>758</v>
      </c>
      <c r="S647" s="428" t="s">
        <v>49</v>
      </c>
      <c r="T647" s="375" t="s">
        <v>414</v>
      </c>
      <c r="U647" s="375" t="s">
        <v>59</v>
      </c>
      <c r="V647" s="375" t="s">
        <v>52</v>
      </c>
      <c r="W647" s="378"/>
      <c r="X647" s="824">
        <v>0.34799999999999998</v>
      </c>
      <c r="Y647" s="375" t="s">
        <v>394</v>
      </c>
      <c r="Z647" s="375" t="s">
        <v>401</v>
      </c>
      <c r="AA647" s="378">
        <v>1.0620472885282231E-5</v>
      </c>
      <c r="AB647" s="375" t="s">
        <v>399</v>
      </c>
      <c r="AC647" s="831" t="s">
        <v>740</v>
      </c>
    </row>
    <row r="648" spans="9:29" s="375" customFormat="1" x14ac:dyDescent="0.4">
      <c r="I648" s="428" t="s">
        <v>232</v>
      </c>
      <c r="J648" s="375" t="s">
        <v>59</v>
      </c>
      <c r="K648" s="375" t="s">
        <v>55</v>
      </c>
      <c r="M648" s="824">
        <v>0.33900000000000002</v>
      </c>
      <c r="N648" s="375" t="s">
        <v>395</v>
      </c>
      <c r="O648" s="375" t="s">
        <v>401</v>
      </c>
      <c r="P648" s="378">
        <v>1.1693360557005679E-5</v>
      </c>
      <c r="Q648" s="375" t="s">
        <v>399</v>
      </c>
      <c r="R648" s="831" t="s">
        <v>758</v>
      </c>
      <c r="S648" s="428" t="s">
        <v>49</v>
      </c>
      <c r="T648" s="375" t="s">
        <v>414</v>
      </c>
      <c r="U648" s="375" t="s">
        <v>59</v>
      </c>
      <c r="V648" s="375" t="s">
        <v>52</v>
      </c>
      <c r="X648" s="824">
        <v>0.34799999999999998</v>
      </c>
      <c r="Y648" s="375" t="s">
        <v>395</v>
      </c>
      <c r="Z648" s="375" t="s">
        <v>401</v>
      </c>
      <c r="AA648" s="378">
        <v>1.1288505074025222E-5</v>
      </c>
      <c r="AB648" s="375" t="s">
        <v>399</v>
      </c>
      <c r="AC648" s="831" t="s">
        <v>740</v>
      </c>
    </row>
    <row r="649" spans="9:29" s="375" customFormat="1" x14ac:dyDescent="0.4">
      <c r="I649" s="428" t="s">
        <v>232</v>
      </c>
      <c r="J649" s="375" t="s">
        <v>59</v>
      </c>
      <c r="K649" s="375" t="s">
        <v>55</v>
      </c>
      <c r="M649" s="824">
        <v>0.33900000000000002</v>
      </c>
      <c r="N649" s="375" t="s">
        <v>396</v>
      </c>
      <c r="O649" s="375" t="s">
        <v>401</v>
      </c>
      <c r="P649" s="378">
        <v>1.0041786435174304E-6</v>
      </c>
      <c r="Q649" s="375" t="s">
        <v>399</v>
      </c>
      <c r="R649" s="831" t="s">
        <v>758</v>
      </c>
      <c r="S649" s="428" t="s">
        <v>49</v>
      </c>
      <c r="T649" s="375" t="s">
        <v>414</v>
      </c>
      <c r="U649" s="375" t="s">
        <v>59</v>
      </c>
      <c r="V649" s="375" t="s">
        <v>52</v>
      </c>
      <c r="X649" s="824">
        <v>0.34799999999999998</v>
      </c>
      <c r="Y649" s="375" t="s">
        <v>396</v>
      </c>
      <c r="Z649" s="375" t="s">
        <v>401</v>
      </c>
      <c r="AA649" s="378">
        <v>1.6007890236458171E-5</v>
      </c>
      <c r="AB649" s="375" t="s">
        <v>399</v>
      </c>
      <c r="AC649" s="831" t="s">
        <v>740</v>
      </c>
    </row>
    <row r="650" spans="9:29" s="375" customFormat="1" x14ac:dyDescent="0.4">
      <c r="I650" s="428" t="s">
        <v>232</v>
      </c>
      <c r="J650" s="375" t="s">
        <v>59</v>
      </c>
      <c r="K650" s="375" t="s">
        <v>55</v>
      </c>
      <c r="M650" s="824">
        <v>0.33900000000000002</v>
      </c>
      <c r="N650" s="375" t="s">
        <v>397</v>
      </c>
      <c r="O650" s="375" t="s">
        <v>401</v>
      </c>
      <c r="P650" s="378">
        <v>0.58872200036199196</v>
      </c>
      <c r="Q650" s="375" t="s">
        <v>399</v>
      </c>
      <c r="R650" s="831" t="s">
        <v>758</v>
      </c>
      <c r="S650" s="428" t="s">
        <v>49</v>
      </c>
      <c r="T650" s="375" t="s">
        <v>414</v>
      </c>
      <c r="U650" s="375" t="s">
        <v>59</v>
      </c>
      <c r="V650" s="375" t="s">
        <v>52</v>
      </c>
      <c r="X650" s="824">
        <v>0.34799999999999998</v>
      </c>
      <c r="Y650" s="375" t="s">
        <v>397</v>
      </c>
      <c r="Z650" s="375" t="s">
        <v>401</v>
      </c>
      <c r="AA650" s="378">
        <v>0.80801994541575217</v>
      </c>
      <c r="AB650" s="375" t="s">
        <v>399</v>
      </c>
      <c r="AC650" s="831" t="s">
        <v>740</v>
      </c>
    </row>
    <row r="651" spans="9:29" s="375" customFormat="1" x14ac:dyDescent="0.4">
      <c r="I651" s="428" t="s">
        <v>232</v>
      </c>
      <c r="J651" s="375" t="s">
        <v>59</v>
      </c>
      <c r="K651" s="375" t="s">
        <v>406</v>
      </c>
      <c r="L651" s="375" t="s">
        <v>759</v>
      </c>
      <c r="M651" s="824">
        <v>0.48120249220745398</v>
      </c>
      <c r="N651" s="375" t="s">
        <v>385</v>
      </c>
      <c r="O651" s="375" t="s">
        <v>400</v>
      </c>
      <c r="P651" s="761">
        <v>2.0781272254277607</v>
      </c>
      <c r="Q651" s="375" t="s">
        <v>398</v>
      </c>
      <c r="R651" s="831" t="s">
        <v>760</v>
      </c>
      <c r="S651" s="428" t="s">
        <v>49</v>
      </c>
      <c r="T651" s="375" t="s">
        <v>414</v>
      </c>
      <c r="U651" s="375" t="s">
        <v>59</v>
      </c>
      <c r="V651" s="375" t="s">
        <v>53</v>
      </c>
      <c r="X651" s="824">
        <v>0.34799999999999998</v>
      </c>
      <c r="Y651" s="375" t="s">
        <v>411</v>
      </c>
      <c r="Z651" s="375" t="s">
        <v>400</v>
      </c>
      <c r="AA651" s="761">
        <v>2.8735632183908049</v>
      </c>
      <c r="AB651" s="375" t="s">
        <v>398</v>
      </c>
      <c r="AC651" s="831" t="s">
        <v>744</v>
      </c>
    </row>
    <row r="652" spans="9:29" s="375" customFormat="1" x14ac:dyDescent="0.4">
      <c r="I652" s="428" t="s">
        <v>232</v>
      </c>
      <c r="J652" s="375" t="s">
        <v>59</v>
      </c>
      <c r="K652" s="375" t="s">
        <v>406</v>
      </c>
      <c r="L652" s="375" t="s">
        <v>759</v>
      </c>
      <c r="M652" s="824">
        <v>0.48120249220745398</v>
      </c>
      <c r="N652" s="375" t="s">
        <v>387</v>
      </c>
      <c r="O652" s="375" t="s">
        <v>400</v>
      </c>
      <c r="P652" s="763">
        <v>6.3160014966035928E-6</v>
      </c>
      <c r="Q652" s="375" t="s">
        <v>399</v>
      </c>
      <c r="R652" s="831" t="s">
        <v>761</v>
      </c>
      <c r="S652" s="428" t="s">
        <v>49</v>
      </c>
      <c r="T652" s="375" t="s">
        <v>414</v>
      </c>
      <c r="U652" s="375" t="s">
        <v>59</v>
      </c>
      <c r="V652" s="375" t="s">
        <v>53</v>
      </c>
      <c r="X652" s="824">
        <v>0.34799999999999998</v>
      </c>
      <c r="Y652" s="375" t="s">
        <v>387</v>
      </c>
      <c r="Z652" s="375" t="s">
        <v>400</v>
      </c>
      <c r="AA652" s="763">
        <v>1.0000002369543367E-6</v>
      </c>
      <c r="AB652" s="375" t="s">
        <v>399</v>
      </c>
      <c r="AC652" s="831" t="s">
        <v>746</v>
      </c>
    </row>
    <row r="653" spans="9:29" s="375" customFormat="1" x14ac:dyDescent="0.4">
      <c r="I653" s="428" t="s">
        <v>232</v>
      </c>
      <c r="J653" s="375" t="s">
        <v>59</v>
      </c>
      <c r="K653" s="375" t="s">
        <v>406</v>
      </c>
      <c r="L653" s="375" t="s">
        <v>759</v>
      </c>
      <c r="M653" s="824">
        <v>0.48120249220745398</v>
      </c>
      <c r="N653" s="375" t="s">
        <v>388</v>
      </c>
      <c r="O653" s="375" t="s">
        <v>400</v>
      </c>
      <c r="P653" s="763">
        <v>1.3582703218479672E-4</v>
      </c>
      <c r="Q653" s="375" t="s">
        <v>399</v>
      </c>
      <c r="R653" s="831" t="s">
        <v>761</v>
      </c>
      <c r="S653" s="428" t="s">
        <v>49</v>
      </c>
      <c r="T653" s="375" t="s">
        <v>414</v>
      </c>
      <c r="U653" s="375" t="s">
        <v>59</v>
      </c>
      <c r="V653" s="375" t="s">
        <v>53</v>
      </c>
      <c r="X653" s="824">
        <v>0.34799999999999998</v>
      </c>
      <c r="Y653" s="375" t="s">
        <v>388</v>
      </c>
      <c r="Z653" s="375" t="s">
        <v>400</v>
      </c>
      <c r="AA653" s="763">
        <v>1.7000004028223725E-5</v>
      </c>
      <c r="AB653" s="375" t="s">
        <v>399</v>
      </c>
      <c r="AC653" s="831" t="s">
        <v>746</v>
      </c>
    </row>
    <row r="654" spans="9:29" s="375" customFormat="1" x14ac:dyDescent="0.4">
      <c r="I654" s="428" t="s">
        <v>232</v>
      </c>
      <c r="J654" s="375" t="s">
        <v>59</v>
      </c>
      <c r="K654" s="375" t="s">
        <v>406</v>
      </c>
      <c r="L654" s="375" t="s">
        <v>759</v>
      </c>
      <c r="M654" s="824">
        <v>0.48120249220745398</v>
      </c>
      <c r="N654" s="375" t="s">
        <v>389</v>
      </c>
      <c r="O654" s="375" t="s">
        <v>400</v>
      </c>
      <c r="P654" s="763">
        <v>2.6171606201474121E-4</v>
      </c>
      <c r="Q654" s="375" t="s">
        <v>399</v>
      </c>
      <c r="R654" s="831" t="s">
        <v>761</v>
      </c>
      <c r="S654" s="428" t="s">
        <v>49</v>
      </c>
      <c r="T654" s="375" t="s">
        <v>414</v>
      </c>
      <c r="U654" s="375" t="s">
        <v>59</v>
      </c>
      <c r="V654" s="375" t="s">
        <v>53</v>
      </c>
      <c r="X654" s="824">
        <v>0.34799999999999998</v>
      </c>
      <c r="Y654" s="375" t="s">
        <v>389</v>
      </c>
      <c r="Z654" s="375" t="s">
        <v>400</v>
      </c>
      <c r="AA654" s="763">
        <v>1.1700002772365742E-4</v>
      </c>
      <c r="AB654" s="375" t="s">
        <v>399</v>
      </c>
      <c r="AC654" s="831" t="s">
        <v>746</v>
      </c>
    </row>
    <row r="655" spans="9:29" s="375" customFormat="1" x14ac:dyDescent="0.4">
      <c r="I655" s="428" t="s">
        <v>232</v>
      </c>
      <c r="J655" s="375" t="s">
        <v>59</v>
      </c>
      <c r="K655" s="375" t="s">
        <v>406</v>
      </c>
      <c r="L655" s="375" t="s">
        <v>759</v>
      </c>
      <c r="M655" s="824">
        <v>0.48120249220745398</v>
      </c>
      <c r="N655" s="375" t="s">
        <v>390</v>
      </c>
      <c r="O655" s="375" t="s">
        <v>400</v>
      </c>
      <c r="P655" s="763">
        <v>4.6280010966246717E-6</v>
      </c>
      <c r="Q655" s="375" t="s">
        <v>399</v>
      </c>
      <c r="R655" s="831" t="s">
        <v>761</v>
      </c>
      <c r="S655" s="428" t="s">
        <v>49</v>
      </c>
      <c r="T655" s="375" t="s">
        <v>414</v>
      </c>
      <c r="U655" s="375" t="s">
        <v>59</v>
      </c>
      <c r="V655" s="375" t="s">
        <v>53</v>
      </c>
      <c r="W655" s="378"/>
      <c r="X655" s="824">
        <v>0.34799999999999998</v>
      </c>
      <c r="Y655" s="375" t="s">
        <v>390</v>
      </c>
      <c r="Z655" s="375" t="s">
        <v>400</v>
      </c>
      <c r="AA655" s="763">
        <v>1.9500004620609565E-3</v>
      </c>
      <c r="AB655" s="375" t="s">
        <v>399</v>
      </c>
      <c r="AC655" s="831" t="s">
        <v>746</v>
      </c>
    </row>
    <row r="656" spans="9:29" s="375" customFormat="1" x14ac:dyDescent="0.4">
      <c r="I656" s="428" t="s">
        <v>232</v>
      </c>
      <c r="J656" s="375" t="s">
        <v>59</v>
      </c>
      <c r="K656" s="375" t="s">
        <v>406</v>
      </c>
      <c r="L656" s="375" t="s">
        <v>759</v>
      </c>
      <c r="M656" s="824">
        <v>0.48120249220745398</v>
      </c>
      <c r="N656" s="375" t="s">
        <v>391</v>
      </c>
      <c r="O656" s="375" t="s">
        <v>400</v>
      </c>
      <c r="P656" s="763">
        <v>4.6280010966246717E-6</v>
      </c>
      <c r="Q656" s="375" t="s">
        <v>399</v>
      </c>
      <c r="R656" s="831" t="s">
        <v>761</v>
      </c>
      <c r="S656" s="428" t="s">
        <v>49</v>
      </c>
      <c r="T656" s="375" t="s">
        <v>414</v>
      </c>
      <c r="U656" s="375" t="s">
        <v>59</v>
      </c>
      <c r="V656" s="375" t="s">
        <v>53</v>
      </c>
      <c r="W656" s="378"/>
      <c r="X656" s="824">
        <v>0.34799999999999998</v>
      </c>
      <c r="Y656" s="375" t="s">
        <v>391</v>
      </c>
      <c r="Z656" s="375" t="s">
        <v>400</v>
      </c>
      <c r="AA656" s="763">
        <v>5.680001345900632E-4</v>
      </c>
      <c r="AB656" s="375" t="s">
        <v>399</v>
      </c>
      <c r="AC656" s="831" t="s">
        <v>746</v>
      </c>
    </row>
    <row r="657" spans="9:29" s="375" customFormat="1" x14ac:dyDescent="0.4">
      <c r="I657" s="428" t="s">
        <v>232</v>
      </c>
      <c r="J657" s="375" t="s">
        <v>59</v>
      </c>
      <c r="K657" s="375" t="s">
        <v>406</v>
      </c>
      <c r="L657" s="375" t="s">
        <v>759</v>
      </c>
      <c r="M657" s="824">
        <v>0.48120249220745398</v>
      </c>
      <c r="N657" s="375" t="s">
        <v>392</v>
      </c>
      <c r="O657" s="375" t="s">
        <v>400</v>
      </c>
      <c r="P657" s="763">
        <v>1.9660304658593346E-4</v>
      </c>
      <c r="Q657" s="375" t="s">
        <v>399</v>
      </c>
      <c r="R657" s="831" t="s">
        <v>761</v>
      </c>
      <c r="S657" s="428" t="s">
        <v>49</v>
      </c>
      <c r="T657" s="375" t="s">
        <v>414</v>
      </c>
      <c r="U657" s="375" t="s">
        <v>59</v>
      </c>
      <c r="V657" s="375" t="s">
        <v>53</v>
      </c>
      <c r="W657" s="378"/>
      <c r="X657" s="824">
        <v>0.34799999999999998</v>
      </c>
      <c r="Y657" s="375" t="s">
        <v>392</v>
      </c>
      <c r="Z657" s="375" t="s">
        <v>400</v>
      </c>
      <c r="AA657" s="763">
        <v>4.0000009478173478E-5</v>
      </c>
      <c r="AB657" s="375" t="s">
        <v>399</v>
      </c>
      <c r="AC657" s="831" t="s">
        <v>746</v>
      </c>
    </row>
    <row r="658" spans="9:29" s="375" customFormat="1" x14ac:dyDescent="0.4">
      <c r="I658" s="428" t="s">
        <v>232</v>
      </c>
      <c r="J658" s="375" t="s">
        <v>59</v>
      </c>
      <c r="K658" s="375" t="s">
        <v>406</v>
      </c>
      <c r="L658" s="375" t="s">
        <v>759</v>
      </c>
      <c r="M658" s="824">
        <v>0.48120249220745398</v>
      </c>
      <c r="N658" s="375" t="s">
        <v>393</v>
      </c>
      <c r="O658" s="375" t="s">
        <v>400</v>
      </c>
      <c r="P658" s="763">
        <v>5.0897412060359679E-7</v>
      </c>
      <c r="Q658" s="375" t="s">
        <v>399</v>
      </c>
      <c r="R658" s="831" t="s">
        <v>761</v>
      </c>
      <c r="S658" s="428" t="s">
        <v>49</v>
      </c>
      <c r="T658" s="375" t="s">
        <v>414</v>
      </c>
      <c r="U658" s="375" t="s">
        <v>59</v>
      </c>
      <c r="V658" s="375" t="s">
        <v>53</v>
      </c>
      <c r="W658" s="378"/>
      <c r="X658" s="824">
        <v>0.34799999999999998</v>
      </c>
      <c r="Y658" s="375" t="s">
        <v>393</v>
      </c>
      <c r="Z658" s="375" t="s">
        <v>400</v>
      </c>
      <c r="AA658" s="763">
        <v>2.4424005787372716E-5</v>
      </c>
      <c r="AB658" s="375" t="s">
        <v>399</v>
      </c>
      <c r="AC658" s="831" t="s">
        <v>746</v>
      </c>
    </row>
    <row r="659" spans="9:29" s="375" customFormat="1" x14ac:dyDescent="0.4">
      <c r="I659" s="428" t="s">
        <v>232</v>
      </c>
      <c r="J659" s="375" t="s">
        <v>59</v>
      </c>
      <c r="K659" s="375" t="s">
        <v>406</v>
      </c>
      <c r="L659" s="375" t="s">
        <v>759</v>
      </c>
      <c r="M659" s="824">
        <v>0.48120249220745398</v>
      </c>
      <c r="N659" s="375" t="s">
        <v>394</v>
      </c>
      <c r="O659" s="375" t="s">
        <v>400</v>
      </c>
      <c r="P659" s="763">
        <v>2.5152765960055571E-6</v>
      </c>
      <c r="Q659" s="375" t="s">
        <v>399</v>
      </c>
      <c r="R659" s="831" t="s">
        <v>761</v>
      </c>
      <c r="S659" s="428" t="s">
        <v>49</v>
      </c>
      <c r="T659" s="375" t="s">
        <v>414</v>
      </c>
      <c r="U659" s="375" t="s">
        <v>59</v>
      </c>
      <c r="V659" s="375" t="s">
        <v>53</v>
      </c>
      <c r="W659" s="378"/>
      <c r="X659" s="824">
        <v>0.34799999999999998</v>
      </c>
      <c r="Y659" s="375" t="s">
        <v>394</v>
      </c>
      <c r="Z659" s="375" t="s">
        <v>400</v>
      </c>
      <c r="AA659" s="763">
        <v>4.6008010901795116E-5</v>
      </c>
      <c r="AB659" s="375" t="s">
        <v>399</v>
      </c>
      <c r="AC659" s="831" t="s">
        <v>746</v>
      </c>
    </row>
    <row r="660" spans="9:29" s="375" customFormat="1" x14ac:dyDescent="0.4">
      <c r="I660" s="428" t="s">
        <v>232</v>
      </c>
      <c r="J660" s="375" t="s">
        <v>59</v>
      </c>
      <c r="K660" s="375" t="s">
        <v>406</v>
      </c>
      <c r="L660" s="375" t="s">
        <v>759</v>
      </c>
      <c r="M660" s="824">
        <v>0.48120249220745398</v>
      </c>
      <c r="N660" s="375" t="s">
        <v>395</v>
      </c>
      <c r="O660" s="375" t="s">
        <v>400</v>
      </c>
      <c r="P660" s="763">
        <v>7.4120017563055438E-6</v>
      </c>
      <c r="Q660" s="375" t="s">
        <v>399</v>
      </c>
      <c r="R660" s="831" t="s">
        <v>761</v>
      </c>
      <c r="S660" s="428" t="s">
        <v>49</v>
      </c>
      <c r="T660" s="375" t="s">
        <v>414</v>
      </c>
      <c r="U660" s="375" t="s">
        <v>59</v>
      </c>
      <c r="V660" s="375" t="s">
        <v>53</v>
      </c>
      <c r="W660" s="378"/>
      <c r="X660" s="824">
        <v>0.34799999999999998</v>
      </c>
      <c r="Y660" s="375" t="s">
        <v>395</v>
      </c>
      <c r="Z660" s="375" t="s">
        <v>400</v>
      </c>
      <c r="AA660" s="763">
        <v>1.000000236954337E-5</v>
      </c>
      <c r="AB660" s="375" t="s">
        <v>399</v>
      </c>
      <c r="AC660" s="831" t="s">
        <v>746</v>
      </c>
    </row>
    <row r="661" spans="9:29" s="375" customFormat="1" x14ac:dyDescent="0.4">
      <c r="I661" s="428" t="s">
        <v>232</v>
      </c>
      <c r="J661" s="375" t="s">
        <v>59</v>
      </c>
      <c r="K661" s="375" t="s">
        <v>406</v>
      </c>
      <c r="L661" s="375" t="s">
        <v>759</v>
      </c>
      <c r="M661" s="824">
        <v>0.48120249220745398</v>
      </c>
      <c r="N661" s="375" t="s">
        <v>396</v>
      </c>
      <c r="O661" s="375" t="s">
        <v>400</v>
      </c>
      <c r="P661" s="763">
        <v>1.0000002369543367E-6</v>
      </c>
      <c r="Q661" s="375" t="s">
        <v>399</v>
      </c>
      <c r="R661" s="831" t="s">
        <v>761</v>
      </c>
      <c r="S661" s="428" t="s">
        <v>49</v>
      </c>
      <c r="T661" s="375" t="s">
        <v>414</v>
      </c>
      <c r="U661" s="375" t="s">
        <v>59</v>
      </c>
      <c r="V661" s="375" t="s">
        <v>53</v>
      </c>
      <c r="W661" s="378"/>
      <c r="X661" s="824">
        <v>0.34799999999999998</v>
      </c>
      <c r="Y661" s="375" t="s">
        <v>396</v>
      </c>
      <c r="Z661" s="375" t="s">
        <v>400</v>
      </c>
      <c r="AA661" s="763">
        <v>1.6000003791269388E-5</v>
      </c>
      <c r="AB661" s="375" t="s">
        <v>399</v>
      </c>
      <c r="AC661" s="831" t="s">
        <v>746</v>
      </c>
    </row>
    <row r="662" spans="9:29" s="375" customFormat="1" x14ac:dyDescent="0.4">
      <c r="I662" s="428" t="s">
        <v>232</v>
      </c>
      <c r="J662" s="375" t="s">
        <v>59</v>
      </c>
      <c r="K662" s="375" t="s">
        <v>406</v>
      </c>
      <c r="L662" s="375" t="s">
        <v>759</v>
      </c>
      <c r="M662" s="824">
        <v>0.48120249220745398</v>
      </c>
      <c r="N662" s="375" t="s">
        <v>397</v>
      </c>
      <c r="O662" s="375" t="s">
        <v>400</v>
      </c>
      <c r="P662" s="763">
        <v>0.4210338655738981</v>
      </c>
      <c r="Q662" s="375" t="s">
        <v>399</v>
      </c>
      <c r="R662" s="831" t="s">
        <v>761</v>
      </c>
      <c r="S662" s="428" t="s">
        <v>49</v>
      </c>
      <c r="T662" s="375" t="s">
        <v>414</v>
      </c>
      <c r="U662" s="375" t="s">
        <v>59</v>
      </c>
      <c r="V662" s="375" t="s">
        <v>53</v>
      </c>
      <c r="W662" s="378"/>
      <c r="X662" s="824">
        <v>0.34799999999999998</v>
      </c>
      <c r="Y662" s="375" t="s">
        <v>397</v>
      </c>
      <c r="Z662" s="375" t="s">
        <v>400</v>
      </c>
      <c r="AA662" s="763">
        <v>0.80749864213331823</v>
      </c>
      <c r="AB662" s="375" t="s">
        <v>399</v>
      </c>
      <c r="AC662" s="831" t="s">
        <v>746</v>
      </c>
    </row>
    <row r="663" spans="9:29" s="375" customFormat="1" x14ac:dyDescent="0.4">
      <c r="I663" s="428" t="s">
        <v>232</v>
      </c>
      <c r="J663" s="375" t="s">
        <v>59</v>
      </c>
      <c r="K663" s="375" t="s">
        <v>406</v>
      </c>
      <c r="L663" s="375" t="s">
        <v>759</v>
      </c>
      <c r="M663" s="824">
        <v>0.48120249220745398</v>
      </c>
      <c r="N663" s="375" t="s">
        <v>387</v>
      </c>
      <c r="O663" s="375" t="s">
        <v>401</v>
      </c>
      <c r="P663" s="378">
        <v>6.7788771306443348E-6</v>
      </c>
      <c r="Q663" s="375" t="s">
        <v>399</v>
      </c>
      <c r="R663" s="831" t="s">
        <v>762</v>
      </c>
      <c r="S663" s="428" t="s">
        <v>49</v>
      </c>
      <c r="T663" s="375" t="s">
        <v>414</v>
      </c>
      <c r="U663" s="375" t="s">
        <v>59</v>
      </c>
      <c r="V663" s="375" t="s">
        <v>53</v>
      </c>
      <c r="W663" s="378"/>
      <c r="X663" s="824">
        <v>0.34799999999999998</v>
      </c>
      <c r="Y663" s="375" t="s">
        <v>387</v>
      </c>
      <c r="Z663" s="375" t="s">
        <v>401</v>
      </c>
      <c r="AA663" s="378">
        <v>1.8118087951117418E-6</v>
      </c>
      <c r="AB663" s="375" t="s">
        <v>399</v>
      </c>
      <c r="AC663" s="831" t="s">
        <v>748</v>
      </c>
    </row>
    <row r="664" spans="9:29" s="375" customFormat="1" x14ac:dyDescent="0.4">
      <c r="I664" s="428" t="s">
        <v>232</v>
      </c>
      <c r="J664" s="375" t="s">
        <v>59</v>
      </c>
      <c r="K664" s="375" t="s">
        <v>406</v>
      </c>
      <c r="L664" s="375" t="s">
        <v>759</v>
      </c>
      <c r="M664" s="824">
        <v>0.48120249220745398</v>
      </c>
      <c r="N664" s="375" t="s">
        <v>388</v>
      </c>
      <c r="O664" s="375" t="s">
        <v>401</v>
      </c>
      <c r="P664" s="378">
        <v>1.3896996218664605E-4</v>
      </c>
      <c r="Q664" s="375" t="s">
        <v>399</v>
      </c>
      <c r="R664" s="831" t="s">
        <v>762</v>
      </c>
      <c r="S664" s="428" t="s">
        <v>49</v>
      </c>
      <c r="T664" s="375" t="s">
        <v>414</v>
      </c>
      <c r="U664" s="375" t="s">
        <v>59</v>
      </c>
      <c r="V664" s="375" t="s">
        <v>53</v>
      </c>
      <c r="W664" s="378"/>
      <c r="X664" s="824">
        <v>0.34799999999999998</v>
      </c>
      <c r="Y664" s="375" t="s">
        <v>388</v>
      </c>
      <c r="Z664" s="375" t="s">
        <v>401</v>
      </c>
      <c r="AA664" s="378">
        <v>2.2461729716452378E-5</v>
      </c>
      <c r="AB664" s="375" t="s">
        <v>399</v>
      </c>
      <c r="AC664" s="831" t="s">
        <v>748</v>
      </c>
    </row>
    <row r="665" spans="9:29" s="375" customFormat="1" x14ac:dyDescent="0.4">
      <c r="I665" s="428" t="s">
        <v>232</v>
      </c>
      <c r="J665" s="375" t="s">
        <v>59</v>
      </c>
      <c r="K665" s="375" t="s">
        <v>406</v>
      </c>
      <c r="L665" s="375" t="s">
        <v>759</v>
      </c>
      <c r="M665" s="824">
        <v>0.48120249220745398</v>
      </c>
      <c r="N665" s="375" t="s">
        <v>389</v>
      </c>
      <c r="O665" s="375" t="s">
        <v>401</v>
      </c>
      <c r="P665" s="378">
        <v>2.6217806360568556E-4</v>
      </c>
      <c r="Q665" s="375" t="s">
        <v>399</v>
      </c>
      <c r="R665" s="831" t="s">
        <v>762</v>
      </c>
      <c r="S665" s="428" t="s">
        <v>49</v>
      </c>
      <c r="T665" s="375" t="s">
        <v>414</v>
      </c>
      <c r="U665" s="375" t="s">
        <v>59</v>
      </c>
      <c r="V665" s="375" t="s">
        <v>53</v>
      </c>
      <c r="W665" s="378"/>
      <c r="X665" s="824">
        <v>0.34799999999999998</v>
      </c>
      <c r="Y665" s="375" t="s">
        <v>389</v>
      </c>
      <c r="Z665" s="375" t="s">
        <v>401</v>
      </c>
      <c r="AA665" s="378">
        <v>1.1782840052131931E-4</v>
      </c>
      <c r="AB665" s="375" t="s">
        <v>399</v>
      </c>
      <c r="AC665" s="831" t="s">
        <v>748</v>
      </c>
    </row>
    <row r="666" spans="9:29" s="375" customFormat="1" x14ac:dyDescent="0.4">
      <c r="I666" s="428" t="s">
        <v>232</v>
      </c>
      <c r="J666" s="375" t="s">
        <v>59</v>
      </c>
      <c r="K666" s="375" t="s">
        <v>406</v>
      </c>
      <c r="L666" s="375" t="s">
        <v>759</v>
      </c>
      <c r="M666" s="824">
        <v>0.48120249220745398</v>
      </c>
      <c r="N666" s="375" t="s">
        <v>390</v>
      </c>
      <c r="O666" s="375" t="s">
        <v>401</v>
      </c>
      <c r="P666" s="378">
        <v>4.9099600704181274E-6</v>
      </c>
      <c r="Q666" s="375" t="s">
        <v>399</v>
      </c>
      <c r="R666" s="831" t="s">
        <v>762</v>
      </c>
      <c r="S666" s="428" t="s">
        <v>49</v>
      </c>
      <c r="T666" s="375" t="s">
        <v>414</v>
      </c>
      <c r="U666" s="375" t="s">
        <v>59</v>
      </c>
      <c r="V666" s="375" t="s">
        <v>53</v>
      </c>
      <c r="W666" s="378"/>
      <c r="X666" s="824">
        <v>0.34799999999999998</v>
      </c>
      <c r="Y666" s="375" t="s">
        <v>390</v>
      </c>
      <c r="Z666" s="375" t="s">
        <v>401</v>
      </c>
      <c r="AA666" s="378">
        <v>1.9505026409149856E-3</v>
      </c>
      <c r="AB666" s="375" t="s">
        <v>399</v>
      </c>
      <c r="AC666" s="831" t="s">
        <v>748</v>
      </c>
    </row>
    <row r="667" spans="9:29" s="375" customFormat="1" x14ac:dyDescent="0.4">
      <c r="I667" s="428" t="s">
        <v>232</v>
      </c>
      <c r="J667" s="375" t="s">
        <v>59</v>
      </c>
      <c r="K667" s="375" t="s">
        <v>406</v>
      </c>
      <c r="L667" s="375" t="s">
        <v>759</v>
      </c>
      <c r="M667" s="824">
        <v>0.48120249220745398</v>
      </c>
      <c r="N667" s="375" t="s">
        <v>391</v>
      </c>
      <c r="O667" s="375" t="s">
        <v>401</v>
      </c>
      <c r="P667" s="378">
        <v>4.7586312263963445E-6</v>
      </c>
      <c r="Q667" s="375" t="s">
        <v>399</v>
      </c>
      <c r="R667" s="831" t="s">
        <v>762</v>
      </c>
      <c r="S667" s="428" t="s">
        <v>49</v>
      </c>
      <c r="T667" s="375" t="s">
        <v>414</v>
      </c>
      <c r="U667" s="375" t="s">
        <v>59</v>
      </c>
      <c r="V667" s="375" t="s">
        <v>53</v>
      </c>
      <c r="W667" s="378"/>
      <c r="X667" s="824">
        <v>0.34799999999999998</v>
      </c>
      <c r="Y667" s="375" t="s">
        <v>391</v>
      </c>
      <c r="Z667" s="375" t="s">
        <v>401</v>
      </c>
      <c r="AA667" s="378">
        <v>5.6823195486442222E-4</v>
      </c>
      <c r="AB667" s="375" t="s">
        <v>399</v>
      </c>
      <c r="AC667" s="831" t="s">
        <v>748</v>
      </c>
    </row>
    <row r="668" spans="9:29" s="375" customFormat="1" x14ac:dyDescent="0.4">
      <c r="I668" s="428" t="s">
        <v>232</v>
      </c>
      <c r="J668" s="375" t="s">
        <v>59</v>
      </c>
      <c r="K668" s="375" t="s">
        <v>406</v>
      </c>
      <c r="L668" s="375" t="s">
        <v>759</v>
      </c>
      <c r="M668" s="824">
        <v>0.48120249220745398</v>
      </c>
      <c r="N668" s="375" t="s">
        <v>392</v>
      </c>
      <c r="O668" s="375" t="s">
        <v>401</v>
      </c>
      <c r="P668" s="378">
        <v>1.9817577116541091E-4</v>
      </c>
      <c r="Q668" s="375" t="s">
        <v>399</v>
      </c>
      <c r="R668" s="831" t="s">
        <v>762</v>
      </c>
      <c r="S668" s="428" t="s">
        <v>49</v>
      </c>
      <c r="T668" s="375" t="s">
        <v>414</v>
      </c>
      <c r="U668" s="375" t="s">
        <v>59</v>
      </c>
      <c r="V668" s="375" t="s">
        <v>53</v>
      </c>
      <c r="W668" s="378"/>
      <c r="X668" s="824">
        <v>0.34799999999999998</v>
      </c>
      <c r="Y668" s="375" t="s">
        <v>392</v>
      </c>
      <c r="Z668" s="375" t="s">
        <v>401</v>
      </c>
      <c r="AA668" s="378">
        <v>4.2828613398077656E-5</v>
      </c>
      <c r="AB668" s="375" t="s">
        <v>399</v>
      </c>
      <c r="AC668" s="831" t="s">
        <v>748</v>
      </c>
    </row>
    <row r="669" spans="9:29" s="375" customFormat="1" x14ac:dyDescent="0.4">
      <c r="I669" s="428" t="s">
        <v>232</v>
      </c>
      <c r="J669" s="375" t="s">
        <v>59</v>
      </c>
      <c r="K669" s="375" t="s">
        <v>406</v>
      </c>
      <c r="L669" s="375" t="s">
        <v>759</v>
      </c>
      <c r="M669" s="824">
        <v>0.48120249220745398</v>
      </c>
      <c r="N669" s="375" t="s">
        <v>393</v>
      </c>
      <c r="O669" s="375" t="s">
        <v>401</v>
      </c>
      <c r="P669" s="378">
        <v>5.1134138699682265E-7</v>
      </c>
      <c r="Q669" s="375" t="s">
        <v>399</v>
      </c>
      <c r="R669" s="831" t="s">
        <v>762</v>
      </c>
      <c r="S669" s="428" t="s">
        <v>49</v>
      </c>
      <c r="T669" s="375" t="s">
        <v>414</v>
      </c>
      <c r="U669" s="375" t="s">
        <v>59</v>
      </c>
      <c r="V669" s="375" t="s">
        <v>53</v>
      </c>
      <c r="W669" s="378"/>
      <c r="X669" s="824">
        <v>0.34799999999999998</v>
      </c>
      <c r="Y669" s="375" t="s">
        <v>393</v>
      </c>
      <c r="Z669" s="375" t="s">
        <v>401</v>
      </c>
      <c r="AA669" s="378">
        <v>2.4428329482600363E-5</v>
      </c>
      <c r="AB669" s="375" t="s">
        <v>399</v>
      </c>
      <c r="AC669" s="831" t="s">
        <v>748</v>
      </c>
    </row>
    <row r="670" spans="9:29" s="375" customFormat="1" x14ac:dyDescent="0.4">
      <c r="I670" s="428" t="s">
        <v>232</v>
      </c>
      <c r="J670" s="375" t="s">
        <v>59</v>
      </c>
      <c r="K670" s="375" t="s">
        <v>406</v>
      </c>
      <c r="L670" s="375" t="s">
        <v>759</v>
      </c>
      <c r="M670" s="824">
        <v>0.48120249220745398</v>
      </c>
      <c r="N670" s="375" t="s">
        <v>394</v>
      </c>
      <c r="O670" s="375" t="s">
        <v>401</v>
      </c>
      <c r="P670" s="378">
        <v>2.5205108278194364E-6</v>
      </c>
      <c r="Q670" s="375" t="s">
        <v>399</v>
      </c>
      <c r="R670" s="831" t="s">
        <v>762</v>
      </c>
      <c r="S670" s="428" t="s">
        <v>49</v>
      </c>
      <c r="T670" s="375" t="s">
        <v>414</v>
      </c>
      <c r="U670" s="375" t="s">
        <v>59</v>
      </c>
      <c r="V670" s="375" t="s">
        <v>53</v>
      </c>
      <c r="W670" s="378"/>
      <c r="X670" s="824">
        <v>0.34799999999999998</v>
      </c>
      <c r="Y670" s="375" t="s">
        <v>394</v>
      </c>
      <c r="Z670" s="375" t="s">
        <v>401</v>
      </c>
      <c r="AA670" s="378">
        <v>4.6017481272754881E-5</v>
      </c>
      <c r="AB670" s="375" t="s">
        <v>399</v>
      </c>
      <c r="AC670" s="831" t="s">
        <v>748</v>
      </c>
    </row>
    <row r="671" spans="9:29" s="375" customFormat="1" x14ac:dyDescent="0.4">
      <c r="I671" s="428" t="s">
        <v>232</v>
      </c>
      <c r="J671" s="375" t="s">
        <v>59</v>
      </c>
      <c r="K671" s="375" t="s">
        <v>406</v>
      </c>
      <c r="L671" s="375" t="s">
        <v>759</v>
      </c>
      <c r="M671" s="824">
        <v>0.48120249220745398</v>
      </c>
      <c r="N671" s="375" t="s">
        <v>395</v>
      </c>
      <c r="O671" s="375" t="s">
        <v>401</v>
      </c>
      <c r="P671" s="378">
        <v>8.1452344053297691E-6</v>
      </c>
      <c r="Q671" s="375" t="s">
        <v>399</v>
      </c>
      <c r="R671" s="831" t="s">
        <v>762</v>
      </c>
      <c r="S671" s="428" t="s">
        <v>49</v>
      </c>
      <c r="T671" s="375" t="s">
        <v>414</v>
      </c>
      <c r="U671" s="375" t="s">
        <v>59</v>
      </c>
      <c r="V671" s="375" t="s">
        <v>53</v>
      </c>
      <c r="X671" s="824">
        <v>0.34799999999999998</v>
      </c>
      <c r="Y671" s="375" t="s">
        <v>395</v>
      </c>
      <c r="Z671" s="375" t="s">
        <v>401</v>
      </c>
      <c r="AA671" s="378">
        <v>1.1288505074025222E-5</v>
      </c>
      <c r="AB671" s="375" t="s">
        <v>399</v>
      </c>
      <c r="AC671" s="831" t="s">
        <v>748</v>
      </c>
    </row>
    <row r="672" spans="9:29" s="375" customFormat="1" x14ac:dyDescent="0.4">
      <c r="I672" s="428" t="s">
        <v>232</v>
      </c>
      <c r="J672" s="375" t="s">
        <v>59</v>
      </c>
      <c r="K672" s="375" t="s">
        <v>406</v>
      </c>
      <c r="L672" s="375" t="s">
        <v>759</v>
      </c>
      <c r="M672" s="824">
        <v>0.48120249220745398</v>
      </c>
      <c r="N672" s="375" t="s">
        <v>396</v>
      </c>
      <c r="O672" s="375" t="s">
        <v>401</v>
      </c>
      <c r="P672" s="378">
        <v>1.0044270821053513E-6</v>
      </c>
      <c r="Q672" s="375" t="s">
        <v>399</v>
      </c>
      <c r="R672" s="831" t="s">
        <v>762</v>
      </c>
      <c r="S672" s="428" t="s">
        <v>49</v>
      </c>
      <c r="T672" s="375" t="s">
        <v>414</v>
      </c>
      <c r="U672" s="375" t="s">
        <v>59</v>
      </c>
      <c r="V672" s="375" t="s">
        <v>53</v>
      </c>
      <c r="X672" s="824">
        <v>0.34799999999999998</v>
      </c>
      <c r="Y672" s="375" t="s">
        <v>396</v>
      </c>
      <c r="Z672" s="375" t="s">
        <v>401</v>
      </c>
      <c r="AA672" s="378">
        <v>1.6007890236458171E-5</v>
      </c>
      <c r="AB672" s="375" t="s">
        <v>399</v>
      </c>
      <c r="AC672" s="831" t="s">
        <v>748</v>
      </c>
    </row>
    <row r="673" spans="9:29" s="375" customFormat="1" x14ac:dyDescent="0.4">
      <c r="I673" s="430" t="s">
        <v>232</v>
      </c>
      <c r="J673" s="832" t="s">
        <v>59</v>
      </c>
      <c r="K673" s="832" t="s">
        <v>406</v>
      </c>
      <c r="L673" s="832" t="s">
        <v>759</v>
      </c>
      <c r="M673" s="833">
        <v>0.48120249220745398</v>
      </c>
      <c r="N673" s="832" t="s">
        <v>397</v>
      </c>
      <c r="O673" s="832" t="s">
        <v>401</v>
      </c>
      <c r="P673" s="404">
        <v>0.4214821683690062</v>
      </c>
      <c r="Q673" s="832" t="s">
        <v>399</v>
      </c>
      <c r="R673" s="834" t="s">
        <v>762</v>
      </c>
      <c r="S673" s="428" t="s">
        <v>49</v>
      </c>
      <c r="T673" s="375" t="s">
        <v>414</v>
      </c>
      <c r="U673" s="375" t="s">
        <v>59</v>
      </c>
      <c r="V673" s="375" t="s">
        <v>53</v>
      </c>
      <c r="X673" s="824">
        <v>0.34799999999999998</v>
      </c>
      <c r="Y673" s="375" t="s">
        <v>397</v>
      </c>
      <c r="Z673" s="375" t="s">
        <v>401</v>
      </c>
      <c r="AA673" s="378">
        <v>0.80815424956240534</v>
      </c>
      <c r="AB673" s="375" t="s">
        <v>399</v>
      </c>
      <c r="AC673" s="831" t="s">
        <v>748</v>
      </c>
    </row>
    <row r="674" spans="9:29" s="375" customFormat="1" x14ac:dyDescent="0.4">
      <c r="S674" s="428" t="s">
        <v>49</v>
      </c>
      <c r="T674" s="375" t="s">
        <v>414</v>
      </c>
      <c r="U674" s="375" t="s">
        <v>59</v>
      </c>
      <c r="V674" s="375" t="s">
        <v>406</v>
      </c>
      <c r="W674" s="375" t="s">
        <v>750</v>
      </c>
      <c r="X674" s="824">
        <v>0.34799999999999998</v>
      </c>
      <c r="Y674" s="375" t="s">
        <v>411</v>
      </c>
      <c r="Z674" s="375" t="s">
        <v>400</v>
      </c>
      <c r="AA674" s="837">
        <v>2.8735632183908049</v>
      </c>
      <c r="AB674" s="375" t="s">
        <v>398</v>
      </c>
      <c r="AC674" s="831" t="s">
        <v>751</v>
      </c>
    </row>
    <row r="675" spans="9:29" s="375" customFormat="1" x14ac:dyDescent="0.4">
      <c r="S675" s="428" t="s">
        <v>49</v>
      </c>
      <c r="T675" s="375" t="s">
        <v>414</v>
      </c>
      <c r="U675" s="375" t="s">
        <v>59</v>
      </c>
      <c r="V675" s="375" t="s">
        <v>406</v>
      </c>
      <c r="W675" s="375" t="s">
        <v>750</v>
      </c>
      <c r="X675" s="824">
        <v>0.34799999999999998</v>
      </c>
      <c r="Y675" s="375" t="s">
        <v>387</v>
      </c>
      <c r="Z675" s="375" t="s">
        <v>400</v>
      </c>
      <c r="AA675" s="763">
        <v>1.1670002765257109E-5</v>
      </c>
      <c r="AB675" s="375" t="s">
        <v>399</v>
      </c>
      <c r="AC675" s="831" t="s">
        <v>753</v>
      </c>
    </row>
    <row r="676" spans="9:29" s="375" customFormat="1" x14ac:dyDescent="0.4">
      <c r="S676" s="428" t="s">
        <v>49</v>
      </c>
      <c r="T676" s="375" t="s">
        <v>414</v>
      </c>
      <c r="U676" s="375" t="s">
        <v>59</v>
      </c>
      <c r="V676" s="375" t="s">
        <v>406</v>
      </c>
      <c r="W676" s="375" t="s">
        <v>750</v>
      </c>
      <c r="X676" s="824">
        <v>0.34799999999999998</v>
      </c>
      <c r="Y676" s="375" t="s">
        <v>388</v>
      </c>
      <c r="Z676" s="375" t="s">
        <v>400</v>
      </c>
      <c r="AA676" s="763">
        <v>9.654002287557167E-5</v>
      </c>
      <c r="AB676" s="375" t="s">
        <v>399</v>
      </c>
      <c r="AC676" s="831" t="s">
        <v>753</v>
      </c>
    </row>
    <row r="677" spans="9:29" s="375" customFormat="1" x14ac:dyDescent="0.4">
      <c r="S677" s="428" t="s">
        <v>49</v>
      </c>
      <c r="T677" s="375" t="s">
        <v>414</v>
      </c>
      <c r="U677" s="375" t="s">
        <v>59</v>
      </c>
      <c r="V677" s="375" t="s">
        <v>406</v>
      </c>
      <c r="W677" s="375" t="s">
        <v>750</v>
      </c>
      <c r="X677" s="824">
        <v>0.34799999999999998</v>
      </c>
      <c r="Y677" s="375" t="s">
        <v>389</v>
      </c>
      <c r="Z677" s="375" t="s">
        <v>400</v>
      </c>
      <c r="AA677" s="763">
        <v>6.2722014862249913E-4</v>
      </c>
      <c r="AB677" s="375" t="s">
        <v>399</v>
      </c>
      <c r="AC677" s="831" t="s">
        <v>753</v>
      </c>
    </row>
    <row r="678" spans="9:29" s="375" customFormat="1" x14ac:dyDescent="0.4">
      <c r="S678" s="428" t="s">
        <v>49</v>
      </c>
      <c r="T678" s="375" t="s">
        <v>414</v>
      </c>
      <c r="U678" s="375" t="s">
        <v>59</v>
      </c>
      <c r="V678" s="375" t="s">
        <v>406</v>
      </c>
      <c r="W678" s="375" t="s">
        <v>750</v>
      </c>
      <c r="X678" s="824">
        <v>0.34799999999999998</v>
      </c>
      <c r="Y678" s="375" t="s">
        <v>390</v>
      </c>
      <c r="Z678" s="375" t="s">
        <v>400</v>
      </c>
      <c r="AA678" s="763">
        <v>2.3989005684297589E-4</v>
      </c>
      <c r="AB678" s="375" t="s">
        <v>399</v>
      </c>
      <c r="AC678" s="831" t="s">
        <v>753</v>
      </c>
    </row>
    <row r="679" spans="9:29" s="375" customFormat="1" x14ac:dyDescent="0.4">
      <c r="S679" s="428" t="s">
        <v>49</v>
      </c>
      <c r="T679" s="375" t="s">
        <v>414</v>
      </c>
      <c r="U679" s="375" t="s">
        <v>59</v>
      </c>
      <c r="V679" s="375" t="s">
        <v>406</v>
      </c>
      <c r="W679" s="375" t="s">
        <v>750</v>
      </c>
      <c r="X679" s="824">
        <v>0.34799999999999998</v>
      </c>
      <c r="Y679" s="375" t="s">
        <v>391</v>
      </c>
      <c r="Z679" s="375" t="s">
        <v>400</v>
      </c>
      <c r="AA679" s="763">
        <v>1.4411003414748947E-4</v>
      </c>
      <c r="AB679" s="375" t="s">
        <v>399</v>
      </c>
      <c r="AC679" s="831" t="s">
        <v>753</v>
      </c>
    </row>
    <row r="680" spans="9:29" s="375" customFormat="1" x14ac:dyDescent="0.4">
      <c r="S680" s="428" t="s">
        <v>49</v>
      </c>
      <c r="T680" s="375" t="s">
        <v>414</v>
      </c>
      <c r="U680" s="375" t="s">
        <v>59</v>
      </c>
      <c r="V680" s="375" t="s">
        <v>406</v>
      </c>
      <c r="W680" s="375" t="s">
        <v>750</v>
      </c>
      <c r="X680" s="824">
        <v>0.34799999999999998</v>
      </c>
      <c r="Y680" s="375" t="s">
        <v>392</v>
      </c>
      <c r="Z680" s="375" t="s">
        <v>400</v>
      </c>
      <c r="AA680" s="763">
        <v>1.6181903834371382E-3</v>
      </c>
      <c r="AB680" s="375" t="s">
        <v>399</v>
      </c>
      <c r="AC680" s="831" t="s">
        <v>753</v>
      </c>
    </row>
    <row r="681" spans="9:29" s="375" customFormat="1" x14ac:dyDescent="0.4">
      <c r="S681" s="428" t="s">
        <v>49</v>
      </c>
      <c r="T681" s="375" t="s">
        <v>414</v>
      </c>
      <c r="U681" s="375" t="s">
        <v>59</v>
      </c>
      <c r="V681" s="375" t="s">
        <v>406</v>
      </c>
      <c r="W681" s="375" t="s">
        <v>750</v>
      </c>
      <c r="X681" s="824">
        <v>0.34799999999999998</v>
      </c>
      <c r="Y681" s="375" t="s">
        <v>393</v>
      </c>
      <c r="Z681" s="375" t="s">
        <v>400</v>
      </c>
      <c r="AA681" s="763">
        <v>6.1967314683420485E-6</v>
      </c>
      <c r="AB681" s="375" t="s">
        <v>399</v>
      </c>
      <c r="AC681" s="831" t="s">
        <v>753</v>
      </c>
    </row>
    <row r="682" spans="9:29" s="375" customFormat="1" x14ac:dyDescent="0.4">
      <c r="S682" s="428" t="s">
        <v>49</v>
      </c>
      <c r="T682" s="375" t="s">
        <v>414</v>
      </c>
      <c r="U682" s="375" t="s">
        <v>59</v>
      </c>
      <c r="V682" s="375" t="s">
        <v>406</v>
      </c>
      <c r="W682" s="375" t="s">
        <v>750</v>
      </c>
      <c r="X682" s="824">
        <v>0.34799999999999998</v>
      </c>
      <c r="Y682" s="375" t="s">
        <v>394</v>
      </c>
      <c r="Z682" s="375" t="s">
        <v>400</v>
      </c>
      <c r="AA682" s="763">
        <v>1.1672912765946645E-5</v>
      </c>
      <c r="AB682" s="375" t="s">
        <v>399</v>
      </c>
      <c r="AC682" s="831" t="s">
        <v>753</v>
      </c>
    </row>
    <row r="683" spans="9:29" s="375" customFormat="1" x14ac:dyDescent="0.4">
      <c r="S683" s="428" t="s">
        <v>49</v>
      </c>
      <c r="T683" s="375" t="s">
        <v>414</v>
      </c>
      <c r="U683" s="375" t="s">
        <v>59</v>
      </c>
      <c r="V683" s="375" t="s">
        <v>406</v>
      </c>
      <c r="W683" s="375" t="s">
        <v>750</v>
      </c>
      <c r="X683" s="824">
        <v>0.34799999999999998</v>
      </c>
      <c r="Y683" s="375" t="s">
        <v>395</v>
      </c>
      <c r="Z683" s="375" t="s">
        <v>400</v>
      </c>
      <c r="AA683" s="763">
        <v>1.000000236954337E-5</v>
      </c>
      <c r="AB683" s="375" t="s">
        <v>399</v>
      </c>
      <c r="AC683" s="831" t="s">
        <v>753</v>
      </c>
    </row>
    <row r="684" spans="9:29" s="375" customFormat="1" x14ac:dyDescent="0.4">
      <c r="S684" s="428" t="s">
        <v>49</v>
      </c>
      <c r="T684" s="375" t="s">
        <v>414</v>
      </c>
      <c r="U684" s="375" t="s">
        <v>59</v>
      </c>
      <c r="V684" s="375" t="s">
        <v>406</v>
      </c>
      <c r="W684" s="375" t="s">
        <v>750</v>
      </c>
      <c r="X684" s="824">
        <v>0.34799999999999998</v>
      </c>
      <c r="Y684" s="375" t="s">
        <v>396</v>
      </c>
      <c r="Z684" s="375" t="s">
        <v>400</v>
      </c>
      <c r="AA684" s="763">
        <v>1.6000003791269388E-5</v>
      </c>
      <c r="AB684" s="375" t="s">
        <v>399</v>
      </c>
      <c r="AC684" s="831" t="s">
        <v>753</v>
      </c>
    </row>
    <row r="685" spans="9:29" s="375" customFormat="1" x14ac:dyDescent="0.4">
      <c r="S685" s="428" t="s">
        <v>49</v>
      </c>
      <c r="T685" s="375" t="s">
        <v>414</v>
      </c>
      <c r="U685" s="375" t="s">
        <v>59</v>
      </c>
      <c r="V685" s="375" t="s">
        <v>406</v>
      </c>
      <c r="W685" s="375" t="s">
        <v>750</v>
      </c>
      <c r="X685" s="824">
        <v>0.34799999999999998</v>
      </c>
      <c r="Y685" s="375" t="s">
        <v>397</v>
      </c>
      <c r="Z685" s="375" t="s">
        <v>400</v>
      </c>
      <c r="AA685" s="763">
        <v>0.80736836711106452</v>
      </c>
      <c r="AB685" s="375" t="s">
        <v>399</v>
      </c>
      <c r="AC685" s="831" t="s">
        <v>753</v>
      </c>
    </row>
    <row r="686" spans="9:29" s="375" customFormat="1" x14ac:dyDescent="0.4">
      <c r="S686" s="428" t="s">
        <v>49</v>
      </c>
      <c r="T686" s="375" t="s">
        <v>414</v>
      </c>
      <c r="U686" s="375" t="s">
        <v>59</v>
      </c>
      <c r="V686" s="375" t="s">
        <v>406</v>
      </c>
      <c r="W686" s="375" t="s">
        <v>750</v>
      </c>
      <c r="X686" s="824">
        <v>0.34799999999999998</v>
      </c>
      <c r="Y686" s="375" t="s">
        <v>387</v>
      </c>
      <c r="Z686" s="375" t="s">
        <v>401</v>
      </c>
      <c r="AA686" s="378">
        <v>1.2481811323414514E-5</v>
      </c>
      <c r="AB686" s="375" t="s">
        <v>399</v>
      </c>
      <c r="AC686" s="831" t="s">
        <v>755</v>
      </c>
    </row>
    <row r="687" spans="9:29" s="375" customFormat="1" x14ac:dyDescent="0.4">
      <c r="S687" s="428" t="s">
        <v>49</v>
      </c>
      <c r="T687" s="375" t="s">
        <v>414</v>
      </c>
      <c r="U687" s="375" t="s">
        <v>59</v>
      </c>
      <c r="V687" s="375" t="s">
        <v>406</v>
      </c>
      <c r="W687" s="375" t="s">
        <v>750</v>
      </c>
      <c r="X687" s="824">
        <v>0.34799999999999998</v>
      </c>
      <c r="Y687" s="375" t="s">
        <v>388</v>
      </c>
      <c r="Z687" s="375" t="s">
        <v>401</v>
      </c>
      <c r="AA687" s="378">
        <v>1.0200174856380033E-4</v>
      </c>
      <c r="AB687" s="375" t="s">
        <v>399</v>
      </c>
      <c r="AC687" s="831" t="s">
        <v>755</v>
      </c>
    </row>
    <row r="688" spans="9:29" s="375" customFormat="1" x14ac:dyDescent="0.4">
      <c r="S688" s="428" t="s">
        <v>49</v>
      </c>
      <c r="T688" s="375" t="s">
        <v>414</v>
      </c>
      <c r="U688" s="375" t="s">
        <v>59</v>
      </c>
      <c r="V688" s="375" t="s">
        <v>406</v>
      </c>
      <c r="W688" s="375" t="s">
        <v>750</v>
      </c>
      <c r="X688" s="824">
        <v>0.34799999999999998</v>
      </c>
      <c r="Y688" s="375" t="s">
        <v>389</v>
      </c>
      <c r="Z688" s="375" t="s">
        <v>401</v>
      </c>
      <c r="AA688" s="378">
        <v>6.2804852142016104E-4</v>
      </c>
      <c r="AB688" s="375" t="s">
        <v>399</v>
      </c>
      <c r="AC688" s="831" t="s">
        <v>755</v>
      </c>
    </row>
    <row r="689" spans="19:29" s="375" customFormat="1" x14ac:dyDescent="0.4">
      <c r="S689" s="428" t="s">
        <v>49</v>
      </c>
      <c r="T689" s="375" t="s">
        <v>414</v>
      </c>
      <c r="U689" s="375" t="s">
        <v>59</v>
      </c>
      <c r="V689" s="375" t="s">
        <v>406</v>
      </c>
      <c r="W689" s="375" t="s">
        <v>750</v>
      </c>
      <c r="X689" s="824">
        <v>0.34799999999999998</v>
      </c>
      <c r="Y689" s="375" t="s">
        <v>390</v>
      </c>
      <c r="Z689" s="375" t="s">
        <v>401</v>
      </c>
      <c r="AA689" s="378">
        <v>2.403922356970045E-4</v>
      </c>
      <c r="AB689" s="375" t="s">
        <v>399</v>
      </c>
      <c r="AC689" s="831" t="s">
        <v>755</v>
      </c>
    </row>
    <row r="690" spans="19:29" s="375" customFormat="1" x14ac:dyDescent="0.4">
      <c r="S690" s="428" t="s">
        <v>49</v>
      </c>
      <c r="T690" s="375" t="s">
        <v>414</v>
      </c>
      <c r="U690" s="375" t="s">
        <v>59</v>
      </c>
      <c r="V690" s="375" t="s">
        <v>406</v>
      </c>
      <c r="W690" s="375" t="s">
        <v>750</v>
      </c>
      <c r="X690" s="824">
        <v>0.34799999999999998</v>
      </c>
      <c r="Y690" s="375" t="s">
        <v>391</v>
      </c>
      <c r="Z690" s="375" t="s">
        <v>401</v>
      </c>
      <c r="AA690" s="378">
        <v>1.4434185442184841E-4</v>
      </c>
      <c r="AB690" s="375" t="s">
        <v>399</v>
      </c>
      <c r="AC690" s="831" t="s">
        <v>755</v>
      </c>
    </row>
    <row r="691" spans="19:29" s="375" customFormat="1" x14ac:dyDescent="0.4">
      <c r="S691" s="428" t="s">
        <v>49</v>
      </c>
      <c r="T691" s="375" t="s">
        <v>414</v>
      </c>
      <c r="U691" s="375" t="s">
        <v>59</v>
      </c>
      <c r="V691" s="375" t="s">
        <v>406</v>
      </c>
      <c r="W691" s="375" t="s">
        <v>750</v>
      </c>
      <c r="X691" s="824">
        <v>0.34799999999999998</v>
      </c>
      <c r="Y691" s="375" t="s">
        <v>392</v>
      </c>
      <c r="Z691" s="375" t="s">
        <v>401</v>
      </c>
      <c r="AA691" s="378">
        <v>1.6210189873570424E-3</v>
      </c>
      <c r="AB691" s="375" t="s">
        <v>399</v>
      </c>
      <c r="AC691" s="831" t="s">
        <v>755</v>
      </c>
    </row>
    <row r="692" spans="19:29" s="375" customFormat="1" x14ac:dyDescent="0.4">
      <c r="S692" s="428" t="s">
        <v>49</v>
      </c>
      <c r="T692" s="375" t="s">
        <v>414</v>
      </c>
      <c r="U692" s="375" t="s">
        <v>59</v>
      </c>
      <c r="V692" s="375" t="s">
        <v>406</v>
      </c>
      <c r="W692" s="375" t="s">
        <v>750</v>
      </c>
      <c r="X692" s="824">
        <v>0.34799999999999998</v>
      </c>
      <c r="Y692" s="375" t="s">
        <v>393</v>
      </c>
      <c r="Z692" s="375" t="s">
        <v>401</v>
      </c>
      <c r="AA692" s="378">
        <v>6.2010551635696922E-6</v>
      </c>
      <c r="AB692" s="375" t="s">
        <v>399</v>
      </c>
      <c r="AC692" s="831" t="s">
        <v>755</v>
      </c>
    </row>
    <row r="693" spans="19:29" s="375" customFormat="1" x14ac:dyDescent="0.4">
      <c r="S693" s="428" t="s">
        <v>49</v>
      </c>
      <c r="T693" s="375" t="s">
        <v>414</v>
      </c>
      <c r="U693" s="375" t="s">
        <v>59</v>
      </c>
      <c r="V693" s="375" t="s">
        <v>406</v>
      </c>
      <c r="W693" s="375" t="s">
        <v>750</v>
      </c>
      <c r="X693" s="824">
        <v>0.34799999999999998</v>
      </c>
      <c r="Y693" s="375" t="s">
        <v>394</v>
      </c>
      <c r="Z693" s="375" t="s">
        <v>401</v>
      </c>
      <c r="AA693" s="378">
        <v>1.168238313690641E-5</v>
      </c>
      <c r="AB693" s="375" t="s">
        <v>399</v>
      </c>
      <c r="AC693" s="831" t="s">
        <v>755</v>
      </c>
    </row>
    <row r="694" spans="19:29" s="375" customFormat="1" x14ac:dyDescent="0.4">
      <c r="S694" s="428" t="s">
        <v>49</v>
      </c>
      <c r="T694" s="375" t="s">
        <v>414</v>
      </c>
      <c r="U694" s="375" t="s">
        <v>59</v>
      </c>
      <c r="V694" s="375" t="s">
        <v>406</v>
      </c>
      <c r="W694" s="375" t="s">
        <v>750</v>
      </c>
      <c r="X694" s="824">
        <v>0.34799999999999998</v>
      </c>
      <c r="Y694" s="375" t="s">
        <v>395</v>
      </c>
      <c r="Z694" s="375" t="s">
        <v>401</v>
      </c>
      <c r="AA694" s="378">
        <v>1.1288505074025222E-5</v>
      </c>
      <c r="AB694" s="375" t="s">
        <v>399</v>
      </c>
      <c r="AC694" s="831" t="s">
        <v>755</v>
      </c>
    </row>
    <row r="695" spans="19:29" s="375" customFormat="1" x14ac:dyDescent="0.4">
      <c r="S695" s="428" t="s">
        <v>49</v>
      </c>
      <c r="T695" s="375" t="s">
        <v>414</v>
      </c>
      <c r="U695" s="375" t="s">
        <v>59</v>
      </c>
      <c r="V695" s="375" t="s">
        <v>406</v>
      </c>
      <c r="W695" s="375" t="s">
        <v>750</v>
      </c>
      <c r="X695" s="824">
        <v>0.34799999999999998</v>
      </c>
      <c r="Y695" s="375" t="s">
        <v>396</v>
      </c>
      <c r="Z695" s="375" t="s">
        <v>401</v>
      </c>
      <c r="AA695" s="378">
        <v>1.6007890236458171E-5</v>
      </c>
      <c r="AB695" s="375" t="s">
        <v>399</v>
      </c>
      <c r="AC695" s="831" t="s">
        <v>755</v>
      </c>
    </row>
    <row r="696" spans="19:29" s="375" customFormat="1" x14ac:dyDescent="0.4">
      <c r="S696" s="428" t="s">
        <v>49</v>
      </c>
      <c r="T696" s="375" t="s">
        <v>414</v>
      </c>
      <c r="U696" s="375" t="s">
        <v>59</v>
      </c>
      <c r="V696" s="375" t="s">
        <v>406</v>
      </c>
      <c r="W696" s="375" t="s">
        <v>750</v>
      </c>
      <c r="X696" s="824">
        <v>0.34799999999999998</v>
      </c>
      <c r="Y696" s="375" t="s">
        <v>397</v>
      </c>
      <c r="Z696" s="375" t="s">
        <v>401</v>
      </c>
      <c r="AA696" s="378">
        <v>0.80802397454015173</v>
      </c>
      <c r="AB696" s="375" t="s">
        <v>399</v>
      </c>
      <c r="AC696" s="831" t="s">
        <v>755</v>
      </c>
    </row>
    <row r="697" spans="19:29" s="375" customFormat="1" x14ac:dyDescent="0.4">
      <c r="S697" s="428" t="s">
        <v>49</v>
      </c>
      <c r="T697" s="375" t="s">
        <v>415</v>
      </c>
      <c r="U697" s="375" t="s">
        <v>59</v>
      </c>
      <c r="V697" s="375" t="s">
        <v>52</v>
      </c>
      <c r="X697" s="824">
        <v>0.34799999999999998</v>
      </c>
      <c r="Y697" s="375" t="s">
        <v>411</v>
      </c>
      <c r="Z697" s="375" t="s">
        <v>400</v>
      </c>
      <c r="AA697" s="761">
        <v>2.8735632183908049</v>
      </c>
      <c r="AB697" s="375" t="s">
        <v>398</v>
      </c>
      <c r="AC697" s="831" t="s">
        <v>732</v>
      </c>
    </row>
    <row r="698" spans="19:29" s="375" customFormat="1" x14ac:dyDescent="0.4">
      <c r="S698" s="428" t="s">
        <v>49</v>
      </c>
      <c r="T698" s="375" t="s">
        <v>415</v>
      </c>
      <c r="U698" s="375" t="s">
        <v>59</v>
      </c>
      <c r="V698" s="375" t="s">
        <v>52</v>
      </c>
      <c r="X698" s="824">
        <v>0.34799999999999998</v>
      </c>
      <c r="Y698" s="375" t="s">
        <v>387</v>
      </c>
      <c r="Z698" s="375" t="s">
        <v>400</v>
      </c>
      <c r="AA698" s="763">
        <v>1.200000284345204E-5</v>
      </c>
      <c r="AB698" s="375" t="s">
        <v>399</v>
      </c>
      <c r="AC698" s="831" t="s">
        <v>736</v>
      </c>
    </row>
    <row r="699" spans="19:29" s="375" customFormat="1" x14ac:dyDescent="0.4">
      <c r="S699" s="428" t="s">
        <v>49</v>
      </c>
      <c r="T699" s="375" t="s">
        <v>415</v>
      </c>
      <c r="U699" s="375" t="s">
        <v>59</v>
      </c>
      <c r="V699" s="375" t="s">
        <v>52</v>
      </c>
      <c r="X699" s="824">
        <v>0.34799999999999998</v>
      </c>
      <c r="Y699" s="375" t="s">
        <v>388</v>
      </c>
      <c r="Z699" s="375" t="s">
        <v>400</v>
      </c>
      <c r="AA699" s="763">
        <v>9.9000023458479334E-5</v>
      </c>
      <c r="AB699" s="375" t="s">
        <v>399</v>
      </c>
      <c r="AC699" s="831" t="s">
        <v>736</v>
      </c>
    </row>
    <row r="700" spans="19:29" s="375" customFormat="1" x14ac:dyDescent="0.4">
      <c r="S700" s="428" t="s">
        <v>49</v>
      </c>
      <c r="T700" s="375" t="s">
        <v>415</v>
      </c>
      <c r="U700" s="375" t="s">
        <v>59</v>
      </c>
      <c r="V700" s="375" t="s">
        <v>52</v>
      </c>
      <c r="X700" s="824">
        <v>0.34799999999999998</v>
      </c>
      <c r="Y700" s="375" t="s">
        <v>389</v>
      </c>
      <c r="Z700" s="375" t="s">
        <v>400</v>
      </c>
      <c r="AA700" s="763">
        <v>6.4300015236163851E-4</v>
      </c>
      <c r="AB700" s="375" t="s">
        <v>399</v>
      </c>
      <c r="AC700" s="831" t="s">
        <v>736</v>
      </c>
    </row>
    <row r="701" spans="19:29" s="375" customFormat="1" x14ac:dyDescent="0.4">
      <c r="S701" s="428" t="s">
        <v>49</v>
      </c>
      <c r="T701" s="375" t="s">
        <v>415</v>
      </c>
      <c r="U701" s="375" t="s">
        <v>59</v>
      </c>
      <c r="V701" s="375" t="s">
        <v>52</v>
      </c>
      <c r="X701" s="824">
        <v>0.34799999999999998</v>
      </c>
      <c r="Y701" s="375" t="s">
        <v>390</v>
      </c>
      <c r="Z701" s="375" t="s">
        <v>400</v>
      </c>
      <c r="AA701" s="763">
        <v>1.8700004431046097E-4</v>
      </c>
      <c r="AB701" s="375" t="s">
        <v>399</v>
      </c>
      <c r="AC701" s="831" t="s">
        <v>736</v>
      </c>
    </row>
    <row r="702" spans="19:29" s="375" customFormat="1" x14ac:dyDescent="0.4">
      <c r="S702" s="428" t="s">
        <v>49</v>
      </c>
      <c r="T702" s="375" t="s">
        <v>415</v>
      </c>
      <c r="U702" s="375" t="s">
        <v>59</v>
      </c>
      <c r="V702" s="375" t="s">
        <v>52</v>
      </c>
      <c r="X702" s="824">
        <v>0.34799999999999998</v>
      </c>
      <c r="Y702" s="375" t="s">
        <v>391</v>
      </c>
      <c r="Z702" s="375" t="s">
        <v>400</v>
      </c>
      <c r="AA702" s="763">
        <v>1.310000310410181E-4</v>
      </c>
      <c r="AB702" s="375" t="s">
        <v>399</v>
      </c>
      <c r="AC702" s="831" t="s">
        <v>736</v>
      </c>
    </row>
    <row r="703" spans="19:29" s="375" customFormat="1" x14ac:dyDescent="0.4">
      <c r="S703" s="428" t="s">
        <v>49</v>
      </c>
      <c r="T703" s="375" t="s">
        <v>415</v>
      </c>
      <c r="U703" s="375" t="s">
        <v>59</v>
      </c>
      <c r="V703" s="375" t="s">
        <v>52</v>
      </c>
      <c r="X703" s="824">
        <v>0.34799999999999998</v>
      </c>
      <c r="Y703" s="375" t="s">
        <v>392</v>
      </c>
      <c r="Z703" s="375" t="s">
        <v>400</v>
      </c>
      <c r="AA703" s="763">
        <v>1.6670003950028794E-3</v>
      </c>
      <c r="AB703" s="375" t="s">
        <v>399</v>
      </c>
      <c r="AC703" s="831" t="s">
        <v>736</v>
      </c>
    </row>
    <row r="704" spans="19:29" s="375" customFormat="1" x14ac:dyDescent="0.4">
      <c r="S704" s="428" t="s">
        <v>49</v>
      </c>
      <c r="T704" s="375" t="s">
        <v>415</v>
      </c>
      <c r="U704" s="375" t="s">
        <v>59</v>
      </c>
      <c r="V704" s="375" t="s">
        <v>52</v>
      </c>
      <c r="X704" s="824">
        <v>0.34799999999999998</v>
      </c>
      <c r="Y704" s="375" t="s">
        <v>393</v>
      </c>
      <c r="Z704" s="375" t="s">
        <v>400</v>
      </c>
      <c r="AA704" s="763">
        <v>5.633001334763779E-6</v>
      </c>
      <c r="AB704" s="375" t="s">
        <v>399</v>
      </c>
      <c r="AC704" s="831" t="s">
        <v>736</v>
      </c>
    </row>
    <row r="705" spans="19:29" s="375" customFormat="1" x14ac:dyDescent="0.4">
      <c r="S705" s="428" t="s">
        <v>49</v>
      </c>
      <c r="T705" s="375" t="s">
        <v>415</v>
      </c>
      <c r="U705" s="375" t="s">
        <v>59</v>
      </c>
      <c r="V705" s="375" t="s">
        <v>52</v>
      </c>
      <c r="X705" s="824">
        <v>0.34799999999999998</v>
      </c>
      <c r="Y705" s="375" t="s">
        <v>394</v>
      </c>
      <c r="Z705" s="375" t="s">
        <v>400</v>
      </c>
      <c r="AA705" s="763">
        <v>1.0611002514322466E-5</v>
      </c>
      <c r="AB705" s="375" t="s">
        <v>399</v>
      </c>
      <c r="AC705" s="831" t="s">
        <v>736</v>
      </c>
    </row>
    <row r="706" spans="19:29" s="375" customFormat="1" x14ac:dyDescent="0.4">
      <c r="S706" s="428" t="s">
        <v>49</v>
      </c>
      <c r="T706" s="375" t="s">
        <v>415</v>
      </c>
      <c r="U706" s="375" t="s">
        <v>59</v>
      </c>
      <c r="V706" s="375" t="s">
        <v>52</v>
      </c>
      <c r="X706" s="824">
        <v>0.34799999999999998</v>
      </c>
      <c r="Y706" s="375" t="s">
        <v>395</v>
      </c>
      <c r="Z706" s="375" t="s">
        <v>400</v>
      </c>
      <c r="AA706" s="763">
        <v>1.000000236954337E-5</v>
      </c>
      <c r="AB706" s="375" t="s">
        <v>399</v>
      </c>
      <c r="AC706" s="831" t="s">
        <v>736</v>
      </c>
    </row>
    <row r="707" spans="19:29" s="375" customFormat="1" x14ac:dyDescent="0.4">
      <c r="S707" s="428" t="s">
        <v>49</v>
      </c>
      <c r="T707" s="375" t="s">
        <v>415</v>
      </c>
      <c r="U707" s="375" t="s">
        <v>59</v>
      </c>
      <c r="V707" s="375" t="s">
        <v>52</v>
      </c>
      <c r="X707" s="824">
        <v>0.34799999999999998</v>
      </c>
      <c r="Y707" s="375" t="s">
        <v>396</v>
      </c>
      <c r="Z707" s="375" t="s">
        <v>400</v>
      </c>
      <c r="AA707" s="763">
        <v>1.6000003791269388E-5</v>
      </c>
      <c r="AB707" s="375" t="s">
        <v>399</v>
      </c>
      <c r="AC707" s="831" t="s">
        <v>736</v>
      </c>
    </row>
    <row r="708" spans="19:29" s="375" customFormat="1" x14ac:dyDescent="0.4">
      <c r="S708" s="428" t="s">
        <v>49</v>
      </c>
      <c r="T708" s="375" t="s">
        <v>415</v>
      </c>
      <c r="U708" s="375" t="s">
        <v>59</v>
      </c>
      <c r="V708" s="375" t="s">
        <v>52</v>
      </c>
      <c r="X708" s="824">
        <v>0.34799999999999998</v>
      </c>
      <c r="Y708" s="375" t="s">
        <v>397</v>
      </c>
      <c r="Z708" s="375" t="s">
        <v>400</v>
      </c>
      <c r="AA708" s="763">
        <v>1.2950216327662356</v>
      </c>
      <c r="AB708" s="375" t="s">
        <v>399</v>
      </c>
      <c r="AC708" s="831" t="s">
        <v>736</v>
      </c>
    </row>
    <row r="709" spans="19:29" s="375" customFormat="1" x14ac:dyDescent="0.4">
      <c r="S709" s="428" t="s">
        <v>49</v>
      </c>
      <c r="T709" s="375" t="s">
        <v>415</v>
      </c>
      <c r="U709" s="375" t="s">
        <v>59</v>
      </c>
      <c r="V709" s="375" t="s">
        <v>52</v>
      </c>
      <c r="X709" s="824">
        <v>0.34799999999999998</v>
      </c>
      <c r="Y709" s="375" t="s">
        <v>387</v>
      </c>
      <c r="Z709" s="375" t="s">
        <v>401</v>
      </c>
      <c r="AA709" s="378">
        <v>1.2811811401609445E-5</v>
      </c>
      <c r="AB709" s="375" t="s">
        <v>399</v>
      </c>
      <c r="AC709" s="831" t="s">
        <v>740</v>
      </c>
    </row>
    <row r="710" spans="19:29" s="375" customFormat="1" x14ac:dyDescent="0.4">
      <c r="S710" s="428" t="s">
        <v>49</v>
      </c>
      <c r="T710" s="375" t="s">
        <v>415</v>
      </c>
      <c r="U710" s="375" t="s">
        <v>59</v>
      </c>
      <c r="V710" s="375" t="s">
        <v>52</v>
      </c>
      <c r="X710" s="824">
        <v>0.34799999999999998</v>
      </c>
      <c r="Y710" s="375" t="s">
        <v>388</v>
      </c>
      <c r="Z710" s="375" t="s">
        <v>401</v>
      </c>
      <c r="AA710" s="378">
        <v>1.0446174914670799E-4</v>
      </c>
      <c r="AB710" s="375" t="s">
        <v>399</v>
      </c>
      <c r="AC710" s="831" t="s">
        <v>740</v>
      </c>
    </row>
    <row r="711" spans="19:29" s="375" customFormat="1" x14ac:dyDescent="0.4">
      <c r="S711" s="428" t="s">
        <v>49</v>
      </c>
      <c r="T711" s="375" t="s">
        <v>415</v>
      </c>
      <c r="U711" s="375" t="s">
        <v>59</v>
      </c>
      <c r="V711" s="375" t="s">
        <v>52</v>
      </c>
      <c r="X711" s="824">
        <v>0.34799999999999998</v>
      </c>
      <c r="Y711" s="375" t="s">
        <v>389</v>
      </c>
      <c r="Z711" s="375" t="s">
        <v>401</v>
      </c>
      <c r="AA711" s="378">
        <v>6.4382852515930042E-4</v>
      </c>
      <c r="AB711" s="375" t="s">
        <v>399</v>
      </c>
      <c r="AC711" s="831" t="s">
        <v>740</v>
      </c>
    </row>
    <row r="712" spans="19:29" s="375" customFormat="1" x14ac:dyDescent="0.4">
      <c r="S712" s="428" t="s">
        <v>49</v>
      </c>
      <c r="T712" s="375" t="s">
        <v>415</v>
      </c>
      <c r="U712" s="375" t="s">
        <v>59</v>
      </c>
      <c r="V712" s="375" t="s">
        <v>52</v>
      </c>
      <c r="X712" s="824">
        <v>0.34799999999999998</v>
      </c>
      <c r="Y712" s="375" t="s">
        <v>390</v>
      </c>
      <c r="Z712" s="375" t="s">
        <v>401</v>
      </c>
      <c r="AA712" s="378">
        <v>1.8750222316448961E-4</v>
      </c>
      <c r="AB712" s="375" t="s">
        <v>399</v>
      </c>
      <c r="AC712" s="831" t="s">
        <v>740</v>
      </c>
    </row>
    <row r="713" spans="19:29" s="375" customFormat="1" x14ac:dyDescent="0.4">
      <c r="S713" s="428" t="s">
        <v>49</v>
      </c>
      <c r="T713" s="375" t="s">
        <v>415</v>
      </c>
      <c r="U713" s="375" t="s">
        <v>59</v>
      </c>
      <c r="V713" s="375" t="s">
        <v>52</v>
      </c>
      <c r="X713" s="824">
        <v>0.34799999999999998</v>
      </c>
      <c r="Y713" s="375" t="s">
        <v>391</v>
      </c>
      <c r="Z713" s="375" t="s">
        <v>401</v>
      </c>
      <c r="AA713" s="378">
        <v>1.3123185131537704E-4</v>
      </c>
      <c r="AB713" s="375" t="s">
        <v>399</v>
      </c>
      <c r="AC713" s="831" t="s">
        <v>740</v>
      </c>
    </row>
    <row r="714" spans="19:29" s="375" customFormat="1" x14ac:dyDescent="0.4">
      <c r="S714" s="428" t="s">
        <v>49</v>
      </c>
      <c r="T714" s="375" t="s">
        <v>415</v>
      </c>
      <c r="U714" s="375" t="s">
        <v>59</v>
      </c>
      <c r="V714" s="375" t="s">
        <v>52</v>
      </c>
      <c r="X714" s="824">
        <v>0.34799999999999998</v>
      </c>
      <c r="Y714" s="375" t="s">
        <v>392</v>
      </c>
      <c r="Z714" s="375" t="s">
        <v>401</v>
      </c>
      <c r="AA714" s="378">
        <v>1.6698289989227836E-3</v>
      </c>
      <c r="AB714" s="375" t="s">
        <v>399</v>
      </c>
      <c r="AC714" s="831" t="s">
        <v>740</v>
      </c>
    </row>
    <row r="715" spans="19:29" s="375" customFormat="1" x14ac:dyDescent="0.4">
      <c r="S715" s="428" t="s">
        <v>49</v>
      </c>
      <c r="T715" s="375" t="s">
        <v>415</v>
      </c>
      <c r="U715" s="375" t="s">
        <v>59</v>
      </c>
      <c r="V715" s="375" t="s">
        <v>52</v>
      </c>
      <c r="X715" s="824">
        <v>0.34799999999999998</v>
      </c>
      <c r="Y715" s="375" t="s">
        <v>393</v>
      </c>
      <c r="Z715" s="375" t="s">
        <v>401</v>
      </c>
      <c r="AA715" s="378">
        <v>5.6373250299914235E-6</v>
      </c>
      <c r="AB715" s="375" t="s">
        <v>399</v>
      </c>
      <c r="AC715" s="831" t="s">
        <v>740</v>
      </c>
    </row>
    <row r="716" spans="19:29" s="375" customFormat="1" x14ac:dyDescent="0.4">
      <c r="S716" s="428" t="s">
        <v>49</v>
      </c>
      <c r="T716" s="375" t="s">
        <v>415</v>
      </c>
      <c r="U716" s="375" t="s">
        <v>59</v>
      </c>
      <c r="V716" s="375" t="s">
        <v>52</v>
      </c>
      <c r="X716" s="824">
        <v>0.34799999999999998</v>
      </c>
      <c r="Y716" s="375" t="s">
        <v>394</v>
      </c>
      <c r="Z716" s="375" t="s">
        <v>401</v>
      </c>
      <c r="AA716" s="378">
        <v>1.0620472885282231E-5</v>
      </c>
      <c r="AB716" s="375" t="s">
        <v>399</v>
      </c>
      <c r="AC716" s="831" t="s">
        <v>740</v>
      </c>
    </row>
    <row r="717" spans="19:29" s="375" customFormat="1" x14ac:dyDescent="0.4">
      <c r="S717" s="428" t="s">
        <v>49</v>
      </c>
      <c r="T717" s="375" t="s">
        <v>415</v>
      </c>
      <c r="U717" s="375" t="s">
        <v>59</v>
      </c>
      <c r="V717" s="375" t="s">
        <v>52</v>
      </c>
      <c r="X717" s="824">
        <v>0.34799999999999998</v>
      </c>
      <c r="Y717" s="375" t="s">
        <v>395</v>
      </c>
      <c r="Z717" s="375" t="s">
        <v>401</v>
      </c>
      <c r="AA717" s="378">
        <v>1.1288505074025222E-5</v>
      </c>
      <c r="AB717" s="375" t="s">
        <v>399</v>
      </c>
      <c r="AC717" s="831" t="s">
        <v>740</v>
      </c>
    </row>
    <row r="718" spans="19:29" s="375" customFormat="1" x14ac:dyDescent="0.4">
      <c r="S718" s="428" t="s">
        <v>49</v>
      </c>
      <c r="T718" s="375" t="s">
        <v>415</v>
      </c>
      <c r="U718" s="375" t="s">
        <v>59</v>
      </c>
      <c r="V718" s="375" t="s">
        <v>52</v>
      </c>
      <c r="X718" s="824">
        <v>0.34799999999999998</v>
      </c>
      <c r="Y718" s="375" t="s">
        <v>396</v>
      </c>
      <c r="Z718" s="375" t="s">
        <v>401</v>
      </c>
      <c r="AA718" s="378">
        <v>1.6007890236458171E-5</v>
      </c>
      <c r="AB718" s="375" t="s">
        <v>399</v>
      </c>
      <c r="AC718" s="831" t="s">
        <v>740</v>
      </c>
    </row>
    <row r="719" spans="19:29" s="375" customFormat="1" x14ac:dyDescent="0.4">
      <c r="S719" s="428" t="s">
        <v>49</v>
      </c>
      <c r="T719" s="375" t="s">
        <v>415</v>
      </c>
      <c r="U719" s="832" t="s">
        <v>59</v>
      </c>
      <c r="V719" s="375" t="s">
        <v>52</v>
      </c>
      <c r="W719" s="832"/>
      <c r="X719" s="824">
        <v>0.34799999999999998</v>
      </c>
      <c r="Y719" s="375" t="s">
        <v>397</v>
      </c>
      <c r="Z719" s="375" t="s">
        <v>401</v>
      </c>
      <c r="AA719" s="378">
        <v>1.2960732345813306</v>
      </c>
      <c r="AB719" s="832" t="s">
        <v>399</v>
      </c>
      <c r="AC719" s="834" t="s">
        <v>740</v>
      </c>
    </row>
    <row r="720" spans="19:29" s="375" customFormat="1" x14ac:dyDescent="0.4">
      <c r="S720" s="428" t="s">
        <v>49</v>
      </c>
      <c r="T720" s="375" t="s">
        <v>415</v>
      </c>
      <c r="U720" s="832" t="s">
        <v>59</v>
      </c>
      <c r="V720" s="375" t="s">
        <v>53</v>
      </c>
      <c r="X720" s="824">
        <v>0.34799999999999998</v>
      </c>
      <c r="Y720" s="375" t="s">
        <v>411</v>
      </c>
      <c r="Z720" s="375" t="s">
        <v>400</v>
      </c>
      <c r="AA720" s="761">
        <v>2.8735632183908049</v>
      </c>
      <c r="AB720" s="375" t="s">
        <v>398</v>
      </c>
      <c r="AC720" s="831" t="s">
        <v>691</v>
      </c>
    </row>
    <row r="721" spans="19:29" s="375" customFormat="1" x14ac:dyDescent="0.4">
      <c r="S721" s="428" t="s">
        <v>49</v>
      </c>
      <c r="T721" s="375" t="s">
        <v>415</v>
      </c>
      <c r="U721" s="832" t="s">
        <v>59</v>
      </c>
      <c r="V721" s="375" t="s">
        <v>53</v>
      </c>
      <c r="X721" s="824">
        <v>0.34799999999999998</v>
      </c>
      <c r="Y721" s="375" t="s">
        <v>387</v>
      </c>
      <c r="Z721" s="375" t="s">
        <v>400</v>
      </c>
      <c r="AA721" s="763">
        <v>1.0000002369543367E-6</v>
      </c>
      <c r="AB721" s="375" t="s">
        <v>399</v>
      </c>
      <c r="AC721" s="831" t="s">
        <v>692</v>
      </c>
    </row>
    <row r="722" spans="19:29" s="375" customFormat="1" x14ac:dyDescent="0.4">
      <c r="S722" s="428" t="s">
        <v>49</v>
      </c>
      <c r="T722" s="375" t="s">
        <v>415</v>
      </c>
      <c r="U722" s="832" t="s">
        <v>59</v>
      </c>
      <c r="V722" s="375" t="s">
        <v>53</v>
      </c>
      <c r="X722" s="824">
        <v>0.34799999999999998</v>
      </c>
      <c r="Y722" s="375" t="s">
        <v>388</v>
      </c>
      <c r="Z722" s="375" t="s">
        <v>400</v>
      </c>
      <c r="AA722" s="763">
        <v>1.7000004028223725E-5</v>
      </c>
      <c r="AB722" s="375" t="s">
        <v>399</v>
      </c>
      <c r="AC722" s="831" t="s">
        <v>692</v>
      </c>
    </row>
    <row r="723" spans="19:29" s="375" customFormat="1" x14ac:dyDescent="0.4">
      <c r="S723" s="428" t="s">
        <v>49</v>
      </c>
      <c r="T723" s="375" t="s">
        <v>415</v>
      </c>
      <c r="U723" s="832" t="s">
        <v>59</v>
      </c>
      <c r="V723" s="375" t="s">
        <v>53</v>
      </c>
      <c r="X723" s="824">
        <v>0.34799999999999998</v>
      </c>
      <c r="Y723" s="375" t="s">
        <v>389</v>
      </c>
      <c r="Z723" s="375" t="s">
        <v>400</v>
      </c>
      <c r="AA723" s="763">
        <v>1.1700002772365742E-4</v>
      </c>
      <c r="AB723" s="375" t="s">
        <v>399</v>
      </c>
      <c r="AC723" s="831" t="s">
        <v>692</v>
      </c>
    </row>
    <row r="724" spans="19:29" s="375" customFormat="1" x14ac:dyDescent="0.4">
      <c r="S724" s="428" t="s">
        <v>49</v>
      </c>
      <c r="T724" s="375" t="s">
        <v>415</v>
      </c>
      <c r="U724" s="832" t="s">
        <v>59</v>
      </c>
      <c r="V724" s="375" t="s">
        <v>53</v>
      </c>
      <c r="X724" s="824">
        <v>0.34799999999999998</v>
      </c>
      <c r="Y724" s="375" t="s">
        <v>390</v>
      </c>
      <c r="Z724" s="375" t="s">
        <v>400</v>
      </c>
      <c r="AA724" s="763">
        <v>1.9500004620609565E-3</v>
      </c>
      <c r="AB724" s="375" t="s">
        <v>399</v>
      </c>
      <c r="AC724" s="831" t="s">
        <v>692</v>
      </c>
    </row>
    <row r="725" spans="19:29" s="375" customFormat="1" x14ac:dyDescent="0.4">
      <c r="S725" s="428" t="s">
        <v>49</v>
      </c>
      <c r="T725" s="375" t="s">
        <v>415</v>
      </c>
      <c r="U725" s="832" t="s">
        <v>59</v>
      </c>
      <c r="V725" s="375" t="s">
        <v>53</v>
      </c>
      <c r="X725" s="824">
        <v>0.34799999999999998</v>
      </c>
      <c r="Y725" s="375" t="s">
        <v>391</v>
      </c>
      <c r="Z725" s="375" t="s">
        <v>400</v>
      </c>
      <c r="AA725" s="763">
        <v>5.680001345900632E-4</v>
      </c>
      <c r="AB725" s="375" t="s">
        <v>399</v>
      </c>
      <c r="AC725" s="831" t="s">
        <v>692</v>
      </c>
    </row>
    <row r="726" spans="19:29" s="375" customFormat="1" x14ac:dyDescent="0.4">
      <c r="S726" s="428" t="s">
        <v>49</v>
      </c>
      <c r="T726" s="375" t="s">
        <v>415</v>
      </c>
      <c r="U726" s="832" t="s">
        <v>59</v>
      </c>
      <c r="V726" s="375" t="s">
        <v>53</v>
      </c>
      <c r="X726" s="824">
        <v>0.34799999999999998</v>
      </c>
      <c r="Y726" s="375" t="s">
        <v>392</v>
      </c>
      <c r="Z726" s="375" t="s">
        <v>400</v>
      </c>
      <c r="AA726" s="763">
        <v>4.0000009478173478E-5</v>
      </c>
      <c r="AB726" s="375" t="s">
        <v>399</v>
      </c>
      <c r="AC726" s="831" t="s">
        <v>692</v>
      </c>
    </row>
    <row r="727" spans="19:29" s="375" customFormat="1" x14ac:dyDescent="0.4">
      <c r="S727" s="428" t="s">
        <v>49</v>
      </c>
      <c r="T727" s="375" t="s">
        <v>415</v>
      </c>
      <c r="U727" s="832" t="s">
        <v>59</v>
      </c>
      <c r="V727" s="375" t="s">
        <v>53</v>
      </c>
      <c r="X727" s="824">
        <v>0.34799999999999998</v>
      </c>
      <c r="Y727" s="375" t="s">
        <v>393</v>
      </c>
      <c r="Z727" s="375" t="s">
        <v>400</v>
      </c>
      <c r="AA727" s="763">
        <v>2.4424005787372716E-5</v>
      </c>
      <c r="AB727" s="375" t="s">
        <v>399</v>
      </c>
      <c r="AC727" s="831" t="s">
        <v>692</v>
      </c>
    </row>
    <row r="728" spans="19:29" s="375" customFormat="1" x14ac:dyDescent="0.4">
      <c r="S728" s="428" t="s">
        <v>49</v>
      </c>
      <c r="T728" s="375" t="s">
        <v>415</v>
      </c>
      <c r="U728" s="832" t="s">
        <v>59</v>
      </c>
      <c r="V728" s="375" t="s">
        <v>53</v>
      </c>
      <c r="X728" s="824">
        <v>0.34799999999999998</v>
      </c>
      <c r="Y728" s="375" t="s">
        <v>394</v>
      </c>
      <c r="Z728" s="375" t="s">
        <v>400</v>
      </c>
      <c r="AA728" s="763">
        <v>4.6008010901795116E-5</v>
      </c>
      <c r="AB728" s="375" t="s">
        <v>399</v>
      </c>
      <c r="AC728" s="831" t="s">
        <v>692</v>
      </c>
    </row>
    <row r="729" spans="19:29" s="375" customFormat="1" x14ac:dyDescent="0.4">
      <c r="S729" s="428" t="s">
        <v>49</v>
      </c>
      <c r="T729" s="375" t="s">
        <v>415</v>
      </c>
      <c r="U729" s="832" t="s">
        <v>59</v>
      </c>
      <c r="V729" s="375" t="s">
        <v>53</v>
      </c>
      <c r="X729" s="824">
        <v>0.34799999999999998</v>
      </c>
      <c r="Y729" s="375" t="s">
        <v>395</v>
      </c>
      <c r="Z729" s="375" t="s">
        <v>400</v>
      </c>
      <c r="AA729" s="763">
        <v>1.000000236954337E-5</v>
      </c>
      <c r="AB729" s="375" t="s">
        <v>399</v>
      </c>
      <c r="AC729" s="831" t="s">
        <v>692</v>
      </c>
    </row>
    <row r="730" spans="19:29" s="375" customFormat="1" x14ac:dyDescent="0.4">
      <c r="S730" s="428" t="s">
        <v>49</v>
      </c>
      <c r="T730" s="375" t="s">
        <v>415</v>
      </c>
      <c r="U730" s="832" t="s">
        <v>59</v>
      </c>
      <c r="V730" s="375" t="s">
        <v>53</v>
      </c>
      <c r="X730" s="824">
        <v>0.34799999999999998</v>
      </c>
      <c r="Y730" s="375" t="s">
        <v>396</v>
      </c>
      <c r="Z730" s="375" t="s">
        <v>400</v>
      </c>
      <c r="AA730" s="763">
        <v>1.6000003791269388E-5</v>
      </c>
      <c r="AB730" s="375" t="s">
        <v>399</v>
      </c>
      <c r="AC730" s="831" t="s">
        <v>692</v>
      </c>
    </row>
    <row r="731" spans="19:29" s="375" customFormat="1" x14ac:dyDescent="0.4">
      <c r="S731" s="428" t="s">
        <v>49</v>
      </c>
      <c r="T731" s="375" t="s">
        <v>415</v>
      </c>
      <c r="U731" s="832" t="s">
        <v>59</v>
      </c>
      <c r="V731" s="375" t="s">
        <v>53</v>
      </c>
      <c r="X731" s="824">
        <v>0.34799999999999998</v>
      </c>
      <c r="Y731" s="375" t="s">
        <v>397</v>
      </c>
      <c r="Z731" s="375" t="s">
        <v>400</v>
      </c>
      <c r="AA731" s="763">
        <v>1.2952370581536388</v>
      </c>
      <c r="AB731" s="375" t="s">
        <v>399</v>
      </c>
      <c r="AC731" s="831" t="s">
        <v>692</v>
      </c>
    </row>
    <row r="732" spans="19:29" s="375" customFormat="1" x14ac:dyDescent="0.4">
      <c r="S732" s="428" t="s">
        <v>49</v>
      </c>
      <c r="T732" s="375" t="s">
        <v>415</v>
      </c>
      <c r="U732" s="832" t="s">
        <v>59</v>
      </c>
      <c r="V732" s="375" t="s">
        <v>53</v>
      </c>
      <c r="X732" s="824">
        <v>0.34799999999999998</v>
      </c>
      <c r="Y732" s="375" t="s">
        <v>387</v>
      </c>
      <c r="Z732" s="375" t="s">
        <v>401</v>
      </c>
      <c r="AA732" s="378">
        <v>1.8118087951117418E-6</v>
      </c>
      <c r="AB732" s="375" t="s">
        <v>399</v>
      </c>
      <c r="AC732" s="831" t="s">
        <v>693</v>
      </c>
    </row>
    <row r="733" spans="19:29" s="375" customFormat="1" x14ac:dyDescent="0.4">
      <c r="S733" s="428" t="s">
        <v>49</v>
      </c>
      <c r="T733" s="375" t="s">
        <v>415</v>
      </c>
      <c r="U733" s="832" t="s">
        <v>59</v>
      </c>
      <c r="V733" s="375" t="s">
        <v>53</v>
      </c>
      <c r="X733" s="824">
        <v>0.34799999999999998</v>
      </c>
      <c r="Y733" s="375" t="s">
        <v>388</v>
      </c>
      <c r="Z733" s="375" t="s">
        <v>401</v>
      </c>
      <c r="AA733" s="378">
        <v>2.2461729716452378E-5</v>
      </c>
      <c r="AB733" s="375" t="s">
        <v>399</v>
      </c>
      <c r="AC733" s="831" t="s">
        <v>693</v>
      </c>
    </row>
    <row r="734" spans="19:29" s="375" customFormat="1" x14ac:dyDescent="0.4">
      <c r="S734" s="428" t="s">
        <v>49</v>
      </c>
      <c r="T734" s="375" t="s">
        <v>415</v>
      </c>
      <c r="U734" s="832" t="s">
        <v>59</v>
      </c>
      <c r="V734" s="375" t="s">
        <v>53</v>
      </c>
      <c r="X734" s="824">
        <v>0.34799999999999998</v>
      </c>
      <c r="Y734" s="375" t="s">
        <v>389</v>
      </c>
      <c r="Z734" s="375" t="s">
        <v>401</v>
      </c>
      <c r="AA734" s="378">
        <v>1.1782840052131931E-4</v>
      </c>
      <c r="AB734" s="375" t="s">
        <v>399</v>
      </c>
      <c r="AC734" s="831" t="s">
        <v>693</v>
      </c>
    </row>
    <row r="735" spans="19:29" s="375" customFormat="1" x14ac:dyDescent="0.4">
      <c r="S735" s="428" t="s">
        <v>49</v>
      </c>
      <c r="T735" s="375" t="s">
        <v>415</v>
      </c>
      <c r="U735" s="832" t="s">
        <v>59</v>
      </c>
      <c r="V735" s="375" t="s">
        <v>53</v>
      </c>
      <c r="X735" s="824">
        <v>0.34799999999999998</v>
      </c>
      <c r="Y735" s="375" t="s">
        <v>390</v>
      </c>
      <c r="Z735" s="375" t="s">
        <v>401</v>
      </c>
      <c r="AA735" s="378">
        <v>1.9505026409149856E-3</v>
      </c>
      <c r="AB735" s="375" t="s">
        <v>399</v>
      </c>
      <c r="AC735" s="831" t="s">
        <v>693</v>
      </c>
    </row>
    <row r="736" spans="19:29" s="375" customFormat="1" x14ac:dyDescent="0.4">
      <c r="S736" s="428" t="s">
        <v>49</v>
      </c>
      <c r="T736" s="375" t="s">
        <v>415</v>
      </c>
      <c r="U736" s="832" t="s">
        <v>59</v>
      </c>
      <c r="V736" s="375" t="s">
        <v>53</v>
      </c>
      <c r="X736" s="824">
        <v>0.34799999999999998</v>
      </c>
      <c r="Y736" s="375" t="s">
        <v>391</v>
      </c>
      <c r="Z736" s="375" t="s">
        <v>401</v>
      </c>
      <c r="AA736" s="378">
        <v>5.6823195486442222E-4</v>
      </c>
      <c r="AB736" s="375" t="s">
        <v>399</v>
      </c>
      <c r="AC736" s="831" t="s">
        <v>693</v>
      </c>
    </row>
    <row r="737" spans="19:29" s="375" customFormat="1" x14ac:dyDescent="0.4">
      <c r="S737" s="428" t="s">
        <v>49</v>
      </c>
      <c r="T737" s="375" t="s">
        <v>415</v>
      </c>
      <c r="U737" s="832" t="s">
        <v>59</v>
      </c>
      <c r="V737" s="375" t="s">
        <v>53</v>
      </c>
      <c r="X737" s="824">
        <v>0.34799999999999998</v>
      </c>
      <c r="Y737" s="375" t="s">
        <v>392</v>
      </c>
      <c r="Z737" s="375" t="s">
        <v>401</v>
      </c>
      <c r="AA737" s="378">
        <v>4.2828613398077656E-5</v>
      </c>
      <c r="AB737" s="375" t="s">
        <v>399</v>
      </c>
      <c r="AC737" s="831" t="s">
        <v>693</v>
      </c>
    </row>
    <row r="738" spans="19:29" s="375" customFormat="1" x14ac:dyDescent="0.4">
      <c r="S738" s="428" t="s">
        <v>49</v>
      </c>
      <c r="T738" s="375" t="s">
        <v>415</v>
      </c>
      <c r="U738" s="832" t="s">
        <v>59</v>
      </c>
      <c r="V738" s="375" t="s">
        <v>53</v>
      </c>
      <c r="X738" s="824">
        <v>0.34799999999999998</v>
      </c>
      <c r="Y738" s="375" t="s">
        <v>393</v>
      </c>
      <c r="Z738" s="375" t="s">
        <v>401</v>
      </c>
      <c r="AA738" s="378">
        <v>2.4428329482600363E-5</v>
      </c>
      <c r="AB738" s="375" t="s">
        <v>399</v>
      </c>
      <c r="AC738" s="831" t="s">
        <v>693</v>
      </c>
    </row>
    <row r="739" spans="19:29" s="375" customFormat="1" x14ac:dyDescent="0.4">
      <c r="S739" s="428" t="s">
        <v>49</v>
      </c>
      <c r="T739" s="375" t="s">
        <v>415</v>
      </c>
      <c r="U739" s="832" t="s">
        <v>59</v>
      </c>
      <c r="V739" s="375" t="s">
        <v>53</v>
      </c>
      <c r="X739" s="824">
        <v>0.34799999999999998</v>
      </c>
      <c r="Y739" s="375" t="s">
        <v>394</v>
      </c>
      <c r="Z739" s="375" t="s">
        <v>401</v>
      </c>
      <c r="AA739" s="378">
        <v>4.6017481272754881E-5</v>
      </c>
      <c r="AB739" s="375" t="s">
        <v>399</v>
      </c>
      <c r="AC739" s="831" t="s">
        <v>693</v>
      </c>
    </row>
    <row r="740" spans="19:29" s="375" customFormat="1" x14ac:dyDescent="0.4">
      <c r="S740" s="428" t="s">
        <v>49</v>
      </c>
      <c r="T740" s="375" t="s">
        <v>415</v>
      </c>
      <c r="U740" s="832" t="s">
        <v>59</v>
      </c>
      <c r="V740" s="375" t="s">
        <v>53</v>
      </c>
      <c r="X740" s="824">
        <v>0.34799999999999998</v>
      </c>
      <c r="Y740" s="375" t="s">
        <v>395</v>
      </c>
      <c r="Z740" s="375" t="s">
        <v>401</v>
      </c>
      <c r="AA740" s="378">
        <v>1.1288505074025222E-5</v>
      </c>
      <c r="AB740" s="375" t="s">
        <v>399</v>
      </c>
      <c r="AC740" s="831" t="s">
        <v>693</v>
      </c>
    </row>
    <row r="741" spans="19:29" s="375" customFormat="1" x14ac:dyDescent="0.4">
      <c r="S741" s="428" t="s">
        <v>49</v>
      </c>
      <c r="T741" s="375" t="s">
        <v>415</v>
      </c>
      <c r="U741" s="832" t="s">
        <v>59</v>
      </c>
      <c r="V741" s="375" t="s">
        <v>53</v>
      </c>
      <c r="X741" s="824">
        <v>0.34799999999999998</v>
      </c>
      <c r="Y741" s="375" t="s">
        <v>396</v>
      </c>
      <c r="Z741" s="375" t="s">
        <v>401</v>
      </c>
      <c r="AA741" s="378">
        <v>1.6007890236458171E-5</v>
      </c>
      <c r="AB741" s="375" t="s">
        <v>399</v>
      </c>
      <c r="AC741" s="831" t="s">
        <v>693</v>
      </c>
    </row>
    <row r="742" spans="19:29" s="375" customFormat="1" x14ac:dyDescent="0.4">
      <c r="S742" s="428" t="s">
        <v>49</v>
      </c>
      <c r="T742" s="375" t="s">
        <v>415</v>
      </c>
      <c r="U742" s="832" t="s">
        <v>59</v>
      </c>
      <c r="V742" s="375" t="s">
        <v>53</v>
      </c>
      <c r="X742" s="824">
        <v>0.34799999999999998</v>
      </c>
      <c r="Y742" s="375" t="s">
        <v>397</v>
      </c>
      <c r="Z742" s="375" t="s">
        <v>401</v>
      </c>
      <c r="AA742" s="378">
        <v>1.296288659968734</v>
      </c>
      <c r="AB742" s="375" t="s">
        <v>399</v>
      </c>
      <c r="AC742" s="831" t="s">
        <v>693</v>
      </c>
    </row>
    <row r="743" spans="19:29" s="375" customFormat="1" x14ac:dyDescent="0.4">
      <c r="S743" s="428" t="s">
        <v>49</v>
      </c>
      <c r="T743" s="375" t="s">
        <v>415</v>
      </c>
      <c r="U743" s="832" t="s">
        <v>59</v>
      </c>
      <c r="V743" s="375" t="s">
        <v>406</v>
      </c>
      <c r="W743" s="375" t="s">
        <v>750</v>
      </c>
      <c r="X743" s="824">
        <v>0.34799999999999998</v>
      </c>
      <c r="Y743" s="375" t="s">
        <v>411</v>
      </c>
      <c r="Z743" s="375" t="s">
        <v>400</v>
      </c>
      <c r="AA743" s="761">
        <v>2.8735632183908049</v>
      </c>
      <c r="AB743" s="375" t="s">
        <v>398</v>
      </c>
      <c r="AC743" s="831" t="s">
        <v>694</v>
      </c>
    </row>
    <row r="744" spans="19:29" s="375" customFormat="1" x14ac:dyDescent="0.4">
      <c r="S744" s="428" t="s">
        <v>49</v>
      </c>
      <c r="T744" s="375" t="s">
        <v>415</v>
      </c>
      <c r="U744" s="832" t="s">
        <v>59</v>
      </c>
      <c r="V744" s="375" t="s">
        <v>406</v>
      </c>
      <c r="W744" s="375" t="s">
        <v>750</v>
      </c>
      <c r="X744" s="824">
        <v>0.34799999999999998</v>
      </c>
      <c r="Y744" s="375" t="s">
        <v>387</v>
      </c>
      <c r="Z744" s="375" t="s">
        <v>400</v>
      </c>
      <c r="AA744" s="763">
        <v>1.1670002765257109E-5</v>
      </c>
      <c r="AB744" s="375" t="s">
        <v>399</v>
      </c>
      <c r="AC744" s="831" t="s">
        <v>695</v>
      </c>
    </row>
    <row r="745" spans="19:29" s="375" customFormat="1" x14ac:dyDescent="0.4">
      <c r="S745" s="428" t="s">
        <v>49</v>
      </c>
      <c r="T745" s="375" t="s">
        <v>415</v>
      </c>
      <c r="U745" s="832" t="s">
        <v>59</v>
      </c>
      <c r="V745" s="375" t="s">
        <v>406</v>
      </c>
      <c r="W745" s="375" t="s">
        <v>750</v>
      </c>
      <c r="X745" s="824">
        <v>0.34799999999999998</v>
      </c>
      <c r="Y745" s="375" t="s">
        <v>388</v>
      </c>
      <c r="Z745" s="375" t="s">
        <v>400</v>
      </c>
      <c r="AA745" s="763">
        <v>9.654002287557167E-5</v>
      </c>
      <c r="AB745" s="375" t="s">
        <v>399</v>
      </c>
      <c r="AC745" s="831" t="s">
        <v>695</v>
      </c>
    </row>
    <row r="746" spans="19:29" s="375" customFormat="1" x14ac:dyDescent="0.4">
      <c r="S746" s="428" t="s">
        <v>49</v>
      </c>
      <c r="T746" s="375" t="s">
        <v>415</v>
      </c>
      <c r="U746" s="832" t="s">
        <v>59</v>
      </c>
      <c r="V746" s="375" t="s">
        <v>406</v>
      </c>
      <c r="W746" s="375" t="s">
        <v>750</v>
      </c>
      <c r="X746" s="824">
        <v>0.34799999999999998</v>
      </c>
      <c r="Y746" s="375" t="s">
        <v>389</v>
      </c>
      <c r="Z746" s="375" t="s">
        <v>400</v>
      </c>
      <c r="AA746" s="763">
        <v>6.2722014862249913E-4</v>
      </c>
      <c r="AB746" s="375" t="s">
        <v>399</v>
      </c>
      <c r="AC746" s="831" t="s">
        <v>695</v>
      </c>
    </row>
    <row r="747" spans="19:29" s="375" customFormat="1" x14ac:dyDescent="0.4">
      <c r="S747" s="428" t="s">
        <v>49</v>
      </c>
      <c r="T747" s="375" t="s">
        <v>415</v>
      </c>
      <c r="U747" s="832" t="s">
        <v>59</v>
      </c>
      <c r="V747" s="375" t="s">
        <v>406</v>
      </c>
      <c r="W747" s="375" t="s">
        <v>750</v>
      </c>
      <c r="X747" s="824">
        <v>0.34799999999999998</v>
      </c>
      <c r="Y747" s="375" t="s">
        <v>390</v>
      </c>
      <c r="Z747" s="375" t="s">
        <v>400</v>
      </c>
      <c r="AA747" s="763">
        <v>2.3989005684297589E-4</v>
      </c>
      <c r="AB747" s="375" t="s">
        <v>399</v>
      </c>
      <c r="AC747" s="831" t="s">
        <v>695</v>
      </c>
    </row>
    <row r="748" spans="19:29" s="375" customFormat="1" x14ac:dyDescent="0.4">
      <c r="S748" s="428" t="s">
        <v>49</v>
      </c>
      <c r="T748" s="375" t="s">
        <v>415</v>
      </c>
      <c r="U748" s="832" t="s">
        <v>59</v>
      </c>
      <c r="V748" s="375" t="s">
        <v>406</v>
      </c>
      <c r="W748" s="375" t="s">
        <v>750</v>
      </c>
      <c r="X748" s="824">
        <v>0.34799999999999998</v>
      </c>
      <c r="Y748" s="375" t="s">
        <v>391</v>
      </c>
      <c r="Z748" s="375" t="s">
        <v>400</v>
      </c>
      <c r="AA748" s="763">
        <v>1.4411003414748947E-4</v>
      </c>
      <c r="AB748" s="375" t="s">
        <v>399</v>
      </c>
      <c r="AC748" s="831" t="s">
        <v>695</v>
      </c>
    </row>
    <row r="749" spans="19:29" s="375" customFormat="1" x14ac:dyDescent="0.4">
      <c r="S749" s="428" t="s">
        <v>49</v>
      </c>
      <c r="T749" s="375" t="s">
        <v>415</v>
      </c>
      <c r="U749" s="832" t="s">
        <v>59</v>
      </c>
      <c r="V749" s="375" t="s">
        <v>406</v>
      </c>
      <c r="W749" s="375" t="s">
        <v>750</v>
      </c>
      <c r="X749" s="824">
        <v>0.34799999999999998</v>
      </c>
      <c r="Y749" s="375" t="s">
        <v>392</v>
      </c>
      <c r="Z749" s="375" t="s">
        <v>400</v>
      </c>
      <c r="AA749" s="763">
        <v>1.6181903834371382E-3</v>
      </c>
      <c r="AB749" s="375" t="s">
        <v>399</v>
      </c>
      <c r="AC749" s="831" t="s">
        <v>695</v>
      </c>
    </row>
    <row r="750" spans="19:29" s="375" customFormat="1" x14ac:dyDescent="0.4">
      <c r="S750" s="428" t="s">
        <v>49</v>
      </c>
      <c r="T750" s="375" t="s">
        <v>415</v>
      </c>
      <c r="U750" s="832" t="s">
        <v>59</v>
      </c>
      <c r="V750" s="375" t="s">
        <v>406</v>
      </c>
      <c r="W750" s="375" t="s">
        <v>750</v>
      </c>
      <c r="X750" s="824">
        <v>0.34799999999999998</v>
      </c>
      <c r="Y750" s="375" t="s">
        <v>393</v>
      </c>
      <c r="Z750" s="375" t="s">
        <v>400</v>
      </c>
      <c r="AA750" s="763">
        <v>6.1967314683420485E-6</v>
      </c>
      <c r="AB750" s="375" t="s">
        <v>399</v>
      </c>
      <c r="AC750" s="831" t="s">
        <v>695</v>
      </c>
    </row>
    <row r="751" spans="19:29" s="375" customFormat="1" x14ac:dyDescent="0.4">
      <c r="S751" s="428" t="s">
        <v>49</v>
      </c>
      <c r="T751" s="375" t="s">
        <v>415</v>
      </c>
      <c r="U751" s="832" t="s">
        <v>59</v>
      </c>
      <c r="V751" s="375" t="s">
        <v>406</v>
      </c>
      <c r="W751" s="375" t="s">
        <v>750</v>
      </c>
      <c r="X751" s="824">
        <v>0.34799999999999998</v>
      </c>
      <c r="Y751" s="375" t="s">
        <v>394</v>
      </c>
      <c r="Z751" s="375" t="s">
        <v>400</v>
      </c>
      <c r="AA751" s="763">
        <v>1.1672912765946645E-5</v>
      </c>
      <c r="AB751" s="375" t="s">
        <v>399</v>
      </c>
      <c r="AC751" s="831" t="s">
        <v>695</v>
      </c>
    </row>
    <row r="752" spans="19:29" s="375" customFormat="1" x14ac:dyDescent="0.4">
      <c r="S752" s="428" t="s">
        <v>49</v>
      </c>
      <c r="T752" s="375" t="s">
        <v>415</v>
      </c>
      <c r="U752" s="832" t="s">
        <v>59</v>
      </c>
      <c r="V752" s="375" t="s">
        <v>406</v>
      </c>
      <c r="W752" s="375" t="s">
        <v>750</v>
      </c>
      <c r="X752" s="824">
        <v>0.34799999999999998</v>
      </c>
      <c r="Y752" s="375" t="s">
        <v>395</v>
      </c>
      <c r="Z752" s="375" t="s">
        <v>400</v>
      </c>
      <c r="AA752" s="763">
        <v>1.000000236954337E-5</v>
      </c>
      <c r="AB752" s="375" t="s">
        <v>399</v>
      </c>
      <c r="AC752" s="831" t="s">
        <v>695</v>
      </c>
    </row>
    <row r="753" spans="19:29" s="375" customFormat="1" x14ac:dyDescent="0.4">
      <c r="S753" s="428" t="s">
        <v>49</v>
      </c>
      <c r="T753" s="375" t="s">
        <v>415</v>
      </c>
      <c r="U753" s="832" t="s">
        <v>59</v>
      </c>
      <c r="V753" s="375" t="s">
        <v>406</v>
      </c>
      <c r="W753" s="375" t="s">
        <v>750</v>
      </c>
      <c r="X753" s="824">
        <v>0.34799999999999998</v>
      </c>
      <c r="Y753" s="375" t="s">
        <v>396</v>
      </c>
      <c r="Z753" s="375" t="s">
        <v>400</v>
      </c>
      <c r="AA753" s="763">
        <v>1.6000003791269388E-5</v>
      </c>
      <c r="AB753" s="375" t="s">
        <v>399</v>
      </c>
      <c r="AC753" s="831" t="s">
        <v>695</v>
      </c>
    </row>
    <row r="754" spans="19:29" s="375" customFormat="1" x14ac:dyDescent="0.4">
      <c r="S754" s="428" t="s">
        <v>49</v>
      </c>
      <c r="T754" s="375" t="s">
        <v>415</v>
      </c>
      <c r="U754" s="832" t="s">
        <v>59</v>
      </c>
      <c r="V754" s="375" t="s">
        <v>406</v>
      </c>
      <c r="W754" s="375" t="s">
        <v>750</v>
      </c>
      <c r="X754" s="824">
        <v>0.34799999999999998</v>
      </c>
      <c r="Y754" s="375" t="s">
        <v>397</v>
      </c>
      <c r="Z754" s="375" t="s">
        <v>400</v>
      </c>
      <c r="AA754" s="763">
        <v>1.2950280955278577</v>
      </c>
      <c r="AB754" s="375" t="s">
        <v>399</v>
      </c>
      <c r="AC754" s="831" t="s">
        <v>695</v>
      </c>
    </row>
    <row r="755" spans="19:29" s="375" customFormat="1" x14ac:dyDescent="0.4">
      <c r="S755" s="428" t="s">
        <v>49</v>
      </c>
      <c r="T755" s="375" t="s">
        <v>415</v>
      </c>
      <c r="U755" s="832" t="s">
        <v>59</v>
      </c>
      <c r="V755" s="375" t="s">
        <v>406</v>
      </c>
      <c r="W755" s="375" t="s">
        <v>750</v>
      </c>
      <c r="X755" s="824">
        <v>0.34799999999999998</v>
      </c>
      <c r="Y755" s="375" t="s">
        <v>387</v>
      </c>
      <c r="Z755" s="375" t="s">
        <v>401</v>
      </c>
      <c r="AA755" s="378">
        <v>1.2481811323414514E-5</v>
      </c>
      <c r="AB755" s="375" t="s">
        <v>399</v>
      </c>
      <c r="AC755" s="831" t="s">
        <v>696</v>
      </c>
    </row>
    <row r="756" spans="19:29" s="375" customFormat="1" x14ac:dyDescent="0.4">
      <c r="S756" s="428" t="s">
        <v>49</v>
      </c>
      <c r="T756" s="375" t="s">
        <v>415</v>
      </c>
      <c r="U756" s="832" t="s">
        <v>59</v>
      </c>
      <c r="V756" s="375" t="s">
        <v>406</v>
      </c>
      <c r="W756" s="375" t="s">
        <v>750</v>
      </c>
      <c r="X756" s="824">
        <v>0.34799999999999998</v>
      </c>
      <c r="Y756" s="375" t="s">
        <v>388</v>
      </c>
      <c r="Z756" s="375" t="s">
        <v>401</v>
      </c>
      <c r="AA756" s="378">
        <v>1.0200174856380033E-4</v>
      </c>
      <c r="AB756" s="375" t="s">
        <v>399</v>
      </c>
      <c r="AC756" s="831" t="s">
        <v>696</v>
      </c>
    </row>
    <row r="757" spans="19:29" s="375" customFormat="1" x14ac:dyDescent="0.4">
      <c r="S757" s="428" t="s">
        <v>49</v>
      </c>
      <c r="T757" s="375" t="s">
        <v>415</v>
      </c>
      <c r="U757" s="832" t="s">
        <v>59</v>
      </c>
      <c r="V757" s="375" t="s">
        <v>406</v>
      </c>
      <c r="W757" s="375" t="s">
        <v>750</v>
      </c>
      <c r="X757" s="824">
        <v>0.34799999999999998</v>
      </c>
      <c r="Y757" s="375" t="s">
        <v>389</v>
      </c>
      <c r="Z757" s="375" t="s">
        <v>401</v>
      </c>
      <c r="AA757" s="378">
        <v>6.2804852142016104E-4</v>
      </c>
      <c r="AB757" s="375" t="s">
        <v>399</v>
      </c>
      <c r="AC757" s="831" t="s">
        <v>696</v>
      </c>
    </row>
    <row r="758" spans="19:29" s="375" customFormat="1" x14ac:dyDescent="0.4">
      <c r="S758" s="428" t="s">
        <v>49</v>
      </c>
      <c r="T758" s="375" t="s">
        <v>415</v>
      </c>
      <c r="U758" s="832" t="s">
        <v>59</v>
      </c>
      <c r="V758" s="375" t="s">
        <v>406</v>
      </c>
      <c r="W758" s="375" t="s">
        <v>750</v>
      </c>
      <c r="X758" s="824">
        <v>0.34799999999999998</v>
      </c>
      <c r="Y758" s="375" t="s">
        <v>390</v>
      </c>
      <c r="Z758" s="375" t="s">
        <v>401</v>
      </c>
      <c r="AA758" s="378">
        <v>2.403922356970045E-4</v>
      </c>
      <c r="AB758" s="375" t="s">
        <v>399</v>
      </c>
      <c r="AC758" s="831" t="s">
        <v>696</v>
      </c>
    </row>
    <row r="759" spans="19:29" s="375" customFormat="1" x14ac:dyDescent="0.4">
      <c r="S759" s="428" t="s">
        <v>49</v>
      </c>
      <c r="T759" s="375" t="s">
        <v>415</v>
      </c>
      <c r="U759" s="832" t="s">
        <v>59</v>
      </c>
      <c r="V759" s="375" t="s">
        <v>406</v>
      </c>
      <c r="W759" s="375" t="s">
        <v>750</v>
      </c>
      <c r="X759" s="824">
        <v>0.34799999999999998</v>
      </c>
      <c r="Y759" s="375" t="s">
        <v>391</v>
      </c>
      <c r="Z759" s="375" t="s">
        <v>401</v>
      </c>
      <c r="AA759" s="378">
        <v>1.4434185442184841E-4</v>
      </c>
      <c r="AB759" s="375" t="s">
        <v>399</v>
      </c>
      <c r="AC759" s="831" t="s">
        <v>696</v>
      </c>
    </row>
    <row r="760" spans="19:29" s="375" customFormat="1" x14ac:dyDescent="0.4">
      <c r="S760" s="428" t="s">
        <v>49</v>
      </c>
      <c r="T760" s="375" t="s">
        <v>415</v>
      </c>
      <c r="U760" s="832" t="s">
        <v>59</v>
      </c>
      <c r="V760" s="375" t="s">
        <v>406</v>
      </c>
      <c r="W760" s="375" t="s">
        <v>750</v>
      </c>
      <c r="X760" s="824">
        <v>0.34799999999999998</v>
      </c>
      <c r="Y760" s="375" t="s">
        <v>392</v>
      </c>
      <c r="Z760" s="375" t="s">
        <v>401</v>
      </c>
      <c r="AA760" s="378">
        <v>1.6210189873570424E-3</v>
      </c>
      <c r="AB760" s="375" t="s">
        <v>399</v>
      </c>
      <c r="AC760" s="831" t="s">
        <v>696</v>
      </c>
    </row>
    <row r="761" spans="19:29" s="375" customFormat="1" x14ac:dyDescent="0.4">
      <c r="S761" s="428" t="s">
        <v>49</v>
      </c>
      <c r="T761" s="375" t="s">
        <v>415</v>
      </c>
      <c r="U761" s="832" t="s">
        <v>59</v>
      </c>
      <c r="V761" s="375" t="s">
        <v>406</v>
      </c>
      <c r="W761" s="375" t="s">
        <v>750</v>
      </c>
      <c r="X761" s="824">
        <v>0.34799999999999998</v>
      </c>
      <c r="Y761" s="375" t="s">
        <v>393</v>
      </c>
      <c r="Z761" s="375" t="s">
        <v>401</v>
      </c>
      <c r="AA761" s="378">
        <v>6.2010551635696922E-6</v>
      </c>
      <c r="AB761" s="375" t="s">
        <v>399</v>
      </c>
      <c r="AC761" s="831" t="s">
        <v>696</v>
      </c>
    </row>
    <row r="762" spans="19:29" s="375" customFormat="1" x14ac:dyDescent="0.4">
      <c r="S762" s="428" t="s">
        <v>49</v>
      </c>
      <c r="T762" s="375" t="s">
        <v>415</v>
      </c>
      <c r="U762" s="832" t="s">
        <v>59</v>
      </c>
      <c r="V762" s="375" t="s">
        <v>406</v>
      </c>
      <c r="W762" s="375" t="s">
        <v>750</v>
      </c>
      <c r="X762" s="824">
        <v>0.34799999999999998</v>
      </c>
      <c r="Y762" s="375" t="s">
        <v>394</v>
      </c>
      <c r="Z762" s="375" t="s">
        <v>401</v>
      </c>
      <c r="AA762" s="378">
        <v>1.168238313690641E-5</v>
      </c>
      <c r="AB762" s="375" t="s">
        <v>399</v>
      </c>
      <c r="AC762" s="831" t="s">
        <v>696</v>
      </c>
    </row>
    <row r="763" spans="19:29" s="375" customFormat="1" x14ac:dyDescent="0.4">
      <c r="S763" s="428" t="s">
        <v>49</v>
      </c>
      <c r="T763" s="375" t="s">
        <v>415</v>
      </c>
      <c r="U763" s="832" t="s">
        <v>59</v>
      </c>
      <c r="V763" s="375" t="s">
        <v>406</v>
      </c>
      <c r="W763" s="375" t="s">
        <v>750</v>
      </c>
      <c r="X763" s="824">
        <v>0.34799999999999998</v>
      </c>
      <c r="Y763" s="375" t="s">
        <v>395</v>
      </c>
      <c r="Z763" s="375" t="s">
        <v>401</v>
      </c>
      <c r="AA763" s="378">
        <v>1.1288505074025222E-5</v>
      </c>
      <c r="AB763" s="375" t="s">
        <v>399</v>
      </c>
      <c r="AC763" s="831" t="s">
        <v>696</v>
      </c>
    </row>
    <row r="764" spans="19:29" s="375" customFormat="1" x14ac:dyDescent="0.4">
      <c r="S764" s="428" t="s">
        <v>49</v>
      </c>
      <c r="T764" s="375" t="s">
        <v>415</v>
      </c>
      <c r="U764" s="832" t="s">
        <v>59</v>
      </c>
      <c r="V764" s="375" t="s">
        <v>406</v>
      </c>
      <c r="W764" s="375" t="s">
        <v>750</v>
      </c>
      <c r="X764" s="824">
        <v>0.34799999999999998</v>
      </c>
      <c r="Y764" s="375" t="s">
        <v>396</v>
      </c>
      <c r="Z764" s="375" t="s">
        <v>401</v>
      </c>
      <c r="AA764" s="378">
        <v>1.6007890236458171E-5</v>
      </c>
      <c r="AB764" s="375" t="s">
        <v>399</v>
      </c>
      <c r="AC764" s="831" t="s">
        <v>696</v>
      </c>
    </row>
    <row r="765" spans="19:29" s="375" customFormat="1" x14ac:dyDescent="0.4">
      <c r="S765" s="428" t="s">
        <v>49</v>
      </c>
      <c r="T765" s="375" t="s">
        <v>415</v>
      </c>
      <c r="U765" s="832" t="s">
        <v>59</v>
      </c>
      <c r="V765" s="375" t="s">
        <v>406</v>
      </c>
      <c r="W765" s="375" t="s">
        <v>750</v>
      </c>
      <c r="X765" s="824">
        <v>0.34799999999999998</v>
      </c>
      <c r="Y765" s="375" t="s">
        <v>397</v>
      </c>
      <c r="Z765" s="375" t="s">
        <v>401</v>
      </c>
      <c r="AA765" s="378">
        <v>1.2960796973429529</v>
      </c>
      <c r="AB765" s="375" t="s">
        <v>399</v>
      </c>
      <c r="AC765" s="831" t="s">
        <v>696</v>
      </c>
    </row>
    <row r="766" spans="19:29" s="375" customFormat="1" x14ac:dyDescent="0.4">
      <c r="S766" s="428" t="s">
        <v>49</v>
      </c>
      <c r="T766" s="375" t="s">
        <v>416</v>
      </c>
      <c r="U766" s="375" t="s">
        <v>59</v>
      </c>
      <c r="V766" s="375" t="s">
        <v>52</v>
      </c>
      <c r="X766" s="824">
        <v>0.34799999999999998</v>
      </c>
      <c r="Y766" s="375" t="s">
        <v>411</v>
      </c>
      <c r="Z766" s="375" t="s">
        <v>400</v>
      </c>
      <c r="AA766" s="761">
        <v>2.8735632183908049</v>
      </c>
      <c r="AB766" s="375" t="s">
        <v>398</v>
      </c>
      <c r="AC766" s="831" t="s">
        <v>732</v>
      </c>
    </row>
    <row r="767" spans="19:29" s="375" customFormat="1" x14ac:dyDescent="0.4">
      <c r="S767" s="428" t="s">
        <v>49</v>
      </c>
      <c r="T767" s="375" t="s">
        <v>416</v>
      </c>
      <c r="U767" s="375" t="s">
        <v>59</v>
      </c>
      <c r="V767" s="375" t="s">
        <v>52</v>
      </c>
      <c r="X767" s="824">
        <v>0.34799999999999998</v>
      </c>
      <c r="Y767" s="375" t="s">
        <v>387</v>
      </c>
      <c r="Z767" s="375" t="s">
        <v>400</v>
      </c>
      <c r="AA767" s="763">
        <v>1.200000284345204E-5</v>
      </c>
      <c r="AB767" s="375" t="s">
        <v>399</v>
      </c>
      <c r="AC767" s="831" t="s">
        <v>736</v>
      </c>
    </row>
    <row r="768" spans="19:29" s="375" customFormat="1" x14ac:dyDescent="0.4">
      <c r="S768" s="428" t="s">
        <v>49</v>
      </c>
      <c r="T768" s="375" t="s">
        <v>416</v>
      </c>
      <c r="U768" s="375" t="s">
        <v>59</v>
      </c>
      <c r="V768" s="375" t="s">
        <v>52</v>
      </c>
      <c r="X768" s="824">
        <v>0.34799999999999998</v>
      </c>
      <c r="Y768" s="375" t="s">
        <v>388</v>
      </c>
      <c r="Z768" s="375" t="s">
        <v>400</v>
      </c>
      <c r="AA768" s="763">
        <v>9.9000023458479334E-5</v>
      </c>
      <c r="AB768" s="375" t="s">
        <v>399</v>
      </c>
      <c r="AC768" s="831" t="s">
        <v>736</v>
      </c>
    </row>
    <row r="769" spans="19:29" s="375" customFormat="1" x14ac:dyDescent="0.4">
      <c r="S769" s="428" t="s">
        <v>49</v>
      </c>
      <c r="T769" s="375" t="s">
        <v>416</v>
      </c>
      <c r="U769" s="375" t="s">
        <v>59</v>
      </c>
      <c r="V769" s="375" t="s">
        <v>52</v>
      </c>
      <c r="X769" s="824">
        <v>0.34799999999999998</v>
      </c>
      <c r="Y769" s="375" t="s">
        <v>389</v>
      </c>
      <c r="Z769" s="375" t="s">
        <v>400</v>
      </c>
      <c r="AA769" s="763">
        <v>6.4300015236163851E-4</v>
      </c>
      <c r="AB769" s="375" t="s">
        <v>399</v>
      </c>
      <c r="AC769" s="831" t="s">
        <v>736</v>
      </c>
    </row>
    <row r="770" spans="19:29" s="375" customFormat="1" x14ac:dyDescent="0.4">
      <c r="S770" s="428" t="s">
        <v>49</v>
      </c>
      <c r="T770" s="375" t="s">
        <v>416</v>
      </c>
      <c r="U770" s="375" t="s">
        <v>59</v>
      </c>
      <c r="V770" s="375" t="s">
        <v>52</v>
      </c>
      <c r="X770" s="824">
        <v>0.34799999999999998</v>
      </c>
      <c r="Y770" s="375" t="s">
        <v>390</v>
      </c>
      <c r="Z770" s="375" t="s">
        <v>400</v>
      </c>
      <c r="AA770" s="763">
        <v>1.8700004431046097E-4</v>
      </c>
      <c r="AB770" s="375" t="s">
        <v>399</v>
      </c>
      <c r="AC770" s="831" t="s">
        <v>736</v>
      </c>
    </row>
    <row r="771" spans="19:29" s="375" customFormat="1" x14ac:dyDescent="0.4">
      <c r="S771" s="428" t="s">
        <v>49</v>
      </c>
      <c r="T771" s="375" t="s">
        <v>416</v>
      </c>
      <c r="U771" s="375" t="s">
        <v>59</v>
      </c>
      <c r="V771" s="375" t="s">
        <v>52</v>
      </c>
      <c r="X771" s="824">
        <v>0.34799999999999998</v>
      </c>
      <c r="Y771" s="375" t="s">
        <v>391</v>
      </c>
      <c r="Z771" s="375" t="s">
        <v>400</v>
      </c>
      <c r="AA771" s="763">
        <v>1.310000310410181E-4</v>
      </c>
      <c r="AB771" s="375" t="s">
        <v>399</v>
      </c>
      <c r="AC771" s="831" t="s">
        <v>736</v>
      </c>
    </row>
    <row r="772" spans="19:29" s="375" customFormat="1" x14ac:dyDescent="0.4">
      <c r="S772" s="428" t="s">
        <v>49</v>
      </c>
      <c r="T772" s="375" t="s">
        <v>416</v>
      </c>
      <c r="U772" s="375" t="s">
        <v>59</v>
      </c>
      <c r="V772" s="375" t="s">
        <v>52</v>
      </c>
      <c r="X772" s="824">
        <v>0.34799999999999998</v>
      </c>
      <c r="Y772" s="375" t="s">
        <v>392</v>
      </c>
      <c r="Z772" s="375" t="s">
        <v>400</v>
      </c>
      <c r="AA772" s="763">
        <v>1.6670003950028794E-3</v>
      </c>
      <c r="AB772" s="375" t="s">
        <v>399</v>
      </c>
      <c r="AC772" s="831" t="s">
        <v>736</v>
      </c>
    </row>
    <row r="773" spans="19:29" s="375" customFormat="1" x14ac:dyDescent="0.4">
      <c r="S773" s="428" t="s">
        <v>49</v>
      </c>
      <c r="T773" s="375" t="s">
        <v>416</v>
      </c>
      <c r="U773" s="375" t="s">
        <v>59</v>
      </c>
      <c r="V773" s="375" t="s">
        <v>52</v>
      </c>
      <c r="X773" s="824">
        <v>0.34799999999999998</v>
      </c>
      <c r="Y773" s="375" t="s">
        <v>393</v>
      </c>
      <c r="Z773" s="375" t="s">
        <v>400</v>
      </c>
      <c r="AA773" s="763">
        <v>5.633001334763779E-6</v>
      </c>
      <c r="AB773" s="375" t="s">
        <v>399</v>
      </c>
      <c r="AC773" s="831" t="s">
        <v>736</v>
      </c>
    </row>
    <row r="774" spans="19:29" s="375" customFormat="1" x14ac:dyDescent="0.4">
      <c r="S774" s="428" t="s">
        <v>49</v>
      </c>
      <c r="T774" s="375" t="s">
        <v>416</v>
      </c>
      <c r="U774" s="375" t="s">
        <v>59</v>
      </c>
      <c r="V774" s="375" t="s">
        <v>52</v>
      </c>
      <c r="X774" s="824">
        <v>0.34799999999999998</v>
      </c>
      <c r="Y774" s="375" t="s">
        <v>394</v>
      </c>
      <c r="Z774" s="375" t="s">
        <v>400</v>
      </c>
      <c r="AA774" s="763">
        <v>1.0611002514322466E-5</v>
      </c>
      <c r="AB774" s="375" t="s">
        <v>399</v>
      </c>
      <c r="AC774" s="831" t="s">
        <v>736</v>
      </c>
    </row>
    <row r="775" spans="19:29" s="375" customFormat="1" x14ac:dyDescent="0.4">
      <c r="S775" s="428" t="s">
        <v>49</v>
      </c>
      <c r="T775" s="375" t="s">
        <v>416</v>
      </c>
      <c r="U775" s="375" t="s">
        <v>59</v>
      </c>
      <c r="V775" s="375" t="s">
        <v>52</v>
      </c>
      <c r="X775" s="824">
        <v>0.34799999999999998</v>
      </c>
      <c r="Y775" s="375" t="s">
        <v>395</v>
      </c>
      <c r="Z775" s="375" t="s">
        <v>400</v>
      </c>
      <c r="AA775" s="763">
        <v>1.000000236954337E-5</v>
      </c>
      <c r="AB775" s="375" t="s">
        <v>399</v>
      </c>
      <c r="AC775" s="831" t="s">
        <v>736</v>
      </c>
    </row>
    <row r="776" spans="19:29" s="375" customFormat="1" x14ac:dyDescent="0.4">
      <c r="S776" s="428" t="s">
        <v>49</v>
      </c>
      <c r="T776" s="375" t="s">
        <v>416</v>
      </c>
      <c r="U776" s="375" t="s">
        <v>59</v>
      </c>
      <c r="V776" s="375" t="s">
        <v>52</v>
      </c>
      <c r="X776" s="824">
        <v>0.34799999999999998</v>
      </c>
      <c r="Y776" s="375" t="s">
        <v>396</v>
      </c>
      <c r="Z776" s="375" t="s">
        <v>400</v>
      </c>
      <c r="AA776" s="763">
        <v>1.6000003791269388E-5</v>
      </c>
      <c r="AB776" s="375" t="s">
        <v>399</v>
      </c>
      <c r="AC776" s="831" t="s">
        <v>736</v>
      </c>
    </row>
    <row r="777" spans="19:29" s="375" customFormat="1" x14ac:dyDescent="0.4">
      <c r="S777" s="428" t="s">
        <v>49</v>
      </c>
      <c r="T777" s="375" t="s">
        <v>416</v>
      </c>
      <c r="U777" s="375" t="s">
        <v>59</v>
      </c>
      <c r="V777" s="375" t="s">
        <v>52</v>
      </c>
      <c r="X777" s="824">
        <v>0.34799999999999998</v>
      </c>
      <c r="Y777" s="375" t="s">
        <v>397</v>
      </c>
      <c r="Z777" s="375" t="s">
        <v>400</v>
      </c>
      <c r="AA777" s="763">
        <v>2.1084861403037891</v>
      </c>
      <c r="AB777" s="375" t="s">
        <v>399</v>
      </c>
      <c r="AC777" s="831" t="s">
        <v>736</v>
      </c>
    </row>
    <row r="778" spans="19:29" s="375" customFormat="1" x14ac:dyDescent="0.4">
      <c r="S778" s="428" t="s">
        <v>49</v>
      </c>
      <c r="T778" s="375" t="s">
        <v>416</v>
      </c>
      <c r="U778" s="375" t="s">
        <v>59</v>
      </c>
      <c r="V778" s="375" t="s">
        <v>52</v>
      </c>
      <c r="X778" s="824">
        <v>0.34799999999999998</v>
      </c>
      <c r="Y778" s="375" t="s">
        <v>387</v>
      </c>
      <c r="Z778" s="375" t="s">
        <v>401</v>
      </c>
      <c r="AA778" s="378">
        <v>1.2811811401609445E-5</v>
      </c>
      <c r="AB778" s="375" t="s">
        <v>399</v>
      </c>
      <c r="AC778" s="831" t="s">
        <v>740</v>
      </c>
    </row>
    <row r="779" spans="19:29" s="375" customFormat="1" x14ac:dyDescent="0.4">
      <c r="S779" s="428" t="s">
        <v>49</v>
      </c>
      <c r="T779" s="375" t="s">
        <v>416</v>
      </c>
      <c r="U779" s="375" t="s">
        <v>59</v>
      </c>
      <c r="V779" s="375" t="s">
        <v>52</v>
      </c>
      <c r="X779" s="824">
        <v>0.34799999999999998</v>
      </c>
      <c r="Y779" s="375" t="s">
        <v>388</v>
      </c>
      <c r="Z779" s="375" t="s">
        <v>401</v>
      </c>
      <c r="AA779" s="378">
        <v>1.0446174914670799E-4</v>
      </c>
      <c r="AB779" s="375" t="s">
        <v>399</v>
      </c>
      <c r="AC779" s="831" t="s">
        <v>740</v>
      </c>
    </row>
    <row r="780" spans="19:29" s="375" customFormat="1" x14ac:dyDescent="0.4">
      <c r="S780" s="428" t="s">
        <v>49</v>
      </c>
      <c r="T780" s="375" t="s">
        <v>416</v>
      </c>
      <c r="U780" s="375" t="s">
        <v>59</v>
      </c>
      <c r="V780" s="375" t="s">
        <v>52</v>
      </c>
      <c r="X780" s="824">
        <v>0.34799999999999998</v>
      </c>
      <c r="Y780" s="375" t="s">
        <v>389</v>
      </c>
      <c r="Z780" s="375" t="s">
        <v>401</v>
      </c>
      <c r="AA780" s="378">
        <v>6.4382852515930042E-4</v>
      </c>
      <c r="AB780" s="375" t="s">
        <v>399</v>
      </c>
      <c r="AC780" s="831" t="s">
        <v>740</v>
      </c>
    </row>
    <row r="781" spans="19:29" s="375" customFormat="1" x14ac:dyDescent="0.4">
      <c r="S781" s="428" t="s">
        <v>49</v>
      </c>
      <c r="T781" s="375" t="s">
        <v>416</v>
      </c>
      <c r="U781" s="375" t="s">
        <v>59</v>
      </c>
      <c r="V781" s="375" t="s">
        <v>52</v>
      </c>
      <c r="X781" s="824">
        <v>0.34799999999999998</v>
      </c>
      <c r="Y781" s="375" t="s">
        <v>390</v>
      </c>
      <c r="Z781" s="375" t="s">
        <v>401</v>
      </c>
      <c r="AA781" s="378">
        <v>1.8750222316448961E-4</v>
      </c>
      <c r="AB781" s="375" t="s">
        <v>399</v>
      </c>
      <c r="AC781" s="831" t="s">
        <v>740</v>
      </c>
    </row>
    <row r="782" spans="19:29" s="375" customFormat="1" x14ac:dyDescent="0.4">
      <c r="S782" s="428" t="s">
        <v>49</v>
      </c>
      <c r="T782" s="375" t="s">
        <v>416</v>
      </c>
      <c r="U782" s="375" t="s">
        <v>59</v>
      </c>
      <c r="V782" s="375" t="s">
        <v>52</v>
      </c>
      <c r="X782" s="824">
        <v>0.34799999999999998</v>
      </c>
      <c r="Y782" s="375" t="s">
        <v>391</v>
      </c>
      <c r="Z782" s="375" t="s">
        <v>401</v>
      </c>
      <c r="AA782" s="378">
        <v>1.3123185131537704E-4</v>
      </c>
      <c r="AB782" s="375" t="s">
        <v>399</v>
      </c>
      <c r="AC782" s="831" t="s">
        <v>740</v>
      </c>
    </row>
    <row r="783" spans="19:29" s="375" customFormat="1" x14ac:dyDescent="0.4">
      <c r="S783" s="428" t="s">
        <v>49</v>
      </c>
      <c r="T783" s="375" t="s">
        <v>416</v>
      </c>
      <c r="U783" s="375" t="s">
        <v>59</v>
      </c>
      <c r="V783" s="375" t="s">
        <v>52</v>
      </c>
      <c r="X783" s="824">
        <v>0.34799999999999998</v>
      </c>
      <c r="Y783" s="375" t="s">
        <v>392</v>
      </c>
      <c r="Z783" s="375" t="s">
        <v>401</v>
      </c>
      <c r="AA783" s="378">
        <v>1.6698289989227836E-3</v>
      </c>
      <c r="AB783" s="375" t="s">
        <v>399</v>
      </c>
      <c r="AC783" s="831" t="s">
        <v>740</v>
      </c>
    </row>
    <row r="784" spans="19:29" s="375" customFormat="1" x14ac:dyDescent="0.4">
      <c r="S784" s="428" t="s">
        <v>49</v>
      </c>
      <c r="T784" s="375" t="s">
        <v>416</v>
      </c>
      <c r="U784" s="375" t="s">
        <v>59</v>
      </c>
      <c r="V784" s="375" t="s">
        <v>52</v>
      </c>
      <c r="X784" s="824">
        <v>0.34799999999999998</v>
      </c>
      <c r="Y784" s="375" t="s">
        <v>393</v>
      </c>
      <c r="Z784" s="375" t="s">
        <v>401</v>
      </c>
      <c r="AA784" s="378">
        <v>5.6373250299914235E-6</v>
      </c>
      <c r="AB784" s="375" t="s">
        <v>399</v>
      </c>
      <c r="AC784" s="831" t="s">
        <v>740</v>
      </c>
    </row>
    <row r="785" spans="19:29" s="375" customFormat="1" x14ac:dyDescent="0.4">
      <c r="S785" s="428" t="s">
        <v>49</v>
      </c>
      <c r="T785" s="375" t="s">
        <v>416</v>
      </c>
      <c r="U785" s="375" t="s">
        <v>59</v>
      </c>
      <c r="V785" s="375" t="s">
        <v>52</v>
      </c>
      <c r="X785" s="824">
        <v>0.34799999999999998</v>
      </c>
      <c r="Y785" s="375" t="s">
        <v>394</v>
      </c>
      <c r="Z785" s="375" t="s">
        <v>401</v>
      </c>
      <c r="AA785" s="378">
        <v>1.0620472885282231E-5</v>
      </c>
      <c r="AB785" s="375" t="s">
        <v>399</v>
      </c>
      <c r="AC785" s="831" t="s">
        <v>740</v>
      </c>
    </row>
    <row r="786" spans="19:29" s="375" customFormat="1" x14ac:dyDescent="0.4">
      <c r="S786" s="428" t="s">
        <v>49</v>
      </c>
      <c r="T786" s="375" t="s">
        <v>416</v>
      </c>
      <c r="U786" s="375" t="s">
        <v>59</v>
      </c>
      <c r="V786" s="375" t="s">
        <v>52</v>
      </c>
      <c r="X786" s="824">
        <v>0.34799999999999998</v>
      </c>
      <c r="Y786" s="375" t="s">
        <v>395</v>
      </c>
      <c r="Z786" s="375" t="s">
        <v>401</v>
      </c>
      <c r="AA786" s="378">
        <v>1.1288505074025222E-5</v>
      </c>
      <c r="AB786" s="375" t="s">
        <v>399</v>
      </c>
      <c r="AC786" s="831" t="s">
        <v>740</v>
      </c>
    </row>
    <row r="787" spans="19:29" s="375" customFormat="1" x14ac:dyDescent="0.4">
      <c r="S787" s="428" t="s">
        <v>49</v>
      </c>
      <c r="T787" s="375" t="s">
        <v>416</v>
      </c>
      <c r="U787" s="375" t="s">
        <v>59</v>
      </c>
      <c r="V787" s="375" t="s">
        <v>52</v>
      </c>
      <c r="X787" s="824">
        <v>0.34799999999999998</v>
      </c>
      <c r="Y787" s="375" t="s">
        <v>396</v>
      </c>
      <c r="Z787" s="375" t="s">
        <v>401</v>
      </c>
      <c r="AA787" s="378">
        <v>1.6007890236458171E-5</v>
      </c>
      <c r="AB787" s="375" t="s">
        <v>399</v>
      </c>
      <c r="AC787" s="831" t="s">
        <v>740</v>
      </c>
    </row>
    <row r="788" spans="19:29" s="375" customFormat="1" x14ac:dyDescent="0.4">
      <c r="S788" s="428" t="s">
        <v>49</v>
      </c>
      <c r="T788" s="375" t="s">
        <v>416</v>
      </c>
      <c r="U788" s="375" t="s">
        <v>59</v>
      </c>
      <c r="V788" s="375" t="s">
        <v>52</v>
      </c>
      <c r="X788" s="824">
        <v>0.34799999999999998</v>
      </c>
      <c r="Y788" s="375" t="s">
        <v>397</v>
      </c>
      <c r="Z788" s="375" t="s">
        <v>401</v>
      </c>
      <c r="AA788" s="378">
        <v>2.1101983030940814</v>
      </c>
      <c r="AB788" s="375" t="s">
        <v>399</v>
      </c>
      <c r="AC788" s="831" t="s">
        <v>740</v>
      </c>
    </row>
    <row r="789" spans="19:29" s="375" customFormat="1" x14ac:dyDescent="0.4">
      <c r="S789" s="428" t="s">
        <v>49</v>
      </c>
      <c r="T789" s="375" t="s">
        <v>416</v>
      </c>
      <c r="U789" s="375" t="s">
        <v>59</v>
      </c>
      <c r="V789" s="375" t="s">
        <v>53</v>
      </c>
      <c r="X789" s="824">
        <v>0.34799999999999998</v>
      </c>
      <c r="Y789" s="375" t="s">
        <v>411</v>
      </c>
      <c r="Z789" s="375" t="s">
        <v>400</v>
      </c>
      <c r="AA789" s="761">
        <v>2.8735632183908049</v>
      </c>
      <c r="AB789" s="375" t="s">
        <v>398</v>
      </c>
      <c r="AC789" s="831" t="s">
        <v>744</v>
      </c>
    </row>
    <row r="790" spans="19:29" s="375" customFormat="1" x14ac:dyDescent="0.4">
      <c r="S790" s="428" t="s">
        <v>49</v>
      </c>
      <c r="T790" s="375" t="s">
        <v>416</v>
      </c>
      <c r="U790" s="375" t="s">
        <v>59</v>
      </c>
      <c r="V790" s="375" t="s">
        <v>53</v>
      </c>
      <c r="X790" s="824">
        <v>0.34799999999999998</v>
      </c>
      <c r="Y790" s="375" t="s">
        <v>387</v>
      </c>
      <c r="Z790" s="375" t="s">
        <v>400</v>
      </c>
      <c r="AA790" s="763">
        <v>1.0000002369543367E-6</v>
      </c>
      <c r="AB790" s="375" t="s">
        <v>399</v>
      </c>
      <c r="AC790" s="831" t="s">
        <v>746</v>
      </c>
    </row>
    <row r="791" spans="19:29" s="375" customFormat="1" x14ac:dyDescent="0.4">
      <c r="S791" s="428" t="s">
        <v>49</v>
      </c>
      <c r="T791" s="375" t="s">
        <v>416</v>
      </c>
      <c r="U791" s="375" t="s">
        <v>59</v>
      </c>
      <c r="V791" s="375" t="s">
        <v>53</v>
      </c>
      <c r="X791" s="824">
        <v>0.34799999999999998</v>
      </c>
      <c r="Y791" s="375" t="s">
        <v>388</v>
      </c>
      <c r="Z791" s="375" t="s">
        <v>400</v>
      </c>
      <c r="AA791" s="763">
        <v>1.7000004028223725E-5</v>
      </c>
      <c r="AB791" s="375" t="s">
        <v>399</v>
      </c>
      <c r="AC791" s="831" t="s">
        <v>746</v>
      </c>
    </row>
    <row r="792" spans="19:29" s="375" customFormat="1" x14ac:dyDescent="0.4">
      <c r="S792" s="428" t="s">
        <v>49</v>
      </c>
      <c r="T792" s="375" t="s">
        <v>416</v>
      </c>
      <c r="U792" s="375" t="s">
        <v>59</v>
      </c>
      <c r="V792" s="375" t="s">
        <v>53</v>
      </c>
      <c r="X792" s="824">
        <v>0.34799999999999998</v>
      </c>
      <c r="Y792" s="375" t="s">
        <v>389</v>
      </c>
      <c r="Z792" s="375" t="s">
        <v>400</v>
      </c>
      <c r="AA792" s="763">
        <v>1.1700002772365742E-4</v>
      </c>
      <c r="AB792" s="375" t="s">
        <v>399</v>
      </c>
      <c r="AC792" s="831" t="s">
        <v>746</v>
      </c>
    </row>
    <row r="793" spans="19:29" s="375" customFormat="1" x14ac:dyDescent="0.4">
      <c r="S793" s="428" t="s">
        <v>49</v>
      </c>
      <c r="T793" s="375" t="s">
        <v>416</v>
      </c>
      <c r="U793" s="375" t="s">
        <v>59</v>
      </c>
      <c r="V793" s="375" t="s">
        <v>53</v>
      </c>
      <c r="X793" s="824">
        <v>0.34799999999999998</v>
      </c>
      <c r="Y793" s="375" t="s">
        <v>390</v>
      </c>
      <c r="Z793" s="375" t="s">
        <v>400</v>
      </c>
      <c r="AA793" s="763">
        <v>1.9500004620609565E-3</v>
      </c>
      <c r="AB793" s="375" t="s">
        <v>399</v>
      </c>
      <c r="AC793" s="831" t="s">
        <v>746</v>
      </c>
    </row>
    <row r="794" spans="19:29" s="375" customFormat="1" x14ac:dyDescent="0.4">
      <c r="S794" s="428" t="s">
        <v>49</v>
      </c>
      <c r="T794" s="375" t="s">
        <v>416</v>
      </c>
      <c r="U794" s="375" t="s">
        <v>59</v>
      </c>
      <c r="V794" s="375" t="s">
        <v>53</v>
      </c>
      <c r="X794" s="824">
        <v>0.34799999999999998</v>
      </c>
      <c r="Y794" s="375" t="s">
        <v>391</v>
      </c>
      <c r="Z794" s="375" t="s">
        <v>400</v>
      </c>
      <c r="AA794" s="763">
        <v>5.680001345900632E-4</v>
      </c>
      <c r="AB794" s="375" t="s">
        <v>399</v>
      </c>
      <c r="AC794" s="831" t="s">
        <v>746</v>
      </c>
    </row>
    <row r="795" spans="19:29" s="375" customFormat="1" x14ac:dyDescent="0.4">
      <c r="S795" s="428" t="s">
        <v>49</v>
      </c>
      <c r="T795" s="375" t="s">
        <v>416</v>
      </c>
      <c r="U795" s="375" t="s">
        <v>59</v>
      </c>
      <c r="V795" s="375" t="s">
        <v>53</v>
      </c>
      <c r="X795" s="824">
        <v>0.34799999999999998</v>
      </c>
      <c r="Y795" s="375" t="s">
        <v>392</v>
      </c>
      <c r="Z795" s="375" t="s">
        <v>400</v>
      </c>
      <c r="AA795" s="763">
        <v>4.0000009478173478E-5</v>
      </c>
      <c r="AB795" s="375" t="s">
        <v>399</v>
      </c>
      <c r="AC795" s="831" t="s">
        <v>746</v>
      </c>
    </row>
    <row r="796" spans="19:29" s="375" customFormat="1" x14ac:dyDescent="0.4">
      <c r="S796" s="428" t="s">
        <v>49</v>
      </c>
      <c r="T796" s="375" t="s">
        <v>416</v>
      </c>
      <c r="U796" s="375" t="s">
        <v>59</v>
      </c>
      <c r="V796" s="375" t="s">
        <v>53</v>
      </c>
      <c r="X796" s="824">
        <v>0.34799999999999998</v>
      </c>
      <c r="Y796" s="375" t="s">
        <v>393</v>
      </c>
      <c r="Z796" s="375" t="s">
        <v>400</v>
      </c>
      <c r="AA796" s="763">
        <v>2.4424005787372716E-5</v>
      </c>
      <c r="AB796" s="375" t="s">
        <v>399</v>
      </c>
      <c r="AC796" s="831" t="s">
        <v>746</v>
      </c>
    </row>
    <row r="797" spans="19:29" s="375" customFormat="1" x14ac:dyDescent="0.4">
      <c r="S797" s="428" t="s">
        <v>49</v>
      </c>
      <c r="T797" s="375" t="s">
        <v>416</v>
      </c>
      <c r="U797" s="375" t="s">
        <v>59</v>
      </c>
      <c r="V797" s="375" t="s">
        <v>53</v>
      </c>
      <c r="X797" s="824">
        <v>0.34799999999999998</v>
      </c>
      <c r="Y797" s="375" t="s">
        <v>394</v>
      </c>
      <c r="Z797" s="375" t="s">
        <v>400</v>
      </c>
      <c r="AA797" s="763">
        <v>4.6008010901795116E-5</v>
      </c>
      <c r="AB797" s="375" t="s">
        <v>399</v>
      </c>
      <c r="AC797" s="831" t="s">
        <v>746</v>
      </c>
    </row>
    <row r="798" spans="19:29" s="375" customFormat="1" x14ac:dyDescent="0.4">
      <c r="S798" s="428" t="s">
        <v>49</v>
      </c>
      <c r="T798" s="375" t="s">
        <v>416</v>
      </c>
      <c r="U798" s="375" t="s">
        <v>59</v>
      </c>
      <c r="V798" s="375" t="s">
        <v>53</v>
      </c>
      <c r="X798" s="824">
        <v>0.34799999999999998</v>
      </c>
      <c r="Y798" s="375" t="s">
        <v>395</v>
      </c>
      <c r="Z798" s="375" t="s">
        <v>400</v>
      </c>
      <c r="AA798" s="763">
        <v>1.000000236954337E-5</v>
      </c>
      <c r="AB798" s="375" t="s">
        <v>399</v>
      </c>
      <c r="AC798" s="831" t="s">
        <v>746</v>
      </c>
    </row>
    <row r="799" spans="19:29" s="375" customFormat="1" x14ac:dyDescent="0.4">
      <c r="S799" s="428" t="s">
        <v>49</v>
      </c>
      <c r="T799" s="375" t="s">
        <v>416</v>
      </c>
      <c r="U799" s="375" t="s">
        <v>59</v>
      </c>
      <c r="V799" s="375" t="s">
        <v>53</v>
      </c>
      <c r="X799" s="824">
        <v>0.34799999999999998</v>
      </c>
      <c r="Y799" s="375" t="s">
        <v>396</v>
      </c>
      <c r="Z799" s="375" t="s">
        <v>400</v>
      </c>
      <c r="AA799" s="763">
        <v>1.6000003791269388E-5</v>
      </c>
      <c r="AB799" s="375" t="s">
        <v>399</v>
      </c>
      <c r="AC799" s="831" t="s">
        <v>746</v>
      </c>
    </row>
    <row r="800" spans="19:29" s="375" customFormat="1" x14ac:dyDescent="0.4">
      <c r="S800" s="428" t="s">
        <v>49</v>
      </c>
      <c r="T800" s="375" t="s">
        <v>416</v>
      </c>
      <c r="U800" s="375" t="s">
        <v>59</v>
      </c>
      <c r="V800" s="375" t="s">
        <v>53</v>
      </c>
      <c r="X800" s="824">
        <v>0.34799999999999998</v>
      </c>
      <c r="Y800" s="375" t="s">
        <v>397</v>
      </c>
      <c r="Z800" s="375" t="s">
        <v>400</v>
      </c>
      <c r="AA800" s="763">
        <v>2.108836884594167</v>
      </c>
      <c r="AB800" s="375" t="s">
        <v>399</v>
      </c>
      <c r="AC800" s="831" t="s">
        <v>746</v>
      </c>
    </row>
    <row r="801" spans="19:29" s="375" customFormat="1" x14ac:dyDescent="0.4">
      <c r="S801" s="428" t="s">
        <v>49</v>
      </c>
      <c r="T801" s="375" t="s">
        <v>416</v>
      </c>
      <c r="U801" s="375" t="s">
        <v>59</v>
      </c>
      <c r="V801" s="375" t="s">
        <v>53</v>
      </c>
      <c r="X801" s="824">
        <v>0.34799999999999998</v>
      </c>
      <c r="Y801" s="375" t="s">
        <v>387</v>
      </c>
      <c r="Z801" s="375" t="s">
        <v>401</v>
      </c>
      <c r="AA801" s="378">
        <v>1.8118087951117418E-6</v>
      </c>
      <c r="AB801" s="375" t="s">
        <v>399</v>
      </c>
      <c r="AC801" s="831" t="s">
        <v>748</v>
      </c>
    </row>
    <row r="802" spans="19:29" s="375" customFormat="1" x14ac:dyDescent="0.4">
      <c r="S802" s="428" t="s">
        <v>49</v>
      </c>
      <c r="T802" s="375" t="s">
        <v>416</v>
      </c>
      <c r="U802" s="375" t="s">
        <v>59</v>
      </c>
      <c r="V802" s="375" t="s">
        <v>53</v>
      </c>
      <c r="X802" s="824">
        <v>0.34799999999999998</v>
      </c>
      <c r="Y802" s="375" t="s">
        <v>388</v>
      </c>
      <c r="Z802" s="375" t="s">
        <v>401</v>
      </c>
      <c r="AA802" s="378">
        <v>2.2461729716452378E-5</v>
      </c>
      <c r="AB802" s="375" t="s">
        <v>399</v>
      </c>
      <c r="AC802" s="831" t="s">
        <v>748</v>
      </c>
    </row>
    <row r="803" spans="19:29" s="375" customFormat="1" x14ac:dyDescent="0.4">
      <c r="S803" s="428" t="s">
        <v>49</v>
      </c>
      <c r="T803" s="375" t="s">
        <v>416</v>
      </c>
      <c r="U803" s="375" t="s">
        <v>59</v>
      </c>
      <c r="V803" s="375" t="s">
        <v>53</v>
      </c>
      <c r="X803" s="824">
        <v>0.34799999999999998</v>
      </c>
      <c r="Y803" s="375" t="s">
        <v>389</v>
      </c>
      <c r="Z803" s="375" t="s">
        <v>401</v>
      </c>
      <c r="AA803" s="378">
        <v>1.1782840052131931E-4</v>
      </c>
      <c r="AB803" s="375" t="s">
        <v>399</v>
      </c>
      <c r="AC803" s="831" t="s">
        <v>748</v>
      </c>
    </row>
    <row r="804" spans="19:29" s="375" customFormat="1" x14ac:dyDescent="0.4">
      <c r="S804" s="428" t="s">
        <v>49</v>
      </c>
      <c r="T804" s="375" t="s">
        <v>416</v>
      </c>
      <c r="U804" s="375" t="s">
        <v>59</v>
      </c>
      <c r="V804" s="375" t="s">
        <v>53</v>
      </c>
      <c r="X804" s="824">
        <v>0.34799999999999998</v>
      </c>
      <c r="Y804" s="375" t="s">
        <v>390</v>
      </c>
      <c r="Z804" s="375" t="s">
        <v>401</v>
      </c>
      <c r="AA804" s="378">
        <v>1.9505026409149856E-3</v>
      </c>
      <c r="AB804" s="375" t="s">
        <v>399</v>
      </c>
      <c r="AC804" s="831" t="s">
        <v>748</v>
      </c>
    </row>
    <row r="805" spans="19:29" s="375" customFormat="1" x14ac:dyDescent="0.4">
      <c r="S805" s="428" t="s">
        <v>49</v>
      </c>
      <c r="T805" s="375" t="s">
        <v>416</v>
      </c>
      <c r="U805" s="375" t="s">
        <v>59</v>
      </c>
      <c r="V805" s="375" t="s">
        <v>53</v>
      </c>
      <c r="X805" s="824">
        <v>0.34799999999999998</v>
      </c>
      <c r="Y805" s="375" t="s">
        <v>391</v>
      </c>
      <c r="Z805" s="375" t="s">
        <v>401</v>
      </c>
      <c r="AA805" s="378">
        <v>5.6823195486442222E-4</v>
      </c>
      <c r="AB805" s="375" t="s">
        <v>399</v>
      </c>
      <c r="AC805" s="831" t="s">
        <v>748</v>
      </c>
    </row>
    <row r="806" spans="19:29" s="375" customFormat="1" x14ac:dyDescent="0.4">
      <c r="S806" s="428" t="s">
        <v>49</v>
      </c>
      <c r="T806" s="375" t="s">
        <v>416</v>
      </c>
      <c r="U806" s="375" t="s">
        <v>59</v>
      </c>
      <c r="V806" s="375" t="s">
        <v>53</v>
      </c>
      <c r="X806" s="824">
        <v>0.34799999999999998</v>
      </c>
      <c r="Y806" s="375" t="s">
        <v>392</v>
      </c>
      <c r="Z806" s="375" t="s">
        <v>401</v>
      </c>
      <c r="AA806" s="378">
        <v>4.2828613398077656E-5</v>
      </c>
      <c r="AB806" s="375" t="s">
        <v>399</v>
      </c>
      <c r="AC806" s="831" t="s">
        <v>748</v>
      </c>
    </row>
    <row r="807" spans="19:29" s="375" customFormat="1" x14ac:dyDescent="0.4">
      <c r="S807" s="428" t="s">
        <v>49</v>
      </c>
      <c r="T807" s="375" t="s">
        <v>416</v>
      </c>
      <c r="U807" s="375" t="s">
        <v>59</v>
      </c>
      <c r="V807" s="375" t="s">
        <v>53</v>
      </c>
      <c r="X807" s="824">
        <v>0.34799999999999998</v>
      </c>
      <c r="Y807" s="375" t="s">
        <v>393</v>
      </c>
      <c r="Z807" s="375" t="s">
        <v>401</v>
      </c>
      <c r="AA807" s="378">
        <v>2.4428329482600363E-5</v>
      </c>
      <c r="AB807" s="375" t="s">
        <v>399</v>
      </c>
      <c r="AC807" s="831" t="s">
        <v>748</v>
      </c>
    </row>
    <row r="808" spans="19:29" s="375" customFormat="1" x14ac:dyDescent="0.4">
      <c r="S808" s="428" t="s">
        <v>49</v>
      </c>
      <c r="T808" s="375" t="s">
        <v>416</v>
      </c>
      <c r="U808" s="375" t="s">
        <v>59</v>
      </c>
      <c r="V808" s="375" t="s">
        <v>53</v>
      </c>
      <c r="X808" s="824">
        <v>0.34799999999999998</v>
      </c>
      <c r="Y808" s="375" t="s">
        <v>394</v>
      </c>
      <c r="Z808" s="375" t="s">
        <v>401</v>
      </c>
      <c r="AA808" s="378">
        <v>4.6017481272754881E-5</v>
      </c>
      <c r="AB808" s="375" t="s">
        <v>399</v>
      </c>
      <c r="AC808" s="831" t="s">
        <v>748</v>
      </c>
    </row>
    <row r="809" spans="19:29" s="375" customFormat="1" x14ac:dyDescent="0.4">
      <c r="S809" s="428" t="s">
        <v>49</v>
      </c>
      <c r="T809" s="375" t="s">
        <v>416</v>
      </c>
      <c r="U809" s="375" t="s">
        <v>59</v>
      </c>
      <c r="V809" s="375" t="s">
        <v>53</v>
      </c>
      <c r="X809" s="824">
        <v>0.34799999999999998</v>
      </c>
      <c r="Y809" s="375" t="s">
        <v>395</v>
      </c>
      <c r="Z809" s="375" t="s">
        <v>401</v>
      </c>
      <c r="AA809" s="378">
        <v>1.1288505074025222E-5</v>
      </c>
      <c r="AB809" s="375" t="s">
        <v>399</v>
      </c>
      <c r="AC809" s="831" t="s">
        <v>748</v>
      </c>
    </row>
    <row r="810" spans="19:29" s="375" customFormat="1" x14ac:dyDescent="0.4">
      <c r="S810" s="428" t="s">
        <v>49</v>
      </c>
      <c r="T810" s="375" t="s">
        <v>416</v>
      </c>
      <c r="U810" s="375" t="s">
        <v>59</v>
      </c>
      <c r="V810" s="375" t="s">
        <v>53</v>
      </c>
      <c r="X810" s="824">
        <v>0.34799999999999998</v>
      </c>
      <c r="Y810" s="375" t="s">
        <v>396</v>
      </c>
      <c r="Z810" s="375" t="s">
        <v>401</v>
      </c>
      <c r="AA810" s="378">
        <v>1.6007890236458171E-5</v>
      </c>
      <c r="AB810" s="375" t="s">
        <v>399</v>
      </c>
      <c r="AC810" s="831" t="s">
        <v>748</v>
      </c>
    </row>
    <row r="811" spans="19:29" s="375" customFormat="1" x14ac:dyDescent="0.4">
      <c r="S811" s="428" t="s">
        <v>49</v>
      </c>
      <c r="T811" s="375" t="s">
        <v>416</v>
      </c>
      <c r="U811" s="375" t="s">
        <v>59</v>
      </c>
      <c r="V811" s="375" t="s">
        <v>53</v>
      </c>
      <c r="X811" s="824">
        <v>0.34799999999999998</v>
      </c>
      <c r="Y811" s="375" t="s">
        <v>397</v>
      </c>
      <c r="Z811" s="375" t="s">
        <v>401</v>
      </c>
      <c r="AA811" s="378">
        <v>2.1105490473844597</v>
      </c>
      <c r="AB811" s="375" t="s">
        <v>399</v>
      </c>
      <c r="AC811" s="831" t="s">
        <v>748</v>
      </c>
    </row>
    <row r="812" spans="19:29" s="375" customFormat="1" x14ac:dyDescent="0.4">
      <c r="S812" s="428" t="s">
        <v>49</v>
      </c>
      <c r="T812" s="375" t="s">
        <v>416</v>
      </c>
      <c r="U812" s="375" t="s">
        <v>59</v>
      </c>
      <c r="V812" s="375" t="s">
        <v>406</v>
      </c>
      <c r="W812" s="375" t="s">
        <v>750</v>
      </c>
      <c r="X812" s="824">
        <v>0.34799999999999998</v>
      </c>
      <c r="Y812" s="375" t="s">
        <v>411</v>
      </c>
      <c r="Z812" s="375" t="s">
        <v>400</v>
      </c>
      <c r="AA812" s="761">
        <v>2.8735632183908049</v>
      </c>
      <c r="AB812" s="375" t="s">
        <v>398</v>
      </c>
      <c r="AC812" s="831" t="s">
        <v>751</v>
      </c>
    </row>
    <row r="813" spans="19:29" s="375" customFormat="1" x14ac:dyDescent="0.4">
      <c r="S813" s="428" t="s">
        <v>49</v>
      </c>
      <c r="T813" s="375" t="s">
        <v>416</v>
      </c>
      <c r="U813" s="375" t="s">
        <v>59</v>
      </c>
      <c r="V813" s="375" t="s">
        <v>406</v>
      </c>
      <c r="W813" s="375" t="s">
        <v>750</v>
      </c>
      <c r="X813" s="824">
        <v>0.34799999999999998</v>
      </c>
      <c r="Y813" s="375" t="s">
        <v>387</v>
      </c>
      <c r="Z813" s="375" t="s">
        <v>400</v>
      </c>
      <c r="AA813" s="763">
        <v>1.1670002765257109E-5</v>
      </c>
      <c r="AB813" s="375" t="s">
        <v>399</v>
      </c>
      <c r="AC813" s="831" t="s">
        <v>753</v>
      </c>
    </row>
    <row r="814" spans="19:29" s="375" customFormat="1" x14ac:dyDescent="0.4">
      <c r="S814" s="428" t="s">
        <v>49</v>
      </c>
      <c r="T814" s="375" t="s">
        <v>416</v>
      </c>
      <c r="U814" s="375" t="s">
        <v>59</v>
      </c>
      <c r="V814" s="375" t="s">
        <v>406</v>
      </c>
      <c r="W814" s="375" t="s">
        <v>750</v>
      </c>
      <c r="X814" s="824">
        <v>0.34799999999999998</v>
      </c>
      <c r="Y814" s="375" t="s">
        <v>388</v>
      </c>
      <c r="Z814" s="375" t="s">
        <v>400</v>
      </c>
      <c r="AA814" s="763">
        <v>9.654002287557167E-5</v>
      </c>
      <c r="AB814" s="375" t="s">
        <v>399</v>
      </c>
      <c r="AC814" s="831" t="s">
        <v>753</v>
      </c>
    </row>
    <row r="815" spans="19:29" s="375" customFormat="1" x14ac:dyDescent="0.4">
      <c r="S815" s="428" t="s">
        <v>49</v>
      </c>
      <c r="T815" s="375" t="s">
        <v>416</v>
      </c>
      <c r="U815" s="375" t="s">
        <v>59</v>
      </c>
      <c r="V815" s="375" t="s">
        <v>406</v>
      </c>
      <c r="W815" s="375" t="s">
        <v>750</v>
      </c>
      <c r="X815" s="824">
        <v>0.34799999999999998</v>
      </c>
      <c r="Y815" s="375" t="s">
        <v>389</v>
      </c>
      <c r="Z815" s="375" t="s">
        <v>400</v>
      </c>
      <c r="AA815" s="763">
        <v>6.2722014862249913E-4</v>
      </c>
      <c r="AB815" s="375" t="s">
        <v>399</v>
      </c>
      <c r="AC815" s="831" t="s">
        <v>753</v>
      </c>
    </row>
    <row r="816" spans="19:29" s="375" customFormat="1" x14ac:dyDescent="0.4">
      <c r="S816" s="428" t="s">
        <v>49</v>
      </c>
      <c r="T816" s="375" t="s">
        <v>416</v>
      </c>
      <c r="U816" s="375" t="s">
        <v>59</v>
      </c>
      <c r="V816" s="375" t="s">
        <v>406</v>
      </c>
      <c r="W816" s="375" t="s">
        <v>750</v>
      </c>
      <c r="X816" s="824">
        <v>0.34799999999999998</v>
      </c>
      <c r="Y816" s="375" t="s">
        <v>390</v>
      </c>
      <c r="Z816" s="375" t="s">
        <v>400</v>
      </c>
      <c r="AA816" s="763">
        <v>2.3989005684297589E-4</v>
      </c>
      <c r="AB816" s="375" t="s">
        <v>399</v>
      </c>
      <c r="AC816" s="831" t="s">
        <v>753</v>
      </c>
    </row>
    <row r="817" spans="19:29" s="375" customFormat="1" x14ac:dyDescent="0.4">
      <c r="S817" s="428" t="s">
        <v>49</v>
      </c>
      <c r="T817" s="375" t="s">
        <v>416</v>
      </c>
      <c r="U817" s="375" t="s">
        <v>59</v>
      </c>
      <c r="V817" s="375" t="s">
        <v>406</v>
      </c>
      <c r="W817" s="375" t="s">
        <v>750</v>
      </c>
      <c r="X817" s="824">
        <v>0.34799999999999998</v>
      </c>
      <c r="Y817" s="375" t="s">
        <v>391</v>
      </c>
      <c r="Z817" s="375" t="s">
        <v>400</v>
      </c>
      <c r="AA817" s="763">
        <v>1.4411003414748947E-4</v>
      </c>
      <c r="AB817" s="375" t="s">
        <v>399</v>
      </c>
      <c r="AC817" s="831" t="s">
        <v>753</v>
      </c>
    </row>
    <row r="818" spans="19:29" s="375" customFormat="1" x14ac:dyDescent="0.4">
      <c r="S818" s="428" t="s">
        <v>49</v>
      </c>
      <c r="T818" s="375" t="s">
        <v>416</v>
      </c>
      <c r="U818" s="375" t="s">
        <v>59</v>
      </c>
      <c r="V818" s="375" t="s">
        <v>406</v>
      </c>
      <c r="W818" s="375" t="s">
        <v>750</v>
      </c>
      <c r="X818" s="824">
        <v>0.34799999999999998</v>
      </c>
      <c r="Y818" s="375" t="s">
        <v>392</v>
      </c>
      <c r="Z818" s="375" t="s">
        <v>400</v>
      </c>
      <c r="AA818" s="763">
        <v>1.6181903834371382E-3</v>
      </c>
      <c r="AB818" s="375" t="s">
        <v>399</v>
      </c>
      <c r="AC818" s="831" t="s">
        <v>753</v>
      </c>
    </row>
    <row r="819" spans="19:29" s="375" customFormat="1" x14ac:dyDescent="0.4">
      <c r="S819" s="428" t="s">
        <v>49</v>
      </c>
      <c r="T819" s="375" t="s">
        <v>416</v>
      </c>
      <c r="U819" s="375" t="s">
        <v>59</v>
      </c>
      <c r="V819" s="375" t="s">
        <v>406</v>
      </c>
      <c r="W819" s="375" t="s">
        <v>750</v>
      </c>
      <c r="X819" s="824">
        <v>0.34799999999999998</v>
      </c>
      <c r="Y819" s="375" t="s">
        <v>393</v>
      </c>
      <c r="Z819" s="375" t="s">
        <v>400</v>
      </c>
      <c r="AA819" s="763">
        <v>6.1967314683420485E-6</v>
      </c>
      <c r="AB819" s="375" t="s">
        <v>399</v>
      </c>
      <c r="AC819" s="831" t="s">
        <v>753</v>
      </c>
    </row>
    <row r="820" spans="19:29" s="375" customFormat="1" x14ac:dyDescent="0.4">
      <c r="S820" s="428" t="s">
        <v>49</v>
      </c>
      <c r="T820" s="375" t="s">
        <v>416</v>
      </c>
      <c r="U820" s="375" t="s">
        <v>59</v>
      </c>
      <c r="V820" s="375" t="s">
        <v>406</v>
      </c>
      <c r="W820" s="375" t="s">
        <v>750</v>
      </c>
      <c r="X820" s="824">
        <v>0.34799999999999998</v>
      </c>
      <c r="Y820" s="375" t="s">
        <v>394</v>
      </c>
      <c r="Z820" s="375" t="s">
        <v>400</v>
      </c>
      <c r="AA820" s="763">
        <v>1.1672912765946645E-5</v>
      </c>
      <c r="AB820" s="375" t="s">
        <v>399</v>
      </c>
      <c r="AC820" s="831" t="s">
        <v>753</v>
      </c>
    </row>
    <row r="821" spans="19:29" s="375" customFormat="1" x14ac:dyDescent="0.4">
      <c r="S821" s="428" t="s">
        <v>49</v>
      </c>
      <c r="T821" s="375" t="s">
        <v>416</v>
      </c>
      <c r="U821" s="375" t="s">
        <v>59</v>
      </c>
      <c r="V821" s="375" t="s">
        <v>406</v>
      </c>
      <c r="W821" s="375" t="s">
        <v>750</v>
      </c>
      <c r="X821" s="824">
        <v>0.34799999999999998</v>
      </c>
      <c r="Y821" s="375" t="s">
        <v>395</v>
      </c>
      <c r="Z821" s="375" t="s">
        <v>400</v>
      </c>
      <c r="AA821" s="763">
        <v>1.000000236954337E-5</v>
      </c>
      <c r="AB821" s="375" t="s">
        <v>399</v>
      </c>
      <c r="AC821" s="831" t="s">
        <v>753</v>
      </c>
    </row>
    <row r="822" spans="19:29" s="375" customFormat="1" x14ac:dyDescent="0.4">
      <c r="S822" s="428" t="s">
        <v>49</v>
      </c>
      <c r="T822" s="375" t="s">
        <v>416</v>
      </c>
      <c r="U822" s="375" t="s">
        <v>59</v>
      </c>
      <c r="V822" s="375" t="s">
        <v>406</v>
      </c>
      <c r="W822" s="375" t="s">
        <v>750</v>
      </c>
      <c r="X822" s="824">
        <v>0.34799999999999998</v>
      </c>
      <c r="Y822" s="375" t="s">
        <v>396</v>
      </c>
      <c r="Z822" s="375" t="s">
        <v>400</v>
      </c>
      <c r="AA822" s="763">
        <v>1.6000003791269388E-5</v>
      </c>
      <c r="AB822" s="375" t="s">
        <v>399</v>
      </c>
      <c r="AC822" s="831" t="s">
        <v>753</v>
      </c>
    </row>
    <row r="823" spans="19:29" s="375" customFormat="1" x14ac:dyDescent="0.4">
      <c r="S823" s="428" t="s">
        <v>49</v>
      </c>
      <c r="T823" s="375" t="s">
        <v>416</v>
      </c>
      <c r="U823" s="375" t="s">
        <v>59</v>
      </c>
      <c r="V823" s="375" t="s">
        <v>406</v>
      </c>
      <c r="W823" s="375" t="s">
        <v>750</v>
      </c>
      <c r="X823" s="824">
        <v>0.34799999999999998</v>
      </c>
      <c r="Y823" s="375" t="s">
        <v>397</v>
      </c>
      <c r="Z823" s="375" t="s">
        <v>400</v>
      </c>
      <c r="AA823" s="763">
        <v>2.1084966626325001</v>
      </c>
      <c r="AB823" s="375" t="s">
        <v>399</v>
      </c>
      <c r="AC823" s="831" t="s">
        <v>753</v>
      </c>
    </row>
    <row r="824" spans="19:29" s="375" customFormat="1" x14ac:dyDescent="0.4">
      <c r="S824" s="428" t="s">
        <v>49</v>
      </c>
      <c r="T824" s="375" t="s">
        <v>416</v>
      </c>
      <c r="U824" s="375" t="s">
        <v>59</v>
      </c>
      <c r="V824" s="375" t="s">
        <v>406</v>
      </c>
      <c r="W824" s="375" t="s">
        <v>750</v>
      </c>
      <c r="X824" s="824">
        <v>0.34799999999999998</v>
      </c>
      <c r="Y824" s="375" t="s">
        <v>387</v>
      </c>
      <c r="Z824" s="375" t="s">
        <v>401</v>
      </c>
      <c r="AA824" s="378">
        <v>1.2481811323414514E-5</v>
      </c>
      <c r="AB824" s="375" t="s">
        <v>399</v>
      </c>
      <c r="AC824" s="831" t="s">
        <v>755</v>
      </c>
    </row>
    <row r="825" spans="19:29" s="375" customFormat="1" x14ac:dyDescent="0.4">
      <c r="S825" s="428" t="s">
        <v>49</v>
      </c>
      <c r="T825" s="375" t="s">
        <v>416</v>
      </c>
      <c r="U825" s="375" t="s">
        <v>59</v>
      </c>
      <c r="V825" s="375" t="s">
        <v>406</v>
      </c>
      <c r="W825" s="375" t="s">
        <v>750</v>
      </c>
      <c r="X825" s="824">
        <v>0.34799999999999998</v>
      </c>
      <c r="Y825" s="375" t="s">
        <v>388</v>
      </c>
      <c r="Z825" s="375" t="s">
        <v>401</v>
      </c>
      <c r="AA825" s="378">
        <v>1.0200174856380033E-4</v>
      </c>
      <c r="AB825" s="375" t="s">
        <v>399</v>
      </c>
      <c r="AC825" s="831" t="s">
        <v>755</v>
      </c>
    </row>
    <row r="826" spans="19:29" s="375" customFormat="1" x14ac:dyDescent="0.4">
      <c r="S826" s="428" t="s">
        <v>49</v>
      </c>
      <c r="T826" s="375" t="s">
        <v>416</v>
      </c>
      <c r="U826" s="375" t="s">
        <v>59</v>
      </c>
      <c r="V826" s="375" t="s">
        <v>406</v>
      </c>
      <c r="W826" s="375" t="s">
        <v>750</v>
      </c>
      <c r="X826" s="824">
        <v>0.34799999999999998</v>
      </c>
      <c r="Y826" s="375" t="s">
        <v>389</v>
      </c>
      <c r="Z826" s="375" t="s">
        <v>401</v>
      </c>
      <c r="AA826" s="378">
        <v>6.2804852142016104E-4</v>
      </c>
      <c r="AB826" s="375" t="s">
        <v>399</v>
      </c>
      <c r="AC826" s="831" t="s">
        <v>755</v>
      </c>
    </row>
    <row r="827" spans="19:29" s="375" customFormat="1" x14ac:dyDescent="0.4">
      <c r="S827" s="428" t="s">
        <v>49</v>
      </c>
      <c r="T827" s="375" t="s">
        <v>416</v>
      </c>
      <c r="U827" s="375" t="s">
        <v>59</v>
      </c>
      <c r="V827" s="375" t="s">
        <v>406</v>
      </c>
      <c r="W827" s="375" t="s">
        <v>750</v>
      </c>
      <c r="X827" s="824">
        <v>0.34799999999999998</v>
      </c>
      <c r="Y827" s="375" t="s">
        <v>390</v>
      </c>
      <c r="Z827" s="375" t="s">
        <v>401</v>
      </c>
      <c r="AA827" s="378">
        <v>2.403922356970045E-4</v>
      </c>
      <c r="AB827" s="375" t="s">
        <v>399</v>
      </c>
      <c r="AC827" s="831" t="s">
        <v>755</v>
      </c>
    </row>
    <row r="828" spans="19:29" s="375" customFormat="1" x14ac:dyDescent="0.4">
      <c r="S828" s="428" t="s">
        <v>49</v>
      </c>
      <c r="T828" s="375" t="s">
        <v>416</v>
      </c>
      <c r="U828" s="375" t="s">
        <v>59</v>
      </c>
      <c r="V828" s="375" t="s">
        <v>406</v>
      </c>
      <c r="W828" s="375" t="s">
        <v>750</v>
      </c>
      <c r="X828" s="824">
        <v>0.34799999999999998</v>
      </c>
      <c r="Y828" s="375" t="s">
        <v>391</v>
      </c>
      <c r="Z828" s="375" t="s">
        <v>401</v>
      </c>
      <c r="AA828" s="378">
        <v>1.4434185442184841E-4</v>
      </c>
      <c r="AB828" s="375" t="s">
        <v>399</v>
      </c>
      <c r="AC828" s="831" t="s">
        <v>755</v>
      </c>
    </row>
    <row r="829" spans="19:29" s="375" customFormat="1" x14ac:dyDescent="0.4">
      <c r="S829" s="428" t="s">
        <v>49</v>
      </c>
      <c r="T829" s="375" t="s">
        <v>416</v>
      </c>
      <c r="U829" s="375" t="s">
        <v>59</v>
      </c>
      <c r="V829" s="375" t="s">
        <v>406</v>
      </c>
      <c r="W829" s="375" t="s">
        <v>750</v>
      </c>
      <c r="X829" s="824">
        <v>0.34799999999999998</v>
      </c>
      <c r="Y829" s="375" t="s">
        <v>392</v>
      </c>
      <c r="Z829" s="375" t="s">
        <v>401</v>
      </c>
      <c r="AA829" s="378">
        <v>1.6210189873570424E-3</v>
      </c>
      <c r="AB829" s="375" t="s">
        <v>399</v>
      </c>
      <c r="AC829" s="831" t="s">
        <v>755</v>
      </c>
    </row>
    <row r="830" spans="19:29" s="375" customFormat="1" x14ac:dyDescent="0.4">
      <c r="S830" s="428" t="s">
        <v>49</v>
      </c>
      <c r="T830" s="375" t="s">
        <v>416</v>
      </c>
      <c r="U830" s="375" t="s">
        <v>59</v>
      </c>
      <c r="V830" s="375" t="s">
        <v>406</v>
      </c>
      <c r="W830" s="375" t="s">
        <v>750</v>
      </c>
      <c r="X830" s="824">
        <v>0.34799999999999998</v>
      </c>
      <c r="Y830" s="375" t="s">
        <v>393</v>
      </c>
      <c r="Z830" s="375" t="s">
        <v>401</v>
      </c>
      <c r="AA830" s="378">
        <v>6.2010551635696922E-6</v>
      </c>
      <c r="AB830" s="375" t="s">
        <v>399</v>
      </c>
      <c r="AC830" s="831" t="s">
        <v>755</v>
      </c>
    </row>
    <row r="831" spans="19:29" s="375" customFormat="1" x14ac:dyDescent="0.4">
      <c r="S831" s="428" t="s">
        <v>49</v>
      </c>
      <c r="T831" s="375" t="s">
        <v>416</v>
      </c>
      <c r="U831" s="375" t="s">
        <v>59</v>
      </c>
      <c r="V831" s="375" t="s">
        <v>406</v>
      </c>
      <c r="W831" s="375" t="s">
        <v>750</v>
      </c>
      <c r="X831" s="824">
        <v>0.34799999999999998</v>
      </c>
      <c r="Y831" s="375" t="s">
        <v>394</v>
      </c>
      <c r="Z831" s="375" t="s">
        <v>401</v>
      </c>
      <c r="AA831" s="378">
        <v>1.168238313690641E-5</v>
      </c>
      <c r="AB831" s="375" t="s">
        <v>399</v>
      </c>
      <c r="AC831" s="831" t="s">
        <v>755</v>
      </c>
    </row>
    <row r="832" spans="19:29" s="375" customFormat="1" x14ac:dyDescent="0.4">
      <c r="S832" s="428" t="s">
        <v>49</v>
      </c>
      <c r="T832" s="375" t="s">
        <v>416</v>
      </c>
      <c r="U832" s="375" t="s">
        <v>59</v>
      </c>
      <c r="V832" s="375" t="s">
        <v>406</v>
      </c>
      <c r="W832" s="375" t="s">
        <v>750</v>
      </c>
      <c r="X832" s="824">
        <v>0.34799999999999998</v>
      </c>
      <c r="Y832" s="375" t="s">
        <v>395</v>
      </c>
      <c r="Z832" s="375" t="s">
        <v>401</v>
      </c>
      <c r="AA832" s="378">
        <v>1.1288505074025222E-5</v>
      </c>
      <c r="AB832" s="375" t="s">
        <v>399</v>
      </c>
      <c r="AC832" s="831" t="s">
        <v>755</v>
      </c>
    </row>
    <row r="833" spans="1:46" s="375" customFormat="1" x14ac:dyDescent="0.4">
      <c r="S833" s="428" t="s">
        <v>49</v>
      </c>
      <c r="T833" s="375" t="s">
        <v>416</v>
      </c>
      <c r="U833" s="375" t="s">
        <v>59</v>
      </c>
      <c r="V833" s="375" t="s">
        <v>406</v>
      </c>
      <c r="W833" s="375" t="s">
        <v>750</v>
      </c>
      <c r="X833" s="824">
        <v>0.34799999999999998</v>
      </c>
      <c r="Y833" s="375" t="s">
        <v>396</v>
      </c>
      <c r="Z833" s="375" t="s">
        <v>401</v>
      </c>
      <c r="AA833" s="378">
        <v>1.6007890236458171E-5</v>
      </c>
      <c r="AB833" s="375" t="s">
        <v>399</v>
      </c>
      <c r="AC833" s="831" t="s">
        <v>755</v>
      </c>
    </row>
    <row r="834" spans="1:46" s="375" customFormat="1" x14ac:dyDescent="0.4">
      <c r="S834" s="428" t="s">
        <v>49</v>
      </c>
      <c r="T834" s="375" t="s">
        <v>416</v>
      </c>
      <c r="U834" s="375" t="s">
        <v>59</v>
      </c>
      <c r="V834" s="375" t="s">
        <v>406</v>
      </c>
      <c r="W834" s="375" t="s">
        <v>750</v>
      </c>
      <c r="X834" s="824">
        <v>0.34799999999999998</v>
      </c>
      <c r="Y834" s="375" t="s">
        <v>397</v>
      </c>
      <c r="Z834" s="375" t="s">
        <v>401</v>
      </c>
      <c r="AA834" s="378">
        <v>2.1102088254227929</v>
      </c>
      <c r="AB834" s="375" t="s">
        <v>399</v>
      </c>
      <c r="AC834" s="831" t="s">
        <v>755</v>
      </c>
    </row>
    <row r="835" spans="1:46" s="758" customFormat="1" ht="15.9" x14ac:dyDescent="0.4">
      <c r="A835" s="838" t="s">
        <v>406</v>
      </c>
      <c r="B835" s="750"/>
      <c r="C835" s="750"/>
      <c r="D835" s="750"/>
      <c r="E835" s="750"/>
      <c r="F835" s="750"/>
      <c r="G835" s="750"/>
      <c r="H835" s="751"/>
      <c r="I835" s="829" t="s">
        <v>232</v>
      </c>
      <c r="J835" s="836"/>
      <c r="K835" s="750"/>
      <c r="L835" s="750"/>
      <c r="M835" s="750"/>
      <c r="N835" s="750"/>
      <c r="O835" s="750"/>
      <c r="P835" s="750"/>
      <c r="Q835" s="750"/>
      <c r="R835" s="751"/>
      <c r="S835" s="829" t="s">
        <v>49</v>
      </c>
      <c r="T835" s="836"/>
      <c r="U835" s="750"/>
      <c r="V835" s="750"/>
      <c r="W835" s="750"/>
      <c r="X835" s="750"/>
      <c r="Y835" s="750"/>
      <c r="Z835" s="750"/>
      <c r="AA835" s="750"/>
      <c r="AB835" s="750"/>
      <c r="AC835" s="751"/>
      <c r="AD835" s="829" t="s">
        <v>263</v>
      </c>
      <c r="AE835" s="750"/>
      <c r="AF835" s="750"/>
      <c r="AG835" s="750"/>
      <c r="AH835" s="750"/>
      <c r="AI835" s="750"/>
      <c r="AJ835" s="750"/>
      <c r="AK835" s="829" t="s">
        <v>277</v>
      </c>
      <c r="AL835" s="844"/>
      <c r="AM835" s="844"/>
      <c r="AN835" s="750"/>
      <c r="AO835" s="844"/>
      <c r="AP835" s="844"/>
      <c r="AQ835" s="844"/>
      <c r="AR835" s="844"/>
      <c r="AS835" s="844"/>
      <c r="AT835" s="845"/>
    </row>
    <row r="836" spans="1:46" s="759" customFormat="1" x14ac:dyDescent="0.4">
      <c r="A836" s="839" t="s">
        <v>373</v>
      </c>
      <c r="B836" s="759" t="s">
        <v>417</v>
      </c>
      <c r="C836" s="759" t="s">
        <v>376</v>
      </c>
      <c r="D836" s="759" t="s">
        <v>379</v>
      </c>
      <c r="E836" s="759" t="s">
        <v>383</v>
      </c>
      <c r="F836" s="759" t="s">
        <v>386</v>
      </c>
      <c r="G836" s="759" t="s">
        <v>380</v>
      </c>
      <c r="H836" s="835" t="s">
        <v>378</v>
      </c>
      <c r="I836" s="806" t="s">
        <v>373</v>
      </c>
      <c r="J836" s="759" t="s">
        <v>417</v>
      </c>
      <c r="K836" s="759" t="s">
        <v>374</v>
      </c>
      <c r="L836" s="759" t="s">
        <v>376</v>
      </c>
      <c r="M836" s="759" t="s">
        <v>375</v>
      </c>
      <c r="N836" s="759" t="s">
        <v>379</v>
      </c>
      <c r="O836" s="759" t="s">
        <v>383</v>
      </c>
      <c r="P836" s="759" t="s">
        <v>386</v>
      </c>
      <c r="Q836" s="759" t="s">
        <v>380</v>
      </c>
      <c r="R836" s="835" t="s">
        <v>378</v>
      </c>
      <c r="S836" s="806" t="s">
        <v>373</v>
      </c>
      <c r="T836" s="759" t="s">
        <v>413</v>
      </c>
      <c r="U836" s="759" t="s">
        <v>417</v>
      </c>
      <c r="V836" s="759" t="s">
        <v>374</v>
      </c>
      <c r="W836" s="759" t="s">
        <v>376</v>
      </c>
      <c r="X836" s="759" t="s">
        <v>375</v>
      </c>
      <c r="Y836" s="759" t="s">
        <v>379</v>
      </c>
      <c r="Z836" s="759" t="s">
        <v>383</v>
      </c>
      <c r="AA836" s="759" t="s">
        <v>386</v>
      </c>
      <c r="AB836" s="759" t="s">
        <v>380</v>
      </c>
      <c r="AC836" s="835" t="s">
        <v>378</v>
      </c>
      <c r="AD836" s="806" t="s">
        <v>373</v>
      </c>
      <c r="AE836" s="759" t="s">
        <v>417</v>
      </c>
      <c r="AF836" s="759" t="s">
        <v>379</v>
      </c>
      <c r="AG836" s="759" t="s">
        <v>386</v>
      </c>
      <c r="AH836" s="759" t="s">
        <v>380</v>
      </c>
      <c r="AI836" s="759" t="s">
        <v>378</v>
      </c>
      <c r="AJ836" s="759" t="s">
        <v>382</v>
      </c>
      <c r="AK836" s="806" t="s">
        <v>373</v>
      </c>
      <c r="AL836" s="759" t="s">
        <v>417</v>
      </c>
      <c r="AM836" s="759" t="s">
        <v>374</v>
      </c>
      <c r="AN836" s="758" t="s">
        <v>423</v>
      </c>
      <c r="AO836" s="759" t="s">
        <v>424</v>
      </c>
      <c r="AP836" s="759" t="s">
        <v>386</v>
      </c>
      <c r="AQ836" s="759" t="s">
        <v>386</v>
      </c>
      <c r="AR836" s="759" t="s">
        <v>380</v>
      </c>
      <c r="AS836" s="759" t="s">
        <v>378</v>
      </c>
      <c r="AT836" s="835" t="s">
        <v>382</v>
      </c>
    </row>
    <row r="837" spans="1:46" s="375" customFormat="1" x14ac:dyDescent="0.4">
      <c r="A837" s="428" t="s">
        <v>406</v>
      </c>
      <c r="B837" s="375" t="s">
        <v>60</v>
      </c>
      <c r="C837" s="375" t="s">
        <v>459</v>
      </c>
      <c r="D837" s="375" t="s">
        <v>412</v>
      </c>
      <c r="E837" s="375" t="s">
        <v>400</v>
      </c>
      <c r="F837" s="761">
        <v>1.9534024650303676</v>
      </c>
      <c r="G837" s="375" t="s">
        <v>398</v>
      </c>
      <c r="H837" s="831" t="s">
        <v>763</v>
      </c>
      <c r="I837" s="428" t="s">
        <v>232</v>
      </c>
      <c r="J837" s="375" t="s">
        <v>60</v>
      </c>
      <c r="K837" s="375" t="s">
        <v>52</v>
      </c>
      <c r="M837" s="824">
        <v>0.34</v>
      </c>
      <c r="N837" s="375" t="s">
        <v>385</v>
      </c>
      <c r="O837" s="375" t="s">
        <v>400</v>
      </c>
      <c r="P837" s="761">
        <v>2.9411764705882351</v>
      </c>
      <c r="Q837" s="375" t="s">
        <v>398</v>
      </c>
      <c r="R837" s="831" t="s">
        <v>764</v>
      </c>
      <c r="S837" s="428" t="s">
        <v>49</v>
      </c>
      <c r="T837" s="375" t="s">
        <v>418</v>
      </c>
      <c r="U837" s="375" t="s">
        <v>60</v>
      </c>
      <c r="V837" s="375" t="s">
        <v>52</v>
      </c>
      <c r="X837" s="824">
        <v>0.22500000000000001</v>
      </c>
      <c r="Y837" s="375" t="s">
        <v>411</v>
      </c>
      <c r="Z837" s="375" t="s">
        <v>400</v>
      </c>
      <c r="AA837" s="761">
        <v>4.4444444444444438</v>
      </c>
      <c r="AB837" s="375" t="s">
        <v>398</v>
      </c>
      <c r="AC837" s="831" t="s">
        <v>765</v>
      </c>
      <c r="AD837" s="428" t="s">
        <v>263</v>
      </c>
      <c r="AE837" s="375" t="s">
        <v>60</v>
      </c>
      <c r="AF837" s="375" t="s">
        <v>387</v>
      </c>
      <c r="AG837" s="375">
        <v>1.2687085646710779E-6</v>
      </c>
      <c r="AH837" s="375" t="s">
        <v>399</v>
      </c>
      <c r="AI837" s="375" t="s">
        <v>766</v>
      </c>
      <c r="AJ837" s="375" t="s">
        <v>422</v>
      </c>
      <c r="AK837" s="428" t="s">
        <v>277</v>
      </c>
      <c r="AL837" s="375" t="s">
        <v>60</v>
      </c>
      <c r="AM837" s="375" t="s">
        <v>425</v>
      </c>
      <c r="AN837" s="375" t="s">
        <v>427</v>
      </c>
      <c r="AO837" s="762">
        <v>6.9260000000000002</v>
      </c>
      <c r="AP837" s="375" t="s">
        <v>387</v>
      </c>
      <c r="AQ837" s="760">
        <v>0.13392911904762864</v>
      </c>
      <c r="AR837" s="375" t="s">
        <v>399</v>
      </c>
      <c r="AS837" s="375" t="s">
        <v>767</v>
      </c>
      <c r="AT837" s="831" t="s">
        <v>422</v>
      </c>
    </row>
    <row r="838" spans="1:46" s="375" customFormat="1" x14ac:dyDescent="0.4">
      <c r="A838" s="428" t="s">
        <v>406</v>
      </c>
      <c r="B838" s="375" t="s">
        <v>60</v>
      </c>
      <c r="C838" s="375" t="s">
        <v>459</v>
      </c>
      <c r="D838" s="375" t="s">
        <v>385</v>
      </c>
      <c r="E838" s="375" t="s">
        <v>400</v>
      </c>
      <c r="F838" s="761">
        <v>0</v>
      </c>
      <c r="G838" s="375" t="s">
        <v>398</v>
      </c>
      <c r="H838" s="831" t="s">
        <v>763</v>
      </c>
      <c r="I838" s="428" t="s">
        <v>232</v>
      </c>
      <c r="J838" s="375" t="s">
        <v>60</v>
      </c>
      <c r="K838" s="375" t="s">
        <v>52</v>
      </c>
      <c r="M838" s="824">
        <v>0.34</v>
      </c>
      <c r="N838" s="375" t="s">
        <v>387</v>
      </c>
      <c r="O838" s="375" t="s">
        <v>400</v>
      </c>
      <c r="P838" s="763">
        <v>3.0400007203411834E-5</v>
      </c>
      <c r="Q838" s="375" t="s">
        <v>399</v>
      </c>
      <c r="R838" s="831" t="s">
        <v>768</v>
      </c>
      <c r="S838" s="428" t="s">
        <v>49</v>
      </c>
      <c r="T838" s="375" t="s">
        <v>418</v>
      </c>
      <c r="U838" s="375" t="s">
        <v>60</v>
      </c>
      <c r="V838" s="375" t="s">
        <v>52</v>
      </c>
      <c r="X838" s="824">
        <v>0.22500000000000001</v>
      </c>
      <c r="Y838" s="375" t="s">
        <v>387</v>
      </c>
      <c r="Z838" s="375" t="s">
        <v>400</v>
      </c>
      <c r="AA838" s="763">
        <v>2.400000568690408E-5</v>
      </c>
      <c r="AB838" s="375" t="s">
        <v>399</v>
      </c>
      <c r="AC838" s="831" t="s">
        <v>769</v>
      </c>
      <c r="AD838" s="428" t="s">
        <v>263</v>
      </c>
      <c r="AE838" s="375" t="s">
        <v>60</v>
      </c>
      <c r="AF838" s="375" t="s">
        <v>388</v>
      </c>
      <c r="AG838" s="375">
        <v>3.1590594962121614E-6</v>
      </c>
      <c r="AH838" s="375" t="s">
        <v>399</v>
      </c>
      <c r="AI838" s="375" t="s">
        <v>766</v>
      </c>
      <c r="AJ838" s="375" t="s">
        <v>422</v>
      </c>
      <c r="AK838" s="428" t="s">
        <v>277</v>
      </c>
      <c r="AL838" s="375" t="s">
        <v>60</v>
      </c>
      <c r="AM838" s="375" t="s">
        <v>425</v>
      </c>
      <c r="AN838" s="375" t="s">
        <v>427</v>
      </c>
      <c r="AO838" s="762">
        <v>6.9260000000000002</v>
      </c>
      <c r="AP838" s="375" t="s">
        <v>388</v>
      </c>
      <c r="AQ838" s="760">
        <v>0.84614124568009674</v>
      </c>
      <c r="AR838" s="375" t="s">
        <v>399</v>
      </c>
      <c r="AS838" s="375" t="s">
        <v>767</v>
      </c>
      <c r="AT838" s="831" t="s">
        <v>422</v>
      </c>
    </row>
    <row r="839" spans="1:46" s="375" customFormat="1" x14ac:dyDescent="0.4">
      <c r="A839" s="428" t="s">
        <v>406</v>
      </c>
      <c r="B839" s="375" t="s">
        <v>60</v>
      </c>
      <c r="C839" s="375" t="s">
        <v>459</v>
      </c>
      <c r="D839" s="375" t="s">
        <v>411</v>
      </c>
      <c r="E839" s="375" t="s">
        <v>400</v>
      </c>
      <c r="F839" s="761">
        <v>0.62314489723237143</v>
      </c>
      <c r="G839" s="375" t="s">
        <v>398</v>
      </c>
      <c r="H839" s="831" t="s">
        <v>763</v>
      </c>
      <c r="I839" s="428" t="s">
        <v>232</v>
      </c>
      <c r="J839" s="375" t="s">
        <v>60</v>
      </c>
      <c r="K839" s="375" t="s">
        <v>52</v>
      </c>
      <c r="M839" s="824">
        <v>0.34</v>
      </c>
      <c r="N839" s="375" t="s">
        <v>388</v>
      </c>
      <c r="O839" s="375" t="s">
        <v>400</v>
      </c>
      <c r="P839" s="763">
        <v>4.5800010852508624E-4</v>
      </c>
      <c r="Q839" s="375" t="s">
        <v>399</v>
      </c>
      <c r="R839" s="831" t="s">
        <v>768</v>
      </c>
      <c r="S839" s="428" t="s">
        <v>49</v>
      </c>
      <c r="T839" s="375" t="s">
        <v>418</v>
      </c>
      <c r="U839" s="375" t="s">
        <v>60</v>
      </c>
      <c r="V839" s="375" t="s">
        <v>52</v>
      </c>
      <c r="X839" s="824">
        <v>0.22500000000000001</v>
      </c>
      <c r="Y839" s="375" t="s">
        <v>388</v>
      </c>
      <c r="Z839" s="375" t="s">
        <v>400</v>
      </c>
      <c r="AA839" s="763">
        <v>2.0400004833868472E-4</v>
      </c>
      <c r="AB839" s="375" t="s">
        <v>399</v>
      </c>
      <c r="AC839" s="831" t="s">
        <v>769</v>
      </c>
      <c r="AD839" s="428" t="s">
        <v>263</v>
      </c>
      <c r="AE839" s="375" t="s">
        <v>60</v>
      </c>
      <c r="AF839" s="375" t="s">
        <v>389</v>
      </c>
      <c r="AG839" s="375">
        <v>3.049464810929577E-6</v>
      </c>
      <c r="AH839" s="375" t="s">
        <v>399</v>
      </c>
      <c r="AI839" s="375" t="s">
        <v>766</v>
      </c>
      <c r="AJ839" s="375" t="s">
        <v>422</v>
      </c>
      <c r="AK839" s="428" t="s">
        <v>277</v>
      </c>
      <c r="AL839" s="375" t="s">
        <v>60</v>
      </c>
      <c r="AM839" s="375" t="s">
        <v>425</v>
      </c>
      <c r="AN839" s="375" t="s">
        <v>427</v>
      </c>
      <c r="AO839" s="762">
        <v>6.9260000000000002</v>
      </c>
      <c r="AP839" s="375" t="s">
        <v>389</v>
      </c>
      <c r="AQ839" s="760">
        <v>0.14469053127021084</v>
      </c>
      <c r="AR839" s="375" t="s">
        <v>399</v>
      </c>
      <c r="AS839" s="375" t="s">
        <v>767</v>
      </c>
      <c r="AT839" s="831" t="s">
        <v>422</v>
      </c>
    </row>
    <row r="840" spans="1:46" s="375" customFormat="1" x14ac:dyDescent="0.4">
      <c r="A840" s="428" t="s">
        <v>406</v>
      </c>
      <c r="B840" s="375" t="s">
        <v>60</v>
      </c>
      <c r="C840" s="375" t="s">
        <v>459</v>
      </c>
      <c r="D840" s="375" t="s">
        <v>410</v>
      </c>
      <c r="E840" s="375" t="s">
        <v>400</v>
      </c>
      <c r="F840" s="761">
        <v>0.13029251595973393</v>
      </c>
      <c r="G840" s="375" t="s">
        <v>398</v>
      </c>
      <c r="H840" s="831" t="s">
        <v>763</v>
      </c>
      <c r="I840" s="428" t="s">
        <v>232</v>
      </c>
      <c r="J840" s="375" t="s">
        <v>60</v>
      </c>
      <c r="K840" s="375" t="s">
        <v>52</v>
      </c>
      <c r="M840" s="824">
        <v>0.34</v>
      </c>
      <c r="N840" s="375" t="s">
        <v>389</v>
      </c>
      <c r="O840" s="375" t="s">
        <v>400</v>
      </c>
      <c r="P840" s="763">
        <v>8.2200019477646474E-4</v>
      </c>
      <c r="Q840" s="375" t="s">
        <v>399</v>
      </c>
      <c r="R840" s="831" t="s">
        <v>768</v>
      </c>
      <c r="S840" s="428" t="s">
        <v>49</v>
      </c>
      <c r="T840" s="375" t="s">
        <v>418</v>
      </c>
      <c r="U840" s="375" t="s">
        <v>60</v>
      </c>
      <c r="V840" s="375" t="s">
        <v>52</v>
      </c>
      <c r="X840" s="824">
        <v>0.22500000000000001</v>
      </c>
      <c r="Y840" s="375" t="s">
        <v>389</v>
      </c>
      <c r="Z840" s="375" t="s">
        <v>400</v>
      </c>
      <c r="AA840" s="763">
        <v>2.8480006748459511E-3</v>
      </c>
      <c r="AB840" s="375" t="s">
        <v>399</v>
      </c>
      <c r="AC840" s="831" t="s">
        <v>769</v>
      </c>
      <c r="AD840" s="428" t="s">
        <v>263</v>
      </c>
      <c r="AE840" s="375" t="s">
        <v>60</v>
      </c>
      <c r="AF840" s="375" t="s">
        <v>390</v>
      </c>
      <c r="AG840" s="375">
        <v>1.1471172360637124E-6</v>
      </c>
      <c r="AH840" s="375" t="s">
        <v>399</v>
      </c>
      <c r="AI840" s="375" t="s">
        <v>766</v>
      </c>
      <c r="AJ840" s="375" t="s">
        <v>422</v>
      </c>
      <c r="AK840" s="428" t="s">
        <v>277</v>
      </c>
      <c r="AL840" s="375" t="s">
        <v>60</v>
      </c>
      <c r="AM840" s="375" t="s">
        <v>425</v>
      </c>
      <c r="AN840" s="375" t="s">
        <v>427</v>
      </c>
      <c r="AO840" s="762">
        <v>6.9260000000000002</v>
      </c>
      <c r="AP840" s="375" t="s">
        <v>390</v>
      </c>
      <c r="AQ840" s="760">
        <v>8.5326825093599831E-2</v>
      </c>
      <c r="AR840" s="375" t="s">
        <v>399</v>
      </c>
      <c r="AS840" s="375" t="s">
        <v>767</v>
      </c>
      <c r="AT840" s="831" t="s">
        <v>422</v>
      </c>
    </row>
    <row r="841" spans="1:46" s="375" customFormat="1" x14ac:dyDescent="0.4">
      <c r="A841" s="428" t="s">
        <v>406</v>
      </c>
      <c r="B841" s="375" t="s">
        <v>60</v>
      </c>
      <c r="C841" s="375" t="s">
        <v>459</v>
      </c>
      <c r="D841" s="375" t="s">
        <v>408</v>
      </c>
      <c r="E841" s="375" t="s">
        <v>400</v>
      </c>
      <c r="F841" s="761">
        <v>0</v>
      </c>
      <c r="G841" s="375" t="s">
        <v>398</v>
      </c>
      <c r="H841" s="831" t="s">
        <v>763</v>
      </c>
      <c r="I841" s="428" t="s">
        <v>232</v>
      </c>
      <c r="J841" s="375" t="s">
        <v>60</v>
      </c>
      <c r="K841" s="375" t="s">
        <v>52</v>
      </c>
      <c r="L841" s="378"/>
      <c r="M841" s="824">
        <v>0.34</v>
      </c>
      <c r="N841" s="375" t="s">
        <v>390</v>
      </c>
      <c r="O841" s="375" t="s">
        <v>400</v>
      </c>
      <c r="P841" s="763">
        <v>4.0500009596650638E-5</v>
      </c>
      <c r="Q841" s="375" t="s">
        <v>399</v>
      </c>
      <c r="R841" s="831" t="s">
        <v>768</v>
      </c>
      <c r="S841" s="428" t="s">
        <v>49</v>
      </c>
      <c r="T841" s="375" t="s">
        <v>418</v>
      </c>
      <c r="U841" s="375" t="s">
        <v>60</v>
      </c>
      <c r="V841" s="375" t="s">
        <v>52</v>
      </c>
      <c r="W841" s="378"/>
      <c r="X841" s="824">
        <v>0.22500000000000001</v>
      </c>
      <c r="Y841" s="375" t="s">
        <v>390</v>
      </c>
      <c r="Z841" s="375" t="s">
        <v>400</v>
      </c>
      <c r="AA841" s="763">
        <v>1.1800002796061175E-4</v>
      </c>
      <c r="AB841" s="375" t="s">
        <v>399</v>
      </c>
      <c r="AC841" s="831" t="s">
        <v>769</v>
      </c>
      <c r="AD841" s="428" t="s">
        <v>263</v>
      </c>
      <c r="AE841" s="375" t="s">
        <v>60</v>
      </c>
      <c r="AF841" s="375" t="s">
        <v>391</v>
      </c>
      <c r="AG841" s="375">
        <v>4.4209617453337031E-7</v>
      </c>
      <c r="AH841" s="375" t="s">
        <v>399</v>
      </c>
      <c r="AI841" s="375" t="s">
        <v>766</v>
      </c>
      <c r="AJ841" s="375" t="s">
        <v>422</v>
      </c>
      <c r="AK841" s="428" t="s">
        <v>277</v>
      </c>
      <c r="AL841" s="375" t="s">
        <v>60</v>
      </c>
      <c r="AM841" s="375" t="s">
        <v>425</v>
      </c>
      <c r="AN841" s="375" t="s">
        <v>427</v>
      </c>
      <c r="AO841" s="762">
        <v>6.9260000000000002</v>
      </c>
      <c r="AP841" s="375" t="s">
        <v>391</v>
      </c>
      <c r="AQ841" s="760">
        <v>3.8727226352348619E-2</v>
      </c>
      <c r="AR841" s="375" t="s">
        <v>399</v>
      </c>
      <c r="AS841" s="375" t="s">
        <v>767</v>
      </c>
      <c r="AT841" s="831" t="s">
        <v>422</v>
      </c>
    </row>
    <row r="842" spans="1:46" s="375" customFormat="1" x14ac:dyDescent="0.4">
      <c r="A842" s="428" t="s">
        <v>406</v>
      </c>
      <c r="B842" s="375" t="s">
        <v>60</v>
      </c>
      <c r="C842" s="375" t="s">
        <v>459</v>
      </c>
      <c r="D842" s="375" t="s">
        <v>409</v>
      </c>
      <c r="E842" s="375" t="s">
        <v>400</v>
      </c>
      <c r="F842" s="761">
        <v>0.15388914650862973</v>
      </c>
      <c r="G842" s="375" t="s">
        <v>398</v>
      </c>
      <c r="H842" s="831" t="s">
        <v>763</v>
      </c>
      <c r="I842" s="428" t="s">
        <v>232</v>
      </c>
      <c r="J842" s="375" t="s">
        <v>60</v>
      </c>
      <c r="K842" s="375" t="s">
        <v>52</v>
      </c>
      <c r="L842" s="378"/>
      <c r="M842" s="824">
        <v>0.34</v>
      </c>
      <c r="N842" s="375" t="s">
        <v>391</v>
      </c>
      <c r="O842" s="375" t="s">
        <v>400</v>
      </c>
      <c r="P842" s="763">
        <v>4.0500009596650638E-5</v>
      </c>
      <c r="Q842" s="375" t="s">
        <v>399</v>
      </c>
      <c r="R842" s="831" t="s">
        <v>768</v>
      </c>
      <c r="S842" s="428" t="s">
        <v>49</v>
      </c>
      <c r="T842" s="375" t="s">
        <v>418</v>
      </c>
      <c r="U842" s="375" t="s">
        <v>60</v>
      </c>
      <c r="V842" s="375" t="s">
        <v>52</v>
      </c>
      <c r="W842" s="378"/>
      <c r="X842" s="824">
        <v>0.22500000000000001</v>
      </c>
      <c r="Y842" s="375" t="s">
        <v>391</v>
      </c>
      <c r="Z842" s="375" t="s">
        <v>400</v>
      </c>
      <c r="AA842" s="763">
        <v>1.1800002796061175E-4</v>
      </c>
      <c r="AB842" s="375" t="s">
        <v>399</v>
      </c>
      <c r="AC842" s="831" t="s">
        <v>769</v>
      </c>
      <c r="AD842" s="428" t="s">
        <v>263</v>
      </c>
      <c r="AE842" s="375" t="s">
        <v>60</v>
      </c>
      <c r="AF842" s="375" t="s">
        <v>392</v>
      </c>
      <c r="AG842" s="375">
        <v>1.4502098263614812E-6</v>
      </c>
      <c r="AH842" s="375" t="s">
        <v>399</v>
      </c>
      <c r="AI842" s="375" t="s">
        <v>766</v>
      </c>
      <c r="AJ842" s="375" t="s">
        <v>422</v>
      </c>
      <c r="AK842" s="428" t="s">
        <v>277</v>
      </c>
      <c r="AL842" s="375" t="s">
        <v>60</v>
      </c>
      <c r="AM842" s="375" t="s">
        <v>425</v>
      </c>
      <c r="AN842" s="375" t="s">
        <v>427</v>
      </c>
      <c r="AO842" s="762">
        <v>6.9260000000000002</v>
      </c>
      <c r="AP842" s="375" t="s">
        <v>392</v>
      </c>
      <c r="AQ842" s="760">
        <v>0.54246652525231054</v>
      </c>
      <c r="AR842" s="375" t="s">
        <v>399</v>
      </c>
      <c r="AS842" s="375" t="s">
        <v>767</v>
      </c>
      <c r="AT842" s="831" t="s">
        <v>422</v>
      </c>
    </row>
    <row r="843" spans="1:46" s="375" customFormat="1" x14ac:dyDescent="0.4">
      <c r="A843" s="428" t="s">
        <v>406</v>
      </c>
      <c r="B843" s="375" t="s">
        <v>60</v>
      </c>
      <c r="C843" s="375" t="s">
        <v>459</v>
      </c>
      <c r="D843" s="375" t="s">
        <v>387</v>
      </c>
      <c r="E843" s="375" t="s">
        <v>400</v>
      </c>
      <c r="F843" s="763">
        <v>2.2116080658786683E-5</v>
      </c>
      <c r="G843" s="375" t="s">
        <v>399</v>
      </c>
      <c r="H843" s="831" t="s">
        <v>770</v>
      </c>
      <c r="I843" s="428" t="s">
        <v>232</v>
      </c>
      <c r="J843" s="375" t="s">
        <v>60</v>
      </c>
      <c r="K843" s="375" t="s">
        <v>52</v>
      </c>
      <c r="L843" s="378"/>
      <c r="M843" s="824">
        <v>0.34</v>
      </c>
      <c r="N843" s="375" t="s">
        <v>392</v>
      </c>
      <c r="O843" s="375" t="s">
        <v>400</v>
      </c>
      <c r="P843" s="763">
        <v>1.6580003928702903E-4</v>
      </c>
      <c r="Q843" s="375" t="s">
        <v>399</v>
      </c>
      <c r="R843" s="831" t="s">
        <v>768</v>
      </c>
      <c r="S843" s="428" t="s">
        <v>49</v>
      </c>
      <c r="T843" s="375" t="s">
        <v>418</v>
      </c>
      <c r="U843" s="375" t="s">
        <v>60</v>
      </c>
      <c r="V843" s="375" t="s">
        <v>52</v>
      </c>
      <c r="W843" s="378"/>
      <c r="X843" s="824">
        <v>0.22500000000000001</v>
      </c>
      <c r="Y843" s="375" t="s">
        <v>392</v>
      </c>
      <c r="Z843" s="375" t="s">
        <v>400</v>
      </c>
      <c r="AA843" s="763">
        <v>8.9630021238217214E-3</v>
      </c>
      <c r="AB843" s="375" t="s">
        <v>399</v>
      </c>
      <c r="AC843" s="831" t="s">
        <v>769</v>
      </c>
      <c r="AD843" s="428" t="s">
        <v>263</v>
      </c>
      <c r="AE843" s="375" t="s">
        <v>60</v>
      </c>
      <c r="AF843" s="375" t="s">
        <v>393</v>
      </c>
      <c r="AG843" s="375">
        <v>2.1790231928536697E-8</v>
      </c>
      <c r="AH843" s="375" t="s">
        <v>399</v>
      </c>
      <c r="AI843" s="375" t="s">
        <v>766</v>
      </c>
      <c r="AJ843" s="375" t="s">
        <v>422</v>
      </c>
      <c r="AK843" s="428" t="s">
        <v>277</v>
      </c>
      <c r="AL843" s="375" t="s">
        <v>60</v>
      </c>
      <c r="AM843" s="375" t="s">
        <v>425</v>
      </c>
      <c r="AN843" s="375" t="s">
        <v>427</v>
      </c>
      <c r="AO843" s="762">
        <v>6.9260000000000002</v>
      </c>
      <c r="AP843" s="375" t="s">
        <v>393</v>
      </c>
      <c r="AQ843" s="760">
        <v>8.111481151864688E-4</v>
      </c>
      <c r="AR843" s="375" t="s">
        <v>399</v>
      </c>
      <c r="AS843" s="375" t="s">
        <v>767</v>
      </c>
      <c r="AT843" s="831" t="s">
        <v>422</v>
      </c>
    </row>
    <row r="844" spans="1:46" s="375" customFormat="1" x14ac:dyDescent="0.4">
      <c r="A844" s="428" t="s">
        <v>406</v>
      </c>
      <c r="B844" s="375" t="s">
        <v>60</v>
      </c>
      <c r="C844" s="375" t="s">
        <v>459</v>
      </c>
      <c r="D844" s="375" t="s">
        <v>388</v>
      </c>
      <c r="E844" s="375" t="s">
        <v>400</v>
      </c>
      <c r="F844" s="763">
        <v>2.6678051699111159E-4</v>
      </c>
      <c r="G844" s="375" t="s">
        <v>399</v>
      </c>
      <c r="H844" s="831" t="s">
        <v>770</v>
      </c>
      <c r="I844" s="428" t="s">
        <v>232</v>
      </c>
      <c r="J844" s="375" t="s">
        <v>60</v>
      </c>
      <c r="K844" s="375" t="s">
        <v>52</v>
      </c>
      <c r="L844" s="378"/>
      <c r="M844" s="824">
        <v>0.34</v>
      </c>
      <c r="N844" s="375" t="s">
        <v>393</v>
      </c>
      <c r="O844" s="375" t="s">
        <v>400</v>
      </c>
      <c r="P844" s="763">
        <v>6.682501583447354E-6</v>
      </c>
      <c r="Q844" s="375" t="s">
        <v>399</v>
      </c>
      <c r="R844" s="831" t="s">
        <v>768</v>
      </c>
      <c r="S844" s="428" t="s">
        <v>49</v>
      </c>
      <c r="T844" s="375" t="s">
        <v>418</v>
      </c>
      <c r="U844" s="375" t="s">
        <v>60</v>
      </c>
      <c r="V844" s="375" t="s">
        <v>52</v>
      </c>
      <c r="W844" s="378"/>
      <c r="X844" s="824">
        <v>0.22500000000000001</v>
      </c>
      <c r="Y844" s="375" t="s">
        <v>393</v>
      </c>
      <c r="Z844" s="375" t="s">
        <v>400</v>
      </c>
      <c r="AA844" s="763">
        <v>5.074001202306304E-6</v>
      </c>
      <c r="AB844" s="375" t="s">
        <v>399</v>
      </c>
      <c r="AC844" s="831" t="s">
        <v>769</v>
      </c>
      <c r="AD844" s="428" t="s">
        <v>263</v>
      </c>
      <c r="AE844" s="375" t="s">
        <v>60</v>
      </c>
      <c r="AF844" s="375" t="s">
        <v>394</v>
      </c>
      <c r="AG844" s="375">
        <v>4.8858839347976374E-8</v>
      </c>
      <c r="AH844" s="375" t="s">
        <v>399</v>
      </c>
      <c r="AI844" s="375" t="s">
        <v>766</v>
      </c>
      <c r="AJ844" s="375" t="s">
        <v>422</v>
      </c>
      <c r="AK844" s="428" t="s">
        <v>277</v>
      </c>
      <c r="AL844" s="375" t="s">
        <v>60</v>
      </c>
      <c r="AM844" s="375" t="s">
        <v>425</v>
      </c>
      <c r="AN844" s="375" t="s">
        <v>427</v>
      </c>
      <c r="AO844" s="762">
        <v>6.9260000000000002</v>
      </c>
      <c r="AP844" s="375" t="s">
        <v>394</v>
      </c>
      <c r="AQ844" s="760">
        <v>1.6935338883092644E-3</v>
      </c>
      <c r="AR844" s="375" t="s">
        <v>399</v>
      </c>
      <c r="AS844" s="375" t="s">
        <v>767</v>
      </c>
      <c r="AT844" s="831" t="s">
        <v>422</v>
      </c>
    </row>
    <row r="845" spans="1:46" s="375" customFormat="1" x14ac:dyDescent="0.4">
      <c r="A845" s="428" t="s">
        <v>406</v>
      </c>
      <c r="B845" s="375" t="s">
        <v>60</v>
      </c>
      <c r="C845" s="375" t="s">
        <v>459</v>
      </c>
      <c r="D845" s="375" t="s">
        <v>389</v>
      </c>
      <c r="E845" s="375" t="s">
        <v>400</v>
      </c>
      <c r="F845" s="763">
        <v>1.543058463031284E-3</v>
      </c>
      <c r="G845" s="375" t="s">
        <v>399</v>
      </c>
      <c r="H845" s="831" t="s">
        <v>770</v>
      </c>
      <c r="I845" s="428" t="s">
        <v>232</v>
      </c>
      <c r="J845" s="375" t="s">
        <v>60</v>
      </c>
      <c r="K845" s="375" t="s">
        <v>52</v>
      </c>
      <c r="L845" s="378"/>
      <c r="M845" s="824">
        <v>0.34</v>
      </c>
      <c r="N845" s="375" t="s">
        <v>394</v>
      </c>
      <c r="O845" s="375" t="s">
        <v>400</v>
      </c>
      <c r="P845" s="763">
        <v>1.7334004107366472E-5</v>
      </c>
      <c r="Q845" s="375" t="s">
        <v>399</v>
      </c>
      <c r="R845" s="831" t="s">
        <v>768</v>
      </c>
      <c r="S845" s="428" t="s">
        <v>49</v>
      </c>
      <c r="T845" s="375" t="s">
        <v>418</v>
      </c>
      <c r="U845" s="375" t="s">
        <v>60</v>
      </c>
      <c r="V845" s="375" t="s">
        <v>52</v>
      </c>
      <c r="W845" s="378"/>
      <c r="X845" s="824">
        <v>0.22500000000000001</v>
      </c>
      <c r="Y845" s="375" t="s">
        <v>394</v>
      </c>
      <c r="Z845" s="375" t="s">
        <v>400</v>
      </c>
      <c r="AA845" s="763">
        <v>9.5580022648095496E-6</v>
      </c>
      <c r="AB845" s="375" t="s">
        <v>399</v>
      </c>
      <c r="AC845" s="831" t="s">
        <v>769</v>
      </c>
      <c r="AD845" s="428" t="s">
        <v>263</v>
      </c>
      <c r="AE845" s="375" t="s">
        <v>60</v>
      </c>
      <c r="AF845" s="375" t="s">
        <v>395</v>
      </c>
      <c r="AG845" s="375">
        <v>1.7407940650298326E-6</v>
      </c>
      <c r="AH845" s="375" t="s">
        <v>399</v>
      </c>
      <c r="AI845" s="375" t="s">
        <v>766</v>
      </c>
      <c r="AJ845" s="375" t="s">
        <v>422</v>
      </c>
      <c r="AK845" s="428" t="s">
        <v>277</v>
      </c>
      <c r="AL845" s="375" t="s">
        <v>60</v>
      </c>
      <c r="AM845" s="375" t="s">
        <v>425</v>
      </c>
      <c r="AN845" s="375" t="s">
        <v>427</v>
      </c>
      <c r="AO845" s="762">
        <v>6.9260000000000002</v>
      </c>
      <c r="AP845" s="375" t="s">
        <v>395</v>
      </c>
      <c r="AQ845" s="760">
        <v>0.20852766040148335</v>
      </c>
      <c r="AR845" s="375" t="s">
        <v>399</v>
      </c>
      <c r="AS845" s="375" t="s">
        <v>767</v>
      </c>
      <c r="AT845" s="831" t="s">
        <v>422</v>
      </c>
    </row>
    <row r="846" spans="1:46" s="375" customFormat="1" x14ac:dyDescent="0.4">
      <c r="A846" s="428" t="s">
        <v>406</v>
      </c>
      <c r="B846" s="375" t="s">
        <v>60</v>
      </c>
      <c r="C846" s="375" t="s">
        <v>459</v>
      </c>
      <c r="D846" s="375" t="s">
        <v>390</v>
      </c>
      <c r="E846" s="375" t="s">
        <v>400</v>
      </c>
      <c r="F846" s="763">
        <v>2.3048713935663499E-4</v>
      </c>
      <c r="G846" s="375" t="s">
        <v>399</v>
      </c>
      <c r="H846" s="831" t="s">
        <v>770</v>
      </c>
      <c r="I846" s="428" t="s">
        <v>232</v>
      </c>
      <c r="J846" s="375" t="s">
        <v>60</v>
      </c>
      <c r="K846" s="375" t="s">
        <v>52</v>
      </c>
      <c r="L846" s="378"/>
      <c r="M846" s="824">
        <v>0.34</v>
      </c>
      <c r="N846" s="375" t="s">
        <v>395</v>
      </c>
      <c r="O846" s="375" t="s">
        <v>400</v>
      </c>
      <c r="P846" s="763">
        <v>1.0500002488020536E-5</v>
      </c>
      <c r="Q846" s="375" t="s">
        <v>399</v>
      </c>
      <c r="R846" s="831" t="s">
        <v>768</v>
      </c>
      <c r="S846" s="428" t="s">
        <v>49</v>
      </c>
      <c r="T846" s="375" t="s">
        <v>418</v>
      </c>
      <c r="U846" s="375" t="s">
        <v>60</v>
      </c>
      <c r="V846" s="375" t="s">
        <v>52</v>
      </c>
      <c r="W846" s="378"/>
      <c r="X846" s="824">
        <v>0.22500000000000001</v>
      </c>
      <c r="Y846" s="375" t="s">
        <v>395</v>
      </c>
      <c r="Z846" s="375" t="s">
        <v>400</v>
      </c>
      <c r="AA846" s="763">
        <v>1.6000003791269388E-5</v>
      </c>
      <c r="AB846" s="375" t="s">
        <v>399</v>
      </c>
      <c r="AC846" s="831" t="s">
        <v>769</v>
      </c>
      <c r="AD846" s="428" t="s">
        <v>263</v>
      </c>
      <c r="AE846" s="375" t="s">
        <v>60</v>
      </c>
      <c r="AF846" s="375" t="s">
        <v>396</v>
      </c>
      <c r="AG846" s="375">
        <v>1.9732973037395737E-8</v>
      </c>
      <c r="AH846" s="375" t="s">
        <v>399</v>
      </c>
      <c r="AI846" s="375" t="s">
        <v>766</v>
      </c>
      <c r="AJ846" s="375" t="s">
        <v>422</v>
      </c>
      <c r="AK846" s="428" t="s">
        <v>277</v>
      </c>
      <c r="AL846" s="375" t="s">
        <v>60</v>
      </c>
      <c r="AM846" s="375" t="s">
        <v>425</v>
      </c>
      <c r="AN846" s="375" t="s">
        <v>427</v>
      </c>
      <c r="AO846" s="762">
        <v>6.9260000000000002</v>
      </c>
      <c r="AP846" s="375" t="s">
        <v>396</v>
      </c>
      <c r="AQ846" s="760">
        <v>1.2784256206030929E-3</v>
      </c>
      <c r="AR846" s="375" t="s">
        <v>399</v>
      </c>
      <c r="AS846" s="375" t="s">
        <v>767</v>
      </c>
      <c r="AT846" s="831" t="s">
        <v>422</v>
      </c>
    </row>
    <row r="847" spans="1:46" s="375" customFormat="1" x14ac:dyDescent="0.4">
      <c r="A847" s="428" t="s">
        <v>406</v>
      </c>
      <c r="B847" s="375" t="s">
        <v>60</v>
      </c>
      <c r="C847" s="375" t="s">
        <v>459</v>
      </c>
      <c r="D847" s="375" t="s">
        <v>391</v>
      </c>
      <c r="E847" s="375" t="s">
        <v>400</v>
      </c>
      <c r="F847" s="763">
        <v>1.7328661593536909E-4</v>
      </c>
      <c r="G847" s="375" t="s">
        <v>399</v>
      </c>
      <c r="H847" s="831" t="s">
        <v>770</v>
      </c>
      <c r="I847" s="428" t="s">
        <v>232</v>
      </c>
      <c r="J847" s="375" t="s">
        <v>60</v>
      </c>
      <c r="K847" s="375" t="s">
        <v>52</v>
      </c>
      <c r="L847" s="378"/>
      <c r="M847" s="824">
        <v>0.34</v>
      </c>
      <c r="N847" s="375" t="s">
        <v>396</v>
      </c>
      <c r="O847" s="375" t="s">
        <v>400</v>
      </c>
      <c r="P847" s="763">
        <v>1.0000002369543367E-6</v>
      </c>
      <c r="Q847" s="375" t="s">
        <v>399</v>
      </c>
      <c r="R847" s="831" t="s">
        <v>768</v>
      </c>
      <c r="S847" s="428" t="s">
        <v>49</v>
      </c>
      <c r="T847" s="375" t="s">
        <v>418</v>
      </c>
      <c r="U847" s="375" t="s">
        <v>60</v>
      </c>
      <c r="V847" s="375" t="s">
        <v>52</v>
      </c>
      <c r="W847" s="378"/>
      <c r="X847" s="824">
        <v>0.22500000000000001</v>
      </c>
      <c r="Y847" s="375" t="s">
        <v>396</v>
      </c>
      <c r="Z847" s="375" t="s">
        <v>400</v>
      </c>
      <c r="AA847" s="763">
        <v>2.400000568690408E-5</v>
      </c>
      <c r="AB847" s="375" t="s">
        <v>399</v>
      </c>
      <c r="AC847" s="831" t="s">
        <v>769</v>
      </c>
      <c r="AD847" s="430" t="s">
        <v>263</v>
      </c>
      <c r="AE847" s="832" t="s">
        <v>60</v>
      </c>
      <c r="AF847" s="832" t="s">
        <v>397</v>
      </c>
      <c r="AG847" s="832">
        <v>2.0978051687310616E-3</v>
      </c>
      <c r="AH847" s="832" t="s">
        <v>399</v>
      </c>
      <c r="AI847" s="832" t="s">
        <v>766</v>
      </c>
      <c r="AJ847" s="832" t="s">
        <v>422</v>
      </c>
      <c r="AK847" s="428" t="s">
        <v>277</v>
      </c>
      <c r="AL847" s="375" t="s">
        <v>60</v>
      </c>
      <c r="AM847" s="375" t="s">
        <v>425</v>
      </c>
      <c r="AN847" s="375" t="s">
        <v>427</v>
      </c>
      <c r="AO847" s="762">
        <v>6.9260000000000002</v>
      </c>
      <c r="AP847" s="375" t="s">
        <v>397</v>
      </c>
      <c r="AQ847" s="760">
        <v>129.43755407652384</v>
      </c>
      <c r="AR847" s="375" t="s">
        <v>399</v>
      </c>
      <c r="AS847" s="375" t="s">
        <v>767</v>
      </c>
      <c r="AT847" s="831" t="s">
        <v>422</v>
      </c>
    </row>
    <row r="848" spans="1:46" s="375" customFormat="1" x14ac:dyDescent="0.4">
      <c r="A848" s="428" t="s">
        <v>406</v>
      </c>
      <c r="B848" s="375" t="s">
        <v>60</v>
      </c>
      <c r="C848" s="375" t="s">
        <v>459</v>
      </c>
      <c r="D848" s="375" t="s">
        <v>392</v>
      </c>
      <c r="E848" s="375" t="s">
        <v>400</v>
      </c>
      <c r="F848" s="763">
        <v>1.6531020936637398E-3</v>
      </c>
      <c r="G848" s="375" t="s">
        <v>399</v>
      </c>
      <c r="H848" s="831" t="s">
        <v>770</v>
      </c>
      <c r="I848" s="428" t="s">
        <v>232</v>
      </c>
      <c r="J848" s="375" t="s">
        <v>60</v>
      </c>
      <c r="K848" s="375" t="s">
        <v>52</v>
      </c>
      <c r="L848" s="378"/>
      <c r="M848" s="824">
        <v>0.34</v>
      </c>
      <c r="N848" s="375" t="s">
        <v>397</v>
      </c>
      <c r="O848" s="375" t="s">
        <v>400</v>
      </c>
      <c r="P848" s="763">
        <v>0.59540529688505961</v>
      </c>
      <c r="Q848" s="375" t="s">
        <v>399</v>
      </c>
      <c r="R848" s="831" t="s">
        <v>768</v>
      </c>
      <c r="S848" s="428" t="s">
        <v>49</v>
      </c>
      <c r="T848" s="375" t="s">
        <v>418</v>
      </c>
      <c r="U848" s="375" t="s">
        <v>60</v>
      </c>
      <c r="V848" s="375" t="s">
        <v>52</v>
      </c>
      <c r="W848" s="378"/>
      <c r="X848" s="824">
        <v>0.22500000000000001</v>
      </c>
      <c r="Y848" s="375" t="s">
        <v>397</v>
      </c>
      <c r="Z848" s="375" t="s">
        <v>400</v>
      </c>
      <c r="AA848" s="763">
        <v>1.5167378599110761</v>
      </c>
      <c r="AB848" s="375" t="s">
        <v>399</v>
      </c>
      <c r="AC848" s="831" t="s">
        <v>769</v>
      </c>
      <c r="AK848" s="428" t="s">
        <v>277</v>
      </c>
      <c r="AL848" s="375" t="s">
        <v>60</v>
      </c>
      <c r="AM848" s="375" t="s">
        <v>425</v>
      </c>
      <c r="AN848" s="375" t="s">
        <v>426</v>
      </c>
      <c r="AO848" s="762">
        <v>6.9260000000000002</v>
      </c>
      <c r="AP848" s="375" t="s">
        <v>387</v>
      </c>
      <c r="AQ848" s="760">
        <v>0.11449360352033082</v>
      </c>
      <c r="AR848" s="375" t="s">
        <v>399</v>
      </c>
      <c r="AS848" s="375" t="s">
        <v>771</v>
      </c>
      <c r="AT848" s="831" t="s">
        <v>422</v>
      </c>
    </row>
    <row r="849" spans="1:46" s="375" customFormat="1" x14ac:dyDescent="0.4">
      <c r="A849" s="428" t="s">
        <v>406</v>
      </c>
      <c r="B849" s="375" t="s">
        <v>60</v>
      </c>
      <c r="C849" s="375" t="s">
        <v>459</v>
      </c>
      <c r="D849" s="375" t="s">
        <v>393</v>
      </c>
      <c r="E849" s="375" t="s">
        <v>400</v>
      </c>
      <c r="F849" s="763">
        <v>1.523872931684092E-5</v>
      </c>
      <c r="G849" s="375" t="s">
        <v>399</v>
      </c>
      <c r="H849" s="831" t="s">
        <v>770</v>
      </c>
      <c r="I849" s="428" t="s">
        <v>232</v>
      </c>
      <c r="J849" s="375" t="s">
        <v>60</v>
      </c>
      <c r="K849" s="375" t="s">
        <v>52</v>
      </c>
      <c r="L849" s="378"/>
      <c r="M849" s="824">
        <v>0.34</v>
      </c>
      <c r="N849" s="375" t="s">
        <v>387</v>
      </c>
      <c r="O849" s="375" t="s">
        <v>401</v>
      </c>
      <c r="P849" s="378">
        <v>3.121181576156924E-5</v>
      </c>
      <c r="Q849" s="375" t="s">
        <v>399</v>
      </c>
      <c r="R849" s="831" t="s">
        <v>772</v>
      </c>
      <c r="S849" s="428" t="s">
        <v>49</v>
      </c>
      <c r="T849" s="375" t="s">
        <v>418</v>
      </c>
      <c r="U849" s="375" t="s">
        <v>60</v>
      </c>
      <c r="V849" s="375" t="s">
        <v>52</v>
      </c>
      <c r="W849" s="378"/>
      <c r="X849" s="824">
        <v>0.22500000000000001</v>
      </c>
      <c r="Y849" s="375" t="s">
        <v>387</v>
      </c>
      <c r="Z849" s="375" t="s">
        <v>401</v>
      </c>
      <c r="AA849" s="378">
        <v>2.4811814245061489E-5</v>
      </c>
      <c r="AB849" s="375" t="s">
        <v>399</v>
      </c>
      <c r="AC849" s="831" t="s">
        <v>773</v>
      </c>
      <c r="AK849" s="428" t="s">
        <v>277</v>
      </c>
      <c r="AL849" s="375" t="s">
        <v>60</v>
      </c>
      <c r="AM849" s="375" t="s">
        <v>425</v>
      </c>
      <c r="AN849" s="375" t="s">
        <v>426</v>
      </c>
      <c r="AO849" s="762">
        <v>6.9260000000000002</v>
      </c>
      <c r="AP849" s="375" t="s">
        <v>388</v>
      </c>
      <c r="AQ849" s="760">
        <v>0.66955527990502384</v>
      </c>
      <c r="AR849" s="375" t="s">
        <v>399</v>
      </c>
      <c r="AS849" s="375" t="s">
        <v>771</v>
      </c>
      <c r="AT849" s="831" t="s">
        <v>422</v>
      </c>
    </row>
    <row r="850" spans="1:46" s="375" customFormat="1" x14ac:dyDescent="0.4">
      <c r="A850" s="428" t="s">
        <v>406</v>
      </c>
      <c r="B850" s="375" t="s">
        <v>60</v>
      </c>
      <c r="C850" s="375" t="s">
        <v>459</v>
      </c>
      <c r="D850" s="375" t="s">
        <v>394</v>
      </c>
      <c r="E850" s="375" t="s">
        <v>400</v>
      </c>
      <c r="F850" s="763">
        <v>2.5624713642985208E-5</v>
      </c>
      <c r="G850" s="375" t="s">
        <v>399</v>
      </c>
      <c r="H850" s="831" t="s">
        <v>770</v>
      </c>
      <c r="I850" s="428" t="s">
        <v>232</v>
      </c>
      <c r="J850" s="375" t="s">
        <v>60</v>
      </c>
      <c r="K850" s="375" t="s">
        <v>52</v>
      </c>
      <c r="L850" s="378"/>
      <c r="M850" s="824">
        <v>0.34</v>
      </c>
      <c r="N850" s="375" t="s">
        <v>388</v>
      </c>
      <c r="O850" s="375" t="s">
        <v>401</v>
      </c>
      <c r="P850" s="378">
        <v>4.6346183421331488E-4</v>
      </c>
      <c r="Q850" s="375" t="s">
        <v>399</v>
      </c>
      <c r="R850" s="831" t="s">
        <v>772</v>
      </c>
      <c r="S850" s="428" t="s">
        <v>49</v>
      </c>
      <c r="T850" s="375" t="s">
        <v>418</v>
      </c>
      <c r="U850" s="375" t="s">
        <v>60</v>
      </c>
      <c r="V850" s="375" t="s">
        <v>52</v>
      </c>
      <c r="W850" s="378"/>
      <c r="X850" s="824">
        <v>0.22500000000000001</v>
      </c>
      <c r="Y850" s="375" t="s">
        <v>388</v>
      </c>
      <c r="Z850" s="375" t="s">
        <v>401</v>
      </c>
      <c r="AA850" s="378">
        <v>2.0946177402691334E-4</v>
      </c>
      <c r="AB850" s="375" t="s">
        <v>399</v>
      </c>
      <c r="AC850" s="831" t="s">
        <v>773</v>
      </c>
      <c r="AK850" s="428" t="s">
        <v>277</v>
      </c>
      <c r="AL850" s="375" t="s">
        <v>60</v>
      </c>
      <c r="AM850" s="375" t="s">
        <v>425</v>
      </c>
      <c r="AN850" s="375" t="s">
        <v>426</v>
      </c>
      <c r="AO850" s="762">
        <v>6.9260000000000002</v>
      </c>
      <c r="AP850" s="375" t="s">
        <v>389</v>
      </c>
      <c r="AQ850" s="760">
        <v>0.14083992687145763</v>
      </c>
      <c r="AR850" s="375" t="s">
        <v>399</v>
      </c>
      <c r="AS850" s="375" t="s">
        <v>771</v>
      </c>
      <c r="AT850" s="831" t="s">
        <v>422</v>
      </c>
    </row>
    <row r="851" spans="1:46" s="375" customFormat="1" x14ac:dyDescent="0.4">
      <c r="A851" s="428" t="s">
        <v>406</v>
      </c>
      <c r="B851" s="375" t="s">
        <v>60</v>
      </c>
      <c r="C851" s="375" t="s">
        <v>459</v>
      </c>
      <c r="D851" s="375" t="s">
        <v>395</v>
      </c>
      <c r="E851" s="375" t="s">
        <v>400</v>
      </c>
      <c r="F851" s="763">
        <v>3.7713744339330626E-5</v>
      </c>
      <c r="G851" s="375" t="s">
        <v>399</v>
      </c>
      <c r="H851" s="831" t="s">
        <v>770</v>
      </c>
      <c r="I851" s="428" t="s">
        <v>232</v>
      </c>
      <c r="J851" s="375" t="s">
        <v>60</v>
      </c>
      <c r="K851" s="375" t="s">
        <v>52</v>
      </c>
      <c r="L851" s="378"/>
      <c r="M851" s="824">
        <v>0.34</v>
      </c>
      <c r="N851" s="375" t="s">
        <v>389</v>
      </c>
      <c r="O851" s="375" t="s">
        <v>401</v>
      </c>
      <c r="P851" s="378">
        <v>8.2282856757412664E-4</v>
      </c>
      <c r="Q851" s="375" t="s">
        <v>399</v>
      </c>
      <c r="R851" s="831" t="s">
        <v>772</v>
      </c>
      <c r="S851" s="428" t="s">
        <v>49</v>
      </c>
      <c r="T851" s="375" t="s">
        <v>418</v>
      </c>
      <c r="U851" s="375" t="s">
        <v>60</v>
      </c>
      <c r="V851" s="375" t="s">
        <v>52</v>
      </c>
      <c r="W851" s="378"/>
      <c r="X851" s="824">
        <v>0.22500000000000001</v>
      </c>
      <c r="Y851" s="375" t="s">
        <v>389</v>
      </c>
      <c r="Z851" s="375" t="s">
        <v>401</v>
      </c>
      <c r="AA851" s="378">
        <v>2.8488290476436128E-3</v>
      </c>
      <c r="AB851" s="375" t="s">
        <v>399</v>
      </c>
      <c r="AC851" s="831" t="s">
        <v>773</v>
      </c>
      <c r="AK851" s="428" t="s">
        <v>277</v>
      </c>
      <c r="AL851" s="375" t="s">
        <v>60</v>
      </c>
      <c r="AM851" s="375" t="s">
        <v>425</v>
      </c>
      <c r="AN851" s="375" t="s">
        <v>426</v>
      </c>
      <c r="AO851" s="762">
        <v>6.9260000000000002</v>
      </c>
      <c r="AP851" s="375" t="s">
        <v>390</v>
      </c>
      <c r="AQ851" s="760">
        <v>7.6770444062228202E-2</v>
      </c>
      <c r="AR851" s="375" t="s">
        <v>399</v>
      </c>
      <c r="AS851" s="375" t="s">
        <v>771</v>
      </c>
      <c r="AT851" s="831" t="s">
        <v>422</v>
      </c>
    </row>
    <row r="852" spans="1:46" s="375" customFormat="1" x14ac:dyDescent="0.4">
      <c r="A852" s="428" t="s">
        <v>406</v>
      </c>
      <c r="B852" s="375" t="s">
        <v>60</v>
      </c>
      <c r="C852" s="375" t="s">
        <v>459</v>
      </c>
      <c r="D852" s="375" t="s">
        <v>396</v>
      </c>
      <c r="E852" s="375" t="s">
        <v>400</v>
      </c>
      <c r="F852" s="763">
        <v>9.3240986279724332E-6</v>
      </c>
      <c r="G852" s="375" t="s">
        <v>399</v>
      </c>
      <c r="H852" s="831" t="s">
        <v>770</v>
      </c>
      <c r="I852" s="428" t="s">
        <v>232</v>
      </c>
      <c r="J852" s="375" t="s">
        <v>60</v>
      </c>
      <c r="K852" s="375" t="s">
        <v>52</v>
      </c>
      <c r="L852" s="378"/>
      <c r="M852" s="824">
        <v>0.34</v>
      </c>
      <c r="N852" s="375" t="s">
        <v>390</v>
      </c>
      <c r="O852" s="375" t="s">
        <v>401</v>
      </c>
      <c r="P852" s="378">
        <v>4.1002188450679274E-5</v>
      </c>
      <c r="Q852" s="375" t="s">
        <v>399</v>
      </c>
      <c r="R852" s="831" t="s">
        <v>772</v>
      </c>
      <c r="S852" s="428" t="s">
        <v>49</v>
      </c>
      <c r="T852" s="375" t="s">
        <v>418</v>
      </c>
      <c r="U852" s="375" t="s">
        <v>60</v>
      </c>
      <c r="V852" s="375" t="s">
        <v>52</v>
      </c>
      <c r="W852" s="378"/>
      <c r="X852" s="824">
        <v>0.22500000000000001</v>
      </c>
      <c r="Y852" s="375" t="s">
        <v>390</v>
      </c>
      <c r="Z852" s="375" t="s">
        <v>401</v>
      </c>
      <c r="AA852" s="378">
        <v>1.1850220681464038E-4</v>
      </c>
      <c r="AB852" s="375" t="s">
        <v>399</v>
      </c>
      <c r="AC852" s="831" t="s">
        <v>773</v>
      </c>
      <c r="AK852" s="428" t="s">
        <v>277</v>
      </c>
      <c r="AL852" s="375" t="s">
        <v>60</v>
      </c>
      <c r="AM852" s="375" t="s">
        <v>425</v>
      </c>
      <c r="AN852" s="375" t="s">
        <v>426</v>
      </c>
      <c r="AO852" s="762">
        <v>6.9260000000000002</v>
      </c>
      <c r="AP852" s="375" t="s">
        <v>391</v>
      </c>
      <c r="AQ852" s="760">
        <v>3.3247860289947147E-2</v>
      </c>
      <c r="AR852" s="375" t="s">
        <v>399</v>
      </c>
      <c r="AS852" s="375" t="s">
        <v>771</v>
      </c>
      <c r="AT852" s="831" t="s">
        <v>422</v>
      </c>
    </row>
    <row r="853" spans="1:46" s="375" customFormat="1" x14ac:dyDescent="0.4">
      <c r="A853" s="428" t="s">
        <v>406</v>
      </c>
      <c r="B853" s="375" t="s">
        <v>60</v>
      </c>
      <c r="C853" s="375" t="s">
        <v>459</v>
      </c>
      <c r="D853" s="375" t="s">
        <v>397</v>
      </c>
      <c r="E853" s="375" t="s">
        <v>400</v>
      </c>
      <c r="F853" s="763">
        <v>0.7822105943845491</v>
      </c>
      <c r="G853" s="375" t="s">
        <v>399</v>
      </c>
      <c r="H853" s="831" t="s">
        <v>770</v>
      </c>
      <c r="I853" s="428" t="s">
        <v>232</v>
      </c>
      <c r="J853" s="375" t="s">
        <v>60</v>
      </c>
      <c r="K853" s="375" t="s">
        <v>52</v>
      </c>
      <c r="L853" s="378"/>
      <c r="M853" s="824">
        <v>0.34</v>
      </c>
      <c r="N853" s="375" t="s">
        <v>391</v>
      </c>
      <c r="O853" s="375" t="s">
        <v>401</v>
      </c>
      <c r="P853" s="378">
        <v>4.0731829871009565E-5</v>
      </c>
      <c r="Q853" s="375" t="s">
        <v>399</v>
      </c>
      <c r="R853" s="831" t="s">
        <v>772</v>
      </c>
      <c r="S853" s="428" t="s">
        <v>49</v>
      </c>
      <c r="T853" s="375" t="s">
        <v>418</v>
      </c>
      <c r="U853" s="375" t="s">
        <v>60</v>
      </c>
      <c r="V853" s="375" t="s">
        <v>52</v>
      </c>
      <c r="W853" s="378"/>
      <c r="X853" s="824">
        <v>0.22500000000000001</v>
      </c>
      <c r="Y853" s="375" t="s">
        <v>391</v>
      </c>
      <c r="Z853" s="375" t="s">
        <v>401</v>
      </c>
      <c r="AA853" s="378">
        <v>1.1823184823497069E-4</v>
      </c>
      <c r="AB853" s="375" t="s">
        <v>399</v>
      </c>
      <c r="AC853" s="831" t="s">
        <v>773</v>
      </c>
      <c r="AK853" s="428" t="s">
        <v>277</v>
      </c>
      <c r="AL853" s="375" t="s">
        <v>60</v>
      </c>
      <c r="AM853" s="375" t="s">
        <v>425</v>
      </c>
      <c r="AN853" s="375" t="s">
        <v>426</v>
      </c>
      <c r="AO853" s="762">
        <v>6.9260000000000002</v>
      </c>
      <c r="AP853" s="375" t="s">
        <v>392</v>
      </c>
      <c r="AQ853" s="760">
        <v>0.42086269104545959</v>
      </c>
      <c r="AR853" s="375" t="s">
        <v>399</v>
      </c>
      <c r="AS853" s="375" t="s">
        <v>771</v>
      </c>
      <c r="AT853" s="831" t="s">
        <v>422</v>
      </c>
    </row>
    <row r="854" spans="1:46" s="375" customFormat="1" x14ac:dyDescent="0.4">
      <c r="A854" s="428" t="s">
        <v>406</v>
      </c>
      <c r="B854" s="375" t="s">
        <v>60</v>
      </c>
      <c r="C854" s="375" t="s">
        <v>459</v>
      </c>
      <c r="D854" s="375" t="s">
        <v>387</v>
      </c>
      <c r="E854" s="375" t="s">
        <v>401</v>
      </c>
      <c r="F854" s="378">
        <v>2.3631253788331165E-5</v>
      </c>
      <c r="G854" s="375" t="s">
        <v>399</v>
      </c>
      <c r="H854" s="831" t="s">
        <v>774</v>
      </c>
      <c r="I854" s="428" t="s">
        <v>232</v>
      </c>
      <c r="J854" s="375" t="s">
        <v>60</v>
      </c>
      <c r="K854" s="375" t="s">
        <v>52</v>
      </c>
      <c r="L854" s="378"/>
      <c r="M854" s="824">
        <v>0.34</v>
      </c>
      <c r="N854" s="375" t="s">
        <v>392</v>
      </c>
      <c r="O854" s="375" t="s">
        <v>401</v>
      </c>
      <c r="P854" s="378">
        <v>1.6862864320693326E-4</v>
      </c>
      <c r="Q854" s="375" t="s">
        <v>399</v>
      </c>
      <c r="R854" s="831" t="s">
        <v>772</v>
      </c>
      <c r="S854" s="428" t="s">
        <v>49</v>
      </c>
      <c r="T854" s="375" t="s">
        <v>418</v>
      </c>
      <c r="U854" s="375" t="s">
        <v>60</v>
      </c>
      <c r="V854" s="375" t="s">
        <v>52</v>
      </c>
      <c r="W854" s="378"/>
      <c r="X854" s="824">
        <v>0.22500000000000001</v>
      </c>
      <c r="Y854" s="375" t="s">
        <v>392</v>
      </c>
      <c r="Z854" s="375" t="s">
        <v>401</v>
      </c>
      <c r="AA854" s="378">
        <v>8.9658307277416249E-3</v>
      </c>
      <c r="AB854" s="375" t="s">
        <v>399</v>
      </c>
      <c r="AC854" s="831" t="s">
        <v>773</v>
      </c>
      <c r="AK854" s="428" t="s">
        <v>277</v>
      </c>
      <c r="AL854" s="375" t="s">
        <v>60</v>
      </c>
      <c r="AM854" s="375" t="s">
        <v>425</v>
      </c>
      <c r="AN854" s="375" t="s">
        <v>426</v>
      </c>
      <c r="AO854" s="762">
        <v>6.9260000000000002</v>
      </c>
      <c r="AP854" s="375" t="s">
        <v>393</v>
      </c>
      <c r="AQ854" s="760">
        <v>8.2913653648611385E-4</v>
      </c>
      <c r="AR854" s="375" t="s">
        <v>399</v>
      </c>
      <c r="AS854" s="375" t="s">
        <v>771</v>
      </c>
      <c r="AT854" s="831" t="s">
        <v>422</v>
      </c>
    </row>
    <row r="855" spans="1:46" s="375" customFormat="1" x14ac:dyDescent="0.4">
      <c r="A855" s="428" t="s">
        <v>406</v>
      </c>
      <c r="B855" s="375" t="s">
        <v>60</v>
      </c>
      <c r="C855" s="375" t="s">
        <v>459</v>
      </c>
      <c r="D855" s="375" t="s">
        <v>388</v>
      </c>
      <c r="E855" s="375" t="s">
        <v>401</v>
      </c>
      <c r="F855" s="378">
        <v>2.7668325088298253E-4</v>
      </c>
      <c r="G855" s="375" t="s">
        <v>399</v>
      </c>
      <c r="H855" s="831" t="s">
        <v>774</v>
      </c>
      <c r="I855" s="428" t="s">
        <v>232</v>
      </c>
      <c r="J855" s="375" t="s">
        <v>60</v>
      </c>
      <c r="K855" s="375" t="s">
        <v>52</v>
      </c>
      <c r="L855" s="378"/>
      <c r="M855" s="824">
        <v>0.34</v>
      </c>
      <c r="N855" s="375" t="s">
        <v>393</v>
      </c>
      <c r="O855" s="375" t="s">
        <v>401</v>
      </c>
      <c r="P855" s="378">
        <v>6.6868252786749994E-6</v>
      </c>
      <c r="Q855" s="375" t="s">
        <v>399</v>
      </c>
      <c r="R855" s="831" t="s">
        <v>772</v>
      </c>
      <c r="S855" s="428" t="s">
        <v>49</v>
      </c>
      <c r="T855" s="375" t="s">
        <v>418</v>
      </c>
      <c r="U855" s="375" t="s">
        <v>60</v>
      </c>
      <c r="V855" s="375" t="s">
        <v>52</v>
      </c>
      <c r="W855" s="378"/>
      <c r="X855" s="824">
        <v>0.22500000000000001</v>
      </c>
      <c r="Y855" s="375" t="s">
        <v>393</v>
      </c>
      <c r="Z855" s="375" t="s">
        <v>401</v>
      </c>
      <c r="AA855" s="378">
        <v>5.0783248975339477E-6</v>
      </c>
      <c r="AB855" s="375" t="s">
        <v>399</v>
      </c>
      <c r="AC855" s="831" t="s">
        <v>773</v>
      </c>
      <c r="AK855" s="428" t="s">
        <v>277</v>
      </c>
      <c r="AL855" s="375" t="s">
        <v>60</v>
      </c>
      <c r="AM855" s="375" t="s">
        <v>425</v>
      </c>
      <c r="AN855" s="375" t="s">
        <v>426</v>
      </c>
      <c r="AO855" s="762">
        <v>6.9260000000000002</v>
      </c>
      <c r="AP855" s="375" t="s">
        <v>394</v>
      </c>
      <c r="AQ855" s="760">
        <v>1.7643520388164087E-3</v>
      </c>
      <c r="AR855" s="375" t="s">
        <v>399</v>
      </c>
      <c r="AS855" s="375" t="s">
        <v>771</v>
      </c>
      <c r="AT855" s="831" t="s">
        <v>422</v>
      </c>
    </row>
    <row r="856" spans="1:46" s="375" customFormat="1" x14ac:dyDescent="0.4">
      <c r="A856" s="428" t="s">
        <v>406</v>
      </c>
      <c r="B856" s="375" t="s">
        <v>60</v>
      </c>
      <c r="C856" s="375" t="s">
        <v>459</v>
      </c>
      <c r="D856" s="375" t="s">
        <v>389</v>
      </c>
      <c r="E856" s="375" t="s">
        <v>401</v>
      </c>
      <c r="F856" s="378">
        <v>1.5465361891436749E-3</v>
      </c>
      <c r="G856" s="375" t="s">
        <v>399</v>
      </c>
      <c r="H856" s="831" t="s">
        <v>774</v>
      </c>
      <c r="I856" s="428" t="s">
        <v>232</v>
      </c>
      <c r="J856" s="375" t="s">
        <v>60</v>
      </c>
      <c r="K856" s="375" t="s">
        <v>52</v>
      </c>
      <c r="L856" s="378"/>
      <c r="M856" s="824">
        <v>0.34</v>
      </c>
      <c r="N856" s="375" t="s">
        <v>394</v>
      </c>
      <c r="O856" s="375" t="s">
        <v>401</v>
      </c>
      <c r="P856" s="378">
        <v>1.7343474478326241E-5</v>
      </c>
      <c r="Q856" s="375" t="s">
        <v>399</v>
      </c>
      <c r="R856" s="831" t="s">
        <v>772</v>
      </c>
      <c r="S856" s="428" t="s">
        <v>49</v>
      </c>
      <c r="T856" s="375" t="s">
        <v>418</v>
      </c>
      <c r="U856" s="375" t="s">
        <v>60</v>
      </c>
      <c r="V856" s="375" t="s">
        <v>52</v>
      </c>
      <c r="W856" s="378"/>
      <c r="X856" s="824">
        <v>0.22500000000000001</v>
      </c>
      <c r="Y856" s="375" t="s">
        <v>394</v>
      </c>
      <c r="Z856" s="375" t="s">
        <v>401</v>
      </c>
      <c r="AA856" s="378">
        <v>9.5674726357693128E-6</v>
      </c>
      <c r="AB856" s="375" t="s">
        <v>399</v>
      </c>
      <c r="AC856" s="831" t="s">
        <v>773</v>
      </c>
      <c r="AK856" s="428" t="s">
        <v>277</v>
      </c>
      <c r="AL856" s="375" t="s">
        <v>60</v>
      </c>
      <c r="AM856" s="375" t="s">
        <v>425</v>
      </c>
      <c r="AN856" s="375" t="s">
        <v>426</v>
      </c>
      <c r="AO856" s="762">
        <v>6.9260000000000002</v>
      </c>
      <c r="AP856" s="375" t="s">
        <v>395</v>
      </c>
      <c r="AQ856" s="760">
        <v>0.16080478359682848</v>
      </c>
      <c r="AR856" s="375" t="s">
        <v>399</v>
      </c>
      <c r="AS856" s="375" t="s">
        <v>771</v>
      </c>
      <c r="AT856" s="831" t="s">
        <v>422</v>
      </c>
    </row>
    <row r="857" spans="1:46" s="375" customFormat="1" x14ac:dyDescent="0.4">
      <c r="A857" s="428" t="s">
        <v>406</v>
      </c>
      <c r="B857" s="375" t="s">
        <v>60</v>
      </c>
      <c r="C857" s="375" t="s">
        <v>459</v>
      </c>
      <c r="D857" s="375" t="s">
        <v>390</v>
      </c>
      <c r="E857" s="375" t="s">
        <v>401</v>
      </c>
      <c r="F857" s="378">
        <v>2.3167142950990613E-4</v>
      </c>
      <c r="G857" s="375" t="s">
        <v>399</v>
      </c>
      <c r="H857" s="831" t="s">
        <v>774</v>
      </c>
      <c r="I857" s="428" t="s">
        <v>232</v>
      </c>
      <c r="J857" s="375" t="s">
        <v>60</v>
      </c>
      <c r="K857" s="375" t="s">
        <v>52</v>
      </c>
      <c r="M857" s="824">
        <v>0.34</v>
      </c>
      <c r="N857" s="375" t="s">
        <v>395</v>
      </c>
      <c r="O857" s="375" t="s">
        <v>401</v>
      </c>
      <c r="P857" s="378">
        <v>1.1788505192502391E-5</v>
      </c>
      <c r="Q857" s="375" t="s">
        <v>399</v>
      </c>
      <c r="R857" s="831" t="s">
        <v>772</v>
      </c>
      <c r="S857" s="428" t="s">
        <v>49</v>
      </c>
      <c r="T857" s="375" t="s">
        <v>418</v>
      </c>
      <c r="U857" s="375" t="s">
        <v>60</v>
      </c>
      <c r="V857" s="375" t="s">
        <v>52</v>
      </c>
      <c r="X857" s="824">
        <v>0.22500000000000001</v>
      </c>
      <c r="Y857" s="375" t="s">
        <v>395</v>
      </c>
      <c r="Z857" s="375" t="s">
        <v>401</v>
      </c>
      <c r="AA857" s="378">
        <v>1.7288506495751242E-5</v>
      </c>
      <c r="AB857" s="375" t="s">
        <v>399</v>
      </c>
      <c r="AC857" s="831" t="s">
        <v>773</v>
      </c>
      <c r="AK857" s="428" t="s">
        <v>277</v>
      </c>
      <c r="AL857" s="375" t="s">
        <v>60</v>
      </c>
      <c r="AM857" s="375" t="s">
        <v>425</v>
      </c>
      <c r="AN857" s="375" t="s">
        <v>426</v>
      </c>
      <c r="AO857" s="762">
        <v>6.9260000000000002</v>
      </c>
      <c r="AP857" s="375" t="s">
        <v>396</v>
      </c>
      <c r="AQ857" s="760">
        <v>1.1068526951316031E-3</v>
      </c>
      <c r="AR857" s="375" t="s">
        <v>399</v>
      </c>
      <c r="AS857" s="375" t="s">
        <v>771</v>
      </c>
      <c r="AT857" s="831" t="s">
        <v>422</v>
      </c>
    </row>
    <row r="858" spans="1:46" s="375" customFormat="1" x14ac:dyDescent="0.4">
      <c r="A858" s="428" t="s">
        <v>406</v>
      </c>
      <c r="B858" s="375" t="s">
        <v>60</v>
      </c>
      <c r="C858" s="375" t="s">
        <v>459</v>
      </c>
      <c r="D858" s="375" t="s">
        <v>391</v>
      </c>
      <c r="E858" s="375" t="s">
        <v>401</v>
      </c>
      <c r="F858" s="378">
        <v>1.7389875806413053E-4</v>
      </c>
      <c r="G858" s="375" t="s">
        <v>399</v>
      </c>
      <c r="H858" s="831" t="s">
        <v>774</v>
      </c>
      <c r="I858" s="428" t="s">
        <v>232</v>
      </c>
      <c r="J858" s="375" t="s">
        <v>60</v>
      </c>
      <c r="K858" s="375" t="s">
        <v>52</v>
      </c>
      <c r="M858" s="824">
        <v>0.34</v>
      </c>
      <c r="N858" s="375" t="s">
        <v>396</v>
      </c>
      <c r="O858" s="375" t="s">
        <v>401</v>
      </c>
      <c r="P858" s="378">
        <v>1.0078866821431209E-6</v>
      </c>
      <c r="Q858" s="375" t="s">
        <v>399</v>
      </c>
      <c r="R858" s="831" t="s">
        <v>772</v>
      </c>
      <c r="S858" s="428" t="s">
        <v>49</v>
      </c>
      <c r="T858" s="375" t="s">
        <v>418</v>
      </c>
      <c r="U858" s="375" t="s">
        <v>60</v>
      </c>
      <c r="V858" s="375" t="s">
        <v>52</v>
      </c>
      <c r="X858" s="824">
        <v>0.22500000000000001</v>
      </c>
      <c r="Y858" s="375" t="s">
        <v>396</v>
      </c>
      <c r="Z858" s="375" t="s">
        <v>401</v>
      </c>
      <c r="AA858" s="378">
        <v>2.4007892132092866E-5</v>
      </c>
      <c r="AB858" s="375" t="s">
        <v>399</v>
      </c>
      <c r="AC858" s="831" t="s">
        <v>773</v>
      </c>
      <c r="AK858" s="428" t="s">
        <v>277</v>
      </c>
      <c r="AL858" s="375" t="s">
        <v>60</v>
      </c>
      <c r="AM858" s="375" t="s">
        <v>425</v>
      </c>
      <c r="AN858" s="375" t="s">
        <v>426</v>
      </c>
      <c r="AO858" s="762">
        <v>6.9260000000000002</v>
      </c>
      <c r="AP858" s="375" t="s">
        <v>397</v>
      </c>
      <c r="AQ858" s="760">
        <v>116.27924683403903</v>
      </c>
      <c r="AR858" s="375" t="s">
        <v>399</v>
      </c>
      <c r="AS858" s="375" t="s">
        <v>771</v>
      </c>
      <c r="AT858" s="831" t="s">
        <v>422</v>
      </c>
    </row>
    <row r="859" spans="1:46" s="375" customFormat="1" x14ac:dyDescent="0.4">
      <c r="A859" s="428" t="s">
        <v>406</v>
      </c>
      <c r="B859" s="375" t="s">
        <v>60</v>
      </c>
      <c r="C859" s="375" t="s">
        <v>459</v>
      </c>
      <c r="D859" s="375" t="s">
        <v>392</v>
      </c>
      <c r="E859" s="375" t="s">
        <v>401</v>
      </c>
      <c r="F859" s="378">
        <v>1.6625338124899142E-3</v>
      </c>
      <c r="G859" s="375" t="s">
        <v>399</v>
      </c>
      <c r="H859" s="831" t="s">
        <v>774</v>
      </c>
      <c r="I859" s="428" t="s">
        <v>232</v>
      </c>
      <c r="J859" s="375" t="s">
        <v>60</v>
      </c>
      <c r="K859" s="375" t="s">
        <v>52</v>
      </c>
      <c r="M859" s="824">
        <v>0.34</v>
      </c>
      <c r="N859" s="375" t="s">
        <v>397</v>
      </c>
      <c r="O859" s="375" t="s">
        <v>401</v>
      </c>
      <c r="P859" s="378">
        <v>0.59620166941847941</v>
      </c>
      <c r="Q859" s="375" t="s">
        <v>399</v>
      </c>
      <c r="R859" s="831" t="s">
        <v>772</v>
      </c>
      <c r="S859" s="428" t="s">
        <v>49</v>
      </c>
      <c r="T859" s="375" t="s">
        <v>418</v>
      </c>
      <c r="U859" s="375" t="s">
        <v>60</v>
      </c>
      <c r="V859" s="375" t="s">
        <v>52</v>
      </c>
      <c r="X859" s="824">
        <v>0.22500000000000001</v>
      </c>
      <c r="Y859" s="375" t="s">
        <v>397</v>
      </c>
      <c r="Z859" s="375" t="s">
        <v>401</v>
      </c>
      <c r="AA859" s="378">
        <v>1.5175342324444958</v>
      </c>
      <c r="AB859" s="375" t="s">
        <v>399</v>
      </c>
      <c r="AC859" s="831" t="s">
        <v>773</v>
      </c>
      <c r="AK859" s="428" t="s">
        <v>277</v>
      </c>
      <c r="AL859" s="375" t="s">
        <v>60</v>
      </c>
      <c r="AM859" s="375" t="s">
        <v>34</v>
      </c>
      <c r="AO859" s="762">
        <v>8.7040000000000006</v>
      </c>
      <c r="AP859" s="375" t="s">
        <v>387</v>
      </c>
      <c r="AQ859" s="760">
        <v>0.13392911904762864</v>
      </c>
      <c r="AR859" s="375" t="s">
        <v>399</v>
      </c>
      <c r="AS859" s="375" t="s">
        <v>775</v>
      </c>
      <c r="AT859" s="831" t="s">
        <v>422</v>
      </c>
    </row>
    <row r="860" spans="1:46" s="375" customFormat="1" x14ac:dyDescent="0.4">
      <c r="A860" s="428" t="s">
        <v>406</v>
      </c>
      <c r="B860" s="375" t="s">
        <v>60</v>
      </c>
      <c r="C860" s="375" t="s">
        <v>459</v>
      </c>
      <c r="D860" s="375" t="s">
        <v>393</v>
      </c>
      <c r="E860" s="375" t="s">
        <v>401</v>
      </c>
      <c r="F860" s="378">
        <v>1.526505440587471E-5</v>
      </c>
      <c r="G860" s="375" t="s">
        <v>399</v>
      </c>
      <c r="H860" s="831" t="s">
        <v>774</v>
      </c>
      <c r="I860" s="428" t="s">
        <v>232</v>
      </c>
      <c r="J860" s="375" t="s">
        <v>60</v>
      </c>
      <c r="K860" s="375" t="s">
        <v>54</v>
      </c>
      <c r="M860" s="824">
        <v>0.432</v>
      </c>
      <c r="N860" s="375" t="s">
        <v>385</v>
      </c>
      <c r="O860" s="375" t="s">
        <v>400</v>
      </c>
      <c r="P860" s="761">
        <v>2.3148148148148149</v>
      </c>
      <c r="Q860" s="375" t="s">
        <v>398</v>
      </c>
      <c r="R860" s="831" t="s">
        <v>776</v>
      </c>
      <c r="S860" s="428" t="s">
        <v>49</v>
      </c>
      <c r="T860" s="375" t="s">
        <v>418</v>
      </c>
      <c r="U860" s="375" t="s">
        <v>60</v>
      </c>
      <c r="V860" s="375" t="s">
        <v>53</v>
      </c>
      <c r="X860" s="824">
        <v>0.39</v>
      </c>
      <c r="Y860" s="375" t="s">
        <v>411</v>
      </c>
      <c r="Z860" s="375" t="s">
        <v>400</v>
      </c>
      <c r="AA860" s="761">
        <v>2.5641025641025639</v>
      </c>
      <c r="AB860" s="375" t="s">
        <v>398</v>
      </c>
      <c r="AC860" s="831" t="s">
        <v>777</v>
      </c>
      <c r="AK860" s="428" t="s">
        <v>277</v>
      </c>
      <c r="AL860" s="375" t="s">
        <v>60</v>
      </c>
      <c r="AM860" s="375" t="s">
        <v>34</v>
      </c>
      <c r="AO860" s="762">
        <v>8.7040000000000006</v>
      </c>
      <c r="AP860" s="375" t="s">
        <v>388</v>
      </c>
      <c r="AQ860" s="760">
        <v>0.84614124568009674</v>
      </c>
      <c r="AR860" s="375" t="s">
        <v>399</v>
      </c>
      <c r="AS860" s="375" t="s">
        <v>775</v>
      </c>
      <c r="AT860" s="831" t="s">
        <v>422</v>
      </c>
    </row>
    <row r="861" spans="1:46" s="375" customFormat="1" x14ac:dyDescent="0.4">
      <c r="A861" s="428" t="s">
        <v>406</v>
      </c>
      <c r="B861" s="375" t="s">
        <v>60</v>
      </c>
      <c r="C861" s="375" t="s">
        <v>459</v>
      </c>
      <c r="D861" s="375" t="s">
        <v>394</v>
      </c>
      <c r="E861" s="375" t="s">
        <v>401</v>
      </c>
      <c r="F861" s="378">
        <v>2.5673068284071583E-5</v>
      </c>
      <c r="G861" s="375" t="s">
        <v>399</v>
      </c>
      <c r="H861" s="831" t="s">
        <v>774</v>
      </c>
      <c r="I861" s="428" t="s">
        <v>232</v>
      </c>
      <c r="J861" s="375" t="s">
        <v>60</v>
      </c>
      <c r="K861" s="375" t="s">
        <v>54</v>
      </c>
      <c r="M861" s="824">
        <v>0.432</v>
      </c>
      <c r="N861" s="375" t="s">
        <v>387</v>
      </c>
      <c r="O861" s="375" t="s">
        <v>400</v>
      </c>
      <c r="P861" s="763">
        <v>8.0000018956346939E-6</v>
      </c>
      <c r="Q861" s="375" t="s">
        <v>399</v>
      </c>
      <c r="R861" s="831" t="s">
        <v>778</v>
      </c>
      <c r="S861" s="428" t="s">
        <v>49</v>
      </c>
      <c r="T861" s="375" t="s">
        <v>418</v>
      </c>
      <c r="U861" s="375" t="s">
        <v>60</v>
      </c>
      <c r="V861" s="375" t="s">
        <v>53</v>
      </c>
      <c r="X861" s="824">
        <v>0.39</v>
      </c>
      <c r="Y861" s="375" t="s">
        <v>387</v>
      </c>
      <c r="Z861" s="375" t="s">
        <v>400</v>
      </c>
      <c r="AA861" s="763">
        <v>9.0000021325890313E-7</v>
      </c>
      <c r="AB861" s="375" t="s">
        <v>399</v>
      </c>
      <c r="AC861" s="831" t="s">
        <v>779</v>
      </c>
      <c r="AK861" s="428" t="s">
        <v>277</v>
      </c>
      <c r="AL861" s="375" t="s">
        <v>60</v>
      </c>
      <c r="AM861" s="375" t="s">
        <v>34</v>
      </c>
      <c r="AO861" s="762">
        <v>8.7040000000000006</v>
      </c>
      <c r="AP861" s="375" t="s">
        <v>389</v>
      </c>
      <c r="AQ861" s="760">
        <v>0.14469053127021084</v>
      </c>
      <c r="AR861" s="375" t="s">
        <v>399</v>
      </c>
      <c r="AS861" s="375" t="s">
        <v>775</v>
      </c>
      <c r="AT861" s="831" t="s">
        <v>422</v>
      </c>
    </row>
    <row r="862" spans="1:46" s="375" customFormat="1" x14ac:dyDescent="0.4">
      <c r="A862" s="428" t="s">
        <v>406</v>
      </c>
      <c r="B862" s="375" t="s">
        <v>60</v>
      </c>
      <c r="C862" s="375" t="s">
        <v>459</v>
      </c>
      <c r="D862" s="375" t="s">
        <v>395</v>
      </c>
      <c r="E862" s="375" t="s">
        <v>401</v>
      </c>
      <c r="F862" s="378">
        <v>4.1930238620987749E-5</v>
      </c>
      <c r="G862" s="375" t="s">
        <v>399</v>
      </c>
      <c r="H862" s="831" t="s">
        <v>774</v>
      </c>
      <c r="I862" s="428" t="s">
        <v>232</v>
      </c>
      <c r="J862" s="375" t="s">
        <v>60</v>
      </c>
      <c r="K862" s="375" t="s">
        <v>54</v>
      </c>
      <c r="M862" s="824">
        <v>0.432</v>
      </c>
      <c r="N862" s="375" t="s">
        <v>388</v>
      </c>
      <c r="O862" s="375" t="s">
        <v>400</v>
      </c>
      <c r="P862" s="763">
        <v>3.2600007724711383E-4</v>
      </c>
      <c r="Q862" s="375" t="s">
        <v>399</v>
      </c>
      <c r="R862" s="831" t="s">
        <v>778</v>
      </c>
      <c r="S862" s="428" t="s">
        <v>49</v>
      </c>
      <c r="T862" s="375" t="s">
        <v>418</v>
      </c>
      <c r="U862" s="375" t="s">
        <v>60</v>
      </c>
      <c r="V862" s="375" t="s">
        <v>53</v>
      </c>
      <c r="X862" s="824">
        <v>0.39</v>
      </c>
      <c r="Y862" s="375" t="s">
        <v>388</v>
      </c>
      <c r="Z862" s="375" t="s">
        <v>400</v>
      </c>
      <c r="AA862" s="763">
        <v>1.5100003578010487E-5</v>
      </c>
      <c r="AB862" s="375" t="s">
        <v>399</v>
      </c>
      <c r="AC862" s="831" t="s">
        <v>779</v>
      </c>
      <c r="AK862" s="428" t="s">
        <v>277</v>
      </c>
      <c r="AL862" s="375" t="s">
        <v>60</v>
      </c>
      <c r="AM862" s="375" t="s">
        <v>34</v>
      </c>
      <c r="AO862" s="762">
        <v>8.7040000000000006</v>
      </c>
      <c r="AP862" s="375" t="s">
        <v>390</v>
      </c>
      <c r="AQ862" s="760">
        <v>8.5326825093599831E-2</v>
      </c>
      <c r="AR862" s="375" t="s">
        <v>399</v>
      </c>
      <c r="AS862" s="375" t="s">
        <v>775</v>
      </c>
      <c r="AT862" s="831" t="s">
        <v>422</v>
      </c>
    </row>
    <row r="863" spans="1:46" s="375" customFormat="1" x14ac:dyDescent="0.4">
      <c r="A863" s="428" t="s">
        <v>406</v>
      </c>
      <c r="B863" s="375" t="s">
        <v>60</v>
      </c>
      <c r="C863" s="375" t="s">
        <v>459</v>
      </c>
      <c r="D863" s="375" t="s">
        <v>396</v>
      </c>
      <c r="E863" s="375" t="s">
        <v>401</v>
      </c>
      <c r="F863" s="378">
        <v>9.3552916333021304E-6</v>
      </c>
      <c r="G863" s="375" t="s">
        <v>399</v>
      </c>
      <c r="H863" s="831" t="s">
        <v>774</v>
      </c>
      <c r="I863" s="428" t="s">
        <v>232</v>
      </c>
      <c r="J863" s="375" t="s">
        <v>60</v>
      </c>
      <c r="K863" s="375" t="s">
        <v>54</v>
      </c>
      <c r="M863" s="824">
        <v>0.432</v>
      </c>
      <c r="N863" s="375" t="s">
        <v>389</v>
      </c>
      <c r="O863" s="375" t="s">
        <v>400</v>
      </c>
      <c r="P863" s="763">
        <v>2.9500006990152935E-4</v>
      </c>
      <c r="Q863" s="375" t="s">
        <v>399</v>
      </c>
      <c r="R863" s="831" t="s">
        <v>778</v>
      </c>
      <c r="S863" s="428" t="s">
        <v>49</v>
      </c>
      <c r="T863" s="375" t="s">
        <v>418</v>
      </c>
      <c r="U863" s="375" t="s">
        <v>60</v>
      </c>
      <c r="V863" s="375" t="s">
        <v>53</v>
      </c>
      <c r="X863" s="824">
        <v>0.39</v>
      </c>
      <c r="Y863" s="375" t="s">
        <v>389</v>
      </c>
      <c r="Z863" s="375" t="s">
        <v>400</v>
      </c>
      <c r="AA863" s="763">
        <v>2.3500005568426909E-4</v>
      </c>
      <c r="AB863" s="375" t="s">
        <v>399</v>
      </c>
      <c r="AC863" s="831" t="s">
        <v>779</v>
      </c>
      <c r="AK863" s="428" t="s">
        <v>277</v>
      </c>
      <c r="AL863" s="375" t="s">
        <v>60</v>
      </c>
      <c r="AM863" s="375" t="s">
        <v>34</v>
      </c>
      <c r="AO863" s="762">
        <v>8.7040000000000006</v>
      </c>
      <c r="AP863" s="375" t="s">
        <v>391</v>
      </c>
      <c r="AQ863" s="760">
        <v>3.8727226352348619E-2</v>
      </c>
      <c r="AR863" s="375" t="s">
        <v>399</v>
      </c>
      <c r="AS863" s="375" t="s">
        <v>775</v>
      </c>
      <c r="AT863" s="831" t="s">
        <v>422</v>
      </c>
    </row>
    <row r="864" spans="1:46" s="375" customFormat="1" x14ac:dyDescent="0.4">
      <c r="A864" s="430" t="s">
        <v>406</v>
      </c>
      <c r="B864" s="832" t="s">
        <v>60</v>
      </c>
      <c r="C864" s="832" t="s">
        <v>459</v>
      </c>
      <c r="D864" s="832" t="s">
        <v>397</v>
      </c>
      <c r="E864" s="832" t="s">
        <v>401</v>
      </c>
      <c r="F864" s="404">
        <v>0.78477711505884495</v>
      </c>
      <c r="G864" s="832" t="s">
        <v>399</v>
      </c>
      <c r="H864" s="834" t="s">
        <v>774</v>
      </c>
      <c r="I864" s="428" t="s">
        <v>232</v>
      </c>
      <c r="J864" s="375" t="s">
        <v>60</v>
      </c>
      <c r="K864" s="375" t="s">
        <v>54</v>
      </c>
      <c r="L864" s="378"/>
      <c r="M864" s="824">
        <v>0.432</v>
      </c>
      <c r="N864" s="375" t="s">
        <v>390</v>
      </c>
      <c r="O864" s="375" t="s">
        <v>400</v>
      </c>
      <c r="P864" s="763">
        <v>2.6000006160812757E-5</v>
      </c>
      <c r="Q864" s="375" t="s">
        <v>399</v>
      </c>
      <c r="R864" s="831" t="s">
        <v>778</v>
      </c>
      <c r="S864" s="428" t="s">
        <v>49</v>
      </c>
      <c r="T864" s="375" t="s">
        <v>418</v>
      </c>
      <c r="U864" s="375" t="s">
        <v>60</v>
      </c>
      <c r="V864" s="375" t="s">
        <v>53</v>
      </c>
      <c r="W864" s="378"/>
      <c r="X864" s="824">
        <v>0.39</v>
      </c>
      <c r="Y864" s="375" t="s">
        <v>390</v>
      </c>
      <c r="Z864" s="375" t="s">
        <v>400</v>
      </c>
      <c r="AA864" s="763">
        <v>2.8400006729503167E-5</v>
      </c>
      <c r="AB864" s="375" t="s">
        <v>399</v>
      </c>
      <c r="AC864" s="831" t="s">
        <v>779</v>
      </c>
      <c r="AK864" s="428" t="s">
        <v>277</v>
      </c>
      <c r="AL864" s="375" t="s">
        <v>60</v>
      </c>
      <c r="AM864" s="375" t="s">
        <v>34</v>
      </c>
      <c r="AO864" s="762">
        <v>8.7040000000000006</v>
      </c>
      <c r="AP864" s="375" t="s">
        <v>392</v>
      </c>
      <c r="AQ864" s="760">
        <v>0.54246652525231054</v>
      </c>
      <c r="AR864" s="375" t="s">
        <v>399</v>
      </c>
      <c r="AS864" s="375" t="s">
        <v>775</v>
      </c>
      <c r="AT864" s="831" t="s">
        <v>422</v>
      </c>
    </row>
    <row r="865" spans="9:46" s="375" customFormat="1" x14ac:dyDescent="0.4">
      <c r="I865" s="428" t="s">
        <v>232</v>
      </c>
      <c r="J865" s="375" t="s">
        <v>60</v>
      </c>
      <c r="K865" s="375" t="s">
        <v>54</v>
      </c>
      <c r="L865" s="378"/>
      <c r="M865" s="824">
        <v>0.432</v>
      </c>
      <c r="N865" s="375" t="s">
        <v>391</v>
      </c>
      <c r="O865" s="375" t="s">
        <v>400</v>
      </c>
      <c r="P865" s="763">
        <v>2.6000006160812757E-5</v>
      </c>
      <c r="Q865" s="375" t="s">
        <v>399</v>
      </c>
      <c r="R865" s="831" t="s">
        <v>778</v>
      </c>
      <c r="S865" s="428" t="s">
        <v>49</v>
      </c>
      <c r="T865" s="375" t="s">
        <v>418</v>
      </c>
      <c r="U865" s="375" t="s">
        <v>60</v>
      </c>
      <c r="V865" s="375" t="s">
        <v>53</v>
      </c>
      <c r="W865" s="378"/>
      <c r="X865" s="824">
        <v>0.39</v>
      </c>
      <c r="Y865" s="375" t="s">
        <v>391</v>
      </c>
      <c r="Z865" s="375" t="s">
        <v>400</v>
      </c>
      <c r="AA865" s="763">
        <v>8.2700019596123672E-6</v>
      </c>
      <c r="AB865" s="375" t="s">
        <v>399</v>
      </c>
      <c r="AC865" s="831" t="s">
        <v>779</v>
      </c>
      <c r="AK865" s="428" t="s">
        <v>277</v>
      </c>
      <c r="AL865" s="375" t="s">
        <v>60</v>
      </c>
      <c r="AM865" s="375" t="s">
        <v>34</v>
      </c>
      <c r="AO865" s="762">
        <v>8.7040000000000006</v>
      </c>
      <c r="AP865" s="375" t="s">
        <v>393</v>
      </c>
      <c r="AQ865" s="760">
        <v>8.111481151864688E-4</v>
      </c>
      <c r="AR865" s="375" t="s">
        <v>399</v>
      </c>
      <c r="AS865" s="375" t="s">
        <v>775</v>
      </c>
      <c r="AT865" s="831" t="s">
        <v>422</v>
      </c>
    </row>
    <row r="866" spans="9:46" s="375" customFormat="1" x14ac:dyDescent="0.4">
      <c r="I866" s="428" t="s">
        <v>232</v>
      </c>
      <c r="J866" s="375" t="s">
        <v>60</v>
      </c>
      <c r="K866" s="375" t="s">
        <v>54</v>
      </c>
      <c r="L866" s="378"/>
      <c r="M866" s="824">
        <v>0.432</v>
      </c>
      <c r="N866" s="375" t="s">
        <v>392</v>
      </c>
      <c r="O866" s="375" t="s">
        <v>400</v>
      </c>
      <c r="P866" s="763">
        <v>1.3000003080406379E-5</v>
      </c>
      <c r="Q866" s="375" t="s">
        <v>399</v>
      </c>
      <c r="R866" s="831" t="s">
        <v>778</v>
      </c>
      <c r="S866" s="428" t="s">
        <v>49</v>
      </c>
      <c r="T866" s="375" t="s">
        <v>418</v>
      </c>
      <c r="U866" s="375" t="s">
        <v>60</v>
      </c>
      <c r="V866" s="375" t="s">
        <v>53</v>
      </c>
      <c r="W866" s="378"/>
      <c r="X866" s="824">
        <v>0.39</v>
      </c>
      <c r="Y866" s="375" t="s">
        <v>392</v>
      </c>
      <c r="Z866" s="375" t="s">
        <v>400</v>
      </c>
      <c r="AA866" s="763">
        <v>4.910001163445794E-6</v>
      </c>
      <c r="AB866" s="375" t="s">
        <v>399</v>
      </c>
      <c r="AC866" s="831" t="s">
        <v>779</v>
      </c>
      <c r="AK866" s="428" t="s">
        <v>277</v>
      </c>
      <c r="AL866" s="375" t="s">
        <v>60</v>
      </c>
      <c r="AM866" s="375" t="s">
        <v>34</v>
      </c>
      <c r="AO866" s="762">
        <v>8.7040000000000006</v>
      </c>
      <c r="AP866" s="375" t="s">
        <v>394</v>
      </c>
      <c r="AQ866" s="760">
        <v>1.6935338883092644E-3</v>
      </c>
      <c r="AR866" s="375" t="s">
        <v>399</v>
      </c>
      <c r="AS866" s="375" t="s">
        <v>775</v>
      </c>
      <c r="AT866" s="831" t="s">
        <v>422</v>
      </c>
    </row>
    <row r="867" spans="9:46" s="375" customFormat="1" x14ac:dyDescent="0.4">
      <c r="I867" s="428" t="s">
        <v>232</v>
      </c>
      <c r="J867" s="375" t="s">
        <v>60</v>
      </c>
      <c r="K867" s="375" t="s">
        <v>54</v>
      </c>
      <c r="L867" s="378"/>
      <c r="M867" s="824">
        <v>0.432</v>
      </c>
      <c r="N867" s="375" t="s">
        <v>393</v>
      </c>
      <c r="O867" s="375" t="s">
        <v>400</v>
      </c>
      <c r="P867" s="763">
        <v>7.5400017866356975E-7</v>
      </c>
      <c r="Q867" s="375" t="s">
        <v>399</v>
      </c>
      <c r="R867" s="831" t="s">
        <v>778</v>
      </c>
      <c r="S867" s="428" t="s">
        <v>49</v>
      </c>
      <c r="T867" s="375" t="s">
        <v>418</v>
      </c>
      <c r="U867" s="375" t="s">
        <v>60</v>
      </c>
      <c r="V867" s="375" t="s">
        <v>53</v>
      </c>
      <c r="W867" s="378"/>
      <c r="X867" s="824">
        <v>0.39</v>
      </c>
      <c r="Y867" s="375" t="s">
        <v>393</v>
      </c>
      <c r="Z867" s="375" t="s">
        <v>400</v>
      </c>
      <c r="AA867" s="763">
        <v>3.5561008426333167E-7</v>
      </c>
      <c r="AB867" s="375" t="s">
        <v>399</v>
      </c>
      <c r="AC867" s="831" t="s">
        <v>779</v>
      </c>
      <c r="AK867" s="428" t="s">
        <v>277</v>
      </c>
      <c r="AL867" s="375" t="s">
        <v>60</v>
      </c>
      <c r="AM867" s="375" t="s">
        <v>34</v>
      </c>
      <c r="AO867" s="762">
        <v>8.7040000000000006</v>
      </c>
      <c r="AP867" s="375" t="s">
        <v>395</v>
      </c>
      <c r="AQ867" s="760">
        <v>0.20852766040148335</v>
      </c>
      <c r="AR867" s="375" t="s">
        <v>399</v>
      </c>
      <c r="AS867" s="375" t="s">
        <v>775</v>
      </c>
      <c r="AT867" s="831" t="s">
        <v>422</v>
      </c>
    </row>
    <row r="868" spans="9:46" s="375" customFormat="1" x14ac:dyDescent="0.4">
      <c r="I868" s="428" t="s">
        <v>232</v>
      </c>
      <c r="J868" s="375" t="s">
        <v>60</v>
      </c>
      <c r="K868" s="375" t="s">
        <v>54</v>
      </c>
      <c r="L868" s="378"/>
      <c r="M868" s="824">
        <v>0.432</v>
      </c>
      <c r="N868" s="375" t="s">
        <v>394</v>
      </c>
      <c r="O868" s="375" t="s">
        <v>400</v>
      </c>
      <c r="P868" s="763">
        <v>1.7680004189352671E-5</v>
      </c>
      <c r="Q868" s="375" t="s">
        <v>399</v>
      </c>
      <c r="R868" s="831" t="s">
        <v>778</v>
      </c>
      <c r="S868" s="428" t="s">
        <v>49</v>
      </c>
      <c r="T868" s="375" t="s">
        <v>418</v>
      </c>
      <c r="U868" s="375" t="s">
        <v>60</v>
      </c>
      <c r="V868" s="375" t="s">
        <v>53</v>
      </c>
      <c r="W868" s="378"/>
      <c r="X868" s="824">
        <v>0.39</v>
      </c>
      <c r="Y868" s="375" t="s">
        <v>394</v>
      </c>
      <c r="Z868" s="375" t="s">
        <v>400</v>
      </c>
      <c r="AA868" s="763">
        <v>6.6987015872860153E-7</v>
      </c>
      <c r="AB868" s="375" t="s">
        <v>399</v>
      </c>
      <c r="AC868" s="831" t="s">
        <v>779</v>
      </c>
      <c r="AK868" s="428" t="s">
        <v>277</v>
      </c>
      <c r="AL868" s="375" t="s">
        <v>60</v>
      </c>
      <c r="AM868" s="375" t="s">
        <v>34</v>
      </c>
      <c r="AO868" s="762">
        <v>8.7040000000000006</v>
      </c>
      <c r="AP868" s="375" t="s">
        <v>396</v>
      </c>
      <c r="AQ868" s="760">
        <v>1.2784256206030929E-3</v>
      </c>
      <c r="AR868" s="375" t="s">
        <v>399</v>
      </c>
      <c r="AS868" s="375" t="s">
        <v>775</v>
      </c>
      <c r="AT868" s="831" t="s">
        <v>422</v>
      </c>
    </row>
    <row r="869" spans="9:46" s="375" customFormat="1" x14ac:dyDescent="0.4">
      <c r="I869" s="428" t="s">
        <v>232</v>
      </c>
      <c r="J869" s="375" t="s">
        <v>60</v>
      </c>
      <c r="K869" s="375" t="s">
        <v>54</v>
      </c>
      <c r="L869" s="378"/>
      <c r="M869" s="824">
        <v>0.432</v>
      </c>
      <c r="N869" s="375" t="s">
        <v>395</v>
      </c>
      <c r="O869" s="375" t="s">
        <v>400</v>
      </c>
      <c r="P869" s="763">
        <v>8.0000018956346939E-6</v>
      </c>
      <c r="Q869" s="375" t="s">
        <v>399</v>
      </c>
      <c r="R869" s="831" t="s">
        <v>778</v>
      </c>
      <c r="S869" s="428" t="s">
        <v>49</v>
      </c>
      <c r="T869" s="375" t="s">
        <v>418</v>
      </c>
      <c r="U869" s="375" t="s">
        <v>60</v>
      </c>
      <c r="V869" s="375" t="s">
        <v>53</v>
      </c>
      <c r="W869" s="378"/>
      <c r="X869" s="824">
        <v>0.39</v>
      </c>
      <c r="Y869" s="375" t="s">
        <v>395</v>
      </c>
      <c r="Z869" s="375" t="s">
        <v>400</v>
      </c>
      <c r="AA869" s="763">
        <v>9.0000021325890309E-6</v>
      </c>
      <c r="AB869" s="375" t="s">
        <v>399</v>
      </c>
      <c r="AC869" s="831" t="s">
        <v>779</v>
      </c>
      <c r="AK869" s="430" t="s">
        <v>277</v>
      </c>
      <c r="AL869" s="832" t="s">
        <v>60</v>
      </c>
      <c r="AM869" s="832" t="s">
        <v>34</v>
      </c>
      <c r="AN869" s="832"/>
      <c r="AO869" s="842">
        <v>8.7040000000000006</v>
      </c>
      <c r="AP869" s="832" t="s">
        <v>397</v>
      </c>
      <c r="AQ869" s="843">
        <v>129.43755407652384</v>
      </c>
      <c r="AR869" s="832" t="s">
        <v>399</v>
      </c>
      <c r="AS869" s="832" t="s">
        <v>775</v>
      </c>
      <c r="AT869" s="834" t="s">
        <v>422</v>
      </c>
    </row>
    <row r="870" spans="9:46" s="375" customFormat="1" x14ac:dyDescent="0.4">
      <c r="I870" s="428" t="s">
        <v>232</v>
      </c>
      <c r="J870" s="375" t="s">
        <v>60</v>
      </c>
      <c r="K870" s="375" t="s">
        <v>54</v>
      </c>
      <c r="L870" s="378"/>
      <c r="M870" s="824">
        <v>0.432</v>
      </c>
      <c r="N870" s="375" t="s">
        <v>396</v>
      </c>
      <c r="O870" s="375" t="s">
        <v>400</v>
      </c>
      <c r="P870" s="763">
        <v>1.0000002369543367E-6</v>
      </c>
      <c r="Q870" s="375" t="s">
        <v>399</v>
      </c>
      <c r="R870" s="831" t="s">
        <v>778</v>
      </c>
      <c r="S870" s="428" t="s">
        <v>49</v>
      </c>
      <c r="T870" s="375" t="s">
        <v>418</v>
      </c>
      <c r="U870" s="375" t="s">
        <v>60</v>
      </c>
      <c r="V870" s="375" t="s">
        <v>53</v>
      </c>
      <c r="W870" s="378"/>
      <c r="X870" s="824">
        <v>0.39</v>
      </c>
      <c r="Y870" s="375" t="s">
        <v>396</v>
      </c>
      <c r="Z870" s="375" t="s">
        <v>400</v>
      </c>
      <c r="AA870" s="763">
        <v>1.3500003198883547E-5</v>
      </c>
      <c r="AB870" s="375" t="s">
        <v>399</v>
      </c>
      <c r="AC870" s="831" t="s">
        <v>779</v>
      </c>
    </row>
    <row r="871" spans="9:46" s="375" customFormat="1" x14ac:dyDescent="0.4">
      <c r="I871" s="428" t="s">
        <v>232</v>
      </c>
      <c r="J871" s="375" t="s">
        <v>60</v>
      </c>
      <c r="K871" s="375" t="s">
        <v>54</v>
      </c>
      <c r="L871" s="378"/>
      <c r="M871" s="824">
        <v>0.432</v>
      </c>
      <c r="N871" s="375" t="s">
        <v>397</v>
      </c>
      <c r="O871" s="375" t="s">
        <v>400</v>
      </c>
      <c r="P871" s="763">
        <v>0.46871053830291026</v>
      </c>
      <c r="Q871" s="375" t="s">
        <v>399</v>
      </c>
      <c r="R871" s="831" t="s">
        <v>778</v>
      </c>
      <c r="S871" s="428" t="s">
        <v>49</v>
      </c>
      <c r="T871" s="375" t="s">
        <v>418</v>
      </c>
      <c r="U871" s="375" t="s">
        <v>60</v>
      </c>
      <c r="V871" s="375" t="s">
        <v>53</v>
      </c>
      <c r="W871" s="378"/>
      <c r="X871" s="824">
        <v>0.39</v>
      </c>
      <c r="Y871" s="375" t="s">
        <v>397</v>
      </c>
      <c r="Z871" s="375" t="s">
        <v>400</v>
      </c>
      <c r="AA871" s="763">
        <v>0.87524327301858795</v>
      </c>
      <c r="AB871" s="375" t="s">
        <v>399</v>
      </c>
      <c r="AC871" s="831" t="s">
        <v>779</v>
      </c>
    </row>
    <row r="872" spans="9:46" s="375" customFormat="1" x14ac:dyDescent="0.4">
      <c r="I872" s="428" t="s">
        <v>232</v>
      </c>
      <c r="J872" s="375" t="s">
        <v>60</v>
      </c>
      <c r="K872" s="375" t="s">
        <v>54</v>
      </c>
      <c r="L872" s="378"/>
      <c r="M872" s="824">
        <v>0.432</v>
      </c>
      <c r="N872" s="375" t="s">
        <v>387</v>
      </c>
      <c r="O872" s="375" t="s">
        <v>401</v>
      </c>
      <c r="P872" s="378">
        <v>8.4378201814269734E-6</v>
      </c>
      <c r="Q872" s="375" t="s">
        <v>399</v>
      </c>
      <c r="R872" s="831" t="s">
        <v>780</v>
      </c>
      <c r="S872" s="428" t="s">
        <v>49</v>
      </c>
      <c r="T872" s="375" t="s">
        <v>418</v>
      </c>
      <c r="U872" s="375" t="s">
        <v>60</v>
      </c>
      <c r="V872" s="375" t="s">
        <v>53</v>
      </c>
      <c r="W872" s="378"/>
      <c r="X872" s="824">
        <v>0.39</v>
      </c>
      <c r="Y872" s="375" t="s">
        <v>387</v>
      </c>
      <c r="Z872" s="375" t="s">
        <v>401</v>
      </c>
      <c r="AA872" s="378">
        <v>1.7118087714163085E-6</v>
      </c>
      <c r="AB872" s="375" t="s">
        <v>399</v>
      </c>
      <c r="AC872" s="831" t="s">
        <v>781</v>
      </c>
    </row>
    <row r="873" spans="9:46" s="375" customFormat="1" x14ac:dyDescent="0.4">
      <c r="I873" s="428" t="s">
        <v>232</v>
      </c>
      <c r="J873" s="375" t="s">
        <v>60</v>
      </c>
      <c r="K873" s="375" t="s">
        <v>54</v>
      </c>
      <c r="L873" s="378"/>
      <c r="M873" s="824">
        <v>0.432</v>
      </c>
      <c r="N873" s="375" t="s">
        <v>388</v>
      </c>
      <c r="O873" s="375" t="s">
        <v>401</v>
      </c>
      <c r="P873" s="378">
        <v>3.2897649137437855E-4</v>
      </c>
      <c r="Q873" s="375" t="s">
        <v>399</v>
      </c>
      <c r="R873" s="831" t="s">
        <v>780</v>
      </c>
      <c r="S873" s="428" t="s">
        <v>49</v>
      </c>
      <c r="T873" s="375" t="s">
        <v>418</v>
      </c>
      <c r="U873" s="375" t="s">
        <v>60</v>
      </c>
      <c r="V873" s="375" t="s">
        <v>53</v>
      </c>
      <c r="W873" s="378"/>
      <c r="X873" s="824">
        <v>0.39</v>
      </c>
      <c r="Y873" s="375" t="s">
        <v>388</v>
      </c>
      <c r="Z873" s="375" t="s">
        <v>401</v>
      </c>
      <c r="AA873" s="378">
        <v>2.0561729266239141E-5</v>
      </c>
      <c r="AB873" s="375" t="s">
        <v>399</v>
      </c>
      <c r="AC873" s="831" t="s">
        <v>781</v>
      </c>
    </row>
    <row r="874" spans="9:46" s="375" customFormat="1" x14ac:dyDescent="0.4">
      <c r="I874" s="428" t="s">
        <v>232</v>
      </c>
      <c r="J874" s="375" t="s">
        <v>60</v>
      </c>
      <c r="K874" s="375" t="s">
        <v>54</v>
      </c>
      <c r="L874" s="378"/>
      <c r="M874" s="824">
        <v>0.432</v>
      </c>
      <c r="N874" s="375" t="s">
        <v>389</v>
      </c>
      <c r="O874" s="375" t="s">
        <v>401</v>
      </c>
      <c r="P874" s="378">
        <v>2.954357618774146E-4</v>
      </c>
      <c r="Q874" s="375" t="s">
        <v>399</v>
      </c>
      <c r="R874" s="831" t="s">
        <v>780</v>
      </c>
      <c r="S874" s="428" t="s">
        <v>49</v>
      </c>
      <c r="T874" s="375" t="s">
        <v>418</v>
      </c>
      <c r="U874" s="375" t="s">
        <v>60</v>
      </c>
      <c r="V874" s="375" t="s">
        <v>53</v>
      </c>
      <c r="W874" s="378"/>
      <c r="X874" s="824">
        <v>0.39</v>
      </c>
      <c r="Y874" s="375" t="s">
        <v>389</v>
      </c>
      <c r="Z874" s="375" t="s">
        <v>401</v>
      </c>
      <c r="AA874" s="378">
        <v>2.3582842848193105E-4</v>
      </c>
      <c r="AB874" s="375" t="s">
        <v>399</v>
      </c>
      <c r="AC874" s="831" t="s">
        <v>781</v>
      </c>
    </row>
    <row r="875" spans="9:46" s="375" customFormat="1" x14ac:dyDescent="0.4">
      <c r="I875" s="428" t="s">
        <v>232</v>
      </c>
      <c r="J875" s="375" t="s">
        <v>60</v>
      </c>
      <c r="K875" s="375" t="s">
        <v>54</v>
      </c>
      <c r="L875" s="378"/>
      <c r="M875" s="824">
        <v>0.432</v>
      </c>
      <c r="N875" s="375" t="s">
        <v>390</v>
      </c>
      <c r="O875" s="375" t="s">
        <v>401</v>
      </c>
      <c r="P875" s="378">
        <v>2.6266150845243132E-5</v>
      </c>
      <c r="Q875" s="375" t="s">
        <v>399</v>
      </c>
      <c r="R875" s="831" t="s">
        <v>780</v>
      </c>
      <c r="S875" s="428" t="s">
        <v>49</v>
      </c>
      <c r="T875" s="375" t="s">
        <v>418</v>
      </c>
      <c r="U875" s="375" t="s">
        <v>60</v>
      </c>
      <c r="V875" s="375" t="s">
        <v>53</v>
      </c>
      <c r="W875" s="378"/>
      <c r="X875" s="824">
        <v>0.39</v>
      </c>
      <c r="Y875" s="375" t="s">
        <v>390</v>
      </c>
      <c r="Z875" s="375" t="s">
        <v>401</v>
      </c>
      <c r="AA875" s="378">
        <v>2.8902185583531793E-5</v>
      </c>
      <c r="AB875" s="375" t="s">
        <v>399</v>
      </c>
      <c r="AC875" s="831" t="s">
        <v>781</v>
      </c>
    </row>
    <row r="876" spans="9:46" s="375" customFormat="1" x14ac:dyDescent="0.4">
      <c r="I876" s="428" t="s">
        <v>232</v>
      </c>
      <c r="J876" s="375" t="s">
        <v>60</v>
      </c>
      <c r="K876" s="375" t="s">
        <v>54</v>
      </c>
      <c r="L876" s="378"/>
      <c r="M876" s="824">
        <v>0.432</v>
      </c>
      <c r="N876" s="375" t="s">
        <v>391</v>
      </c>
      <c r="O876" s="375" t="s">
        <v>401</v>
      </c>
      <c r="P876" s="378">
        <v>2.6123369688561553E-5</v>
      </c>
      <c r="Q876" s="375" t="s">
        <v>399</v>
      </c>
      <c r="R876" s="831" t="s">
        <v>780</v>
      </c>
      <c r="S876" s="428" t="s">
        <v>49</v>
      </c>
      <c r="T876" s="375" t="s">
        <v>418</v>
      </c>
      <c r="U876" s="375" t="s">
        <v>60</v>
      </c>
      <c r="V876" s="375" t="s">
        <v>53</v>
      </c>
      <c r="W876" s="378"/>
      <c r="X876" s="824">
        <v>0.39</v>
      </c>
      <c r="Y876" s="375" t="s">
        <v>391</v>
      </c>
      <c r="Z876" s="375" t="s">
        <v>401</v>
      </c>
      <c r="AA876" s="378">
        <v>8.501822233971292E-6</v>
      </c>
      <c r="AB876" s="375" t="s">
        <v>399</v>
      </c>
      <c r="AC876" s="831" t="s">
        <v>781</v>
      </c>
    </row>
    <row r="877" spans="9:46" s="375" customFormat="1" x14ac:dyDescent="0.4">
      <c r="I877" s="428" t="s">
        <v>232</v>
      </c>
      <c r="J877" s="375" t="s">
        <v>60</v>
      </c>
      <c r="K877" s="375" t="s">
        <v>54</v>
      </c>
      <c r="L877" s="378"/>
      <c r="M877" s="824">
        <v>0.432</v>
      </c>
      <c r="N877" s="375" t="s">
        <v>392</v>
      </c>
      <c r="O877" s="375" t="s">
        <v>401</v>
      </c>
      <c r="P877" s="378">
        <v>1.4482541254944272E-5</v>
      </c>
      <c r="Q877" s="375" t="s">
        <v>399</v>
      </c>
      <c r="R877" s="831" t="s">
        <v>780</v>
      </c>
      <c r="S877" s="428" t="s">
        <v>49</v>
      </c>
      <c r="T877" s="375" t="s">
        <v>418</v>
      </c>
      <c r="U877" s="375" t="s">
        <v>60</v>
      </c>
      <c r="V877" s="375" t="s">
        <v>53</v>
      </c>
      <c r="W877" s="378"/>
      <c r="X877" s="824">
        <v>0.39</v>
      </c>
      <c r="Y877" s="375" t="s">
        <v>392</v>
      </c>
      <c r="Z877" s="375" t="s">
        <v>401</v>
      </c>
      <c r="AA877" s="378">
        <v>7.738605083349976E-6</v>
      </c>
      <c r="AB877" s="375" t="s">
        <v>399</v>
      </c>
      <c r="AC877" s="831" t="s">
        <v>781</v>
      </c>
    </row>
    <row r="878" spans="9:46" s="375" customFormat="1" x14ac:dyDescent="0.4">
      <c r="I878" s="428" t="s">
        <v>232</v>
      </c>
      <c r="J878" s="375" t="s">
        <v>60</v>
      </c>
      <c r="K878" s="375" t="s">
        <v>54</v>
      </c>
      <c r="L878" s="378"/>
      <c r="M878" s="824">
        <v>0.432</v>
      </c>
      <c r="N878" s="375" t="s">
        <v>393</v>
      </c>
      <c r="O878" s="375" t="s">
        <v>401</v>
      </c>
      <c r="P878" s="378">
        <v>7.5622695123910437E-7</v>
      </c>
      <c r="Q878" s="375" t="s">
        <v>399</v>
      </c>
      <c r="R878" s="831" t="s">
        <v>780</v>
      </c>
      <c r="S878" s="428" t="s">
        <v>49</v>
      </c>
      <c r="T878" s="375" t="s">
        <v>418</v>
      </c>
      <c r="U878" s="375" t="s">
        <v>60</v>
      </c>
      <c r="V878" s="375" t="s">
        <v>53</v>
      </c>
      <c r="W878" s="378"/>
      <c r="X878" s="824">
        <v>0.39</v>
      </c>
      <c r="Y878" s="375" t="s">
        <v>393</v>
      </c>
      <c r="Z878" s="375" t="s">
        <v>401</v>
      </c>
      <c r="AA878" s="378">
        <v>3.5993377949097536E-7</v>
      </c>
      <c r="AB878" s="375" t="s">
        <v>399</v>
      </c>
      <c r="AC878" s="831" t="s">
        <v>781</v>
      </c>
    </row>
    <row r="879" spans="9:46" s="375" customFormat="1" x14ac:dyDescent="0.4">
      <c r="I879" s="428" t="s">
        <v>232</v>
      </c>
      <c r="J879" s="375" t="s">
        <v>60</v>
      </c>
      <c r="K879" s="375" t="s">
        <v>54</v>
      </c>
      <c r="L879" s="378"/>
      <c r="M879" s="824">
        <v>0.432</v>
      </c>
      <c r="N879" s="375" t="s">
        <v>394</v>
      </c>
      <c r="O879" s="375" t="s">
        <v>401</v>
      </c>
      <c r="P879" s="378">
        <v>1.7684934218248254E-5</v>
      </c>
      <c r="Q879" s="375" t="s">
        <v>399</v>
      </c>
      <c r="R879" s="831" t="s">
        <v>780</v>
      </c>
      <c r="S879" s="428" t="s">
        <v>49</v>
      </c>
      <c r="T879" s="375" t="s">
        <v>418</v>
      </c>
      <c r="U879" s="375" t="s">
        <v>60</v>
      </c>
      <c r="V879" s="375" t="s">
        <v>53</v>
      </c>
      <c r="W879" s="378"/>
      <c r="X879" s="824">
        <v>0.39</v>
      </c>
      <c r="Y879" s="375" t="s">
        <v>394</v>
      </c>
      <c r="Z879" s="375" t="s">
        <v>401</v>
      </c>
      <c r="AA879" s="378">
        <v>6.7934052968836616E-7</v>
      </c>
      <c r="AB879" s="375" t="s">
        <v>399</v>
      </c>
      <c r="AC879" s="831" t="s">
        <v>781</v>
      </c>
    </row>
    <row r="880" spans="9:46" s="375" customFormat="1" x14ac:dyDescent="0.4">
      <c r="I880" s="428" t="s">
        <v>232</v>
      </c>
      <c r="J880" s="375" t="s">
        <v>60</v>
      </c>
      <c r="K880" s="375" t="s">
        <v>54</v>
      </c>
      <c r="M880" s="824">
        <v>0.432</v>
      </c>
      <c r="N880" s="375" t="s">
        <v>395</v>
      </c>
      <c r="O880" s="375" t="s">
        <v>401</v>
      </c>
      <c r="P880" s="378">
        <v>8.6933598461426699E-6</v>
      </c>
      <c r="Q880" s="375" t="s">
        <v>399</v>
      </c>
      <c r="R880" s="831" t="s">
        <v>780</v>
      </c>
      <c r="S880" s="428" t="s">
        <v>49</v>
      </c>
      <c r="T880" s="375" t="s">
        <v>418</v>
      </c>
      <c r="U880" s="375" t="s">
        <v>60</v>
      </c>
      <c r="V880" s="375" t="s">
        <v>53</v>
      </c>
      <c r="X880" s="824">
        <v>0.39</v>
      </c>
      <c r="Y880" s="375" t="s">
        <v>395</v>
      </c>
      <c r="Z880" s="375" t="s">
        <v>401</v>
      </c>
      <c r="AA880" s="378">
        <v>1.0288504837070885E-5</v>
      </c>
      <c r="AB880" s="375" t="s">
        <v>399</v>
      </c>
      <c r="AC880" s="831" t="s">
        <v>781</v>
      </c>
    </row>
    <row r="881" spans="9:29" s="375" customFormat="1" x14ac:dyDescent="0.4">
      <c r="I881" s="428" t="s">
        <v>232</v>
      </c>
      <c r="J881" s="375" t="s">
        <v>60</v>
      </c>
      <c r="K881" s="375" t="s">
        <v>54</v>
      </c>
      <c r="M881" s="824">
        <v>0.432</v>
      </c>
      <c r="N881" s="375" t="s">
        <v>396</v>
      </c>
      <c r="O881" s="375" t="s">
        <v>401</v>
      </c>
      <c r="P881" s="378">
        <v>1.0041786435174304E-6</v>
      </c>
      <c r="Q881" s="375" t="s">
        <v>399</v>
      </c>
      <c r="R881" s="831" t="s">
        <v>780</v>
      </c>
      <c r="S881" s="428" t="s">
        <v>49</v>
      </c>
      <c r="T881" s="375" t="s">
        <v>418</v>
      </c>
      <c r="U881" s="375" t="s">
        <v>60</v>
      </c>
      <c r="V881" s="375" t="s">
        <v>53</v>
      </c>
      <c r="X881" s="824">
        <v>0.39</v>
      </c>
      <c r="Y881" s="375" t="s">
        <v>396</v>
      </c>
      <c r="Z881" s="375" t="s">
        <v>401</v>
      </c>
      <c r="AA881" s="378">
        <v>1.3507889644072333E-5</v>
      </c>
      <c r="AB881" s="375" t="s">
        <v>399</v>
      </c>
      <c r="AC881" s="831" t="s">
        <v>781</v>
      </c>
    </row>
    <row r="882" spans="9:29" s="375" customFormat="1" x14ac:dyDescent="0.4">
      <c r="I882" s="428" t="s">
        <v>232</v>
      </c>
      <c r="J882" s="375" t="s">
        <v>60</v>
      </c>
      <c r="K882" s="375" t="s">
        <v>54</v>
      </c>
      <c r="M882" s="824">
        <v>0.432</v>
      </c>
      <c r="N882" s="375" t="s">
        <v>397</v>
      </c>
      <c r="O882" s="375" t="s">
        <v>401</v>
      </c>
      <c r="P882" s="378">
        <v>0.46913384573631745</v>
      </c>
      <c r="Q882" s="375" t="s">
        <v>399</v>
      </c>
      <c r="R882" s="831" t="s">
        <v>780</v>
      </c>
      <c r="S882" s="428" t="s">
        <v>49</v>
      </c>
      <c r="T882" s="375" t="s">
        <v>418</v>
      </c>
      <c r="U882" s="375" t="s">
        <v>60</v>
      </c>
      <c r="V882" s="375" t="s">
        <v>53</v>
      </c>
      <c r="X882" s="824">
        <v>0.39</v>
      </c>
      <c r="Y882" s="375" t="s">
        <v>397</v>
      </c>
      <c r="Z882" s="375" t="s">
        <v>401</v>
      </c>
      <c r="AA882" s="378">
        <v>0.87603964555200775</v>
      </c>
      <c r="AB882" s="375" t="s">
        <v>399</v>
      </c>
      <c r="AC882" s="831" t="s">
        <v>781</v>
      </c>
    </row>
    <row r="883" spans="9:29" s="375" customFormat="1" x14ac:dyDescent="0.4">
      <c r="I883" s="428" t="s">
        <v>232</v>
      </c>
      <c r="J883" s="375" t="s">
        <v>60</v>
      </c>
      <c r="K883" s="375" t="s">
        <v>73</v>
      </c>
      <c r="M883" s="824">
        <v>0.55000000000000004</v>
      </c>
      <c r="N883" s="375" t="s">
        <v>385</v>
      </c>
      <c r="O883" s="375" t="s">
        <v>400</v>
      </c>
      <c r="P883" s="761">
        <v>1.8181818181818181</v>
      </c>
      <c r="Q883" s="375" t="s">
        <v>398</v>
      </c>
      <c r="R883" s="831" t="s">
        <v>782</v>
      </c>
      <c r="S883" s="428" t="s">
        <v>49</v>
      </c>
      <c r="T883" s="375" t="s">
        <v>418</v>
      </c>
      <c r="U883" s="375" t="s">
        <v>60</v>
      </c>
      <c r="V883" s="375" t="s">
        <v>406</v>
      </c>
      <c r="W883" s="375" t="s">
        <v>717</v>
      </c>
      <c r="X883" s="824">
        <v>0.22499999999999998</v>
      </c>
      <c r="Y883" s="375" t="s">
        <v>411</v>
      </c>
      <c r="Z883" s="375" t="s">
        <v>400</v>
      </c>
      <c r="AA883" s="761">
        <v>4.4444444444444446</v>
      </c>
      <c r="AB883" s="375" t="s">
        <v>398</v>
      </c>
      <c r="AC883" s="831" t="s">
        <v>783</v>
      </c>
    </row>
    <row r="884" spans="9:29" s="375" customFormat="1" x14ac:dyDescent="0.4">
      <c r="I884" s="428" t="s">
        <v>232</v>
      </c>
      <c r="J884" s="375" t="s">
        <v>60</v>
      </c>
      <c r="K884" s="375" t="s">
        <v>73</v>
      </c>
      <c r="M884" s="824">
        <v>0.55000000000000004</v>
      </c>
      <c r="N884" s="375" t="s">
        <v>387</v>
      </c>
      <c r="O884" s="375" t="s">
        <v>400</v>
      </c>
      <c r="P884" s="763">
        <v>1.7000004028223724E-6</v>
      </c>
      <c r="Q884" s="375" t="s">
        <v>399</v>
      </c>
      <c r="R884" s="831" t="s">
        <v>784</v>
      </c>
      <c r="S884" s="428" t="s">
        <v>49</v>
      </c>
      <c r="T884" s="375" t="s">
        <v>418</v>
      </c>
      <c r="U884" s="375" t="s">
        <v>60</v>
      </c>
      <c r="V884" s="375" t="s">
        <v>406</v>
      </c>
      <c r="W884" s="375" t="s">
        <v>717</v>
      </c>
      <c r="X884" s="824">
        <v>0.22499999999999998</v>
      </c>
      <c r="Y884" s="375" t="s">
        <v>387</v>
      </c>
      <c r="Z884" s="375" t="s">
        <v>400</v>
      </c>
      <c r="AA884" s="763">
        <v>2.400000568690408E-5</v>
      </c>
      <c r="AB884" s="375" t="s">
        <v>399</v>
      </c>
      <c r="AC884" s="831" t="s">
        <v>785</v>
      </c>
    </row>
    <row r="885" spans="9:29" s="375" customFormat="1" x14ac:dyDescent="0.4">
      <c r="I885" s="428" t="s">
        <v>232</v>
      </c>
      <c r="J885" s="375" t="s">
        <v>60</v>
      </c>
      <c r="K885" s="375" t="s">
        <v>73</v>
      </c>
      <c r="M885" s="824">
        <v>0.55000000000000004</v>
      </c>
      <c r="N885" s="375" t="s">
        <v>388</v>
      </c>
      <c r="O885" s="375" t="s">
        <v>400</v>
      </c>
      <c r="P885" s="763">
        <v>9.020002137328118E-5</v>
      </c>
      <c r="Q885" s="375" t="s">
        <v>399</v>
      </c>
      <c r="R885" s="831" t="s">
        <v>784</v>
      </c>
      <c r="S885" s="428" t="s">
        <v>49</v>
      </c>
      <c r="T885" s="375" t="s">
        <v>418</v>
      </c>
      <c r="U885" s="375" t="s">
        <v>60</v>
      </c>
      <c r="V885" s="375" t="s">
        <v>406</v>
      </c>
      <c r="W885" s="375" t="s">
        <v>717</v>
      </c>
      <c r="X885" s="824">
        <v>0.22499999999999998</v>
      </c>
      <c r="Y885" s="375" t="s">
        <v>388</v>
      </c>
      <c r="Z885" s="375" t="s">
        <v>400</v>
      </c>
      <c r="AA885" s="763">
        <v>2.0400004833868472E-4</v>
      </c>
      <c r="AB885" s="375" t="s">
        <v>399</v>
      </c>
      <c r="AC885" s="831" t="s">
        <v>785</v>
      </c>
    </row>
    <row r="886" spans="9:29" s="375" customFormat="1" x14ac:dyDescent="0.4">
      <c r="I886" s="428" t="s">
        <v>232</v>
      </c>
      <c r="J886" s="375" t="s">
        <v>60</v>
      </c>
      <c r="K886" s="375" t="s">
        <v>73</v>
      </c>
      <c r="M886" s="824">
        <v>0.55000000000000004</v>
      </c>
      <c r="N886" s="375" t="s">
        <v>389</v>
      </c>
      <c r="O886" s="375" t="s">
        <v>400</v>
      </c>
      <c r="P886" s="763">
        <v>1.0810002561476379E-4</v>
      </c>
      <c r="Q886" s="375" t="s">
        <v>399</v>
      </c>
      <c r="R886" s="831" t="s">
        <v>784</v>
      </c>
      <c r="S886" s="428" t="s">
        <v>49</v>
      </c>
      <c r="T886" s="375" t="s">
        <v>418</v>
      </c>
      <c r="U886" s="375" t="s">
        <v>60</v>
      </c>
      <c r="V886" s="375" t="s">
        <v>406</v>
      </c>
      <c r="W886" s="375" t="s">
        <v>717</v>
      </c>
      <c r="X886" s="824">
        <v>0.22499999999999998</v>
      </c>
      <c r="Y886" s="375" t="s">
        <v>389</v>
      </c>
      <c r="Z886" s="375" t="s">
        <v>400</v>
      </c>
      <c r="AA886" s="763">
        <v>2.8480006748459511E-3</v>
      </c>
      <c r="AB886" s="375" t="s">
        <v>399</v>
      </c>
      <c r="AC886" s="831" t="s">
        <v>785</v>
      </c>
    </row>
    <row r="887" spans="9:29" s="375" customFormat="1" x14ac:dyDescent="0.4">
      <c r="I887" s="428" t="s">
        <v>232</v>
      </c>
      <c r="J887" s="375" t="s">
        <v>60</v>
      </c>
      <c r="K887" s="375" t="s">
        <v>73</v>
      </c>
      <c r="L887" s="378"/>
      <c r="M887" s="824">
        <v>0.55000000000000004</v>
      </c>
      <c r="N887" s="375" t="s">
        <v>390</v>
      </c>
      <c r="O887" s="375" t="s">
        <v>400</v>
      </c>
      <c r="P887" s="763">
        <v>8.0000018956346931E-7</v>
      </c>
      <c r="Q887" s="375" t="s">
        <v>399</v>
      </c>
      <c r="R887" s="831" t="s">
        <v>784</v>
      </c>
      <c r="S887" s="428" t="s">
        <v>49</v>
      </c>
      <c r="T887" s="375" t="s">
        <v>418</v>
      </c>
      <c r="U887" s="375" t="s">
        <v>60</v>
      </c>
      <c r="V887" s="375" t="s">
        <v>406</v>
      </c>
      <c r="W887" s="375" t="s">
        <v>717</v>
      </c>
      <c r="X887" s="824">
        <v>0.22499999999999998</v>
      </c>
      <c r="Y887" s="375" t="s">
        <v>390</v>
      </c>
      <c r="Z887" s="375" t="s">
        <v>400</v>
      </c>
      <c r="AA887" s="763">
        <v>1.1800002796061175E-4</v>
      </c>
      <c r="AB887" s="375" t="s">
        <v>399</v>
      </c>
      <c r="AC887" s="831" t="s">
        <v>785</v>
      </c>
    </row>
    <row r="888" spans="9:29" s="375" customFormat="1" x14ac:dyDescent="0.4">
      <c r="I888" s="428" t="s">
        <v>232</v>
      </c>
      <c r="J888" s="375" t="s">
        <v>60</v>
      </c>
      <c r="K888" s="375" t="s">
        <v>73</v>
      </c>
      <c r="L888" s="378"/>
      <c r="M888" s="824">
        <v>0.55000000000000004</v>
      </c>
      <c r="N888" s="375" t="s">
        <v>391</v>
      </c>
      <c r="O888" s="375" t="s">
        <v>400</v>
      </c>
      <c r="P888" s="763">
        <v>8.0000018956346931E-7</v>
      </c>
      <c r="Q888" s="375" t="s">
        <v>399</v>
      </c>
      <c r="R888" s="831" t="s">
        <v>784</v>
      </c>
      <c r="S888" s="428" t="s">
        <v>49</v>
      </c>
      <c r="T888" s="375" t="s">
        <v>418</v>
      </c>
      <c r="U888" s="375" t="s">
        <v>60</v>
      </c>
      <c r="V888" s="375" t="s">
        <v>406</v>
      </c>
      <c r="W888" s="375" t="s">
        <v>717</v>
      </c>
      <c r="X888" s="824">
        <v>0.22499999999999998</v>
      </c>
      <c r="Y888" s="375" t="s">
        <v>391</v>
      </c>
      <c r="Z888" s="375" t="s">
        <v>400</v>
      </c>
      <c r="AA888" s="763">
        <v>1.1800002796061175E-4</v>
      </c>
      <c r="AB888" s="375" t="s">
        <v>399</v>
      </c>
      <c r="AC888" s="831" t="s">
        <v>785</v>
      </c>
    </row>
    <row r="889" spans="9:29" s="375" customFormat="1" x14ac:dyDescent="0.4">
      <c r="I889" s="428" t="s">
        <v>232</v>
      </c>
      <c r="J889" s="375" t="s">
        <v>60</v>
      </c>
      <c r="K889" s="375" t="s">
        <v>73</v>
      </c>
      <c r="L889" s="378"/>
      <c r="M889" s="824">
        <v>0.55000000000000004</v>
      </c>
      <c r="N889" s="375" t="s">
        <v>392</v>
      </c>
      <c r="O889" s="375" t="s">
        <v>400</v>
      </c>
      <c r="P889" s="763">
        <v>3.8000009004264793E-6</v>
      </c>
      <c r="Q889" s="375" t="s">
        <v>399</v>
      </c>
      <c r="R889" s="831" t="s">
        <v>784</v>
      </c>
      <c r="S889" s="428" t="s">
        <v>49</v>
      </c>
      <c r="T889" s="375" t="s">
        <v>418</v>
      </c>
      <c r="U889" s="375" t="s">
        <v>60</v>
      </c>
      <c r="V889" s="375" t="s">
        <v>406</v>
      </c>
      <c r="W889" s="375" t="s">
        <v>717</v>
      </c>
      <c r="X889" s="824">
        <v>0.22499999999999998</v>
      </c>
      <c r="Y889" s="375" t="s">
        <v>392</v>
      </c>
      <c r="Z889" s="375" t="s">
        <v>400</v>
      </c>
      <c r="AA889" s="763">
        <v>8.9630021238217214E-3</v>
      </c>
      <c r="AB889" s="375" t="s">
        <v>399</v>
      </c>
      <c r="AC889" s="831" t="s">
        <v>785</v>
      </c>
    </row>
    <row r="890" spans="9:29" s="375" customFormat="1" x14ac:dyDescent="0.4">
      <c r="I890" s="428" t="s">
        <v>232</v>
      </c>
      <c r="J890" s="375" t="s">
        <v>60</v>
      </c>
      <c r="K890" s="375" t="s">
        <v>73</v>
      </c>
      <c r="L890" s="378"/>
      <c r="M890" s="824">
        <v>0.55000000000000004</v>
      </c>
      <c r="N890" s="375" t="s">
        <v>393</v>
      </c>
      <c r="O890" s="375" t="s">
        <v>400</v>
      </c>
      <c r="P890" s="763">
        <v>2.3200005497340614E-8</v>
      </c>
      <c r="Q890" s="375" t="s">
        <v>399</v>
      </c>
      <c r="R890" s="831" t="s">
        <v>784</v>
      </c>
      <c r="S890" s="428" t="s">
        <v>49</v>
      </c>
      <c r="T890" s="375" t="s">
        <v>418</v>
      </c>
      <c r="U890" s="375" t="s">
        <v>60</v>
      </c>
      <c r="V890" s="375" t="s">
        <v>406</v>
      </c>
      <c r="W890" s="375" t="s">
        <v>717</v>
      </c>
      <c r="X890" s="824">
        <v>0.22499999999999998</v>
      </c>
      <c r="Y890" s="375" t="s">
        <v>393</v>
      </c>
      <c r="Z890" s="375" t="s">
        <v>400</v>
      </c>
      <c r="AA890" s="763">
        <v>5.074001202306304E-6</v>
      </c>
      <c r="AB890" s="375" t="s">
        <v>399</v>
      </c>
      <c r="AC890" s="831" t="s">
        <v>785</v>
      </c>
    </row>
    <row r="891" spans="9:29" s="375" customFormat="1" x14ac:dyDescent="0.4">
      <c r="I891" s="428" t="s">
        <v>232</v>
      </c>
      <c r="J891" s="375" t="s">
        <v>60</v>
      </c>
      <c r="K891" s="375" t="s">
        <v>73</v>
      </c>
      <c r="L891" s="378"/>
      <c r="M891" s="824">
        <v>0.55000000000000004</v>
      </c>
      <c r="N891" s="375" t="s">
        <v>394</v>
      </c>
      <c r="O891" s="375" t="s">
        <v>400</v>
      </c>
      <c r="P891" s="763">
        <v>5.440001289031593E-7</v>
      </c>
      <c r="Q891" s="375" t="s">
        <v>399</v>
      </c>
      <c r="R891" s="831" t="s">
        <v>784</v>
      </c>
      <c r="S891" s="428" t="s">
        <v>49</v>
      </c>
      <c r="T891" s="375" t="s">
        <v>418</v>
      </c>
      <c r="U891" s="375" t="s">
        <v>60</v>
      </c>
      <c r="V891" s="375" t="s">
        <v>406</v>
      </c>
      <c r="W891" s="375" t="s">
        <v>717</v>
      </c>
      <c r="X891" s="824">
        <v>0.22499999999999998</v>
      </c>
      <c r="Y891" s="375" t="s">
        <v>394</v>
      </c>
      <c r="Z891" s="375" t="s">
        <v>400</v>
      </c>
      <c r="AA891" s="763">
        <v>9.5580022648095496E-6</v>
      </c>
      <c r="AB891" s="375" t="s">
        <v>399</v>
      </c>
      <c r="AC891" s="831" t="s">
        <v>785</v>
      </c>
    </row>
    <row r="892" spans="9:29" s="375" customFormat="1" x14ac:dyDescent="0.4">
      <c r="I892" s="428" t="s">
        <v>232</v>
      </c>
      <c r="J892" s="375" t="s">
        <v>60</v>
      </c>
      <c r="K892" s="375" t="s">
        <v>73</v>
      </c>
      <c r="L892" s="378"/>
      <c r="M892" s="824">
        <v>0.55000000000000004</v>
      </c>
      <c r="N892" s="375" t="s">
        <v>395</v>
      </c>
      <c r="O892" s="375" t="s">
        <v>400</v>
      </c>
      <c r="P892" s="763">
        <v>7.1000016823757918E-6</v>
      </c>
      <c r="Q892" s="375" t="s">
        <v>399</v>
      </c>
      <c r="R892" s="831" t="s">
        <v>784</v>
      </c>
      <c r="S892" s="428" t="s">
        <v>49</v>
      </c>
      <c r="T892" s="375" t="s">
        <v>418</v>
      </c>
      <c r="U892" s="375" t="s">
        <v>60</v>
      </c>
      <c r="V892" s="375" t="s">
        <v>406</v>
      </c>
      <c r="W892" s="375" t="s">
        <v>717</v>
      </c>
      <c r="X892" s="824">
        <v>0.22499999999999998</v>
      </c>
      <c r="Y892" s="375" t="s">
        <v>395</v>
      </c>
      <c r="Z892" s="375" t="s">
        <v>400</v>
      </c>
      <c r="AA892" s="763">
        <v>1.6000003791269388E-5</v>
      </c>
      <c r="AB892" s="375" t="s">
        <v>399</v>
      </c>
      <c r="AC892" s="831" t="s">
        <v>785</v>
      </c>
    </row>
    <row r="893" spans="9:29" s="375" customFormat="1" x14ac:dyDescent="0.4">
      <c r="I893" s="428" t="s">
        <v>232</v>
      </c>
      <c r="J893" s="375" t="s">
        <v>60</v>
      </c>
      <c r="K893" s="375" t="s">
        <v>73</v>
      </c>
      <c r="L893" s="378"/>
      <c r="M893" s="824">
        <v>0.55000000000000004</v>
      </c>
      <c r="N893" s="375" t="s">
        <v>396</v>
      </c>
      <c r="O893" s="375" t="s">
        <v>400</v>
      </c>
      <c r="P893" s="763">
        <v>7.000001658680357E-7</v>
      </c>
      <c r="Q893" s="375" t="s">
        <v>399</v>
      </c>
      <c r="R893" s="831" t="s">
        <v>784</v>
      </c>
      <c r="S893" s="428" t="s">
        <v>49</v>
      </c>
      <c r="T893" s="375" t="s">
        <v>418</v>
      </c>
      <c r="U893" s="375" t="s">
        <v>60</v>
      </c>
      <c r="V893" s="375" t="s">
        <v>406</v>
      </c>
      <c r="W893" s="375" t="s">
        <v>717</v>
      </c>
      <c r="X893" s="824">
        <v>0.22499999999999998</v>
      </c>
      <c r="Y893" s="375" t="s">
        <v>396</v>
      </c>
      <c r="Z893" s="375" t="s">
        <v>400</v>
      </c>
      <c r="AA893" s="763">
        <v>2.400000568690408E-5</v>
      </c>
      <c r="AB893" s="375" t="s">
        <v>399</v>
      </c>
      <c r="AC893" s="831" t="s">
        <v>785</v>
      </c>
    </row>
    <row r="894" spans="9:29" s="375" customFormat="1" x14ac:dyDescent="0.4">
      <c r="I894" s="428" t="s">
        <v>232</v>
      </c>
      <c r="J894" s="375" t="s">
        <v>60</v>
      </c>
      <c r="K894" s="375" t="s">
        <v>73</v>
      </c>
      <c r="L894" s="378"/>
      <c r="M894" s="824">
        <v>0.55000000000000004</v>
      </c>
      <c r="N894" s="375" t="s">
        <v>397</v>
      </c>
      <c r="O894" s="375" t="s">
        <v>400</v>
      </c>
      <c r="P894" s="763">
        <v>0.36842349782946021</v>
      </c>
      <c r="Q894" s="375" t="s">
        <v>399</v>
      </c>
      <c r="R894" s="831" t="s">
        <v>784</v>
      </c>
      <c r="S894" s="428" t="s">
        <v>49</v>
      </c>
      <c r="T894" s="375" t="s">
        <v>418</v>
      </c>
      <c r="U894" s="375" t="s">
        <v>60</v>
      </c>
      <c r="V894" s="375" t="s">
        <v>406</v>
      </c>
      <c r="W894" s="375" t="s">
        <v>717</v>
      </c>
      <c r="X894" s="824">
        <v>0.22499999999999998</v>
      </c>
      <c r="Y894" s="375" t="s">
        <v>397</v>
      </c>
      <c r="Z894" s="375" t="s">
        <v>400</v>
      </c>
      <c r="AA894" s="763">
        <v>1.5167378599110761</v>
      </c>
      <c r="AB894" s="375" t="s">
        <v>399</v>
      </c>
      <c r="AC894" s="831" t="s">
        <v>785</v>
      </c>
    </row>
    <row r="895" spans="9:29" s="375" customFormat="1" x14ac:dyDescent="0.4">
      <c r="I895" s="428" t="s">
        <v>232</v>
      </c>
      <c r="J895" s="375" t="s">
        <v>60</v>
      </c>
      <c r="K895" s="375" t="s">
        <v>73</v>
      </c>
      <c r="L895" s="378"/>
      <c r="M895" s="824">
        <v>0.55000000000000004</v>
      </c>
      <c r="N895" s="375" t="s">
        <v>387</v>
      </c>
      <c r="O895" s="375" t="s">
        <v>401</v>
      </c>
      <c r="P895" s="378">
        <v>2.1378186886146521E-6</v>
      </c>
      <c r="Q895" s="375" t="s">
        <v>399</v>
      </c>
      <c r="R895" s="831" t="s">
        <v>786</v>
      </c>
      <c r="S895" s="428" t="s">
        <v>49</v>
      </c>
      <c r="T895" s="375" t="s">
        <v>418</v>
      </c>
      <c r="U895" s="375" t="s">
        <v>60</v>
      </c>
      <c r="V895" s="375" t="s">
        <v>406</v>
      </c>
      <c r="W895" s="375" t="s">
        <v>717</v>
      </c>
      <c r="X895" s="824">
        <v>0.22499999999999998</v>
      </c>
      <c r="Y895" s="375" t="s">
        <v>387</v>
      </c>
      <c r="Z895" s="375" t="s">
        <v>401</v>
      </c>
      <c r="AA895" s="378">
        <v>2.4811814245061489E-5</v>
      </c>
      <c r="AB895" s="375" t="s">
        <v>399</v>
      </c>
      <c r="AC895" s="831" t="s">
        <v>787</v>
      </c>
    </row>
    <row r="896" spans="9:29" s="375" customFormat="1" x14ac:dyDescent="0.4">
      <c r="I896" s="428" t="s">
        <v>232</v>
      </c>
      <c r="J896" s="375" t="s">
        <v>60</v>
      </c>
      <c r="K896" s="375" t="s">
        <v>73</v>
      </c>
      <c r="L896" s="378"/>
      <c r="M896" s="824">
        <v>0.55000000000000004</v>
      </c>
      <c r="N896" s="375" t="s">
        <v>388</v>
      </c>
      <c r="O896" s="375" t="s">
        <v>401</v>
      </c>
      <c r="P896" s="378">
        <v>9.3176435500545935E-5</v>
      </c>
      <c r="Q896" s="375" t="s">
        <v>399</v>
      </c>
      <c r="R896" s="831" t="s">
        <v>786</v>
      </c>
      <c r="S896" s="428" t="s">
        <v>49</v>
      </c>
      <c r="T896" s="375" t="s">
        <v>418</v>
      </c>
      <c r="U896" s="375" t="s">
        <v>60</v>
      </c>
      <c r="V896" s="375" t="s">
        <v>406</v>
      </c>
      <c r="W896" s="375" t="s">
        <v>717</v>
      </c>
      <c r="X896" s="824">
        <v>0.22499999999999998</v>
      </c>
      <c r="Y896" s="375" t="s">
        <v>388</v>
      </c>
      <c r="Z896" s="375" t="s">
        <v>401</v>
      </c>
      <c r="AA896" s="378">
        <v>2.0946177402691334E-4</v>
      </c>
      <c r="AB896" s="375" t="s">
        <v>399</v>
      </c>
      <c r="AC896" s="831" t="s">
        <v>787</v>
      </c>
    </row>
    <row r="897" spans="9:29" s="375" customFormat="1" x14ac:dyDescent="0.4">
      <c r="I897" s="428" t="s">
        <v>232</v>
      </c>
      <c r="J897" s="375" t="s">
        <v>60</v>
      </c>
      <c r="K897" s="375" t="s">
        <v>73</v>
      </c>
      <c r="L897" s="378"/>
      <c r="M897" s="824">
        <v>0.55000000000000004</v>
      </c>
      <c r="N897" s="375" t="s">
        <v>389</v>
      </c>
      <c r="O897" s="375" t="s">
        <v>401</v>
      </c>
      <c r="P897" s="378">
        <v>1.085357175906491E-4</v>
      </c>
      <c r="Q897" s="375" t="s">
        <v>399</v>
      </c>
      <c r="R897" s="831" t="s">
        <v>786</v>
      </c>
      <c r="S897" s="428" t="s">
        <v>49</v>
      </c>
      <c r="T897" s="375" t="s">
        <v>418</v>
      </c>
      <c r="U897" s="375" t="s">
        <v>60</v>
      </c>
      <c r="V897" s="375" t="s">
        <v>406</v>
      </c>
      <c r="W897" s="375" t="s">
        <v>717</v>
      </c>
      <c r="X897" s="824">
        <v>0.22499999999999998</v>
      </c>
      <c r="Y897" s="375" t="s">
        <v>389</v>
      </c>
      <c r="Z897" s="375" t="s">
        <v>401</v>
      </c>
      <c r="AA897" s="378">
        <v>2.8488290476436128E-3</v>
      </c>
      <c r="AB897" s="375" t="s">
        <v>399</v>
      </c>
      <c r="AC897" s="831" t="s">
        <v>787</v>
      </c>
    </row>
    <row r="898" spans="9:29" s="375" customFormat="1" x14ac:dyDescent="0.4">
      <c r="I898" s="428" t="s">
        <v>232</v>
      </c>
      <c r="J898" s="375" t="s">
        <v>60</v>
      </c>
      <c r="K898" s="375" t="s">
        <v>73</v>
      </c>
      <c r="L898" s="378"/>
      <c r="M898" s="824">
        <v>0.55000000000000004</v>
      </c>
      <c r="N898" s="375" t="s">
        <v>390</v>
      </c>
      <c r="O898" s="375" t="s">
        <v>401</v>
      </c>
      <c r="P898" s="378">
        <v>1.0661448739938414E-6</v>
      </c>
      <c r="Q898" s="375" t="s">
        <v>399</v>
      </c>
      <c r="R898" s="831" t="s">
        <v>786</v>
      </c>
      <c r="S898" s="428" t="s">
        <v>49</v>
      </c>
      <c r="T898" s="375" t="s">
        <v>418</v>
      </c>
      <c r="U898" s="375" t="s">
        <v>60</v>
      </c>
      <c r="V898" s="375" t="s">
        <v>406</v>
      </c>
      <c r="W898" s="375" t="s">
        <v>717</v>
      </c>
      <c r="X898" s="824">
        <v>0.22499999999999998</v>
      </c>
      <c r="Y898" s="375" t="s">
        <v>390</v>
      </c>
      <c r="Z898" s="375" t="s">
        <v>401</v>
      </c>
      <c r="AA898" s="378">
        <v>1.1850220681464038E-4</v>
      </c>
      <c r="AB898" s="375" t="s">
        <v>399</v>
      </c>
      <c r="AC898" s="831" t="s">
        <v>787</v>
      </c>
    </row>
    <row r="899" spans="9:29" s="375" customFormat="1" x14ac:dyDescent="0.4">
      <c r="I899" s="428" t="s">
        <v>232</v>
      </c>
      <c r="J899" s="375" t="s">
        <v>60</v>
      </c>
      <c r="K899" s="375" t="s">
        <v>73</v>
      </c>
      <c r="L899" s="378"/>
      <c r="M899" s="824">
        <v>0.55000000000000004</v>
      </c>
      <c r="N899" s="375" t="s">
        <v>391</v>
      </c>
      <c r="O899" s="375" t="s">
        <v>401</v>
      </c>
      <c r="P899" s="378">
        <v>9.2336371731226295E-7</v>
      </c>
      <c r="Q899" s="375" t="s">
        <v>399</v>
      </c>
      <c r="R899" s="831" t="s">
        <v>786</v>
      </c>
      <c r="S899" s="428" t="s">
        <v>49</v>
      </c>
      <c r="T899" s="375" t="s">
        <v>418</v>
      </c>
      <c r="U899" s="375" t="s">
        <v>60</v>
      </c>
      <c r="V899" s="375" t="s">
        <v>406</v>
      </c>
      <c r="W899" s="375" t="s">
        <v>717</v>
      </c>
      <c r="X899" s="824">
        <v>0.22499999999999998</v>
      </c>
      <c r="Y899" s="375" t="s">
        <v>391</v>
      </c>
      <c r="Z899" s="375" t="s">
        <v>401</v>
      </c>
      <c r="AA899" s="378">
        <v>1.1823184823497069E-4</v>
      </c>
      <c r="AB899" s="375" t="s">
        <v>399</v>
      </c>
      <c r="AC899" s="831" t="s">
        <v>787</v>
      </c>
    </row>
    <row r="900" spans="9:29" s="375" customFormat="1" x14ac:dyDescent="0.4">
      <c r="I900" s="428" t="s">
        <v>232</v>
      </c>
      <c r="J900" s="375" t="s">
        <v>60</v>
      </c>
      <c r="K900" s="375" t="s">
        <v>73</v>
      </c>
      <c r="L900" s="378"/>
      <c r="M900" s="824">
        <v>0.55000000000000004</v>
      </c>
      <c r="N900" s="375" t="s">
        <v>392</v>
      </c>
      <c r="O900" s="375" t="s">
        <v>401</v>
      </c>
      <c r="P900" s="378">
        <v>5.2825390749643698E-6</v>
      </c>
      <c r="Q900" s="375" t="s">
        <v>399</v>
      </c>
      <c r="R900" s="831" t="s">
        <v>786</v>
      </c>
      <c r="S900" s="428" t="s">
        <v>49</v>
      </c>
      <c r="T900" s="375" t="s">
        <v>418</v>
      </c>
      <c r="U900" s="375" t="s">
        <v>60</v>
      </c>
      <c r="V900" s="375" t="s">
        <v>406</v>
      </c>
      <c r="W900" s="375" t="s">
        <v>717</v>
      </c>
      <c r="X900" s="824">
        <v>0.22499999999999998</v>
      </c>
      <c r="Y900" s="375" t="s">
        <v>392</v>
      </c>
      <c r="Z900" s="375" t="s">
        <v>401</v>
      </c>
      <c r="AA900" s="378">
        <v>8.9658307277416249E-3</v>
      </c>
      <c r="AB900" s="375" t="s">
        <v>399</v>
      </c>
      <c r="AC900" s="831" t="s">
        <v>787</v>
      </c>
    </row>
    <row r="901" spans="9:29" s="375" customFormat="1" x14ac:dyDescent="0.4">
      <c r="I901" s="428" t="s">
        <v>232</v>
      </c>
      <c r="J901" s="375" t="s">
        <v>60</v>
      </c>
      <c r="K901" s="375" t="s">
        <v>73</v>
      </c>
      <c r="L901" s="378"/>
      <c r="M901" s="824">
        <v>0.55000000000000004</v>
      </c>
      <c r="N901" s="375" t="s">
        <v>393</v>
      </c>
      <c r="O901" s="375" t="s">
        <v>401</v>
      </c>
      <c r="P901" s="378">
        <v>2.5426778072875163E-8</v>
      </c>
      <c r="Q901" s="375" t="s">
        <v>399</v>
      </c>
      <c r="R901" s="831" t="s">
        <v>786</v>
      </c>
      <c r="S901" s="428" t="s">
        <v>49</v>
      </c>
      <c r="T901" s="375" t="s">
        <v>418</v>
      </c>
      <c r="U901" s="375" t="s">
        <v>60</v>
      </c>
      <c r="V901" s="375" t="s">
        <v>406</v>
      </c>
      <c r="W901" s="375" t="s">
        <v>717</v>
      </c>
      <c r="X901" s="824">
        <v>0.22499999999999998</v>
      </c>
      <c r="Y901" s="375" t="s">
        <v>393</v>
      </c>
      <c r="Z901" s="375" t="s">
        <v>401</v>
      </c>
      <c r="AA901" s="378">
        <v>5.0783248975339477E-6</v>
      </c>
      <c r="AB901" s="375" t="s">
        <v>399</v>
      </c>
      <c r="AC901" s="831" t="s">
        <v>787</v>
      </c>
    </row>
    <row r="902" spans="9:29" s="375" customFormat="1" x14ac:dyDescent="0.4">
      <c r="I902" s="428" t="s">
        <v>232</v>
      </c>
      <c r="J902" s="375" t="s">
        <v>60</v>
      </c>
      <c r="K902" s="375" t="s">
        <v>73</v>
      </c>
      <c r="L902" s="378"/>
      <c r="M902" s="824">
        <v>0.55000000000000004</v>
      </c>
      <c r="N902" s="375" t="s">
        <v>394</v>
      </c>
      <c r="O902" s="375" t="s">
        <v>401</v>
      </c>
      <c r="P902" s="378">
        <v>5.4893015779873859E-7</v>
      </c>
      <c r="Q902" s="375" t="s">
        <v>399</v>
      </c>
      <c r="R902" s="831" t="s">
        <v>786</v>
      </c>
      <c r="S902" s="428" t="s">
        <v>49</v>
      </c>
      <c r="T902" s="375" t="s">
        <v>418</v>
      </c>
      <c r="U902" s="375" t="s">
        <v>60</v>
      </c>
      <c r="V902" s="375" t="s">
        <v>406</v>
      </c>
      <c r="W902" s="375" t="s">
        <v>717</v>
      </c>
      <c r="X902" s="824">
        <v>0.22499999999999998</v>
      </c>
      <c r="Y902" s="375" t="s">
        <v>394</v>
      </c>
      <c r="Z902" s="375" t="s">
        <v>401</v>
      </c>
      <c r="AA902" s="378">
        <v>9.5674726357693128E-6</v>
      </c>
      <c r="AB902" s="375" t="s">
        <v>399</v>
      </c>
      <c r="AC902" s="831" t="s">
        <v>787</v>
      </c>
    </row>
    <row r="903" spans="9:29" s="375" customFormat="1" x14ac:dyDescent="0.4">
      <c r="I903" s="428" t="s">
        <v>232</v>
      </c>
      <c r="J903" s="375" t="s">
        <v>60</v>
      </c>
      <c r="K903" s="375" t="s">
        <v>73</v>
      </c>
      <c r="M903" s="824">
        <v>0.55000000000000004</v>
      </c>
      <c r="N903" s="375" t="s">
        <v>395</v>
      </c>
      <c r="O903" s="375" t="s">
        <v>401</v>
      </c>
      <c r="P903" s="378">
        <v>7.7933596328837653E-6</v>
      </c>
      <c r="Q903" s="375" t="s">
        <v>399</v>
      </c>
      <c r="R903" s="831" t="s">
        <v>786</v>
      </c>
      <c r="S903" s="428" t="s">
        <v>49</v>
      </c>
      <c r="T903" s="375" t="s">
        <v>418</v>
      </c>
      <c r="U903" s="375" t="s">
        <v>60</v>
      </c>
      <c r="V903" s="375" t="s">
        <v>406</v>
      </c>
      <c r="W903" s="375" t="s">
        <v>717</v>
      </c>
      <c r="X903" s="824">
        <v>0.22499999999999998</v>
      </c>
      <c r="Y903" s="375" t="s">
        <v>395</v>
      </c>
      <c r="Z903" s="375" t="s">
        <v>401</v>
      </c>
      <c r="AA903" s="378">
        <v>1.7288506495751242E-5</v>
      </c>
      <c r="AB903" s="375" t="s">
        <v>399</v>
      </c>
      <c r="AC903" s="831" t="s">
        <v>787</v>
      </c>
    </row>
    <row r="904" spans="9:29" s="375" customFormat="1" x14ac:dyDescent="0.4">
      <c r="I904" s="428" t="s">
        <v>232</v>
      </c>
      <c r="J904" s="375" t="s">
        <v>60</v>
      </c>
      <c r="K904" s="375" t="s">
        <v>73</v>
      </c>
      <c r="M904" s="824">
        <v>0.55000000000000004</v>
      </c>
      <c r="N904" s="375" t="s">
        <v>396</v>
      </c>
      <c r="O904" s="375" t="s">
        <v>401</v>
      </c>
      <c r="P904" s="378">
        <v>7.0417857243112913E-7</v>
      </c>
      <c r="Q904" s="375" t="s">
        <v>399</v>
      </c>
      <c r="R904" s="831" t="s">
        <v>786</v>
      </c>
      <c r="S904" s="428" t="s">
        <v>49</v>
      </c>
      <c r="T904" s="375" t="s">
        <v>418</v>
      </c>
      <c r="U904" s="375" t="s">
        <v>60</v>
      </c>
      <c r="V904" s="375" t="s">
        <v>406</v>
      </c>
      <c r="W904" s="375" t="s">
        <v>717</v>
      </c>
      <c r="X904" s="824">
        <v>0.22499999999999998</v>
      </c>
      <c r="Y904" s="375" t="s">
        <v>396</v>
      </c>
      <c r="Z904" s="375" t="s">
        <v>401</v>
      </c>
      <c r="AA904" s="378">
        <v>2.4007892132092866E-5</v>
      </c>
      <c r="AB904" s="375" t="s">
        <v>399</v>
      </c>
      <c r="AC904" s="831" t="s">
        <v>787</v>
      </c>
    </row>
    <row r="905" spans="9:29" s="375" customFormat="1" x14ac:dyDescent="0.4">
      <c r="I905" s="428" t="s">
        <v>232</v>
      </c>
      <c r="J905" s="375" t="s">
        <v>60</v>
      </c>
      <c r="K905" s="375" t="s">
        <v>73</v>
      </c>
      <c r="M905" s="824">
        <v>0.55000000000000004</v>
      </c>
      <c r="N905" s="375" t="s">
        <v>397</v>
      </c>
      <c r="O905" s="375" t="s">
        <v>401</v>
      </c>
      <c r="P905" s="378">
        <v>0.36884680526286745</v>
      </c>
      <c r="Q905" s="375" t="s">
        <v>399</v>
      </c>
      <c r="R905" s="831" t="s">
        <v>786</v>
      </c>
      <c r="S905" s="428" t="s">
        <v>49</v>
      </c>
      <c r="T905" s="375" t="s">
        <v>418</v>
      </c>
      <c r="U905" s="375" t="s">
        <v>60</v>
      </c>
      <c r="V905" s="375" t="s">
        <v>406</v>
      </c>
      <c r="W905" s="375" t="s">
        <v>717</v>
      </c>
      <c r="X905" s="824">
        <v>0.22499999999999998</v>
      </c>
      <c r="Y905" s="375" t="s">
        <v>397</v>
      </c>
      <c r="Z905" s="375" t="s">
        <v>401</v>
      </c>
      <c r="AA905" s="378">
        <v>1.5175342324444958</v>
      </c>
      <c r="AB905" s="375" t="s">
        <v>399</v>
      </c>
      <c r="AC905" s="831" t="s">
        <v>787</v>
      </c>
    </row>
    <row r="906" spans="9:29" s="375" customFormat="1" x14ac:dyDescent="0.4">
      <c r="I906" s="428" t="s">
        <v>232</v>
      </c>
      <c r="J906" s="375" t="s">
        <v>60</v>
      </c>
      <c r="K906" s="375" t="s">
        <v>55</v>
      </c>
      <c r="M906" s="824">
        <v>0.34</v>
      </c>
      <c r="N906" s="375" t="s">
        <v>385</v>
      </c>
      <c r="O906" s="375" t="s">
        <v>400</v>
      </c>
      <c r="P906" s="761">
        <v>2.9411764705882351</v>
      </c>
      <c r="Q906" s="375" t="s">
        <v>398</v>
      </c>
      <c r="R906" s="831" t="s">
        <v>788</v>
      </c>
      <c r="S906" s="428" t="s">
        <v>49</v>
      </c>
      <c r="T906" s="375" t="s">
        <v>414</v>
      </c>
      <c r="U906" s="375" t="s">
        <v>60</v>
      </c>
      <c r="V906" s="375" t="s">
        <v>52</v>
      </c>
      <c r="X906" s="824">
        <v>0.22500000000000001</v>
      </c>
      <c r="Y906" s="375" t="s">
        <v>411</v>
      </c>
      <c r="Z906" s="375" t="s">
        <v>400</v>
      </c>
      <c r="AA906" s="761">
        <v>4.4444444444444438</v>
      </c>
      <c r="AB906" s="375" t="s">
        <v>398</v>
      </c>
      <c r="AC906" s="831" t="s">
        <v>765</v>
      </c>
    </row>
    <row r="907" spans="9:29" s="375" customFormat="1" x14ac:dyDescent="0.4">
      <c r="I907" s="428" t="s">
        <v>232</v>
      </c>
      <c r="J907" s="375" t="s">
        <v>60</v>
      </c>
      <c r="K907" s="375" t="s">
        <v>55</v>
      </c>
      <c r="M907" s="824">
        <v>0.34</v>
      </c>
      <c r="N907" s="375" t="s">
        <v>387</v>
      </c>
      <c r="O907" s="375" t="s">
        <v>400</v>
      </c>
      <c r="P907" s="763">
        <v>1.0710002537780946E-3</v>
      </c>
      <c r="Q907" s="375" t="s">
        <v>399</v>
      </c>
      <c r="R907" s="831" t="s">
        <v>789</v>
      </c>
      <c r="S907" s="428" t="s">
        <v>49</v>
      </c>
      <c r="T907" s="375" t="s">
        <v>414</v>
      </c>
      <c r="U907" s="375" t="s">
        <v>60</v>
      </c>
      <c r="V907" s="375" t="s">
        <v>52</v>
      </c>
      <c r="X907" s="824">
        <v>0.22500000000000001</v>
      </c>
      <c r="Y907" s="375" t="s">
        <v>387</v>
      </c>
      <c r="Z907" s="375" t="s">
        <v>400</v>
      </c>
      <c r="AA907" s="763">
        <v>2.400000568690408E-5</v>
      </c>
      <c r="AB907" s="375" t="s">
        <v>399</v>
      </c>
      <c r="AC907" s="831" t="s">
        <v>769</v>
      </c>
    </row>
    <row r="908" spans="9:29" s="375" customFormat="1" x14ac:dyDescent="0.4">
      <c r="I908" s="428" t="s">
        <v>232</v>
      </c>
      <c r="J908" s="375" t="s">
        <v>60</v>
      </c>
      <c r="K908" s="375" t="s">
        <v>55</v>
      </c>
      <c r="M908" s="824">
        <v>0.34</v>
      </c>
      <c r="N908" s="375" t="s">
        <v>388</v>
      </c>
      <c r="O908" s="375" t="s">
        <v>400</v>
      </c>
      <c r="P908" s="763">
        <v>3.6839008729160814E-3</v>
      </c>
      <c r="Q908" s="375" t="s">
        <v>399</v>
      </c>
      <c r="R908" s="831" t="s">
        <v>789</v>
      </c>
      <c r="S908" s="428" t="s">
        <v>49</v>
      </c>
      <c r="T908" s="375" t="s">
        <v>414</v>
      </c>
      <c r="U908" s="375" t="s">
        <v>60</v>
      </c>
      <c r="V908" s="375" t="s">
        <v>52</v>
      </c>
      <c r="X908" s="824">
        <v>0.22500000000000001</v>
      </c>
      <c r="Y908" s="375" t="s">
        <v>388</v>
      </c>
      <c r="Z908" s="375" t="s">
        <v>400</v>
      </c>
      <c r="AA908" s="763">
        <v>2.0400004833868472E-4</v>
      </c>
      <c r="AB908" s="375" t="s">
        <v>399</v>
      </c>
      <c r="AC908" s="831" t="s">
        <v>769</v>
      </c>
    </row>
    <row r="909" spans="9:29" s="375" customFormat="1" x14ac:dyDescent="0.4">
      <c r="I909" s="428" t="s">
        <v>232</v>
      </c>
      <c r="J909" s="375" t="s">
        <v>60</v>
      </c>
      <c r="K909" s="375" t="s">
        <v>55</v>
      </c>
      <c r="M909" s="824">
        <v>0.34</v>
      </c>
      <c r="N909" s="375" t="s">
        <v>389</v>
      </c>
      <c r="O909" s="375" t="s">
        <v>400</v>
      </c>
      <c r="P909" s="763">
        <v>2.974100704725893E-3</v>
      </c>
      <c r="Q909" s="375" t="s">
        <v>399</v>
      </c>
      <c r="R909" s="831" t="s">
        <v>789</v>
      </c>
      <c r="S909" s="428" t="s">
        <v>49</v>
      </c>
      <c r="T909" s="375" t="s">
        <v>414</v>
      </c>
      <c r="U909" s="375" t="s">
        <v>60</v>
      </c>
      <c r="V909" s="375" t="s">
        <v>52</v>
      </c>
      <c r="X909" s="824">
        <v>0.22500000000000001</v>
      </c>
      <c r="Y909" s="375" t="s">
        <v>389</v>
      </c>
      <c r="Z909" s="375" t="s">
        <v>400</v>
      </c>
      <c r="AA909" s="763">
        <v>2.8480006748459511E-3</v>
      </c>
      <c r="AB909" s="375" t="s">
        <v>399</v>
      </c>
      <c r="AC909" s="831" t="s">
        <v>769</v>
      </c>
    </row>
    <row r="910" spans="9:29" s="375" customFormat="1" x14ac:dyDescent="0.4">
      <c r="I910" s="428" t="s">
        <v>232</v>
      </c>
      <c r="J910" s="375" t="s">
        <v>60</v>
      </c>
      <c r="K910" s="375" t="s">
        <v>55</v>
      </c>
      <c r="L910" s="378"/>
      <c r="M910" s="824">
        <v>0.34</v>
      </c>
      <c r="N910" s="375" t="s">
        <v>390</v>
      </c>
      <c r="O910" s="375" t="s">
        <v>400</v>
      </c>
      <c r="P910" s="763">
        <v>4.5510010783791861E-4</v>
      </c>
      <c r="Q910" s="375" t="s">
        <v>399</v>
      </c>
      <c r="R910" s="831" t="s">
        <v>789</v>
      </c>
      <c r="S910" s="428" t="s">
        <v>49</v>
      </c>
      <c r="T910" s="375" t="s">
        <v>414</v>
      </c>
      <c r="U910" s="375" t="s">
        <v>60</v>
      </c>
      <c r="V910" s="375" t="s">
        <v>52</v>
      </c>
      <c r="W910" s="378"/>
      <c r="X910" s="824">
        <v>0.22500000000000001</v>
      </c>
      <c r="Y910" s="375" t="s">
        <v>390</v>
      </c>
      <c r="Z910" s="375" t="s">
        <v>400</v>
      </c>
      <c r="AA910" s="763">
        <v>1.1800002796061175E-4</v>
      </c>
      <c r="AB910" s="375" t="s">
        <v>399</v>
      </c>
      <c r="AC910" s="831" t="s">
        <v>769</v>
      </c>
    </row>
    <row r="911" spans="9:29" s="375" customFormat="1" x14ac:dyDescent="0.4">
      <c r="I911" s="428" t="s">
        <v>232</v>
      </c>
      <c r="J911" s="375" t="s">
        <v>60</v>
      </c>
      <c r="K911" s="375" t="s">
        <v>55</v>
      </c>
      <c r="L911" s="378"/>
      <c r="M911" s="824">
        <v>0.34</v>
      </c>
      <c r="N911" s="375" t="s">
        <v>391</v>
      </c>
      <c r="O911" s="375" t="s">
        <v>400</v>
      </c>
      <c r="P911" s="763">
        <v>4.5510010783791861E-4</v>
      </c>
      <c r="Q911" s="375" t="s">
        <v>399</v>
      </c>
      <c r="R911" s="831" t="s">
        <v>789</v>
      </c>
      <c r="S911" s="428" t="s">
        <v>49</v>
      </c>
      <c r="T911" s="375" t="s">
        <v>414</v>
      </c>
      <c r="U911" s="375" t="s">
        <v>60</v>
      </c>
      <c r="V911" s="375" t="s">
        <v>52</v>
      </c>
      <c r="W911" s="378"/>
      <c r="X911" s="824">
        <v>0.22500000000000001</v>
      </c>
      <c r="Y911" s="375" t="s">
        <v>391</v>
      </c>
      <c r="Z911" s="375" t="s">
        <v>400</v>
      </c>
      <c r="AA911" s="763">
        <v>1.1800002796061175E-4</v>
      </c>
      <c r="AB911" s="375" t="s">
        <v>399</v>
      </c>
      <c r="AC911" s="831" t="s">
        <v>769</v>
      </c>
    </row>
    <row r="912" spans="9:29" s="375" customFormat="1" x14ac:dyDescent="0.4">
      <c r="I912" s="428" t="s">
        <v>232</v>
      </c>
      <c r="J912" s="375" t="s">
        <v>60</v>
      </c>
      <c r="K912" s="375" t="s">
        <v>55</v>
      </c>
      <c r="L912" s="378"/>
      <c r="M912" s="824">
        <v>0.34</v>
      </c>
      <c r="N912" s="375" t="s">
        <v>392</v>
      </c>
      <c r="O912" s="375" t="s">
        <v>400</v>
      </c>
      <c r="P912" s="763">
        <v>5.9000013980305868E-6</v>
      </c>
      <c r="Q912" s="375" t="s">
        <v>399</v>
      </c>
      <c r="R912" s="831" t="s">
        <v>789</v>
      </c>
      <c r="S912" s="428" t="s">
        <v>49</v>
      </c>
      <c r="T912" s="375" t="s">
        <v>414</v>
      </c>
      <c r="U912" s="375" t="s">
        <v>60</v>
      </c>
      <c r="V912" s="375" t="s">
        <v>52</v>
      </c>
      <c r="W912" s="378"/>
      <c r="X912" s="824">
        <v>0.22500000000000001</v>
      </c>
      <c r="Y912" s="375" t="s">
        <v>392</v>
      </c>
      <c r="Z912" s="375" t="s">
        <v>400</v>
      </c>
      <c r="AA912" s="763">
        <v>8.9630021238217214E-3</v>
      </c>
      <c r="AB912" s="375" t="s">
        <v>399</v>
      </c>
      <c r="AC912" s="831" t="s">
        <v>769</v>
      </c>
    </row>
    <row r="913" spans="9:29" s="375" customFormat="1" x14ac:dyDescent="0.4">
      <c r="I913" s="428" t="s">
        <v>232</v>
      </c>
      <c r="J913" s="375" t="s">
        <v>60</v>
      </c>
      <c r="K913" s="375" t="s">
        <v>55</v>
      </c>
      <c r="L913" s="378"/>
      <c r="M913" s="824">
        <v>0.34</v>
      </c>
      <c r="N913" s="375" t="s">
        <v>393</v>
      </c>
      <c r="O913" s="375" t="s">
        <v>400</v>
      </c>
      <c r="P913" s="763">
        <v>9.1020021567583744E-5</v>
      </c>
      <c r="Q913" s="375" t="s">
        <v>399</v>
      </c>
      <c r="R913" s="831" t="s">
        <v>789</v>
      </c>
      <c r="S913" s="428" t="s">
        <v>49</v>
      </c>
      <c r="T913" s="375" t="s">
        <v>414</v>
      </c>
      <c r="U913" s="375" t="s">
        <v>60</v>
      </c>
      <c r="V913" s="375" t="s">
        <v>52</v>
      </c>
      <c r="W913" s="378"/>
      <c r="X913" s="824">
        <v>0.22500000000000001</v>
      </c>
      <c r="Y913" s="375" t="s">
        <v>393</v>
      </c>
      <c r="Z913" s="375" t="s">
        <v>400</v>
      </c>
      <c r="AA913" s="763">
        <v>5.074001202306304E-6</v>
      </c>
      <c r="AB913" s="375" t="s">
        <v>399</v>
      </c>
      <c r="AC913" s="831" t="s">
        <v>769</v>
      </c>
    </row>
    <row r="914" spans="9:29" s="375" customFormat="1" x14ac:dyDescent="0.4">
      <c r="I914" s="428" t="s">
        <v>232</v>
      </c>
      <c r="J914" s="375" t="s">
        <v>60</v>
      </c>
      <c r="K914" s="375" t="s">
        <v>55</v>
      </c>
      <c r="L914" s="378"/>
      <c r="M914" s="824">
        <v>0.34</v>
      </c>
      <c r="N914" s="375" t="s">
        <v>394</v>
      </c>
      <c r="O914" s="375" t="s">
        <v>400</v>
      </c>
      <c r="P914" s="763">
        <v>1.9478284615462917E-4</v>
      </c>
      <c r="Q914" s="375" t="s">
        <v>399</v>
      </c>
      <c r="R914" s="831" t="s">
        <v>789</v>
      </c>
      <c r="S914" s="428" t="s">
        <v>49</v>
      </c>
      <c r="T914" s="375" t="s">
        <v>414</v>
      </c>
      <c r="U914" s="375" t="s">
        <v>60</v>
      </c>
      <c r="V914" s="375" t="s">
        <v>52</v>
      </c>
      <c r="W914" s="378"/>
      <c r="X914" s="824">
        <v>0.22500000000000001</v>
      </c>
      <c r="Y914" s="375" t="s">
        <v>394</v>
      </c>
      <c r="Z914" s="375" t="s">
        <v>400</v>
      </c>
      <c r="AA914" s="763">
        <v>9.5580022648095496E-6</v>
      </c>
      <c r="AB914" s="375" t="s">
        <v>399</v>
      </c>
      <c r="AC914" s="831" t="s">
        <v>769</v>
      </c>
    </row>
    <row r="915" spans="9:29" s="375" customFormat="1" x14ac:dyDescent="0.4">
      <c r="I915" s="428" t="s">
        <v>232</v>
      </c>
      <c r="J915" s="375" t="s">
        <v>60</v>
      </c>
      <c r="K915" s="375" t="s">
        <v>55</v>
      </c>
      <c r="L915" s="378"/>
      <c r="M915" s="824">
        <v>0.34</v>
      </c>
      <c r="N915" s="375" t="s">
        <v>395</v>
      </c>
      <c r="O915" s="375" t="s">
        <v>400</v>
      </c>
      <c r="P915" s="763">
        <v>1.060000251171597E-5</v>
      </c>
      <c r="Q915" s="375" t="s">
        <v>399</v>
      </c>
      <c r="R915" s="831" t="s">
        <v>789</v>
      </c>
      <c r="S915" s="428" t="s">
        <v>49</v>
      </c>
      <c r="T915" s="375" t="s">
        <v>414</v>
      </c>
      <c r="U915" s="375" t="s">
        <v>60</v>
      </c>
      <c r="V915" s="375" t="s">
        <v>52</v>
      </c>
      <c r="W915" s="378"/>
      <c r="X915" s="824">
        <v>0.22500000000000001</v>
      </c>
      <c r="Y915" s="375" t="s">
        <v>395</v>
      </c>
      <c r="Z915" s="375" t="s">
        <v>400</v>
      </c>
      <c r="AA915" s="763">
        <v>1.6000003791269388E-5</v>
      </c>
      <c r="AB915" s="375" t="s">
        <v>399</v>
      </c>
      <c r="AC915" s="831" t="s">
        <v>769</v>
      </c>
    </row>
    <row r="916" spans="9:29" s="375" customFormat="1" x14ac:dyDescent="0.4">
      <c r="I916" s="428" t="s">
        <v>232</v>
      </c>
      <c r="J916" s="375" t="s">
        <v>60</v>
      </c>
      <c r="K916" s="375" t="s">
        <v>55</v>
      </c>
      <c r="L916" s="378"/>
      <c r="M916" s="824">
        <v>0.34</v>
      </c>
      <c r="N916" s="375" t="s">
        <v>396</v>
      </c>
      <c r="O916" s="375" t="s">
        <v>400</v>
      </c>
      <c r="P916" s="763">
        <v>1.1000002606497703E-6</v>
      </c>
      <c r="Q916" s="375" t="s">
        <v>399</v>
      </c>
      <c r="R916" s="831" t="s">
        <v>789</v>
      </c>
      <c r="S916" s="428" t="s">
        <v>49</v>
      </c>
      <c r="T916" s="375" t="s">
        <v>414</v>
      </c>
      <c r="U916" s="375" t="s">
        <v>60</v>
      </c>
      <c r="V916" s="375" t="s">
        <v>52</v>
      </c>
      <c r="W916" s="378"/>
      <c r="X916" s="824">
        <v>0.22500000000000001</v>
      </c>
      <c r="Y916" s="375" t="s">
        <v>396</v>
      </c>
      <c r="Z916" s="375" t="s">
        <v>400</v>
      </c>
      <c r="AA916" s="763">
        <v>2.400000568690408E-5</v>
      </c>
      <c r="AB916" s="375" t="s">
        <v>399</v>
      </c>
      <c r="AC916" s="831" t="s">
        <v>769</v>
      </c>
    </row>
    <row r="917" spans="9:29" s="375" customFormat="1" x14ac:dyDescent="0.4">
      <c r="I917" s="428" t="s">
        <v>232</v>
      </c>
      <c r="J917" s="375" t="s">
        <v>60</v>
      </c>
      <c r="K917" s="375" t="s">
        <v>55</v>
      </c>
      <c r="L917" s="378"/>
      <c r="M917" s="824">
        <v>0.34</v>
      </c>
      <c r="N917" s="375" t="s">
        <v>397</v>
      </c>
      <c r="O917" s="375" t="s">
        <v>400</v>
      </c>
      <c r="P917" s="763">
        <v>0.5870925451534128</v>
      </c>
      <c r="Q917" s="375" t="s">
        <v>399</v>
      </c>
      <c r="R917" s="831" t="s">
        <v>789</v>
      </c>
      <c r="S917" s="428" t="s">
        <v>49</v>
      </c>
      <c r="T917" s="375" t="s">
        <v>414</v>
      </c>
      <c r="U917" s="375" t="s">
        <v>60</v>
      </c>
      <c r="V917" s="375" t="s">
        <v>52</v>
      </c>
      <c r="W917" s="378"/>
      <c r="X917" s="824">
        <v>0.22500000000000001</v>
      </c>
      <c r="Y917" s="375" t="s">
        <v>397</v>
      </c>
      <c r="Z917" s="375" t="s">
        <v>400</v>
      </c>
      <c r="AA917" s="763">
        <v>1.2486425224449822</v>
      </c>
      <c r="AB917" s="375" t="s">
        <v>399</v>
      </c>
      <c r="AC917" s="831" t="s">
        <v>769</v>
      </c>
    </row>
    <row r="918" spans="9:29" s="375" customFormat="1" x14ac:dyDescent="0.4">
      <c r="I918" s="428" t="s">
        <v>232</v>
      </c>
      <c r="J918" s="375" t="s">
        <v>60</v>
      </c>
      <c r="K918" s="375" t="s">
        <v>55</v>
      </c>
      <c r="L918" s="378"/>
      <c r="M918" s="824">
        <v>0.34</v>
      </c>
      <c r="N918" s="375" t="s">
        <v>387</v>
      </c>
      <c r="O918" s="375" t="s">
        <v>401</v>
      </c>
      <c r="P918" s="378">
        <v>1.0714380720638868E-3</v>
      </c>
      <c r="Q918" s="375" t="s">
        <v>399</v>
      </c>
      <c r="R918" s="831" t="s">
        <v>790</v>
      </c>
      <c r="S918" s="428" t="s">
        <v>49</v>
      </c>
      <c r="T918" s="375" t="s">
        <v>414</v>
      </c>
      <c r="U918" s="375" t="s">
        <v>60</v>
      </c>
      <c r="V918" s="375" t="s">
        <v>52</v>
      </c>
      <c r="W918" s="378"/>
      <c r="X918" s="824">
        <v>0.22500000000000001</v>
      </c>
      <c r="Y918" s="375" t="s">
        <v>387</v>
      </c>
      <c r="Z918" s="375" t="s">
        <v>401</v>
      </c>
      <c r="AA918" s="378">
        <v>2.4811814245061489E-5</v>
      </c>
      <c r="AB918" s="375" t="s">
        <v>399</v>
      </c>
      <c r="AC918" s="831" t="s">
        <v>773</v>
      </c>
    </row>
    <row r="919" spans="9:29" s="375" customFormat="1" x14ac:dyDescent="0.4">
      <c r="I919" s="428" t="s">
        <v>232</v>
      </c>
      <c r="J919" s="375" t="s">
        <v>60</v>
      </c>
      <c r="K919" s="375" t="s">
        <v>55</v>
      </c>
      <c r="L919" s="378"/>
      <c r="M919" s="824">
        <v>0.34</v>
      </c>
      <c r="N919" s="375" t="s">
        <v>388</v>
      </c>
      <c r="O919" s="375" t="s">
        <v>401</v>
      </c>
      <c r="P919" s="378">
        <v>3.6868772870433464E-3</v>
      </c>
      <c r="Q919" s="375" t="s">
        <v>399</v>
      </c>
      <c r="R919" s="831" t="s">
        <v>790</v>
      </c>
      <c r="S919" s="428" t="s">
        <v>49</v>
      </c>
      <c r="T919" s="375" t="s">
        <v>414</v>
      </c>
      <c r="U919" s="375" t="s">
        <v>60</v>
      </c>
      <c r="V919" s="375" t="s">
        <v>52</v>
      </c>
      <c r="W919" s="378"/>
      <c r="X919" s="824">
        <v>0.22500000000000001</v>
      </c>
      <c r="Y919" s="375" t="s">
        <v>388</v>
      </c>
      <c r="Z919" s="375" t="s">
        <v>401</v>
      </c>
      <c r="AA919" s="378">
        <v>2.0946177402691334E-4</v>
      </c>
      <c r="AB919" s="375" t="s">
        <v>399</v>
      </c>
      <c r="AC919" s="831" t="s">
        <v>773</v>
      </c>
    </row>
    <row r="920" spans="9:29" s="375" customFormat="1" x14ac:dyDescent="0.4">
      <c r="I920" s="428" t="s">
        <v>232</v>
      </c>
      <c r="J920" s="375" t="s">
        <v>60</v>
      </c>
      <c r="K920" s="375" t="s">
        <v>55</v>
      </c>
      <c r="L920" s="378"/>
      <c r="M920" s="824">
        <v>0.34</v>
      </c>
      <c r="N920" s="375" t="s">
        <v>389</v>
      </c>
      <c r="O920" s="375" t="s">
        <v>401</v>
      </c>
      <c r="P920" s="378">
        <v>2.974536396701778E-3</v>
      </c>
      <c r="Q920" s="375" t="s">
        <v>399</v>
      </c>
      <c r="R920" s="831" t="s">
        <v>790</v>
      </c>
      <c r="S920" s="428" t="s">
        <v>49</v>
      </c>
      <c r="T920" s="375" t="s">
        <v>414</v>
      </c>
      <c r="U920" s="375" t="s">
        <v>60</v>
      </c>
      <c r="V920" s="375" t="s">
        <v>52</v>
      </c>
      <c r="W920" s="378"/>
      <c r="X920" s="824">
        <v>0.22500000000000001</v>
      </c>
      <c r="Y920" s="375" t="s">
        <v>389</v>
      </c>
      <c r="Z920" s="375" t="s">
        <v>401</v>
      </c>
      <c r="AA920" s="378">
        <v>2.8488290476436128E-3</v>
      </c>
      <c r="AB920" s="375" t="s">
        <v>399</v>
      </c>
      <c r="AC920" s="831" t="s">
        <v>773</v>
      </c>
    </row>
    <row r="921" spans="9:29" s="375" customFormat="1" x14ac:dyDescent="0.4">
      <c r="I921" s="428" t="s">
        <v>232</v>
      </c>
      <c r="J921" s="375" t="s">
        <v>60</v>
      </c>
      <c r="K921" s="375" t="s">
        <v>55</v>
      </c>
      <c r="L921" s="378"/>
      <c r="M921" s="824">
        <v>0.34</v>
      </c>
      <c r="N921" s="375" t="s">
        <v>390</v>
      </c>
      <c r="O921" s="375" t="s">
        <v>401</v>
      </c>
      <c r="P921" s="378">
        <v>4.5536625252234913E-4</v>
      </c>
      <c r="Q921" s="375" t="s">
        <v>399</v>
      </c>
      <c r="R921" s="831" t="s">
        <v>790</v>
      </c>
      <c r="S921" s="428" t="s">
        <v>49</v>
      </c>
      <c r="T921" s="375" t="s">
        <v>414</v>
      </c>
      <c r="U921" s="375" t="s">
        <v>60</v>
      </c>
      <c r="V921" s="375" t="s">
        <v>52</v>
      </c>
      <c r="W921" s="378"/>
      <c r="X921" s="824">
        <v>0.22500000000000001</v>
      </c>
      <c r="Y921" s="375" t="s">
        <v>390</v>
      </c>
      <c r="Z921" s="375" t="s">
        <v>401</v>
      </c>
      <c r="AA921" s="378">
        <v>1.1850220681464038E-4</v>
      </c>
      <c r="AB921" s="375" t="s">
        <v>399</v>
      </c>
      <c r="AC921" s="831" t="s">
        <v>773</v>
      </c>
    </row>
    <row r="922" spans="9:29" s="375" customFormat="1" x14ac:dyDescent="0.4">
      <c r="I922" s="428" t="s">
        <v>232</v>
      </c>
      <c r="J922" s="375" t="s">
        <v>60</v>
      </c>
      <c r="K922" s="375" t="s">
        <v>55</v>
      </c>
      <c r="L922" s="378"/>
      <c r="M922" s="824">
        <v>0.34</v>
      </c>
      <c r="N922" s="375" t="s">
        <v>391</v>
      </c>
      <c r="O922" s="375" t="s">
        <v>401</v>
      </c>
      <c r="P922" s="378">
        <v>4.5522347136566735E-4</v>
      </c>
      <c r="Q922" s="375" t="s">
        <v>399</v>
      </c>
      <c r="R922" s="831" t="s">
        <v>790</v>
      </c>
      <c r="S922" s="428" t="s">
        <v>49</v>
      </c>
      <c r="T922" s="375" t="s">
        <v>414</v>
      </c>
      <c r="U922" s="375" t="s">
        <v>60</v>
      </c>
      <c r="V922" s="375" t="s">
        <v>52</v>
      </c>
      <c r="W922" s="378"/>
      <c r="X922" s="824">
        <v>0.22500000000000001</v>
      </c>
      <c r="Y922" s="375" t="s">
        <v>391</v>
      </c>
      <c r="Z922" s="375" t="s">
        <v>401</v>
      </c>
      <c r="AA922" s="378">
        <v>1.1823184823497069E-4</v>
      </c>
      <c r="AB922" s="375" t="s">
        <v>399</v>
      </c>
      <c r="AC922" s="831" t="s">
        <v>773</v>
      </c>
    </row>
    <row r="923" spans="9:29" s="375" customFormat="1" x14ac:dyDescent="0.4">
      <c r="I923" s="428" t="s">
        <v>232</v>
      </c>
      <c r="J923" s="375" t="s">
        <v>60</v>
      </c>
      <c r="K923" s="375" t="s">
        <v>55</v>
      </c>
      <c r="L923" s="378"/>
      <c r="M923" s="824">
        <v>0.34</v>
      </c>
      <c r="N923" s="375" t="s">
        <v>392</v>
      </c>
      <c r="O923" s="375" t="s">
        <v>401</v>
      </c>
      <c r="P923" s="378">
        <v>7.3825395725684786E-6</v>
      </c>
      <c r="Q923" s="375" t="s">
        <v>399</v>
      </c>
      <c r="R923" s="831" t="s">
        <v>790</v>
      </c>
      <c r="S923" s="428" t="s">
        <v>49</v>
      </c>
      <c r="T923" s="375" t="s">
        <v>414</v>
      </c>
      <c r="U923" s="375" t="s">
        <v>60</v>
      </c>
      <c r="V923" s="375" t="s">
        <v>52</v>
      </c>
      <c r="W923" s="378"/>
      <c r="X923" s="824">
        <v>0.22500000000000001</v>
      </c>
      <c r="Y923" s="375" t="s">
        <v>392</v>
      </c>
      <c r="Z923" s="375" t="s">
        <v>401</v>
      </c>
      <c r="AA923" s="378">
        <v>8.9658307277416249E-3</v>
      </c>
      <c r="AB923" s="375" t="s">
        <v>399</v>
      </c>
      <c r="AC923" s="831" t="s">
        <v>773</v>
      </c>
    </row>
    <row r="924" spans="9:29" s="375" customFormat="1" x14ac:dyDescent="0.4">
      <c r="I924" s="428" t="s">
        <v>232</v>
      </c>
      <c r="J924" s="375" t="s">
        <v>60</v>
      </c>
      <c r="K924" s="375" t="s">
        <v>55</v>
      </c>
      <c r="L924" s="378"/>
      <c r="M924" s="824">
        <v>0.34</v>
      </c>
      <c r="N924" s="375" t="s">
        <v>393</v>
      </c>
      <c r="O924" s="375" t="s">
        <v>401</v>
      </c>
      <c r="P924" s="378">
        <v>9.1022248340159265E-5</v>
      </c>
      <c r="Q924" s="375" t="s">
        <v>399</v>
      </c>
      <c r="R924" s="831" t="s">
        <v>790</v>
      </c>
      <c r="S924" s="428" t="s">
        <v>49</v>
      </c>
      <c r="T924" s="375" t="s">
        <v>414</v>
      </c>
      <c r="U924" s="375" t="s">
        <v>60</v>
      </c>
      <c r="V924" s="375" t="s">
        <v>52</v>
      </c>
      <c r="W924" s="378"/>
      <c r="X924" s="824">
        <v>0.22500000000000001</v>
      </c>
      <c r="Y924" s="375" t="s">
        <v>393</v>
      </c>
      <c r="Z924" s="375" t="s">
        <v>401</v>
      </c>
      <c r="AA924" s="378">
        <v>5.0783248975339477E-6</v>
      </c>
      <c r="AB924" s="375" t="s">
        <v>399</v>
      </c>
      <c r="AC924" s="831" t="s">
        <v>773</v>
      </c>
    </row>
    <row r="925" spans="9:29" s="375" customFormat="1" x14ac:dyDescent="0.4">
      <c r="I925" s="428" t="s">
        <v>232</v>
      </c>
      <c r="J925" s="375" t="s">
        <v>60</v>
      </c>
      <c r="K925" s="375" t="s">
        <v>55</v>
      </c>
      <c r="L925" s="378"/>
      <c r="M925" s="824">
        <v>0.34</v>
      </c>
      <c r="N925" s="375" t="s">
        <v>394</v>
      </c>
      <c r="O925" s="375" t="s">
        <v>401</v>
      </c>
      <c r="P925" s="378">
        <v>1.9478777618352476E-4</v>
      </c>
      <c r="Q925" s="375" t="s">
        <v>399</v>
      </c>
      <c r="R925" s="831" t="s">
        <v>790</v>
      </c>
      <c r="S925" s="428" t="s">
        <v>49</v>
      </c>
      <c r="T925" s="375" t="s">
        <v>414</v>
      </c>
      <c r="U925" s="375" t="s">
        <v>60</v>
      </c>
      <c r="V925" s="375" t="s">
        <v>52</v>
      </c>
      <c r="W925" s="378"/>
      <c r="X925" s="824">
        <v>0.22500000000000001</v>
      </c>
      <c r="Y925" s="375" t="s">
        <v>394</v>
      </c>
      <c r="Z925" s="375" t="s">
        <v>401</v>
      </c>
      <c r="AA925" s="378">
        <v>9.5674726357693128E-6</v>
      </c>
      <c r="AB925" s="375" t="s">
        <v>399</v>
      </c>
      <c r="AC925" s="831" t="s">
        <v>773</v>
      </c>
    </row>
    <row r="926" spans="9:29" s="375" customFormat="1" x14ac:dyDescent="0.4">
      <c r="I926" s="428" t="s">
        <v>232</v>
      </c>
      <c r="J926" s="375" t="s">
        <v>60</v>
      </c>
      <c r="K926" s="375" t="s">
        <v>55</v>
      </c>
      <c r="M926" s="824">
        <v>0.34</v>
      </c>
      <c r="N926" s="375" t="s">
        <v>395</v>
      </c>
      <c r="O926" s="375" t="s">
        <v>401</v>
      </c>
      <c r="P926" s="378">
        <v>1.1293360462223943E-5</v>
      </c>
      <c r="Q926" s="375" t="s">
        <v>399</v>
      </c>
      <c r="R926" s="831" t="s">
        <v>790</v>
      </c>
      <c r="S926" s="428" t="s">
        <v>49</v>
      </c>
      <c r="T926" s="375" t="s">
        <v>414</v>
      </c>
      <c r="U926" s="375" t="s">
        <v>60</v>
      </c>
      <c r="V926" s="375" t="s">
        <v>52</v>
      </c>
      <c r="X926" s="824">
        <v>0.22500000000000001</v>
      </c>
      <c r="Y926" s="375" t="s">
        <v>395</v>
      </c>
      <c r="Z926" s="375" t="s">
        <v>401</v>
      </c>
      <c r="AA926" s="378">
        <v>1.7288506495751242E-5</v>
      </c>
      <c r="AB926" s="375" t="s">
        <v>399</v>
      </c>
      <c r="AC926" s="831" t="s">
        <v>773</v>
      </c>
    </row>
    <row r="927" spans="9:29" s="375" customFormat="1" x14ac:dyDescent="0.4">
      <c r="I927" s="428" t="s">
        <v>232</v>
      </c>
      <c r="J927" s="375" t="s">
        <v>60</v>
      </c>
      <c r="K927" s="375" t="s">
        <v>55</v>
      </c>
      <c r="M927" s="824">
        <v>0.34</v>
      </c>
      <c r="N927" s="375" t="s">
        <v>396</v>
      </c>
      <c r="O927" s="375" t="s">
        <v>401</v>
      </c>
      <c r="P927" s="378">
        <v>1.104178667212864E-6</v>
      </c>
      <c r="Q927" s="375" t="s">
        <v>399</v>
      </c>
      <c r="R927" s="831" t="s">
        <v>790</v>
      </c>
      <c r="S927" s="428" t="s">
        <v>49</v>
      </c>
      <c r="T927" s="375" t="s">
        <v>414</v>
      </c>
      <c r="U927" s="375" t="s">
        <v>60</v>
      </c>
      <c r="V927" s="375" t="s">
        <v>52</v>
      </c>
      <c r="X927" s="824">
        <v>0.22500000000000001</v>
      </c>
      <c r="Y927" s="375" t="s">
        <v>396</v>
      </c>
      <c r="Z927" s="375" t="s">
        <v>401</v>
      </c>
      <c r="AA927" s="378">
        <v>2.4007892132092866E-5</v>
      </c>
      <c r="AB927" s="375" t="s">
        <v>399</v>
      </c>
      <c r="AC927" s="831" t="s">
        <v>773</v>
      </c>
    </row>
    <row r="928" spans="9:29" s="375" customFormat="1" x14ac:dyDescent="0.4">
      <c r="I928" s="428" t="s">
        <v>232</v>
      </c>
      <c r="J928" s="375" t="s">
        <v>60</v>
      </c>
      <c r="K928" s="375" t="s">
        <v>55</v>
      </c>
      <c r="M928" s="824">
        <v>0.34</v>
      </c>
      <c r="N928" s="375" t="s">
        <v>397</v>
      </c>
      <c r="O928" s="375" t="s">
        <v>401</v>
      </c>
      <c r="P928" s="378">
        <v>0.58751585258681993</v>
      </c>
      <c r="Q928" s="375" t="s">
        <v>399</v>
      </c>
      <c r="R928" s="831" t="s">
        <v>790</v>
      </c>
      <c r="S928" s="428" t="s">
        <v>49</v>
      </c>
      <c r="T928" s="375" t="s">
        <v>414</v>
      </c>
      <c r="U928" s="375" t="s">
        <v>60</v>
      </c>
      <c r="V928" s="375" t="s">
        <v>52</v>
      </c>
      <c r="X928" s="824">
        <v>0.22500000000000001</v>
      </c>
      <c r="Y928" s="375" t="s">
        <v>397</v>
      </c>
      <c r="Z928" s="375" t="s">
        <v>401</v>
      </c>
      <c r="AA928" s="378">
        <v>1.2492981298740693</v>
      </c>
      <c r="AB928" s="375" t="s">
        <v>399</v>
      </c>
      <c r="AC928" s="831" t="s">
        <v>773</v>
      </c>
    </row>
    <row r="929" spans="9:29" s="375" customFormat="1" x14ac:dyDescent="0.4">
      <c r="I929" s="428" t="s">
        <v>232</v>
      </c>
      <c r="J929" s="375" t="s">
        <v>60</v>
      </c>
      <c r="K929" s="375" t="s">
        <v>406</v>
      </c>
      <c r="L929" s="375" t="s">
        <v>791</v>
      </c>
      <c r="M929" s="824">
        <v>0.432</v>
      </c>
      <c r="N929" s="375" t="s">
        <v>385</v>
      </c>
      <c r="O929" s="375" t="s">
        <v>400</v>
      </c>
      <c r="P929" s="761">
        <v>2.3148148148148149</v>
      </c>
      <c r="Q929" s="375" t="s">
        <v>398</v>
      </c>
      <c r="R929" s="831" t="s">
        <v>792</v>
      </c>
      <c r="S929" s="428" t="s">
        <v>49</v>
      </c>
      <c r="T929" s="375" t="s">
        <v>414</v>
      </c>
      <c r="U929" s="375" t="s">
        <v>60</v>
      </c>
      <c r="V929" s="375" t="s">
        <v>53</v>
      </c>
      <c r="X929" s="824">
        <v>0.39</v>
      </c>
      <c r="Y929" s="375" t="s">
        <v>411</v>
      </c>
      <c r="Z929" s="375" t="s">
        <v>400</v>
      </c>
      <c r="AA929" s="761">
        <v>2.5641025641025639</v>
      </c>
      <c r="AB929" s="375" t="s">
        <v>398</v>
      </c>
      <c r="AC929" s="831" t="s">
        <v>777</v>
      </c>
    </row>
    <row r="930" spans="9:29" s="375" customFormat="1" x14ac:dyDescent="0.4">
      <c r="I930" s="428" t="s">
        <v>232</v>
      </c>
      <c r="J930" s="375" t="s">
        <v>60</v>
      </c>
      <c r="K930" s="375" t="s">
        <v>406</v>
      </c>
      <c r="L930" s="375" t="s">
        <v>791</v>
      </c>
      <c r="M930" s="824">
        <v>0.432</v>
      </c>
      <c r="N930" s="375" t="s">
        <v>387</v>
      </c>
      <c r="O930" s="375" t="s">
        <v>400</v>
      </c>
      <c r="P930" s="763">
        <v>8.0000018956346939E-6</v>
      </c>
      <c r="Q930" s="375" t="s">
        <v>399</v>
      </c>
      <c r="R930" s="831" t="s">
        <v>793</v>
      </c>
      <c r="S930" s="428" t="s">
        <v>49</v>
      </c>
      <c r="T930" s="375" t="s">
        <v>414</v>
      </c>
      <c r="U930" s="375" t="s">
        <v>60</v>
      </c>
      <c r="V930" s="375" t="s">
        <v>53</v>
      </c>
      <c r="X930" s="824">
        <v>0.39</v>
      </c>
      <c r="Y930" s="375" t="s">
        <v>387</v>
      </c>
      <c r="Z930" s="375" t="s">
        <v>400</v>
      </c>
      <c r="AA930" s="763">
        <v>9.0000021325890313E-7</v>
      </c>
      <c r="AB930" s="375" t="s">
        <v>399</v>
      </c>
      <c r="AC930" s="831" t="s">
        <v>779</v>
      </c>
    </row>
    <row r="931" spans="9:29" s="375" customFormat="1" x14ac:dyDescent="0.4">
      <c r="I931" s="428" t="s">
        <v>232</v>
      </c>
      <c r="J931" s="375" t="s">
        <v>60</v>
      </c>
      <c r="K931" s="375" t="s">
        <v>406</v>
      </c>
      <c r="L931" s="375" t="s">
        <v>791</v>
      </c>
      <c r="M931" s="824">
        <v>0.432</v>
      </c>
      <c r="N931" s="375" t="s">
        <v>388</v>
      </c>
      <c r="O931" s="375" t="s">
        <v>400</v>
      </c>
      <c r="P931" s="763">
        <v>3.2600007724711383E-4</v>
      </c>
      <c r="Q931" s="375" t="s">
        <v>399</v>
      </c>
      <c r="R931" s="831" t="s">
        <v>793</v>
      </c>
      <c r="S931" s="428" t="s">
        <v>49</v>
      </c>
      <c r="T931" s="375" t="s">
        <v>414</v>
      </c>
      <c r="U931" s="375" t="s">
        <v>60</v>
      </c>
      <c r="V931" s="375" t="s">
        <v>53</v>
      </c>
      <c r="X931" s="824">
        <v>0.39</v>
      </c>
      <c r="Y931" s="375" t="s">
        <v>388</v>
      </c>
      <c r="Z931" s="375" t="s">
        <v>400</v>
      </c>
      <c r="AA931" s="763">
        <v>1.5100003578010487E-5</v>
      </c>
      <c r="AB931" s="375" t="s">
        <v>399</v>
      </c>
      <c r="AC931" s="831" t="s">
        <v>779</v>
      </c>
    </row>
    <row r="932" spans="9:29" s="375" customFormat="1" x14ac:dyDescent="0.4">
      <c r="I932" s="428" t="s">
        <v>232</v>
      </c>
      <c r="J932" s="375" t="s">
        <v>60</v>
      </c>
      <c r="K932" s="375" t="s">
        <v>406</v>
      </c>
      <c r="L932" s="375" t="s">
        <v>791</v>
      </c>
      <c r="M932" s="824">
        <v>0.432</v>
      </c>
      <c r="N932" s="375" t="s">
        <v>389</v>
      </c>
      <c r="O932" s="375" t="s">
        <v>400</v>
      </c>
      <c r="P932" s="763">
        <v>2.9500006990152935E-4</v>
      </c>
      <c r="Q932" s="375" t="s">
        <v>399</v>
      </c>
      <c r="R932" s="831" t="s">
        <v>793</v>
      </c>
      <c r="S932" s="428" t="s">
        <v>49</v>
      </c>
      <c r="T932" s="375" t="s">
        <v>414</v>
      </c>
      <c r="U932" s="375" t="s">
        <v>60</v>
      </c>
      <c r="V932" s="375" t="s">
        <v>53</v>
      </c>
      <c r="X932" s="824">
        <v>0.39</v>
      </c>
      <c r="Y932" s="375" t="s">
        <v>389</v>
      </c>
      <c r="Z932" s="375" t="s">
        <v>400</v>
      </c>
      <c r="AA932" s="763">
        <v>2.3500005568426909E-4</v>
      </c>
      <c r="AB932" s="375" t="s">
        <v>399</v>
      </c>
      <c r="AC932" s="831" t="s">
        <v>779</v>
      </c>
    </row>
    <row r="933" spans="9:29" s="375" customFormat="1" x14ac:dyDescent="0.4">
      <c r="I933" s="428" t="s">
        <v>232</v>
      </c>
      <c r="J933" s="375" t="s">
        <v>60</v>
      </c>
      <c r="K933" s="375" t="s">
        <v>406</v>
      </c>
      <c r="L933" s="375" t="s">
        <v>791</v>
      </c>
      <c r="M933" s="824">
        <v>0.432</v>
      </c>
      <c r="N933" s="375" t="s">
        <v>390</v>
      </c>
      <c r="O933" s="375" t="s">
        <v>400</v>
      </c>
      <c r="P933" s="763">
        <v>2.6000006160812757E-5</v>
      </c>
      <c r="Q933" s="375" t="s">
        <v>399</v>
      </c>
      <c r="R933" s="831" t="s">
        <v>793</v>
      </c>
      <c r="S933" s="428" t="s">
        <v>49</v>
      </c>
      <c r="T933" s="375" t="s">
        <v>414</v>
      </c>
      <c r="U933" s="375" t="s">
        <v>60</v>
      </c>
      <c r="V933" s="375" t="s">
        <v>53</v>
      </c>
      <c r="W933" s="378"/>
      <c r="X933" s="824">
        <v>0.39</v>
      </c>
      <c r="Y933" s="375" t="s">
        <v>390</v>
      </c>
      <c r="Z933" s="375" t="s">
        <v>400</v>
      </c>
      <c r="AA933" s="763">
        <v>2.8400006729503167E-5</v>
      </c>
      <c r="AB933" s="375" t="s">
        <v>399</v>
      </c>
      <c r="AC933" s="831" t="s">
        <v>779</v>
      </c>
    </row>
    <row r="934" spans="9:29" s="375" customFormat="1" x14ac:dyDescent="0.4">
      <c r="I934" s="428" t="s">
        <v>232</v>
      </c>
      <c r="J934" s="375" t="s">
        <v>60</v>
      </c>
      <c r="K934" s="375" t="s">
        <v>406</v>
      </c>
      <c r="L934" s="375" t="s">
        <v>791</v>
      </c>
      <c r="M934" s="824">
        <v>0.432</v>
      </c>
      <c r="N934" s="375" t="s">
        <v>391</v>
      </c>
      <c r="O934" s="375" t="s">
        <v>400</v>
      </c>
      <c r="P934" s="763">
        <v>2.6000006160812757E-5</v>
      </c>
      <c r="Q934" s="375" t="s">
        <v>399</v>
      </c>
      <c r="R934" s="831" t="s">
        <v>793</v>
      </c>
      <c r="S934" s="428" t="s">
        <v>49</v>
      </c>
      <c r="T934" s="375" t="s">
        <v>414</v>
      </c>
      <c r="U934" s="375" t="s">
        <v>60</v>
      </c>
      <c r="V934" s="375" t="s">
        <v>53</v>
      </c>
      <c r="W934" s="378"/>
      <c r="X934" s="824">
        <v>0.39</v>
      </c>
      <c r="Y934" s="375" t="s">
        <v>391</v>
      </c>
      <c r="Z934" s="375" t="s">
        <v>400</v>
      </c>
      <c r="AA934" s="763">
        <v>8.2700019596123672E-6</v>
      </c>
      <c r="AB934" s="375" t="s">
        <v>399</v>
      </c>
      <c r="AC934" s="831" t="s">
        <v>779</v>
      </c>
    </row>
    <row r="935" spans="9:29" s="375" customFormat="1" x14ac:dyDescent="0.4">
      <c r="I935" s="428" t="s">
        <v>232</v>
      </c>
      <c r="J935" s="375" t="s">
        <v>60</v>
      </c>
      <c r="K935" s="375" t="s">
        <v>406</v>
      </c>
      <c r="L935" s="375" t="s">
        <v>791</v>
      </c>
      <c r="M935" s="824">
        <v>0.432</v>
      </c>
      <c r="N935" s="375" t="s">
        <v>392</v>
      </c>
      <c r="O935" s="375" t="s">
        <v>400</v>
      </c>
      <c r="P935" s="763">
        <v>1.3000003080406379E-5</v>
      </c>
      <c r="Q935" s="375" t="s">
        <v>399</v>
      </c>
      <c r="R935" s="831" t="s">
        <v>793</v>
      </c>
      <c r="S935" s="428" t="s">
        <v>49</v>
      </c>
      <c r="T935" s="375" t="s">
        <v>414</v>
      </c>
      <c r="U935" s="375" t="s">
        <v>60</v>
      </c>
      <c r="V935" s="375" t="s">
        <v>53</v>
      </c>
      <c r="W935" s="378"/>
      <c r="X935" s="824">
        <v>0.39</v>
      </c>
      <c r="Y935" s="375" t="s">
        <v>392</v>
      </c>
      <c r="Z935" s="375" t="s">
        <v>400</v>
      </c>
      <c r="AA935" s="763">
        <v>4.910001163445794E-6</v>
      </c>
      <c r="AB935" s="375" t="s">
        <v>399</v>
      </c>
      <c r="AC935" s="831" t="s">
        <v>779</v>
      </c>
    </row>
    <row r="936" spans="9:29" s="375" customFormat="1" x14ac:dyDescent="0.4">
      <c r="I936" s="428" t="s">
        <v>232</v>
      </c>
      <c r="J936" s="375" t="s">
        <v>60</v>
      </c>
      <c r="K936" s="375" t="s">
        <v>406</v>
      </c>
      <c r="L936" s="375" t="s">
        <v>791</v>
      </c>
      <c r="M936" s="824">
        <v>0.432</v>
      </c>
      <c r="N936" s="375" t="s">
        <v>393</v>
      </c>
      <c r="O936" s="375" t="s">
        <v>400</v>
      </c>
      <c r="P936" s="763">
        <v>7.5400017866356975E-7</v>
      </c>
      <c r="Q936" s="375" t="s">
        <v>399</v>
      </c>
      <c r="R936" s="831" t="s">
        <v>793</v>
      </c>
      <c r="S936" s="428" t="s">
        <v>49</v>
      </c>
      <c r="T936" s="375" t="s">
        <v>414</v>
      </c>
      <c r="U936" s="375" t="s">
        <v>60</v>
      </c>
      <c r="V936" s="375" t="s">
        <v>53</v>
      </c>
      <c r="W936" s="378"/>
      <c r="X936" s="824">
        <v>0.39</v>
      </c>
      <c r="Y936" s="375" t="s">
        <v>393</v>
      </c>
      <c r="Z936" s="375" t="s">
        <v>400</v>
      </c>
      <c r="AA936" s="763">
        <v>3.5561008426333167E-7</v>
      </c>
      <c r="AB936" s="375" t="s">
        <v>399</v>
      </c>
      <c r="AC936" s="831" t="s">
        <v>779</v>
      </c>
    </row>
    <row r="937" spans="9:29" s="375" customFormat="1" x14ac:dyDescent="0.4">
      <c r="I937" s="428" t="s">
        <v>232</v>
      </c>
      <c r="J937" s="375" t="s">
        <v>60</v>
      </c>
      <c r="K937" s="375" t="s">
        <v>406</v>
      </c>
      <c r="L937" s="375" t="s">
        <v>791</v>
      </c>
      <c r="M937" s="824">
        <v>0.432</v>
      </c>
      <c r="N937" s="375" t="s">
        <v>394</v>
      </c>
      <c r="O937" s="375" t="s">
        <v>400</v>
      </c>
      <c r="P937" s="763">
        <v>1.7680004189352671E-5</v>
      </c>
      <c r="Q937" s="375" t="s">
        <v>399</v>
      </c>
      <c r="R937" s="831" t="s">
        <v>793</v>
      </c>
      <c r="S937" s="428" t="s">
        <v>49</v>
      </c>
      <c r="T937" s="375" t="s">
        <v>414</v>
      </c>
      <c r="U937" s="375" t="s">
        <v>60</v>
      </c>
      <c r="V937" s="375" t="s">
        <v>53</v>
      </c>
      <c r="W937" s="378"/>
      <c r="X937" s="824">
        <v>0.39</v>
      </c>
      <c r="Y937" s="375" t="s">
        <v>394</v>
      </c>
      <c r="Z937" s="375" t="s">
        <v>400</v>
      </c>
      <c r="AA937" s="763">
        <v>6.6987015872860153E-7</v>
      </c>
      <c r="AB937" s="375" t="s">
        <v>399</v>
      </c>
      <c r="AC937" s="831" t="s">
        <v>779</v>
      </c>
    </row>
    <row r="938" spans="9:29" s="375" customFormat="1" x14ac:dyDescent="0.4">
      <c r="I938" s="428" t="s">
        <v>232</v>
      </c>
      <c r="J938" s="375" t="s">
        <v>60</v>
      </c>
      <c r="K938" s="375" t="s">
        <v>406</v>
      </c>
      <c r="L938" s="375" t="s">
        <v>791</v>
      </c>
      <c r="M938" s="824">
        <v>0.432</v>
      </c>
      <c r="N938" s="375" t="s">
        <v>395</v>
      </c>
      <c r="O938" s="375" t="s">
        <v>400</v>
      </c>
      <c r="P938" s="763">
        <v>8.0000018956346939E-6</v>
      </c>
      <c r="Q938" s="375" t="s">
        <v>399</v>
      </c>
      <c r="R938" s="831" t="s">
        <v>793</v>
      </c>
      <c r="S938" s="428" t="s">
        <v>49</v>
      </c>
      <c r="T938" s="375" t="s">
        <v>414</v>
      </c>
      <c r="U938" s="375" t="s">
        <v>60</v>
      </c>
      <c r="V938" s="375" t="s">
        <v>53</v>
      </c>
      <c r="W938" s="378"/>
      <c r="X938" s="824">
        <v>0.39</v>
      </c>
      <c r="Y938" s="375" t="s">
        <v>395</v>
      </c>
      <c r="Z938" s="375" t="s">
        <v>400</v>
      </c>
      <c r="AA938" s="763">
        <v>9.0000021325890309E-6</v>
      </c>
      <c r="AB938" s="375" t="s">
        <v>399</v>
      </c>
      <c r="AC938" s="831" t="s">
        <v>779</v>
      </c>
    </row>
    <row r="939" spans="9:29" s="375" customFormat="1" x14ac:dyDescent="0.4">
      <c r="I939" s="428" t="s">
        <v>232</v>
      </c>
      <c r="J939" s="375" t="s">
        <v>60</v>
      </c>
      <c r="K939" s="375" t="s">
        <v>406</v>
      </c>
      <c r="L939" s="375" t="s">
        <v>791</v>
      </c>
      <c r="M939" s="824">
        <v>0.432</v>
      </c>
      <c r="N939" s="375" t="s">
        <v>396</v>
      </c>
      <c r="O939" s="375" t="s">
        <v>400</v>
      </c>
      <c r="P939" s="763">
        <v>1.0000002369543367E-6</v>
      </c>
      <c r="Q939" s="375" t="s">
        <v>399</v>
      </c>
      <c r="R939" s="831" t="s">
        <v>793</v>
      </c>
      <c r="S939" s="428" t="s">
        <v>49</v>
      </c>
      <c r="T939" s="375" t="s">
        <v>414</v>
      </c>
      <c r="U939" s="375" t="s">
        <v>60</v>
      </c>
      <c r="V939" s="375" t="s">
        <v>53</v>
      </c>
      <c r="W939" s="378"/>
      <c r="X939" s="824">
        <v>0.39</v>
      </c>
      <c r="Y939" s="375" t="s">
        <v>396</v>
      </c>
      <c r="Z939" s="375" t="s">
        <v>400</v>
      </c>
      <c r="AA939" s="763">
        <v>1.3500003198883547E-5</v>
      </c>
      <c r="AB939" s="375" t="s">
        <v>399</v>
      </c>
      <c r="AC939" s="831" t="s">
        <v>779</v>
      </c>
    </row>
    <row r="940" spans="9:29" s="375" customFormat="1" x14ac:dyDescent="0.4">
      <c r="I940" s="428" t="s">
        <v>232</v>
      </c>
      <c r="J940" s="375" t="s">
        <v>60</v>
      </c>
      <c r="K940" s="375" t="s">
        <v>406</v>
      </c>
      <c r="L940" s="375" t="s">
        <v>791</v>
      </c>
      <c r="M940" s="824">
        <v>0.432</v>
      </c>
      <c r="N940" s="375" t="s">
        <v>397</v>
      </c>
      <c r="O940" s="375" t="s">
        <v>400</v>
      </c>
      <c r="P940" s="763">
        <v>0.46871053830291026</v>
      </c>
      <c r="Q940" s="375" t="s">
        <v>399</v>
      </c>
      <c r="R940" s="831" t="s">
        <v>793</v>
      </c>
      <c r="S940" s="428" t="s">
        <v>49</v>
      </c>
      <c r="T940" s="375" t="s">
        <v>414</v>
      </c>
      <c r="U940" s="375" t="s">
        <v>60</v>
      </c>
      <c r="V940" s="375" t="s">
        <v>53</v>
      </c>
      <c r="W940" s="378"/>
      <c r="X940" s="824">
        <v>0.39</v>
      </c>
      <c r="Y940" s="375" t="s">
        <v>397</v>
      </c>
      <c r="Z940" s="375" t="s">
        <v>400</v>
      </c>
      <c r="AA940" s="763">
        <v>0.7205371455809807</v>
      </c>
      <c r="AB940" s="375" t="s">
        <v>399</v>
      </c>
      <c r="AC940" s="831" t="s">
        <v>779</v>
      </c>
    </row>
    <row r="941" spans="9:29" s="375" customFormat="1" x14ac:dyDescent="0.4">
      <c r="I941" s="428" t="s">
        <v>232</v>
      </c>
      <c r="J941" s="375" t="s">
        <v>60</v>
      </c>
      <c r="K941" s="375" t="s">
        <v>406</v>
      </c>
      <c r="L941" s="375" t="s">
        <v>791</v>
      </c>
      <c r="M941" s="824">
        <v>0.432</v>
      </c>
      <c r="N941" s="375" t="s">
        <v>387</v>
      </c>
      <c r="O941" s="375" t="s">
        <v>401</v>
      </c>
      <c r="P941" s="378">
        <v>8.4378201814269734E-6</v>
      </c>
      <c r="Q941" s="375" t="s">
        <v>399</v>
      </c>
      <c r="R941" s="831" t="s">
        <v>794</v>
      </c>
      <c r="S941" s="428" t="s">
        <v>49</v>
      </c>
      <c r="T941" s="375" t="s">
        <v>414</v>
      </c>
      <c r="U941" s="375" t="s">
        <v>60</v>
      </c>
      <c r="V941" s="375" t="s">
        <v>53</v>
      </c>
      <c r="W941" s="378"/>
      <c r="X941" s="824">
        <v>0.39</v>
      </c>
      <c r="Y941" s="375" t="s">
        <v>387</v>
      </c>
      <c r="Z941" s="375" t="s">
        <v>401</v>
      </c>
      <c r="AA941" s="378">
        <v>1.7118087714163085E-6</v>
      </c>
      <c r="AB941" s="375" t="s">
        <v>399</v>
      </c>
      <c r="AC941" s="831" t="s">
        <v>781</v>
      </c>
    </row>
    <row r="942" spans="9:29" s="375" customFormat="1" x14ac:dyDescent="0.4">
      <c r="I942" s="428" t="s">
        <v>232</v>
      </c>
      <c r="J942" s="375" t="s">
        <v>60</v>
      </c>
      <c r="K942" s="375" t="s">
        <v>406</v>
      </c>
      <c r="L942" s="375" t="s">
        <v>791</v>
      </c>
      <c r="M942" s="824">
        <v>0.432</v>
      </c>
      <c r="N942" s="375" t="s">
        <v>388</v>
      </c>
      <c r="O942" s="375" t="s">
        <v>401</v>
      </c>
      <c r="P942" s="378">
        <v>3.2897649137437855E-4</v>
      </c>
      <c r="Q942" s="375" t="s">
        <v>399</v>
      </c>
      <c r="R942" s="831" t="s">
        <v>794</v>
      </c>
      <c r="S942" s="428" t="s">
        <v>49</v>
      </c>
      <c r="T942" s="375" t="s">
        <v>414</v>
      </c>
      <c r="U942" s="375" t="s">
        <v>60</v>
      </c>
      <c r="V942" s="375" t="s">
        <v>53</v>
      </c>
      <c r="W942" s="378"/>
      <c r="X942" s="824">
        <v>0.39</v>
      </c>
      <c r="Y942" s="375" t="s">
        <v>388</v>
      </c>
      <c r="Z942" s="375" t="s">
        <v>401</v>
      </c>
      <c r="AA942" s="378">
        <v>2.0561729266239141E-5</v>
      </c>
      <c r="AB942" s="375" t="s">
        <v>399</v>
      </c>
      <c r="AC942" s="831" t="s">
        <v>781</v>
      </c>
    </row>
    <row r="943" spans="9:29" s="375" customFormat="1" x14ac:dyDescent="0.4">
      <c r="I943" s="428" t="s">
        <v>232</v>
      </c>
      <c r="J943" s="375" t="s">
        <v>60</v>
      </c>
      <c r="K943" s="375" t="s">
        <v>406</v>
      </c>
      <c r="L943" s="375" t="s">
        <v>791</v>
      </c>
      <c r="M943" s="824">
        <v>0.432</v>
      </c>
      <c r="N943" s="375" t="s">
        <v>389</v>
      </c>
      <c r="O943" s="375" t="s">
        <v>401</v>
      </c>
      <c r="P943" s="378">
        <v>2.954357618774146E-4</v>
      </c>
      <c r="Q943" s="375" t="s">
        <v>399</v>
      </c>
      <c r="R943" s="831" t="s">
        <v>794</v>
      </c>
      <c r="S943" s="428" t="s">
        <v>49</v>
      </c>
      <c r="T943" s="375" t="s">
        <v>414</v>
      </c>
      <c r="U943" s="375" t="s">
        <v>60</v>
      </c>
      <c r="V943" s="375" t="s">
        <v>53</v>
      </c>
      <c r="W943" s="378"/>
      <c r="X943" s="824">
        <v>0.39</v>
      </c>
      <c r="Y943" s="375" t="s">
        <v>389</v>
      </c>
      <c r="Z943" s="375" t="s">
        <v>401</v>
      </c>
      <c r="AA943" s="378">
        <v>2.3582842848193105E-4</v>
      </c>
      <c r="AB943" s="375" t="s">
        <v>399</v>
      </c>
      <c r="AC943" s="831" t="s">
        <v>781</v>
      </c>
    </row>
    <row r="944" spans="9:29" s="375" customFormat="1" x14ac:dyDescent="0.4">
      <c r="I944" s="428" t="s">
        <v>232</v>
      </c>
      <c r="J944" s="375" t="s">
        <v>60</v>
      </c>
      <c r="K944" s="375" t="s">
        <v>406</v>
      </c>
      <c r="L944" s="375" t="s">
        <v>791</v>
      </c>
      <c r="M944" s="824">
        <v>0.432</v>
      </c>
      <c r="N944" s="375" t="s">
        <v>390</v>
      </c>
      <c r="O944" s="375" t="s">
        <v>401</v>
      </c>
      <c r="P944" s="378">
        <v>2.6266150845243132E-5</v>
      </c>
      <c r="Q944" s="375" t="s">
        <v>399</v>
      </c>
      <c r="R944" s="831" t="s">
        <v>794</v>
      </c>
      <c r="S944" s="428" t="s">
        <v>49</v>
      </c>
      <c r="T944" s="375" t="s">
        <v>414</v>
      </c>
      <c r="U944" s="375" t="s">
        <v>60</v>
      </c>
      <c r="V944" s="375" t="s">
        <v>53</v>
      </c>
      <c r="W944" s="378"/>
      <c r="X944" s="824">
        <v>0.39</v>
      </c>
      <c r="Y944" s="375" t="s">
        <v>390</v>
      </c>
      <c r="Z944" s="375" t="s">
        <v>401</v>
      </c>
      <c r="AA944" s="378">
        <v>2.8902185583531793E-5</v>
      </c>
      <c r="AB944" s="375" t="s">
        <v>399</v>
      </c>
      <c r="AC944" s="831" t="s">
        <v>781</v>
      </c>
    </row>
    <row r="945" spans="9:29" s="375" customFormat="1" x14ac:dyDescent="0.4">
      <c r="I945" s="428" t="s">
        <v>232</v>
      </c>
      <c r="J945" s="375" t="s">
        <v>60</v>
      </c>
      <c r="K945" s="375" t="s">
        <v>406</v>
      </c>
      <c r="L945" s="375" t="s">
        <v>791</v>
      </c>
      <c r="M945" s="824">
        <v>0.432</v>
      </c>
      <c r="N945" s="375" t="s">
        <v>391</v>
      </c>
      <c r="O945" s="375" t="s">
        <v>401</v>
      </c>
      <c r="P945" s="378">
        <v>2.6123369688561553E-5</v>
      </c>
      <c r="Q945" s="375" t="s">
        <v>399</v>
      </c>
      <c r="R945" s="831" t="s">
        <v>794</v>
      </c>
      <c r="S945" s="428" t="s">
        <v>49</v>
      </c>
      <c r="T945" s="375" t="s">
        <v>414</v>
      </c>
      <c r="U945" s="375" t="s">
        <v>60</v>
      </c>
      <c r="V945" s="375" t="s">
        <v>53</v>
      </c>
      <c r="W945" s="378"/>
      <c r="X945" s="824">
        <v>0.39</v>
      </c>
      <c r="Y945" s="375" t="s">
        <v>391</v>
      </c>
      <c r="Z945" s="375" t="s">
        <v>401</v>
      </c>
      <c r="AA945" s="378">
        <v>8.501822233971292E-6</v>
      </c>
      <c r="AB945" s="375" t="s">
        <v>399</v>
      </c>
      <c r="AC945" s="831" t="s">
        <v>781</v>
      </c>
    </row>
    <row r="946" spans="9:29" s="375" customFormat="1" x14ac:dyDescent="0.4">
      <c r="I946" s="428" t="s">
        <v>232</v>
      </c>
      <c r="J946" s="375" t="s">
        <v>60</v>
      </c>
      <c r="K946" s="375" t="s">
        <v>406</v>
      </c>
      <c r="L946" s="375" t="s">
        <v>791</v>
      </c>
      <c r="M946" s="824">
        <v>0.432</v>
      </c>
      <c r="N946" s="375" t="s">
        <v>392</v>
      </c>
      <c r="O946" s="375" t="s">
        <v>401</v>
      </c>
      <c r="P946" s="378">
        <v>1.4482541254944272E-5</v>
      </c>
      <c r="Q946" s="375" t="s">
        <v>399</v>
      </c>
      <c r="R946" s="831" t="s">
        <v>794</v>
      </c>
      <c r="S946" s="428" t="s">
        <v>49</v>
      </c>
      <c r="T946" s="375" t="s">
        <v>414</v>
      </c>
      <c r="U946" s="375" t="s">
        <v>60</v>
      </c>
      <c r="V946" s="375" t="s">
        <v>53</v>
      </c>
      <c r="W946" s="378"/>
      <c r="X946" s="824">
        <v>0.39</v>
      </c>
      <c r="Y946" s="375" t="s">
        <v>392</v>
      </c>
      <c r="Z946" s="375" t="s">
        <v>401</v>
      </c>
      <c r="AA946" s="378">
        <v>7.738605083349976E-6</v>
      </c>
      <c r="AB946" s="375" t="s">
        <v>399</v>
      </c>
      <c r="AC946" s="831" t="s">
        <v>781</v>
      </c>
    </row>
    <row r="947" spans="9:29" s="375" customFormat="1" x14ac:dyDescent="0.4">
      <c r="I947" s="428" t="s">
        <v>232</v>
      </c>
      <c r="J947" s="375" t="s">
        <v>60</v>
      </c>
      <c r="K947" s="375" t="s">
        <v>406</v>
      </c>
      <c r="L947" s="375" t="s">
        <v>791</v>
      </c>
      <c r="M947" s="824">
        <v>0.432</v>
      </c>
      <c r="N947" s="375" t="s">
        <v>393</v>
      </c>
      <c r="O947" s="375" t="s">
        <v>401</v>
      </c>
      <c r="P947" s="378">
        <v>7.5622695123910437E-7</v>
      </c>
      <c r="Q947" s="375" t="s">
        <v>399</v>
      </c>
      <c r="R947" s="831" t="s">
        <v>794</v>
      </c>
      <c r="S947" s="428" t="s">
        <v>49</v>
      </c>
      <c r="T947" s="375" t="s">
        <v>414</v>
      </c>
      <c r="U947" s="375" t="s">
        <v>60</v>
      </c>
      <c r="V947" s="375" t="s">
        <v>53</v>
      </c>
      <c r="W947" s="378"/>
      <c r="X947" s="824">
        <v>0.39</v>
      </c>
      <c r="Y947" s="375" t="s">
        <v>393</v>
      </c>
      <c r="Z947" s="375" t="s">
        <v>401</v>
      </c>
      <c r="AA947" s="378">
        <v>3.5993377949097536E-7</v>
      </c>
      <c r="AB947" s="375" t="s">
        <v>399</v>
      </c>
      <c r="AC947" s="831" t="s">
        <v>781</v>
      </c>
    </row>
    <row r="948" spans="9:29" s="375" customFormat="1" x14ac:dyDescent="0.4">
      <c r="I948" s="428" t="s">
        <v>232</v>
      </c>
      <c r="J948" s="375" t="s">
        <v>60</v>
      </c>
      <c r="K948" s="375" t="s">
        <v>406</v>
      </c>
      <c r="L948" s="375" t="s">
        <v>791</v>
      </c>
      <c r="M948" s="824">
        <v>0.432</v>
      </c>
      <c r="N948" s="375" t="s">
        <v>394</v>
      </c>
      <c r="O948" s="375" t="s">
        <v>401</v>
      </c>
      <c r="P948" s="378">
        <v>1.7684934218248254E-5</v>
      </c>
      <c r="Q948" s="375" t="s">
        <v>399</v>
      </c>
      <c r="R948" s="831" t="s">
        <v>794</v>
      </c>
      <c r="S948" s="428" t="s">
        <v>49</v>
      </c>
      <c r="T948" s="375" t="s">
        <v>414</v>
      </c>
      <c r="U948" s="375" t="s">
        <v>60</v>
      </c>
      <c r="V948" s="375" t="s">
        <v>53</v>
      </c>
      <c r="W948" s="378"/>
      <c r="X948" s="824">
        <v>0.39</v>
      </c>
      <c r="Y948" s="375" t="s">
        <v>394</v>
      </c>
      <c r="Z948" s="375" t="s">
        <v>401</v>
      </c>
      <c r="AA948" s="378">
        <v>6.7934052968836616E-7</v>
      </c>
      <c r="AB948" s="375" t="s">
        <v>399</v>
      </c>
      <c r="AC948" s="831" t="s">
        <v>781</v>
      </c>
    </row>
    <row r="949" spans="9:29" s="375" customFormat="1" x14ac:dyDescent="0.4">
      <c r="I949" s="428" t="s">
        <v>232</v>
      </c>
      <c r="J949" s="375" t="s">
        <v>60</v>
      </c>
      <c r="K949" s="375" t="s">
        <v>406</v>
      </c>
      <c r="L949" s="375" t="s">
        <v>791</v>
      </c>
      <c r="M949" s="824">
        <v>0.432</v>
      </c>
      <c r="N949" s="375" t="s">
        <v>395</v>
      </c>
      <c r="O949" s="375" t="s">
        <v>401</v>
      </c>
      <c r="P949" s="378">
        <v>8.6933598461426699E-6</v>
      </c>
      <c r="Q949" s="375" t="s">
        <v>399</v>
      </c>
      <c r="R949" s="831" t="s">
        <v>794</v>
      </c>
      <c r="S949" s="428" t="s">
        <v>49</v>
      </c>
      <c r="T949" s="375" t="s">
        <v>414</v>
      </c>
      <c r="U949" s="375" t="s">
        <v>60</v>
      </c>
      <c r="V949" s="375" t="s">
        <v>53</v>
      </c>
      <c r="X949" s="824">
        <v>0.39</v>
      </c>
      <c r="Y949" s="375" t="s">
        <v>395</v>
      </c>
      <c r="Z949" s="375" t="s">
        <v>401</v>
      </c>
      <c r="AA949" s="378">
        <v>1.0288504837070885E-5</v>
      </c>
      <c r="AB949" s="375" t="s">
        <v>399</v>
      </c>
      <c r="AC949" s="831" t="s">
        <v>781</v>
      </c>
    </row>
    <row r="950" spans="9:29" s="375" customFormat="1" x14ac:dyDescent="0.4">
      <c r="I950" s="428" t="s">
        <v>232</v>
      </c>
      <c r="J950" s="375" t="s">
        <v>60</v>
      </c>
      <c r="K950" s="375" t="s">
        <v>406</v>
      </c>
      <c r="L950" s="375" t="s">
        <v>791</v>
      </c>
      <c r="M950" s="824">
        <v>0.432</v>
      </c>
      <c r="N950" s="375" t="s">
        <v>396</v>
      </c>
      <c r="O950" s="375" t="s">
        <v>401</v>
      </c>
      <c r="P950" s="378">
        <v>1.0041786435174304E-6</v>
      </c>
      <c r="Q950" s="375" t="s">
        <v>399</v>
      </c>
      <c r="R950" s="831" t="s">
        <v>794</v>
      </c>
      <c r="S950" s="428" t="s">
        <v>49</v>
      </c>
      <c r="T950" s="375" t="s">
        <v>414</v>
      </c>
      <c r="U950" s="375" t="s">
        <v>60</v>
      </c>
      <c r="V950" s="375" t="s">
        <v>53</v>
      </c>
      <c r="X950" s="824">
        <v>0.39</v>
      </c>
      <c r="Y950" s="375" t="s">
        <v>396</v>
      </c>
      <c r="Z950" s="375" t="s">
        <v>401</v>
      </c>
      <c r="AA950" s="378">
        <v>1.3507889644072333E-5</v>
      </c>
      <c r="AB950" s="375" t="s">
        <v>399</v>
      </c>
      <c r="AC950" s="831" t="s">
        <v>781</v>
      </c>
    </row>
    <row r="951" spans="9:29" s="375" customFormat="1" x14ac:dyDescent="0.4">
      <c r="I951" s="430" t="s">
        <v>232</v>
      </c>
      <c r="J951" s="832" t="s">
        <v>60</v>
      </c>
      <c r="K951" s="832" t="s">
        <v>406</v>
      </c>
      <c r="L951" s="832" t="s">
        <v>791</v>
      </c>
      <c r="M951" s="833">
        <v>0.432</v>
      </c>
      <c r="N951" s="832" t="s">
        <v>397</v>
      </c>
      <c r="O951" s="832" t="s">
        <v>401</v>
      </c>
      <c r="P951" s="404">
        <v>0.46913384573631745</v>
      </c>
      <c r="Q951" s="832" t="s">
        <v>399</v>
      </c>
      <c r="R951" s="834" t="s">
        <v>794</v>
      </c>
      <c r="S951" s="428" t="s">
        <v>49</v>
      </c>
      <c r="T951" s="375" t="s">
        <v>414</v>
      </c>
      <c r="U951" s="375" t="s">
        <v>60</v>
      </c>
      <c r="V951" s="375" t="s">
        <v>53</v>
      </c>
      <c r="X951" s="824">
        <v>0.39</v>
      </c>
      <c r="Y951" s="375" t="s">
        <v>397</v>
      </c>
      <c r="Z951" s="375" t="s">
        <v>401</v>
      </c>
      <c r="AA951" s="378">
        <v>0.7211927530100678</v>
      </c>
      <c r="AB951" s="375" t="s">
        <v>399</v>
      </c>
      <c r="AC951" s="831" t="s">
        <v>781</v>
      </c>
    </row>
    <row r="952" spans="9:29" s="375" customFormat="1" x14ac:dyDescent="0.4">
      <c r="S952" s="428" t="s">
        <v>49</v>
      </c>
      <c r="T952" s="375" t="s">
        <v>414</v>
      </c>
      <c r="U952" s="375" t="s">
        <v>60</v>
      </c>
      <c r="V952" s="375" t="s">
        <v>406</v>
      </c>
      <c r="W952" s="375" t="s">
        <v>717</v>
      </c>
      <c r="X952" s="824">
        <v>0.22499999999999998</v>
      </c>
      <c r="Y952" s="375" t="s">
        <v>411</v>
      </c>
      <c r="Z952" s="375" t="s">
        <v>400</v>
      </c>
      <c r="AA952" s="837">
        <v>4.4444444444444446</v>
      </c>
      <c r="AB952" s="375" t="s">
        <v>398</v>
      </c>
      <c r="AC952" s="831" t="s">
        <v>783</v>
      </c>
    </row>
    <row r="953" spans="9:29" s="375" customFormat="1" x14ac:dyDescent="0.4">
      <c r="S953" s="428" t="s">
        <v>49</v>
      </c>
      <c r="T953" s="375" t="s">
        <v>414</v>
      </c>
      <c r="U953" s="375" t="s">
        <v>60</v>
      </c>
      <c r="V953" s="375" t="s">
        <v>406</v>
      </c>
      <c r="W953" s="375" t="s">
        <v>717</v>
      </c>
      <c r="X953" s="824">
        <v>0.22499999999999998</v>
      </c>
      <c r="Y953" s="375" t="s">
        <v>387</v>
      </c>
      <c r="Z953" s="375" t="s">
        <v>400</v>
      </c>
      <c r="AA953" s="763">
        <v>2.400000568690408E-5</v>
      </c>
      <c r="AB953" s="375" t="s">
        <v>399</v>
      </c>
      <c r="AC953" s="831" t="s">
        <v>785</v>
      </c>
    </row>
    <row r="954" spans="9:29" s="375" customFormat="1" x14ac:dyDescent="0.4">
      <c r="S954" s="428" t="s">
        <v>49</v>
      </c>
      <c r="T954" s="375" t="s">
        <v>414</v>
      </c>
      <c r="U954" s="375" t="s">
        <v>60</v>
      </c>
      <c r="V954" s="375" t="s">
        <v>406</v>
      </c>
      <c r="W954" s="375" t="s">
        <v>717</v>
      </c>
      <c r="X954" s="824">
        <v>0.22499999999999998</v>
      </c>
      <c r="Y954" s="375" t="s">
        <v>388</v>
      </c>
      <c r="Z954" s="375" t="s">
        <v>400</v>
      </c>
      <c r="AA954" s="763">
        <v>2.0400004833868472E-4</v>
      </c>
      <c r="AB954" s="375" t="s">
        <v>399</v>
      </c>
      <c r="AC954" s="831" t="s">
        <v>785</v>
      </c>
    </row>
    <row r="955" spans="9:29" s="375" customFormat="1" x14ac:dyDescent="0.4">
      <c r="S955" s="428" t="s">
        <v>49</v>
      </c>
      <c r="T955" s="375" t="s">
        <v>414</v>
      </c>
      <c r="U955" s="375" t="s">
        <v>60</v>
      </c>
      <c r="V955" s="375" t="s">
        <v>406</v>
      </c>
      <c r="W955" s="375" t="s">
        <v>717</v>
      </c>
      <c r="X955" s="824">
        <v>0.22499999999999998</v>
      </c>
      <c r="Y955" s="375" t="s">
        <v>389</v>
      </c>
      <c r="Z955" s="375" t="s">
        <v>400</v>
      </c>
      <c r="AA955" s="763">
        <v>2.8480006748459511E-3</v>
      </c>
      <c r="AB955" s="375" t="s">
        <v>399</v>
      </c>
      <c r="AC955" s="831" t="s">
        <v>785</v>
      </c>
    </row>
    <row r="956" spans="9:29" s="375" customFormat="1" x14ac:dyDescent="0.4">
      <c r="S956" s="428" t="s">
        <v>49</v>
      </c>
      <c r="T956" s="375" t="s">
        <v>414</v>
      </c>
      <c r="U956" s="375" t="s">
        <v>60</v>
      </c>
      <c r="V956" s="375" t="s">
        <v>406</v>
      </c>
      <c r="W956" s="375" t="s">
        <v>717</v>
      </c>
      <c r="X956" s="824">
        <v>0.22499999999999998</v>
      </c>
      <c r="Y956" s="375" t="s">
        <v>390</v>
      </c>
      <c r="Z956" s="375" t="s">
        <v>400</v>
      </c>
      <c r="AA956" s="763">
        <v>1.1800002796061175E-4</v>
      </c>
      <c r="AB956" s="375" t="s">
        <v>399</v>
      </c>
      <c r="AC956" s="831" t="s">
        <v>785</v>
      </c>
    </row>
    <row r="957" spans="9:29" s="375" customFormat="1" x14ac:dyDescent="0.4">
      <c r="S957" s="428" t="s">
        <v>49</v>
      </c>
      <c r="T957" s="375" t="s">
        <v>414</v>
      </c>
      <c r="U957" s="375" t="s">
        <v>60</v>
      </c>
      <c r="V957" s="375" t="s">
        <v>406</v>
      </c>
      <c r="W957" s="375" t="s">
        <v>717</v>
      </c>
      <c r="X957" s="824">
        <v>0.22499999999999998</v>
      </c>
      <c r="Y957" s="375" t="s">
        <v>391</v>
      </c>
      <c r="Z957" s="375" t="s">
        <v>400</v>
      </c>
      <c r="AA957" s="763">
        <v>1.1800002796061175E-4</v>
      </c>
      <c r="AB957" s="375" t="s">
        <v>399</v>
      </c>
      <c r="AC957" s="831" t="s">
        <v>785</v>
      </c>
    </row>
    <row r="958" spans="9:29" s="375" customFormat="1" x14ac:dyDescent="0.4">
      <c r="S958" s="428" t="s">
        <v>49</v>
      </c>
      <c r="T958" s="375" t="s">
        <v>414</v>
      </c>
      <c r="U958" s="375" t="s">
        <v>60</v>
      </c>
      <c r="V958" s="375" t="s">
        <v>406</v>
      </c>
      <c r="W958" s="375" t="s">
        <v>717</v>
      </c>
      <c r="X958" s="824">
        <v>0.22499999999999998</v>
      </c>
      <c r="Y958" s="375" t="s">
        <v>392</v>
      </c>
      <c r="Z958" s="375" t="s">
        <v>400</v>
      </c>
      <c r="AA958" s="763">
        <v>8.9630021238217214E-3</v>
      </c>
      <c r="AB958" s="375" t="s">
        <v>399</v>
      </c>
      <c r="AC958" s="831" t="s">
        <v>785</v>
      </c>
    </row>
    <row r="959" spans="9:29" s="375" customFormat="1" x14ac:dyDescent="0.4">
      <c r="S959" s="428" t="s">
        <v>49</v>
      </c>
      <c r="T959" s="375" t="s">
        <v>414</v>
      </c>
      <c r="U959" s="375" t="s">
        <v>60</v>
      </c>
      <c r="V959" s="375" t="s">
        <v>406</v>
      </c>
      <c r="W959" s="375" t="s">
        <v>717</v>
      </c>
      <c r="X959" s="824">
        <v>0.22499999999999998</v>
      </c>
      <c r="Y959" s="375" t="s">
        <v>393</v>
      </c>
      <c r="Z959" s="375" t="s">
        <v>400</v>
      </c>
      <c r="AA959" s="763">
        <v>5.074001202306304E-6</v>
      </c>
      <c r="AB959" s="375" t="s">
        <v>399</v>
      </c>
      <c r="AC959" s="831" t="s">
        <v>785</v>
      </c>
    </row>
    <row r="960" spans="9:29" s="375" customFormat="1" x14ac:dyDescent="0.4">
      <c r="S960" s="428" t="s">
        <v>49</v>
      </c>
      <c r="T960" s="375" t="s">
        <v>414</v>
      </c>
      <c r="U960" s="375" t="s">
        <v>60</v>
      </c>
      <c r="V960" s="375" t="s">
        <v>406</v>
      </c>
      <c r="W960" s="375" t="s">
        <v>717</v>
      </c>
      <c r="X960" s="824">
        <v>0.22499999999999998</v>
      </c>
      <c r="Y960" s="375" t="s">
        <v>394</v>
      </c>
      <c r="Z960" s="375" t="s">
        <v>400</v>
      </c>
      <c r="AA960" s="763">
        <v>9.5580022648095496E-6</v>
      </c>
      <c r="AB960" s="375" t="s">
        <v>399</v>
      </c>
      <c r="AC960" s="831" t="s">
        <v>785</v>
      </c>
    </row>
    <row r="961" spans="19:29" s="375" customFormat="1" x14ac:dyDescent="0.4">
      <c r="S961" s="428" t="s">
        <v>49</v>
      </c>
      <c r="T961" s="375" t="s">
        <v>414</v>
      </c>
      <c r="U961" s="375" t="s">
        <v>60</v>
      </c>
      <c r="V961" s="375" t="s">
        <v>406</v>
      </c>
      <c r="W961" s="375" t="s">
        <v>717</v>
      </c>
      <c r="X961" s="824">
        <v>0.22499999999999998</v>
      </c>
      <c r="Y961" s="375" t="s">
        <v>395</v>
      </c>
      <c r="Z961" s="375" t="s">
        <v>400</v>
      </c>
      <c r="AA961" s="763">
        <v>1.6000003791269388E-5</v>
      </c>
      <c r="AB961" s="375" t="s">
        <v>399</v>
      </c>
      <c r="AC961" s="831" t="s">
        <v>785</v>
      </c>
    </row>
    <row r="962" spans="19:29" s="375" customFormat="1" x14ac:dyDescent="0.4">
      <c r="S962" s="428" t="s">
        <v>49</v>
      </c>
      <c r="T962" s="375" t="s">
        <v>414</v>
      </c>
      <c r="U962" s="375" t="s">
        <v>60</v>
      </c>
      <c r="V962" s="375" t="s">
        <v>406</v>
      </c>
      <c r="W962" s="375" t="s">
        <v>717</v>
      </c>
      <c r="X962" s="824">
        <v>0.22499999999999998</v>
      </c>
      <c r="Y962" s="375" t="s">
        <v>396</v>
      </c>
      <c r="Z962" s="375" t="s">
        <v>400</v>
      </c>
      <c r="AA962" s="763">
        <v>2.400000568690408E-5</v>
      </c>
      <c r="AB962" s="375" t="s">
        <v>399</v>
      </c>
      <c r="AC962" s="831" t="s">
        <v>785</v>
      </c>
    </row>
    <row r="963" spans="19:29" s="375" customFormat="1" x14ac:dyDescent="0.4">
      <c r="S963" s="428" t="s">
        <v>49</v>
      </c>
      <c r="T963" s="375" t="s">
        <v>414</v>
      </c>
      <c r="U963" s="375" t="s">
        <v>60</v>
      </c>
      <c r="V963" s="375" t="s">
        <v>406</v>
      </c>
      <c r="W963" s="375" t="s">
        <v>717</v>
      </c>
      <c r="X963" s="824">
        <v>0.22499999999999998</v>
      </c>
      <c r="Y963" s="375" t="s">
        <v>397</v>
      </c>
      <c r="Z963" s="375" t="s">
        <v>400</v>
      </c>
      <c r="AA963" s="763">
        <v>1.2486425224449822</v>
      </c>
      <c r="AB963" s="375" t="s">
        <v>399</v>
      </c>
      <c r="AC963" s="831" t="s">
        <v>785</v>
      </c>
    </row>
    <row r="964" spans="19:29" s="375" customFormat="1" x14ac:dyDescent="0.4">
      <c r="S964" s="428" t="s">
        <v>49</v>
      </c>
      <c r="T964" s="375" t="s">
        <v>414</v>
      </c>
      <c r="U964" s="375" t="s">
        <v>60</v>
      </c>
      <c r="V964" s="375" t="s">
        <v>406</v>
      </c>
      <c r="W964" s="375" t="s">
        <v>717</v>
      </c>
      <c r="X964" s="824">
        <v>0.22499999999999998</v>
      </c>
      <c r="Y964" s="375" t="s">
        <v>387</v>
      </c>
      <c r="Z964" s="375" t="s">
        <v>401</v>
      </c>
      <c r="AA964" s="378">
        <v>2.4811814245061489E-5</v>
      </c>
      <c r="AB964" s="375" t="s">
        <v>399</v>
      </c>
      <c r="AC964" s="831" t="s">
        <v>787</v>
      </c>
    </row>
    <row r="965" spans="19:29" s="375" customFormat="1" x14ac:dyDescent="0.4">
      <c r="S965" s="428" t="s">
        <v>49</v>
      </c>
      <c r="T965" s="375" t="s">
        <v>414</v>
      </c>
      <c r="U965" s="375" t="s">
        <v>60</v>
      </c>
      <c r="V965" s="375" t="s">
        <v>406</v>
      </c>
      <c r="W965" s="375" t="s">
        <v>717</v>
      </c>
      <c r="X965" s="824">
        <v>0.22499999999999998</v>
      </c>
      <c r="Y965" s="375" t="s">
        <v>388</v>
      </c>
      <c r="Z965" s="375" t="s">
        <v>401</v>
      </c>
      <c r="AA965" s="378">
        <v>2.0946177402691334E-4</v>
      </c>
      <c r="AB965" s="375" t="s">
        <v>399</v>
      </c>
      <c r="AC965" s="831" t="s">
        <v>787</v>
      </c>
    </row>
    <row r="966" spans="19:29" s="375" customFormat="1" x14ac:dyDescent="0.4">
      <c r="S966" s="428" t="s">
        <v>49</v>
      </c>
      <c r="T966" s="375" t="s">
        <v>414</v>
      </c>
      <c r="U966" s="375" t="s">
        <v>60</v>
      </c>
      <c r="V966" s="375" t="s">
        <v>406</v>
      </c>
      <c r="W966" s="375" t="s">
        <v>717</v>
      </c>
      <c r="X966" s="824">
        <v>0.22499999999999998</v>
      </c>
      <c r="Y966" s="375" t="s">
        <v>389</v>
      </c>
      <c r="Z966" s="375" t="s">
        <v>401</v>
      </c>
      <c r="AA966" s="378">
        <v>2.8488290476436128E-3</v>
      </c>
      <c r="AB966" s="375" t="s">
        <v>399</v>
      </c>
      <c r="AC966" s="831" t="s">
        <v>787</v>
      </c>
    </row>
    <row r="967" spans="19:29" s="375" customFormat="1" x14ac:dyDescent="0.4">
      <c r="S967" s="428" t="s">
        <v>49</v>
      </c>
      <c r="T967" s="375" t="s">
        <v>414</v>
      </c>
      <c r="U967" s="375" t="s">
        <v>60</v>
      </c>
      <c r="V967" s="375" t="s">
        <v>406</v>
      </c>
      <c r="W967" s="375" t="s">
        <v>717</v>
      </c>
      <c r="X967" s="824">
        <v>0.22499999999999998</v>
      </c>
      <c r="Y967" s="375" t="s">
        <v>390</v>
      </c>
      <c r="Z967" s="375" t="s">
        <v>401</v>
      </c>
      <c r="AA967" s="378">
        <v>1.1850220681464038E-4</v>
      </c>
      <c r="AB967" s="375" t="s">
        <v>399</v>
      </c>
      <c r="AC967" s="831" t="s">
        <v>787</v>
      </c>
    </row>
    <row r="968" spans="19:29" s="375" customFormat="1" x14ac:dyDescent="0.4">
      <c r="S968" s="428" t="s">
        <v>49</v>
      </c>
      <c r="T968" s="375" t="s">
        <v>414</v>
      </c>
      <c r="U968" s="375" t="s">
        <v>60</v>
      </c>
      <c r="V968" s="375" t="s">
        <v>406</v>
      </c>
      <c r="W968" s="375" t="s">
        <v>717</v>
      </c>
      <c r="X968" s="824">
        <v>0.22499999999999998</v>
      </c>
      <c r="Y968" s="375" t="s">
        <v>391</v>
      </c>
      <c r="Z968" s="375" t="s">
        <v>401</v>
      </c>
      <c r="AA968" s="378">
        <v>1.1823184823497069E-4</v>
      </c>
      <c r="AB968" s="375" t="s">
        <v>399</v>
      </c>
      <c r="AC968" s="831" t="s">
        <v>787</v>
      </c>
    </row>
    <row r="969" spans="19:29" s="375" customFormat="1" x14ac:dyDescent="0.4">
      <c r="S969" s="428" t="s">
        <v>49</v>
      </c>
      <c r="T969" s="375" t="s">
        <v>414</v>
      </c>
      <c r="U969" s="375" t="s">
        <v>60</v>
      </c>
      <c r="V969" s="375" t="s">
        <v>406</v>
      </c>
      <c r="W969" s="375" t="s">
        <v>717</v>
      </c>
      <c r="X969" s="824">
        <v>0.22499999999999998</v>
      </c>
      <c r="Y969" s="375" t="s">
        <v>392</v>
      </c>
      <c r="Z969" s="375" t="s">
        <v>401</v>
      </c>
      <c r="AA969" s="378">
        <v>8.9658307277416249E-3</v>
      </c>
      <c r="AB969" s="375" t="s">
        <v>399</v>
      </c>
      <c r="AC969" s="831" t="s">
        <v>787</v>
      </c>
    </row>
    <row r="970" spans="19:29" s="375" customFormat="1" x14ac:dyDescent="0.4">
      <c r="S970" s="428" t="s">
        <v>49</v>
      </c>
      <c r="T970" s="375" t="s">
        <v>414</v>
      </c>
      <c r="U970" s="375" t="s">
        <v>60</v>
      </c>
      <c r="V970" s="375" t="s">
        <v>406</v>
      </c>
      <c r="W970" s="375" t="s">
        <v>717</v>
      </c>
      <c r="X970" s="824">
        <v>0.22499999999999998</v>
      </c>
      <c r="Y970" s="375" t="s">
        <v>393</v>
      </c>
      <c r="Z970" s="375" t="s">
        <v>401</v>
      </c>
      <c r="AA970" s="378">
        <v>5.0783248975339477E-6</v>
      </c>
      <c r="AB970" s="375" t="s">
        <v>399</v>
      </c>
      <c r="AC970" s="831" t="s">
        <v>787</v>
      </c>
    </row>
    <row r="971" spans="19:29" s="375" customFormat="1" x14ac:dyDescent="0.4">
      <c r="S971" s="428" t="s">
        <v>49</v>
      </c>
      <c r="T971" s="375" t="s">
        <v>414</v>
      </c>
      <c r="U971" s="375" t="s">
        <v>60</v>
      </c>
      <c r="V971" s="375" t="s">
        <v>406</v>
      </c>
      <c r="W971" s="375" t="s">
        <v>717</v>
      </c>
      <c r="X971" s="824">
        <v>0.22499999999999998</v>
      </c>
      <c r="Y971" s="375" t="s">
        <v>394</v>
      </c>
      <c r="Z971" s="375" t="s">
        <v>401</v>
      </c>
      <c r="AA971" s="378">
        <v>9.5674726357693128E-6</v>
      </c>
      <c r="AB971" s="375" t="s">
        <v>399</v>
      </c>
      <c r="AC971" s="831" t="s">
        <v>787</v>
      </c>
    </row>
    <row r="972" spans="19:29" s="375" customFormat="1" x14ac:dyDescent="0.4">
      <c r="S972" s="428" t="s">
        <v>49</v>
      </c>
      <c r="T972" s="375" t="s">
        <v>414</v>
      </c>
      <c r="U972" s="375" t="s">
        <v>60</v>
      </c>
      <c r="V972" s="375" t="s">
        <v>406</v>
      </c>
      <c r="W972" s="375" t="s">
        <v>717</v>
      </c>
      <c r="X972" s="824">
        <v>0.22499999999999998</v>
      </c>
      <c r="Y972" s="375" t="s">
        <v>395</v>
      </c>
      <c r="Z972" s="375" t="s">
        <v>401</v>
      </c>
      <c r="AA972" s="378">
        <v>1.7288506495751242E-5</v>
      </c>
      <c r="AB972" s="375" t="s">
        <v>399</v>
      </c>
      <c r="AC972" s="831" t="s">
        <v>787</v>
      </c>
    </row>
    <row r="973" spans="19:29" s="375" customFormat="1" x14ac:dyDescent="0.4">
      <c r="S973" s="428" t="s">
        <v>49</v>
      </c>
      <c r="T973" s="375" t="s">
        <v>414</v>
      </c>
      <c r="U973" s="375" t="s">
        <v>60</v>
      </c>
      <c r="V973" s="375" t="s">
        <v>406</v>
      </c>
      <c r="W973" s="375" t="s">
        <v>717</v>
      </c>
      <c r="X973" s="824">
        <v>0.22499999999999998</v>
      </c>
      <c r="Y973" s="375" t="s">
        <v>396</v>
      </c>
      <c r="Z973" s="375" t="s">
        <v>401</v>
      </c>
      <c r="AA973" s="378">
        <v>2.4007892132092866E-5</v>
      </c>
      <c r="AB973" s="375" t="s">
        <v>399</v>
      </c>
      <c r="AC973" s="831" t="s">
        <v>787</v>
      </c>
    </row>
    <row r="974" spans="19:29" s="375" customFormat="1" x14ac:dyDescent="0.4">
      <c r="S974" s="428" t="s">
        <v>49</v>
      </c>
      <c r="T974" s="375" t="s">
        <v>414</v>
      </c>
      <c r="U974" s="375" t="s">
        <v>60</v>
      </c>
      <c r="V974" s="375" t="s">
        <v>406</v>
      </c>
      <c r="W974" s="375" t="s">
        <v>717</v>
      </c>
      <c r="X974" s="824">
        <v>0.22499999999999998</v>
      </c>
      <c r="Y974" s="375" t="s">
        <v>397</v>
      </c>
      <c r="Z974" s="375" t="s">
        <v>401</v>
      </c>
      <c r="AA974" s="378">
        <v>1.2492981298740693</v>
      </c>
      <c r="AB974" s="375" t="s">
        <v>399</v>
      </c>
      <c r="AC974" s="831" t="s">
        <v>787</v>
      </c>
    </row>
    <row r="975" spans="19:29" s="375" customFormat="1" x14ac:dyDescent="0.4">
      <c r="S975" s="428" t="s">
        <v>49</v>
      </c>
      <c r="T975" s="375" t="s">
        <v>415</v>
      </c>
      <c r="U975" s="375" t="s">
        <v>60</v>
      </c>
      <c r="V975" s="375" t="s">
        <v>52</v>
      </c>
      <c r="X975" s="824">
        <v>0.22500000000000001</v>
      </c>
      <c r="Y975" s="375" t="s">
        <v>411</v>
      </c>
      <c r="Z975" s="375" t="s">
        <v>400</v>
      </c>
      <c r="AA975" s="761">
        <v>4.4444444444444438</v>
      </c>
      <c r="AB975" s="375" t="s">
        <v>398</v>
      </c>
      <c r="AC975" s="831" t="s">
        <v>765</v>
      </c>
    </row>
    <row r="976" spans="19:29" s="375" customFormat="1" x14ac:dyDescent="0.4">
      <c r="S976" s="428" t="s">
        <v>49</v>
      </c>
      <c r="T976" s="375" t="s">
        <v>415</v>
      </c>
      <c r="U976" s="375" t="s">
        <v>60</v>
      </c>
      <c r="V976" s="375" t="s">
        <v>52</v>
      </c>
      <c r="X976" s="824">
        <v>0.22500000000000001</v>
      </c>
      <c r="Y976" s="375" t="s">
        <v>387</v>
      </c>
      <c r="Z976" s="375" t="s">
        <v>400</v>
      </c>
      <c r="AA976" s="763">
        <v>2.400000568690408E-5</v>
      </c>
      <c r="AB976" s="375" t="s">
        <v>399</v>
      </c>
      <c r="AC976" s="831" t="s">
        <v>769</v>
      </c>
    </row>
    <row r="977" spans="19:29" s="375" customFormat="1" x14ac:dyDescent="0.4">
      <c r="S977" s="428" t="s">
        <v>49</v>
      </c>
      <c r="T977" s="375" t="s">
        <v>415</v>
      </c>
      <c r="U977" s="375" t="s">
        <v>60</v>
      </c>
      <c r="V977" s="375" t="s">
        <v>52</v>
      </c>
      <c r="X977" s="824">
        <v>0.22500000000000001</v>
      </c>
      <c r="Y977" s="375" t="s">
        <v>388</v>
      </c>
      <c r="Z977" s="375" t="s">
        <v>400</v>
      </c>
      <c r="AA977" s="763">
        <v>2.0400004833868472E-4</v>
      </c>
      <c r="AB977" s="375" t="s">
        <v>399</v>
      </c>
      <c r="AC977" s="831" t="s">
        <v>769</v>
      </c>
    </row>
    <row r="978" spans="19:29" s="375" customFormat="1" x14ac:dyDescent="0.4">
      <c r="S978" s="428" t="s">
        <v>49</v>
      </c>
      <c r="T978" s="375" t="s">
        <v>415</v>
      </c>
      <c r="U978" s="375" t="s">
        <v>60</v>
      </c>
      <c r="V978" s="375" t="s">
        <v>52</v>
      </c>
      <c r="X978" s="824">
        <v>0.22500000000000001</v>
      </c>
      <c r="Y978" s="375" t="s">
        <v>389</v>
      </c>
      <c r="Z978" s="375" t="s">
        <v>400</v>
      </c>
      <c r="AA978" s="763">
        <v>2.8480006748459511E-3</v>
      </c>
      <c r="AB978" s="375" t="s">
        <v>399</v>
      </c>
      <c r="AC978" s="831" t="s">
        <v>769</v>
      </c>
    </row>
    <row r="979" spans="19:29" s="375" customFormat="1" x14ac:dyDescent="0.4">
      <c r="S979" s="428" t="s">
        <v>49</v>
      </c>
      <c r="T979" s="375" t="s">
        <v>415</v>
      </c>
      <c r="U979" s="375" t="s">
        <v>60</v>
      </c>
      <c r="V979" s="375" t="s">
        <v>52</v>
      </c>
      <c r="X979" s="824">
        <v>0.22500000000000001</v>
      </c>
      <c r="Y979" s="375" t="s">
        <v>390</v>
      </c>
      <c r="Z979" s="375" t="s">
        <v>400</v>
      </c>
      <c r="AA979" s="763">
        <v>1.1800002796061175E-4</v>
      </c>
      <c r="AB979" s="375" t="s">
        <v>399</v>
      </c>
      <c r="AC979" s="831" t="s">
        <v>769</v>
      </c>
    </row>
    <row r="980" spans="19:29" s="375" customFormat="1" x14ac:dyDescent="0.4">
      <c r="S980" s="428" t="s">
        <v>49</v>
      </c>
      <c r="T980" s="375" t="s">
        <v>415</v>
      </c>
      <c r="U980" s="375" t="s">
        <v>60</v>
      </c>
      <c r="V980" s="375" t="s">
        <v>52</v>
      </c>
      <c r="X980" s="824">
        <v>0.22500000000000001</v>
      </c>
      <c r="Y980" s="375" t="s">
        <v>391</v>
      </c>
      <c r="Z980" s="375" t="s">
        <v>400</v>
      </c>
      <c r="AA980" s="763">
        <v>1.1800002796061175E-4</v>
      </c>
      <c r="AB980" s="375" t="s">
        <v>399</v>
      </c>
      <c r="AC980" s="831" t="s">
        <v>769</v>
      </c>
    </row>
    <row r="981" spans="19:29" s="375" customFormat="1" x14ac:dyDescent="0.4">
      <c r="S981" s="428" t="s">
        <v>49</v>
      </c>
      <c r="T981" s="375" t="s">
        <v>415</v>
      </c>
      <c r="U981" s="375" t="s">
        <v>60</v>
      </c>
      <c r="V981" s="375" t="s">
        <v>52</v>
      </c>
      <c r="X981" s="824">
        <v>0.22500000000000001</v>
      </c>
      <c r="Y981" s="375" t="s">
        <v>392</v>
      </c>
      <c r="Z981" s="375" t="s">
        <v>400</v>
      </c>
      <c r="AA981" s="763">
        <v>8.9630021238217214E-3</v>
      </c>
      <c r="AB981" s="375" t="s">
        <v>399</v>
      </c>
      <c r="AC981" s="831" t="s">
        <v>769</v>
      </c>
    </row>
    <row r="982" spans="19:29" s="375" customFormat="1" x14ac:dyDescent="0.4">
      <c r="S982" s="428" t="s">
        <v>49</v>
      </c>
      <c r="T982" s="375" t="s">
        <v>415</v>
      </c>
      <c r="U982" s="375" t="s">
        <v>60</v>
      </c>
      <c r="V982" s="375" t="s">
        <v>52</v>
      </c>
      <c r="X982" s="824">
        <v>0.22500000000000001</v>
      </c>
      <c r="Y982" s="375" t="s">
        <v>393</v>
      </c>
      <c r="Z982" s="375" t="s">
        <v>400</v>
      </c>
      <c r="AA982" s="763">
        <v>5.074001202306304E-6</v>
      </c>
      <c r="AB982" s="375" t="s">
        <v>399</v>
      </c>
      <c r="AC982" s="831" t="s">
        <v>769</v>
      </c>
    </row>
    <row r="983" spans="19:29" s="375" customFormat="1" x14ac:dyDescent="0.4">
      <c r="S983" s="428" t="s">
        <v>49</v>
      </c>
      <c r="T983" s="375" t="s">
        <v>415</v>
      </c>
      <c r="U983" s="375" t="s">
        <v>60</v>
      </c>
      <c r="V983" s="375" t="s">
        <v>52</v>
      </c>
      <c r="X983" s="824">
        <v>0.22500000000000001</v>
      </c>
      <c r="Y983" s="375" t="s">
        <v>394</v>
      </c>
      <c r="Z983" s="375" t="s">
        <v>400</v>
      </c>
      <c r="AA983" s="763">
        <v>9.5580022648095496E-6</v>
      </c>
      <c r="AB983" s="375" t="s">
        <v>399</v>
      </c>
      <c r="AC983" s="831" t="s">
        <v>769</v>
      </c>
    </row>
    <row r="984" spans="19:29" s="375" customFormat="1" x14ac:dyDescent="0.4">
      <c r="S984" s="428" t="s">
        <v>49</v>
      </c>
      <c r="T984" s="375" t="s">
        <v>415</v>
      </c>
      <c r="U984" s="375" t="s">
        <v>60</v>
      </c>
      <c r="V984" s="375" t="s">
        <v>52</v>
      </c>
      <c r="X984" s="824">
        <v>0.22500000000000001</v>
      </c>
      <c r="Y984" s="375" t="s">
        <v>395</v>
      </c>
      <c r="Z984" s="375" t="s">
        <v>400</v>
      </c>
      <c r="AA984" s="763">
        <v>1.6000003791269388E-5</v>
      </c>
      <c r="AB984" s="375" t="s">
        <v>399</v>
      </c>
      <c r="AC984" s="831" t="s">
        <v>769</v>
      </c>
    </row>
    <row r="985" spans="19:29" s="375" customFormat="1" x14ac:dyDescent="0.4">
      <c r="S985" s="428" t="s">
        <v>49</v>
      </c>
      <c r="T985" s="375" t="s">
        <v>415</v>
      </c>
      <c r="U985" s="375" t="s">
        <v>60</v>
      </c>
      <c r="V985" s="375" t="s">
        <v>52</v>
      </c>
      <c r="X985" s="824">
        <v>0.22500000000000001</v>
      </c>
      <c r="Y985" s="375" t="s">
        <v>396</v>
      </c>
      <c r="Z985" s="375" t="s">
        <v>400</v>
      </c>
      <c r="AA985" s="763">
        <v>2.400000568690408E-5</v>
      </c>
      <c r="AB985" s="375" t="s">
        <v>399</v>
      </c>
      <c r="AC985" s="831" t="s">
        <v>769</v>
      </c>
    </row>
    <row r="986" spans="19:29" s="375" customFormat="1" x14ac:dyDescent="0.4">
      <c r="S986" s="428" t="s">
        <v>49</v>
      </c>
      <c r="T986" s="375" t="s">
        <v>415</v>
      </c>
      <c r="U986" s="375" t="s">
        <v>60</v>
      </c>
      <c r="V986" s="375" t="s">
        <v>52</v>
      </c>
      <c r="X986" s="824">
        <v>0.22500000000000001</v>
      </c>
      <c r="Y986" s="375" t="s">
        <v>397</v>
      </c>
      <c r="Z986" s="375" t="s">
        <v>400</v>
      </c>
      <c r="AA986" s="763">
        <v>2.0028368879785221</v>
      </c>
      <c r="AB986" s="375" t="s">
        <v>399</v>
      </c>
      <c r="AC986" s="831" t="s">
        <v>769</v>
      </c>
    </row>
    <row r="987" spans="19:29" s="375" customFormat="1" x14ac:dyDescent="0.4">
      <c r="S987" s="428" t="s">
        <v>49</v>
      </c>
      <c r="T987" s="375" t="s">
        <v>415</v>
      </c>
      <c r="U987" s="375" t="s">
        <v>60</v>
      </c>
      <c r="V987" s="375" t="s">
        <v>52</v>
      </c>
      <c r="X987" s="824">
        <v>0.22500000000000001</v>
      </c>
      <c r="Y987" s="375" t="s">
        <v>387</v>
      </c>
      <c r="Z987" s="375" t="s">
        <v>401</v>
      </c>
      <c r="AA987" s="378">
        <v>2.4811814245061489E-5</v>
      </c>
      <c r="AB987" s="375" t="s">
        <v>399</v>
      </c>
      <c r="AC987" s="831" t="s">
        <v>773</v>
      </c>
    </row>
    <row r="988" spans="19:29" s="375" customFormat="1" x14ac:dyDescent="0.4">
      <c r="S988" s="428" t="s">
        <v>49</v>
      </c>
      <c r="T988" s="375" t="s">
        <v>415</v>
      </c>
      <c r="U988" s="375" t="s">
        <v>60</v>
      </c>
      <c r="V988" s="375" t="s">
        <v>52</v>
      </c>
      <c r="X988" s="824">
        <v>0.22500000000000001</v>
      </c>
      <c r="Y988" s="375" t="s">
        <v>388</v>
      </c>
      <c r="Z988" s="375" t="s">
        <v>401</v>
      </c>
      <c r="AA988" s="378">
        <v>2.0946177402691334E-4</v>
      </c>
      <c r="AB988" s="375" t="s">
        <v>399</v>
      </c>
      <c r="AC988" s="831" t="s">
        <v>773</v>
      </c>
    </row>
    <row r="989" spans="19:29" s="375" customFormat="1" x14ac:dyDescent="0.4">
      <c r="S989" s="428" t="s">
        <v>49</v>
      </c>
      <c r="T989" s="375" t="s">
        <v>415</v>
      </c>
      <c r="U989" s="375" t="s">
        <v>60</v>
      </c>
      <c r="V989" s="375" t="s">
        <v>52</v>
      </c>
      <c r="X989" s="824">
        <v>0.22500000000000001</v>
      </c>
      <c r="Y989" s="375" t="s">
        <v>389</v>
      </c>
      <c r="Z989" s="375" t="s">
        <v>401</v>
      </c>
      <c r="AA989" s="378">
        <v>2.8488290476436128E-3</v>
      </c>
      <c r="AB989" s="375" t="s">
        <v>399</v>
      </c>
      <c r="AC989" s="831" t="s">
        <v>773</v>
      </c>
    </row>
    <row r="990" spans="19:29" s="375" customFormat="1" x14ac:dyDescent="0.4">
      <c r="S990" s="428" t="s">
        <v>49</v>
      </c>
      <c r="T990" s="375" t="s">
        <v>415</v>
      </c>
      <c r="U990" s="375" t="s">
        <v>60</v>
      </c>
      <c r="V990" s="375" t="s">
        <v>52</v>
      </c>
      <c r="X990" s="824">
        <v>0.22500000000000001</v>
      </c>
      <c r="Y990" s="375" t="s">
        <v>390</v>
      </c>
      <c r="Z990" s="375" t="s">
        <v>401</v>
      </c>
      <c r="AA990" s="378">
        <v>1.1850220681464038E-4</v>
      </c>
      <c r="AB990" s="375" t="s">
        <v>399</v>
      </c>
      <c r="AC990" s="831" t="s">
        <v>773</v>
      </c>
    </row>
    <row r="991" spans="19:29" s="375" customFormat="1" x14ac:dyDescent="0.4">
      <c r="S991" s="428" t="s">
        <v>49</v>
      </c>
      <c r="T991" s="375" t="s">
        <v>415</v>
      </c>
      <c r="U991" s="375" t="s">
        <v>60</v>
      </c>
      <c r="V991" s="375" t="s">
        <v>52</v>
      </c>
      <c r="X991" s="824">
        <v>0.22500000000000001</v>
      </c>
      <c r="Y991" s="375" t="s">
        <v>391</v>
      </c>
      <c r="Z991" s="375" t="s">
        <v>401</v>
      </c>
      <c r="AA991" s="378">
        <v>1.1823184823497069E-4</v>
      </c>
      <c r="AB991" s="375" t="s">
        <v>399</v>
      </c>
      <c r="AC991" s="831" t="s">
        <v>773</v>
      </c>
    </row>
    <row r="992" spans="19:29" s="375" customFormat="1" x14ac:dyDescent="0.4">
      <c r="S992" s="428" t="s">
        <v>49</v>
      </c>
      <c r="T992" s="375" t="s">
        <v>415</v>
      </c>
      <c r="U992" s="375" t="s">
        <v>60</v>
      </c>
      <c r="V992" s="375" t="s">
        <v>52</v>
      </c>
      <c r="X992" s="824">
        <v>0.22500000000000001</v>
      </c>
      <c r="Y992" s="375" t="s">
        <v>392</v>
      </c>
      <c r="Z992" s="375" t="s">
        <v>401</v>
      </c>
      <c r="AA992" s="378">
        <v>8.9658307277416249E-3</v>
      </c>
      <c r="AB992" s="375" t="s">
        <v>399</v>
      </c>
      <c r="AC992" s="831" t="s">
        <v>773</v>
      </c>
    </row>
    <row r="993" spans="19:29" s="375" customFormat="1" x14ac:dyDescent="0.4">
      <c r="S993" s="428" t="s">
        <v>49</v>
      </c>
      <c r="T993" s="375" t="s">
        <v>415</v>
      </c>
      <c r="U993" s="375" t="s">
        <v>60</v>
      </c>
      <c r="V993" s="375" t="s">
        <v>52</v>
      </c>
      <c r="X993" s="824">
        <v>0.22500000000000001</v>
      </c>
      <c r="Y993" s="375" t="s">
        <v>393</v>
      </c>
      <c r="Z993" s="375" t="s">
        <v>401</v>
      </c>
      <c r="AA993" s="378">
        <v>5.0783248975339477E-6</v>
      </c>
      <c r="AB993" s="375" t="s">
        <v>399</v>
      </c>
      <c r="AC993" s="831" t="s">
        <v>773</v>
      </c>
    </row>
    <row r="994" spans="19:29" s="375" customFormat="1" x14ac:dyDescent="0.4">
      <c r="S994" s="428" t="s">
        <v>49</v>
      </c>
      <c r="T994" s="375" t="s">
        <v>415</v>
      </c>
      <c r="U994" s="375" t="s">
        <v>60</v>
      </c>
      <c r="V994" s="375" t="s">
        <v>52</v>
      </c>
      <c r="X994" s="824">
        <v>0.22500000000000001</v>
      </c>
      <c r="Y994" s="375" t="s">
        <v>394</v>
      </c>
      <c r="Z994" s="375" t="s">
        <v>401</v>
      </c>
      <c r="AA994" s="378">
        <v>9.5674726357693128E-6</v>
      </c>
      <c r="AB994" s="375" t="s">
        <v>399</v>
      </c>
      <c r="AC994" s="831" t="s">
        <v>773</v>
      </c>
    </row>
    <row r="995" spans="19:29" s="375" customFormat="1" x14ac:dyDescent="0.4">
      <c r="S995" s="428" t="s">
        <v>49</v>
      </c>
      <c r="T995" s="375" t="s">
        <v>415</v>
      </c>
      <c r="U995" s="375" t="s">
        <v>60</v>
      </c>
      <c r="V995" s="375" t="s">
        <v>52</v>
      </c>
      <c r="X995" s="824">
        <v>0.22500000000000001</v>
      </c>
      <c r="Y995" s="375" t="s">
        <v>395</v>
      </c>
      <c r="Z995" s="375" t="s">
        <v>401</v>
      </c>
      <c r="AA995" s="378">
        <v>1.7288506495751242E-5</v>
      </c>
      <c r="AB995" s="375" t="s">
        <v>399</v>
      </c>
      <c r="AC995" s="831" t="s">
        <v>773</v>
      </c>
    </row>
    <row r="996" spans="19:29" s="375" customFormat="1" x14ac:dyDescent="0.4">
      <c r="S996" s="428" t="s">
        <v>49</v>
      </c>
      <c r="T996" s="375" t="s">
        <v>415</v>
      </c>
      <c r="U996" s="375" t="s">
        <v>60</v>
      </c>
      <c r="V996" s="375" t="s">
        <v>52</v>
      </c>
      <c r="X996" s="824">
        <v>0.22500000000000001</v>
      </c>
      <c r="Y996" s="375" t="s">
        <v>396</v>
      </c>
      <c r="Z996" s="375" t="s">
        <v>401</v>
      </c>
      <c r="AA996" s="378">
        <v>2.4007892132092866E-5</v>
      </c>
      <c r="AB996" s="375" t="s">
        <v>399</v>
      </c>
      <c r="AC996" s="831" t="s">
        <v>773</v>
      </c>
    </row>
    <row r="997" spans="19:29" s="375" customFormat="1" x14ac:dyDescent="0.4">
      <c r="S997" s="428" t="s">
        <v>49</v>
      </c>
      <c r="T997" s="375" t="s">
        <v>415</v>
      </c>
      <c r="U997" s="832" t="s">
        <v>60</v>
      </c>
      <c r="V997" s="375" t="s">
        <v>52</v>
      </c>
      <c r="W997" s="832"/>
      <c r="X997" s="824">
        <v>0.22500000000000001</v>
      </c>
      <c r="Y997" s="375" t="s">
        <v>397</v>
      </c>
      <c r="Z997" s="375" t="s">
        <v>401</v>
      </c>
      <c r="AA997" s="378">
        <v>2.0038884897936176</v>
      </c>
      <c r="AB997" s="832" t="s">
        <v>399</v>
      </c>
      <c r="AC997" s="834" t="s">
        <v>773</v>
      </c>
    </row>
    <row r="998" spans="19:29" s="375" customFormat="1" x14ac:dyDescent="0.4">
      <c r="S998" s="428" t="s">
        <v>49</v>
      </c>
      <c r="T998" s="375" t="s">
        <v>415</v>
      </c>
      <c r="U998" s="832" t="s">
        <v>60</v>
      </c>
      <c r="V998" s="375" t="s">
        <v>53</v>
      </c>
      <c r="X998" s="824">
        <v>0.39</v>
      </c>
      <c r="Y998" s="375" t="s">
        <v>411</v>
      </c>
      <c r="Z998" s="375" t="s">
        <v>400</v>
      </c>
      <c r="AA998" s="761">
        <v>2.5641025641025639</v>
      </c>
      <c r="AB998" s="375" t="s">
        <v>398</v>
      </c>
      <c r="AC998" s="831" t="s">
        <v>691</v>
      </c>
    </row>
    <row r="999" spans="19:29" s="375" customFormat="1" x14ac:dyDescent="0.4">
      <c r="S999" s="428" t="s">
        <v>49</v>
      </c>
      <c r="T999" s="375" t="s">
        <v>415</v>
      </c>
      <c r="U999" s="832" t="s">
        <v>60</v>
      </c>
      <c r="V999" s="375" t="s">
        <v>53</v>
      </c>
      <c r="X999" s="824">
        <v>0.39</v>
      </c>
      <c r="Y999" s="375" t="s">
        <v>387</v>
      </c>
      <c r="Z999" s="375" t="s">
        <v>400</v>
      </c>
      <c r="AA999" s="763">
        <v>9.0000021325890313E-7</v>
      </c>
      <c r="AB999" s="375" t="s">
        <v>399</v>
      </c>
      <c r="AC999" s="831" t="s">
        <v>692</v>
      </c>
    </row>
    <row r="1000" spans="19:29" s="375" customFormat="1" x14ac:dyDescent="0.4">
      <c r="S1000" s="428" t="s">
        <v>49</v>
      </c>
      <c r="T1000" s="375" t="s">
        <v>415</v>
      </c>
      <c r="U1000" s="832" t="s">
        <v>60</v>
      </c>
      <c r="V1000" s="375" t="s">
        <v>53</v>
      </c>
      <c r="X1000" s="824">
        <v>0.39</v>
      </c>
      <c r="Y1000" s="375" t="s">
        <v>388</v>
      </c>
      <c r="Z1000" s="375" t="s">
        <v>400</v>
      </c>
      <c r="AA1000" s="763">
        <v>1.5100003578010487E-5</v>
      </c>
      <c r="AB1000" s="375" t="s">
        <v>399</v>
      </c>
      <c r="AC1000" s="831" t="s">
        <v>692</v>
      </c>
    </row>
    <row r="1001" spans="19:29" s="375" customFormat="1" x14ac:dyDescent="0.4">
      <c r="S1001" s="428" t="s">
        <v>49</v>
      </c>
      <c r="T1001" s="375" t="s">
        <v>415</v>
      </c>
      <c r="U1001" s="832" t="s">
        <v>60</v>
      </c>
      <c r="V1001" s="375" t="s">
        <v>53</v>
      </c>
      <c r="X1001" s="824">
        <v>0.39</v>
      </c>
      <c r="Y1001" s="375" t="s">
        <v>389</v>
      </c>
      <c r="Z1001" s="375" t="s">
        <v>400</v>
      </c>
      <c r="AA1001" s="763">
        <v>2.3500005568426909E-4</v>
      </c>
      <c r="AB1001" s="375" t="s">
        <v>399</v>
      </c>
      <c r="AC1001" s="831" t="s">
        <v>692</v>
      </c>
    </row>
    <row r="1002" spans="19:29" s="375" customFormat="1" x14ac:dyDescent="0.4">
      <c r="S1002" s="428" t="s">
        <v>49</v>
      </c>
      <c r="T1002" s="375" t="s">
        <v>415</v>
      </c>
      <c r="U1002" s="832" t="s">
        <v>60</v>
      </c>
      <c r="V1002" s="375" t="s">
        <v>53</v>
      </c>
      <c r="X1002" s="824">
        <v>0.39</v>
      </c>
      <c r="Y1002" s="375" t="s">
        <v>390</v>
      </c>
      <c r="Z1002" s="375" t="s">
        <v>400</v>
      </c>
      <c r="AA1002" s="763">
        <v>2.8400006729503167E-5</v>
      </c>
      <c r="AB1002" s="375" t="s">
        <v>399</v>
      </c>
      <c r="AC1002" s="831" t="s">
        <v>692</v>
      </c>
    </row>
    <row r="1003" spans="19:29" s="375" customFormat="1" x14ac:dyDescent="0.4">
      <c r="S1003" s="428" t="s">
        <v>49</v>
      </c>
      <c r="T1003" s="375" t="s">
        <v>415</v>
      </c>
      <c r="U1003" s="832" t="s">
        <v>60</v>
      </c>
      <c r="V1003" s="375" t="s">
        <v>53</v>
      </c>
      <c r="X1003" s="824">
        <v>0.39</v>
      </c>
      <c r="Y1003" s="375" t="s">
        <v>391</v>
      </c>
      <c r="Z1003" s="375" t="s">
        <v>400</v>
      </c>
      <c r="AA1003" s="763">
        <v>8.2700019596123672E-6</v>
      </c>
      <c r="AB1003" s="375" t="s">
        <v>399</v>
      </c>
      <c r="AC1003" s="831" t="s">
        <v>692</v>
      </c>
    </row>
    <row r="1004" spans="19:29" s="375" customFormat="1" x14ac:dyDescent="0.4">
      <c r="S1004" s="428" t="s">
        <v>49</v>
      </c>
      <c r="T1004" s="375" t="s">
        <v>415</v>
      </c>
      <c r="U1004" s="832" t="s">
        <v>60</v>
      </c>
      <c r="V1004" s="375" t="s">
        <v>53</v>
      </c>
      <c r="X1004" s="824">
        <v>0.39</v>
      </c>
      <c r="Y1004" s="375" t="s">
        <v>392</v>
      </c>
      <c r="Z1004" s="375" t="s">
        <v>400</v>
      </c>
      <c r="AA1004" s="763">
        <v>4.910001163445794E-6</v>
      </c>
      <c r="AB1004" s="375" t="s">
        <v>399</v>
      </c>
      <c r="AC1004" s="831" t="s">
        <v>692</v>
      </c>
    </row>
    <row r="1005" spans="19:29" s="375" customFormat="1" x14ac:dyDescent="0.4">
      <c r="S1005" s="428" t="s">
        <v>49</v>
      </c>
      <c r="T1005" s="375" t="s">
        <v>415</v>
      </c>
      <c r="U1005" s="832" t="s">
        <v>60</v>
      </c>
      <c r="V1005" s="375" t="s">
        <v>53</v>
      </c>
      <c r="X1005" s="824">
        <v>0.39</v>
      </c>
      <c r="Y1005" s="375" t="s">
        <v>393</v>
      </c>
      <c r="Z1005" s="375" t="s">
        <v>400</v>
      </c>
      <c r="AA1005" s="763">
        <v>3.5561008426333167E-7</v>
      </c>
      <c r="AB1005" s="375" t="s">
        <v>399</v>
      </c>
      <c r="AC1005" s="831" t="s">
        <v>692</v>
      </c>
    </row>
    <row r="1006" spans="19:29" s="375" customFormat="1" x14ac:dyDescent="0.4">
      <c r="S1006" s="428" t="s">
        <v>49</v>
      </c>
      <c r="T1006" s="375" t="s">
        <v>415</v>
      </c>
      <c r="U1006" s="832" t="s">
        <v>60</v>
      </c>
      <c r="V1006" s="375" t="s">
        <v>53</v>
      </c>
      <c r="X1006" s="824">
        <v>0.39</v>
      </c>
      <c r="Y1006" s="375" t="s">
        <v>394</v>
      </c>
      <c r="Z1006" s="375" t="s">
        <v>400</v>
      </c>
      <c r="AA1006" s="763">
        <v>6.6987015872860153E-7</v>
      </c>
      <c r="AB1006" s="375" t="s">
        <v>399</v>
      </c>
      <c r="AC1006" s="831" t="s">
        <v>692</v>
      </c>
    </row>
    <row r="1007" spans="19:29" s="375" customFormat="1" x14ac:dyDescent="0.4">
      <c r="S1007" s="428" t="s">
        <v>49</v>
      </c>
      <c r="T1007" s="375" t="s">
        <v>415</v>
      </c>
      <c r="U1007" s="832" t="s">
        <v>60</v>
      </c>
      <c r="V1007" s="375" t="s">
        <v>53</v>
      </c>
      <c r="X1007" s="824">
        <v>0.39</v>
      </c>
      <c r="Y1007" s="375" t="s">
        <v>395</v>
      </c>
      <c r="Z1007" s="375" t="s">
        <v>400</v>
      </c>
      <c r="AA1007" s="763">
        <v>9.0000021325890309E-6</v>
      </c>
      <c r="AB1007" s="375" t="s">
        <v>399</v>
      </c>
      <c r="AC1007" s="831" t="s">
        <v>692</v>
      </c>
    </row>
    <row r="1008" spans="19:29" s="375" customFormat="1" x14ac:dyDescent="0.4">
      <c r="S1008" s="428" t="s">
        <v>49</v>
      </c>
      <c r="T1008" s="375" t="s">
        <v>415</v>
      </c>
      <c r="U1008" s="832" t="s">
        <v>60</v>
      </c>
      <c r="V1008" s="375" t="s">
        <v>53</v>
      </c>
      <c r="X1008" s="824">
        <v>0.39</v>
      </c>
      <c r="Y1008" s="375" t="s">
        <v>396</v>
      </c>
      <c r="Z1008" s="375" t="s">
        <v>400</v>
      </c>
      <c r="AA1008" s="763">
        <v>1.3500003198883547E-5</v>
      </c>
      <c r="AB1008" s="375" t="s">
        <v>399</v>
      </c>
      <c r="AC1008" s="831" t="s">
        <v>692</v>
      </c>
    </row>
    <row r="1009" spans="19:29" s="375" customFormat="1" x14ac:dyDescent="0.4">
      <c r="S1009" s="428" t="s">
        <v>49</v>
      </c>
      <c r="T1009" s="375" t="s">
        <v>415</v>
      </c>
      <c r="U1009" s="832" t="s">
        <v>60</v>
      </c>
      <c r="V1009" s="375" t="s">
        <v>53</v>
      </c>
      <c r="X1009" s="824">
        <v>0.39</v>
      </c>
      <c r="Y1009" s="375" t="s">
        <v>397</v>
      </c>
      <c r="Z1009" s="375" t="s">
        <v>400</v>
      </c>
      <c r="AA1009" s="763">
        <v>1.1557498230178409</v>
      </c>
      <c r="AB1009" s="375" t="s">
        <v>399</v>
      </c>
      <c r="AC1009" s="831" t="s">
        <v>692</v>
      </c>
    </row>
    <row r="1010" spans="19:29" s="375" customFormat="1" x14ac:dyDescent="0.4">
      <c r="S1010" s="428" t="s">
        <v>49</v>
      </c>
      <c r="T1010" s="375" t="s">
        <v>415</v>
      </c>
      <c r="U1010" s="832" t="s">
        <v>60</v>
      </c>
      <c r="V1010" s="375" t="s">
        <v>53</v>
      </c>
      <c r="X1010" s="824">
        <v>0.39</v>
      </c>
      <c r="Y1010" s="375" t="s">
        <v>387</v>
      </c>
      <c r="Z1010" s="375" t="s">
        <v>401</v>
      </c>
      <c r="AA1010" s="378">
        <v>1.7118087714163085E-6</v>
      </c>
      <c r="AB1010" s="375" t="s">
        <v>399</v>
      </c>
      <c r="AC1010" s="831" t="s">
        <v>693</v>
      </c>
    </row>
    <row r="1011" spans="19:29" s="375" customFormat="1" x14ac:dyDescent="0.4">
      <c r="S1011" s="428" t="s">
        <v>49</v>
      </c>
      <c r="T1011" s="375" t="s">
        <v>415</v>
      </c>
      <c r="U1011" s="832" t="s">
        <v>60</v>
      </c>
      <c r="V1011" s="375" t="s">
        <v>53</v>
      </c>
      <c r="X1011" s="824">
        <v>0.39</v>
      </c>
      <c r="Y1011" s="375" t="s">
        <v>388</v>
      </c>
      <c r="Z1011" s="375" t="s">
        <v>401</v>
      </c>
      <c r="AA1011" s="378">
        <v>2.0561729266239141E-5</v>
      </c>
      <c r="AB1011" s="375" t="s">
        <v>399</v>
      </c>
      <c r="AC1011" s="831" t="s">
        <v>693</v>
      </c>
    </row>
    <row r="1012" spans="19:29" s="375" customFormat="1" x14ac:dyDescent="0.4">
      <c r="S1012" s="428" t="s">
        <v>49</v>
      </c>
      <c r="T1012" s="375" t="s">
        <v>415</v>
      </c>
      <c r="U1012" s="832" t="s">
        <v>60</v>
      </c>
      <c r="V1012" s="375" t="s">
        <v>53</v>
      </c>
      <c r="X1012" s="824">
        <v>0.39</v>
      </c>
      <c r="Y1012" s="375" t="s">
        <v>389</v>
      </c>
      <c r="Z1012" s="375" t="s">
        <v>401</v>
      </c>
      <c r="AA1012" s="378">
        <v>2.3582842848193105E-4</v>
      </c>
      <c r="AB1012" s="375" t="s">
        <v>399</v>
      </c>
      <c r="AC1012" s="831" t="s">
        <v>693</v>
      </c>
    </row>
    <row r="1013" spans="19:29" s="375" customFormat="1" x14ac:dyDescent="0.4">
      <c r="S1013" s="428" t="s">
        <v>49</v>
      </c>
      <c r="T1013" s="375" t="s">
        <v>415</v>
      </c>
      <c r="U1013" s="832" t="s">
        <v>60</v>
      </c>
      <c r="V1013" s="375" t="s">
        <v>53</v>
      </c>
      <c r="X1013" s="824">
        <v>0.39</v>
      </c>
      <c r="Y1013" s="375" t="s">
        <v>390</v>
      </c>
      <c r="Z1013" s="375" t="s">
        <v>401</v>
      </c>
      <c r="AA1013" s="378">
        <v>2.8902185583531793E-5</v>
      </c>
      <c r="AB1013" s="375" t="s">
        <v>399</v>
      </c>
      <c r="AC1013" s="831" t="s">
        <v>693</v>
      </c>
    </row>
    <row r="1014" spans="19:29" s="375" customFormat="1" x14ac:dyDescent="0.4">
      <c r="S1014" s="428" t="s">
        <v>49</v>
      </c>
      <c r="T1014" s="375" t="s">
        <v>415</v>
      </c>
      <c r="U1014" s="832" t="s">
        <v>60</v>
      </c>
      <c r="V1014" s="375" t="s">
        <v>53</v>
      </c>
      <c r="X1014" s="824">
        <v>0.39</v>
      </c>
      <c r="Y1014" s="375" t="s">
        <v>391</v>
      </c>
      <c r="Z1014" s="375" t="s">
        <v>401</v>
      </c>
      <c r="AA1014" s="378">
        <v>8.501822233971292E-6</v>
      </c>
      <c r="AB1014" s="375" t="s">
        <v>399</v>
      </c>
      <c r="AC1014" s="831" t="s">
        <v>693</v>
      </c>
    </row>
    <row r="1015" spans="19:29" s="375" customFormat="1" x14ac:dyDescent="0.4">
      <c r="S1015" s="428" t="s">
        <v>49</v>
      </c>
      <c r="T1015" s="375" t="s">
        <v>415</v>
      </c>
      <c r="U1015" s="832" t="s">
        <v>60</v>
      </c>
      <c r="V1015" s="375" t="s">
        <v>53</v>
      </c>
      <c r="X1015" s="824">
        <v>0.39</v>
      </c>
      <c r="Y1015" s="375" t="s">
        <v>392</v>
      </c>
      <c r="Z1015" s="375" t="s">
        <v>401</v>
      </c>
      <c r="AA1015" s="378">
        <v>7.738605083349976E-6</v>
      </c>
      <c r="AB1015" s="375" t="s">
        <v>399</v>
      </c>
      <c r="AC1015" s="831" t="s">
        <v>693</v>
      </c>
    </row>
    <row r="1016" spans="19:29" s="375" customFormat="1" x14ac:dyDescent="0.4">
      <c r="S1016" s="428" t="s">
        <v>49</v>
      </c>
      <c r="T1016" s="375" t="s">
        <v>415</v>
      </c>
      <c r="U1016" s="832" t="s">
        <v>60</v>
      </c>
      <c r="V1016" s="375" t="s">
        <v>53</v>
      </c>
      <c r="X1016" s="824">
        <v>0.39</v>
      </c>
      <c r="Y1016" s="375" t="s">
        <v>393</v>
      </c>
      <c r="Z1016" s="375" t="s">
        <v>401</v>
      </c>
      <c r="AA1016" s="378">
        <v>3.5993377949097536E-7</v>
      </c>
      <c r="AB1016" s="375" t="s">
        <v>399</v>
      </c>
      <c r="AC1016" s="831" t="s">
        <v>693</v>
      </c>
    </row>
    <row r="1017" spans="19:29" s="375" customFormat="1" x14ac:dyDescent="0.4">
      <c r="S1017" s="428" t="s">
        <v>49</v>
      </c>
      <c r="T1017" s="375" t="s">
        <v>415</v>
      </c>
      <c r="U1017" s="832" t="s">
        <v>60</v>
      </c>
      <c r="V1017" s="375" t="s">
        <v>53</v>
      </c>
      <c r="X1017" s="824">
        <v>0.39</v>
      </c>
      <c r="Y1017" s="375" t="s">
        <v>394</v>
      </c>
      <c r="Z1017" s="375" t="s">
        <v>401</v>
      </c>
      <c r="AA1017" s="378">
        <v>6.7934052968836616E-7</v>
      </c>
      <c r="AB1017" s="375" t="s">
        <v>399</v>
      </c>
      <c r="AC1017" s="831" t="s">
        <v>693</v>
      </c>
    </row>
    <row r="1018" spans="19:29" s="375" customFormat="1" x14ac:dyDescent="0.4">
      <c r="S1018" s="428" t="s">
        <v>49</v>
      </c>
      <c r="T1018" s="375" t="s">
        <v>415</v>
      </c>
      <c r="U1018" s="832" t="s">
        <v>60</v>
      </c>
      <c r="V1018" s="375" t="s">
        <v>53</v>
      </c>
      <c r="X1018" s="824">
        <v>0.39</v>
      </c>
      <c r="Y1018" s="375" t="s">
        <v>395</v>
      </c>
      <c r="Z1018" s="375" t="s">
        <v>401</v>
      </c>
      <c r="AA1018" s="378">
        <v>1.0288504837070885E-5</v>
      </c>
      <c r="AB1018" s="375" t="s">
        <v>399</v>
      </c>
      <c r="AC1018" s="831" t="s">
        <v>693</v>
      </c>
    </row>
    <row r="1019" spans="19:29" s="375" customFormat="1" x14ac:dyDescent="0.4">
      <c r="S1019" s="428" t="s">
        <v>49</v>
      </c>
      <c r="T1019" s="375" t="s">
        <v>415</v>
      </c>
      <c r="U1019" s="832" t="s">
        <v>60</v>
      </c>
      <c r="V1019" s="375" t="s">
        <v>53</v>
      </c>
      <c r="X1019" s="824">
        <v>0.39</v>
      </c>
      <c r="Y1019" s="375" t="s">
        <v>396</v>
      </c>
      <c r="Z1019" s="375" t="s">
        <v>401</v>
      </c>
      <c r="AA1019" s="378">
        <v>1.3507889644072333E-5</v>
      </c>
      <c r="AB1019" s="375" t="s">
        <v>399</v>
      </c>
      <c r="AC1019" s="831" t="s">
        <v>693</v>
      </c>
    </row>
    <row r="1020" spans="19:29" s="375" customFormat="1" x14ac:dyDescent="0.4">
      <c r="S1020" s="428" t="s">
        <v>49</v>
      </c>
      <c r="T1020" s="375" t="s">
        <v>415</v>
      </c>
      <c r="U1020" s="832" t="s">
        <v>60</v>
      </c>
      <c r="V1020" s="375" t="s">
        <v>53</v>
      </c>
      <c r="X1020" s="824">
        <v>0.39</v>
      </c>
      <c r="Y1020" s="375" t="s">
        <v>397</v>
      </c>
      <c r="Z1020" s="375" t="s">
        <v>401</v>
      </c>
      <c r="AA1020" s="378">
        <v>1.1568014248329361</v>
      </c>
      <c r="AB1020" s="375" t="s">
        <v>399</v>
      </c>
      <c r="AC1020" s="831" t="s">
        <v>693</v>
      </c>
    </row>
    <row r="1021" spans="19:29" s="375" customFormat="1" x14ac:dyDescent="0.4">
      <c r="S1021" s="428" t="s">
        <v>49</v>
      </c>
      <c r="T1021" s="375" t="s">
        <v>415</v>
      </c>
      <c r="U1021" s="832" t="s">
        <v>60</v>
      </c>
      <c r="V1021" s="375" t="s">
        <v>406</v>
      </c>
      <c r="W1021" s="375" t="s">
        <v>717</v>
      </c>
      <c r="X1021" s="824">
        <v>0.22499999999999998</v>
      </c>
      <c r="Y1021" s="375" t="s">
        <v>411</v>
      </c>
      <c r="Z1021" s="375" t="s">
        <v>400</v>
      </c>
      <c r="AA1021" s="761">
        <v>4.4444444444444446</v>
      </c>
      <c r="AB1021" s="375" t="s">
        <v>398</v>
      </c>
      <c r="AC1021" s="831" t="s">
        <v>694</v>
      </c>
    </row>
    <row r="1022" spans="19:29" s="375" customFormat="1" x14ac:dyDescent="0.4">
      <c r="S1022" s="428" t="s">
        <v>49</v>
      </c>
      <c r="T1022" s="375" t="s">
        <v>415</v>
      </c>
      <c r="U1022" s="832" t="s">
        <v>60</v>
      </c>
      <c r="V1022" s="375" t="s">
        <v>406</v>
      </c>
      <c r="W1022" s="375" t="s">
        <v>717</v>
      </c>
      <c r="X1022" s="824">
        <v>0.22499999999999998</v>
      </c>
      <c r="Y1022" s="375" t="s">
        <v>387</v>
      </c>
      <c r="Z1022" s="375" t="s">
        <v>400</v>
      </c>
      <c r="AA1022" s="763">
        <v>2.400000568690408E-5</v>
      </c>
      <c r="AB1022" s="375" t="s">
        <v>399</v>
      </c>
      <c r="AC1022" s="831" t="s">
        <v>695</v>
      </c>
    </row>
    <row r="1023" spans="19:29" s="375" customFormat="1" x14ac:dyDescent="0.4">
      <c r="S1023" s="428" t="s">
        <v>49</v>
      </c>
      <c r="T1023" s="375" t="s">
        <v>415</v>
      </c>
      <c r="U1023" s="832" t="s">
        <v>60</v>
      </c>
      <c r="V1023" s="375" t="s">
        <v>406</v>
      </c>
      <c r="W1023" s="375" t="s">
        <v>717</v>
      </c>
      <c r="X1023" s="824">
        <v>0.22499999999999998</v>
      </c>
      <c r="Y1023" s="375" t="s">
        <v>388</v>
      </c>
      <c r="Z1023" s="375" t="s">
        <v>400</v>
      </c>
      <c r="AA1023" s="763">
        <v>2.0400004833868472E-4</v>
      </c>
      <c r="AB1023" s="375" t="s">
        <v>399</v>
      </c>
      <c r="AC1023" s="831" t="s">
        <v>695</v>
      </c>
    </row>
    <row r="1024" spans="19:29" s="375" customFormat="1" x14ac:dyDescent="0.4">
      <c r="S1024" s="428" t="s">
        <v>49</v>
      </c>
      <c r="T1024" s="375" t="s">
        <v>415</v>
      </c>
      <c r="U1024" s="832" t="s">
        <v>60</v>
      </c>
      <c r="V1024" s="375" t="s">
        <v>406</v>
      </c>
      <c r="W1024" s="375" t="s">
        <v>717</v>
      </c>
      <c r="X1024" s="824">
        <v>0.22499999999999998</v>
      </c>
      <c r="Y1024" s="375" t="s">
        <v>389</v>
      </c>
      <c r="Z1024" s="375" t="s">
        <v>400</v>
      </c>
      <c r="AA1024" s="763">
        <v>2.8480006748459511E-3</v>
      </c>
      <c r="AB1024" s="375" t="s">
        <v>399</v>
      </c>
      <c r="AC1024" s="831" t="s">
        <v>695</v>
      </c>
    </row>
    <row r="1025" spans="19:29" s="375" customFormat="1" x14ac:dyDescent="0.4">
      <c r="S1025" s="428" t="s">
        <v>49</v>
      </c>
      <c r="T1025" s="375" t="s">
        <v>415</v>
      </c>
      <c r="U1025" s="832" t="s">
        <v>60</v>
      </c>
      <c r="V1025" s="375" t="s">
        <v>406</v>
      </c>
      <c r="W1025" s="375" t="s">
        <v>717</v>
      </c>
      <c r="X1025" s="824">
        <v>0.22499999999999998</v>
      </c>
      <c r="Y1025" s="375" t="s">
        <v>390</v>
      </c>
      <c r="Z1025" s="375" t="s">
        <v>400</v>
      </c>
      <c r="AA1025" s="763">
        <v>1.1800002796061175E-4</v>
      </c>
      <c r="AB1025" s="375" t="s">
        <v>399</v>
      </c>
      <c r="AC1025" s="831" t="s">
        <v>695</v>
      </c>
    </row>
    <row r="1026" spans="19:29" s="375" customFormat="1" x14ac:dyDescent="0.4">
      <c r="S1026" s="428" t="s">
        <v>49</v>
      </c>
      <c r="T1026" s="375" t="s">
        <v>415</v>
      </c>
      <c r="U1026" s="832" t="s">
        <v>60</v>
      </c>
      <c r="V1026" s="375" t="s">
        <v>406</v>
      </c>
      <c r="W1026" s="375" t="s">
        <v>717</v>
      </c>
      <c r="X1026" s="824">
        <v>0.22499999999999998</v>
      </c>
      <c r="Y1026" s="375" t="s">
        <v>391</v>
      </c>
      <c r="Z1026" s="375" t="s">
        <v>400</v>
      </c>
      <c r="AA1026" s="763">
        <v>1.1800002796061175E-4</v>
      </c>
      <c r="AB1026" s="375" t="s">
        <v>399</v>
      </c>
      <c r="AC1026" s="831" t="s">
        <v>695</v>
      </c>
    </row>
    <row r="1027" spans="19:29" s="375" customFormat="1" x14ac:dyDescent="0.4">
      <c r="S1027" s="428" t="s">
        <v>49</v>
      </c>
      <c r="T1027" s="375" t="s">
        <v>415</v>
      </c>
      <c r="U1027" s="832" t="s">
        <v>60</v>
      </c>
      <c r="V1027" s="375" t="s">
        <v>406</v>
      </c>
      <c r="W1027" s="375" t="s">
        <v>717</v>
      </c>
      <c r="X1027" s="824">
        <v>0.22499999999999998</v>
      </c>
      <c r="Y1027" s="375" t="s">
        <v>392</v>
      </c>
      <c r="Z1027" s="375" t="s">
        <v>400</v>
      </c>
      <c r="AA1027" s="763">
        <v>8.9630021238217214E-3</v>
      </c>
      <c r="AB1027" s="375" t="s">
        <v>399</v>
      </c>
      <c r="AC1027" s="831" t="s">
        <v>695</v>
      </c>
    </row>
    <row r="1028" spans="19:29" s="375" customFormat="1" x14ac:dyDescent="0.4">
      <c r="S1028" s="428" t="s">
        <v>49</v>
      </c>
      <c r="T1028" s="375" t="s">
        <v>415</v>
      </c>
      <c r="U1028" s="832" t="s">
        <v>60</v>
      </c>
      <c r="V1028" s="375" t="s">
        <v>406</v>
      </c>
      <c r="W1028" s="375" t="s">
        <v>717</v>
      </c>
      <c r="X1028" s="824">
        <v>0.22499999999999998</v>
      </c>
      <c r="Y1028" s="375" t="s">
        <v>393</v>
      </c>
      <c r="Z1028" s="375" t="s">
        <v>400</v>
      </c>
      <c r="AA1028" s="763">
        <v>5.074001202306304E-6</v>
      </c>
      <c r="AB1028" s="375" t="s">
        <v>399</v>
      </c>
      <c r="AC1028" s="831" t="s">
        <v>695</v>
      </c>
    </row>
    <row r="1029" spans="19:29" s="375" customFormat="1" x14ac:dyDescent="0.4">
      <c r="S1029" s="428" t="s">
        <v>49</v>
      </c>
      <c r="T1029" s="375" t="s">
        <v>415</v>
      </c>
      <c r="U1029" s="832" t="s">
        <v>60</v>
      </c>
      <c r="V1029" s="375" t="s">
        <v>406</v>
      </c>
      <c r="W1029" s="375" t="s">
        <v>717</v>
      </c>
      <c r="X1029" s="824">
        <v>0.22499999999999998</v>
      </c>
      <c r="Y1029" s="375" t="s">
        <v>394</v>
      </c>
      <c r="Z1029" s="375" t="s">
        <v>400</v>
      </c>
      <c r="AA1029" s="763">
        <v>9.5580022648095496E-6</v>
      </c>
      <c r="AB1029" s="375" t="s">
        <v>399</v>
      </c>
      <c r="AC1029" s="831" t="s">
        <v>695</v>
      </c>
    </row>
    <row r="1030" spans="19:29" s="375" customFormat="1" x14ac:dyDescent="0.4">
      <c r="S1030" s="428" t="s">
        <v>49</v>
      </c>
      <c r="T1030" s="375" t="s">
        <v>415</v>
      </c>
      <c r="U1030" s="832" t="s">
        <v>60</v>
      </c>
      <c r="V1030" s="375" t="s">
        <v>406</v>
      </c>
      <c r="W1030" s="375" t="s">
        <v>717</v>
      </c>
      <c r="X1030" s="824">
        <v>0.22499999999999998</v>
      </c>
      <c r="Y1030" s="375" t="s">
        <v>395</v>
      </c>
      <c r="Z1030" s="375" t="s">
        <v>400</v>
      </c>
      <c r="AA1030" s="763">
        <v>1.6000003791269388E-5</v>
      </c>
      <c r="AB1030" s="375" t="s">
        <v>399</v>
      </c>
      <c r="AC1030" s="831" t="s">
        <v>695</v>
      </c>
    </row>
    <row r="1031" spans="19:29" s="375" customFormat="1" x14ac:dyDescent="0.4">
      <c r="S1031" s="428" t="s">
        <v>49</v>
      </c>
      <c r="T1031" s="375" t="s">
        <v>415</v>
      </c>
      <c r="U1031" s="832" t="s">
        <v>60</v>
      </c>
      <c r="V1031" s="375" t="s">
        <v>406</v>
      </c>
      <c r="W1031" s="375" t="s">
        <v>717</v>
      </c>
      <c r="X1031" s="824">
        <v>0.22499999999999998</v>
      </c>
      <c r="Y1031" s="375" t="s">
        <v>396</v>
      </c>
      <c r="Z1031" s="375" t="s">
        <v>400</v>
      </c>
      <c r="AA1031" s="763">
        <v>2.400000568690408E-5</v>
      </c>
      <c r="AB1031" s="375" t="s">
        <v>399</v>
      </c>
      <c r="AC1031" s="831" t="s">
        <v>695</v>
      </c>
    </row>
    <row r="1032" spans="19:29" s="375" customFormat="1" x14ac:dyDescent="0.4">
      <c r="S1032" s="428" t="s">
        <v>49</v>
      </c>
      <c r="T1032" s="375" t="s">
        <v>415</v>
      </c>
      <c r="U1032" s="832" t="s">
        <v>60</v>
      </c>
      <c r="V1032" s="375" t="s">
        <v>406</v>
      </c>
      <c r="W1032" s="375" t="s">
        <v>717</v>
      </c>
      <c r="X1032" s="824">
        <v>0.22499999999999998</v>
      </c>
      <c r="Y1032" s="375" t="s">
        <v>397</v>
      </c>
      <c r="Z1032" s="375" t="s">
        <v>400</v>
      </c>
      <c r="AA1032" s="763">
        <v>2.0028368879785221</v>
      </c>
      <c r="AB1032" s="375" t="s">
        <v>399</v>
      </c>
      <c r="AC1032" s="831" t="s">
        <v>695</v>
      </c>
    </row>
    <row r="1033" spans="19:29" s="375" customFormat="1" x14ac:dyDescent="0.4">
      <c r="S1033" s="428" t="s">
        <v>49</v>
      </c>
      <c r="T1033" s="375" t="s">
        <v>415</v>
      </c>
      <c r="U1033" s="832" t="s">
        <v>60</v>
      </c>
      <c r="V1033" s="375" t="s">
        <v>406</v>
      </c>
      <c r="W1033" s="375" t="s">
        <v>717</v>
      </c>
      <c r="X1033" s="824">
        <v>0.22499999999999998</v>
      </c>
      <c r="Y1033" s="375" t="s">
        <v>387</v>
      </c>
      <c r="Z1033" s="375" t="s">
        <v>401</v>
      </c>
      <c r="AA1033" s="378">
        <v>2.4811814245061489E-5</v>
      </c>
      <c r="AB1033" s="375" t="s">
        <v>399</v>
      </c>
      <c r="AC1033" s="831" t="s">
        <v>696</v>
      </c>
    </row>
    <row r="1034" spans="19:29" s="375" customFormat="1" x14ac:dyDescent="0.4">
      <c r="S1034" s="428" t="s">
        <v>49</v>
      </c>
      <c r="T1034" s="375" t="s">
        <v>415</v>
      </c>
      <c r="U1034" s="832" t="s">
        <v>60</v>
      </c>
      <c r="V1034" s="375" t="s">
        <v>406</v>
      </c>
      <c r="W1034" s="375" t="s">
        <v>717</v>
      </c>
      <c r="X1034" s="824">
        <v>0.22499999999999998</v>
      </c>
      <c r="Y1034" s="375" t="s">
        <v>388</v>
      </c>
      <c r="Z1034" s="375" t="s">
        <v>401</v>
      </c>
      <c r="AA1034" s="378">
        <v>2.0946177402691334E-4</v>
      </c>
      <c r="AB1034" s="375" t="s">
        <v>399</v>
      </c>
      <c r="AC1034" s="831" t="s">
        <v>696</v>
      </c>
    </row>
    <row r="1035" spans="19:29" s="375" customFormat="1" x14ac:dyDescent="0.4">
      <c r="S1035" s="428" t="s">
        <v>49</v>
      </c>
      <c r="T1035" s="375" t="s">
        <v>415</v>
      </c>
      <c r="U1035" s="832" t="s">
        <v>60</v>
      </c>
      <c r="V1035" s="375" t="s">
        <v>406</v>
      </c>
      <c r="W1035" s="375" t="s">
        <v>717</v>
      </c>
      <c r="X1035" s="824">
        <v>0.22499999999999998</v>
      </c>
      <c r="Y1035" s="375" t="s">
        <v>389</v>
      </c>
      <c r="Z1035" s="375" t="s">
        <v>401</v>
      </c>
      <c r="AA1035" s="378">
        <v>2.8488290476436128E-3</v>
      </c>
      <c r="AB1035" s="375" t="s">
        <v>399</v>
      </c>
      <c r="AC1035" s="831" t="s">
        <v>696</v>
      </c>
    </row>
    <row r="1036" spans="19:29" s="375" customFormat="1" x14ac:dyDescent="0.4">
      <c r="S1036" s="428" t="s">
        <v>49</v>
      </c>
      <c r="T1036" s="375" t="s">
        <v>415</v>
      </c>
      <c r="U1036" s="832" t="s">
        <v>60</v>
      </c>
      <c r="V1036" s="375" t="s">
        <v>406</v>
      </c>
      <c r="W1036" s="375" t="s">
        <v>717</v>
      </c>
      <c r="X1036" s="824">
        <v>0.22499999999999998</v>
      </c>
      <c r="Y1036" s="375" t="s">
        <v>390</v>
      </c>
      <c r="Z1036" s="375" t="s">
        <v>401</v>
      </c>
      <c r="AA1036" s="378">
        <v>1.1850220681464038E-4</v>
      </c>
      <c r="AB1036" s="375" t="s">
        <v>399</v>
      </c>
      <c r="AC1036" s="831" t="s">
        <v>696</v>
      </c>
    </row>
    <row r="1037" spans="19:29" s="375" customFormat="1" x14ac:dyDescent="0.4">
      <c r="S1037" s="428" t="s">
        <v>49</v>
      </c>
      <c r="T1037" s="375" t="s">
        <v>415</v>
      </c>
      <c r="U1037" s="832" t="s">
        <v>60</v>
      </c>
      <c r="V1037" s="375" t="s">
        <v>406</v>
      </c>
      <c r="W1037" s="375" t="s">
        <v>717</v>
      </c>
      <c r="X1037" s="824">
        <v>0.22499999999999998</v>
      </c>
      <c r="Y1037" s="375" t="s">
        <v>391</v>
      </c>
      <c r="Z1037" s="375" t="s">
        <v>401</v>
      </c>
      <c r="AA1037" s="378">
        <v>1.1823184823497069E-4</v>
      </c>
      <c r="AB1037" s="375" t="s">
        <v>399</v>
      </c>
      <c r="AC1037" s="831" t="s">
        <v>696</v>
      </c>
    </row>
    <row r="1038" spans="19:29" s="375" customFormat="1" x14ac:dyDescent="0.4">
      <c r="S1038" s="428" t="s">
        <v>49</v>
      </c>
      <c r="T1038" s="375" t="s">
        <v>415</v>
      </c>
      <c r="U1038" s="832" t="s">
        <v>60</v>
      </c>
      <c r="V1038" s="375" t="s">
        <v>406</v>
      </c>
      <c r="W1038" s="375" t="s">
        <v>717</v>
      </c>
      <c r="X1038" s="824">
        <v>0.22499999999999998</v>
      </c>
      <c r="Y1038" s="375" t="s">
        <v>392</v>
      </c>
      <c r="Z1038" s="375" t="s">
        <v>401</v>
      </c>
      <c r="AA1038" s="378">
        <v>8.9658307277416249E-3</v>
      </c>
      <c r="AB1038" s="375" t="s">
        <v>399</v>
      </c>
      <c r="AC1038" s="831" t="s">
        <v>696</v>
      </c>
    </row>
    <row r="1039" spans="19:29" s="375" customFormat="1" x14ac:dyDescent="0.4">
      <c r="S1039" s="428" t="s">
        <v>49</v>
      </c>
      <c r="T1039" s="375" t="s">
        <v>415</v>
      </c>
      <c r="U1039" s="832" t="s">
        <v>60</v>
      </c>
      <c r="V1039" s="375" t="s">
        <v>406</v>
      </c>
      <c r="W1039" s="375" t="s">
        <v>717</v>
      </c>
      <c r="X1039" s="824">
        <v>0.22499999999999998</v>
      </c>
      <c r="Y1039" s="375" t="s">
        <v>393</v>
      </c>
      <c r="Z1039" s="375" t="s">
        <v>401</v>
      </c>
      <c r="AA1039" s="378">
        <v>5.0783248975339477E-6</v>
      </c>
      <c r="AB1039" s="375" t="s">
        <v>399</v>
      </c>
      <c r="AC1039" s="831" t="s">
        <v>696</v>
      </c>
    </row>
    <row r="1040" spans="19:29" s="375" customFormat="1" x14ac:dyDescent="0.4">
      <c r="S1040" s="428" t="s">
        <v>49</v>
      </c>
      <c r="T1040" s="375" t="s">
        <v>415</v>
      </c>
      <c r="U1040" s="832" t="s">
        <v>60</v>
      </c>
      <c r="V1040" s="375" t="s">
        <v>406</v>
      </c>
      <c r="W1040" s="375" t="s">
        <v>717</v>
      </c>
      <c r="X1040" s="824">
        <v>0.22499999999999998</v>
      </c>
      <c r="Y1040" s="375" t="s">
        <v>394</v>
      </c>
      <c r="Z1040" s="375" t="s">
        <v>401</v>
      </c>
      <c r="AA1040" s="378">
        <v>9.5674726357693128E-6</v>
      </c>
      <c r="AB1040" s="375" t="s">
        <v>399</v>
      </c>
      <c r="AC1040" s="831" t="s">
        <v>696</v>
      </c>
    </row>
    <row r="1041" spans="19:29" s="375" customFormat="1" x14ac:dyDescent="0.4">
      <c r="S1041" s="428" t="s">
        <v>49</v>
      </c>
      <c r="T1041" s="375" t="s">
        <v>415</v>
      </c>
      <c r="U1041" s="832" t="s">
        <v>60</v>
      </c>
      <c r="V1041" s="375" t="s">
        <v>406</v>
      </c>
      <c r="W1041" s="375" t="s">
        <v>717</v>
      </c>
      <c r="X1041" s="824">
        <v>0.22499999999999998</v>
      </c>
      <c r="Y1041" s="375" t="s">
        <v>395</v>
      </c>
      <c r="Z1041" s="375" t="s">
        <v>401</v>
      </c>
      <c r="AA1041" s="378">
        <v>1.7288506495751242E-5</v>
      </c>
      <c r="AB1041" s="375" t="s">
        <v>399</v>
      </c>
      <c r="AC1041" s="831" t="s">
        <v>696</v>
      </c>
    </row>
    <row r="1042" spans="19:29" s="375" customFormat="1" x14ac:dyDescent="0.4">
      <c r="S1042" s="428" t="s">
        <v>49</v>
      </c>
      <c r="T1042" s="375" t="s">
        <v>415</v>
      </c>
      <c r="U1042" s="832" t="s">
        <v>60</v>
      </c>
      <c r="V1042" s="375" t="s">
        <v>406</v>
      </c>
      <c r="W1042" s="375" t="s">
        <v>717</v>
      </c>
      <c r="X1042" s="824">
        <v>0.22499999999999998</v>
      </c>
      <c r="Y1042" s="375" t="s">
        <v>396</v>
      </c>
      <c r="Z1042" s="375" t="s">
        <v>401</v>
      </c>
      <c r="AA1042" s="378">
        <v>2.4007892132092866E-5</v>
      </c>
      <c r="AB1042" s="375" t="s">
        <v>399</v>
      </c>
      <c r="AC1042" s="831" t="s">
        <v>696</v>
      </c>
    </row>
    <row r="1043" spans="19:29" s="375" customFormat="1" x14ac:dyDescent="0.4">
      <c r="S1043" s="428" t="s">
        <v>49</v>
      </c>
      <c r="T1043" s="375" t="s">
        <v>415</v>
      </c>
      <c r="U1043" s="832" t="s">
        <v>60</v>
      </c>
      <c r="V1043" s="375" t="s">
        <v>406</v>
      </c>
      <c r="W1043" s="375" t="s">
        <v>717</v>
      </c>
      <c r="X1043" s="824">
        <v>0.22499999999999998</v>
      </c>
      <c r="Y1043" s="375" t="s">
        <v>397</v>
      </c>
      <c r="Z1043" s="375" t="s">
        <v>401</v>
      </c>
      <c r="AA1043" s="378">
        <v>2.0038884897936176</v>
      </c>
      <c r="AB1043" s="375" t="s">
        <v>399</v>
      </c>
      <c r="AC1043" s="831" t="s">
        <v>696</v>
      </c>
    </row>
    <row r="1044" spans="19:29" s="375" customFormat="1" x14ac:dyDescent="0.4">
      <c r="S1044" s="428" t="s">
        <v>49</v>
      </c>
      <c r="T1044" s="375" t="s">
        <v>416</v>
      </c>
      <c r="U1044" s="375" t="s">
        <v>60</v>
      </c>
      <c r="V1044" s="375" t="s">
        <v>52</v>
      </c>
      <c r="X1044" s="824">
        <v>0.22500000000000001</v>
      </c>
      <c r="Y1044" s="375" t="s">
        <v>411</v>
      </c>
      <c r="Z1044" s="375" t="s">
        <v>400</v>
      </c>
      <c r="AA1044" s="761">
        <v>4.4444444444444438</v>
      </c>
      <c r="AB1044" s="375" t="s">
        <v>398</v>
      </c>
      <c r="AC1044" s="831" t="s">
        <v>765</v>
      </c>
    </row>
    <row r="1045" spans="19:29" s="375" customFormat="1" x14ac:dyDescent="0.4">
      <c r="S1045" s="428" t="s">
        <v>49</v>
      </c>
      <c r="T1045" s="375" t="s">
        <v>416</v>
      </c>
      <c r="U1045" s="375" t="s">
        <v>60</v>
      </c>
      <c r="V1045" s="375" t="s">
        <v>52</v>
      </c>
      <c r="X1045" s="824">
        <v>0.22500000000000001</v>
      </c>
      <c r="Y1045" s="375" t="s">
        <v>387</v>
      </c>
      <c r="Z1045" s="375" t="s">
        <v>400</v>
      </c>
      <c r="AA1045" s="763">
        <v>2.400000568690408E-5</v>
      </c>
      <c r="AB1045" s="375" t="s">
        <v>399</v>
      </c>
      <c r="AC1045" s="831" t="s">
        <v>769</v>
      </c>
    </row>
    <row r="1046" spans="19:29" s="375" customFormat="1" x14ac:dyDescent="0.4">
      <c r="S1046" s="428" t="s">
        <v>49</v>
      </c>
      <c r="T1046" s="375" t="s">
        <v>416</v>
      </c>
      <c r="U1046" s="375" t="s">
        <v>60</v>
      </c>
      <c r="V1046" s="375" t="s">
        <v>52</v>
      </c>
      <c r="X1046" s="824">
        <v>0.22500000000000001</v>
      </c>
      <c r="Y1046" s="375" t="s">
        <v>388</v>
      </c>
      <c r="Z1046" s="375" t="s">
        <v>400</v>
      </c>
      <c r="AA1046" s="763">
        <v>2.0400004833868472E-4</v>
      </c>
      <c r="AB1046" s="375" t="s">
        <v>399</v>
      </c>
      <c r="AC1046" s="831" t="s">
        <v>769</v>
      </c>
    </row>
    <row r="1047" spans="19:29" s="375" customFormat="1" x14ac:dyDescent="0.4">
      <c r="S1047" s="428" t="s">
        <v>49</v>
      </c>
      <c r="T1047" s="375" t="s">
        <v>416</v>
      </c>
      <c r="U1047" s="375" t="s">
        <v>60</v>
      </c>
      <c r="V1047" s="375" t="s">
        <v>52</v>
      </c>
      <c r="X1047" s="824">
        <v>0.22500000000000001</v>
      </c>
      <c r="Y1047" s="375" t="s">
        <v>389</v>
      </c>
      <c r="Z1047" s="375" t="s">
        <v>400</v>
      </c>
      <c r="AA1047" s="763">
        <v>2.8480006748459511E-3</v>
      </c>
      <c r="AB1047" s="375" t="s">
        <v>399</v>
      </c>
      <c r="AC1047" s="831" t="s">
        <v>769</v>
      </c>
    </row>
    <row r="1048" spans="19:29" s="375" customFormat="1" x14ac:dyDescent="0.4">
      <c r="S1048" s="428" t="s">
        <v>49</v>
      </c>
      <c r="T1048" s="375" t="s">
        <v>416</v>
      </c>
      <c r="U1048" s="375" t="s">
        <v>60</v>
      </c>
      <c r="V1048" s="375" t="s">
        <v>52</v>
      </c>
      <c r="X1048" s="824">
        <v>0.22500000000000001</v>
      </c>
      <c r="Y1048" s="375" t="s">
        <v>390</v>
      </c>
      <c r="Z1048" s="375" t="s">
        <v>400</v>
      </c>
      <c r="AA1048" s="763">
        <v>1.1800002796061175E-4</v>
      </c>
      <c r="AB1048" s="375" t="s">
        <v>399</v>
      </c>
      <c r="AC1048" s="831" t="s">
        <v>769</v>
      </c>
    </row>
    <row r="1049" spans="19:29" s="375" customFormat="1" x14ac:dyDescent="0.4">
      <c r="S1049" s="428" t="s">
        <v>49</v>
      </c>
      <c r="T1049" s="375" t="s">
        <v>416</v>
      </c>
      <c r="U1049" s="375" t="s">
        <v>60</v>
      </c>
      <c r="V1049" s="375" t="s">
        <v>52</v>
      </c>
      <c r="X1049" s="824">
        <v>0.22500000000000001</v>
      </c>
      <c r="Y1049" s="375" t="s">
        <v>391</v>
      </c>
      <c r="Z1049" s="375" t="s">
        <v>400</v>
      </c>
      <c r="AA1049" s="763">
        <v>1.1800002796061175E-4</v>
      </c>
      <c r="AB1049" s="375" t="s">
        <v>399</v>
      </c>
      <c r="AC1049" s="831" t="s">
        <v>769</v>
      </c>
    </row>
    <row r="1050" spans="19:29" s="375" customFormat="1" x14ac:dyDescent="0.4">
      <c r="S1050" s="428" t="s">
        <v>49</v>
      </c>
      <c r="T1050" s="375" t="s">
        <v>416</v>
      </c>
      <c r="U1050" s="375" t="s">
        <v>60</v>
      </c>
      <c r="V1050" s="375" t="s">
        <v>52</v>
      </c>
      <c r="X1050" s="824">
        <v>0.22500000000000001</v>
      </c>
      <c r="Y1050" s="375" t="s">
        <v>392</v>
      </c>
      <c r="Z1050" s="375" t="s">
        <v>400</v>
      </c>
      <c r="AA1050" s="763">
        <v>8.9630021238217214E-3</v>
      </c>
      <c r="AB1050" s="375" t="s">
        <v>399</v>
      </c>
      <c r="AC1050" s="831" t="s">
        <v>769</v>
      </c>
    </row>
    <row r="1051" spans="19:29" s="375" customFormat="1" x14ac:dyDescent="0.4">
      <c r="S1051" s="428" t="s">
        <v>49</v>
      </c>
      <c r="T1051" s="375" t="s">
        <v>416</v>
      </c>
      <c r="U1051" s="375" t="s">
        <v>60</v>
      </c>
      <c r="V1051" s="375" t="s">
        <v>52</v>
      </c>
      <c r="X1051" s="824">
        <v>0.22500000000000001</v>
      </c>
      <c r="Y1051" s="375" t="s">
        <v>393</v>
      </c>
      <c r="Z1051" s="375" t="s">
        <v>400</v>
      </c>
      <c r="AA1051" s="763">
        <v>5.074001202306304E-6</v>
      </c>
      <c r="AB1051" s="375" t="s">
        <v>399</v>
      </c>
      <c r="AC1051" s="831" t="s">
        <v>769</v>
      </c>
    </row>
    <row r="1052" spans="19:29" s="375" customFormat="1" x14ac:dyDescent="0.4">
      <c r="S1052" s="428" t="s">
        <v>49</v>
      </c>
      <c r="T1052" s="375" t="s">
        <v>416</v>
      </c>
      <c r="U1052" s="375" t="s">
        <v>60</v>
      </c>
      <c r="V1052" s="375" t="s">
        <v>52</v>
      </c>
      <c r="X1052" s="824">
        <v>0.22500000000000001</v>
      </c>
      <c r="Y1052" s="375" t="s">
        <v>394</v>
      </c>
      <c r="Z1052" s="375" t="s">
        <v>400</v>
      </c>
      <c r="AA1052" s="763">
        <v>9.5580022648095496E-6</v>
      </c>
      <c r="AB1052" s="375" t="s">
        <v>399</v>
      </c>
      <c r="AC1052" s="831" t="s">
        <v>769</v>
      </c>
    </row>
    <row r="1053" spans="19:29" s="375" customFormat="1" x14ac:dyDescent="0.4">
      <c r="S1053" s="428" t="s">
        <v>49</v>
      </c>
      <c r="T1053" s="375" t="s">
        <v>416</v>
      </c>
      <c r="U1053" s="375" t="s">
        <v>60</v>
      </c>
      <c r="V1053" s="375" t="s">
        <v>52</v>
      </c>
      <c r="X1053" s="824">
        <v>0.22500000000000001</v>
      </c>
      <c r="Y1053" s="375" t="s">
        <v>395</v>
      </c>
      <c r="Z1053" s="375" t="s">
        <v>400</v>
      </c>
      <c r="AA1053" s="763">
        <v>1.6000003791269388E-5</v>
      </c>
      <c r="AB1053" s="375" t="s">
        <v>399</v>
      </c>
      <c r="AC1053" s="831" t="s">
        <v>769</v>
      </c>
    </row>
    <row r="1054" spans="19:29" s="375" customFormat="1" x14ac:dyDescent="0.4">
      <c r="S1054" s="428" t="s">
        <v>49</v>
      </c>
      <c r="T1054" s="375" t="s">
        <v>416</v>
      </c>
      <c r="U1054" s="375" t="s">
        <v>60</v>
      </c>
      <c r="V1054" s="375" t="s">
        <v>52</v>
      </c>
      <c r="X1054" s="824">
        <v>0.22500000000000001</v>
      </c>
      <c r="Y1054" s="375" t="s">
        <v>396</v>
      </c>
      <c r="Z1054" s="375" t="s">
        <v>400</v>
      </c>
      <c r="AA1054" s="763">
        <v>2.400000568690408E-5</v>
      </c>
      <c r="AB1054" s="375" t="s">
        <v>399</v>
      </c>
      <c r="AC1054" s="831" t="s">
        <v>769</v>
      </c>
    </row>
    <row r="1055" spans="19:29" s="375" customFormat="1" x14ac:dyDescent="0.4">
      <c r="S1055" s="428" t="s">
        <v>49</v>
      </c>
      <c r="T1055" s="375" t="s">
        <v>416</v>
      </c>
      <c r="U1055" s="375" t="s">
        <v>60</v>
      </c>
      <c r="V1055" s="375" t="s">
        <v>52</v>
      </c>
      <c r="X1055" s="824">
        <v>0.22500000000000001</v>
      </c>
      <c r="Y1055" s="375" t="s">
        <v>397</v>
      </c>
      <c r="Z1055" s="375" t="s">
        <v>400</v>
      </c>
      <c r="AA1055" s="763">
        <v>3.2609137274189237</v>
      </c>
      <c r="AB1055" s="375" t="s">
        <v>399</v>
      </c>
      <c r="AC1055" s="831" t="s">
        <v>769</v>
      </c>
    </row>
    <row r="1056" spans="19:29" s="375" customFormat="1" x14ac:dyDescent="0.4">
      <c r="S1056" s="428" t="s">
        <v>49</v>
      </c>
      <c r="T1056" s="375" t="s">
        <v>416</v>
      </c>
      <c r="U1056" s="375" t="s">
        <v>60</v>
      </c>
      <c r="V1056" s="375" t="s">
        <v>52</v>
      </c>
      <c r="X1056" s="824">
        <v>0.22500000000000001</v>
      </c>
      <c r="Y1056" s="375" t="s">
        <v>387</v>
      </c>
      <c r="Z1056" s="375" t="s">
        <v>401</v>
      </c>
      <c r="AA1056" s="378">
        <v>2.4811814245061489E-5</v>
      </c>
      <c r="AB1056" s="375" t="s">
        <v>399</v>
      </c>
      <c r="AC1056" s="831" t="s">
        <v>773</v>
      </c>
    </row>
    <row r="1057" spans="19:29" s="375" customFormat="1" x14ac:dyDescent="0.4">
      <c r="S1057" s="428" t="s">
        <v>49</v>
      </c>
      <c r="T1057" s="375" t="s">
        <v>416</v>
      </c>
      <c r="U1057" s="375" t="s">
        <v>60</v>
      </c>
      <c r="V1057" s="375" t="s">
        <v>52</v>
      </c>
      <c r="X1057" s="824">
        <v>0.22500000000000001</v>
      </c>
      <c r="Y1057" s="375" t="s">
        <v>388</v>
      </c>
      <c r="Z1057" s="375" t="s">
        <v>401</v>
      </c>
      <c r="AA1057" s="378">
        <v>2.0946177402691334E-4</v>
      </c>
      <c r="AB1057" s="375" t="s">
        <v>399</v>
      </c>
      <c r="AC1057" s="831" t="s">
        <v>773</v>
      </c>
    </row>
    <row r="1058" spans="19:29" s="375" customFormat="1" x14ac:dyDescent="0.4">
      <c r="S1058" s="428" t="s">
        <v>49</v>
      </c>
      <c r="T1058" s="375" t="s">
        <v>416</v>
      </c>
      <c r="U1058" s="375" t="s">
        <v>60</v>
      </c>
      <c r="V1058" s="375" t="s">
        <v>52</v>
      </c>
      <c r="X1058" s="824">
        <v>0.22500000000000001</v>
      </c>
      <c r="Y1058" s="375" t="s">
        <v>389</v>
      </c>
      <c r="Z1058" s="375" t="s">
        <v>401</v>
      </c>
      <c r="AA1058" s="378">
        <v>2.8488290476436128E-3</v>
      </c>
      <c r="AB1058" s="375" t="s">
        <v>399</v>
      </c>
      <c r="AC1058" s="831" t="s">
        <v>773</v>
      </c>
    </row>
    <row r="1059" spans="19:29" s="375" customFormat="1" x14ac:dyDescent="0.4">
      <c r="S1059" s="428" t="s">
        <v>49</v>
      </c>
      <c r="T1059" s="375" t="s">
        <v>416</v>
      </c>
      <c r="U1059" s="375" t="s">
        <v>60</v>
      </c>
      <c r="V1059" s="375" t="s">
        <v>52</v>
      </c>
      <c r="X1059" s="824">
        <v>0.22500000000000001</v>
      </c>
      <c r="Y1059" s="375" t="s">
        <v>390</v>
      </c>
      <c r="Z1059" s="375" t="s">
        <v>401</v>
      </c>
      <c r="AA1059" s="378">
        <v>1.1850220681464038E-4</v>
      </c>
      <c r="AB1059" s="375" t="s">
        <v>399</v>
      </c>
      <c r="AC1059" s="831" t="s">
        <v>773</v>
      </c>
    </row>
    <row r="1060" spans="19:29" s="375" customFormat="1" x14ac:dyDescent="0.4">
      <c r="S1060" s="428" t="s">
        <v>49</v>
      </c>
      <c r="T1060" s="375" t="s">
        <v>416</v>
      </c>
      <c r="U1060" s="375" t="s">
        <v>60</v>
      </c>
      <c r="V1060" s="375" t="s">
        <v>52</v>
      </c>
      <c r="X1060" s="824">
        <v>0.22500000000000001</v>
      </c>
      <c r="Y1060" s="375" t="s">
        <v>391</v>
      </c>
      <c r="Z1060" s="375" t="s">
        <v>401</v>
      </c>
      <c r="AA1060" s="378">
        <v>1.1823184823497069E-4</v>
      </c>
      <c r="AB1060" s="375" t="s">
        <v>399</v>
      </c>
      <c r="AC1060" s="831" t="s">
        <v>773</v>
      </c>
    </row>
    <row r="1061" spans="19:29" s="375" customFormat="1" x14ac:dyDescent="0.4">
      <c r="S1061" s="428" t="s">
        <v>49</v>
      </c>
      <c r="T1061" s="375" t="s">
        <v>416</v>
      </c>
      <c r="U1061" s="375" t="s">
        <v>60</v>
      </c>
      <c r="V1061" s="375" t="s">
        <v>52</v>
      </c>
      <c r="X1061" s="824">
        <v>0.22500000000000001</v>
      </c>
      <c r="Y1061" s="375" t="s">
        <v>392</v>
      </c>
      <c r="Z1061" s="375" t="s">
        <v>401</v>
      </c>
      <c r="AA1061" s="378">
        <v>8.9658307277416249E-3</v>
      </c>
      <c r="AB1061" s="375" t="s">
        <v>399</v>
      </c>
      <c r="AC1061" s="831" t="s">
        <v>773</v>
      </c>
    </row>
    <row r="1062" spans="19:29" s="375" customFormat="1" x14ac:dyDescent="0.4">
      <c r="S1062" s="428" t="s">
        <v>49</v>
      </c>
      <c r="T1062" s="375" t="s">
        <v>416</v>
      </c>
      <c r="U1062" s="375" t="s">
        <v>60</v>
      </c>
      <c r="V1062" s="375" t="s">
        <v>52</v>
      </c>
      <c r="X1062" s="824">
        <v>0.22500000000000001</v>
      </c>
      <c r="Y1062" s="375" t="s">
        <v>393</v>
      </c>
      <c r="Z1062" s="375" t="s">
        <v>401</v>
      </c>
      <c r="AA1062" s="378">
        <v>5.0783248975339477E-6</v>
      </c>
      <c r="AB1062" s="375" t="s">
        <v>399</v>
      </c>
      <c r="AC1062" s="831" t="s">
        <v>773</v>
      </c>
    </row>
    <row r="1063" spans="19:29" s="375" customFormat="1" x14ac:dyDescent="0.4">
      <c r="S1063" s="428" t="s">
        <v>49</v>
      </c>
      <c r="T1063" s="375" t="s">
        <v>416</v>
      </c>
      <c r="U1063" s="375" t="s">
        <v>60</v>
      </c>
      <c r="V1063" s="375" t="s">
        <v>52</v>
      </c>
      <c r="X1063" s="824">
        <v>0.22500000000000001</v>
      </c>
      <c r="Y1063" s="375" t="s">
        <v>394</v>
      </c>
      <c r="Z1063" s="375" t="s">
        <v>401</v>
      </c>
      <c r="AA1063" s="378">
        <v>9.5674726357693128E-6</v>
      </c>
      <c r="AB1063" s="375" t="s">
        <v>399</v>
      </c>
      <c r="AC1063" s="831" t="s">
        <v>773</v>
      </c>
    </row>
    <row r="1064" spans="19:29" s="375" customFormat="1" x14ac:dyDescent="0.4">
      <c r="S1064" s="428" t="s">
        <v>49</v>
      </c>
      <c r="T1064" s="375" t="s">
        <v>416</v>
      </c>
      <c r="U1064" s="375" t="s">
        <v>60</v>
      </c>
      <c r="V1064" s="375" t="s">
        <v>52</v>
      </c>
      <c r="X1064" s="824">
        <v>0.22500000000000001</v>
      </c>
      <c r="Y1064" s="375" t="s">
        <v>395</v>
      </c>
      <c r="Z1064" s="375" t="s">
        <v>401</v>
      </c>
      <c r="AA1064" s="378">
        <v>1.7288506495751242E-5</v>
      </c>
      <c r="AB1064" s="375" t="s">
        <v>399</v>
      </c>
      <c r="AC1064" s="831" t="s">
        <v>773</v>
      </c>
    </row>
    <row r="1065" spans="19:29" s="375" customFormat="1" x14ac:dyDescent="0.4">
      <c r="S1065" s="428" t="s">
        <v>49</v>
      </c>
      <c r="T1065" s="375" t="s">
        <v>416</v>
      </c>
      <c r="U1065" s="375" t="s">
        <v>60</v>
      </c>
      <c r="V1065" s="375" t="s">
        <v>52</v>
      </c>
      <c r="X1065" s="824">
        <v>0.22500000000000001</v>
      </c>
      <c r="Y1065" s="375" t="s">
        <v>396</v>
      </c>
      <c r="Z1065" s="375" t="s">
        <v>401</v>
      </c>
      <c r="AA1065" s="378">
        <v>2.4007892132092866E-5</v>
      </c>
      <c r="AB1065" s="375" t="s">
        <v>399</v>
      </c>
      <c r="AC1065" s="831" t="s">
        <v>773</v>
      </c>
    </row>
    <row r="1066" spans="19:29" s="375" customFormat="1" x14ac:dyDescent="0.4">
      <c r="S1066" s="428" t="s">
        <v>49</v>
      </c>
      <c r="T1066" s="375" t="s">
        <v>416</v>
      </c>
      <c r="U1066" s="375" t="s">
        <v>60</v>
      </c>
      <c r="V1066" s="375" t="s">
        <v>52</v>
      </c>
      <c r="X1066" s="824">
        <v>0.22500000000000001</v>
      </c>
      <c r="Y1066" s="375" t="s">
        <v>397</v>
      </c>
      <c r="Z1066" s="375" t="s">
        <v>401</v>
      </c>
      <c r="AA1066" s="378">
        <v>3.2626258902092165</v>
      </c>
      <c r="AB1066" s="375" t="s">
        <v>399</v>
      </c>
      <c r="AC1066" s="831" t="s">
        <v>773</v>
      </c>
    </row>
    <row r="1067" spans="19:29" s="375" customFormat="1" x14ac:dyDescent="0.4">
      <c r="S1067" s="428" t="s">
        <v>49</v>
      </c>
      <c r="T1067" s="375" t="s">
        <v>416</v>
      </c>
      <c r="U1067" s="375" t="s">
        <v>60</v>
      </c>
      <c r="V1067" s="375" t="s">
        <v>53</v>
      </c>
      <c r="X1067" s="824">
        <v>0.39</v>
      </c>
      <c r="Y1067" s="375" t="s">
        <v>411</v>
      </c>
      <c r="Z1067" s="375" t="s">
        <v>400</v>
      </c>
      <c r="AA1067" s="761">
        <v>2.5641025641025639</v>
      </c>
      <c r="AB1067" s="375" t="s">
        <v>398</v>
      </c>
      <c r="AC1067" s="831" t="s">
        <v>777</v>
      </c>
    </row>
    <row r="1068" spans="19:29" s="375" customFormat="1" x14ac:dyDescent="0.4">
      <c r="S1068" s="428" t="s">
        <v>49</v>
      </c>
      <c r="T1068" s="375" t="s">
        <v>416</v>
      </c>
      <c r="U1068" s="375" t="s">
        <v>60</v>
      </c>
      <c r="V1068" s="375" t="s">
        <v>53</v>
      </c>
      <c r="X1068" s="824">
        <v>0.39</v>
      </c>
      <c r="Y1068" s="375" t="s">
        <v>387</v>
      </c>
      <c r="Z1068" s="375" t="s">
        <v>400</v>
      </c>
      <c r="AA1068" s="763">
        <v>9.0000021325890313E-7</v>
      </c>
      <c r="AB1068" s="375" t="s">
        <v>399</v>
      </c>
      <c r="AC1068" s="831" t="s">
        <v>779</v>
      </c>
    </row>
    <row r="1069" spans="19:29" s="375" customFormat="1" x14ac:dyDescent="0.4">
      <c r="S1069" s="428" t="s">
        <v>49</v>
      </c>
      <c r="T1069" s="375" t="s">
        <v>416</v>
      </c>
      <c r="U1069" s="375" t="s">
        <v>60</v>
      </c>
      <c r="V1069" s="375" t="s">
        <v>53</v>
      </c>
      <c r="X1069" s="824">
        <v>0.39</v>
      </c>
      <c r="Y1069" s="375" t="s">
        <v>388</v>
      </c>
      <c r="Z1069" s="375" t="s">
        <v>400</v>
      </c>
      <c r="AA1069" s="763">
        <v>1.5100003578010487E-5</v>
      </c>
      <c r="AB1069" s="375" t="s">
        <v>399</v>
      </c>
      <c r="AC1069" s="831" t="s">
        <v>779</v>
      </c>
    </row>
    <row r="1070" spans="19:29" s="375" customFormat="1" x14ac:dyDescent="0.4">
      <c r="S1070" s="428" t="s">
        <v>49</v>
      </c>
      <c r="T1070" s="375" t="s">
        <v>416</v>
      </c>
      <c r="U1070" s="375" t="s">
        <v>60</v>
      </c>
      <c r="V1070" s="375" t="s">
        <v>53</v>
      </c>
      <c r="X1070" s="824">
        <v>0.39</v>
      </c>
      <c r="Y1070" s="375" t="s">
        <v>389</v>
      </c>
      <c r="Z1070" s="375" t="s">
        <v>400</v>
      </c>
      <c r="AA1070" s="763">
        <v>2.3500005568426909E-4</v>
      </c>
      <c r="AB1070" s="375" t="s">
        <v>399</v>
      </c>
      <c r="AC1070" s="831" t="s">
        <v>779</v>
      </c>
    </row>
    <row r="1071" spans="19:29" s="375" customFormat="1" x14ac:dyDescent="0.4">
      <c r="S1071" s="428" t="s">
        <v>49</v>
      </c>
      <c r="T1071" s="375" t="s">
        <v>416</v>
      </c>
      <c r="U1071" s="375" t="s">
        <v>60</v>
      </c>
      <c r="V1071" s="375" t="s">
        <v>53</v>
      </c>
      <c r="X1071" s="824">
        <v>0.39</v>
      </c>
      <c r="Y1071" s="375" t="s">
        <v>390</v>
      </c>
      <c r="Z1071" s="375" t="s">
        <v>400</v>
      </c>
      <c r="AA1071" s="763">
        <v>2.8400006729503167E-5</v>
      </c>
      <c r="AB1071" s="375" t="s">
        <v>399</v>
      </c>
      <c r="AC1071" s="831" t="s">
        <v>779</v>
      </c>
    </row>
    <row r="1072" spans="19:29" s="375" customFormat="1" x14ac:dyDescent="0.4">
      <c r="S1072" s="428" t="s">
        <v>49</v>
      </c>
      <c r="T1072" s="375" t="s">
        <v>416</v>
      </c>
      <c r="U1072" s="375" t="s">
        <v>60</v>
      </c>
      <c r="V1072" s="375" t="s">
        <v>53</v>
      </c>
      <c r="X1072" s="824">
        <v>0.39</v>
      </c>
      <c r="Y1072" s="375" t="s">
        <v>391</v>
      </c>
      <c r="Z1072" s="375" t="s">
        <v>400</v>
      </c>
      <c r="AA1072" s="763">
        <v>8.2700019596123672E-6</v>
      </c>
      <c r="AB1072" s="375" t="s">
        <v>399</v>
      </c>
      <c r="AC1072" s="831" t="s">
        <v>779</v>
      </c>
    </row>
    <row r="1073" spans="19:29" s="375" customFormat="1" x14ac:dyDescent="0.4">
      <c r="S1073" s="428" t="s">
        <v>49</v>
      </c>
      <c r="T1073" s="375" t="s">
        <v>416</v>
      </c>
      <c r="U1073" s="375" t="s">
        <v>60</v>
      </c>
      <c r="V1073" s="375" t="s">
        <v>53</v>
      </c>
      <c r="X1073" s="824">
        <v>0.39</v>
      </c>
      <c r="Y1073" s="375" t="s">
        <v>392</v>
      </c>
      <c r="Z1073" s="375" t="s">
        <v>400</v>
      </c>
      <c r="AA1073" s="763">
        <v>4.910001163445794E-6</v>
      </c>
      <c r="AB1073" s="375" t="s">
        <v>399</v>
      </c>
      <c r="AC1073" s="831" t="s">
        <v>779</v>
      </c>
    </row>
    <row r="1074" spans="19:29" s="375" customFormat="1" x14ac:dyDescent="0.4">
      <c r="S1074" s="428" t="s">
        <v>49</v>
      </c>
      <c r="T1074" s="375" t="s">
        <v>416</v>
      </c>
      <c r="U1074" s="375" t="s">
        <v>60</v>
      </c>
      <c r="V1074" s="375" t="s">
        <v>53</v>
      </c>
      <c r="X1074" s="824">
        <v>0.39</v>
      </c>
      <c r="Y1074" s="375" t="s">
        <v>393</v>
      </c>
      <c r="Z1074" s="375" t="s">
        <v>400</v>
      </c>
      <c r="AA1074" s="763">
        <v>3.5561008426333167E-7</v>
      </c>
      <c r="AB1074" s="375" t="s">
        <v>399</v>
      </c>
      <c r="AC1074" s="831" t="s">
        <v>779</v>
      </c>
    </row>
    <row r="1075" spans="19:29" s="375" customFormat="1" x14ac:dyDescent="0.4">
      <c r="S1075" s="428" t="s">
        <v>49</v>
      </c>
      <c r="T1075" s="375" t="s">
        <v>416</v>
      </c>
      <c r="U1075" s="375" t="s">
        <v>60</v>
      </c>
      <c r="V1075" s="375" t="s">
        <v>53</v>
      </c>
      <c r="X1075" s="824">
        <v>0.39</v>
      </c>
      <c r="Y1075" s="375" t="s">
        <v>394</v>
      </c>
      <c r="Z1075" s="375" t="s">
        <v>400</v>
      </c>
      <c r="AA1075" s="763">
        <v>6.6987015872860153E-7</v>
      </c>
      <c r="AB1075" s="375" t="s">
        <v>399</v>
      </c>
      <c r="AC1075" s="831" t="s">
        <v>779</v>
      </c>
    </row>
    <row r="1076" spans="19:29" s="375" customFormat="1" x14ac:dyDescent="0.4">
      <c r="S1076" s="428" t="s">
        <v>49</v>
      </c>
      <c r="T1076" s="375" t="s">
        <v>416</v>
      </c>
      <c r="U1076" s="375" t="s">
        <v>60</v>
      </c>
      <c r="V1076" s="375" t="s">
        <v>53</v>
      </c>
      <c r="X1076" s="824">
        <v>0.39</v>
      </c>
      <c r="Y1076" s="375" t="s">
        <v>395</v>
      </c>
      <c r="Z1076" s="375" t="s">
        <v>400</v>
      </c>
      <c r="AA1076" s="763">
        <v>9.0000021325890309E-6</v>
      </c>
      <c r="AB1076" s="375" t="s">
        <v>399</v>
      </c>
      <c r="AC1076" s="831" t="s">
        <v>779</v>
      </c>
    </row>
    <row r="1077" spans="19:29" s="375" customFormat="1" x14ac:dyDescent="0.4">
      <c r="S1077" s="428" t="s">
        <v>49</v>
      </c>
      <c r="T1077" s="375" t="s">
        <v>416</v>
      </c>
      <c r="U1077" s="375" t="s">
        <v>60</v>
      </c>
      <c r="V1077" s="375" t="s">
        <v>53</v>
      </c>
      <c r="X1077" s="824">
        <v>0.39</v>
      </c>
      <c r="Y1077" s="375" t="s">
        <v>396</v>
      </c>
      <c r="Z1077" s="375" t="s">
        <v>400</v>
      </c>
      <c r="AA1077" s="763">
        <v>1.3500003198883547E-5</v>
      </c>
      <c r="AB1077" s="375" t="s">
        <v>399</v>
      </c>
      <c r="AC1077" s="831" t="s">
        <v>779</v>
      </c>
    </row>
    <row r="1078" spans="19:29" s="375" customFormat="1" x14ac:dyDescent="0.4">
      <c r="S1078" s="428" t="s">
        <v>49</v>
      </c>
      <c r="T1078" s="375" t="s">
        <v>416</v>
      </c>
      <c r="U1078" s="375" t="s">
        <v>60</v>
      </c>
      <c r="V1078" s="375" t="s">
        <v>53</v>
      </c>
      <c r="X1078" s="824">
        <v>0.39</v>
      </c>
      <c r="Y1078" s="375" t="s">
        <v>397</v>
      </c>
      <c r="Z1078" s="375" t="s">
        <v>400</v>
      </c>
      <c r="AA1078" s="763">
        <v>1.8817311015001061</v>
      </c>
      <c r="AB1078" s="375" t="s">
        <v>399</v>
      </c>
      <c r="AC1078" s="831" t="s">
        <v>779</v>
      </c>
    </row>
    <row r="1079" spans="19:29" s="375" customFormat="1" x14ac:dyDescent="0.4">
      <c r="S1079" s="428" t="s">
        <v>49</v>
      </c>
      <c r="T1079" s="375" t="s">
        <v>416</v>
      </c>
      <c r="U1079" s="375" t="s">
        <v>60</v>
      </c>
      <c r="V1079" s="375" t="s">
        <v>53</v>
      </c>
      <c r="X1079" s="824">
        <v>0.39</v>
      </c>
      <c r="Y1079" s="375" t="s">
        <v>387</v>
      </c>
      <c r="Z1079" s="375" t="s">
        <v>401</v>
      </c>
      <c r="AA1079" s="378">
        <v>1.7118087714163085E-6</v>
      </c>
      <c r="AB1079" s="375" t="s">
        <v>399</v>
      </c>
      <c r="AC1079" s="831" t="s">
        <v>781</v>
      </c>
    </row>
    <row r="1080" spans="19:29" s="375" customFormat="1" x14ac:dyDescent="0.4">
      <c r="S1080" s="428" t="s">
        <v>49</v>
      </c>
      <c r="T1080" s="375" t="s">
        <v>416</v>
      </c>
      <c r="U1080" s="375" t="s">
        <v>60</v>
      </c>
      <c r="V1080" s="375" t="s">
        <v>53</v>
      </c>
      <c r="X1080" s="824">
        <v>0.39</v>
      </c>
      <c r="Y1080" s="375" t="s">
        <v>388</v>
      </c>
      <c r="Z1080" s="375" t="s">
        <v>401</v>
      </c>
      <c r="AA1080" s="378">
        <v>2.0561729266239141E-5</v>
      </c>
      <c r="AB1080" s="375" t="s">
        <v>399</v>
      </c>
      <c r="AC1080" s="831" t="s">
        <v>781</v>
      </c>
    </row>
    <row r="1081" spans="19:29" s="375" customFormat="1" x14ac:dyDescent="0.4">
      <c r="S1081" s="428" t="s">
        <v>49</v>
      </c>
      <c r="T1081" s="375" t="s">
        <v>416</v>
      </c>
      <c r="U1081" s="375" t="s">
        <v>60</v>
      </c>
      <c r="V1081" s="375" t="s">
        <v>53</v>
      </c>
      <c r="X1081" s="824">
        <v>0.39</v>
      </c>
      <c r="Y1081" s="375" t="s">
        <v>389</v>
      </c>
      <c r="Z1081" s="375" t="s">
        <v>401</v>
      </c>
      <c r="AA1081" s="378">
        <v>2.3582842848193105E-4</v>
      </c>
      <c r="AB1081" s="375" t="s">
        <v>399</v>
      </c>
      <c r="AC1081" s="831" t="s">
        <v>781</v>
      </c>
    </row>
    <row r="1082" spans="19:29" s="375" customFormat="1" x14ac:dyDescent="0.4">
      <c r="S1082" s="428" t="s">
        <v>49</v>
      </c>
      <c r="T1082" s="375" t="s">
        <v>416</v>
      </c>
      <c r="U1082" s="375" t="s">
        <v>60</v>
      </c>
      <c r="V1082" s="375" t="s">
        <v>53</v>
      </c>
      <c r="X1082" s="824">
        <v>0.39</v>
      </c>
      <c r="Y1082" s="375" t="s">
        <v>390</v>
      </c>
      <c r="Z1082" s="375" t="s">
        <v>401</v>
      </c>
      <c r="AA1082" s="378">
        <v>2.8902185583531793E-5</v>
      </c>
      <c r="AB1082" s="375" t="s">
        <v>399</v>
      </c>
      <c r="AC1082" s="831" t="s">
        <v>781</v>
      </c>
    </row>
    <row r="1083" spans="19:29" s="375" customFormat="1" x14ac:dyDescent="0.4">
      <c r="S1083" s="428" t="s">
        <v>49</v>
      </c>
      <c r="T1083" s="375" t="s">
        <v>416</v>
      </c>
      <c r="U1083" s="375" t="s">
        <v>60</v>
      </c>
      <c r="V1083" s="375" t="s">
        <v>53</v>
      </c>
      <c r="X1083" s="824">
        <v>0.39</v>
      </c>
      <c r="Y1083" s="375" t="s">
        <v>391</v>
      </c>
      <c r="Z1083" s="375" t="s">
        <v>401</v>
      </c>
      <c r="AA1083" s="378">
        <v>8.501822233971292E-6</v>
      </c>
      <c r="AB1083" s="375" t="s">
        <v>399</v>
      </c>
      <c r="AC1083" s="831" t="s">
        <v>781</v>
      </c>
    </row>
    <row r="1084" spans="19:29" s="375" customFormat="1" x14ac:dyDescent="0.4">
      <c r="S1084" s="428" t="s">
        <v>49</v>
      </c>
      <c r="T1084" s="375" t="s">
        <v>416</v>
      </c>
      <c r="U1084" s="375" t="s">
        <v>60</v>
      </c>
      <c r="V1084" s="375" t="s">
        <v>53</v>
      </c>
      <c r="X1084" s="824">
        <v>0.39</v>
      </c>
      <c r="Y1084" s="375" t="s">
        <v>392</v>
      </c>
      <c r="Z1084" s="375" t="s">
        <v>401</v>
      </c>
      <c r="AA1084" s="378">
        <v>7.738605083349976E-6</v>
      </c>
      <c r="AB1084" s="375" t="s">
        <v>399</v>
      </c>
      <c r="AC1084" s="831" t="s">
        <v>781</v>
      </c>
    </row>
    <row r="1085" spans="19:29" s="375" customFormat="1" x14ac:dyDescent="0.4">
      <c r="S1085" s="428" t="s">
        <v>49</v>
      </c>
      <c r="T1085" s="375" t="s">
        <v>416</v>
      </c>
      <c r="U1085" s="375" t="s">
        <v>60</v>
      </c>
      <c r="V1085" s="375" t="s">
        <v>53</v>
      </c>
      <c r="X1085" s="824">
        <v>0.39</v>
      </c>
      <c r="Y1085" s="375" t="s">
        <v>393</v>
      </c>
      <c r="Z1085" s="375" t="s">
        <v>401</v>
      </c>
      <c r="AA1085" s="378">
        <v>3.5993377949097536E-7</v>
      </c>
      <c r="AB1085" s="375" t="s">
        <v>399</v>
      </c>
      <c r="AC1085" s="831" t="s">
        <v>781</v>
      </c>
    </row>
    <row r="1086" spans="19:29" s="375" customFormat="1" x14ac:dyDescent="0.4">
      <c r="S1086" s="428" t="s">
        <v>49</v>
      </c>
      <c r="T1086" s="375" t="s">
        <v>416</v>
      </c>
      <c r="U1086" s="375" t="s">
        <v>60</v>
      </c>
      <c r="V1086" s="375" t="s">
        <v>53</v>
      </c>
      <c r="X1086" s="824">
        <v>0.39</v>
      </c>
      <c r="Y1086" s="375" t="s">
        <v>394</v>
      </c>
      <c r="Z1086" s="375" t="s">
        <v>401</v>
      </c>
      <c r="AA1086" s="378">
        <v>6.7934052968836616E-7</v>
      </c>
      <c r="AB1086" s="375" t="s">
        <v>399</v>
      </c>
      <c r="AC1086" s="831" t="s">
        <v>781</v>
      </c>
    </row>
    <row r="1087" spans="19:29" s="375" customFormat="1" x14ac:dyDescent="0.4">
      <c r="S1087" s="428" t="s">
        <v>49</v>
      </c>
      <c r="T1087" s="375" t="s">
        <v>416</v>
      </c>
      <c r="U1087" s="375" t="s">
        <v>60</v>
      </c>
      <c r="V1087" s="375" t="s">
        <v>53</v>
      </c>
      <c r="X1087" s="824">
        <v>0.39</v>
      </c>
      <c r="Y1087" s="375" t="s">
        <v>395</v>
      </c>
      <c r="Z1087" s="375" t="s">
        <v>401</v>
      </c>
      <c r="AA1087" s="378">
        <v>1.0288504837070885E-5</v>
      </c>
      <c r="AB1087" s="375" t="s">
        <v>399</v>
      </c>
      <c r="AC1087" s="831" t="s">
        <v>781</v>
      </c>
    </row>
    <row r="1088" spans="19:29" s="375" customFormat="1" x14ac:dyDescent="0.4">
      <c r="S1088" s="428" t="s">
        <v>49</v>
      </c>
      <c r="T1088" s="375" t="s">
        <v>416</v>
      </c>
      <c r="U1088" s="375" t="s">
        <v>60</v>
      </c>
      <c r="V1088" s="375" t="s">
        <v>53</v>
      </c>
      <c r="X1088" s="824">
        <v>0.39</v>
      </c>
      <c r="Y1088" s="375" t="s">
        <v>396</v>
      </c>
      <c r="Z1088" s="375" t="s">
        <v>401</v>
      </c>
      <c r="AA1088" s="378">
        <v>1.3507889644072333E-5</v>
      </c>
      <c r="AB1088" s="375" t="s">
        <v>399</v>
      </c>
      <c r="AC1088" s="831" t="s">
        <v>781</v>
      </c>
    </row>
    <row r="1089" spans="19:29" s="375" customFormat="1" x14ac:dyDescent="0.4">
      <c r="S1089" s="428" t="s">
        <v>49</v>
      </c>
      <c r="T1089" s="375" t="s">
        <v>416</v>
      </c>
      <c r="U1089" s="375" t="s">
        <v>60</v>
      </c>
      <c r="V1089" s="375" t="s">
        <v>53</v>
      </c>
      <c r="X1089" s="824">
        <v>0.39</v>
      </c>
      <c r="Y1089" s="375" t="s">
        <v>397</v>
      </c>
      <c r="Z1089" s="375" t="s">
        <v>401</v>
      </c>
      <c r="AA1089" s="378">
        <v>1.8834432642903991</v>
      </c>
      <c r="AB1089" s="375" t="s">
        <v>399</v>
      </c>
      <c r="AC1089" s="831" t="s">
        <v>781</v>
      </c>
    </row>
    <row r="1090" spans="19:29" s="375" customFormat="1" x14ac:dyDescent="0.4">
      <c r="S1090" s="428" t="s">
        <v>49</v>
      </c>
      <c r="T1090" s="375" t="s">
        <v>416</v>
      </c>
      <c r="U1090" s="375" t="s">
        <v>60</v>
      </c>
      <c r="V1090" s="375" t="s">
        <v>406</v>
      </c>
      <c r="W1090" s="375" t="s">
        <v>717</v>
      </c>
      <c r="X1090" s="824">
        <v>0.22499999999999998</v>
      </c>
      <c r="Y1090" s="375" t="s">
        <v>411</v>
      </c>
      <c r="Z1090" s="375" t="s">
        <v>400</v>
      </c>
      <c r="AA1090" s="761">
        <v>4.4444444444444446</v>
      </c>
      <c r="AB1090" s="375" t="s">
        <v>398</v>
      </c>
      <c r="AC1090" s="831" t="s">
        <v>783</v>
      </c>
    </row>
    <row r="1091" spans="19:29" s="375" customFormat="1" x14ac:dyDescent="0.4">
      <c r="S1091" s="428" t="s">
        <v>49</v>
      </c>
      <c r="T1091" s="375" t="s">
        <v>416</v>
      </c>
      <c r="U1091" s="375" t="s">
        <v>60</v>
      </c>
      <c r="V1091" s="375" t="s">
        <v>406</v>
      </c>
      <c r="W1091" s="375" t="s">
        <v>717</v>
      </c>
      <c r="X1091" s="824">
        <v>0.22499999999999998</v>
      </c>
      <c r="Y1091" s="375" t="s">
        <v>387</v>
      </c>
      <c r="Z1091" s="375" t="s">
        <v>400</v>
      </c>
      <c r="AA1091" s="763">
        <v>2.400000568690408E-5</v>
      </c>
      <c r="AB1091" s="375" t="s">
        <v>399</v>
      </c>
      <c r="AC1091" s="831" t="s">
        <v>785</v>
      </c>
    </row>
    <row r="1092" spans="19:29" s="375" customFormat="1" x14ac:dyDescent="0.4">
      <c r="S1092" s="428" t="s">
        <v>49</v>
      </c>
      <c r="T1092" s="375" t="s">
        <v>416</v>
      </c>
      <c r="U1092" s="375" t="s">
        <v>60</v>
      </c>
      <c r="V1092" s="375" t="s">
        <v>406</v>
      </c>
      <c r="W1092" s="375" t="s">
        <v>717</v>
      </c>
      <c r="X1092" s="824">
        <v>0.22499999999999998</v>
      </c>
      <c r="Y1092" s="375" t="s">
        <v>388</v>
      </c>
      <c r="Z1092" s="375" t="s">
        <v>400</v>
      </c>
      <c r="AA1092" s="763">
        <v>2.0400004833868472E-4</v>
      </c>
      <c r="AB1092" s="375" t="s">
        <v>399</v>
      </c>
      <c r="AC1092" s="831" t="s">
        <v>785</v>
      </c>
    </row>
    <row r="1093" spans="19:29" s="375" customFormat="1" x14ac:dyDescent="0.4">
      <c r="S1093" s="428" t="s">
        <v>49</v>
      </c>
      <c r="T1093" s="375" t="s">
        <v>416</v>
      </c>
      <c r="U1093" s="375" t="s">
        <v>60</v>
      </c>
      <c r="V1093" s="375" t="s">
        <v>406</v>
      </c>
      <c r="W1093" s="375" t="s">
        <v>717</v>
      </c>
      <c r="X1093" s="824">
        <v>0.22499999999999998</v>
      </c>
      <c r="Y1093" s="375" t="s">
        <v>389</v>
      </c>
      <c r="Z1093" s="375" t="s">
        <v>400</v>
      </c>
      <c r="AA1093" s="763">
        <v>2.8480006748459511E-3</v>
      </c>
      <c r="AB1093" s="375" t="s">
        <v>399</v>
      </c>
      <c r="AC1093" s="831" t="s">
        <v>785</v>
      </c>
    </row>
    <row r="1094" spans="19:29" s="375" customFormat="1" x14ac:dyDescent="0.4">
      <c r="S1094" s="428" t="s">
        <v>49</v>
      </c>
      <c r="T1094" s="375" t="s">
        <v>416</v>
      </c>
      <c r="U1094" s="375" t="s">
        <v>60</v>
      </c>
      <c r="V1094" s="375" t="s">
        <v>406</v>
      </c>
      <c r="W1094" s="375" t="s">
        <v>717</v>
      </c>
      <c r="X1094" s="824">
        <v>0.22499999999999998</v>
      </c>
      <c r="Y1094" s="375" t="s">
        <v>390</v>
      </c>
      <c r="Z1094" s="375" t="s">
        <v>400</v>
      </c>
      <c r="AA1094" s="763">
        <v>1.1800002796061175E-4</v>
      </c>
      <c r="AB1094" s="375" t="s">
        <v>399</v>
      </c>
      <c r="AC1094" s="831" t="s">
        <v>785</v>
      </c>
    </row>
    <row r="1095" spans="19:29" s="375" customFormat="1" x14ac:dyDescent="0.4">
      <c r="S1095" s="428" t="s">
        <v>49</v>
      </c>
      <c r="T1095" s="375" t="s">
        <v>416</v>
      </c>
      <c r="U1095" s="375" t="s">
        <v>60</v>
      </c>
      <c r="V1095" s="375" t="s">
        <v>406</v>
      </c>
      <c r="W1095" s="375" t="s">
        <v>717</v>
      </c>
      <c r="X1095" s="824">
        <v>0.22499999999999998</v>
      </c>
      <c r="Y1095" s="375" t="s">
        <v>391</v>
      </c>
      <c r="Z1095" s="375" t="s">
        <v>400</v>
      </c>
      <c r="AA1095" s="763">
        <v>1.1800002796061175E-4</v>
      </c>
      <c r="AB1095" s="375" t="s">
        <v>399</v>
      </c>
      <c r="AC1095" s="831" t="s">
        <v>785</v>
      </c>
    </row>
    <row r="1096" spans="19:29" s="375" customFormat="1" x14ac:dyDescent="0.4">
      <c r="S1096" s="428" t="s">
        <v>49</v>
      </c>
      <c r="T1096" s="375" t="s">
        <v>416</v>
      </c>
      <c r="U1096" s="375" t="s">
        <v>60</v>
      </c>
      <c r="V1096" s="375" t="s">
        <v>406</v>
      </c>
      <c r="W1096" s="375" t="s">
        <v>717</v>
      </c>
      <c r="X1096" s="824">
        <v>0.22499999999999998</v>
      </c>
      <c r="Y1096" s="375" t="s">
        <v>392</v>
      </c>
      <c r="Z1096" s="375" t="s">
        <v>400</v>
      </c>
      <c r="AA1096" s="763">
        <v>8.9630021238217214E-3</v>
      </c>
      <c r="AB1096" s="375" t="s">
        <v>399</v>
      </c>
      <c r="AC1096" s="831" t="s">
        <v>785</v>
      </c>
    </row>
    <row r="1097" spans="19:29" s="375" customFormat="1" x14ac:dyDescent="0.4">
      <c r="S1097" s="428" t="s">
        <v>49</v>
      </c>
      <c r="T1097" s="375" t="s">
        <v>416</v>
      </c>
      <c r="U1097" s="375" t="s">
        <v>60</v>
      </c>
      <c r="V1097" s="375" t="s">
        <v>406</v>
      </c>
      <c r="W1097" s="375" t="s">
        <v>717</v>
      </c>
      <c r="X1097" s="824">
        <v>0.22499999999999998</v>
      </c>
      <c r="Y1097" s="375" t="s">
        <v>393</v>
      </c>
      <c r="Z1097" s="375" t="s">
        <v>400</v>
      </c>
      <c r="AA1097" s="763">
        <v>5.074001202306304E-6</v>
      </c>
      <c r="AB1097" s="375" t="s">
        <v>399</v>
      </c>
      <c r="AC1097" s="831" t="s">
        <v>785</v>
      </c>
    </row>
    <row r="1098" spans="19:29" s="375" customFormat="1" x14ac:dyDescent="0.4">
      <c r="S1098" s="428" t="s">
        <v>49</v>
      </c>
      <c r="T1098" s="375" t="s">
        <v>416</v>
      </c>
      <c r="U1098" s="375" t="s">
        <v>60</v>
      </c>
      <c r="V1098" s="375" t="s">
        <v>406</v>
      </c>
      <c r="W1098" s="375" t="s">
        <v>717</v>
      </c>
      <c r="X1098" s="824">
        <v>0.22499999999999998</v>
      </c>
      <c r="Y1098" s="375" t="s">
        <v>394</v>
      </c>
      <c r="Z1098" s="375" t="s">
        <v>400</v>
      </c>
      <c r="AA1098" s="763">
        <v>9.5580022648095496E-6</v>
      </c>
      <c r="AB1098" s="375" t="s">
        <v>399</v>
      </c>
      <c r="AC1098" s="831" t="s">
        <v>785</v>
      </c>
    </row>
    <row r="1099" spans="19:29" s="375" customFormat="1" x14ac:dyDescent="0.4">
      <c r="S1099" s="428" t="s">
        <v>49</v>
      </c>
      <c r="T1099" s="375" t="s">
        <v>416</v>
      </c>
      <c r="U1099" s="375" t="s">
        <v>60</v>
      </c>
      <c r="V1099" s="375" t="s">
        <v>406</v>
      </c>
      <c r="W1099" s="375" t="s">
        <v>717</v>
      </c>
      <c r="X1099" s="824">
        <v>0.22499999999999998</v>
      </c>
      <c r="Y1099" s="375" t="s">
        <v>395</v>
      </c>
      <c r="Z1099" s="375" t="s">
        <v>400</v>
      </c>
      <c r="AA1099" s="763">
        <v>1.6000003791269388E-5</v>
      </c>
      <c r="AB1099" s="375" t="s">
        <v>399</v>
      </c>
      <c r="AC1099" s="831" t="s">
        <v>785</v>
      </c>
    </row>
    <row r="1100" spans="19:29" s="375" customFormat="1" x14ac:dyDescent="0.4">
      <c r="S1100" s="428" t="s">
        <v>49</v>
      </c>
      <c r="T1100" s="375" t="s">
        <v>416</v>
      </c>
      <c r="U1100" s="375" t="s">
        <v>60</v>
      </c>
      <c r="V1100" s="375" t="s">
        <v>406</v>
      </c>
      <c r="W1100" s="375" t="s">
        <v>717</v>
      </c>
      <c r="X1100" s="824">
        <v>0.22499999999999998</v>
      </c>
      <c r="Y1100" s="375" t="s">
        <v>396</v>
      </c>
      <c r="Z1100" s="375" t="s">
        <v>400</v>
      </c>
      <c r="AA1100" s="763">
        <v>2.400000568690408E-5</v>
      </c>
      <c r="AB1100" s="375" t="s">
        <v>399</v>
      </c>
      <c r="AC1100" s="831" t="s">
        <v>785</v>
      </c>
    </row>
    <row r="1101" spans="19:29" s="375" customFormat="1" x14ac:dyDescent="0.4">
      <c r="S1101" s="428" t="s">
        <v>49</v>
      </c>
      <c r="T1101" s="375" t="s">
        <v>416</v>
      </c>
      <c r="U1101" s="375" t="s">
        <v>60</v>
      </c>
      <c r="V1101" s="375" t="s">
        <v>406</v>
      </c>
      <c r="W1101" s="375" t="s">
        <v>717</v>
      </c>
      <c r="X1101" s="824">
        <v>0.22499999999999998</v>
      </c>
      <c r="Y1101" s="375" t="s">
        <v>397</v>
      </c>
      <c r="Z1101" s="375" t="s">
        <v>400</v>
      </c>
      <c r="AA1101" s="763">
        <v>3.2609137274189237</v>
      </c>
      <c r="AB1101" s="375" t="s">
        <v>399</v>
      </c>
      <c r="AC1101" s="831" t="s">
        <v>785</v>
      </c>
    </row>
    <row r="1102" spans="19:29" s="375" customFormat="1" x14ac:dyDescent="0.4">
      <c r="S1102" s="428" t="s">
        <v>49</v>
      </c>
      <c r="T1102" s="375" t="s">
        <v>416</v>
      </c>
      <c r="U1102" s="375" t="s">
        <v>60</v>
      </c>
      <c r="V1102" s="375" t="s">
        <v>406</v>
      </c>
      <c r="W1102" s="375" t="s">
        <v>717</v>
      </c>
      <c r="X1102" s="824">
        <v>0.22499999999999998</v>
      </c>
      <c r="Y1102" s="375" t="s">
        <v>387</v>
      </c>
      <c r="Z1102" s="375" t="s">
        <v>401</v>
      </c>
      <c r="AA1102" s="378">
        <v>2.4811814245061489E-5</v>
      </c>
      <c r="AB1102" s="375" t="s">
        <v>399</v>
      </c>
      <c r="AC1102" s="831" t="s">
        <v>787</v>
      </c>
    </row>
    <row r="1103" spans="19:29" s="375" customFormat="1" x14ac:dyDescent="0.4">
      <c r="S1103" s="428" t="s">
        <v>49</v>
      </c>
      <c r="T1103" s="375" t="s">
        <v>416</v>
      </c>
      <c r="U1103" s="375" t="s">
        <v>60</v>
      </c>
      <c r="V1103" s="375" t="s">
        <v>406</v>
      </c>
      <c r="W1103" s="375" t="s">
        <v>717</v>
      </c>
      <c r="X1103" s="824">
        <v>0.22499999999999998</v>
      </c>
      <c r="Y1103" s="375" t="s">
        <v>388</v>
      </c>
      <c r="Z1103" s="375" t="s">
        <v>401</v>
      </c>
      <c r="AA1103" s="378">
        <v>2.0946177402691334E-4</v>
      </c>
      <c r="AB1103" s="375" t="s">
        <v>399</v>
      </c>
      <c r="AC1103" s="831" t="s">
        <v>787</v>
      </c>
    </row>
    <row r="1104" spans="19:29" s="375" customFormat="1" x14ac:dyDescent="0.4">
      <c r="S1104" s="428" t="s">
        <v>49</v>
      </c>
      <c r="T1104" s="375" t="s">
        <v>416</v>
      </c>
      <c r="U1104" s="375" t="s">
        <v>60</v>
      </c>
      <c r="V1104" s="375" t="s">
        <v>406</v>
      </c>
      <c r="W1104" s="375" t="s">
        <v>717</v>
      </c>
      <c r="X1104" s="824">
        <v>0.22499999999999998</v>
      </c>
      <c r="Y1104" s="375" t="s">
        <v>389</v>
      </c>
      <c r="Z1104" s="375" t="s">
        <v>401</v>
      </c>
      <c r="AA1104" s="378">
        <v>2.8488290476436128E-3</v>
      </c>
      <c r="AB1104" s="375" t="s">
        <v>399</v>
      </c>
      <c r="AC1104" s="831" t="s">
        <v>787</v>
      </c>
    </row>
    <row r="1105" spans="1:46" s="375" customFormat="1" x14ac:dyDescent="0.4">
      <c r="S1105" s="428" t="s">
        <v>49</v>
      </c>
      <c r="T1105" s="375" t="s">
        <v>416</v>
      </c>
      <c r="U1105" s="375" t="s">
        <v>60</v>
      </c>
      <c r="V1105" s="375" t="s">
        <v>406</v>
      </c>
      <c r="W1105" s="375" t="s">
        <v>717</v>
      </c>
      <c r="X1105" s="824">
        <v>0.22499999999999998</v>
      </c>
      <c r="Y1105" s="375" t="s">
        <v>390</v>
      </c>
      <c r="Z1105" s="375" t="s">
        <v>401</v>
      </c>
      <c r="AA1105" s="378">
        <v>1.1850220681464038E-4</v>
      </c>
      <c r="AB1105" s="375" t="s">
        <v>399</v>
      </c>
      <c r="AC1105" s="831" t="s">
        <v>787</v>
      </c>
    </row>
    <row r="1106" spans="1:46" s="375" customFormat="1" x14ac:dyDescent="0.4">
      <c r="S1106" s="428" t="s">
        <v>49</v>
      </c>
      <c r="T1106" s="375" t="s">
        <v>416</v>
      </c>
      <c r="U1106" s="375" t="s">
        <v>60</v>
      </c>
      <c r="V1106" s="375" t="s">
        <v>406</v>
      </c>
      <c r="W1106" s="375" t="s">
        <v>717</v>
      </c>
      <c r="X1106" s="824">
        <v>0.22499999999999998</v>
      </c>
      <c r="Y1106" s="375" t="s">
        <v>391</v>
      </c>
      <c r="Z1106" s="375" t="s">
        <v>401</v>
      </c>
      <c r="AA1106" s="378">
        <v>1.1823184823497069E-4</v>
      </c>
      <c r="AB1106" s="375" t="s">
        <v>399</v>
      </c>
      <c r="AC1106" s="831" t="s">
        <v>787</v>
      </c>
    </row>
    <row r="1107" spans="1:46" s="375" customFormat="1" x14ac:dyDescent="0.4">
      <c r="S1107" s="428" t="s">
        <v>49</v>
      </c>
      <c r="T1107" s="375" t="s">
        <v>416</v>
      </c>
      <c r="U1107" s="375" t="s">
        <v>60</v>
      </c>
      <c r="V1107" s="375" t="s">
        <v>406</v>
      </c>
      <c r="W1107" s="375" t="s">
        <v>717</v>
      </c>
      <c r="X1107" s="824">
        <v>0.22499999999999998</v>
      </c>
      <c r="Y1107" s="375" t="s">
        <v>392</v>
      </c>
      <c r="Z1107" s="375" t="s">
        <v>401</v>
      </c>
      <c r="AA1107" s="378">
        <v>8.9658307277416249E-3</v>
      </c>
      <c r="AB1107" s="375" t="s">
        <v>399</v>
      </c>
      <c r="AC1107" s="831" t="s">
        <v>787</v>
      </c>
    </row>
    <row r="1108" spans="1:46" s="375" customFormat="1" x14ac:dyDescent="0.4">
      <c r="S1108" s="428" t="s">
        <v>49</v>
      </c>
      <c r="T1108" s="375" t="s">
        <v>416</v>
      </c>
      <c r="U1108" s="375" t="s">
        <v>60</v>
      </c>
      <c r="V1108" s="375" t="s">
        <v>406</v>
      </c>
      <c r="W1108" s="375" t="s">
        <v>717</v>
      </c>
      <c r="X1108" s="824">
        <v>0.22499999999999998</v>
      </c>
      <c r="Y1108" s="375" t="s">
        <v>393</v>
      </c>
      <c r="Z1108" s="375" t="s">
        <v>401</v>
      </c>
      <c r="AA1108" s="378">
        <v>5.0783248975339477E-6</v>
      </c>
      <c r="AB1108" s="375" t="s">
        <v>399</v>
      </c>
      <c r="AC1108" s="831" t="s">
        <v>787</v>
      </c>
    </row>
    <row r="1109" spans="1:46" s="375" customFormat="1" x14ac:dyDescent="0.4">
      <c r="S1109" s="428" t="s">
        <v>49</v>
      </c>
      <c r="T1109" s="375" t="s">
        <v>416</v>
      </c>
      <c r="U1109" s="375" t="s">
        <v>60</v>
      </c>
      <c r="V1109" s="375" t="s">
        <v>406</v>
      </c>
      <c r="W1109" s="375" t="s">
        <v>717</v>
      </c>
      <c r="X1109" s="824">
        <v>0.22499999999999998</v>
      </c>
      <c r="Y1109" s="375" t="s">
        <v>394</v>
      </c>
      <c r="Z1109" s="375" t="s">
        <v>401</v>
      </c>
      <c r="AA1109" s="378">
        <v>9.5674726357693128E-6</v>
      </c>
      <c r="AB1109" s="375" t="s">
        <v>399</v>
      </c>
      <c r="AC1109" s="831" t="s">
        <v>787</v>
      </c>
    </row>
    <row r="1110" spans="1:46" s="375" customFormat="1" x14ac:dyDescent="0.4">
      <c r="S1110" s="428" t="s">
        <v>49</v>
      </c>
      <c r="T1110" s="375" t="s">
        <v>416</v>
      </c>
      <c r="U1110" s="375" t="s">
        <v>60</v>
      </c>
      <c r="V1110" s="375" t="s">
        <v>406</v>
      </c>
      <c r="W1110" s="375" t="s">
        <v>717</v>
      </c>
      <c r="X1110" s="824">
        <v>0.22499999999999998</v>
      </c>
      <c r="Y1110" s="375" t="s">
        <v>395</v>
      </c>
      <c r="Z1110" s="375" t="s">
        <v>401</v>
      </c>
      <c r="AA1110" s="378">
        <v>1.7288506495751242E-5</v>
      </c>
      <c r="AB1110" s="375" t="s">
        <v>399</v>
      </c>
      <c r="AC1110" s="831" t="s">
        <v>787</v>
      </c>
    </row>
    <row r="1111" spans="1:46" s="375" customFormat="1" x14ac:dyDescent="0.4">
      <c r="S1111" s="428" t="s">
        <v>49</v>
      </c>
      <c r="T1111" s="375" t="s">
        <v>416</v>
      </c>
      <c r="U1111" s="375" t="s">
        <v>60</v>
      </c>
      <c r="V1111" s="375" t="s">
        <v>406</v>
      </c>
      <c r="W1111" s="375" t="s">
        <v>717</v>
      </c>
      <c r="X1111" s="824">
        <v>0.22499999999999998</v>
      </c>
      <c r="Y1111" s="375" t="s">
        <v>396</v>
      </c>
      <c r="Z1111" s="375" t="s">
        <v>401</v>
      </c>
      <c r="AA1111" s="378">
        <v>2.4007892132092866E-5</v>
      </c>
      <c r="AB1111" s="375" t="s">
        <v>399</v>
      </c>
      <c r="AC1111" s="831" t="s">
        <v>787</v>
      </c>
    </row>
    <row r="1112" spans="1:46" s="375" customFormat="1" x14ac:dyDescent="0.4">
      <c r="S1112" s="428" t="s">
        <v>49</v>
      </c>
      <c r="T1112" s="375" t="s">
        <v>416</v>
      </c>
      <c r="U1112" s="375" t="s">
        <v>60</v>
      </c>
      <c r="V1112" s="375" t="s">
        <v>406</v>
      </c>
      <c r="W1112" s="375" t="s">
        <v>717</v>
      </c>
      <c r="X1112" s="824">
        <v>0.22499999999999998</v>
      </c>
      <c r="Y1112" s="375" t="s">
        <v>397</v>
      </c>
      <c r="Z1112" s="375" t="s">
        <v>401</v>
      </c>
      <c r="AA1112" s="378">
        <v>3.2626258902092165</v>
      </c>
      <c r="AB1112" s="375" t="s">
        <v>399</v>
      </c>
      <c r="AC1112" s="831" t="s">
        <v>787</v>
      </c>
    </row>
    <row r="1113" spans="1:46" s="758" customFormat="1" ht="15.9" x14ac:dyDescent="0.4">
      <c r="A1113" s="838" t="s">
        <v>406</v>
      </c>
      <c r="B1113" s="750"/>
      <c r="C1113" s="750"/>
      <c r="D1113" s="750"/>
      <c r="E1113" s="750"/>
      <c r="F1113" s="750"/>
      <c r="G1113" s="750"/>
      <c r="H1113" s="751"/>
      <c r="I1113" s="829" t="s">
        <v>232</v>
      </c>
      <c r="J1113" s="836"/>
      <c r="K1113" s="750"/>
      <c r="L1113" s="750"/>
      <c r="M1113" s="750"/>
      <c r="N1113" s="750"/>
      <c r="O1113" s="750"/>
      <c r="P1113" s="750"/>
      <c r="Q1113" s="750"/>
      <c r="R1113" s="751"/>
      <c r="S1113" s="829" t="s">
        <v>49</v>
      </c>
      <c r="T1113" s="836"/>
      <c r="U1113" s="750"/>
      <c r="V1113" s="750"/>
      <c r="W1113" s="750"/>
      <c r="X1113" s="750"/>
      <c r="Y1113" s="750"/>
      <c r="Z1113" s="750"/>
      <c r="AA1113" s="750"/>
      <c r="AB1113" s="750"/>
      <c r="AC1113" s="751"/>
      <c r="AD1113" s="829" t="s">
        <v>263</v>
      </c>
      <c r="AE1113" s="750"/>
      <c r="AF1113" s="750"/>
      <c r="AG1113" s="750"/>
      <c r="AH1113" s="750"/>
      <c r="AI1113" s="750"/>
      <c r="AJ1113" s="750"/>
      <c r="AK1113" s="829" t="s">
        <v>277</v>
      </c>
      <c r="AL1113" s="844"/>
      <c r="AM1113" s="844"/>
      <c r="AN1113" s="750"/>
      <c r="AO1113" s="844"/>
      <c r="AP1113" s="844"/>
      <c r="AQ1113" s="844"/>
      <c r="AR1113" s="844"/>
      <c r="AS1113" s="844"/>
      <c r="AT1113" s="845"/>
    </row>
    <row r="1114" spans="1:46" s="759" customFormat="1" x14ac:dyDescent="0.4">
      <c r="A1114" s="839" t="s">
        <v>373</v>
      </c>
      <c r="B1114" s="759" t="s">
        <v>417</v>
      </c>
      <c r="C1114" s="759" t="s">
        <v>376</v>
      </c>
      <c r="D1114" s="759" t="s">
        <v>379</v>
      </c>
      <c r="E1114" s="759" t="s">
        <v>383</v>
      </c>
      <c r="F1114" s="759" t="s">
        <v>386</v>
      </c>
      <c r="G1114" s="759" t="s">
        <v>380</v>
      </c>
      <c r="H1114" s="835" t="s">
        <v>378</v>
      </c>
      <c r="I1114" s="806" t="s">
        <v>373</v>
      </c>
      <c r="J1114" s="759" t="s">
        <v>417</v>
      </c>
      <c r="K1114" s="759" t="s">
        <v>374</v>
      </c>
      <c r="L1114" s="759" t="s">
        <v>376</v>
      </c>
      <c r="M1114" s="759" t="s">
        <v>375</v>
      </c>
      <c r="N1114" s="759" t="s">
        <v>379</v>
      </c>
      <c r="O1114" s="759" t="s">
        <v>383</v>
      </c>
      <c r="P1114" s="759" t="s">
        <v>386</v>
      </c>
      <c r="Q1114" s="759" t="s">
        <v>380</v>
      </c>
      <c r="R1114" s="835" t="s">
        <v>378</v>
      </c>
      <c r="S1114" s="806" t="s">
        <v>373</v>
      </c>
      <c r="T1114" s="759" t="s">
        <v>413</v>
      </c>
      <c r="U1114" s="759" t="s">
        <v>417</v>
      </c>
      <c r="V1114" s="759" t="s">
        <v>374</v>
      </c>
      <c r="W1114" s="759" t="s">
        <v>376</v>
      </c>
      <c r="X1114" s="759" t="s">
        <v>375</v>
      </c>
      <c r="Y1114" s="759" t="s">
        <v>379</v>
      </c>
      <c r="Z1114" s="759" t="s">
        <v>383</v>
      </c>
      <c r="AA1114" s="759" t="s">
        <v>386</v>
      </c>
      <c r="AB1114" s="759" t="s">
        <v>380</v>
      </c>
      <c r="AC1114" s="835" t="s">
        <v>378</v>
      </c>
      <c r="AD1114" s="806" t="s">
        <v>373</v>
      </c>
      <c r="AE1114" s="759" t="s">
        <v>417</v>
      </c>
      <c r="AF1114" s="759" t="s">
        <v>379</v>
      </c>
      <c r="AG1114" s="759" t="s">
        <v>386</v>
      </c>
      <c r="AH1114" s="759" t="s">
        <v>380</v>
      </c>
      <c r="AI1114" s="759" t="s">
        <v>378</v>
      </c>
      <c r="AJ1114" s="759" t="s">
        <v>382</v>
      </c>
      <c r="AK1114" s="806" t="s">
        <v>373</v>
      </c>
      <c r="AL1114" s="759" t="s">
        <v>417</v>
      </c>
      <c r="AM1114" s="759" t="s">
        <v>374</v>
      </c>
      <c r="AN1114" s="758" t="s">
        <v>423</v>
      </c>
      <c r="AO1114" s="759" t="s">
        <v>424</v>
      </c>
      <c r="AP1114" s="759" t="s">
        <v>386</v>
      </c>
      <c r="AQ1114" s="759" t="s">
        <v>386</v>
      </c>
      <c r="AR1114" s="759" t="s">
        <v>380</v>
      </c>
      <c r="AS1114" s="759" t="s">
        <v>378</v>
      </c>
      <c r="AT1114" s="835" t="s">
        <v>382</v>
      </c>
    </row>
    <row r="1115" spans="1:46" s="375" customFormat="1" x14ac:dyDescent="0.4">
      <c r="A1115" s="428" t="s">
        <v>406</v>
      </c>
      <c r="B1115" s="375" t="s">
        <v>61</v>
      </c>
      <c r="C1115" s="375" t="s">
        <v>461</v>
      </c>
      <c r="D1115" s="375" t="s">
        <v>412</v>
      </c>
      <c r="E1115" s="375" t="s">
        <v>400</v>
      </c>
      <c r="F1115" s="761">
        <v>8.7391899397560088E-3</v>
      </c>
      <c r="G1115" s="375" t="s">
        <v>398</v>
      </c>
      <c r="H1115" s="831" t="s">
        <v>795</v>
      </c>
      <c r="I1115" s="428" t="s">
        <v>232</v>
      </c>
      <c r="J1115" s="375" t="s">
        <v>61</v>
      </c>
      <c r="K1115" s="375" t="s">
        <v>52</v>
      </c>
      <c r="M1115" s="824">
        <v>0.28599999999999998</v>
      </c>
      <c r="N1115" s="375" t="s">
        <v>385</v>
      </c>
      <c r="O1115" s="375" t="s">
        <v>400</v>
      </c>
      <c r="P1115" s="761">
        <v>3.4965034965034971</v>
      </c>
      <c r="Q1115" s="375" t="s">
        <v>398</v>
      </c>
      <c r="R1115" s="831" t="s">
        <v>796</v>
      </c>
      <c r="S1115" s="428" t="s">
        <v>49</v>
      </c>
      <c r="T1115" s="375" t="s">
        <v>418</v>
      </c>
      <c r="U1115" s="375" t="s">
        <v>61</v>
      </c>
      <c r="V1115" s="375" t="s">
        <v>52</v>
      </c>
      <c r="X1115" s="824">
        <v>0.34399999999999997</v>
      </c>
      <c r="Y1115" s="375" t="s">
        <v>411</v>
      </c>
      <c r="Z1115" s="375" t="s">
        <v>400</v>
      </c>
      <c r="AA1115" s="761">
        <v>2.9069767441860463</v>
      </c>
      <c r="AB1115" s="375" t="s">
        <v>398</v>
      </c>
      <c r="AC1115" s="831" t="s">
        <v>797</v>
      </c>
      <c r="AD1115" s="428" t="s">
        <v>263</v>
      </c>
      <c r="AE1115" s="375" t="s">
        <v>61</v>
      </c>
      <c r="AF1115" s="375" t="s">
        <v>387</v>
      </c>
      <c r="AG1115" s="375">
        <v>1.2680801671137613E-6</v>
      </c>
      <c r="AH1115" s="375" t="s">
        <v>399</v>
      </c>
      <c r="AI1115" s="375" t="s">
        <v>798</v>
      </c>
      <c r="AJ1115" s="375" t="s">
        <v>422</v>
      </c>
      <c r="AK1115" s="428" t="s">
        <v>277</v>
      </c>
      <c r="AL1115" s="375" t="s">
        <v>61</v>
      </c>
      <c r="AM1115" s="375" t="s">
        <v>425</v>
      </c>
      <c r="AN1115" s="375" t="s">
        <v>427</v>
      </c>
      <c r="AO1115" s="762">
        <v>6.9260000000000002</v>
      </c>
      <c r="AP1115" s="375" t="s">
        <v>387</v>
      </c>
      <c r="AQ1115" s="760">
        <v>0.13392911904762864</v>
      </c>
      <c r="AR1115" s="375" t="s">
        <v>399</v>
      </c>
      <c r="AS1115" s="375" t="s">
        <v>799</v>
      </c>
      <c r="AT1115" s="831" t="s">
        <v>422</v>
      </c>
    </row>
    <row r="1116" spans="1:46" s="375" customFormat="1" x14ac:dyDescent="0.4">
      <c r="A1116" s="428" t="s">
        <v>406</v>
      </c>
      <c r="B1116" s="375" t="s">
        <v>61</v>
      </c>
      <c r="C1116" s="375" t="s">
        <v>461</v>
      </c>
      <c r="D1116" s="375" t="s">
        <v>385</v>
      </c>
      <c r="E1116" s="375" t="s">
        <v>400</v>
      </c>
      <c r="F1116" s="761">
        <v>0.25546877992870398</v>
      </c>
      <c r="G1116" s="375" t="s">
        <v>398</v>
      </c>
      <c r="H1116" s="831" t="s">
        <v>795</v>
      </c>
      <c r="I1116" s="428" t="s">
        <v>232</v>
      </c>
      <c r="J1116" s="375" t="s">
        <v>61</v>
      </c>
      <c r="K1116" s="375" t="s">
        <v>52</v>
      </c>
      <c r="M1116" s="824">
        <v>0.28599999999999998</v>
      </c>
      <c r="N1116" s="375" t="s">
        <v>387</v>
      </c>
      <c r="O1116" s="375" t="s">
        <v>400</v>
      </c>
      <c r="P1116" s="763">
        <v>3.3000007819493116E-5</v>
      </c>
      <c r="Q1116" s="375" t="s">
        <v>399</v>
      </c>
      <c r="R1116" s="831" t="s">
        <v>800</v>
      </c>
      <c r="S1116" s="428" t="s">
        <v>49</v>
      </c>
      <c r="T1116" s="375" t="s">
        <v>418</v>
      </c>
      <c r="U1116" s="375" t="s">
        <v>61</v>
      </c>
      <c r="V1116" s="375" t="s">
        <v>52</v>
      </c>
      <c r="X1116" s="824">
        <v>0.34399999999999997</v>
      </c>
      <c r="Y1116" s="375" t="s">
        <v>387</v>
      </c>
      <c r="Z1116" s="375" t="s">
        <v>400</v>
      </c>
      <c r="AA1116" s="763">
        <v>1.9000004502132395E-5</v>
      </c>
      <c r="AB1116" s="375" t="s">
        <v>399</v>
      </c>
      <c r="AC1116" s="831" t="s">
        <v>801</v>
      </c>
      <c r="AD1116" s="428" t="s">
        <v>263</v>
      </c>
      <c r="AE1116" s="375" t="s">
        <v>61</v>
      </c>
      <c r="AF1116" s="375" t="s">
        <v>388</v>
      </c>
      <c r="AG1116" s="375">
        <v>3.1531108526925688E-6</v>
      </c>
      <c r="AH1116" s="375" t="s">
        <v>399</v>
      </c>
      <c r="AI1116" s="375" t="s">
        <v>798</v>
      </c>
      <c r="AJ1116" s="375" t="s">
        <v>422</v>
      </c>
      <c r="AK1116" s="428" t="s">
        <v>277</v>
      </c>
      <c r="AL1116" s="375" t="s">
        <v>61</v>
      </c>
      <c r="AM1116" s="375" t="s">
        <v>425</v>
      </c>
      <c r="AN1116" s="375" t="s">
        <v>427</v>
      </c>
      <c r="AO1116" s="762">
        <v>6.9260000000000002</v>
      </c>
      <c r="AP1116" s="375" t="s">
        <v>388</v>
      </c>
      <c r="AQ1116" s="760">
        <v>0.84614124568009674</v>
      </c>
      <c r="AR1116" s="375" t="s">
        <v>399</v>
      </c>
      <c r="AS1116" s="375" t="s">
        <v>799</v>
      </c>
      <c r="AT1116" s="831" t="s">
        <v>422</v>
      </c>
    </row>
    <row r="1117" spans="1:46" s="375" customFormat="1" x14ac:dyDescent="0.4">
      <c r="A1117" s="428" t="s">
        <v>406</v>
      </c>
      <c r="B1117" s="375" t="s">
        <v>61</v>
      </c>
      <c r="C1117" s="375" t="s">
        <v>461</v>
      </c>
      <c r="D1117" s="375" t="s">
        <v>411</v>
      </c>
      <c r="E1117" s="375" t="s">
        <v>400</v>
      </c>
      <c r="F1117" s="761">
        <v>1.3870117676605564</v>
      </c>
      <c r="G1117" s="375" t="s">
        <v>398</v>
      </c>
      <c r="H1117" s="831" t="s">
        <v>795</v>
      </c>
      <c r="I1117" s="428" t="s">
        <v>232</v>
      </c>
      <c r="J1117" s="375" t="s">
        <v>61</v>
      </c>
      <c r="K1117" s="375" t="s">
        <v>52</v>
      </c>
      <c r="M1117" s="824">
        <v>0.28599999999999998</v>
      </c>
      <c r="N1117" s="375" t="s">
        <v>388</v>
      </c>
      <c r="O1117" s="375" t="s">
        <v>400</v>
      </c>
      <c r="P1117" s="763">
        <v>4.9800011800325958E-4</v>
      </c>
      <c r="Q1117" s="375" t="s">
        <v>399</v>
      </c>
      <c r="R1117" s="831" t="s">
        <v>800</v>
      </c>
      <c r="S1117" s="428" t="s">
        <v>49</v>
      </c>
      <c r="T1117" s="375" t="s">
        <v>418</v>
      </c>
      <c r="U1117" s="375" t="s">
        <v>61</v>
      </c>
      <c r="V1117" s="375" t="s">
        <v>52</v>
      </c>
      <c r="X1117" s="824">
        <v>0.34399999999999997</v>
      </c>
      <c r="Y1117" s="375" t="s">
        <v>388</v>
      </c>
      <c r="Z1117" s="375" t="s">
        <v>400</v>
      </c>
      <c r="AA1117" s="763">
        <v>1.5600003696487655E-4</v>
      </c>
      <c r="AB1117" s="375" t="s">
        <v>399</v>
      </c>
      <c r="AC1117" s="831" t="s">
        <v>801</v>
      </c>
      <c r="AD1117" s="428" t="s">
        <v>263</v>
      </c>
      <c r="AE1117" s="375" t="s">
        <v>61</v>
      </c>
      <c r="AF1117" s="375" t="s">
        <v>389</v>
      </c>
      <c r="AG1117" s="375">
        <v>3.0181546047421277E-6</v>
      </c>
      <c r="AH1117" s="375" t="s">
        <v>399</v>
      </c>
      <c r="AI1117" s="375" t="s">
        <v>798</v>
      </c>
      <c r="AJ1117" s="375" t="s">
        <v>422</v>
      </c>
      <c r="AK1117" s="428" t="s">
        <v>277</v>
      </c>
      <c r="AL1117" s="375" t="s">
        <v>61</v>
      </c>
      <c r="AM1117" s="375" t="s">
        <v>425</v>
      </c>
      <c r="AN1117" s="375" t="s">
        <v>427</v>
      </c>
      <c r="AO1117" s="762">
        <v>6.9260000000000002</v>
      </c>
      <c r="AP1117" s="375" t="s">
        <v>389</v>
      </c>
      <c r="AQ1117" s="760">
        <v>0.14469053127021084</v>
      </c>
      <c r="AR1117" s="375" t="s">
        <v>399</v>
      </c>
      <c r="AS1117" s="375" t="s">
        <v>799</v>
      </c>
      <c r="AT1117" s="831" t="s">
        <v>422</v>
      </c>
    </row>
    <row r="1118" spans="1:46" s="375" customFormat="1" x14ac:dyDescent="0.4">
      <c r="A1118" s="428" t="s">
        <v>406</v>
      </c>
      <c r="B1118" s="375" t="s">
        <v>61</v>
      </c>
      <c r="C1118" s="375" t="s">
        <v>461</v>
      </c>
      <c r="D1118" s="375" t="s">
        <v>410</v>
      </c>
      <c r="E1118" s="375" t="s">
        <v>400</v>
      </c>
      <c r="F1118" s="761">
        <v>2.0229471980207463E-2</v>
      </c>
      <c r="G1118" s="375" t="s">
        <v>398</v>
      </c>
      <c r="H1118" s="831" t="s">
        <v>795</v>
      </c>
      <c r="I1118" s="428" t="s">
        <v>232</v>
      </c>
      <c r="J1118" s="375" t="s">
        <v>61</v>
      </c>
      <c r="K1118" s="375" t="s">
        <v>52</v>
      </c>
      <c r="M1118" s="824">
        <v>0.28599999999999998</v>
      </c>
      <c r="N1118" s="375" t="s">
        <v>389</v>
      </c>
      <c r="O1118" s="375" t="s">
        <v>400</v>
      </c>
      <c r="P1118" s="763">
        <v>2.2920005430993404E-3</v>
      </c>
      <c r="Q1118" s="375" t="s">
        <v>399</v>
      </c>
      <c r="R1118" s="831" t="s">
        <v>800</v>
      </c>
      <c r="S1118" s="428" t="s">
        <v>49</v>
      </c>
      <c r="T1118" s="375" t="s">
        <v>418</v>
      </c>
      <c r="U1118" s="375" t="s">
        <v>61</v>
      </c>
      <c r="V1118" s="375" t="s">
        <v>52</v>
      </c>
      <c r="X1118" s="824">
        <v>0.34399999999999997</v>
      </c>
      <c r="Y1118" s="375" t="s">
        <v>389</v>
      </c>
      <c r="Z1118" s="375" t="s">
        <v>400</v>
      </c>
      <c r="AA1118" s="763">
        <v>1.3850003281817565E-3</v>
      </c>
      <c r="AB1118" s="375" t="s">
        <v>399</v>
      </c>
      <c r="AC1118" s="831" t="s">
        <v>801</v>
      </c>
      <c r="AD1118" s="428" t="s">
        <v>263</v>
      </c>
      <c r="AE1118" s="375" t="s">
        <v>61</v>
      </c>
      <c r="AF1118" s="375" t="s">
        <v>390</v>
      </c>
      <c r="AG1118" s="375">
        <v>1.1422792134540028E-6</v>
      </c>
      <c r="AH1118" s="375" t="s">
        <v>399</v>
      </c>
      <c r="AI1118" s="375" t="s">
        <v>798</v>
      </c>
      <c r="AJ1118" s="375" t="s">
        <v>422</v>
      </c>
      <c r="AK1118" s="428" t="s">
        <v>277</v>
      </c>
      <c r="AL1118" s="375" t="s">
        <v>61</v>
      </c>
      <c r="AM1118" s="375" t="s">
        <v>425</v>
      </c>
      <c r="AN1118" s="375" t="s">
        <v>427</v>
      </c>
      <c r="AO1118" s="762">
        <v>6.9260000000000002</v>
      </c>
      <c r="AP1118" s="375" t="s">
        <v>390</v>
      </c>
      <c r="AQ1118" s="760">
        <v>8.5326825093599831E-2</v>
      </c>
      <c r="AR1118" s="375" t="s">
        <v>399</v>
      </c>
      <c r="AS1118" s="375" t="s">
        <v>799</v>
      </c>
      <c r="AT1118" s="831" t="s">
        <v>422</v>
      </c>
    </row>
    <row r="1119" spans="1:46" s="375" customFormat="1" x14ac:dyDescent="0.4">
      <c r="A1119" s="428" t="s">
        <v>406</v>
      </c>
      <c r="B1119" s="375" t="s">
        <v>61</v>
      </c>
      <c r="C1119" s="375" t="s">
        <v>461</v>
      </c>
      <c r="D1119" s="375" t="s">
        <v>408</v>
      </c>
      <c r="E1119" s="375" t="s">
        <v>400</v>
      </c>
      <c r="F1119" s="761">
        <v>0.10601108106496286</v>
      </c>
      <c r="G1119" s="375" t="s">
        <v>398</v>
      </c>
      <c r="H1119" s="831" t="s">
        <v>795</v>
      </c>
      <c r="I1119" s="428" t="s">
        <v>232</v>
      </c>
      <c r="J1119" s="375" t="s">
        <v>61</v>
      </c>
      <c r="K1119" s="375" t="s">
        <v>52</v>
      </c>
      <c r="L1119" s="378"/>
      <c r="M1119" s="824">
        <v>0.28599999999999998</v>
      </c>
      <c r="N1119" s="375" t="s">
        <v>390</v>
      </c>
      <c r="O1119" s="375" t="s">
        <v>400</v>
      </c>
      <c r="P1119" s="763">
        <v>4.1000009715127812E-5</v>
      </c>
      <c r="Q1119" s="375" t="s">
        <v>399</v>
      </c>
      <c r="R1119" s="831" t="s">
        <v>800</v>
      </c>
      <c r="S1119" s="428" t="s">
        <v>49</v>
      </c>
      <c r="T1119" s="375" t="s">
        <v>418</v>
      </c>
      <c r="U1119" s="375" t="s">
        <v>61</v>
      </c>
      <c r="V1119" s="375" t="s">
        <v>52</v>
      </c>
      <c r="W1119" s="378"/>
      <c r="X1119" s="824">
        <v>0.34399999999999997</v>
      </c>
      <c r="Y1119" s="375" t="s">
        <v>390</v>
      </c>
      <c r="Z1119" s="375" t="s">
        <v>400</v>
      </c>
      <c r="AA1119" s="763">
        <v>1.390000329366528E-4</v>
      </c>
      <c r="AB1119" s="375" t="s">
        <v>399</v>
      </c>
      <c r="AC1119" s="831" t="s">
        <v>801</v>
      </c>
      <c r="AD1119" s="428" t="s">
        <v>263</v>
      </c>
      <c r="AE1119" s="375" t="s">
        <v>61</v>
      </c>
      <c r="AF1119" s="375" t="s">
        <v>391</v>
      </c>
      <c r="AG1119" s="375">
        <v>4.3805263770013596E-7</v>
      </c>
      <c r="AH1119" s="375" t="s">
        <v>399</v>
      </c>
      <c r="AI1119" s="375" t="s">
        <v>798</v>
      </c>
      <c r="AJ1119" s="375" t="s">
        <v>422</v>
      </c>
      <c r="AK1119" s="428" t="s">
        <v>277</v>
      </c>
      <c r="AL1119" s="375" t="s">
        <v>61</v>
      </c>
      <c r="AM1119" s="375" t="s">
        <v>425</v>
      </c>
      <c r="AN1119" s="375" t="s">
        <v>427</v>
      </c>
      <c r="AO1119" s="762">
        <v>6.9260000000000002</v>
      </c>
      <c r="AP1119" s="375" t="s">
        <v>391</v>
      </c>
      <c r="AQ1119" s="760">
        <v>3.8727226352348619E-2</v>
      </c>
      <c r="AR1119" s="375" t="s">
        <v>399</v>
      </c>
      <c r="AS1119" s="375" t="s">
        <v>799</v>
      </c>
      <c r="AT1119" s="831" t="s">
        <v>422</v>
      </c>
    </row>
    <row r="1120" spans="1:46" s="375" customFormat="1" x14ac:dyDescent="0.4">
      <c r="A1120" s="428" t="s">
        <v>406</v>
      </c>
      <c r="B1120" s="375" t="s">
        <v>61</v>
      </c>
      <c r="C1120" s="375" t="s">
        <v>461</v>
      </c>
      <c r="D1120" s="375" t="s">
        <v>409</v>
      </c>
      <c r="E1120" s="375" t="s">
        <v>400</v>
      </c>
      <c r="F1120" s="761">
        <v>0.30701499643814034</v>
      </c>
      <c r="G1120" s="375" t="s">
        <v>398</v>
      </c>
      <c r="H1120" s="831" t="s">
        <v>795</v>
      </c>
      <c r="I1120" s="428" t="s">
        <v>232</v>
      </c>
      <c r="J1120" s="375" t="s">
        <v>61</v>
      </c>
      <c r="K1120" s="375" t="s">
        <v>52</v>
      </c>
      <c r="L1120" s="378"/>
      <c r="M1120" s="824">
        <v>0.28599999999999998</v>
      </c>
      <c r="N1120" s="375" t="s">
        <v>391</v>
      </c>
      <c r="O1120" s="375" t="s">
        <v>400</v>
      </c>
      <c r="P1120" s="763">
        <v>4.1000009715127812E-5</v>
      </c>
      <c r="Q1120" s="375" t="s">
        <v>399</v>
      </c>
      <c r="R1120" s="831" t="s">
        <v>800</v>
      </c>
      <c r="S1120" s="428" t="s">
        <v>49</v>
      </c>
      <c r="T1120" s="375" t="s">
        <v>418</v>
      </c>
      <c r="U1120" s="375" t="s">
        <v>61</v>
      </c>
      <c r="V1120" s="375" t="s">
        <v>52</v>
      </c>
      <c r="W1120" s="378"/>
      <c r="X1120" s="824">
        <v>0.34399999999999997</v>
      </c>
      <c r="Y1120" s="375" t="s">
        <v>391</v>
      </c>
      <c r="Z1120" s="375" t="s">
        <v>400</v>
      </c>
      <c r="AA1120" s="763">
        <v>1.1000002606497702E-4</v>
      </c>
      <c r="AB1120" s="375" t="s">
        <v>399</v>
      </c>
      <c r="AC1120" s="831" t="s">
        <v>801</v>
      </c>
      <c r="AD1120" s="428" t="s">
        <v>263</v>
      </c>
      <c r="AE1120" s="375" t="s">
        <v>61</v>
      </c>
      <c r="AF1120" s="375" t="s">
        <v>392</v>
      </c>
      <c r="AG1120" s="375">
        <v>1.4487678909934563E-6</v>
      </c>
      <c r="AH1120" s="375" t="s">
        <v>399</v>
      </c>
      <c r="AI1120" s="375" t="s">
        <v>798</v>
      </c>
      <c r="AJ1120" s="375" t="s">
        <v>422</v>
      </c>
      <c r="AK1120" s="428" t="s">
        <v>277</v>
      </c>
      <c r="AL1120" s="375" t="s">
        <v>61</v>
      </c>
      <c r="AM1120" s="375" t="s">
        <v>425</v>
      </c>
      <c r="AN1120" s="375" t="s">
        <v>427</v>
      </c>
      <c r="AO1120" s="762">
        <v>6.9260000000000002</v>
      </c>
      <c r="AP1120" s="375" t="s">
        <v>392</v>
      </c>
      <c r="AQ1120" s="760">
        <v>0.54246652525231054</v>
      </c>
      <c r="AR1120" s="375" t="s">
        <v>399</v>
      </c>
      <c r="AS1120" s="375" t="s">
        <v>799</v>
      </c>
      <c r="AT1120" s="831" t="s">
        <v>422</v>
      </c>
    </row>
    <row r="1121" spans="1:46" s="375" customFormat="1" x14ac:dyDescent="0.4">
      <c r="A1121" s="428" t="s">
        <v>406</v>
      </c>
      <c r="B1121" s="375" t="s">
        <v>61</v>
      </c>
      <c r="C1121" s="375" t="s">
        <v>461</v>
      </c>
      <c r="D1121" s="375" t="s">
        <v>387</v>
      </c>
      <c r="E1121" s="375" t="s">
        <v>400</v>
      </c>
      <c r="F1121" s="763">
        <v>1.7804340876538887E-5</v>
      </c>
      <c r="G1121" s="375" t="s">
        <v>399</v>
      </c>
      <c r="H1121" s="831" t="s">
        <v>802</v>
      </c>
      <c r="I1121" s="428" t="s">
        <v>232</v>
      </c>
      <c r="J1121" s="375" t="s">
        <v>61</v>
      </c>
      <c r="K1121" s="375" t="s">
        <v>52</v>
      </c>
      <c r="L1121" s="378"/>
      <c r="M1121" s="824">
        <v>0.28599999999999998</v>
      </c>
      <c r="N1121" s="375" t="s">
        <v>392</v>
      </c>
      <c r="O1121" s="375" t="s">
        <v>400</v>
      </c>
      <c r="P1121" s="763">
        <v>4.8980011606023412E-3</v>
      </c>
      <c r="Q1121" s="375" t="s">
        <v>399</v>
      </c>
      <c r="R1121" s="831" t="s">
        <v>800</v>
      </c>
      <c r="S1121" s="428" t="s">
        <v>49</v>
      </c>
      <c r="T1121" s="375" t="s">
        <v>418</v>
      </c>
      <c r="U1121" s="375" t="s">
        <v>61</v>
      </c>
      <c r="V1121" s="375" t="s">
        <v>52</v>
      </c>
      <c r="W1121" s="378"/>
      <c r="X1121" s="824">
        <v>0.34399999999999997</v>
      </c>
      <c r="Y1121" s="375" t="s">
        <v>392</v>
      </c>
      <c r="Z1121" s="375" t="s">
        <v>400</v>
      </c>
      <c r="AA1121" s="763">
        <v>3.3160007857405806E-3</v>
      </c>
      <c r="AB1121" s="375" t="s">
        <v>399</v>
      </c>
      <c r="AC1121" s="831" t="s">
        <v>801</v>
      </c>
      <c r="AD1121" s="428" t="s">
        <v>263</v>
      </c>
      <c r="AE1121" s="375" t="s">
        <v>61</v>
      </c>
      <c r="AF1121" s="375" t="s">
        <v>393</v>
      </c>
      <c r="AG1121" s="375">
        <v>2.1344424918996485E-8</v>
      </c>
      <c r="AH1121" s="375" t="s">
        <v>399</v>
      </c>
      <c r="AI1121" s="375" t="s">
        <v>798</v>
      </c>
      <c r="AJ1121" s="375" t="s">
        <v>422</v>
      </c>
      <c r="AK1121" s="428" t="s">
        <v>277</v>
      </c>
      <c r="AL1121" s="375" t="s">
        <v>61</v>
      </c>
      <c r="AM1121" s="375" t="s">
        <v>425</v>
      </c>
      <c r="AN1121" s="375" t="s">
        <v>427</v>
      </c>
      <c r="AO1121" s="762">
        <v>6.9260000000000002</v>
      </c>
      <c r="AP1121" s="375" t="s">
        <v>393</v>
      </c>
      <c r="AQ1121" s="760">
        <v>8.111481151864688E-4</v>
      </c>
      <c r="AR1121" s="375" t="s">
        <v>399</v>
      </c>
      <c r="AS1121" s="375" t="s">
        <v>799</v>
      </c>
      <c r="AT1121" s="831" t="s">
        <v>422</v>
      </c>
    </row>
    <row r="1122" spans="1:46" s="375" customFormat="1" x14ac:dyDescent="0.4">
      <c r="A1122" s="428" t="s">
        <v>406</v>
      </c>
      <c r="B1122" s="375" t="s">
        <v>61</v>
      </c>
      <c r="C1122" s="375" t="s">
        <v>461</v>
      </c>
      <c r="D1122" s="375" t="s">
        <v>388</v>
      </c>
      <c r="E1122" s="375" t="s">
        <v>400</v>
      </c>
      <c r="F1122" s="763">
        <v>1.4130361558249214E-4</v>
      </c>
      <c r="G1122" s="375" t="s">
        <v>399</v>
      </c>
      <c r="H1122" s="831" t="s">
        <v>802</v>
      </c>
      <c r="I1122" s="428" t="s">
        <v>232</v>
      </c>
      <c r="J1122" s="375" t="s">
        <v>61</v>
      </c>
      <c r="K1122" s="375" t="s">
        <v>52</v>
      </c>
      <c r="L1122" s="378"/>
      <c r="M1122" s="824">
        <v>0.28599999999999998</v>
      </c>
      <c r="N1122" s="375" t="s">
        <v>393</v>
      </c>
      <c r="O1122" s="375" t="s">
        <v>400</v>
      </c>
      <c r="P1122" s="763">
        <v>6.7650016029960888E-6</v>
      </c>
      <c r="Q1122" s="375" t="s">
        <v>399</v>
      </c>
      <c r="R1122" s="831" t="s">
        <v>800</v>
      </c>
      <c r="S1122" s="428" t="s">
        <v>49</v>
      </c>
      <c r="T1122" s="375" t="s">
        <v>418</v>
      </c>
      <c r="U1122" s="375" t="s">
        <v>61</v>
      </c>
      <c r="V1122" s="375" t="s">
        <v>52</v>
      </c>
      <c r="W1122" s="378"/>
      <c r="X1122" s="824">
        <v>0.34399999999999997</v>
      </c>
      <c r="Y1122" s="375" t="s">
        <v>393</v>
      </c>
      <c r="Z1122" s="375" t="s">
        <v>400</v>
      </c>
      <c r="AA1122" s="763">
        <v>4.7300011207940132E-6</v>
      </c>
      <c r="AB1122" s="375" t="s">
        <v>399</v>
      </c>
      <c r="AC1122" s="831" t="s">
        <v>801</v>
      </c>
      <c r="AD1122" s="428" t="s">
        <v>263</v>
      </c>
      <c r="AE1122" s="375" t="s">
        <v>61</v>
      </c>
      <c r="AF1122" s="375" t="s">
        <v>394</v>
      </c>
      <c r="AG1122" s="375">
        <v>4.8180116023094826E-8</v>
      </c>
      <c r="AH1122" s="375" t="s">
        <v>399</v>
      </c>
      <c r="AI1122" s="375" t="s">
        <v>798</v>
      </c>
      <c r="AJ1122" s="375" t="s">
        <v>422</v>
      </c>
      <c r="AK1122" s="428" t="s">
        <v>277</v>
      </c>
      <c r="AL1122" s="375" t="s">
        <v>61</v>
      </c>
      <c r="AM1122" s="375" t="s">
        <v>425</v>
      </c>
      <c r="AN1122" s="375" t="s">
        <v>427</v>
      </c>
      <c r="AO1122" s="762">
        <v>6.9260000000000002</v>
      </c>
      <c r="AP1122" s="375" t="s">
        <v>394</v>
      </c>
      <c r="AQ1122" s="760">
        <v>1.6935338883092644E-3</v>
      </c>
      <c r="AR1122" s="375" t="s">
        <v>399</v>
      </c>
      <c r="AS1122" s="375" t="s">
        <v>799</v>
      </c>
      <c r="AT1122" s="831" t="s">
        <v>422</v>
      </c>
    </row>
    <row r="1123" spans="1:46" s="375" customFormat="1" x14ac:dyDescent="0.4">
      <c r="A1123" s="428" t="s">
        <v>406</v>
      </c>
      <c r="B1123" s="375" t="s">
        <v>61</v>
      </c>
      <c r="C1123" s="375" t="s">
        <v>461</v>
      </c>
      <c r="D1123" s="375" t="s">
        <v>389</v>
      </c>
      <c r="E1123" s="375" t="s">
        <v>400</v>
      </c>
      <c r="F1123" s="763">
        <v>7.6370728338423424E-4</v>
      </c>
      <c r="G1123" s="375" t="s">
        <v>399</v>
      </c>
      <c r="H1123" s="831" t="s">
        <v>802</v>
      </c>
      <c r="I1123" s="428" t="s">
        <v>232</v>
      </c>
      <c r="J1123" s="375" t="s">
        <v>61</v>
      </c>
      <c r="K1123" s="375" t="s">
        <v>52</v>
      </c>
      <c r="L1123" s="378"/>
      <c r="M1123" s="824">
        <v>0.28599999999999998</v>
      </c>
      <c r="N1123" s="375" t="s">
        <v>394</v>
      </c>
      <c r="O1123" s="375" t="s">
        <v>400</v>
      </c>
      <c r="P1123" s="763">
        <v>1.7548004158074701E-5</v>
      </c>
      <c r="Q1123" s="375" t="s">
        <v>399</v>
      </c>
      <c r="R1123" s="831" t="s">
        <v>800</v>
      </c>
      <c r="S1123" s="428" t="s">
        <v>49</v>
      </c>
      <c r="T1123" s="375" t="s">
        <v>418</v>
      </c>
      <c r="U1123" s="375" t="s">
        <v>61</v>
      </c>
      <c r="V1123" s="375" t="s">
        <v>52</v>
      </c>
      <c r="W1123" s="378"/>
      <c r="X1123" s="824">
        <v>0.34399999999999997</v>
      </c>
      <c r="Y1123" s="375" t="s">
        <v>394</v>
      </c>
      <c r="Z1123" s="375" t="s">
        <v>400</v>
      </c>
      <c r="AA1123" s="763">
        <v>8.9100021112631409E-6</v>
      </c>
      <c r="AB1123" s="375" t="s">
        <v>399</v>
      </c>
      <c r="AC1123" s="831" t="s">
        <v>801</v>
      </c>
      <c r="AD1123" s="428" t="s">
        <v>263</v>
      </c>
      <c r="AE1123" s="375" t="s">
        <v>61</v>
      </c>
      <c r="AF1123" s="375" t="s">
        <v>395</v>
      </c>
      <c r="AG1123" s="375">
        <v>1.7356200342465465E-6</v>
      </c>
      <c r="AH1123" s="375" t="s">
        <v>399</v>
      </c>
      <c r="AI1123" s="375" t="s">
        <v>798</v>
      </c>
      <c r="AJ1123" s="375" t="s">
        <v>422</v>
      </c>
      <c r="AK1123" s="428" t="s">
        <v>277</v>
      </c>
      <c r="AL1123" s="375" t="s">
        <v>61</v>
      </c>
      <c r="AM1123" s="375" t="s">
        <v>425</v>
      </c>
      <c r="AN1123" s="375" t="s">
        <v>427</v>
      </c>
      <c r="AO1123" s="762">
        <v>6.9260000000000002</v>
      </c>
      <c r="AP1123" s="375" t="s">
        <v>395</v>
      </c>
      <c r="AQ1123" s="760">
        <v>0.20852766040148335</v>
      </c>
      <c r="AR1123" s="375" t="s">
        <v>399</v>
      </c>
      <c r="AS1123" s="375" t="s">
        <v>799</v>
      </c>
      <c r="AT1123" s="831" t="s">
        <v>422</v>
      </c>
    </row>
    <row r="1124" spans="1:46" s="375" customFormat="1" x14ac:dyDescent="0.4">
      <c r="A1124" s="428" t="s">
        <v>406</v>
      </c>
      <c r="B1124" s="375" t="s">
        <v>61</v>
      </c>
      <c r="C1124" s="375" t="s">
        <v>461</v>
      </c>
      <c r="D1124" s="375" t="s">
        <v>390</v>
      </c>
      <c r="E1124" s="375" t="s">
        <v>400</v>
      </c>
      <c r="F1124" s="763">
        <v>8.150364963348925E-5</v>
      </c>
      <c r="G1124" s="375" t="s">
        <v>399</v>
      </c>
      <c r="H1124" s="831" t="s">
        <v>802</v>
      </c>
      <c r="I1124" s="428" t="s">
        <v>232</v>
      </c>
      <c r="J1124" s="375" t="s">
        <v>61</v>
      </c>
      <c r="K1124" s="375" t="s">
        <v>52</v>
      </c>
      <c r="L1124" s="378"/>
      <c r="M1124" s="824">
        <v>0.28599999999999998</v>
      </c>
      <c r="N1124" s="375" t="s">
        <v>395</v>
      </c>
      <c r="O1124" s="375" t="s">
        <v>400</v>
      </c>
      <c r="P1124" s="763">
        <v>1.3000003080406379E-5</v>
      </c>
      <c r="Q1124" s="375" t="s">
        <v>399</v>
      </c>
      <c r="R1124" s="831" t="s">
        <v>800</v>
      </c>
      <c r="S1124" s="428" t="s">
        <v>49</v>
      </c>
      <c r="T1124" s="375" t="s">
        <v>418</v>
      </c>
      <c r="U1124" s="375" t="s">
        <v>61</v>
      </c>
      <c r="V1124" s="375" t="s">
        <v>52</v>
      </c>
      <c r="W1124" s="378"/>
      <c r="X1124" s="824">
        <v>0.34399999999999997</v>
      </c>
      <c r="Y1124" s="375" t="s">
        <v>395</v>
      </c>
      <c r="Z1124" s="375" t="s">
        <v>400</v>
      </c>
      <c r="AA1124" s="763">
        <v>1.000000236954337E-5</v>
      </c>
      <c r="AB1124" s="375" t="s">
        <v>399</v>
      </c>
      <c r="AC1124" s="831" t="s">
        <v>801</v>
      </c>
      <c r="AD1124" s="428" t="s">
        <v>263</v>
      </c>
      <c r="AE1124" s="375" t="s">
        <v>61</v>
      </c>
      <c r="AF1124" s="375" t="s">
        <v>396</v>
      </c>
      <c r="AG1124" s="375">
        <v>1.9677434756619897E-8</v>
      </c>
      <c r="AH1124" s="375" t="s">
        <v>399</v>
      </c>
      <c r="AI1124" s="375" t="s">
        <v>798</v>
      </c>
      <c r="AJ1124" s="375" t="s">
        <v>422</v>
      </c>
      <c r="AK1124" s="428" t="s">
        <v>277</v>
      </c>
      <c r="AL1124" s="375" t="s">
        <v>61</v>
      </c>
      <c r="AM1124" s="375" t="s">
        <v>425</v>
      </c>
      <c r="AN1124" s="375" t="s">
        <v>427</v>
      </c>
      <c r="AO1124" s="762">
        <v>6.9260000000000002</v>
      </c>
      <c r="AP1124" s="375" t="s">
        <v>396</v>
      </c>
      <c r="AQ1124" s="760">
        <v>1.2784256206030929E-3</v>
      </c>
      <c r="AR1124" s="375" t="s">
        <v>399</v>
      </c>
      <c r="AS1124" s="375" t="s">
        <v>799</v>
      </c>
      <c r="AT1124" s="831" t="s">
        <v>422</v>
      </c>
    </row>
    <row r="1125" spans="1:46" s="375" customFormat="1" x14ac:dyDescent="0.4">
      <c r="A1125" s="428" t="s">
        <v>406</v>
      </c>
      <c r="B1125" s="375" t="s">
        <v>61</v>
      </c>
      <c r="C1125" s="375" t="s">
        <v>461</v>
      </c>
      <c r="D1125" s="375" t="s">
        <v>391</v>
      </c>
      <c r="E1125" s="375" t="s">
        <v>400</v>
      </c>
      <c r="F1125" s="763">
        <v>6.4462730803056356E-5</v>
      </c>
      <c r="G1125" s="375" t="s">
        <v>399</v>
      </c>
      <c r="H1125" s="831" t="s">
        <v>802</v>
      </c>
      <c r="I1125" s="428" t="s">
        <v>232</v>
      </c>
      <c r="J1125" s="375" t="s">
        <v>61</v>
      </c>
      <c r="K1125" s="375" t="s">
        <v>52</v>
      </c>
      <c r="L1125" s="378"/>
      <c r="M1125" s="824">
        <v>0.28599999999999998</v>
      </c>
      <c r="N1125" s="375" t="s">
        <v>396</v>
      </c>
      <c r="O1125" s="375" t="s">
        <v>400</v>
      </c>
      <c r="P1125" s="763">
        <v>1.0000002369543367E-6</v>
      </c>
      <c r="Q1125" s="375" t="s">
        <v>399</v>
      </c>
      <c r="R1125" s="831" t="s">
        <v>800</v>
      </c>
      <c r="S1125" s="428" t="s">
        <v>49</v>
      </c>
      <c r="T1125" s="375" t="s">
        <v>418</v>
      </c>
      <c r="U1125" s="375" t="s">
        <v>61</v>
      </c>
      <c r="V1125" s="375" t="s">
        <v>52</v>
      </c>
      <c r="W1125" s="378"/>
      <c r="X1125" s="824">
        <v>0.34399999999999997</v>
      </c>
      <c r="Y1125" s="375" t="s">
        <v>396</v>
      </c>
      <c r="Z1125" s="375" t="s">
        <v>400</v>
      </c>
      <c r="AA1125" s="763">
        <v>1.6000003791269388E-5</v>
      </c>
      <c r="AB1125" s="375" t="s">
        <v>399</v>
      </c>
      <c r="AC1125" s="831" t="s">
        <v>801</v>
      </c>
      <c r="AD1125" s="430" t="s">
        <v>263</v>
      </c>
      <c r="AE1125" s="832" t="s">
        <v>61</v>
      </c>
      <c r="AF1125" s="832" t="s">
        <v>397</v>
      </c>
      <c r="AG1125" s="832">
        <v>2.0869644258237562E-3</v>
      </c>
      <c r="AH1125" s="832" t="s">
        <v>399</v>
      </c>
      <c r="AI1125" s="832" t="s">
        <v>798</v>
      </c>
      <c r="AJ1125" s="832" t="s">
        <v>422</v>
      </c>
      <c r="AK1125" s="428" t="s">
        <v>277</v>
      </c>
      <c r="AL1125" s="375" t="s">
        <v>61</v>
      </c>
      <c r="AM1125" s="375" t="s">
        <v>425</v>
      </c>
      <c r="AN1125" s="375" t="s">
        <v>427</v>
      </c>
      <c r="AO1125" s="762">
        <v>6.9260000000000002</v>
      </c>
      <c r="AP1125" s="375" t="s">
        <v>397</v>
      </c>
      <c r="AQ1125" s="760">
        <v>129.43755407652384</v>
      </c>
      <c r="AR1125" s="375" t="s">
        <v>399</v>
      </c>
      <c r="AS1125" s="375" t="s">
        <v>799</v>
      </c>
      <c r="AT1125" s="831" t="s">
        <v>422</v>
      </c>
    </row>
    <row r="1126" spans="1:46" s="375" customFormat="1" x14ac:dyDescent="0.4">
      <c r="A1126" s="428" t="s">
        <v>406</v>
      </c>
      <c r="B1126" s="375" t="s">
        <v>61</v>
      </c>
      <c r="C1126" s="375" t="s">
        <v>461</v>
      </c>
      <c r="D1126" s="375" t="s">
        <v>392</v>
      </c>
      <c r="E1126" s="375" t="s">
        <v>400</v>
      </c>
      <c r="F1126" s="763">
        <v>1.627430457815534E-3</v>
      </c>
      <c r="G1126" s="375" t="s">
        <v>399</v>
      </c>
      <c r="H1126" s="831" t="s">
        <v>802</v>
      </c>
      <c r="I1126" s="428" t="s">
        <v>232</v>
      </c>
      <c r="J1126" s="375" t="s">
        <v>61</v>
      </c>
      <c r="K1126" s="375" t="s">
        <v>52</v>
      </c>
      <c r="L1126" s="378"/>
      <c r="M1126" s="824">
        <v>0.28599999999999998</v>
      </c>
      <c r="N1126" s="375" t="s">
        <v>397</v>
      </c>
      <c r="O1126" s="375" t="s">
        <v>400</v>
      </c>
      <c r="P1126" s="763">
        <v>0.70790587462123933</v>
      </c>
      <c r="Q1126" s="375" t="s">
        <v>399</v>
      </c>
      <c r="R1126" s="831" t="s">
        <v>800</v>
      </c>
      <c r="S1126" s="428" t="s">
        <v>49</v>
      </c>
      <c r="T1126" s="375" t="s">
        <v>418</v>
      </c>
      <c r="U1126" s="375" t="s">
        <v>61</v>
      </c>
      <c r="V1126" s="375" t="s">
        <v>52</v>
      </c>
      <c r="W1126" s="378"/>
      <c r="X1126" s="824">
        <v>0.34399999999999997</v>
      </c>
      <c r="Y1126" s="375" t="s">
        <v>397</v>
      </c>
      <c r="Z1126" s="375" t="s">
        <v>400</v>
      </c>
      <c r="AA1126" s="763">
        <v>0.99200789933606026</v>
      </c>
      <c r="AB1126" s="375" t="s">
        <v>399</v>
      </c>
      <c r="AC1126" s="831" t="s">
        <v>801</v>
      </c>
      <c r="AK1126" s="428" t="s">
        <v>277</v>
      </c>
      <c r="AL1126" s="375" t="s">
        <v>61</v>
      </c>
      <c r="AM1126" s="375" t="s">
        <v>425</v>
      </c>
      <c r="AN1126" s="375" t="s">
        <v>426</v>
      </c>
      <c r="AO1126" s="762">
        <v>6.9260000000000002</v>
      </c>
      <c r="AP1126" s="375" t="s">
        <v>387</v>
      </c>
      <c r="AQ1126" s="760">
        <v>0.11449360352033082</v>
      </c>
      <c r="AR1126" s="375" t="s">
        <v>399</v>
      </c>
      <c r="AS1126" s="375" t="s">
        <v>803</v>
      </c>
      <c r="AT1126" s="831" t="s">
        <v>422</v>
      </c>
    </row>
    <row r="1127" spans="1:46" s="375" customFormat="1" x14ac:dyDescent="0.4">
      <c r="A1127" s="428" t="s">
        <v>406</v>
      </c>
      <c r="B1127" s="375" t="s">
        <v>61</v>
      </c>
      <c r="C1127" s="375" t="s">
        <v>461</v>
      </c>
      <c r="D1127" s="375" t="s">
        <v>393</v>
      </c>
      <c r="E1127" s="375" t="s">
        <v>400</v>
      </c>
      <c r="F1127" s="763">
        <v>4.0127351196995744E-6</v>
      </c>
      <c r="G1127" s="375" t="s">
        <v>399</v>
      </c>
      <c r="H1127" s="831" t="s">
        <v>802</v>
      </c>
      <c r="I1127" s="428" t="s">
        <v>232</v>
      </c>
      <c r="J1127" s="375" t="s">
        <v>61</v>
      </c>
      <c r="K1127" s="375" t="s">
        <v>52</v>
      </c>
      <c r="L1127" s="378"/>
      <c r="M1127" s="824">
        <v>0.28599999999999998</v>
      </c>
      <c r="N1127" s="375" t="s">
        <v>387</v>
      </c>
      <c r="O1127" s="375" t="s">
        <v>401</v>
      </c>
      <c r="P1127" s="378">
        <v>3.3811816377650525E-5</v>
      </c>
      <c r="Q1127" s="375" t="s">
        <v>399</v>
      </c>
      <c r="R1127" s="831" t="s">
        <v>804</v>
      </c>
      <c r="S1127" s="428" t="s">
        <v>49</v>
      </c>
      <c r="T1127" s="375" t="s">
        <v>418</v>
      </c>
      <c r="U1127" s="375" t="s">
        <v>61</v>
      </c>
      <c r="V1127" s="375" t="s">
        <v>52</v>
      </c>
      <c r="W1127" s="378"/>
      <c r="X1127" s="824">
        <v>0.34399999999999997</v>
      </c>
      <c r="Y1127" s="375" t="s">
        <v>387</v>
      </c>
      <c r="Z1127" s="375" t="s">
        <v>401</v>
      </c>
      <c r="AA1127" s="378">
        <v>1.9811813060289801E-5</v>
      </c>
      <c r="AB1127" s="375" t="s">
        <v>399</v>
      </c>
      <c r="AC1127" s="831" t="s">
        <v>805</v>
      </c>
      <c r="AK1127" s="428" t="s">
        <v>277</v>
      </c>
      <c r="AL1127" s="375" t="s">
        <v>61</v>
      </c>
      <c r="AM1127" s="375" t="s">
        <v>425</v>
      </c>
      <c r="AN1127" s="375" t="s">
        <v>426</v>
      </c>
      <c r="AO1127" s="762">
        <v>6.9260000000000002</v>
      </c>
      <c r="AP1127" s="375" t="s">
        <v>388</v>
      </c>
      <c r="AQ1127" s="760">
        <v>0.66955527990502384</v>
      </c>
      <c r="AR1127" s="375" t="s">
        <v>399</v>
      </c>
      <c r="AS1127" s="375" t="s">
        <v>803</v>
      </c>
      <c r="AT1127" s="831" t="s">
        <v>422</v>
      </c>
    </row>
    <row r="1128" spans="1:46" s="375" customFormat="1" x14ac:dyDescent="0.4">
      <c r="A1128" s="428" t="s">
        <v>406</v>
      </c>
      <c r="B1128" s="375" t="s">
        <v>61</v>
      </c>
      <c r="C1128" s="375" t="s">
        <v>461</v>
      </c>
      <c r="D1128" s="375" t="s">
        <v>394</v>
      </c>
      <c r="E1128" s="375" t="s">
        <v>400</v>
      </c>
      <c r="F1128" s="763">
        <v>8.7511334961429964E-6</v>
      </c>
      <c r="G1128" s="375" t="s">
        <v>399</v>
      </c>
      <c r="H1128" s="831" t="s">
        <v>802</v>
      </c>
      <c r="I1128" s="428" t="s">
        <v>232</v>
      </c>
      <c r="J1128" s="375" t="s">
        <v>61</v>
      </c>
      <c r="K1128" s="375" t="s">
        <v>52</v>
      </c>
      <c r="L1128" s="378"/>
      <c r="M1128" s="824">
        <v>0.28599999999999998</v>
      </c>
      <c r="N1128" s="375" t="s">
        <v>388</v>
      </c>
      <c r="O1128" s="375" t="s">
        <v>401</v>
      </c>
      <c r="P1128" s="378">
        <v>5.0346184369148828E-4</v>
      </c>
      <c r="Q1128" s="375" t="s">
        <v>399</v>
      </c>
      <c r="R1128" s="831" t="s">
        <v>804</v>
      </c>
      <c r="S1128" s="428" t="s">
        <v>49</v>
      </c>
      <c r="T1128" s="375" t="s">
        <v>418</v>
      </c>
      <c r="U1128" s="375" t="s">
        <v>61</v>
      </c>
      <c r="V1128" s="375" t="s">
        <v>52</v>
      </c>
      <c r="W1128" s="378"/>
      <c r="X1128" s="824">
        <v>0.34399999999999997</v>
      </c>
      <c r="Y1128" s="375" t="s">
        <v>388</v>
      </c>
      <c r="Z1128" s="375" t="s">
        <v>401</v>
      </c>
      <c r="AA1128" s="378">
        <v>1.6146176265310522E-4</v>
      </c>
      <c r="AB1128" s="375" t="s">
        <v>399</v>
      </c>
      <c r="AC1128" s="831" t="s">
        <v>805</v>
      </c>
      <c r="AK1128" s="428" t="s">
        <v>277</v>
      </c>
      <c r="AL1128" s="375" t="s">
        <v>61</v>
      </c>
      <c r="AM1128" s="375" t="s">
        <v>425</v>
      </c>
      <c r="AN1128" s="375" t="s">
        <v>426</v>
      </c>
      <c r="AO1128" s="762">
        <v>6.9260000000000002</v>
      </c>
      <c r="AP1128" s="375" t="s">
        <v>389</v>
      </c>
      <c r="AQ1128" s="760">
        <v>0.14083992687145763</v>
      </c>
      <c r="AR1128" s="375" t="s">
        <v>399</v>
      </c>
      <c r="AS1128" s="375" t="s">
        <v>803</v>
      </c>
      <c r="AT1128" s="831" t="s">
        <v>422</v>
      </c>
    </row>
    <row r="1129" spans="1:46" s="375" customFormat="1" x14ac:dyDescent="0.4">
      <c r="A1129" s="428" t="s">
        <v>406</v>
      </c>
      <c r="B1129" s="375" t="s">
        <v>61</v>
      </c>
      <c r="C1129" s="375" t="s">
        <v>461</v>
      </c>
      <c r="D1129" s="375" t="s">
        <v>395</v>
      </c>
      <c r="E1129" s="375" t="s">
        <v>400</v>
      </c>
      <c r="F1129" s="763">
        <v>8.0205091212579284E-6</v>
      </c>
      <c r="G1129" s="375" t="s">
        <v>399</v>
      </c>
      <c r="H1129" s="831" t="s">
        <v>802</v>
      </c>
      <c r="I1129" s="428" t="s">
        <v>232</v>
      </c>
      <c r="J1129" s="375" t="s">
        <v>61</v>
      </c>
      <c r="K1129" s="375" t="s">
        <v>52</v>
      </c>
      <c r="L1129" s="378"/>
      <c r="M1129" s="824">
        <v>0.28599999999999998</v>
      </c>
      <c r="N1129" s="375" t="s">
        <v>389</v>
      </c>
      <c r="O1129" s="375" t="s">
        <v>401</v>
      </c>
      <c r="P1129" s="378">
        <v>2.2928289158970021E-3</v>
      </c>
      <c r="Q1129" s="375" t="s">
        <v>399</v>
      </c>
      <c r="R1129" s="831" t="s">
        <v>804</v>
      </c>
      <c r="S1129" s="428" t="s">
        <v>49</v>
      </c>
      <c r="T1129" s="375" t="s">
        <v>418</v>
      </c>
      <c r="U1129" s="375" t="s">
        <v>61</v>
      </c>
      <c r="V1129" s="375" t="s">
        <v>52</v>
      </c>
      <c r="W1129" s="378"/>
      <c r="X1129" s="824">
        <v>0.34399999999999997</v>
      </c>
      <c r="Y1129" s="375" t="s">
        <v>389</v>
      </c>
      <c r="Z1129" s="375" t="s">
        <v>401</v>
      </c>
      <c r="AA1129" s="378">
        <v>1.3858287009794184E-3</v>
      </c>
      <c r="AB1129" s="375" t="s">
        <v>399</v>
      </c>
      <c r="AC1129" s="831" t="s">
        <v>805</v>
      </c>
      <c r="AK1129" s="428" t="s">
        <v>277</v>
      </c>
      <c r="AL1129" s="375" t="s">
        <v>61</v>
      </c>
      <c r="AM1129" s="375" t="s">
        <v>425</v>
      </c>
      <c r="AN1129" s="375" t="s">
        <v>426</v>
      </c>
      <c r="AO1129" s="762">
        <v>6.9260000000000002</v>
      </c>
      <c r="AP1129" s="375" t="s">
        <v>390</v>
      </c>
      <c r="AQ1129" s="760">
        <v>7.6770444062228202E-2</v>
      </c>
      <c r="AR1129" s="375" t="s">
        <v>399</v>
      </c>
      <c r="AS1129" s="375" t="s">
        <v>803</v>
      </c>
      <c r="AT1129" s="831" t="s">
        <v>422</v>
      </c>
    </row>
    <row r="1130" spans="1:46" s="375" customFormat="1" x14ac:dyDescent="0.4">
      <c r="A1130" s="428" t="s">
        <v>406</v>
      </c>
      <c r="B1130" s="375" t="s">
        <v>61</v>
      </c>
      <c r="C1130" s="375" t="s">
        <v>461</v>
      </c>
      <c r="D1130" s="375" t="s">
        <v>396</v>
      </c>
      <c r="E1130" s="375" t="s">
        <v>400</v>
      </c>
      <c r="F1130" s="763">
        <v>8.0483754204965833E-6</v>
      </c>
      <c r="G1130" s="375" t="s">
        <v>399</v>
      </c>
      <c r="H1130" s="831" t="s">
        <v>802</v>
      </c>
      <c r="I1130" s="428" t="s">
        <v>232</v>
      </c>
      <c r="J1130" s="375" t="s">
        <v>61</v>
      </c>
      <c r="K1130" s="375" t="s">
        <v>52</v>
      </c>
      <c r="L1130" s="378"/>
      <c r="M1130" s="824">
        <v>0.28599999999999998</v>
      </c>
      <c r="N1130" s="375" t="s">
        <v>390</v>
      </c>
      <c r="O1130" s="375" t="s">
        <v>401</v>
      </c>
      <c r="P1130" s="378">
        <v>4.1502188569156441E-5</v>
      </c>
      <c r="Q1130" s="375" t="s">
        <v>399</v>
      </c>
      <c r="R1130" s="831" t="s">
        <v>804</v>
      </c>
      <c r="S1130" s="428" t="s">
        <v>49</v>
      </c>
      <c r="T1130" s="375" t="s">
        <v>418</v>
      </c>
      <c r="U1130" s="375" t="s">
        <v>61</v>
      </c>
      <c r="V1130" s="375" t="s">
        <v>52</v>
      </c>
      <c r="W1130" s="378"/>
      <c r="X1130" s="824">
        <v>0.34399999999999997</v>
      </c>
      <c r="Y1130" s="375" t="s">
        <v>390</v>
      </c>
      <c r="Z1130" s="375" t="s">
        <v>401</v>
      </c>
      <c r="AA1130" s="378">
        <v>1.3950221179068144E-4</v>
      </c>
      <c r="AB1130" s="375" t="s">
        <v>399</v>
      </c>
      <c r="AC1130" s="831" t="s">
        <v>805</v>
      </c>
      <c r="AK1130" s="428" t="s">
        <v>277</v>
      </c>
      <c r="AL1130" s="375" t="s">
        <v>61</v>
      </c>
      <c r="AM1130" s="375" t="s">
        <v>425</v>
      </c>
      <c r="AN1130" s="375" t="s">
        <v>426</v>
      </c>
      <c r="AO1130" s="762">
        <v>6.9260000000000002</v>
      </c>
      <c r="AP1130" s="375" t="s">
        <v>391</v>
      </c>
      <c r="AQ1130" s="760">
        <v>3.3247860289947147E-2</v>
      </c>
      <c r="AR1130" s="375" t="s">
        <v>399</v>
      </c>
      <c r="AS1130" s="375" t="s">
        <v>803</v>
      </c>
      <c r="AT1130" s="831" t="s">
        <v>422</v>
      </c>
    </row>
    <row r="1131" spans="1:46" s="375" customFormat="1" x14ac:dyDescent="0.4">
      <c r="A1131" s="428" t="s">
        <v>406</v>
      </c>
      <c r="B1131" s="375" t="s">
        <v>61</v>
      </c>
      <c r="C1131" s="375" t="s">
        <v>461</v>
      </c>
      <c r="D1131" s="375" t="s">
        <v>397</v>
      </c>
      <c r="E1131" s="375" t="s">
        <v>400</v>
      </c>
      <c r="F1131" s="763">
        <v>0.52750436404468681</v>
      </c>
      <c r="G1131" s="375" t="s">
        <v>399</v>
      </c>
      <c r="H1131" s="831" t="s">
        <v>802</v>
      </c>
      <c r="I1131" s="428" t="s">
        <v>232</v>
      </c>
      <c r="J1131" s="375" t="s">
        <v>61</v>
      </c>
      <c r="K1131" s="375" t="s">
        <v>52</v>
      </c>
      <c r="L1131" s="378"/>
      <c r="M1131" s="824">
        <v>0.28599999999999998</v>
      </c>
      <c r="N1131" s="375" t="s">
        <v>391</v>
      </c>
      <c r="O1131" s="375" t="s">
        <v>401</v>
      </c>
      <c r="P1131" s="378">
        <v>4.1231829989486738E-5</v>
      </c>
      <c r="Q1131" s="375" t="s">
        <v>399</v>
      </c>
      <c r="R1131" s="831" t="s">
        <v>804</v>
      </c>
      <c r="S1131" s="428" t="s">
        <v>49</v>
      </c>
      <c r="T1131" s="375" t="s">
        <v>418</v>
      </c>
      <c r="U1131" s="375" t="s">
        <v>61</v>
      </c>
      <c r="V1131" s="375" t="s">
        <v>52</v>
      </c>
      <c r="W1131" s="378"/>
      <c r="X1131" s="824">
        <v>0.34399999999999997</v>
      </c>
      <c r="Y1131" s="375" t="s">
        <v>391</v>
      </c>
      <c r="Z1131" s="375" t="s">
        <v>401</v>
      </c>
      <c r="AA1131" s="378">
        <v>1.1023184633933594E-4</v>
      </c>
      <c r="AB1131" s="375" t="s">
        <v>399</v>
      </c>
      <c r="AC1131" s="831" t="s">
        <v>805</v>
      </c>
      <c r="AK1131" s="428" t="s">
        <v>277</v>
      </c>
      <c r="AL1131" s="375" t="s">
        <v>61</v>
      </c>
      <c r="AM1131" s="375" t="s">
        <v>425</v>
      </c>
      <c r="AN1131" s="375" t="s">
        <v>426</v>
      </c>
      <c r="AO1131" s="762">
        <v>6.9260000000000002</v>
      </c>
      <c r="AP1131" s="375" t="s">
        <v>392</v>
      </c>
      <c r="AQ1131" s="760">
        <v>0.42086269104545959</v>
      </c>
      <c r="AR1131" s="375" t="s">
        <v>399</v>
      </c>
      <c r="AS1131" s="375" t="s">
        <v>803</v>
      </c>
      <c r="AT1131" s="831" t="s">
        <v>422</v>
      </c>
    </row>
    <row r="1132" spans="1:46" s="375" customFormat="1" x14ac:dyDescent="0.4">
      <c r="A1132" s="428" t="s">
        <v>406</v>
      </c>
      <c r="B1132" s="375" t="s">
        <v>61</v>
      </c>
      <c r="C1132" s="375" t="s">
        <v>461</v>
      </c>
      <c r="D1132" s="375" t="s">
        <v>387</v>
      </c>
      <c r="E1132" s="375" t="s">
        <v>401</v>
      </c>
      <c r="F1132" s="378">
        <v>1.9906883417115657E-5</v>
      </c>
      <c r="G1132" s="375" t="s">
        <v>399</v>
      </c>
      <c r="H1132" s="831" t="s">
        <v>806</v>
      </c>
      <c r="I1132" s="428" t="s">
        <v>232</v>
      </c>
      <c r="J1132" s="375" t="s">
        <v>61</v>
      </c>
      <c r="K1132" s="375" t="s">
        <v>52</v>
      </c>
      <c r="L1132" s="378"/>
      <c r="M1132" s="824">
        <v>0.28599999999999998</v>
      </c>
      <c r="N1132" s="375" t="s">
        <v>392</v>
      </c>
      <c r="O1132" s="375" t="s">
        <v>401</v>
      </c>
      <c r="P1132" s="378">
        <v>4.9008297645222465E-3</v>
      </c>
      <c r="Q1132" s="375" t="s">
        <v>399</v>
      </c>
      <c r="R1132" s="831" t="s">
        <v>804</v>
      </c>
      <c r="S1132" s="428" t="s">
        <v>49</v>
      </c>
      <c r="T1132" s="375" t="s">
        <v>418</v>
      </c>
      <c r="U1132" s="375" t="s">
        <v>61</v>
      </c>
      <c r="V1132" s="375" t="s">
        <v>52</v>
      </c>
      <c r="W1132" s="378"/>
      <c r="X1132" s="824">
        <v>0.34399999999999997</v>
      </c>
      <c r="Y1132" s="375" t="s">
        <v>392</v>
      </c>
      <c r="Z1132" s="375" t="s">
        <v>401</v>
      </c>
      <c r="AA1132" s="378">
        <v>3.318829389660485E-3</v>
      </c>
      <c r="AB1132" s="375" t="s">
        <v>399</v>
      </c>
      <c r="AC1132" s="831" t="s">
        <v>805</v>
      </c>
      <c r="AK1132" s="428" t="s">
        <v>277</v>
      </c>
      <c r="AL1132" s="375" t="s">
        <v>61</v>
      </c>
      <c r="AM1132" s="375" t="s">
        <v>425</v>
      </c>
      <c r="AN1132" s="375" t="s">
        <v>426</v>
      </c>
      <c r="AO1132" s="762">
        <v>6.9260000000000002</v>
      </c>
      <c r="AP1132" s="375" t="s">
        <v>393</v>
      </c>
      <c r="AQ1132" s="760">
        <v>8.2913653648611385E-4</v>
      </c>
      <c r="AR1132" s="375" t="s">
        <v>399</v>
      </c>
      <c r="AS1132" s="375" t="s">
        <v>803</v>
      </c>
      <c r="AT1132" s="831" t="s">
        <v>422</v>
      </c>
    </row>
    <row r="1133" spans="1:46" s="375" customFormat="1" x14ac:dyDescent="0.4">
      <c r="A1133" s="428" t="s">
        <v>406</v>
      </c>
      <c r="B1133" s="375" t="s">
        <v>61</v>
      </c>
      <c r="C1133" s="375" t="s">
        <v>461</v>
      </c>
      <c r="D1133" s="375" t="s">
        <v>388</v>
      </c>
      <c r="E1133" s="375" t="s">
        <v>401</v>
      </c>
      <c r="F1133" s="378">
        <v>1.5414437953468891E-4</v>
      </c>
      <c r="G1133" s="375" t="s">
        <v>399</v>
      </c>
      <c r="H1133" s="831" t="s">
        <v>806</v>
      </c>
      <c r="I1133" s="428" t="s">
        <v>232</v>
      </c>
      <c r="J1133" s="375" t="s">
        <v>61</v>
      </c>
      <c r="K1133" s="375" t="s">
        <v>52</v>
      </c>
      <c r="L1133" s="378"/>
      <c r="M1133" s="824">
        <v>0.28599999999999998</v>
      </c>
      <c r="N1133" s="375" t="s">
        <v>393</v>
      </c>
      <c r="O1133" s="375" t="s">
        <v>401</v>
      </c>
      <c r="P1133" s="378">
        <v>6.7693252982237317E-6</v>
      </c>
      <c r="Q1133" s="375" t="s">
        <v>399</v>
      </c>
      <c r="R1133" s="831" t="s">
        <v>804</v>
      </c>
      <c r="S1133" s="428" t="s">
        <v>49</v>
      </c>
      <c r="T1133" s="375" t="s">
        <v>418</v>
      </c>
      <c r="U1133" s="375" t="s">
        <v>61</v>
      </c>
      <c r="V1133" s="375" t="s">
        <v>52</v>
      </c>
      <c r="W1133" s="378"/>
      <c r="X1133" s="824">
        <v>0.34399999999999997</v>
      </c>
      <c r="Y1133" s="375" t="s">
        <v>393</v>
      </c>
      <c r="Z1133" s="375" t="s">
        <v>401</v>
      </c>
      <c r="AA1133" s="378">
        <v>4.7343248160216569E-6</v>
      </c>
      <c r="AB1133" s="375" t="s">
        <v>399</v>
      </c>
      <c r="AC1133" s="831" t="s">
        <v>805</v>
      </c>
      <c r="AK1133" s="428" t="s">
        <v>277</v>
      </c>
      <c r="AL1133" s="375" t="s">
        <v>61</v>
      </c>
      <c r="AM1133" s="375" t="s">
        <v>425</v>
      </c>
      <c r="AN1133" s="375" t="s">
        <v>426</v>
      </c>
      <c r="AO1133" s="762">
        <v>6.9260000000000002</v>
      </c>
      <c r="AP1133" s="375" t="s">
        <v>394</v>
      </c>
      <c r="AQ1133" s="760">
        <v>1.7643520388164087E-3</v>
      </c>
      <c r="AR1133" s="375" t="s">
        <v>399</v>
      </c>
      <c r="AS1133" s="375" t="s">
        <v>803</v>
      </c>
      <c r="AT1133" s="831" t="s">
        <v>422</v>
      </c>
    </row>
    <row r="1134" spans="1:46" s="375" customFormat="1" x14ac:dyDescent="0.4">
      <c r="A1134" s="428" t="s">
        <v>406</v>
      </c>
      <c r="B1134" s="375" t="s">
        <v>61</v>
      </c>
      <c r="C1134" s="375" t="s">
        <v>461</v>
      </c>
      <c r="D1134" s="375" t="s">
        <v>389</v>
      </c>
      <c r="E1134" s="375" t="s">
        <v>401</v>
      </c>
      <c r="F1134" s="378">
        <v>7.6691038774298571E-4</v>
      </c>
      <c r="G1134" s="375" t="s">
        <v>399</v>
      </c>
      <c r="H1134" s="831" t="s">
        <v>806</v>
      </c>
      <c r="I1134" s="428" t="s">
        <v>232</v>
      </c>
      <c r="J1134" s="375" t="s">
        <v>61</v>
      </c>
      <c r="K1134" s="375" t="s">
        <v>52</v>
      </c>
      <c r="L1134" s="378"/>
      <c r="M1134" s="824">
        <v>0.28599999999999998</v>
      </c>
      <c r="N1134" s="375" t="s">
        <v>394</v>
      </c>
      <c r="O1134" s="375" t="s">
        <v>401</v>
      </c>
      <c r="P1134" s="378">
        <v>1.7557474529034463E-5</v>
      </c>
      <c r="Q1134" s="375" t="s">
        <v>399</v>
      </c>
      <c r="R1134" s="831" t="s">
        <v>804</v>
      </c>
      <c r="S1134" s="428" t="s">
        <v>49</v>
      </c>
      <c r="T1134" s="375" t="s">
        <v>418</v>
      </c>
      <c r="U1134" s="375" t="s">
        <v>61</v>
      </c>
      <c r="V1134" s="375" t="s">
        <v>52</v>
      </c>
      <c r="W1134" s="378"/>
      <c r="X1134" s="824">
        <v>0.34399999999999997</v>
      </c>
      <c r="Y1134" s="375" t="s">
        <v>394</v>
      </c>
      <c r="Z1134" s="375" t="s">
        <v>401</v>
      </c>
      <c r="AA1134" s="378">
        <v>8.9194724822229059E-6</v>
      </c>
      <c r="AB1134" s="375" t="s">
        <v>399</v>
      </c>
      <c r="AC1134" s="831" t="s">
        <v>805</v>
      </c>
      <c r="AK1134" s="428" t="s">
        <v>277</v>
      </c>
      <c r="AL1134" s="375" t="s">
        <v>61</v>
      </c>
      <c r="AM1134" s="375" t="s">
        <v>425</v>
      </c>
      <c r="AN1134" s="375" t="s">
        <v>426</v>
      </c>
      <c r="AO1134" s="762">
        <v>6.9260000000000002</v>
      </c>
      <c r="AP1134" s="375" t="s">
        <v>395</v>
      </c>
      <c r="AQ1134" s="760">
        <v>0.16080478359682848</v>
      </c>
      <c r="AR1134" s="375" t="s">
        <v>399</v>
      </c>
      <c r="AS1134" s="375" t="s">
        <v>803</v>
      </c>
      <c r="AT1134" s="831" t="s">
        <v>422</v>
      </c>
    </row>
    <row r="1135" spans="1:46" s="375" customFormat="1" x14ac:dyDescent="0.4">
      <c r="A1135" s="428" t="s">
        <v>406</v>
      </c>
      <c r="B1135" s="375" t="s">
        <v>61</v>
      </c>
      <c r="C1135" s="375" t="s">
        <v>461</v>
      </c>
      <c r="D1135" s="375" t="s">
        <v>390</v>
      </c>
      <c r="E1135" s="375" t="s">
        <v>401</v>
      </c>
      <c r="F1135" s="378">
        <v>8.2919459861508719E-5</v>
      </c>
      <c r="G1135" s="375" t="s">
        <v>399</v>
      </c>
      <c r="H1135" s="831" t="s">
        <v>806</v>
      </c>
      <c r="I1135" s="428" t="s">
        <v>232</v>
      </c>
      <c r="J1135" s="375" t="s">
        <v>61</v>
      </c>
      <c r="K1135" s="375" t="s">
        <v>52</v>
      </c>
      <c r="M1135" s="824">
        <v>0.28599999999999998</v>
      </c>
      <c r="N1135" s="375" t="s">
        <v>395</v>
      </c>
      <c r="O1135" s="375" t="s">
        <v>401</v>
      </c>
      <c r="P1135" s="378">
        <v>1.4288505784888235E-5</v>
      </c>
      <c r="Q1135" s="375" t="s">
        <v>399</v>
      </c>
      <c r="R1135" s="831" t="s">
        <v>804</v>
      </c>
      <c r="S1135" s="428" t="s">
        <v>49</v>
      </c>
      <c r="T1135" s="375" t="s">
        <v>418</v>
      </c>
      <c r="U1135" s="375" t="s">
        <v>61</v>
      </c>
      <c r="V1135" s="375" t="s">
        <v>52</v>
      </c>
      <c r="X1135" s="824">
        <v>0.34399999999999997</v>
      </c>
      <c r="Y1135" s="375" t="s">
        <v>395</v>
      </c>
      <c r="Z1135" s="375" t="s">
        <v>401</v>
      </c>
      <c r="AA1135" s="378">
        <v>1.1288505074025222E-5</v>
      </c>
      <c r="AB1135" s="375" t="s">
        <v>399</v>
      </c>
      <c r="AC1135" s="831" t="s">
        <v>805</v>
      </c>
      <c r="AK1135" s="428" t="s">
        <v>277</v>
      </c>
      <c r="AL1135" s="375" t="s">
        <v>61</v>
      </c>
      <c r="AM1135" s="375" t="s">
        <v>425</v>
      </c>
      <c r="AN1135" s="375" t="s">
        <v>426</v>
      </c>
      <c r="AO1135" s="762">
        <v>6.9260000000000002</v>
      </c>
      <c r="AP1135" s="375" t="s">
        <v>396</v>
      </c>
      <c r="AQ1135" s="760">
        <v>1.1068526951316031E-3</v>
      </c>
      <c r="AR1135" s="375" t="s">
        <v>399</v>
      </c>
      <c r="AS1135" s="375" t="s">
        <v>803</v>
      </c>
      <c r="AT1135" s="831" t="s">
        <v>422</v>
      </c>
    </row>
    <row r="1136" spans="1:46" s="375" customFormat="1" x14ac:dyDescent="0.4">
      <c r="A1136" s="428" t="s">
        <v>406</v>
      </c>
      <c r="B1136" s="375" t="s">
        <v>61</v>
      </c>
      <c r="C1136" s="375" t="s">
        <v>461</v>
      </c>
      <c r="D1136" s="375" t="s">
        <v>391</v>
      </c>
      <c r="E1136" s="375" t="s">
        <v>401</v>
      </c>
      <c r="F1136" s="378">
        <v>6.5121030633444907E-5</v>
      </c>
      <c r="G1136" s="375" t="s">
        <v>399</v>
      </c>
      <c r="H1136" s="831" t="s">
        <v>806</v>
      </c>
      <c r="I1136" s="428" t="s">
        <v>232</v>
      </c>
      <c r="J1136" s="375" t="s">
        <v>61</v>
      </c>
      <c r="K1136" s="375" t="s">
        <v>52</v>
      </c>
      <c r="M1136" s="824">
        <v>0.28599999999999998</v>
      </c>
      <c r="N1136" s="375" t="s">
        <v>396</v>
      </c>
      <c r="O1136" s="375" t="s">
        <v>401</v>
      </c>
      <c r="P1136" s="378">
        <v>1.0078866821431209E-6</v>
      </c>
      <c r="Q1136" s="375" t="s">
        <v>399</v>
      </c>
      <c r="R1136" s="831" t="s">
        <v>804</v>
      </c>
      <c r="S1136" s="428" t="s">
        <v>49</v>
      </c>
      <c r="T1136" s="375" t="s">
        <v>418</v>
      </c>
      <c r="U1136" s="375" t="s">
        <v>61</v>
      </c>
      <c r="V1136" s="375" t="s">
        <v>52</v>
      </c>
      <c r="X1136" s="824">
        <v>0.34399999999999997</v>
      </c>
      <c r="Y1136" s="375" t="s">
        <v>396</v>
      </c>
      <c r="Z1136" s="375" t="s">
        <v>401</v>
      </c>
      <c r="AA1136" s="378">
        <v>1.6007890236458171E-5</v>
      </c>
      <c r="AB1136" s="375" t="s">
        <v>399</v>
      </c>
      <c r="AC1136" s="831" t="s">
        <v>805</v>
      </c>
      <c r="AK1136" s="428" t="s">
        <v>277</v>
      </c>
      <c r="AL1136" s="375" t="s">
        <v>61</v>
      </c>
      <c r="AM1136" s="375" t="s">
        <v>425</v>
      </c>
      <c r="AN1136" s="375" t="s">
        <v>426</v>
      </c>
      <c r="AO1136" s="762">
        <v>6.9260000000000002</v>
      </c>
      <c r="AP1136" s="375" t="s">
        <v>397</v>
      </c>
      <c r="AQ1136" s="760">
        <v>116.27924683403903</v>
      </c>
      <c r="AR1136" s="375" t="s">
        <v>399</v>
      </c>
      <c r="AS1136" s="375" t="s">
        <v>803</v>
      </c>
      <c r="AT1136" s="831" t="s">
        <v>422</v>
      </c>
    </row>
    <row r="1137" spans="1:46" s="375" customFormat="1" x14ac:dyDescent="0.4">
      <c r="A1137" s="428" t="s">
        <v>406</v>
      </c>
      <c r="B1137" s="375" t="s">
        <v>61</v>
      </c>
      <c r="C1137" s="375" t="s">
        <v>461</v>
      </c>
      <c r="D1137" s="375" t="s">
        <v>392</v>
      </c>
      <c r="E1137" s="375" t="s">
        <v>401</v>
      </c>
      <c r="F1137" s="378">
        <v>1.6379991802294364E-3</v>
      </c>
      <c r="G1137" s="375" t="s">
        <v>399</v>
      </c>
      <c r="H1137" s="831" t="s">
        <v>806</v>
      </c>
      <c r="I1137" s="428" t="s">
        <v>232</v>
      </c>
      <c r="J1137" s="375" t="s">
        <v>61</v>
      </c>
      <c r="K1137" s="375" t="s">
        <v>52</v>
      </c>
      <c r="M1137" s="824">
        <v>0.28599999999999998</v>
      </c>
      <c r="N1137" s="375" t="s">
        <v>397</v>
      </c>
      <c r="O1137" s="375" t="s">
        <v>401</v>
      </c>
      <c r="P1137" s="378">
        <v>0.70870224715465924</v>
      </c>
      <c r="Q1137" s="375" t="s">
        <v>399</v>
      </c>
      <c r="R1137" s="831" t="s">
        <v>804</v>
      </c>
      <c r="S1137" s="428" t="s">
        <v>49</v>
      </c>
      <c r="T1137" s="375" t="s">
        <v>418</v>
      </c>
      <c r="U1137" s="375" t="s">
        <v>61</v>
      </c>
      <c r="V1137" s="375" t="s">
        <v>52</v>
      </c>
      <c r="X1137" s="824">
        <v>0.34399999999999997</v>
      </c>
      <c r="Y1137" s="375" t="s">
        <v>397</v>
      </c>
      <c r="Z1137" s="375" t="s">
        <v>401</v>
      </c>
      <c r="AA1137" s="378">
        <v>0.99280427186948006</v>
      </c>
      <c r="AB1137" s="375" t="s">
        <v>399</v>
      </c>
      <c r="AC1137" s="831" t="s">
        <v>805</v>
      </c>
      <c r="AK1137" s="428" t="s">
        <v>277</v>
      </c>
      <c r="AL1137" s="375" t="s">
        <v>61</v>
      </c>
      <c r="AM1137" s="375" t="s">
        <v>34</v>
      </c>
      <c r="AO1137" s="762">
        <v>8.7040000000000006</v>
      </c>
      <c r="AP1137" s="375" t="s">
        <v>387</v>
      </c>
      <c r="AQ1137" s="760">
        <v>0.13392911904762864</v>
      </c>
      <c r="AR1137" s="375" t="s">
        <v>399</v>
      </c>
      <c r="AS1137" s="375" t="s">
        <v>807</v>
      </c>
      <c r="AT1137" s="831" t="s">
        <v>422</v>
      </c>
    </row>
    <row r="1138" spans="1:46" s="375" customFormat="1" x14ac:dyDescent="0.4">
      <c r="A1138" s="428" t="s">
        <v>406</v>
      </c>
      <c r="B1138" s="375" t="s">
        <v>61</v>
      </c>
      <c r="C1138" s="375" t="s">
        <v>461</v>
      </c>
      <c r="D1138" s="375" t="s">
        <v>393</v>
      </c>
      <c r="E1138" s="375" t="s">
        <v>401</v>
      </c>
      <c r="F1138" s="378">
        <v>4.0308864330951566E-6</v>
      </c>
      <c r="G1138" s="375" t="s">
        <v>399</v>
      </c>
      <c r="H1138" s="831" t="s">
        <v>806</v>
      </c>
      <c r="I1138" s="428" t="s">
        <v>232</v>
      </c>
      <c r="J1138" s="375" t="s">
        <v>61</v>
      </c>
      <c r="K1138" s="375" t="s">
        <v>54</v>
      </c>
      <c r="M1138" s="824">
        <v>0.28199999999999997</v>
      </c>
      <c r="N1138" s="375" t="s">
        <v>385</v>
      </c>
      <c r="O1138" s="375" t="s">
        <v>400</v>
      </c>
      <c r="P1138" s="761">
        <v>3.5460992907801425</v>
      </c>
      <c r="Q1138" s="375" t="s">
        <v>398</v>
      </c>
      <c r="R1138" s="831" t="s">
        <v>808</v>
      </c>
      <c r="S1138" s="428" t="s">
        <v>49</v>
      </c>
      <c r="T1138" s="375" t="s">
        <v>418</v>
      </c>
      <c r="U1138" s="375" t="s">
        <v>61</v>
      </c>
      <c r="V1138" s="375" t="s">
        <v>53</v>
      </c>
      <c r="X1138" s="824">
        <v>0.39</v>
      </c>
      <c r="Y1138" s="375" t="s">
        <v>411</v>
      </c>
      <c r="Z1138" s="375" t="s">
        <v>400</v>
      </c>
      <c r="AA1138" s="761">
        <v>2.5641025641025639</v>
      </c>
      <c r="AB1138" s="375" t="s">
        <v>398</v>
      </c>
      <c r="AC1138" s="831" t="s">
        <v>809</v>
      </c>
      <c r="AK1138" s="428" t="s">
        <v>277</v>
      </c>
      <c r="AL1138" s="375" t="s">
        <v>61</v>
      </c>
      <c r="AM1138" s="375" t="s">
        <v>34</v>
      </c>
      <c r="AO1138" s="762">
        <v>8.7040000000000006</v>
      </c>
      <c r="AP1138" s="375" t="s">
        <v>388</v>
      </c>
      <c r="AQ1138" s="760">
        <v>0.84614124568009674</v>
      </c>
      <c r="AR1138" s="375" t="s">
        <v>399</v>
      </c>
      <c r="AS1138" s="375" t="s">
        <v>807</v>
      </c>
      <c r="AT1138" s="831" t="s">
        <v>422</v>
      </c>
    </row>
    <row r="1139" spans="1:46" s="375" customFormat="1" x14ac:dyDescent="0.4">
      <c r="A1139" s="428" t="s">
        <v>406</v>
      </c>
      <c r="B1139" s="375" t="s">
        <v>61</v>
      </c>
      <c r="C1139" s="375" t="s">
        <v>461</v>
      </c>
      <c r="D1139" s="375" t="s">
        <v>394</v>
      </c>
      <c r="E1139" s="375" t="s">
        <v>401</v>
      </c>
      <c r="F1139" s="378">
        <v>8.7892733725889668E-6</v>
      </c>
      <c r="G1139" s="375" t="s">
        <v>399</v>
      </c>
      <c r="H1139" s="831" t="s">
        <v>806</v>
      </c>
      <c r="I1139" s="428" t="s">
        <v>232</v>
      </c>
      <c r="J1139" s="375" t="s">
        <v>61</v>
      </c>
      <c r="K1139" s="375" t="s">
        <v>54</v>
      </c>
      <c r="M1139" s="824">
        <v>0.28199999999999997</v>
      </c>
      <c r="N1139" s="375" t="s">
        <v>387</v>
      </c>
      <c r="O1139" s="375" t="s">
        <v>400</v>
      </c>
      <c r="P1139" s="763">
        <v>1.3000003080406379E-5</v>
      </c>
      <c r="Q1139" s="375" t="s">
        <v>399</v>
      </c>
      <c r="R1139" s="831" t="s">
        <v>810</v>
      </c>
      <c r="S1139" s="428" t="s">
        <v>49</v>
      </c>
      <c r="T1139" s="375" t="s">
        <v>418</v>
      </c>
      <c r="U1139" s="375" t="s">
        <v>61</v>
      </c>
      <c r="V1139" s="375" t="s">
        <v>53</v>
      </c>
      <c r="X1139" s="824">
        <v>0.39</v>
      </c>
      <c r="Y1139" s="375" t="s">
        <v>387</v>
      </c>
      <c r="Z1139" s="375" t="s">
        <v>400</v>
      </c>
      <c r="AA1139" s="763">
        <v>9.0000021325890313E-7</v>
      </c>
      <c r="AB1139" s="375" t="s">
        <v>399</v>
      </c>
      <c r="AC1139" s="831" t="s">
        <v>811</v>
      </c>
      <c r="AK1139" s="428" t="s">
        <v>277</v>
      </c>
      <c r="AL1139" s="375" t="s">
        <v>61</v>
      </c>
      <c r="AM1139" s="375" t="s">
        <v>34</v>
      </c>
      <c r="AO1139" s="762">
        <v>8.7040000000000006</v>
      </c>
      <c r="AP1139" s="375" t="s">
        <v>389</v>
      </c>
      <c r="AQ1139" s="760">
        <v>0.14469053127021084</v>
      </c>
      <c r="AR1139" s="375" t="s">
        <v>399</v>
      </c>
      <c r="AS1139" s="375" t="s">
        <v>807</v>
      </c>
      <c r="AT1139" s="831" t="s">
        <v>422</v>
      </c>
    </row>
    <row r="1140" spans="1:46" s="375" customFormat="1" x14ac:dyDescent="0.4">
      <c r="A1140" s="428" t="s">
        <v>406</v>
      </c>
      <c r="B1140" s="375" t="s">
        <v>61</v>
      </c>
      <c r="C1140" s="375" t="s">
        <v>461</v>
      </c>
      <c r="D1140" s="375" t="s">
        <v>395</v>
      </c>
      <c r="E1140" s="375" t="s">
        <v>401</v>
      </c>
      <c r="F1140" s="378">
        <v>1.3370492968082524E-5</v>
      </c>
      <c r="G1140" s="375" t="s">
        <v>399</v>
      </c>
      <c r="H1140" s="831" t="s">
        <v>806</v>
      </c>
      <c r="I1140" s="428" t="s">
        <v>232</v>
      </c>
      <c r="J1140" s="375" t="s">
        <v>61</v>
      </c>
      <c r="K1140" s="375" t="s">
        <v>54</v>
      </c>
      <c r="M1140" s="824">
        <v>0.28199999999999997</v>
      </c>
      <c r="N1140" s="375" t="s">
        <v>388</v>
      </c>
      <c r="O1140" s="375" t="s">
        <v>400</v>
      </c>
      <c r="P1140" s="763">
        <v>4.9800011800325958E-4</v>
      </c>
      <c r="Q1140" s="375" t="s">
        <v>399</v>
      </c>
      <c r="R1140" s="831" t="s">
        <v>810</v>
      </c>
      <c r="S1140" s="428" t="s">
        <v>49</v>
      </c>
      <c r="T1140" s="375" t="s">
        <v>418</v>
      </c>
      <c r="U1140" s="375" t="s">
        <v>61</v>
      </c>
      <c r="V1140" s="375" t="s">
        <v>53</v>
      </c>
      <c r="X1140" s="824">
        <v>0.39</v>
      </c>
      <c r="Y1140" s="375" t="s">
        <v>388</v>
      </c>
      <c r="Z1140" s="375" t="s">
        <v>400</v>
      </c>
      <c r="AA1140" s="763">
        <v>1.5100003578010487E-5</v>
      </c>
      <c r="AB1140" s="375" t="s">
        <v>399</v>
      </c>
      <c r="AC1140" s="831" t="s">
        <v>811</v>
      </c>
      <c r="AK1140" s="428" t="s">
        <v>277</v>
      </c>
      <c r="AL1140" s="375" t="s">
        <v>61</v>
      </c>
      <c r="AM1140" s="375" t="s">
        <v>34</v>
      </c>
      <c r="AO1140" s="762">
        <v>8.7040000000000006</v>
      </c>
      <c r="AP1140" s="375" t="s">
        <v>390</v>
      </c>
      <c r="AQ1140" s="760">
        <v>8.5326825093599831E-2</v>
      </c>
      <c r="AR1140" s="375" t="s">
        <v>399</v>
      </c>
      <c r="AS1140" s="375" t="s">
        <v>807</v>
      </c>
      <c r="AT1140" s="831" t="s">
        <v>422</v>
      </c>
    </row>
    <row r="1141" spans="1:46" s="375" customFormat="1" x14ac:dyDescent="0.4">
      <c r="A1141" s="428" t="s">
        <v>406</v>
      </c>
      <c r="B1141" s="375" t="s">
        <v>61</v>
      </c>
      <c r="C1141" s="375" t="s">
        <v>461</v>
      </c>
      <c r="D1141" s="375" t="s">
        <v>396</v>
      </c>
      <c r="E1141" s="375" t="s">
        <v>401</v>
      </c>
      <c r="F1141" s="378">
        <v>8.0823691869399471E-6</v>
      </c>
      <c r="G1141" s="375" t="s">
        <v>399</v>
      </c>
      <c r="H1141" s="831" t="s">
        <v>806</v>
      </c>
      <c r="I1141" s="428" t="s">
        <v>232</v>
      </c>
      <c r="J1141" s="375" t="s">
        <v>61</v>
      </c>
      <c r="K1141" s="375" t="s">
        <v>54</v>
      </c>
      <c r="M1141" s="824">
        <v>0.28199999999999997</v>
      </c>
      <c r="N1141" s="375" t="s">
        <v>389</v>
      </c>
      <c r="O1141" s="375" t="s">
        <v>400</v>
      </c>
      <c r="P1141" s="763">
        <v>6.8500016231372069E-4</v>
      </c>
      <c r="Q1141" s="375" t="s">
        <v>399</v>
      </c>
      <c r="R1141" s="831" t="s">
        <v>810</v>
      </c>
      <c r="S1141" s="428" t="s">
        <v>49</v>
      </c>
      <c r="T1141" s="375" t="s">
        <v>418</v>
      </c>
      <c r="U1141" s="375" t="s">
        <v>61</v>
      </c>
      <c r="V1141" s="375" t="s">
        <v>53</v>
      </c>
      <c r="X1141" s="824">
        <v>0.39</v>
      </c>
      <c r="Y1141" s="375" t="s">
        <v>389</v>
      </c>
      <c r="Z1141" s="375" t="s">
        <v>400</v>
      </c>
      <c r="AA1141" s="763">
        <v>2.3500005568426909E-4</v>
      </c>
      <c r="AB1141" s="375" t="s">
        <v>399</v>
      </c>
      <c r="AC1141" s="831" t="s">
        <v>811</v>
      </c>
      <c r="AK1141" s="428" t="s">
        <v>277</v>
      </c>
      <c r="AL1141" s="375" t="s">
        <v>61</v>
      </c>
      <c r="AM1141" s="375" t="s">
        <v>34</v>
      </c>
      <c r="AO1141" s="762">
        <v>8.7040000000000006</v>
      </c>
      <c r="AP1141" s="375" t="s">
        <v>391</v>
      </c>
      <c r="AQ1141" s="760">
        <v>3.8727226352348619E-2</v>
      </c>
      <c r="AR1141" s="375" t="s">
        <v>399</v>
      </c>
      <c r="AS1141" s="375" t="s">
        <v>807</v>
      </c>
      <c r="AT1141" s="831" t="s">
        <v>422</v>
      </c>
    </row>
    <row r="1142" spans="1:46" s="375" customFormat="1" x14ac:dyDescent="0.4">
      <c r="A1142" s="430" t="s">
        <v>406</v>
      </c>
      <c r="B1142" s="832" t="s">
        <v>61</v>
      </c>
      <c r="C1142" s="832" t="s">
        <v>461</v>
      </c>
      <c r="D1142" s="832" t="s">
        <v>397</v>
      </c>
      <c r="E1142" s="832" t="s">
        <v>401</v>
      </c>
      <c r="F1142" s="404">
        <v>0.53018023832408867</v>
      </c>
      <c r="G1142" s="832" t="s">
        <v>399</v>
      </c>
      <c r="H1142" s="834" t="s">
        <v>806</v>
      </c>
      <c r="I1142" s="428" t="s">
        <v>232</v>
      </c>
      <c r="J1142" s="375" t="s">
        <v>61</v>
      </c>
      <c r="K1142" s="375" t="s">
        <v>54</v>
      </c>
      <c r="L1142" s="378"/>
      <c r="M1142" s="824">
        <v>0.28199999999999997</v>
      </c>
      <c r="N1142" s="375" t="s">
        <v>390</v>
      </c>
      <c r="O1142" s="375" t="s">
        <v>400</v>
      </c>
      <c r="P1142" s="763">
        <v>4.0000009478173478E-5</v>
      </c>
      <c r="Q1142" s="375" t="s">
        <v>399</v>
      </c>
      <c r="R1142" s="831" t="s">
        <v>810</v>
      </c>
      <c r="S1142" s="428" t="s">
        <v>49</v>
      </c>
      <c r="T1142" s="375" t="s">
        <v>418</v>
      </c>
      <c r="U1142" s="375" t="s">
        <v>61</v>
      </c>
      <c r="V1142" s="375" t="s">
        <v>53</v>
      </c>
      <c r="W1142" s="378"/>
      <c r="X1142" s="824">
        <v>0.39</v>
      </c>
      <c r="Y1142" s="375" t="s">
        <v>390</v>
      </c>
      <c r="Z1142" s="375" t="s">
        <v>400</v>
      </c>
      <c r="AA1142" s="763">
        <v>2.8400006729503167E-5</v>
      </c>
      <c r="AB1142" s="375" t="s">
        <v>399</v>
      </c>
      <c r="AC1142" s="831" t="s">
        <v>811</v>
      </c>
      <c r="AK1142" s="428" t="s">
        <v>277</v>
      </c>
      <c r="AL1142" s="375" t="s">
        <v>61</v>
      </c>
      <c r="AM1142" s="375" t="s">
        <v>34</v>
      </c>
      <c r="AO1142" s="762">
        <v>8.7040000000000006</v>
      </c>
      <c r="AP1142" s="375" t="s">
        <v>392</v>
      </c>
      <c r="AQ1142" s="760">
        <v>0.54246652525231054</v>
      </c>
      <c r="AR1142" s="375" t="s">
        <v>399</v>
      </c>
      <c r="AS1142" s="375" t="s">
        <v>807</v>
      </c>
      <c r="AT1142" s="831" t="s">
        <v>422</v>
      </c>
    </row>
    <row r="1143" spans="1:46" s="375" customFormat="1" x14ac:dyDescent="0.4">
      <c r="I1143" s="428" t="s">
        <v>232</v>
      </c>
      <c r="J1143" s="375" t="s">
        <v>61</v>
      </c>
      <c r="K1143" s="375" t="s">
        <v>54</v>
      </c>
      <c r="L1143" s="378"/>
      <c r="M1143" s="824">
        <v>0.28199999999999997</v>
      </c>
      <c r="N1143" s="375" t="s">
        <v>391</v>
      </c>
      <c r="O1143" s="375" t="s">
        <v>400</v>
      </c>
      <c r="P1143" s="763">
        <v>4.0000009478173478E-5</v>
      </c>
      <c r="Q1143" s="375" t="s">
        <v>399</v>
      </c>
      <c r="R1143" s="831" t="s">
        <v>810</v>
      </c>
      <c r="S1143" s="428" t="s">
        <v>49</v>
      </c>
      <c r="T1143" s="375" t="s">
        <v>418</v>
      </c>
      <c r="U1143" s="375" t="s">
        <v>61</v>
      </c>
      <c r="V1143" s="375" t="s">
        <v>53</v>
      </c>
      <c r="W1143" s="378"/>
      <c r="X1143" s="824">
        <v>0.39</v>
      </c>
      <c r="Y1143" s="375" t="s">
        <v>391</v>
      </c>
      <c r="Z1143" s="375" t="s">
        <v>400</v>
      </c>
      <c r="AA1143" s="763">
        <v>8.2700019596123672E-6</v>
      </c>
      <c r="AB1143" s="375" t="s">
        <v>399</v>
      </c>
      <c r="AC1143" s="831" t="s">
        <v>811</v>
      </c>
      <c r="AK1143" s="428" t="s">
        <v>277</v>
      </c>
      <c r="AL1143" s="375" t="s">
        <v>61</v>
      </c>
      <c r="AM1143" s="375" t="s">
        <v>34</v>
      </c>
      <c r="AO1143" s="762">
        <v>8.7040000000000006</v>
      </c>
      <c r="AP1143" s="375" t="s">
        <v>393</v>
      </c>
      <c r="AQ1143" s="760">
        <v>8.111481151864688E-4</v>
      </c>
      <c r="AR1143" s="375" t="s">
        <v>399</v>
      </c>
      <c r="AS1143" s="375" t="s">
        <v>807</v>
      </c>
      <c r="AT1143" s="831" t="s">
        <v>422</v>
      </c>
    </row>
    <row r="1144" spans="1:46" s="375" customFormat="1" x14ac:dyDescent="0.4">
      <c r="I1144" s="428" t="s">
        <v>232</v>
      </c>
      <c r="J1144" s="375" t="s">
        <v>61</v>
      </c>
      <c r="K1144" s="375" t="s">
        <v>54</v>
      </c>
      <c r="L1144" s="378"/>
      <c r="M1144" s="824">
        <v>0.28199999999999997</v>
      </c>
      <c r="N1144" s="375" t="s">
        <v>392</v>
      </c>
      <c r="O1144" s="375" t="s">
        <v>400</v>
      </c>
      <c r="P1144" s="763">
        <v>9.0000021325890309E-6</v>
      </c>
      <c r="Q1144" s="375" t="s">
        <v>399</v>
      </c>
      <c r="R1144" s="831" t="s">
        <v>810</v>
      </c>
      <c r="S1144" s="428" t="s">
        <v>49</v>
      </c>
      <c r="T1144" s="375" t="s">
        <v>418</v>
      </c>
      <c r="U1144" s="375" t="s">
        <v>61</v>
      </c>
      <c r="V1144" s="375" t="s">
        <v>53</v>
      </c>
      <c r="W1144" s="378"/>
      <c r="X1144" s="824">
        <v>0.39</v>
      </c>
      <c r="Y1144" s="375" t="s">
        <v>392</v>
      </c>
      <c r="Z1144" s="375" t="s">
        <v>400</v>
      </c>
      <c r="AA1144" s="763">
        <v>4.910001163445794E-6</v>
      </c>
      <c r="AB1144" s="375" t="s">
        <v>399</v>
      </c>
      <c r="AC1144" s="831" t="s">
        <v>811</v>
      </c>
      <c r="AK1144" s="428" t="s">
        <v>277</v>
      </c>
      <c r="AL1144" s="375" t="s">
        <v>61</v>
      </c>
      <c r="AM1144" s="375" t="s">
        <v>34</v>
      </c>
      <c r="AO1144" s="762">
        <v>8.7040000000000006</v>
      </c>
      <c r="AP1144" s="375" t="s">
        <v>394</v>
      </c>
      <c r="AQ1144" s="760">
        <v>1.6935338883092644E-3</v>
      </c>
      <c r="AR1144" s="375" t="s">
        <v>399</v>
      </c>
      <c r="AS1144" s="375" t="s">
        <v>807</v>
      </c>
      <c r="AT1144" s="831" t="s">
        <v>422</v>
      </c>
    </row>
    <row r="1145" spans="1:46" s="375" customFormat="1" x14ac:dyDescent="0.4">
      <c r="I1145" s="428" t="s">
        <v>232</v>
      </c>
      <c r="J1145" s="375" t="s">
        <v>61</v>
      </c>
      <c r="K1145" s="375" t="s">
        <v>54</v>
      </c>
      <c r="L1145" s="378"/>
      <c r="M1145" s="824">
        <v>0.28199999999999997</v>
      </c>
      <c r="N1145" s="375" t="s">
        <v>393</v>
      </c>
      <c r="O1145" s="375" t="s">
        <v>400</v>
      </c>
      <c r="P1145" s="763">
        <v>1.1600002748670306E-6</v>
      </c>
      <c r="Q1145" s="375" t="s">
        <v>399</v>
      </c>
      <c r="R1145" s="831" t="s">
        <v>810</v>
      </c>
      <c r="S1145" s="428" t="s">
        <v>49</v>
      </c>
      <c r="T1145" s="375" t="s">
        <v>418</v>
      </c>
      <c r="U1145" s="375" t="s">
        <v>61</v>
      </c>
      <c r="V1145" s="375" t="s">
        <v>53</v>
      </c>
      <c r="W1145" s="378"/>
      <c r="X1145" s="824">
        <v>0.39</v>
      </c>
      <c r="Y1145" s="375" t="s">
        <v>393</v>
      </c>
      <c r="Z1145" s="375" t="s">
        <v>400</v>
      </c>
      <c r="AA1145" s="763">
        <v>3.5561008426333167E-7</v>
      </c>
      <c r="AB1145" s="375" t="s">
        <v>399</v>
      </c>
      <c r="AC1145" s="831" t="s">
        <v>811</v>
      </c>
      <c r="AK1145" s="428" t="s">
        <v>277</v>
      </c>
      <c r="AL1145" s="375" t="s">
        <v>61</v>
      </c>
      <c r="AM1145" s="375" t="s">
        <v>34</v>
      </c>
      <c r="AO1145" s="762">
        <v>8.7040000000000006</v>
      </c>
      <c r="AP1145" s="375" t="s">
        <v>395</v>
      </c>
      <c r="AQ1145" s="760">
        <v>0.20852766040148335</v>
      </c>
      <c r="AR1145" s="375" t="s">
        <v>399</v>
      </c>
      <c r="AS1145" s="375" t="s">
        <v>807</v>
      </c>
      <c r="AT1145" s="831" t="s">
        <v>422</v>
      </c>
    </row>
    <row r="1146" spans="1:46" s="375" customFormat="1" x14ac:dyDescent="0.4">
      <c r="I1146" s="428" t="s">
        <v>232</v>
      </c>
      <c r="J1146" s="375" t="s">
        <v>61</v>
      </c>
      <c r="K1146" s="375" t="s">
        <v>54</v>
      </c>
      <c r="L1146" s="378"/>
      <c r="M1146" s="824">
        <v>0.28199999999999997</v>
      </c>
      <c r="N1146" s="375" t="s">
        <v>394</v>
      </c>
      <c r="O1146" s="375" t="s">
        <v>400</v>
      </c>
      <c r="P1146" s="763">
        <v>2.7200006445157966E-5</v>
      </c>
      <c r="Q1146" s="375" t="s">
        <v>399</v>
      </c>
      <c r="R1146" s="831" t="s">
        <v>810</v>
      </c>
      <c r="S1146" s="428" t="s">
        <v>49</v>
      </c>
      <c r="T1146" s="375" t="s">
        <v>418</v>
      </c>
      <c r="U1146" s="375" t="s">
        <v>61</v>
      </c>
      <c r="V1146" s="375" t="s">
        <v>53</v>
      </c>
      <c r="W1146" s="378"/>
      <c r="X1146" s="824">
        <v>0.39</v>
      </c>
      <c r="Y1146" s="375" t="s">
        <v>394</v>
      </c>
      <c r="Z1146" s="375" t="s">
        <v>400</v>
      </c>
      <c r="AA1146" s="763">
        <v>6.6987015872860153E-7</v>
      </c>
      <c r="AB1146" s="375" t="s">
        <v>399</v>
      </c>
      <c r="AC1146" s="831" t="s">
        <v>811</v>
      </c>
      <c r="AK1146" s="428" t="s">
        <v>277</v>
      </c>
      <c r="AL1146" s="375" t="s">
        <v>61</v>
      </c>
      <c r="AM1146" s="375" t="s">
        <v>34</v>
      </c>
      <c r="AO1146" s="762">
        <v>8.7040000000000006</v>
      </c>
      <c r="AP1146" s="375" t="s">
        <v>396</v>
      </c>
      <c r="AQ1146" s="760">
        <v>1.2784256206030929E-3</v>
      </c>
      <c r="AR1146" s="375" t="s">
        <v>399</v>
      </c>
      <c r="AS1146" s="375" t="s">
        <v>807</v>
      </c>
      <c r="AT1146" s="831" t="s">
        <v>422</v>
      </c>
    </row>
    <row r="1147" spans="1:46" s="375" customFormat="1" x14ac:dyDescent="0.4">
      <c r="I1147" s="428" t="s">
        <v>232</v>
      </c>
      <c r="J1147" s="375" t="s">
        <v>61</v>
      </c>
      <c r="K1147" s="375" t="s">
        <v>54</v>
      </c>
      <c r="L1147" s="378"/>
      <c r="M1147" s="824">
        <v>0.28199999999999997</v>
      </c>
      <c r="N1147" s="375" t="s">
        <v>395</v>
      </c>
      <c r="O1147" s="375" t="s">
        <v>400</v>
      </c>
      <c r="P1147" s="763">
        <v>1.3000003080406379E-5</v>
      </c>
      <c r="Q1147" s="375" t="s">
        <v>399</v>
      </c>
      <c r="R1147" s="831" t="s">
        <v>810</v>
      </c>
      <c r="S1147" s="428" t="s">
        <v>49</v>
      </c>
      <c r="T1147" s="375" t="s">
        <v>418</v>
      </c>
      <c r="U1147" s="375" t="s">
        <v>61</v>
      </c>
      <c r="V1147" s="375" t="s">
        <v>53</v>
      </c>
      <c r="W1147" s="378"/>
      <c r="X1147" s="824">
        <v>0.39</v>
      </c>
      <c r="Y1147" s="375" t="s">
        <v>395</v>
      </c>
      <c r="Z1147" s="375" t="s">
        <v>400</v>
      </c>
      <c r="AA1147" s="763">
        <v>9.0000021325890309E-6</v>
      </c>
      <c r="AB1147" s="375" t="s">
        <v>399</v>
      </c>
      <c r="AC1147" s="831" t="s">
        <v>811</v>
      </c>
      <c r="AK1147" s="430" t="s">
        <v>277</v>
      </c>
      <c r="AL1147" s="832" t="s">
        <v>61</v>
      </c>
      <c r="AM1147" s="832" t="s">
        <v>34</v>
      </c>
      <c r="AN1147" s="832"/>
      <c r="AO1147" s="842">
        <v>8.7040000000000006</v>
      </c>
      <c r="AP1147" s="832" t="s">
        <v>397</v>
      </c>
      <c r="AQ1147" s="843">
        <v>129.43755407652384</v>
      </c>
      <c r="AR1147" s="832" t="s">
        <v>399</v>
      </c>
      <c r="AS1147" s="832" t="s">
        <v>807</v>
      </c>
      <c r="AT1147" s="834" t="s">
        <v>422</v>
      </c>
    </row>
    <row r="1148" spans="1:46" s="375" customFormat="1" x14ac:dyDescent="0.4">
      <c r="I1148" s="428" t="s">
        <v>232</v>
      </c>
      <c r="J1148" s="375" t="s">
        <v>61</v>
      </c>
      <c r="K1148" s="375" t="s">
        <v>54</v>
      </c>
      <c r="L1148" s="378"/>
      <c r="M1148" s="824">
        <v>0.28199999999999997</v>
      </c>
      <c r="N1148" s="375" t="s">
        <v>396</v>
      </c>
      <c r="O1148" s="375" t="s">
        <v>400</v>
      </c>
      <c r="P1148" s="763">
        <v>1.0000002369543367E-6</v>
      </c>
      <c r="Q1148" s="375" t="s">
        <v>399</v>
      </c>
      <c r="R1148" s="831" t="s">
        <v>810</v>
      </c>
      <c r="S1148" s="428" t="s">
        <v>49</v>
      </c>
      <c r="T1148" s="375" t="s">
        <v>418</v>
      </c>
      <c r="U1148" s="375" t="s">
        <v>61</v>
      </c>
      <c r="V1148" s="375" t="s">
        <v>53</v>
      </c>
      <c r="W1148" s="378"/>
      <c r="X1148" s="824">
        <v>0.39</v>
      </c>
      <c r="Y1148" s="375" t="s">
        <v>396</v>
      </c>
      <c r="Z1148" s="375" t="s">
        <v>400</v>
      </c>
      <c r="AA1148" s="763">
        <v>1.3500003198883547E-5</v>
      </c>
      <c r="AB1148" s="375" t="s">
        <v>399</v>
      </c>
      <c r="AC1148" s="831" t="s">
        <v>811</v>
      </c>
    </row>
    <row r="1149" spans="1:46" s="375" customFormat="1" x14ac:dyDescent="0.4">
      <c r="I1149" s="428" t="s">
        <v>232</v>
      </c>
      <c r="J1149" s="375" t="s">
        <v>61</v>
      </c>
      <c r="K1149" s="375" t="s">
        <v>54</v>
      </c>
      <c r="L1149" s="378"/>
      <c r="M1149" s="824">
        <v>0.28199999999999997</v>
      </c>
      <c r="N1149" s="375" t="s">
        <v>397</v>
      </c>
      <c r="O1149" s="375" t="s">
        <v>400</v>
      </c>
      <c r="P1149" s="763">
        <v>0.7180224923135714</v>
      </c>
      <c r="Q1149" s="375" t="s">
        <v>399</v>
      </c>
      <c r="R1149" s="831" t="s">
        <v>810</v>
      </c>
      <c r="S1149" s="428" t="s">
        <v>49</v>
      </c>
      <c r="T1149" s="375" t="s">
        <v>418</v>
      </c>
      <c r="U1149" s="375" t="s">
        <v>61</v>
      </c>
      <c r="V1149" s="375" t="s">
        <v>53</v>
      </c>
      <c r="W1149" s="378"/>
      <c r="X1149" s="824">
        <v>0.39</v>
      </c>
      <c r="Y1149" s="375" t="s">
        <v>397</v>
      </c>
      <c r="Z1149" s="375" t="s">
        <v>400</v>
      </c>
      <c r="AA1149" s="763">
        <v>0.87524327301858795</v>
      </c>
      <c r="AB1149" s="375" t="s">
        <v>399</v>
      </c>
      <c r="AC1149" s="831" t="s">
        <v>811</v>
      </c>
    </row>
    <row r="1150" spans="1:46" s="375" customFormat="1" x14ac:dyDescent="0.4">
      <c r="I1150" s="428" t="s">
        <v>232</v>
      </c>
      <c r="J1150" s="375" t="s">
        <v>61</v>
      </c>
      <c r="K1150" s="375" t="s">
        <v>54</v>
      </c>
      <c r="L1150" s="378"/>
      <c r="M1150" s="824">
        <v>0.28199999999999997</v>
      </c>
      <c r="N1150" s="375" t="s">
        <v>387</v>
      </c>
      <c r="O1150" s="375" t="s">
        <v>401</v>
      </c>
      <c r="P1150" s="378">
        <v>1.3437821366198656E-5</v>
      </c>
      <c r="Q1150" s="375" t="s">
        <v>399</v>
      </c>
      <c r="R1150" s="831" t="s">
        <v>812</v>
      </c>
      <c r="S1150" s="428" t="s">
        <v>49</v>
      </c>
      <c r="T1150" s="375" t="s">
        <v>418</v>
      </c>
      <c r="U1150" s="375" t="s">
        <v>61</v>
      </c>
      <c r="V1150" s="375" t="s">
        <v>53</v>
      </c>
      <c r="W1150" s="378"/>
      <c r="X1150" s="824">
        <v>0.39</v>
      </c>
      <c r="Y1150" s="375" t="s">
        <v>387</v>
      </c>
      <c r="Z1150" s="375" t="s">
        <v>401</v>
      </c>
      <c r="AA1150" s="378">
        <v>1.7118087714163085E-6</v>
      </c>
      <c r="AB1150" s="375" t="s">
        <v>399</v>
      </c>
      <c r="AC1150" s="831" t="s">
        <v>813</v>
      </c>
    </row>
    <row r="1151" spans="1:46" s="375" customFormat="1" x14ac:dyDescent="0.4">
      <c r="I1151" s="428" t="s">
        <v>232</v>
      </c>
      <c r="J1151" s="375" t="s">
        <v>61</v>
      </c>
      <c r="K1151" s="375" t="s">
        <v>54</v>
      </c>
      <c r="L1151" s="378"/>
      <c r="M1151" s="824">
        <v>0.28199999999999997</v>
      </c>
      <c r="N1151" s="375" t="s">
        <v>388</v>
      </c>
      <c r="O1151" s="375" t="s">
        <v>401</v>
      </c>
      <c r="P1151" s="378">
        <v>5.0097653213052452E-4</v>
      </c>
      <c r="Q1151" s="375" t="s">
        <v>399</v>
      </c>
      <c r="R1151" s="831" t="s">
        <v>812</v>
      </c>
      <c r="S1151" s="428" t="s">
        <v>49</v>
      </c>
      <c r="T1151" s="375" t="s">
        <v>418</v>
      </c>
      <c r="U1151" s="375" t="s">
        <v>61</v>
      </c>
      <c r="V1151" s="375" t="s">
        <v>53</v>
      </c>
      <c r="W1151" s="378"/>
      <c r="X1151" s="824">
        <v>0.39</v>
      </c>
      <c r="Y1151" s="375" t="s">
        <v>388</v>
      </c>
      <c r="Z1151" s="375" t="s">
        <v>401</v>
      </c>
      <c r="AA1151" s="378">
        <v>2.0561729266239141E-5</v>
      </c>
      <c r="AB1151" s="375" t="s">
        <v>399</v>
      </c>
      <c r="AC1151" s="831" t="s">
        <v>813</v>
      </c>
    </row>
    <row r="1152" spans="1:46" s="375" customFormat="1" x14ac:dyDescent="0.4">
      <c r="I1152" s="428" t="s">
        <v>232</v>
      </c>
      <c r="J1152" s="375" t="s">
        <v>61</v>
      </c>
      <c r="K1152" s="375" t="s">
        <v>54</v>
      </c>
      <c r="L1152" s="378"/>
      <c r="M1152" s="824">
        <v>0.28199999999999997</v>
      </c>
      <c r="N1152" s="375" t="s">
        <v>389</v>
      </c>
      <c r="O1152" s="375" t="s">
        <v>401</v>
      </c>
      <c r="P1152" s="378">
        <v>6.8543585428960593E-4</v>
      </c>
      <c r="Q1152" s="375" t="s">
        <v>399</v>
      </c>
      <c r="R1152" s="831" t="s">
        <v>812</v>
      </c>
      <c r="S1152" s="428" t="s">
        <v>49</v>
      </c>
      <c r="T1152" s="375" t="s">
        <v>418</v>
      </c>
      <c r="U1152" s="375" t="s">
        <v>61</v>
      </c>
      <c r="V1152" s="375" t="s">
        <v>53</v>
      </c>
      <c r="W1152" s="378"/>
      <c r="X1152" s="824">
        <v>0.39</v>
      </c>
      <c r="Y1152" s="375" t="s">
        <v>389</v>
      </c>
      <c r="Z1152" s="375" t="s">
        <v>401</v>
      </c>
      <c r="AA1152" s="378">
        <v>2.3582842848193105E-4</v>
      </c>
      <c r="AB1152" s="375" t="s">
        <v>399</v>
      </c>
      <c r="AC1152" s="831" t="s">
        <v>813</v>
      </c>
    </row>
    <row r="1153" spans="9:29" s="375" customFormat="1" x14ac:dyDescent="0.4">
      <c r="I1153" s="428" t="s">
        <v>232</v>
      </c>
      <c r="J1153" s="375" t="s">
        <v>61</v>
      </c>
      <c r="K1153" s="375" t="s">
        <v>54</v>
      </c>
      <c r="L1153" s="378"/>
      <c r="M1153" s="824">
        <v>0.28199999999999997</v>
      </c>
      <c r="N1153" s="375" t="s">
        <v>390</v>
      </c>
      <c r="O1153" s="375" t="s">
        <v>401</v>
      </c>
      <c r="P1153" s="378">
        <v>4.0266154162603843E-5</v>
      </c>
      <c r="Q1153" s="375" t="s">
        <v>399</v>
      </c>
      <c r="R1153" s="831" t="s">
        <v>812</v>
      </c>
      <c r="S1153" s="428" t="s">
        <v>49</v>
      </c>
      <c r="T1153" s="375" t="s">
        <v>418</v>
      </c>
      <c r="U1153" s="375" t="s">
        <v>61</v>
      </c>
      <c r="V1153" s="375" t="s">
        <v>53</v>
      </c>
      <c r="W1153" s="378"/>
      <c r="X1153" s="824">
        <v>0.39</v>
      </c>
      <c r="Y1153" s="375" t="s">
        <v>390</v>
      </c>
      <c r="Z1153" s="375" t="s">
        <v>401</v>
      </c>
      <c r="AA1153" s="378">
        <v>2.8902185583531793E-5</v>
      </c>
      <c r="AB1153" s="375" t="s">
        <v>399</v>
      </c>
      <c r="AC1153" s="831" t="s">
        <v>813</v>
      </c>
    </row>
    <row r="1154" spans="9:29" s="375" customFormat="1" x14ac:dyDescent="0.4">
      <c r="I1154" s="428" t="s">
        <v>232</v>
      </c>
      <c r="J1154" s="375" t="s">
        <v>61</v>
      </c>
      <c r="K1154" s="375" t="s">
        <v>54</v>
      </c>
      <c r="L1154" s="378"/>
      <c r="M1154" s="824">
        <v>0.28199999999999997</v>
      </c>
      <c r="N1154" s="375" t="s">
        <v>391</v>
      </c>
      <c r="O1154" s="375" t="s">
        <v>401</v>
      </c>
      <c r="P1154" s="378">
        <v>4.012337300592226E-5</v>
      </c>
      <c r="Q1154" s="375" t="s">
        <v>399</v>
      </c>
      <c r="R1154" s="831" t="s">
        <v>812</v>
      </c>
      <c r="S1154" s="428" t="s">
        <v>49</v>
      </c>
      <c r="T1154" s="375" t="s">
        <v>418</v>
      </c>
      <c r="U1154" s="375" t="s">
        <v>61</v>
      </c>
      <c r="V1154" s="375" t="s">
        <v>53</v>
      </c>
      <c r="W1154" s="378"/>
      <c r="X1154" s="824">
        <v>0.39</v>
      </c>
      <c r="Y1154" s="375" t="s">
        <v>391</v>
      </c>
      <c r="Z1154" s="375" t="s">
        <v>401</v>
      </c>
      <c r="AA1154" s="378">
        <v>8.501822233971292E-6</v>
      </c>
      <c r="AB1154" s="375" t="s">
        <v>399</v>
      </c>
      <c r="AC1154" s="831" t="s">
        <v>813</v>
      </c>
    </row>
    <row r="1155" spans="9:29" s="375" customFormat="1" x14ac:dyDescent="0.4">
      <c r="I1155" s="428" t="s">
        <v>232</v>
      </c>
      <c r="J1155" s="375" t="s">
        <v>61</v>
      </c>
      <c r="K1155" s="375" t="s">
        <v>54</v>
      </c>
      <c r="L1155" s="378"/>
      <c r="M1155" s="824">
        <v>0.28199999999999997</v>
      </c>
      <c r="N1155" s="375" t="s">
        <v>392</v>
      </c>
      <c r="O1155" s="375" t="s">
        <v>401</v>
      </c>
      <c r="P1155" s="378">
        <v>1.0482540307126921E-5</v>
      </c>
      <c r="Q1155" s="375" t="s">
        <v>399</v>
      </c>
      <c r="R1155" s="831" t="s">
        <v>812</v>
      </c>
      <c r="S1155" s="428" t="s">
        <v>49</v>
      </c>
      <c r="T1155" s="375" t="s">
        <v>418</v>
      </c>
      <c r="U1155" s="375" t="s">
        <v>61</v>
      </c>
      <c r="V1155" s="375" t="s">
        <v>53</v>
      </c>
      <c r="W1155" s="378"/>
      <c r="X1155" s="824">
        <v>0.39</v>
      </c>
      <c r="Y1155" s="375" t="s">
        <v>392</v>
      </c>
      <c r="Z1155" s="375" t="s">
        <v>401</v>
      </c>
      <c r="AA1155" s="378">
        <v>7.738605083349976E-6</v>
      </c>
      <c r="AB1155" s="375" t="s">
        <v>399</v>
      </c>
      <c r="AC1155" s="831" t="s">
        <v>813</v>
      </c>
    </row>
    <row r="1156" spans="9:29" s="375" customFormat="1" x14ac:dyDescent="0.4">
      <c r="I1156" s="428" t="s">
        <v>232</v>
      </c>
      <c r="J1156" s="375" t="s">
        <v>61</v>
      </c>
      <c r="K1156" s="375" t="s">
        <v>54</v>
      </c>
      <c r="L1156" s="378"/>
      <c r="M1156" s="824">
        <v>0.28199999999999997</v>
      </c>
      <c r="N1156" s="375" t="s">
        <v>393</v>
      </c>
      <c r="O1156" s="375" t="s">
        <v>401</v>
      </c>
      <c r="P1156" s="378">
        <v>1.1622270474425652E-6</v>
      </c>
      <c r="Q1156" s="375" t="s">
        <v>399</v>
      </c>
      <c r="R1156" s="831" t="s">
        <v>812</v>
      </c>
      <c r="S1156" s="428" t="s">
        <v>49</v>
      </c>
      <c r="T1156" s="375" t="s">
        <v>418</v>
      </c>
      <c r="U1156" s="375" t="s">
        <v>61</v>
      </c>
      <c r="V1156" s="375" t="s">
        <v>53</v>
      </c>
      <c r="W1156" s="378"/>
      <c r="X1156" s="824">
        <v>0.39</v>
      </c>
      <c r="Y1156" s="375" t="s">
        <v>393</v>
      </c>
      <c r="Z1156" s="375" t="s">
        <v>401</v>
      </c>
      <c r="AA1156" s="378">
        <v>3.5993377949097536E-7</v>
      </c>
      <c r="AB1156" s="375" t="s">
        <v>399</v>
      </c>
      <c r="AC1156" s="831" t="s">
        <v>813</v>
      </c>
    </row>
    <row r="1157" spans="9:29" s="375" customFormat="1" x14ac:dyDescent="0.4">
      <c r="I1157" s="428" t="s">
        <v>232</v>
      </c>
      <c r="J1157" s="375" t="s">
        <v>61</v>
      </c>
      <c r="K1157" s="375" t="s">
        <v>54</v>
      </c>
      <c r="L1157" s="378"/>
      <c r="M1157" s="824">
        <v>0.28199999999999997</v>
      </c>
      <c r="N1157" s="375" t="s">
        <v>394</v>
      </c>
      <c r="O1157" s="375" t="s">
        <v>401</v>
      </c>
      <c r="P1157" s="378">
        <v>2.7204936474053545E-5</v>
      </c>
      <c r="Q1157" s="375" t="s">
        <v>399</v>
      </c>
      <c r="R1157" s="831" t="s">
        <v>812</v>
      </c>
      <c r="S1157" s="428" t="s">
        <v>49</v>
      </c>
      <c r="T1157" s="375" t="s">
        <v>418</v>
      </c>
      <c r="U1157" s="375" t="s">
        <v>61</v>
      </c>
      <c r="V1157" s="375" t="s">
        <v>53</v>
      </c>
      <c r="W1157" s="378"/>
      <c r="X1157" s="824">
        <v>0.39</v>
      </c>
      <c r="Y1157" s="375" t="s">
        <v>394</v>
      </c>
      <c r="Z1157" s="375" t="s">
        <v>401</v>
      </c>
      <c r="AA1157" s="378">
        <v>6.7934052968836616E-7</v>
      </c>
      <c r="AB1157" s="375" t="s">
        <v>399</v>
      </c>
      <c r="AC1157" s="831" t="s">
        <v>813</v>
      </c>
    </row>
    <row r="1158" spans="9:29" s="375" customFormat="1" x14ac:dyDescent="0.4">
      <c r="I1158" s="428" t="s">
        <v>232</v>
      </c>
      <c r="J1158" s="375" t="s">
        <v>61</v>
      </c>
      <c r="K1158" s="375" t="s">
        <v>54</v>
      </c>
      <c r="M1158" s="824">
        <v>0.28199999999999997</v>
      </c>
      <c r="N1158" s="375" t="s">
        <v>395</v>
      </c>
      <c r="O1158" s="375" t="s">
        <v>401</v>
      </c>
      <c r="P1158" s="378">
        <v>1.3693361030914353E-5</v>
      </c>
      <c r="Q1158" s="375" t="s">
        <v>399</v>
      </c>
      <c r="R1158" s="831" t="s">
        <v>812</v>
      </c>
      <c r="S1158" s="428" t="s">
        <v>49</v>
      </c>
      <c r="T1158" s="375" t="s">
        <v>418</v>
      </c>
      <c r="U1158" s="375" t="s">
        <v>61</v>
      </c>
      <c r="V1158" s="375" t="s">
        <v>53</v>
      </c>
      <c r="X1158" s="824">
        <v>0.39</v>
      </c>
      <c r="Y1158" s="375" t="s">
        <v>395</v>
      </c>
      <c r="Z1158" s="375" t="s">
        <v>401</v>
      </c>
      <c r="AA1158" s="378">
        <v>1.0288504837070885E-5</v>
      </c>
      <c r="AB1158" s="375" t="s">
        <v>399</v>
      </c>
      <c r="AC1158" s="831" t="s">
        <v>813</v>
      </c>
    </row>
    <row r="1159" spans="9:29" s="375" customFormat="1" x14ac:dyDescent="0.4">
      <c r="I1159" s="428" t="s">
        <v>232</v>
      </c>
      <c r="J1159" s="375" t="s">
        <v>61</v>
      </c>
      <c r="K1159" s="375" t="s">
        <v>54</v>
      </c>
      <c r="M1159" s="824">
        <v>0.28199999999999997</v>
      </c>
      <c r="N1159" s="375" t="s">
        <v>396</v>
      </c>
      <c r="O1159" s="375" t="s">
        <v>401</v>
      </c>
      <c r="P1159" s="378">
        <v>1.0041786435174304E-6</v>
      </c>
      <c r="Q1159" s="375" t="s">
        <v>399</v>
      </c>
      <c r="R1159" s="831" t="s">
        <v>812</v>
      </c>
      <c r="S1159" s="428" t="s">
        <v>49</v>
      </c>
      <c r="T1159" s="375" t="s">
        <v>418</v>
      </c>
      <c r="U1159" s="375" t="s">
        <v>61</v>
      </c>
      <c r="V1159" s="375" t="s">
        <v>53</v>
      </c>
      <c r="X1159" s="824">
        <v>0.39</v>
      </c>
      <c r="Y1159" s="375" t="s">
        <v>396</v>
      </c>
      <c r="Z1159" s="375" t="s">
        <v>401</v>
      </c>
      <c r="AA1159" s="378">
        <v>1.3507889644072333E-5</v>
      </c>
      <c r="AB1159" s="375" t="s">
        <v>399</v>
      </c>
      <c r="AC1159" s="831" t="s">
        <v>813</v>
      </c>
    </row>
    <row r="1160" spans="9:29" s="375" customFormat="1" x14ac:dyDescent="0.4">
      <c r="I1160" s="428" t="s">
        <v>232</v>
      </c>
      <c r="J1160" s="375" t="s">
        <v>61</v>
      </c>
      <c r="K1160" s="375" t="s">
        <v>54</v>
      </c>
      <c r="M1160" s="824">
        <v>0.28199999999999997</v>
      </c>
      <c r="N1160" s="375" t="s">
        <v>397</v>
      </c>
      <c r="O1160" s="375" t="s">
        <v>401</v>
      </c>
      <c r="P1160" s="378">
        <v>0.71844579974697853</v>
      </c>
      <c r="Q1160" s="375" t="s">
        <v>399</v>
      </c>
      <c r="R1160" s="831" t="s">
        <v>812</v>
      </c>
      <c r="S1160" s="428" t="s">
        <v>49</v>
      </c>
      <c r="T1160" s="375" t="s">
        <v>418</v>
      </c>
      <c r="U1160" s="375" t="s">
        <v>61</v>
      </c>
      <c r="V1160" s="375" t="s">
        <v>53</v>
      </c>
      <c r="X1160" s="824">
        <v>0.39</v>
      </c>
      <c r="Y1160" s="375" t="s">
        <v>397</v>
      </c>
      <c r="Z1160" s="375" t="s">
        <v>401</v>
      </c>
      <c r="AA1160" s="378">
        <v>0.87603964555200775</v>
      </c>
      <c r="AB1160" s="375" t="s">
        <v>399</v>
      </c>
      <c r="AC1160" s="831" t="s">
        <v>813</v>
      </c>
    </row>
    <row r="1161" spans="9:29" s="375" customFormat="1" x14ac:dyDescent="0.4">
      <c r="I1161" s="428" t="s">
        <v>232</v>
      </c>
      <c r="J1161" s="375" t="s">
        <v>61</v>
      </c>
      <c r="K1161" s="375" t="s">
        <v>73</v>
      </c>
      <c r="M1161" s="824">
        <v>0.48499999999999999</v>
      </c>
      <c r="N1161" s="375" t="s">
        <v>385</v>
      </c>
      <c r="O1161" s="375" t="s">
        <v>400</v>
      </c>
      <c r="P1161" s="761">
        <v>2.061855670103093</v>
      </c>
      <c r="Q1161" s="375" t="s">
        <v>398</v>
      </c>
      <c r="R1161" s="831" t="s">
        <v>814</v>
      </c>
      <c r="S1161" s="428" t="s">
        <v>49</v>
      </c>
      <c r="T1161" s="375" t="s">
        <v>418</v>
      </c>
      <c r="U1161" s="375" t="s">
        <v>61</v>
      </c>
      <c r="V1161" s="375" t="s">
        <v>406</v>
      </c>
      <c r="W1161" s="375" t="s">
        <v>717</v>
      </c>
      <c r="X1161" s="824">
        <v>0.34399999999999997</v>
      </c>
      <c r="Y1161" s="375" t="s">
        <v>411</v>
      </c>
      <c r="Z1161" s="375" t="s">
        <v>400</v>
      </c>
      <c r="AA1161" s="761">
        <v>2.9069767441860463</v>
      </c>
      <c r="AB1161" s="375" t="s">
        <v>398</v>
      </c>
      <c r="AC1161" s="831" t="s">
        <v>815</v>
      </c>
    </row>
    <row r="1162" spans="9:29" s="375" customFormat="1" x14ac:dyDescent="0.4">
      <c r="I1162" s="428" t="s">
        <v>232</v>
      </c>
      <c r="J1162" s="375" t="s">
        <v>61</v>
      </c>
      <c r="K1162" s="375" t="s">
        <v>73</v>
      </c>
      <c r="M1162" s="824">
        <v>0.48499999999999999</v>
      </c>
      <c r="N1162" s="375" t="s">
        <v>387</v>
      </c>
      <c r="O1162" s="375" t="s">
        <v>400</v>
      </c>
      <c r="P1162" s="763">
        <v>2.0000004739086735E-6</v>
      </c>
      <c r="Q1162" s="375" t="s">
        <v>399</v>
      </c>
      <c r="R1162" s="831" t="s">
        <v>816</v>
      </c>
      <c r="S1162" s="428" t="s">
        <v>49</v>
      </c>
      <c r="T1162" s="375" t="s">
        <v>418</v>
      </c>
      <c r="U1162" s="375" t="s">
        <v>61</v>
      </c>
      <c r="V1162" s="375" t="s">
        <v>406</v>
      </c>
      <c r="W1162" s="375" t="s">
        <v>717</v>
      </c>
      <c r="X1162" s="824">
        <v>0.34399999999999997</v>
      </c>
      <c r="Y1162" s="375" t="s">
        <v>387</v>
      </c>
      <c r="Z1162" s="375" t="s">
        <v>400</v>
      </c>
      <c r="AA1162" s="763">
        <v>1.9000004502132395E-5</v>
      </c>
      <c r="AB1162" s="375" t="s">
        <v>399</v>
      </c>
      <c r="AC1162" s="831" t="s">
        <v>817</v>
      </c>
    </row>
    <row r="1163" spans="9:29" s="375" customFormat="1" x14ac:dyDescent="0.4">
      <c r="I1163" s="428" t="s">
        <v>232</v>
      </c>
      <c r="J1163" s="375" t="s">
        <v>61</v>
      </c>
      <c r="K1163" s="375" t="s">
        <v>73</v>
      </c>
      <c r="M1163" s="824">
        <v>0.48499999999999999</v>
      </c>
      <c r="N1163" s="375" t="s">
        <v>388</v>
      </c>
      <c r="O1163" s="375" t="s">
        <v>400</v>
      </c>
      <c r="P1163" s="763">
        <v>1.0200002416934236E-4</v>
      </c>
      <c r="Q1163" s="375" t="s">
        <v>399</v>
      </c>
      <c r="R1163" s="831" t="s">
        <v>816</v>
      </c>
      <c r="S1163" s="428" t="s">
        <v>49</v>
      </c>
      <c r="T1163" s="375" t="s">
        <v>418</v>
      </c>
      <c r="U1163" s="375" t="s">
        <v>61</v>
      </c>
      <c r="V1163" s="375" t="s">
        <v>406</v>
      </c>
      <c r="W1163" s="375" t="s">
        <v>717</v>
      </c>
      <c r="X1163" s="824">
        <v>0.34399999999999997</v>
      </c>
      <c r="Y1163" s="375" t="s">
        <v>388</v>
      </c>
      <c r="Z1163" s="375" t="s">
        <v>400</v>
      </c>
      <c r="AA1163" s="763">
        <v>1.5600003696487655E-4</v>
      </c>
      <c r="AB1163" s="375" t="s">
        <v>399</v>
      </c>
      <c r="AC1163" s="831" t="s">
        <v>817</v>
      </c>
    </row>
    <row r="1164" spans="9:29" s="375" customFormat="1" x14ac:dyDescent="0.4">
      <c r="I1164" s="428" t="s">
        <v>232</v>
      </c>
      <c r="J1164" s="375" t="s">
        <v>61</v>
      </c>
      <c r="K1164" s="375" t="s">
        <v>73</v>
      </c>
      <c r="M1164" s="824">
        <v>0.48499999999999999</v>
      </c>
      <c r="N1164" s="375" t="s">
        <v>389</v>
      </c>
      <c r="O1164" s="375" t="s">
        <v>400</v>
      </c>
      <c r="P1164" s="763">
        <v>1.0800002559106838E-4</v>
      </c>
      <c r="Q1164" s="375" t="s">
        <v>399</v>
      </c>
      <c r="R1164" s="831" t="s">
        <v>816</v>
      </c>
      <c r="S1164" s="428" t="s">
        <v>49</v>
      </c>
      <c r="T1164" s="375" t="s">
        <v>418</v>
      </c>
      <c r="U1164" s="375" t="s">
        <v>61</v>
      </c>
      <c r="V1164" s="375" t="s">
        <v>406</v>
      </c>
      <c r="W1164" s="375" t="s">
        <v>717</v>
      </c>
      <c r="X1164" s="824">
        <v>0.34399999999999997</v>
      </c>
      <c r="Y1164" s="375" t="s">
        <v>389</v>
      </c>
      <c r="Z1164" s="375" t="s">
        <v>400</v>
      </c>
      <c r="AA1164" s="763">
        <v>1.3850003281817565E-3</v>
      </c>
      <c r="AB1164" s="375" t="s">
        <v>399</v>
      </c>
      <c r="AC1164" s="831" t="s">
        <v>817</v>
      </c>
    </row>
    <row r="1165" spans="9:29" s="375" customFormat="1" x14ac:dyDescent="0.4">
      <c r="I1165" s="428" t="s">
        <v>232</v>
      </c>
      <c r="J1165" s="375" t="s">
        <v>61</v>
      </c>
      <c r="K1165" s="375" t="s">
        <v>73</v>
      </c>
      <c r="L1165" s="378"/>
      <c r="M1165" s="824">
        <v>0.48499999999999999</v>
      </c>
      <c r="N1165" s="375" t="s">
        <v>390</v>
      </c>
      <c r="O1165" s="375" t="s">
        <v>400</v>
      </c>
      <c r="P1165" s="763">
        <v>1.0000002369543367E-6</v>
      </c>
      <c r="Q1165" s="375" t="s">
        <v>399</v>
      </c>
      <c r="R1165" s="831" t="s">
        <v>816</v>
      </c>
      <c r="S1165" s="428" t="s">
        <v>49</v>
      </c>
      <c r="T1165" s="375" t="s">
        <v>418</v>
      </c>
      <c r="U1165" s="375" t="s">
        <v>61</v>
      </c>
      <c r="V1165" s="375" t="s">
        <v>406</v>
      </c>
      <c r="W1165" s="375" t="s">
        <v>717</v>
      </c>
      <c r="X1165" s="824">
        <v>0.34399999999999997</v>
      </c>
      <c r="Y1165" s="375" t="s">
        <v>390</v>
      </c>
      <c r="Z1165" s="375" t="s">
        <v>400</v>
      </c>
      <c r="AA1165" s="763">
        <v>1.390000329366528E-4</v>
      </c>
      <c r="AB1165" s="375" t="s">
        <v>399</v>
      </c>
      <c r="AC1165" s="831" t="s">
        <v>817</v>
      </c>
    </row>
    <row r="1166" spans="9:29" s="375" customFormat="1" x14ac:dyDescent="0.4">
      <c r="I1166" s="428" t="s">
        <v>232</v>
      </c>
      <c r="J1166" s="375" t="s">
        <v>61</v>
      </c>
      <c r="K1166" s="375" t="s">
        <v>73</v>
      </c>
      <c r="L1166" s="378"/>
      <c r="M1166" s="824">
        <v>0.48499999999999999</v>
      </c>
      <c r="N1166" s="375" t="s">
        <v>391</v>
      </c>
      <c r="O1166" s="375" t="s">
        <v>400</v>
      </c>
      <c r="P1166" s="763">
        <v>1.0000002369543367E-6</v>
      </c>
      <c r="Q1166" s="375" t="s">
        <v>399</v>
      </c>
      <c r="R1166" s="831" t="s">
        <v>816</v>
      </c>
      <c r="S1166" s="428" t="s">
        <v>49</v>
      </c>
      <c r="T1166" s="375" t="s">
        <v>418</v>
      </c>
      <c r="U1166" s="375" t="s">
        <v>61</v>
      </c>
      <c r="V1166" s="375" t="s">
        <v>406</v>
      </c>
      <c r="W1166" s="375" t="s">
        <v>717</v>
      </c>
      <c r="X1166" s="824">
        <v>0.34399999999999997</v>
      </c>
      <c r="Y1166" s="375" t="s">
        <v>391</v>
      </c>
      <c r="Z1166" s="375" t="s">
        <v>400</v>
      </c>
      <c r="AA1166" s="763">
        <v>1.1000002606497702E-4</v>
      </c>
      <c r="AB1166" s="375" t="s">
        <v>399</v>
      </c>
      <c r="AC1166" s="831" t="s">
        <v>817</v>
      </c>
    </row>
    <row r="1167" spans="9:29" s="375" customFormat="1" x14ac:dyDescent="0.4">
      <c r="I1167" s="428" t="s">
        <v>232</v>
      </c>
      <c r="J1167" s="375" t="s">
        <v>61</v>
      </c>
      <c r="K1167" s="375" t="s">
        <v>73</v>
      </c>
      <c r="L1167" s="378"/>
      <c r="M1167" s="824">
        <v>0.48499999999999999</v>
      </c>
      <c r="N1167" s="375" t="s">
        <v>392</v>
      </c>
      <c r="O1167" s="375" t="s">
        <v>400</v>
      </c>
      <c r="P1167" s="763">
        <v>4.000000947817347E-6</v>
      </c>
      <c r="Q1167" s="375" t="s">
        <v>399</v>
      </c>
      <c r="R1167" s="831" t="s">
        <v>816</v>
      </c>
      <c r="S1167" s="428" t="s">
        <v>49</v>
      </c>
      <c r="T1167" s="375" t="s">
        <v>418</v>
      </c>
      <c r="U1167" s="375" t="s">
        <v>61</v>
      </c>
      <c r="V1167" s="375" t="s">
        <v>406</v>
      </c>
      <c r="W1167" s="375" t="s">
        <v>717</v>
      </c>
      <c r="X1167" s="824">
        <v>0.34399999999999997</v>
      </c>
      <c r="Y1167" s="375" t="s">
        <v>392</v>
      </c>
      <c r="Z1167" s="375" t="s">
        <v>400</v>
      </c>
      <c r="AA1167" s="763">
        <v>3.3160007857405806E-3</v>
      </c>
      <c r="AB1167" s="375" t="s">
        <v>399</v>
      </c>
      <c r="AC1167" s="831" t="s">
        <v>817</v>
      </c>
    </row>
    <row r="1168" spans="9:29" s="375" customFormat="1" x14ac:dyDescent="0.4">
      <c r="I1168" s="428" t="s">
        <v>232</v>
      </c>
      <c r="J1168" s="375" t="s">
        <v>61</v>
      </c>
      <c r="K1168" s="375" t="s">
        <v>73</v>
      </c>
      <c r="L1168" s="378"/>
      <c r="M1168" s="824">
        <v>0.48499999999999999</v>
      </c>
      <c r="N1168" s="375" t="s">
        <v>393</v>
      </c>
      <c r="O1168" s="375" t="s">
        <v>400</v>
      </c>
      <c r="P1168" s="763">
        <v>2.900000687167576E-8</v>
      </c>
      <c r="Q1168" s="375" t="s">
        <v>399</v>
      </c>
      <c r="R1168" s="831" t="s">
        <v>816</v>
      </c>
      <c r="S1168" s="428" t="s">
        <v>49</v>
      </c>
      <c r="T1168" s="375" t="s">
        <v>418</v>
      </c>
      <c r="U1168" s="375" t="s">
        <v>61</v>
      </c>
      <c r="V1168" s="375" t="s">
        <v>406</v>
      </c>
      <c r="W1168" s="375" t="s">
        <v>717</v>
      </c>
      <c r="X1168" s="824">
        <v>0.34399999999999997</v>
      </c>
      <c r="Y1168" s="375" t="s">
        <v>393</v>
      </c>
      <c r="Z1168" s="375" t="s">
        <v>400</v>
      </c>
      <c r="AA1168" s="763">
        <v>4.7300011207940132E-6</v>
      </c>
      <c r="AB1168" s="375" t="s">
        <v>399</v>
      </c>
      <c r="AC1168" s="831" t="s">
        <v>817</v>
      </c>
    </row>
    <row r="1169" spans="9:29" s="375" customFormat="1" x14ac:dyDescent="0.4">
      <c r="I1169" s="428" t="s">
        <v>232</v>
      </c>
      <c r="J1169" s="375" t="s">
        <v>61</v>
      </c>
      <c r="K1169" s="375" t="s">
        <v>73</v>
      </c>
      <c r="L1169" s="378"/>
      <c r="M1169" s="824">
        <v>0.48499999999999999</v>
      </c>
      <c r="N1169" s="375" t="s">
        <v>394</v>
      </c>
      <c r="O1169" s="375" t="s">
        <v>400</v>
      </c>
      <c r="P1169" s="763">
        <v>6.8000016112894912E-7</v>
      </c>
      <c r="Q1169" s="375" t="s">
        <v>399</v>
      </c>
      <c r="R1169" s="831" t="s">
        <v>816</v>
      </c>
      <c r="S1169" s="428" t="s">
        <v>49</v>
      </c>
      <c r="T1169" s="375" t="s">
        <v>418</v>
      </c>
      <c r="U1169" s="375" t="s">
        <v>61</v>
      </c>
      <c r="V1169" s="375" t="s">
        <v>406</v>
      </c>
      <c r="W1169" s="375" t="s">
        <v>717</v>
      </c>
      <c r="X1169" s="824">
        <v>0.34399999999999997</v>
      </c>
      <c r="Y1169" s="375" t="s">
        <v>394</v>
      </c>
      <c r="Z1169" s="375" t="s">
        <v>400</v>
      </c>
      <c r="AA1169" s="763">
        <v>8.9100021112631409E-6</v>
      </c>
      <c r="AB1169" s="375" t="s">
        <v>399</v>
      </c>
      <c r="AC1169" s="831" t="s">
        <v>817</v>
      </c>
    </row>
    <row r="1170" spans="9:29" s="375" customFormat="1" x14ac:dyDescent="0.4">
      <c r="I1170" s="428" t="s">
        <v>232</v>
      </c>
      <c r="J1170" s="375" t="s">
        <v>61</v>
      </c>
      <c r="K1170" s="375" t="s">
        <v>73</v>
      </c>
      <c r="L1170" s="378"/>
      <c r="M1170" s="824">
        <v>0.48499999999999999</v>
      </c>
      <c r="N1170" s="375" t="s">
        <v>395</v>
      </c>
      <c r="O1170" s="375" t="s">
        <v>400</v>
      </c>
      <c r="P1170" s="763">
        <v>8.0000018956346939E-6</v>
      </c>
      <c r="Q1170" s="375" t="s">
        <v>399</v>
      </c>
      <c r="R1170" s="831" t="s">
        <v>816</v>
      </c>
      <c r="S1170" s="428" t="s">
        <v>49</v>
      </c>
      <c r="T1170" s="375" t="s">
        <v>418</v>
      </c>
      <c r="U1170" s="375" t="s">
        <v>61</v>
      </c>
      <c r="V1170" s="375" t="s">
        <v>406</v>
      </c>
      <c r="W1170" s="375" t="s">
        <v>717</v>
      </c>
      <c r="X1170" s="824">
        <v>0.34399999999999997</v>
      </c>
      <c r="Y1170" s="375" t="s">
        <v>395</v>
      </c>
      <c r="Z1170" s="375" t="s">
        <v>400</v>
      </c>
      <c r="AA1170" s="763">
        <v>1.000000236954337E-5</v>
      </c>
      <c r="AB1170" s="375" t="s">
        <v>399</v>
      </c>
      <c r="AC1170" s="831" t="s">
        <v>817</v>
      </c>
    </row>
    <row r="1171" spans="9:29" s="375" customFormat="1" x14ac:dyDescent="0.4">
      <c r="I1171" s="428" t="s">
        <v>232</v>
      </c>
      <c r="J1171" s="375" t="s">
        <v>61</v>
      </c>
      <c r="K1171" s="375" t="s">
        <v>73</v>
      </c>
      <c r="L1171" s="378"/>
      <c r="M1171" s="824">
        <v>0.48499999999999999</v>
      </c>
      <c r="N1171" s="375" t="s">
        <v>396</v>
      </c>
      <c r="O1171" s="375" t="s">
        <v>400</v>
      </c>
      <c r="P1171" s="763">
        <v>1.0000002369543367E-6</v>
      </c>
      <c r="Q1171" s="375" t="s">
        <v>399</v>
      </c>
      <c r="R1171" s="831" t="s">
        <v>816</v>
      </c>
      <c r="S1171" s="428" t="s">
        <v>49</v>
      </c>
      <c r="T1171" s="375" t="s">
        <v>418</v>
      </c>
      <c r="U1171" s="375" t="s">
        <v>61</v>
      </c>
      <c r="V1171" s="375" t="s">
        <v>406</v>
      </c>
      <c r="W1171" s="375" t="s">
        <v>717</v>
      </c>
      <c r="X1171" s="824">
        <v>0.34399999999999997</v>
      </c>
      <c r="Y1171" s="375" t="s">
        <v>396</v>
      </c>
      <c r="Z1171" s="375" t="s">
        <v>400</v>
      </c>
      <c r="AA1171" s="763">
        <v>1.6000003791269388E-5</v>
      </c>
      <c r="AB1171" s="375" t="s">
        <v>399</v>
      </c>
      <c r="AC1171" s="831" t="s">
        <v>817</v>
      </c>
    </row>
    <row r="1172" spans="9:29" s="375" customFormat="1" x14ac:dyDescent="0.4">
      <c r="I1172" s="428" t="s">
        <v>232</v>
      </c>
      <c r="J1172" s="375" t="s">
        <v>61</v>
      </c>
      <c r="K1172" s="375" t="s">
        <v>73</v>
      </c>
      <c r="L1172" s="378"/>
      <c r="M1172" s="824">
        <v>0.48499999999999999</v>
      </c>
      <c r="N1172" s="375" t="s">
        <v>397</v>
      </c>
      <c r="O1172" s="375" t="s">
        <v>400</v>
      </c>
      <c r="P1172" s="763">
        <v>0.41780021334621104</v>
      </c>
      <c r="Q1172" s="375" t="s">
        <v>399</v>
      </c>
      <c r="R1172" s="831" t="s">
        <v>816</v>
      </c>
      <c r="S1172" s="428" t="s">
        <v>49</v>
      </c>
      <c r="T1172" s="375" t="s">
        <v>418</v>
      </c>
      <c r="U1172" s="375" t="s">
        <v>61</v>
      </c>
      <c r="V1172" s="375" t="s">
        <v>406</v>
      </c>
      <c r="W1172" s="375" t="s">
        <v>717</v>
      </c>
      <c r="X1172" s="824">
        <v>0.34399999999999997</v>
      </c>
      <c r="Y1172" s="375" t="s">
        <v>397</v>
      </c>
      <c r="Z1172" s="375" t="s">
        <v>400</v>
      </c>
      <c r="AA1172" s="763">
        <v>0.99200789933606026</v>
      </c>
      <c r="AB1172" s="375" t="s">
        <v>399</v>
      </c>
      <c r="AC1172" s="831" t="s">
        <v>817</v>
      </c>
    </row>
    <row r="1173" spans="9:29" s="375" customFormat="1" x14ac:dyDescent="0.4">
      <c r="I1173" s="428" t="s">
        <v>232</v>
      </c>
      <c r="J1173" s="375" t="s">
        <v>61</v>
      </c>
      <c r="K1173" s="375" t="s">
        <v>73</v>
      </c>
      <c r="L1173" s="378"/>
      <c r="M1173" s="824">
        <v>0.48499999999999999</v>
      </c>
      <c r="N1173" s="375" t="s">
        <v>387</v>
      </c>
      <c r="O1173" s="375" t="s">
        <v>401</v>
      </c>
      <c r="P1173" s="378">
        <v>2.4378187597009534E-6</v>
      </c>
      <c r="Q1173" s="375" t="s">
        <v>399</v>
      </c>
      <c r="R1173" s="831" t="s">
        <v>818</v>
      </c>
      <c r="S1173" s="428" t="s">
        <v>49</v>
      </c>
      <c r="T1173" s="375" t="s">
        <v>418</v>
      </c>
      <c r="U1173" s="375" t="s">
        <v>61</v>
      </c>
      <c r="V1173" s="375" t="s">
        <v>406</v>
      </c>
      <c r="W1173" s="375" t="s">
        <v>717</v>
      </c>
      <c r="X1173" s="824">
        <v>0.34399999999999997</v>
      </c>
      <c r="Y1173" s="375" t="s">
        <v>387</v>
      </c>
      <c r="Z1173" s="375" t="s">
        <v>401</v>
      </c>
      <c r="AA1173" s="378">
        <v>1.9811813060289801E-5</v>
      </c>
      <c r="AB1173" s="375" t="s">
        <v>399</v>
      </c>
      <c r="AC1173" s="831" t="s">
        <v>819</v>
      </c>
    </row>
    <row r="1174" spans="9:29" s="375" customFormat="1" x14ac:dyDescent="0.4">
      <c r="I1174" s="428" t="s">
        <v>232</v>
      </c>
      <c r="J1174" s="375" t="s">
        <v>61</v>
      </c>
      <c r="K1174" s="375" t="s">
        <v>73</v>
      </c>
      <c r="L1174" s="378"/>
      <c r="M1174" s="824">
        <v>0.48499999999999999</v>
      </c>
      <c r="N1174" s="375" t="s">
        <v>388</v>
      </c>
      <c r="O1174" s="375" t="s">
        <v>401</v>
      </c>
      <c r="P1174" s="378">
        <v>1.0497643829660712E-4</v>
      </c>
      <c r="Q1174" s="375" t="s">
        <v>399</v>
      </c>
      <c r="R1174" s="831" t="s">
        <v>818</v>
      </c>
      <c r="S1174" s="428" t="s">
        <v>49</v>
      </c>
      <c r="T1174" s="375" t="s">
        <v>418</v>
      </c>
      <c r="U1174" s="375" t="s">
        <v>61</v>
      </c>
      <c r="V1174" s="375" t="s">
        <v>406</v>
      </c>
      <c r="W1174" s="375" t="s">
        <v>717</v>
      </c>
      <c r="X1174" s="824">
        <v>0.34399999999999997</v>
      </c>
      <c r="Y1174" s="375" t="s">
        <v>388</v>
      </c>
      <c r="Z1174" s="375" t="s">
        <v>401</v>
      </c>
      <c r="AA1174" s="378">
        <v>1.6146176265310522E-4</v>
      </c>
      <c r="AB1174" s="375" t="s">
        <v>399</v>
      </c>
      <c r="AC1174" s="831" t="s">
        <v>819</v>
      </c>
    </row>
    <row r="1175" spans="9:29" s="375" customFormat="1" x14ac:dyDescent="0.4">
      <c r="I1175" s="428" t="s">
        <v>232</v>
      </c>
      <c r="J1175" s="375" t="s">
        <v>61</v>
      </c>
      <c r="K1175" s="375" t="s">
        <v>73</v>
      </c>
      <c r="L1175" s="378"/>
      <c r="M1175" s="824">
        <v>0.48499999999999999</v>
      </c>
      <c r="N1175" s="375" t="s">
        <v>389</v>
      </c>
      <c r="O1175" s="375" t="s">
        <v>401</v>
      </c>
      <c r="P1175" s="378">
        <v>1.0843571756695367E-4</v>
      </c>
      <c r="Q1175" s="375" t="s">
        <v>399</v>
      </c>
      <c r="R1175" s="831" t="s">
        <v>818</v>
      </c>
      <c r="S1175" s="428" t="s">
        <v>49</v>
      </c>
      <c r="T1175" s="375" t="s">
        <v>418</v>
      </c>
      <c r="U1175" s="375" t="s">
        <v>61</v>
      </c>
      <c r="V1175" s="375" t="s">
        <v>406</v>
      </c>
      <c r="W1175" s="375" t="s">
        <v>717</v>
      </c>
      <c r="X1175" s="824">
        <v>0.34399999999999997</v>
      </c>
      <c r="Y1175" s="375" t="s">
        <v>389</v>
      </c>
      <c r="Z1175" s="375" t="s">
        <v>401</v>
      </c>
      <c r="AA1175" s="378">
        <v>1.3858287009794184E-3</v>
      </c>
      <c r="AB1175" s="375" t="s">
        <v>399</v>
      </c>
      <c r="AC1175" s="831" t="s">
        <v>819</v>
      </c>
    </row>
    <row r="1176" spans="9:29" s="375" customFormat="1" x14ac:dyDescent="0.4">
      <c r="I1176" s="428" t="s">
        <v>232</v>
      </c>
      <c r="J1176" s="375" t="s">
        <v>61</v>
      </c>
      <c r="K1176" s="375" t="s">
        <v>73</v>
      </c>
      <c r="L1176" s="378"/>
      <c r="M1176" s="824">
        <v>0.48499999999999999</v>
      </c>
      <c r="N1176" s="375" t="s">
        <v>390</v>
      </c>
      <c r="O1176" s="375" t="s">
        <v>401</v>
      </c>
      <c r="P1176" s="378">
        <v>1.2661449213847091E-6</v>
      </c>
      <c r="Q1176" s="375" t="s">
        <v>399</v>
      </c>
      <c r="R1176" s="831" t="s">
        <v>818</v>
      </c>
      <c r="S1176" s="428" t="s">
        <v>49</v>
      </c>
      <c r="T1176" s="375" t="s">
        <v>418</v>
      </c>
      <c r="U1176" s="375" t="s">
        <v>61</v>
      </c>
      <c r="V1176" s="375" t="s">
        <v>406</v>
      </c>
      <c r="W1176" s="375" t="s">
        <v>717</v>
      </c>
      <c r="X1176" s="824">
        <v>0.34399999999999997</v>
      </c>
      <c r="Y1176" s="375" t="s">
        <v>390</v>
      </c>
      <c r="Z1176" s="375" t="s">
        <v>401</v>
      </c>
      <c r="AA1176" s="378">
        <v>1.3950221179068144E-4</v>
      </c>
      <c r="AB1176" s="375" t="s">
        <v>399</v>
      </c>
      <c r="AC1176" s="831" t="s">
        <v>819</v>
      </c>
    </row>
    <row r="1177" spans="9:29" s="375" customFormat="1" x14ac:dyDescent="0.4">
      <c r="I1177" s="428" t="s">
        <v>232</v>
      </c>
      <c r="J1177" s="375" t="s">
        <v>61</v>
      </c>
      <c r="K1177" s="375" t="s">
        <v>73</v>
      </c>
      <c r="L1177" s="378"/>
      <c r="M1177" s="824">
        <v>0.48499999999999999</v>
      </c>
      <c r="N1177" s="375" t="s">
        <v>391</v>
      </c>
      <c r="O1177" s="375" t="s">
        <v>401</v>
      </c>
      <c r="P1177" s="378">
        <v>1.1233637647031305E-6</v>
      </c>
      <c r="Q1177" s="375" t="s">
        <v>399</v>
      </c>
      <c r="R1177" s="831" t="s">
        <v>818</v>
      </c>
      <c r="S1177" s="428" t="s">
        <v>49</v>
      </c>
      <c r="T1177" s="375" t="s">
        <v>418</v>
      </c>
      <c r="U1177" s="375" t="s">
        <v>61</v>
      </c>
      <c r="V1177" s="375" t="s">
        <v>406</v>
      </c>
      <c r="W1177" s="375" t="s">
        <v>717</v>
      </c>
      <c r="X1177" s="824">
        <v>0.34399999999999997</v>
      </c>
      <c r="Y1177" s="375" t="s">
        <v>391</v>
      </c>
      <c r="Z1177" s="375" t="s">
        <v>401</v>
      </c>
      <c r="AA1177" s="378">
        <v>1.1023184633933594E-4</v>
      </c>
      <c r="AB1177" s="375" t="s">
        <v>399</v>
      </c>
      <c r="AC1177" s="831" t="s">
        <v>819</v>
      </c>
    </row>
    <row r="1178" spans="9:29" s="375" customFormat="1" x14ac:dyDescent="0.4">
      <c r="I1178" s="428" t="s">
        <v>232</v>
      </c>
      <c r="J1178" s="375" t="s">
        <v>61</v>
      </c>
      <c r="K1178" s="375" t="s">
        <v>73</v>
      </c>
      <c r="L1178" s="378"/>
      <c r="M1178" s="824">
        <v>0.48499999999999999</v>
      </c>
      <c r="N1178" s="375" t="s">
        <v>392</v>
      </c>
      <c r="O1178" s="375" t="s">
        <v>401</v>
      </c>
      <c r="P1178" s="378">
        <v>5.4825391223552378E-6</v>
      </c>
      <c r="Q1178" s="375" t="s">
        <v>399</v>
      </c>
      <c r="R1178" s="831" t="s">
        <v>818</v>
      </c>
      <c r="S1178" s="428" t="s">
        <v>49</v>
      </c>
      <c r="T1178" s="375" t="s">
        <v>418</v>
      </c>
      <c r="U1178" s="375" t="s">
        <v>61</v>
      </c>
      <c r="V1178" s="375" t="s">
        <v>406</v>
      </c>
      <c r="W1178" s="375" t="s">
        <v>717</v>
      </c>
      <c r="X1178" s="824">
        <v>0.34399999999999997</v>
      </c>
      <c r="Y1178" s="375" t="s">
        <v>392</v>
      </c>
      <c r="Z1178" s="375" t="s">
        <v>401</v>
      </c>
      <c r="AA1178" s="378">
        <v>3.318829389660485E-3</v>
      </c>
      <c r="AB1178" s="375" t="s">
        <v>399</v>
      </c>
      <c r="AC1178" s="831" t="s">
        <v>819</v>
      </c>
    </row>
    <row r="1179" spans="9:29" s="375" customFormat="1" x14ac:dyDescent="0.4">
      <c r="I1179" s="428" t="s">
        <v>232</v>
      </c>
      <c r="J1179" s="375" t="s">
        <v>61</v>
      </c>
      <c r="K1179" s="375" t="s">
        <v>73</v>
      </c>
      <c r="L1179" s="378"/>
      <c r="M1179" s="824">
        <v>0.48499999999999999</v>
      </c>
      <c r="N1179" s="375" t="s">
        <v>393</v>
      </c>
      <c r="O1179" s="375" t="s">
        <v>401</v>
      </c>
      <c r="P1179" s="378">
        <v>3.1226779447210306E-8</v>
      </c>
      <c r="Q1179" s="375" t="s">
        <v>399</v>
      </c>
      <c r="R1179" s="831" t="s">
        <v>818</v>
      </c>
      <c r="S1179" s="428" t="s">
        <v>49</v>
      </c>
      <c r="T1179" s="375" t="s">
        <v>418</v>
      </c>
      <c r="U1179" s="375" t="s">
        <v>61</v>
      </c>
      <c r="V1179" s="375" t="s">
        <v>406</v>
      </c>
      <c r="W1179" s="375" t="s">
        <v>717</v>
      </c>
      <c r="X1179" s="824">
        <v>0.34399999999999997</v>
      </c>
      <c r="Y1179" s="375" t="s">
        <v>393</v>
      </c>
      <c r="Z1179" s="375" t="s">
        <v>401</v>
      </c>
      <c r="AA1179" s="378">
        <v>4.7343248160216569E-6</v>
      </c>
      <c r="AB1179" s="375" t="s">
        <v>399</v>
      </c>
      <c r="AC1179" s="831" t="s">
        <v>819</v>
      </c>
    </row>
    <row r="1180" spans="9:29" s="375" customFormat="1" x14ac:dyDescent="0.4">
      <c r="I1180" s="428" t="s">
        <v>232</v>
      </c>
      <c r="J1180" s="375" t="s">
        <v>61</v>
      </c>
      <c r="K1180" s="375" t="s">
        <v>73</v>
      </c>
      <c r="L1180" s="378"/>
      <c r="M1180" s="824">
        <v>0.48499999999999999</v>
      </c>
      <c r="N1180" s="375" t="s">
        <v>394</v>
      </c>
      <c r="O1180" s="375" t="s">
        <v>401</v>
      </c>
      <c r="P1180" s="378">
        <v>6.8493019002452831E-7</v>
      </c>
      <c r="Q1180" s="375" t="s">
        <v>399</v>
      </c>
      <c r="R1180" s="831" t="s">
        <v>818</v>
      </c>
      <c r="S1180" s="428" t="s">
        <v>49</v>
      </c>
      <c r="T1180" s="375" t="s">
        <v>418</v>
      </c>
      <c r="U1180" s="375" t="s">
        <v>61</v>
      </c>
      <c r="V1180" s="375" t="s">
        <v>406</v>
      </c>
      <c r="W1180" s="375" t="s">
        <v>717</v>
      </c>
      <c r="X1180" s="824">
        <v>0.34399999999999997</v>
      </c>
      <c r="Y1180" s="375" t="s">
        <v>394</v>
      </c>
      <c r="Z1180" s="375" t="s">
        <v>401</v>
      </c>
      <c r="AA1180" s="378">
        <v>8.9194724822229059E-6</v>
      </c>
      <c r="AB1180" s="375" t="s">
        <v>399</v>
      </c>
      <c r="AC1180" s="831" t="s">
        <v>819</v>
      </c>
    </row>
    <row r="1181" spans="9:29" s="375" customFormat="1" x14ac:dyDescent="0.4">
      <c r="I1181" s="428" t="s">
        <v>232</v>
      </c>
      <c r="J1181" s="375" t="s">
        <v>61</v>
      </c>
      <c r="K1181" s="375" t="s">
        <v>73</v>
      </c>
      <c r="M1181" s="824">
        <v>0.48499999999999999</v>
      </c>
      <c r="N1181" s="375" t="s">
        <v>395</v>
      </c>
      <c r="O1181" s="375" t="s">
        <v>401</v>
      </c>
      <c r="P1181" s="378">
        <v>8.6933598461426699E-6</v>
      </c>
      <c r="Q1181" s="375" t="s">
        <v>399</v>
      </c>
      <c r="R1181" s="831" t="s">
        <v>818</v>
      </c>
      <c r="S1181" s="428" t="s">
        <v>49</v>
      </c>
      <c r="T1181" s="375" t="s">
        <v>418</v>
      </c>
      <c r="U1181" s="375" t="s">
        <v>61</v>
      </c>
      <c r="V1181" s="375" t="s">
        <v>406</v>
      </c>
      <c r="W1181" s="375" t="s">
        <v>717</v>
      </c>
      <c r="X1181" s="824">
        <v>0.34399999999999997</v>
      </c>
      <c r="Y1181" s="375" t="s">
        <v>395</v>
      </c>
      <c r="Z1181" s="375" t="s">
        <v>401</v>
      </c>
      <c r="AA1181" s="378">
        <v>1.1288505074025222E-5</v>
      </c>
      <c r="AB1181" s="375" t="s">
        <v>399</v>
      </c>
      <c r="AC1181" s="831" t="s">
        <v>819</v>
      </c>
    </row>
    <row r="1182" spans="9:29" s="375" customFormat="1" x14ac:dyDescent="0.4">
      <c r="I1182" s="428" t="s">
        <v>232</v>
      </c>
      <c r="J1182" s="375" t="s">
        <v>61</v>
      </c>
      <c r="K1182" s="375" t="s">
        <v>73</v>
      </c>
      <c r="M1182" s="824">
        <v>0.48499999999999999</v>
      </c>
      <c r="N1182" s="375" t="s">
        <v>396</v>
      </c>
      <c r="O1182" s="375" t="s">
        <v>401</v>
      </c>
      <c r="P1182" s="378">
        <v>1.0041786435174304E-6</v>
      </c>
      <c r="Q1182" s="375" t="s">
        <v>399</v>
      </c>
      <c r="R1182" s="831" t="s">
        <v>818</v>
      </c>
      <c r="S1182" s="428" t="s">
        <v>49</v>
      </c>
      <c r="T1182" s="375" t="s">
        <v>418</v>
      </c>
      <c r="U1182" s="375" t="s">
        <v>61</v>
      </c>
      <c r="V1182" s="375" t="s">
        <v>406</v>
      </c>
      <c r="W1182" s="375" t="s">
        <v>717</v>
      </c>
      <c r="X1182" s="824">
        <v>0.34399999999999997</v>
      </c>
      <c r="Y1182" s="375" t="s">
        <v>396</v>
      </c>
      <c r="Z1182" s="375" t="s">
        <v>401</v>
      </c>
      <c r="AA1182" s="378">
        <v>1.6007890236458171E-5</v>
      </c>
      <c r="AB1182" s="375" t="s">
        <v>399</v>
      </c>
      <c r="AC1182" s="831" t="s">
        <v>819</v>
      </c>
    </row>
    <row r="1183" spans="9:29" s="375" customFormat="1" x14ac:dyDescent="0.4">
      <c r="I1183" s="428" t="s">
        <v>232</v>
      </c>
      <c r="J1183" s="375" t="s">
        <v>61</v>
      </c>
      <c r="K1183" s="375" t="s">
        <v>73</v>
      </c>
      <c r="M1183" s="824">
        <v>0.48499999999999999</v>
      </c>
      <c r="N1183" s="375" t="s">
        <v>397</v>
      </c>
      <c r="O1183" s="375" t="s">
        <v>401</v>
      </c>
      <c r="P1183" s="378">
        <v>0.41822352077961833</v>
      </c>
      <c r="Q1183" s="375" t="s">
        <v>399</v>
      </c>
      <c r="R1183" s="831" t="s">
        <v>818</v>
      </c>
      <c r="S1183" s="428" t="s">
        <v>49</v>
      </c>
      <c r="T1183" s="375" t="s">
        <v>418</v>
      </c>
      <c r="U1183" s="375" t="s">
        <v>61</v>
      </c>
      <c r="V1183" s="375" t="s">
        <v>406</v>
      </c>
      <c r="W1183" s="375" t="s">
        <v>717</v>
      </c>
      <c r="X1183" s="824">
        <v>0.34399999999999997</v>
      </c>
      <c r="Y1183" s="375" t="s">
        <v>397</v>
      </c>
      <c r="Z1183" s="375" t="s">
        <v>401</v>
      </c>
      <c r="AA1183" s="378">
        <v>0.99280427186948006</v>
      </c>
      <c r="AB1183" s="375" t="s">
        <v>399</v>
      </c>
      <c r="AC1183" s="831" t="s">
        <v>819</v>
      </c>
    </row>
    <row r="1184" spans="9:29" s="375" customFormat="1" x14ac:dyDescent="0.4">
      <c r="I1184" s="428" t="s">
        <v>232</v>
      </c>
      <c r="J1184" s="375" t="s">
        <v>61</v>
      </c>
      <c r="K1184" s="375" t="s">
        <v>55</v>
      </c>
      <c r="M1184" s="824">
        <v>0.30599999999999999</v>
      </c>
      <c r="N1184" s="375" t="s">
        <v>385</v>
      </c>
      <c r="O1184" s="375" t="s">
        <v>400</v>
      </c>
      <c r="P1184" s="761">
        <v>3.2679738562091507</v>
      </c>
      <c r="Q1184" s="375" t="s">
        <v>398</v>
      </c>
      <c r="R1184" s="831" t="s">
        <v>820</v>
      </c>
      <c r="S1184" s="428" t="s">
        <v>49</v>
      </c>
      <c r="T1184" s="375" t="s">
        <v>414</v>
      </c>
      <c r="U1184" s="375" t="s">
        <v>61</v>
      </c>
      <c r="V1184" s="375" t="s">
        <v>52</v>
      </c>
      <c r="X1184" s="824">
        <v>0.34399999999999997</v>
      </c>
      <c r="Y1184" s="375" t="s">
        <v>411</v>
      </c>
      <c r="Z1184" s="375" t="s">
        <v>400</v>
      </c>
      <c r="AA1184" s="761">
        <v>2.9069767441860463</v>
      </c>
      <c r="AB1184" s="375" t="s">
        <v>398</v>
      </c>
      <c r="AC1184" s="831" t="s">
        <v>797</v>
      </c>
    </row>
    <row r="1185" spans="9:29" s="375" customFormat="1" x14ac:dyDescent="0.4">
      <c r="I1185" s="428" t="s">
        <v>232</v>
      </c>
      <c r="J1185" s="375" t="s">
        <v>61</v>
      </c>
      <c r="K1185" s="375" t="s">
        <v>55</v>
      </c>
      <c r="M1185" s="824">
        <v>0.30599999999999999</v>
      </c>
      <c r="N1185" s="375" t="s">
        <v>387</v>
      </c>
      <c r="O1185" s="375" t="s">
        <v>400</v>
      </c>
      <c r="P1185" s="763">
        <v>1.2430002945342405E-3</v>
      </c>
      <c r="Q1185" s="375" t="s">
        <v>399</v>
      </c>
      <c r="R1185" s="831" t="s">
        <v>821</v>
      </c>
      <c r="S1185" s="428" t="s">
        <v>49</v>
      </c>
      <c r="T1185" s="375" t="s">
        <v>414</v>
      </c>
      <c r="U1185" s="375" t="s">
        <v>61</v>
      </c>
      <c r="V1185" s="375" t="s">
        <v>52</v>
      </c>
      <c r="X1185" s="824">
        <v>0.34399999999999997</v>
      </c>
      <c r="Y1185" s="375" t="s">
        <v>387</v>
      </c>
      <c r="Z1185" s="375" t="s">
        <v>400</v>
      </c>
      <c r="AA1185" s="763">
        <v>1.9000004502132395E-5</v>
      </c>
      <c r="AB1185" s="375" t="s">
        <v>399</v>
      </c>
      <c r="AC1185" s="831" t="s">
        <v>801</v>
      </c>
    </row>
    <row r="1186" spans="9:29" s="375" customFormat="1" x14ac:dyDescent="0.4">
      <c r="I1186" s="428" t="s">
        <v>232</v>
      </c>
      <c r="J1186" s="375" t="s">
        <v>61</v>
      </c>
      <c r="K1186" s="375" t="s">
        <v>55</v>
      </c>
      <c r="M1186" s="824">
        <v>0.30599999999999999</v>
      </c>
      <c r="N1186" s="375" t="s">
        <v>388</v>
      </c>
      <c r="O1186" s="375" t="s">
        <v>400</v>
      </c>
      <c r="P1186" s="763">
        <v>4.2750010129797896E-3</v>
      </c>
      <c r="Q1186" s="375" t="s">
        <v>399</v>
      </c>
      <c r="R1186" s="831" t="s">
        <v>821</v>
      </c>
      <c r="S1186" s="428" t="s">
        <v>49</v>
      </c>
      <c r="T1186" s="375" t="s">
        <v>414</v>
      </c>
      <c r="U1186" s="375" t="s">
        <v>61</v>
      </c>
      <c r="V1186" s="375" t="s">
        <v>52</v>
      </c>
      <c r="X1186" s="824">
        <v>0.34399999999999997</v>
      </c>
      <c r="Y1186" s="375" t="s">
        <v>388</v>
      </c>
      <c r="Z1186" s="375" t="s">
        <v>400</v>
      </c>
      <c r="AA1186" s="763">
        <v>1.5600003696487655E-4</v>
      </c>
      <c r="AB1186" s="375" t="s">
        <v>399</v>
      </c>
      <c r="AC1186" s="831" t="s">
        <v>801</v>
      </c>
    </row>
    <row r="1187" spans="9:29" s="375" customFormat="1" x14ac:dyDescent="0.4">
      <c r="I1187" s="428" t="s">
        <v>232</v>
      </c>
      <c r="J1187" s="375" t="s">
        <v>61</v>
      </c>
      <c r="K1187" s="375" t="s">
        <v>55</v>
      </c>
      <c r="M1187" s="824">
        <v>0.30599999999999999</v>
      </c>
      <c r="N1187" s="375" t="s">
        <v>389</v>
      </c>
      <c r="O1187" s="375" t="s">
        <v>400</v>
      </c>
      <c r="P1187" s="763">
        <v>6.2320014766994265E-3</v>
      </c>
      <c r="Q1187" s="375" t="s">
        <v>399</v>
      </c>
      <c r="R1187" s="831" t="s">
        <v>821</v>
      </c>
      <c r="S1187" s="428" t="s">
        <v>49</v>
      </c>
      <c r="T1187" s="375" t="s">
        <v>414</v>
      </c>
      <c r="U1187" s="375" t="s">
        <v>61</v>
      </c>
      <c r="V1187" s="375" t="s">
        <v>52</v>
      </c>
      <c r="X1187" s="824">
        <v>0.34399999999999997</v>
      </c>
      <c r="Y1187" s="375" t="s">
        <v>389</v>
      </c>
      <c r="Z1187" s="375" t="s">
        <v>400</v>
      </c>
      <c r="AA1187" s="763">
        <v>1.3850003281817565E-3</v>
      </c>
      <c r="AB1187" s="375" t="s">
        <v>399</v>
      </c>
      <c r="AC1187" s="831" t="s">
        <v>801</v>
      </c>
    </row>
    <row r="1188" spans="9:29" s="375" customFormat="1" x14ac:dyDescent="0.4">
      <c r="I1188" s="428" t="s">
        <v>232</v>
      </c>
      <c r="J1188" s="375" t="s">
        <v>61</v>
      </c>
      <c r="K1188" s="375" t="s">
        <v>55</v>
      </c>
      <c r="L1188" s="378"/>
      <c r="M1188" s="824">
        <v>0.30599999999999999</v>
      </c>
      <c r="N1188" s="375" t="s">
        <v>390</v>
      </c>
      <c r="O1188" s="375" t="s">
        <v>400</v>
      </c>
      <c r="P1188" s="763">
        <v>5.2800012511188986E-4</v>
      </c>
      <c r="Q1188" s="375" t="s">
        <v>399</v>
      </c>
      <c r="R1188" s="831" t="s">
        <v>821</v>
      </c>
      <c r="S1188" s="428" t="s">
        <v>49</v>
      </c>
      <c r="T1188" s="375" t="s">
        <v>414</v>
      </c>
      <c r="U1188" s="375" t="s">
        <v>61</v>
      </c>
      <c r="V1188" s="375" t="s">
        <v>52</v>
      </c>
      <c r="W1188" s="378"/>
      <c r="X1188" s="824">
        <v>0.34399999999999997</v>
      </c>
      <c r="Y1188" s="375" t="s">
        <v>390</v>
      </c>
      <c r="Z1188" s="375" t="s">
        <v>400</v>
      </c>
      <c r="AA1188" s="763">
        <v>1.390000329366528E-4</v>
      </c>
      <c r="AB1188" s="375" t="s">
        <v>399</v>
      </c>
      <c r="AC1188" s="831" t="s">
        <v>801</v>
      </c>
    </row>
    <row r="1189" spans="9:29" s="375" customFormat="1" x14ac:dyDescent="0.4">
      <c r="I1189" s="428" t="s">
        <v>232</v>
      </c>
      <c r="J1189" s="375" t="s">
        <v>61</v>
      </c>
      <c r="K1189" s="375" t="s">
        <v>55</v>
      </c>
      <c r="L1189" s="378"/>
      <c r="M1189" s="824">
        <v>0.30599999999999999</v>
      </c>
      <c r="N1189" s="375" t="s">
        <v>391</v>
      </c>
      <c r="O1189" s="375" t="s">
        <v>400</v>
      </c>
      <c r="P1189" s="763">
        <v>5.2800012511188986E-4</v>
      </c>
      <c r="Q1189" s="375" t="s">
        <v>399</v>
      </c>
      <c r="R1189" s="831" t="s">
        <v>821</v>
      </c>
      <c r="S1189" s="428" t="s">
        <v>49</v>
      </c>
      <c r="T1189" s="375" t="s">
        <v>414</v>
      </c>
      <c r="U1189" s="375" t="s">
        <v>61</v>
      </c>
      <c r="V1189" s="375" t="s">
        <v>52</v>
      </c>
      <c r="W1189" s="378"/>
      <c r="X1189" s="824">
        <v>0.34399999999999997</v>
      </c>
      <c r="Y1189" s="375" t="s">
        <v>391</v>
      </c>
      <c r="Z1189" s="375" t="s">
        <v>400</v>
      </c>
      <c r="AA1189" s="763">
        <v>1.1000002606497702E-4</v>
      </c>
      <c r="AB1189" s="375" t="s">
        <v>399</v>
      </c>
      <c r="AC1189" s="831" t="s">
        <v>801</v>
      </c>
    </row>
    <row r="1190" spans="9:29" s="375" customFormat="1" x14ac:dyDescent="0.4">
      <c r="I1190" s="428" t="s">
        <v>232</v>
      </c>
      <c r="J1190" s="375" t="s">
        <v>61</v>
      </c>
      <c r="K1190" s="375" t="s">
        <v>55</v>
      </c>
      <c r="L1190" s="378"/>
      <c r="M1190" s="824">
        <v>0.30599999999999999</v>
      </c>
      <c r="N1190" s="375" t="s">
        <v>392</v>
      </c>
      <c r="O1190" s="375" t="s">
        <v>400</v>
      </c>
      <c r="P1190" s="763">
        <v>9.0000021325890309E-6</v>
      </c>
      <c r="Q1190" s="375" t="s">
        <v>399</v>
      </c>
      <c r="R1190" s="831" t="s">
        <v>821</v>
      </c>
      <c r="S1190" s="428" t="s">
        <v>49</v>
      </c>
      <c r="T1190" s="375" t="s">
        <v>414</v>
      </c>
      <c r="U1190" s="375" t="s">
        <v>61</v>
      </c>
      <c r="V1190" s="375" t="s">
        <v>52</v>
      </c>
      <c r="W1190" s="378"/>
      <c r="X1190" s="824">
        <v>0.34399999999999997</v>
      </c>
      <c r="Y1190" s="375" t="s">
        <v>392</v>
      </c>
      <c r="Z1190" s="375" t="s">
        <v>400</v>
      </c>
      <c r="AA1190" s="763">
        <v>3.3160007857405806E-3</v>
      </c>
      <c r="AB1190" s="375" t="s">
        <v>399</v>
      </c>
      <c r="AC1190" s="831" t="s">
        <v>801</v>
      </c>
    </row>
    <row r="1191" spans="9:29" s="375" customFormat="1" x14ac:dyDescent="0.4">
      <c r="I1191" s="428" t="s">
        <v>232</v>
      </c>
      <c r="J1191" s="375" t="s">
        <v>61</v>
      </c>
      <c r="K1191" s="375" t="s">
        <v>55</v>
      </c>
      <c r="L1191" s="378"/>
      <c r="M1191" s="824">
        <v>0.30599999999999999</v>
      </c>
      <c r="N1191" s="375" t="s">
        <v>393</v>
      </c>
      <c r="O1191" s="375" t="s">
        <v>400</v>
      </c>
      <c r="P1191" s="763">
        <v>1.0560002502237797E-4</v>
      </c>
      <c r="Q1191" s="375" t="s">
        <v>399</v>
      </c>
      <c r="R1191" s="831" t="s">
        <v>821</v>
      </c>
      <c r="S1191" s="428" t="s">
        <v>49</v>
      </c>
      <c r="T1191" s="375" t="s">
        <v>414</v>
      </c>
      <c r="U1191" s="375" t="s">
        <v>61</v>
      </c>
      <c r="V1191" s="375" t="s">
        <v>52</v>
      </c>
      <c r="W1191" s="378"/>
      <c r="X1191" s="824">
        <v>0.34399999999999997</v>
      </c>
      <c r="Y1191" s="375" t="s">
        <v>393</v>
      </c>
      <c r="Z1191" s="375" t="s">
        <v>400</v>
      </c>
      <c r="AA1191" s="763">
        <v>4.7300011207940132E-6</v>
      </c>
      <c r="AB1191" s="375" t="s">
        <v>399</v>
      </c>
      <c r="AC1191" s="831" t="s">
        <v>801</v>
      </c>
    </row>
    <row r="1192" spans="9:29" s="375" customFormat="1" x14ac:dyDescent="0.4">
      <c r="I1192" s="428" t="s">
        <v>232</v>
      </c>
      <c r="J1192" s="375" t="s">
        <v>61</v>
      </c>
      <c r="K1192" s="375" t="s">
        <v>55</v>
      </c>
      <c r="L1192" s="378"/>
      <c r="M1192" s="824">
        <v>0.30599999999999999</v>
      </c>
      <c r="N1192" s="375" t="s">
        <v>394</v>
      </c>
      <c r="O1192" s="375" t="s">
        <v>400</v>
      </c>
      <c r="P1192" s="763">
        <v>2.2598405354788887E-4</v>
      </c>
      <c r="Q1192" s="375" t="s">
        <v>399</v>
      </c>
      <c r="R1192" s="831" t="s">
        <v>821</v>
      </c>
      <c r="S1192" s="428" t="s">
        <v>49</v>
      </c>
      <c r="T1192" s="375" t="s">
        <v>414</v>
      </c>
      <c r="U1192" s="375" t="s">
        <v>61</v>
      </c>
      <c r="V1192" s="375" t="s">
        <v>52</v>
      </c>
      <c r="W1192" s="378"/>
      <c r="X1192" s="824">
        <v>0.34399999999999997</v>
      </c>
      <c r="Y1192" s="375" t="s">
        <v>394</v>
      </c>
      <c r="Z1192" s="375" t="s">
        <v>400</v>
      </c>
      <c r="AA1192" s="763">
        <v>8.9100021112631409E-6</v>
      </c>
      <c r="AB1192" s="375" t="s">
        <v>399</v>
      </c>
      <c r="AC1192" s="831" t="s">
        <v>801</v>
      </c>
    </row>
    <row r="1193" spans="9:29" s="375" customFormat="1" x14ac:dyDescent="0.4">
      <c r="I1193" s="428" t="s">
        <v>232</v>
      </c>
      <c r="J1193" s="375" t="s">
        <v>61</v>
      </c>
      <c r="K1193" s="375" t="s">
        <v>55</v>
      </c>
      <c r="L1193" s="378"/>
      <c r="M1193" s="824">
        <v>0.30599999999999999</v>
      </c>
      <c r="N1193" s="375" t="s">
        <v>395</v>
      </c>
      <c r="O1193" s="375" t="s">
        <v>400</v>
      </c>
      <c r="P1193" s="763">
        <v>1.200000284345204E-5</v>
      </c>
      <c r="Q1193" s="375" t="s">
        <v>399</v>
      </c>
      <c r="R1193" s="831" t="s">
        <v>821</v>
      </c>
      <c r="S1193" s="428" t="s">
        <v>49</v>
      </c>
      <c r="T1193" s="375" t="s">
        <v>414</v>
      </c>
      <c r="U1193" s="375" t="s">
        <v>61</v>
      </c>
      <c r="V1193" s="375" t="s">
        <v>52</v>
      </c>
      <c r="W1193" s="378"/>
      <c r="X1193" s="824">
        <v>0.34399999999999997</v>
      </c>
      <c r="Y1193" s="375" t="s">
        <v>395</v>
      </c>
      <c r="Z1193" s="375" t="s">
        <v>400</v>
      </c>
      <c r="AA1193" s="763">
        <v>1.000000236954337E-5</v>
      </c>
      <c r="AB1193" s="375" t="s">
        <v>399</v>
      </c>
      <c r="AC1193" s="831" t="s">
        <v>801</v>
      </c>
    </row>
    <row r="1194" spans="9:29" s="375" customFormat="1" x14ac:dyDescent="0.4">
      <c r="I1194" s="428" t="s">
        <v>232</v>
      </c>
      <c r="J1194" s="375" t="s">
        <v>61</v>
      </c>
      <c r="K1194" s="375" t="s">
        <v>55</v>
      </c>
      <c r="L1194" s="378"/>
      <c r="M1194" s="824">
        <v>0.30599999999999999</v>
      </c>
      <c r="N1194" s="375" t="s">
        <v>396</v>
      </c>
      <c r="O1194" s="375" t="s">
        <v>400</v>
      </c>
      <c r="P1194" s="763">
        <v>1.0000002369543367E-6</v>
      </c>
      <c r="Q1194" s="375" t="s">
        <v>399</v>
      </c>
      <c r="R1194" s="831" t="s">
        <v>821</v>
      </c>
      <c r="S1194" s="428" t="s">
        <v>49</v>
      </c>
      <c r="T1194" s="375" t="s">
        <v>414</v>
      </c>
      <c r="U1194" s="375" t="s">
        <v>61</v>
      </c>
      <c r="V1194" s="375" t="s">
        <v>52</v>
      </c>
      <c r="W1194" s="378"/>
      <c r="X1194" s="824">
        <v>0.34399999999999997</v>
      </c>
      <c r="Y1194" s="375" t="s">
        <v>396</v>
      </c>
      <c r="Z1194" s="375" t="s">
        <v>400</v>
      </c>
      <c r="AA1194" s="763">
        <v>1.6000003791269388E-5</v>
      </c>
      <c r="AB1194" s="375" t="s">
        <v>399</v>
      </c>
      <c r="AC1194" s="831" t="s">
        <v>801</v>
      </c>
    </row>
    <row r="1195" spans="9:29" s="375" customFormat="1" x14ac:dyDescent="0.4">
      <c r="I1195" s="428" t="s">
        <v>232</v>
      </c>
      <c r="J1195" s="375" t="s">
        <v>61</v>
      </c>
      <c r="K1195" s="375" t="s">
        <v>55</v>
      </c>
      <c r="L1195" s="378"/>
      <c r="M1195" s="824">
        <v>0.30599999999999999</v>
      </c>
      <c r="N1195" s="375" t="s">
        <v>397</v>
      </c>
      <c r="O1195" s="375" t="s">
        <v>400</v>
      </c>
      <c r="P1195" s="763">
        <v>0.65187360482539169</v>
      </c>
      <c r="Q1195" s="375" t="s">
        <v>399</v>
      </c>
      <c r="R1195" s="831" t="s">
        <v>821</v>
      </c>
      <c r="S1195" s="428" t="s">
        <v>49</v>
      </c>
      <c r="T1195" s="375" t="s">
        <v>414</v>
      </c>
      <c r="U1195" s="375" t="s">
        <v>61</v>
      </c>
      <c r="V1195" s="375" t="s">
        <v>52</v>
      </c>
      <c r="W1195" s="378"/>
      <c r="X1195" s="824">
        <v>0.34399999999999997</v>
      </c>
      <c r="Y1195" s="375" t="s">
        <v>397</v>
      </c>
      <c r="Z1195" s="375" t="s">
        <v>400</v>
      </c>
      <c r="AA1195" s="763">
        <v>0.8166627064909866</v>
      </c>
      <c r="AB1195" s="375" t="s">
        <v>399</v>
      </c>
      <c r="AC1195" s="831" t="s">
        <v>801</v>
      </c>
    </row>
    <row r="1196" spans="9:29" s="375" customFormat="1" x14ac:dyDescent="0.4">
      <c r="I1196" s="428" t="s">
        <v>232</v>
      </c>
      <c r="J1196" s="375" t="s">
        <v>61</v>
      </c>
      <c r="K1196" s="375" t="s">
        <v>55</v>
      </c>
      <c r="L1196" s="378"/>
      <c r="M1196" s="824">
        <v>0.30599999999999999</v>
      </c>
      <c r="N1196" s="375" t="s">
        <v>387</v>
      </c>
      <c r="O1196" s="375" t="s">
        <v>401</v>
      </c>
      <c r="P1196" s="378">
        <v>1.2434381128200328E-3</v>
      </c>
      <c r="Q1196" s="375" t="s">
        <v>399</v>
      </c>
      <c r="R1196" s="831" t="s">
        <v>822</v>
      </c>
      <c r="S1196" s="428" t="s">
        <v>49</v>
      </c>
      <c r="T1196" s="375" t="s">
        <v>414</v>
      </c>
      <c r="U1196" s="375" t="s">
        <v>61</v>
      </c>
      <c r="V1196" s="375" t="s">
        <v>52</v>
      </c>
      <c r="W1196" s="378"/>
      <c r="X1196" s="824">
        <v>0.34399999999999997</v>
      </c>
      <c r="Y1196" s="375" t="s">
        <v>387</v>
      </c>
      <c r="Z1196" s="375" t="s">
        <v>401</v>
      </c>
      <c r="AA1196" s="378">
        <v>1.9811813060289801E-5</v>
      </c>
      <c r="AB1196" s="375" t="s">
        <v>399</v>
      </c>
      <c r="AC1196" s="831" t="s">
        <v>805</v>
      </c>
    </row>
    <row r="1197" spans="9:29" s="375" customFormat="1" x14ac:dyDescent="0.4">
      <c r="I1197" s="428" t="s">
        <v>232</v>
      </c>
      <c r="J1197" s="375" t="s">
        <v>61</v>
      </c>
      <c r="K1197" s="375" t="s">
        <v>55</v>
      </c>
      <c r="L1197" s="378"/>
      <c r="M1197" s="824">
        <v>0.30599999999999999</v>
      </c>
      <c r="N1197" s="375" t="s">
        <v>388</v>
      </c>
      <c r="O1197" s="375" t="s">
        <v>401</v>
      </c>
      <c r="P1197" s="378">
        <v>4.2779774271070551E-3</v>
      </c>
      <c r="Q1197" s="375" t="s">
        <v>399</v>
      </c>
      <c r="R1197" s="831" t="s">
        <v>822</v>
      </c>
      <c r="S1197" s="428" t="s">
        <v>49</v>
      </c>
      <c r="T1197" s="375" t="s">
        <v>414</v>
      </c>
      <c r="U1197" s="375" t="s">
        <v>61</v>
      </c>
      <c r="V1197" s="375" t="s">
        <v>52</v>
      </c>
      <c r="W1197" s="378"/>
      <c r="X1197" s="824">
        <v>0.34399999999999997</v>
      </c>
      <c r="Y1197" s="375" t="s">
        <v>388</v>
      </c>
      <c r="Z1197" s="375" t="s">
        <v>401</v>
      </c>
      <c r="AA1197" s="378">
        <v>1.6146176265310522E-4</v>
      </c>
      <c r="AB1197" s="375" t="s">
        <v>399</v>
      </c>
      <c r="AC1197" s="831" t="s">
        <v>805</v>
      </c>
    </row>
    <row r="1198" spans="9:29" s="375" customFormat="1" x14ac:dyDescent="0.4">
      <c r="I1198" s="428" t="s">
        <v>232</v>
      </c>
      <c r="J1198" s="375" t="s">
        <v>61</v>
      </c>
      <c r="K1198" s="375" t="s">
        <v>55</v>
      </c>
      <c r="L1198" s="378"/>
      <c r="M1198" s="824">
        <v>0.30599999999999999</v>
      </c>
      <c r="N1198" s="375" t="s">
        <v>389</v>
      </c>
      <c r="O1198" s="375" t="s">
        <v>401</v>
      </c>
      <c r="P1198" s="378">
        <v>6.2324371686753111E-3</v>
      </c>
      <c r="Q1198" s="375" t="s">
        <v>399</v>
      </c>
      <c r="R1198" s="831" t="s">
        <v>822</v>
      </c>
      <c r="S1198" s="428" t="s">
        <v>49</v>
      </c>
      <c r="T1198" s="375" t="s">
        <v>414</v>
      </c>
      <c r="U1198" s="375" t="s">
        <v>61</v>
      </c>
      <c r="V1198" s="375" t="s">
        <v>52</v>
      </c>
      <c r="W1198" s="378"/>
      <c r="X1198" s="824">
        <v>0.34399999999999997</v>
      </c>
      <c r="Y1198" s="375" t="s">
        <v>389</v>
      </c>
      <c r="Z1198" s="375" t="s">
        <v>401</v>
      </c>
      <c r="AA1198" s="378">
        <v>1.3858287009794184E-3</v>
      </c>
      <c r="AB1198" s="375" t="s">
        <v>399</v>
      </c>
      <c r="AC1198" s="831" t="s">
        <v>805</v>
      </c>
    </row>
    <row r="1199" spans="9:29" s="375" customFormat="1" x14ac:dyDescent="0.4">
      <c r="I1199" s="428" t="s">
        <v>232</v>
      </c>
      <c r="J1199" s="375" t="s">
        <v>61</v>
      </c>
      <c r="K1199" s="375" t="s">
        <v>55</v>
      </c>
      <c r="L1199" s="378"/>
      <c r="M1199" s="824">
        <v>0.30599999999999999</v>
      </c>
      <c r="N1199" s="375" t="s">
        <v>390</v>
      </c>
      <c r="O1199" s="375" t="s">
        <v>401</v>
      </c>
      <c r="P1199" s="378">
        <v>5.2826626979632027E-4</v>
      </c>
      <c r="Q1199" s="375" t="s">
        <v>399</v>
      </c>
      <c r="R1199" s="831" t="s">
        <v>822</v>
      </c>
      <c r="S1199" s="428" t="s">
        <v>49</v>
      </c>
      <c r="T1199" s="375" t="s">
        <v>414</v>
      </c>
      <c r="U1199" s="375" t="s">
        <v>61</v>
      </c>
      <c r="V1199" s="375" t="s">
        <v>52</v>
      </c>
      <c r="W1199" s="378"/>
      <c r="X1199" s="824">
        <v>0.34399999999999997</v>
      </c>
      <c r="Y1199" s="375" t="s">
        <v>390</v>
      </c>
      <c r="Z1199" s="375" t="s">
        <v>401</v>
      </c>
      <c r="AA1199" s="378">
        <v>1.3950221179068144E-4</v>
      </c>
      <c r="AB1199" s="375" t="s">
        <v>399</v>
      </c>
      <c r="AC1199" s="831" t="s">
        <v>805</v>
      </c>
    </row>
    <row r="1200" spans="9:29" s="375" customFormat="1" x14ac:dyDescent="0.4">
      <c r="I1200" s="428" t="s">
        <v>232</v>
      </c>
      <c r="J1200" s="375" t="s">
        <v>61</v>
      </c>
      <c r="K1200" s="375" t="s">
        <v>55</v>
      </c>
      <c r="L1200" s="378"/>
      <c r="M1200" s="824">
        <v>0.30599999999999999</v>
      </c>
      <c r="N1200" s="375" t="s">
        <v>391</v>
      </c>
      <c r="O1200" s="375" t="s">
        <v>401</v>
      </c>
      <c r="P1200" s="378">
        <v>5.2812348863963865E-4</v>
      </c>
      <c r="Q1200" s="375" t="s">
        <v>399</v>
      </c>
      <c r="R1200" s="831" t="s">
        <v>822</v>
      </c>
      <c r="S1200" s="428" t="s">
        <v>49</v>
      </c>
      <c r="T1200" s="375" t="s">
        <v>414</v>
      </c>
      <c r="U1200" s="375" t="s">
        <v>61</v>
      </c>
      <c r="V1200" s="375" t="s">
        <v>52</v>
      </c>
      <c r="W1200" s="378"/>
      <c r="X1200" s="824">
        <v>0.34399999999999997</v>
      </c>
      <c r="Y1200" s="375" t="s">
        <v>391</v>
      </c>
      <c r="Z1200" s="375" t="s">
        <v>401</v>
      </c>
      <c r="AA1200" s="378">
        <v>1.1023184633933594E-4</v>
      </c>
      <c r="AB1200" s="375" t="s">
        <v>399</v>
      </c>
      <c r="AC1200" s="831" t="s">
        <v>805</v>
      </c>
    </row>
    <row r="1201" spans="9:29" s="375" customFormat="1" x14ac:dyDescent="0.4">
      <c r="I1201" s="428" t="s">
        <v>232</v>
      </c>
      <c r="J1201" s="375" t="s">
        <v>61</v>
      </c>
      <c r="K1201" s="375" t="s">
        <v>55</v>
      </c>
      <c r="L1201" s="378"/>
      <c r="M1201" s="824">
        <v>0.30599999999999999</v>
      </c>
      <c r="N1201" s="375" t="s">
        <v>392</v>
      </c>
      <c r="O1201" s="375" t="s">
        <v>401</v>
      </c>
      <c r="P1201" s="378">
        <v>1.0482540307126921E-5</v>
      </c>
      <c r="Q1201" s="375" t="s">
        <v>399</v>
      </c>
      <c r="R1201" s="831" t="s">
        <v>822</v>
      </c>
      <c r="S1201" s="428" t="s">
        <v>49</v>
      </c>
      <c r="T1201" s="375" t="s">
        <v>414</v>
      </c>
      <c r="U1201" s="375" t="s">
        <v>61</v>
      </c>
      <c r="V1201" s="375" t="s">
        <v>52</v>
      </c>
      <c r="W1201" s="378"/>
      <c r="X1201" s="824">
        <v>0.34399999999999997</v>
      </c>
      <c r="Y1201" s="375" t="s">
        <v>392</v>
      </c>
      <c r="Z1201" s="375" t="s">
        <v>401</v>
      </c>
      <c r="AA1201" s="378">
        <v>3.318829389660485E-3</v>
      </c>
      <c r="AB1201" s="375" t="s">
        <v>399</v>
      </c>
      <c r="AC1201" s="831" t="s">
        <v>805</v>
      </c>
    </row>
    <row r="1202" spans="9:29" s="375" customFormat="1" x14ac:dyDescent="0.4">
      <c r="I1202" s="428" t="s">
        <v>232</v>
      </c>
      <c r="J1202" s="375" t="s">
        <v>61</v>
      </c>
      <c r="K1202" s="375" t="s">
        <v>55</v>
      </c>
      <c r="L1202" s="378"/>
      <c r="M1202" s="824">
        <v>0.30599999999999999</v>
      </c>
      <c r="N1202" s="375" t="s">
        <v>393</v>
      </c>
      <c r="O1202" s="375" t="s">
        <v>401</v>
      </c>
      <c r="P1202" s="378">
        <v>1.056022517949535E-4</v>
      </c>
      <c r="Q1202" s="375" t="s">
        <v>399</v>
      </c>
      <c r="R1202" s="831" t="s">
        <v>822</v>
      </c>
      <c r="S1202" s="428" t="s">
        <v>49</v>
      </c>
      <c r="T1202" s="375" t="s">
        <v>414</v>
      </c>
      <c r="U1202" s="375" t="s">
        <v>61</v>
      </c>
      <c r="V1202" s="375" t="s">
        <v>52</v>
      </c>
      <c r="W1202" s="378"/>
      <c r="X1202" s="824">
        <v>0.34399999999999997</v>
      </c>
      <c r="Y1202" s="375" t="s">
        <v>393</v>
      </c>
      <c r="Z1202" s="375" t="s">
        <v>401</v>
      </c>
      <c r="AA1202" s="378">
        <v>4.7343248160216569E-6</v>
      </c>
      <c r="AB1202" s="375" t="s">
        <v>399</v>
      </c>
      <c r="AC1202" s="831" t="s">
        <v>805</v>
      </c>
    </row>
    <row r="1203" spans="9:29" s="375" customFormat="1" x14ac:dyDescent="0.4">
      <c r="I1203" s="428" t="s">
        <v>232</v>
      </c>
      <c r="J1203" s="375" t="s">
        <v>61</v>
      </c>
      <c r="K1203" s="375" t="s">
        <v>55</v>
      </c>
      <c r="L1203" s="378"/>
      <c r="M1203" s="824">
        <v>0.30599999999999999</v>
      </c>
      <c r="N1203" s="375" t="s">
        <v>394</v>
      </c>
      <c r="O1203" s="375" t="s">
        <v>401</v>
      </c>
      <c r="P1203" s="378">
        <v>2.2598898357678438E-4</v>
      </c>
      <c r="Q1203" s="375" t="s">
        <v>399</v>
      </c>
      <c r="R1203" s="831" t="s">
        <v>822</v>
      </c>
      <c r="S1203" s="428" t="s">
        <v>49</v>
      </c>
      <c r="T1203" s="375" t="s">
        <v>414</v>
      </c>
      <c r="U1203" s="375" t="s">
        <v>61</v>
      </c>
      <c r="V1203" s="375" t="s">
        <v>52</v>
      </c>
      <c r="W1203" s="378"/>
      <c r="X1203" s="824">
        <v>0.34399999999999997</v>
      </c>
      <c r="Y1203" s="375" t="s">
        <v>394</v>
      </c>
      <c r="Z1203" s="375" t="s">
        <v>401</v>
      </c>
      <c r="AA1203" s="378">
        <v>8.9194724822229059E-6</v>
      </c>
      <c r="AB1203" s="375" t="s">
        <v>399</v>
      </c>
      <c r="AC1203" s="831" t="s">
        <v>805</v>
      </c>
    </row>
    <row r="1204" spans="9:29" s="375" customFormat="1" x14ac:dyDescent="0.4">
      <c r="I1204" s="428" t="s">
        <v>232</v>
      </c>
      <c r="J1204" s="375" t="s">
        <v>61</v>
      </c>
      <c r="K1204" s="375" t="s">
        <v>55</v>
      </c>
      <c r="M1204" s="824">
        <v>0.30599999999999999</v>
      </c>
      <c r="N1204" s="375" t="s">
        <v>395</v>
      </c>
      <c r="O1204" s="375" t="s">
        <v>401</v>
      </c>
      <c r="P1204" s="378">
        <v>1.2693360793960016E-5</v>
      </c>
      <c r="Q1204" s="375" t="s">
        <v>399</v>
      </c>
      <c r="R1204" s="831" t="s">
        <v>822</v>
      </c>
      <c r="S1204" s="428" t="s">
        <v>49</v>
      </c>
      <c r="T1204" s="375" t="s">
        <v>414</v>
      </c>
      <c r="U1204" s="375" t="s">
        <v>61</v>
      </c>
      <c r="V1204" s="375" t="s">
        <v>52</v>
      </c>
      <c r="X1204" s="824">
        <v>0.34399999999999997</v>
      </c>
      <c r="Y1204" s="375" t="s">
        <v>395</v>
      </c>
      <c r="Z1204" s="375" t="s">
        <v>401</v>
      </c>
      <c r="AA1204" s="378">
        <v>1.1288505074025222E-5</v>
      </c>
      <c r="AB1204" s="375" t="s">
        <v>399</v>
      </c>
      <c r="AC1204" s="831" t="s">
        <v>805</v>
      </c>
    </row>
    <row r="1205" spans="9:29" s="375" customFormat="1" x14ac:dyDescent="0.4">
      <c r="I1205" s="428" t="s">
        <v>232</v>
      </c>
      <c r="J1205" s="375" t="s">
        <v>61</v>
      </c>
      <c r="K1205" s="375" t="s">
        <v>55</v>
      </c>
      <c r="M1205" s="824">
        <v>0.30599999999999999</v>
      </c>
      <c r="N1205" s="375" t="s">
        <v>396</v>
      </c>
      <c r="O1205" s="375" t="s">
        <v>401</v>
      </c>
      <c r="P1205" s="378">
        <v>1.0041786435174304E-6</v>
      </c>
      <c r="Q1205" s="375" t="s">
        <v>399</v>
      </c>
      <c r="R1205" s="831" t="s">
        <v>822</v>
      </c>
      <c r="S1205" s="428" t="s">
        <v>49</v>
      </c>
      <c r="T1205" s="375" t="s">
        <v>414</v>
      </c>
      <c r="U1205" s="375" t="s">
        <v>61</v>
      </c>
      <c r="V1205" s="375" t="s">
        <v>52</v>
      </c>
      <c r="X1205" s="824">
        <v>0.34399999999999997</v>
      </c>
      <c r="Y1205" s="375" t="s">
        <v>396</v>
      </c>
      <c r="Z1205" s="375" t="s">
        <v>401</v>
      </c>
      <c r="AA1205" s="378">
        <v>1.6007890236458171E-5</v>
      </c>
      <c r="AB1205" s="375" t="s">
        <v>399</v>
      </c>
      <c r="AC1205" s="831" t="s">
        <v>805</v>
      </c>
    </row>
    <row r="1206" spans="9:29" s="375" customFormat="1" x14ac:dyDescent="0.4">
      <c r="I1206" s="428" t="s">
        <v>232</v>
      </c>
      <c r="J1206" s="375" t="s">
        <v>61</v>
      </c>
      <c r="K1206" s="375" t="s">
        <v>55</v>
      </c>
      <c r="M1206" s="824">
        <v>0.30599999999999999</v>
      </c>
      <c r="N1206" s="375" t="s">
        <v>397</v>
      </c>
      <c r="O1206" s="375" t="s">
        <v>401</v>
      </c>
      <c r="P1206" s="378">
        <v>0.65229691225879882</v>
      </c>
      <c r="Q1206" s="375" t="s">
        <v>399</v>
      </c>
      <c r="R1206" s="831" t="s">
        <v>822</v>
      </c>
      <c r="S1206" s="428" t="s">
        <v>49</v>
      </c>
      <c r="T1206" s="375" t="s">
        <v>414</v>
      </c>
      <c r="U1206" s="375" t="s">
        <v>61</v>
      </c>
      <c r="V1206" s="375" t="s">
        <v>52</v>
      </c>
      <c r="X1206" s="824">
        <v>0.34399999999999997</v>
      </c>
      <c r="Y1206" s="375" t="s">
        <v>397</v>
      </c>
      <c r="Z1206" s="375" t="s">
        <v>401</v>
      </c>
      <c r="AA1206" s="378">
        <v>0.81731831392007359</v>
      </c>
      <c r="AB1206" s="375" t="s">
        <v>399</v>
      </c>
      <c r="AC1206" s="831" t="s">
        <v>805</v>
      </c>
    </row>
    <row r="1207" spans="9:29" s="375" customFormat="1" x14ac:dyDescent="0.4">
      <c r="I1207" s="428" t="s">
        <v>232</v>
      </c>
      <c r="J1207" s="375" t="s">
        <v>61</v>
      </c>
      <c r="K1207" s="375" t="s">
        <v>406</v>
      </c>
      <c r="L1207" s="375" t="s">
        <v>823</v>
      </c>
      <c r="M1207" s="824">
        <v>0.40335831016951768</v>
      </c>
      <c r="N1207" s="375" t="s">
        <v>385</v>
      </c>
      <c r="O1207" s="375" t="s">
        <v>400</v>
      </c>
      <c r="P1207" s="761">
        <v>2.4791853168457947</v>
      </c>
      <c r="Q1207" s="375" t="s">
        <v>398</v>
      </c>
      <c r="R1207" s="831" t="s">
        <v>824</v>
      </c>
      <c r="S1207" s="428" t="s">
        <v>49</v>
      </c>
      <c r="T1207" s="375" t="s">
        <v>414</v>
      </c>
      <c r="U1207" s="375" t="s">
        <v>61</v>
      </c>
      <c r="V1207" s="375" t="s">
        <v>53</v>
      </c>
      <c r="X1207" s="824">
        <v>0.39</v>
      </c>
      <c r="Y1207" s="375" t="s">
        <v>411</v>
      </c>
      <c r="Z1207" s="375" t="s">
        <v>400</v>
      </c>
      <c r="AA1207" s="761">
        <v>2.5641025641025639</v>
      </c>
      <c r="AB1207" s="375" t="s">
        <v>398</v>
      </c>
      <c r="AC1207" s="831" t="s">
        <v>809</v>
      </c>
    </row>
    <row r="1208" spans="9:29" s="375" customFormat="1" x14ac:dyDescent="0.4">
      <c r="I1208" s="428" t="s">
        <v>232</v>
      </c>
      <c r="J1208" s="375" t="s">
        <v>61</v>
      </c>
      <c r="K1208" s="375" t="s">
        <v>406</v>
      </c>
      <c r="L1208" s="375" t="s">
        <v>823</v>
      </c>
      <c r="M1208" s="824">
        <v>0.40335831016951768</v>
      </c>
      <c r="N1208" s="375" t="s">
        <v>387</v>
      </c>
      <c r="O1208" s="375" t="s">
        <v>400</v>
      </c>
      <c r="P1208" s="763">
        <v>7.8864018687166881E-5</v>
      </c>
      <c r="Q1208" s="375" t="s">
        <v>399</v>
      </c>
      <c r="R1208" s="831" t="s">
        <v>825</v>
      </c>
      <c r="S1208" s="428" t="s">
        <v>49</v>
      </c>
      <c r="T1208" s="375" t="s">
        <v>414</v>
      </c>
      <c r="U1208" s="375" t="s">
        <v>61</v>
      </c>
      <c r="V1208" s="375" t="s">
        <v>53</v>
      </c>
      <c r="X1208" s="824">
        <v>0.39</v>
      </c>
      <c r="Y1208" s="375" t="s">
        <v>387</v>
      </c>
      <c r="Z1208" s="375" t="s">
        <v>400</v>
      </c>
      <c r="AA1208" s="763">
        <v>9.0000021325890313E-7</v>
      </c>
      <c r="AB1208" s="375" t="s">
        <v>399</v>
      </c>
      <c r="AC1208" s="831" t="s">
        <v>811</v>
      </c>
    </row>
    <row r="1209" spans="9:29" s="375" customFormat="1" x14ac:dyDescent="0.4">
      <c r="I1209" s="428" t="s">
        <v>232</v>
      </c>
      <c r="J1209" s="375" t="s">
        <v>61</v>
      </c>
      <c r="K1209" s="375" t="s">
        <v>406</v>
      </c>
      <c r="L1209" s="375" t="s">
        <v>823</v>
      </c>
      <c r="M1209" s="824">
        <v>0.40335831016951768</v>
      </c>
      <c r="N1209" s="375" t="s">
        <v>388</v>
      </c>
      <c r="O1209" s="375" t="s">
        <v>400</v>
      </c>
      <c r="P1209" s="763">
        <v>4.4126710456012956E-4</v>
      </c>
      <c r="Q1209" s="375" t="s">
        <v>399</v>
      </c>
      <c r="R1209" s="831" t="s">
        <v>825</v>
      </c>
      <c r="S1209" s="428" t="s">
        <v>49</v>
      </c>
      <c r="T1209" s="375" t="s">
        <v>414</v>
      </c>
      <c r="U1209" s="375" t="s">
        <v>61</v>
      </c>
      <c r="V1209" s="375" t="s">
        <v>53</v>
      </c>
      <c r="X1209" s="824">
        <v>0.39</v>
      </c>
      <c r="Y1209" s="375" t="s">
        <v>388</v>
      </c>
      <c r="Z1209" s="375" t="s">
        <v>400</v>
      </c>
      <c r="AA1209" s="763">
        <v>1.5100003578010487E-5</v>
      </c>
      <c r="AB1209" s="375" t="s">
        <v>399</v>
      </c>
      <c r="AC1209" s="831" t="s">
        <v>811</v>
      </c>
    </row>
    <row r="1210" spans="9:29" s="375" customFormat="1" x14ac:dyDescent="0.4">
      <c r="I1210" s="428" t="s">
        <v>232</v>
      </c>
      <c r="J1210" s="375" t="s">
        <v>61</v>
      </c>
      <c r="K1210" s="375" t="s">
        <v>406</v>
      </c>
      <c r="L1210" s="375" t="s">
        <v>823</v>
      </c>
      <c r="M1210" s="824">
        <v>0.40335831016951768</v>
      </c>
      <c r="N1210" s="375" t="s">
        <v>389</v>
      </c>
      <c r="O1210" s="375" t="s">
        <v>400</v>
      </c>
      <c r="P1210" s="763">
        <v>6.9008216351792301E-4</v>
      </c>
      <c r="Q1210" s="375" t="s">
        <v>399</v>
      </c>
      <c r="R1210" s="831" t="s">
        <v>825</v>
      </c>
      <c r="S1210" s="428" t="s">
        <v>49</v>
      </c>
      <c r="T1210" s="375" t="s">
        <v>414</v>
      </c>
      <c r="U1210" s="375" t="s">
        <v>61</v>
      </c>
      <c r="V1210" s="375" t="s">
        <v>53</v>
      </c>
      <c r="X1210" s="824">
        <v>0.39</v>
      </c>
      <c r="Y1210" s="375" t="s">
        <v>389</v>
      </c>
      <c r="Z1210" s="375" t="s">
        <v>400</v>
      </c>
      <c r="AA1210" s="763">
        <v>2.3500005568426909E-4</v>
      </c>
      <c r="AB1210" s="375" t="s">
        <v>399</v>
      </c>
      <c r="AC1210" s="831" t="s">
        <v>811</v>
      </c>
    </row>
    <row r="1211" spans="9:29" s="375" customFormat="1" x14ac:dyDescent="0.4">
      <c r="I1211" s="428" t="s">
        <v>232</v>
      </c>
      <c r="J1211" s="375" t="s">
        <v>61</v>
      </c>
      <c r="K1211" s="375" t="s">
        <v>406</v>
      </c>
      <c r="L1211" s="375" t="s">
        <v>823</v>
      </c>
      <c r="M1211" s="824">
        <v>0.40335831016951768</v>
      </c>
      <c r="N1211" s="375" t="s">
        <v>390</v>
      </c>
      <c r="O1211" s="375" t="s">
        <v>400</v>
      </c>
      <c r="P1211" s="763">
        <v>4.1311009788820638E-5</v>
      </c>
      <c r="Q1211" s="375" t="s">
        <v>399</v>
      </c>
      <c r="R1211" s="831" t="s">
        <v>825</v>
      </c>
      <c r="S1211" s="428" t="s">
        <v>49</v>
      </c>
      <c r="T1211" s="375" t="s">
        <v>414</v>
      </c>
      <c r="U1211" s="375" t="s">
        <v>61</v>
      </c>
      <c r="V1211" s="375" t="s">
        <v>53</v>
      </c>
      <c r="W1211" s="378"/>
      <c r="X1211" s="824">
        <v>0.39</v>
      </c>
      <c r="Y1211" s="375" t="s">
        <v>390</v>
      </c>
      <c r="Z1211" s="375" t="s">
        <v>400</v>
      </c>
      <c r="AA1211" s="763">
        <v>2.8400006729503167E-5</v>
      </c>
      <c r="AB1211" s="375" t="s">
        <v>399</v>
      </c>
      <c r="AC1211" s="831" t="s">
        <v>811</v>
      </c>
    </row>
    <row r="1212" spans="9:29" s="375" customFormat="1" x14ac:dyDescent="0.4">
      <c r="I1212" s="428" t="s">
        <v>232</v>
      </c>
      <c r="J1212" s="375" t="s">
        <v>61</v>
      </c>
      <c r="K1212" s="375" t="s">
        <v>406</v>
      </c>
      <c r="L1212" s="375" t="s">
        <v>823</v>
      </c>
      <c r="M1212" s="824">
        <v>0.40335831016951768</v>
      </c>
      <c r="N1212" s="375" t="s">
        <v>391</v>
      </c>
      <c r="O1212" s="375" t="s">
        <v>400</v>
      </c>
      <c r="P1212" s="763">
        <v>4.1311009788820638E-5</v>
      </c>
      <c r="Q1212" s="375" t="s">
        <v>399</v>
      </c>
      <c r="R1212" s="831" t="s">
        <v>825</v>
      </c>
      <c r="S1212" s="428" t="s">
        <v>49</v>
      </c>
      <c r="T1212" s="375" t="s">
        <v>414</v>
      </c>
      <c r="U1212" s="375" t="s">
        <v>61</v>
      </c>
      <c r="V1212" s="375" t="s">
        <v>53</v>
      </c>
      <c r="W1212" s="378"/>
      <c r="X1212" s="824">
        <v>0.39</v>
      </c>
      <c r="Y1212" s="375" t="s">
        <v>391</v>
      </c>
      <c r="Z1212" s="375" t="s">
        <v>400</v>
      </c>
      <c r="AA1212" s="763">
        <v>8.2700019596123672E-6</v>
      </c>
      <c r="AB1212" s="375" t="s">
        <v>399</v>
      </c>
      <c r="AC1212" s="831" t="s">
        <v>811</v>
      </c>
    </row>
    <row r="1213" spans="9:29" s="375" customFormat="1" x14ac:dyDescent="0.4">
      <c r="I1213" s="428" t="s">
        <v>232</v>
      </c>
      <c r="J1213" s="375" t="s">
        <v>61</v>
      </c>
      <c r="K1213" s="375" t="s">
        <v>406</v>
      </c>
      <c r="L1213" s="375" t="s">
        <v>823</v>
      </c>
      <c r="M1213" s="824">
        <v>0.40335831016951768</v>
      </c>
      <c r="N1213" s="375" t="s">
        <v>392</v>
      </c>
      <c r="O1213" s="375" t="s">
        <v>400</v>
      </c>
      <c r="P1213" s="763">
        <v>2.6458706269503703E-4</v>
      </c>
      <c r="Q1213" s="375" t="s">
        <v>399</v>
      </c>
      <c r="R1213" s="831" t="s">
        <v>825</v>
      </c>
      <c r="S1213" s="428" t="s">
        <v>49</v>
      </c>
      <c r="T1213" s="375" t="s">
        <v>414</v>
      </c>
      <c r="U1213" s="375" t="s">
        <v>61</v>
      </c>
      <c r="V1213" s="375" t="s">
        <v>53</v>
      </c>
      <c r="W1213" s="378"/>
      <c r="X1213" s="824">
        <v>0.39</v>
      </c>
      <c r="Y1213" s="375" t="s">
        <v>392</v>
      </c>
      <c r="Z1213" s="375" t="s">
        <v>400</v>
      </c>
      <c r="AA1213" s="763">
        <v>4.910001163445794E-6</v>
      </c>
      <c r="AB1213" s="375" t="s">
        <v>399</v>
      </c>
      <c r="AC1213" s="831" t="s">
        <v>811</v>
      </c>
    </row>
    <row r="1214" spans="9:29" s="375" customFormat="1" x14ac:dyDescent="0.4">
      <c r="I1214" s="428" t="s">
        <v>232</v>
      </c>
      <c r="J1214" s="375" t="s">
        <v>61</v>
      </c>
      <c r="K1214" s="375" t="s">
        <v>406</v>
      </c>
      <c r="L1214" s="375" t="s">
        <v>823</v>
      </c>
      <c r="M1214" s="824">
        <v>0.40335831016951768</v>
      </c>
      <c r="N1214" s="375" t="s">
        <v>393</v>
      </c>
      <c r="O1214" s="375" t="s">
        <v>400</v>
      </c>
      <c r="P1214" s="763">
        <v>6.8205406161563006E-6</v>
      </c>
      <c r="Q1214" s="375" t="s">
        <v>399</v>
      </c>
      <c r="R1214" s="831" t="s">
        <v>825</v>
      </c>
      <c r="S1214" s="428" t="s">
        <v>49</v>
      </c>
      <c r="T1214" s="375" t="s">
        <v>414</v>
      </c>
      <c r="U1214" s="375" t="s">
        <v>61</v>
      </c>
      <c r="V1214" s="375" t="s">
        <v>53</v>
      </c>
      <c r="W1214" s="378"/>
      <c r="X1214" s="824">
        <v>0.39</v>
      </c>
      <c r="Y1214" s="375" t="s">
        <v>393</v>
      </c>
      <c r="Z1214" s="375" t="s">
        <v>400</v>
      </c>
      <c r="AA1214" s="763">
        <v>3.5561008426333167E-7</v>
      </c>
      <c r="AB1214" s="375" t="s">
        <v>399</v>
      </c>
      <c r="AC1214" s="831" t="s">
        <v>811</v>
      </c>
    </row>
    <row r="1215" spans="9:29" s="375" customFormat="1" x14ac:dyDescent="0.4">
      <c r="I1215" s="428" t="s">
        <v>232</v>
      </c>
      <c r="J1215" s="375" t="s">
        <v>61</v>
      </c>
      <c r="K1215" s="375" t="s">
        <v>406</v>
      </c>
      <c r="L1215" s="375" t="s">
        <v>823</v>
      </c>
      <c r="M1215" s="824">
        <v>0.40335831016951768</v>
      </c>
      <c r="N1215" s="375" t="s">
        <v>394</v>
      </c>
      <c r="O1215" s="375" t="s">
        <v>400</v>
      </c>
      <c r="P1215" s="763">
        <v>1.9693584666479201E-5</v>
      </c>
      <c r="Q1215" s="375" t="s">
        <v>399</v>
      </c>
      <c r="R1215" s="831" t="s">
        <v>825</v>
      </c>
      <c r="S1215" s="428" t="s">
        <v>49</v>
      </c>
      <c r="T1215" s="375" t="s">
        <v>414</v>
      </c>
      <c r="U1215" s="375" t="s">
        <v>61</v>
      </c>
      <c r="V1215" s="375" t="s">
        <v>53</v>
      </c>
      <c r="W1215" s="378"/>
      <c r="X1215" s="824">
        <v>0.39</v>
      </c>
      <c r="Y1215" s="375" t="s">
        <v>394</v>
      </c>
      <c r="Z1215" s="375" t="s">
        <v>400</v>
      </c>
      <c r="AA1215" s="763">
        <v>6.6987015872860153E-7</v>
      </c>
      <c r="AB1215" s="375" t="s">
        <v>399</v>
      </c>
      <c r="AC1215" s="831" t="s">
        <v>811</v>
      </c>
    </row>
    <row r="1216" spans="9:29" s="375" customFormat="1" x14ac:dyDescent="0.4">
      <c r="I1216" s="428" t="s">
        <v>232</v>
      </c>
      <c r="J1216" s="375" t="s">
        <v>61</v>
      </c>
      <c r="K1216" s="375" t="s">
        <v>406</v>
      </c>
      <c r="L1216" s="375" t="s">
        <v>823</v>
      </c>
      <c r="M1216" s="824">
        <v>0.40335831016951768</v>
      </c>
      <c r="N1216" s="375" t="s">
        <v>395</v>
      </c>
      <c r="O1216" s="375" t="s">
        <v>400</v>
      </c>
      <c r="P1216" s="763">
        <v>9.411002229977264E-6</v>
      </c>
      <c r="Q1216" s="375" t="s">
        <v>399</v>
      </c>
      <c r="R1216" s="831" t="s">
        <v>825</v>
      </c>
      <c r="S1216" s="428" t="s">
        <v>49</v>
      </c>
      <c r="T1216" s="375" t="s">
        <v>414</v>
      </c>
      <c r="U1216" s="375" t="s">
        <v>61</v>
      </c>
      <c r="V1216" s="375" t="s">
        <v>53</v>
      </c>
      <c r="W1216" s="378"/>
      <c r="X1216" s="824">
        <v>0.39</v>
      </c>
      <c r="Y1216" s="375" t="s">
        <v>395</v>
      </c>
      <c r="Z1216" s="375" t="s">
        <v>400</v>
      </c>
      <c r="AA1216" s="763">
        <v>9.0000021325890309E-6</v>
      </c>
      <c r="AB1216" s="375" t="s">
        <v>399</v>
      </c>
      <c r="AC1216" s="831" t="s">
        <v>811</v>
      </c>
    </row>
    <row r="1217" spans="9:29" s="375" customFormat="1" x14ac:dyDescent="0.4">
      <c r="I1217" s="428" t="s">
        <v>232</v>
      </c>
      <c r="J1217" s="375" t="s">
        <v>61</v>
      </c>
      <c r="K1217" s="375" t="s">
        <v>406</v>
      </c>
      <c r="L1217" s="375" t="s">
        <v>823</v>
      </c>
      <c r="M1217" s="824">
        <v>0.40335831016951768</v>
      </c>
      <c r="N1217" s="375" t="s">
        <v>396</v>
      </c>
      <c r="O1217" s="375" t="s">
        <v>400</v>
      </c>
      <c r="P1217" s="763">
        <v>1.0000002369543367E-6</v>
      </c>
      <c r="Q1217" s="375" t="s">
        <v>399</v>
      </c>
      <c r="R1217" s="831" t="s">
        <v>825</v>
      </c>
      <c r="S1217" s="428" t="s">
        <v>49</v>
      </c>
      <c r="T1217" s="375" t="s">
        <v>414</v>
      </c>
      <c r="U1217" s="375" t="s">
        <v>61</v>
      </c>
      <c r="V1217" s="375" t="s">
        <v>53</v>
      </c>
      <c r="W1217" s="378"/>
      <c r="X1217" s="824">
        <v>0.39</v>
      </c>
      <c r="Y1217" s="375" t="s">
        <v>396</v>
      </c>
      <c r="Z1217" s="375" t="s">
        <v>400</v>
      </c>
      <c r="AA1217" s="763">
        <v>1.3500003198883547E-5</v>
      </c>
      <c r="AB1217" s="375" t="s">
        <v>399</v>
      </c>
      <c r="AC1217" s="831" t="s">
        <v>811</v>
      </c>
    </row>
    <row r="1218" spans="9:29" s="375" customFormat="1" x14ac:dyDescent="0.4">
      <c r="I1218" s="428" t="s">
        <v>232</v>
      </c>
      <c r="J1218" s="375" t="s">
        <v>61</v>
      </c>
      <c r="K1218" s="375" t="s">
        <v>406</v>
      </c>
      <c r="L1218" s="375" t="s">
        <v>823</v>
      </c>
      <c r="M1218" s="824">
        <v>0.40335831016951768</v>
      </c>
      <c r="N1218" s="375" t="s">
        <v>397</v>
      </c>
      <c r="O1218" s="375" t="s">
        <v>400</v>
      </c>
      <c r="P1218" s="763">
        <v>0.50162659826311873</v>
      </c>
      <c r="Q1218" s="375" t="s">
        <v>399</v>
      </c>
      <c r="R1218" s="831" t="s">
        <v>825</v>
      </c>
      <c r="S1218" s="428" t="s">
        <v>49</v>
      </c>
      <c r="T1218" s="375" t="s">
        <v>414</v>
      </c>
      <c r="U1218" s="375" t="s">
        <v>61</v>
      </c>
      <c r="V1218" s="375" t="s">
        <v>53</v>
      </c>
      <c r="W1218" s="378"/>
      <c r="X1218" s="824">
        <v>0.39</v>
      </c>
      <c r="Y1218" s="375" t="s">
        <v>397</v>
      </c>
      <c r="Z1218" s="375" t="s">
        <v>400</v>
      </c>
      <c r="AA1218" s="763">
        <v>0.7205371455809807</v>
      </c>
      <c r="AB1218" s="375" t="s">
        <v>399</v>
      </c>
      <c r="AC1218" s="831" t="s">
        <v>811</v>
      </c>
    </row>
    <row r="1219" spans="9:29" s="375" customFormat="1" x14ac:dyDescent="0.4">
      <c r="I1219" s="428" t="s">
        <v>232</v>
      </c>
      <c r="J1219" s="375" t="s">
        <v>61</v>
      </c>
      <c r="K1219" s="375" t="s">
        <v>406</v>
      </c>
      <c r="L1219" s="375" t="s">
        <v>823</v>
      </c>
      <c r="M1219" s="824">
        <v>0.40335831016951768</v>
      </c>
      <c r="N1219" s="375" t="s">
        <v>387</v>
      </c>
      <c r="O1219" s="375" t="s">
        <v>401</v>
      </c>
      <c r="P1219" s="378">
        <v>7.932165845739452E-5</v>
      </c>
      <c r="Q1219" s="375" t="s">
        <v>399</v>
      </c>
      <c r="R1219" s="831" t="s">
        <v>826</v>
      </c>
      <c r="S1219" s="428" t="s">
        <v>49</v>
      </c>
      <c r="T1219" s="375" t="s">
        <v>414</v>
      </c>
      <c r="U1219" s="375" t="s">
        <v>61</v>
      </c>
      <c r="V1219" s="375" t="s">
        <v>53</v>
      </c>
      <c r="W1219" s="378"/>
      <c r="X1219" s="824">
        <v>0.39</v>
      </c>
      <c r="Y1219" s="375" t="s">
        <v>387</v>
      </c>
      <c r="Z1219" s="375" t="s">
        <v>401</v>
      </c>
      <c r="AA1219" s="378">
        <v>1.7118087714163085E-6</v>
      </c>
      <c r="AB1219" s="375" t="s">
        <v>399</v>
      </c>
      <c r="AC1219" s="831" t="s">
        <v>813</v>
      </c>
    </row>
    <row r="1220" spans="9:29" s="375" customFormat="1" x14ac:dyDescent="0.4">
      <c r="I1220" s="428" t="s">
        <v>232</v>
      </c>
      <c r="J1220" s="375" t="s">
        <v>61</v>
      </c>
      <c r="K1220" s="375" t="s">
        <v>406</v>
      </c>
      <c r="L1220" s="375" t="s">
        <v>823</v>
      </c>
      <c r="M1220" s="824">
        <v>0.40335831016951768</v>
      </c>
      <c r="N1220" s="375" t="s">
        <v>388</v>
      </c>
      <c r="O1220" s="375" t="s">
        <v>401</v>
      </c>
      <c r="P1220" s="378">
        <v>4.4437524020012541E-4</v>
      </c>
      <c r="Q1220" s="375" t="s">
        <v>399</v>
      </c>
      <c r="R1220" s="831" t="s">
        <v>826</v>
      </c>
      <c r="S1220" s="428" t="s">
        <v>49</v>
      </c>
      <c r="T1220" s="375" t="s">
        <v>414</v>
      </c>
      <c r="U1220" s="375" t="s">
        <v>61</v>
      </c>
      <c r="V1220" s="375" t="s">
        <v>53</v>
      </c>
      <c r="W1220" s="378"/>
      <c r="X1220" s="824">
        <v>0.39</v>
      </c>
      <c r="Y1220" s="375" t="s">
        <v>388</v>
      </c>
      <c r="Z1220" s="375" t="s">
        <v>401</v>
      </c>
      <c r="AA1220" s="378">
        <v>2.0561729266239141E-5</v>
      </c>
      <c r="AB1220" s="375" t="s">
        <v>399</v>
      </c>
      <c r="AC1220" s="831" t="s">
        <v>813</v>
      </c>
    </row>
    <row r="1221" spans="9:29" s="375" customFormat="1" x14ac:dyDescent="0.4">
      <c r="I1221" s="428" t="s">
        <v>232</v>
      </c>
      <c r="J1221" s="375" t="s">
        <v>61</v>
      </c>
      <c r="K1221" s="375" t="s">
        <v>406</v>
      </c>
      <c r="L1221" s="375" t="s">
        <v>823</v>
      </c>
      <c r="M1221" s="824">
        <v>0.40335831016951768</v>
      </c>
      <c r="N1221" s="375" t="s">
        <v>389</v>
      </c>
      <c r="O1221" s="375" t="s">
        <v>401</v>
      </c>
      <c r="P1221" s="378">
        <v>6.9053866757736251E-4</v>
      </c>
      <c r="Q1221" s="375" t="s">
        <v>399</v>
      </c>
      <c r="R1221" s="831" t="s">
        <v>826</v>
      </c>
      <c r="S1221" s="428" t="s">
        <v>49</v>
      </c>
      <c r="T1221" s="375" t="s">
        <v>414</v>
      </c>
      <c r="U1221" s="375" t="s">
        <v>61</v>
      </c>
      <c r="V1221" s="375" t="s">
        <v>53</v>
      </c>
      <c r="W1221" s="378"/>
      <c r="X1221" s="824">
        <v>0.39</v>
      </c>
      <c r="Y1221" s="375" t="s">
        <v>389</v>
      </c>
      <c r="Z1221" s="375" t="s">
        <v>401</v>
      </c>
      <c r="AA1221" s="378">
        <v>2.3582842848193105E-4</v>
      </c>
      <c r="AB1221" s="375" t="s">
        <v>399</v>
      </c>
      <c r="AC1221" s="831" t="s">
        <v>813</v>
      </c>
    </row>
    <row r="1222" spans="9:29" s="375" customFormat="1" x14ac:dyDescent="0.4">
      <c r="I1222" s="428" t="s">
        <v>232</v>
      </c>
      <c r="J1222" s="375" t="s">
        <v>61</v>
      </c>
      <c r="K1222" s="375" t="s">
        <v>406</v>
      </c>
      <c r="L1222" s="375" t="s">
        <v>823</v>
      </c>
      <c r="M1222" s="824">
        <v>0.40335831016951768</v>
      </c>
      <c r="N1222" s="375" t="s">
        <v>390</v>
      </c>
      <c r="O1222" s="375" t="s">
        <v>401</v>
      </c>
      <c r="P1222" s="378">
        <v>4.1589664284239714E-5</v>
      </c>
      <c r="Q1222" s="375" t="s">
        <v>399</v>
      </c>
      <c r="R1222" s="831" t="s">
        <v>826</v>
      </c>
      <c r="S1222" s="428" t="s">
        <v>49</v>
      </c>
      <c r="T1222" s="375" t="s">
        <v>414</v>
      </c>
      <c r="U1222" s="375" t="s">
        <v>61</v>
      </c>
      <c r="V1222" s="375" t="s">
        <v>53</v>
      </c>
      <c r="W1222" s="378"/>
      <c r="X1222" s="824">
        <v>0.39</v>
      </c>
      <c r="Y1222" s="375" t="s">
        <v>390</v>
      </c>
      <c r="Z1222" s="375" t="s">
        <v>401</v>
      </c>
      <c r="AA1222" s="378">
        <v>2.8902185583531793E-5</v>
      </c>
      <c r="AB1222" s="375" t="s">
        <v>399</v>
      </c>
      <c r="AC1222" s="831" t="s">
        <v>813</v>
      </c>
    </row>
    <row r="1223" spans="9:29" s="375" customFormat="1" x14ac:dyDescent="0.4">
      <c r="I1223" s="428" t="s">
        <v>232</v>
      </c>
      <c r="J1223" s="375" t="s">
        <v>61</v>
      </c>
      <c r="K1223" s="375" t="s">
        <v>406</v>
      </c>
      <c r="L1223" s="375" t="s">
        <v>823</v>
      </c>
      <c r="M1223" s="824">
        <v>0.40335831016951768</v>
      </c>
      <c r="N1223" s="375" t="s">
        <v>391</v>
      </c>
      <c r="O1223" s="375" t="s">
        <v>401</v>
      </c>
      <c r="P1223" s="378">
        <v>4.1440121524139767E-5</v>
      </c>
      <c r="Q1223" s="375" t="s">
        <v>399</v>
      </c>
      <c r="R1223" s="831" t="s">
        <v>826</v>
      </c>
      <c r="S1223" s="428" t="s">
        <v>49</v>
      </c>
      <c r="T1223" s="375" t="s">
        <v>414</v>
      </c>
      <c r="U1223" s="375" t="s">
        <v>61</v>
      </c>
      <c r="V1223" s="375" t="s">
        <v>53</v>
      </c>
      <c r="W1223" s="378"/>
      <c r="X1223" s="824">
        <v>0.39</v>
      </c>
      <c r="Y1223" s="375" t="s">
        <v>391</v>
      </c>
      <c r="Z1223" s="375" t="s">
        <v>401</v>
      </c>
      <c r="AA1223" s="378">
        <v>8.501822233971292E-6</v>
      </c>
      <c r="AB1223" s="375" t="s">
        <v>399</v>
      </c>
      <c r="AC1223" s="831" t="s">
        <v>813</v>
      </c>
    </row>
    <row r="1224" spans="9:29" s="375" customFormat="1" x14ac:dyDescent="0.4">
      <c r="I1224" s="428" t="s">
        <v>232</v>
      </c>
      <c r="J1224" s="375" t="s">
        <v>61</v>
      </c>
      <c r="K1224" s="375" t="s">
        <v>406</v>
      </c>
      <c r="L1224" s="375" t="s">
        <v>823</v>
      </c>
      <c r="M1224" s="824">
        <v>0.40335831016951768</v>
      </c>
      <c r="N1224" s="375" t="s">
        <v>392</v>
      </c>
      <c r="O1224" s="375" t="s">
        <v>401</v>
      </c>
      <c r="P1224" s="378">
        <v>2.6614094235407937E-4</v>
      </c>
      <c r="Q1224" s="375" t="s">
        <v>399</v>
      </c>
      <c r="R1224" s="831" t="s">
        <v>826</v>
      </c>
      <c r="S1224" s="428" t="s">
        <v>49</v>
      </c>
      <c r="T1224" s="375" t="s">
        <v>414</v>
      </c>
      <c r="U1224" s="375" t="s">
        <v>61</v>
      </c>
      <c r="V1224" s="375" t="s">
        <v>53</v>
      </c>
      <c r="W1224" s="378"/>
      <c r="X1224" s="824">
        <v>0.39</v>
      </c>
      <c r="Y1224" s="375" t="s">
        <v>392</v>
      </c>
      <c r="Z1224" s="375" t="s">
        <v>401</v>
      </c>
      <c r="AA1224" s="378">
        <v>7.738605083349976E-6</v>
      </c>
      <c r="AB1224" s="375" t="s">
        <v>399</v>
      </c>
      <c r="AC1224" s="831" t="s">
        <v>813</v>
      </c>
    </row>
    <row r="1225" spans="9:29" s="375" customFormat="1" x14ac:dyDescent="0.4">
      <c r="I1225" s="428" t="s">
        <v>232</v>
      </c>
      <c r="J1225" s="375" t="s">
        <v>61</v>
      </c>
      <c r="K1225" s="375" t="s">
        <v>406</v>
      </c>
      <c r="L1225" s="375" t="s">
        <v>823</v>
      </c>
      <c r="M1225" s="824">
        <v>0.40335831016951768</v>
      </c>
      <c r="N1225" s="375" t="s">
        <v>393</v>
      </c>
      <c r="O1225" s="375" t="s">
        <v>401</v>
      </c>
      <c r="P1225" s="378">
        <v>6.8228785256323968E-6</v>
      </c>
      <c r="Q1225" s="375" t="s">
        <v>399</v>
      </c>
      <c r="R1225" s="831" t="s">
        <v>826</v>
      </c>
      <c r="S1225" s="428" t="s">
        <v>49</v>
      </c>
      <c r="T1225" s="375" t="s">
        <v>414</v>
      </c>
      <c r="U1225" s="375" t="s">
        <v>61</v>
      </c>
      <c r="V1225" s="375" t="s">
        <v>53</v>
      </c>
      <c r="W1225" s="378"/>
      <c r="X1225" s="824">
        <v>0.39</v>
      </c>
      <c r="Y1225" s="375" t="s">
        <v>393</v>
      </c>
      <c r="Z1225" s="375" t="s">
        <v>401</v>
      </c>
      <c r="AA1225" s="378">
        <v>3.5993377949097536E-7</v>
      </c>
      <c r="AB1225" s="375" t="s">
        <v>399</v>
      </c>
      <c r="AC1225" s="831" t="s">
        <v>813</v>
      </c>
    </row>
    <row r="1226" spans="9:29" s="375" customFormat="1" x14ac:dyDescent="0.4">
      <c r="I1226" s="428" t="s">
        <v>232</v>
      </c>
      <c r="J1226" s="375" t="s">
        <v>61</v>
      </c>
      <c r="K1226" s="375" t="s">
        <v>406</v>
      </c>
      <c r="L1226" s="375" t="s">
        <v>823</v>
      </c>
      <c r="M1226" s="824">
        <v>0.40335831016951768</v>
      </c>
      <c r="N1226" s="375" t="s">
        <v>394</v>
      </c>
      <c r="O1226" s="375" t="s">
        <v>401</v>
      </c>
      <c r="P1226" s="378">
        <v>1.9698755333504185E-5</v>
      </c>
      <c r="Q1226" s="375" t="s">
        <v>399</v>
      </c>
      <c r="R1226" s="831" t="s">
        <v>826</v>
      </c>
      <c r="S1226" s="428" t="s">
        <v>49</v>
      </c>
      <c r="T1226" s="375" t="s">
        <v>414</v>
      </c>
      <c r="U1226" s="375" t="s">
        <v>61</v>
      </c>
      <c r="V1226" s="375" t="s">
        <v>53</v>
      </c>
      <c r="W1226" s="378"/>
      <c r="X1226" s="824">
        <v>0.39</v>
      </c>
      <c r="Y1226" s="375" t="s">
        <v>394</v>
      </c>
      <c r="Z1226" s="375" t="s">
        <v>401</v>
      </c>
      <c r="AA1226" s="378">
        <v>6.7934052968836616E-7</v>
      </c>
      <c r="AB1226" s="375" t="s">
        <v>399</v>
      </c>
      <c r="AC1226" s="831" t="s">
        <v>813</v>
      </c>
    </row>
    <row r="1227" spans="9:29" s="375" customFormat="1" x14ac:dyDescent="0.4">
      <c r="I1227" s="428" t="s">
        <v>232</v>
      </c>
      <c r="J1227" s="375" t="s">
        <v>61</v>
      </c>
      <c r="K1227" s="375" t="s">
        <v>406</v>
      </c>
      <c r="L1227" s="375" t="s">
        <v>823</v>
      </c>
      <c r="M1227" s="824">
        <v>0.40335831016951768</v>
      </c>
      <c r="N1227" s="375" t="s">
        <v>395</v>
      </c>
      <c r="O1227" s="375" t="s">
        <v>401</v>
      </c>
      <c r="P1227" s="378">
        <v>1.0135902852445853E-5</v>
      </c>
      <c r="Q1227" s="375" t="s">
        <v>399</v>
      </c>
      <c r="R1227" s="831" t="s">
        <v>826</v>
      </c>
      <c r="S1227" s="428" t="s">
        <v>49</v>
      </c>
      <c r="T1227" s="375" t="s">
        <v>414</v>
      </c>
      <c r="U1227" s="375" t="s">
        <v>61</v>
      </c>
      <c r="V1227" s="375" t="s">
        <v>53</v>
      </c>
      <c r="X1227" s="824">
        <v>0.39</v>
      </c>
      <c r="Y1227" s="375" t="s">
        <v>395</v>
      </c>
      <c r="Z1227" s="375" t="s">
        <v>401</v>
      </c>
      <c r="AA1227" s="378">
        <v>1.0288504837070885E-5</v>
      </c>
      <c r="AB1227" s="375" t="s">
        <v>399</v>
      </c>
      <c r="AC1227" s="831" t="s">
        <v>813</v>
      </c>
    </row>
    <row r="1228" spans="9:29" s="375" customFormat="1" x14ac:dyDescent="0.4">
      <c r="I1228" s="428" t="s">
        <v>232</v>
      </c>
      <c r="J1228" s="375" t="s">
        <v>61</v>
      </c>
      <c r="K1228" s="375" t="s">
        <v>406</v>
      </c>
      <c r="L1228" s="375" t="s">
        <v>823</v>
      </c>
      <c r="M1228" s="824">
        <v>0.40335831016951768</v>
      </c>
      <c r="N1228" s="375" t="s">
        <v>396</v>
      </c>
      <c r="O1228" s="375" t="s">
        <v>401</v>
      </c>
      <c r="P1228" s="378">
        <v>1.0043751695645918E-6</v>
      </c>
      <c r="Q1228" s="375" t="s">
        <v>399</v>
      </c>
      <c r="R1228" s="831" t="s">
        <v>826</v>
      </c>
      <c r="S1228" s="428" t="s">
        <v>49</v>
      </c>
      <c r="T1228" s="375" t="s">
        <v>414</v>
      </c>
      <c r="U1228" s="375" t="s">
        <v>61</v>
      </c>
      <c r="V1228" s="375" t="s">
        <v>53</v>
      </c>
      <c r="X1228" s="824">
        <v>0.39</v>
      </c>
      <c r="Y1228" s="375" t="s">
        <v>396</v>
      </c>
      <c r="Z1228" s="375" t="s">
        <v>401</v>
      </c>
      <c r="AA1228" s="378">
        <v>1.3507889644072333E-5</v>
      </c>
      <c r="AB1228" s="375" t="s">
        <v>399</v>
      </c>
      <c r="AC1228" s="831" t="s">
        <v>813</v>
      </c>
    </row>
    <row r="1229" spans="9:29" s="375" customFormat="1" x14ac:dyDescent="0.4">
      <c r="I1229" s="430" t="s">
        <v>232</v>
      </c>
      <c r="J1229" s="832" t="s">
        <v>61</v>
      </c>
      <c r="K1229" s="832" t="s">
        <v>406</v>
      </c>
      <c r="L1229" s="832" t="s">
        <v>823</v>
      </c>
      <c r="M1229" s="833">
        <v>0.40335831016951768</v>
      </c>
      <c r="N1229" s="832" t="s">
        <v>397</v>
      </c>
      <c r="O1229" s="832" t="s">
        <v>401</v>
      </c>
      <c r="P1229" s="404">
        <v>0.50206967814682668</v>
      </c>
      <c r="Q1229" s="832" t="s">
        <v>399</v>
      </c>
      <c r="R1229" s="834" t="s">
        <v>826</v>
      </c>
      <c r="S1229" s="428" t="s">
        <v>49</v>
      </c>
      <c r="T1229" s="375" t="s">
        <v>414</v>
      </c>
      <c r="U1229" s="375" t="s">
        <v>61</v>
      </c>
      <c r="V1229" s="375" t="s">
        <v>53</v>
      </c>
      <c r="X1229" s="824">
        <v>0.39</v>
      </c>
      <c r="Y1229" s="375" t="s">
        <v>397</v>
      </c>
      <c r="Z1229" s="375" t="s">
        <v>401</v>
      </c>
      <c r="AA1229" s="378">
        <v>0.7211927530100678</v>
      </c>
      <c r="AB1229" s="375" t="s">
        <v>399</v>
      </c>
      <c r="AC1229" s="831" t="s">
        <v>813</v>
      </c>
    </row>
    <row r="1230" spans="9:29" s="375" customFormat="1" x14ac:dyDescent="0.4">
      <c r="S1230" s="428" t="s">
        <v>49</v>
      </c>
      <c r="T1230" s="375" t="s">
        <v>414</v>
      </c>
      <c r="U1230" s="375" t="s">
        <v>61</v>
      </c>
      <c r="V1230" s="375" t="s">
        <v>406</v>
      </c>
      <c r="W1230" s="375" t="s">
        <v>717</v>
      </c>
      <c r="X1230" s="824">
        <v>0.34399999999999997</v>
      </c>
      <c r="Y1230" s="375" t="s">
        <v>411</v>
      </c>
      <c r="Z1230" s="375" t="s">
        <v>400</v>
      </c>
      <c r="AA1230" s="837">
        <v>2.9069767441860463</v>
      </c>
      <c r="AB1230" s="375" t="s">
        <v>398</v>
      </c>
      <c r="AC1230" s="831" t="s">
        <v>815</v>
      </c>
    </row>
    <row r="1231" spans="9:29" s="375" customFormat="1" x14ac:dyDescent="0.4">
      <c r="S1231" s="428" t="s">
        <v>49</v>
      </c>
      <c r="T1231" s="375" t="s">
        <v>414</v>
      </c>
      <c r="U1231" s="375" t="s">
        <v>61</v>
      </c>
      <c r="V1231" s="375" t="s">
        <v>406</v>
      </c>
      <c r="W1231" s="375" t="s">
        <v>717</v>
      </c>
      <c r="X1231" s="824">
        <v>0.34399999999999997</v>
      </c>
      <c r="Y1231" s="375" t="s">
        <v>387</v>
      </c>
      <c r="Z1231" s="375" t="s">
        <v>400</v>
      </c>
      <c r="AA1231" s="763">
        <v>1.9000004502132395E-5</v>
      </c>
      <c r="AB1231" s="375" t="s">
        <v>399</v>
      </c>
      <c r="AC1231" s="831" t="s">
        <v>817</v>
      </c>
    </row>
    <row r="1232" spans="9:29" s="375" customFormat="1" x14ac:dyDescent="0.4">
      <c r="S1232" s="428" t="s">
        <v>49</v>
      </c>
      <c r="T1232" s="375" t="s">
        <v>414</v>
      </c>
      <c r="U1232" s="375" t="s">
        <v>61</v>
      </c>
      <c r="V1232" s="375" t="s">
        <v>406</v>
      </c>
      <c r="W1232" s="375" t="s">
        <v>717</v>
      </c>
      <c r="X1232" s="824">
        <v>0.34399999999999997</v>
      </c>
      <c r="Y1232" s="375" t="s">
        <v>388</v>
      </c>
      <c r="Z1232" s="375" t="s">
        <v>400</v>
      </c>
      <c r="AA1232" s="763">
        <v>1.5600003696487655E-4</v>
      </c>
      <c r="AB1232" s="375" t="s">
        <v>399</v>
      </c>
      <c r="AC1232" s="831" t="s">
        <v>817</v>
      </c>
    </row>
    <row r="1233" spans="19:29" s="375" customFormat="1" x14ac:dyDescent="0.4">
      <c r="S1233" s="428" t="s">
        <v>49</v>
      </c>
      <c r="T1233" s="375" t="s">
        <v>414</v>
      </c>
      <c r="U1233" s="375" t="s">
        <v>61</v>
      </c>
      <c r="V1233" s="375" t="s">
        <v>406</v>
      </c>
      <c r="W1233" s="375" t="s">
        <v>717</v>
      </c>
      <c r="X1233" s="824">
        <v>0.34399999999999997</v>
      </c>
      <c r="Y1233" s="375" t="s">
        <v>389</v>
      </c>
      <c r="Z1233" s="375" t="s">
        <v>400</v>
      </c>
      <c r="AA1233" s="763">
        <v>1.3850003281817565E-3</v>
      </c>
      <c r="AB1233" s="375" t="s">
        <v>399</v>
      </c>
      <c r="AC1233" s="831" t="s">
        <v>817</v>
      </c>
    </row>
    <row r="1234" spans="19:29" s="375" customFormat="1" x14ac:dyDescent="0.4">
      <c r="S1234" s="428" t="s">
        <v>49</v>
      </c>
      <c r="T1234" s="375" t="s">
        <v>414</v>
      </c>
      <c r="U1234" s="375" t="s">
        <v>61</v>
      </c>
      <c r="V1234" s="375" t="s">
        <v>406</v>
      </c>
      <c r="W1234" s="375" t="s">
        <v>717</v>
      </c>
      <c r="X1234" s="824">
        <v>0.34399999999999997</v>
      </c>
      <c r="Y1234" s="375" t="s">
        <v>390</v>
      </c>
      <c r="Z1234" s="375" t="s">
        <v>400</v>
      </c>
      <c r="AA1234" s="763">
        <v>1.390000329366528E-4</v>
      </c>
      <c r="AB1234" s="375" t="s">
        <v>399</v>
      </c>
      <c r="AC1234" s="831" t="s">
        <v>817</v>
      </c>
    </row>
    <row r="1235" spans="19:29" s="375" customFormat="1" x14ac:dyDescent="0.4">
      <c r="S1235" s="428" t="s">
        <v>49</v>
      </c>
      <c r="T1235" s="375" t="s">
        <v>414</v>
      </c>
      <c r="U1235" s="375" t="s">
        <v>61</v>
      </c>
      <c r="V1235" s="375" t="s">
        <v>406</v>
      </c>
      <c r="W1235" s="375" t="s">
        <v>717</v>
      </c>
      <c r="X1235" s="824">
        <v>0.34399999999999997</v>
      </c>
      <c r="Y1235" s="375" t="s">
        <v>391</v>
      </c>
      <c r="Z1235" s="375" t="s">
        <v>400</v>
      </c>
      <c r="AA1235" s="763">
        <v>1.1000002606497702E-4</v>
      </c>
      <c r="AB1235" s="375" t="s">
        <v>399</v>
      </c>
      <c r="AC1235" s="831" t="s">
        <v>817</v>
      </c>
    </row>
    <row r="1236" spans="19:29" s="375" customFormat="1" x14ac:dyDescent="0.4">
      <c r="S1236" s="428" t="s">
        <v>49</v>
      </c>
      <c r="T1236" s="375" t="s">
        <v>414</v>
      </c>
      <c r="U1236" s="375" t="s">
        <v>61</v>
      </c>
      <c r="V1236" s="375" t="s">
        <v>406</v>
      </c>
      <c r="W1236" s="375" t="s">
        <v>717</v>
      </c>
      <c r="X1236" s="824">
        <v>0.34399999999999997</v>
      </c>
      <c r="Y1236" s="375" t="s">
        <v>392</v>
      </c>
      <c r="Z1236" s="375" t="s">
        <v>400</v>
      </c>
      <c r="AA1236" s="763">
        <v>3.3160007857405806E-3</v>
      </c>
      <c r="AB1236" s="375" t="s">
        <v>399</v>
      </c>
      <c r="AC1236" s="831" t="s">
        <v>817</v>
      </c>
    </row>
    <row r="1237" spans="19:29" s="375" customFormat="1" x14ac:dyDescent="0.4">
      <c r="S1237" s="428" t="s">
        <v>49</v>
      </c>
      <c r="T1237" s="375" t="s">
        <v>414</v>
      </c>
      <c r="U1237" s="375" t="s">
        <v>61</v>
      </c>
      <c r="V1237" s="375" t="s">
        <v>406</v>
      </c>
      <c r="W1237" s="375" t="s">
        <v>717</v>
      </c>
      <c r="X1237" s="824">
        <v>0.34399999999999997</v>
      </c>
      <c r="Y1237" s="375" t="s">
        <v>393</v>
      </c>
      <c r="Z1237" s="375" t="s">
        <v>400</v>
      </c>
      <c r="AA1237" s="763">
        <v>4.7300011207940132E-6</v>
      </c>
      <c r="AB1237" s="375" t="s">
        <v>399</v>
      </c>
      <c r="AC1237" s="831" t="s">
        <v>817</v>
      </c>
    </row>
    <row r="1238" spans="19:29" s="375" customFormat="1" x14ac:dyDescent="0.4">
      <c r="S1238" s="428" t="s">
        <v>49</v>
      </c>
      <c r="T1238" s="375" t="s">
        <v>414</v>
      </c>
      <c r="U1238" s="375" t="s">
        <v>61</v>
      </c>
      <c r="V1238" s="375" t="s">
        <v>406</v>
      </c>
      <c r="W1238" s="375" t="s">
        <v>717</v>
      </c>
      <c r="X1238" s="824">
        <v>0.34399999999999997</v>
      </c>
      <c r="Y1238" s="375" t="s">
        <v>394</v>
      </c>
      <c r="Z1238" s="375" t="s">
        <v>400</v>
      </c>
      <c r="AA1238" s="763">
        <v>8.9100021112631409E-6</v>
      </c>
      <c r="AB1238" s="375" t="s">
        <v>399</v>
      </c>
      <c r="AC1238" s="831" t="s">
        <v>817</v>
      </c>
    </row>
    <row r="1239" spans="19:29" s="375" customFormat="1" x14ac:dyDescent="0.4">
      <c r="S1239" s="428" t="s">
        <v>49</v>
      </c>
      <c r="T1239" s="375" t="s">
        <v>414</v>
      </c>
      <c r="U1239" s="375" t="s">
        <v>61</v>
      </c>
      <c r="V1239" s="375" t="s">
        <v>406</v>
      </c>
      <c r="W1239" s="375" t="s">
        <v>717</v>
      </c>
      <c r="X1239" s="824">
        <v>0.34399999999999997</v>
      </c>
      <c r="Y1239" s="375" t="s">
        <v>395</v>
      </c>
      <c r="Z1239" s="375" t="s">
        <v>400</v>
      </c>
      <c r="AA1239" s="763">
        <v>1.000000236954337E-5</v>
      </c>
      <c r="AB1239" s="375" t="s">
        <v>399</v>
      </c>
      <c r="AC1239" s="831" t="s">
        <v>817</v>
      </c>
    </row>
    <row r="1240" spans="19:29" s="375" customFormat="1" x14ac:dyDescent="0.4">
      <c r="S1240" s="428" t="s">
        <v>49</v>
      </c>
      <c r="T1240" s="375" t="s">
        <v>414</v>
      </c>
      <c r="U1240" s="375" t="s">
        <v>61</v>
      </c>
      <c r="V1240" s="375" t="s">
        <v>406</v>
      </c>
      <c r="W1240" s="375" t="s">
        <v>717</v>
      </c>
      <c r="X1240" s="824">
        <v>0.34399999999999997</v>
      </c>
      <c r="Y1240" s="375" t="s">
        <v>396</v>
      </c>
      <c r="Z1240" s="375" t="s">
        <v>400</v>
      </c>
      <c r="AA1240" s="763">
        <v>1.6000003791269388E-5</v>
      </c>
      <c r="AB1240" s="375" t="s">
        <v>399</v>
      </c>
      <c r="AC1240" s="831" t="s">
        <v>817</v>
      </c>
    </row>
    <row r="1241" spans="19:29" s="375" customFormat="1" x14ac:dyDescent="0.4">
      <c r="S1241" s="428" t="s">
        <v>49</v>
      </c>
      <c r="T1241" s="375" t="s">
        <v>414</v>
      </c>
      <c r="U1241" s="375" t="s">
        <v>61</v>
      </c>
      <c r="V1241" s="375" t="s">
        <v>406</v>
      </c>
      <c r="W1241" s="375" t="s">
        <v>717</v>
      </c>
      <c r="X1241" s="824">
        <v>0.34399999999999997</v>
      </c>
      <c r="Y1241" s="375" t="s">
        <v>397</v>
      </c>
      <c r="Z1241" s="375" t="s">
        <v>400</v>
      </c>
      <c r="AA1241" s="763">
        <v>0.8166627064909866</v>
      </c>
      <c r="AB1241" s="375" t="s">
        <v>399</v>
      </c>
      <c r="AC1241" s="831" t="s">
        <v>817</v>
      </c>
    </row>
    <row r="1242" spans="19:29" s="375" customFormat="1" x14ac:dyDescent="0.4">
      <c r="S1242" s="428" t="s">
        <v>49</v>
      </c>
      <c r="T1242" s="375" t="s">
        <v>414</v>
      </c>
      <c r="U1242" s="375" t="s">
        <v>61</v>
      </c>
      <c r="V1242" s="375" t="s">
        <v>406</v>
      </c>
      <c r="W1242" s="375" t="s">
        <v>717</v>
      </c>
      <c r="X1242" s="824">
        <v>0.34399999999999997</v>
      </c>
      <c r="Y1242" s="375" t="s">
        <v>387</v>
      </c>
      <c r="Z1242" s="375" t="s">
        <v>401</v>
      </c>
      <c r="AA1242" s="378">
        <v>1.9811813060289801E-5</v>
      </c>
      <c r="AB1242" s="375" t="s">
        <v>399</v>
      </c>
      <c r="AC1242" s="831" t="s">
        <v>819</v>
      </c>
    </row>
    <row r="1243" spans="19:29" s="375" customFormat="1" x14ac:dyDescent="0.4">
      <c r="S1243" s="428" t="s">
        <v>49</v>
      </c>
      <c r="T1243" s="375" t="s">
        <v>414</v>
      </c>
      <c r="U1243" s="375" t="s">
        <v>61</v>
      </c>
      <c r="V1243" s="375" t="s">
        <v>406</v>
      </c>
      <c r="W1243" s="375" t="s">
        <v>717</v>
      </c>
      <c r="X1243" s="824">
        <v>0.34399999999999997</v>
      </c>
      <c r="Y1243" s="375" t="s">
        <v>388</v>
      </c>
      <c r="Z1243" s="375" t="s">
        <v>401</v>
      </c>
      <c r="AA1243" s="378">
        <v>1.6146176265310522E-4</v>
      </c>
      <c r="AB1243" s="375" t="s">
        <v>399</v>
      </c>
      <c r="AC1243" s="831" t="s">
        <v>819</v>
      </c>
    </row>
    <row r="1244" spans="19:29" s="375" customFormat="1" x14ac:dyDescent="0.4">
      <c r="S1244" s="428" t="s">
        <v>49</v>
      </c>
      <c r="T1244" s="375" t="s">
        <v>414</v>
      </c>
      <c r="U1244" s="375" t="s">
        <v>61</v>
      </c>
      <c r="V1244" s="375" t="s">
        <v>406</v>
      </c>
      <c r="W1244" s="375" t="s">
        <v>717</v>
      </c>
      <c r="X1244" s="824">
        <v>0.34399999999999997</v>
      </c>
      <c r="Y1244" s="375" t="s">
        <v>389</v>
      </c>
      <c r="Z1244" s="375" t="s">
        <v>401</v>
      </c>
      <c r="AA1244" s="378">
        <v>1.3858287009794184E-3</v>
      </c>
      <c r="AB1244" s="375" t="s">
        <v>399</v>
      </c>
      <c r="AC1244" s="831" t="s">
        <v>819</v>
      </c>
    </row>
    <row r="1245" spans="19:29" s="375" customFormat="1" x14ac:dyDescent="0.4">
      <c r="S1245" s="428" t="s">
        <v>49</v>
      </c>
      <c r="T1245" s="375" t="s">
        <v>414</v>
      </c>
      <c r="U1245" s="375" t="s">
        <v>61</v>
      </c>
      <c r="V1245" s="375" t="s">
        <v>406</v>
      </c>
      <c r="W1245" s="375" t="s">
        <v>717</v>
      </c>
      <c r="X1245" s="824">
        <v>0.34399999999999997</v>
      </c>
      <c r="Y1245" s="375" t="s">
        <v>390</v>
      </c>
      <c r="Z1245" s="375" t="s">
        <v>401</v>
      </c>
      <c r="AA1245" s="378">
        <v>1.3950221179068144E-4</v>
      </c>
      <c r="AB1245" s="375" t="s">
        <v>399</v>
      </c>
      <c r="AC1245" s="831" t="s">
        <v>819</v>
      </c>
    </row>
    <row r="1246" spans="19:29" s="375" customFormat="1" x14ac:dyDescent="0.4">
      <c r="S1246" s="428" t="s">
        <v>49</v>
      </c>
      <c r="T1246" s="375" t="s">
        <v>414</v>
      </c>
      <c r="U1246" s="375" t="s">
        <v>61</v>
      </c>
      <c r="V1246" s="375" t="s">
        <v>406</v>
      </c>
      <c r="W1246" s="375" t="s">
        <v>717</v>
      </c>
      <c r="X1246" s="824">
        <v>0.34399999999999997</v>
      </c>
      <c r="Y1246" s="375" t="s">
        <v>391</v>
      </c>
      <c r="Z1246" s="375" t="s">
        <v>401</v>
      </c>
      <c r="AA1246" s="378">
        <v>1.1023184633933594E-4</v>
      </c>
      <c r="AB1246" s="375" t="s">
        <v>399</v>
      </c>
      <c r="AC1246" s="831" t="s">
        <v>819</v>
      </c>
    </row>
    <row r="1247" spans="19:29" s="375" customFormat="1" x14ac:dyDescent="0.4">
      <c r="S1247" s="428" t="s">
        <v>49</v>
      </c>
      <c r="T1247" s="375" t="s">
        <v>414</v>
      </c>
      <c r="U1247" s="375" t="s">
        <v>61</v>
      </c>
      <c r="V1247" s="375" t="s">
        <v>406</v>
      </c>
      <c r="W1247" s="375" t="s">
        <v>717</v>
      </c>
      <c r="X1247" s="824">
        <v>0.34399999999999997</v>
      </c>
      <c r="Y1247" s="375" t="s">
        <v>392</v>
      </c>
      <c r="Z1247" s="375" t="s">
        <v>401</v>
      </c>
      <c r="AA1247" s="378">
        <v>3.318829389660485E-3</v>
      </c>
      <c r="AB1247" s="375" t="s">
        <v>399</v>
      </c>
      <c r="AC1247" s="831" t="s">
        <v>819</v>
      </c>
    </row>
    <row r="1248" spans="19:29" s="375" customFormat="1" x14ac:dyDescent="0.4">
      <c r="S1248" s="428" t="s">
        <v>49</v>
      </c>
      <c r="T1248" s="375" t="s">
        <v>414</v>
      </c>
      <c r="U1248" s="375" t="s">
        <v>61</v>
      </c>
      <c r="V1248" s="375" t="s">
        <v>406</v>
      </c>
      <c r="W1248" s="375" t="s">
        <v>717</v>
      </c>
      <c r="X1248" s="824">
        <v>0.34399999999999997</v>
      </c>
      <c r="Y1248" s="375" t="s">
        <v>393</v>
      </c>
      <c r="Z1248" s="375" t="s">
        <v>401</v>
      </c>
      <c r="AA1248" s="378">
        <v>4.7343248160216569E-6</v>
      </c>
      <c r="AB1248" s="375" t="s">
        <v>399</v>
      </c>
      <c r="AC1248" s="831" t="s">
        <v>819</v>
      </c>
    </row>
    <row r="1249" spans="19:29" s="375" customFormat="1" x14ac:dyDescent="0.4">
      <c r="S1249" s="428" t="s">
        <v>49</v>
      </c>
      <c r="T1249" s="375" t="s">
        <v>414</v>
      </c>
      <c r="U1249" s="375" t="s">
        <v>61</v>
      </c>
      <c r="V1249" s="375" t="s">
        <v>406</v>
      </c>
      <c r="W1249" s="375" t="s">
        <v>717</v>
      </c>
      <c r="X1249" s="824">
        <v>0.34399999999999997</v>
      </c>
      <c r="Y1249" s="375" t="s">
        <v>394</v>
      </c>
      <c r="Z1249" s="375" t="s">
        <v>401</v>
      </c>
      <c r="AA1249" s="378">
        <v>8.9194724822229059E-6</v>
      </c>
      <c r="AB1249" s="375" t="s">
        <v>399</v>
      </c>
      <c r="AC1249" s="831" t="s">
        <v>819</v>
      </c>
    </row>
    <row r="1250" spans="19:29" s="375" customFormat="1" x14ac:dyDescent="0.4">
      <c r="S1250" s="428" t="s">
        <v>49</v>
      </c>
      <c r="T1250" s="375" t="s">
        <v>414</v>
      </c>
      <c r="U1250" s="375" t="s">
        <v>61</v>
      </c>
      <c r="V1250" s="375" t="s">
        <v>406</v>
      </c>
      <c r="W1250" s="375" t="s">
        <v>717</v>
      </c>
      <c r="X1250" s="824">
        <v>0.34399999999999997</v>
      </c>
      <c r="Y1250" s="375" t="s">
        <v>395</v>
      </c>
      <c r="Z1250" s="375" t="s">
        <v>401</v>
      </c>
      <c r="AA1250" s="378">
        <v>1.1288505074025222E-5</v>
      </c>
      <c r="AB1250" s="375" t="s">
        <v>399</v>
      </c>
      <c r="AC1250" s="831" t="s">
        <v>819</v>
      </c>
    </row>
    <row r="1251" spans="19:29" s="375" customFormat="1" x14ac:dyDescent="0.4">
      <c r="S1251" s="428" t="s">
        <v>49</v>
      </c>
      <c r="T1251" s="375" t="s">
        <v>414</v>
      </c>
      <c r="U1251" s="375" t="s">
        <v>61</v>
      </c>
      <c r="V1251" s="375" t="s">
        <v>406</v>
      </c>
      <c r="W1251" s="375" t="s">
        <v>717</v>
      </c>
      <c r="X1251" s="824">
        <v>0.34399999999999997</v>
      </c>
      <c r="Y1251" s="375" t="s">
        <v>396</v>
      </c>
      <c r="Z1251" s="375" t="s">
        <v>401</v>
      </c>
      <c r="AA1251" s="378">
        <v>1.6007890236458171E-5</v>
      </c>
      <c r="AB1251" s="375" t="s">
        <v>399</v>
      </c>
      <c r="AC1251" s="831" t="s">
        <v>819</v>
      </c>
    </row>
    <row r="1252" spans="19:29" s="375" customFormat="1" x14ac:dyDescent="0.4">
      <c r="S1252" s="428" t="s">
        <v>49</v>
      </c>
      <c r="T1252" s="375" t="s">
        <v>414</v>
      </c>
      <c r="U1252" s="375" t="s">
        <v>61</v>
      </c>
      <c r="V1252" s="375" t="s">
        <v>406</v>
      </c>
      <c r="W1252" s="375" t="s">
        <v>717</v>
      </c>
      <c r="X1252" s="824">
        <v>0.34399999999999997</v>
      </c>
      <c r="Y1252" s="375" t="s">
        <v>397</v>
      </c>
      <c r="Z1252" s="375" t="s">
        <v>401</v>
      </c>
      <c r="AA1252" s="378">
        <v>0.81731831392007359</v>
      </c>
      <c r="AB1252" s="375" t="s">
        <v>399</v>
      </c>
      <c r="AC1252" s="831" t="s">
        <v>819</v>
      </c>
    </row>
    <row r="1253" spans="19:29" s="375" customFormat="1" x14ac:dyDescent="0.4">
      <c r="S1253" s="428" t="s">
        <v>49</v>
      </c>
      <c r="T1253" s="375" t="s">
        <v>415</v>
      </c>
      <c r="U1253" s="375" t="s">
        <v>61</v>
      </c>
      <c r="V1253" s="375" t="s">
        <v>52</v>
      </c>
      <c r="X1253" s="824">
        <v>0.34399999999999997</v>
      </c>
      <c r="Y1253" s="375" t="s">
        <v>411</v>
      </c>
      <c r="Z1253" s="375" t="s">
        <v>400</v>
      </c>
      <c r="AA1253" s="761">
        <v>2.9069767441860463</v>
      </c>
      <c r="AB1253" s="375" t="s">
        <v>398</v>
      </c>
      <c r="AC1253" s="831" t="s">
        <v>797</v>
      </c>
    </row>
    <row r="1254" spans="19:29" s="375" customFormat="1" x14ac:dyDescent="0.4">
      <c r="S1254" s="428" t="s">
        <v>49</v>
      </c>
      <c r="T1254" s="375" t="s">
        <v>415</v>
      </c>
      <c r="U1254" s="375" t="s">
        <v>61</v>
      </c>
      <c r="V1254" s="375" t="s">
        <v>52</v>
      </c>
      <c r="X1254" s="824">
        <v>0.34399999999999997</v>
      </c>
      <c r="Y1254" s="375" t="s">
        <v>387</v>
      </c>
      <c r="Z1254" s="375" t="s">
        <v>400</v>
      </c>
      <c r="AA1254" s="763">
        <v>1.9000004502132395E-5</v>
      </c>
      <c r="AB1254" s="375" t="s">
        <v>399</v>
      </c>
      <c r="AC1254" s="831" t="s">
        <v>801</v>
      </c>
    </row>
    <row r="1255" spans="19:29" s="375" customFormat="1" x14ac:dyDescent="0.4">
      <c r="S1255" s="428" t="s">
        <v>49</v>
      </c>
      <c r="T1255" s="375" t="s">
        <v>415</v>
      </c>
      <c r="U1255" s="375" t="s">
        <v>61</v>
      </c>
      <c r="V1255" s="375" t="s">
        <v>52</v>
      </c>
      <c r="X1255" s="824">
        <v>0.34399999999999997</v>
      </c>
      <c r="Y1255" s="375" t="s">
        <v>388</v>
      </c>
      <c r="Z1255" s="375" t="s">
        <v>400</v>
      </c>
      <c r="AA1255" s="763">
        <v>1.5600003696487655E-4</v>
      </c>
      <c r="AB1255" s="375" t="s">
        <v>399</v>
      </c>
      <c r="AC1255" s="831" t="s">
        <v>801</v>
      </c>
    </row>
    <row r="1256" spans="19:29" s="375" customFormat="1" x14ac:dyDescent="0.4">
      <c r="S1256" s="428" t="s">
        <v>49</v>
      </c>
      <c r="T1256" s="375" t="s">
        <v>415</v>
      </c>
      <c r="U1256" s="375" t="s">
        <v>61</v>
      </c>
      <c r="V1256" s="375" t="s">
        <v>52</v>
      </c>
      <c r="X1256" s="824">
        <v>0.34399999999999997</v>
      </c>
      <c r="Y1256" s="375" t="s">
        <v>389</v>
      </c>
      <c r="Z1256" s="375" t="s">
        <v>400</v>
      </c>
      <c r="AA1256" s="763">
        <v>1.3850003281817565E-3</v>
      </c>
      <c r="AB1256" s="375" t="s">
        <v>399</v>
      </c>
      <c r="AC1256" s="831" t="s">
        <v>801</v>
      </c>
    </row>
    <row r="1257" spans="19:29" s="375" customFormat="1" x14ac:dyDescent="0.4">
      <c r="S1257" s="428" t="s">
        <v>49</v>
      </c>
      <c r="T1257" s="375" t="s">
        <v>415</v>
      </c>
      <c r="U1257" s="375" t="s">
        <v>61</v>
      </c>
      <c r="V1257" s="375" t="s">
        <v>52</v>
      </c>
      <c r="X1257" s="824">
        <v>0.34399999999999997</v>
      </c>
      <c r="Y1257" s="375" t="s">
        <v>390</v>
      </c>
      <c r="Z1257" s="375" t="s">
        <v>400</v>
      </c>
      <c r="AA1257" s="763">
        <v>1.390000329366528E-4</v>
      </c>
      <c r="AB1257" s="375" t="s">
        <v>399</v>
      </c>
      <c r="AC1257" s="831" t="s">
        <v>801</v>
      </c>
    </row>
    <row r="1258" spans="19:29" s="375" customFormat="1" x14ac:dyDescent="0.4">
      <c r="S1258" s="428" t="s">
        <v>49</v>
      </c>
      <c r="T1258" s="375" t="s">
        <v>415</v>
      </c>
      <c r="U1258" s="375" t="s">
        <v>61</v>
      </c>
      <c r="V1258" s="375" t="s">
        <v>52</v>
      </c>
      <c r="X1258" s="824">
        <v>0.34399999999999997</v>
      </c>
      <c r="Y1258" s="375" t="s">
        <v>391</v>
      </c>
      <c r="Z1258" s="375" t="s">
        <v>400</v>
      </c>
      <c r="AA1258" s="763">
        <v>1.1000002606497702E-4</v>
      </c>
      <c r="AB1258" s="375" t="s">
        <v>399</v>
      </c>
      <c r="AC1258" s="831" t="s">
        <v>801</v>
      </c>
    </row>
    <row r="1259" spans="19:29" s="375" customFormat="1" x14ac:dyDescent="0.4">
      <c r="S1259" s="428" t="s">
        <v>49</v>
      </c>
      <c r="T1259" s="375" t="s">
        <v>415</v>
      </c>
      <c r="U1259" s="375" t="s">
        <v>61</v>
      </c>
      <c r="V1259" s="375" t="s">
        <v>52</v>
      </c>
      <c r="X1259" s="824">
        <v>0.34399999999999997</v>
      </c>
      <c r="Y1259" s="375" t="s">
        <v>392</v>
      </c>
      <c r="Z1259" s="375" t="s">
        <v>400</v>
      </c>
      <c r="AA1259" s="763">
        <v>3.3160007857405806E-3</v>
      </c>
      <c r="AB1259" s="375" t="s">
        <v>399</v>
      </c>
      <c r="AC1259" s="831" t="s">
        <v>801</v>
      </c>
    </row>
    <row r="1260" spans="19:29" s="375" customFormat="1" x14ac:dyDescent="0.4">
      <c r="S1260" s="428" t="s">
        <v>49</v>
      </c>
      <c r="T1260" s="375" t="s">
        <v>415</v>
      </c>
      <c r="U1260" s="375" t="s">
        <v>61</v>
      </c>
      <c r="V1260" s="375" t="s">
        <v>52</v>
      </c>
      <c r="X1260" s="824">
        <v>0.34399999999999997</v>
      </c>
      <c r="Y1260" s="375" t="s">
        <v>393</v>
      </c>
      <c r="Z1260" s="375" t="s">
        <v>400</v>
      </c>
      <c r="AA1260" s="763">
        <v>4.7300011207940132E-6</v>
      </c>
      <c r="AB1260" s="375" t="s">
        <v>399</v>
      </c>
      <c r="AC1260" s="831" t="s">
        <v>801</v>
      </c>
    </row>
    <row r="1261" spans="19:29" s="375" customFormat="1" x14ac:dyDescent="0.4">
      <c r="S1261" s="428" t="s">
        <v>49</v>
      </c>
      <c r="T1261" s="375" t="s">
        <v>415</v>
      </c>
      <c r="U1261" s="375" t="s">
        <v>61</v>
      </c>
      <c r="V1261" s="375" t="s">
        <v>52</v>
      </c>
      <c r="X1261" s="824">
        <v>0.34399999999999997</v>
      </c>
      <c r="Y1261" s="375" t="s">
        <v>394</v>
      </c>
      <c r="Z1261" s="375" t="s">
        <v>400</v>
      </c>
      <c r="AA1261" s="763">
        <v>8.9100021112631409E-6</v>
      </c>
      <c r="AB1261" s="375" t="s">
        <v>399</v>
      </c>
      <c r="AC1261" s="831" t="s">
        <v>801</v>
      </c>
    </row>
    <row r="1262" spans="19:29" s="375" customFormat="1" x14ac:dyDescent="0.4">
      <c r="S1262" s="428" t="s">
        <v>49</v>
      </c>
      <c r="T1262" s="375" t="s">
        <v>415</v>
      </c>
      <c r="U1262" s="375" t="s">
        <v>61</v>
      </c>
      <c r="V1262" s="375" t="s">
        <v>52</v>
      </c>
      <c r="X1262" s="824">
        <v>0.34399999999999997</v>
      </c>
      <c r="Y1262" s="375" t="s">
        <v>395</v>
      </c>
      <c r="Z1262" s="375" t="s">
        <v>400</v>
      </c>
      <c r="AA1262" s="763">
        <v>1.000000236954337E-5</v>
      </c>
      <c r="AB1262" s="375" t="s">
        <v>399</v>
      </c>
      <c r="AC1262" s="831" t="s">
        <v>801</v>
      </c>
    </row>
    <row r="1263" spans="19:29" s="375" customFormat="1" x14ac:dyDescent="0.4">
      <c r="S1263" s="428" t="s">
        <v>49</v>
      </c>
      <c r="T1263" s="375" t="s">
        <v>415</v>
      </c>
      <c r="U1263" s="375" t="s">
        <v>61</v>
      </c>
      <c r="V1263" s="375" t="s">
        <v>52</v>
      </c>
      <c r="X1263" s="824">
        <v>0.34399999999999997</v>
      </c>
      <c r="Y1263" s="375" t="s">
        <v>396</v>
      </c>
      <c r="Z1263" s="375" t="s">
        <v>400</v>
      </c>
      <c r="AA1263" s="763">
        <v>1.6000003791269388E-5</v>
      </c>
      <c r="AB1263" s="375" t="s">
        <v>399</v>
      </c>
      <c r="AC1263" s="831" t="s">
        <v>801</v>
      </c>
    </row>
    <row r="1264" spans="19:29" s="375" customFormat="1" x14ac:dyDescent="0.4">
      <c r="S1264" s="428" t="s">
        <v>49</v>
      </c>
      <c r="T1264" s="375" t="s">
        <v>415</v>
      </c>
      <c r="U1264" s="375" t="s">
        <v>61</v>
      </c>
      <c r="V1264" s="375" t="s">
        <v>52</v>
      </c>
      <c r="X1264" s="824">
        <v>0.34399999999999997</v>
      </c>
      <c r="Y1264" s="375" t="s">
        <v>397</v>
      </c>
      <c r="Z1264" s="375" t="s">
        <v>400</v>
      </c>
      <c r="AA1264" s="763">
        <v>1.3099363222019331</v>
      </c>
      <c r="AB1264" s="375" t="s">
        <v>399</v>
      </c>
      <c r="AC1264" s="831" t="s">
        <v>801</v>
      </c>
    </row>
    <row r="1265" spans="19:29" s="375" customFormat="1" x14ac:dyDescent="0.4">
      <c r="S1265" s="428" t="s">
        <v>49</v>
      </c>
      <c r="T1265" s="375" t="s">
        <v>415</v>
      </c>
      <c r="U1265" s="375" t="s">
        <v>61</v>
      </c>
      <c r="V1265" s="375" t="s">
        <v>52</v>
      </c>
      <c r="X1265" s="824">
        <v>0.34399999999999997</v>
      </c>
      <c r="Y1265" s="375" t="s">
        <v>387</v>
      </c>
      <c r="Z1265" s="375" t="s">
        <v>401</v>
      </c>
      <c r="AA1265" s="378">
        <v>1.9811813060289801E-5</v>
      </c>
      <c r="AB1265" s="375" t="s">
        <v>399</v>
      </c>
      <c r="AC1265" s="831" t="s">
        <v>805</v>
      </c>
    </row>
    <row r="1266" spans="19:29" s="375" customFormat="1" x14ac:dyDescent="0.4">
      <c r="S1266" s="428" t="s">
        <v>49</v>
      </c>
      <c r="T1266" s="375" t="s">
        <v>415</v>
      </c>
      <c r="U1266" s="375" t="s">
        <v>61</v>
      </c>
      <c r="V1266" s="375" t="s">
        <v>52</v>
      </c>
      <c r="X1266" s="824">
        <v>0.34399999999999997</v>
      </c>
      <c r="Y1266" s="375" t="s">
        <v>388</v>
      </c>
      <c r="Z1266" s="375" t="s">
        <v>401</v>
      </c>
      <c r="AA1266" s="378">
        <v>1.6146176265310522E-4</v>
      </c>
      <c r="AB1266" s="375" t="s">
        <v>399</v>
      </c>
      <c r="AC1266" s="831" t="s">
        <v>805</v>
      </c>
    </row>
    <row r="1267" spans="19:29" s="375" customFormat="1" x14ac:dyDescent="0.4">
      <c r="S1267" s="428" t="s">
        <v>49</v>
      </c>
      <c r="T1267" s="375" t="s">
        <v>415</v>
      </c>
      <c r="U1267" s="375" t="s">
        <v>61</v>
      </c>
      <c r="V1267" s="375" t="s">
        <v>52</v>
      </c>
      <c r="X1267" s="824">
        <v>0.34399999999999997</v>
      </c>
      <c r="Y1267" s="375" t="s">
        <v>389</v>
      </c>
      <c r="Z1267" s="375" t="s">
        <v>401</v>
      </c>
      <c r="AA1267" s="378">
        <v>1.3858287009794184E-3</v>
      </c>
      <c r="AB1267" s="375" t="s">
        <v>399</v>
      </c>
      <c r="AC1267" s="831" t="s">
        <v>805</v>
      </c>
    </row>
    <row r="1268" spans="19:29" s="375" customFormat="1" x14ac:dyDescent="0.4">
      <c r="S1268" s="428" t="s">
        <v>49</v>
      </c>
      <c r="T1268" s="375" t="s">
        <v>415</v>
      </c>
      <c r="U1268" s="375" t="s">
        <v>61</v>
      </c>
      <c r="V1268" s="375" t="s">
        <v>52</v>
      </c>
      <c r="X1268" s="824">
        <v>0.34399999999999997</v>
      </c>
      <c r="Y1268" s="375" t="s">
        <v>390</v>
      </c>
      <c r="Z1268" s="375" t="s">
        <v>401</v>
      </c>
      <c r="AA1268" s="378">
        <v>1.3950221179068144E-4</v>
      </c>
      <c r="AB1268" s="375" t="s">
        <v>399</v>
      </c>
      <c r="AC1268" s="831" t="s">
        <v>805</v>
      </c>
    </row>
    <row r="1269" spans="19:29" s="375" customFormat="1" x14ac:dyDescent="0.4">
      <c r="S1269" s="428" t="s">
        <v>49</v>
      </c>
      <c r="T1269" s="375" t="s">
        <v>415</v>
      </c>
      <c r="U1269" s="375" t="s">
        <v>61</v>
      </c>
      <c r="V1269" s="375" t="s">
        <v>52</v>
      </c>
      <c r="X1269" s="824">
        <v>0.34399999999999997</v>
      </c>
      <c r="Y1269" s="375" t="s">
        <v>391</v>
      </c>
      <c r="Z1269" s="375" t="s">
        <v>401</v>
      </c>
      <c r="AA1269" s="378">
        <v>1.1023184633933594E-4</v>
      </c>
      <c r="AB1269" s="375" t="s">
        <v>399</v>
      </c>
      <c r="AC1269" s="831" t="s">
        <v>805</v>
      </c>
    </row>
    <row r="1270" spans="19:29" s="375" customFormat="1" x14ac:dyDescent="0.4">
      <c r="S1270" s="428" t="s">
        <v>49</v>
      </c>
      <c r="T1270" s="375" t="s">
        <v>415</v>
      </c>
      <c r="U1270" s="375" t="s">
        <v>61</v>
      </c>
      <c r="V1270" s="375" t="s">
        <v>52</v>
      </c>
      <c r="X1270" s="824">
        <v>0.34399999999999997</v>
      </c>
      <c r="Y1270" s="375" t="s">
        <v>392</v>
      </c>
      <c r="Z1270" s="375" t="s">
        <v>401</v>
      </c>
      <c r="AA1270" s="378">
        <v>3.318829389660485E-3</v>
      </c>
      <c r="AB1270" s="375" t="s">
        <v>399</v>
      </c>
      <c r="AC1270" s="831" t="s">
        <v>805</v>
      </c>
    </row>
    <row r="1271" spans="19:29" s="375" customFormat="1" x14ac:dyDescent="0.4">
      <c r="S1271" s="428" t="s">
        <v>49</v>
      </c>
      <c r="T1271" s="375" t="s">
        <v>415</v>
      </c>
      <c r="U1271" s="375" t="s">
        <v>61</v>
      </c>
      <c r="V1271" s="375" t="s">
        <v>52</v>
      </c>
      <c r="X1271" s="824">
        <v>0.34399999999999997</v>
      </c>
      <c r="Y1271" s="375" t="s">
        <v>393</v>
      </c>
      <c r="Z1271" s="375" t="s">
        <v>401</v>
      </c>
      <c r="AA1271" s="378">
        <v>4.7343248160216569E-6</v>
      </c>
      <c r="AB1271" s="375" t="s">
        <v>399</v>
      </c>
      <c r="AC1271" s="831" t="s">
        <v>805</v>
      </c>
    </row>
    <row r="1272" spans="19:29" s="375" customFormat="1" x14ac:dyDescent="0.4">
      <c r="S1272" s="428" t="s">
        <v>49</v>
      </c>
      <c r="T1272" s="375" t="s">
        <v>415</v>
      </c>
      <c r="U1272" s="375" t="s">
        <v>61</v>
      </c>
      <c r="V1272" s="375" t="s">
        <v>52</v>
      </c>
      <c r="X1272" s="824">
        <v>0.34399999999999997</v>
      </c>
      <c r="Y1272" s="375" t="s">
        <v>394</v>
      </c>
      <c r="Z1272" s="375" t="s">
        <v>401</v>
      </c>
      <c r="AA1272" s="378">
        <v>8.9194724822229059E-6</v>
      </c>
      <c r="AB1272" s="375" t="s">
        <v>399</v>
      </c>
      <c r="AC1272" s="831" t="s">
        <v>805</v>
      </c>
    </row>
    <row r="1273" spans="19:29" s="375" customFormat="1" x14ac:dyDescent="0.4">
      <c r="S1273" s="428" t="s">
        <v>49</v>
      </c>
      <c r="T1273" s="375" t="s">
        <v>415</v>
      </c>
      <c r="U1273" s="375" t="s">
        <v>61</v>
      </c>
      <c r="V1273" s="375" t="s">
        <v>52</v>
      </c>
      <c r="X1273" s="824">
        <v>0.34399999999999997</v>
      </c>
      <c r="Y1273" s="375" t="s">
        <v>395</v>
      </c>
      <c r="Z1273" s="375" t="s">
        <v>401</v>
      </c>
      <c r="AA1273" s="378">
        <v>1.1288505074025222E-5</v>
      </c>
      <c r="AB1273" s="375" t="s">
        <v>399</v>
      </c>
      <c r="AC1273" s="831" t="s">
        <v>805</v>
      </c>
    </row>
    <row r="1274" spans="19:29" s="375" customFormat="1" x14ac:dyDescent="0.4">
      <c r="S1274" s="428" t="s">
        <v>49</v>
      </c>
      <c r="T1274" s="375" t="s">
        <v>415</v>
      </c>
      <c r="U1274" s="375" t="s">
        <v>61</v>
      </c>
      <c r="V1274" s="375" t="s">
        <v>52</v>
      </c>
      <c r="X1274" s="824">
        <v>0.34399999999999997</v>
      </c>
      <c r="Y1274" s="375" t="s">
        <v>396</v>
      </c>
      <c r="Z1274" s="375" t="s">
        <v>401</v>
      </c>
      <c r="AA1274" s="378">
        <v>1.6007890236458171E-5</v>
      </c>
      <c r="AB1274" s="375" t="s">
        <v>399</v>
      </c>
      <c r="AC1274" s="831" t="s">
        <v>805</v>
      </c>
    </row>
    <row r="1275" spans="19:29" s="375" customFormat="1" x14ac:dyDescent="0.4">
      <c r="S1275" s="428" t="s">
        <v>49</v>
      </c>
      <c r="T1275" s="375" t="s">
        <v>415</v>
      </c>
      <c r="U1275" s="832" t="s">
        <v>61</v>
      </c>
      <c r="V1275" s="375" t="s">
        <v>52</v>
      </c>
      <c r="W1275" s="832"/>
      <c r="X1275" s="824">
        <v>0.34399999999999997</v>
      </c>
      <c r="Y1275" s="375" t="s">
        <v>397</v>
      </c>
      <c r="Z1275" s="375" t="s">
        <v>401</v>
      </c>
      <c r="AA1275" s="378">
        <v>1.3109879240170283</v>
      </c>
      <c r="AB1275" s="832" t="s">
        <v>399</v>
      </c>
      <c r="AC1275" s="834" t="s">
        <v>805</v>
      </c>
    </row>
    <row r="1276" spans="19:29" s="375" customFormat="1" x14ac:dyDescent="0.4">
      <c r="S1276" s="428" t="s">
        <v>49</v>
      </c>
      <c r="T1276" s="375" t="s">
        <v>415</v>
      </c>
      <c r="U1276" s="832" t="s">
        <v>61</v>
      </c>
      <c r="V1276" s="375" t="s">
        <v>53</v>
      </c>
      <c r="X1276" s="824">
        <v>0.39</v>
      </c>
      <c r="Y1276" s="375" t="s">
        <v>411</v>
      </c>
      <c r="Z1276" s="375" t="s">
        <v>400</v>
      </c>
      <c r="AA1276" s="761">
        <v>2.5641025641025639</v>
      </c>
      <c r="AB1276" s="375" t="s">
        <v>398</v>
      </c>
      <c r="AC1276" s="831" t="s">
        <v>691</v>
      </c>
    </row>
    <row r="1277" spans="19:29" s="375" customFormat="1" x14ac:dyDescent="0.4">
      <c r="S1277" s="428" t="s">
        <v>49</v>
      </c>
      <c r="T1277" s="375" t="s">
        <v>415</v>
      </c>
      <c r="U1277" s="832" t="s">
        <v>61</v>
      </c>
      <c r="V1277" s="375" t="s">
        <v>53</v>
      </c>
      <c r="X1277" s="824">
        <v>0.39</v>
      </c>
      <c r="Y1277" s="375" t="s">
        <v>387</v>
      </c>
      <c r="Z1277" s="375" t="s">
        <v>400</v>
      </c>
      <c r="AA1277" s="763">
        <v>9.0000021325890313E-7</v>
      </c>
      <c r="AB1277" s="375" t="s">
        <v>399</v>
      </c>
      <c r="AC1277" s="831" t="s">
        <v>692</v>
      </c>
    </row>
    <row r="1278" spans="19:29" s="375" customFormat="1" x14ac:dyDescent="0.4">
      <c r="S1278" s="428" t="s">
        <v>49</v>
      </c>
      <c r="T1278" s="375" t="s">
        <v>415</v>
      </c>
      <c r="U1278" s="832" t="s">
        <v>61</v>
      </c>
      <c r="V1278" s="375" t="s">
        <v>53</v>
      </c>
      <c r="X1278" s="824">
        <v>0.39</v>
      </c>
      <c r="Y1278" s="375" t="s">
        <v>388</v>
      </c>
      <c r="Z1278" s="375" t="s">
        <v>400</v>
      </c>
      <c r="AA1278" s="763">
        <v>1.5100003578010487E-5</v>
      </c>
      <c r="AB1278" s="375" t="s">
        <v>399</v>
      </c>
      <c r="AC1278" s="831" t="s">
        <v>692</v>
      </c>
    </row>
    <row r="1279" spans="19:29" s="375" customFormat="1" x14ac:dyDescent="0.4">
      <c r="S1279" s="428" t="s">
        <v>49</v>
      </c>
      <c r="T1279" s="375" t="s">
        <v>415</v>
      </c>
      <c r="U1279" s="832" t="s">
        <v>61</v>
      </c>
      <c r="V1279" s="375" t="s">
        <v>53</v>
      </c>
      <c r="X1279" s="824">
        <v>0.39</v>
      </c>
      <c r="Y1279" s="375" t="s">
        <v>389</v>
      </c>
      <c r="Z1279" s="375" t="s">
        <v>400</v>
      </c>
      <c r="AA1279" s="763">
        <v>2.3500005568426909E-4</v>
      </c>
      <c r="AB1279" s="375" t="s">
        <v>399</v>
      </c>
      <c r="AC1279" s="831" t="s">
        <v>692</v>
      </c>
    </row>
    <row r="1280" spans="19:29" s="375" customFormat="1" x14ac:dyDescent="0.4">
      <c r="S1280" s="428" t="s">
        <v>49</v>
      </c>
      <c r="T1280" s="375" t="s">
        <v>415</v>
      </c>
      <c r="U1280" s="832" t="s">
        <v>61</v>
      </c>
      <c r="V1280" s="375" t="s">
        <v>53</v>
      </c>
      <c r="X1280" s="824">
        <v>0.39</v>
      </c>
      <c r="Y1280" s="375" t="s">
        <v>390</v>
      </c>
      <c r="Z1280" s="375" t="s">
        <v>400</v>
      </c>
      <c r="AA1280" s="763">
        <v>2.8400006729503167E-5</v>
      </c>
      <c r="AB1280" s="375" t="s">
        <v>399</v>
      </c>
      <c r="AC1280" s="831" t="s">
        <v>692</v>
      </c>
    </row>
    <row r="1281" spans="19:29" s="375" customFormat="1" x14ac:dyDescent="0.4">
      <c r="S1281" s="428" t="s">
        <v>49</v>
      </c>
      <c r="T1281" s="375" t="s">
        <v>415</v>
      </c>
      <c r="U1281" s="832" t="s">
        <v>61</v>
      </c>
      <c r="V1281" s="375" t="s">
        <v>53</v>
      </c>
      <c r="X1281" s="824">
        <v>0.39</v>
      </c>
      <c r="Y1281" s="375" t="s">
        <v>391</v>
      </c>
      <c r="Z1281" s="375" t="s">
        <v>400</v>
      </c>
      <c r="AA1281" s="763">
        <v>8.2700019596123672E-6</v>
      </c>
      <c r="AB1281" s="375" t="s">
        <v>399</v>
      </c>
      <c r="AC1281" s="831" t="s">
        <v>692</v>
      </c>
    </row>
    <row r="1282" spans="19:29" s="375" customFormat="1" x14ac:dyDescent="0.4">
      <c r="S1282" s="428" t="s">
        <v>49</v>
      </c>
      <c r="T1282" s="375" t="s">
        <v>415</v>
      </c>
      <c r="U1282" s="832" t="s">
        <v>61</v>
      </c>
      <c r="V1282" s="375" t="s">
        <v>53</v>
      </c>
      <c r="X1282" s="824">
        <v>0.39</v>
      </c>
      <c r="Y1282" s="375" t="s">
        <v>392</v>
      </c>
      <c r="Z1282" s="375" t="s">
        <v>400</v>
      </c>
      <c r="AA1282" s="763">
        <v>4.910001163445794E-6</v>
      </c>
      <c r="AB1282" s="375" t="s">
        <v>399</v>
      </c>
      <c r="AC1282" s="831" t="s">
        <v>692</v>
      </c>
    </row>
    <row r="1283" spans="19:29" s="375" customFormat="1" x14ac:dyDescent="0.4">
      <c r="S1283" s="428" t="s">
        <v>49</v>
      </c>
      <c r="T1283" s="375" t="s">
        <v>415</v>
      </c>
      <c r="U1283" s="832" t="s">
        <v>61</v>
      </c>
      <c r="V1283" s="375" t="s">
        <v>53</v>
      </c>
      <c r="X1283" s="824">
        <v>0.39</v>
      </c>
      <c r="Y1283" s="375" t="s">
        <v>393</v>
      </c>
      <c r="Z1283" s="375" t="s">
        <v>400</v>
      </c>
      <c r="AA1283" s="763">
        <v>3.5561008426333167E-7</v>
      </c>
      <c r="AB1283" s="375" t="s">
        <v>399</v>
      </c>
      <c r="AC1283" s="831" t="s">
        <v>692</v>
      </c>
    </row>
    <row r="1284" spans="19:29" s="375" customFormat="1" x14ac:dyDescent="0.4">
      <c r="S1284" s="428" t="s">
        <v>49</v>
      </c>
      <c r="T1284" s="375" t="s">
        <v>415</v>
      </c>
      <c r="U1284" s="832" t="s">
        <v>61</v>
      </c>
      <c r="V1284" s="375" t="s">
        <v>53</v>
      </c>
      <c r="X1284" s="824">
        <v>0.39</v>
      </c>
      <c r="Y1284" s="375" t="s">
        <v>394</v>
      </c>
      <c r="Z1284" s="375" t="s">
        <v>400</v>
      </c>
      <c r="AA1284" s="763">
        <v>6.6987015872860153E-7</v>
      </c>
      <c r="AB1284" s="375" t="s">
        <v>399</v>
      </c>
      <c r="AC1284" s="831" t="s">
        <v>692</v>
      </c>
    </row>
    <row r="1285" spans="19:29" s="375" customFormat="1" x14ac:dyDescent="0.4">
      <c r="S1285" s="428" t="s">
        <v>49</v>
      </c>
      <c r="T1285" s="375" t="s">
        <v>415</v>
      </c>
      <c r="U1285" s="832" t="s">
        <v>61</v>
      </c>
      <c r="V1285" s="375" t="s">
        <v>53</v>
      </c>
      <c r="X1285" s="824">
        <v>0.39</v>
      </c>
      <c r="Y1285" s="375" t="s">
        <v>395</v>
      </c>
      <c r="Z1285" s="375" t="s">
        <v>400</v>
      </c>
      <c r="AA1285" s="763">
        <v>9.0000021325890309E-6</v>
      </c>
      <c r="AB1285" s="375" t="s">
        <v>399</v>
      </c>
      <c r="AC1285" s="831" t="s">
        <v>692</v>
      </c>
    </row>
    <row r="1286" spans="19:29" s="375" customFormat="1" x14ac:dyDescent="0.4">
      <c r="S1286" s="428" t="s">
        <v>49</v>
      </c>
      <c r="T1286" s="375" t="s">
        <v>415</v>
      </c>
      <c r="U1286" s="832" t="s">
        <v>61</v>
      </c>
      <c r="V1286" s="375" t="s">
        <v>53</v>
      </c>
      <c r="X1286" s="824">
        <v>0.39</v>
      </c>
      <c r="Y1286" s="375" t="s">
        <v>396</v>
      </c>
      <c r="Z1286" s="375" t="s">
        <v>400</v>
      </c>
      <c r="AA1286" s="763">
        <v>1.3500003198883547E-5</v>
      </c>
      <c r="AB1286" s="375" t="s">
        <v>399</v>
      </c>
      <c r="AC1286" s="831" t="s">
        <v>692</v>
      </c>
    </row>
    <row r="1287" spans="19:29" s="375" customFormat="1" x14ac:dyDescent="0.4">
      <c r="S1287" s="428" t="s">
        <v>49</v>
      </c>
      <c r="T1287" s="375" t="s">
        <v>415</v>
      </c>
      <c r="U1287" s="832" t="s">
        <v>61</v>
      </c>
      <c r="V1287" s="375" t="s">
        <v>53</v>
      </c>
      <c r="X1287" s="824">
        <v>0.39</v>
      </c>
      <c r="Y1287" s="375" t="s">
        <v>397</v>
      </c>
      <c r="Z1287" s="375" t="s">
        <v>400</v>
      </c>
      <c r="AA1287" s="763">
        <v>1.1557498230178409</v>
      </c>
      <c r="AB1287" s="375" t="s">
        <v>399</v>
      </c>
      <c r="AC1287" s="831" t="s">
        <v>692</v>
      </c>
    </row>
    <row r="1288" spans="19:29" s="375" customFormat="1" x14ac:dyDescent="0.4">
      <c r="S1288" s="428" t="s">
        <v>49</v>
      </c>
      <c r="T1288" s="375" t="s">
        <v>415</v>
      </c>
      <c r="U1288" s="832" t="s">
        <v>61</v>
      </c>
      <c r="V1288" s="375" t="s">
        <v>53</v>
      </c>
      <c r="X1288" s="824">
        <v>0.39</v>
      </c>
      <c r="Y1288" s="375" t="s">
        <v>387</v>
      </c>
      <c r="Z1288" s="375" t="s">
        <v>401</v>
      </c>
      <c r="AA1288" s="378">
        <v>1.7118087714163085E-6</v>
      </c>
      <c r="AB1288" s="375" t="s">
        <v>399</v>
      </c>
      <c r="AC1288" s="831" t="s">
        <v>693</v>
      </c>
    </row>
    <row r="1289" spans="19:29" s="375" customFormat="1" x14ac:dyDescent="0.4">
      <c r="S1289" s="428" t="s">
        <v>49</v>
      </c>
      <c r="T1289" s="375" t="s">
        <v>415</v>
      </c>
      <c r="U1289" s="832" t="s">
        <v>61</v>
      </c>
      <c r="V1289" s="375" t="s">
        <v>53</v>
      </c>
      <c r="X1289" s="824">
        <v>0.39</v>
      </c>
      <c r="Y1289" s="375" t="s">
        <v>388</v>
      </c>
      <c r="Z1289" s="375" t="s">
        <v>401</v>
      </c>
      <c r="AA1289" s="378">
        <v>2.0561729266239141E-5</v>
      </c>
      <c r="AB1289" s="375" t="s">
        <v>399</v>
      </c>
      <c r="AC1289" s="831" t="s">
        <v>693</v>
      </c>
    </row>
    <row r="1290" spans="19:29" s="375" customFormat="1" x14ac:dyDescent="0.4">
      <c r="S1290" s="428" t="s">
        <v>49</v>
      </c>
      <c r="T1290" s="375" t="s">
        <v>415</v>
      </c>
      <c r="U1290" s="832" t="s">
        <v>61</v>
      </c>
      <c r="V1290" s="375" t="s">
        <v>53</v>
      </c>
      <c r="X1290" s="824">
        <v>0.39</v>
      </c>
      <c r="Y1290" s="375" t="s">
        <v>389</v>
      </c>
      <c r="Z1290" s="375" t="s">
        <v>401</v>
      </c>
      <c r="AA1290" s="378">
        <v>2.3582842848193105E-4</v>
      </c>
      <c r="AB1290" s="375" t="s">
        <v>399</v>
      </c>
      <c r="AC1290" s="831" t="s">
        <v>693</v>
      </c>
    </row>
    <row r="1291" spans="19:29" s="375" customFormat="1" x14ac:dyDescent="0.4">
      <c r="S1291" s="428" t="s">
        <v>49</v>
      </c>
      <c r="T1291" s="375" t="s">
        <v>415</v>
      </c>
      <c r="U1291" s="832" t="s">
        <v>61</v>
      </c>
      <c r="V1291" s="375" t="s">
        <v>53</v>
      </c>
      <c r="X1291" s="824">
        <v>0.39</v>
      </c>
      <c r="Y1291" s="375" t="s">
        <v>390</v>
      </c>
      <c r="Z1291" s="375" t="s">
        <v>401</v>
      </c>
      <c r="AA1291" s="378">
        <v>2.8902185583531793E-5</v>
      </c>
      <c r="AB1291" s="375" t="s">
        <v>399</v>
      </c>
      <c r="AC1291" s="831" t="s">
        <v>693</v>
      </c>
    </row>
    <row r="1292" spans="19:29" s="375" customFormat="1" x14ac:dyDescent="0.4">
      <c r="S1292" s="428" t="s">
        <v>49</v>
      </c>
      <c r="T1292" s="375" t="s">
        <v>415</v>
      </c>
      <c r="U1292" s="832" t="s">
        <v>61</v>
      </c>
      <c r="V1292" s="375" t="s">
        <v>53</v>
      </c>
      <c r="X1292" s="824">
        <v>0.39</v>
      </c>
      <c r="Y1292" s="375" t="s">
        <v>391</v>
      </c>
      <c r="Z1292" s="375" t="s">
        <v>401</v>
      </c>
      <c r="AA1292" s="378">
        <v>8.501822233971292E-6</v>
      </c>
      <c r="AB1292" s="375" t="s">
        <v>399</v>
      </c>
      <c r="AC1292" s="831" t="s">
        <v>693</v>
      </c>
    </row>
    <row r="1293" spans="19:29" s="375" customFormat="1" x14ac:dyDescent="0.4">
      <c r="S1293" s="428" t="s">
        <v>49</v>
      </c>
      <c r="T1293" s="375" t="s">
        <v>415</v>
      </c>
      <c r="U1293" s="832" t="s">
        <v>61</v>
      </c>
      <c r="V1293" s="375" t="s">
        <v>53</v>
      </c>
      <c r="X1293" s="824">
        <v>0.39</v>
      </c>
      <c r="Y1293" s="375" t="s">
        <v>392</v>
      </c>
      <c r="Z1293" s="375" t="s">
        <v>401</v>
      </c>
      <c r="AA1293" s="378">
        <v>7.738605083349976E-6</v>
      </c>
      <c r="AB1293" s="375" t="s">
        <v>399</v>
      </c>
      <c r="AC1293" s="831" t="s">
        <v>693</v>
      </c>
    </row>
    <row r="1294" spans="19:29" s="375" customFormat="1" x14ac:dyDescent="0.4">
      <c r="S1294" s="428" t="s">
        <v>49</v>
      </c>
      <c r="T1294" s="375" t="s">
        <v>415</v>
      </c>
      <c r="U1294" s="832" t="s">
        <v>61</v>
      </c>
      <c r="V1294" s="375" t="s">
        <v>53</v>
      </c>
      <c r="X1294" s="824">
        <v>0.39</v>
      </c>
      <c r="Y1294" s="375" t="s">
        <v>393</v>
      </c>
      <c r="Z1294" s="375" t="s">
        <v>401</v>
      </c>
      <c r="AA1294" s="378">
        <v>3.5993377949097536E-7</v>
      </c>
      <c r="AB1294" s="375" t="s">
        <v>399</v>
      </c>
      <c r="AC1294" s="831" t="s">
        <v>693</v>
      </c>
    </row>
    <row r="1295" spans="19:29" s="375" customFormat="1" x14ac:dyDescent="0.4">
      <c r="S1295" s="428" t="s">
        <v>49</v>
      </c>
      <c r="T1295" s="375" t="s">
        <v>415</v>
      </c>
      <c r="U1295" s="832" t="s">
        <v>61</v>
      </c>
      <c r="V1295" s="375" t="s">
        <v>53</v>
      </c>
      <c r="X1295" s="824">
        <v>0.39</v>
      </c>
      <c r="Y1295" s="375" t="s">
        <v>394</v>
      </c>
      <c r="Z1295" s="375" t="s">
        <v>401</v>
      </c>
      <c r="AA1295" s="378">
        <v>6.7934052968836616E-7</v>
      </c>
      <c r="AB1295" s="375" t="s">
        <v>399</v>
      </c>
      <c r="AC1295" s="831" t="s">
        <v>693</v>
      </c>
    </row>
    <row r="1296" spans="19:29" s="375" customFormat="1" x14ac:dyDescent="0.4">
      <c r="S1296" s="428" t="s">
        <v>49</v>
      </c>
      <c r="T1296" s="375" t="s">
        <v>415</v>
      </c>
      <c r="U1296" s="832" t="s">
        <v>61</v>
      </c>
      <c r="V1296" s="375" t="s">
        <v>53</v>
      </c>
      <c r="X1296" s="824">
        <v>0.39</v>
      </c>
      <c r="Y1296" s="375" t="s">
        <v>395</v>
      </c>
      <c r="Z1296" s="375" t="s">
        <v>401</v>
      </c>
      <c r="AA1296" s="378">
        <v>1.0288504837070885E-5</v>
      </c>
      <c r="AB1296" s="375" t="s">
        <v>399</v>
      </c>
      <c r="AC1296" s="831" t="s">
        <v>693</v>
      </c>
    </row>
    <row r="1297" spans="19:29" s="375" customFormat="1" x14ac:dyDescent="0.4">
      <c r="S1297" s="428" t="s">
        <v>49</v>
      </c>
      <c r="T1297" s="375" t="s">
        <v>415</v>
      </c>
      <c r="U1297" s="832" t="s">
        <v>61</v>
      </c>
      <c r="V1297" s="375" t="s">
        <v>53</v>
      </c>
      <c r="X1297" s="824">
        <v>0.39</v>
      </c>
      <c r="Y1297" s="375" t="s">
        <v>396</v>
      </c>
      <c r="Z1297" s="375" t="s">
        <v>401</v>
      </c>
      <c r="AA1297" s="378">
        <v>1.3507889644072333E-5</v>
      </c>
      <c r="AB1297" s="375" t="s">
        <v>399</v>
      </c>
      <c r="AC1297" s="831" t="s">
        <v>693</v>
      </c>
    </row>
    <row r="1298" spans="19:29" s="375" customFormat="1" x14ac:dyDescent="0.4">
      <c r="S1298" s="428" t="s">
        <v>49</v>
      </c>
      <c r="T1298" s="375" t="s">
        <v>415</v>
      </c>
      <c r="U1298" s="832" t="s">
        <v>61</v>
      </c>
      <c r="V1298" s="375" t="s">
        <v>53</v>
      </c>
      <c r="X1298" s="824">
        <v>0.39</v>
      </c>
      <c r="Y1298" s="375" t="s">
        <v>397</v>
      </c>
      <c r="Z1298" s="375" t="s">
        <v>401</v>
      </c>
      <c r="AA1298" s="378">
        <v>1.1568014248329361</v>
      </c>
      <c r="AB1298" s="375" t="s">
        <v>399</v>
      </c>
      <c r="AC1298" s="831" t="s">
        <v>693</v>
      </c>
    </row>
    <row r="1299" spans="19:29" s="375" customFormat="1" x14ac:dyDescent="0.4">
      <c r="S1299" s="428" t="s">
        <v>49</v>
      </c>
      <c r="T1299" s="375" t="s">
        <v>415</v>
      </c>
      <c r="U1299" s="832" t="s">
        <v>61</v>
      </c>
      <c r="V1299" s="375" t="s">
        <v>406</v>
      </c>
      <c r="W1299" s="375" t="s">
        <v>717</v>
      </c>
      <c r="X1299" s="824">
        <v>0.34399999999999997</v>
      </c>
      <c r="Y1299" s="375" t="s">
        <v>411</v>
      </c>
      <c r="Z1299" s="375" t="s">
        <v>400</v>
      </c>
      <c r="AA1299" s="761">
        <v>2.9069767441860463</v>
      </c>
      <c r="AB1299" s="375" t="s">
        <v>398</v>
      </c>
      <c r="AC1299" s="831" t="s">
        <v>694</v>
      </c>
    </row>
    <row r="1300" spans="19:29" s="375" customFormat="1" x14ac:dyDescent="0.4">
      <c r="S1300" s="428" t="s">
        <v>49</v>
      </c>
      <c r="T1300" s="375" t="s">
        <v>415</v>
      </c>
      <c r="U1300" s="832" t="s">
        <v>61</v>
      </c>
      <c r="V1300" s="375" t="s">
        <v>406</v>
      </c>
      <c r="W1300" s="375" t="s">
        <v>717</v>
      </c>
      <c r="X1300" s="824">
        <v>0.34399999999999997</v>
      </c>
      <c r="Y1300" s="375" t="s">
        <v>387</v>
      </c>
      <c r="Z1300" s="375" t="s">
        <v>400</v>
      </c>
      <c r="AA1300" s="763">
        <v>1.9000004502132395E-5</v>
      </c>
      <c r="AB1300" s="375" t="s">
        <v>399</v>
      </c>
      <c r="AC1300" s="831" t="s">
        <v>695</v>
      </c>
    </row>
    <row r="1301" spans="19:29" s="375" customFormat="1" x14ac:dyDescent="0.4">
      <c r="S1301" s="428" t="s">
        <v>49</v>
      </c>
      <c r="T1301" s="375" t="s">
        <v>415</v>
      </c>
      <c r="U1301" s="832" t="s">
        <v>61</v>
      </c>
      <c r="V1301" s="375" t="s">
        <v>406</v>
      </c>
      <c r="W1301" s="375" t="s">
        <v>717</v>
      </c>
      <c r="X1301" s="824">
        <v>0.34399999999999997</v>
      </c>
      <c r="Y1301" s="375" t="s">
        <v>388</v>
      </c>
      <c r="Z1301" s="375" t="s">
        <v>400</v>
      </c>
      <c r="AA1301" s="763">
        <v>1.5600003696487655E-4</v>
      </c>
      <c r="AB1301" s="375" t="s">
        <v>399</v>
      </c>
      <c r="AC1301" s="831" t="s">
        <v>695</v>
      </c>
    </row>
    <row r="1302" spans="19:29" s="375" customFormat="1" x14ac:dyDescent="0.4">
      <c r="S1302" s="428" t="s">
        <v>49</v>
      </c>
      <c r="T1302" s="375" t="s">
        <v>415</v>
      </c>
      <c r="U1302" s="832" t="s">
        <v>61</v>
      </c>
      <c r="V1302" s="375" t="s">
        <v>406</v>
      </c>
      <c r="W1302" s="375" t="s">
        <v>717</v>
      </c>
      <c r="X1302" s="824">
        <v>0.34399999999999997</v>
      </c>
      <c r="Y1302" s="375" t="s">
        <v>389</v>
      </c>
      <c r="Z1302" s="375" t="s">
        <v>400</v>
      </c>
      <c r="AA1302" s="763">
        <v>1.3850003281817565E-3</v>
      </c>
      <c r="AB1302" s="375" t="s">
        <v>399</v>
      </c>
      <c r="AC1302" s="831" t="s">
        <v>695</v>
      </c>
    </row>
    <row r="1303" spans="19:29" s="375" customFormat="1" x14ac:dyDescent="0.4">
      <c r="S1303" s="428" t="s">
        <v>49</v>
      </c>
      <c r="T1303" s="375" t="s">
        <v>415</v>
      </c>
      <c r="U1303" s="832" t="s">
        <v>61</v>
      </c>
      <c r="V1303" s="375" t="s">
        <v>406</v>
      </c>
      <c r="W1303" s="375" t="s">
        <v>717</v>
      </c>
      <c r="X1303" s="824">
        <v>0.34399999999999997</v>
      </c>
      <c r="Y1303" s="375" t="s">
        <v>390</v>
      </c>
      <c r="Z1303" s="375" t="s">
        <v>400</v>
      </c>
      <c r="AA1303" s="763">
        <v>1.390000329366528E-4</v>
      </c>
      <c r="AB1303" s="375" t="s">
        <v>399</v>
      </c>
      <c r="AC1303" s="831" t="s">
        <v>695</v>
      </c>
    </row>
    <row r="1304" spans="19:29" s="375" customFormat="1" x14ac:dyDescent="0.4">
      <c r="S1304" s="428" t="s">
        <v>49</v>
      </c>
      <c r="T1304" s="375" t="s">
        <v>415</v>
      </c>
      <c r="U1304" s="832" t="s">
        <v>61</v>
      </c>
      <c r="V1304" s="375" t="s">
        <v>406</v>
      </c>
      <c r="W1304" s="375" t="s">
        <v>717</v>
      </c>
      <c r="X1304" s="824">
        <v>0.34399999999999997</v>
      </c>
      <c r="Y1304" s="375" t="s">
        <v>391</v>
      </c>
      <c r="Z1304" s="375" t="s">
        <v>400</v>
      </c>
      <c r="AA1304" s="763">
        <v>1.1000002606497702E-4</v>
      </c>
      <c r="AB1304" s="375" t="s">
        <v>399</v>
      </c>
      <c r="AC1304" s="831" t="s">
        <v>695</v>
      </c>
    </row>
    <row r="1305" spans="19:29" s="375" customFormat="1" x14ac:dyDescent="0.4">
      <c r="S1305" s="428" t="s">
        <v>49</v>
      </c>
      <c r="T1305" s="375" t="s">
        <v>415</v>
      </c>
      <c r="U1305" s="832" t="s">
        <v>61</v>
      </c>
      <c r="V1305" s="375" t="s">
        <v>406</v>
      </c>
      <c r="W1305" s="375" t="s">
        <v>717</v>
      </c>
      <c r="X1305" s="824">
        <v>0.34399999999999997</v>
      </c>
      <c r="Y1305" s="375" t="s">
        <v>392</v>
      </c>
      <c r="Z1305" s="375" t="s">
        <v>400</v>
      </c>
      <c r="AA1305" s="763">
        <v>3.3160007857405806E-3</v>
      </c>
      <c r="AB1305" s="375" t="s">
        <v>399</v>
      </c>
      <c r="AC1305" s="831" t="s">
        <v>695</v>
      </c>
    </row>
    <row r="1306" spans="19:29" s="375" customFormat="1" x14ac:dyDescent="0.4">
      <c r="S1306" s="428" t="s">
        <v>49</v>
      </c>
      <c r="T1306" s="375" t="s">
        <v>415</v>
      </c>
      <c r="U1306" s="832" t="s">
        <v>61</v>
      </c>
      <c r="V1306" s="375" t="s">
        <v>406</v>
      </c>
      <c r="W1306" s="375" t="s">
        <v>717</v>
      </c>
      <c r="X1306" s="824">
        <v>0.34399999999999997</v>
      </c>
      <c r="Y1306" s="375" t="s">
        <v>393</v>
      </c>
      <c r="Z1306" s="375" t="s">
        <v>400</v>
      </c>
      <c r="AA1306" s="763">
        <v>4.7300011207940132E-6</v>
      </c>
      <c r="AB1306" s="375" t="s">
        <v>399</v>
      </c>
      <c r="AC1306" s="831" t="s">
        <v>695</v>
      </c>
    </row>
    <row r="1307" spans="19:29" s="375" customFormat="1" x14ac:dyDescent="0.4">
      <c r="S1307" s="428" t="s">
        <v>49</v>
      </c>
      <c r="T1307" s="375" t="s">
        <v>415</v>
      </c>
      <c r="U1307" s="832" t="s">
        <v>61</v>
      </c>
      <c r="V1307" s="375" t="s">
        <v>406</v>
      </c>
      <c r="W1307" s="375" t="s">
        <v>717</v>
      </c>
      <c r="X1307" s="824">
        <v>0.34399999999999997</v>
      </c>
      <c r="Y1307" s="375" t="s">
        <v>394</v>
      </c>
      <c r="Z1307" s="375" t="s">
        <v>400</v>
      </c>
      <c r="AA1307" s="763">
        <v>8.9100021112631409E-6</v>
      </c>
      <c r="AB1307" s="375" t="s">
        <v>399</v>
      </c>
      <c r="AC1307" s="831" t="s">
        <v>695</v>
      </c>
    </row>
    <row r="1308" spans="19:29" s="375" customFormat="1" x14ac:dyDescent="0.4">
      <c r="S1308" s="428" t="s">
        <v>49</v>
      </c>
      <c r="T1308" s="375" t="s">
        <v>415</v>
      </c>
      <c r="U1308" s="832" t="s">
        <v>61</v>
      </c>
      <c r="V1308" s="375" t="s">
        <v>406</v>
      </c>
      <c r="W1308" s="375" t="s">
        <v>717</v>
      </c>
      <c r="X1308" s="824">
        <v>0.34399999999999997</v>
      </c>
      <c r="Y1308" s="375" t="s">
        <v>395</v>
      </c>
      <c r="Z1308" s="375" t="s">
        <v>400</v>
      </c>
      <c r="AA1308" s="763">
        <v>1.000000236954337E-5</v>
      </c>
      <c r="AB1308" s="375" t="s">
        <v>399</v>
      </c>
      <c r="AC1308" s="831" t="s">
        <v>695</v>
      </c>
    </row>
    <row r="1309" spans="19:29" s="375" customFormat="1" x14ac:dyDescent="0.4">
      <c r="S1309" s="428" t="s">
        <v>49</v>
      </c>
      <c r="T1309" s="375" t="s">
        <v>415</v>
      </c>
      <c r="U1309" s="832" t="s">
        <v>61</v>
      </c>
      <c r="V1309" s="375" t="s">
        <v>406</v>
      </c>
      <c r="W1309" s="375" t="s">
        <v>717</v>
      </c>
      <c r="X1309" s="824">
        <v>0.34399999999999997</v>
      </c>
      <c r="Y1309" s="375" t="s">
        <v>396</v>
      </c>
      <c r="Z1309" s="375" t="s">
        <v>400</v>
      </c>
      <c r="AA1309" s="763">
        <v>1.6000003791269388E-5</v>
      </c>
      <c r="AB1309" s="375" t="s">
        <v>399</v>
      </c>
      <c r="AC1309" s="831" t="s">
        <v>695</v>
      </c>
    </row>
    <row r="1310" spans="19:29" s="375" customFormat="1" x14ac:dyDescent="0.4">
      <c r="S1310" s="428" t="s">
        <v>49</v>
      </c>
      <c r="T1310" s="375" t="s">
        <v>415</v>
      </c>
      <c r="U1310" s="832" t="s">
        <v>61</v>
      </c>
      <c r="V1310" s="375" t="s">
        <v>406</v>
      </c>
      <c r="W1310" s="375" t="s">
        <v>717</v>
      </c>
      <c r="X1310" s="824">
        <v>0.34399999999999997</v>
      </c>
      <c r="Y1310" s="375" t="s">
        <v>397</v>
      </c>
      <c r="Z1310" s="375" t="s">
        <v>400</v>
      </c>
      <c r="AA1310" s="763">
        <v>1.3099363222019331</v>
      </c>
      <c r="AB1310" s="375" t="s">
        <v>399</v>
      </c>
      <c r="AC1310" s="831" t="s">
        <v>695</v>
      </c>
    </row>
    <row r="1311" spans="19:29" s="375" customFormat="1" x14ac:dyDescent="0.4">
      <c r="S1311" s="428" t="s">
        <v>49</v>
      </c>
      <c r="T1311" s="375" t="s">
        <v>415</v>
      </c>
      <c r="U1311" s="832" t="s">
        <v>61</v>
      </c>
      <c r="V1311" s="375" t="s">
        <v>406</v>
      </c>
      <c r="W1311" s="375" t="s">
        <v>717</v>
      </c>
      <c r="X1311" s="824">
        <v>0.34399999999999997</v>
      </c>
      <c r="Y1311" s="375" t="s">
        <v>387</v>
      </c>
      <c r="Z1311" s="375" t="s">
        <v>401</v>
      </c>
      <c r="AA1311" s="378">
        <v>1.9811813060289801E-5</v>
      </c>
      <c r="AB1311" s="375" t="s">
        <v>399</v>
      </c>
      <c r="AC1311" s="831" t="s">
        <v>696</v>
      </c>
    </row>
    <row r="1312" spans="19:29" s="375" customFormat="1" x14ac:dyDescent="0.4">
      <c r="S1312" s="428" t="s">
        <v>49</v>
      </c>
      <c r="T1312" s="375" t="s">
        <v>415</v>
      </c>
      <c r="U1312" s="832" t="s">
        <v>61</v>
      </c>
      <c r="V1312" s="375" t="s">
        <v>406</v>
      </c>
      <c r="W1312" s="375" t="s">
        <v>717</v>
      </c>
      <c r="X1312" s="824">
        <v>0.34399999999999997</v>
      </c>
      <c r="Y1312" s="375" t="s">
        <v>388</v>
      </c>
      <c r="Z1312" s="375" t="s">
        <v>401</v>
      </c>
      <c r="AA1312" s="378">
        <v>1.6146176265310522E-4</v>
      </c>
      <c r="AB1312" s="375" t="s">
        <v>399</v>
      </c>
      <c r="AC1312" s="831" t="s">
        <v>696</v>
      </c>
    </row>
    <row r="1313" spans="19:29" s="375" customFormat="1" x14ac:dyDescent="0.4">
      <c r="S1313" s="428" t="s">
        <v>49</v>
      </c>
      <c r="T1313" s="375" t="s">
        <v>415</v>
      </c>
      <c r="U1313" s="832" t="s">
        <v>61</v>
      </c>
      <c r="V1313" s="375" t="s">
        <v>406</v>
      </c>
      <c r="W1313" s="375" t="s">
        <v>717</v>
      </c>
      <c r="X1313" s="824">
        <v>0.34399999999999997</v>
      </c>
      <c r="Y1313" s="375" t="s">
        <v>389</v>
      </c>
      <c r="Z1313" s="375" t="s">
        <v>401</v>
      </c>
      <c r="AA1313" s="378">
        <v>1.3858287009794184E-3</v>
      </c>
      <c r="AB1313" s="375" t="s">
        <v>399</v>
      </c>
      <c r="AC1313" s="831" t="s">
        <v>696</v>
      </c>
    </row>
    <row r="1314" spans="19:29" s="375" customFormat="1" x14ac:dyDescent="0.4">
      <c r="S1314" s="428" t="s">
        <v>49</v>
      </c>
      <c r="T1314" s="375" t="s">
        <v>415</v>
      </c>
      <c r="U1314" s="832" t="s">
        <v>61</v>
      </c>
      <c r="V1314" s="375" t="s">
        <v>406</v>
      </c>
      <c r="W1314" s="375" t="s">
        <v>717</v>
      </c>
      <c r="X1314" s="824">
        <v>0.34399999999999997</v>
      </c>
      <c r="Y1314" s="375" t="s">
        <v>390</v>
      </c>
      <c r="Z1314" s="375" t="s">
        <v>401</v>
      </c>
      <c r="AA1314" s="378">
        <v>1.3950221179068144E-4</v>
      </c>
      <c r="AB1314" s="375" t="s">
        <v>399</v>
      </c>
      <c r="AC1314" s="831" t="s">
        <v>696</v>
      </c>
    </row>
    <row r="1315" spans="19:29" s="375" customFormat="1" x14ac:dyDescent="0.4">
      <c r="S1315" s="428" t="s">
        <v>49</v>
      </c>
      <c r="T1315" s="375" t="s">
        <v>415</v>
      </c>
      <c r="U1315" s="832" t="s">
        <v>61</v>
      </c>
      <c r="V1315" s="375" t="s">
        <v>406</v>
      </c>
      <c r="W1315" s="375" t="s">
        <v>717</v>
      </c>
      <c r="X1315" s="824">
        <v>0.34399999999999997</v>
      </c>
      <c r="Y1315" s="375" t="s">
        <v>391</v>
      </c>
      <c r="Z1315" s="375" t="s">
        <v>401</v>
      </c>
      <c r="AA1315" s="378">
        <v>1.1023184633933594E-4</v>
      </c>
      <c r="AB1315" s="375" t="s">
        <v>399</v>
      </c>
      <c r="AC1315" s="831" t="s">
        <v>696</v>
      </c>
    </row>
    <row r="1316" spans="19:29" s="375" customFormat="1" x14ac:dyDescent="0.4">
      <c r="S1316" s="428" t="s">
        <v>49</v>
      </c>
      <c r="T1316" s="375" t="s">
        <v>415</v>
      </c>
      <c r="U1316" s="832" t="s">
        <v>61</v>
      </c>
      <c r="V1316" s="375" t="s">
        <v>406</v>
      </c>
      <c r="W1316" s="375" t="s">
        <v>717</v>
      </c>
      <c r="X1316" s="824">
        <v>0.34399999999999997</v>
      </c>
      <c r="Y1316" s="375" t="s">
        <v>392</v>
      </c>
      <c r="Z1316" s="375" t="s">
        <v>401</v>
      </c>
      <c r="AA1316" s="378">
        <v>3.318829389660485E-3</v>
      </c>
      <c r="AB1316" s="375" t="s">
        <v>399</v>
      </c>
      <c r="AC1316" s="831" t="s">
        <v>696</v>
      </c>
    </row>
    <row r="1317" spans="19:29" s="375" customFormat="1" x14ac:dyDescent="0.4">
      <c r="S1317" s="428" t="s">
        <v>49</v>
      </c>
      <c r="T1317" s="375" t="s">
        <v>415</v>
      </c>
      <c r="U1317" s="832" t="s">
        <v>61</v>
      </c>
      <c r="V1317" s="375" t="s">
        <v>406</v>
      </c>
      <c r="W1317" s="375" t="s">
        <v>717</v>
      </c>
      <c r="X1317" s="824">
        <v>0.34399999999999997</v>
      </c>
      <c r="Y1317" s="375" t="s">
        <v>393</v>
      </c>
      <c r="Z1317" s="375" t="s">
        <v>401</v>
      </c>
      <c r="AA1317" s="378">
        <v>4.7343248160216569E-6</v>
      </c>
      <c r="AB1317" s="375" t="s">
        <v>399</v>
      </c>
      <c r="AC1317" s="831" t="s">
        <v>696</v>
      </c>
    </row>
    <row r="1318" spans="19:29" s="375" customFormat="1" x14ac:dyDescent="0.4">
      <c r="S1318" s="428" t="s">
        <v>49</v>
      </c>
      <c r="T1318" s="375" t="s">
        <v>415</v>
      </c>
      <c r="U1318" s="832" t="s">
        <v>61</v>
      </c>
      <c r="V1318" s="375" t="s">
        <v>406</v>
      </c>
      <c r="W1318" s="375" t="s">
        <v>717</v>
      </c>
      <c r="X1318" s="824">
        <v>0.34399999999999997</v>
      </c>
      <c r="Y1318" s="375" t="s">
        <v>394</v>
      </c>
      <c r="Z1318" s="375" t="s">
        <v>401</v>
      </c>
      <c r="AA1318" s="378">
        <v>8.9194724822229059E-6</v>
      </c>
      <c r="AB1318" s="375" t="s">
        <v>399</v>
      </c>
      <c r="AC1318" s="831" t="s">
        <v>696</v>
      </c>
    </row>
    <row r="1319" spans="19:29" s="375" customFormat="1" x14ac:dyDescent="0.4">
      <c r="S1319" s="428" t="s">
        <v>49</v>
      </c>
      <c r="T1319" s="375" t="s">
        <v>415</v>
      </c>
      <c r="U1319" s="832" t="s">
        <v>61</v>
      </c>
      <c r="V1319" s="375" t="s">
        <v>406</v>
      </c>
      <c r="W1319" s="375" t="s">
        <v>717</v>
      </c>
      <c r="X1319" s="824">
        <v>0.34399999999999997</v>
      </c>
      <c r="Y1319" s="375" t="s">
        <v>395</v>
      </c>
      <c r="Z1319" s="375" t="s">
        <v>401</v>
      </c>
      <c r="AA1319" s="378">
        <v>1.1288505074025222E-5</v>
      </c>
      <c r="AB1319" s="375" t="s">
        <v>399</v>
      </c>
      <c r="AC1319" s="831" t="s">
        <v>696</v>
      </c>
    </row>
    <row r="1320" spans="19:29" s="375" customFormat="1" x14ac:dyDescent="0.4">
      <c r="S1320" s="428" t="s">
        <v>49</v>
      </c>
      <c r="T1320" s="375" t="s">
        <v>415</v>
      </c>
      <c r="U1320" s="832" t="s">
        <v>61</v>
      </c>
      <c r="V1320" s="375" t="s">
        <v>406</v>
      </c>
      <c r="W1320" s="375" t="s">
        <v>717</v>
      </c>
      <c r="X1320" s="824">
        <v>0.34399999999999997</v>
      </c>
      <c r="Y1320" s="375" t="s">
        <v>396</v>
      </c>
      <c r="Z1320" s="375" t="s">
        <v>401</v>
      </c>
      <c r="AA1320" s="378">
        <v>1.6007890236458171E-5</v>
      </c>
      <c r="AB1320" s="375" t="s">
        <v>399</v>
      </c>
      <c r="AC1320" s="831" t="s">
        <v>696</v>
      </c>
    </row>
    <row r="1321" spans="19:29" s="375" customFormat="1" x14ac:dyDescent="0.4">
      <c r="S1321" s="428" t="s">
        <v>49</v>
      </c>
      <c r="T1321" s="375" t="s">
        <v>415</v>
      </c>
      <c r="U1321" s="832" t="s">
        <v>61</v>
      </c>
      <c r="V1321" s="375" t="s">
        <v>406</v>
      </c>
      <c r="W1321" s="375" t="s">
        <v>717</v>
      </c>
      <c r="X1321" s="824">
        <v>0.34399999999999997</v>
      </c>
      <c r="Y1321" s="375" t="s">
        <v>397</v>
      </c>
      <c r="Z1321" s="375" t="s">
        <v>401</v>
      </c>
      <c r="AA1321" s="378">
        <v>1.3109879240170283</v>
      </c>
      <c r="AB1321" s="375" t="s">
        <v>399</v>
      </c>
      <c r="AC1321" s="831" t="s">
        <v>696</v>
      </c>
    </row>
    <row r="1322" spans="19:29" s="375" customFormat="1" x14ac:dyDescent="0.4">
      <c r="S1322" s="428" t="s">
        <v>49</v>
      </c>
      <c r="T1322" s="375" t="s">
        <v>416</v>
      </c>
      <c r="U1322" s="375" t="s">
        <v>61</v>
      </c>
      <c r="V1322" s="375" t="s">
        <v>52</v>
      </c>
      <c r="X1322" s="824">
        <v>0.34399999999999997</v>
      </c>
      <c r="Y1322" s="375" t="s">
        <v>411</v>
      </c>
      <c r="Z1322" s="375" t="s">
        <v>400</v>
      </c>
      <c r="AA1322" s="761">
        <v>2.9069767441860463</v>
      </c>
      <c r="AB1322" s="375" t="s">
        <v>398</v>
      </c>
      <c r="AC1322" s="831" t="s">
        <v>797</v>
      </c>
    </row>
    <row r="1323" spans="19:29" s="375" customFormat="1" x14ac:dyDescent="0.4">
      <c r="S1323" s="428" t="s">
        <v>49</v>
      </c>
      <c r="T1323" s="375" t="s">
        <v>416</v>
      </c>
      <c r="U1323" s="375" t="s">
        <v>61</v>
      </c>
      <c r="V1323" s="375" t="s">
        <v>52</v>
      </c>
      <c r="X1323" s="824">
        <v>0.34399999999999997</v>
      </c>
      <c r="Y1323" s="375" t="s">
        <v>387</v>
      </c>
      <c r="Z1323" s="375" t="s">
        <v>400</v>
      </c>
      <c r="AA1323" s="763">
        <v>1.9000004502132395E-5</v>
      </c>
      <c r="AB1323" s="375" t="s">
        <v>399</v>
      </c>
      <c r="AC1323" s="831" t="s">
        <v>801</v>
      </c>
    </row>
    <row r="1324" spans="19:29" s="375" customFormat="1" x14ac:dyDescent="0.4">
      <c r="S1324" s="428" t="s">
        <v>49</v>
      </c>
      <c r="T1324" s="375" t="s">
        <v>416</v>
      </c>
      <c r="U1324" s="375" t="s">
        <v>61</v>
      </c>
      <c r="V1324" s="375" t="s">
        <v>52</v>
      </c>
      <c r="X1324" s="824">
        <v>0.34399999999999997</v>
      </c>
      <c r="Y1324" s="375" t="s">
        <v>388</v>
      </c>
      <c r="Z1324" s="375" t="s">
        <v>400</v>
      </c>
      <c r="AA1324" s="763">
        <v>1.5600003696487655E-4</v>
      </c>
      <c r="AB1324" s="375" t="s">
        <v>399</v>
      </c>
      <c r="AC1324" s="831" t="s">
        <v>801</v>
      </c>
    </row>
    <row r="1325" spans="19:29" s="375" customFormat="1" x14ac:dyDescent="0.4">
      <c r="S1325" s="428" t="s">
        <v>49</v>
      </c>
      <c r="T1325" s="375" t="s">
        <v>416</v>
      </c>
      <c r="U1325" s="375" t="s">
        <v>61</v>
      </c>
      <c r="V1325" s="375" t="s">
        <v>52</v>
      </c>
      <c r="X1325" s="824">
        <v>0.34399999999999997</v>
      </c>
      <c r="Y1325" s="375" t="s">
        <v>389</v>
      </c>
      <c r="Z1325" s="375" t="s">
        <v>400</v>
      </c>
      <c r="AA1325" s="763">
        <v>1.3850003281817565E-3</v>
      </c>
      <c r="AB1325" s="375" t="s">
        <v>399</v>
      </c>
      <c r="AC1325" s="831" t="s">
        <v>801</v>
      </c>
    </row>
    <row r="1326" spans="19:29" s="375" customFormat="1" x14ac:dyDescent="0.4">
      <c r="S1326" s="428" t="s">
        <v>49</v>
      </c>
      <c r="T1326" s="375" t="s">
        <v>416</v>
      </c>
      <c r="U1326" s="375" t="s">
        <v>61</v>
      </c>
      <c r="V1326" s="375" t="s">
        <v>52</v>
      </c>
      <c r="X1326" s="824">
        <v>0.34399999999999997</v>
      </c>
      <c r="Y1326" s="375" t="s">
        <v>390</v>
      </c>
      <c r="Z1326" s="375" t="s">
        <v>400</v>
      </c>
      <c r="AA1326" s="763">
        <v>1.390000329366528E-4</v>
      </c>
      <c r="AB1326" s="375" t="s">
        <v>399</v>
      </c>
      <c r="AC1326" s="831" t="s">
        <v>801</v>
      </c>
    </row>
    <row r="1327" spans="19:29" s="375" customFormat="1" x14ac:dyDescent="0.4">
      <c r="S1327" s="428" t="s">
        <v>49</v>
      </c>
      <c r="T1327" s="375" t="s">
        <v>416</v>
      </c>
      <c r="U1327" s="375" t="s">
        <v>61</v>
      </c>
      <c r="V1327" s="375" t="s">
        <v>52</v>
      </c>
      <c r="X1327" s="824">
        <v>0.34399999999999997</v>
      </c>
      <c r="Y1327" s="375" t="s">
        <v>391</v>
      </c>
      <c r="Z1327" s="375" t="s">
        <v>400</v>
      </c>
      <c r="AA1327" s="763">
        <v>1.1000002606497702E-4</v>
      </c>
      <c r="AB1327" s="375" t="s">
        <v>399</v>
      </c>
      <c r="AC1327" s="831" t="s">
        <v>801</v>
      </c>
    </row>
    <row r="1328" spans="19:29" s="375" customFormat="1" x14ac:dyDescent="0.4">
      <c r="S1328" s="428" t="s">
        <v>49</v>
      </c>
      <c r="T1328" s="375" t="s">
        <v>416</v>
      </c>
      <c r="U1328" s="375" t="s">
        <v>61</v>
      </c>
      <c r="V1328" s="375" t="s">
        <v>52</v>
      </c>
      <c r="X1328" s="824">
        <v>0.34399999999999997</v>
      </c>
      <c r="Y1328" s="375" t="s">
        <v>392</v>
      </c>
      <c r="Z1328" s="375" t="s">
        <v>400</v>
      </c>
      <c r="AA1328" s="763">
        <v>3.3160007857405806E-3</v>
      </c>
      <c r="AB1328" s="375" t="s">
        <v>399</v>
      </c>
      <c r="AC1328" s="831" t="s">
        <v>801</v>
      </c>
    </row>
    <row r="1329" spans="19:29" s="375" customFormat="1" x14ac:dyDescent="0.4">
      <c r="S1329" s="428" t="s">
        <v>49</v>
      </c>
      <c r="T1329" s="375" t="s">
        <v>416</v>
      </c>
      <c r="U1329" s="375" t="s">
        <v>61</v>
      </c>
      <c r="V1329" s="375" t="s">
        <v>52</v>
      </c>
      <c r="X1329" s="824">
        <v>0.34399999999999997</v>
      </c>
      <c r="Y1329" s="375" t="s">
        <v>393</v>
      </c>
      <c r="Z1329" s="375" t="s">
        <v>400</v>
      </c>
      <c r="AA1329" s="763">
        <v>4.7300011207940132E-6</v>
      </c>
      <c r="AB1329" s="375" t="s">
        <v>399</v>
      </c>
      <c r="AC1329" s="831" t="s">
        <v>801</v>
      </c>
    </row>
    <row r="1330" spans="19:29" s="375" customFormat="1" x14ac:dyDescent="0.4">
      <c r="S1330" s="428" t="s">
        <v>49</v>
      </c>
      <c r="T1330" s="375" t="s">
        <v>416</v>
      </c>
      <c r="U1330" s="375" t="s">
        <v>61</v>
      </c>
      <c r="V1330" s="375" t="s">
        <v>52</v>
      </c>
      <c r="X1330" s="824">
        <v>0.34399999999999997</v>
      </c>
      <c r="Y1330" s="375" t="s">
        <v>394</v>
      </c>
      <c r="Z1330" s="375" t="s">
        <v>400</v>
      </c>
      <c r="AA1330" s="763">
        <v>8.9100021112631409E-6</v>
      </c>
      <c r="AB1330" s="375" t="s">
        <v>399</v>
      </c>
      <c r="AC1330" s="831" t="s">
        <v>801</v>
      </c>
    </row>
    <row r="1331" spans="19:29" s="375" customFormat="1" x14ac:dyDescent="0.4">
      <c r="S1331" s="428" t="s">
        <v>49</v>
      </c>
      <c r="T1331" s="375" t="s">
        <v>416</v>
      </c>
      <c r="U1331" s="375" t="s">
        <v>61</v>
      </c>
      <c r="V1331" s="375" t="s">
        <v>52</v>
      </c>
      <c r="X1331" s="824">
        <v>0.34399999999999997</v>
      </c>
      <c r="Y1331" s="375" t="s">
        <v>395</v>
      </c>
      <c r="Z1331" s="375" t="s">
        <v>400</v>
      </c>
      <c r="AA1331" s="763">
        <v>1.000000236954337E-5</v>
      </c>
      <c r="AB1331" s="375" t="s">
        <v>399</v>
      </c>
      <c r="AC1331" s="831" t="s">
        <v>801</v>
      </c>
    </row>
    <row r="1332" spans="19:29" s="375" customFormat="1" x14ac:dyDescent="0.4">
      <c r="S1332" s="428" t="s">
        <v>49</v>
      </c>
      <c r="T1332" s="375" t="s">
        <v>416</v>
      </c>
      <c r="U1332" s="375" t="s">
        <v>61</v>
      </c>
      <c r="V1332" s="375" t="s">
        <v>52</v>
      </c>
      <c r="X1332" s="824">
        <v>0.34399999999999997</v>
      </c>
      <c r="Y1332" s="375" t="s">
        <v>396</v>
      </c>
      <c r="Z1332" s="375" t="s">
        <v>400</v>
      </c>
      <c r="AA1332" s="763">
        <v>1.6000003791269388E-5</v>
      </c>
      <c r="AB1332" s="375" t="s">
        <v>399</v>
      </c>
      <c r="AC1332" s="831" t="s">
        <v>801</v>
      </c>
    </row>
    <row r="1333" spans="19:29" s="375" customFormat="1" x14ac:dyDescent="0.4">
      <c r="S1333" s="428" t="s">
        <v>49</v>
      </c>
      <c r="T1333" s="375" t="s">
        <v>416</v>
      </c>
      <c r="U1333" s="375" t="s">
        <v>61</v>
      </c>
      <c r="V1333" s="375" t="s">
        <v>52</v>
      </c>
      <c r="X1333" s="824">
        <v>0.34399999999999997</v>
      </c>
      <c r="Y1333" s="375" t="s">
        <v>397</v>
      </c>
      <c r="Z1333" s="375" t="s">
        <v>400</v>
      </c>
      <c r="AA1333" s="763">
        <v>2.1327694535446109</v>
      </c>
      <c r="AB1333" s="375" t="s">
        <v>399</v>
      </c>
      <c r="AC1333" s="831" t="s">
        <v>801</v>
      </c>
    </row>
    <row r="1334" spans="19:29" s="375" customFormat="1" x14ac:dyDescent="0.4">
      <c r="S1334" s="428" t="s">
        <v>49</v>
      </c>
      <c r="T1334" s="375" t="s">
        <v>416</v>
      </c>
      <c r="U1334" s="375" t="s">
        <v>61</v>
      </c>
      <c r="V1334" s="375" t="s">
        <v>52</v>
      </c>
      <c r="X1334" s="824">
        <v>0.34399999999999997</v>
      </c>
      <c r="Y1334" s="375" t="s">
        <v>387</v>
      </c>
      <c r="Z1334" s="375" t="s">
        <v>401</v>
      </c>
      <c r="AA1334" s="378">
        <v>1.9811813060289801E-5</v>
      </c>
      <c r="AB1334" s="375" t="s">
        <v>399</v>
      </c>
      <c r="AC1334" s="831" t="s">
        <v>805</v>
      </c>
    </row>
    <row r="1335" spans="19:29" s="375" customFormat="1" x14ac:dyDescent="0.4">
      <c r="S1335" s="428" t="s">
        <v>49</v>
      </c>
      <c r="T1335" s="375" t="s">
        <v>416</v>
      </c>
      <c r="U1335" s="375" t="s">
        <v>61</v>
      </c>
      <c r="V1335" s="375" t="s">
        <v>52</v>
      </c>
      <c r="X1335" s="824">
        <v>0.34399999999999997</v>
      </c>
      <c r="Y1335" s="375" t="s">
        <v>388</v>
      </c>
      <c r="Z1335" s="375" t="s">
        <v>401</v>
      </c>
      <c r="AA1335" s="378">
        <v>1.6146176265310522E-4</v>
      </c>
      <c r="AB1335" s="375" t="s">
        <v>399</v>
      </c>
      <c r="AC1335" s="831" t="s">
        <v>805</v>
      </c>
    </row>
    <row r="1336" spans="19:29" s="375" customFormat="1" x14ac:dyDescent="0.4">
      <c r="S1336" s="428" t="s">
        <v>49</v>
      </c>
      <c r="T1336" s="375" t="s">
        <v>416</v>
      </c>
      <c r="U1336" s="375" t="s">
        <v>61</v>
      </c>
      <c r="V1336" s="375" t="s">
        <v>52</v>
      </c>
      <c r="X1336" s="824">
        <v>0.34399999999999997</v>
      </c>
      <c r="Y1336" s="375" t="s">
        <v>389</v>
      </c>
      <c r="Z1336" s="375" t="s">
        <v>401</v>
      </c>
      <c r="AA1336" s="378">
        <v>1.3858287009794184E-3</v>
      </c>
      <c r="AB1336" s="375" t="s">
        <v>399</v>
      </c>
      <c r="AC1336" s="831" t="s">
        <v>805</v>
      </c>
    </row>
    <row r="1337" spans="19:29" s="375" customFormat="1" x14ac:dyDescent="0.4">
      <c r="S1337" s="428" t="s">
        <v>49</v>
      </c>
      <c r="T1337" s="375" t="s">
        <v>416</v>
      </c>
      <c r="U1337" s="375" t="s">
        <v>61</v>
      </c>
      <c r="V1337" s="375" t="s">
        <v>52</v>
      </c>
      <c r="X1337" s="824">
        <v>0.34399999999999997</v>
      </c>
      <c r="Y1337" s="375" t="s">
        <v>390</v>
      </c>
      <c r="Z1337" s="375" t="s">
        <v>401</v>
      </c>
      <c r="AA1337" s="378">
        <v>1.3950221179068144E-4</v>
      </c>
      <c r="AB1337" s="375" t="s">
        <v>399</v>
      </c>
      <c r="AC1337" s="831" t="s">
        <v>805</v>
      </c>
    </row>
    <row r="1338" spans="19:29" s="375" customFormat="1" x14ac:dyDescent="0.4">
      <c r="S1338" s="428" t="s">
        <v>49</v>
      </c>
      <c r="T1338" s="375" t="s">
        <v>416</v>
      </c>
      <c r="U1338" s="375" t="s">
        <v>61</v>
      </c>
      <c r="V1338" s="375" t="s">
        <v>52</v>
      </c>
      <c r="X1338" s="824">
        <v>0.34399999999999997</v>
      </c>
      <c r="Y1338" s="375" t="s">
        <v>391</v>
      </c>
      <c r="Z1338" s="375" t="s">
        <v>401</v>
      </c>
      <c r="AA1338" s="378">
        <v>1.1023184633933594E-4</v>
      </c>
      <c r="AB1338" s="375" t="s">
        <v>399</v>
      </c>
      <c r="AC1338" s="831" t="s">
        <v>805</v>
      </c>
    </row>
    <row r="1339" spans="19:29" s="375" customFormat="1" x14ac:dyDescent="0.4">
      <c r="S1339" s="428" t="s">
        <v>49</v>
      </c>
      <c r="T1339" s="375" t="s">
        <v>416</v>
      </c>
      <c r="U1339" s="375" t="s">
        <v>61</v>
      </c>
      <c r="V1339" s="375" t="s">
        <v>52</v>
      </c>
      <c r="X1339" s="824">
        <v>0.34399999999999997</v>
      </c>
      <c r="Y1339" s="375" t="s">
        <v>392</v>
      </c>
      <c r="Z1339" s="375" t="s">
        <v>401</v>
      </c>
      <c r="AA1339" s="378">
        <v>3.318829389660485E-3</v>
      </c>
      <c r="AB1339" s="375" t="s">
        <v>399</v>
      </c>
      <c r="AC1339" s="831" t="s">
        <v>805</v>
      </c>
    </row>
    <row r="1340" spans="19:29" s="375" customFormat="1" x14ac:dyDescent="0.4">
      <c r="S1340" s="428" t="s">
        <v>49</v>
      </c>
      <c r="T1340" s="375" t="s">
        <v>416</v>
      </c>
      <c r="U1340" s="375" t="s">
        <v>61</v>
      </c>
      <c r="V1340" s="375" t="s">
        <v>52</v>
      </c>
      <c r="X1340" s="824">
        <v>0.34399999999999997</v>
      </c>
      <c r="Y1340" s="375" t="s">
        <v>393</v>
      </c>
      <c r="Z1340" s="375" t="s">
        <v>401</v>
      </c>
      <c r="AA1340" s="378">
        <v>4.7343248160216569E-6</v>
      </c>
      <c r="AB1340" s="375" t="s">
        <v>399</v>
      </c>
      <c r="AC1340" s="831" t="s">
        <v>805</v>
      </c>
    </row>
    <row r="1341" spans="19:29" s="375" customFormat="1" x14ac:dyDescent="0.4">
      <c r="S1341" s="428" t="s">
        <v>49</v>
      </c>
      <c r="T1341" s="375" t="s">
        <v>416</v>
      </c>
      <c r="U1341" s="375" t="s">
        <v>61</v>
      </c>
      <c r="V1341" s="375" t="s">
        <v>52</v>
      </c>
      <c r="X1341" s="824">
        <v>0.34399999999999997</v>
      </c>
      <c r="Y1341" s="375" t="s">
        <v>394</v>
      </c>
      <c r="Z1341" s="375" t="s">
        <v>401</v>
      </c>
      <c r="AA1341" s="378">
        <v>8.9194724822229059E-6</v>
      </c>
      <c r="AB1341" s="375" t="s">
        <v>399</v>
      </c>
      <c r="AC1341" s="831" t="s">
        <v>805</v>
      </c>
    </row>
    <row r="1342" spans="19:29" s="375" customFormat="1" x14ac:dyDescent="0.4">
      <c r="S1342" s="428" t="s">
        <v>49</v>
      </c>
      <c r="T1342" s="375" t="s">
        <v>416</v>
      </c>
      <c r="U1342" s="375" t="s">
        <v>61</v>
      </c>
      <c r="V1342" s="375" t="s">
        <v>52</v>
      </c>
      <c r="X1342" s="824">
        <v>0.34399999999999997</v>
      </c>
      <c r="Y1342" s="375" t="s">
        <v>395</v>
      </c>
      <c r="Z1342" s="375" t="s">
        <v>401</v>
      </c>
      <c r="AA1342" s="378">
        <v>1.1288505074025222E-5</v>
      </c>
      <c r="AB1342" s="375" t="s">
        <v>399</v>
      </c>
      <c r="AC1342" s="831" t="s">
        <v>805</v>
      </c>
    </row>
    <row r="1343" spans="19:29" s="375" customFormat="1" x14ac:dyDescent="0.4">
      <c r="S1343" s="428" t="s">
        <v>49</v>
      </c>
      <c r="T1343" s="375" t="s">
        <v>416</v>
      </c>
      <c r="U1343" s="375" t="s">
        <v>61</v>
      </c>
      <c r="V1343" s="375" t="s">
        <v>52</v>
      </c>
      <c r="X1343" s="824">
        <v>0.34399999999999997</v>
      </c>
      <c r="Y1343" s="375" t="s">
        <v>396</v>
      </c>
      <c r="Z1343" s="375" t="s">
        <v>401</v>
      </c>
      <c r="AA1343" s="378">
        <v>1.6007890236458171E-5</v>
      </c>
      <c r="AB1343" s="375" t="s">
        <v>399</v>
      </c>
      <c r="AC1343" s="831" t="s">
        <v>805</v>
      </c>
    </row>
    <row r="1344" spans="19:29" s="375" customFormat="1" x14ac:dyDescent="0.4">
      <c r="S1344" s="428" t="s">
        <v>49</v>
      </c>
      <c r="T1344" s="375" t="s">
        <v>416</v>
      </c>
      <c r="U1344" s="375" t="s">
        <v>61</v>
      </c>
      <c r="V1344" s="375" t="s">
        <v>52</v>
      </c>
      <c r="X1344" s="824">
        <v>0.34399999999999997</v>
      </c>
      <c r="Y1344" s="375" t="s">
        <v>397</v>
      </c>
      <c r="Z1344" s="375" t="s">
        <v>401</v>
      </c>
      <c r="AA1344" s="378">
        <v>2.1344816163349036</v>
      </c>
      <c r="AB1344" s="375" t="s">
        <v>399</v>
      </c>
      <c r="AC1344" s="831" t="s">
        <v>805</v>
      </c>
    </row>
    <row r="1345" spans="19:29" s="375" customFormat="1" x14ac:dyDescent="0.4">
      <c r="S1345" s="428" t="s">
        <v>49</v>
      </c>
      <c r="T1345" s="375" t="s">
        <v>416</v>
      </c>
      <c r="U1345" s="375" t="s">
        <v>61</v>
      </c>
      <c r="V1345" s="375" t="s">
        <v>53</v>
      </c>
      <c r="X1345" s="824">
        <v>0.39</v>
      </c>
      <c r="Y1345" s="375" t="s">
        <v>411</v>
      </c>
      <c r="Z1345" s="375" t="s">
        <v>400</v>
      </c>
      <c r="AA1345" s="761">
        <v>2.5641025641025639</v>
      </c>
      <c r="AB1345" s="375" t="s">
        <v>398</v>
      </c>
      <c r="AC1345" s="831" t="s">
        <v>809</v>
      </c>
    </row>
    <row r="1346" spans="19:29" s="375" customFormat="1" x14ac:dyDescent="0.4">
      <c r="S1346" s="428" t="s">
        <v>49</v>
      </c>
      <c r="T1346" s="375" t="s">
        <v>416</v>
      </c>
      <c r="U1346" s="375" t="s">
        <v>61</v>
      </c>
      <c r="V1346" s="375" t="s">
        <v>53</v>
      </c>
      <c r="X1346" s="824">
        <v>0.39</v>
      </c>
      <c r="Y1346" s="375" t="s">
        <v>387</v>
      </c>
      <c r="Z1346" s="375" t="s">
        <v>400</v>
      </c>
      <c r="AA1346" s="763">
        <v>9.0000021325890313E-7</v>
      </c>
      <c r="AB1346" s="375" t="s">
        <v>399</v>
      </c>
      <c r="AC1346" s="831" t="s">
        <v>811</v>
      </c>
    </row>
    <row r="1347" spans="19:29" s="375" customFormat="1" x14ac:dyDescent="0.4">
      <c r="S1347" s="428" t="s">
        <v>49</v>
      </c>
      <c r="T1347" s="375" t="s">
        <v>416</v>
      </c>
      <c r="U1347" s="375" t="s">
        <v>61</v>
      </c>
      <c r="V1347" s="375" t="s">
        <v>53</v>
      </c>
      <c r="X1347" s="824">
        <v>0.39</v>
      </c>
      <c r="Y1347" s="375" t="s">
        <v>388</v>
      </c>
      <c r="Z1347" s="375" t="s">
        <v>400</v>
      </c>
      <c r="AA1347" s="763">
        <v>1.5100003578010487E-5</v>
      </c>
      <c r="AB1347" s="375" t="s">
        <v>399</v>
      </c>
      <c r="AC1347" s="831" t="s">
        <v>811</v>
      </c>
    </row>
    <row r="1348" spans="19:29" s="375" customFormat="1" x14ac:dyDescent="0.4">
      <c r="S1348" s="428" t="s">
        <v>49</v>
      </c>
      <c r="T1348" s="375" t="s">
        <v>416</v>
      </c>
      <c r="U1348" s="375" t="s">
        <v>61</v>
      </c>
      <c r="V1348" s="375" t="s">
        <v>53</v>
      </c>
      <c r="X1348" s="824">
        <v>0.39</v>
      </c>
      <c r="Y1348" s="375" t="s">
        <v>389</v>
      </c>
      <c r="Z1348" s="375" t="s">
        <v>400</v>
      </c>
      <c r="AA1348" s="763">
        <v>2.3500005568426909E-4</v>
      </c>
      <c r="AB1348" s="375" t="s">
        <v>399</v>
      </c>
      <c r="AC1348" s="831" t="s">
        <v>811</v>
      </c>
    </row>
    <row r="1349" spans="19:29" s="375" customFormat="1" x14ac:dyDescent="0.4">
      <c r="S1349" s="428" t="s">
        <v>49</v>
      </c>
      <c r="T1349" s="375" t="s">
        <v>416</v>
      </c>
      <c r="U1349" s="375" t="s">
        <v>61</v>
      </c>
      <c r="V1349" s="375" t="s">
        <v>53</v>
      </c>
      <c r="X1349" s="824">
        <v>0.39</v>
      </c>
      <c r="Y1349" s="375" t="s">
        <v>390</v>
      </c>
      <c r="Z1349" s="375" t="s">
        <v>400</v>
      </c>
      <c r="AA1349" s="763">
        <v>2.8400006729503167E-5</v>
      </c>
      <c r="AB1349" s="375" t="s">
        <v>399</v>
      </c>
      <c r="AC1349" s="831" t="s">
        <v>811</v>
      </c>
    </row>
    <row r="1350" spans="19:29" s="375" customFormat="1" x14ac:dyDescent="0.4">
      <c r="S1350" s="428" t="s">
        <v>49</v>
      </c>
      <c r="T1350" s="375" t="s">
        <v>416</v>
      </c>
      <c r="U1350" s="375" t="s">
        <v>61</v>
      </c>
      <c r="V1350" s="375" t="s">
        <v>53</v>
      </c>
      <c r="X1350" s="824">
        <v>0.39</v>
      </c>
      <c r="Y1350" s="375" t="s">
        <v>391</v>
      </c>
      <c r="Z1350" s="375" t="s">
        <v>400</v>
      </c>
      <c r="AA1350" s="763">
        <v>8.2700019596123672E-6</v>
      </c>
      <c r="AB1350" s="375" t="s">
        <v>399</v>
      </c>
      <c r="AC1350" s="831" t="s">
        <v>811</v>
      </c>
    </row>
    <row r="1351" spans="19:29" s="375" customFormat="1" x14ac:dyDescent="0.4">
      <c r="S1351" s="428" t="s">
        <v>49</v>
      </c>
      <c r="T1351" s="375" t="s">
        <v>416</v>
      </c>
      <c r="U1351" s="375" t="s">
        <v>61</v>
      </c>
      <c r="V1351" s="375" t="s">
        <v>53</v>
      </c>
      <c r="X1351" s="824">
        <v>0.39</v>
      </c>
      <c r="Y1351" s="375" t="s">
        <v>392</v>
      </c>
      <c r="Z1351" s="375" t="s">
        <v>400</v>
      </c>
      <c r="AA1351" s="763">
        <v>4.910001163445794E-6</v>
      </c>
      <c r="AB1351" s="375" t="s">
        <v>399</v>
      </c>
      <c r="AC1351" s="831" t="s">
        <v>811</v>
      </c>
    </row>
    <row r="1352" spans="19:29" s="375" customFormat="1" x14ac:dyDescent="0.4">
      <c r="S1352" s="428" t="s">
        <v>49</v>
      </c>
      <c r="T1352" s="375" t="s">
        <v>416</v>
      </c>
      <c r="U1352" s="375" t="s">
        <v>61</v>
      </c>
      <c r="V1352" s="375" t="s">
        <v>53</v>
      </c>
      <c r="X1352" s="824">
        <v>0.39</v>
      </c>
      <c r="Y1352" s="375" t="s">
        <v>393</v>
      </c>
      <c r="Z1352" s="375" t="s">
        <v>400</v>
      </c>
      <c r="AA1352" s="763">
        <v>3.5561008426333167E-7</v>
      </c>
      <c r="AB1352" s="375" t="s">
        <v>399</v>
      </c>
      <c r="AC1352" s="831" t="s">
        <v>811</v>
      </c>
    </row>
    <row r="1353" spans="19:29" s="375" customFormat="1" x14ac:dyDescent="0.4">
      <c r="S1353" s="428" t="s">
        <v>49</v>
      </c>
      <c r="T1353" s="375" t="s">
        <v>416</v>
      </c>
      <c r="U1353" s="375" t="s">
        <v>61</v>
      </c>
      <c r="V1353" s="375" t="s">
        <v>53</v>
      </c>
      <c r="X1353" s="824">
        <v>0.39</v>
      </c>
      <c r="Y1353" s="375" t="s">
        <v>394</v>
      </c>
      <c r="Z1353" s="375" t="s">
        <v>400</v>
      </c>
      <c r="AA1353" s="763">
        <v>6.6987015872860153E-7</v>
      </c>
      <c r="AB1353" s="375" t="s">
        <v>399</v>
      </c>
      <c r="AC1353" s="831" t="s">
        <v>811</v>
      </c>
    </row>
    <row r="1354" spans="19:29" s="375" customFormat="1" x14ac:dyDescent="0.4">
      <c r="S1354" s="428" t="s">
        <v>49</v>
      </c>
      <c r="T1354" s="375" t="s">
        <v>416</v>
      </c>
      <c r="U1354" s="375" t="s">
        <v>61</v>
      </c>
      <c r="V1354" s="375" t="s">
        <v>53</v>
      </c>
      <c r="X1354" s="824">
        <v>0.39</v>
      </c>
      <c r="Y1354" s="375" t="s">
        <v>395</v>
      </c>
      <c r="Z1354" s="375" t="s">
        <v>400</v>
      </c>
      <c r="AA1354" s="763">
        <v>9.0000021325890309E-6</v>
      </c>
      <c r="AB1354" s="375" t="s">
        <v>399</v>
      </c>
      <c r="AC1354" s="831" t="s">
        <v>811</v>
      </c>
    </row>
    <row r="1355" spans="19:29" s="375" customFormat="1" x14ac:dyDescent="0.4">
      <c r="S1355" s="428" t="s">
        <v>49</v>
      </c>
      <c r="T1355" s="375" t="s">
        <v>416</v>
      </c>
      <c r="U1355" s="375" t="s">
        <v>61</v>
      </c>
      <c r="V1355" s="375" t="s">
        <v>53</v>
      </c>
      <c r="X1355" s="824">
        <v>0.39</v>
      </c>
      <c r="Y1355" s="375" t="s">
        <v>396</v>
      </c>
      <c r="Z1355" s="375" t="s">
        <v>400</v>
      </c>
      <c r="AA1355" s="763">
        <v>1.3500003198883547E-5</v>
      </c>
      <c r="AB1355" s="375" t="s">
        <v>399</v>
      </c>
      <c r="AC1355" s="831" t="s">
        <v>811</v>
      </c>
    </row>
    <row r="1356" spans="19:29" s="375" customFormat="1" x14ac:dyDescent="0.4">
      <c r="S1356" s="428" t="s">
        <v>49</v>
      </c>
      <c r="T1356" s="375" t="s">
        <v>416</v>
      </c>
      <c r="U1356" s="375" t="s">
        <v>61</v>
      </c>
      <c r="V1356" s="375" t="s">
        <v>53</v>
      </c>
      <c r="X1356" s="824">
        <v>0.39</v>
      </c>
      <c r="Y1356" s="375" t="s">
        <v>397</v>
      </c>
      <c r="Z1356" s="375" t="s">
        <v>400</v>
      </c>
      <c r="AA1356" s="763">
        <v>1.8817311015001061</v>
      </c>
      <c r="AB1356" s="375" t="s">
        <v>399</v>
      </c>
      <c r="AC1356" s="831" t="s">
        <v>811</v>
      </c>
    </row>
    <row r="1357" spans="19:29" s="375" customFormat="1" x14ac:dyDescent="0.4">
      <c r="S1357" s="428" t="s">
        <v>49</v>
      </c>
      <c r="T1357" s="375" t="s">
        <v>416</v>
      </c>
      <c r="U1357" s="375" t="s">
        <v>61</v>
      </c>
      <c r="V1357" s="375" t="s">
        <v>53</v>
      </c>
      <c r="X1357" s="824">
        <v>0.39</v>
      </c>
      <c r="Y1357" s="375" t="s">
        <v>387</v>
      </c>
      <c r="Z1357" s="375" t="s">
        <v>401</v>
      </c>
      <c r="AA1357" s="378">
        <v>1.7118087714163085E-6</v>
      </c>
      <c r="AB1357" s="375" t="s">
        <v>399</v>
      </c>
      <c r="AC1357" s="831" t="s">
        <v>813</v>
      </c>
    </row>
    <row r="1358" spans="19:29" s="375" customFormat="1" x14ac:dyDescent="0.4">
      <c r="S1358" s="428" t="s">
        <v>49</v>
      </c>
      <c r="T1358" s="375" t="s">
        <v>416</v>
      </c>
      <c r="U1358" s="375" t="s">
        <v>61</v>
      </c>
      <c r="V1358" s="375" t="s">
        <v>53</v>
      </c>
      <c r="X1358" s="824">
        <v>0.39</v>
      </c>
      <c r="Y1358" s="375" t="s">
        <v>388</v>
      </c>
      <c r="Z1358" s="375" t="s">
        <v>401</v>
      </c>
      <c r="AA1358" s="378">
        <v>2.0561729266239141E-5</v>
      </c>
      <c r="AB1358" s="375" t="s">
        <v>399</v>
      </c>
      <c r="AC1358" s="831" t="s">
        <v>813</v>
      </c>
    </row>
    <row r="1359" spans="19:29" s="375" customFormat="1" x14ac:dyDescent="0.4">
      <c r="S1359" s="428" t="s">
        <v>49</v>
      </c>
      <c r="T1359" s="375" t="s">
        <v>416</v>
      </c>
      <c r="U1359" s="375" t="s">
        <v>61</v>
      </c>
      <c r="V1359" s="375" t="s">
        <v>53</v>
      </c>
      <c r="X1359" s="824">
        <v>0.39</v>
      </c>
      <c r="Y1359" s="375" t="s">
        <v>389</v>
      </c>
      <c r="Z1359" s="375" t="s">
        <v>401</v>
      </c>
      <c r="AA1359" s="378">
        <v>2.3582842848193105E-4</v>
      </c>
      <c r="AB1359" s="375" t="s">
        <v>399</v>
      </c>
      <c r="AC1359" s="831" t="s">
        <v>813</v>
      </c>
    </row>
    <row r="1360" spans="19:29" s="375" customFormat="1" x14ac:dyDescent="0.4">
      <c r="S1360" s="428" t="s">
        <v>49</v>
      </c>
      <c r="T1360" s="375" t="s">
        <v>416</v>
      </c>
      <c r="U1360" s="375" t="s">
        <v>61</v>
      </c>
      <c r="V1360" s="375" t="s">
        <v>53</v>
      </c>
      <c r="X1360" s="824">
        <v>0.39</v>
      </c>
      <c r="Y1360" s="375" t="s">
        <v>390</v>
      </c>
      <c r="Z1360" s="375" t="s">
        <v>401</v>
      </c>
      <c r="AA1360" s="378">
        <v>2.8902185583531793E-5</v>
      </c>
      <c r="AB1360" s="375" t="s">
        <v>399</v>
      </c>
      <c r="AC1360" s="831" t="s">
        <v>813</v>
      </c>
    </row>
    <row r="1361" spans="19:29" s="375" customFormat="1" x14ac:dyDescent="0.4">
      <c r="S1361" s="428" t="s">
        <v>49</v>
      </c>
      <c r="T1361" s="375" t="s">
        <v>416</v>
      </c>
      <c r="U1361" s="375" t="s">
        <v>61</v>
      </c>
      <c r="V1361" s="375" t="s">
        <v>53</v>
      </c>
      <c r="X1361" s="824">
        <v>0.39</v>
      </c>
      <c r="Y1361" s="375" t="s">
        <v>391</v>
      </c>
      <c r="Z1361" s="375" t="s">
        <v>401</v>
      </c>
      <c r="AA1361" s="378">
        <v>8.501822233971292E-6</v>
      </c>
      <c r="AB1361" s="375" t="s">
        <v>399</v>
      </c>
      <c r="AC1361" s="831" t="s">
        <v>813</v>
      </c>
    </row>
    <row r="1362" spans="19:29" s="375" customFormat="1" x14ac:dyDescent="0.4">
      <c r="S1362" s="428" t="s">
        <v>49</v>
      </c>
      <c r="T1362" s="375" t="s">
        <v>416</v>
      </c>
      <c r="U1362" s="375" t="s">
        <v>61</v>
      </c>
      <c r="V1362" s="375" t="s">
        <v>53</v>
      </c>
      <c r="X1362" s="824">
        <v>0.39</v>
      </c>
      <c r="Y1362" s="375" t="s">
        <v>392</v>
      </c>
      <c r="Z1362" s="375" t="s">
        <v>401</v>
      </c>
      <c r="AA1362" s="378">
        <v>7.738605083349976E-6</v>
      </c>
      <c r="AB1362" s="375" t="s">
        <v>399</v>
      </c>
      <c r="AC1362" s="831" t="s">
        <v>813</v>
      </c>
    </row>
    <row r="1363" spans="19:29" s="375" customFormat="1" x14ac:dyDescent="0.4">
      <c r="S1363" s="428" t="s">
        <v>49</v>
      </c>
      <c r="T1363" s="375" t="s">
        <v>416</v>
      </c>
      <c r="U1363" s="375" t="s">
        <v>61</v>
      </c>
      <c r="V1363" s="375" t="s">
        <v>53</v>
      </c>
      <c r="X1363" s="824">
        <v>0.39</v>
      </c>
      <c r="Y1363" s="375" t="s">
        <v>393</v>
      </c>
      <c r="Z1363" s="375" t="s">
        <v>401</v>
      </c>
      <c r="AA1363" s="378">
        <v>3.5993377949097536E-7</v>
      </c>
      <c r="AB1363" s="375" t="s">
        <v>399</v>
      </c>
      <c r="AC1363" s="831" t="s">
        <v>813</v>
      </c>
    </row>
    <row r="1364" spans="19:29" s="375" customFormat="1" x14ac:dyDescent="0.4">
      <c r="S1364" s="428" t="s">
        <v>49</v>
      </c>
      <c r="T1364" s="375" t="s">
        <v>416</v>
      </c>
      <c r="U1364" s="375" t="s">
        <v>61</v>
      </c>
      <c r="V1364" s="375" t="s">
        <v>53</v>
      </c>
      <c r="X1364" s="824">
        <v>0.39</v>
      </c>
      <c r="Y1364" s="375" t="s">
        <v>394</v>
      </c>
      <c r="Z1364" s="375" t="s">
        <v>401</v>
      </c>
      <c r="AA1364" s="378">
        <v>6.7934052968836616E-7</v>
      </c>
      <c r="AB1364" s="375" t="s">
        <v>399</v>
      </c>
      <c r="AC1364" s="831" t="s">
        <v>813</v>
      </c>
    </row>
    <row r="1365" spans="19:29" s="375" customFormat="1" x14ac:dyDescent="0.4">
      <c r="S1365" s="428" t="s">
        <v>49</v>
      </c>
      <c r="T1365" s="375" t="s">
        <v>416</v>
      </c>
      <c r="U1365" s="375" t="s">
        <v>61</v>
      </c>
      <c r="V1365" s="375" t="s">
        <v>53</v>
      </c>
      <c r="X1365" s="824">
        <v>0.39</v>
      </c>
      <c r="Y1365" s="375" t="s">
        <v>395</v>
      </c>
      <c r="Z1365" s="375" t="s">
        <v>401</v>
      </c>
      <c r="AA1365" s="378">
        <v>1.0288504837070885E-5</v>
      </c>
      <c r="AB1365" s="375" t="s">
        <v>399</v>
      </c>
      <c r="AC1365" s="831" t="s">
        <v>813</v>
      </c>
    </row>
    <row r="1366" spans="19:29" s="375" customFormat="1" x14ac:dyDescent="0.4">
      <c r="S1366" s="428" t="s">
        <v>49</v>
      </c>
      <c r="T1366" s="375" t="s">
        <v>416</v>
      </c>
      <c r="U1366" s="375" t="s">
        <v>61</v>
      </c>
      <c r="V1366" s="375" t="s">
        <v>53</v>
      </c>
      <c r="X1366" s="824">
        <v>0.39</v>
      </c>
      <c r="Y1366" s="375" t="s">
        <v>396</v>
      </c>
      <c r="Z1366" s="375" t="s">
        <v>401</v>
      </c>
      <c r="AA1366" s="378">
        <v>1.3507889644072333E-5</v>
      </c>
      <c r="AB1366" s="375" t="s">
        <v>399</v>
      </c>
      <c r="AC1366" s="831" t="s">
        <v>813</v>
      </c>
    </row>
    <row r="1367" spans="19:29" s="375" customFormat="1" x14ac:dyDescent="0.4">
      <c r="S1367" s="428" t="s">
        <v>49</v>
      </c>
      <c r="T1367" s="375" t="s">
        <v>416</v>
      </c>
      <c r="U1367" s="375" t="s">
        <v>61</v>
      </c>
      <c r="V1367" s="375" t="s">
        <v>53</v>
      </c>
      <c r="X1367" s="824">
        <v>0.39</v>
      </c>
      <c r="Y1367" s="375" t="s">
        <v>397</v>
      </c>
      <c r="Z1367" s="375" t="s">
        <v>401</v>
      </c>
      <c r="AA1367" s="378">
        <v>1.8834432642903991</v>
      </c>
      <c r="AB1367" s="375" t="s">
        <v>399</v>
      </c>
      <c r="AC1367" s="831" t="s">
        <v>813</v>
      </c>
    </row>
    <row r="1368" spans="19:29" s="375" customFormat="1" x14ac:dyDescent="0.4">
      <c r="S1368" s="428" t="s">
        <v>49</v>
      </c>
      <c r="T1368" s="375" t="s">
        <v>416</v>
      </c>
      <c r="U1368" s="375" t="s">
        <v>61</v>
      </c>
      <c r="V1368" s="375" t="s">
        <v>406</v>
      </c>
      <c r="W1368" s="375" t="s">
        <v>717</v>
      </c>
      <c r="X1368" s="824">
        <v>0.34399999999999997</v>
      </c>
      <c r="Y1368" s="375" t="s">
        <v>411</v>
      </c>
      <c r="Z1368" s="375" t="s">
        <v>400</v>
      </c>
      <c r="AA1368" s="761">
        <v>2.9069767441860463</v>
      </c>
      <c r="AB1368" s="375" t="s">
        <v>398</v>
      </c>
      <c r="AC1368" s="831" t="s">
        <v>815</v>
      </c>
    </row>
    <row r="1369" spans="19:29" s="375" customFormat="1" x14ac:dyDescent="0.4">
      <c r="S1369" s="428" t="s">
        <v>49</v>
      </c>
      <c r="T1369" s="375" t="s">
        <v>416</v>
      </c>
      <c r="U1369" s="375" t="s">
        <v>61</v>
      </c>
      <c r="V1369" s="375" t="s">
        <v>406</v>
      </c>
      <c r="W1369" s="375" t="s">
        <v>717</v>
      </c>
      <c r="X1369" s="824">
        <v>0.34399999999999997</v>
      </c>
      <c r="Y1369" s="375" t="s">
        <v>387</v>
      </c>
      <c r="Z1369" s="375" t="s">
        <v>400</v>
      </c>
      <c r="AA1369" s="763">
        <v>1.9000004502132395E-5</v>
      </c>
      <c r="AB1369" s="375" t="s">
        <v>399</v>
      </c>
      <c r="AC1369" s="831" t="s">
        <v>817</v>
      </c>
    </row>
    <row r="1370" spans="19:29" s="375" customFormat="1" x14ac:dyDescent="0.4">
      <c r="S1370" s="428" t="s">
        <v>49</v>
      </c>
      <c r="T1370" s="375" t="s">
        <v>416</v>
      </c>
      <c r="U1370" s="375" t="s">
        <v>61</v>
      </c>
      <c r="V1370" s="375" t="s">
        <v>406</v>
      </c>
      <c r="W1370" s="375" t="s">
        <v>717</v>
      </c>
      <c r="X1370" s="824">
        <v>0.34399999999999997</v>
      </c>
      <c r="Y1370" s="375" t="s">
        <v>388</v>
      </c>
      <c r="Z1370" s="375" t="s">
        <v>400</v>
      </c>
      <c r="AA1370" s="763">
        <v>1.5600003696487655E-4</v>
      </c>
      <c r="AB1370" s="375" t="s">
        <v>399</v>
      </c>
      <c r="AC1370" s="831" t="s">
        <v>817</v>
      </c>
    </row>
    <row r="1371" spans="19:29" s="375" customFormat="1" x14ac:dyDescent="0.4">
      <c r="S1371" s="428" t="s">
        <v>49</v>
      </c>
      <c r="T1371" s="375" t="s">
        <v>416</v>
      </c>
      <c r="U1371" s="375" t="s">
        <v>61</v>
      </c>
      <c r="V1371" s="375" t="s">
        <v>406</v>
      </c>
      <c r="W1371" s="375" t="s">
        <v>717</v>
      </c>
      <c r="X1371" s="824">
        <v>0.34399999999999997</v>
      </c>
      <c r="Y1371" s="375" t="s">
        <v>389</v>
      </c>
      <c r="Z1371" s="375" t="s">
        <v>400</v>
      </c>
      <c r="AA1371" s="763">
        <v>1.3850003281817565E-3</v>
      </c>
      <c r="AB1371" s="375" t="s">
        <v>399</v>
      </c>
      <c r="AC1371" s="831" t="s">
        <v>817</v>
      </c>
    </row>
    <row r="1372" spans="19:29" s="375" customFormat="1" x14ac:dyDescent="0.4">
      <c r="S1372" s="428" t="s">
        <v>49</v>
      </c>
      <c r="T1372" s="375" t="s">
        <v>416</v>
      </c>
      <c r="U1372" s="375" t="s">
        <v>61</v>
      </c>
      <c r="V1372" s="375" t="s">
        <v>406</v>
      </c>
      <c r="W1372" s="375" t="s">
        <v>717</v>
      </c>
      <c r="X1372" s="824">
        <v>0.34399999999999997</v>
      </c>
      <c r="Y1372" s="375" t="s">
        <v>390</v>
      </c>
      <c r="Z1372" s="375" t="s">
        <v>400</v>
      </c>
      <c r="AA1372" s="763">
        <v>1.390000329366528E-4</v>
      </c>
      <c r="AB1372" s="375" t="s">
        <v>399</v>
      </c>
      <c r="AC1372" s="831" t="s">
        <v>817</v>
      </c>
    </row>
    <row r="1373" spans="19:29" s="375" customFormat="1" x14ac:dyDescent="0.4">
      <c r="S1373" s="428" t="s">
        <v>49</v>
      </c>
      <c r="T1373" s="375" t="s">
        <v>416</v>
      </c>
      <c r="U1373" s="375" t="s">
        <v>61</v>
      </c>
      <c r="V1373" s="375" t="s">
        <v>406</v>
      </c>
      <c r="W1373" s="375" t="s">
        <v>717</v>
      </c>
      <c r="X1373" s="824">
        <v>0.34399999999999997</v>
      </c>
      <c r="Y1373" s="375" t="s">
        <v>391</v>
      </c>
      <c r="Z1373" s="375" t="s">
        <v>400</v>
      </c>
      <c r="AA1373" s="763">
        <v>1.1000002606497702E-4</v>
      </c>
      <c r="AB1373" s="375" t="s">
        <v>399</v>
      </c>
      <c r="AC1373" s="831" t="s">
        <v>817</v>
      </c>
    </row>
    <row r="1374" spans="19:29" s="375" customFormat="1" x14ac:dyDescent="0.4">
      <c r="S1374" s="428" t="s">
        <v>49</v>
      </c>
      <c r="T1374" s="375" t="s">
        <v>416</v>
      </c>
      <c r="U1374" s="375" t="s">
        <v>61</v>
      </c>
      <c r="V1374" s="375" t="s">
        <v>406</v>
      </c>
      <c r="W1374" s="375" t="s">
        <v>717</v>
      </c>
      <c r="X1374" s="824">
        <v>0.34399999999999997</v>
      </c>
      <c r="Y1374" s="375" t="s">
        <v>392</v>
      </c>
      <c r="Z1374" s="375" t="s">
        <v>400</v>
      </c>
      <c r="AA1374" s="763">
        <v>3.3160007857405806E-3</v>
      </c>
      <c r="AB1374" s="375" t="s">
        <v>399</v>
      </c>
      <c r="AC1374" s="831" t="s">
        <v>817</v>
      </c>
    </row>
    <row r="1375" spans="19:29" s="375" customFormat="1" x14ac:dyDescent="0.4">
      <c r="S1375" s="428" t="s">
        <v>49</v>
      </c>
      <c r="T1375" s="375" t="s">
        <v>416</v>
      </c>
      <c r="U1375" s="375" t="s">
        <v>61</v>
      </c>
      <c r="V1375" s="375" t="s">
        <v>406</v>
      </c>
      <c r="W1375" s="375" t="s">
        <v>717</v>
      </c>
      <c r="X1375" s="824">
        <v>0.34399999999999997</v>
      </c>
      <c r="Y1375" s="375" t="s">
        <v>393</v>
      </c>
      <c r="Z1375" s="375" t="s">
        <v>400</v>
      </c>
      <c r="AA1375" s="763">
        <v>4.7300011207940132E-6</v>
      </c>
      <c r="AB1375" s="375" t="s">
        <v>399</v>
      </c>
      <c r="AC1375" s="831" t="s">
        <v>817</v>
      </c>
    </row>
    <row r="1376" spans="19:29" s="375" customFormat="1" x14ac:dyDescent="0.4">
      <c r="S1376" s="428" t="s">
        <v>49</v>
      </c>
      <c r="T1376" s="375" t="s">
        <v>416</v>
      </c>
      <c r="U1376" s="375" t="s">
        <v>61</v>
      </c>
      <c r="V1376" s="375" t="s">
        <v>406</v>
      </c>
      <c r="W1376" s="375" t="s">
        <v>717</v>
      </c>
      <c r="X1376" s="824">
        <v>0.34399999999999997</v>
      </c>
      <c r="Y1376" s="375" t="s">
        <v>394</v>
      </c>
      <c r="Z1376" s="375" t="s">
        <v>400</v>
      </c>
      <c r="AA1376" s="763">
        <v>8.9100021112631409E-6</v>
      </c>
      <c r="AB1376" s="375" t="s">
        <v>399</v>
      </c>
      <c r="AC1376" s="831" t="s">
        <v>817</v>
      </c>
    </row>
    <row r="1377" spans="1:46" s="375" customFormat="1" x14ac:dyDescent="0.4">
      <c r="S1377" s="428" t="s">
        <v>49</v>
      </c>
      <c r="T1377" s="375" t="s">
        <v>416</v>
      </c>
      <c r="U1377" s="375" t="s">
        <v>61</v>
      </c>
      <c r="V1377" s="375" t="s">
        <v>406</v>
      </c>
      <c r="W1377" s="375" t="s">
        <v>717</v>
      </c>
      <c r="X1377" s="824">
        <v>0.34399999999999997</v>
      </c>
      <c r="Y1377" s="375" t="s">
        <v>395</v>
      </c>
      <c r="Z1377" s="375" t="s">
        <v>400</v>
      </c>
      <c r="AA1377" s="763">
        <v>1.000000236954337E-5</v>
      </c>
      <c r="AB1377" s="375" t="s">
        <v>399</v>
      </c>
      <c r="AC1377" s="831" t="s">
        <v>817</v>
      </c>
    </row>
    <row r="1378" spans="1:46" s="375" customFormat="1" x14ac:dyDescent="0.4">
      <c r="S1378" s="428" t="s">
        <v>49</v>
      </c>
      <c r="T1378" s="375" t="s">
        <v>416</v>
      </c>
      <c r="U1378" s="375" t="s">
        <v>61</v>
      </c>
      <c r="V1378" s="375" t="s">
        <v>406</v>
      </c>
      <c r="W1378" s="375" t="s">
        <v>717</v>
      </c>
      <c r="X1378" s="824">
        <v>0.34399999999999997</v>
      </c>
      <c r="Y1378" s="375" t="s">
        <v>396</v>
      </c>
      <c r="Z1378" s="375" t="s">
        <v>400</v>
      </c>
      <c r="AA1378" s="763">
        <v>1.6000003791269388E-5</v>
      </c>
      <c r="AB1378" s="375" t="s">
        <v>399</v>
      </c>
      <c r="AC1378" s="831" t="s">
        <v>817</v>
      </c>
    </row>
    <row r="1379" spans="1:46" s="375" customFormat="1" x14ac:dyDescent="0.4">
      <c r="S1379" s="428" t="s">
        <v>49</v>
      </c>
      <c r="T1379" s="375" t="s">
        <v>416</v>
      </c>
      <c r="U1379" s="375" t="s">
        <v>61</v>
      </c>
      <c r="V1379" s="375" t="s">
        <v>406</v>
      </c>
      <c r="W1379" s="375" t="s">
        <v>717</v>
      </c>
      <c r="X1379" s="824">
        <v>0.34399999999999997</v>
      </c>
      <c r="Y1379" s="375" t="s">
        <v>397</v>
      </c>
      <c r="Z1379" s="375" t="s">
        <v>400</v>
      </c>
      <c r="AA1379" s="763">
        <v>2.1327694535446109</v>
      </c>
      <c r="AB1379" s="375" t="s">
        <v>399</v>
      </c>
      <c r="AC1379" s="831" t="s">
        <v>817</v>
      </c>
    </row>
    <row r="1380" spans="1:46" s="375" customFormat="1" x14ac:dyDescent="0.4">
      <c r="S1380" s="428" t="s">
        <v>49</v>
      </c>
      <c r="T1380" s="375" t="s">
        <v>416</v>
      </c>
      <c r="U1380" s="375" t="s">
        <v>61</v>
      </c>
      <c r="V1380" s="375" t="s">
        <v>406</v>
      </c>
      <c r="W1380" s="375" t="s">
        <v>717</v>
      </c>
      <c r="X1380" s="824">
        <v>0.34399999999999997</v>
      </c>
      <c r="Y1380" s="375" t="s">
        <v>387</v>
      </c>
      <c r="Z1380" s="375" t="s">
        <v>401</v>
      </c>
      <c r="AA1380" s="378">
        <v>1.9811813060289801E-5</v>
      </c>
      <c r="AB1380" s="375" t="s">
        <v>399</v>
      </c>
      <c r="AC1380" s="831" t="s">
        <v>819</v>
      </c>
    </row>
    <row r="1381" spans="1:46" s="375" customFormat="1" x14ac:dyDescent="0.4">
      <c r="S1381" s="428" t="s">
        <v>49</v>
      </c>
      <c r="T1381" s="375" t="s">
        <v>416</v>
      </c>
      <c r="U1381" s="375" t="s">
        <v>61</v>
      </c>
      <c r="V1381" s="375" t="s">
        <v>406</v>
      </c>
      <c r="W1381" s="375" t="s">
        <v>717</v>
      </c>
      <c r="X1381" s="824">
        <v>0.34399999999999997</v>
      </c>
      <c r="Y1381" s="375" t="s">
        <v>388</v>
      </c>
      <c r="Z1381" s="375" t="s">
        <v>401</v>
      </c>
      <c r="AA1381" s="378">
        <v>1.6146176265310522E-4</v>
      </c>
      <c r="AB1381" s="375" t="s">
        <v>399</v>
      </c>
      <c r="AC1381" s="831" t="s">
        <v>819</v>
      </c>
    </row>
    <row r="1382" spans="1:46" s="375" customFormat="1" x14ac:dyDescent="0.4">
      <c r="S1382" s="428" t="s">
        <v>49</v>
      </c>
      <c r="T1382" s="375" t="s">
        <v>416</v>
      </c>
      <c r="U1382" s="375" t="s">
        <v>61</v>
      </c>
      <c r="V1382" s="375" t="s">
        <v>406</v>
      </c>
      <c r="W1382" s="375" t="s">
        <v>717</v>
      </c>
      <c r="X1382" s="824">
        <v>0.34399999999999997</v>
      </c>
      <c r="Y1382" s="375" t="s">
        <v>389</v>
      </c>
      <c r="Z1382" s="375" t="s">
        <v>401</v>
      </c>
      <c r="AA1382" s="378">
        <v>1.3858287009794184E-3</v>
      </c>
      <c r="AB1382" s="375" t="s">
        <v>399</v>
      </c>
      <c r="AC1382" s="831" t="s">
        <v>819</v>
      </c>
    </row>
    <row r="1383" spans="1:46" s="375" customFormat="1" x14ac:dyDescent="0.4">
      <c r="S1383" s="428" t="s">
        <v>49</v>
      </c>
      <c r="T1383" s="375" t="s">
        <v>416</v>
      </c>
      <c r="U1383" s="375" t="s">
        <v>61</v>
      </c>
      <c r="V1383" s="375" t="s">
        <v>406</v>
      </c>
      <c r="W1383" s="375" t="s">
        <v>717</v>
      </c>
      <c r="X1383" s="824">
        <v>0.34399999999999997</v>
      </c>
      <c r="Y1383" s="375" t="s">
        <v>390</v>
      </c>
      <c r="Z1383" s="375" t="s">
        <v>401</v>
      </c>
      <c r="AA1383" s="378">
        <v>1.3950221179068144E-4</v>
      </c>
      <c r="AB1383" s="375" t="s">
        <v>399</v>
      </c>
      <c r="AC1383" s="831" t="s">
        <v>819</v>
      </c>
    </row>
    <row r="1384" spans="1:46" s="375" customFormat="1" x14ac:dyDescent="0.4">
      <c r="S1384" s="428" t="s">
        <v>49</v>
      </c>
      <c r="T1384" s="375" t="s">
        <v>416</v>
      </c>
      <c r="U1384" s="375" t="s">
        <v>61</v>
      </c>
      <c r="V1384" s="375" t="s">
        <v>406</v>
      </c>
      <c r="W1384" s="375" t="s">
        <v>717</v>
      </c>
      <c r="X1384" s="824">
        <v>0.34399999999999997</v>
      </c>
      <c r="Y1384" s="375" t="s">
        <v>391</v>
      </c>
      <c r="Z1384" s="375" t="s">
        <v>401</v>
      </c>
      <c r="AA1384" s="378">
        <v>1.1023184633933594E-4</v>
      </c>
      <c r="AB1384" s="375" t="s">
        <v>399</v>
      </c>
      <c r="AC1384" s="831" t="s">
        <v>819</v>
      </c>
    </row>
    <row r="1385" spans="1:46" s="375" customFormat="1" x14ac:dyDescent="0.4">
      <c r="S1385" s="428" t="s">
        <v>49</v>
      </c>
      <c r="T1385" s="375" t="s">
        <v>416</v>
      </c>
      <c r="U1385" s="375" t="s">
        <v>61</v>
      </c>
      <c r="V1385" s="375" t="s">
        <v>406</v>
      </c>
      <c r="W1385" s="375" t="s">
        <v>717</v>
      </c>
      <c r="X1385" s="824">
        <v>0.34399999999999997</v>
      </c>
      <c r="Y1385" s="375" t="s">
        <v>392</v>
      </c>
      <c r="Z1385" s="375" t="s">
        <v>401</v>
      </c>
      <c r="AA1385" s="378">
        <v>3.318829389660485E-3</v>
      </c>
      <c r="AB1385" s="375" t="s">
        <v>399</v>
      </c>
      <c r="AC1385" s="831" t="s">
        <v>819</v>
      </c>
    </row>
    <row r="1386" spans="1:46" s="375" customFormat="1" x14ac:dyDescent="0.4">
      <c r="S1386" s="428" t="s">
        <v>49</v>
      </c>
      <c r="T1386" s="375" t="s">
        <v>416</v>
      </c>
      <c r="U1386" s="375" t="s">
        <v>61</v>
      </c>
      <c r="V1386" s="375" t="s">
        <v>406</v>
      </c>
      <c r="W1386" s="375" t="s">
        <v>717</v>
      </c>
      <c r="X1386" s="824">
        <v>0.34399999999999997</v>
      </c>
      <c r="Y1386" s="375" t="s">
        <v>393</v>
      </c>
      <c r="Z1386" s="375" t="s">
        <v>401</v>
      </c>
      <c r="AA1386" s="378">
        <v>4.7343248160216569E-6</v>
      </c>
      <c r="AB1386" s="375" t="s">
        <v>399</v>
      </c>
      <c r="AC1386" s="831" t="s">
        <v>819</v>
      </c>
    </row>
    <row r="1387" spans="1:46" s="375" customFormat="1" x14ac:dyDescent="0.4">
      <c r="S1387" s="428" t="s">
        <v>49</v>
      </c>
      <c r="T1387" s="375" t="s">
        <v>416</v>
      </c>
      <c r="U1387" s="375" t="s">
        <v>61</v>
      </c>
      <c r="V1387" s="375" t="s">
        <v>406</v>
      </c>
      <c r="W1387" s="375" t="s">
        <v>717</v>
      </c>
      <c r="X1387" s="824">
        <v>0.34399999999999997</v>
      </c>
      <c r="Y1387" s="375" t="s">
        <v>394</v>
      </c>
      <c r="Z1387" s="375" t="s">
        <v>401</v>
      </c>
      <c r="AA1387" s="378">
        <v>8.9194724822229059E-6</v>
      </c>
      <c r="AB1387" s="375" t="s">
        <v>399</v>
      </c>
      <c r="AC1387" s="831" t="s">
        <v>819</v>
      </c>
    </row>
    <row r="1388" spans="1:46" s="375" customFormat="1" x14ac:dyDescent="0.4">
      <c r="S1388" s="428" t="s">
        <v>49</v>
      </c>
      <c r="T1388" s="375" t="s">
        <v>416</v>
      </c>
      <c r="U1388" s="375" t="s">
        <v>61</v>
      </c>
      <c r="V1388" s="375" t="s">
        <v>406</v>
      </c>
      <c r="W1388" s="375" t="s">
        <v>717</v>
      </c>
      <c r="X1388" s="824">
        <v>0.34399999999999997</v>
      </c>
      <c r="Y1388" s="375" t="s">
        <v>395</v>
      </c>
      <c r="Z1388" s="375" t="s">
        <v>401</v>
      </c>
      <c r="AA1388" s="378">
        <v>1.1288505074025222E-5</v>
      </c>
      <c r="AB1388" s="375" t="s">
        <v>399</v>
      </c>
      <c r="AC1388" s="831" t="s">
        <v>819</v>
      </c>
    </row>
    <row r="1389" spans="1:46" s="375" customFormat="1" x14ac:dyDescent="0.4">
      <c r="S1389" s="428" t="s">
        <v>49</v>
      </c>
      <c r="T1389" s="375" t="s">
        <v>416</v>
      </c>
      <c r="U1389" s="375" t="s">
        <v>61</v>
      </c>
      <c r="V1389" s="375" t="s">
        <v>406</v>
      </c>
      <c r="W1389" s="375" t="s">
        <v>717</v>
      </c>
      <c r="X1389" s="824">
        <v>0.34399999999999997</v>
      </c>
      <c r="Y1389" s="375" t="s">
        <v>396</v>
      </c>
      <c r="Z1389" s="375" t="s">
        <v>401</v>
      </c>
      <c r="AA1389" s="378">
        <v>1.6007890236458171E-5</v>
      </c>
      <c r="AB1389" s="375" t="s">
        <v>399</v>
      </c>
      <c r="AC1389" s="831" t="s">
        <v>819</v>
      </c>
    </row>
    <row r="1390" spans="1:46" s="375" customFormat="1" x14ac:dyDescent="0.4">
      <c r="S1390" s="428" t="s">
        <v>49</v>
      </c>
      <c r="T1390" s="375" t="s">
        <v>416</v>
      </c>
      <c r="U1390" s="375" t="s">
        <v>61</v>
      </c>
      <c r="V1390" s="375" t="s">
        <v>406</v>
      </c>
      <c r="W1390" s="375" t="s">
        <v>717</v>
      </c>
      <c r="X1390" s="824">
        <v>0.34399999999999997</v>
      </c>
      <c r="Y1390" s="375" t="s">
        <v>397</v>
      </c>
      <c r="Z1390" s="375" t="s">
        <v>401</v>
      </c>
      <c r="AA1390" s="378">
        <v>2.1344816163349036</v>
      </c>
      <c r="AB1390" s="375" t="s">
        <v>399</v>
      </c>
      <c r="AC1390" s="831" t="s">
        <v>819</v>
      </c>
    </row>
    <row r="1391" spans="1:46" s="758" customFormat="1" ht="15.9" x14ac:dyDescent="0.4">
      <c r="A1391" s="838" t="s">
        <v>406</v>
      </c>
      <c r="B1391" s="750"/>
      <c r="C1391" s="750"/>
      <c r="D1391" s="750"/>
      <c r="E1391" s="750"/>
      <c r="F1391" s="750"/>
      <c r="G1391" s="750"/>
      <c r="H1391" s="751"/>
      <c r="I1391" s="829" t="s">
        <v>232</v>
      </c>
      <c r="J1391" s="836"/>
      <c r="K1391" s="750"/>
      <c r="L1391" s="750"/>
      <c r="M1391" s="750"/>
      <c r="N1391" s="750"/>
      <c r="O1391" s="750"/>
      <c r="P1391" s="750"/>
      <c r="Q1391" s="750"/>
      <c r="R1391" s="751"/>
      <c r="S1391" s="829" t="s">
        <v>49</v>
      </c>
      <c r="T1391" s="836"/>
      <c r="U1391" s="750"/>
      <c r="V1391" s="750"/>
      <c r="W1391" s="750"/>
      <c r="X1391" s="750"/>
      <c r="Y1391" s="750"/>
      <c r="Z1391" s="750"/>
      <c r="AA1391" s="750"/>
      <c r="AB1391" s="750"/>
      <c r="AC1391" s="751"/>
      <c r="AD1391" s="829" t="s">
        <v>263</v>
      </c>
      <c r="AE1391" s="750"/>
      <c r="AF1391" s="750"/>
      <c r="AG1391" s="750"/>
      <c r="AH1391" s="750"/>
      <c r="AI1391" s="750"/>
      <c r="AJ1391" s="750"/>
      <c r="AK1391" s="829" t="s">
        <v>277</v>
      </c>
      <c r="AL1391" s="844"/>
      <c r="AM1391" s="844"/>
      <c r="AN1391" s="750"/>
      <c r="AO1391" s="844"/>
      <c r="AP1391" s="844"/>
      <c r="AQ1391" s="844"/>
      <c r="AR1391" s="844"/>
      <c r="AS1391" s="844"/>
      <c r="AT1391" s="845"/>
    </row>
    <row r="1392" spans="1:46" s="759" customFormat="1" x14ac:dyDescent="0.4">
      <c r="A1392" s="839" t="s">
        <v>373</v>
      </c>
      <c r="B1392" s="759" t="s">
        <v>417</v>
      </c>
      <c r="C1392" s="759" t="s">
        <v>376</v>
      </c>
      <c r="D1392" s="759" t="s">
        <v>379</v>
      </c>
      <c r="E1392" s="759" t="s">
        <v>383</v>
      </c>
      <c r="F1392" s="759" t="s">
        <v>386</v>
      </c>
      <c r="G1392" s="759" t="s">
        <v>380</v>
      </c>
      <c r="H1392" s="835" t="s">
        <v>378</v>
      </c>
      <c r="I1392" s="806" t="s">
        <v>373</v>
      </c>
      <c r="J1392" s="759" t="s">
        <v>417</v>
      </c>
      <c r="K1392" s="759" t="s">
        <v>374</v>
      </c>
      <c r="L1392" s="759" t="s">
        <v>376</v>
      </c>
      <c r="M1392" s="759" t="s">
        <v>375</v>
      </c>
      <c r="N1392" s="759" t="s">
        <v>379</v>
      </c>
      <c r="O1392" s="759" t="s">
        <v>383</v>
      </c>
      <c r="P1392" s="759" t="s">
        <v>386</v>
      </c>
      <c r="Q1392" s="759" t="s">
        <v>380</v>
      </c>
      <c r="R1392" s="835" t="s">
        <v>378</v>
      </c>
      <c r="S1392" s="806" t="s">
        <v>373</v>
      </c>
      <c r="T1392" s="759" t="s">
        <v>413</v>
      </c>
      <c r="U1392" s="759" t="s">
        <v>417</v>
      </c>
      <c r="V1392" s="759" t="s">
        <v>374</v>
      </c>
      <c r="W1392" s="759" t="s">
        <v>376</v>
      </c>
      <c r="X1392" s="759" t="s">
        <v>375</v>
      </c>
      <c r="Y1392" s="759" t="s">
        <v>379</v>
      </c>
      <c r="Z1392" s="759" t="s">
        <v>383</v>
      </c>
      <c r="AA1392" s="759" t="s">
        <v>386</v>
      </c>
      <c r="AB1392" s="759" t="s">
        <v>380</v>
      </c>
      <c r="AC1392" s="835" t="s">
        <v>378</v>
      </c>
      <c r="AD1392" s="806" t="s">
        <v>373</v>
      </c>
      <c r="AE1392" s="759" t="s">
        <v>417</v>
      </c>
      <c r="AF1392" s="759" t="s">
        <v>379</v>
      </c>
      <c r="AG1392" s="759" t="s">
        <v>386</v>
      </c>
      <c r="AH1392" s="759" t="s">
        <v>380</v>
      </c>
      <c r="AI1392" s="759" t="s">
        <v>378</v>
      </c>
      <c r="AJ1392" s="759" t="s">
        <v>382</v>
      </c>
      <c r="AK1392" s="806" t="s">
        <v>373</v>
      </c>
      <c r="AL1392" s="759" t="s">
        <v>417</v>
      </c>
      <c r="AM1392" s="759" t="s">
        <v>374</v>
      </c>
      <c r="AN1392" s="758" t="s">
        <v>423</v>
      </c>
      <c r="AO1392" s="759" t="s">
        <v>424</v>
      </c>
      <c r="AP1392" s="759" t="s">
        <v>386</v>
      </c>
      <c r="AQ1392" s="759" t="s">
        <v>386</v>
      </c>
      <c r="AR1392" s="759" t="s">
        <v>380</v>
      </c>
      <c r="AS1392" s="759" t="s">
        <v>378</v>
      </c>
      <c r="AT1392" s="835" t="s">
        <v>382</v>
      </c>
    </row>
    <row r="1393" spans="1:46" s="375" customFormat="1" x14ac:dyDescent="0.4">
      <c r="A1393" s="428" t="s">
        <v>406</v>
      </c>
      <c r="B1393" s="375" t="s">
        <v>62</v>
      </c>
      <c r="C1393" s="375" t="s">
        <v>463</v>
      </c>
      <c r="D1393" s="375" t="s">
        <v>412</v>
      </c>
      <c r="E1393" s="375" t="s">
        <v>400</v>
      </c>
      <c r="F1393" s="761">
        <v>8.9362133900974233E-3</v>
      </c>
      <c r="G1393" s="375" t="s">
        <v>398</v>
      </c>
      <c r="H1393" s="831" t="s">
        <v>827</v>
      </c>
      <c r="I1393" s="428" t="s">
        <v>232</v>
      </c>
      <c r="J1393" s="375" t="s">
        <v>62</v>
      </c>
      <c r="K1393" s="375" t="s">
        <v>52</v>
      </c>
      <c r="M1393" s="824">
        <v>0.33100000000000002</v>
      </c>
      <c r="N1393" s="375" t="s">
        <v>385</v>
      </c>
      <c r="O1393" s="375" t="s">
        <v>400</v>
      </c>
      <c r="P1393" s="761">
        <v>3.0211480362537766</v>
      </c>
      <c r="Q1393" s="375" t="s">
        <v>398</v>
      </c>
      <c r="R1393" s="831" t="s">
        <v>828</v>
      </c>
      <c r="S1393" s="428" t="s">
        <v>49</v>
      </c>
      <c r="T1393" s="375" t="s">
        <v>418</v>
      </c>
      <c r="U1393" s="375" t="s">
        <v>62</v>
      </c>
      <c r="V1393" s="375" t="s">
        <v>52</v>
      </c>
      <c r="X1393" s="824">
        <v>0.32800000000000001</v>
      </c>
      <c r="Y1393" s="375" t="s">
        <v>411</v>
      </c>
      <c r="Z1393" s="375" t="s">
        <v>400</v>
      </c>
      <c r="AA1393" s="761">
        <v>3.0487804878048781</v>
      </c>
      <c r="AB1393" s="375" t="s">
        <v>398</v>
      </c>
      <c r="AC1393" s="831" t="s">
        <v>829</v>
      </c>
      <c r="AD1393" s="428" t="s">
        <v>263</v>
      </c>
      <c r="AE1393" s="375" t="s">
        <v>62</v>
      </c>
      <c r="AF1393" s="375" t="s">
        <v>387</v>
      </c>
      <c r="AG1393" s="375">
        <v>1.2673492177546897E-6</v>
      </c>
      <c r="AH1393" s="375" t="s">
        <v>399</v>
      </c>
      <c r="AI1393" s="375" t="s">
        <v>830</v>
      </c>
      <c r="AJ1393" s="375" t="s">
        <v>422</v>
      </c>
      <c r="AK1393" s="428" t="s">
        <v>277</v>
      </c>
      <c r="AL1393" s="375" t="s">
        <v>62</v>
      </c>
      <c r="AM1393" s="375" t="s">
        <v>425</v>
      </c>
      <c r="AN1393" s="375" t="s">
        <v>427</v>
      </c>
      <c r="AO1393" s="762">
        <v>6.9260000000000002</v>
      </c>
      <c r="AP1393" s="375" t="s">
        <v>387</v>
      </c>
      <c r="AQ1393" s="760">
        <v>0.13392911904762864</v>
      </c>
      <c r="AR1393" s="375" t="s">
        <v>399</v>
      </c>
      <c r="AS1393" s="375" t="s">
        <v>831</v>
      </c>
      <c r="AT1393" s="831" t="s">
        <v>422</v>
      </c>
    </row>
    <row r="1394" spans="1:46" s="375" customFormat="1" x14ac:dyDescent="0.4">
      <c r="A1394" s="428" t="s">
        <v>406</v>
      </c>
      <c r="B1394" s="375" t="s">
        <v>62</v>
      </c>
      <c r="C1394" s="375" t="s">
        <v>463</v>
      </c>
      <c r="D1394" s="375" t="s">
        <v>385</v>
      </c>
      <c r="E1394" s="375" t="s">
        <v>400</v>
      </c>
      <c r="F1394" s="761">
        <v>0.91224449494713977</v>
      </c>
      <c r="G1394" s="375" t="s">
        <v>398</v>
      </c>
      <c r="H1394" s="831" t="s">
        <v>827</v>
      </c>
      <c r="I1394" s="428" t="s">
        <v>232</v>
      </c>
      <c r="J1394" s="375" t="s">
        <v>62</v>
      </c>
      <c r="K1394" s="375" t="s">
        <v>52</v>
      </c>
      <c r="M1394" s="824">
        <v>0.33100000000000002</v>
      </c>
      <c r="N1394" s="375" t="s">
        <v>387</v>
      </c>
      <c r="O1394" s="375" t="s">
        <v>400</v>
      </c>
      <c r="P1394" s="763">
        <v>2.8000006634721431E-5</v>
      </c>
      <c r="Q1394" s="375" t="s">
        <v>399</v>
      </c>
      <c r="R1394" s="831" t="s">
        <v>832</v>
      </c>
      <c r="S1394" s="428" t="s">
        <v>49</v>
      </c>
      <c r="T1394" s="375" t="s">
        <v>418</v>
      </c>
      <c r="U1394" s="375" t="s">
        <v>62</v>
      </c>
      <c r="V1394" s="375" t="s">
        <v>52</v>
      </c>
      <c r="X1394" s="824">
        <v>0.32800000000000001</v>
      </c>
      <c r="Y1394" s="375" t="s">
        <v>387</v>
      </c>
      <c r="Z1394" s="375" t="s">
        <v>400</v>
      </c>
      <c r="AA1394" s="763">
        <v>1.4000003317360716E-5</v>
      </c>
      <c r="AB1394" s="375" t="s">
        <v>399</v>
      </c>
      <c r="AC1394" s="831" t="s">
        <v>833</v>
      </c>
      <c r="AD1394" s="428" t="s">
        <v>263</v>
      </c>
      <c r="AE1394" s="375" t="s">
        <v>62</v>
      </c>
      <c r="AF1394" s="375" t="s">
        <v>388</v>
      </c>
      <c r="AG1394" s="375">
        <v>3.1549347073542905E-6</v>
      </c>
      <c r="AH1394" s="375" t="s">
        <v>399</v>
      </c>
      <c r="AI1394" s="375" t="s">
        <v>830</v>
      </c>
      <c r="AJ1394" s="375" t="s">
        <v>422</v>
      </c>
      <c r="AK1394" s="428" t="s">
        <v>277</v>
      </c>
      <c r="AL1394" s="375" t="s">
        <v>62</v>
      </c>
      <c r="AM1394" s="375" t="s">
        <v>425</v>
      </c>
      <c r="AN1394" s="375" t="s">
        <v>427</v>
      </c>
      <c r="AO1394" s="762">
        <v>6.9260000000000002</v>
      </c>
      <c r="AP1394" s="375" t="s">
        <v>388</v>
      </c>
      <c r="AQ1394" s="760">
        <v>0.84614124568009674</v>
      </c>
      <c r="AR1394" s="375" t="s">
        <v>399</v>
      </c>
      <c r="AS1394" s="375" t="s">
        <v>831</v>
      </c>
      <c r="AT1394" s="831" t="s">
        <v>422</v>
      </c>
    </row>
    <row r="1395" spans="1:46" s="375" customFormat="1" x14ac:dyDescent="0.4">
      <c r="A1395" s="428" t="s">
        <v>406</v>
      </c>
      <c r="B1395" s="375" t="s">
        <v>62</v>
      </c>
      <c r="C1395" s="375" t="s">
        <v>463</v>
      </c>
      <c r="D1395" s="375" t="s">
        <v>411</v>
      </c>
      <c r="E1395" s="375" t="s">
        <v>400</v>
      </c>
      <c r="F1395" s="761">
        <v>8.1631897859723718E-2</v>
      </c>
      <c r="G1395" s="375" t="s">
        <v>398</v>
      </c>
      <c r="H1395" s="831" t="s">
        <v>827</v>
      </c>
      <c r="I1395" s="428" t="s">
        <v>232</v>
      </c>
      <c r="J1395" s="375" t="s">
        <v>62</v>
      </c>
      <c r="K1395" s="375" t="s">
        <v>52</v>
      </c>
      <c r="M1395" s="824">
        <v>0.33100000000000002</v>
      </c>
      <c r="N1395" s="375" t="s">
        <v>388</v>
      </c>
      <c r="O1395" s="375" t="s">
        <v>400</v>
      </c>
      <c r="P1395" s="763">
        <v>4.2700010117950176E-4</v>
      </c>
      <c r="Q1395" s="375" t="s">
        <v>399</v>
      </c>
      <c r="R1395" s="831" t="s">
        <v>832</v>
      </c>
      <c r="S1395" s="428" t="s">
        <v>49</v>
      </c>
      <c r="T1395" s="375" t="s">
        <v>418</v>
      </c>
      <c r="U1395" s="375" t="s">
        <v>62</v>
      </c>
      <c r="V1395" s="375" t="s">
        <v>52</v>
      </c>
      <c r="X1395" s="824">
        <v>0.32800000000000001</v>
      </c>
      <c r="Y1395" s="375" t="s">
        <v>388</v>
      </c>
      <c r="Z1395" s="375" t="s">
        <v>400</v>
      </c>
      <c r="AA1395" s="763">
        <v>1.1200002653888572E-4</v>
      </c>
      <c r="AB1395" s="375" t="s">
        <v>399</v>
      </c>
      <c r="AC1395" s="831" t="s">
        <v>833</v>
      </c>
      <c r="AD1395" s="428" t="s">
        <v>263</v>
      </c>
      <c r="AE1395" s="375" t="s">
        <v>62</v>
      </c>
      <c r="AF1395" s="375" t="s">
        <v>389</v>
      </c>
      <c r="AG1395" s="375">
        <v>2.9960947456115615E-6</v>
      </c>
      <c r="AH1395" s="375" t="s">
        <v>399</v>
      </c>
      <c r="AI1395" s="375" t="s">
        <v>830</v>
      </c>
      <c r="AJ1395" s="375" t="s">
        <v>422</v>
      </c>
      <c r="AK1395" s="428" t="s">
        <v>277</v>
      </c>
      <c r="AL1395" s="375" t="s">
        <v>62</v>
      </c>
      <c r="AM1395" s="375" t="s">
        <v>425</v>
      </c>
      <c r="AN1395" s="375" t="s">
        <v>427</v>
      </c>
      <c r="AO1395" s="762">
        <v>6.9260000000000002</v>
      </c>
      <c r="AP1395" s="375" t="s">
        <v>389</v>
      </c>
      <c r="AQ1395" s="760">
        <v>0.14469053127021084</v>
      </c>
      <c r="AR1395" s="375" t="s">
        <v>399</v>
      </c>
      <c r="AS1395" s="375" t="s">
        <v>831</v>
      </c>
      <c r="AT1395" s="831" t="s">
        <v>422</v>
      </c>
    </row>
    <row r="1396" spans="1:46" s="375" customFormat="1" x14ac:dyDescent="0.4">
      <c r="A1396" s="428" t="s">
        <v>406</v>
      </c>
      <c r="B1396" s="375" t="s">
        <v>62</v>
      </c>
      <c r="C1396" s="375" t="s">
        <v>463</v>
      </c>
      <c r="D1396" s="375" t="s">
        <v>410</v>
      </c>
      <c r="E1396" s="375" t="s">
        <v>400</v>
      </c>
      <c r="F1396" s="761">
        <v>6.5924636958942531E-2</v>
      </c>
      <c r="G1396" s="375" t="s">
        <v>398</v>
      </c>
      <c r="H1396" s="831" t="s">
        <v>827</v>
      </c>
      <c r="I1396" s="428" t="s">
        <v>232</v>
      </c>
      <c r="J1396" s="375" t="s">
        <v>62</v>
      </c>
      <c r="K1396" s="375" t="s">
        <v>52</v>
      </c>
      <c r="M1396" s="824">
        <v>0.33100000000000002</v>
      </c>
      <c r="N1396" s="375" t="s">
        <v>389</v>
      </c>
      <c r="O1396" s="375" t="s">
        <v>400</v>
      </c>
      <c r="P1396" s="763">
        <v>2.2500005331472578E-4</v>
      </c>
      <c r="Q1396" s="375" t="s">
        <v>399</v>
      </c>
      <c r="R1396" s="831" t="s">
        <v>832</v>
      </c>
      <c r="S1396" s="428" t="s">
        <v>49</v>
      </c>
      <c r="T1396" s="375" t="s">
        <v>418</v>
      </c>
      <c r="U1396" s="375" t="s">
        <v>62</v>
      </c>
      <c r="V1396" s="375" t="s">
        <v>52</v>
      </c>
      <c r="X1396" s="824">
        <v>0.32800000000000001</v>
      </c>
      <c r="Y1396" s="375" t="s">
        <v>389</v>
      </c>
      <c r="Z1396" s="375" t="s">
        <v>400</v>
      </c>
      <c r="AA1396" s="763">
        <v>1.0550002499868252E-3</v>
      </c>
      <c r="AB1396" s="375" t="s">
        <v>399</v>
      </c>
      <c r="AC1396" s="831" t="s">
        <v>833</v>
      </c>
      <c r="AD1396" s="428" t="s">
        <v>263</v>
      </c>
      <c r="AE1396" s="375" t="s">
        <v>62</v>
      </c>
      <c r="AF1396" s="375" t="s">
        <v>390</v>
      </c>
      <c r="AG1396" s="375">
        <v>1.1399869831845882E-6</v>
      </c>
      <c r="AH1396" s="375" t="s">
        <v>399</v>
      </c>
      <c r="AI1396" s="375" t="s">
        <v>830</v>
      </c>
      <c r="AJ1396" s="375" t="s">
        <v>422</v>
      </c>
      <c r="AK1396" s="428" t="s">
        <v>277</v>
      </c>
      <c r="AL1396" s="375" t="s">
        <v>62</v>
      </c>
      <c r="AM1396" s="375" t="s">
        <v>425</v>
      </c>
      <c r="AN1396" s="375" t="s">
        <v>427</v>
      </c>
      <c r="AO1396" s="762">
        <v>6.9260000000000002</v>
      </c>
      <c r="AP1396" s="375" t="s">
        <v>390</v>
      </c>
      <c r="AQ1396" s="760">
        <v>8.5326825093599831E-2</v>
      </c>
      <c r="AR1396" s="375" t="s">
        <v>399</v>
      </c>
      <c r="AS1396" s="375" t="s">
        <v>831</v>
      </c>
      <c r="AT1396" s="831" t="s">
        <v>422</v>
      </c>
    </row>
    <row r="1397" spans="1:46" s="375" customFormat="1" x14ac:dyDescent="0.4">
      <c r="A1397" s="428" t="s">
        <v>406</v>
      </c>
      <c r="B1397" s="375" t="s">
        <v>62</v>
      </c>
      <c r="C1397" s="375" t="s">
        <v>463</v>
      </c>
      <c r="D1397" s="375" t="s">
        <v>408</v>
      </c>
      <c r="E1397" s="375" t="s">
        <v>400</v>
      </c>
      <c r="F1397" s="761">
        <v>0.32586875519577624</v>
      </c>
      <c r="G1397" s="375" t="s">
        <v>398</v>
      </c>
      <c r="H1397" s="831" t="s">
        <v>827</v>
      </c>
      <c r="I1397" s="428" t="s">
        <v>232</v>
      </c>
      <c r="J1397" s="375" t="s">
        <v>62</v>
      </c>
      <c r="K1397" s="375" t="s">
        <v>52</v>
      </c>
      <c r="L1397" s="378"/>
      <c r="M1397" s="824">
        <v>0.33100000000000002</v>
      </c>
      <c r="N1397" s="375" t="s">
        <v>390</v>
      </c>
      <c r="O1397" s="375" t="s">
        <v>400</v>
      </c>
      <c r="P1397" s="763">
        <v>3.8000009004264791E-5</v>
      </c>
      <c r="Q1397" s="375" t="s">
        <v>399</v>
      </c>
      <c r="R1397" s="831" t="s">
        <v>832</v>
      </c>
      <c r="S1397" s="428" t="s">
        <v>49</v>
      </c>
      <c r="T1397" s="375" t="s">
        <v>418</v>
      </c>
      <c r="U1397" s="375" t="s">
        <v>62</v>
      </c>
      <c r="V1397" s="375" t="s">
        <v>52</v>
      </c>
      <c r="W1397" s="378"/>
      <c r="X1397" s="824">
        <v>0.32800000000000001</v>
      </c>
      <c r="Y1397" s="375" t="s">
        <v>390</v>
      </c>
      <c r="Z1397" s="375" t="s">
        <v>400</v>
      </c>
      <c r="AA1397" s="763">
        <v>2.5900006137117323E-4</v>
      </c>
      <c r="AB1397" s="375" t="s">
        <v>399</v>
      </c>
      <c r="AC1397" s="831" t="s">
        <v>833</v>
      </c>
      <c r="AD1397" s="428" t="s">
        <v>263</v>
      </c>
      <c r="AE1397" s="375" t="s">
        <v>62</v>
      </c>
      <c r="AF1397" s="375" t="s">
        <v>391</v>
      </c>
      <c r="AG1397" s="375">
        <v>4.3698797986613754E-7</v>
      </c>
      <c r="AH1397" s="375" t="s">
        <v>399</v>
      </c>
      <c r="AI1397" s="375" t="s">
        <v>830</v>
      </c>
      <c r="AJ1397" s="375" t="s">
        <v>422</v>
      </c>
      <c r="AK1397" s="428" t="s">
        <v>277</v>
      </c>
      <c r="AL1397" s="375" t="s">
        <v>62</v>
      </c>
      <c r="AM1397" s="375" t="s">
        <v>425</v>
      </c>
      <c r="AN1397" s="375" t="s">
        <v>427</v>
      </c>
      <c r="AO1397" s="762">
        <v>6.9260000000000002</v>
      </c>
      <c r="AP1397" s="375" t="s">
        <v>391</v>
      </c>
      <c r="AQ1397" s="760">
        <v>3.8727226352348619E-2</v>
      </c>
      <c r="AR1397" s="375" t="s">
        <v>399</v>
      </c>
      <c r="AS1397" s="375" t="s">
        <v>831</v>
      </c>
      <c r="AT1397" s="831" t="s">
        <v>422</v>
      </c>
    </row>
    <row r="1398" spans="1:46" s="375" customFormat="1" x14ac:dyDescent="0.4">
      <c r="A1398" s="428" t="s">
        <v>406</v>
      </c>
      <c r="B1398" s="375" t="s">
        <v>62</v>
      </c>
      <c r="C1398" s="375" t="s">
        <v>463</v>
      </c>
      <c r="D1398" s="375" t="s">
        <v>409</v>
      </c>
      <c r="E1398" s="375" t="s">
        <v>400</v>
      </c>
      <c r="F1398" s="761">
        <v>0.20951012644813838</v>
      </c>
      <c r="G1398" s="375" t="s">
        <v>398</v>
      </c>
      <c r="H1398" s="831" t="s">
        <v>827</v>
      </c>
      <c r="I1398" s="428" t="s">
        <v>232</v>
      </c>
      <c r="J1398" s="375" t="s">
        <v>62</v>
      </c>
      <c r="K1398" s="375" t="s">
        <v>52</v>
      </c>
      <c r="L1398" s="378"/>
      <c r="M1398" s="824">
        <v>0.33100000000000002</v>
      </c>
      <c r="N1398" s="375" t="s">
        <v>391</v>
      </c>
      <c r="O1398" s="375" t="s">
        <v>400</v>
      </c>
      <c r="P1398" s="763">
        <v>3.8000009004264791E-5</v>
      </c>
      <c r="Q1398" s="375" t="s">
        <v>399</v>
      </c>
      <c r="R1398" s="831" t="s">
        <v>832</v>
      </c>
      <c r="S1398" s="428" t="s">
        <v>49</v>
      </c>
      <c r="T1398" s="375" t="s">
        <v>418</v>
      </c>
      <c r="U1398" s="375" t="s">
        <v>62</v>
      </c>
      <c r="V1398" s="375" t="s">
        <v>52</v>
      </c>
      <c r="W1398" s="378"/>
      <c r="X1398" s="824">
        <v>0.32800000000000001</v>
      </c>
      <c r="Y1398" s="375" t="s">
        <v>391</v>
      </c>
      <c r="Z1398" s="375" t="s">
        <v>400</v>
      </c>
      <c r="AA1398" s="763">
        <v>1.8500004383655231E-4</v>
      </c>
      <c r="AB1398" s="375" t="s">
        <v>399</v>
      </c>
      <c r="AC1398" s="831" t="s">
        <v>833</v>
      </c>
      <c r="AD1398" s="428" t="s">
        <v>263</v>
      </c>
      <c r="AE1398" s="375" t="s">
        <v>62</v>
      </c>
      <c r="AF1398" s="375" t="s">
        <v>392</v>
      </c>
      <c r="AG1398" s="375">
        <v>1.3975174237133395E-6</v>
      </c>
      <c r="AH1398" s="375" t="s">
        <v>399</v>
      </c>
      <c r="AI1398" s="375" t="s">
        <v>830</v>
      </c>
      <c r="AJ1398" s="375" t="s">
        <v>422</v>
      </c>
      <c r="AK1398" s="428" t="s">
        <v>277</v>
      </c>
      <c r="AL1398" s="375" t="s">
        <v>62</v>
      </c>
      <c r="AM1398" s="375" t="s">
        <v>425</v>
      </c>
      <c r="AN1398" s="375" t="s">
        <v>427</v>
      </c>
      <c r="AO1398" s="762">
        <v>6.9260000000000002</v>
      </c>
      <c r="AP1398" s="375" t="s">
        <v>392</v>
      </c>
      <c r="AQ1398" s="760">
        <v>0.54246652525231054</v>
      </c>
      <c r="AR1398" s="375" t="s">
        <v>399</v>
      </c>
      <c r="AS1398" s="375" t="s">
        <v>831</v>
      </c>
      <c r="AT1398" s="831" t="s">
        <v>422</v>
      </c>
    </row>
    <row r="1399" spans="1:46" s="375" customFormat="1" x14ac:dyDescent="0.4">
      <c r="A1399" s="428" t="s">
        <v>406</v>
      </c>
      <c r="B1399" s="375" t="s">
        <v>62</v>
      </c>
      <c r="C1399" s="375" t="s">
        <v>463</v>
      </c>
      <c r="D1399" s="375" t="s">
        <v>387</v>
      </c>
      <c r="E1399" s="375" t="s">
        <v>400</v>
      </c>
      <c r="F1399" s="763">
        <v>1.0598740542232177E-5</v>
      </c>
      <c r="G1399" s="375" t="s">
        <v>399</v>
      </c>
      <c r="H1399" s="831" t="s">
        <v>834</v>
      </c>
      <c r="I1399" s="428" t="s">
        <v>232</v>
      </c>
      <c r="J1399" s="375" t="s">
        <v>62</v>
      </c>
      <c r="K1399" s="375" t="s">
        <v>52</v>
      </c>
      <c r="L1399" s="378"/>
      <c r="M1399" s="824">
        <v>0.33100000000000002</v>
      </c>
      <c r="N1399" s="375" t="s">
        <v>392</v>
      </c>
      <c r="O1399" s="375" t="s">
        <v>400</v>
      </c>
      <c r="P1399" s="763">
        <v>8.0000018956346939E-6</v>
      </c>
      <c r="Q1399" s="375" t="s">
        <v>399</v>
      </c>
      <c r="R1399" s="831" t="s">
        <v>832</v>
      </c>
      <c r="S1399" s="428" t="s">
        <v>49</v>
      </c>
      <c r="T1399" s="375" t="s">
        <v>418</v>
      </c>
      <c r="U1399" s="375" t="s">
        <v>62</v>
      </c>
      <c r="V1399" s="375" t="s">
        <v>52</v>
      </c>
      <c r="W1399" s="378"/>
      <c r="X1399" s="824">
        <v>0.32800000000000001</v>
      </c>
      <c r="Y1399" s="375" t="s">
        <v>392</v>
      </c>
      <c r="Z1399" s="375" t="s">
        <v>400</v>
      </c>
      <c r="AA1399" s="763">
        <v>4.3200010236427349E-3</v>
      </c>
      <c r="AB1399" s="375" t="s">
        <v>399</v>
      </c>
      <c r="AC1399" s="831" t="s">
        <v>833</v>
      </c>
      <c r="AD1399" s="428" t="s">
        <v>263</v>
      </c>
      <c r="AE1399" s="375" t="s">
        <v>62</v>
      </c>
      <c r="AF1399" s="375" t="s">
        <v>393</v>
      </c>
      <c r="AG1399" s="375">
        <v>2.1377984060116207E-8</v>
      </c>
      <c r="AH1399" s="375" t="s">
        <v>399</v>
      </c>
      <c r="AI1399" s="375" t="s">
        <v>830</v>
      </c>
      <c r="AJ1399" s="375" t="s">
        <v>422</v>
      </c>
      <c r="AK1399" s="428" t="s">
        <v>277</v>
      </c>
      <c r="AL1399" s="375" t="s">
        <v>62</v>
      </c>
      <c r="AM1399" s="375" t="s">
        <v>425</v>
      </c>
      <c r="AN1399" s="375" t="s">
        <v>427</v>
      </c>
      <c r="AO1399" s="762">
        <v>6.9260000000000002</v>
      </c>
      <c r="AP1399" s="375" t="s">
        <v>393</v>
      </c>
      <c r="AQ1399" s="760">
        <v>8.111481151864688E-4</v>
      </c>
      <c r="AR1399" s="375" t="s">
        <v>399</v>
      </c>
      <c r="AS1399" s="375" t="s">
        <v>831</v>
      </c>
      <c r="AT1399" s="831" t="s">
        <v>422</v>
      </c>
    </row>
    <row r="1400" spans="1:46" s="375" customFormat="1" x14ac:dyDescent="0.4">
      <c r="A1400" s="428" t="s">
        <v>406</v>
      </c>
      <c r="B1400" s="375" t="s">
        <v>62</v>
      </c>
      <c r="C1400" s="375" t="s">
        <v>463</v>
      </c>
      <c r="D1400" s="375" t="s">
        <v>388</v>
      </c>
      <c r="E1400" s="375" t="s">
        <v>400</v>
      </c>
      <c r="F1400" s="763">
        <v>1.5897836620824382E-4</v>
      </c>
      <c r="G1400" s="375" t="s">
        <v>399</v>
      </c>
      <c r="H1400" s="831" t="s">
        <v>834</v>
      </c>
      <c r="I1400" s="428" t="s">
        <v>232</v>
      </c>
      <c r="J1400" s="375" t="s">
        <v>62</v>
      </c>
      <c r="K1400" s="375" t="s">
        <v>52</v>
      </c>
      <c r="L1400" s="378"/>
      <c r="M1400" s="824">
        <v>0.33100000000000002</v>
      </c>
      <c r="N1400" s="375" t="s">
        <v>393</v>
      </c>
      <c r="O1400" s="375" t="s">
        <v>400</v>
      </c>
      <c r="P1400" s="763">
        <v>6.2700014857036924E-6</v>
      </c>
      <c r="Q1400" s="375" t="s">
        <v>399</v>
      </c>
      <c r="R1400" s="831" t="s">
        <v>832</v>
      </c>
      <c r="S1400" s="428" t="s">
        <v>49</v>
      </c>
      <c r="T1400" s="375" t="s">
        <v>418</v>
      </c>
      <c r="U1400" s="375" t="s">
        <v>62</v>
      </c>
      <c r="V1400" s="375" t="s">
        <v>52</v>
      </c>
      <c r="W1400" s="378"/>
      <c r="X1400" s="824">
        <v>0.32800000000000001</v>
      </c>
      <c r="Y1400" s="375" t="s">
        <v>393</v>
      </c>
      <c r="Z1400" s="375" t="s">
        <v>400</v>
      </c>
      <c r="AA1400" s="763">
        <v>7.9550018849717498E-6</v>
      </c>
      <c r="AB1400" s="375" t="s">
        <v>399</v>
      </c>
      <c r="AC1400" s="831" t="s">
        <v>833</v>
      </c>
      <c r="AD1400" s="428" t="s">
        <v>263</v>
      </c>
      <c r="AE1400" s="375" t="s">
        <v>62</v>
      </c>
      <c r="AF1400" s="375" t="s">
        <v>394</v>
      </c>
      <c r="AG1400" s="375">
        <v>4.8275548522766656E-8</v>
      </c>
      <c r="AH1400" s="375" t="s">
        <v>399</v>
      </c>
      <c r="AI1400" s="375" t="s">
        <v>830</v>
      </c>
      <c r="AJ1400" s="375" t="s">
        <v>422</v>
      </c>
      <c r="AK1400" s="428" t="s">
        <v>277</v>
      </c>
      <c r="AL1400" s="375" t="s">
        <v>62</v>
      </c>
      <c r="AM1400" s="375" t="s">
        <v>425</v>
      </c>
      <c r="AN1400" s="375" t="s">
        <v>427</v>
      </c>
      <c r="AO1400" s="762">
        <v>6.9260000000000002</v>
      </c>
      <c r="AP1400" s="375" t="s">
        <v>394</v>
      </c>
      <c r="AQ1400" s="760">
        <v>1.6935338883092644E-3</v>
      </c>
      <c r="AR1400" s="375" t="s">
        <v>399</v>
      </c>
      <c r="AS1400" s="375" t="s">
        <v>831</v>
      </c>
      <c r="AT1400" s="831" t="s">
        <v>422</v>
      </c>
    </row>
    <row r="1401" spans="1:46" s="375" customFormat="1" x14ac:dyDescent="0.4">
      <c r="A1401" s="428" t="s">
        <v>406</v>
      </c>
      <c r="B1401" s="375" t="s">
        <v>62</v>
      </c>
      <c r="C1401" s="375" t="s">
        <v>463</v>
      </c>
      <c r="D1401" s="375" t="s">
        <v>389</v>
      </c>
      <c r="E1401" s="375" t="s">
        <v>400</v>
      </c>
      <c r="F1401" s="763">
        <v>1.0200616759774017E-4</v>
      </c>
      <c r="G1401" s="375" t="s">
        <v>399</v>
      </c>
      <c r="H1401" s="831" t="s">
        <v>834</v>
      </c>
      <c r="I1401" s="428" t="s">
        <v>232</v>
      </c>
      <c r="J1401" s="375" t="s">
        <v>62</v>
      </c>
      <c r="K1401" s="375" t="s">
        <v>52</v>
      </c>
      <c r="L1401" s="378"/>
      <c r="M1401" s="824">
        <v>0.33100000000000002</v>
      </c>
      <c r="N1401" s="375" t="s">
        <v>394</v>
      </c>
      <c r="O1401" s="375" t="s">
        <v>400</v>
      </c>
      <c r="P1401" s="763">
        <v>1.6264003853825332E-5</v>
      </c>
      <c r="Q1401" s="375" t="s">
        <v>399</v>
      </c>
      <c r="R1401" s="831" t="s">
        <v>832</v>
      </c>
      <c r="S1401" s="428" t="s">
        <v>49</v>
      </c>
      <c r="T1401" s="375" t="s">
        <v>418</v>
      </c>
      <c r="U1401" s="375" t="s">
        <v>62</v>
      </c>
      <c r="V1401" s="375" t="s">
        <v>52</v>
      </c>
      <c r="W1401" s="378"/>
      <c r="X1401" s="824">
        <v>0.32800000000000001</v>
      </c>
      <c r="Y1401" s="375" t="s">
        <v>394</v>
      </c>
      <c r="Z1401" s="375" t="s">
        <v>400</v>
      </c>
      <c r="AA1401" s="763">
        <v>1.4985003550760739E-5</v>
      </c>
      <c r="AB1401" s="375" t="s">
        <v>399</v>
      </c>
      <c r="AC1401" s="831" t="s">
        <v>833</v>
      </c>
      <c r="AD1401" s="428" t="s">
        <v>263</v>
      </c>
      <c r="AE1401" s="375" t="s">
        <v>62</v>
      </c>
      <c r="AF1401" s="375" t="s">
        <v>395</v>
      </c>
      <c r="AG1401" s="375">
        <v>1.7279354069419202E-6</v>
      </c>
      <c r="AH1401" s="375" t="s">
        <v>399</v>
      </c>
      <c r="AI1401" s="375" t="s">
        <v>830</v>
      </c>
      <c r="AJ1401" s="375" t="s">
        <v>422</v>
      </c>
      <c r="AK1401" s="428" t="s">
        <v>277</v>
      </c>
      <c r="AL1401" s="375" t="s">
        <v>62</v>
      </c>
      <c r="AM1401" s="375" t="s">
        <v>425</v>
      </c>
      <c r="AN1401" s="375" t="s">
        <v>427</v>
      </c>
      <c r="AO1401" s="762">
        <v>6.9260000000000002</v>
      </c>
      <c r="AP1401" s="375" t="s">
        <v>395</v>
      </c>
      <c r="AQ1401" s="760">
        <v>0.20852766040148335</v>
      </c>
      <c r="AR1401" s="375" t="s">
        <v>399</v>
      </c>
      <c r="AS1401" s="375" t="s">
        <v>831</v>
      </c>
      <c r="AT1401" s="831" t="s">
        <v>422</v>
      </c>
    </row>
    <row r="1402" spans="1:46" s="375" customFormat="1" x14ac:dyDescent="0.4">
      <c r="A1402" s="428" t="s">
        <v>406</v>
      </c>
      <c r="B1402" s="375" t="s">
        <v>62</v>
      </c>
      <c r="C1402" s="375" t="s">
        <v>463</v>
      </c>
      <c r="D1402" s="375" t="s">
        <v>390</v>
      </c>
      <c r="E1402" s="375" t="s">
        <v>400</v>
      </c>
      <c r="F1402" s="763">
        <v>5.3683029977284592E-5</v>
      </c>
      <c r="G1402" s="375" t="s">
        <v>399</v>
      </c>
      <c r="H1402" s="831" t="s">
        <v>834</v>
      </c>
      <c r="I1402" s="428" t="s">
        <v>232</v>
      </c>
      <c r="J1402" s="375" t="s">
        <v>62</v>
      </c>
      <c r="K1402" s="375" t="s">
        <v>52</v>
      </c>
      <c r="L1402" s="378"/>
      <c r="M1402" s="824">
        <v>0.33100000000000002</v>
      </c>
      <c r="N1402" s="375" t="s">
        <v>395</v>
      </c>
      <c r="O1402" s="375" t="s">
        <v>400</v>
      </c>
      <c r="P1402" s="763">
        <v>1.1000002606497705E-5</v>
      </c>
      <c r="Q1402" s="375" t="s">
        <v>399</v>
      </c>
      <c r="R1402" s="831" t="s">
        <v>832</v>
      </c>
      <c r="S1402" s="428" t="s">
        <v>49</v>
      </c>
      <c r="T1402" s="375" t="s">
        <v>418</v>
      </c>
      <c r="U1402" s="375" t="s">
        <v>62</v>
      </c>
      <c r="V1402" s="375" t="s">
        <v>52</v>
      </c>
      <c r="W1402" s="378"/>
      <c r="X1402" s="824">
        <v>0.32800000000000001</v>
      </c>
      <c r="Y1402" s="375" t="s">
        <v>395</v>
      </c>
      <c r="Z1402" s="375" t="s">
        <v>400</v>
      </c>
      <c r="AA1402" s="763">
        <v>1.1000002606497705E-5</v>
      </c>
      <c r="AB1402" s="375" t="s">
        <v>399</v>
      </c>
      <c r="AC1402" s="831" t="s">
        <v>833</v>
      </c>
      <c r="AD1402" s="428" t="s">
        <v>263</v>
      </c>
      <c r="AE1402" s="375" t="s">
        <v>62</v>
      </c>
      <c r="AF1402" s="375" t="s">
        <v>396</v>
      </c>
      <c r="AG1402" s="375">
        <v>1.9521524559445404E-8</v>
      </c>
      <c r="AH1402" s="375" t="s">
        <v>399</v>
      </c>
      <c r="AI1402" s="375" t="s">
        <v>830</v>
      </c>
      <c r="AJ1402" s="375" t="s">
        <v>422</v>
      </c>
      <c r="AK1402" s="428" t="s">
        <v>277</v>
      </c>
      <c r="AL1402" s="375" t="s">
        <v>62</v>
      </c>
      <c r="AM1402" s="375" t="s">
        <v>425</v>
      </c>
      <c r="AN1402" s="375" t="s">
        <v>427</v>
      </c>
      <c r="AO1402" s="762">
        <v>6.9260000000000002</v>
      </c>
      <c r="AP1402" s="375" t="s">
        <v>396</v>
      </c>
      <c r="AQ1402" s="760">
        <v>1.2784256206030929E-3</v>
      </c>
      <c r="AR1402" s="375" t="s">
        <v>399</v>
      </c>
      <c r="AS1402" s="375" t="s">
        <v>831</v>
      </c>
      <c r="AT1402" s="831" t="s">
        <v>422</v>
      </c>
    </row>
    <row r="1403" spans="1:46" s="375" customFormat="1" x14ac:dyDescent="0.4">
      <c r="A1403" s="428" t="s">
        <v>406</v>
      </c>
      <c r="B1403" s="375" t="s">
        <v>62</v>
      </c>
      <c r="C1403" s="375" t="s">
        <v>463</v>
      </c>
      <c r="D1403" s="375" t="s">
        <v>391</v>
      </c>
      <c r="E1403" s="375" t="s">
        <v>400</v>
      </c>
      <c r="F1403" s="763">
        <v>3.9429238370377674E-5</v>
      </c>
      <c r="G1403" s="375" t="s">
        <v>399</v>
      </c>
      <c r="H1403" s="831" t="s">
        <v>834</v>
      </c>
      <c r="I1403" s="428" t="s">
        <v>232</v>
      </c>
      <c r="J1403" s="375" t="s">
        <v>62</v>
      </c>
      <c r="K1403" s="375" t="s">
        <v>52</v>
      </c>
      <c r="L1403" s="378"/>
      <c r="M1403" s="824">
        <v>0.33100000000000002</v>
      </c>
      <c r="N1403" s="375" t="s">
        <v>396</v>
      </c>
      <c r="O1403" s="375" t="s">
        <v>400</v>
      </c>
      <c r="P1403" s="763">
        <v>1.0000002369543367E-6</v>
      </c>
      <c r="Q1403" s="375" t="s">
        <v>399</v>
      </c>
      <c r="R1403" s="831" t="s">
        <v>832</v>
      </c>
      <c r="S1403" s="428" t="s">
        <v>49</v>
      </c>
      <c r="T1403" s="375" t="s">
        <v>418</v>
      </c>
      <c r="U1403" s="375" t="s">
        <v>62</v>
      </c>
      <c r="V1403" s="375" t="s">
        <v>52</v>
      </c>
      <c r="W1403" s="378"/>
      <c r="X1403" s="824">
        <v>0.32800000000000001</v>
      </c>
      <c r="Y1403" s="375" t="s">
        <v>396</v>
      </c>
      <c r="Z1403" s="375" t="s">
        <v>400</v>
      </c>
      <c r="AA1403" s="763">
        <v>1.6000003791269388E-5</v>
      </c>
      <c r="AB1403" s="375" t="s">
        <v>399</v>
      </c>
      <c r="AC1403" s="831" t="s">
        <v>833</v>
      </c>
      <c r="AD1403" s="430" t="s">
        <v>263</v>
      </c>
      <c r="AE1403" s="832" t="s">
        <v>62</v>
      </c>
      <c r="AF1403" s="832" t="s">
        <v>397</v>
      </c>
      <c r="AG1403" s="832">
        <v>2.0764920275920802E-3</v>
      </c>
      <c r="AH1403" s="832" t="s">
        <v>399</v>
      </c>
      <c r="AI1403" s="832" t="s">
        <v>830</v>
      </c>
      <c r="AJ1403" s="832" t="s">
        <v>422</v>
      </c>
      <c r="AK1403" s="428" t="s">
        <v>277</v>
      </c>
      <c r="AL1403" s="375" t="s">
        <v>62</v>
      </c>
      <c r="AM1403" s="375" t="s">
        <v>425</v>
      </c>
      <c r="AN1403" s="375" t="s">
        <v>427</v>
      </c>
      <c r="AO1403" s="762">
        <v>6.9260000000000002</v>
      </c>
      <c r="AP1403" s="375" t="s">
        <v>397</v>
      </c>
      <c r="AQ1403" s="760">
        <v>129.43755407652384</v>
      </c>
      <c r="AR1403" s="375" t="s">
        <v>399</v>
      </c>
      <c r="AS1403" s="375" t="s">
        <v>831</v>
      </c>
      <c r="AT1403" s="831" t="s">
        <v>422</v>
      </c>
    </row>
    <row r="1404" spans="1:46" s="375" customFormat="1" x14ac:dyDescent="0.4">
      <c r="A1404" s="428" t="s">
        <v>406</v>
      </c>
      <c r="B1404" s="375" t="s">
        <v>62</v>
      </c>
      <c r="C1404" s="375" t="s">
        <v>463</v>
      </c>
      <c r="D1404" s="375" t="s">
        <v>392</v>
      </c>
      <c r="E1404" s="375" t="s">
        <v>400</v>
      </c>
      <c r="F1404" s="763">
        <v>1.3643212699909676E-4</v>
      </c>
      <c r="G1404" s="375" t="s">
        <v>399</v>
      </c>
      <c r="H1404" s="831" t="s">
        <v>834</v>
      </c>
      <c r="I1404" s="428" t="s">
        <v>232</v>
      </c>
      <c r="J1404" s="375" t="s">
        <v>62</v>
      </c>
      <c r="K1404" s="375" t="s">
        <v>52</v>
      </c>
      <c r="L1404" s="378"/>
      <c r="M1404" s="824">
        <v>0.33100000000000002</v>
      </c>
      <c r="N1404" s="375" t="s">
        <v>397</v>
      </c>
      <c r="O1404" s="375" t="s">
        <v>400</v>
      </c>
      <c r="P1404" s="763">
        <v>0.61167231466513972</v>
      </c>
      <c r="Q1404" s="375" t="s">
        <v>399</v>
      </c>
      <c r="R1404" s="831" t="s">
        <v>832</v>
      </c>
      <c r="S1404" s="428" t="s">
        <v>49</v>
      </c>
      <c r="T1404" s="375" t="s">
        <v>418</v>
      </c>
      <c r="U1404" s="375" t="s">
        <v>62</v>
      </c>
      <c r="V1404" s="375" t="s">
        <v>52</v>
      </c>
      <c r="W1404" s="378"/>
      <c r="X1404" s="824">
        <v>0.32800000000000001</v>
      </c>
      <c r="Y1404" s="375" t="s">
        <v>397</v>
      </c>
      <c r="Z1404" s="375" t="s">
        <v>400</v>
      </c>
      <c r="AA1404" s="763">
        <v>1.040496693055156</v>
      </c>
      <c r="AB1404" s="375" t="s">
        <v>399</v>
      </c>
      <c r="AC1404" s="831" t="s">
        <v>833</v>
      </c>
      <c r="AK1404" s="428" t="s">
        <v>277</v>
      </c>
      <c r="AL1404" s="375" t="s">
        <v>62</v>
      </c>
      <c r="AM1404" s="375" t="s">
        <v>425</v>
      </c>
      <c r="AN1404" s="375" t="s">
        <v>426</v>
      </c>
      <c r="AO1404" s="762">
        <v>6.9260000000000002</v>
      </c>
      <c r="AP1404" s="375" t="s">
        <v>387</v>
      </c>
      <c r="AQ1404" s="760">
        <v>0.11449360352033082</v>
      </c>
      <c r="AR1404" s="375" t="s">
        <v>399</v>
      </c>
      <c r="AS1404" s="375" t="s">
        <v>835</v>
      </c>
      <c r="AT1404" s="831" t="s">
        <v>422</v>
      </c>
    </row>
    <row r="1405" spans="1:46" s="375" customFormat="1" x14ac:dyDescent="0.4">
      <c r="A1405" s="428" t="s">
        <v>406</v>
      </c>
      <c r="B1405" s="375" t="s">
        <v>62</v>
      </c>
      <c r="C1405" s="375" t="s">
        <v>463</v>
      </c>
      <c r="D1405" s="375" t="s">
        <v>393</v>
      </c>
      <c r="E1405" s="375" t="s">
        <v>400</v>
      </c>
      <c r="F1405" s="763">
        <v>5.0512493712633473E-6</v>
      </c>
      <c r="G1405" s="375" t="s">
        <v>399</v>
      </c>
      <c r="H1405" s="831" t="s">
        <v>834</v>
      </c>
      <c r="I1405" s="428" t="s">
        <v>232</v>
      </c>
      <c r="J1405" s="375" t="s">
        <v>62</v>
      </c>
      <c r="K1405" s="375" t="s">
        <v>52</v>
      </c>
      <c r="L1405" s="378"/>
      <c r="M1405" s="824">
        <v>0.33100000000000002</v>
      </c>
      <c r="N1405" s="375" t="s">
        <v>387</v>
      </c>
      <c r="O1405" s="375" t="s">
        <v>401</v>
      </c>
      <c r="P1405" s="378">
        <v>2.881181519287884E-5</v>
      </c>
      <c r="Q1405" s="375" t="s">
        <v>399</v>
      </c>
      <c r="R1405" s="831" t="s">
        <v>836</v>
      </c>
      <c r="S1405" s="428" t="s">
        <v>49</v>
      </c>
      <c r="T1405" s="375" t="s">
        <v>418</v>
      </c>
      <c r="U1405" s="375" t="s">
        <v>62</v>
      </c>
      <c r="V1405" s="375" t="s">
        <v>52</v>
      </c>
      <c r="W1405" s="378"/>
      <c r="X1405" s="824">
        <v>0.32800000000000001</v>
      </c>
      <c r="Y1405" s="375" t="s">
        <v>387</v>
      </c>
      <c r="Z1405" s="375" t="s">
        <v>401</v>
      </c>
      <c r="AA1405" s="378">
        <v>1.4811811875518119E-5</v>
      </c>
      <c r="AB1405" s="375" t="s">
        <v>399</v>
      </c>
      <c r="AC1405" s="831" t="s">
        <v>837</v>
      </c>
      <c r="AK1405" s="428" t="s">
        <v>277</v>
      </c>
      <c r="AL1405" s="375" t="s">
        <v>62</v>
      </c>
      <c r="AM1405" s="375" t="s">
        <v>425</v>
      </c>
      <c r="AN1405" s="375" t="s">
        <v>426</v>
      </c>
      <c r="AO1405" s="762">
        <v>6.9260000000000002</v>
      </c>
      <c r="AP1405" s="375" t="s">
        <v>388</v>
      </c>
      <c r="AQ1405" s="760">
        <v>0.66955527990502384</v>
      </c>
      <c r="AR1405" s="375" t="s">
        <v>399</v>
      </c>
      <c r="AS1405" s="375" t="s">
        <v>835</v>
      </c>
      <c r="AT1405" s="831" t="s">
        <v>422</v>
      </c>
    </row>
    <row r="1406" spans="1:46" s="375" customFormat="1" x14ac:dyDescent="0.4">
      <c r="A1406" s="428" t="s">
        <v>406</v>
      </c>
      <c r="B1406" s="375" t="s">
        <v>62</v>
      </c>
      <c r="C1406" s="375" t="s">
        <v>463</v>
      </c>
      <c r="D1406" s="375" t="s">
        <v>394</v>
      </c>
      <c r="E1406" s="375" t="s">
        <v>400</v>
      </c>
      <c r="F1406" s="763">
        <v>1.2415469981598837E-5</v>
      </c>
      <c r="G1406" s="375" t="s">
        <v>399</v>
      </c>
      <c r="H1406" s="831" t="s">
        <v>834</v>
      </c>
      <c r="I1406" s="428" t="s">
        <v>232</v>
      </c>
      <c r="J1406" s="375" t="s">
        <v>62</v>
      </c>
      <c r="K1406" s="375" t="s">
        <v>52</v>
      </c>
      <c r="L1406" s="378"/>
      <c r="M1406" s="824">
        <v>0.33100000000000002</v>
      </c>
      <c r="N1406" s="375" t="s">
        <v>388</v>
      </c>
      <c r="O1406" s="375" t="s">
        <v>401</v>
      </c>
      <c r="P1406" s="378">
        <v>4.3246182686773046E-4</v>
      </c>
      <c r="Q1406" s="375" t="s">
        <v>399</v>
      </c>
      <c r="R1406" s="831" t="s">
        <v>836</v>
      </c>
      <c r="S1406" s="428" t="s">
        <v>49</v>
      </c>
      <c r="T1406" s="375" t="s">
        <v>418</v>
      </c>
      <c r="U1406" s="375" t="s">
        <v>62</v>
      </c>
      <c r="V1406" s="375" t="s">
        <v>52</v>
      </c>
      <c r="W1406" s="378"/>
      <c r="X1406" s="824">
        <v>0.32800000000000001</v>
      </c>
      <c r="Y1406" s="375" t="s">
        <v>388</v>
      </c>
      <c r="Z1406" s="375" t="s">
        <v>401</v>
      </c>
      <c r="AA1406" s="378">
        <v>1.1746175222711437E-4</v>
      </c>
      <c r="AB1406" s="375" t="s">
        <v>399</v>
      </c>
      <c r="AC1406" s="831" t="s">
        <v>837</v>
      </c>
      <c r="AK1406" s="428" t="s">
        <v>277</v>
      </c>
      <c r="AL1406" s="375" t="s">
        <v>62</v>
      </c>
      <c r="AM1406" s="375" t="s">
        <v>425</v>
      </c>
      <c r="AN1406" s="375" t="s">
        <v>426</v>
      </c>
      <c r="AO1406" s="762">
        <v>6.9260000000000002</v>
      </c>
      <c r="AP1406" s="375" t="s">
        <v>389</v>
      </c>
      <c r="AQ1406" s="760">
        <v>0.14083992687145763</v>
      </c>
      <c r="AR1406" s="375" t="s">
        <v>399</v>
      </c>
      <c r="AS1406" s="375" t="s">
        <v>835</v>
      </c>
      <c r="AT1406" s="831" t="s">
        <v>422</v>
      </c>
    </row>
    <row r="1407" spans="1:46" s="375" customFormat="1" x14ac:dyDescent="0.4">
      <c r="A1407" s="428" t="s">
        <v>406</v>
      </c>
      <c r="B1407" s="375" t="s">
        <v>62</v>
      </c>
      <c r="C1407" s="375" t="s">
        <v>463</v>
      </c>
      <c r="D1407" s="375" t="s">
        <v>395</v>
      </c>
      <c r="E1407" s="375" t="s">
        <v>400</v>
      </c>
      <c r="F1407" s="763">
        <v>1.1106976691673161E-5</v>
      </c>
      <c r="G1407" s="375" t="s">
        <v>399</v>
      </c>
      <c r="H1407" s="831" t="s">
        <v>834</v>
      </c>
      <c r="I1407" s="428" t="s">
        <v>232</v>
      </c>
      <c r="J1407" s="375" t="s">
        <v>62</v>
      </c>
      <c r="K1407" s="375" t="s">
        <v>52</v>
      </c>
      <c r="L1407" s="378"/>
      <c r="M1407" s="824">
        <v>0.33100000000000002</v>
      </c>
      <c r="N1407" s="375" t="s">
        <v>389</v>
      </c>
      <c r="O1407" s="375" t="s">
        <v>401</v>
      </c>
      <c r="P1407" s="378">
        <v>2.2582842611238764E-4</v>
      </c>
      <c r="Q1407" s="375" t="s">
        <v>399</v>
      </c>
      <c r="R1407" s="831" t="s">
        <v>836</v>
      </c>
      <c r="S1407" s="428" t="s">
        <v>49</v>
      </c>
      <c r="T1407" s="375" t="s">
        <v>418</v>
      </c>
      <c r="U1407" s="375" t="s">
        <v>62</v>
      </c>
      <c r="V1407" s="375" t="s">
        <v>52</v>
      </c>
      <c r="W1407" s="378"/>
      <c r="X1407" s="824">
        <v>0.32800000000000001</v>
      </c>
      <c r="Y1407" s="375" t="s">
        <v>389</v>
      </c>
      <c r="Z1407" s="375" t="s">
        <v>401</v>
      </c>
      <c r="AA1407" s="378">
        <v>1.0558286227844872E-3</v>
      </c>
      <c r="AB1407" s="375" t="s">
        <v>399</v>
      </c>
      <c r="AC1407" s="831" t="s">
        <v>837</v>
      </c>
      <c r="AK1407" s="428" t="s">
        <v>277</v>
      </c>
      <c r="AL1407" s="375" t="s">
        <v>62</v>
      </c>
      <c r="AM1407" s="375" t="s">
        <v>425</v>
      </c>
      <c r="AN1407" s="375" t="s">
        <v>426</v>
      </c>
      <c r="AO1407" s="762">
        <v>6.9260000000000002</v>
      </c>
      <c r="AP1407" s="375" t="s">
        <v>390</v>
      </c>
      <c r="AQ1407" s="760">
        <v>7.6770444062228202E-2</v>
      </c>
      <c r="AR1407" s="375" t="s">
        <v>399</v>
      </c>
      <c r="AS1407" s="375" t="s">
        <v>835</v>
      </c>
      <c r="AT1407" s="831" t="s">
        <v>422</v>
      </c>
    </row>
    <row r="1408" spans="1:46" s="375" customFormat="1" x14ac:dyDescent="0.4">
      <c r="A1408" s="428" t="s">
        <v>406</v>
      </c>
      <c r="B1408" s="375" t="s">
        <v>62</v>
      </c>
      <c r="C1408" s="375" t="s">
        <v>463</v>
      </c>
      <c r="D1408" s="375" t="s">
        <v>396</v>
      </c>
      <c r="E1408" s="375" t="s">
        <v>400</v>
      </c>
      <c r="F1408" s="763">
        <v>1.8164780958787132E-6</v>
      </c>
      <c r="G1408" s="375" t="s">
        <v>399</v>
      </c>
      <c r="H1408" s="831" t="s">
        <v>834</v>
      </c>
      <c r="I1408" s="428" t="s">
        <v>232</v>
      </c>
      <c r="J1408" s="375" t="s">
        <v>62</v>
      </c>
      <c r="K1408" s="375" t="s">
        <v>52</v>
      </c>
      <c r="L1408" s="378"/>
      <c r="M1408" s="824">
        <v>0.33100000000000002</v>
      </c>
      <c r="N1408" s="375" t="s">
        <v>390</v>
      </c>
      <c r="O1408" s="375" t="s">
        <v>401</v>
      </c>
      <c r="P1408" s="378">
        <v>3.8502187858293427E-5</v>
      </c>
      <c r="Q1408" s="375" t="s">
        <v>399</v>
      </c>
      <c r="R1408" s="831" t="s">
        <v>836</v>
      </c>
      <c r="S1408" s="428" t="s">
        <v>49</v>
      </c>
      <c r="T1408" s="375" t="s">
        <v>418</v>
      </c>
      <c r="U1408" s="375" t="s">
        <v>62</v>
      </c>
      <c r="V1408" s="375" t="s">
        <v>52</v>
      </c>
      <c r="W1408" s="378"/>
      <c r="X1408" s="824">
        <v>0.32800000000000001</v>
      </c>
      <c r="Y1408" s="375" t="s">
        <v>390</v>
      </c>
      <c r="Z1408" s="375" t="s">
        <v>401</v>
      </c>
      <c r="AA1408" s="378">
        <v>2.5950224022520187E-4</v>
      </c>
      <c r="AB1408" s="375" t="s">
        <v>399</v>
      </c>
      <c r="AC1408" s="831" t="s">
        <v>837</v>
      </c>
      <c r="AK1408" s="428" t="s">
        <v>277</v>
      </c>
      <c r="AL1408" s="375" t="s">
        <v>62</v>
      </c>
      <c r="AM1408" s="375" t="s">
        <v>425</v>
      </c>
      <c r="AN1408" s="375" t="s">
        <v>426</v>
      </c>
      <c r="AO1408" s="762">
        <v>6.9260000000000002</v>
      </c>
      <c r="AP1408" s="375" t="s">
        <v>391</v>
      </c>
      <c r="AQ1408" s="760">
        <v>3.3247860289947147E-2</v>
      </c>
      <c r="AR1408" s="375" t="s">
        <v>399</v>
      </c>
      <c r="AS1408" s="375" t="s">
        <v>835</v>
      </c>
      <c r="AT1408" s="831" t="s">
        <v>422</v>
      </c>
    </row>
    <row r="1409" spans="1:46" s="375" customFormat="1" x14ac:dyDescent="0.4">
      <c r="A1409" s="428" t="s">
        <v>406</v>
      </c>
      <c r="B1409" s="375" t="s">
        <v>62</v>
      </c>
      <c r="C1409" s="375" t="s">
        <v>463</v>
      </c>
      <c r="D1409" s="375" t="s">
        <v>397</v>
      </c>
      <c r="E1409" s="375" t="s">
        <v>400</v>
      </c>
      <c r="F1409" s="763">
        <v>0.21508146962966773</v>
      </c>
      <c r="G1409" s="375" t="s">
        <v>399</v>
      </c>
      <c r="H1409" s="831" t="s">
        <v>834</v>
      </c>
      <c r="I1409" s="428" t="s">
        <v>232</v>
      </c>
      <c r="J1409" s="375" t="s">
        <v>62</v>
      </c>
      <c r="K1409" s="375" t="s">
        <v>52</v>
      </c>
      <c r="L1409" s="378"/>
      <c r="M1409" s="824">
        <v>0.33100000000000002</v>
      </c>
      <c r="N1409" s="375" t="s">
        <v>391</v>
      </c>
      <c r="O1409" s="375" t="s">
        <v>401</v>
      </c>
      <c r="P1409" s="378">
        <v>3.8231829278623717E-5</v>
      </c>
      <c r="Q1409" s="375" t="s">
        <v>399</v>
      </c>
      <c r="R1409" s="831" t="s">
        <v>836</v>
      </c>
      <c r="S1409" s="428" t="s">
        <v>49</v>
      </c>
      <c r="T1409" s="375" t="s">
        <v>418</v>
      </c>
      <c r="U1409" s="375" t="s">
        <v>62</v>
      </c>
      <c r="V1409" s="375" t="s">
        <v>52</v>
      </c>
      <c r="W1409" s="378"/>
      <c r="X1409" s="824">
        <v>0.32800000000000001</v>
      </c>
      <c r="Y1409" s="375" t="s">
        <v>391</v>
      </c>
      <c r="Z1409" s="375" t="s">
        <v>401</v>
      </c>
      <c r="AA1409" s="378">
        <v>1.8523186411091122E-4</v>
      </c>
      <c r="AB1409" s="375" t="s">
        <v>399</v>
      </c>
      <c r="AC1409" s="831" t="s">
        <v>837</v>
      </c>
      <c r="AK1409" s="428" t="s">
        <v>277</v>
      </c>
      <c r="AL1409" s="375" t="s">
        <v>62</v>
      </c>
      <c r="AM1409" s="375" t="s">
        <v>425</v>
      </c>
      <c r="AN1409" s="375" t="s">
        <v>426</v>
      </c>
      <c r="AO1409" s="762">
        <v>6.9260000000000002</v>
      </c>
      <c r="AP1409" s="375" t="s">
        <v>392</v>
      </c>
      <c r="AQ1409" s="760">
        <v>0.42086269104545959</v>
      </c>
      <c r="AR1409" s="375" t="s">
        <v>399</v>
      </c>
      <c r="AS1409" s="375" t="s">
        <v>835</v>
      </c>
      <c r="AT1409" s="831" t="s">
        <v>422</v>
      </c>
    </row>
    <row r="1410" spans="1:46" s="375" customFormat="1" x14ac:dyDescent="0.4">
      <c r="A1410" s="428" t="s">
        <v>406</v>
      </c>
      <c r="B1410" s="375" t="s">
        <v>62</v>
      </c>
      <c r="C1410" s="375" t="s">
        <v>463</v>
      </c>
      <c r="D1410" s="375" t="s">
        <v>387</v>
      </c>
      <c r="E1410" s="375" t="s">
        <v>401</v>
      </c>
      <c r="F1410" s="378">
        <v>1.1562612392599713E-5</v>
      </c>
      <c r="G1410" s="375" t="s">
        <v>399</v>
      </c>
      <c r="H1410" s="831" t="s">
        <v>838</v>
      </c>
      <c r="I1410" s="428" t="s">
        <v>232</v>
      </c>
      <c r="J1410" s="375" t="s">
        <v>62</v>
      </c>
      <c r="K1410" s="375" t="s">
        <v>52</v>
      </c>
      <c r="L1410" s="378"/>
      <c r="M1410" s="824">
        <v>0.33100000000000002</v>
      </c>
      <c r="N1410" s="375" t="s">
        <v>392</v>
      </c>
      <c r="O1410" s="375" t="s">
        <v>401</v>
      </c>
      <c r="P1410" s="378">
        <v>1.0828605815538879E-5</v>
      </c>
      <c r="Q1410" s="375" t="s">
        <v>399</v>
      </c>
      <c r="R1410" s="831" t="s">
        <v>836</v>
      </c>
      <c r="S1410" s="428" t="s">
        <v>49</v>
      </c>
      <c r="T1410" s="375" t="s">
        <v>418</v>
      </c>
      <c r="U1410" s="375" t="s">
        <v>62</v>
      </c>
      <c r="V1410" s="375" t="s">
        <v>52</v>
      </c>
      <c r="W1410" s="378"/>
      <c r="X1410" s="824">
        <v>0.32800000000000001</v>
      </c>
      <c r="Y1410" s="375" t="s">
        <v>392</v>
      </c>
      <c r="Z1410" s="375" t="s">
        <v>401</v>
      </c>
      <c r="AA1410" s="378">
        <v>4.3228296275626393E-3</v>
      </c>
      <c r="AB1410" s="375" t="s">
        <v>399</v>
      </c>
      <c r="AC1410" s="831" t="s">
        <v>837</v>
      </c>
      <c r="AK1410" s="428" t="s">
        <v>277</v>
      </c>
      <c r="AL1410" s="375" t="s">
        <v>62</v>
      </c>
      <c r="AM1410" s="375" t="s">
        <v>425</v>
      </c>
      <c r="AN1410" s="375" t="s">
        <v>426</v>
      </c>
      <c r="AO1410" s="762">
        <v>6.9260000000000002</v>
      </c>
      <c r="AP1410" s="375" t="s">
        <v>393</v>
      </c>
      <c r="AQ1410" s="760">
        <v>8.2913653648611385E-4</v>
      </c>
      <c r="AR1410" s="375" t="s">
        <v>399</v>
      </c>
      <c r="AS1410" s="375" t="s">
        <v>835</v>
      </c>
      <c r="AT1410" s="831" t="s">
        <v>422</v>
      </c>
    </row>
    <row r="1411" spans="1:46" s="375" customFormat="1" x14ac:dyDescent="0.4">
      <c r="A1411" s="428" t="s">
        <v>406</v>
      </c>
      <c r="B1411" s="375" t="s">
        <v>62</v>
      </c>
      <c r="C1411" s="375" t="s">
        <v>463</v>
      </c>
      <c r="D1411" s="375" t="s">
        <v>388</v>
      </c>
      <c r="E1411" s="375" t="s">
        <v>401</v>
      </c>
      <c r="F1411" s="378">
        <v>1.6449325915712684E-4</v>
      </c>
      <c r="G1411" s="375" t="s">
        <v>399</v>
      </c>
      <c r="H1411" s="831" t="s">
        <v>838</v>
      </c>
      <c r="I1411" s="428" t="s">
        <v>232</v>
      </c>
      <c r="J1411" s="375" t="s">
        <v>62</v>
      </c>
      <c r="K1411" s="375" t="s">
        <v>52</v>
      </c>
      <c r="L1411" s="378"/>
      <c r="M1411" s="824">
        <v>0.33100000000000002</v>
      </c>
      <c r="N1411" s="375" t="s">
        <v>393</v>
      </c>
      <c r="O1411" s="375" t="s">
        <v>401</v>
      </c>
      <c r="P1411" s="378">
        <v>6.2743251809313353E-6</v>
      </c>
      <c r="Q1411" s="375" t="s">
        <v>399</v>
      </c>
      <c r="R1411" s="831" t="s">
        <v>836</v>
      </c>
      <c r="S1411" s="428" t="s">
        <v>49</v>
      </c>
      <c r="T1411" s="375" t="s">
        <v>418</v>
      </c>
      <c r="U1411" s="375" t="s">
        <v>62</v>
      </c>
      <c r="V1411" s="375" t="s">
        <v>52</v>
      </c>
      <c r="W1411" s="378"/>
      <c r="X1411" s="824">
        <v>0.32800000000000001</v>
      </c>
      <c r="Y1411" s="375" t="s">
        <v>393</v>
      </c>
      <c r="Z1411" s="375" t="s">
        <v>401</v>
      </c>
      <c r="AA1411" s="378">
        <v>7.9593255801993935E-6</v>
      </c>
      <c r="AB1411" s="375" t="s">
        <v>399</v>
      </c>
      <c r="AC1411" s="831" t="s">
        <v>837</v>
      </c>
      <c r="AK1411" s="428" t="s">
        <v>277</v>
      </c>
      <c r="AL1411" s="375" t="s">
        <v>62</v>
      </c>
      <c r="AM1411" s="375" t="s">
        <v>425</v>
      </c>
      <c r="AN1411" s="375" t="s">
        <v>426</v>
      </c>
      <c r="AO1411" s="762">
        <v>6.9260000000000002</v>
      </c>
      <c r="AP1411" s="375" t="s">
        <v>394</v>
      </c>
      <c r="AQ1411" s="760">
        <v>1.7643520388164087E-3</v>
      </c>
      <c r="AR1411" s="375" t="s">
        <v>399</v>
      </c>
      <c r="AS1411" s="375" t="s">
        <v>835</v>
      </c>
      <c r="AT1411" s="831" t="s">
        <v>422</v>
      </c>
    </row>
    <row r="1412" spans="1:46" s="375" customFormat="1" x14ac:dyDescent="0.4">
      <c r="A1412" s="428" t="s">
        <v>406</v>
      </c>
      <c r="B1412" s="375" t="s">
        <v>62</v>
      </c>
      <c r="C1412" s="375" t="s">
        <v>463</v>
      </c>
      <c r="D1412" s="375" t="s">
        <v>389</v>
      </c>
      <c r="E1412" s="375" t="s">
        <v>401</v>
      </c>
      <c r="F1412" s="378">
        <v>1.0353199770624745E-4</v>
      </c>
      <c r="G1412" s="375" t="s">
        <v>399</v>
      </c>
      <c r="H1412" s="831" t="s">
        <v>838</v>
      </c>
      <c r="I1412" s="428" t="s">
        <v>232</v>
      </c>
      <c r="J1412" s="375" t="s">
        <v>62</v>
      </c>
      <c r="K1412" s="375" t="s">
        <v>52</v>
      </c>
      <c r="L1412" s="378"/>
      <c r="M1412" s="824">
        <v>0.33100000000000002</v>
      </c>
      <c r="N1412" s="375" t="s">
        <v>394</v>
      </c>
      <c r="O1412" s="375" t="s">
        <v>401</v>
      </c>
      <c r="P1412" s="378">
        <v>1.6273474224785097E-5</v>
      </c>
      <c r="Q1412" s="375" t="s">
        <v>399</v>
      </c>
      <c r="R1412" s="831" t="s">
        <v>836</v>
      </c>
      <c r="S1412" s="428" t="s">
        <v>49</v>
      </c>
      <c r="T1412" s="375" t="s">
        <v>418</v>
      </c>
      <c r="U1412" s="375" t="s">
        <v>62</v>
      </c>
      <c r="V1412" s="375" t="s">
        <v>52</v>
      </c>
      <c r="W1412" s="378"/>
      <c r="X1412" s="824">
        <v>0.32800000000000001</v>
      </c>
      <c r="Y1412" s="375" t="s">
        <v>394</v>
      </c>
      <c r="Z1412" s="375" t="s">
        <v>401</v>
      </c>
      <c r="AA1412" s="378">
        <v>1.4994473921720501E-5</v>
      </c>
      <c r="AB1412" s="375" t="s">
        <v>399</v>
      </c>
      <c r="AC1412" s="831" t="s">
        <v>837</v>
      </c>
      <c r="AK1412" s="428" t="s">
        <v>277</v>
      </c>
      <c r="AL1412" s="375" t="s">
        <v>62</v>
      </c>
      <c r="AM1412" s="375" t="s">
        <v>425</v>
      </c>
      <c r="AN1412" s="375" t="s">
        <v>426</v>
      </c>
      <c r="AO1412" s="762">
        <v>6.9260000000000002</v>
      </c>
      <c r="AP1412" s="375" t="s">
        <v>395</v>
      </c>
      <c r="AQ1412" s="760">
        <v>0.16080478359682848</v>
      </c>
      <c r="AR1412" s="375" t="s">
        <v>399</v>
      </c>
      <c r="AS1412" s="375" t="s">
        <v>835</v>
      </c>
      <c r="AT1412" s="831" t="s">
        <v>422</v>
      </c>
    </row>
    <row r="1413" spans="1:46" s="375" customFormat="1" x14ac:dyDescent="0.4">
      <c r="A1413" s="428" t="s">
        <v>406</v>
      </c>
      <c r="B1413" s="375" t="s">
        <v>62</v>
      </c>
      <c r="C1413" s="375" t="s">
        <v>463</v>
      </c>
      <c r="D1413" s="375" t="s">
        <v>390</v>
      </c>
      <c r="E1413" s="375" t="s">
        <v>401</v>
      </c>
      <c r="F1413" s="378">
        <v>5.4376346069570234E-5</v>
      </c>
      <c r="G1413" s="375" t="s">
        <v>399</v>
      </c>
      <c r="H1413" s="831" t="s">
        <v>838</v>
      </c>
      <c r="I1413" s="428" t="s">
        <v>232</v>
      </c>
      <c r="J1413" s="375" t="s">
        <v>62</v>
      </c>
      <c r="K1413" s="375" t="s">
        <v>52</v>
      </c>
      <c r="M1413" s="824">
        <v>0.33100000000000002</v>
      </c>
      <c r="N1413" s="375" t="s">
        <v>395</v>
      </c>
      <c r="O1413" s="375" t="s">
        <v>401</v>
      </c>
      <c r="P1413" s="378">
        <v>1.2288505310979559E-5</v>
      </c>
      <c r="Q1413" s="375" t="s">
        <v>399</v>
      </c>
      <c r="R1413" s="831" t="s">
        <v>836</v>
      </c>
      <c r="S1413" s="428" t="s">
        <v>49</v>
      </c>
      <c r="T1413" s="375" t="s">
        <v>418</v>
      </c>
      <c r="U1413" s="375" t="s">
        <v>62</v>
      </c>
      <c r="V1413" s="375" t="s">
        <v>52</v>
      </c>
      <c r="X1413" s="824">
        <v>0.32800000000000001</v>
      </c>
      <c r="Y1413" s="375" t="s">
        <v>395</v>
      </c>
      <c r="Z1413" s="375" t="s">
        <v>401</v>
      </c>
      <c r="AA1413" s="378">
        <v>1.2288505310979559E-5</v>
      </c>
      <c r="AB1413" s="375" t="s">
        <v>399</v>
      </c>
      <c r="AC1413" s="831" t="s">
        <v>837</v>
      </c>
      <c r="AK1413" s="428" t="s">
        <v>277</v>
      </c>
      <c r="AL1413" s="375" t="s">
        <v>62</v>
      </c>
      <c r="AM1413" s="375" t="s">
        <v>425</v>
      </c>
      <c r="AN1413" s="375" t="s">
        <v>426</v>
      </c>
      <c r="AO1413" s="762">
        <v>6.9260000000000002</v>
      </c>
      <c r="AP1413" s="375" t="s">
        <v>396</v>
      </c>
      <c r="AQ1413" s="760">
        <v>1.1068526951316031E-3</v>
      </c>
      <c r="AR1413" s="375" t="s">
        <v>399</v>
      </c>
      <c r="AS1413" s="375" t="s">
        <v>835</v>
      </c>
      <c r="AT1413" s="831" t="s">
        <v>422</v>
      </c>
    </row>
    <row r="1414" spans="1:46" s="375" customFormat="1" x14ac:dyDescent="0.4">
      <c r="A1414" s="428" t="s">
        <v>406</v>
      </c>
      <c r="B1414" s="375" t="s">
        <v>62</v>
      </c>
      <c r="C1414" s="375" t="s">
        <v>463</v>
      </c>
      <c r="D1414" s="375" t="s">
        <v>391</v>
      </c>
      <c r="E1414" s="375" t="s">
        <v>401</v>
      </c>
      <c r="F1414" s="378">
        <v>3.9744464386289613E-5</v>
      </c>
      <c r="G1414" s="375" t="s">
        <v>399</v>
      </c>
      <c r="H1414" s="831" t="s">
        <v>838</v>
      </c>
      <c r="I1414" s="428" t="s">
        <v>232</v>
      </c>
      <c r="J1414" s="375" t="s">
        <v>62</v>
      </c>
      <c r="K1414" s="375" t="s">
        <v>52</v>
      </c>
      <c r="M1414" s="824">
        <v>0.33100000000000002</v>
      </c>
      <c r="N1414" s="375" t="s">
        <v>396</v>
      </c>
      <c r="O1414" s="375" t="s">
        <v>401</v>
      </c>
      <c r="P1414" s="378">
        <v>1.0078866821431209E-6</v>
      </c>
      <c r="Q1414" s="375" t="s">
        <v>399</v>
      </c>
      <c r="R1414" s="831" t="s">
        <v>836</v>
      </c>
      <c r="S1414" s="428" t="s">
        <v>49</v>
      </c>
      <c r="T1414" s="375" t="s">
        <v>418</v>
      </c>
      <c r="U1414" s="375" t="s">
        <v>62</v>
      </c>
      <c r="V1414" s="375" t="s">
        <v>52</v>
      </c>
      <c r="X1414" s="824">
        <v>0.32800000000000001</v>
      </c>
      <c r="Y1414" s="375" t="s">
        <v>396</v>
      </c>
      <c r="Z1414" s="375" t="s">
        <v>401</v>
      </c>
      <c r="AA1414" s="378">
        <v>1.6007890236458171E-5</v>
      </c>
      <c r="AB1414" s="375" t="s">
        <v>399</v>
      </c>
      <c r="AC1414" s="831" t="s">
        <v>837</v>
      </c>
      <c r="AK1414" s="428" t="s">
        <v>277</v>
      </c>
      <c r="AL1414" s="375" t="s">
        <v>62</v>
      </c>
      <c r="AM1414" s="375" t="s">
        <v>425</v>
      </c>
      <c r="AN1414" s="375" t="s">
        <v>426</v>
      </c>
      <c r="AO1414" s="762">
        <v>6.9260000000000002</v>
      </c>
      <c r="AP1414" s="375" t="s">
        <v>397</v>
      </c>
      <c r="AQ1414" s="760">
        <v>116.27924683403903</v>
      </c>
      <c r="AR1414" s="375" t="s">
        <v>399</v>
      </c>
      <c r="AS1414" s="375" t="s">
        <v>835</v>
      </c>
      <c r="AT1414" s="831" t="s">
        <v>422</v>
      </c>
    </row>
    <row r="1415" spans="1:46" s="375" customFormat="1" x14ac:dyDescent="0.4">
      <c r="A1415" s="428" t="s">
        <v>406</v>
      </c>
      <c r="B1415" s="375" t="s">
        <v>62</v>
      </c>
      <c r="C1415" s="375" t="s">
        <v>463</v>
      </c>
      <c r="D1415" s="375" t="s">
        <v>392</v>
      </c>
      <c r="E1415" s="375" t="s">
        <v>401</v>
      </c>
      <c r="F1415" s="378">
        <v>1.4083244864805563E-4</v>
      </c>
      <c r="G1415" s="375" t="s">
        <v>399</v>
      </c>
      <c r="H1415" s="831" t="s">
        <v>838</v>
      </c>
      <c r="I1415" s="428" t="s">
        <v>232</v>
      </c>
      <c r="J1415" s="375" t="s">
        <v>62</v>
      </c>
      <c r="K1415" s="375" t="s">
        <v>52</v>
      </c>
      <c r="M1415" s="824">
        <v>0.33100000000000002</v>
      </c>
      <c r="N1415" s="375" t="s">
        <v>397</v>
      </c>
      <c r="O1415" s="375" t="s">
        <v>401</v>
      </c>
      <c r="P1415" s="378">
        <v>0.61246868719855951</v>
      </c>
      <c r="Q1415" s="375" t="s">
        <v>399</v>
      </c>
      <c r="R1415" s="831" t="s">
        <v>836</v>
      </c>
      <c r="S1415" s="428" t="s">
        <v>49</v>
      </c>
      <c r="T1415" s="375" t="s">
        <v>418</v>
      </c>
      <c r="U1415" s="375" t="s">
        <v>62</v>
      </c>
      <c r="V1415" s="375" t="s">
        <v>52</v>
      </c>
      <c r="X1415" s="824">
        <v>0.32800000000000001</v>
      </c>
      <c r="Y1415" s="375" t="s">
        <v>397</v>
      </c>
      <c r="Z1415" s="375" t="s">
        <v>401</v>
      </c>
      <c r="AA1415" s="378">
        <v>1.0412930655885759</v>
      </c>
      <c r="AB1415" s="375" t="s">
        <v>399</v>
      </c>
      <c r="AC1415" s="831" t="s">
        <v>837</v>
      </c>
      <c r="AK1415" s="428" t="s">
        <v>277</v>
      </c>
      <c r="AL1415" s="375" t="s">
        <v>62</v>
      </c>
      <c r="AM1415" s="375" t="s">
        <v>34</v>
      </c>
      <c r="AO1415" s="762">
        <v>8.7040000000000006</v>
      </c>
      <c r="AP1415" s="375" t="s">
        <v>387</v>
      </c>
      <c r="AQ1415" s="760">
        <v>0.13392911904762864</v>
      </c>
      <c r="AR1415" s="375" t="s">
        <v>399</v>
      </c>
      <c r="AS1415" s="375" t="s">
        <v>839</v>
      </c>
      <c r="AT1415" s="831" t="s">
        <v>422</v>
      </c>
    </row>
    <row r="1416" spans="1:46" s="375" customFormat="1" x14ac:dyDescent="0.4">
      <c r="A1416" s="428" t="s">
        <v>406</v>
      </c>
      <c r="B1416" s="375" t="s">
        <v>62</v>
      </c>
      <c r="C1416" s="375" t="s">
        <v>463</v>
      </c>
      <c r="D1416" s="375" t="s">
        <v>393</v>
      </c>
      <c r="E1416" s="375" t="s">
        <v>401</v>
      </c>
      <c r="F1416" s="378">
        <v>5.0625316644662145E-6</v>
      </c>
      <c r="G1416" s="375" t="s">
        <v>399</v>
      </c>
      <c r="H1416" s="831" t="s">
        <v>838</v>
      </c>
      <c r="I1416" s="428" t="s">
        <v>232</v>
      </c>
      <c r="J1416" s="375" t="s">
        <v>62</v>
      </c>
      <c r="K1416" s="375" t="s">
        <v>54</v>
      </c>
      <c r="M1416" s="824">
        <v>0.33200000000000002</v>
      </c>
      <c r="N1416" s="375" t="s">
        <v>385</v>
      </c>
      <c r="O1416" s="375" t="s">
        <v>400</v>
      </c>
      <c r="P1416" s="761">
        <v>3.012048192771084</v>
      </c>
      <c r="Q1416" s="375" t="s">
        <v>398</v>
      </c>
      <c r="R1416" s="831" t="s">
        <v>840</v>
      </c>
      <c r="S1416" s="428" t="s">
        <v>49</v>
      </c>
      <c r="T1416" s="375" t="s">
        <v>418</v>
      </c>
      <c r="U1416" s="375" t="s">
        <v>62</v>
      </c>
      <c r="V1416" s="375" t="s">
        <v>53</v>
      </c>
      <c r="X1416" s="824">
        <v>0.39</v>
      </c>
      <c r="Y1416" s="375" t="s">
        <v>411</v>
      </c>
      <c r="Z1416" s="375" t="s">
        <v>400</v>
      </c>
      <c r="AA1416" s="761">
        <v>2.5641025641025639</v>
      </c>
      <c r="AB1416" s="375" t="s">
        <v>398</v>
      </c>
      <c r="AC1416" s="831" t="s">
        <v>841</v>
      </c>
      <c r="AK1416" s="428" t="s">
        <v>277</v>
      </c>
      <c r="AL1416" s="375" t="s">
        <v>62</v>
      </c>
      <c r="AM1416" s="375" t="s">
        <v>34</v>
      </c>
      <c r="AO1416" s="762">
        <v>8.7040000000000006</v>
      </c>
      <c r="AP1416" s="375" t="s">
        <v>388</v>
      </c>
      <c r="AQ1416" s="760">
        <v>0.84614124568009674</v>
      </c>
      <c r="AR1416" s="375" t="s">
        <v>399</v>
      </c>
      <c r="AS1416" s="375" t="s">
        <v>839</v>
      </c>
      <c r="AT1416" s="831" t="s">
        <v>422</v>
      </c>
    </row>
    <row r="1417" spans="1:46" s="375" customFormat="1" x14ac:dyDescent="0.4">
      <c r="A1417" s="428" t="s">
        <v>406</v>
      </c>
      <c r="B1417" s="375" t="s">
        <v>62</v>
      </c>
      <c r="C1417" s="375" t="s">
        <v>463</v>
      </c>
      <c r="D1417" s="375" t="s">
        <v>394</v>
      </c>
      <c r="E1417" s="375" t="s">
        <v>401</v>
      </c>
      <c r="F1417" s="378">
        <v>1.2439506604844427E-5</v>
      </c>
      <c r="G1417" s="375" t="s">
        <v>399</v>
      </c>
      <c r="H1417" s="831" t="s">
        <v>838</v>
      </c>
      <c r="I1417" s="428" t="s">
        <v>232</v>
      </c>
      <c r="J1417" s="375" t="s">
        <v>62</v>
      </c>
      <c r="K1417" s="375" t="s">
        <v>54</v>
      </c>
      <c r="M1417" s="824">
        <v>0.33200000000000002</v>
      </c>
      <c r="N1417" s="375" t="s">
        <v>387</v>
      </c>
      <c r="O1417" s="375" t="s">
        <v>400</v>
      </c>
      <c r="P1417" s="763">
        <v>1.1000002606497705E-5</v>
      </c>
      <c r="Q1417" s="375" t="s">
        <v>399</v>
      </c>
      <c r="R1417" s="831" t="s">
        <v>842</v>
      </c>
      <c r="S1417" s="428" t="s">
        <v>49</v>
      </c>
      <c r="T1417" s="375" t="s">
        <v>418</v>
      </c>
      <c r="U1417" s="375" t="s">
        <v>62</v>
      </c>
      <c r="V1417" s="375" t="s">
        <v>53</v>
      </c>
      <c r="X1417" s="824">
        <v>0.39</v>
      </c>
      <c r="Y1417" s="375" t="s">
        <v>387</v>
      </c>
      <c r="Z1417" s="375" t="s">
        <v>400</v>
      </c>
      <c r="AA1417" s="763">
        <v>9.0000021325890313E-7</v>
      </c>
      <c r="AB1417" s="375" t="s">
        <v>399</v>
      </c>
      <c r="AC1417" s="831" t="s">
        <v>843</v>
      </c>
      <c r="AK1417" s="428" t="s">
        <v>277</v>
      </c>
      <c r="AL1417" s="375" t="s">
        <v>62</v>
      </c>
      <c r="AM1417" s="375" t="s">
        <v>34</v>
      </c>
      <c r="AO1417" s="762">
        <v>8.7040000000000006</v>
      </c>
      <c r="AP1417" s="375" t="s">
        <v>389</v>
      </c>
      <c r="AQ1417" s="760">
        <v>0.14469053127021084</v>
      </c>
      <c r="AR1417" s="375" t="s">
        <v>399</v>
      </c>
      <c r="AS1417" s="375" t="s">
        <v>839</v>
      </c>
      <c r="AT1417" s="831" t="s">
        <v>422</v>
      </c>
    </row>
    <row r="1418" spans="1:46" s="375" customFormat="1" x14ac:dyDescent="0.4">
      <c r="A1418" s="428" t="s">
        <v>406</v>
      </c>
      <c r="B1418" s="375" t="s">
        <v>62</v>
      </c>
      <c r="C1418" s="375" t="s">
        <v>463</v>
      </c>
      <c r="D1418" s="375" t="s">
        <v>395</v>
      </c>
      <c r="E1418" s="375" t="s">
        <v>401</v>
      </c>
      <c r="F1418" s="378">
        <v>1.3339932535407691E-5</v>
      </c>
      <c r="G1418" s="375" t="s">
        <v>399</v>
      </c>
      <c r="H1418" s="831" t="s">
        <v>838</v>
      </c>
      <c r="I1418" s="428" t="s">
        <v>232</v>
      </c>
      <c r="J1418" s="375" t="s">
        <v>62</v>
      </c>
      <c r="K1418" s="375" t="s">
        <v>54</v>
      </c>
      <c r="M1418" s="824">
        <v>0.33200000000000002</v>
      </c>
      <c r="N1418" s="375" t="s">
        <v>388</v>
      </c>
      <c r="O1418" s="375" t="s">
        <v>400</v>
      </c>
      <c r="P1418" s="763">
        <v>4.2400010046863879E-4</v>
      </c>
      <c r="Q1418" s="375" t="s">
        <v>399</v>
      </c>
      <c r="R1418" s="831" t="s">
        <v>842</v>
      </c>
      <c r="S1418" s="428" t="s">
        <v>49</v>
      </c>
      <c r="T1418" s="375" t="s">
        <v>418</v>
      </c>
      <c r="U1418" s="375" t="s">
        <v>62</v>
      </c>
      <c r="V1418" s="375" t="s">
        <v>53</v>
      </c>
      <c r="X1418" s="824">
        <v>0.39</v>
      </c>
      <c r="Y1418" s="375" t="s">
        <v>388</v>
      </c>
      <c r="Z1418" s="375" t="s">
        <v>400</v>
      </c>
      <c r="AA1418" s="763">
        <v>1.5100003578010487E-5</v>
      </c>
      <c r="AB1418" s="375" t="s">
        <v>399</v>
      </c>
      <c r="AC1418" s="831" t="s">
        <v>843</v>
      </c>
      <c r="AK1418" s="428" t="s">
        <v>277</v>
      </c>
      <c r="AL1418" s="375" t="s">
        <v>62</v>
      </c>
      <c r="AM1418" s="375" t="s">
        <v>34</v>
      </c>
      <c r="AO1418" s="762">
        <v>8.7040000000000006</v>
      </c>
      <c r="AP1418" s="375" t="s">
        <v>390</v>
      </c>
      <c r="AQ1418" s="760">
        <v>8.5326825093599831E-2</v>
      </c>
      <c r="AR1418" s="375" t="s">
        <v>399</v>
      </c>
      <c r="AS1418" s="375" t="s">
        <v>839</v>
      </c>
      <c r="AT1418" s="831" t="s">
        <v>422</v>
      </c>
    </row>
    <row r="1419" spans="1:46" s="375" customFormat="1" x14ac:dyDescent="0.4">
      <c r="A1419" s="428" t="s">
        <v>406</v>
      </c>
      <c r="B1419" s="375" t="s">
        <v>62</v>
      </c>
      <c r="C1419" s="375" t="s">
        <v>463</v>
      </c>
      <c r="D1419" s="375" t="s">
        <v>396</v>
      </c>
      <c r="E1419" s="375" t="s">
        <v>401</v>
      </c>
      <c r="F1419" s="378">
        <v>1.8322471805384674E-6</v>
      </c>
      <c r="G1419" s="375" t="s">
        <v>399</v>
      </c>
      <c r="H1419" s="831" t="s">
        <v>838</v>
      </c>
      <c r="I1419" s="428" t="s">
        <v>232</v>
      </c>
      <c r="J1419" s="375" t="s">
        <v>62</v>
      </c>
      <c r="K1419" s="375" t="s">
        <v>54</v>
      </c>
      <c r="M1419" s="824">
        <v>0.33200000000000002</v>
      </c>
      <c r="N1419" s="375" t="s">
        <v>389</v>
      </c>
      <c r="O1419" s="375" t="s">
        <v>400</v>
      </c>
      <c r="P1419" s="763">
        <v>5.3400012653361591E-4</v>
      </c>
      <c r="Q1419" s="375" t="s">
        <v>399</v>
      </c>
      <c r="R1419" s="831" t="s">
        <v>842</v>
      </c>
      <c r="S1419" s="428" t="s">
        <v>49</v>
      </c>
      <c r="T1419" s="375" t="s">
        <v>418</v>
      </c>
      <c r="U1419" s="375" t="s">
        <v>62</v>
      </c>
      <c r="V1419" s="375" t="s">
        <v>53</v>
      </c>
      <c r="X1419" s="824">
        <v>0.39</v>
      </c>
      <c r="Y1419" s="375" t="s">
        <v>389</v>
      </c>
      <c r="Z1419" s="375" t="s">
        <v>400</v>
      </c>
      <c r="AA1419" s="763">
        <v>2.3500005568426909E-4</v>
      </c>
      <c r="AB1419" s="375" t="s">
        <v>399</v>
      </c>
      <c r="AC1419" s="831" t="s">
        <v>843</v>
      </c>
      <c r="AK1419" s="428" t="s">
        <v>277</v>
      </c>
      <c r="AL1419" s="375" t="s">
        <v>62</v>
      </c>
      <c r="AM1419" s="375" t="s">
        <v>34</v>
      </c>
      <c r="AO1419" s="762">
        <v>8.7040000000000006</v>
      </c>
      <c r="AP1419" s="375" t="s">
        <v>391</v>
      </c>
      <c r="AQ1419" s="760">
        <v>3.8727226352348619E-2</v>
      </c>
      <c r="AR1419" s="375" t="s">
        <v>399</v>
      </c>
      <c r="AS1419" s="375" t="s">
        <v>839</v>
      </c>
      <c r="AT1419" s="831" t="s">
        <v>422</v>
      </c>
    </row>
    <row r="1420" spans="1:46" s="375" customFormat="1" x14ac:dyDescent="0.4">
      <c r="A1420" s="430" t="s">
        <v>406</v>
      </c>
      <c r="B1420" s="832" t="s">
        <v>62</v>
      </c>
      <c r="C1420" s="832" t="s">
        <v>463</v>
      </c>
      <c r="D1420" s="832" t="s">
        <v>397</v>
      </c>
      <c r="E1420" s="832" t="s">
        <v>401</v>
      </c>
      <c r="F1420" s="404">
        <v>0.21640432953391076</v>
      </c>
      <c r="G1420" s="832" t="s">
        <v>399</v>
      </c>
      <c r="H1420" s="834" t="s">
        <v>838</v>
      </c>
      <c r="I1420" s="428" t="s">
        <v>232</v>
      </c>
      <c r="J1420" s="375" t="s">
        <v>62</v>
      </c>
      <c r="K1420" s="375" t="s">
        <v>54</v>
      </c>
      <c r="L1420" s="378"/>
      <c r="M1420" s="824">
        <v>0.33200000000000002</v>
      </c>
      <c r="N1420" s="375" t="s">
        <v>390</v>
      </c>
      <c r="O1420" s="375" t="s">
        <v>400</v>
      </c>
      <c r="P1420" s="763">
        <v>3.6000008530356123E-5</v>
      </c>
      <c r="Q1420" s="375" t="s">
        <v>399</v>
      </c>
      <c r="R1420" s="831" t="s">
        <v>842</v>
      </c>
      <c r="S1420" s="428" t="s">
        <v>49</v>
      </c>
      <c r="T1420" s="375" t="s">
        <v>418</v>
      </c>
      <c r="U1420" s="375" t="s">
        <v>62</v>
      </c>
      <c r="V1420" s="375" t="s">
        <v>53</v>
      </c>
      <c r="W1420" s="378"/>
      <c r="X1420" s="824">
        <v>0.39</v>
      </c>
      <c r="Y1420" s="375" t="s">
        <v>390</v>
      </c>
      <c r="Z1420" s="375" t="s">
        <v>400</v>
      </c>
      <c r="AA1420" s="763">
        <v>2.8400006729503167E-5</v>
      </c>
      <c r="AB1420" s="375" t="s">
        <v>399</v>
      </c>
      <c r="AC1420" s="831" t="s">
        <v>843</v>
      </c>
      <c r="AK1420" s="428" t="s">
        <v>277</v>
      </c>
      <c r="AL1420" s="375" t="s">
        <v>62</v>
      </c>
      <c r="AM1420" s="375" t="s">
        <v>34</v>
      </c>
      <c r="AO1420" s="762">
        <v>8.7040000000000006</v>
      </c>
      <c r="AP1420" s="375" t="s">
        <v>392</v>
      </c>
      <c r="AQ1420" s="760">
        <v>0.54246652525231054</v>
      </c>
      <c r="AR1420" s="375" t="s">
        <v>399</v>
      </c>
      <c r="AS1420" s="375" t="s">
        <v>839</v>
      </c>
      <c r="AT1420" s="831" t="s">
        <v>422</v>
      </c>
    </row>
    <row r="1421" spans="1:46" s="375" customFormat="1" x14ac:dyDescent="0.4">
      <c r="I1421" s="428" t="s">
        <v>232</v>
      </c>
      <c r="J1421" s="375" t="s">
        <v>62</v>
      </c>
      <c r="K1421" s="375" t="s">
        <v>54</v>
      </c>
      <c r="L1421" s="378"/>
      <c r="M1421" s="824">
        <v>0.33200000000000002</v>
      </c>
      <c r="N1421" s="375" t="s">
        <v>391</v>
      </c>
      <c r="O1421" s="375" t="s">
        <v>400</v>
      </c>
      <c r="P1421" s="763">
        <v>3.6000008530356123E-5</v>
      </c>
      <c r="Q1421" s="375" t="s">
        <v>399</v>
      </c>
      <c r="R1421" s="831" t="s">
        <v>842</v>
      </c>
      <c r="S1421" s="428" t="s">
        <v>49</v>
      </c>
      <c r="T1421" s="375" t="s">
        <v>418</v>
      </c>
      <c r="U1421" s="375" t="s">
        <v>62</v>
      </c>
      <c r="V1421" s="375" t="s">
        <v>53</v>
      </c>
      <c r="W1421" s="378"/>
      <c r="X1421" s="824">
        <v>0.39</v>
      </c>
      <c r="Y1421" s="375" t="s">
        <v>391</v>
      </c>
      <c r="Z1421" s="375" t="s">
        <v>400</v>
      </c>
      <c r="AA1421" s="763">
        <v>8.2700019596123672E-6</v>
      </c>
      <c r="AB1421" s="375" t="s">
        <v>399</v>
      </c>
      <c r="AC1421" s="831" t="s">
        <v>843</v>
      </c>
      <c r="AK1421" s="428" t="s">
        <v>277</v>
      </c>
      <c r="AL1421" s="375" t="s">
        <v>62</v>
      </c>
      <c r="AM1421" s="375" t="s">
        <v>34</v>
      </c>
      <c r="AO1421" s="762">
        <v>8.7040000000000006</v>
      </c>
      <c r="AP1421" s="375" t="s">
        <v>393</v>
      </c>
      <c r="AQ1421" s="760">
        <v>8.111481151864688E-4</v>
      </c>
      <c r="AR1421" s="375" t="s">
        <v>399</v>
      </c>
      <c r="AS1421" s="375" t="s">
        <v>839</v>
      </c>
      <c r="AT1421" s="831" t="s">
        <v>422</v>
      </c>
    </row>
    <row r="1422" spans="1:46" s="375" customFormat="1" x14ac:dyDescent="0.4">
      <c r="I1422" s="428" t="s">
        <v>232</v>
      </c>
      <c r="J1422" s="375" t="s">
        <v>62</v>
      </c>
      <c r="K1422" s="375" t="s">
        <v>54</v>
      </c>
      <c r="L1422" s="378"/>
      <c r="M1422" s="824">
        <v>0.33200000000000002</v>
      </c>
      <c r="N1422" s="375" t="s">
        <v>392</v>
      </c>
      <c r="O1422" s="375" t="s">
        <v>400</v>
      </c>
      <c r="P1422" s="763">
        <v>1.4000003317360716E-5</v>
      </c>
      <c r="Q1422" s="375" t="s">
        <v>399</v>
      </c>
      <c r="R1422" s="831" t="s">
        <v>842</v>
      </c>
      <c r="S1422" s="428" t="s">
        <v>49</v>
      </c>
      <c r="T1422" s="375" t="s">
        <v>418</v>
      </c>
      <c r="U1422" s="375" t="s">
        <v>62</v>
      </c>
      <c r="V1422" s="375" t="s">
        <v>53</v>
      </c>
      <c r="W1422" s="378"/>
      <c r="X1422" s="824">
        <v>0.39</v>
      </c>
      <c r="Y1422" s="375" t="s">
        <v>392</v>
      </c>
      <c r="Z1422" s="375" t="s">
        <v>400</v>
      </c>
      <c r="AA1422" s="763">
        <v>4.910001163445794E-6</v>
      </c>
      <c r="AB1422" s="375" t="s">
        <v>399</v>
      </c>
      <c r="AC1422" s="831" t="s">
        <v>843</v>
      </c>
      <c r="AK1422" s="428" t="s">
        <v>277</v>
      </c>
      <c r="AL1422" s="375" t="s">
        <v>62</v>
      </c>
      <c r="AM1422" s="375" t="s">
        <v>34</v>
      </c>
      <c r="AO1422" s="762">
        <v>8.7040000000000006</v>
      </c>
      <c r="AP1422" s="375" t="s">
        <v>394</v>
      </c>
      <c r="AQ1422" s="760">
        <v>1.6935338883092644E-3</v>
      </c>
      <c r="AR1422" s="375" t="s">
        <v>399</v>
      </c>
      <c r="AS1422" s="375" t="s">
        <v>839</v>
      </c>
      <c r="AT1422" s="831" t="s">
        <v>422</v>
      </c>
    </row>
    <row r="1423" spans="1:46" s="375" customFormat="1" x14ac:dyDescent="0.4">
      <c r="I1423" s="428" t="s">
        <v>232</v>
      </c>
      <c r="J1423" s="375" t="s">
        <v>62</v>
      </c>
      <c r="K1423" s="375" t="s">
        <v>54</v>
      </c>
      <c r="L1423" s="378"/>
      <c r="M1423" s="824">
        <v>0.33200000000000002</v>
      </c>
      <c r="N1423" s="375" t="s">
        <v>393</v>
      </c>
      <c r="O1423" s="375" t="s">
        <v>400</v>
      </c>
      <c r="P1423" s="763">
        <v>1.0440002473803276E-6</v>
      </c>
      <c r="Q1423" s="375" t="s">
        <v>399</v>
      </c>
      <c r="R1423" s="831" t="s">
        <v>842</v>
      </c>
      <c r="S1423" s="428" t="s">
        <v>49</v>
      </c>
      <c r="T1423" s="375" t="s">
        <v>418</v>
      </c>
      <c r="U1423" s="375" t="s">
        <v>62</v>
      </c>
      <c r="V1423" s="375" t="s">
        <v>53</v>
      </c>
      <c r="W1423" s="378"/>
      <c r="X1423" s="824">
        <v>0.39</v>
      </c>
      <c r="Y1423" s="375" t="s">
        <v>393</v>
      </c>
      <c r="Z1423" s="375" t="s">
        <v>400</v>
      </c>
      <c r="AA1423" s="763">
        <v>3.5561008426333167E-7</v>
      </c>
      <c r="AB1423" s="375" t="s">
        <v>399</v>
      </c>
      <c r="AC1423" s="831" t="s">
        <v>843</v>
      </c>
      <c r="AK1423" s="428" t="s">
        <v>277</v>
      </c>
      <c r="AL1423" s="375" t="s">
        <v>62</v>
      </c>
      <c r="AM1423" s="375" t="s">
        <v>34</v>
      </c>
      <c r="AO1423" s="762">
        <v>8.7040000000000006</v>
      </c>
      <c r="AP1423" s="375" t="s">
        <v>395</v>
      </c>
      <c r="AQ1423" s="760">
        <v>0.20852766040148335</v>
      </c>
      <c r="AR1423" s="375" t="s">
        <v>399</v>
      </c>
      <c r="AS1423" s="375" t="s">
        <v>839</v>
      </c>
      <c r="AT1423" s="831" t="s">
        <v>422</v>
      </c>
    </row>
    <row r="1424" spans="1:46" s="375" customFormat="1" x14ac:dyDescent="0.4">
      <c r="I1424" s="428" t="s">
        <v>232</v>
      </c>
      <c r="J1424" s="375" t="s">
        <v>62</v>
      </c>
      <c r="K1424" s="375" t="s">
        <v>54</v>
      </c>
      <c r="L1424" s="378"/>
      <c r="M1424" s="824">
        <v>0.33200000000000002</v>
      </c>
      <c r="N1424" s="375" t="s">
        <v>394</v>
      </c>
      <c r="O1424" s="375" t="s">
        <v>400</v>
      </c>
      <c r="P1424" s="763">
        <v>2.4480005800642165E-5</v>
      </c>
      <c r="Q1424" s="375" t="s">
        <v>399</v>
      </c>
      <c r="R1424" s="831" t="s">
        <v>842</v>
      </c>
      <c r="S1424" s="428" t="s">
        <v>49</v>
      </c>
      <c r="T1424" s="375" t="s">
        <v>418</v>
      </c>
      <c r="U1424" s="375" t="s">
        <v>62</v>
      </c>
      <c r="V1424" s="375" t="s">
        <v>53</v>
      </c>
      <c r="W1424" s="378"/>
      <c r="X1424" s="824">
        <v>0.39</v>
      </c>
      <c r="Y1424" s="375" t="s">
        <v>394</v>
      </c>
      <c r="Z1424" s="375" t="s">
        <v>400</v>
      </c>
      <c r="AA1424" s="763">
        <v>6.6987015872860153E-7</v>
      </c>
      <c r="AB1424" s="375" t="s">
        <v>399</v>
      </c>
      <c r="AC1424" s="831" t="s">
        <v>843</v>
      </c>
      <c r="AK1424" s="428" t="s">
        <v>277</v>
      </c>
      <c r="AL1424" s="375" t="s">
        <v>62</v>
      </c>
      <c r="AM1424" s="375" t="s">
        <v>34</v>
      </c>
      <c r="AO1424" s="762">
        <v>8.7040000000000006</v>
      </c>
      <c r="AP1424" s="375" t="s">
        <v>396</v>
      </c>
      <c r="AQ1424" s="760">
        <v>1.2784256206030929E-3</v>
      </c>
      <c r="AR1424" s="375" t="s">
        <v>399</v>
      </c>
      <c r="AS1424" s="375" t="s">
        <v>839</v>
      </c>
      <c r="AT1424" s="831" t="s">
        <v>422</v>
      </c>
    </row>
    <row r="1425" spans="9:46" s="375" customFormat="1" x14ac:dyDescent="0.4">
      <c r="I1425" s="428" t="s">
        <v>232</v>
      </c>
      <c r="J1425" s="375" t="s">
        <v>62</v>
      </c>
      <c r="K1425" s="375" t="s">
        <v>54</v>
      </c>
      <c r="L1425" s="378"/>
      <c r="M1425" s="824">
        <v>0.33200000000000002</v>
      </c>
      <c r="N1425" s="375" t="s">
        <v>395</v>
      </c>
      <c r="O1425" s="375" t="s">
        <v>400</v>
      </c>
      <c r="P1425" s="763">
        <v>1.1000002606497705E-5</v>
      </c>
      <c r="Q1425" s="375" t="s">
        <v>399</v>
      </c>
      <c r="R1425" s="831" t="s">
        <v>842</v>
      </c>
      <c r="S1425" s="428" t="s">
        <v>49</v>
      </c>
      <c r="T1425" s="375" t="s">
        <v>418</v>
      </c>
      <c r="U1425" s="375" t="s">
        <v>62</v>
      </c>
      <c r="V1425" s="375" t="s">
        <v>53</v>
      </c>
      <c r="W1425" s="378"/>
      <c r="X1425" s="824">
        <v>0.39</v>
      </c>
      <c r="Y1425" s="375" t="s">
        <v>395</v>
      </c>
      <c r="Z1425" s="375" t="s">
        <v>400</v>
      </c>
      <c r="AA1425" s="763">
        <v>9.0000021325890309E-6</v>
      </c>
      <c r="AB1425" s="375" t="s">
        <v>399</v>
      </c>
      <c r="AC1425" s="831" t="s">
        <v>843</v>
      </c>
      <c r="AK1425" s="430" t="s">
        <v>277</v>
      </c>
      <c r="AL1425" s="832" t="s">
        <v>62</v>
      </c>
      <c r="AM1425" s="832" t="s">
        <v>34</v>
      </c>
      <c r="AN1425" s="832"/>
      <c r="AO1425" s="842">
        <v>8.7040000000000006</v>
      </c>
      <c r="AP1425" s="832" t="s">
        <v>397</v>
      </c>
      <c r="AQ1425" s="843">
        <v>129.43755407652384</v>
      </c>
      <c r="AR1425" s="832" t="s">
        <v>399</v>
      </c>
      <c r="AS1425" s="832" t="s">
        <v>839</v>
      </c>
      <c r="AT1425" s="834" t="s">
        <v>422</v>
      </c>
    </row>
    <row r="1426" spans="9:46" s="375" customFormat="1" x14ac:dyDescent="0.4">
      <c r="I1426" s="428" t="s">
        <v>232</v>
      </c>
      <c r="J1426" s="375" t="s">
        <v>62</v>
      </c>
      <c r="K1426" s="375" t="s">
        <v>54</v>
      </c>
      <c r="L1426" s="378"/>
      <c r="M1426" s="824">
        <v>0.33200000000000002</v>
      </c>
      <c r="N1426" s="375" t="s">
        <v>396</v>
      </c>
      <c r="O1426" s="375" t="s">
        <v>400</v>
      </c>
      <c r="P1426" s="763">
        <v>1.0000002369543367E-6</v>
      </c>
      <c r="Q1426" s="375" t="s">
        <v>399</v>
      </c>
      <c r="R1426" s="831" t="s">
        <v>842</v>
      </c>
      <c r="S1426" s="428" t="s">
        <v>49</v>
      </c>
      <c r="T1426" s="375" t="s">
        <v>418</v>
      </c>
      <c r="U1426" s="375" t="s">
        <v>62</v>
      </c>
      <c r="V1426" s="375" t="s">
        <v>53</v>
      </c>
      <c r="W1426" s="378"/>
      <c r="X1426" s="824">
        <v>0.39</v>
      </c>
      <c r="Y1426" s="375" t="s">
        <v>396</v>
      </c>
      <c r="Z1426" s="375" t="s">
        <v>400</v>
      </c>
      <c r="AA1426" s="763">
        <v>1.3500003198883547E-5</v>
      </c>
      <c r="AB1426" s="375" t="s">
        <v>399</v>
      </c>
      <c r="AC1426" s="831" t="s">
        <v>843</v>
      </c>
    </row>
    <row r="1427" spans="9:46" s="375" customFormat="1" x14ac:dyDescent="0.4">
      <c r="I1427" s="428" t="s">
        <v>232</v>
      </c>
      <c r="J1427" s="375" t="s">
        <v>62</v>
      </c>
      <c r="K1427" s="375" t="s">
        <v>54</v>
      </c>
      <c r="L1427" s="378"/>
      <c r="M1427" s="824">
        <v>0.33200000000000002</v>
      </c>
      <c r="N1427" s="375" t="s">
        <v>397</v>
      </c>
      <c r="O1427" s="375" t="s">
        <v>400</v>
      </c>
      <c r="P1427" s="763">
        <v>0.60988525075714017</v>
      </c>
      <c r="Q1427" s="375" t="s">
        <v>399</v>
      </c>
      <c r="R1427" s="831" t="s">
        <v>842</v>
      </c>
      <c r="S1427" s="428" t="s">
        <v>49</v>
      </c>
      <c r="T1427" s="375" t="s">
        <v>418</v>
      </c>
      <c r="U1427" s="375" t="s">
        <v>62</v>
      </c>
      <c r="V1427" s="375" t="s">
        <v>53</v>
      </c>
      <c r="W1427" s="378"/>
      <c r="X1427" s="824">
        <v>0.39</v>
      </c>
      <c r="Y1427" s="375" t="s">
        <v>397</v>
      </c>
      <c r="Z1427" s="375" t="s">
        <v>400</v>
      </c>
      <c r="AA1427" s="763">
        <v>0.87524327301858795</v>
      </c>
      <c r="AB1427" s="375" t="s">
        <v>399</v>
      </c>
      <c r="AC1427" s="831" t="s">
        <v>843</v>
      </c>
    </row>
    <row r="1428" spans="9:46" s="375" customFormat="1" x14ac:dyDescent="0.4">
      <c r="I1428" s="428" t="s">
        <v>232</v>
      </c>
      <c r="J1428" s="375" t="s">
        <v>62</v>
      </c>
      <c r="K1428" s="375" t="s">
        <v>54</v>
      </c>
      <c r="L1428" s="378"/>
      <c r="M1428" s="824">
        <v>0.33200000000000002</v>
      </c>
      <c r="N1428" s="375" t="s">
        <v>387</v>
      </c>
      <c r="O1428" s="375" t="s">
        <v>401</v>
      </c>
      <c r="P1428" s="378">
        <v>1.1437820892289984E-5</v>
      </c>
      <c r="Q1428" s="375" t="s">
        <v>399</v>
      </c>
      <c r="R1428" s="831" t="s">
        <v>844</v>
      </c>
      <c r="S1428" s="428" t="s">
        <v>49</v>
      </c>
      <c r="T1428" s="375" t="s">
        <v>418</v>
      </c>
      <c r="U1428" s="375" t="s">
        <v>62</v>
      </c>
      <c r="V1428" s="375" t="s">
        <v>53</v>
      </c>
      <c r="W1428" s="378"/>
      <c r="X1428" s="824">
        <v>0.39</v>
      </c>
      <c r="Y1428" s="375" t="s">
        <v>387</v>
      </c>
      <c r="Z1428" s="375" t="s">
        <v>401</v>
      </c>
      <c r="AA1428" s="378">
        <v>1.7118087714163085E-6</v>
      </c>
      <c r="AB1428" s="375" t="s">
        <v>399</v>
      </c>
      <c r="AC1428" s="831" t="s">
        <v>845</v>
      </c>
    </row>
    <row r="1429" spans="9:46" s="375" customFormat="1" x14ac:dyDescent="0.4">
      <c r="I1429" s="428" t="s">
        <v>232</v>
      </c>
      <c r="J1429" s="375" t="s">
        <v>62</v>
      </c>
      <c r="K1429" s="375" t="s">
        <v>54</v>
      </c>
      <c r="L1429" s="378"/>
      <c r="M1429" s="824">
        <v>0.33200000000000002</v>
      </c>
      <c r="N1429" s="375" t="s">
        <v>388</v>
      </c>
      <c r="O1429" s="375" t="s">
        <v>401</v>
      </c>
      <c r="P1429" s="378">
        <v>4.2697651459590351E-4</v>
      </c>
      <c r="Q1429" s="375" t="s">
        <v>399</v>
      </c>
      <c r="R1429" s="831" t="s">
        <v>844</v>
      </c>
      <c r="S1429" s="428" t="s">
        <v>49</v>
      </c>
      <c r="T1429" s="375" t="s">
        <v>418</v>
      </c>
      <c r="U1429" s="375" t="s">
        <v>62</v>
      </c>
      <c r="V1429" s="375" t="s">
        <v>53</v>
      </c>
      <c r="W1429" s="378"/>
      <c r="X1429" s="824">
        <v>0.39</v>
      </c>
      <c r="Y1429" s="375" t="s">
        <v>388</v>
      </c>
      <c r="Z1429" s="375" t="s">
        <v>401</v>
      </c>
      <c r="AA1429" s="378">
        <v>2.0561729266239141E-5</v>
      </c>
      <c r="AB1429" s="375" t="s">
        <v>399</v>
      </c>
      <c r="AC1429" s="831" t="s">
        <v>845</v>
      </c>
    </row>
    <row r="1430" spans="9:46" s="375" customFormat="1" x14ac:dyDescent="0.4">
      <c r="I1430" s="428" t="s">
        <v>232</v>
      </c>
      <c r="J1430" s="375" t="s">
        <v>62</v>
      </c>
      <c r="K1430" s="375" t="s">
        <v>54</v>
      </c>
      <c r="L1430" s="378"/>
      <c r="M1430" s="824">
        <v>0.33200000000000002</v>
      </c>
      <c r="N1430" s="375" t="s">
        <v>389</v>
      </c>
      <c r="O1430" s="375" t="s">
        <v>401</v>
      </c>
      <c r="P1430" s="378">
        <v>5.3443581850950116E-4</v>
      </c>
      <c r="Q1430" s="375" t="s">
        <v>399</v>
      </c>
      <c r="R1430" s="831" t="s">
        <v>844</v>
      </c>
      <c r="S1430" s="428" t="s">
        <v>49</v>
      </c>
      <c r="T1430" s="375" t="s">
        <v>418</v>
      </c>
      <c r="U1430" s="375" t="s">
        <v>62</v>
      </c>
      <c r="V1430" s="375" t="s">
        <v>53</v>
      </c>
      <c r="W1430" s="378"/>
      <c r="X1430" s="824">
        <v>0.39</v>
      </c>
      <c r="Y1430" s="375" t="s">
        <v>389</v>
      </c>
      <c r="Z1430" s="375" t="s">
        <v>401</v>
      </c>
      <c r="AA1430" s="378">
        <v>2.3582842848193105E-4</v>
      </c>
      <c r="AB1430" s="375" t="s">
        <v>399</v>
      </c>
      <c r="AC1430" s="831" t="s">
        <v>845</v>
      </c>
    </row>
    <row r="1431" spans="9:46" s="375" customFormat="1" x14ac:dyDescent="0.4">
      <c r="I1431" s="428" t="s">
        <v>232</v>
      </c>
      <c r="J1431" s="375" t="s">
        <v>62</v>
      </c>
      <c r="K1431" s="375" t="s">
        <v>54</v>
      </c>
      <c r="L1431" s="378"/>
      <c r="M1431" s="824">
        <v>0.33200000000000002</v>
      </c>
      <c r="N1431" s="375" t="s">
        <v>390</v>
      </c>
      <c r="O1431" s="375" t="s">
        <v>401</v>
      </c>
      <c r="P1431" s="378">
        <v>3.6266153214786495E-5</v>
      </c>
      <c r="Q1431" s="375" t="s">
        <v>399</v>
      </c>
      <c r="R1431" s="831" t="s">
        <v>844</v>
      </c>
      <c r="S1431" s="428" t="s">
        <v>49</v>
      </c>
      <c r="T1431" s="375" t="s">
        <v>418</v>
      </c>
      <c r="U1431" s="375" t="s">
        <v>62</v>
      </c>
      <c r="V1431" s="375" t="s">
        <v>53</v>
      </c>
      <c r="W1431" s="378"/>
      <c r="X1431" s="824">
        <v>0.39</v>
      </c>
      <c r="Y1431" s="375" t="s">
        <v>390</v>
      </c>
      <c r="Z1431" s="375" t="s">
        <v>401</v>
      </c>
      <c r="AA1431" s="378">
        <v>2.8902185583531793E-5</v>
      </c>
      <c r="AB1431" s="375" t="s">
        <v>399</v>
      </c>
      <c r="AC1431" s="831" t="s">
        <v>845</v>
      </c>
    </row>
    <row r="1432" spans="9:46" s="375" customFormat="1" x14ac:dyDescent="0.4">
      <c r="I1432" s="428" t="s">
        <v>232</v>
      </c>
      <c r="J1432" s="375" t="s">
        <v>62</v>
      </c>
      <c r="K1432" s="375" t="s">
        <v>54</v>
      </c>
      <c r="L1432" s="378"/>
      <c r="M1432" s="824">
        <v>0.33200000000000002</v>
      </c>
      <c r="N1432" s="375" t="s">
        <v>391</v>
      </c>
      <c r="O1432" s="375" t="s">
        <v>401</v>
      </c>
      <c r="P1432" s="378">
        <v>3.6123372058104912E-5</v>
      </c>
      <c r="Q1432" s="375" t="s">
        <v>399</v>
      </c>
      <c r="R1432" s="831" t="s">
        <v>844</v>
      </c>
      <c r="S1432" s="428" t="s">
        <v>49</v>
      </c>
      <c r="T1432" s="375" t="s">
        <v>418</v>
      </c>
      <c r="U1432" s="375" t="s">
        <v>62</v>
      </c>
      <c r="V1432" s="375" t="s">
        <v>53</v>
      </c>
      <c r="W1432" s="378"/>
      <c r="X1432" s="824">
        <v>0.39</v>
      </c>
      <c r="Y1432" s="375" t="s">
        <v>391</v>
      </c>
      <c r="Z1432" s="375" t="s">
        <v>401</v>
      </c>
      <c r="AA1432" s="378">
        <v>8.501822233971292E-6</v>
      </c>
      <c r="AB1432" s="375" t="s">
        <v>399</v>
      </c>
      <c r="AC1432" s="831" t="s">
        <v>845</v>
      </c>
    </row>
    <row r="1433" spans="9:46" s="375" customFormat="1" x14ac:dyDescent="0.4">
      <c r="I1433" s="428" t="s">
        <v>232</v>
      </c>
      <c r="J1433" s="375" t="s">
        <v>62</v>
      </c>
      <c r="K1433" s="375" t="s">
        <v>54</v>
      </c>
      <c r="L1433" s="378"/>
      <c r="M1433" s="824">
        <v>0.33200000000000002</v>
      </c>
      <c r="N1433" s="375" t="s">
        <v>392</v>
      </c>
      <c r="O1433" s="375" t="s">
        <v>401</v>
      </c>
      <c r="P1433" s="378">
        <v>1.5482541491898604E-5</v>
      </c>
      <c r="Q1433" s="375" t="s">
        <v>399</v>
      </c>
      <c r="R1433" s="831" t="s">
        <v>844</v>
      </c>
      <c r="S1433" s="428" t="s">
        <v>49</v>
      </c>
      <c r="T1433" s="375" t="s">
        <v>418</v>
      </c>
      <c r="U1433" s="375" t="s">
        <v>62</v>
      </c>
      <c r="V1433" s="375" t="s">
        <v>53</v>
      </c>
      <c r="W1433" s="378"/>
      <c r="X1433" s="824">
        <v>0.39</v>
      </c>
      <c r="Y1433" s="375" t="s">
        <v>392</v>
      </c>
      <c r="Z1433" s="375" t="s">
        <v>401</v>
      </c>
      <c r="AA1433" s="378">
        <v>7.738605083349976E-6</v>
      </c>
      <c r="AB1433" s="375" t="s">
        <v>399</v>
      </c>
      <c r="AC1433" s="831" t="s">
        <v>845</v>
      </c>
    </row>
    <row r="1434" spans="9:46" s="375" customFormat="1" x14ac:dyDescent="0.4">
      <c r="I1434" s="428" t="s">
        <v>232</v>
      </c>
      <c r="J1434" s="375" t="s">
        <v>62</v>
      </c>
      <c r="K1434" s="375" t="s">
        <v>54</v>
      </c>
      <c r="L1434" s="378"/>
      <c r="M1434" s="824">
        <v>0.33200000000000002</v>
      </c>
      <c r="N1434" s="375" t="s">
        <v>393</v>
      </c>
      <c r="O1434" s="375" t="s">
        <v>401</v>
      </c>
      <c r="P1434" s="378">
        <v>1.0462270199558622E-6</v>
      </c>
      <c r="Q1434" s="375" t="s">
        <v>399</v>
      </c>
      <c r="R1434" s="831" t="s">
        <v>844</v>
      </c>
      <c r="S1434" s="428" t="s">
        <v>49</v>
      </c>
      <c r="T1434" s="375" t="s">
        <v>418</v>
      </c>
      <c r="U1434" s="375" t="s">
        <v>62</v>
      </c>
      <c r="V1434" s="375" t="s">
        <v>53</v>
      </c>
      <c r="W1434" s="378"/>
      <c r="X1434" s="824">
        <v>0.39</v>
      </c>
      <c r="Y1434" s="375" t="s">
        <v>393</v>
      </c>
      <c r="Z1434" s="375" t="s">
        <v>401</v>
      </c>
      <c r="AA1434" s="378">
        <v>3.5993377949097536E-7</v>
      </c>
      <c r="AB1434" s="375" t="s">
        <v>399</v>
      </c>
      <c r="AC1434" s="831" t="s">
        <v>845</v>
      </c>
    </row>
    <row r="1435" spans="9:46" s="375" customFormat="1" x14ac:dyDescent="0.4">
      <c r="I1435" s="428" t="s">
        <v>232</v>
      </c>
      <c r="J1435" s="375" t="s">
        <v>62</v>
      </c>
      <c r="K1435" s="375" t="s">
        <v>54</v>
      </c>
      <c r="L1435" s="378"/>
      <c r="M1435" s="824">
        <v>0.33200000000000002</v>
      </c>
      <c r="N1435" s="375" t="s">
        <v>394</v>
      </c>
      <c r="O1435" s="375" t="s">
        <v>401</v>
      </c>
      <c r="P1435" s="378">
        <v>2.4484935829537745E-5</v>
      </c>
      <c r="Q1435" s="375" t="s">
        <v>399</v>
      </c>
      <c r="R1435" s="831" t="s">
        <v>844</v>
      </c>
      <c r="S1435" s="428" t="s">
        <v>49</v>
      </c>
      <c r="T1435" s="375" t="s">
        <v>418</v>
      </c>
      <c r="U1435" s="375" t="s">
        <v>62</v>
      </c>
      <c r="V1435" s="375" t="s">
        <v>53</v>
      </c>
      <c r="W1435" s="378"/>
      <c r="X1435" s="824">
        <v>0.39</v>
      </c>
      <c r="Y1435" s="375" t="s">
        <v>394</v>
      </c>
      <c r="Z1435" s="375" t="s">
        <v>401</v>
      </c>
      <c r="AA1435" s="378">
        <v>6.7934052968836616E-7</v>
      </c>
      <c r="AB1435" s="375" t="s">
        <v>399</v>
      </c>
      <c r="AC1435" s="831" t="s">
        <v>845</v>
      </c>
    </row>
    <row r="1436" spans="9:46" s="375" customFormat="1" x14ac:dyDescent="0.4">
      <c r="I1436" s="428" t="s">
        <v>232</v>
      </c>
      <c r="J1436" s="375" t="s">
        <v>62</v>
      </c>
      <c r="K1436" s="375" t="s">
        <v>54</v>
      </c>
      <c r="M1436" s="824">
        <v>0.33200000000000002</v>
      </c>
      <c r="N1436" s="375" t="s">
        <v>395</v>
      </c>
      <c r="O1436" s="375" t="s">
        <v>401</v>
      </c>
      <c r="P1436" s="378">
        <v>1.1693360557005679E-5</v>
      </c>
      <c r="Q1436" s="375" t="s">
        <v>399</v>
      </c>
      <c r="R1436" s="831" t="s">
        <v>844</v>
      </c>
      <c r="S1436" s="428" t="s">
        <v>49</v>
      </c>
      <c r="T1436" s="375" t="s">
        <v>418</v>
      </c>
      <c r="U1436" s="375" t="s">
        <v>62</v>
      </c>
      <c r="V1436" s="375" t="s">
        <v>53</v>
      </c>
      <c r="X1436" s="824">
        <v>0.39</v>
      </c>
      <c r="Y1436" s="375" t="s">
        <v>395</v>
      </c>
      <c r="Z1436" s="375" t="s">
        <v>401</v>
      </c>
      <c r="AA1436" s="378">
        <v>1.0288504837070885E-5</v>
      </c>
      <c r="AB1436" s="375" t="s">
        <v>399</v>
      </c>
      <c r="AC1436" s="831" t="s">
        <v>845</v>
      </c>
    </row>
    <row r="1437" spans="9:46" s="375" customFormat="1" x14ac:dyDescent="0.4">
      <c r="I1437" s="428" t="s">
        <v>232</v>
      </c>
      <c r="J1437" s="375" t="s">
        <v>62</v>
      </c>
      <c r="K1437" s="375" t="s">
        <v>54</v>
      </c>
      <c r="M1437" s="824">
        <v>0.33200000000000002</v>
      </c>
      <c r="N1437" s="375" t="s">
        <v>396</v>
      </c>
      <c r="O1437" s="375" t="s">
        <v>401</v>
      </c>
      <c r="P1437" s="378">
        <v>1.0041786435174304E-6</v>
      </c>
      <c r="Q1437" s="375" t="s">
        <v>399</v>
      </c>
      <c r="R1437" s="831" t="s">
        <v>844</v>
      </c>
      <c r="S1437" s="428" t="s">
        <v>49</v>
      </c>
      <c r="T1437" s="375" t="s">
        <v>418</v>
      </c>
      <c r="U1437" s="375" t="s">
        <v>62</v>
      </c>
      <c r="V1437" s="375" t="s">
        <v>53</v>
      </c>
      <c r="X1437" s="824">
        <v>0.39</v>
      </c>
      <c r="Y1437" s="375" t="s">
        <v>396</v>
      </c>
      <c r="Z1437" s="375" t="s">
        <v>401</v>
      </c>
      <c r="AA1437" s="378">
        <v>1.3507889644072333E-5</v>
      </c>
      <c r="AB1437" s="375" t="s">
        <v>399</v>
      </c>
      <c r="AC1437" s="831" t="s">
        <v>845</v>
      </c>
    </row>
    <row r="1438" spans="9:46" s="375" customFormat="1" x14ac:dyDescent="0.4">
      <c r="I1438" s="428" t="s">
        <v>232</v>
      </c>
      <c r="J1438" s="375" t="s">
        <v>62</v>
      </c>
      <c r="K1438" s="375" t="s">
        <v>54</v>
      </c>
      <c r="M1438" s="824">
        <v>0.33200000000000002</v>
      </c>
      <c r="N1438" s="375" t="s">
        <v>397</v>
      </c>
      <c r="O1438" s="375" t="s">
        <v>401</v>
      </c>
      <c r="P1438" s="378">
        <v>0.61030855819054741</v>
      </c>
      <c r="Q1438" s="375" t="s">
        <v>399</v>
      </c>
      <c r="R1438" s="831" t="s">
        <v>844</v>
      </c>
      <c r="S1438" s="428" t="s">
        <v>49</v>
      </c>
      <c r="T1438" s="375" t="s">
        <v>418</v>
      </c>
      <c r="U1438" s="375" t="s">
        <v>62</v>
      </c>
      <c r="V1438" s="375" t="s">
        <v>53</v>
      </c>
      <c r="X1438" s="824">
        <v>0.39</v>
      </c>
      <c r="Y1438" s="375" t="s">
        <v>397</v>
      </c>
      <c r="Z1438" s="375" t="s">
        <v>401</v>
      </c>
      <c r="AA1438" s="378">
        <v>0.87603964555200775</v>
      </c>
      <c r="AB1438" s="375" t="s">
        <v>399</v>
      </c>
      <c r="AC1438" s="831" t="s">
        <v>845</v>
      </c>
    </row>
    <row r="1439" spans="9:46" s="375" customFormat="1" x14ac:dyDescent="0.4">
      <c r="I1439" s="428" t="s">
        <v>232</v>
      </c>
      <c r="J1439" s="375" t="s">
        <v>62</v>
      </c>
      <c r="K1439" s="375" t="s">
        <v>73</v>
      </c>
      <c r="M1439" s="824">
        <v>0.50900000000000001</v>
      </c>
      <c r="N1439" s="375" t="s">
        <v>385</v>
      </c>
      <c r="O1439" s="375" t="s">
        <v>400</v>
      </c>
      <c r="P1439" s="761">
        <v>1.9646365422396856</v>
      </c>
      <c r="Q1439" s="375" t="s">
        <v>398</v>
      </c>
      <c r="R1439" s="831" t="s">
        <v>846</v>
      </c>
      <c r="S1439" s="428" t="s">
        <v>49</v>
      </c>
      <c r="T1439" s="375" t="s">
        <v>418</v>
      </c>
      <c r="U1439" s="375" t="s">
        <v>62</v>
      </c>
      <c r="V1439" s="375" t="s">
        <v>406</v>
      </c>
      <c r="W1439" s="375" t="s">
        <v>717</v>
      </c>
      <c r="X1439" s="824">
        <v>0.32800000000000001</v>
      </c>
      <c r="Y1439" s="375" t="s">
        <v>411</v>
      </c>
      <c r="Z1439" s="375" t="s">
        <v>400</v>
      </c>
      <c r="AA1439" s="761">
        <v>3.0487804878048781</v>
      </c>
      <c r="AB1439" s="375" t="s">
        <v>398</v>
      </c>
      <c r="AC1439" s="831" t="s">
        <v>847</v>
      </c>
    </row>
    <row r="1440" spans="9:46" s="375" customFormat="1" x14ac:dyDescent="0.4">
      <c r="I1440" s="428" t="s">
        <v>232</v>
      </c>
      <c r="J1440" s="375" t="s">
        <v>62</v>
      </c>
      <c r="K1440" s="375" t="s">
        <v>73</v>
      </c>
      <c r="M1440" s="824">
        <v>0.50900000000000001</v>
      </c>
      <c r="N1440" s="375" t="s">
        <v>387</v>
      </c>
      <c r="O1440" s="375" t="s">
        <v>400</v>
      </c>
      <c r="P1440" s="763">
        <v>2.0000004739086735E-6</v>
      </c>
      <c r="Q1440" s="375" t="s">
        <v>399</v>
      </c>
      <c r="R1440" s="831" t="s">
        <v>848</v>
      </c>
      <c r="S1440" s="428" t="s">
        <v>49</v>
      </c>
      <c r="T1440" s="375" t="s">
        <v>418</v>
      </c>
      <c r="U1440" s="375" t="s">
        <v>62</v>
      </c>
      <c r="V1440" s="375" t="s">
        <v>406</v>
      </c>
      <c r="W1440" s="375" t="s">
        <v>717</v>
      </c>
      <c r="X1440" s="824">
        <v>0.32800000000000001</v>
      </c>
      <c r="Y1440" s="375" t="s">
        <v>387</v>
      </c>
      <c r="Z1440" s="375" t="s">
        <v>400</v>
      </c>
      <c r="AA1440" s="763">
        <v>1.4000003317360716E-5</v>
      </c>
      <c r="AB1440" s="375" t="s">
        <v>399</v>
      </c>
      <c r="AC1440" s="831" t="s">
        <v>849</v>
      </c>
    </row>
    <row r="1441" spans="9:29" s="375" customFormat="1" x14ac:dyDescent="0.4">
      <c r="I1441" s="428" t="s">
        <v>232</v>
      </c>
      <c r="J1441" s="375" t="s">
        <v>62</v>
      </c>
      <c r="K1441" s="375" t="s">
        <v>73</v>
      </c>
      <c r="M1441" s="824">
        <v>0.50900000000000001</v>
      </c>
      <c r="N1441" s="375" t="s">
        <v>388</v>
      </c>
      <c r="O1441" s="375" t="s">
        <v>400</v>
      </c>
      <c r="P1441" s="763">
        <v>1.0200002416934236E-4</v>
      </c>
      <c r="Q1441" s="375" t="s">
        <v>399</v>
      </c>
      <c r="R1441" s="831" t="s">
        <v>848</v>
      </c>
      <c r="S1441" s="428" t="s">
        <v>49</v>
      </c>
      <c r="T1441" s="375" t="s">
        <v>418</v>
      </c>
      <c r="U1441" s="375" t="s">
        <v>62</v>
      </c>
      <c r="V1441" s="375" t="s">
        <v>406</v>
      </c>
      <c r="W1441" s="375" t="s">
        <v>717</v>
      </c>
      <c r="X1441" s="824">
        <v>0.32800000000000001</v>
      </c>
      <c r="Y1441" s="375" t="s">
        <v>388</v>
      </c>
      <c r="Z1441" s="375" t="s">
        <v>400</v>
      </c>
      <c r="AA1441" s="763">
        <v>1.1200002653888572E-4</v>
      </c>
      <c r="AB1441" s="375" t="s">
        <v>399</v>
      </c>
      <c r="AC1441" s="831" t="s">
        <v>849</v>
      </c>
    </row>
    <row r="1442" spans="9:29" s="375" customFormat="1" x14ac:dyDescent="0.4">
      <c r="I1442" s="428" t="s">
        <v>232</v>
      </c>
      <c r="J1442" s="375" t="s">
        <v>62</v>
      </c>
      <c r="K1442" s="375" t="s">
        <v>73</v>
      </c>
      <c r="M1442" s="824">
        <v>0.50900000000000001</v>
      </c>
      <c r="N1442" s="375" t="s">
        <v>389</v>
      </c>
      <c r="O1442" s="375" t="s">
        <v>400</v>
      </c>
      <c r="P1442" s="763">
        <v>6.7000015875940566E-5</v>
      </c>
      <c r="Q1442" s="375" t="s">
        <v>399</v>
      </c>
      <c r="R1442" s="831" t="s">
        <v>848</v>
      </c>
      <c r="S1442" s="428" t="s">
        <v>49</v>
      </c>
      <c r="T1442" s="375" t="s">
        <v>418</v>
      </c>
      <c r="U1442" s="375" t="s">
        <v>62</v>
      </c>
      <c r="V1442" s="375" t="s">
        <v>406</v>
      </c>
      <c r="W1442" s="375" t="s">
        <v>717</v>
      </c>
      <c r="X1442" s="824">
        <v>0.32800000000000001</v>
      </c>
      <c r="Y1442" s="375" t="s">
        <v>389</v>
      </c>
      <c r="Z1442" s="375" t="s">
        <v>400</v>
      </c>
      <c r="AA1442" s="763">
        <v>1.0550002499868252E-3</v>
      </c>
      <c r="AB1442" s="375" t="s">
        <v>399</v>
      </c>
      <c r="AC1442" s="831" t="s">
        <v>849</v>
      </c>
    </row>
    <row r="1443" spans="9:29" s="375" customFormat="1" x14ac:dyDescent="0.4">
      <c r="I1443" s="428" t="s">
        <v>232</v>
      </c>
      <c r="J1443" s="375" t="s">
        <v>62</v>
      </c>
      <c r="K1443" s="375" t="s">
        <v>73</v>
      </c>
      <c r="L1443" s="378"/>
      <c r="M1443" s="824">
        <v>0.50900000000000001</v>
      </c>
      <c r="N1443" s="375" t="s">
        <v>390</v>
      </c>
      <c r="O1443" s="375" t="s">
        <v>400</v>
      </c>
      <c r="P1443" s="763">
        <v>1.0000002369543367E-6</v>
      </c>
      <c r="Q1443" s="375" t="s">
        <v>399</v>
      </c>
      <c r="R1443" s="831" t="s">
        <v>848</v>
      </c>
      <c r="S1443" s="428" t="s">
        <v>49</v>
      </c>
      <c r="T1443" s="375" t="s">
        <v>418</v>
      </c>
      <c r="U1443" s="375" t="s">
        <v>62</v>
      </c>
      <c r="V1443" s="375" t="s">
        <v>406</v>
      </c>
      <c r="W1443" s="375" t="s">
        <v>717</v>
      </c>
      <c r="X1443" s="824">
        <v>0.32800000000000001</v>
      </c>
      <c r="Y1443" s="375" t="s">
        <v>390</v>
      </c>
      <c r="Z1443" s="375" t="s">
        <v>400</v>
      </c>
      <c r="AA1443" s="763">
        <v>2.5900006137117323E-4</v>
      </c>
      <c r="AB1443" s="375" t="s">
        <v>399</v>
      </c>
      <c r="AC1443" s="831" t="s">
        <v>849</v>
      </c>
    </row>
    <row r="1444" spans="9:29" s="375" customFormat="1" x14ac:dyDescent="0.4">
      <c r="I1444" s="428" t="s">
        <v>232</v>
      </c>
      <c r="J1444" s="375" t="s">
        <v>62</v>
      </c>
      <c r="K1444" s="375" t="s">
        <v>73</v>
      </c>
      <c r="L1444" s="378"/>
      <c r="M1444" s="824">
        <v>0.50900000000000001</v>
      </c>
      <c r="N1444" s="375" t="s">
        <v>391</v>
      </c>
      <c r="O1444" s="375" t="s">
        <v>400</v>
      </c>
      <c r="P1444" s="763">
        <v>1.0000002369543367E-6</v>
      </c>
      <c r="Q1444" s="375" t="s">
        <v>399</v>
      </c>
      <c r="R1444" s="831" t="s">
        <v>848</v>
      </c>
      <c r="S1444" s="428" t="s">
        <v>49</v>
      </c>
      <c r="T1444" s="375" t="s">
        <v>418</v>
      </c>
      <c r="U1444" s="375" t="s">
        <v>62</v>
      </c>
      <c r="V1444" s="375" t="s">
        <v>406</v>
      </c>
      <c r="W1444" s="375" t="s">
        <v>717</v>
      </c>
      <c r="X1444" s="824">
        <v>0.32800000000000001</v>
      </c>
      <c r="Y1444" s="375" t="s">
        <v>391</v>
      </c>
      <c r="Z1444" s="375" t="s">
        <v>400</v>
      </c>
      <c r="AA1444" s="763">
        <v>1.8500004383655231E-4</v>
      </c>
      <c r="AB1444" s="375" t="s">
        <v>399</v>
      </c>
      <c r="AC1444" s="831" t="s">
        <v>849</v>
      </c>
    </row>
    <row r="1445" spans="9:29" s="375" customFormat="1" x14ac:dyDescent="0.4">
      <c r="I1445" s="428" t="s">
        <v>232</v>
      </c>
      <c r="J1445" s="375" t="s">
        <v>62</v>
      </c>
      <c r="K1445" s="375" t="s">
        <v>73</v>
      </c>
      <c r="L1445" s="378"/>
      <c r="M1445" s="824">
        <v>0.50900000000000001</v>
      </c>
      <c r="N1445" s="375" t="s">
        <v>392</v>
      </c>
      <c r="O1445" s="375" t="s">
        <v>400</v>
      </c>
      <c r="P1445" s="763">
        <v>4.000000947817347E-6</v>
      </c>
      <c r="Q1445" s="375" t="s">
        <v>399</v>
      </c>
      <c r="R1445" s="831" t="s">
        <v>848</v>
      </c>
      <c r="S1445" s="428" t="s">
        <v>49</v>
      </c>
      <c r="T1445" s="375" t="s">
        <v>418</v>
      </c>
      <c r="U1445" s="375" t="s">
        <v>62</v>
      </c>
      <c r="V1445" s="375" t="s">
        <v>406</v>
      </c>
      <c r="W1445" s="375" t="s">
        <v>717</v>
      </c>
      <c r="X1445" s="824">
        <v>0.32800000000000001</v>
      </c>
      <c r="Y1445" s="375" t="s">
        <v>392</v>
      </c>
      <c r="Z1445" s="375" t="s">
        <v>400</v>
      </c>
      <c r="AA1445" s="763">
        <v>4.3200010236427349E-3</v>
      </c>
      <c r="AB1445" s="375" t="s">
        <v>399</v>
      </c>
      <c r="AC1445" s="831" t="s">
        <v>849</v>
      </c>
    </row>
    <row r="1446" spans="9:29" s="375" customFormat="1" x14ac:dyDescent="0.4">
      <c r="I1446" s="428" t="s">
        <v>232</v>
      </c>
      <c r="J1446" s="375" t="s">
        <v>62</v>
      </c>
      <c r="K1446" s="375" t="s">
        <v>73</v>
      </c>
      <c r="L1446" s="378"/>
      <c r="M1446" s="824">
        <v>0.50900000000000001</v>
      </c>
      <c r="N1446" s="375" t="s">
        <v>393</v>
      </c>
      <c r="O1446" s="375" t="s">
        <v>400</v>
      </c>
      <c r="P1446" s="763">
        <v>2.900000687167576E-8</v>
      </c>
      <c r="Q1446" s="375" t="s">
        <v>399</v>
      </c>
      <c r="R1446" s="831" t="s">
        <v>848</v>
      </c>
      <c r="S1446" s="428" t="s">
        <v>49</v>
      </c>
      <c r="T1446" s="375" t="s">
        <v>418</v>
      </c>
      <c r="U1446" s="375" t="s">
        <v>62</v>
      </c>
      <c r="V1446" s="375" t="s">
        <v>406</v>
      </c>
      <c r="W1446" s="375" t="s">
        <v>717</v>
      </c>
      <c r="X1446" s="824">
        <v>0.32800000000000001</v>
      </c>
      <c r="Y1446" s="375" t="s">
        <v>393</v>
      </c>
      <c r="Z1446" s="375" t="s">
        <v>400</v>
      </c>
      <c r="AA1446" s="763">
        <v>7.9550018849717498E-6</v>
      </c>
      <c r="AB1446" s="375" t="s">
        <v>399</v>
      </c>
      <c r="AC1446" s="831" t="s">
        <v>849</v>
      </c>
    </row>
    <row r="1447" spans="9:29" s="375" customFormat="1" x14ac:dyDescent="0.4">
      <c r="I1447" s="428" t="s">
        <v>232</v>
      </c>
      <c r="J1447" s="375" t="s">
        <v>62</v>
      </c>
      <c r="K1447" s="375" t="s">
        <v>73</v>
      </c>
      <c r="L1447" s="378"/>
      <c r="M1447" s="824">
        <v>0.50900000000000001</v>
      </c>
      <c r="N1447" s="375" t="s">
        <v>394</v>
      </c>
      <c r="O1447" s="375" t="s">
        <v>400</v>
      </c>
      <c r="P1447" s="763">
        <v>6.8000016112894912E-7</v>
      </c>
      <c r="Q1447" s="375" t="s">
        <v>399</v>
      </c>
      <c r="R1447" s="831" t="s">
        <v>848</v>
      </c>
      <c r="S1447" s="428" t="s">
        <v>49</v>
      </c>
      <c r="T1447" s="375" t="s">
        <v>418</v>
      </c>
      <c r="U1447" s="375" t="s">
        <v>62</v>
      </c>
      <c r="V1447" s="375" t="s">
        <v>406</v>
      </c>
      <c r="W1447" s="375" t="s">
        <v>717</v>
      </c>
      <c r="X1447" s="824">
        <v>0.32800000000000001</v>
      </c>
      <c r="Y1447" s="375" t="s">
        <v>394</v>
      </c>
      <c r="Z1447" s="375" t="s">
        <v>400</v>
      </c>
      <c r="AA1447" s="763">
        <v>1.4985003550760739E-5</v>
      </c>
      <c r="AB1447" s="375" t="s">
        <v>399</v>
      </c>
      <c r="AC1447" s="831" t="s">
        <v>849</v>
      </c>
    </row>
    <row r="1448" spans="9:29" s="375" customFormat="1" x14ac:dyDescent="0.4">
      <c r="I1448" s="428" t="s">
        <v>232</v>
      </c>
      <c r="J1448" s="375" t="s">
        <v>62</v>
      </c>
      <c r="K1448" s="375" t="s">
        <v>73</v>
      </c>
      <c r="L1448" s="378"/>
      <c r="M1448" s="824">
        <v>0.50900000000000001</v>
      </c>
      <c r="N1448" s="375" t="s">
        <v>395</v>
      </c>
      <c r="O1448" s="375" t="s">
        <v>400</v>
      </c>
      <c r="P1448" s="763">
        <v>8.0000018956346939E-6</v>
      </c>
      <c r="Q1448" s="375" t="s">
        <v>399</v>
      </c>
      <c r="R1448" s="831" t="s">
        <v>848</v>
      </c>
      <c r="S1448" s="428" t="s">
        <v>49</v>
      </c>
      <c r="T1448" s="375" t="s">
        <v>418</v>
      </c>
      <c r="U1448" s="375" t="s">
        <v>62</v>
      </c>
      <c r="V1448" s="375" t="s">
        <v>406</v>
      </c>
      <c r="W1448" s="375" t="s">
        <v>717</v>
      </c>
      <c r="X1448" s="824">
        <v>0.32800000000000001</v>
      </c>
      <c r="Y1448" s="375" t="s">
        <v>395</v>
      </c>
      <c r="Z1448" s="375" t="s">
        <v>400</v>
      </c>
      <c r="AA1448" s="763">
        <v>1.1000002606497705E-5</v>
      </c>
      <c r="AB1448" s="375" t="s">
        <v>399</v>
      </c>
      <c r="AC1448" s="831" t="s">
        <v>849</v>
      </c>
    </row>
    <row r="1449" spans="9:29" s="375" customFormat="1" x14ac:dyDescent="0.4">
      <c r="I1449" s="428" t="s">
        <v>232</v>
      </c>
      <c r="J1449" s="375" t="s">
        <v>62</v>
      </c>
      <c r="K1449" s="375" t="s">
        <v>73</v>
      </c>
      <c r="L1449" s="378"/>
      <c r="M1449" s="824">
        <v>0.50900000000000001</v>
      </c>
      <c r="N1449" s="375" t="s">
        <v>396</v>
      </c>
      <c r="O1449" s="375" t="s">
        <v>400</v>
      </c>
      <c r="P1449" s="763">
        <v>1.0000002369543367E-6</v>
      </c>
      <c r="Q1449" s="375" t="s">
        <v>399</v>
      </c>
      <c r="R1449" s="831" t="s">
        <v>848</v>
      </c>
      <c r="S1449" s="428" t="s">
        <v>49</v>
      </c>
      <c r="T1449" s="375" t="s">
        <v>418</v>
      </c>
      <c r="U1449" s="375" t="s">
        <v>62</v>
      </c>
      <c r="V1449" s="375" t="s">
        <v>406</v>
      </c>
      <c r="W1449" s="375" t="s">
        <v>717</v>
      </c>
      <c r="X1449" s="824">
        <v>0.32800000000000001</v>
      </c>
      <c r="Y1449" s="375" t="s">
        <v>396</v>
      </c>
      <c r="Z1449" s="375" t="s">
        <v>400</v>
      </c>
      <c r="AA1449" s="763">
        <v>1.6000003791269388E-5</v>
      </c>
      <c r="AB1449" s="375" t="s">
        <v>399</v>
      </c>
      <c r="AC1449" s="831" t="s">
        <v>849</v>
      </c>
    </row>
    <row r="1450" spans="9:29" s="375" customFormat="1" x14ac:dyDescent="0.4">
      <c r="I1450" s="428" t="s">
        <v>232</v>
      </c>
      <c r="J1450" s="375" t="s">
        <v>62</v>
      </c>
      <c r="K1450" s="375" t="s">
        <v>73</v>
      </c>
      <c r="L1450" s="378"/>
      <c r="M1450" s="824">
        <v>0.50900000000000001</v>
      </c>
      <c r="N1450" s="375" t="s">
        <v>397</v>
      </c>
      <c r="O1450" s="375" t="s">
        <v>400</v>
      </c>
      <c r="P1450" s="763">
        <v>0.39809151083437611</v>
      </c>
      <c r="Q1450" s="375" t="s">
        <v>399</v>
      </c>
      <c r="R1450" s="831" t="s">
        <v>848</v>
      </c>
      <c r="S1450" s="428" t="s">
        <v>49</v>
      </c>
      <c r="T1450" s="375" t="s">
        <v>418</v>
      </c>
      <c r="U1450" s="375" t="s">
        <v>62</v>
      </c>
      <c r="V1450" s="375" t="s">
        <v>406</v>
      </c>
      <c r="W1450" s="375" t="s">
        <v>717</v>
      </c>
      <c r="X1450" s="824">
        <v>0.32800000000000001</v>
      </c>
      <c r="Y1450" s="375" t="s">
        <v>397</v>
      </c>
      <c r="Z1450" s="375" t="s">
        <v>400</v>
      </c>
      <c r="AA1450" s="763">
        <v>1.040496693055156</v>
      </c>
      <c r="AB1450" s="375" t="s">
        <v>399</v>
      </c>
      <c r="AC1450" s="831" t="s">
        <v>849</v>
      </c>
    </row>
    <row r="1451" spans="9:29" s="375" customFormat="1" x14ac:dyDescent="0.4">
      <c r="I1451" s="428" t="s">
        <v>232</v>
      </c>
      <c r="J1451" s="375" t="s">
        <v>62</v>
      </c>
      <c r="K1451" s="375" t="s">
        <v>73</v>
      </c>
      <c r="L1451" s="378"/>
      <c r="M1451" s="824">
        <v>0.50900000000000001</v>
      </c>
      <c r="N1451" s="375" t="s">
        <v>387</v>
      </c>
      <c r="O1451" s="375" t="s">
        <v>401</v>
      </c>
      <c r="P1451" s="378">
        <v>2.4378187597009534E-6</v>
      </c>
      <c r="Q1451" s="375" t="s">
        <v>399</v>
      </c>
      <c r="R1451" s="831" t="s">
        <v>850</v>
      </c>
      <c r="S1451" s="428" t="s">
        <v>49</v>
      </c>
      <c r="T1451" s="375" t="s">
        <v>418</v>
      </c>
      <c r="U1451" s="375" t="s">
        <v>62</v>
      </c>
      <c r="V1451" s="375" t="s">
        <v>406</v>
      </c>
      <c r="W1451" s="375" t="s">
        <v>717</v>
      </c>
      <c r="X1451" s="824">
        <v>0.32800000000000001</v>
      </c>
      <c r="Y1451" s="375" t="s">
        <v>387</v>
      </c>
      <c r="Z1451" s="375" t="s">
        <v>401</v>
      </c>
      <c r="AA1451" s="378">
        <v>1.4811811875518119E-5</v>
      </c>
      <c r="AB1451" s="375" t="s">
        <v>399</v>
      </c>
      <c r="AC1451" s="831" t="s">
        <v>851</v>
      </c>
    </row>
    <row r="1452" spans="9:29" s="375" customFormat="1" x14ac:dyDescent="0.4">
      <c r="I1452" s="428" t="s">
        <v>232</v>
      </c>
      <c r="J1452" s="375" t="s">
        <v>62</v>
      </c>
      <c r="K1452" s="375" t="s">
        <v>73</v>
      </c>
      <c r="L1452" s="378"/>
      <c r="M1452" s="824">
        <v>0.50900000000000001</v>
      </c>
      <c r="N1452" s="375" t="s">
        <v>388</v>
      </c>
      <c r="O1452" s="375" t="s">
        <v>401</v>
      </c>
      <c r="P1452" s="378">
        <v>1.0497643829660712E-4</v>
      </c>
      <c r="Q1452" s="375" t="s">
        <v>399</v>
      </c>
      <c r="R1452" s="831" t="s">
        <v>850</v>
      </c>
      <c r="S1452" s="428" t="s">
        <v>49</v>
      </c>
      <c r="T1452" s="375" t="s">
        <v>418</v>
      </c>
      <c r="U1452" s="375" t="s">
        <v>62</v>
      </c>
      <c r="V1452" s="375" t="s">
        <v>406</v>
      </c>
      <c r="W1452" s="375" t="s">
        <v>717</v>
      </c>
      <c r="X1452" s="824">
        <v>0.32800000000000001</v>
      </c>
      <c r="Y1452" s="375" t="s">
        <v>388</v>
      </c>
      <c r="Z1452" s="375" t="s">
        <v>401</v>
      </c>
      <c r="AA1452" s="378">
        <v>1.1746175222711437E-4</v>
      </c>
      <c r="AB1452" s="375" t="s">
        <v>399</v>
      </c>
      <c r="AC1452" s="831" t="s">
        <v>851</v>
      </c>
    </row>
    <row r="1453" spans="9:29" s="375" customFormat="1" x14ac:dyDescent="0.4">
      <c r="I1453" s="428" t="s">
        <v>232</v>
      </c>
      <c r="J1453" s="375" t="s">
        <v>62</v>
      </c>
      <c r="K1453" s="375" t="s">
        <v>73</v>
      </c>
      <c r="L1453" s="378"/>
      <c r="M1453" s="824">
        <v>0.50900000000000001</v>
      </c>
      <c r="N1453" s="375" t="s">
        <v>389</v>
      </c>
      <c r="O1453" s="375" t="s">
        <v>401</v>
      </c>
      <c r="P1453" s="378">
        <v>6.7435707851825854E-5</v>
      </c>
      <c r="Q1453" s="375" t="s">
        <v>399</v>
      </c>
      <c r="R1453" s="831" t="s">
        <v>850</v>
      </c>
      <c r="S1453" s="428" t="s">
        <v>49</v>
      </c>
      <c r="T1453" s="375" t="s">
        <v>418</v>
      </c>
      <c r="U1453" s="375" t="s">
        <v>62</v>
      </c>
      <c r="V1453" s="375" t="s">
        <v>406</v>
      </c>
      <c r="W1453" s="375" t="s">
        <v>717</v>
      </c>
      <c r="X1453" s="824">
        <v>0.32800000000000001</v>
      </c>
      <c r="Y1453" s="375" t="s">
        <v>389</v>
      </c>
      <c r="Z1453" s="375" t="s">
        <v>401</v>
      </c>
      <c r="AA1453" s="378">
        <v>1.0558286227844872E-3</v>
      </c>
      <c r="AB1453" s="375" t="s">
        <v>399</v>
      </c>
      <c r="AC1453" s="831" t="s">
        <v>851</v>
      </c>
    </row>
    <row r="1454" spans="9:29" s="375" customFormat="1" x14ac:dyDescent="0.4">
      <c r="I1454" s="428" t="s">
        <v>232</v>
      </c>
      <c r="J1454" s="375" t="s">
        <v>62</v>
      </c>
      <c r="K1454" s="375" t="s">
        <v>73</v>
      </c>
      <c r="L1454" s="378"/>
      <c r="M1454" s="824">
        <v>0.50900000000000001</v>
      </c>
      <c r="N1454" s="375" t="s">
        <v>390</v>
      </c>
      <c r="O1454" s="375" t="s">
        <v>401</v>
      </c>
      <c r="P1454" s="378">
        <v>1.2661449213847091E-6</v>
      </c>
      <c r="Q1454" s="375" t="s">
        <v>399</v>
      </c>
      <c r="R1454" s="831" t="s">
        <v>850</v>
      </c>
      <c r="S1454" s="428" t="s">
        <v>49</v>
      </c>
      <c r="T1454" s="375" t="s">
        <v>418</v>
      </c>
      <c r="U1454" s="375" t="s">
        <v>62</v>
      </c>
      <c r="V1454" s="375" t="s">
        <v>406</v>
      </c>
      <c r="W1454" s="375" t="s">
        <v>717</v>
      </c>
      <c r="X1454" s="824">
        <v>0.32800000000000001</v>
      </c>
      <c r="Y1454" s="375" t="s">
        <v>390</v>
      </c>
      <c r="Z1454" s="375" t="s">
        <v>401</v>
      </c>
      <c r="AA1454" s="378">
        <v>2.5950224022520187E-4</v>
      </c>
      <c r="AB1454" s="375" t="s">
        <v>399</v>
      </c>
      <c r="AC1454" s="831" t="s">
        <v>851</v>
      </c>
    </row>
    <row r="1455" spans="9:29" s="375" customFormat="1" x14ac:dyDescent="0.4">
      <c r="I1455" s="428" t="s">
        <v>232</v>
      </c>
      <c r="J1455" s="375" t="s">
        <v>62</v>
      </c>
      <c r="K1455" s="375" t="s">
        <v>73</v>
      </c>
      <c r="L1455" s="378"/>
      <c r="M1455" s="824">
        <v>0.50900000000000001</v>
      </c>
      <c r="N1455" s="375" t="s">
        <v>391</v>
      </c>
      <c r="O1455" s="375" t="s">
        <v>401</v>
      </c>
      <c r="P1455" s="378">
        <v>1.1233637647031305E-6</v>
      </c>
      <c r="Q1455" s="375" t="s">
        <v>399</v>
      </c>
      <c r="R1455" s="831" t="s">
        <v>850</v>
      </c>
      <c r="S1455" s="428" t="s">
        <v>49</v>
      </c>
      <c r="T1455" s="375" t="s">
        <v>418</v>
      </c>
      <c r="U1455" s="375" t="s">
        <v>62</v>
      </c>
      <c r="V1455" s="375" t="s">
        <v>406</v>
      </c>
      <c r="W1455" s="375" t="s">
        <v>717</v>
      </c>
      <c r="X1455" s="824">
        <v>0.32800000000000001</v>
      </c>
      <c r="Y1455" s="375" t="s">
        <v>391</v>
      </c>
      <c r="Z1455" s="375" t="s">
        <v>401</v>
      </c>
      <c r="AA1455" s="378">
        <v>1.8523186411091122E-4</v>
      </c>
      <c r="AB1455" s="375" t="s">
        <v>399</v>
      </c>
      <c r="AC1455" s="831" t="s">
        <v>851</v>
      </c>
    </row>
    <row r="1456" spans="9:29" s="375" customFormat="1" x14ac:dyDescent="0.4">
      <c r="I1456" s="428" t="s">
        <v>232</v>
      </c>
      <c r="J1456" s="375" t="s">
        <v>62</v>
      </c>
      <c r="K1456" s="375" t="s">
        <v>73</v>
      </c>
      <c r="L1456" s="378"/>
      <c r="M1456" s="824">
        <v>0.50900000000000001</v>
      </c>
      <c r="N1456" s="375" t="s">
        <v>392</v>
      </c>
      <c r="O1456" s="375" t="s">
        <v>401</v>
      </c>
      <c r="P1456" s="378">
        <v>5.4825391223552378E-6</v>
      </c>
      <c r="Q1456" s="375" t="s">
        <v>399</v>
      </c>
      <c r="R1456" s="831" t="s">
        <v>850</v>
      </c>
      <c r="S1456" s="428" t="s">
        <v>49</v>
      </c>
      <c r="T1456" s="375" t="s">
        <v>418</v>
      </c>
      <c r="U1456" s="375" t="s">
        <v>62</v>
      </c>
      <c r="V1456" s="375" t="s">
        <v>406</v>
      </c>
      <c r="W1456" s="375" t="s">
        <v>717</v>
      </c>
      <c r="X1456" s="824">
        <v>0.32800000000000001</v>
      </c>
      <c r="Y1456" s="375" t="s">
        <v>392</v>
      </c>
      <c r="Z1456" s="375" t="s">
        <v>401</v>
      </c>
      <c r="AA1456" s="378">
        <v>4.3228296275626393E-3</v>
      </c>
      <c r="AB1456" s="375" t="s">
        <v>399</v>
      </c>
      <c r="AC1456" s="831" t="s">
        <v>851</v>
      </c>
    </row>
    <row r="1457" spans="9:29" s="375" customFormat="1" x14ac:dyDescent="0.4">
      <c r="I1457" s="428" t="s">
        <v>232</v>
      </c>
      <c r="J1457" s="375" t="s">
        <v>62</v>
      </c>
      <c r="K1457" s="375" t="s">
        <v>73</v>
      </c>
      <c r="L1457" s="378"/>
      <c r="M1457" s="824">
        <v>0.50900000000000001</v>
      </c>
      <c r="N1457" s="375" t="s">
        <v>393</v>
      </c>
      <c r="O1457" s="375" t="s">
        <v>401</v>
      </c>
      <c r="P1457" s="378">
        <v>3.1226779447210306E-8</v>
      </c>
      <c r="Q1457" s="375" t="s">
        <v>399</v>
      </c>
      <c r="R1457" s="831" t="s">
        <v>850</v>
      </c>
      <c r="S1457" s="428" t="s">
        <v>49</v>
      </c>
      <c r="T1457" s="375" t="s">
        <v>418</v>
      </c>
      <c r="U1457" s="375" t="s">
        <v>62</v>
      </c>
      <c r="V1457" s="375" t="s">
        <v>406</v>
      </c>
      <c r="W1457" s="375" t="s">
        <v>717</v>
      </c>
      <c r="X1457" s="824">
        <v>0.32800000000000001</v>
      </c>
      <c r="Y1457" s="375" t="s">
        <v>393</v>
      </c>
      <c r="Z1457" s="375" t="s">
        <v>401</v>
      </c>
      <c r="AA1457" s="378">
        <v>7.9593255801993935E-6</v>
      </c>
      <c r="AB1457" s="375" t="s">
        <v>399</v>
      </c>
      <c r="AC1457" s="831" t="s">
        <v>851</v>
      </c>
    </row>
    <row r="1458" spans="9:29" s="375" customFormat="1" x14ac:dyDescent="0.4">
      <c r="I1458" s="428" t="s">
        <v>232</v>
      </c>
      <c r="J1458" s="375" t="s">
        <v>62</v>
      </c>
      <c r="K1458" s="375" t="s">
        <v>73</v>
      </c>
      <c r="L1458" s="378"/>
      <c r="M1458" s="824">
        <v>0.50900000000000001</v>
      </c>
      <c r="N1458" s="375" t="s">
        <v>394</v>
      </c>
      <c r="O1458" s="375" t="s">
        <v>401</v>
      </c>
      <c r="P1458" s="378">
        <v>6.8493019002452831E-7</v>
      </c>
      <c r="Q1458" s="375" t="s">
        <v>399</v>
      </c>
      <c r="R1458" s="831" t="s">
        <v>850</v>
      </c>
      <c r="S1458" s="428" t="s">
        <v>49</v>
      </c>
      <c r="T1458" s="375" t="s">
        <v>418</v>
      </c>
      <c r="U1458" s="375" t="s">
        <v>62</v>
      </c>
      <c r="V1458" s="375" t="s">
        <v>406</v>
      </c>
      <c r="W1458" s="375" t="s">
        <v>717</v>
      </c>
      <c r="X1458" s="824">
        <v>0.32800000000000001</v>
      </c>
      <c r="Y1458" s="375" t="s">
        <v>394</v>
      </c>
      <c r="Z1458" s="375" t="s">
        <v>401</v>
      </c>
      <c r="AA1458" s="378">
        <v>1.4994473921720501E-5</v>
      </c>
      <c r="AB1458" s="375" t="s">
        <v>399</v>
      </c>
      <c r="AC1458" s="831" t="s">
        <v>851</v>
      </c>
    </row>
    <row r="1459" spans="9:29" s="375" customFormat="1" x14ac:dyDescent="0.4">
      <c r="I1459" s="428" t="s">
        <v>232</v>
      </c>
      <c r="J1459" s="375" t="s">
        <v>62</v>
      </c>
      <c r="K1459" s="375" t="s">
        <v>73</v>
      </c>
      <c r="M1459" s="824">
        <v>0.50900000000000001</v>
      </c>
      <c r="N1459" s="375" t="s">
        <v>395</v>
      </c>
      <c r="O1459" s="375" t="s">
        <v>401</v>
      </c>
      <c r="P1459" s="378">
        <v>8.6933598461426699E-6</v>
      </c>
      <c r="Q1459" s="375" t="s">
        <v>399</v>
      </c>
      <c r="R1459" s="831" t="s">
        <v>850</v>
      </c>
      <c r="S1459" s="428" t="s">
        <v>49</v>
      </c>
      <c r="T1459" s="375" t="s">
        <v>418</v>
      </c>
      <c r="U1459" s="375" t="s">
        <v>62</v>
      </c>
      <c r="V1459" s="375" t="s">
        <v>406</v>
      </c>
      <c r="W1459" s="375" t="s">
        <v>717</v>
      </c>
      <c r="X1459" s="824">
        <v>0.32800000000000001</v>
      </c>
      <c r="Y1459" s="375" t="s">
        <v>395</v>
      </c>
      <c r="Z1459" s="375" t="s">
        <v>401</v>
      </c>
      <c r="AA1459" s="378">
        <v>1.2288505310979559E-5</v>
      </c>
      <c r="AB1459" s="375" t="s">
        <v>399</v>
      </c>
      <c r="AC1459" s="831" t="s">
        <v>851</v>
      </c>
    </row>
    <row r="1460" spans="9:29" s="375" customFormat="1" x14ac:dyDescent="0.4">
      <c r="I1460" s="428" t="s">
        <v>232</v>
      </c>
      <c r="J1460" s="375" t="s">
        <v>62</v>
      </c>
      <c r="K1460" s="375" t="s">
        <v>73</v>
      </c>
      <c r="M1460" s="824">
        <v>0.50900000000000001</v>
      </c>
      <c r="N1460" s="375" t="s">
        <v>396</v>
      </c>
      <c r="O1460" s="375" t="s">
        <v>401</v>
      </c>
      <c r="P1460" s="378">
        <v>1.0041786435174304E-6</v>
      </c>
      <c r="Q1460" s="375" t="s">
        <v>399</v>
      </c>
      <c r="R1460" s="831" t="s">
        <v>850</v>
      </c>
      <c r="S1460" s="428" t="s">
        <v>49</v>
      </c>
      <c r="T1460" s="375" t="s">
        <v>418</v>
      </c>
      <c r="U1460" s="375" t="s">
        <v>62</v>
      </c>
      <c r="V1460" s="375" t="s">
        <v>406</v>
      </c>
      <c r="W1460" s="375" t="s">
        <v>717</v>
      </c>
      <c r="X1460" s="824">
        <v>0.32800000000000001</v>
      </c>
      <c r="Y1460" s="375" t="s">
        <v>396</v>
      </c>
      <c r="Z1460" s="375" t="s">
        <v>401</v>
      </c>
      <c r="AA1460" s="378">
        <v>1.6007890236458171E-5</v>
      </c>
      <c r="AB1460" s="375" t="s">
        <v>399</v>
      </c>
      <c r="AC1460" s="831" t="s">
        <v>851</v>
      </c>
    </row>
    <row r="1461" spans="9:29" s="375" customFormat="1" x14ac:dyDescent="0.4">
      <c r="I1461" s="428" t="s">
        <v>232</v>
      </c>
      <c r="J1461" s="375" t="s">
        <v>62</v>
      </c>
      <c r="K1461" s="375" t="s">
        <v>73</v>
      </c>
      <c r="M1461" s="824">
        <v>0.50900000000000001</v>
      </c>
      <c r="N1461" s="375" t="s">
        <v>397</v>
      </c>
      <c r="O1461" s="375" t="s">
        <v>401</v>
      </c>
      <c r="P1461" s="378">
        <v>0.39851481826778329</v>
      </c>
      <c r="Q1461" s="375" t="s">
        <v>399</v>
      </c>
      <c r="R1461" s="831" t="s">
        <v>850</v>
      </c>
      <c r="S1461" s="428" t="s">
        <v>49</v>
      </c>
      <c r="T1461" s="375" t="s">
        <v>418</v>
      </c>
      <c r="U1461" s="375" t="s">
        <v>62</v>
      </c>
      <c r="V1461" s="375" t="s">
        <v>406</v>
      </c>
      <c r="W1461" s="375" t="s">
        <v>717</v>
      </c>
      <c r="X1461" s="824">
        <v>0.32800000000000001</v>
      </c>
      <c r="Y1461" s="375" t="s">
        <v>397</v>
      </c>
      <c r="Z1461" s="375" t="s">
        <v>401</v>
      </c>
      <c r="AA1461" s="378">
        <v>1.0412930655885759</v>
      </c>
      <c r="AB1461" s="375" t="s">
        <v>399</v>
      </c>
      <c r="AC1461" s="831" t="s">
        <v>851</v>
      </c>
    </row>
    <row r="1462" spans="9:29" s="375" customFormat="1" x14ac:dyDescent="0.4">
      <c r="I1462" s="428" t="s">
        <v>232</v>
      </c>
      <c r="J1462" s="375" t="s">
        <v>62</v>
      </c>
      <c r="K1462" s="375" t="s">
        <v>55</v>
      </c>
      <c r="M1462" s="824">
        <v>0.314</v>
      </c>
      <c r="N1462" s="375" t="s">
        <v>385</v>
      </c>
      <c r="O1462" s="375" t="s">
        <v>400</v>
      </c>
      <c r="P1462" s="761">
        <v>3.1847133757961785</v>
      </c>
      <c r="Q1462" s="375" t="s">
        <v>398</v>
      </c>
      <c r="R1462" s="831" t="s">
        <v>852</v>
      </c>
      <c r="S1462" s="428" t="s">
        <v>49</v>
      </c>
      <c r="T1462" s="375" t="s">
        <v>414</v>
      </c>
      <c r="U1462" s="375" t="s">
        <v>62</v>
      </c>
      <c r="V1462" s="375" t="s">
        <v>52</v>
      </c>
      <c r="X1462" s="824">
        <v>0.32800000000000001</v>
      </c>
      <c r="Y1462" s="375" t="s">
        <v>411</v>
      </c>
      <c r="Z1462" s="375" t="s">
        <v>400</v>
      </c>
      <c r="AA1462" s="761">
        <v>3.0487804878048781</v>
      </c>
      <c r="AB1462" s="375" t="s">
        <v>398</v>
      </c>
      <c r="AC1462" s="831" t="s">
        <v>829</v>
      </c>
    </row>
    <row r="1463" spans="9:29" s="375" customFormat="1" x14ac:dyDescent="0.4">
      <c r="I1463" s="428" t="s">
        <v>232</v>
      </c>
      <c r="J1463" s="375" t="s">
        <v>62</v>
      </c>
      <c r="K1463" s="375" t="s">
        <v>55</v>
      </c>
      <c r="M1463" s="824">
        <v>0.314</v>
      </c>
      <c r="N1463" s="375" t="s">
        <v>387</v>
      </c>
      <c r="O1463" s="375" t="s">
        <v>400</v>
      </c>
      <c r="P1463" s="763">
        <v>1.2320002919277429E-3</v>
      </c>
      <c r="Q1463" s="375" t="s">
        <v>399</v>
      </c>
      <c r="R1463" s="831" t="s">
        <v>853</v>
      </c>
      <c r="S1463" s="428" t="s">
        <v>49</v>
      </c>
      <c r="T1463" s="375" t="s">
        <v>414</v>
      </c>
      <c r="U1463" s="375" t="s">
        <v>62</v>
      </c>
      <c r="V1463" s="375" t="s">
        <v>52</v>
      </c>
      <c r="X1463" s="824">
        <v>0.32800000000000001</v>
      </c>
      <c r="Y1463" s="375" t="s">
        <v>387</v>
      </c>
      <c r="Z1463" s="375" t="s">
        <v>400</v>
      </c>
      <c r="AA1463" s="763">
        <v>1.4000003317360716E-5</v>
      </c>
      <c r="AB1463" s="375" t="s">
        <v>399</v>
      </c>
      <c r="AC1463" s="831" t="s">
        <v>833</v>
      </c>
    </row>
    <row r="1464" spans="9:29" s="375" customFormat="1" x14ac:dyDescent="0.4">
      <c r="I1464" s="428" t="s">
        <v>232</v>
      </c>
      <c r="J1464" s="375" t="s">
        <v>62</v>
      </c>
      <c r="K1464" s="375" t="s">
        <v>55</v>
      </c>
      <c r="M1464" s="824">
        <v>0.314</v>
      </c>
      <c r="N1464" s="375" t="s">
        <v>388</v>
      </c>
      <c r="O1464" s="375" t="s">
        <v>400</v>
      </c>
      <c r="P1464" s="763">
        <v>4.2390010044494339E-3</v>
      </c>
      <c r="Q1464" s="375" t="s">
        <v>399</v>
      </c>
      <c r="R1464" s="831" t="s">
        <v>853</v>
      </c>
      <c r="S1464" s="428" t="s">
        <v>49</v>
      </c>
      <c r="T1464" s="375" t="s">
        <v>414</v>
      </c>
      <c r="U1464" s="375" t="s">
        <v>62</v>
      </c>
      <c r="V1464" s="375" t="s">
        <v>52</v>
      </c>
      <c r="X1464" s="824">
        <v>0.32800000000000001</v>
      </c>
      <c r="Y1464" s="375" t="s">
        <v>388</v>
      </c>
      <c r="Z1464" s="375" t="s">
        <v>400</v>
      </c>
      <c r="AA1464" s="763">
        <v>1.1200002653888572E-4</v>
      </c>
      <c r="AB1464" s="375" t="s">
        <v>399</v>
      </c>
      <c r="AC1464" s="831" t="s">
        <v>833</v>
      </c>
    </row>
    <row r="1465" spans="9:29" s="375" customFormat="1" x14ac:dyDescent="0.4">
      <c r="I1465" s="428" t="s">
        <v>232</v>
      </c>
      <c r="J1465" s="375" t="s">
        <v>62</v>
      </c>
      <c r="K1465" s="375" t="s">
        <v>55</v>
      </c>
      <c r="M1465" s="824">
        <v>0.314</v>
      </c>
      <c r="N1465" s="375" t="s">
        <v>389</v>
      </c>
      <c r="O1465" s="375" t="s">
        <v>400</v>
      </c>
      <c r="P1465" s="763">
        <v>1.2990003078036836E-3</v>
      </c>
      <c r="Q1465" s="375" t="s">
        <v>399</v>
      </c>
      <c r="R1465" s="831" t="s">
        <v>853</v>
      </c>
      <c r="S1465" s="428" t="s">
        <v>49</v>
      </c>
      <c r="T1465" s="375" t="s">
        <v>414</v>
      </c>
      <c r="U1465" s="375" t="s">
        <v>62</v>
      </c>
      <c r="V1465" s="375" t="s">
        <v>52</v>
      </c>
      <c r="X1465" s="824">
        <v>0.32800000000000001</v>
      </c>
      <c r="Y1465" s="375" t="s">
        <v>389</v>
      </c>
      <c r="Z1465" s="375" t="s">
        <v>400</v>
      </c>
      <c r="AA1465" s="763">
        <v>1.0550002499868252E-3</v>
      </c>
      <c r="AB1465" s="375" t="s">
        <v>399</v>
      </c>
      <c r="AC1465" s="831" t="s">
        <v>833</v>
      </c>
    </row>
    <row r="1466" spans="9:29" s="375" customFormat="1" x14ac:dyDescent="0.4">
      <c r="I1466" s="428" t="s">
        <v>232</v>
      </c>
      <c r="J1466" s="375" t="s">
        <v>62</v>
      </c>
      <c r="K1466" s="375" t="s">
        <v>55</v>
      </c>
      <c r="L1466" s="378"/>
      <c r="M1466" s="824">
        <v>0.314</v>
      </c>
      <c r="N1466" s="375" t="s">
        <v>390</v>
      </c>
      <c r="O1466" s="375" t="s">
        <v>400</v>
      </c>
      <c r="P1466" s="763">
        <v>5.2400012416407241E-4</v>
      </c>
      <c r="Q1466" s="375" t="s">
        <v>399</v>
      </c>
      <c r="R1466" s="831" t="s">
        <v>853</v>
      </c>
      <c r="S1466" s="428" t="s">
        <v>49</v>
      </c>
      <c r="T1466" s="375" t="s">
        <v>414</v>
      </c>
      <c r="U1466" s="375" t="s">
        <v>62</v>
      </c>
      <c r="V1466" s="375" t="s">
        <v>52</v>
      </c>
      <c r="W1466" s="378"/>
      <c r="X1466" s="824">
        <v>0.32800000000000001</v>
      </c>
      <c r="Y1466" s="375" t="s">
        <v>390</v>
      </c>
      <c r="Z1466" s="375" t="s">
        <v>400</v>
      </c>
      <c r="AA1466" s="763">
        <v>2.5900006137117323E-4</v>
      </c>
      <c r="AB1466" s="375" t="s">
        <v>399</v>
      </c>
      <c r="AC1466" s="831" t="s">
        <v>833</v>
      </c>
    </row>
    <row r="1467" spans="9:29" s="375" customFormat="1" x14ac:dyDescent="0.4">
      <c r="I1467" s="428" t="s">
        <v>232</v>
      </c>
      <c r="J1467" s="375" t="s">
        <v>62</v>
      </c>
      <c r="K1467" s="375" t="s">
        <v>55</v>
      </c>
      <c r="L1467" s="378"/>
      <c r="M1467" s="824">
        <v>0.314</v>
      </c>
      <c r="N1467" s="375" t="s">
        <v>391</v>
      </c>
      <c r="O1467" s="375" t="s">
        <v>400</v>
      </c>
      <c r="P1467" s="763">
        <v>5.2400012416407241E-4</v>
      </c>
      <c r="Q1467" s="375" t="s">
        <v>399</v>
      </c>
      <c r="R1467" s="831" t="s">
        <v>853</v>
      </c>
      <c r="S1467" s="428" t="s">
        <v>49</v>
      </c>
      <c r="T1467" s="375" t="s">
        <v>414</v>
      </c>
      <c r="U1467" s="375" t="s">
        <v>62</v>
      </c>
      <c r="V1467" s="375" t="s">
        <v>52</v>
      </c>
      <c r="W1467" s="378"/>
      <c r="X1467" s="824">
        <v>0.32800000000000001</v>
      </c>
      <c r="Y1467" s="375" t="s">
        <v>391</v>
      </c>
      <c r="Z1467" s="375" t="s">
        <v>400</v>
      </c>
      <c r="AA1467" s="763">
        <v>1.8500004383655231E-4</v>
      </c>
      <c r="AB1467" s="375" t="s">
        <v>399</v>
      </c>
      <c r="AC1467" s="831" t="s">
        <v>833</v>
      </c>
    </row>
    <row r="1468" spans="9:29" s="375" customFormat="1" x14ac:dyDescent="0.4">
      <c r="I1468" s="428" t="s">
        <v>232</v>
      </c>
      <c r="J1468" s="375" t="s">
        <v>62</v>
      </c>
      <c r="K1468" s="375" t="s">
        <v>55</v>
      </c>
      <c r="L1468" s="378"/>
      <c r="M1468" s="824">
        <v>0.314</v>
      </c>
      <c r="N1468" s="375" t="s">
        <v>392</v>
      </c>
      <c r="O1468" s="375" t="s">
        <v>400</v>
      </c>
      <c r="P1468" s="763">
        <v>1.0000002369543367E-6</v>
      </c>
      <c r="Q1468" s="375" t="s">
        <v>399</v>
      </c>
      <c r="R1468" s="831" t="s">
        <v>853</v>
      </c>
      <c r="S1468" s="428" t="s">
        <v>49</v>
      </c>
      <c r="T1468" s="375" t="s">
        <v>414</v>
      </c>
      <c r="U1468" s="375" t="s">
        <v>62</v>
      </c>
      <c r="V1468" s="375" t="s">
        <v>52</v>
      </c>
      <c r="W1468" s="378"/>
      <c r="X1468" s="824">
        <v>0.32800000000000001</v>
      </c>
      <c r="Y1468" s="375" t="s">
        <v>392</v>
      </c>
      <c r="Z1468" s="375" t="s">
        <v>400</v>
      </c>
      <c r="AA1468" s="763">
        <v>4.3200010236427349E-3</v>
      </c>
      <c r="AB1468" s="375" t="s">
        <v>399</v>
      </c>
      <c r="AC1468" s="831" t="s">
        <v>833</v>
      </c>
    </row>
    <row r="1469" spans="9:29" s="375" customFormat="1" x14ac:dyDescent="0.4">
      <c r="I1469" s="428" t="s">
        <v>232</v>
      </c>
      <c r="J1469" s="375" t="s">
        <v>62</v>
      </c>
      <c r="K1469" s="375" t="s">
        <v>55</v>
      </c>
      <c r="L1469" s="378"/>
      <c r="M1469" s="824">
        <v>0.314</v>
      </c>
      <c r="N1469" s="375" t="s">
        <v>393</v>
      </c>
      <c r="O1469" s="375" t="s">
        <v>400</v>
      </c>
      <c r="P1469" s="763">
        <v>1.048000248328145E-4</v>
      </c>
      <c r="Q1469" s="375" t="s">
        <v>399</v>
      </c>
      <c r="R1469" s="831" t="s">
        <v>853</v>
      </c>
      <c r="S1469" s="428" t="s">
        <v>49</v>
      </c>
      <c r="T1469" s="375" t="s">
        <v>414</v>
      </c>
      <c r="U1469" s="375" t="s">
        <v>62</v>
      </c>
      <c r="V1469" s="375" t="s">
        <v>52</v>
      </c>
      <c r="W1469" s="378"/>
      <c r="X1469" s="824">
        <v>0.32800000000000001</v>
      </c>
      <c r="Y1469" s="375" t="s">
        <v>393</v>
      </c>
      <c r="Z1469" s="375" t="s">
        <v>400</v>
      </c>
      <c r="AA1469" s="763">
        <v>7.9550018849717498E-6</v>
      </c>
      <c r="AB1469" s="375" t="s">
        <v>399</v>
      </c>
      <c r="AC1469" s="831" t="s">
        <v>833</v>
      </c>
    </row>
    <row r="1470" spans="9:29" s="375" customFormat="1" x14ac:dyDescent="0.4">
      <c r="I1470" s="428" t="s">
        <v>232</v>
      </c>
      <c r="J1470" s="375" t="s">
        <v>62</v>
      </c>
      <c r="K1470" s="375" t="s">
        <v>55</v>
      </c>
      <c r="L1470" s="378"/>
      <c r="M1470" s="824">
        <v>0.314</v>
      </c>
      <c r="N1470" s="375" t="s">
        <v>394</v>
      </c>
      <c r="O1470" s="375" t="s">
        <v>400</v>
      </c>
      <c r="P1470" s="763">
        <v>2.2427205314222304E-4</v>
      </c>
      <c r="Q1470" s="375" t="s">
        <v>399</v>
      </c>
      <c r="R1470" s="831" t="s">
        <v>853</v>
      </c>
      <c r="S1470" s="428" t="s">
        <v>49</v>
      </c>
      <c r="T1470" s="375" t="s">
        <v>414</v>
      </c>
      <c r="U1470" s="375" t="s">
        <v>62</v>
      </c>
      <c r="V1470" s="375" t="s">
        <v>52</v>
      </c>
      <c r="W1470" s="378"/>
      <c r="X1470" s="824">
        <v>0.32800000000000001</v>
      </c>
      <c r="Y1470" s="375" t="s">
        <v>394</v>
      </c>
      <c r="Z1470" s="375" t="s">
        <v>400</v>
      </c>
      <c r="AA1470" s="763">
        <v>1.4985003550760739E-5</v>
      </c>
      <c r="AB1470" s="375" t="s">
        <v>399</v>
      </c>
      <c r="AC1470" s="831" t="s">
        <v>833</v>
      </c>
    </row>
    <row r="1471" spans="9:29" s="375" customFormat="1" x14ac:dyDescent="0.4">
      <c r="I1471" s="428" t="s">
        <v>232</v>
      </c>
      <c r="J1471" s="375" t="s">
        <v>62</v>
      </c>
      <c r="K1471" s="375" t="s">
        <v>55</v>
      </c>
      <c r="L1471" s="378"/>
      <c r="M1471" s="824">
        <v>0.314</v>
      </c>
      <c r="N1471" s="375" t="s">
        <v>395</v>
      </c>
      <c r="O1471" s="375" t="s">
        <v>400</v>
      </c>
      <c r="P1471" s="763">
        <v>1.1000002606497705E-5</v>
      </c>
      <c r="Q1471" s="375" t="s">
        <v>399</v>
      </c>
      <c r="R1471" s="831" t="s">
        <v>853</v>
      </c>
      <c r="S1471" s="428" t="s">
        <v>49</v>
      </c>
      <c r="T1471" s="375" t="s">
        <v>414</v>
      </c>
      <c r="U1471" s="375" t="s">
        <v>62</v>
      </c>
      <c r="V1471" s="375" t="s">
        <v>52</v>
      </c>
      <c r="W1471" s="378"/>
      <c r="X1471" s="824">
        <v>0.32800000000000001</v>
      </c>
      <c r="Y1471" s="375" t="s">
        <v>395</v>
      </c>
      <c r="Z1471" s="375" t="s">
        <v>400</v>
      </c>
      <c r="AA1471" s="763">
        <v>1.1000002606497705E-5</v>
      </c>
      <c r="AB1471" s="375" t="s">
        <v>399</v>
      </c>
      <c r="AC1471" s="831" t="s">
        <v>833</v>
      </c>
    </row>
    <row r="1472" spans="9:29" s="375" customFormat="1" x14ac:dyDescent="0.4">
      <c r="I1472" s="428" t="s">
        <v>232</v>
      </c>
      <c r="J1472" s="375" t="s">
        <v>62</v>
      </c>
      <c r="K1472" s="375" t="s">
        <v>55</v>
      </c>
      <c r="L1472" s="378"/>
      <c r="M1472" s="824">
        <v>0.314</v>
      </c>
      <c r="N1472" s="375" t="s">
        <v>396</v>
      </c>
      <c r="O1472" s="375" t="s">
        <v>400</v>
      </c>
      <c r="P1472" s="763">
        <v>1.0000002369543367E-6</v>
      </c>
      <c r="Q1472" s="375" t="s">
        <v>399</v>
      </c>
      <c r="R1472" s="831" t="s">
        <v>853</v>
      </c>
      <c r="S1472" s="428" t="s">
        <v>49</v>
      </c>
      <c r="T1472" s="375" t="s">
        <v>414</v>
      </c>
      <c r="U1472" s="375" t="s">
        <v>62</v>
      </c>
      <c r="V1472" s="375" t="s">
        <v>52</v>
      </c>
      <c r="W1472" s="378"/>
      <c r="X1472" s="824">
        <v>0.32800000000000001</v>
      </c>
      <c r="Y1472" s="375" t="s">
        <v>396</v>
      </c>
      <c r="Z1472" s="375" t="s">
        <v>400</v>
      </c>
      <c r="AA1472" s="763">
        <v>1.6000003791269388E-5</v>
      </c>
      <c r="AB1472" s="375" t="s">
        <v>399</v>
      </c>
      <c r="AC1472" s="831" t="s">
        <v>833</v>
      </c>
    </row>
    <row r="1473" spans="9:29" s="375" customFormat="1" x14ac:dyDescent="0.4">
      <c r="I1473" s="428" t="s">
        <v>232</v>
      </c>
      <c r="J1473" s="375" t="s">
        <v>62</v>
      </c>
      <c r="K1473" s="375" t="s">
        <v>55</v>
      </c>
      <c r="L1473" s="378"/>
      <c r="M1473" s="824">
        <v>0.314</v>
      </c>
      <c r="N1473" s="375" t="s">
        <v>397</v>
      </c>
      <c r="O1473" s="375" t="s">
        <v>400</v>
      </c>
      <c r="P1473" s="763">
        <v>0.63508826741450752</v>
      </c>
      <c r="Q1473" s="375" t="s">
        <v>399</v>
      </c>
      <c r="R1473" s="831" t="s">
        <v>853</v>
      </c>
      <c r="S1473" s="428" t="s">
        <v>49</v>
      </c>
      <c r="T1473" s="375" t="s">
        <v>414</v>
      </c>
      <c r="U1473" s="375" t="s">
        <v>62</v>
      </c>
      <c r="V1473" s="375" t="s">
        <v>52</v>
      </c>
      <c r="W1473" s="378"/>
      <c r="X1473" s="824">
        <v>0.32800000000000001</v>
      </c>
      <c r="Y1473" s="375" t="s">
        <v>397</v>
      </c>
      <c r="Z1473" s="375" t="s">
        <v>400</v>
      </c>
      <c r="AA1473" s="763">
        <v>0.85658072482493652</v>
      </c>
      <c r="AB1473" s="375" t="s">
        <v>399</v>
      </c>
      <c r="AC1473" s="831" t="s">
        <v>833</v>
      </c>
    </row>
    <row r="1474" spans="9:29" s="375" customFormat="1" x14ac:dyDescent="0.4">
      <c r="I1474" s="428" t="s">
        <v>232</v>
      </c>
      <c r="J1474" s="375" t="s">
        <v>62</v>
      </c>
      <c r="K1474" s="375" t="s">
        <v>55</v>
      </c>
      <c r="L1474" s="378"/>
      <c r="M1474" s="824">
        <v>0.314</v>
      </c>
      <c r="N1474" s="375" t="s">
        <v>387</v>
      </c>
      <c r="O1474" s="375" t="s">
        <v>401</v>
      </c>
      <c r="P1474" s="378">
        <v>1.2324381102135353E-3</v>
      </c>
      <c r="Q1474" s="375" t="s">
        <v>399</v>
      </c>
      <c r="R1474" s="831" t="s">
        <v>854</v>
      </c>
      <c r="S1474" s="428" t="s">
        <v>49</v>
      </c>
      <c r="T1474" s="375" t="s">
        <v>414</v>
      </c>
      <c r="U1474" s="375" t="s">
        <v>62</v>
      </c>
      <c r="V1474" s="375" t="s">
        <v>52</v>
      </c>
      <c r="W1474" s="378"/>
      <c r="X1474" s="824">
        <v>0.32800000000000001</v>
      </c>
      <c r="Y1474" s="375" t="s">
        <v>387</v>
      </c>
      <c r="Z1474" s="375" t="s">
        <v>401</v>
      </c>
      <c r="AA1474" s="378">
        <v>1.4811811875518119E-5</v>
      </c>
      <c r="AB1474" s="375" t="s">
        <v>399</v>
      </c>
      <c r="AC1474" s="831" t="s">
        <v>837</v>
      </c>
    </row>
    <row r="1475" spans="9:29" s="375" customFormat="1" x14ac:dyDescent="0.4">
      <c r="I1475" s="428" t="s">
        <v>232</v>
      </c>
      <c r="J1475" s="375" t="s">
        <v>62</v>
      </c>
      <c r="K1475" s="375" t="s">
        <v>55</v>
      </c>
      <c r="L1475" s="378"/>
      <c r="M1475" s="824">
        <v>0.314</v>
      </c>
      <c r="N1475" s="375" t="s">
        <v>388</v>
      </c>
      <c r="O1475" s="375" t="s">
        <v>401</v>
      </c>
      <c r="P1475" s="378">
        <v>4.2419774185766985E-3</v>
      </c>
      <c r="Q1475" s="375" t="s">
        <v>399</v>
      </c>
      <c r="R1475" s="831" t="s">
        <v>854</v>
      </c>
      <c r="S1475" s="428" t="s">
        <v>49</v>
      </c>
      <c r="T1475" s="375" t="s">
        <v>414</v>
      </c>
      <c r="U1475" s="375" t="s">
        <v>62</v>
      </c>
      <c r="V1475" s="375" t="s">
        <v>52</v>
      </c>
      <c r="W1475" s="378"/>
      <c r="X1475" s="824">
        <v>0.32800000000000001</v>
      </c>
      <c r="Y1475" s="375" t="s">
        <v>388</v>
      </c>
      <c r="Z1475" s="375" t="s">
        <v>401</v>
      </c>
      <c r="AA1475" s="378">
        <v>1.1746175222711437E-4</v>
      </c>
      <c r="AB1475" s="375" t="s">
        <v>399</v>
      </c>
      <c r="AC1475" s="831" t="s">
        <v>837</v>
      </c>
    </row>
    <row r="1476" spans="9:29" s="375" customFormat="1" x14ac:dyDescent="0.4">
      <c r="I1476" s="428" t="s">
        <v>232</v>
      </c>
      <c r="J1476" s="375" t="s">
        <v>62</v>
      </c>
      <c r="K1476" s="375" t="s">
        <v>55</v>
      </c>
      <c r="L1476" s="378"/>
      <c r="M1476" s="824">
        <v>0.314</v>
      </c>
      <c r="N1476" s="375" t="s">
        <v>389</v>
      </c>
      <c r="O1476" s="375" t="s">
        <v>401</v>
      </c>
      <c r="P1476" s="378">
        <v>1.2994359997795686E-3</v>
      </c>
      <c r="Q1476" s="375" t="s">
        <v>399</v>
      </c>
      <c r="R1476" s="831" t="s">
        <v>854</v>
      </c>
      <c r="S1476" s="428" t="s">
        <v>49</v>
      </c>
      <c r="T1476" s="375" t="s">
        <v>414</v>
      </c>
      <c r="U1476" s="375" t="s">
        <v>62</v>
      </c>
      <c r="V1476" s="375" t="s">
        <v>52</v>
      </c>
      <c r="W1476" s="378"/>
      <c r="X1476" s="824">
        <v>0.32800000000000001</v>
      </c>
      <c r="Y1476" s="375" t="s">
        <v>389</v>
      </c>
      <c r="Z1476" s="375" t="s">
        <v>401</v>
      </c>
      <c r="AA1476" s="378">
        <v>1.0558286227844872E-3</v>
      </c>
      <c r="AB1476" s="375" t="s">
        <v>399</v>
      </c>
      <c r="AC1476" s="831" t="s">
        <v>837</v>
      </c>
    </row>
    <row r="1477" spans="9:29" s="375" customFormat="1" x14ac:dyDescent="0.4">
      <c r="I1477" s="428" t="s">
        <v>232</v>
      </c>
      <c r="J1477" s="375" t="s">
        <v>62</v>
      </c>
      <c r="K1477" s="375" t="s">
        <v>55</v>
      </c>
      <c r="L1477" s="378"/>
      <c r="M1477" s="824">
        <v>0.314</v>
      </c>
      <c r="N1477" s="375" t="s">
        <v>390</v>
      </c>
      <c r="O1477" s="375" t="s">
        <v>401</v>
      </c>
      <c r="P1477" s="378">
        <v>5.2426626884850293E-4</v>
      </c>
      <c r="Q1477" s="375" t="s">
        <v>399</v>
      </c>
      <c r="R1477" s="831" t="s">
        <v>854</v>
      </c>
      <c r="S1477" s="428" t="s">
        <v>49</v>
      </c>
      <c r="T1477" s="375" t="s">
        <v>414</v>
      </c>
      <c r="U1477" s="375" t="s">
        <v>62</v>
      </c>
      <c r="V1477" s="375" t="s">
        <v>52</v>
      </c>
      <c r="W1477" s="378"/>
      <c r="X1477" s="824">
        <v>0.32800000000000001</v>
      </c>
      <c r="Y1477" s="375" t="s">
        <v>390</v>
      </c>
      <c r="Z1477" s="375" t="s">
        <v>401</v>
      </c>
      <c r="AA1477" s="378">
        <v>2.5950224022520187E-4</v>
      </c>
      <c r="AB1477" s="375" t="s">
        <v>399</v>
      </c>
      <c r="AC1477" s="831" t="s">
        <v>837</v>
      </c>
    </row>
    <row r="1478" spans="9:29" s="375" customFormat="1" x14ac:dyDescent="0.4">
      <c r="I1478" s="428" t="s">
        <v>232</v>
      </c>
      <c r="J1478" s="375" t="s">
        <v>62</v>
      </c>
      <c r="K1478" s="375" t="s">
        <v>55</v>
      </c>
      <c r="L1478" s="378"/>
      <c r="M1478" s="824">
        <v>0.314</v>
      </c>
      <c r="N1478" s="375" t="s">
        <v>391</v>
      </c>
      <c r="O1478" s="375" t="s">
        <v>401</v>
      </c>
      <c r="P1478" s="378">
        <v>5.2412348769182121E-4</v>
      </c>
      <c r="Q1478" s="375" t="s">
        <v>399</v>
      </c>
      <c r="R1478" s="831" t="s">
        <v>854</v>
      </c>
      <c r="S1478" s="428" t="s">
        <v>49</v>
      </c>
      <c r="T1478" s="375" t="s">
        <v>414</v>
      </c>
      <c r="U1478" s="375" t="s">
        <v>62</v>
      </c>
      <c r="V1478" s="375" t="s">
        <v>52</v>
      </c>
      <c r="W1478" s="378"/>
      <c r="X1478" s="824">
        <v>0.32800000000000001</v>
      </c>
      <c r="Y1478" s="375" t="s">
        <v>391</v>
      </c>
      <c r="Z1478" s="375" t="s">
        <v>401</v>
      </c>
      <c r="AA1478" s="378">
        <v>1.8523186411091122E-4</v>
      </c>
      <c r="AB1478" s="375" t="s">
        <v>399</v>
      </c>
      <c r="AC1478" s="831" t="s">
        <v>837</v>
      </c>
    </row>
    <row r="1479" spans="9:29" s="375" customFormat="1" x14ac:dyDescent="0.4">
      <c r="I1479" s="428" t="s">
        <v>232</v>
      </c>
      <c r="J1479" s="375" t="s">
        <v>62</v>
      </c>
      <c r="K1479" s="375" t="s">
        <v>55</v>
      </c>
      <c r="L1479" s="378"/>
      <c r="M1479" s="824">
        <v>0.314</v>
      </c>
      <c r="N1479" s="375" t="s">
        <v>392</v>
      </c>
      <c r="O1479" s="375" t="s">
        <v>401</v>
      </c>
      <c r="P1479" s="378">
        <v>2.4825384114922266E-6</v>
      </c>
      <c r="Q1479" s="375" t="s">
        <v>399</v>
      </c>
      <c r="R1479" s="831" t="s">
        <v>854</v>
      </c>
      <c r="S1479" s="428" t="s">
        <v>49</v>
      </c>
      <c r="T1479" s="375" t="s">
        <v>414</v>
      </c>
      <c r="U1479" s="375" t="s">
        <v>62</v>
      </c>
      <c r="V1479" s="375" t="s">
        <v>52</v>
      </c>
      <c r="W1479" s="378"/>
      <c r="X1479" s="824">
        <v>0.32800000000000001</v>
      </c>
      <c r="Y1479" s="375" t="s">
        <v>392</v>
      </c>
      <c r="Z1479" s="375" t="s">
        <v>401</v>
      </c>
      <c r="AA1479" s="378">
        <v>4.3228296275626393E-3</v>
      </c>
      <c r="AB1479" s="375" t="s">
        <v>399</v>
      </c>
      <c r="AC1479" s="831" t="s">
        <v>837</v>
      </c>
    </row>
    <row r="1480" spans="9:29" s="375" customFormat="1" x14ac:dyDescent="0.4">
      <c r="I1480" s="428" t="s">
        <v>232</v>
      </c>
      <c r="J1480" s="375" t="s">
        <v>62</v>
      </c>
      <c r="K1480" s="375" t="s">
        <v>55</v>
      </c>
      <c r="L1480" s="378"/>
      <c r="M1480" s="824">
        <v>0.314</v>
      </c>
      <c r="N1480" s="375" t="s">
        <v>393</v>
      </c>
      <c r="O1480" s="375" t="s">
        <v>401</v>
      </c>
      <c r="P1480" s="378">
        <v>1.0480225160539005E-4</v>
      </c>
      <c r="Q1480" s="375" t="s">
        <v>399</v>
      </c>
      <c r="R1480" s="831" t="s">
        <v>854</v>
      </c>
      <c r="S1480" s="428" t="s">
        <v>49</v>
      </c>
      <c r="T1480" s="375" t="s">
        <v>414</v>
      </c>
      <c r="U1480" s="375" t="s">
        <v>62</v>
      </c>
      <c r="V1480" s="375" t="s">
        <v>52</v>
      </c>
      <c r="W1480" s="378"/>
      <c r="X1480" s="824">
        <v>0.32800000000000001</v>
      </c>
      <c r="Y1480" s="375" t="s">
        <v>393</v>
      </c>
      <c r="Z1480" s="375" t="s">
        <v>401</v>
      </c>
      <c r="AA1480" s="378">
        <v>7.9593255801993935E-6</v>
      </c>
      <c r="AB1480" s="375" t="s">
        <v>399</v>
      </c>
      <c r="AC1480" s="831" t="s">
        <v>837</v>
      </c>
    </row>
    <row r="1481" spans="9:29" s="375" customFormat="1" x14ac:dyDescent="0.4">
      <c r="I1481" s="428" t="s">
        <v>232</v>
      </c>
      <c r="J1481" s="375" t="s">
        <v>62</v>
      </c>
      <c r="K1481" s="375" t="s">
        <v>55</v>
      </c>
      <c r="L1481" s="378"/>
      <c r="M1481" s="824">
        <v>0.314</v>
      </c>
      <c r="N1481" s="375" t="s">
        <v>394</v>
      </c>
      <c r="O1481" s="375" t="s">
        <v>401</v>
      </c>
      <c r="P1481" s="378">
        <v>2.2427698317111858E-4</v>
      </c>
      <c r="Q1481" s="375" t="s">
        <v>399</v>
      </c>
      <c r="R1481" s="831" t="s">
        <v>854</v>
      </c>
      <c r="S1481" s="428" t="s">
        <v>49</v>
      </c>
      <c r="T1481" s="375" t="s">
        <v>414</v>
      </c>
      <c r="U1481" s="375" t="s">
        <v>62</v>
      </c>
      <c r="V1481" s="375" t="s">
        <v>52</v>
      </c>
      <c r="W1481" s="378"/>
      <c r="X1481" s="824">
        <v>0.32800000000000001</v>
      </c>
      <c r="Y1481" s="375" t="s">
        <v>394</v>
      </c>
      <c r="Z1481" s="375" t="s">
        <v>401</v>
      </c>
      <c r="AA1481" s="378">
        <v>1.4994473921720501E-5</v>
      </c>
      <c r="AB1481" s="375" t="s">
        <v>399</v>
      </c>
      <c r="AC1481" s="831" t="s">
        <v>837</v>
      </c>
    </row>
    <row r="1482" spans="9:29" s="375" customFormat="1" x14ac:dyDescent="0.4">
      <c r="I1482" s="428" t="s">
        <v>232</v>
      </c>
      <c r="J1482" s="375" t="s">
        <v>62</v>
      </c>
      <c r="K1482" s="375" t="s">
        <v>55</v>
      </c>
      <c r="M1482" s="824">
        <v>0.314</v>
      </c>
      <c r="N1482" s="375" t="s">
        <v>395</v>
      </c>
      <c r="O1482" s="375" t="s">
        <v>401</v>
      </c>
      <c r="P1482" s="378">
        <v>1.1693360557005679E-5</v>
      </c>
      <c r="Q1482" s="375" t="s">
        <v>399</v>
      </c>
      <c r="R1482" s="831" t="s">
        <v>854</v>
      </c>
      <c r="S1482" s="428" t="s">
        <v>49</v>
      </c>
      <c r="T1482" s="375" t="s">
        <v>414</v>
      </c>
      <c r="U1482" s="375" t="s">
        <v>62</v>
      </c>
      <c r="V1482" s="375" t="s">
        <v>52</v>
      </c>
      <c r="X1482" s="824">
        <v>0.32800000000000001</v>
      </c>
      <c r="Y1482" s="375" t="s">
        <v>395</v>
      </c>
      <c r="Z1482" s="375" t="s">
        <v>401</v>
      </c>
      <c r="AA1482" s="378">
        <v>1.2288505310979559E-5</v>
      </c>
      <c r="AB1482" s="375" t="s">
        <v>399</v>
      </c>
      <c r="AC1482" s="831" t="s">
        <v>837</v>
      </c>
    </row>
    <row r="1483" spans="9:29" s="375" customFormat="1" x14ac:dyDescent="0.4">
      <c r="I1483" s="428" t="s">
        <v>232</v>
      </c>
      <c r="J1483" s="375" t="s">
        <v>62</v>
      </c>
      <c r="K1483" s="375" t="s">
        <v>55</v>
      </c>
      <c r="M1483" s="824">
        <v>0.314</v>
      </c>
      <c r="N1483" s="375" t="s">
        <v>396</v>
      </c>
      <c r="O1483" s="375" t="s">
        <v>401</v>
      </c>
      <c r="P1483" s="378">
        <v>1.0041786435174304E-6</v>
      </c>
      <c r="Q1483" s="375" t="s">
        <v>399</v>
      </c>
      <c r="R1483" s="831" t="s">
        <v>854</v>
      </c>
      <c r="S1483" s="428" t="s">
        <v>49</v>
      </c>
      <c r="T1483" s="375" t="s">
        <v>414</v>
      </c>
      <c r="U1483" s="375" t="s">
        <v>62</v>
      </c>
      <c r="V1483" s="375" t="s">
        <v>52</v>
      </c>
      <c r="X1483" s="824">
        <v>0.32800000000000001</v>
      </c>
      <c r="Y1483" s="375" t="s">
        <v>396</v>
      </c>
      <c r="Z1483" s="375" t="s">
        <v>401</v>
      </c>
      <c r="AA1483" s="378">
        <v>1.6007890236458171E-5</v>
      </c>
      <c r="AB1483" s="375" t="s">
        <v>399</v>
      </c>
      <c r="AC1483" s="831" t="s">
        <v>837</v>
      </c>
    </row>
    <row r="1484" spans="9:29" s="375" customFormat="1" x14ac:dyDescent="0.4">
      <c r="I1484" s="428" t="s">
        <v>232</v>
      </c>
      <c r="J1484" s="375" t="s">
        <v>62</v>
      </c>
      <c r="K1484" s="375" t="s">
        <v>55</v>
      </c>
      <c r="M1484" s="824">
        <v>0.314</v>
      </c>
      <c r="N1484" s="375" t="s">
        <v>397</v>
      </c>
      <c r="O1484" s="375" t="s">
        <v>401</v>
      </c>
      <c r="P1484" s="378">
        <v>0.63551157484791487</v>
      </c>
      <c r="Q1484" s="375" t="s">
        <v>399</v>
      </c>
      <c r="R1484" s="831" t="s">
        <v>854</v>
      </c>
      <c r="S1484" s="428" t="s">
        <v>49</v>
      </c>
      <c r="T1484" s="375" t="s">
        <v>414</v>
      </c>
      <c r="U1484" s="375" t="s">
        <v>62</v>
      </c>
      <c r="V1484" s="375" t="s">
        <v>52</v>
      </c>
      <c r="X1484" s="824">
        <v>0.32800000000000001</v>
      </c>
      <c r="Y1484" s="375" t="s">
        <v>397</v>
      </c>
      <c r="Z1484" s="375" t="s">
        <v>401</v>
      </c>
      <c r="AA1484" s="378">
        <v>0.85723633225402363</v>
      </c>
      <c r="AB1484" s="375" t="s">
        <v>399</v>
      </c>
      <c r="AC1484" s="831" t="s">
        <v>837</v>
      </c>
    </row>
    <row r="1485" spans="9:29" s="375" customFormat="1" x14ac:dyDescent="0.4">
      <c r="I1485" s="428" t="s">
        <v>232</v>
      </c>
      <c r="J1485" s="375" t="s">
        <v>62</v>
      </c>
      <c r="K1485" s="375" t="s">
        <v>406</v>
      </c>
      <c r="L1485" s="375" t="s">
        <v>855</v>
      </c>
      <c r="M1485" s="824">
        <v>0.45994987974556201</v>
      </c>
      <c r="N1485" s="375" t="s">
        <v>385</v>
      </c>
      <c r="O1485" s="375" t="s">
        <v>400</v>
      </c>
      <c r="P1485" s="761">
        <v>2.174149932495224</v>
      </c>
      <c r="Q1485" s="375" t="s">
        <v>398</v>
      </c>
      <c r="R1485" s="831" t="s">
        <v>856</v>
      </c>
      <c r="S1485" s="428" t="s">
        <v>49</v>
      </c>
      <c r="T1485" s="375" t="s">
        <v>414</v>
      </c>
      <c r="U1485" s="375" t="s">
        <v>62</v>
      </c>
      <c r="V1485" s="375" t="s">
        <v>53</v>
      </c>
      <c r="X1485" s="824">
        <v>0.39</v>
      </c>
      <c r="Y1485" s="375" t="s">
        <v>411</v>
      </c>
      <c r="Z1485" s="375" t="s">
        <v>400</v>
      </c>
      <c r="AA1485" s="761">
        <v>2.5641025641025639</v>
      </c>
      <c r="AB1485" s="375" t="s">
        <v>398</v>
      </c>
      <c r="AC1485" s="831" t="s">
        <v>841</v>
      </c>
    </row>
    <row r="1486" spans="9:29" s="375" customFormat="1" x14ac:dyDescent="0.4">
      <c r="I1486" s="428" t="s">
        <v>232</v>
      </c>
      <c r="J1486" s="375" t="s">
        <v>62</v>
      </c>
      <c r="K1486" s="375" t="s">
        <v>406</v>
      </c>
      <c r="L1486" s="375" t="s">
        <v>855</v>
      </c>
      <c r="M1486" s="824">
        <v>0.45994987974556201</v>
      </c>
      <c r="N1486" s="375" t="s">
        <v>387</v>
      </c>
      <c r="O1486" s="375" t="s">
        <v>400</v>
      </c>
      <c r="P1486" s="763">
        <v>1.9584004640513608E-5</v>
      </c>
      <c r="Q1486" s="375" t="s">
        <v>399</v>
      </c>
      <c r="R1486" s="831" t="s">
        <v>857</v>
      </c>
      <c r="S1486" s="428" t="s">
        <v>49</v>
      </c>
      <c r="T1486" s="375" t="s">
        <v>414</v>
      </c>
      <c r="U1486" s="375" t="s">
        <v>62</v>
      </c>
      <c r="V1486" s="375" t="s">
        <v>53</v>
      </c>
      <c r="X1486" s="824">
        <v>0.39</v>
      </c>
      <c r="Y1486" s="375" t="s">
        <v>387</v>
      </c>
      <c r="Z1486" s="375" t="s">
        <v>400</v>
      </c>
      <c r="AA1486" s="763">
        <v>9.0000021325890313E-7</v>
      </c>
      <c r="AB1486" s="375" t="s">
        <v>399</v>
      </c>
      <c r="AC1486" s="831" t="s">
        <v>843</v>
      </c>
    </row>
    <row r="1487" spans="9:29" s="375" customFormat="1" x14ac:dyDescent="0.4">
      <c r="I1487" s="428" t="s">
        <v>232</v>
      </c>
      <c r="J1487" s="375" t="s">
        <v>62</v>
      </c>
      <c r="K1487" s="375" t="s">
        <v>406</v>
      </c>
      <c r="L1487" s="375" t="s">
        <v>855</v>
      </c>
      <c r="M1487" s="824">
        <v>0.45994987974556201</v>
      </c>
      <c r="N1487" s="375" t="s">
        <v>388</v>
      </c>
      <c r="O1487" s="375" t="s">
        <v>400</v>
      </c>
      <c r="P1487" s="763">
        <v>2.0781904924361286E-4</v>
      </c>
      <c r="Q1487" s="375" t="s">
        <v>399</v>
      </c>
      <c r="R1487" s="831" t="s">
        <v>857</v>
      </c>
      <c r="S1487" s="428" t="s">
        <v>49</v>
      </c>
      <c r="T1487" s="375" t="s">
        <v>414</v>
      </c>
      <c r="U1487" s="375" t="s">
        <v>62</v>
      </c>
      <c r="V1487" s="375" t="s">
        <v>53</v>
      </c>
      <c r="X1487" s="824">
        <v>0.39</v>
      </c>
      <c r="Y1487" s="375" t="s">
        <v>388</v>
      </c>
      <c r="Z1487" s="375" t="s">
        <v>400</v>
      </c>
      <c r="AA1487" s="763">
        <v>1.5100003578010487E-5</v>
      </c>
      <c r="AB1487" s="375" t="s">
        <v>399</v>
      </c>
      <c r="AC1487" s="831" t="s">
        <v>843</v>
      </c>
    </row>
    <row r="1488" spans="9:29" s="375" customFormat="1" x14ac:dyDescent="0.4">
      <c r="I1488" s="428" t="s">
        <v>232</v>
      </c>
      <c r="J1488" s="375" t="s">
        <v>62</v>
      </c>
      <c r="K1488" s="375" t="s">
        <v>406</v>
      </c>
      <c r="L1488" s="375" t="s">
        <v>855</v>
      </c>
      <c r="M1488" s="824">
        <v>0.45994987974556201</v>
      </c>
      <c r="N1488" s="375" t="s">
        <v>389</v>
      </c>
      <c r="O1488" s="375" t="s">
        <v>400</v>
      </c>
      <c r="P1488" s="763">
        <v>1.2415402941882861E-4</v>
      </c>
      <c r="Q1488" s="375" t="s">
        <v>399</v>
      </c>
      <c r="R1488" s="831" t="s">
        <v>857</v>
      </c>
      <c r="S1488" s="428" t="s">
        <v>49</v>
      </c>
      <c r="T1488" s="375" t="s">
        <v>414</v>
      </c>
      <c r="U1488" s="375" t="s">
        <v>62</v>
      </c>
      <c r="V1488" s="375" t="s">
        <v>53</v>
      </c>
      <c r="X1488" s="824">
        <v>0.39</v>
      </c>
      <c r="Y1488" s="375" t="s">
        <v>389</v>
      </c>
      <c r="Z1488" s="375" t="s">
        <v>400</v>
      </c>
      <c r="AA1488" s="763">
        <v>2.3500005568426909E-4</v>
      </c>
      <c r="AB1488" s="375" t="s">
        <v>399</v>
      </c>
      <c r="AC1488" s="831" t="s">
        <v>843</v>
      </c>
    </row>
    <row r="1489" spans="9:29" s="375" customFormat="1" x14ac:dyDescent="0.4">
      <c r="I1489" s="428" t="s">
        <v>232</v>
      </c>
      <c r="J1489" s="375" t="s">
        <v>62</v>
      </c>
      <c r="K1489" s="375" t="s">
        <v>406</v>
      </c>
      <c r="L1489" s="375" t="s">
        <v>855</v>
      </c>
      <c r="M1489" s="824">
        <v>0.45994987974556201</v>
      </c>
      <c r="N1489" s="375" t="s">
        <v>390</v>
      </c>
      <c r="O1489" s="375" t="s">
        <v>400</v>
      </c>
      <c r="P1489" s="763">
        <v>1.354300320907253E-5</v>
      </c>
      <c r="Q1489" s="375" t="s">
        <v>399</v>
      </c>
      <c r="R1489" s="831" t="s">
        <v>857</v>
      </c>
      <c r="S1489" s="428" t="s">
        <v>49</v>
      </c>
      <c r="T1489" s="375" t="s">
        <v>414</v>
      </c>
      <c r="U1489" s="375" t="s">
        <v>62</v>
      </c>
      <c r="V1489" s="375" t="s">
        <v>53</v>
      </c>
      <c r="W1489" s="378"/>
      <c r="X1489" s="824">
        <v>0.39</v>
      </c>
      <c r="Y1489" s="375" t="s">
        <v>390</v>
      </c>
      <c r="Z1489" s="375" t="s">
        <v>400</v>
      </c>
      <c r="AA1489" s="763">
        <v>2.8400006729503167E-5</v>
      </c>
      <c r="AB1489" s="375" t="s">
        <v>399</v>
      </c>
      <c r="AC1489" s="831" t="s">
        <v>843</v>
      </c>
    </row>
    <row r="1490" spans="9:29" s="375" customFormat="1" x14ac:dyDescent="0.4">
      <c r="I1490" s="428" t="s">
        <v>232</v>
      </c>
      <c r="J1490" s="375" t="s">
        <v>62</v>
      </c>
      <c r="K1490" s="375" t="s">
        <v>406</v>
      </c>
      <c r="L1490" s="375" t="s">
        <v>855</v>
      </c>
      <c r="M1490" s="824">
        <v>0.45994987974556201</v>
      </c>
      <c r="N1490" s="375" t="s">
        <v>391</v>
      </c>
      <c r="O1490" s="375" t="s">
        <v>400</v>
      </c>
      <c r="P1490" s="763">
        <v>1.354300320907253E-5</v>
      </c>
      <c r="Q1490" s="375" t="s">
        <v>399</v>
      </c>
      <c r="R1490" s="831" t="s">
        <v>857</v>
      </c>
      <c r="S1490" s="428" t="s">
        <v>49</v>
      </c>
      <c r="T1490" s="375" t="s">
        <v>414</v>
      </c>
      <c r="U1490" s="375" t="s">
        <v>62</v>
      </c>
      <c r="V1490" s="375" t="s">
        <v>53</v>
      </c>
      <c r="W1490" s="378"/>
      <c r="X1490" s="824">
        <v>0.39</v>
      </c>
      <c r="Y1490" s="375" t="s">
        <v>391</v>
      </c>
      <c r="Z1490" s="375" t="s">
        <v>400</v>
      </c>
      <c r="AA1490" s="763">
        <v>8.2700019596123672E-6</v>
      </c>
      <c r="AB1490" s="375" t="s">
        <v>399</v>
      </c>
      <c r="AC1490" s="831" t="s">
        <v>843</v>
      </c>
    </row>
    <row r="1491" spans="9:29" s="375" customFormat="1" x14ac:dyDescent="0.4">
      <c r="I1491" s="428" t="s">
        <v>232</v>
      </c>
      <c r="J1491" s="375" t="s">
        <v>62</v>
      </c>
      <c r="K1491" s="375" t="s">
        <v>406</v>
      </c>
      <c r="L1491" s="375" t="s">
        <v>855</v>
      </c>
      <c r="M1491" s="824">
        <v>0.45994987974556201</v>
      </c>
      <c r="N1491" s="375" t="s">
        <v>392</v>
      </c>
      <c r="O1491" s="375" t="s">
        <v>400</v>
      </c>
      <c r="P1491" s="763">
        <v>4.9870011816912778E-6</v>
      </c>
      <c r="Q1491" s="375" t="s">
        <v>399</v>
      </c>
      <c r="R1491" s="831" t="s">
        <v>857</v>
      </c>
      <c r="S1491" s="428" t="s">
        <v>49</v>
      </c>
      <c r="T1491" s="375" t="s">
        <v>414</v>
      </c>
      <c r="U1491" s="375" t="s">
        <v>62</v>
      </c>
      <c r="V1491" s="375" t="s">
        <v>53</v>
      </c>
      <c r="W1491" s="378"/>
      <c r="X1491" s="824">
        <v>0.39</v>
      </c>
      <c r="Y1491" s="375" t="s">
        <v>392</v>
      </c>
      <c r="Z1491" s="375" t="s">
        <v>400</v>
      </c>
      <c r="AA1491" s="763">
        <v>4.910001163445794E-6</v>
      </c>
      <c r="AB1491" s="375" t="s">
        <v>399</v>
      </c>
      <c r="AC1491" s="831" t="s">
        <v>843</v>
      </c>
    </row>
    <row r="1492" spans="9:29" s="375" customFormat="1" x14ac:dyDescent="0.4">
      <c r="I1492" s="428" t="s">
        <v>232</v>
      </c>
      <c r="J1492" s="375" t="s">
        <v>62</v>
      </c>
      <c r="K1492" s="375" t="s">
        <v>406</v>
      </c>
      <c r="L1492" s="375" t="s">
        <v>855</v>
      </c>
      <c r="M1492" s="824">
        <v>0.45994987974556201</v>
      </c>
      <c r="N1492" s="375" t="s">
        <v>393</v>
      </c>
      <c r="O1492" s="375" t="s">
        <v>400</v>
      </c>
      <c r="P1492" s="763">
        <v>2.1019114980569165E-6</v>
      </c>
      <c r="Q1492" s="375" t="s">
        <v>399</v>
      </c>
      <c r="R1492" s="831" t="s">
        <v>857</v>
      </c>
      <c r="S1492" s="428" t="s">
        <v>49</v>
      </c>
      <c r="T1492" s="375" t="s">
        <v>414</v>
      </c>
      <c r="U1492" s="375" t="s">
        <v>62</v>
      </c>
      <c r="V1492" s="375" t="s">
        <v>53</v>
      </c>
      <c r="W1492" s="378"/>
      <c r="X1492" s="824">
        <v>0.39</v>
      </c>
      <c r="Y1492" s="375" t="s">
        <v>393</v>
      </c>
      <c r="Z1492" s="375" t="s">
        <v>400</v>
      </c>
      <c r="AA1492" s="763">
        <v>3.5561008426333167E-7</v>
      </c>
      <c r="AB1492" s="375" t="s">
        <v>399</v>
      </c>
      <c r="AC1492" s="831" t="s">
        <v>843</v>
      </c>
    </row>
    <row r="1493" spans="9:29" s="375" customFormat="1" x14ac:dyDescent="0.4">
      <c r="I1493" s="428" t="s">
        <v>232</v>
      </c>
      <c r="J1493" s="375" t="s">
        <v>62</v>
      </c>
      <c r="K1493" s="375" t="s">
        <v>406</v>
      </c>
      <c r="L1493" s="375" t="s">
        <v>855</v>
      </c>
      <c r="M1493" s="824">
        <v>0.45994987974556201</v>
      </c>
      <c r="N1493" s="375" t="s">
        <v>394</v>
      </c>
      <c r="O1493" s="375" t="s">
        <v>400</v>
      </c>
      <c r="P1493" s="763">
        <v>6.4160735203160627E-6</v>
      </c>
      <c r="Q1493" s="375" t="s">
        <v>399</v>
      </c>
      <c r="R1493" s="831" t="s">
        <v>857</v>
      </c>
      <c r="S1493" s="428" t="s">
        <v>49</v>
      </c>
      <c r="T1493" s="375" t="s">
        <v>414</v>
      </c>
      <c r="U1493" s="375" t="s">
        <v>62</v>
      </c>
      <c r="V1493" s="375" t="s">
        <v>53</v>
      </c>
      <c r="W1493" s="378"/>
      <c r="X1493" s="824">
        <v>0.39</v>
      </c>
      <c r="Y1493" s="375" t="s">
        <v>394</v>
      </c>
      <c r="Z1493" s="375" t="s">
        <v>400</v>
      </c>
      <c r="AA1493" s="763">
        <v>6.6987015872860153E-7</v>
      </c>
      <c r="AB1493" s="375" t="s">
        <v>399</v>
      </c>
      <c r="AC1493" s="831" t="s">
        <v>843</v>
      </c>
    </row>
    <row r="1494" spans="9:29" s="375" customFormat="1" x14ac:dyDescent="0.4">
      <c r="I1494" s="428" t="s">
        <v>232</v>
      </c>
      <c r="J1494" s="375" t="s">
        <v>62</v>
      </c>
      <c r="K1494" s="375" t="s">
        <v>406</v>
      </c>
      <c r="L1494" s="375" t="s">
        <v>855</v>
      </c>
      <c r="M1494" s="824">
        <v>0.45994987974556201</v>
      </c>
      <c r="N1494" s="375" t="s">
        <v>395</v>
      </c>
      <c r="O1494" s="375" t="s">
        <v>400</v>
      </c>
      <c r="P1494" s="763">
        <v>8.5910020356747103E-6</v>
      </c>
      <c r="Q1494" s="375" t="s">
        <v>399</v>
      </c>
      <c r="R1494" s="831" t="s">
        <v>857</v>
      </c>
      <c r="S1494" s="428" t="s">
        <v>49</v>
      </c>
      <c r="T1494" s="375" t="s">
        <v>414</v>
      </c>
      <c r="U1494" s="375" t="s">
        <v>62</v>
      </c>
      <c r="V1494" s="375" t="s">
        <v>53</v>
      </c>
      <c r="W1494" s="378"/>
      <c r="X1494" s="824">
        <v>0.39</v>
      </c>
      <c r="Y1494" s="375" t="s">
        <v>395</v>
      </c>
      <c r="Z1494" s="375" t="s">
        <v>400</v>
      </c>
      <c r="AA1494" s="763">
        <v>9.0000021325890309E-6</v>
      </c>
      <c r="AB1494" s="375" t="s">
        <v>399</v>
      </c>
      <c r="AC1494" s="831" t="s">
        <v>843</v>
      </c>
    </row>
    <row r="1495" spans="9:29" s="375" customFormat="1" x14ac:dyDescent="0.4">
      <c r="I1495" s="428" t="s">
        <v>232</v>
      </c>
      <c r="J1495" s="375" t="s">
        <v>62</v>
      </c>
      <c r="K1495" s="375" t="s">
        <v>406</v>
      </c>
      <c r="L1495" s="375" t="s">
        <v>855</v>
      </c>
      <c r="M1495" s="824">
        <v>0.45994987974556201</v>
      </c>
      <c r="N1495" s="375" t="s">
        <v>396</v>
      </c>
      <c r="O1495" s="375" t="s">
        <v>400</v>
      </c>
      <c r="P1495" s="763">
        <v>1.0000002369543367E-6</v>
      </c>
      <c r="Q1495" s="375" t="s">
        <v>399</v>
      </c>
      <c r="R1495" s="831" t="s">
        <v>857</v>
      </c>
      <c r="S1495" s="428" t="s">
        <v>49</v>
      </c>
      <c r="T1495" s="375" t="s">
        <v>414</v>
      </c>
      <c r="U1495" s="375" t="s">
        <v>62</v>
      </c>
      <c r="V1495" s="375" t="s">
        <v>53</v>
      </c>
      <c r="W1495" s="378"/>
      <c r="X1495" s="824">
        <v>0.39</v>
      </c>
      <c r="Y1495" s="375" t="s">
        <v>396</v>
      </c>
      <c r="Z1495" s="375" t="s">
        <v>400</v>
      </c>
      <c r="AA1495" s="763">
        <v>1.3500003198883547E-5</v>
      </c>
      <c r="AB1495" s="375" t="s">
        <v>399</v>
      </c>
      <c r="AC1495" s="831" t="s">
        <v>843</v>
      </c>
    </row>
    <row r="1496" spans="9:29" s="375" customFormat="1" x14ac:dyDescent="0.4">
      <c r="I1496" s="428" t="s">
        <v>232</v>
      </c>
      <c r="J1496" s="375" t="s">
        <v>62</v>
      </c>
      <c r="K1496" s="375" t="s">
        <v>406</v>
      </c>
      <c r="L1496" s="375" t="s">
        <v>855</v>
      </c>
      <c r="M1496" s="824">
        <v>0.45994987974556201</v>
      </c>
      <c r="N1496" s="375" t="s">
        <v>397</v>
      </c>
      <c r="O1496" s="375" t="s">
        <v>400</v>
      </c>
      <c r="P1496" s="763">
        <v>0.4403422997295115</v>
      </c>
      <c r="Q1496" s="375" t="s">
        <v>399</v>
      </c>
      <c r="R1496" s="831" t="s">
        <v>857</v>
      </c>
      <c r="S1496" s="428" t="s">
        <v>49</v>
      </c>
      <c r="T1496" s="375" t="s">
        <v>414</v>
      </c>
      <c r="U1496" s="375" t="s">
        <v>62</v>
      </c>
      <c r="V1496" s="375" t="s">
        <v>53</v>
      </c>
      <c r="W1496" s="378"/>
      <c r="X1496" s="824">
        <v>0.39</v>
      </c>
      <c r="Y1496" s="375" t="s">
        <v>397</v>
      </c>
      <c r="Z1496" s="375" t="s">
        <v>400</v>
      </c>
      <c r="AA1496" s="763">
        <v>0.7205371455809807</v>
      </c>
      <c r="AB1496" s="375" t="s">
        <v>399</v>
      </c>
      <c r="AC1496" s="831" t="s">
        <v>843</v>
      </c>
    </row>
    <row r="1497" spans="9:29" s="375" customFormat="1" x14ac:dyDescent="0.4">
      <c r="I1497" s="428" t="s">
        <v>232</v>
      </c>
      <c r="J1497" s="375" t="s">
        <v>62</v>
      </c>
      <c r="K1497" s="375" t="s">
        <v>406</v>
      </c>
      <c r="L1497" s="375" t="s">
        <v>855</v>
      </c>
      <c r="M1497" s="824">
        <v>0.45994987974556201</v>
      </c>
      <c r="N1497" s="375" t="s">
        <v>387</v>
      </c>
      <c r="O1497" s="375" t="s">
        <v>401</v>
      </c>
      <c r="P1497" s="378">
        <v>2.0074181564437003E-5</v>
      </c>
      <c r="Q1497" s="375" t="s">
        <v>399</v>
      </c>
      <c r="R1497" s="831" t="s">
        <v>858</v>
      </c>
      <c r="S1497" s="428" t="s">
        <v>49</v>
      </c>
      <c r="T1497" s="375" t="s">
        <v>414</v>
      </c>
      <c r="U1497" s="375" t="s">
        <v>62</v>
      </c>
      <c r="V1497" s="375" t="s">
        <v>53</v>
      </c>
      <c r="W1497" s="378"/>
      <c r="X1497" s="824">
        <v>0.39</v>
      </c>
      <c r="Y1497" s="375" t="s">
        <v>387</v>
      </c>
      <c r="Z1497" s="375" t="s">
        <v>401</v>
      </c>
      <c r="AA1497" s="378">
        <v>1.7118087714163085E-6</v>
      </c>
      <c r="AB1497" s="375" t="s">
        <v>399</v>
      </c>
      <c r="AC1497" s="831" t="s">
        <v>845</v>
      </c>
    </row>
    <row r="1498" spans="9:29" s="375" customFormat="1" x14ac:dyDescent="0.4">
      <c r="I1498" s="428" t="s">
        <v>232</v>
      </c>
      <c r="J1498" s="375" t="s">
        <v>62</v>
      </c>
      <c r="K1498" s="375" t="s">
        <v>406</v>
      </c>
      <c r="L1498" s="375" t="s">
        <v>855</v>
      </c>
      <c r="M1498" s="824">
        <v>0.45994987974556201</v>
      </c>
      <c r="N1498" s="375" t="s">
        <v>388</v>
      </c>
      <c r="O1498" s="375" t="s">
        <v>401</v>
      </c>
      <c r="P1498" s="378">
        <v>2.1114340698941261E-4</v>
      </c>
      <c r="Q1498" s="375" t="s">
        <v>399</v>
      </c>
      <c r="R1498" s="831" t="s">
        <v>858</v>
      </c>
      <c r="S1498" s="428" t="s">
        <v>49</v>
      </c>
      <c r="T1498" s="375" t="s">
        <v>414</v>
      </c>
      <c r="U1498" s="375" t="s">
        <v>62</v>
      </c>
      <c r="V1498" s="375" t="s">
        <v>53</v>
      </c>
      <c r="W1498" s="378"/>
      <c r="X1498" s="824">
        <v>0.39</v>
      </c>
      <c r="Y1498" s="375" t="s">
        <v>388</v>
      </c>
      <c r="Z1498" s="375" t="s">
        <v>401</v>
      </c>
      <c r="AA1498" s="378">
        <v>2.0561729266239141E-5</v>
      </c>
      <c r="AB1498" s="375" t="s">
        <v>399</v>
      </c>
      <c r="AC1498" s="831" t="s">
        <v>845</v>
      </c>
    </row>
    <row r="1499" spans="9:29" s="375" customFormat="1" x14ac:dyDescent="0.4">
      <c r="I1499" s="428" t="s">
        <v>232</v>
      </c>
      <c r="J1499" s="375" t="s">
        <v>62</v>
      </c>
      <c r="K1499" s="375" t="s">
        <v>406</v>
      </c>
      <c r="L1499" s="375" t="s">
        <v>855</v>
      </c>
      <c r="M1499" s="824">
        <v>0.45994987974556201</v>
      </c>
      <c r="N1499" s="375" t="s">
        <v>389</v>
      </c>
      <c r="O1499" s="375" t="s">
        <v>401</v>
      </c>
      <c r="P1499" s="378">
        <v>1.2464469670976262E-4</v>
      </c>
      <c r="Q1499" s="375" t="s">
        <v>399</v>
      </c>
      <c r="R1499" s="831" t="s">
        <v>858</v>
      </c>
      <c r="S1499" s="428" t="s">
        <v>49</v>
      </c>
      <c r="T1499" s="375" t="s">
        <v>414</v>
      </c>
      <c r="U1499" s="375" t="s">
        <v>62</v>
      </c>
      <c r="V1499" s="375" t="s">
        <v>53</v>
      </c>
      <c r="W1499" s="378"/>
      <c r="X1499" s="824">
        <v>0.39</v>
      </c>
      <c r="Y1499" s="375" t="s">
        <v>389</v>
      </c>
      <c r="Z1499" s="375" t="s">
        <v>401</v>
      </c>
      <c r="AA1499" s="378">
        <v>2.3582842848193105E-4</v>
      </c>
      <c r="AB1499" s="375" t="s">
        <v>399</v>
      </c>
      <c r="AC1499" s="831" t="s">
        <v>845</v>
      </c>
    </row>
    <row r="1500" spans="9:29" s="375" customFormat="1" x14ac:dyDescent="0.4">
      <c r="I1500" s="428" t="s">
        <v>232</v>
      </c>
      <c r="J1500" s="375" t="s">
        <v>62</v>
      </c>
      <c r="K1500" s="375" t="s">
        <v>406</v>
      </c>
      <c r="L1500" s="375" t="s">
        <v>855</v>
      </c>
      <c r="M1500" s="824">
        <v>0.45994987974556201</v>
      </c>
      <c r="N1500" s="375" t="s">
        <v>390</v>
      </c>
      <c r="O1500" s="375" t="s">
        <v>401</v>
      </c>
      <c r="P1500" s="378">
        <v>1.3842192677246657E-5</v>
      </c>
      <c r="Q1500" s="375" t="s">
        <v>399</v>
      </c>
      <c r="R1500" s="831" t="s">
        <v>858</v>
      </c>
      <c r="S1500" s="428" t="s">
        <v>49</v>
      </c>
      <c r="T1500" s="375" t="s">
        <v>414</v>
      </c>
      <c r="U1500" s="375" t="s">
        <v>62</v>
      </c>
      <c r="V1500" s="375" t="s">
        <v>53</v>
      </c>
      <c r="W1500" s="378"/>
      <c r="X1500" s="824">
        <v>0.39</v>
      </c>
      <c r="Y1500" s="375" t="s">
        <v>390</v>
      </c>
      <c r="Z1500" s="375" t="s">
        <v>401</v>
      </c>
      <c r="AA1500" s="378">
        <v>2.8902185583531793E-5</v>
      </c>
      <c r="AB1500" s="375" t="s">
        <v>399</v>
      </c>
      <c r="AC1500" s="831" t="s">
        <v>845</v>
      </c>
    </row>
    <row r="1501" spans="9:29" s="375" customFormat="1" x14ac:dyDescent="0.4">
      <c r="I1501" s="428" t="s">
        <v>232</v>
      </c>
      <c r="J1501" s="375" t="s">
        <v>62</v>
      </c>
      <c r="K1501" s="375" t="s">
        <v>406</v>
      </c>
      <c r="L1501" s="375" t="s">
        <v>855</v>
      </c>
      <c r="M1501" s="824">
        <v>0.45994987974556201</v>
      </c>
      <c r="N1501" s="375" t="s">
        <v>391</v>
      </c>
      <c r="O1501" s="375" t="s">
        <v>401</v>
      </c>
      <c r="P1501" s="378">
        <v>1.3681550681346741E-5</v>
      </c>
      <c r="Q1501" s="375" t="s">
        <v>399</v>
      </c>
      <c r="R1501" s="831" t="s">
        <v>858</v>
      </c>
      <c r="S1501" s="428" t="s">
        <v>49</v>
      </c>
      <c r="T1501" s="375" t="s">
        <v>414</v>
      </c>
      <c r="U1501" s="375" t="s">
        <v>62</v>
      </c>
      <c r="V1501" s="375" t="s">
        <v>53</v>
      </c>
      <c r="W1501" s="378"/>
      <c r="X1501" s="824">
        <v>0.39</v>
      </c>
      <c r="Y1501" s="375" t="s">
        <v>391</v>
      </c>
      <c r="Z1501" s="375" t="s">
        <v>401</v>
      </c>
      <c r="AA1501" s="378">
        <v>8.501822233971292E-6</v>
      </c>
      <c r="AB1501" s="375" t="s">
        <v>399</v>
      </c>
      <c r="AC1501" s="831" t="s">
        <v>845</v>
      </c>
    </row>
    <row r="1502" spans="9:29" s="375" customFormat="1" x14ac:dyDescent="0.4">
      <c r="I1502" s="428" t="s">
        <v>232</v>
      </c>
      <c r="J1502" s="375" t="s">
        <v>62</v>
      </c>
      <c r="K1502" s="375" t="s">
        <v>406</v>
      </c>
      <c r="L1502" s="375" t="s">
        <v>855</v>
      </c>
      <c r="M1502" s="824">
        <v>0.45994987974556201</v>
      </c>
      <c r="N1502" s="375" t="s">
        <v>392</v>
      </c>
      <c r="O1502" s="375" t="s">
        <v>401</v>
      </c>
      <c r="P1502" s="378">
        <v>6.6579885605804493E-6</v>
      </c>
      <c r="Q1502" s="375" t="s">
        <v>399</v>
      </c>
      <c r="R1502" s="831" t="s">
        <v>858</v>
      </c>
      <c r="S1502" s="428" t="s">
        <v>49</v>
      </c>
      <c r="T1502" s="375" t="s">
        <v>414</v>
      </c>
      <c r="U1502" s="375" t="s">
        <v>62</v>
      </c>
      <c r="V1502" s="375" t="s">
        <v>53</v>
      </c>
      <c r="W1502" s="378"/>
      <c r="X1502" s="824">
        <v>0.39</v>
      </c>
      <c r="Y1502" s="375" t="s">
        <v>392</v>
      </c>
      <c r="Z1502" s="375" t="s">
        <v>401</v>
      </c>
      <c r="AA1502" s="378">
        <v>7.738605083349976E-6</v>
      </c>
      <c r="AB1502" s="375" t="s">
        <v>399</v>
      </c>
      <c r="AC1502" s="831" t="s">
        <v>845</v>
      </c>
    </row>
    <row r="1503" spans="9:29" s="375" customFormat="1" x14ac:dyDescent="0.4">
      <c r="I1503" s="428" t="s">
        <v>232</v>
      </c>
      <c r="J1503" s="375" t="s">
        <v>62</v>
      </c>
      <c r="K1503" s="375" t="s">
        <v>406</v>
      </c>
      <c r="L1503" s="375" t="s">
        <v>855</v>
      </c>
      <c r="M1503" s="824">
        <v>0.45994987974556201</v>
      </c>
      <c r="N1503" s="375" t="s">
        <v>393</v>
      </c>
      <c r="O1503" s="375" t="s">
        <v>401</v>
      </c>
      <c r="P1503" s="378">
        <v>2.1044318398037463E-6</v>
      </c>
      <c r="Q1503" s="375" t="s">
        <v>399</v>
      </c>
      <c r="R1503" s="831" t="s">
        <v>858</v>
      </c>
      <c r="S1503" s="428" t="s">
        <v>49</v>
      </c>
      <c r="T1503" s="375" t="s">
        <v>414</v>
      </c>
      <c r="U1503" s="375" t="s">
        <v>62</v>
      </c>
      <c r="V1503" s="375" t="s">
        <v>53</v>
      </c>
      <c r="W1503" s="378"/>
      <c r="X1503" s="824">
        <v>0.39</v>
      </c>
      <c r="Y1503" s="375" t="s">
        <v>393</v>
      </c>
      <c r="Z1503" s="375" t="s">
        <v>401</v>
      </c>
      <c r="AA1503" s="378">
        <v>3.5993377949097536E-7</v>
      </c>
      <c r="AB1503" s="375" t="s">
        <v>399</v>
      </c>
      <c r="AC1503" s="831" t="s">
        <v>845</v>
      </c>
    </row>
    <row r="1504" spans="9:29" s="375" customFormat="1" x14ac:dyDescent="0.4">
      <c r="I1504" s="428" t="s">
        <v>232</v>
      </c>
      <c r="J1504" s="375" t="s">
        <v>62</v>
      </c>
      <c r="K1504" s="375" t="s">
        <v>406</v>
      </c>
      <c r="L1504" s="375" t="s">
        <v>855</v>
      </c>
      <c r="M1504" s="824">
        <v>0.45994987974556201</v>
      </c>
      <c r="N1504" s="375" t="s">
        <v>394</v>
      </c>
      <c r="O1504" s="375" t="s">
        <v>401</v>
      </c>
      <c r="P1504" s="378">
        <v>6.4216391971006278E-6</v>
      </c>
      <c r="Q1504" s="375" t="s">
        <v>399</v>
      </c>
      <c r="R1504" s="831" t="s">
        <v>858</v>
      </c>
      <c r="S1504" s="428" t="s">
        <v>49</v>
      </c>
      <c r="T1504" s="375" t="s">
        <v>414</v>
      </c>
      <c r="U1504" s="375" t="s">
        <v>62</v>
      </c>
      <c r="V1504" s="375" t="s">
        <v>53</v>
      </c>
      <c r="W1504" s="378"/>
      <c r="X1504" s="824">
        <v>0.39</v>
      </c>
      <c r="Y1504" s="375" t="s">
        <v>394</v>
      </c>
      <c r="Z1504" s="375" t="s">
        <v>401</v>
      </c>
      <c r="AA1504" s="378">
        <v>6.7934052968836616E-7</v>
      </c>
      <c r="AB1504" s="375" t="s">
        <v>399</v>
      </c>
      <c r="AC1504" s="831" t="s">
        <v>845</v>
      </c>
    </row>
    <row r="1505" spans="9:29" s="375" customFormat="1" x14ac:dyDescent="0.4">
      <c r="I1505" s="428" t="s">
        <v>232</v>
      </c>
      <c r="J1505" s="375" t="s">
        <v>62</v>
      </c>
      <c r="K1505" s="375" t="s">
        <v>406</v>
      </c>
      <c r="L1505" s="375" t="s">
        <v>855</v>
      </c>
      <c r="M1505" s="824">
        <v>0.45994987974556201</v>
      </c>
      <c r="N1505" s="375" t="s">
        <v>395</v>
      </c>
      <c r="O1505" s="375" t="s">
        <v>401</v>
      </c>
      <c r="P1505" s="378">
        <v>9.3676802517390258E-6</v>
      </c>
      <c r="Q1505" s="375" t="s">
        <v>399</v>
      </c>
      <c r="R1505" s="831" t="s">
        <v>858</v>
      </c>
      <c r="S1505" s="428" t="s">
        <v>49</v>
      </c>
      <c r="T1505" s="375" t="s">
        <v>414</v>
      </c>
      <c r="U1505" s="375" t="s">
        <v>62</v>
      </c>
      <c r="V1505" s="375" t="s">
        <v>53</v>
      </c>
      <c r="X1505" s="824">
        <v>0.39</v>
      </c>
      <c r="Y1505" s="375" t="s">
        <v>395</v>
      </c>
      <c r="Z1505" s="375" t="s">
        <v>401</v>
      </c>
      <c r="AA1505" s="378">
        <v>1.0288504837070885E-5</v>
      </c>
      <c r="AB1505" s="375" t="s">
        <v>399</v>
      </c>
      <c r="AC1505" s="831" t="s">
        <v>845</v>
      </c>
    </row>
    <row r="1506" spans="9:29" s="375" customFormat="1" x14ac:dyDescent="0.4">
      <c r="I1506" s="428" t="s">
        <v>232</v>
      </c>
      <c r="J1506" s="375" t="s">
        <v>62</v>
      </c>
      <c r="K1506" s="375" t="s">
        <v>406</v>
      </c>
      <c r="L1506" s="375" t="s">
        <v>855</v>
      </c>
      <c r="M1506" s="824">
        <v>0.45994987974556201</v>
      </c>
      <c r="N1506" s="375" t="s">
        <v>396</v>
      </c>
      <c r="O1506" s="375" t="s">
        <v>401</v>
      </c>
      <c r="P1506" s="378">
        <v>1.0046977689250269E-6</v>
      </c>
      <c r="Q1506" s="375" t="s">
        <v>399</v>
      </c>
      <c r="R1506" s="831" t="s">
        <v>858</v>
      </c>
      <c r="S1506" s="428" t="s">
        <v>49</v>
      </c>
      <c r="T1506" s="375" t="s">
        <v>414</v>
      </c>
      <c r="U1506" s="375" t="s">
        <v>62</v>
      </c>
      <c r="V1506" s="375" t="s">
        <v>53</v>
      </c>
      <c r="X1506" s="824">
        <v>0.39</v>
      </c>
      <c r="Y1506" s="375" t="s">
        <v>396</v>
      </c>
      <c r="Z1506" s="375" t="s">
        <v>401</v>
      </c>
      <c r="AA1506" s="378">
        <v>1.3507889644072333E-5</v>
      </c>
      <c r="AB1506" s="375" t="s">
        <v>399</v>
      </c>
      <c r="AC1506" s="831" t="s">
        <v>845</v>
      </c>
    </row>
    <row r="1507" spans="9:29" s="375" customFormat="1" x14ac:dyDescent="0.4">
      <c r="I1507" s="430" t="s">
        <v>232</v>
      </c>
      <c r="J1507" s="832" t="s">
        <v>62</v>
      </c>
      <c r="K1507" s="832" t="s">
        <v>406</v>
      </c>
      <c r="L1507" s="832" t="s">
        <v>855</v>
      </c>
      <c r="M1507" s="833">
        <v>0.45994987974556201</v>
      </c>
      <c r="N1507" s="832" t="s">
        <v>397</v>
      </c>
      <c r="O1507" s="832" t="s">
        <v>401</v>
      </c>
      <c r="P1507" s="404">
        <v>0.44081783627692045</v>
      </c>
      <c r="Q1507" s="832" t="s">
        <v>399</v>
      </c>
      <c r="R1507" s="834" t="s">
        <v>858</v>
      </c>
      <c r="S1507" s="428" t="s">
        <v>49</v>
      </c>
      <c r="T1507" s="375" t="s">
        <v>414</v>
      </c>
      <c r="U1507" s="375" t="s">
        <v>62</v>
      </c>
      <c r="V1507" s="375" t="s">
        <v>53</v>
      </c>
      <c r="X1507" s="824">
        <v>0.39</v>
      </c>
      <c r="Y1507" s="375" t="s">
        <v>397</v>
      </c>
      <c r="Z1507" s="375" t="s">
        <v>401</v>
      </c>
      <c r="AA1507" s="378">
        <v>0.7211927530100678</v>
      </c>
      <c r="AB1507" s="375" t="s">
        <v>399</v>
      </c>
      <c r="AC1507" s="831" t="s">
        <v>845</v>
      </c>
    </row>
    <row r="1508" spans="9:29" s="375" customFormat="1" x14ac:dyDescent="0.4">
      <c r="S1508" s="428" t="s">
        <v>49</v>
      </c>
      <c r="T1508" s="375" t="s">
        <v>414</v>
      </c>
      <c r="U1508" s="375" t="s">
        <v>62</v>
      </c>
      <c r="V1508" s="375" t="s">
        <v>406</v>
      </c>
      <c r="W1508" s="375" t="s">
        <v>717</v>
      </c>
      <c r="X1508" s="824">
        <v>0.32800000000000001</v>
      </c>
      <c r="Y1508" s="375" t="s">
        <v>411</v>
      </c>
      <c r="Z1508" s="375" t="s">
        <v>400</v>
      </c>
      <c r="AA1508" s="837">
        <v>3.0487804878048781</v>
      </c>
      <c r="AB1508" s="375" t="s">
        <v>398</v>
      </c>
      <c r="AC1508" s="831" t="s">
        <v>847</v>
      </c>
    </row>
    <row r="1509" spans="9:29" s="375" customFormat="1" x14ac:dyDescent="0.4">
      <c r="S1509" s="428" t="s">
        <v>49</v>
      </c>
      <c r="T1509" s="375" t="s">
        <v>414</v>
      </c>
      <c r="U1509" s="375" t="s">
        <v>62</v>
      </c>
      <c r="V1509" s="375" t="s">
        <v>406</v>
      </c>
      <c r="W1509" s="375" t="s">
        <v>717</v>
      </c>
      <c r="X1509" s="824">
        <v>0.32800000000000001</v>
      </c>
      <c r="Y1509" s="375" t="s">
        <v>387</v>
      </c>
      <c r="Z1509" s="375" t="s">
        <v>400</v>
      </c>
      <c r="AA1509" s="763">
        <v>1.4000003317360716E-5</v>
      </c>
      <c r="AB1509" s="375" t="s">
        <v>399</v>
      </c>
      <c r="AC1509" s="831" t="s">
        <v>849</v>
      </c>
    </row>
    <row r="1510" spans="9:29" s="375" customFormat="1" x14ac:dyDescent="0.4">
      <c r="S1510" s="428" t="s">
        <v>49</v>
      </c>
      <c r="T1510" s="375" t="s">
        <v>414</v>
      </c>
      <c r="U1510" s="375" t="s">
        <v>62</v>
      </c>
      <c r="V1510" s="375" t="s">
        <v>406</v>
      </c>
      <c r="W1510" s="375" t="s">
        <v>717</v>
      </c>
      <c r="X1510" s="824">
        <v>0.32800000000000001</v>
      </c>
      <c r="Y1510" s="375" t="s">
        <v>388</v>
      </c>
      <c r="Z1510" s="375" t="s">
        <v>400</v>
      </c>
      <c r="AA1510" s="763">
        <v>1.1200002653888572E-4</v>
      </c>
      <c r="AB1510" s="375" t="s">
        <v>399</v>
      </c>
      <c r="AC1510" s="831" t="s">
        <v>849</v>
      </c>
    </row>
    <row r="1511" spans="9:29" s="375" customFormat="1" x14ac:dyDescent="0.4">
      <c r="S1511" s="428" t="s">
        <v>49</v>
      </c>
      <c r="T1511" s="375" t="s">
        <v>414</v>
      </c>
      <c r="U1511" s="375" t="s">
        <v>62</v>
      </c>
      <c r="V1511" s="375" t="s">
        <v>406</v>
      </c>
      <c r="W1511" s="375" t="s">
        <v>717</v>
      </c>
      <c r="X1511" s="824">
        <v>0.32800000000000001</v>
      </c>
      <c r="Y1511" s="375" t="s">
        <v>389</v>
      </c>
      <c r="Z1511" s="375" t="s">
        <v>400</v>
      </c>
      <c r="AA1511" s="763">
        <v>1.0550002499868252E-3</v>
      </c>
      <c r="AB1511" s="375" t="s">
        <v>399</v>
      </c>
      <c r="AC1511" s="831" t="s">
        <v>849</v>
      </c>
    </row>
    <row r="1512" spans="9:29" s="375" customFormat="1" x14ac:dyDescent="0.4">
      <c r="S1512" s="428" t="s">
        <v>49</v>
      </c>
      <c r="T1512" s="375" t="s">
        <v>414</v>
      </c>
      <c r="U1512" s="375" t="s">
        <v>62</v>
      </c>
      <c r="V1512" s="375" t="s">
        <v>406</v>
      </c>
      <c r="W1512" s="375" t="s">
        <v>717</v>
      </c>
      <c r="X1512" s="824">
        <v>0.32800000000000001</v>
      </c>
      <c r="Y1512" s="375" t="s">
        <v>390</v>
      </c>
      <c r="Z1512" s="375" t="s">
        <v>400</v>
      </c>
      <c r="AA1512" s="763">
        <v>2.5900006137117323E-4</v>
      </c>
      <c r="AB1512" s="375" t="s">
        <v>399</v>
      </c>
      <c r="AC1512" s="831" t="s">
        <v>849</v>
      </c>
    </row>
    <row r="1513" spans="9:29" s="375" customFormat="1" x14ac:dyDescent="0.4">
      <c r="S1513" s="428" t="s">
        <v>49</v>
      </c>
      <c r="T1513" s="375" t="s">
        <v>414</v>
      </c>
      <c r="U1513" s="375" t="s">
        <v>62</v>
      </c>
      <c r="V1513" s="375" t="s">
        <v>406</v>
      </c>
      <c r="W1513" s="375" t="s">
        <v>717</v>
      </c>
      <c r="X1513" s="824">
        <v>0.32800000000000001</v>
      </c>
      <c r="Y1513" s="375" t="s">
        <v>391</v>
      </c>
      <c r="Z1513" s="375" t="s">
        <v>400</v>
      </c>
      <c r="AA1513" s="763">
        <v>1.8500004383655231E-4</v>
      </c>
      <c r="AB1513" s="375" t="s">
        <v>399</v>
      </c>
      <c r="AC1513" s="831" t="s">
        <v>849</v>
      </c>
    </row>
    <row r="1514" spans="9:29" s="375" customFormat="1" x14ac:dyDescent="0.4">
      <c r="S1514" s="428" t="s">
        <v>49</v>
      </c>
      <c r="T1514" s="375" t="s">
        <v>414</v>
      </c>
      <c r="U1514" s="375" t="s">
        <v>62</v>
      </c>
      <c r="V1514" s="375" t="s">
        <v>406</v>
      </c>
      <c r="W1514" s="375" t="s">
        <v>717</v>
      </c>
      <c r="X1514" s="824">
        <v>0.32800000000000001</v>
      </c>
      <c r="Y1514" s="375" t="s">
        <v>392</v>
      </c>
      <c r="Z1514" s="375" t="s">
        <v>400</v>
      </c>
      <c r="AA1514" s="763">
        <v>4.3200010236427349E-3</v>
      </c>
      <c r="AB1514" s="375" t="s">
        <v>399</v>
      </c>
      <c r="AC1514" s="831" t="s">
        <v>849</v>
      </c>
    </row>
    <row r="1515" spans="9:29" s="375" customFormat="1" x14ac:dyDescent="0.4">
      <c r="S1515" s="428" t="s">
        <v>49</v>
      </c>
      <c r="T1515" s="375" t="s">
        <v>414</v>
      </c>
      <c r="U1515" s="375" t="s">
        <v>62</v>
      </c>
      <c r="V1515" s="375" t="s">
        <v>406</v>
      </c>
      <c r="W1515" s="375" t="s">
        <v>717</v>
      </c>
      <c r="X1515" s="824">
        <v>0.32800000000000001</v>
      </c>
      <c r="Y1515" s="375" t="s">
        <v>393</v>
      </c>
      <c r="Z1515" s="375" t="s">
        <v>400</v>
      </c>
      <c r="AA1515" s="763">
        <v>7.9550018849717498E-6</v>
      </c>
      <c r="AB1515" s="375" t="s">
        <v>399</v>
      </c>
      <c r="AC1515" s="831" t="s">
        <v>849</v>
      </c>
    </row>
    <row r="1516" spans="9:29" s="375" customFormat="1" x14ac:dyDescent="0.4">
      <c r="S1516" s="428" t="s">
        <v>49</v>
      </c>
      <c r="T1516" s="375" t="s">
        <v>414</v>
      </c>
      <c r="U1516" s="375" t="s">
        <v>62</v>
      </c>
      <c r="V1516" s="375" t="s">
        <v>406</v>
      </c>
      <c r="W1516" s="375" t="s">
        <v>717</v>
      </c>
      <c r="X1516" s="824">
        <v>0.32800000000000001</v>
      </c>
      <c r="Y1516" s="375" t="s">
        <v>394</v>
      </c>
      <c r="Z1516" s="375" t="s">
        <v>400</v>
      </c>
      <c r="AA1516" s="763">
        <v>1.4985003550760739E-5</v>
      </c>
      <c r="AB1516" s="375" t="s">
        <v>399</v>
      </c>
      <c r="AC1516" s="831" t="s">
        <v>849</v>
      </c>
    </row>
    <row r="1517" spans="9:29" s="375" customFormat="1" x14ac:dyDescent="0.4">
      <c r="S1517" s="428" t="s">
        <v>49</v>
      </c>
      <c r="T1517" s="375" t="s">
        <v>414</v>
      </c>
      <c r="U1517" s="375" t="s">
        <v>62</v>
      </c>
      <c r="V1517" s="375" t="s">
        <v>406</v>
      </c>
      <c r="W1517" s="375" t="s">
        <v>717</v>
      </c>
      <c r="X1517" s="824">
        <v>0.32800000000000001</v>
      </c>
      <c r="Y1517" s="375" t="s">
        <v>395</v>
      </c>
      <c r="Z1517" s="375" t="s">
        <v>400</v>
      </c>
      <c r="AA1517" s="763">
        <v>1.1000002606497705E-5</v>
      </c>
      <c r="AB1517" s="375" t="s">
        <v>399</v>
      </c>
      <c r="AC1517" s="831" t="s">
        <v>849</v>
      </c>
    </row>
    <row r="1518" spans="9:29" s="375" customFormat="1" x14ac:dyDescent="0.4">
      <c r="S1518" s="428" t="s">
        <v>49</v>
      </c>
      <c r="T1518" s="375" t="s">
        <v>414</v>
      </c>
      <c r="U1518" s="375" t="s">
        <v>62</v>
      </c>
      <c r="V1518" s="375" t="s">
        <v>406</v>
      </c>
      <c r="W1518" s="375" t="s">
        <v>717</v>
      </c>
      <c r="X1518" s="824">
        <v>0.32800000000000001</v>
      </c>
      <c r="Y1518" s="375" t="s">
        <v>396</v>
      </c>
      <c r="Z1518" s="375" t="s">
        <v>400</v>
      </c>
      <c r="AA1518" s="763">
        <v>1.6000003791269388E-5</v>
      </c>
      <c r="AB1518" s="375" t="s">
        <v>399</v>
      </c>
      <c r="AC1518" s="831" t="s">
        <v>849</v>
      </c>
    </row>
    <row r="1519" spans="9:29" s="375" customFormat="1" x14ac:dyDescent="0.4">
      <c r="S1519" s="428" t="s">
        <v>49</v>
      </c>
      <c r="T1519" s="375" t="s">
        <v>414</v>
      </c>
      <c r="U1519" s="375" t="s">
        <v>62</v>
      </c>
      <c r="V1519" s="375" t="s">
        <v>406</v>
      </c>
      <c r="W1519" s="375" t="s">
        <v>717</v>
      </c>
      <c r="X1519" s="824">
        <v>0.32800000000000001</v>
      </c>
      <c r="Y1519" s="375" t="s">
        <v>397</v>
      </c>
      <c r="Z1519" s="375" t="s">
        <v>400</v>
      </c>
      <c r="AA1519" s="763">
        <v>0.85658072482493652</v>
      </c>
      <c r="AB1519" s="375" t="s">
        <v>399</v>
      </c>
      <c r="AC1519" s="831" t="s">
        <v>849</v>
      </c>
    </row>
    <row r="1520" spans="9:29" s="375" customFormat="1" x14ac:dyDescent="0.4">
      <c r="S1520" s="428" t="s">
        <v>49</v>
      </c>
      <c r="T1520" s="375" t="s">
        <v>414</v>
      </c>
      <c r="U1520" s="375" t="s">
        <v>62</v>
      </c>
      <c r="V1520" s="375" t="s">
        <v>406</v>
      </c>
      <c r="W1520" s="375" t="s">
        <v>717</v>
      </c>
      <c r="X1520" s="824">
        <v>0.32800000000000001</v>
      </c>
      <c r="Y1520" s="375" t="s">
        <v>387</v>
      </c>
      <c r="Z1520" s="375" t="s">
        <v>401</v>
      </c>
      <c r="AA1520" s="378">
        <v>1.4811811875518119E-5</v>
      </c>
      <c r="AB1520" s="375" t="s">
        <v>399</v>
      </c>
      <c r="AC1520" s="831" t="s">
        <v>851</v>
      </c>
    </row>
    <row r="1521" spans="19:29" s="375" customFormat="1" x14ac:dyDescent="0.4">
      <c r="S1521" s="428" t="s">
        <v>49</v>
      </c>
      <c r="T1521" s="375" t="s">
        <v>414</v>
      </c>
      <c r="U1521" s="375" t="s">
        <v>62</v>
      </c>
      <c r="V1521" s="375" t="s">
        <v>406</v>
      </c>
      <c r="W1521" s="375" t="s">
        <v>717</v>
      </c>
      <c r="X1521" s="824">
        <v>0.32800000000000001</v>
      </c>
      <c r="Y1521" s="375" t="s">
        <v>388</v>
      </c>
      <c r="Z1521" s="375" t="s">
        <v>401</v>
      </c>
      <c r="AA1521" s="378">
        <v>1.1746175222711437E-4</v>
      </c>
      <c r="AB1521" s="375" t="s">
        <v>399</v>
      </c>
      <c r="AC1521" s="831" t="s">
        <v>851</v>
      </c>
    </row>
    <row r="1522" spans="19:29" s="375" customFormat="1" x14ac:dyDescent="0.4">
      <c r="S1522" s="428" t="s">
        <v>49</v>
      </c>
      <c r="T1522" s="375" t="s">
        <v>414</v>
      </c>
      <c r="U1522" s="375" t="s">
        <v>62</v>
      </c>
      <c r="V1522" s="375" t="s">
        <v>406</v>
      </c>
      <c r="W1522" s="375" t="s">
        <v>717</v>
      </c>
      <c r="X1522" s="824">
        <v>0.32800000000000001</v>
      </c>
      <c r="Y1522" s="375" t="s">
        <v>389</v>
      </c>
      <c r="Z1522" s="375" t="s">
        <v>401</v>
      </c>
      <c r="AA1522" s="378">
        <v>1.0558286227844872E-3</v>
      </c>
      <c r="AB1522" s="375" t="s">
        <v>399</v>
      </c>
      <c r="AC1522" s="831" t="s">
        <v>851</v>
      </c>
    </row>
    <row r="1523" spans="19:29" s="375" customFormat="1" x14ac:dyDescent="0.4">
      <c r="S1523" s="428" t="s">
        <v>49</v>
      </c>
      <c r="T1523" s="375" t="s">
        <v>414</v>
      </c>
      <c r="U1523" s="375" t="s">
        <v>62</v>
      </c>
      <c r="V1523" s="375" t="s">
        <v>406</v>
      </c>
      <c r="W1523" s="375" t="s">
        <v>717</v>
      </c>
      <c r="X1523" s="824">
        <v>0.32800000000000001</v>
      </c>
      <c r="Y1523" s="375" t="s">
        <v>390</v>
      </c>
      <c r="Z1523" s="375" t="s">
        <v>401</v>
      </c>
      <c r="AA1523" s="378">
        <v>2.5950224022520187E-4</v>
      </c>
      <c r="AB1523" s="375" t="s">
        <v>399</v>
      </c>
      <c r="AC1523" s="831" t="s">
        <v>851</v>
      </c>
    </row>
    <row r="1524" spans="19:29" s="375" customFormat="1" x14ac:dyDescent="0.4">
      <c r="S1524" s="428" t="s">
        <v>49</v>
      </c>
      <c r="T1524" s="375" t="s">
        <v>414</v>
      </c>
      <c r="U1524" s="375" t="s">
        <v>62</v>
      </c>
      <c r="V1524" s="375" t="s">
        <v>406</v>
      </c>
      <c r="W1524" s="375" t="s">
        <v>717</v>
      </c>
      <c r="X1524" s="824">
        <v>0.32800000000000001</v>
      </c>
      <c r="Y1524" s="375" t="s">
        <v>391</v>
      </c>
      <c r="Z1524" s="375" t="s">
        <v>401</v>
      </c>
      <c r="AA1524" s="378">
        <v>1.8523186411091122E-4</v>
      </c>
      <c r="AB1524" s="375" t="s">
        <v>399</v>
      </c>
      <c r="AC1524" s="831" t="s">
        <v>851</v>
      </c>
    </row>
    <row r="1525" spans="19:29" s="375" customFormat="1" x14ac:dyDescent="0.4">
      <c r="S1525" s="428" t="s">
        <v>49</v>
      </c>
      <c r="T1525" s="375" t="s">
        <v>414</v>
      </c>
      <c r="U1525" s="375" t="s">
        <v>62</v>
      </c>
      <c r="V1525" s="375" t="s">
        <v>406</v>
      </c>
      <c r="W1525" s="375" t="s">
        <v>717</v>
      </c>
      <c r="X1525" s="824">
        <v>0.32800000000000001</v>
      </c>
      <c r="Y1525" s="375" t="s">
        <v>392</v>
      </c>
      <c r="Z1525" s="375" t="s">
        <v>401</v>
      </c>
      <c r="AA1525" s="378">
        <v>4.3228296275626393E-3</v>
      </c>
      <c r="AB1525" s="375" t="s">
        <v>399</v>
      </c>
      <c r="AC1525" s="831" t="s">
        <v>851</v>
      </c>
    </row>
    <row r="1526" spans="19:29" s="375" customFormat="1" x14ac:dyDescent="0.4">
      <c r="S1526" s="428" t="s">
        <v>49</v>
      </c>
      <c r="T1526" s="375" t="s">
        <v>414</v>
      </c>
      <c r="U1526" s="375" t="s">
        <v>62</v>
      </c>
      <c r="V1526" s="375" t="s">
        <v>406</v>
      </c>
      <c r="W1526" s="375" t="s">
        <v>717</v>
      </c>
      <c r="X1526" s="824">
        <v>0.32800000000000001</v>
      </c>
      <c r="Y1526" s="375" t="s">
        <v>393</v>
      </c>
      <c r="Z1526" s="375" t="s">
        <v>401</v>
      </c>
      <c r="AA1526" s="378">
        <v>7.9593255801993935E-6</v>
      </c>
      <c r="AB1526" s="375" t="s">
        <v>399</v>
      </c>
      <c r="AC1526" s="831" t="s">
        <v>851</v>
      </c>
    </row>
    <row r="1527" spans="19:29" s="375" customFormat="1" x14ac:dyDescent="0.4">
      <c r="S1527" s="428" t="s">
        <v>49</v>
      </c>
      <c r="T1527" s="375" t="s">
        <v>414</v>
      </c>
      <c r="U1527" s="375" t="s">
        <v>62</v>
      </c>
      <c r="V1527" s="375" t="s">
        <v>406</v>
      </c>
      <c r="W1527" s="375" t="s">
        <v>717</v>
      </c>
      <c r="X1527" s="824">
        <v>0.32800000000000001</v>
      </c>
      <c r="Y1527" s="375" t="s">
        <v>394</v>
      </c>
      <c r="Z1527" s="375" t="s">
        <v>401</v>
      </c>
      <c r="AA1527" s="378">
        <v>1.4994473921720501E-5</v>
      </c>
      <c r="AB1527" s="375" t="s">
        <v>399</v>
      </c>
      <c r="AC1527" s="831" t="s">
        <v>851</v>
      </c>
    </row>
    <row r="1528" spans="19:29" s="375" customFormat="1" x14ac:dyDescent="0.4">
      <c r="S1528" s="428" t="s">
        <v>49</v>
      </c>
      <c r="T1528" s="375" t="s">
        <v>414</v>
      </c>
      <c r="U1528" s="375" t="s">
        <v>62</v>
      </c>
      <c r="V1528" s="375" t="s">
        <v>406</v>
      </c>
      <c r="W1528" s="375" t="s">
        <v>717</v>
      </c>
      <c r="X1528" s="824">
        <v>0.32800000000000001</v>
      </c>
      <c r="Y1528" s="375" t="s">
        <v>395</v>
      </c>
      <c r="Z1528" s="375" t="s">
        <v>401</v>
      </c>
      <c r="AA1528" s="378">
        <v>1.2288505310979559E-5</v>
      </c>
      <c r="AB1528" s="375" t="s">
        <v>399</v>
      </c>
      <c r="AC1528" s="831" t="s">
        <v>851</v>
      </c>
    </row>
    <row r="1529" spans="19:29" s="375" customFormat="1" x14ac:dyDescent="0.4">
      <c r="S1529" s="428" t="s">
        <v>49</v>
      </c>
      <c r="T1529" s="375" t="s">
        <v>414</v>
      </c>
      <c r="U1529" s="375" t="s">
        <v>62</v>
      </c>
      <c r="V1529" s="375" t="s">
        <v>406</v>
      </c>
      <c r="W1529" s="375" t="s">
        <v>717</v>
      </c>
      <c r="X1529" s="824">
        <v>0.32800000000000001</v>
      </c>
      <c r="Y1529" s="375" t="s">
        <v>396</v>
      </c>
      <c r="Z1529" s="375" t="s">
        <v>401</v>
      </c>
      <c r="AA1529" s="378">
        <v>1.6007890236458171E-5</v>
      </c>
      <c r="AB1529" s="375" t="s">
        <v>399</v>
      </c>
      <c r="AC1529" s="831" t="s">
        <v>851</v>
      </c>
    </row>
    <row r="1530" spans="19:29" s="375" customFormat="1" x14ac:dyDescent="0.4">
      <c r="S1530" s="428" t="s">
        <v>49</v>
      </c>
      <c r="T1530" s="375" t="s">
        <v>414</v>
      </c>
      <c r="U1530" s="375" t="s">
        <v>62</v>
      </c>
      <c r="V1530" s="375" t="s">
        <v>406</v>
      </c>
      <c r="W1530" s="375" t="s">
        <v>717</v>
      </c>
      <c r="X1530" s="824">
        <v>0.32800000000000001</v>
      </c>
      <c r="Y1530" s="375" t="s">
        <v>397</v>
      </c>
      <c r="Z1530" s="375" t="s">
        <v>401</v>
      </c>
      <c r="AA1530" s="378">
        <v>0.85723633225402363</v>
      </c>
      <c r="AB1530" s="375" t="s">
        <v>399</v>
      </c>
      <c r="AC1530" s="831" t="s">
        <v>851</v>
      </c>
    </row>
    <row r="1531" spans="19:29" s="375" customFormat="1" x14ac:dyDescent="0.4">
      <c r="S1531" s="428" t="s">
        <v>49</v>
      </c>
      <c r="T1531" s="375" t="s">
        <v>415</v>
      </c>
      <c r="U1531" s="375" t="s">
        <v>62</v>
      </c>
      <c r="V1531" s="375" t="s">
        <v>52</v>
      </c>
      <c r="X1531" s="824">
        <v>0.32800000000000001</v>
      </c>
      <c r="Y1531" s="375" t="s">
        <v>411</v>
      </c>
      <c r="Z1531" s="375" t="s">
        <v>400</v>
      </c>
      <c r="AA1531" s="761">
        <v>3.0487804878048781</v>
      </c>
      <c r="AB1531" s="375" t="s">
        <v>398</v>
      </c>
      <c r="AC1531" s="831" t="s">
        <v>829</v>
      </c>
    </row>
    <row r="1532" spans="19:29" s="375" customFormat="1" x14ac:dyDescent="0.4">
      <c r="S1532" s="428" t="s">
        <v>49</v>
      </c>
      <c r="T1532" s="375" t="s">
        <v>415</v>
      </c>
      <c r="U1532" s="375" t="s">
        <v>62</v>
      </c>
      <c r="V1532" s="375" t="s">
        <v>52</v>
      </c>
      <c r="X1532" s="824">
        <v>0.32800000000000001</v>
      </c>
      <c r="Y1532" s="375" t="s">
        <v>387</v>
      </c>
      <c r="Z1532" s="375" t="s">
        <v>400</v>
      </c>
      <c r="AA1532" s="763">
        <v>1.4000003317360716E-5</v>
      </c>
      <c r="AB1532" s="375" t="s">
        <v>399</v>
      </c>
      <c r="AC1532" s="831" t="s">
        <v>833</v>
      </c>
    </row>
    <row r="1533" spans="19:29" s="375" customFormat="1" x14ac:dyDescent="0.4">
      <c r="S1533" s="428" t="s">
        <v>49</v>
      </c>
      <c r="T1533" s="375" t="s">
        <v>415</v>
      </c>
      <c r="U1533" s="375" t="s">
        <v>62</v>
      </c>
      <c r="V1533" s="375" t="s">
        <v>52</v>
      </c>
      <c r="X1533" s="824">
        <v>0.32800000000000001</v>
      </c>
      <c r="Y1533" s="375" t="s">
        <v>388</v>
      </c>
      <c r="Z1533" s="375" t="s">
        <v>400</v>
      </c>
      <c r="AA1533" s="763">
        <v>1.1200002653888572E-4</v>
      </c>
      <c r="AB1533" s="375" t="s">
        <v>399</v>
      </c>
      <c r="AC1533" s="831" t="s">
        <v>833</v>
      </c>
    </row>
    <row r="1534" spans="19:29" s="375" customFormat="1" x14ac:dyDescent="0.4">
      <c r="S1534" s="428" t="s">
        <v>49</v>
      </c>
      <c r="T1534" s="375" t="s">
        <v>415</v>
      </c>
      <c r="U1534" s="375" t="s">
        <v>62</v>
      </c>
      <c r="V1534" s="375" t="s">
        <v>52</v>
      </c>
      <c r="X1534" s="824">
        <v>0.32800000000000001</v>
      </c>
      <c r="Y1534" s="375" t="s">
        <v>389</v>
      </c>
      <c r="Z1534" s="375" t="s">
        <v>400</v>
      </c>
      <c r="AA1534" s="763">
        <v>1.0550002499868252E-3</v>
      </c>
      <c r="AB1534" s="375" t="s">
        <v>399</v>
      </c>
      <c r="AC1534" s="831" t="s">
        <v>833</v>
      </c>
    </row>
    <row r="1535" spans="19:29" s="375" customFormat="1" x14ac:dyDescent="0.4">
      <c r="S1535" s="428" t="s">
        <v>49</v>
      </c>
      <c r="T1535" s="375" t="s">
        <v>415</v>
      </c>
      <c r="U1535" s="375" t="s">
        <v>62</v>
      </c>
      <c r="V1535" s="375" t="s">
        <v>52</v>
      </c>
      <c r="X1535" s="824">
        <v>0.32800000000000001</v>
      </c>
      <c r="Y1535" s="375" t="s">
        <v>390</v>
      </c>
      <c r="Z1535" s="375" t="s">
        <v>400</v>
      </c>
      <c r="AA1535" s="763">
        <v>2.5900006137117323E-4</v>
      </c>
      <c r="AB1535" s="375" t="s">
        <v>399</v>
      </c>
      <c r="AC1535" s="831" t="s">
        <v>833</v>
      </c>
    </row>
    <row r="1536" spans="19:29" s="375" customFormat="1" x14ac:dyDescent="0.4">
      <c r="S1536" s="428" t="s">
        <v>49</v>
      </c>
      <c r="T1536" s="375" t="s">
        <v>415</v>
      </c>
      <c r="U1536" s="375" t="s">
        <v>62</v>
      </c>
      <c r="V1536" s="375" t="s">
        <v>52</v>
      </c>
      <c r="X1536" s="824">
        <v>0.32800000000000001</v>
      </c>
      <c r="Y1536" s="375" t="s">
        <v>391</v>
      </c>
      <c r="Z1536" s="375" t="s">
        <v>400</v>
      </c>
      <c r="AA1536" s="763">
        <v>1.8500004383655231E-4</v>
      </c>
      <c r="AB1536" s="375" t="s">
        <v>399</v>
      </c>
      <c r="AC1536" s="831" t="s">
        <v>833</v>
      </c>
    </row>
    <row r="1537" spans="19:29" s="375" customFormat="1" x14ac:dyDescent="0.4">
      <c r="S1537" s="428" t="s">
        <v>49</v>
      </c>
      <c r="T1537" s="375" t="s">
        <v>415</v>
      </c>
      <c r="U1537" s="375" t="s">
        <v>62</v>
      </c>
      <c r="V1537" s="375" t="s">
        <v>52</v>
      </c>
      <c r="X1537" s="824">
        <v>0.32800000000000001</v>
      </c>
      <c r="Y1537" s="375" t="s">
        <v>392</v>
      </c>
      <c r="Z1537" s="375" t="s">
        <v>400</v>
      </c>
      <c r="AA1537" s="763">
        <v>4.3200010236427349E-3</v>
      </c>
      <c r="AB1537" s="375" t="s">
        <v>399</v>
      </c>
      <c r="AC1537" s="831" t="s">
        <v>833</v>
      </c>
    </row>
    <row r="1538" spans="19:29" s="375" customFormat="1" x14ac:dyDescent="0.4">
      <c r="S1538" s="428" t="s">
        <v>49</v>
      </c>
      <c r="T1538" s="375" t="s">
        <v>415</v>
      </c>
      <c r="U1538" s="375" t="s">
        <v>62</v>
      </c>
      <c r="V1538" s="375" t="s">
        <v>52</v>
      </c>
      <c r="X1538" s="824">
        <v>0.32800000000000001</v>
      </c>
      <c r="Y1538" s="375" t="s">
        <v>393</v>
      </c>
      <c r="Z1538" s="375" t="s">
        <v>400</v>
      </c>
      <c r="AA1538" s="763">
        <v>7.9550018849717498E-6</v>
      </c>
      <c r="AB1538" s="375" t="s">
        <v>399</v>
      </c>
      <c r="AC1538" s="831" t="s">
        <v>833</v>
      </c>
    </row>
    <row r="1539" spans="19:29" s="375" customFormat="1" x14ac:dyDescent="0.4">
      <c r="S1539" s="428" t="s">
        <v>49</v>
      </c>
      <c r="T1539" s="375" t="s">
        <v>415</v>
      </c>
      <c r="U1539" s="375" t="s">
        <v>62</v>
      </c>
      <c r="V1539" s="375" t="s">
        <v>52</v>
      </c>
      <c r="X1539" s="824">
        <v>0.32800000000000001</v>
      </c>
      <c r="Y1539" s="375" t="s">
        <v>394</v>
      </c>
      <c r="Z1539" s="375" t="s">
        <v>400</v>
      </c>
      <c r="AA1539" s="763">
        <v>1.4985003550760739E-5</v>
      </c>
      <c r="AB1539" s="375" t="s">
        <v>399</v>
      </c>
      <c r="AC1539" s="831" t="s">
        <v>833</v>
      </c>
    </row>
    <row r="1540" spans="19:29" s="375" customFormat="1" x14ac:dyDescent="0.4">
      <c r="S1540" s="428" t="s">
        <v>49</v>
      </c>
      <c r="T1540" s="375" t="s">
        <v>415</v>
      </c>
      <c r="U1540" s="375" t="s">
        <v>62</v>
      </c>
      <c r="V1540" s="375" t="s">
        <v>52</v>
      </c>
      <c r="X1540" s="824">
        <v>0.32800000000000001</v>
      </c>
      <c r="Y1540" s="375" t="s">
        <v>395</v>
      </c>
      <c r="Z1540" s="375" t="s">
        <v>400</v>
      </c>
      <c r="AA1540" s="763">
        <v>1.1000002606497705E-5</v>
      </c>
      <c r="AB1540" s="375" t="s">
        <v>399</v>
      </c>
      <c r="AC1540" s="831" t="s">
        <v>833</v>
      </c>
    </row>
    <row r="1541" spans="19:29" s="375" customFormat="1" x14ac:dyDescent="0.4">
      <c r="S1541" s="428" t="s">
        <v>49</v>
      </c>
      <c r="T1541" s="375" t="s">
        <v>415</v>
      </c>
      <c r="U1541" s="375" t="s">
        <v>62</v>
      </c>
      <c r="V1541" s="375" t="s">
        <v>52</v>
      </c>
      <c r="X1541" s="824">
        <v>0.32800000000000001</v>
      </c>
      <c r="Y1541" s="375" t="s">
        <v>396</v>
      </c>
      <c r="Z1541" s="375" t="s">
        <v>400</v>
      </c>
      <c r="AA1541" s="763">
        <v>1.6000003791269388E-5</v>
      </c>
      <c r="AB1541" s="375" t="s">
        <v>399</v>
      </c>
      <c r="AC1541" s="831" t="s">
        <v>833</v>
      </c>
    </row>
    <row r="1542" spans="19:29" s="375" customFormat="1" x14ac:dyDescent="0.4">
      <c r="S1542" s="428" t="s">
        <v>49</v>
      </c>
      <c r="T1542" s="375" t="s">
        <v>415</v>
      </c>
      <c r="U1542" s="375" t="s">
        <v>62</v>
      </c>
      <c r="V1542" s="375" t="s">
        <v>52</v>
      </c>
      <c r="X1542" s="824">
        <v>0.32800000000000001</v>
      </c>
      <c r="Y1542" s="375" t="s">
        <v>397</v>
      </c>
      <c r="Z1542" s="375" t="s">
        <v>400</v>
      </c>
      <c r="AA1542" s="763">
        <v>1.3739652801919975</v>
      </c>
      <c r="AB1542" s="375" t="s">
        <v>399</v>
      </c>
      <c r="AC1542" s="831" t="s">
        <v>833</v>
      </c>
    </row>
    <row r="1543" spans="19:29" s="375" customFormat="1" x14ac:dyDescent="0.4">
      <c r="S1543" s="428" t="s">
        <v>49</v>
      </c>
      <c r="T1543" s="375" t="s">
        <v>415</v>
      </c>
      <c r="U1543" s="375" t="s">
        <v>62</v>
      </c>
      <c r="V1543" s="375" t="s">
        <v>52</v>
      </c>
      <c r="X1543" s="824">
        <v>0.32800000000000001</v>
      </c>
      <c r="Y1543" s="375" t="s">
        <v>387</v>
      </c>
      <c r="Z1543" s="375" t="s">
        <v>401</v>
      </c>
      <c r="AA1543" s="378">
        <v>1.4811811875518119E-5</v>
      </c>
      <c r="AB1543" s="375" t="s">
        <v>399</v>
      </c>
      <c r="AC1543" s="831" t="s">
        <v>837</v>
      </c>
    </row>
    <row r="1544" spans="19:29" s="375" customFormat="1" x14ac:dyDescent="0.4">
      <c r="S1544" s="428" t="s">
        <v>49</v>
      </c>
      <c r="T1544" s="375" t="s">
        <v>415</v>
      </c>
      <c r="U1544" s="375" t="s">
        <v>62</v>
      </c>
      <c r="V1544" s="375" t="s">
        <v>52</v>
      </c>
      <c r="X1544" s="824">
        <v>0.32800000000000001</v>
      </c>
      <c r="Y1544" s="375" t="s">
        <v>388</v>
      </c>
      <c r="Z1544" s="375" t="s">
        <v>401</v>
      </c>
      <c r="AA1544" s="378">
        <v>1.1746175222711437E-4</v>
      </c>
      <c r="AB1544" s="375" t="s">
        <v>399</v>
      </c>
      <c r="AC1544" s="831" t="s">
        <v>837</v>
      </c>
    </row>
    <row r="1545" spans="19:29" s="375" customFormat="1" x14ac:dyDescent="0.4">
      <c r="S1545" s="428" t="s">
        <v>49</v>
      </c>
      <c r="T1545" s="375" t="s">
        <v>415</v>
      </c>
      <c r="U1545" s="375" t="s">
        <v>62</v>
      </c>
      <c r="V1545" s="375" t="s">
        <v>52</v>
      </c>
      <c r="X1545" s="824">
        <v>0.32800000000000001</v>
      </c>
      <c r="Y1545" s="375" t="s">
        <v>389</v>
      </c>
      <c r="Z1545" s="375" t="s">
        <v>401</v>
      </c>
      <c r="AA1545" s="378">
        <v>1.0558286227844872E-3</v>
      </c>
      <c r="AB1545" s="375" t="s">
        <v>399</v>
      </c>
      <c r="AC1545" s="831" t="s">
        <v>837</v>
      </c>
    </row>
    <row r="1546" spans="19:29" s="375" customFormat="1" x14ac:dyDescent="0.4">
      <c r="S1546" s="428" t="s">
        <v>49</v>
      </c>
      <c r="T1546" s="375" t="s">
        <v>415</v>
      </c>
      <c r="U1546" s="375" t="s">
        <v>62</v>
      </c>
      <c r="V1546" s="375" t="s">
        <v>52</v>
      </c>
      <c r="X1546" s="824">
        <v>0.32800000000000001</v>
      </c>
      <c r="Y1546" s="375" t="s">
        <v>390</v>
      </c>
      <c r="Z1546" s="375" t="s">
        <v>401</v>
      </c>
      <c r="AA1546" s="378">
        <v>2.5950224022520187E-4</v>
      </c>
      <c r="AB1546" s="375" t="s">
        <v>399</v>
      </c>
      <c r="AC1546" s="831" t="s">
        <v>837</v>
      </c>
    </row>
    <row r="1547" spans="19:29" s="375" customFormat="1" x14ac:dyDescent="0.4">
      <c r="S1547" s="428" t="s">
        <v>49</v>
      </c>
      <c r="T1547" s="375" t="s">
        <v>415</v>
      </c>
      <c r="U1547" s="375" t="s">
        <v>62</v>
      </c>
      <c r="V1547" s="375" t="s">
        <v>52</v>
      </c>
      <c r="X1547" s="824">
        <v>0.32800000000000001</v>
      </c>
      <c r="Y1547" s="375" t="s">
        <v>391</v>
      </c>
      <c r="Z1547" s="375" t="s">
        <v>401</v>
      </c>
      <c r="AA1547" s="378">
        <v>1.8523186411091122E-4</v>
      </c>
      <c r="AB1547" s="375" t="s">
        <v>399</v>
      </c>
      <c r="AC1547" s="831" t="s">
        <v>837</v>
      </c>
    </row>
    <row r="1548" spans="19:29" s="375" customFormat="1" x14ac:dyDescent="0.4">
      <c r="S1548" s="428" t="s">
        <v>49</v>
      </c>
      <c r="T1548" s="375" t="s">
        <v>415</v>
      </c>
      <c r="U1548" s="375" t="s">
        <v>62</v>
      </c>
      <c r="V1548" s="375" t="s">
        <v>52</v>
      </c>
      <c r="X1548" s="824">
        <v>0.32800000000000001</v>
      </c>
      <c r="Y1548" s="375" t="s">
        <v>392</v>
      </c>
      <c r="Z1548" s="375" t="s">
        <v>401</v>
      </c>
      <c r="AA1548" s="378">
        <v>4.3228296275626393E-3</v>
      </c>
      <c r="AB1548" s="375" t="s">
        <v>399</v>
      </c>
      <c r="AC1548" s="831" t="s">
        <v>837</v>
      </c>
    </row>
    <row r="1549" spans="19:29" s="375" customFormat="1" x14ac:dyDescent="0.4">
      <c r="S1549" s="428" t="s">
        <v>49</v>
      </c>
      <c r="T1549" s="375" t="s">
        <v>415</v>
      </c>
      <c r="U1549" s="375" t="s">
        <v>62</v>
      </c>
      <c r="V1549" s="375" t="s">
        <v>52</v>
      </c>
      <c r="X1549" s="824">
        <v>0.32800000000000001</v>
      </c>
      <c r="Y1549" s="375" t="s">
        <v>393</v>
      </c>
      <c r="Z1549" s="375" t="s">
        <v>401</v>
      </c>
      <c r="AA1549" s="378">
        <v>7.9593255801993935E-6</v>
      </c>
      <c r="AB1549" s="375" t="s">
        <v>399</v>
      </c>
      <c r="AC1549" s="831" t="s">
        <v>837</v>
      </c>
    </row>
    <row r="1550" spans="19:29" s="375" customFormat="1" x14ac:dyDescent="0.4">
      <c r="S1550" s="428" t="s">
        <v>49</v>
      </c>
      <c r="T1550" s="375" t="s">
        <v>415</v>
      </c>
      <c r="U1550" s="375" t="s">
        <v>62</v>
      </c>
      <c r="V1550" s="375" t="s">
        <v>52</v>
      </c>
      <c r="X1550" s="824">
        <v>0.32800000000000001</v>
      </c>
      <c r="Y1550" s="375" t="s">
        <v>394</v>
      </c>
      <c r="Z1550" s="375" t="s">
        <v>401</v>
      </c>
      <c r="AA1550" s="378">
        <v>1.4994473921720501E-5</v>
      </c>
      <c r="AB1550" s="375" t="s">
        <v>399</v>
      </c>
      <c r="AC1550" s="831" t="s">
        <v>837</v>
      </c>
    </row>
    <row r="1551" spans="19:29" s="375" customFormat="1" x14ac:dyDescent="0.4">
      <c r="S1551" s="428" t="s">
        <v>49</v>
      </c>
      <c r="T1551" s="375" t="s">
        <v>415</v>
      </c>
      <c r="U1551" s="375" t="s">
        <v>62</v>
      </c>
      <c r="V1551" s="375" t="s">
        <v>52</v>
      </c>
      <c r="X1551" s="824">
        <v>0.32800000000000001</v>
      </c>
      <c r="Y1551" s="375" t="s">
        <v>395</v>
      </c>
      <c r="Z1551" s="375" t="s">
        <v>401</v>
      </c>
      <c r="AA1551" s="378">
        <v>1.2288505310979559E-5</v>
      </c>
      <c r="AB1551" s="375" t="s">
        <v>399</v>
      </c>
      <c r="AC1551" s="831" t="s">
        <v>837</v>
      </c>
    </row>
    <row r="1552" spans="19:29" s="375" customFormat="1" x14ac:dyDescent="0.4">
      <c r="S1552" s="428" t="s">
        <v>49</v>
      </c>
      <c r="T1552" s="375" t="s">
        <v>415</v>
      </c>
      <c r="U1552" s="375" t="s">
        <v>62</v>
      </c>
      <c r="V1552" s="375" t="s">
        <v>52</v>
      </c>
      <c r="X1552" s="824">
        <v>0.32800000000000001</v>
      </c>
      <c r="Y1552" s="375" t="s">
        <v>396</v>
      </c>
      <c r="Z1552" s="375" t="s">
        <v>401</v>
      </c>
      <c r="AA1552" s="378">
        <v>1.6007890236458171E-5</v>
      </c>
      <c r="AB1552" s="375" t="s">
        <v>399</v>
      </c>
      <c r="AC1552" s="831" t="s">
        <v>837</v>
      </c>
    </row>
    <row r="1553" spans="19:29" s="375" customFormat="1" x14ac:dyDescent="0.4">
      <c r="S1553" s="428" t="s">
        <v>49</v>
      </c>
      <c r="T1553" s="375" t="s">
        <v>415</v>
      </c>
      <c r="U1553" s="832" t="s">
        <v>62</v>
      </c>
      <c r="V1553" s="375" t="s">
        <v>52</v>
      </c>
      <c r="W1553" s="832"/>
      <c r="X1553" s="824">
        <v>0.32800000000000001</v>
      </c>
      <c r="Y1553" s="375" t="s">
        <v>397</v>
      </c>
      <c r="Z1553" s="375" t="s">
        <v>401</v>
      </c>
      <c r="AA1553" s="378">
        <v>1.3750168820070927</v>
      </c>
      <c r="AB1553" s="832" t="s">
        <v>399</v>
      </c>
      <c r="AC1553" s="834" t="s">
        <v>837</v>
      </c>
    </row>
    <row r="1554" spans="19:29" s="375" customFormat="1" x14ac:dyDescent="0.4">
      <c r="S1554" s="428" t="s">
        <v>49</v>
      </c>
      <c r="T1554" s="375" t="s">
        <v>415</v>
      </c>
      <c r="U1554" s="832" t="s">
        <v>62</v>
      </c>
      <c r="V1554" s="375" t="s">
        <v>53</v>
      </c>
      <c r="X1554" s="824">
        <v>0.39</v>
      </c>
      <c r="Y1554" s="375" t="s">
        <v>411</v>
      </c>
      <c r="Z1554" s="375" t="s">
        <v>400</v>
      </c>
      <c r="AA1554" s="761">
        <v>2.5641025641025639</v>
      </c>
      <c r="AB1554" s="375" t="s">
        <v>398</v>
      </c>
      <c r="AC1554" s="831" t="s">
        <v>691</v>
      </c>
    </row>
    <row r="1555" spans="19:29" s="375" customFormat="1" x14ac:dyDescent="0.4">
      <c r="S1555" s="428" t="s">
        <v>49</v>
      </c>
      <c r="T1555" s="375" t="s">
        <v>415</v>
      </c>
      <c r="U1555" s="832" t="s">
        <v>62</v>
      </c>
      <c r="V1555" s="375" t="s">
        <v>53</v>
      </c>
      <c r="X1555" s="824">
        <v>0.39</v>
      </c>
      <c r="Y1555" s="375" t="s">
        <v>387</v>
      </c>
      <c r="Z1555" s="375" t="s">
        <v>400</v>
      </c>
      <c r="AA1555" s="763">
        <v>9.0000021325890313E-7</v>
      </c>
      <c r="AB1555" s="375" t="s">
        <v>399</v>
      </c>
      <c r="AC1555" s="831" t="s">
        <v>692</v>
      </c>
    </row>
    <row r="1556" spans="19:29" s="375" customFormat="1" x14ac:dyDescent="0.4">
      <c r="S1556" s="428" t="s">
        <v>49</v>
      </c>
      <c r="T1556" s="375" t="s">
        <v>415</v>
      </c>
      <c r="U1556" s="832" t="s">
        <v>62</v>
      </c>
      <c r="V1556" s="375" t="s">
        <v>53</v>
      </c>
      <c r="X1556" s="824">
        <v>0.39</v>
      </c>
      <c r="Y1556" s="375" t="s">
        <v>388</v>
      </c>
      <c r="Z1556" s="375" t="s">
        <v>400</v>
      </c>
      <c r="AA1556" s="763">
        <v>1.5100003578010487E-5</v>
      </c>
      <c r="AB1556" s="375" t="s">
        <v>399</v>
      </c>
      <c r="AC1556" s="831" t="s">
        <v>692</v>
      </c>
    </row>
    <row r="1557" spans="19:29" s="375" customFormat="1" x14ac:dyDescent="0.4">
      <c r="S1557" s="428" t="s">
        <v>49</v>
      </c>
      <c r="T1557" s="375" t="s">
        <v>415</v>
      </c>
      <c r="U1557" s="832" t="s">
        <v>62</v>
      </c>
      <c r="V1557" s="375" t="s">
        <v>53</v>
      </c>
      <c r="X1557" s="824">
        <v>0.39</v>
      </c>
      <c r="Y1557" s="375" t="s">
        <v>389</v>
      </c>
      <c r="Z1557" s="375" t="s">
        <v>400</v>
      </c>
      <c r="AA1557" s="763">
        <v>2.3500005568426909E-4</v>
      </c>
      <c r="AB1557" s="375" t="s">
        <v>399</v>
      </c>
      <c r="AC1557" s="831" t="s">
        <v>692</v>
      </c>
    </row>
    <row r="1558" spans="19:29" s="375" customFormat="1" x14ac:dyDescent="0.4">
      <c r="S1558" s="428" t="s">
        <v>49</v>
      </c>
      <c r="T1558" s="375" t="s">
        <v>415</v>
      </c>
      <c r="U1558" s="832" t="s">
        <v>62</v>
      </c>
      <c r="V1558" s="375" t="s">
        <v>53</v>
      </c>
      <c r="X1558" s="824">
        <v>0.39</v>
      </c>
      <c r="Y1558" s="375" t="s">
        <v>390</v>
      </c>
      <c r="Z1558" s="375" t="s">
        <v>400</v>
      </c>
      <c r="AA1558" s="763">
        <v>2.8400006729503167E-5</v>
      </c>
      <c r="AB1558" s="375" t="s">
        <v>399</v>
      </c>
      <c r="AC1558" s="831" t="s">
        <v>692</v>
      </c>
    </row>
    <row r="1559" spans="19:29" s="375" customFormat="1" x14ac:dyDescent="0.4">
      <c r="S1559" s="428" t="s">
        <v>49</v>
      </c>
      <c r="T1559" s="375" t="s">
        <v>415</v>
      </c>
      <c r="U1559" s="832" t="s">
        <v>62</v>
      </c>
      <c r="V1559" s="375" t="s">
        <v>53</v>
      </c>
      <c r="X1559" s="824">
        <v>0.39</v>
      </c>
      <c r="Y1559" s="375" t="s">
        <v>391</v>
      </c>
      <c r="Z1559" s="375" t="s">
        <v>400</v>
      </c>
      <c r="AA1559" s="763">
        <v>8.2700019596123672E-6</v>
      </c>
      <c r="AB1559" s="375" t="s">
        <v>399</v>
      </c>
      <c r="AC1559" s="831" t="s">
        <v>692</v>
      </c>
    </row>
    <row r="1560" spans="19:29" s="375" customFormat="1" x14ac:dyDescent="0.4">
      <c r="S1560" s="428" t="s">
        <v>49</v>
      </c>
      <c r="T1560" s="375" t="s">
        <v>415</v>
      </c>
      <c r="U1560" s="832" t="s">
        <v>62</v>
      </c>
      <c r="V1560" s="375" t="s">
        <v>53</v>
      </c>
      <c r="X1560" s="824">
        <v>0.39</v>
      </c>
      <c r="Y1560" s="375" t="s">
        <v>392</v>
      </c>
      <c r="Z1560" s="375" t="s">
        <v>400</v>
      </c>
      <c r="AA1560" s="763">
        <v>4.910001163445794E-6</v>
      </c>
      <c r="AB1560" s="375" t="s">
        <v>399</v>
      </c>
      <c r="AC1560" s="831" t="s">
        <v>692</v>
      </c>
    </row>
    <row r="1561" spans="19:29" s="375" customFormat="1" x14ac:dyDescent="0.4">
      <c r="S1561" s="428" t="s">
        <v>49</v>
      </c>
      <c r="T1561" s="375" t="s">
        <v>415</v>
      </c>
      <c r="U1561" s="832" t="s">
        <v>62</v>
      </c>
      <c r="V1561" s="375" t="s">
        <v>53</v>
      </c>
      <c r="X1561" s="824">
        <v>0.39</v>
      </c>
      <c r="Y1561" s="375" t="s">
        <v>393</v>
      </c>
      <c r="Z1561" s="375" t="s">
        <v>400</v>
      </c>
      <c r="AA1561" s="763">
        <v>3.5561008426333167E-7</v>
      </c>
      <c r="AB1561" s="375" t="s">
        <v>399</v>
      </c>
      <c r="AC1561" s="831" t="s">
        <v>692</v>
      </c>
    </row>
    <row r="1562" spans="19:29" s="375" customFormat="1" x14ac:dyDescent="0.4">
      <c r="S1562" s="428" t="s">
        <v>49</v>
      </c>
      <c r="T1562" s="375" t="s">
        <v>415</v>
      </c>
      <c r="U1562" s="832" t="s">
        <v>62</v>
      </c>
      <c r="V1562" s="375" t="s">
        <v>53</v>
      </c>
      <c r="X1562" s="824">
        <v>0.39</v>
      </c>
      <c r="Y1562" s="375" t="s">
        <v>394</v>
      </c>
      <c r="Z1562" s="375" t="s">
        <v>400</v>
      </c>
      <c r="AA1562" s="763">
        <v>6.6987015872860153E-7</v>
      </c>
      <c r="AB1562" s="375" t="s">
        <v>399</v>
      </c>
      <c r="AC1562" s="831" t="s">
        <v>692</v>
      </c>
    </row>
    <row r="1563" spans="19:29" s="375" customFormat="1" x14ac:dyDescent="0.4">
      <c r="S1563" s="428" t="s">
        <v>49</v>
      </c>
      <c r="T1563" s="375" t="s">
        <v>415</v>
      </c>
      <c r="U1563" s="832" t="s">
        <v>62</v>
      </c>
      <c r="V1563" s="375" t="s">
        <v>53</v>
      </c>
      <c r="X1563" s="824">
        <v>0.39</v>
      </c>
      <c r="Y1563" s="375" t="s">
        <v>395</v>
      </c>
      <c r="Z1563" s="375" t="s">
        <v>400</v>
      </c>
      <c r="AA1563" s="763">
        <v>9.0000021325890309E-6</v>
      </c>
      <c r="AB1563" s="375" t="s">
        <v>399</v>
      </c>
      <c r="AC1563" s="831" t="s">
        <v>692</v>
      </c>
    </row>
    <row r="1564" spans="19:29" s="375" customFormat="1" x14ac:dyDescent="0.4">
      <c r="S1564" s="428" t="s">
        <v>49</v>
      </c>
      <c r="T1564" s="375" t="s">
        <v>415</v>
      </c>
      <c r="U1564" s="832" t="s">
        <v>62</v>
      </c>
      <c r="V1564" s="375" t="s">
        <v>53</v>
      </c>
      <c r="X1564" s="824">
        <v>0.39</v>
      </c>
      <c r="Y1564" s="375" t="s">
        <v>396</v>
      </c>
      <c r="Z1564" s="375" t="s">
        <v>400</v>
      </c>
      <c r="AA1564" s="763">
        <v>1.3500003198883547E-5</v>
      </c>
      <c r="AB1564" s="375" t="s">
        <v>399</v>
      </c>
      <c r="AC1564" s="831" t="s">
        <v>692</v>
      </c>
    </row>
    <row r="1565" spans="19:29" s="375" customFormat="1" x14ac:dyDescent="0.4">
      <c r="S1565" s="428" t="s">
        <v>49</v>
      </c>
      <c r="T1565" s="375" t="s">
        <v>415</v>
      </c>
      <c r="U1565" s="832" t="s">
        <v>62</v>
      </c>
      <c r="V1565" s="375" t="s">
        <v>53</v>
      </c>
      <c r="X1565" s="824">
        <v>0.39</v>
      </c>
      <c r="Y1565" s="375" t="s">
        <v>397</v>
      </c>
      <c r="Z1565" s="375" t="s">
        <v>400</v>
      </c>
      <c r="AA1565" s="763">
        <v>1.1557498230178409</v>
      </c>
      <c r="AB1565" s="375" t="s">
        <v>399</v>
      </c>
      <c r="AC1565" s="831" t="s">
        <v>692</v>
      </c>
    </row>
    <row r="1566" spans="19:29" s="375" customFormat="1" x14ac:dyDescent="0.4">
      <c r="S1566" s="428" t="s">
        <v>49</v>
      </c>
      <c r="T1566" s="375" t="s">
        <v>415</v>
      </c>
      <c r="U1566" s="832" t="s">
        <v>62</v>
      </c>
      <c r="V1566" s="375" t="s">
        <v>53</v>
      </c>
      <c r="X1566" s="824">
        <v>0.39</v>
      </c>
      <c r="Y1566" s="375" t="s">
        <v>387</v>
      </c>
      <c r="Z1566" s="375" t="s">
        <v>401</v>
      </c>
      <c r="AA1566" s="378">
        <v>1.7118087714163085E-6</v>
      </c>
      <c r="AB1566" s="375" t="s">
        <v>399</v>
      </c>
      <c r="AC1566" s="831" t="s">
        <v>693</v>
      </c>
    </row>
    <row r="1567" spans="19:29" s="375" customFormat="1" x14ac:dyDescent="0.4">
      <c r="S1567" s="428" t="s">
        <v>49</v>
      </c>
      <c r="T1567" s="375" t="s">
        <v>415</v>
      </c>
      <c r="U1567" s="832" t="s">
        <v>62</v>
      </c>
      <c r="V1567" s="375" t="s">
        <v>53</v>
      </c>
      <c r="X1567" s="824">
        <v>0.39</v>
      </c>
      <c r="Y1567" s="375" t="s">
        <v>388</v>
      </c>
      <c r="Z1567" s="375" t="s">
        <v>401</v>
      </c>
      <c r="AA1567" s="378">
        <v>2.0561729266239141E-5</v>
      </c>
      <c r="AB1567" s="375" t="s">
        <v>399</v>
      </c>
      <c r="AC1567" s="831" t="s">
        <v>693</v>
      </c>
    </row>
    <row r="1568" spans="19:29" s="375" customFormat="1" x14ac:dyDescent="0.4">
      <c r="S1568" s="428" t="s">
        <v>49</v>
      </c>
      <c r="T1568" s="375" t="s">
        <v>415</v>
      </c>
      <c r="U1568" s="832" t="s">
        <v>62</v>
      </c>
      <c r="V1568" s="375" t="s">
        <v>53</v>
      </c>
      <c r="X1568" s="824">
        <v>0.39</v>
      </c>
      <c r="Y1568" s="375" t="s">
        <v>389</v>
      </c>
      <c r="Z1568" s="375" t="s">
        <v>401</v>
      </c>
      <c r="AA1568" s="378">
        <v>2.3582842848193105E-4</v>
      </c>
      <c r="AB1568" s="375" t="s">
        <v>399</v>
      </c>
      <c r="AC1568" s="831" t="s">
        <v>693</v>
      </c>
    </row>
    <row r="1569" spans="19:29" s="375" customFormat="1" x14ac:dyDescent="0.4">
      <c r="S1569" s="428" t="s">
        <v>49</v>
      </c>
      <c r="T1569" s="375" t="s">
        <v>415</v>
      </c>
      <c r="U1569" s="832" t="s">
        <v>62</v>
      </c>
      <c r="V1569" s="375" t="s">
        <v>53</v>
      </c>
      <c r="X1569" s="824">
        <v>0.39</v>
      </c>
      <c r="Y1569" s="375" t="s">
        <v>390</v>
      </c>
      <c r="Z1569" s="375" t="s">
        <v>401</v>
      </c>
      <c r="AA1569" s="378">
        <v>2.8902185583531793E-5</v>
      </c>
      <c r="AB1569" s="375" t="s">
        <v>399</v>
      </c>
      <c r="AC1569" s="831" t="s">
        <v>693</v>
      </c>
    </row>
    <row r="1570" spans="19:29" s="375" customFormat="1" x14ac:dyDescent="0.4">
      <c r="S1570" s="428" t="s">
        <v>49</v>
      </c>
      <c r="T1570" s="375" t="s">
        <v>415</v>
      </c>
      <c r="U1570" s="832" t="s">
        <v>62</v>
      </c>
      <c r="V1570" s="375" t="s">
        <v>53</v>
      </c>
      <c r="X1570" s="824">
        <v>0.39</v>
      </c>
      <c r="Y1570" s="375" t="s">
        <v>391</v>
      </c>
      <c r="Z1570" s="375" t="s">
        <v>401</v>
      </c>
      <c r="AA1570" s="378">
        <v>8.501822233971292E-6</v>
      </c>
      <c r="AB1570" s="375" t="s">
        <v>399</v>
      </c>
      <c r="AC1570" s="831" t="s">
        <v>693</v>
      </c>
    </row>
    <row r="1571" spans="19:29" s="375" customFormat="1" x14ac:dyDescent="0.4">
      <c r="S1571" s="428" t="s">
        <v>49</v>
      </c>
      <c r="T1571" s="375" t="s">
        <v>415</v>
      </c>
      <c r="U1571" s="832" t="s">
        <v>62</v>
      </c>
      <c r="V1571" s="375" t="s">
        <v>53</v>
      </c>
      <c r="X1571" s="824">
        <v>0.39</v>
      </c>
      <c r="Y1571" s="375" t="s">
        <v>392</v>
      </c>
      <c r="Z1571" s="375" t="s">
        <v>401</v>
      </c>
      <c r="AA1571" s="378">
        <v>7.738605083349976E-6</v>
      </c>
      <c r="AB1571" s="375" t="s">
        <v>399</v>
      </c>
      <c r="AC1571" s="831" t="s">
        <v>693</v>
      </c>
    </row>
    <row r="1572" spans="19:29" s="375" customFormat="1" x14ac:dyDescent="0.4">
      <c r="S1572" s="428" t="s">
        <v>49</v>
      </c>
      <c r="T1572" s="375" t="s">
        <v>415</v>
      </c>
      <c r="U1572" s="832" t="s">
        <v>62</v>
      </c>
      <c r="V1572" s="375" t="s">
        <v>53</v>
      </c>
      <c r="X1572" s="824">
        <v>0.39</v>
      </c>
      <c r="Y1572" s="375" t="s">
        <v>393</v>
      </c>
      <c r="Z1572" s="375" t="s">
        <v>401</v>
      </c>
      <c r="AA1572" s="378">
        <v>3.5993377949097536E-7</v>
      </c>
      <c r="AB1572" s="375" t="s">
        <v>399</v>
      </c>
      <c r="AC1572" s="831" t="s">
        <v>693</v>
      </c>
    </row>
    <row r="1573" spans="19:29" s="375" customFormat="1" x14ac:dyDescent="0.4">
      <c r="S1573" s="428" t="s">
        <v>49</v>
      </c>
      <c r="T1573" s="375" t="s">
        <v>415</v>
      </c>
      <c r="U1573" s="832" t="s">
        <v>62</v>
      </c>
      <c r="V1573" s="375" t="s">
        <v>53</v>
      </c>
      <c r="X1573" s="824">
        <v>0.39</v>
      </c>
      <c r="Y1573" s="375" t="s">
        <v>394</v>
      </c>
      <c r="Z1573" s="375" t="s">
        <v>401</v>
      </c>
      <c r="AA1573" s="378">
        <v>6.7934052968836616E-7</v>
      </c>
      <c r="AB1573" s="375" t="s">
        <v>399</v>
      </c>
      <c r="AC1573" s="831" t="s">
        <v>693</v>
      </c>
    </row>
    <row r="1574" spans="19:29" s="375" customFormat="1" x14ac:dyDescent="0.4">
      <c r="S1574" s="428" t="s">
        <v>49</v>
      </c>
      <c r="T1574" s="375" t="s">
        <v>415</v>
      </c>
      <c r="U1574" s="832" t="s">
        <v>62</v>
      </c>
      <c r="V1574" s="375" t="s">
        <v>53</v>
      </c>
      <c r="X1574" s="824">
        <v>0.39</v>
      </c>
      <c r="Y1574" s="375" t="s">
        <v>395</v>
      </c>
      <c r="Z1574" s="375" t="s">
        <v>401</v>
      </c>
      <c r="AA1574" s="378">
        <v>1.0288504837070885E-5</v>
      </c>
      <c r="AB1574" s="375" t="s">
        <v>399</v>
      </c>
      <c r="AC1574" s="831" t="s">
        <v>693</v>
      </c>
    </row>
    <row r="1575" spans="19:29" s="375" customFormat="1" x14ac:dyDescent="0.4">
      <c r="S1575" s="428" t="s">
        <v>49</v>
      </c>
      <c r="T1575" s="375" t="s">
        <v>415</v>
      </c>
      <c r="U1575" s="832" t="s">
        <v>62</v>
      </c>
      <c r="V1575" s="375" t="s">
        <v>53</v>
      </c>
      <c r="X1575" s="824">
        <v>0.39</v>
      </c>
      <c r="Y1575" s="375" t="s">
        <v>396</v>
      </c>
      <c r="Z1575" s="375" t="s">
        <v>401</v>
      </c>
      <c r="AA1575" s="378">
        <v>1.3507889644072333E-5</v>
      </c>
      <c r="AB1575" s="375" t="s">
        <v>399</v>
      </c>
      <c r="AC1575" s="831" t="s">
        <v>693</v>
      </c>
    </row>
    <row r="1576" spans="19:29" s="375" customFormat="1" x14ac:dyDescent="0.4">
      <c r="S1576" s="428" t="s">
        <v>49</v>
      </c>
      <c r="T1576" s="375" t="s">
        <v>415</v>
      </c>
      <c r="U1576" s="832" t="s">
        <v>62</v>
      </c>
      <c r="V1576" s="375" t="s">
        <v>53</v>
      </c>
      <c r="X1576" s="824">
        <v>0.39</v>
      </c>
      <c r="Y1576" s="375" t="s">
        <v>397</v>
      </c>
      <c r="Z1576" s="375" t="s">
        <v>401</v>
      </c>
      <c r="AA1576" s="378">
        <v>1.1568014248329361</v>
      </c>
      <c r="AB1576" s="375" t="s">
        <v>399</v>
      </c>
      <c r="AC1576" s="831" t="s">
        <v>693</v>
      </c>
    </row>
    <row r="1577" spans="19:29" s="375" customFormat="1" x14ac:dyDescent="0.4">
      <c r="S1577" s="428" t="s">
        <v>49</v>
      </c>
      <c r="T1577" s="375" t="s">
        <v>415</v>
      </c>
      <c r="U1577" s="832" t="s">
        <v>62</v>
      </c>
      <c r="V1577" s="375" t="s">
        <v>406</v>
      </c>
      <c r="W1577" s="375" t="s">
        <v>717</v>
      </c>
      <c r="X1577" s="824">
        <v>0.32800000000000001</v>
      </c>
      <c r="Y1577" s="375" t="s">
        <v>411</v>
      </c>
      <c r="Z1577" s="375" t="s">
        <v>400</v>
      </c>
      <c r="AA1577" s="761">
        <v>3.0487804878048781</v>
      </c>
      <c r="AB1577" s="375" t="s">
        <v>398</v>
      </c>
      <c r="AC1577" s="831" t="s">
        <v>694</v>
      </c>
    </row>
    <row r="1578" spans="19:29" s="375" customFormat="1" x14ac:dyDescent="0.4">
      <c r="S1578" s="428" t="s">
        <v>49</v>
      </c>
      <c r="T1578" s="375" t="s">
        <v>415</v>
      </c>
      <c r="U1578" s="832" t="s">
        <v>62</v>
      </c>
      <c r="V1578" s="375" t="s">
        <v>406</v>
      </c>
      <c r="W1578" s="375" t="s">
        <v>717</v>
      </c>
      <c r="X1578" s="824">
        <v>0.32800000000000001</v>
      </c>
      <c r="Y1578" s="375" t="s">
        <v>387</v>
      </c>
      <c r="Z1578" s="375" t="s">
        <v>400</v>
      </c>
      <c r="AA1578" s="763">
        <v>1.4000003317360716E-5</v>
      </c>
      <c r="AB1578" s="375" t="s">
        <v>399</v>
      </c>
      <c r="AC1578" s="831" t="s">
        <v>695</v>
      </c>
    </row>
    <row r="1579" spans="19:29" s="375" customFormat="1" x14ac:dyDescent="0.4">
      <c r="S1579" s="428" t="s">
        <v>49</v>
      </c>
      <c r="T1579" s="375" t="s">
        <v>415</v>
      </c>
      <c r="U1579" s="832" t="s">
        <v>62</v>
      </c>
      <c r="V1579" s="375" t="s">
        <v>406</v>
      </c>
      <c r="W1579" s="375" t="s">
        <v>717</v>
      </c>
      <c r="X1579" s="824">
        <v>0.32800000000000001</v>
      </c>
      <c r="Y1579" s="375" t="s">
        <v>388</v>
      </c>
      <c r="Z1579" s="375" t="s">
        <v>400</v>
      </c>
      <c r="AA1579" s="763">
        <v>1.1200002653888572E-4</v>
      </c>
      <c r="AB1579" s="375" t="s">
        <v>399</v>
      </c>
      <c r="AC1579" s="831" t="s">
        <v>695</v>
      </c>
    </row>
    <row r="1580" spans="19:29" s="375" customFormat="1" x14ac:dyDescent="0.4">
      <c r="S1580" s="428" t="s">
        <v>49</v>
      </c>
      <c r="T1580" s="375" t="s">
        <v>415</v>
      </c>
      <c r="U1580" s="832" t="s">
        <v>62</v>
      </c>
      <c r="V1580" s="375" t="s">
        <v>406</v>
      </c>
      <c r="W1580" s="375" t="s">
        <v>717</v>
      </c>
      <c r="X1580" s="824">
        <v>0.32800000000000001</v>
      </c>
      <c r="Y1580" s="375" t="s">
        <v>389</v>
      </c>
      <c r="Z1580" s="375" t="s">
        <v>400</v>
      </c>
      <c r="AA1580" s="763">
        <v>1.0550002499868252E-3</v>
      </c>
      <c r="AB1580" s="375" t="s">
        <v>399</v>
      </c>
      <c r="AC1580" s="831" t="s">
        <v>695</v>
      </c>
    </row>
    <row r="1581" spans="19:29" s="375" customFormat="1" x14ac:dyDescent="0.4">
      <c r="S1581" s="428" t="s">
        <v>49</v>
      </c>
      <c r="T1581" s="375" t="s">
        <v>415</v>
      </c>
      <c r="U1581" s="832" t="s">
        <v>62</v>
      </c>
      <c r="V1581" s="375" t="s">
        <v>406</v>
      </c>
      <c r="W1581" s="375" t="s">
        <v>717</v>
      </c>
      <c r="X1581" s="824">
        <v>0.32800000000000001</v>
      </c>
      <c r="Y1581" s="375" t="s">
        <v>390</v>
      </c>
      <c r="Z1581" s="375" t="s">
        <v>400</v>
      </c>
      <c r="AA1581" s="763">
        <v>2.5900006137117323E-4</v>
      </c>
      <c r="AB1581" s="375" t="s">
        <v>399</v>
      </c>
      <c r="AC1581" s="831" t="s">
        <v>695</v>
      </c>
    </row>
    <row r="1582" spans="19:29" s="375" customFormat="1" x14ac:dyDescent="0.4">
      <c r="S1582" s="428" t="s">
        <v>49</v>
      </c>
      <c r="T1582" s="375" t="s">
        <v>415</v>
      </c>
      <c r="U1582" s="832" t="s">
        <v>62</v>
      </c>
      <c r="V1582" s="375" t="s">
        <v>406</v>
      </c>
      <c r="W1582" s="375" t="s">
        <v>717</v>
      </c>
      <c r="X1582" s="824">
        <v>0.32800000000000001</v>
      </c>
      <c r="Y1582" s="375" t="s">
        <v>391</v>
      </c>
      <c r="Z1582" s="375" t="s">
        <v>400</v>
      </c>
      <c r="AA1582" s="763">
        <v>1.8500004383655231E-4</v>
      </c>
      <c r="AB1582" s="375" t="s">
        <v>399</v>
      </c>
      <c r="AC1582" s="831" t="s">
        <v>695</v>
      </c>
    </row>
    <row r="1583" spans="19:29" s="375" customFormat="1" x14ac:dyDescent="0.4">
      <c r="S1583" s="428" t="s">
        <v>49</v>
      </c>
      <c r="T1583" s="375" t="s">
        <v>415</v>
      </c>
      <c r="U1583" s="832" t="s">
        <v>62</v>
      </c>
      <c r="V1583" s="375" t="s">
        <v>406</v>
      </c>
      <c r="W1583" s="375" t="s">
        <v>717</v>
      </c>
      <c r="X1583" s="824">
        <v>0.32800000000000001</v>
      </c>
      <c r="Y1583" s="375" t="s">
        <v>392</v>
      </c>
      <c r="Z1583" s="375" t="s">
        <v>400</v>
      </c>
      <c r="AA1583" s="763">
        <v>4.3200010236427349E-3</v>
      </c>
      <c r="AB1583" s="375" t="s">
        <v>399</v>
      </c>
      <c r="AC1583" s="831" t="s">
        <v>695</v>
      </c>
    </row>
    <row r="1584" spans="19:29" s="375" customFormat="1" x14ac:dyDescent="0.4">
      <c r="S1584" s="428" t="s">
        <v>49</v>
      </c>
      <c r="T1584" s="375" t="s">
        <v>415</v>
      </c>
      <c r="U1584" s="832" t="s">
        <v>62</v>
      </c>
      <c r="V1584" s="375" t="s">
        <v>406</v>
      </c>
      <c r="W1584" s="375" t="s">
        <v>717</v>
      </c>
      <c r="X1584" s="824">
        <v>0.32800000000000001</v>
      </c>
      <c r="Y1584" s="375" t="s">
        <v>393</v>
      </c>
      <c r="Z1584" s="375" t="s">
        <v>400</v>
      </c>
      <c r="AA1584" s="763">
        <v>7.9550018849717498E-6</v>
      </c>
      <c r="AB1584" s="375" t="s">
        <v>399</v>
      </c>
      <c r="AC1584" s="831" t="s">
        <v>695</v>
      </c>
    </row>
    <row r="1585" spans="19:29" s="375" customFormat="1" x14ac:dyDescent="0.4">
      <c r="S1585" s="428" t="s">
        <v>49</v>
      </c>
      <c r="T1585" s="375" t="s">
        <v>415</v>
      </c>
      <c r="U1585" s="832" t="s">
        <v>62</v>
      </c>
      <c r="V1585" s="375" t="s">
        <v>406</v>
      </c>
      <c r="W1585" s="375" t="s">
        <v>717</v>
      </c>
      <c r="X1585" s="824">
        <v>0.32800000000000001</v>
      </c>
      <c r="Y1585" s="375" t="s">
        <v>394</v>
      </c>
      <c r="Z1585" s="375" t="s">
        <v>400</v>
      </c>
      <c r="AA1585" s="763">
        <v>1.4985003550760739E-5</v>
      </c>
      <c r="AB1585" s="375" t="s">
        <v>399</v>
      </c>
      <c r="AC1585" s="831" t="s">
        <v>695</v>
      </c>
    </row>
    <row r="1586" spans="19:29" s="375" customFormat="1" x14ac:dyDescent="0.4">
      <c r="S1586" s="428" t="s">
        <v>49</v>
      </c>
      <c r="T1586" s="375" t="s">
        <v>415</v>
      </c>
      <c r="U1586" s="832" t="s">
        <v>62</v>
      </c>
      <c r="V1586" s="375" t="s">
        <v>406</v>
      </c>
      <c r="W1586" s="375" t="s">
        <v>717</v>
      </c>
      <c r="X1586" s="824">
        <v>0.32800000000000001</v>
      </c>
      <c r="Y1586" s="375" t="s">
        <v>395</v>
      </c>
      <c r="Z1586" s="375" t="s">
        <v>400</v>
      </c>
      <c r="AA1586" s="763">
        <v>1.1000002606497705E-5</v>
      </c>
      <c r="AB1586" s="375" t="s">
        <v>399</v>
      </c>
      <c r="AC1586" s="831" t="s">
        <v>695</v>
      </c>
    </row>
    <row r="1587" spans="19:29" s="375" customFormat="1" x14ac:dyDescent="0.4">
      <c r="S1587" s="428" t="s">
        <v>49</v>
      </c>
      <c r="T1587" s="375" t="s">
        <v>415</v>
      </c>
      <c r="U1587" s="832" t="s">
        <v>62</v>
      </c>
      <c r="V1587" s="375" t="s">
        <v>406</v>
      </c>
      <c r="W1587" s="375" t="s">
        <v>717</v>
      </c>
      <c r="X1587" s="824">
        <v>0.32800000000000001</v>
      </c>
      <c r="Y1587" s="375" t="s">
        <v>396</v>
      </c>
      <c r="Z1587" s="375" t="s">
        <v>400</v>
      </c>
      <c r="AA1587" s="763">
        <v>1.6000003791269388E-5</v>
      </c>
      <c r="AB1587" s="375" t="s">
        <v>399</v>
      </c>
      <c r="AC1587" s="831" t="s">
        <v>695</v>
      </c>
    </row>
    <row r="1588" spans="19:29" s="375" customFormat="1" x14ac:dyDescent="0.4">
      <c r="S1588" s="428" t="s">
        <v>49</v>
      </c>
      <c r="T1588" s="375" t="s">
        <v>415</v>
      </c>
      <c r="U1588" s="832" t="s">
        <v>62</v>
      </c>
      <c r="V1588" s="375" t="s">
        <v>406</v>
      </c>
      <c r="W1588" s="375" t="s">
        <v>717</v>
      </c>
      <c r="X1588" s="824">
        <v>0.32800000000000001</v>
      </c>
      <c r="Y1588" s="375" t="s">
        <v>397</v>
      </c>
      <c r="Z1588" s="375" t="s">
        <v>400</v>
      </c>
      <c r="AA1588" s="763">
        <v>1.3739652801919975</v>
      </c>
      <c r="AB1588" s="375" t="s">
        <v>399</v>
      </c>
      <c r="AC1588" s="831" t="s">
        <v>695</v>
      </c>
    </row>
    <row r="1589" spans="19:29" s="375" customFormat="1" x14ac:dyDescent="0.4">
      <c r="S1589" s="428" t="s">
        <v>49</v>
      </c>
      <c r="T1589" s="375" t="s">
        <v>415</v>
      </c>
      <c r="U1589" s="832" t="s">
        <v>62</v>
      </c>
      <c r="V1589" s="375" t="s">
        <v>406</v>
      </c>
      <c r="W1589" s="375" t="s">
        <v>717</v>
      </c>
      <c r="X1589" s="824">
        <v>0.32800000000000001</v>
      </c>
      <c r="Y1589" s="375" t="s">
        <v>387</v>
      </c>
      <c r="Z1589" s="375" t="s">
        <v>401</v>
      </c>
      <c r="AA1589" s="378">
        <v>1.4811811875518119E-5</v>
      </c>
      <c r="AB1589" s="375" t="s">
        <v>399</v>
      </c>
      <c r="AC1589" s="831" t="s">
        <v>696</v>
      </c>
    </row>
    <row r="1590" spans="19:29" s="375" customFormat="1" x14ac:dyDescent="0.4">
      <c r="S1590" s="428" t="s">
        <v>49</v>
      </c>
      <c r="T1590" s="375" t="s">
        <v>415</v>
      </c>
      <c r="U1590" s="832" t="s">
        <v>62</v>
      </c>
      <c r="V1590" s="375" t="s">
        <v>406</v>
      </c>
      <c r="W1590" s="375" t="s">
        <v>717</v>
      </c>
      <c r="X1590" s="824">
        <v>0.32800000000000001</v>
      </c>
      <c r="Y1590" s="375" t="s">
        <v>388</v>
      </c>
      <c r="Z1590" s="375" t="s">
        <v>401</v>
      </c>
      <c r="AA1590" s="378">
        <v>1.1746175222711437E-4</v>
      </c>
      <c r="AB1590" s="375" t="s">
        <v>399</v>
      </c>
      <c r="AC1590" s="831" t="s">
        <v>696</v>
      </c>
    </row>
    <row r="1591" spans="19:29" s="375" customFormat="1" x14ac:dyDescent="0.4">
      <c r="S1591" s="428" t="s">
        <v>49</v>
      </c>
      <c r="T1591" s="375" t="s">
        <v>415</v>
      </c>
      <c r="U1591" s="832" t="s">
        <v>62</v>
      </c>
      <c r="V1591" s="375" t="s">
        <v>406</v>
      </c>
      <c r="W1591" s="375" t="s">
        <v>717</v>
      </c>
      <c r="X1591" s="824">
        <v>0.32800000000000001</v>
      </c>
      <c r="Y1591" s="375" t="s">
        <v>389</v>
      </c>
      <c r="Z1591" s="375" t="s">
        <v>401</v>
      </c>
      <c r="AA1591" s="378">
        <v>1.0558286227844872E-3</v>
      </c>
      <c r="AB1591" s="375" t="s">
        <v>399</v>
      </c>
      <c r="AC1591" s="831" t="s">
        <v>696</v>
      </c>
    </row>
    <row r="1592" spans="19:29" s="375" customFormat="1" x14ac:dyDescent="0.4">
      <c r="S1592" s="428" t="s">
        <v>49</v>
      </c>
      <c r="T1592" s="375" t="s">
        <v>415</v>
      </c>
      <c r="U1592" s="832" t="s">
        <v>62</v>
      </c>
      <c r="V1592" s="375" t="s">
        <v>406</v>
      </c>
      <c r="W1592" s="375" t="s">
        <v>717</v>
      </c>
      <c r="X1592" s="824">
        <v>0.32800000000000001</v>
      </c>
      <c r="Y1592" s="375" t="s">
        <v>390</v>
      </c>
      <c r="Z1592" s="375" t="s">
        <v>401</v>
      </c>
      <c r="AA1592" s="378">
        <v>2.5950224022520187E-4</v>
      </c>
      <c r="AB1592" s="375" t="s">
        <v>399</v>
      </c>
      <c r="AC1592" s="831" t="s">
        <v>696</v>
      </c>
    </row>
    <row r="1593" spans="19:29" s="375" customFormat="1" x14ac:dyDescent="0.4">
      <c r="S1593" s="428" t="s">
        <v>49</v>
      </c>
      <c r="T1593" s="375" t="s">
        <v>415</v>
      </c>
      <c r="U1593" s="832" t="s">
        <v>62</v>
      </c>
      <c r="V1593" s="375" t="s">
        <v>406</v>
      </c>
      <c r="W1593" s="375" t="s">
        <v>717</v>
      </c>
      <c r="X1593" s="824">
        <v>0.32800000000000001</v>
      </c>
      <c r="Y1593" s="375" t="s">
        <v>391</v>
      </c>
      <c r="Z1593" s="375" t="s">
        <v>401</v>
      </c>
      <c r="AA1593" s="378">
        <v>1.8523186411091122E-4</v>
      </c>
      <c r="AB1593" s="375" t="s">
        <v>399</v>
      </c>
      <c r="AC1593" s="831" t="s">
        <v>696</v>
      </c>
    </row>
    <row r="1594" spans="19:29" s="375" customFormat="1" x14ac:dyDescent="0.4">
      <c r="S1594" s="428" t="s">
        <v>49</v>
      </c>
      <c r="T1594" s="375" t="s">
        <v>415</v>
      </c>
      <c r="U1594" s="832" t="s">
        <v>62</v>
      </c>
      <c r="V1594" s="375" t="s">
        <v>406</v>
      </c>
      <c r="W1594" s="375" t="s">
        <v>717</v>
      </c>
      <c r="X1594" s="824">
        <v>0.32800000000000001</v>
      </c>
      <c r="Y1594" s="375" t="s">
        <v>392</v>
      </c>
      <c r="Z1594" s="375" t="s">
        <v>401</v>
      </c>
      <c r="AA1594" s="378">
        <v>4.3228296275626393E-3</v>
      </c>
      <c r="AB1594" s="375" t="s">
        <v>399</v>
      </c>
      <c r="AC1594" s="831" t="s">
        <v>696</v>
      </c>
    </row>
    <row r="1595" spans="19:29" s="375" customFormat="1" x14ac:dyDescent="0.4">
      <c r="S1595" s="428" t="s">
        <v>49</v>
      </c>
      <c r="T1595" s="375" t="s">
        <v>415</v>
      </c>
      <c r="U1595" s="832" t="s">
        <v>62</v>
      </c>
      <c r="V1595" s="375" t="s">
        <v>406</v>
      </c>
      <c r="W1595" s="375" t="s">
        <v>717</v>
      </c>
      <c r="X1595" s="824">
        <v>0.32800000000000001</v>
      </c>
      <c r="Y1595" s="375" t="s">
        <v>393</v>
      </c>
      <c r="Z1595" s="375" t="s">
        <v>401</v>
      </c>
      <c r="AA1595" s="378">
        <v>7.9593255801993935E-6</v>
      </c>
      <c r="AB1595" s="375" t="s">
        <v>399</v>
      </c>
      <c r="AC1595" s="831" t="s">
        <v>696</v>
      </c>
    </row>
    <row r="1596" spans="19:29" s="375" customFormat="1" x14ac:dyDescent="0.4">
      <c r="S1596" s="428" t="s">
        <v>49</v>
      </c>
      <c r="T1596" s="375" t="s">
        <v>415</v>
      </c>
      <c r="U1596" s="832" t="s">
        <v>62</v>
      </c>
      <c r="V1596" s="375" t="s">
        <v>406</v>
      </c>
      <c r="W1596" s="375" t="s">
        <v>717</v>
      </c>
      <c r="X1596" s="824">
        <v>0.32800000000000001</v>
      </c>
      <c r="Y1596" s="375" t="s">
        <v>394</v>
      </c>
      <c r="Z1596" s="375" t="s">
        <v>401</v>
      </c>
      <c r="AA1596" s="378">
        <v>1.4994473921720501E-5</v>
      </c>
      <c r="AB1596" s="375" t="s">
        <v>399</v>
      </c>
      <c r="AC1596" s="831" t="s">
        <v>696</v>
      </c>
    </row>
    <row r="1597" spans="19:29" s="375" customFormat="1" x14ac:dyDescent="0.4">
      <c r="S1597" s="428" t="s">
        <v>49</v>
      </c>
      <c r="T1597" s="375" t="s">
        <v>415</v>
      </c>
      <c r="U1597" s="832" t="s">
        <v>62</v>
      </c>
      <c r="V1597" s="375" t="s">
        <v>406</v>
      </c>
      <c r="W1597" s="375" t="s">
        <v>717</v>
      </c>
      <c r="X1597" s="824">
        <v>0.32800000000000001</v>
      </c>
      <c r="Y1597" s="375" t="s">
        <v>395</v>
      </c>
      <c r="Z1597" s="375" t="s">
        <v>401</v>
      </c>
      <c r="AA1597" s="378">
        <v>1.2288505310979559E-5</v>
      </c>
      <c r="AB1597" s="375" t="s">
        <v>399</v>
      </c>
      <c r="AC1597" s="831" t="s">
        <v>696</v>
      </c>
    </row>
    <row r="1598" spans="19:29" s="375" customFormat="1" x14ac:dyDescent="0.4">
      <c r="S1598" s="428" t="s">
        <v>49</v>
      </c>
      <c r="T1598" s="375" t="s">
        <v>415</v>
      </c>
      <c r="U1598" s="832" t="s">
        <v>62</v>
      </c>
      <c r="V1598" s="375" t="s">
        <v>406</v>
      </c>
      <c r="W1598" s="375" t="s">
        <v>717</v>
      </c>
      <c r="X1598" s="824">
        <v>0.32800000000000001</v>
      </c>
      <c r="Y1598" s="375" t="s">
        <v>396</v>
      </c>
      <c r="Z1598" s="375" t="s">
        <v>401</v>
      </c>
      <c r="AA1598" s="378">
        <v>1.6007890236458171E-5</v>
      </c>
      <c r="AB1598" s="375" t="s">
        <v>399</v>
      </c>
      <c r="AC1598" s="831" t="s">
        <v>696</v>
      </c>
    </row>
    <row r="1599" spans="19:29" s="375" customFormat="1" x14ac:dyDescent="0.4">
      <c r="S1599" s="428" t="s">
        <v>49</v>
      </c>
      <c r="T1599" s="375" t="s">
        <v>415</v>
      </c>
      <c r="U1599" s="832" t="s">
        <v>62</v>
      </c>
      <c r="V1599" s="375" t="s">
        <v>406</v>
      </c>
      <c r="W1599" s="375" t="s">
        <v>717</v>
      </c>
      <c r="X1599" s="824">
        <v>0.32800000000000001</v>
      </c>
      <c r="Y1599" s="375" t="s">
        <v>397</v>
      </c>
      <c r="Z1599" s="375" t="s">
        <v>401</v>
      </c>
      <c r="AA1599" s="378">
        <v>1.3750168820070927</v>
      </c>
      <c r="AB1599" s="375" t="s">
        <v>399</v>
      </c>
      <c r="AC1599" s="831" t="s">
        <v>696</v>
      </c>
    </row>
    <row r="1600" spans="19:29" s="375" customFormat="1" x14ac:dyDescent="0.4">
      <c r="S1600" s="428" t="s">
        <v>49</v>
      </c>
      <c r="T1600" s="375" t="s">
        <v>416</v>
      </c>
      <c r="U1600" s="375" t="s">
        <v>62</v>
      </c>
      <c r="V1600" s="375" t="s">
        <v>52</v>
      </c>
      <c r="X1600" s="824">
        <v>0.32800000000000001</v>
      </c>
      <c r="Y1600" s="375" t="s">
        <v>411</v>
      </c>
      <c r="Z1600" s="375" t="s">
        <v>400</v>
      </c>
      <c r="AA1600" s="761">
        <v>3.0487804878048781</v>
      </c>
      <c r="AB1600" s="375" t="s">
        <v>398</v>
      </c>
      <c r="AC1600" s="831" t="s">
        <v>829</v>
      </c>
    </row>
    <row r="1601" spans="19:29" s="375" customFormat="1" x14ac:dyDescent="0.4">
      <c r="S1601" s="428" t="s">
        <v>49</v>
      </c>
      <c r="T1601" s="375" t="s">
        <v>416</v>
      </c>
      <c r="U1601" s="375" t="s">
        <v>62</v>
      </c>
      <c r="V1601" s="375" t="s">
        <v>52</v>
      </c>
      <c r="X1601" s="824">
        <v>0.32800000000000001</v>
      </c>
      <c r="Y1601" s="375" t="s">
        <v>387</v>
      </c>
      <c r="Z1601" s="375" t="s">
        <v>400</v>
      </c>
      <c r="AA1601" s="763">
        <v>1.4000003317360716E-5</v>
      </c>
      <c r="AB1601" s="375" t="s">
        <v>399</v>
      </c>
      <c r="AC1601" s="831" t="s">
        <v>833</v>
      </c>
    </row>
    <row r="1602" spans="19:29" s="375" customFormat="1" x14ac:dyDescent="0.4">
      <c r="S1602" s="428" t="s">
        <v>49</v>
      </c>
      <c r="T1602" s="375" t="s">
        <v>416</v>
      </c>
      <c r="U1602" s="375" t="s">
        <v>62</v>
      </c>
      <c r="V1602" s="375" t="s">
        <v>52</v>
      </c>
      <c r="X1602" s="824">
        <v>0.32800000000000001</v>
      </c>
      <c r="Y1602" s="375" t="s">
        <v>388</v>
      </c>
      <c r="Z1602" s="375" t="s">
        <v>400</v>
      </c>
      <c r="AA1602" s="763">
        <v>1.1200002653888572E-4</v>
      </c>
      <c r="AB1602" s="375" t="s">
        <v>399</v>
      </c>
      <c r="AC1602" s="831" t="s">
        <v>833</v>
      </c>
    </row>
    <row r="1603" spans="19:29" s="375" customFormat="1" x14ac:dyDescent="0.4">
      <c r="S1603" s="428" t="s">
        <v>49</v>
      </c>
      <c r="T1603" s="375" t="s">
        <v>416</v>
      </c>
      <c r="U1603" s="375" t="s">
        <v>62</v>
      </c>
      <c r="V1603" s="375" t="s">
        <v>52</v>
      </c>
      <c r="X1603" s="824">
        <v>0.32800000000000001</v>
      </c>
      <c r="Y1603" s="375" t="s">
        <v>389</v>
      </c>
      <c r="Z1603" s="375" t="s">
        <v>400</v>
      </c>
      <c r="AA1603" s="763">
        <v>1.0550002499868252E-3</v>
      </c>
      <c r="AB1603" s="375" t="s">
        <v>399</v>
      </c>
      <c r="AC1603" s="831" t="s">
        <v>833</v>
      </c>
    </row>
    <row r="1604" spans="19:29" s="375" customFormat="1" x14ac:dyDescent="0.4">
      <c r="S1604" s="428" t="s">
        <v>49</v>
      </c>
      <c r="T1604" s="375" t="s">
        <v>416</v>
      </c>
      <c r="U1604" s="375" t="s">
        <v>62</v>
      </c>
      <c r="V1604" s="375" t="s">
        <v>52</v>
      </c>
      <c r="X1604" s="824">
        <v>0.32800000000000001</v>
      </c>
      <c r="Y1604" s="375" t="s">
        <v>390</v>
      </c>
      <c r="Z1604" s="375" t="s">
        <v>400</v>
      </c>
      <c r="AA1604" s="763">
        <v>2.5900006137117323E-4</v>
      </c>
      <c r="AB1604" s="375" t="s">
        <v>399</v>
      </c>
      <c r="AC1604" s="831" t="s">
        <v>833</v>
      </c>
    </row>
    <row r="1605" spans="19:29" s="375" customFormat="1" x14ac:dyDescent="0.4">
      <c r="S1605" s="428" t="s">
        <v>49</v>
      </c>
      <c r="T1605" s="375" t="s">
        <v>416</v>
      </c>
      <c r="U1605" s="375" t="s">
        <v>62</v>
      </c>
      <c r="V1605" s="375" t="s">
        <v>52</v>
      </c>
      <c r="X1605" s="824">
        <v>0.32800000000000001</v>
      </c>
      <c r="Y1605" s="375" t="s">
        <v>391</v>
      </c>
      <c r="Z1605" s="375" t="s">
        <v>400</v>
      </c>
      <c r="AA1605" s="763">
        <v>1.8500004383655231E-4</v>
      </c>
      <c r="AB1605" s="375" t="s">
        <v>399</v>
      </c>
      <c r="AC1605" s="831" t="s">
        <v>833</v>
      </c>
    </row>
    <row r="1606" spans="19:29" s="375" customFormat="1" x14ac:dyDescent="0.4">
      <c r="S1606" s="428" t="s">
        <v>49</v>
      </c>
      <c r="T1606" s="375" t="s">
        <v>416</v>
      </c>
      <c r="U1606" s="375" t="s">
        <v>62</v>
      </c>
      <c r="V1606" s="375" t="s">
        <v>52</v>
      </c>
      <c r="X1606" s="824">
        <v>0.32800000000000001</v>
      </c>
      <c r="Y1606" s="375" t="s">
        <v>392</v>
      </c>
      <c r="Z1606" s="375" t="s">
        <v>400</v>
      </c>
      <c r="AA1606" s="763">
        <v>4.3200010236427349E-3</v>
      </c>
      <c r="AB1606" s="375" t="s">
        <v>399</v>
      </c>
      <c r="AC1606" s="831" t="s">
        <v>833</v>
      </c>
    </row>
    <row r="1607" spans="19:29" s="375" customFormat="1" x14ac:dyDescent="0.4">
      <c r="S1607" s="428" t="s">
        <v>49</v>
      </c>
      <c r="T1607" s="375" t="s">
        <v>416</v>
      </c>
      <c r="U1607" s="375" t="s">
        <v>62</v>
      </c>
      <c r="V1607" s="375" t="s">
        <v>52</v>
      </c>
      <c r="X1607" s="824">
        <v>0.32800000000000001</v>
      </c>
      <c r="Y1607" s="375" t="s">
        <v>393</v>
      </c>
      <c r="Z1607" s="375" t="s">
        <v>400</v>
      </c>
      <c r="AA1607" s="763">
        <v>7.9550018849717498E-6</v>
      </c>
      <c r="AB1607" s="375" t="s">
        <v>399</v>
      </c>
      <c r="AC1607" s="831" t="s">
        <v>833</v>
      </c>
    </row>
    <row r="1608" spans="19:29" s="375" customFormat="1" x14ac:dyDescent="0.4">
      <c r="S1608" s="428" t="s">
        <v>49</v>
      </c>
      <c r="T1608" s="375" t="s">
        <v>416</v>
      </c>
      <c r="U1608" s="375" t="s">
        <v>62</v>
      </c>
      <c r="V1608" s="375" t="s">
        <v>52</v>
      </c>
      <c r="X1608" s="824">
        <v>0.32800000000000001</v>
      </c>
      <c r="Y1608" s="375" t="s">
        <v>394</v>
      </c>
      <c r="Z1608" s="375" t="s">
        <v>400</v>
      </c>
      <c r="AA1608" s="763">
        <v>1.4985003550760739E-5</v>
      </c>
      <c r="AB1608" s="375" t="s">
        <v>399</v>
      </c>
      <c r="AC1608" s="831" t="s">
        <v>833</v>
      </c>
    </row>
    <row r="1609" spans="19:29" s="375" customFormat="1" x14ac:dyDescent="0.4">
      <c r="S1609" s="428" t="s">
        <v>49</v>
      </c>
      <c r="T1609" s="375" t="s">
        <v>416</v>
      </c>
      <c r="U1609" s="375" t="s">
        <v>62</v>
      </c>
      <c r="V1609" s="375" t="s">
        <v>52</v>
      </c>
      <c r="X1609" s="824">
        <v>0.32800000000000001</v>
      </c>
      <c r="Y1609" s="375" t="s">
        <v>395</v>
      </c>
      <c r="Z1609" s="375" t="s">
        <v>400</v>
      </c>
      <c r="AA1609" s="763">
        <v>1.1000002606497705E-5</v>
      </c>
      <c r="AB1609" s="375" t="s">
        <v>399</v>
      </c>
      <c r="AC1609" s="831" t="s">
        <v>833</v>
      </c>
    </row>
    <row r="1610" spans="19:29" s="375" customFormat="1" x14ac:dyDescent="0.4">
      <c r="S1610" s="428" t="s">
        <v>49</v>
      </c>
      <c r="T1610" s="375" t="s">
        <v>416</v>
      </c>
      <c r="U1610" s="375" t="s">
        <v>62</v>
      </c>
      <c r="V1610" s="375" t="s">
        <v>52</v>
      </c>
      <c r="X1610" s="824">
        <v>0.32800000000000001</v>
      </c>
      <c r="Y1610" s="375" t="s">
        <v>396</v>
      </c>
      <c r="Z1610" s="375" t="s">
        <v>400</v>
      </c>
      <c r="AA1610" s="763">
        <v>1.6000003791269388E-5</v>
      </c>
      <c r="AB1610" s="375" t="s">
        <v>399</v>
      </c>
      <c r="AC1610" s="831" t="s">
        <v>833</v>
      </c>
    </row>
    <row r="1611" spans="19:29" s="375" customFormat="1" x14ac:dyDescent="0.4">
      <c r="S1611" s="428" t="s">
        <v>49</v>
      </c>
      <c r="T1611" s="375" t="s">
        <v>416</v>
      </c>
      <c r="U1611" s="375" t="s">
        <v>62</v>
      </c>
      <c r="V1611" s="375" t="s">
        <v>52</v>
      </c>
      <c r="X1611" s="824">
        <v>0.32800000000000001</v>
      </c>
      <c r="Y1611" s="375" t="s">
        <v>397</v>
      </c>
      <c r="Z1611" s="375" t="s">
        <v>400</v>
      </c>
      <c r="AA1611" s="763">
        <v>2.2370180367993697</v>
      </c>
      <c r="AB1611" s="375" t="s">
        <v>399</v>
      </c>
      <c r="AC1611" s="831" t="s">
        <v>833</v>
      </c>
    </row>
    <row r="1612" spans="19:29" s="375" customFormat="1" x14ac:dyDescent="0.4">
      <c r="S1612" s="428" t="s">
        <v>49</v>
      </c>
      <c r="T1612" s="375" t="s">
        <v>416</v>
      </c>
      <c r="U1612" s="375" t="s">
        <v>62</v>
      </c>
      <c r="V1612" s="375" t="s">
        <v>52</v>
      </c>
      <c r="X1612" s="824">
        <v>0.32800000000000001</v>
      </c>
      <c r="Y1612" s="375" t="s">
        <v>387</v>
      </c>
      <c r="Z1612" s="375" t="s">
        <v>401</v>
      </c>
      <c r="AA1612" s="378">
        <v>1.4811811875518119E-5</v>
      </c>
      <c r="AB1612" s="375" t="s">
        <v>399</v>
      </c>
      <c r="AC1612" s="831" t="s">
        <v>837</v>
      </c>
    </row>
    <row r="1613" spans="19:29" s="375" customFormat="1" x14ac:dyDescent="0.4">
      <c r="S1613" s="428" t="s">
        <v>49</v>
      </c>
      <c r="T1613" s="375" t="s">
        <v>416</v>
      </c>
      <c r="U1613" s="375" t="s">
        <v>62</v>
      </c>
      <c r="V1613" s="375" t="s">
        <v>52</v>
      </c>
      <c r="X1613" s="824">
        <v>0.32800000000000001</v>
      </c>
      <c r="Y1613" s="375" t="s">
        <v>388</v>
      </c>
      <c r="Z1613" s="375" t="s">
        <v>401</v>
      </c>
      <c r="AA1613" s="378">
        <v>1.1746175222711437E-4</v>
      </c>
      <c r="AB1613" s="375" t="s">
        <v>399</v>
      </c>
      <c r="AC1613" s="831" t="s">
        <v>837</v>
      </c>
    </row>
    <row r="1614" spans="19:29" s="375" customFormat="1" x14ac:dyDescent="0.4">
      <c r="S1614" s="428" t="s">
        <v>49</v>
      </c>
      <c r="T1614" s="375" t="s">
        <v>416</v>
      </c>
      <c r="U1614" s="375" t="s">
        <v>62</v>
      </c>
      <c r="V1614" s="375" t="s">
        <v>52</v>
      </c>
      <c r="X1614" s="824">
        <v>0.32800000000000001</v>
      </c>
      <c r="Y1614" s="375" t="s">
        <v>389</v>
      </c>
      <c r="Z1614" s="375" t="s">
        <v>401</v>
      </c>
      <c r="AA1614" s="378">
        <v>1.0558286227844872E-3</v>
      </c>
      <c r="AB1614" s="375" t="s">
        <v>399</v>
      </c>
      <c r="AC1614" s="831" t="s">
        <v>837</v>
      </c>
    </row>
    <row r="1615" spans="19:29" s="375" customFormat="1" x14ac:dyDescent="0.4">
      <c r="S1615" s="428" t="s">
        <v>49</v>
      </c>
      <c r="T1615" s="375" t="s">
        <v>416</v>
      </c>
      <c r="U1615" s="375" t="s">
        <v>62</v>
      </c>
      <c r="V1615" s="375" t="s">
        <v>52</v>
      </c>
      <c r="X1615" s="824">
        <v>0.32800000000000001</v>
      </c>
      <c r="Y1615" s="375" t="s">
        <v>390</v>
      </c>
      <c r="Z1615" s="375" t="s">
        <v>401</v>
      </c>
      <c r="AA1615" s="378">
        <v>2.5950224022520187E-4</v>
      </c>
      <c r="AB1615" s="375" t="s">
        <v>399</v>
      </c>
      <c r="AC1615" s="831" t="s">
        <v>837</v>
      </c>
    </row>
    <row r="1616" spans="19:29" s="375" customFormat="1" x14ac:dyDescent="0.4">
      <c r="S1616" s="428" t="s">
        <v>49</v>
      </c>
      <c r="T1616" s="375" t="s">
        <v>416</v>
      </c>
      <c r="U1616" s="375" t="s">
        <v>62</v>
      </c>
      <c r="V1616" s="375" t="s">
        <v>52</v>
      </c>
      <c r="X1616" s="824">
        <v>0.32800000000000001</v>
      </c>
      <c r="Y1616" s="375" t="s">
        <v>391</v>
      </c>
      <c r="Z1616" s="375" t="s">
        <v>401</v>
      </c>
      <c r="AA1616" s="378">
        <v>1.8523186411091122E-4</v>
      </c>
      <c r="AB1616" s="375" t="s">
        <v>399</v>
      </c>
      <c r="AC1616" s="831" t="s">
        <v>837</v>
      </c>
    </row>
    <row r="1617" spans="19:29" s="375" customFormat="1" x14ac:dyDescent="0.4">
      <c r="S1617" s="428" t="s">
        <v>49</v>
      </c>
      <c r="T1617" s="375" t="s">
        <v>416</v>
      </c>
      <c r="U1617" s="375" t="s">
        <v>62</v>
      </c>
      <c r="V1617" s="375" t="s">
        <v>52</v>
      </c>
      <c r="X1617" s="824">
        <v>0.32800000000000001</v>
      </c>
      <c r="Y1617" s="375" t="s">
        <v>392</v>
      </c>
      <c r="Z1617" s="375" t="s">
        <v>401</v>
      </c>
      <c r="AA1617" s="378">
        <v>4.3228296275626393E-3</v>
      </c>
      <c r="AB1617" s="375" t="s">
        <v>399</v>
      </c>
      <c r="AC1617" s="831" t="s">
        <v>837</v>
      </c>
    </row>
    <row r="1618" spans="19:29" s="375" customFormat="1" x14ac:dyDescent="0.4">
      <c r="S1618" s="428" t="s">
        <v>49</v>
      </c>
      <c r="T1618" s="375" t="s">
        <v>416</v>
      </c>
      <c r="U1618" s="375" t="s">
        <v>62</v>
      </c>
      <c r="V1618" s="375" t="s">
        <v>52</v>
      </c>
      <c r="X1618" s="824">
        <v>0.32800000000000001</v>
      </c>
      <c r="Y1618" s="375" t="s">
        <v>393</v>
      </c>
      <c r="Z1618" s="375" t="s">
        <v>401</v>
      </c>
      <c r="AA1618" s="378">
        <v>7.9593255801993935E-6</v>
      </c>
      <c r="AB1618" s="375" t="s">
        <v>399</v>
      </c>
      <c r="AC1618" s="831" t="s">
        <v>837</v>
      </c>
    </row>
    <row r="1619" spans="19:29" s="375" customFormat="1" x14ac:dyDescent="0.4">
      <c r="S1619" s="428" t="s">
        <v>49</v>
      </c>
      <c r="T1619" s="375" t="s">
        <v>416</v>
      </c>
      <c r="U1619" s="375" t="s">
        <v>62</v>
      </c>
      <c r="V1619" s="375" t="s">
        <v>52</v>
      </c>
      <c r="X1619" s="824">
        <v>0.32800000000000001</v>
      </c>
      <c r="Y1619" s="375" t="s">
        <v>394</v>
      </c>
      <c r="Z1619" s="375" t="s">
        <v>401</v>
      </c>
      <c r="AA1619" s="378">
        <v>1.4994473921720501E-5</v>
      </c>
      <c r="AB1619" s="375" t="s">
        <v>399</v>
      </c>
      <c r="AC1619" s="831" t="s">
        <v>837</v>
      </c>
    </row>
    <row r="1620" spans="19:29" s="375" customFormat="1" x14ac:dyDescent="0.4">
      <c r="S1620" s="428" t="s">
        <v>49</v>
      </c>
      <c r="T1620" s="375" t="s">
        <v>416</v>
      </c>
      <c r="U1620" s="375" t="s">
        <v>62</v>
      </c>
      <c r="V1620" s="375" t="s">
        <v>52</v>
      </c>
      <c r="X1620" s="824">
        <v>0.32800000000000001</v>
      </c>
      <c r="Y1620" s="375" t="s">
        <v>395</v>
      </c>
      <c r="Z1620" s="375" t="s">
        <v>401</v>
      </c>
      <c r="AA1620" s="378">
        <v>1.2288505310979559E-5</v>
      </c>
      <c r="AB1620" s="375" t="s">
        <v>399</v>
      </c>
      <c r="AC1620" s="831" t="s">
        <v>837</v>
      </c>
    </row>
    <row r="1621" spans="19:29" s="375" customFormat="1" x14ac:dyDescent="0.4">
      <c r="S1621" s="428" t="s">
        <v>49</v>
      </c>
      <c r="T1621" s="375" t="s">
        <v>416</v>
      </c>
      <c r="U1621" s="375" t="s">
        <v>62</v>
      </c>
      <c r="V1621" s="375" t="s">
        <v>52</v>
      </c>
      <c r="X1621" s="824">
        <v>0.32800000000000001</v>
      </c>
      <c r="Y1621" s="375" t="s">
        <v>396</v>
      </c>
      <c r="Z1621" s="375" t="s">
        <v>401</v>
      </c>
      <c r="AA1621" s="378">
        <v>1.6007890236458171E-5</v>
      </c>
      <c r="AB1621" s="375" t="s">
        <v>399</v>
      </c>
      <c r="AC1621" s="831" t="s">
        <v>837</v>
      </c>
    </row>
    <row r="1622" spans="19:29" s="375" customFormat="1" x14ac:dyDescent="0.4">
      <c r="S1622" s="428" t="s">
        <v>49</v>
      </c>
      <c r="T1622" s="375" t="s">
        <v>416</v>
      </c>
      <c r="U1622" s="375" t="s">
        <v>62</v>
      </c>
      <c r="V1622" s="375" t="s">
        <v>52</v>
      </c>
      <c r="X1622" s="824">
        <v>0.32800000000000001</v>
      </c>
      <c r="Y1622" s="375" t="s">
        <v>397</v>
      </c>
      <c r="Z1622" s="375" t="s">
        <v>401</v>
      </c>
      <c r="AA1622" s="378">
        <v>2.2387301995896625</v>
      </c>
      <c r="AB1622" s="375" t="s">
        <v>399</v>
      </c>
      <c r="AC1622" s="831" t="s">
        <v>837</v>
      </c>
    </row>
    <row r="1623" spans="19:29" s="375" customFormat="1" x14ac:dyDescent="0.4">
      <c r="S1623" s="428" t="s">
        <v>49</v>
      </c>
      <c r="T1623" s="375" t="s">
        <v>416</v>
      </c>
      <c r="U1623" s="375" t="s">
        <v>62</v>
      </c>
      <c r="V1623" s="375" t="s">
        <v>53</v>
      </c>
      <c r="X1623" s="824">
        <v>0.39</v>
      </c>
      <c r="Y1623" s="375" t="s">
        <v>411</v>
      </c>
      <c r="Z1623" s="375" t="s">
        <v>400</v>
      </c>
      <c r="AA1623" s="761">
        <v>2.5641025641025639</v>
      </c>
      <c r="AB1623" s="375" t="s">
        <v>398</v>
      </c>
      <c r="AC1623" s="831" t="s">
        <v>841</v>
      </c>
    </row>
    <row r="1624" spans="19:29" s="375" customFormat="1" x14ac:dyDescent="0.4">
      <c r="S1624" s="428" t="s">
        <v>49</v>
      </c>
      <c r="T1624" s="375" t="s">
        <v>416</v>
      </c>
      <c r="U1624" s="375" t="s">
        <v>62</v>
      </c>
      <c r="V1624" s="375" t="s">
        <v>53</v>
      </c>
      <c r="X1624" s="824">
        <v>0.39</v>
      </c>
      <c r="Y1624" s="375" t="s">
        <v>387</v>
      </c>
      <c r="Z1624" s="375" t="s">
        <v>400</v>
      </c>
      <c r="AA1624" s="763">
        <v>9.0000021325890313E-7</v>
      </c>
      <c r="AB1624" s="375" t="s">
        <v>399</v>
      </c>
      <c r="AC1624" s="831" t="s">
        <v>843</v>
      </c>
    </row>
    <row r="1625" spans="19:29" s="375" customFormat="1" x14ac:dyDescent="0.4">
      <c r="S1625" s="428" t="s">
        <v>49</v>
      </c>
      <c r="T1625" s="375" t="s">
        <v>416</v>
      </c>
      <c r="U1625" s="375" t="s">
        <v>62</v>
      </c>
      <c r="V1625" s="375" t="s">
        <v>53</v>
      </c>
      <c r="X1625" s="824">
        <v>0.39</v>
      </c>
      <c r="Y1625" s="375" t="s">
        <v>388</v>
      </c>
      <c r="Z1625" s="375" t="s">
        <v>400</v>
      </c>
      <c r="AA1625" s="763">
        <v>1.5100003578010487E-5</v>
      </c>
      <c r="AB1625" s="375" t="s">
        <v>399</v>
      </c>
      <c r="AC1625" s="831" t="s">
        <v>843</v>
      </c>
    </row>
    <row r="1626" spans="19:29" s="375" customFormat="1" x14ac:dyDescent="0.4">
      <c r="S1626" s="428" t="s">
        <v>49</v>
      </c>
      <c r="T1626" s="375" t="s">
        <v>416</v>
      </c>
      <c r="U1626" s="375" t="s">
        <v>62</v>
      </c>
      <c r="V1626" s="375" t="s">
        <v>53</v>
      </c>
      <c r="X1626" s="824">
        <v>0.39</v>
      </c>
      <c r="Y1626" s="375" t="s">
        <v>389</v>
      </c>
      <c r="Z1626" s="375" t="s">
        <v>400</v>
      </c>
      <c r="AA1626" s="763">
        <v>2.3500005568426909E-4</v>
      </c>
      <c r="AB1626" s="375" t="s">
        <v>399</v>
      </c>
      <c r="AC1626" s="831" t="s">
        <v>843</v>
      </c>
    </row>
    <row r="1627" spans="19:29" s="375" customFormat="1" x14ac:dyDescent="0.4">
      <c r="S1627" s="428" t="s">
        <v>49</v>
      </c>
      <c r="T1627" s="375" t="s">
        <v>416</v>
      </c>
      <c r="U1627" s="375" t="s">
        <v>62</v>
      </c>
      <c r="V1627" s="375" t="s">
        <v>53</v>
      </c>
      <c r="X1627" s="824">
        <v>0.39</v>
      </c>
      <c r="Y1627" s="375" t="s">
        <v>390</v>
      </c>
      <c r="Z1627" s="375" t="s">
        <v>400</v>
      </c>
      <c r="AA1627" s="763">
        <v>2.8400006729503167E-5</v>
      </c>
      <c r="AB1627" s="375" t="s">
        <v>399</v>
      </c>
      <c r="AC1627" s="831" t="s">
        <v>843</v>
      </c>
    </row>
    <row r="1628" spans="19:29" s="375" customFormat="1" x14ac:dyDescent="0.4">
      <c r="S1628" s="428" t="s">
        <v>49</v>
      </c>
      <c r="T1628" s="375" t="s">
        <v>416</v>
      </c>
      <c r="U1628" s="375" t="s">
        <v>62</v>
      </c>
      <c r="V1628" s="375" t="s">
        <v>53</v>
      </c>
      <c r="X1628" s="824">
        <v>0.39</v>
      </c>
      <c r="Y1628" s="375" t="s">
        <v>391</v>
      </c>
      <c r="Z1628" s="375" t="s">
        <v>400</v>
      </c>
      <c r="AA1628" s="763">
        <v>8.2700019596123672E-6</v>
      </c>
      <c r="AB1628" s="375" t="s">
        <v>399</v>
      </c>
      <c r="AC1628" s="831" t="s">
        <v>843</v>
      </c>
    </row>
    <row r="1629" spans="19:29" s="375" customFormat="1" x14ac:dyDescent="0.4">
      <c r="S1629" s="428" t="s">
        <v>49</v>
      </c>
      <c r="T1629" s="375" t="s">
        <v>416</v>
      </c>
      <c r="U1629" s="375" t="s">
        <v>62</v>
      </c>
      <c r="V1629" s="375" t="s">
        <v>53</v>
      </c>
      <c r="X1629" s="824">
        <v>0.39</v>
      </c>
      <c r="Y1629" s="375" t="s">
        <v>392</v>
      </c>
      <c r="Z1629" s="375" t="s">
        <v>400</v>
      </c>
      <c r="AA1629" s="763">
        <v>4.910001163445794E-6</v>
      </c>
      <c r="AB1629" s="375" t="s">
        <v>399</v>
      </c>
      <c r="AC1629" s="831" t="s">
        <v>843</v>
      </c>
    </row>
    <row r="1630" spans="19:29" s="375" customFormat="1" x14ac:dyDescent="0.4">
      <c r="S1630" s="428" t="s">
        <v>49</v>
      </c>
      <c r="T1630" s="375" t="s">
        <v>416</v>
      </c>
      <c r="U1630" s="375" t="s">
        <v>62</v>
      </c>
      <c r="V1630" s="375" t="s">
        <v>53</v>
      </c>
      <c r="X1630" s="824">
        <v>0.39</v>
      </c>
      <c r="Y1630" s="375" t="s">
        <v>393</v>
      </c>
      <c r="Z1630" s="375" t="s">
        <v>400</v>
      </c>
      <c r="AA1630" s="763">
        <v>3.5561008426333167E-7</v>
      </c>
      <c r="AB1630" s="375" t="s">
        <v>399</v>
      </c>
      <c r="AC1630" s="831" t="s">
        <v>843</v>
      </c>
    </row>
    <row r="1631" spans="19:29" s="375" customFormat="1" x14ac:dyDescent="0.4">
      <c r="S1631" s="428" t="s">
        <v>49</v>
      </c>
      <c r="T1631" s="375" t="s">
        <v>416</v>
      </c>
      <c r="U1631" s="375" t="s">
        <v>62</v>
      </c>
      <c r="V1631" s="375" t="s">
        <v>53</v>
      </c>
      <c r="X1631" s="824">
        <v>0.39</v>
      </c>
      <c r="Y1631" s="375" t="s">
        <v>394</v>
      </c>
      <c r="Z1631" s="375" t="s">
        <v>400</v>
      </c>
      <c r="AA1631" s="763">
        <v>6.6987015872860153E-7</v>
      </c>
      <c r="AB1631" s="375" t="s">
        <v>399</v>
      </c>
      <c r="AC1631" s="831" t="s">
        <v>843</v>
      </c>
    </row>
    <row r="1632" spans="19:29" s="375" customFormat="1" x14ac:dyDescent="0.4">
      <c r="S1632" s="428" t="s">
        <v>49</v>
      </c>
      <c r="T1632" s="375" t="s">
        <v>416</v>
      </c>
      <c r="U1632" s="375" t="s">
        <v>62</v>
      </c>
      <c r="V1632" s="375" t="s">
        <v>53</v>
      </c>
      <c r="X1632" s="824">
        <v>0.39</v>
      </c>
      <c r="Y1632" s="375" t="s">
        <v>395</v>
      </c>
      <c r="Z1632" s="375" t="s">
        <v>400</v>
      </c>
      <c r="AA1632" s="763">
        <v>9.0000021325890309E-6</v>
      </c>
      <c r="AB1632" s="375" t="s">
        <v>399</v>
      </c>
      <c r="AC1632" s="831" t="s">
        <v>843</v>
      </c>
    </row>
    <row r="1633" spans="19:29" s="375" customFormat="1" x14ac:dyDescent="0.4">
      <c r="S1633" s="428" t="s">
        <v>49</v>
      </c>
      <c r="T1633" s="375" t="s">
        <v>416</v>
      </c>
      <c r="U1633" s="375" t="s">
        <v>62</v>
      </c>
      <c r="V1633" s="375" t="s">
        <v>53</v>
      </c>
      <c r="X1633" s="824">
        <v>0.39</v>
      </c>
      <c r="Y1633" s="375" t="s">
        <v>396</v>
      </c>
      <c r="Z1633" s="375" t="s">
        <v>400</v>
      </c>
      <c r="AA1633" s="763">
        <v>1.3500003198883547E-5</v>
      </c>
      <c r="AB1633" s="375" t="s">
        <v>399</v>
      </c>
      <c r="AC1633" s="831" t="s">
        <v>843</v>
      </c>
    </row>
    <row r="1634" spans="19:29" s="375" customFormat="1" x14ac:dyDescent="0.4">
      <c r="S1634" s="428" t="s">
        <v>49</v>
      </c>
      <c r="T1634" s="375" t="s">
        <v>416</v>
      </c>
      <c r="U1634" s="375" t="s">
        <v>62</v>
      </c>
      <c r="V1634" s="375" t="s">
        <v>53</v>
      </c>
      <c r="X1634" s="824">
        <v>0.39</v>
      </c>
      <c r="Y1634" s="375" t="s">
        <v>397</v>
      </c>
      <c r="Z1634" s="375" t="s">
        <v>400</v>
      </c>
      <c r="AA1634" s="763">
        <v>1.8817311015001061</v>
      </c>
      <c r="AB1634" s="375" t="s">
        <v>399</v>
      </c>
      <c r="AC1634" s="831" t="s">
        <v>843</v>
      </c>
    </row>
    <row r="1635" spans="19:29" s="375" customFormat="1" x14ac:dyDescent="0.4">
      <c r="S1635" s="428" t="s">
        <v>49</v>
      </c>
      <c r="T1635" s="375" t="s">
        <v>416</v>
      </c>
      <c r="U1635" s="375" t="s">
        <v>62</v>
      </c>
      <c r="V1635" s="375" t="s">
        <v>53</v>
      </c>
      <c r="X1635" s="824">
        <v>0.39</v>
      </c>
      <c r="Y1635" s="375" t="s">
        <v>387</v>
      </c>
      <c r="Z1635" s="375" t="s">
        <v>401</v>
      </c>
      <c r="AA1635" s="378">
        <v>1.7118087714163085E-6</v>
      </c>
      <c r="AB1635" s="375" t="s">
        <v>399</v>
      </c>
      <c r="AC1635" s="831" t="s">
        <v>845</v>
      </c>
    </row>
    <row r="1636" spans="19:29" s="375" customFormat="1" x14ac:dyDescent="0.4">
      <c r="S1636" s="428" t="s">
        <v>49</v>
      </c>
      <c r="T1636" s="375" t="s">
        <v>416</v>
      </c>
      <c r="U1636" s="375" t="s">
        <v>62</v>
      </c>
      <c r="V1636" s="375" t="s">
        <v>53</v>
      </c>
      <c r="X1636" s="824">
        <v>0.39</v>
      </c>
      <c r="Y1636" s="375" t="s">
        <v>388</v>
      </c>
      <c r="Z1636" s="375" t="s">
        <v>401</v>
      </c>
      <c r="AA1636" s="378">
        <v>2.0561729266239141E-5</v>
      </c>
      <c r="AB1636" s="375" t="s">
        <v>399</v>
      </c>
      <c r="AC1636" s="831" t="s">
        <v>845</v>
      </c>
    </row>
    <row r="1637" spans="19:29" s="375" customFormat="1" x14ac:dyDescent="0.4">
      <c r="S1637" s="428" t="s">
        <v>49</v>
      </c>
      <c r="T1637" s="375" t="s">
        <v>416</v>
      </c>
      <c r="U1637" s="375" t="s">
        <v>62</v>
      </c>
      <c r="V1637" s="375" t="s">
        <v>53</v>
      </c>
      <c r="X1637" s="824">
        <v>0.39</v>
      </c>
      <c r="Y1637" s="375" t="s">
        <v>389</v>
      </c>
      <c r="Z1637" s="375" t="s">
        <v>401</v>
      </c>
      <c r="AA1637" s="378">
        <v>2.3582842848193105E-4</v>
      </c>
      <c r="AB1637" s="375" t="s">
        <v>399</v>
      </c>
      <c r="AC1637" s="831" t="s">
        <v>845</v>
      </c>
    </row>
    <row r="1638" spans="19:29" s="375" customFormat="1" x14ac:dyDescent="0.4">
      <c r="S1638" s="428" t="s">
        <v>49</v>
      </c>
      <c r="T1638" s="375" t="s">
        <v>416</v>
      </c>
      <c r="U1638" s="375" t="s">
        <v>62</v>
      </c>
      <c r="V1638" s="375" t="s">
        <v>53</v>
      </c>
      <c r="X1638" s="824">
        <v>0.39</v>
      </c>
      <c r="Y1638" s="375" t="s">
        <v>390</v>
      </c>
      <c r="Z1638" s="375" t="s">
        <v>401</v>
      </c>
      <c r="AA1638" s="378">
        <v>2.8902185583531793E-5</v>
      </c>
      <c r="AB1638" s="375" t="s">
        <v>399</v>
      </c>
      <c r="AC1638" s="831" t="s">
        <v>845</v>
      </c>
    </row>
    <row r="1639" spans="19:29" s="375" customFormat="1" x14ac:dyDescent="0.4">
      <c r="S1639" s="428" t="s">
        <v>49</v>
      </c>
      <c r="T1639" s="375" t="s">
        <v>416</v>
      </c>
      <c r="U1639" s="375" t="s">
        <v>62</v>
      </c>
      <c r="V1639" s="375" t="s">
        <v>53</v>
      </c>
      <c r="X1639" s="824">
        <v>0.39</v>
      </c>
      <c r="Y1639" s="375" t="s">
        <v>391</v>
      </c>
      <c r="Z1639" s="375" t="s">
        <v>401</v>
      </c>
      <c r="AA1639" s="378">
        <v>8.501822233971292E-6</v>
      </c>
      <c r="AB1639" s="375" t="s">
        <v>399</v>
      </c>
      <c r="AC1639" s="831" t="s">
        <v>845</v>
      </c>
    </row>
    <row r="1640" spans="19:29" s="375" customFormat="1" x14ac:dyDescent="0.4">
      <c r="S1640" s="428" t="s">
        <v>49</v>
      </c>
      <c r="T1640" s="375" t="s">
        <v>416</v>
      </c>
      <c r="U1640" s="375" t="s">
        <v>62</v>
      </c>
      <c r="V1640" s="375" t="s">
        <v>53</v>
      </c>
      <c r="X1640" s="824">
        <v>0.39</v>
      </c>
      <c r="Y1640" s="375" t="s">
        <v>392</v>
      </c>
      <c r="Z1640" s="375" t="s">
        <v>401</v>
      </c>
      <c r="AA1640" s="378">
        <v>7.738605083349976E-6</v>
      </c>
      <c r="AB1640" s="375" t="s">
        <v>399</v>
      </c>
      <c r="AC1640" s="831" t="s">
        <v>845</v>
      </c>
    </row>
    <row r="1641" spans="19:29" s="375" customFormat="1" x14ac:dyDescent="0.4">
      <c r="S1641" s="428" t="s">
        <v>49</v>
      </c>
      <c r="T1641" s="375" t="s">
        <v>416</v>
      </c>
      <c r="U1641" s="375" t="s">
        <v>62</v>
      </c>
      <c r="V1641" s="375" t="s">
        <v>53</v>
      </c>
      <c r="X1641" s="824">
        <v>0.39</v>
      </c>
      <c r="Y1641" s="375" t="s">
        <v>393</v>
      </c>
      <c r="Z1641" s="375" t="s">
        <v>401</v>
      </c>
      <c r="AA1641" s="378">
        <v>3.5993377949097536E-7</v>
      </c>
      <c r="AB1641" s="375" t="s">
        <v>399</v>
      </c>
      <c r="AC1641" s="831" t="s">
        <v>845</v>
      </c>
    </row>
    <row r="1642" spans="19:29" s="375" customFormat="1" x14ac:dyDescent="0.4">
      <c r="S1642" s="428" t="s">
        <v>49</v>
      </c>
      <c r="T1642" s="375" t="s">
        <v>416</v>
      </c>
      <c r="U1642" s="375" t="s">
        <v>62</v>
      </c>
      <c r="V1642" s="375" t="s">
        <v>53</v>
      </c>
      <c r="X1642" s="824">
        <v>0.39</v>
      </c>
      <c r="Y1642" s="375" t="s">
        <v>394</v>
      </c>
      <c r="Z1642" s="375" t="s">
        <v>401</v>
      </c>
      <c r="AA1642" s="378">
        <v>6.7934052968836616E-7</v>
      </c>
      <c r="AB1642" s="375" t="s">
        <v>399</v>
      </c>
      <c r="AC1642" s="831" t="s">
        <v>845</v>
      </c>
    </row>
    <row r="1643" spans="19:29" s="375" customFormat="1" x14ac:dyDescent="0.4">
      <c r="S1643" s="428" t="s">
        <v>49</v>
      </c>
      <c r="T1643" s="375" t="s">
        <v>416</v>
      </c>
      <c r="U1643" s="375" t="s">
        <v>62</v>
      </c>
      <c r="V1643" s="375" t="s">
        <v>53</v>
      </c>
      <c r="X1643" s="824">
        <v>0.39</v>
      </c>
      <c r="Y1643" s="375" t="s">
        <v>395</v>
      </c>
      <c r="Z1643" s="375" t="s">
        <v>401</v>
      </c>
      <c r="AA1643" s="378">
        <v>1.0288504837070885E-5</v>
      </c>
      <c r="AB1643" s="375" t="s">
        <v>399</v>
      </c>
      <c r="AC1643" s="831" t="s">
        <v>845</v>
      </c>
    </row>
    <row r="1644" spans="19:29" s="375" customFormat="1" x14ac:dyDescent="0.4">
      <c r="S1644" s="428" t="s">
        <v>49</v>
      </c>
      <c r="T1644" s="375" t="s">
        <v>416</v>
      </c>
      <c r="U1644" s="375" t="s">
        <v>62</v>
      </c>
      <c r="V1644" s="375" t="s">
        <v>53</v>
      </c>
      <c r="X1644" s="824">
        <v>0.39</v>
      </c>
      <c r="Y1644" s="375" t="s">
        <v>396</v>
      </c>
      <c r="Z1644" s="375" t="s">
        <v>401</v>
      </c>
      <c r="AA1644" s="378">
        <v>1.3507889644072333E-5</v>
      </c>
      <c r="AB1644" s="375" t="s">
        <v>399</v>
      </c>
      <c r="AC1644" s="831" t="s">
        <v>845</v>
      </c>
    </row>
    <row r="1645" spans="19:29" s="375" customFormat="1" x14ac:dyDescent="0.4">
      <c r="S1645" s="428" t="s">
        <v>49</v>
      </c>
      <c r="T1645" s="375" t="s">
        <v>416</v>
      </c>
      <c r="U1645" s="375" t="s">
        <v>62</v>
      </c>
      <c r="V1645" s="375" t="s">
        <v>53</v>
      </c>
      <c r="X1645" s="824">
        <v>0.39</v>
      </c>
      <c r="Y1645" s="375" t="s">
        <v>397</v>
      </c>
      <c r="Z1645" s="375" t="s">
        <v>401</v>
      </c>
      <c r="AA1645" s="378">
        <v>1.8834432642903991</v>
      </c>
      <c r="AB1645" s="375" t="s">
        <v>399</v>
      </c>
      <c r="AC1645" s="831" t="s">
        <v>845</v>
      </c>
    </row>
    <row r="1646" spans="19:29" s="375" customFormat="1" x14ac:dyDescent="0.4">
      <c r="S1646" s="428" t="s">
        <v>49</v>
      </c>
      <c r="T1646" s="375" t="s">
        <v>416</v>
      </c>
      <c r="U1646" s="375" t="s">
        <v>62</v>
      </c>
      <c r="V1646" s="375" t="s">
        <v>406</v>
      </c>
      <c r="W1646" s="375" t="s">
        <v>717</v>
      </c>
      <c r="X1646" s="824">
        <v>0.32800000000000001</v>
      </c>
      <c r="Y1646" s="375" t="s">
        <v>411</v>
      </c>
      <c r="Z1646" s="375" t="s">
        <v>400</v>
      </c>
      <c r="AA1646" s="761">
        <v>3.0487804878048781</v>
      </c>
      <c r="AB1646" s="375" t="s">
        <v>398</v>
      </c>
      <c r="AC1646" s="831" t="s">
        <v>847</v>
      </c>
    </row>
    <row r="1647" spans="19:29" s="375" customFormat="1" x14ac:dyDescent="0.4">
      <c r="S1647" s="428" t="s">
        <v>49</v>
      </c>
      <c r="T1647" s="375" t="s">
        <v>416</v>
      </c>
      <c r="U1647" s="375" t="s">
        <v>62</v>
      </c>
      <c r="V1647" s="375" t="s">
        <v>406</v>
      </c>
      <c r="W1647" s="375" t="s">
        <v>717</v>
      </c>
      <c r="X1647" s="824">
        <v>0.32800000000000001</v>
      </c>
      <c r="Y1647" s="375" t="s">
        <v>387</v>
      </c>
      <c r="Z1647" s="375" t="s">
        <v>400</v>
      </c>
      <c r="AA1647" s="763">
        <v>1.4000003317360716E-5</v>
      </c>
      <c r="AB1647" s="375" t="s">
        <v>399</v>
      </c>
      <c r="AC1647" s="831" t="s">
        <v>849</v>
      </c>
    </row>
    <row r="1648" spans="19:29" s="375" customFormat="1" x14ac:dyDescent="0.4">
      <c r="S1648" s="428" t="s">
        <v>49</v>
      </c>
      <c r="T1648" s="375" t="s">
        <v>416</v>
      </c>
      <c r="U1648" s="375" t="s">
        <v>62</v>
      </c>
      <c r="V1648" s="375" t="s">
        <v>406</v>
      </c>
      <c r="W1648" s="375" t="s">
        <v>717</v>
      </c>
      <c r="X1648" s="824">
        <v>0.32800000000000001</v>
      </c>
      <c r="Y1648" s="375" t="s">
        <v>388</v>
      </c>
      <c r="Z1648" s="375" t="s">
        <v>400</v>
      </c>
      <c r="AA1648" s="763">
        <v>1.1200002653888572E-4</v>
      </c>
      <c r="AB1648" s="375" t="s">
        <v>399</v>
      </c>
      <c r="AC1648" s="831" t="s">
        <v>849</v>
      </c>
    </row>
    <row r="1649" spans="19:29" s="375" customFormat="1" x14ac:dyDescent="0.4">
      <c r="S1649" s="428" t="s">
        <v>49</v>
      </c>
      <c r="T1649" s="375" t="s">
        <v>416</v>
      </c>
      <c r="U1649" s="375" t="s">
        <v>62</v>
      </c>
      <c r="V1649" s="375" t="s">
        <v>406</v>
      </c>
      <c r="W1649" s="375" t="s">
        <v>717</v>
      </c>
      <c r="X1649" s="824">
        <v>0.32800000000000001</v>
      </c>
      <c r="Y1649" s="375" t="s">
        <v>389</v>
      </c>
      <c r="Z1649" s="375" t="s">
        <v>400</v>
      </c>
      <c r="AA1649" s="763">
        <v>1.0550002499868252E-3</v>
      </c>
      <c r="AB1649" s="375" t="s">
        <v>399</v>
      </c>
      <c r="AC1649" s="831" t="s">
        <v>849</v>
      </c>
    </row>
    <row r="1650" spans="19:29" s="375" customFormat="1" x14ac:dyDescent="0.4">
      <c r="S1650" s="428" t="s">
        <v>49</v>
      </c>
      <c r="T1650" s="375" t="s">
        <v>416</v>
      </c>
      <c r="U1650" s="375" t="s">
        <v>62</v>
      </c>
      <c r="V1650" s="375" t="s">
        <v>406</v>
      </c>
      <c r="W1650" s="375" t="s">
        <v>717</v>
      </c>
      <c r="X1650" s="824">
        <v>0.32800000000000001</v>
      </c>
      <c r="Y1650" s="375" t="s">
        <v>390</v>
      </c>
      <c r="Z1650" s="375" t="s">
        <v>400</v>
      </c>
      <c r="AA1650" s="763">
        <v>2.5900006137117323E-4</v>
      </c>
      <c r="AB1650" s="375" t="s">
        <v>399</v>
      </c>
      <c r="AC1650" s="831" t="s">
        <v>849</v>
      </c>
    </row>
    <row r="1651" spans="19:29" s="375" customFormat="1" x14ac:dyDescent="0.4">
      <c r="S1651" s="428" t="s">
        <v>49</v>
      </c>
      <c r="T1651" s="375" t="s">
        <v>416</v>
      </c>
      <c r="U1651" s="375" t="s">
        <v>62</v>
      </c>
      <c r="V1651" s="375" t="s">
        <v>406</v>
      </c>
      <c r="W1651" s="375" t="s">
        <v>717</v>
      </c>
      <c r="X1651" s="824">
        <v>0.32800000000000001</v>
      </c>
      <c r="Y1651" s="375" t="s">
        <v>391</v>
      </c>
      <c r="Z1651" s="375" t="s">
        <v>400</v>
      </c>
      <c r="AA1651" s="763">
        <v>1.8500004383655231E-4</v>
      </c>
      <c r="AB1651" s="375" t="s">
        <v>399</v>
      </c>
      <c r="AC1651" s="831" t="s">
        <v>849</v>
      </c>
    </row>
    <row r="1652" spans="19:29" s="375" customFormat="1" x14ac:dyDescent="0.4">
      <c r="S1652" s="428" t="s">
        <v>49</v>
      </c>
      <c r="T1652" s="375" t="s">
        <v>416</v>
      </c>
      <c r="U1652" s="375" t="s">
        <v>62</v>
      </c>
      <c r="V1652" s="375" t="s">
        <v>406</v>
      </c>
      <c r="W1652" s="375" t="s">
        <v>717</v>
      </c>
      <c r="X1652" s="824">
        <v>0.32800000000000001</v>
      </c>
      <c r="Y1652" s="375" t="s">
        <v>392</v>
      </c>
      <c r="Z1652" s="375" t="s">
        <v>400</v>
      </c>
      <c r="AA1652" s="763">
        <v>4.3200010236427349E-3</v>
      </c>
      <c r="AB1652" s="375" t="s">
        <v>399</v>
      </c>
      <c r="AC1652" s="831" t="s">
        <v>849</v>
      </c>
    </row>
    <row r="1653" spans="19:29" s="375" customFormat="1" x14ac:dyDescent="0.4">
      <c r="S1653" s="428" t="s">
        <v>49</v>
      </c>
      <c r="T1653" s="375" t="s">
        <v>416</v>
      </c>
      <c r="U1653" s="375" t="s">
        <v>62</v>
      </c>
      <c r="V1653" s="375" t="s">
        <v>406</v>
      </c>
      <c r="W1653" s="375" t="s">
        <v>717</v>
      </c>
      <c r="X1653" s="824">
        <v>0.32800000000000001</v>
      </c>
      <c r="Y1653" s="375" t="s">
        <v>393</v>
      </c>
      <c r="Z1653" s="375" t="s">
        <v>400</v>
      </c>
      <c r="AA1653" s="763">
        <v>7.9550018849717498E-6</v>
      </c>
      <c r="AB1653" s="375" t="s">
        <v>399</v>
      </c>
      <c r="AC1653" s="831" t="s">
        <v>849</v>
      </c>
    </row>
    <row r="1654" spans="19:29" s="375" customFormat="1" x14ac:dyDescent="0.4">
      <c r="S1654" s="428" t="s">
        <v>49</v>
      </c>
      <c r="T1654" s="375" t="s">
        <v>416</v>
      </c>
      <c r="U1654" s="375" t="s">
        <v>62</v>
      </c>
      <c r="V1654" s="375" t="s">
        <v>406</v>
      </c>
      <c r="W1654" s="375" t="s">
        <v>717</v>
      </c>
      <c r="X1654" s="824">
        <v>0.32800000000000001</v>
      </c>
      <c r="Y1654" s="375" t="s">
        <v>394</v>
      </c>
      <c r="Z1654" s="375" t="s">
        <v>400</v>
      </c>
      <c r="AA1654" s="763">
        <v>1.4985003550760739E-5</v>
      </c>
      <c r="AB1654" s="375" t="s">
        <v>399</v>
      </c>
      <c r="AC1654" s="831" t="s">
        <v>849</v>
      </c>
    </row>
    <row r="1655" spans="19:29" s="375" customFormat="1" x14ac:dyDescent="0.4">
      <c r="S1655" s="428" t="s">
        <v>49</v>
      </c>
      <c r="T1655" s="375" t="s">
        <v>416</v>
      </c>
      <c r="U1655" s="375" t="s">
        <v>62</v>
      </c>
      <c r="V1655" s="375" t="s">
        <v>406</v>
      </c>
      <c r="W1655" s="375" t="s">
        <v>717</v>
      </c>
      <c r="X1655" s="824">
        <v>0.32800000000000001</v>
      </c>
      <c r="Y1655" s="375" t="s">
        <v>395</v>
      </c>
      <c r="Z1655" s="375" t="s">
        <v>400</v>
      </c>
      <c r="AA1655" s="763">
        <v>1.1000002606497705E-5</v>
      </c>
      <c r="AB1655" s="375" t="s">
        <v>399</v>
      </c>
      <c r="AC1655" s="831" t="s">
        <v>849</v>
      </c>
    </row>
    <row r="1656" spans="19:29" s="375" customFormat="1" x14ac:dyDescent="0.4">
      <c r="S1656" s="428" t="s">
        <v>49</v>
      </c>
      <c r="T1656" s="375" t="s">
        <v>416</v>
      </c>
      <c r="U1656" s="375" t="s">
        <v>62</v>
      </c>
      <c r="V1656" s="375" t="s">
        <v>406</v>
      </c>
      <c r="W1656" s="375" t="s">
        <v>717</v>
      </c>
      <c r="X1656" s="824">
        <v>0.32800000000000001</v>
      </c>
      <c r="Y1656" s="375" t="s">
        <v>396</v>
      </c>
      <c r="Z1656" s="375" t="s">
        <v>400</v>
      </c>
      <c r="AA1656" s="763">
        <v>1.6000003791269388E-5</v>
      </c>
      <c r="AB1656" s="375" t="s">
        <v>399</v>
      </c>
      <c r="AC1656" s="831" t="s">
        <v>849</v>
      </c>
    </row>
    <row r="1657" spans="19:29" s="375" customFormat="1" x14ac:dyDescent="0.4">
      <c r="S1657" s="428" t="s">
        <v>49</v>
      </c>
      <c r="T1657" s="375" t="s">
        <v>416</v>
      </c>
      <c r="U1657" s="375" t="s">
        <v>62</v>
      </c>
      <c r="V1657" s="375" t="s">
        <v>406</v>
      </c>
      <c r="W1657" s="375" t="s">
        <v>717</v>
      </c>
      <c r="X1657" s="824">
        <v>0.32800000000000001</v>
      </c>
      <c r="Y1657" s="375" t="s">
        <v>397</v>
      </c>
      <c r="Z1657" s="375" t="s">
        <v>400</v>
      </c>
      <c r="AA1657" s="763">
        <v>2.2370180367993697</v>
      </c>
      <c r="AB1657" s="375" t="s">
        <v>399</v>
      </c>
      <c r="AC1657" s="831" t="s">
        <v>849</v>
      </c>
    </row>
    <row r="1658" spans="19:29" s="375" customFormat="1" x14ac:dyDescent="0.4">
      <c r="S1658" s="428" t="s">
        <v>49</v>
      </c>
      <c r="T1658" s="375" t="s">
        <v>416</v>
      </c>
      <c r="U1658" s="375" t="s">
        <v>62</v>
      </c>
      <c r="V1658" s="375" t="s">
        <v>406</v>
      </c>
      <c r="W1658" s="375" t="s">
        <v>717</v>
      </c>
      <c r="X1658" s="824">
        <v>0.32800000000000001</v>
      </c>
      <c r="Y1658" s="375" t="s">
        <v>387</v>
      </c>
      <c r="Z1658" s="375" t="s">
        <v>401</v>
      </c>
      <c r="AA1658" s="378">
        <v>1.4811811875518119E-5</v>
      </c>
      <c r="AB1658" s="375" t="s">
        <v>399</v>
      </c>
      <c r="AC1658" s="831" t="s">
        <v>851</v>
      </c>
    </row>
    <row r="1659" spans="19:29" s="375" customFormat="1" x14ac:dyDescent="0.4">
      <c r="S1659" s="428" t="s">
        <v>49</v>
      </c>
      <c r="T1659" s="375" t="s">
        <v>416</v>
      </c>
      <c r="U1659" s="375" t="s">
        <v>62</v>
      </c>
      <c r="V1659" s="375" t="s">
        <v>406</v>
      </c>
      <c r="W1659" s="375" t="s">
        <v>717</v>
      </c>
      <c r="X1659" s="824">
        <v>0.32800000000000001</v>
      </c>
      <c r="Y1659" s="375" t="s">
        <v>388</v>
      </c>
      <c r="Z1659" s="375" t="s">
        <v>401</v>
      </c>
      <c r="AA1659" s="378">
        <v>1.1746175222711437E-4</v>
      </c>
      <c r="AB1659" s="375" t="s">
        <v>399</v>
      </c>
      <c r="AC1659" s="831" t="s">
        <v>851</v>
      </c>
    </row>
    <row r="1660" spans="19:29" s="375" customFormat="1" x14ac:dyDescent="0.4">
      <c r="S1660" s="428" t="s">
        <v>49</v>
      </c>
      <c r="T1660" s="375" t="s">
        <v>416</v>
      </c>
      <c r="U1660" s="375" t="s">
        <v>62</v>
      </c>
      <c r="V1660" s="375" t="s">
        <v>406</v>
      </c>
      <c r="W1660" s="375" t="s">
        <v>717</v>
      </c>
      <c r="X1660" s="824">
        <v>0.32800000000000001</v>
      </c>
      <c r="Y1660" s="375" t="s">
        <v>389</v>
      </c>
      <c r="Z1660" s="375" t="s">
        <v>401</v>
      </c>
      <c r="AA1660" s="378">
        <v>1.0558286227844872E-3</v>
      </c>
      <c r="AB1660" s="375" t="s">
        <v>399</v>
      </c>
      <c r="AC1660" s="831" t="s">
        <v>851</v>
      </c>
    </row>
    <row r="1661" spans="19:29" s="375" customFormat="1" x14ac:dyDescent="0.4">
      <c r="S1661" s="428" t="s">
        <v>49</v>
      </c>
      <c r="T1661" s="375" t="s">
        <v>416</v>
      </c>
      <c r="U1661" s="375" t="s">
        <v>62</v>
      </c>
      <c r="V1661" s="375" t="s">
        <v>406</v>
      </c>
      <c r="W1661" s="375" t="s">
        <v>717</v>
      </c>
      <c r="X1661" s="824">
        <v>0.32800000000000001</v>
      </c>
      <c r="Y1661" s="375" t="s">
        <v>390</v>
      </c>
      <c r="Z1661" s="375" t="s">
        <v>401</v>
      </c>
      <c r="AA1661" s="378">
        <v>2.5950224022520187E-4</v>
      </c>
      <c r="AB1661" s="375" t="s">
        <v>399</v>
      </c>
      <c r="AC1661" s="831" t="s">
        <v>851</v>
      </c>
    </row>
    <row r="1662" spans="19:29" s="375" customFormat="1" x14ac:dyDescent="0.4">
      <c r="S1662" s="428" t="s">
        <v>49</v>
      </c>
      <c r="T1662" s="375" t="s">
        <v>416</v>
      </c>
      <c r="U1662" s="375" t="s">
        <v>62</v>
      </c>
      <c r="V1662" s="375" t="s">
        <v>406</v>
      </c>
      <c r="W1662" s="375" t="s">
        <v>717</v>
      </c>
      <c r="X1662" s="824">
        <v>0.32800000000000001</v>
      </c>
      <c r="Y1662" s="375" t="s">
        <v>391</v>
      </c>
      <c r="Z1662" s="375" t="s">
        <v>401</v>
      </c>
      <c r="AA1662" s="378">
        <v>1.8523186411091122E-4</v>
      </c>
      <c r="AB1662" s="375" t="s">
        <v>399</v>
      </c>
      <c r="AC1662" s="831" t="s">
        <v>851</v>
      </c>
    </row>
    <row r="1663" spans="19:29" s="375" customFormat="1" x14ac:dyDescent="0.4">
      <c r="S1663" s="428" t="s">
        <v>49</v>
      </c>
      <c r="T1663" s="375" t="s">
        <v>416</v>
      </c>
      <c r="U1663" s="375" t="s">
        <v>62</v>
      </c>
      <c r="V1663" s="375" t="s">
        <v>406</v>
      </c>
      <c r="W1663" s="375" t="s">
        <v>717</v>
      </c>
      <c r="X1663" s="824">
        <v>0.32800000000000001</v>
      </c>
      <c r="Y1663" s="375" t="s">
        <v>392</v>
      </c>
      <c r="Z1663" s="375" t="s">
        <v>401</v>
      </c>
      <c r="AA1663" s="378">
        <v>4.3228296275626393E-3</v>
      </c>
      <c r="AB1663" s="375" t="s">
        <v>399</v>
      </c>
      <c r="AC1663" s="831" t="s">
        <v>851</v>
      </c>
    </row>
    <row r="1664" spans="19:29" s="375" customFormat="1" x14ac:dyDescent="0.4">
      <c r="S1664" s="428" t="s">
        <v>49</v>
      </c>
      <c r="T1664" s="375" t="s">
        <v>416</v>
      </c>
      <c r="U1664" s="375" t="s">
        <v>62</v>
      </c>
      <c r="V1664" s="375" t="s">
        <v>406</v>
      </c>
      <c r="W1664" s="375" t="s">
        <v>717</v>
      </c>
      <c r="X1664" s="824">
        <v>0.32800000000000001</v>
      </c>
      <c r="Y1664" s="375" t="s">
        <v>393</v>
      </c>
      <c r="Z1664" s="375" t="s">
        <v>401</v>
      </c>
      <c r="AA1664" s="378">
        <v>7.9593255801993935E-6</v>
      </c>
      <c r="AB1664" s="375" t="s">
        <v>399</v>
      </c>
      <c r="AC1664" s="831" t="s">
        <v>851</v>
      </c>
    </row>
    <row r="1665" spans="1:46" s="375" customFormat="1" x14ac:dyDescent="0.4">
      <c r="S1665" s="428" t="s">
        <v>49</v>
      </c>
      <c r="T1665" s="375" t="s">
        <v>416</v>
      </c>
      <c r="U1665" s="375" t="s">
        <v>62</v>
      </c>
      <c r="V1665" s="375" t="s">
        <v>406</v>
      </c>
      <c r="W1665" s="375" t="s">
        <v>717</v>
      </c>
      <c r="X1665" s="824">
        <v>0.32800000000000001</v>
      </c>
      <c r="Y1665" s="375" t="s">
        <v>394</v>
      </c>
      <c r="Z1665" s="375" t="s">
        <v>401</v>
      </c>
      <c r="AA1665" s="378">
        <v>1.4994473921720501E-5</v>
      </c>
      <c r="AB1665" s="375" t="s">
        <v>399</v>
      </c>
      <c r="AC1665" s="831" t="s">
        <v>851</v>
      </c>
    </row>
    <row r="1666" spans="1:46" s="375" customFormat="1" x14ac:dyDescent="0.4">
      <c r="S1666" s="428" t="s">
        <v>49</v>
      </c>
      <c r="T1666" s="375" t="s">
        <v>416</v>
      </c>
      <c r="U1666" s="375" t="s">
        <v>62</v>
      </c>
      <c r="V1666" s="375" t="s">
        <v>406</v>
      </c>
      <c r="W1666" s="375" t="s">
        <v>717</v>
      </c>
      <c r="X1666" s="824">
        <v>0.32800000000000001</v>
      </c>
      <c r="Y1666" s="375" t="s">
        <v>395</v>
      </c>
      <c r="Z1666" s="375" t="s">
        <v>401</v>
      </c>
      <c r="AA1666" s="378">
        <v>1.2288505310979559E-5</v>
      </c>
      <c r="AB1666" s="375" t="s">
        <v>399</v>
      </c>
      <c r="AC1666" s="831" t="s">
        <v>851</v>
      </c>
    </row>
    <row r="1667" spans="1:46" s="375" customFormat="1" x14ac:dyDescent="0.4">
      <c r="S1667" s="428" t="s">
        <v>49</v>
      </c>
      <c r="T1667" s="375" t="s">
        <v>416</v>
      </c>
      <c r="U1667" s="375" t="s">
        <v>62</v>
      </c>
      <c r="V1667" s="375" t="s">
        <v>406</v>
      </c>
      <c r="W1667" s="375" t="s">
        <v>717</v>
      </c>
      <c r="X1667" s="824">
        <v>0.32800000000000001</v>
      </c>
      <c r="Y1667" s="375" t="s">
        <v>396</v>
      </c>
      <c r="Z1667" s="375" t="s">
        <v>401</v>
      </c>
      <c r="AA1667" s="378">
        <v>1.6007890236458171E-5</v>
      </c>
      <c r="AB1667" s="375" t="s">
        <v>399</v>
      </c>
      <c r="AC1667" s="831" t="s">
        <v>851</v>
      </c>
    </row>
    <row r="1668" spans="1:46" s="375" customFormat="1" x14ac:dyDescent="0.4">
      <c r="S1668" s="428" t="s">
        <v>49</v>
      </c>
      <c r="T1668" s="375" t="s">
        <v>416</v>
      </c>
      <c r="U1668" s="375" t="s">
        <v>62</v>
      </c>
      <c r="V1668" s="375" t="s">
        <v>406</v>
      </c>
      <c r="W1668" s="375" t="s">
        <v>717</v>
      </c>
      <c r="X1668" s="824">
        <v>0.32800000000000001</v>
      </c>
      <c r="Y1668" s="375" t="s">
        <v>397</v>
      </c>
      <c r="Z1668" s="375" t="s">
        <v>401</v>
      </c>
      <c r="AA1668" s="378">
        <v>2.2387301995896625</v>
      </c>
      <c r="AB1668" s="375" t="s">
        <v>399</v>
      </c>
      <c r="AC1668" s="831" t="s">
        <v>851</v>
      </c>
    </row>
    <row r="1669" spans="1:46" s="758" customFormat="1" ht="15.9" x14ac:dyDescent="0.4">
      <c r="A1669" s="838" t="s">
        <v>406</v>
      </c>
      <c r="B1669" s="750"/>
      <c r="C1669" s="750"/>
      <c r="D1669" s="750"/>
      <c r="E1669" s="750"/>
      <c r="F1669" s="750"/>
      <c r="G1669" s="750"/>
      <c r="H1669" s="751"/>
      <c r="I1669" s="829" t="s">
        <v>232</v>
      </c>
      <c r="J1669" s="836"/>
      <c r="K1669" s="750"/>
      <c r="L1669" s="750"/>
      <c r="M1669" s="750"/>
      <c r="N1669" s="750"/>
      <c r="O1669" s="750"/>
      <c r="P1669" s="750"/>
      <c r="Q1669" s="750"/>
      <c r="R1669" s="751"/>
      <c r="S1669" s="829" t="s">
        <v>49</v>
      </c>
      <c r="T1669" s="836"/>
      <c r="U1669" s="750"/>
      <c r="V1669" s="750"/>
      <c r="W1669" s="750"/>
      <c r="X1669" s="750"/>
      <c r="Y1669" s="750"/>
      <c r="Z1669" s="750"/>
      <c r="AA1669" s="750"/>
      <c r="AB1669" s="750"/>
      <c r="AC1669" s="751"/>
      <c r="AD1669" s="829" t="s">
        <v>263</v>
      </c>
      <c r="AE1669" s="750"/>
      <c r="AF1669" s="750"/>
      <c r="AG1669" s="750"/>
      <c r="AH1669" s="750"/>
      <c r="AI1669" s="750"/>
      <c r="AJ1669" s="750"/>
      <c r="AK1669" s="829" t="s">
        <v>277</v>
      </c>
      <c r="AL1669" s="844"/>
      <c r="AM1669" s="844"/>
      <c r="AN1669" s="750"/>
      <c r="AO1669" s="844"/>
      <c r="AP1669" s="844"/>
      <c r="AQ1669" s="844"/>
      <c r="AR1669" s="844"/>
      <c r="AS1669" s="844"/>
      <c r="AT1669" s="845"/>
    </row>
    <row r="1670" spans="1:46" s="759" customFormat="1" x14ac:dyDescent="0.4">
      <c r="A1670" s="839" t="s">
        <v>373</v>
      </c>
      <c r="B1670" s="759" t="s">
        <v>417</v>
      </c>
      <c r="C1670" s="759" t="s">
        <v>376</v>
      </c>
      <c r="D1670" s="759" t="s">
        <v>379</v>
      </c>
      <c r="E1670" s="759" t="s">
        <v>383</v>
      </c>
      <c r="F1670" s="759" t="s">
        <v>386</v>
      </c>
      <c r="G1670" s="759" t="s">
        <v>380</v>
      </c>
      <c r="H1670" s="835" t="s">
        <v>378</v>
      </c>
      <c r="I1670" s="806" t="s">
        <v>373</v>
      </c>
      <c r="J1670" s="759" t="s">
        <v>417</v>
      </c>
      <c r="K1670" s="759" t="s">
        <v>374</v>
      </c>
      <c r="L1670" s="759" t="s">
        <v>376</v>
      </c>
      <c r="M1670" s="759" t="s">
        <v>375</v>
      </c>
      <c r="N1670" s="759" t="s">
        <v>379</v>
      </c>
      <c r="O1670" s="759" t="s">
        <v>383</v>
      </c>
      <c r="P1670" s="759" t="s">
        <v>386</v>
      </c>
      <c r="Q1670" s="759" t="s">
        <v>380</v>
      </c>
      <c r="R1670" s="835" t="s">
        <v>378</v>
      </c>
      <c r="S1670" s="806" t="s">
        <v>373</v>
      </c>
      <c r="T1670" s="759" t="s">
        <v>413</v>
      </c>
      <c r="U1670" s="759" t="s">
        <v>417</v>
      </c>
      <c r="V1670" s="759" t="s">
        <v>374</v>
      </c>
      <c r="W1670" s="759" t="s">
        <v>376</v>
      </c>
      <c r="X1670" s="759" t="s">
        <v>375</v>
      </c>
      <c r="Y1670" s="759" t="s">
        <v>379</v>
      </c>
      <c r="Z1670" s="759" t="s">
        <v>383</v>
      </c>
      <c r="AA1670" s="759" t="s">
        <v>386</v>
      </c>
      <c r="AB1670" s="759" t="s">
        <v>380</v>
      </c>
      <c r="AC1670" s="835" t="s">
        <v>378</v>
      </c>
      <c r="AD1670" s="806" t="s">
        <v>373</v>
      </c>
      <c r="AE1670" s="759" t="s">
        <v>417</v>
      </c>
      <c r="AF1670" s="759" t="s">
        <v>379</v>
      </c>
      <c r="AG1670" s="759" t="s">
        <v>386</v>
      </c>
      <c r="AH1670" s="759" t="s">
        <v>380</v>
      </c>
      <c r="AI1670" s="759" t="s">
        <v>378</v>
      </c>
      <c r="AJ1670" s="759" t="s">
        <v>382</v>
      </c>
      <c r="AK1670" s="806" t="s">
        <v>373</v>
      </c>
      <c r="AL1670" s="759" t="s">
        <v>417</v>
      </c>
      <c r="AM1670" s="759" t="s">
        <v>374</v>
      </c>
      <c r="AN1670" s="758" t="s">
        <v>423</v>
      </c>
      <c r="AO1670" s="759" t="s">
        <v>424</v>
      </c>
      <c r="AP1670" s="759" t="s">
        <v>386</v>
      </c>
      <c r="AQ1670" s="759" t="s">
        <v>386</v>
      </c>
      <c r="AR1670" s="759" t="s">
        <v>380</v>
      </c>
      <c r="AS1670" s="759" t="s">
        <v>378</v>
      </c>
      <c r="AT1670" s="835" t="s">
        <v>382</v>
      </c>
    </row>
    <row r="1671" spans="1:46" s="375" customFormat="1" x14ac:dyDescent="0.4">
      <c r="A1671" s="428" t="s">
        <v>406</v>
      </c>
      <c r="B1671" s="375" t="s">
        <v>63</v>
      </c>
      <c r="C1671" s="375" t="s">
        <v>465</v>
      </c>
      <c r="D1671" s="375" t="s">
        <v>412</v>
      </c>
      <c r="E1671" s="375" t="s">
        <v>400</v>
      </c>
      <c r="F1671" s="761">
        <v>5.1120760753623892E-3</v>
      </c>
      <c r="G1671" s="375" t="s">
        <v>398</v>
      </c>
      <c r="H1671" s="831" t="s">
        <v>859</v>
      </c>
      <c r="I1671" s="428" t="s">
        <v>232</v>
      </c>
      <c r="J1671" s="375" t="s">
        <v>63</v>
      </c>
      <c r="K1671" s="375" t="s">
        <v>52</v>
      </c>
      <c r="M1671" s="824">
        <v>0.31900000000000001</v>
      </c>
      <c r="N1671" s="375" t="s">
        <v>385</v>
      </c>
      <c r="O1671" s="375" t="s">
        <v>400</v>
      </c>
      <c r="P1671" s="761">
        <v>3.134796238244514</v>
      </c>
      <c r="Q1671" s="375" t="s">
        <v>398</v>
      </c>
      <c r="R1671" s="831" t="s">
        <v>860</v>
      </c>
      <c r="S1671" s="428" t="s">
        <v>49</v>
      </c>
      <c r="T1671" s="375" t="s">
        <v>418</v>
      </c>
      <c r="U1671" s="375" t="s">
        <v>63</v>
      </c>
      <c r="V1671" s="375" t="s">
        <v>52</v>
      </c>
      <c r="X1671" s="824">
        <v>0.34899999999999998</v>
      </c>
      <c r="Y1671" s="375" t="s">
        <v>411</v>
      </c>
      <c r="Z1671" s="375" t="s">
        <v>400</v>
      </c>
      <c r="AA1671" s="761">
        <v>2.8653295128939833</v>
      </c>
      <c r="AB1671" s="375" t="s">
        <v>398</v>
      </c>
      <c r="AC1671" s="831" t="s">
        <v>861</v>
      </c>
      <c r="AD1671" s="428" t="s">
        <v>263</v>
      </c>
      <c r="AE1671" s="375" t="s">
        <v>63</v>
      </c>
      <c r="AF1671" s="375" t="s">
        <v>387</v>
      </c>
      <c r="AG1671" s="375">
        <v>1.2680066569563938E-6</v>
      </c>
      <c r="AH1671" s="375" t="s">
        <v>399</v>
      </c>
      <c r="AI1671" s="375" t="s">
        <v>862</v>
      </c>
      <c r="AJ1671" s="375" t="s">
        <v>422</v>
      </c>
      <c r="AK1671" s="428" t="s">
        <v>277</v>
      </c>
      <c r="AL1671" s="375" t="s">
        <v>63</v>
      </c>
      <c r="AM1671" s="375" t="s">
        <v>425</v>
      </c>
      <c r="AN1671" s="375" t="s">
        <v>427</v>
      </c>
      <c r="AO1671" s="762">
        <v>6.9260000000000002</v>
      </c>
      <c r="AP1671" s="375" t="s">
        <v>387</v>
      </c>
      <c r="AQ1671" s="760">
        <v>0.13392911904762864</v>
      </c>
      <c r="AR1671" s="375" t="s">
        <v>399</v>
      </c>
      <c r="AS1671" s="375" t="s">
        <v>863</v>
      </c>
      <c r="AT1671" s="831" t="s">
        <v>422</v>
      </c>
    </row>
    <row r="1672" spans="1:46" s="375" customFormat="1" x14ac:dyDescent="0.4">
      <c r="A1672" s="428" t="s">
        <v>406</v>
      </c>
      <c r="B1672" s="375" t="s">
        <v>63</v>
      </c>
      <c r="C1672" s="375" t="s">
        <v>465</v>
      </c>
      <c r="D1672" s="375" t="s">
        <v>385</v>
      </c>
      <c r="E1672" s="375" t="s">
        <v>400</v>
      </c>
      <c r="F1672" s="761">
        <v>0.5751527163545318</v>
      </c>
      <c r="G1672" s="375" t="s">
        <v>398</v>
      </c>
      <c r="H1672" s="831" t="s">
        <v>859</v>
      </c>
      <c r="I1672" s="428" t="s">
        <v>232</v>
      </c>
      <c r="J1672" s="375" t="s">
        <v>63</v>
      </c>
      <c r="K1672" s="375" t="s">
        <v>52</v>
      </c>
      <c r="M1672" s="824">
        <v>0.31900000000000001</v>
      </c>
      <c r="N1672" s="375" t="s">
        <v>387</v>
      </c>
      <c r="O1672" s="375" t="s">
        <v>400</v>
      </c>
      <c r="P1672" s="763">
        <v>2.9000006871675768E-5</v>
      </c>
      <c r="Q1672" s="375" t="s">
        <v>399</v>
      </c>
      <c r="R1672" s="831" t="s">
        <v>864</v>
      </c>
      <c r="S1672" s="428" t="s">
        <v>49</v>
      </c>
      <c r="T1672" s="375" t="s">
        <v>418</v>
      </c>
      <c r="U1672" s="375" t="s">
        <v>63</v>
      </c>
      <c r="V1672" s="375" t="s">
        <v>52</v>
      </c>
      <c r="X1672" s="824">
        <v>0.34899999999999998</v>
      </c>
      <c r="Y1672" s="375" t="s">
        <v>387</v>
      </c>
      <c r="Z1672" s="375" t="s">
        <v>400</v>
      </c>
      <c r="AA1672" s="763">
        <v>1.3000003080406379E-5</v>
      </c>
      <c r="AB1672" s="375" t="s">
        <v>399</v>
      </c>
      <c r="AC1672" s="831" t="s">
        <v>865</v>
      </c>
      <c r="AD1672" s="428" t="s">
        <v>263</v>
      </c>
      <c r="AE1672" s="375" t="s">
        <v>63</v>
      </c>
      <c r="AF1672" s="375" t="s">
        <v>388</v>
      </c>
      <c r="AG1672" s="375">
        <v>3.1526533882875463E-6</v>
      </c>
      <c r="AH1672" s="375" t="s">
        <v>399</v>
      </c>
      <c r="AI1672" s="375" t="s">
        <v>862</v>
      </c>
      <c r="AJ1672" s="375" t="s">
        <v>422</v>
      </c>
      <c r="AK1672" s="428" t="s">
        <v>277</v>
      </c>
      <c r="AL1672" s="375" t="s">
        <v>63</v>
      </c>
      <c r="AM1672" s="375" t="s">
        <v>425</v>
      </c>
      <c r="AN1672" s="375" t="s">
        <v>427</v>
      </c>
      <c r="AO1672" s="762">
        <v>6.9260000000000002</v>
      </c>
      <c r="AP1672" s="375" t="s">
        <v>388</v>
      </c>
      <c r="AQ1672" s="760">
        <v>0.84614124568009674</v>
      </c>
      <c r="AR1672" s="375" t="s">
        <v>399</v>
      </c>
      <c r="AS1672" s="375" t="s">
        <v>863</v>
      </c>
      <c r="AT1672" s="831" t="s">
        <v>422</v>
      </c>
    </row>
    <row r="1673" spans="1:46" s="375" customFormat="1" x14ac:dyDescent="0.4">
      <c r="A1673" s="428" t="s">
        <v>406</v>
      </c>
      <c r="B1673" s="375" t="s">
        <v>63</v>
      </c>
      <c r="C1673" s="375" t="s">
        <v>465</v>
      </c>
      <c r="D1673" s="375" t="s">
        <v>411</v>
      </c>
      <c r="E1673" s="375" t="s">
        <v>400</v>
      </c>
      <c r="F1673" s="761">
        <v>1.1064433137094054</v>
      </c>
      <c r="G1673" s="375" t="s">
        <v>398</v>
      </c>
      <c r="H1673" s="831" t="s">
        <v>859</v>
      </c>
      <c r="I1673" s="428" t="s">
        <v>232</v>
      </c>
      <c r="J1673" s="375" t="s">
        <v>63</v>
      </c>
      <c r="K1673" s="375" t="s">
        <v>52</v>
      </c>
      <c r="M1673" s="824">
        <v>0.31900000000000001</v>
      </c>
      <c r="N1673" s="375" t="s">
        <v>388</v>
      </c>
      <c r="O1673" s="375" t="s">
        <v>400</v>
      </c>
      <c r="P1673" s="763">
        <v>3.5800008482965261E-4</v>
      </c>
      <c r="Q1673" s="375" t="s">
        <v>399</v>
      </c>
      <c r="R1673" s="831" t="s">
        <v>864</v>
      </c>
      <c r="S1673" s="428" t="s">
        <v>49</v>
      </c>
      <c r="T1673" s="375" t="s">
        <v>418</v>
      </c>
      <c r="U1673" s="375" t="s">
        <v>63</v>
      </c>
      <c r="V1673" s="375" t="s">
        <v>52</v>
      </c>
      <c r="X1673" s="824">
        <v>0.34899999999999998</v>
      </c>
      <c r="Y1673" s="375" t="s">
        <v>388</v>
      </c>
      <c r="Z1673" s="375" t="s">
        <v>400</v>
      </c>
      <c r="AA1673" s="763">
        <v>1.0800002559106838E-4</v>
      </c>
      <c r="AB1673" s="375" t="s">
        <v>399</v>
      </c>
      <c r="AC1673" s="831" t="s">
        <v>865</v>
      </c>
      <c r="AD1673" s="428" t="s">
        <v>263</v>
      </c>
      <c r="AE1673" s="375" t="s">
        <v>63</v>
      </c>
      <c r="AF1673" s="375" t="s">
        <v>389</v>
      </c>
      <c r="AG1673" s="375">
        <v>3.0111534367012215E-6</v>
      </c>
      <c r="AH1673" s="375" t="s">
        <v>399</v>
      </c>
      <c r="AI1673" s="375" t="s">
        <v>862</v>
      </c>
      <c r="AJ1673" s="375" t="s">
        <v>422</v>
      </c>
      <c r="AK1673" s="428" t="s">
        <v>277</v>
      </c>
      <c r="AL1673" s="375" t="s">
        <v>63</v>
      </c>
      <c r="AM1673" s="375" t="s">
        <v>425</v>
      </c>
      <c r="AN1673" s="375" t="s">
        <v>427</v>
      </c>
      <c r="AO1673" s="762">
        <v>6.9260000000000002</v>
      </c>
      <c r="AP1673" s="375" t="s">
        <v>389</v>
      </c>
      <c r="AQ1673" s="760">
        <v>0.14469053127021084</v>
      </c>
      <c r="AR1673" s="375" t="s">
        <v>399</v>
      </c>
      <c r="AS1673" s="375" t="s">
        <v>863</v>
      </c>
      <c r="AT1673" s="831" t="s">
        <v>422</v>
      </c>
    </row>
    <row r="1674" spans="1:46" s="375" customFormat="1" x14ac:dyDescent="0.4">
      <c r="A1674" s="428" t="s">
        <v>406</v>
      </c>
      <c r="B1674" s="375" t="s">
        <v>63</v>
      </c>
      <c r="C1674" s="375" t="s">
        <v>465</v>
      </c>
      <c r="D1674" s="375" t="s">
        <v>410</v>
      </c>
      <c r="E1674" s="375" t="s">
        <v>400</v>
      </c>
      <c r="F1674" s="761">
        <v>2.5157783247456277E-3</v>
      </c>
      <c r="G1674" s="375" t="s">
        <v>398</v>
      </c>
      <c r="H1674" s="831" t="s">
        <v>859</v>
      </c>
      <c r="I1674" s="428" t="s">
        <v>232</v>
      </c>
      <c r="J1674" s="375" t="s">
        <v>63</v>
      </c>
      <c r="K1674" s="375" t="s">
        <v>52</v>
      </c>
      <c r="M1674" s="824">
        <v>0.31900000000000001</v>
      </c>
      <c r="N1674" s="375" t="s">
        <v>389</v>
      </c>
      <c r="O1674" s="375" t="s">
        <v>400</v>
      </c>
      <c r="P1674" s="763">
        <v>5.0400011942498574E-4</v>
      </c>
      <c r="Q1674" s="375" t="s">
        <v>399</v>
      </c>
      <c r="R1674" s="831" t="s">
        <v>864</v>
      </c>
      <c r="S1674" s="428" t="s">
        <v>49</v>
      </c>
      <c r="T1674" s="375" t="s">
        <v>418</v>
      </c>
      <c r="U1674" s="375" t="s">
        <v>63</v>
      </c>
      <c r="V1674" s="375" t="s">
        <v>52</v>
      </c>
      <c r="X1674" s="824">
        <v>0.34899999999999998</v>
      </c>
      <c r="Y1674" s="375" t="s">
        <v>389</v>
      </c>
      <c r="Z1674" s="375" t="s">
        <v>400</v>
      </c>
      <c r="AA1674" s="763">
        <v>1.2130002874256105E-3</v>
      </c>
      <c r="AB1674" s="375" t="s">
        <v>399</v>
      </c>
      <c r="AC1674" s="831" t="s">
        <v>865</v>
      </c>
      <c r="AD1674" s="428" t="s">
        <v>263</v>
      </c>
      <c r="AE1674" s="375" t="s">
        <v>63</v>
      </c>
      <c r="AF1674" s="375" t="s">
        <v>390</v>
      </c>
      <c r="AG1674" s="375">
        <v>1.1445527442072485E-6</v>
      </c>
      <c r="AH1674" s="375" t="s">
        <v>399</v>
      </c>
      <c r="AI1674" s="375" t="s">
        <v>862</v>
      </c>
      <c r="AJ1674" s="375" t="s">
        <v>422</v>
      </c>
      <c r="AK1674" s="428" t="s">
        <v>277</v>
      </c>
      <c r="AL1674" s="375" t="s">
        <v>63</v>
      </c>
      <c r="AM1674" s="375" t="s">
        <v>425</v>
      </c>
      <c r="AN1674" s="375" t="s">
        <v>427</v>
      </c>
      <c r="AO1674" s="762">
        <v>6.9260000000000002</v>
      </c>
      <c r="AP1674" s="375" t="s">
        <v>390</v>
      </c>
      <c r="AQ1674" s="760">
        <v>8.5326825093599831E-2</v>
      </c>
      <c r="AR1674" s="375" t="s">
        <v>399</v>
      </c>
      <c r="AS1674" s="375" t="s">
        <v>863</v>
      </c>
      <c r="AT1674" s="831" t="s">
        <v>422</v>
      </c>
    </row>
    <row r="1675" spans="1:46" s="375" customFormat="1" x14ac:dyDescent="0.4">
      <c r="A1675" s="428" t="s">
        <v>406</v>
      </c>
      <c r="B1675" s="375" t="s">
        <v>63</v>
      </c>
      <c r="C1675" s="375" t="s">
        <v>465</v>
      </c>
      <c r="D1675" s="375" t="s">
        <v>408</v>
      </c>
      <c r="E1675" s="375" t="s">
        <v>400</v>
      </c>
      <c r="F1675" s="761">
        <v>0.30037037072147649</v>
      </c>
      <c r="G1675" s="375" t="s">
        <v>398</v>
      </c>
      <c r="H1675" s="831" t="s">
        <v>859</v>
      </c>
      <c r="I1675" s="428" t="s">
        <v>232</v>
      </c>
      <c r="J1675" s="375" t="s">
        <v>63</v>
      </c>
      <c r="K1675" s="375" t="s">
        <v>52</v>
      </c>
      <c r="L1675" s="378"/>
      <c r="M1675" s="824">
        <v>0.31900000000000001</v>
      </c>
      <c r="N1675" s="375" t="s">
        <v>390</v>
      </c>
      <c r="O1675" s="375" t="s">
        <v>400</v>
      </c>
      <c r="P1675" s="763">
        <v>4.0000009478173478E-5</v>
      </c>
      <c r="Q1675" s="375" t="s">
        <v>399</v>
      </c>
      <c r="R1675" s="831" t="s">
        <v>864</v>
      </c>
      <c r="S1675" s="428" t="s">
        <v>49</v>
      </c>
      <c r="T1675" s="375" t="s">
        <v>418</v>
      </c>
      <c r="U1675" s="375" t="s">
        <v>63</v>
      </c>
      <c r="V1675" s="375" t="s">
        <v>52</v>
      </c>
      <c r="W1675" s="378"/>
      <c r="X1675" s="824">
        <v>0.34899999999999998</v>
      </c>
      <c r="Y1675" s="375" t="s">
        <v>390</v>
      </c>
      <c r="Z1675" s="375" t="s">
        <v>400</v>
      </c>
      <c r="AA1675" s="763">
        <v>3.9300009312305436E-4</v>
      </c>
      <c r="AB1675" s="375" t="s">
        <v>399</v>
      </c>
      <c r="AC1675" s="831" t="s">
        <v>865</v>
      </c>
      <c r="AD1675" s="428" t="s">
        <v>263</v>
      </c>
      <c r="AE1675" s="375" t="s">
        <v>63</v>
      </c>
      <c r="AF1675" s="375" t="s">
        <v>391</v>
      </c>
      <c r="AG1675" s="375">
        <v>4.3937544906371828E-7</v>
      </c>
      <c r="AH1675" s="375" t="s">
        <v>399</v>
      </c>
      <c r="AI1675" s="375" t="s">
        <v>862</v>
      </c>
      <c r="AJ1675" s="375" t="s">
        <v>422</v>
      </c>
      <c r="AK1675" s="428" t="s">
        <v>277</v>
      </c>
      <c r="AL1675" s="375" t="s">
        <v>63</v>
      </c>
      <c r="AM1675" s="375" t="s">
        <v>425</v>
      </c>
      <c r="AN1675" s="375" t="s">
        <v>427</v>
      </c>
      <c r="AO1675" s="762">
        <v>6.9260000000000002</v>
      </c>
      <c r="AP1675" s="375" t="s">
        <v>391</v>
      </c>
      <c r="AQ1675" s="760">
        <v>3.8727226352348619E-2</v>
      </c>
      <c r="AR1675" s="375" t="s">
        <v>399</v>
      </c>
      <c r="AS1675" s="375" t="s">
        <v>863</v>
      </c>
      <c r="AT1675" s="831" t="s">
        <v>422</v>
      </c>
    </row>
    <row r="1676" spans="1:46" s="375" customFormat="1" x14ac:dyDescent="0.4">
      <c r="A1676" s="428" t="s">
        <v>406</v>
      </c>
      <c r="B1676" s="375" t="s">
        <v>63</v>
      </c>
      <c r="C1676" s="375" t="s">
        <v>465</v>
      </c>
      <c r="D1676" s="375" t="s">
        <v>409</v>
      </c>
      <c r="E1676" s="375" t="s">
        <v>400</v>
      </c>
      <c r="F1676" s="761">
        <v>5.0200496696145236E-2</v>
      </c>
      <c r="G1676" s="375" t="s">
        <v>398</v>
      </c>
      <c r="H1676" s="831" t="s">
        <v>859</v>
      </c>
      <c r="I1676" s="428" t="s">
        <v>232</v>
      </c>
      <c r="J1676" s="375" t="s">
        <v>63</v>
      </c>
      <c r="K1676" s="375" t="s">
        <v>52</v>
      </c>
      <c r="L1676" s="378"/>
      <c r="M1676" s="824">
        <v>0.31900000000000001</v>
      </c>
      <c r="N1676" s="375" t="s">
        <v>391</v>
      </c>
      <c r="O1676" s="375" t="s">
        <v>400</v>
      </c>
      <c r="P1676" s="763">
        <v>4.0000009478173478E-5</v>
      </c>
      <c r="Q1676" s="375" t="s">
        <v>399</v>
      </c>
      <c r="R1676" s="831" t="s">
        <v>864</v>
      </c>
      <c r="S1676" s="428" t="s">
        <v>49</v>
      </c>
      <c r="T1676" s="375" t="s">
        <v>418</v>
      </c>
      <c r="U1676" s="375" t="s">
        <v>63</v>
      </c>
      <c r="V1676" s="375" t="s">
        <v>52</v>
      </c>
      <c r="W1676" s="378"/>
      <c r="X1676" s="824">
        <v>0.34899999999999998</v>
      </c>
      <c r="Y1676" s="375" t="s">
        <v>391</v>
      </c>
      <c r="Z1676" s="375" t="s">
        <v>400</v>
      </c>
      <c r="AA1676" s="763">
        <v>2.5700006089726457E-4</v>
      </c>
      <c r="AB1676" s="375" t="s">
        <v>399</v>
      </c>
      <c r="AC1676" s="831" t="s">
        <v>865</v>
      </c>
      <c r="AD1676" s="428" t="s">
        <v>263</v>
      </c>
      <c r="AE1676" s="375" t="s">
        <v>63</v>
      </c>
      <c r="AF1676" s="375" t="s">
        <v>392</v>
      </c>
      <c r="AG1676" s="375">
        <v>1.4492063477046428E-6</v>
      </c>
      <c r="AH1676" s="375" t="s">
        <v>399</v>
      </c>
      <c r="AI1676" s="375" t="s">
        <v>862</v>
      </c>
      <c r="AJ1676" s="375" t="s">
        <v>422</v>
      </c>
      <c r="AK1676" s="428" t="s">
        <v>277</v>
      </c>
      <c r="AL1676" s="375" t="s">
        <v>63</v>
      </c>
      <c r="AM1676" s="375" t="s">
        <v>425</v>
      </c>
      <c r="AN1676" s="375" t="s">
        <v>427</v>
      </c>
      <c r="AO1676" s="762">
        <v>6.9260000000000002</v>
      </c>
      <c r="AP1676" s="375" t="s">
        <v>392</v>
      </c>
      <c r="AQ1676" s="760">
        <v>0.54246652525231054</v>
      </c>
      <c r="AR1676" s="375" t="s">
        <v>399</v>
      </c>
      <c r="AS1676" s="375" t="s">
        <v>863</v>
      </c>
      <c r="AT1676" s="831" t="s">
        <v>422</v>
      </c>
    </row>
    <row r="1677" spans="1:46" s="375" customFormat="1" x14ac:dyDescent="0.4">
      <c r="A1677" s="428" t="s">
        <v>406</v>
      </c>
      <c r="B1677" s="375" t="s">
        <v>63</v>
      </c>
      <c r="C1677" s="375" t="s">
        <v>465</v>
      </c>
      <c r="D1677" s="375" t="s">
        <v>387</v>
      </c>
      <c r="E1677" s="375" t="s">
        <v>400</v>
      </c>
      <c r="F1677" s="763">
        <v>1.4064361380548361E-5</v>
      </c>
      <c r="G1677" s="375" t="s">
        <v>399</v>
      </c>
      <c r="H1677" s="831" t="s">
        <v>866</v>
      </c>
      <c r="I1677" s="428" t="s">
        <v>232</v>
      </c>
      <c r="J1677" s="375" t="s">
        <v>63</v>
      </c>
      <c r="K1677" s="375" t="s">
        <v>52</v>
      </c>
      <c r="L1677" s="378"/>
      <c r="M1677" s="824">
        <v>0.31900000000000001</v>
      </c>
      <c r="N1677" s="375" t="s">
        <v>392</v>
      </c>
      <c r="O1677" s="375" t="s">
        <v>400</v>
      </c>
      <c r="P1677" s="763">
        <v>3.6000008530356123E-5</v>
      </c>
      <c r="Q1677" s="375" t="s">
        <v>399</v>
      </c>
      <c r="R1677" s="831" t="s">
        <v>864</v>
      </c>
      <c r="S1677" s="428" t="s">
        <v>49</v>
      </c>
      <c r="T1677" s="375" t="s">
        <v>418</v>
      </c>
      <c r="U1677" s="375" t="s">
        <v>63</v>
      </c>
      <c r="V1677" s="375" t="s">
        <v>52</v>
      </c>
      <c r="W1677" s="378"/>
      <c r="X1677" s="824">
        <v>0.34899999999999998</v>
      </c>
      <c r="Y1677" s="375" t="s">
        <v>392</v>
      </c>
      <c r="Z1677" s="375" t="s">
        <v>400</v>
      </c>
      <c r="AA1677" s="763">
        <v>4.2230010006581642E-3</v>
      </c>
      <c r="AB1677" s="375" t="s">
        <v>399</v>
      </c>
      <c r="AC1677" s="831" t="s">
        <v>865</v>
      </c>
      <c r="AD1677" s="428" t="s">
        <v>263</v>
      </c>
      <c r="AE1677" s="375" t="s">
        <v>63</v>
      </c>
      <c r="AF1677" s="375" t="s">
        <v>393</v>
      </c>
      <c r="AG1677" s="375">
        <v>2.1385977492833448E-8</v>
      </c>
      <c r="AH1677" s="375" t="s">
        <v>399</v>
      </c>
      <c r="AI1677" s="375" t="s">
        <v>862</v>
      </c>
      <c r="AJ1677" s="375" t="s">
        <v>422</v>
      </c>
      <c r="AK1677" s="428" t="s">
        <v>277</v>
      </c>
      <c r="AL1677" s="375" t="s">
        <v>63</v>
      </c>
      <c r="AM1677" s="375" t="s">
        <v>425</v>
      </c>
      <c r="AN1677" s="375" t="s">
        <v>427</v>
      </c>
      <c r="AO1677" s="762">
        <v>6.9260000000000002</v>
      </c>
      <c r="AP1677" s="375" t="s">
        <v>393</v>
      </c>
      <c r="AQ1677" s="760">
        <v>8.111481151864688E-4</v>
      </c>
      <c r="AR1677" s="375" t="s">
        <v>399</v>
      </c>
      <c r="AS1677" s="375" t="s">
        <v>863</v>
      </c>
      <c r="AT1677" s="831" t="s">
        <v>422</v>
      </c>
    </row>
    <row r="1678" spans="1:46" s="375" customFormat="1" x14ac:dyDescent="0.4">
      <c r="A1678" s="428" t="s">
        <v>406</v>
      </c>
      <c r="B1678" s="375" t="s">
        <v>63</v>
      </c>
      <c r="C1678" s="375" t="s">
        <v>465</v>
      </c>
      <c r="D1678" s="375" t="s">
        <v>388</v>
      </c>
      <c r="E1678" s="375" t="s">
        <v>400</v>
      </c>
      <c r="F1678" s="763">
        <v>1.0998425928345862E-4</v>
      </c>
      <c r="G1678" s="375" t="s">
        <v>399</v>
      </c>
      <c r="H1678" s="831" t="s">
        <v>866</v>
      </c>
      <c r="I1678" s="428" t="s">
        <v>232</v>
      </c>
      <c r="J1678" s="375" t="s">
        <v>63</v>
      </c>
      <c r="K1678" s="375" t="s">
        <v>52</v>
      </c>
      <c r="L1678" s="378"/>
      <c r="M1678" s="824">
        <v>0.31900000000000001</v>
      </c>
      <c r="N1678" s="375" t="s">
        <v>393</v>
      </c>
      <c r="O1678" s="375" t="s">
        <v>400</v>
      </c>
      <c r="P1678" s="763">
        <v>6.6000015638986234E-6</v>
      </c>
      <c r="Q1678" s="375" t="s">
        <v>399</v>
      </c>
      <c r="R1678" s="831" t="s">
        <v>864</v>
      </c>
      <c r="S1678" s="428" t="s">
        <v>49</v>
      </c>
      <c r="T1678" s="375" t="s">
        <v>418</v>
      </c>
      <c r="U1678" s="375" t="s">
        <v>63</v>
      </c>
      <c r="V1678" s="375" t="s">
        <v>52</v>
      </c>
      <c r="W1678" s="378"/>
      <c r="X1678" s="824">
        <v>0.34899999999999998</v>
      </c>
      <c r="Y1678" s="375" t="s">
        <v>393</v>
      </c>
      <c r="Z1678" s="375" t="s">
        <v>400</v>
      </c>
      <c r="AA1678" s="763">
        <v>1.1051002618582375E-5</v>
      </c>
      <c r="AB1678" s="375" t="s">
        <v>399</v>
      </c>
      <c r="AC1678" s="831" t="s">
        <v>865</v>
      </c>
      <c r="AD1678" s="428" t="s">
        <v>263</v>
      </c>
      <c r="AE1678" s="375" t="s">
        <v>63</v>
      </c>
      <c r="AF1678" s="375" t="s">
        <v>394</v>
      </c>
      <c r="AG1678" s="375">
        <v>4.8249088121117796E-8</v>
      </c>
      <c r="AH1678" s="375" t="s">
        <v>399</v>
      </c>
      <c r="AI1678" s="375" t="s">
        <v>862</v>
      </c>
      <c r="AJ1678" s="375" t="s">
        <v>422</v>
      </c>
      <c r="AK1678" s="428" t="s">
        <v>277</v>
      </c>
      <c r="AL1678" s="375" t="s">
        <v>63</v>
      </c>
      <c r="AM1678" s="375" t="s">
        <v>425</v>
      </c>
      <c r="AN1678" s="375" t="s">
        <v>427</v>
      </c>
      <c r="AO1678" s="762">
        <v>6.9260000000000002</v>
      </c>
      <c r="AP1678" s="375" t="s">
        <v>394</v>
      </c>
      <c r="AQ1678" s="760">
        <v>1.6935338883092644E-3</v>
      </c>
      <c r="AR1678" s="375" t="s">
        <v>399</v>
      </c>
      <c r="AS1678" s="375" t="s">
        <v>863</v>
      </c>
      <c r="AT1678" s="831" t="s">
        <v>422</v>
      </c>
    </row>
    <row r="1679" spans="1:46" s="375" customFormat="1" x14ac:dyDescent="0.4">
      <c r="A1679" s="428" t="s">
        <v>406</v>
      </c>
      <c r="B1679" s="375" t="s">
        <v>63</v>
      </c>
      <c r="C1679" s="375" t="s">
        <v>465</v>
      </c>
      <c r="D1679" s="375" t="s">
        <v>389</v>
      </c>
      <c r="E1679" s="375" t="s">
        <v>400</v>
      </c>
      <c r="F1679" s="763">
        <v>5.3502262806302099E-4</v>
      </c>
      <c r="G1679" s="375" t="s">
        <v>399</v>
      </c>
      <c r="H1679" s="831" t="s">
        <v>866</v>
      </c>
      <c r="I1679" s="428" t="s">
        <v>232</v>
      </c>
      <c r="J1679" s="375" t="s">
        <v>63</v>
      </c>
      <c r="K1679" s="375" t="s">
        <v>52</v>
      </c>
      <c r="L1679" s="378"/>
      <c r="M1679" s="824">
        <v>0.31900000000000001</v>
      </c>
      <c r="N1679" s="375" t="s">
        <v>394</v>
      </c>
      <c r="O1679" s="375" t="s">
        <v>400</v>
      </c>
      <c r="P1679" s="763">
        <v>1.7120004056658244E-5</v>
      </c>
      <c r="Q1679" s="375" t="s">
        <v>399</v>
      </c>
      <c r="R1679" s="831" t="s">
        <v>864</v>
      </c>
      <c r="S1679" s="428" t="s">
        <v>49</v>
      </c>
      <c r="T1679" s="375" t="s">
        <v>418</v>
      </c>
      <c r="U1679" s="375" t="s">
        <v>63</v>
      </c>
      <c r="V1679" s="375" t="s">
        <v>52</v>
      </c>
      <c r="W1679" s="378"/>
      <c r="X1679" s="824">
        <v>0.34899999999999998</v>
      </c>
      <c r="Y1679" s="375" t="s">
        <v>394</v>
      </c>
      <c r="Z1679" s="375" t="s">
        <v>400</v>
      </c>
      <c r="AA1679" s="763">
        <v>2.0817004932678429E-5</v>
      </c>
      <c r="AB1679" s="375" t="s">
        <v>399</v>
      </c>
      <c r="AC1679" s="831" t="s">
        <v>865</v>
      </c>
      <c r="AD1679" s="428" t="s">
        <v>263</v>
      </c>
      <c r="AE1679" s="375" t="s">
        <v>63</v>
      </c>
      <c r="AF1679" s="375" t="s">
        <v>395</v>
      </c>
      <c r="AG1679" s="375">
        <v>1.7378139165299597E-6</v>
      </c>
      <c r="AH1679" s="375" t="s">
        <v>399</v>
      </c>
      <c r="AI1679" s="375" t="s">
        <v>862</v>
      </c>
      <c r="AJ1679" s="375" t="s">
        <v>422</v>
      </c>
      <c r="AK1679" s="428" t="s">
        <v>277</v>
      </c>
      <c r="AL1679" s="375" t="s">
        <v>63</v>
      </c>
      <c r="AM1679" s="375" t="s">
        <v>425</v>
      </c>
      <c r="AN1679" s="375" t="s">
        <v>427</v>
      </c>
      <c r="AO1679" s="762">
        <v>6.9260000000000002</v>
      </c>
      <c r="AP1679" s="375" t="s">
        <v>395</v>
      </c>
      <c r="AQ1679" s="760">
        <v>0.20852766040148335</v>
      </c>
      <c r="AR1679" s="375" t="s">
        <v>399</v>
      </c>
      <c r="AS1679" s="375" t="s">
        <v>863</v>
      </c>
      <c r="AT1679" s="831" t="s">
        <v>422</v>
      </c>
    </row>
    <row r="1680" spans="1:46" s="375" customFormat="1" x14ac:dyDescent="0.4">
      <c r="A1680" s="428" t="s">
        <v>406</v>
      </c>
      <c r="B1680" s="375" t="s">
        <v>63</v>
      </c>
      <c r="C1680" s="375" t="s">
        <v>465</v>
      </c>
      <c r="D1680" s="375" t="s">
        <v>390</v>
      </c>
      <c r="E1680" s="375" t="s">
        <v>400</v>
      </c>
      <c r="F1680" s="763">
        <v>1.5878687110851104E-4</v>
      </c>
      <c r="G1680" s="375" t="s">
        <v>399</v>
      </c>
      <c r="H1680" s="831" t="s">
        <v>866</v>
      </c>
      <c r="I1680" s="428" t="s">
        <v>232</v>
      </c>
      <c r="J1680" s="375" t="s">
        <v>63</v>
      </c>
      <c r="K1680" s="375" t="s">
        <v>52</v>
      </c>
      <c r="L1680" s="378"/>
      <c r="M1680" s="824">
        <v>0.31900000000000001</v>
      </c>
      <c r="N1680" s="375" t="s">
        <v>395</v>
      </c>
      <c r="O1680" s="375" t="s">
        <v>400</v>
      </c>
      <c r="P1680" s="763">
        <v>1.1000002606497705E-5</v>
      </c>
      <c r="Q1680" s="375" t="s">
        <v>399</v>
      </c>
      <c r="R1680" s="831" t="s">
        <v>864</v>
      </c>
      <c r="S1680" s="428" t="s">
        <v>49</v>
      </c>
      <c r="T1680" s="375" t="s">
        <v>418</v>
      </c>
      <c r="U1680" s="375" t="s">
        <v>63</v>
      </c>
      <c r="V1680" s="375" t="s">
        <v>52</v>
      </c>
      <c r="W1680" s="378"/>
      <c r="X1680" s="824">
        <v>0.34899999999999998</v>
      </c>
      <c r="Y1680" s="375" t="s">
        <v>395</v>
      </c>
      <c r="Z1680" s="375" t="s">
        <v>400</v>
      </c>
      <c r="AA1680" s="763">
        <v>1.000000236954337E-5</v>
      </c>
      <c r="AB1680" s="375" t="s">
        <v>399</v>
      </c>
      <c r="AC1680" s="831" t="s">
        <v>865</v>
      </c>
      <c r="AD1680" s="428" t="s">
        <v>263</v>
      </c>
      <c r="AE1680" s="375" t="s">
        <v>63</v>
      </c>
      <c r="AF1680" s="375" t="s">
        <v>396</v>
      </c>
      <c r="AG1680" s="375">
        <v>1.9639944601717711E-8</v>
      </c>
      <c r="AH1680" s="375" t="s">
        <v>399</v>
      </c>
      <c r="AI1680" s="375" t="s">
        <v>862</v>
      </c>
      <c r="AJ1680" s="375" t="s">
        <v>422</v>
      </c>
      <c r="AK1680" s="428" t="s">
        <v>277</v>
      </c>
      <c r="AL1680" s="375" t="s">
        <v>63</v>
      </c>
      <c r="AM1680" s="375" t="s">
        <v>425</v>
      </c>
      <c r="AN1680" s="375" t="s">
        <v>427</v>
      </c>
      <c r="AO1680" s="762">
        <v>6.9260000000000002</v>
      </c>
      <c r="AP1680" s="375" t="s">
        <v>396</v>
      </c>
      <c r="AQ1680" s="760">
        <v>1.2784256206030929E-3</v>
      </c>
      <c r="AR1680" s="375" t="s">
        <v>399</v>
      </c>
      <c r="AS1680" s="375" t="s">
        <v>863</v>
      </c>
      <c r="AT1680" s="831" t="s">
        <v>422</v>
      </c>
    </row>
    <row r="1681" spans="1:46" s="375" customFormat="1" x14ac:dyDescent="0.4">
      <c r="A1681" s="428" t="s">
        <v>406</v>
      </c>
      <c r="B1681" s="375" t="s">
        <v>63</v>
      </c>
      <c r="C1681" s="375" t="s">
        <v>465</v>
      </c>
      <c r="D1681" s="375" t="s">
        <v>391</v>
      </c>
      <c r="E1681" s="375" t="s">
        <v>400</v>
      </c>
      <c r="F1681" s="763">
        <v>1.0563579678583635E-4</v>
      </c>
      <c r="G1681" s="375" t="s">
        <v>399</v>
      </c>
      <c r="H1681" s="831" t="s">
        <v>866</v>
      </c>
      <c r="I1681" s="428" t="s">
        <v>232</v>
      </c>
      <c r="J1681" s="375" t="s">
        <v>63</v>
      </c>
      <c r="K1681" s="375" t="s">
        <v>52</v>
      </c>
      <c r="L1681" s="378"/>
      <c r="M1681" s="824">
        <v>0.31900000000000001</v>
      </c>
      <c r="N1681" s="375" t="s">
        <v>396</v>
      </c>
      <c r="O1681" s="375" t="s">
        <v>400</v>
      </c>
      <c r="P1681" s="763">
        <v>1.0000002369543367E-6</v>
      </c>
      <c r="Q1681" s="375" t="s">
        <v>399</v>
      </c>
      <c r="R1681" s="831" t="s">
        <v>864</v>
      </c>
      <c r="S1681" s="428" t="s">
        <v>49</v>
      </c>
      <c r="T1681" s="375" t="s">
        <v>418</v>
      </c>
      <c r="U1681" s="375" t="s">
        <v>63</v>
      </c>
      <c r="V1681" s="375" t="s">
        <v>52</v>
      </c>
      <c r="W1681" s="378"/>
      <c r="X1681" s="824">
        <v>0.34899999999999998</v>
      </c>
      <c r="Y1681" s="375" t="s">
        <v>396</v>
      </c>
      <c r="Z1681" s="375" t="s">
        <v>400</v>
      </c>
      <c r="AA1681" s="763">
        <v>1.5000003554315054E-5</v>
      </c>
      <c r="AB1681" s="375" t="s">
        <v>399</v>
      </c>
      <c r="AC1681" s="831" t="s">
        <v>865</v>
      </c>
      <c r="AD1681" s="430" t="s">
        <v>263</v>
      </c>
      <c r="AE1681" s="832" t="s">
        <v>63</v>
      </c>
      <c r="AF1681" s="832" t="s">
        <v>397</v>
      </c>
      <c r="AG1681" s="832">
        <v>2.0860135279613147E-3</v>
      </c>
      <c r="AH1681" s="832" t="s">
        <v>399</v>
      </c>
      <c r="AI1681" s="832" t="s">
        <v>862</v>
      </c>
      <c r="AJ1681" s="832" t="s">
        <v>422</v>
      </c>
      <c r="AK1681" s="428" t="s">
        <v>277</v>
      </c>
      <c r="AL1681" s="375" t="s">
        <v>63</v>
      </c>
      <c r="AM1681" s="375" t="s">
        <v>425</v>
      </c>
      <c r="AN1681" s="375" t="s">
        <v>427</v>
      </c>
      <c r="AO1681" s="762">
        <v>6.9260000000000002</v>
      </c>
      <c r="AP1681" s="375" t="s">
        <v>397</v>
      </c>
      <c r="AQ1681" s="760">
        <v>129.43755407652384</v>
      </c>
      <c r="AR1681" s="375" t="s">
        <v>399</v>
      </c>
      <c r="AS1681" s="375" t="s">
        <v>863</v>
      </c>
      <c r="AT1681" s="831" t="s">
        <v>422</v>
      </c>
    </row>
    <row r="1682" spans="1:46" s="375" customFormat="1" x14ac:dyDescent="0.4">
      <c r="A1682" s="428" t="s">
        <v>406</v>
      </c>
      <c r="B1682" s="375" t="s">
        <v>63</v>
      </c>
      <c r="C1682" s="375" t="s">
        <v>465</v>
      </c>
      <c r="D1682" s="375" t="s">
        <v>392</v>
      </c>
      <c r="E1682" s="375" t="s">
        <v>400</v>
      </c>
      <c r="F1682" s="763">
        <v>1.6443735368083926E-3</v>
      </c>
      <c r="G1682" s="375" t="s">
        <v>399</v>
      </c>
      <c r="H1682" s="831" t="s">
        <v>866</v>
      </c>
      <c r="I1682" s="428" t="s">
        <v>232</v>
      </c>
      <c r="J1682" s="375" t="s">
        <v>63</v>
      </c>
      <c r="K1682" s="375" t="s">
        <v>52</v>
      </c>
      <c r="L1682" s="378"/>
      <c r="M1682" s="824">
        <v>0.31900000000000001</v>
      </c>
      <c r="N1682" s="375" t="s">
        <v>397</v>
      </c>
      <c r="O1682" s="375" t="s">
        <v>400</v>
      </c>
      <c r="P1682" s="763">
        <v>0.63481690552345704</v>
      </c>
      <c r="Q1682" s="375" t="s">
        <v>399</v>
      </c>
      <c r="R1682" s="831" t="s">
        <v>864</v>
      </c>
      <c r="S1682" s="428" t="s">
        <v>49</v>
      </c>
      <c r="T1682" s="375" t="s">
        <v>418</v>
      </c>
      <c r="U1682" s="375" t="s">
        <v>63</v>
      </c>
      <c r="V1682" s="375" t="s">
        <v>52</v>
      </c>
      <c r="W1682" s="378"/>
      <c r="X1682" s="824">
        <v>0.34899999999999998</v>
      </c>
      <c r="Y1682" s="375" t="s">
        <v>397</v>
      </c>
      <c r="Z1682" s="375" t="s">
        <v>400</v>
      </c>
      <c r="AA1682" s="763">
        <v>0.97788512593926968</v>
      </c>
      <c r="AB1682" s="375" t="s">
        <v>399</v>
      </c>
      <c r="AC1682" s="831" t="s">
        <v>865</v>
      </c>
      <c r="AK1682" s="428" t="s">
        <v>277</v>
      </c>
      <c r="AL1682" s="375" t="s">
        <v>63</v>
      </c>
      <c r="AM1682" s="375" t="s">
        <v>425</v>
      </c>
      <c r="AN1682" s="375" t="s">
        <v>426</v>
      </c>
      <c r="AO1682" s="762">
        <v>6.9260000000000002</v>
      </c>
      <c r="AP1682" s="375" t="s">
        <v>387</v>
      </c>
      <c r="AQ1682" s="760">
        <v>0.11449360352033082</v>
      </c>
      <c r="AR1682" s="375" t="s">
        <v>399</v>
      </c>
      <c r="AS1682" s="375" t="s">
        <v>867</v>
      </c>
      <c r="AT1682" s="831" t="s">
        <v>422</v>
      </c>
    </row>
    <row r="1683" spans="1:46" s="375" customFormat="1" x14ac:dyDescent="0.4">
      <c r="A1683" s="428" t="s">
        <v>406</v>
      </c>
      <c r="B1683" s="375" t="s">
        <v>63</v>
      </c>
      <c r="C1683" s="375" t="s">
        <v>465</v>
      </c>
      <c r="D1683" s="375" t="s">
        <v>393</v>
      </c>
      <c r="E1683" s="375" t="s">
        <v>400</v>
      </c>
      <c r="F1683" s="763">
        <v>5.2200036447152957E-6</v>
      </c>
      <c r="G1683" s="375" t="s">
        <v>399</v>
      </c>
      <c r="H1683" s="831" t="s">
        <v>866</v>
      </c>
      <c r="I1683" s="428" t="s">
        <v>232</v>
      </c>
      <c r="J1683" s="375" t="s">
        <v>63</v>
      </c>
      <c r="K1683" s="375" t="s">
        <v>52</v>
      </c>
      <c r="L1683" s="378"/>
      <c r="M1683" s="824">
        <v>0.31900000000000001</v>
      </c>
      <c r="N1683" s="375" t="s">
        <v>387</v>
      </c>
      <c r="O1683" s="375" t="s">
        <v>401</v>
      </c>
      <c r="P1683" s="378">
        <v>2.9811815429833174E-5</v>
      </c>
      <c r="Q1683" s="375" t="s">
        <v>399</v>
      </c>
      <c r="R1683" s="831" t="s">
        <v>868</v>
      </c>
      <c r="S1683" s="428" t="s">
        <v>49</v>
      </c>
      <c r="T1683" s="375" t="s">
        <v>418</v>
      </c>
      <c r="U1683" s="375" t="s">
        <v>63</v>
      </c>
      <c r="V1683" s="375" t="s">
        <v>52</v>
      </c>
      <c r="W1683" s="378"/>
      <c r="X1683" s="824">
        <v>0.34899999999999998</v>
      </c>
      <c r="Y1683" s="375" t="s">
        <v>387</v>
      </c>
      <c r="Z1683" s="375" t="s">
        <v>401</v>
      </c>
      <c r="AA1683" s="378">
        <v>1.3811811638563786E-5</v>
      </c>
      <c r="AB1683" s="375" t="s">
        <v>399</v>
      </c>
      <c r="AC1683" s="831" t="s">
        <v>869</v>
      </c>
      <c r="AK1683" s="428" t="s">
        <v>277</v>
      </c>
      <c r="AL1683" s="375" t="s">
        <v>63</v>
      </c>
      <c r="AM1683" s="375" t="s">
        <v>425</v>
      </c>
      <c r="AN1683" s="375" t="s">
        <v>426</v>
      </c>
      <c r="AO1683" s="762">
        <v>6.9260000000000002</v>
      </c>
      <c r="AP1683" s="375" t="s">
        <v>388</v>
      </c>
      <c r="AQ1683" s="760">
        <v>0.66955527990502384</v>
      </c>
      <c r="AR1683" s="375" t="s">
        <v>399</v>
      </c>
      <c r="AS1683" s="375" t="s">
        <v>867</v>
      </c>
      <c r="AT1683" s="831" t="s">
        <v>422</v>
      </c>
    </row>
    <row r="1684" spans="1:46" s="375" customFormat="1" x14ac:dyDescent="0.4">
      <c r="A1684" s="428" t="s">
        <v>406</v>
      </c>
      <c r="B1684" s="375" t="s">
        <v>63</v>
      </c>
      <c r="C1684" s="375" t="s">
        <v>465</v>
      </c>
      <c r="D1684" s="375" t="s">
        <v>394</v>
      </c>
      <c r="E1684" s="375" t="s">
        <v>400</v>
      </c>
      <c r="F1684" s="763">
        <v>1.0948039320345546E-5</v>
      </c>
      <c r="G1684" s="375" t="s">
        <v>399</v>
      </c>
      <c r="H1684" s="831" t="s">
        <v>866</v>
      </c>
      <c r="I1684" s="428" t="s">
        <v>232</v>
      </c>
      <c r="J1684" s="375" t="s">
        <v>63</v>
      </c>
      <c r="K1684" s="375" t="s">
        <v>52</v>
      </c>
      <c r="L1684" s="378"/>
      <c r="M1684" s="824">
        <v>0.31900000000000001</v>
      </c>
      <c r="N1684" s="375" t="s">
        <v>388</v>
      </c>
      <c r="O1684" s="375" t="s">
        <v>401</v>
      </c>
      <c r="P1684" s="378">
        <v>3.6346181051788125E-4</v>
      </c>
      <c r="Q1684" s="375" t="s">
        <v>399</v>
      </c>
      <c r="R1684" s="831" t="s">
        <v>868</v>
      </c>
      <c r="S1684" s="428" t="s">
        <v>49</v>
      </c>
      <c r="T1684" s="375" t="s">
        <v>418</v>
      </c>
      <c r="U1684" s="375" t="s">
        <v>63</v>
      </c>
      <c r="V1684" s="375" t="s">
        <v>52</v>
      </c>
      <c r="W1684" s="378"/>
      <c r="X1684" s="824">
        <v>0.34899999999999998</v>
      </c>
      <c r="Y1684" s="375" t="s">
        <v>388</v>
      </c>
      <c r="Z1684" s="375" t="s">
        <v>401</v>
      </c>
      <c r="AA1684" s="378">
        <v>1.1346175127929701E-4</v>
      </c>
      <c r="AB1684" s="375" t="s">
        <v>399</v>
      </c>
      <c r="AC1684" s="831" t="s">
        <v>869</v>
      </c>
      <c r="AK1684" s="428" t="s">
        <v>277</v>
      </c>
      <c r="AL1684" s="375" t="s">
        <v>63</v>
      </c>
      <c r="AM1684" s="375" t="s">
        <v>425</v>
      </c>
      <c r="AN1684" s="375" t="s">
        <v>426</v>
      </c>
      <c r="AO1684" s="762">
        <v>6.9260000000000002</v>
      </c>
      <c r="AP1684" s="375" t="s">
        <v>389</v>
      </c>
      <c r="AQ1684" s="760">
        <v>0.14083992687145763</v>
      </c>
      <c r="AR1684" s="375" t="s">
        <v>399</v>
      </c>
      <c r="AS1684" s="375" t="s">
        <v>867</v>
      </c>
      <c r="AT1684" s="831" t="s">
        <v>422</v>
      </c>
    </row>
    <row r="1685" spans="1:46" s="375" customFormat="1" x14ac:dyDescent="0.4">
      <c r="A1685" s="428" t="s">
        <v>406</v>
      </c>
      <c r="B1685" s="375" t="s">
        <v>63</v>
      </c>
      <c r="C1685" s="375" t="s">
        <v>465</v>
      </c>
      <c r="D1685" s="375" t="s">
        <v>395</v>
      </c>
      <c r="E1685" s="375" t="s">
        <v>400</v>
      </c>
      <c r="F1685" s="763">
        <v>6.4281451439684952E-6</v>
      </c>
      <c r="G1685" s="375" t="s">
        <v>399</v>
      </c>
      <c r="H1685" s="831" t="s">
        <v>866</v>
      </c>
      <c r="I1685" s="428" t="s">
        <v>232</v>
      </c>
      <c r="J1685" s="375" t="s">
        <v>63</v>
      </c>
      <c r="K1685" s="375" t="s">
        <v>52</v>
      </c>
      <c r="L1685" s="378"/>
      <c r="M1685" s="824">
        <v>0.31900000000000001</v>
      </c>
      <c r="N1685" s="375" t="s">
        <v>389</v>
      </c>
      <c r="O1685" s="375" t="s">
        <v>401</v>
      </c>
      <c r="P1685" s="378">
        <v>5.0482849222264765E-4</v>
      </c>
      <c r="Q1685" s="375" t="s">
        <v>399</v>
      </c>
      <c r="R1685" s="831" t="s">
        <v>868</v>
      </c>
      <c r="S1685" s="428" t="s">
        <v>49</v>
      </c>
      <c r="T1685" s="375" t="s">
        <v>418</v>
      </c>
      <c r="U1685" s="375" t="s">
        <v>63</v>
      </c>
      <c r="V1685" s="375" t="s">
        <v>52</v>
      </c>
      <c r="W1685" s="378"/>
      <c r="X1685" s="824">
        <v>0.34899999999999998</v>
      </c>
      <c r="Y1685" s="375" t="s">
        <v>389</v>
      </c>
      <c r="Z1685" s="375" t="s">
        <v>401</v>
      </c>
      <c r="AA1685" s="378">
        <v>1.2138286602232724E-3</v>
      </c>
      <c r="AB1685" s="375" t="s">
        <v>399</v>
      </c>
      <c r="AC1685" s="831" t="s">
        <v>869</v>
      </c>
      <c r="AK1685" s="428" t="s">
        <v>277</v>
      </c>
      <c r="AL1685" s="375" t="s">
        <v>63</v>
      </c>
      <c r="AM1685" s="375" t="s">
        <v>425</v>
      </c>
      <c r="AN1685" s="375" t="s">
        <v>426</v>
      </c>
      <c r="AO1685" s="762">
        <v>6.9260000000000002</v>
      </c>
      <c r="AP1685" s="375" t="s">
        <v>390</v>
      </c>
      <c r="AQ1685" s="760">
        <v>7.6770444062228202E-2</v>
      </c>
      <c r="AR1685" s="375" t="s">
        <v>399</v>
      </c>
      <c r="AS1685" s="375" t="s">
        <v>867</v>
      </c>
      <c r="AT1685" s="831" t="s">
        <v>422</v>
      </c>
    </row>
    <row r="1686" spans="1:46" s="375" customFormat="1" x14ac:dyDescent="0.4">
      <c r="A1686" s="428" t="s">
        <v>406</v>
      </c>
      <c r="B1686" s="375" t="s">
        <v>63</v>
      </c>
      <c r="C1686" s="375" t="s">
        <v>465</v>
      </c>
      <c r="D1686" s="375" t="s">
        <v>396</v>
      </c>
      <c r="E1686" s="375" t="s">
        <v>400</v>
      </c>
      <c r="F1686" s="763">
        <v>6.100922406727844E-6</v>
      </c>
      <c r="G1686" s="375" t="s">
        <v>399</v>
      </c>
      <c r="H1686" s="831" t="s">
        <v>866</v>
      </c>
      <c r="I1686" s="428" t="s">
        <v>232</v>
      </c>
      <c r="J1686" s="375" t="s">
        <v>63</v>
      </c>
      <c r="K1686" s="375" t="s">
        <v>52</v>
      </c>
      <c r="L1686" s="378"/>
      <c r="M1686" s="824">
        <v>0.31900000000000001</v>
      </c>
      <c r="N1686" s="375" t="s">
        <v>390</v>
      </c>
      <c r="O1686" s="375" t="s">
        <v>401</v>
      </c>
      <c r="P1686" s="378">
        <v>4.0502188332202108E-5</v>
      </c>
      <c r="Q1686" s="375" t="s">
        <v>399</v>
      </c>
      <c r="R1686" s="831" t="s">
        <v>868</v>
      </c>
      <c r="S1686" s="428" t="s">
        <v>49</v>
      </c>
      <c r="T1686" s="375" t="s">
        <v>418</v>
      </c>
      <c r="U1686" s="375" t="s">
        <v>63</v>
      </c>
      <c r="V1686" s="375" t="s">
        <v>52</v>
      </c>
      <c r="W1686" s="378"/>
      <c r="X1686" s="824">
        <v>0.34899999999999998</v>
      </c>
      <c r="Y1686" s="375" t="s">
        <v>390</v>
      </c>
      <c r="Z1686" s="375" t="s">
        <v>401</v>
      </c>
      <c r="AA1686" s="378">
        <v>3.93502271977083E-4</v>
      </c>
      <c r="AB1686" s="375" t="s">
        <v>399</v>
      </c>
      <c r="AC1686" s="831" t="s">
        <v>869</v>
      </c>
      <c r="AK1686" s="428" t="s">
        <v>277</v>
      </c>
      <c r="AL1686" s="375" t="s">
        <v>63</v>
      </c>
      <c r="AM1686" s="375" t="s">
        <v>425</v>
      </c>
      <c r="AN1686" s="375" t="s">
        <v>426</v>
      </c>
      <c r="AO1686" s="762">
        <v>6.9260000000000002</v>
      </c>
      <c r="AP1686" s="375" t="s">
        <v>391</v>
      </c>
      <c r="AQ1686" s="760">
        <v>3.3247860289947147E-2</v>
      </c>
      <c r="AR1686" s="375" t="s">
        <v>399</v>
      </c>
      <c r="AS1686" s="375" t="s">
        <v>867</v>
      </c>
      <c r="AT1686" s="831" t="s">
        <v>422</v>
      </c>
    </row>
    <row r="1687" spans="1:46" s="375" customFormat="1" x14ac:dyDescent="0.4">
      <c r="A1687" s="428" t="s">
        <v>406</v>
      </c>
      <c r="B1687" s="375" t="s">
        <v>63</v>
      </c>
      <c r="C1687" s="375" t="s">
        <v>465</v>
      </c>
      <c r="D1687" s="375" t="s">
        <v>397</v>
      </c>
      <c r="E1687" s="375" t="s">
        <v>400</v>
      </c>
      <c r="F1687" s="763">
        <v>0.49554819227368074</v>
      </c>
      <c r="G1687" s="375" t="s">
        <v>399</v>
      </c>
      <c r="H1687" s="831" t="s">
        <v>866</v>
      </c>
      <c r="I1687" s="428" t="s">
        <v>232</v>
      </c>
      <c r="J1687" s="375" t="s">
        <v>63</v>
      </c>
      <c r="K1687" s="375" t="s">
        <v>52</v>
      </c>
      <c r="L1687" s="378"/>
      <c r="M1687" s="824">
        <v>0.31900000000000001</v>
      </c>
      <c r="N1687" s="375" t="s">
        <v>391</v>
      </c>
      <c r="O1687" s="375" t="s">
        <v>401</v>
      </c>
      <c r="P1687" s="378">
        <v>4.0231829752532398E-5</v>
      </c>
      <c r="Q1687" s="375" t="s">
        <v>399</v>
      </c>
      <c r="R1687" s="831" t="s">
        <v>868</v>
      </c>
      <c r="S1687" s="428" t="s">
        <v>49</v>
      </c>
      <c r="T1687" s="375" t="s">
        <v>418</v>
      </c>
      <c r="U1687" s="375" t="s">
        <v>63</v>
      </c>
      <c r="V1687" s="375" t="s">
        <v>52</v>
      </c>
      <c r="W1687" s="378"/>
      <c r="X1687" s="824">
        <v>0.34899999999999998</v>
      </c>
      <c r="Y1687" s="375" t="s">
        <v>391</v>
      </c>
      <c r="Z1687" s="375" t="s">
        <v>401</v>
      </c>
      <c r="AA1687" s="378">
        <v>2.5723188117162348E-4</v>
      </c>
      <c r="AB1687" s="375" t="s">
        <v>399</v>
      </c>
      <c r="AC1687" s="831" t="s">
        <v>869</v>
      </c>
      <c r="AK1687" s="428" t="s">
        <v>277</v>
      </c>
      <c r="AL1687" s="375" t="s">
        <v>63</v>
      </c>
      <c r="AM1687" s="375" t="s">
        <v>425</v>
      </c>
      <c r="AN1687" s="375" t="s">
        <v>426</v>
      </c>
      <c r="AO1687" s="762">
        <v>6.9260000000000002</v>
      </c>
      <c r="AP1687" s="375" t="s">
        <v>392</v>
      </c>
      <c r="AQ1687" s="760">
        <v>0.42086269104545959</v>
      </c>
      <c r="AR1687" s="375" t="s">
        <v>399</v>
      </c>
      <c r="AS1687" s="375" t="s">
        <v>867</v>
      </c>
      <c r="AT1687" s="831" t="s">
        <v>422</v>
      </c>
    </row>
    <row r="1688" spans="1:46" s="375" customFormat="1" x14ac:dyDescent="0.4">
      <c r="A1688" s="428" t="s">
        <v>406</v>
      </c>
      <c r="B1688" s="375" t="s">
        <v>63</v>
      </c>
      <c r="C1688" s="375" t="s">
        <v>465</v>
      </c>
      <c r="D1688" s="375" t="s">
        <v>387</v>
      </c>
      <c r="E1688" s="375" t="s">
        <v>401</v>
      </c>
      <c r="F1688" s="378">
        <v>1.4885390676463679E-5</v>
      </c>
      <c r="G1688" s="375" t="s">
        <v>399</v>
      </c>
      <c r="H1688" s="831" t="s">
        <v>870</v>
      </c>
      <c r="I1688" s="428" t="s">
        <v>232</v>
      </c>
      <c r="J1688" s="375" t="s">
        <v>63</v>
      </c>
      <c r="K1688" s="375" t="s">
        <v>52</v>
      </c>
      <c r="L1688" s="378"/>
      <c r="M1688" s="824">
        <v>0.31900000000000001</v>
      </c>
      <c r="N1688" s="375" t="s">
        <v>392</v>
      </c>
      <c r="O1688" s="375" t="s">
        <v>401</v>
      </c>
      <c r="P1688" s="378">
        <v>3.8828612450260301E-5</v>
      </c>
      <c r="Q1688" s="375" t="s">
        <v>399</v>
      </c>
      <c r="R1688" s="831" t="s">
        <v>868</v>
      </c>
      <c r="S1688" s="428" t="s">
        <v>49</v>
      </c>
      <c r="T1688" s="375" t="s">
        <v>418</v>
      </c>
      <c r="U1688" s="375" t="s">
        <v>63</v>
      </c>
      <c r="V1688" s="375" t="s">
        <v>52</v>
      </c>
      <c r="W1688" s="378"/>
      <c r="X1688" s="824">
        <v>0.34899999999999998</v>
      </c>
      <c r="Y1688" s="375" t="s">
        <v>392</v>
      </c>
      <c r="Z1688" s="375" t="s">
        <v>401</v>
      </c>
      <c r="AA1688" s="378">
        <v>4.2258296045780686E-3</v>
      </c>
      <c r="AB1688" s="375" t="s">
        <v>399</v>
      </c>
      <c r="AC1688" s="831" t="s">
        <v>869</v>
      </c>
      <c r="AK1688" s="428" t="s">
        <v>277</v>
      </c>
      <c r="AL1688" s="375" t="s">
        <v>63</v>
      </c>
      <c r="AM1688" s="375" t="s">
        <v>425</v>
      </c>
      <c r="AN1688" s="375" t="s">
        <v>426</v>
      </c>
      <c r="AO1688" s="762">
        <v>6.9260000000000002</v>
      </c>
      <c r="AP1688" s="375" t="s">
        <v>393</v>
      </c>
      <c r="AQ1688" s="760">
        <v>8.2913653648611385E-4</v>
      </c>
      <c r="AR1688" s="375" t="s">
        <v>399</v>
      </c>
      <c r="AS1688" s="375" t="s">
        <v>867</v>
      </c>
      <c r="AT1688" s="831" t="s">
        <v>422</v>
      </c>
    </row>
    <row r="1689" spans="1:46" s="375" customFormat="1" x14ac:dyDescent="0.4">
      <c r="A1689" s="428" t="s">
        <v>406</v>
      </c>
      <c r="B1689" s="375" t="s">
        <v>63</v>
      </c>
      <c r="C1689" s="375" t="s">
        <v>465</v>
      </c>
      <c r="D1689" s="375" t="s">
        <v>388</v>
      </c>
      <c r="E1689" s="375" t="s">
        <v>401</v>
      </c>
      <c r="F1689" s="378">
        <v>1.1525899196152358E-4</v>
      </c>
      <c r="G1689" s="375" t="s">
        <v>399</v>
      </c>
      <c r="H1689" s="831" t="s">
        <v>870</v>
      </c>
      <c r="I1689" s="428" t="s">
        <v>232</v>
      </c>
      <c r="J1689" s="375" t="s">
        <v>63</v>
      </c>
      <c r="K1689" s="375" t="s">
        <v>52</v>
      </c>
      <c r="L1689" s="378"/>
      <c r="M1689" s="824">
        <v>0.31900000000000001</v>
      </c>
      <c r="N1689" s="375" t="s">
        <v>393</v>
      </c>
      <c r="O1689" s="375" t="s">
        <v>401</v>
      </c>
      <c r="P1689" s="378">
        <v>6.6043252591262662E-6</v>
      </c>
      <c r="Q1689" s="375" t="s">
        <v>399</v>
      </c>
      <c r="R1689" s="831" t="s">
        <v>868</v>
      </c>
      <c r="S1689" s="428" t="s">
        <v>49</v>
      </c>
      <c r="T1689" s="375" t="s">
        <v>418</v>
      </c>
      <c r="U1689" s="375" t="s">
        <v>63</v>
      </c>
      <c r="V1689" s="375" t="s">
        <v>52</v>
      </c>
      <c r="W1689" s="378"/>
      <c r="X1689" s="824">
        <v>0.34899999999999998</v>
      </c>
      <c r="Y1689" s="375" t="s">
        <v>393</v>
      </c>
      <c r="Z1689" s="375" t="s">
        <v>401</v>
      </c>
      <c r="AA1689" s="378">
        <v>1.105532631381002E-5</v>
      </c>
      <c r="AB1689" s="375" t="s">
        <v>399</v>
      </c>
      <c r="AC1689" s="831" t="s">
        <v>869</v>
      </c>
      <c r="AK1689" s="428" t="s">
        <v>277</v>
      </c>
      <c r="AL1689" s="375" t="s">
        <v>63</v>
      </c>
      <c r="AM1689" s="375" t="s">
        <v>425</v>
      </c>
      <c r="AN1689" s="375" t="s">
        <v>426</v>
      </c>
      <c r="AO1689" s="762">
        <v>6.9260000000000002</v>
      </c>
      <c r="AP1689" s="375" t="s">
        <v>394</v>
      </c>
      <c r="AQ1689" s="760">
        <v>1.7643520388164087E-3</v>
      </c>
      <c r="AR1689" s="375" t="s">
        <v>399</v>
      </c>
      <c r="AS1689" s="375" t="s">
        <v>867</v>
      </c>
      <c r="AT1689" s="831" t="s">
        <v>422</v>
      </c>
    </row>
    <row r="1690" spans="1:46" s="375" customFormat="1" x14ac:dyDescent="0.4">
      <c r="A1690" s="428" t="s">
        <v>406</v>
      </c>
      <c r="B1690" s="375" t="s">
        <v>63</v>
      </c>
      <c r="C1690" s="375" t="s">
        <v>465</v>
      </c>
      <c r="D1690" s="375" t="s">
        <v>389</v>
      </c>
      <c r="E1690" s="375" t="s">
        <v>401</v>
      </c>
      <c r="F1690" s="378">
        <v>5.3608228631074758E-4</v>
      </c>
      <c r="G1690" s="375" t="s">
        <v>399</v>
      </c>
      <c r="H1690" s="831" t="s">
        <v>870</v>
      </c>
      <c r="I1690" s="428" t="s">
        <v>232</v>
      </c>
      <c r="J1690" s="375" t="s">
        <v>63</v>
      </c>
      <c r="K1690" s="375" t="s">
        <v>52</v>
      </c>
      <c r="L1690" s="378"/>
      <c r="M1690" s="824">
        <v>0.31900000000000001</v>
      </c>
      <c r="N1690" s="375" t="s">
        <v>394</v>
      </c>
      <c r="O1690" s="375" t="s">
        <v>401</v>
      </c>
      <c r="P1690" s="378">
        <v>1.7129474427618009E-5</v>
      </c>
      <c r="Q1690" s="375" t="s">
        <v>399</v>
      </c>
      <c r="R1690" s="831" t="s">
        <v>868</v>
      </c>
      <c r="S1690" s="428" t="s">
        <v>49</v>
      </c>
      <c r="T1690" s="375" t="s">
        <v>418</v>
      </c>
      <c r="U1690" s="375" t="s">
        <v>63</v>
      </c>
      <c r="V1690" s="375" t="s">
        <v>52</v>
      </c>
      <c r="W1690" s="378"/>
      <c r="X1690" s="824">
        <v>0.34899999999999998</v>
      </c>
      <c r="Y1690" s="375" t="s">
        <v>394</v>
      </c>
      <c r="Z1690" s="375" t="s">
        <v>401</v>
      </c>
      <c r="AA1690" s="378">
        <v>2.0826475303638197E-5</v>
      </c>
      <c r="AB1690" s="375" t="s">
        <v>399</v>
      </c>
      <c r="AC1690" s="831" t="s">
        <v>869</v>
      </c>
      <c r="AK1690" s="428" t="s">
        <v>277</v>
      </c>
      <c r="AL1690" s="375" t="s">
        <v>63</v>
      </c>
      <c r="AM1690" s="375" t="s">
        <v>425</v>
      </c>
      <c r="AN1690" s="375" t="s">
        <v>426</v>
      </c>
      <c r="AO1690" s="762">
        <v>6.9260000000000002</v>
      </c>
      <c r="AP1690" s="375" t="s">
        <v>395</v>
      </c>
      <c r="AQ1690" s="760">
        <v>0.16080478359682848</v>
      </c>
      <c r="AR1690" s="375" t="s">
        <v>399</v>
      </c>
      <c r="AS1690" s="375" t="s">
        <v>867</v>
      </c>
      <c r="AT1690" s="831" t="s">
        <v>422</v>
      </c>
    </row>
    <row r="1691" spans="1:46" s="375" customFormat="1" x14ac:dyDescent="0.4">
      <c r="A1691" s="428" t="s">
        <v>406</v>
      </c>
      <c r="B1691" s="375" t="s">
        <v>63</v>
      </c>
      <c r="C1691" s="375" t="s">
        <v>465</v>
      </c>
      <c r="D1691" s="375" t="s">
        <v>390</v>
      </c>
      <c r="E1691" s="375" t="s">
        <v>401</v>
      </c>
      <c r="F1691" s="378">
        <v>1.5933930398842977E-4</v>
      </c>
      <c r="G1691" s="375" t="s">
        <v>399</v>
      </c>
      <c r="H1691" s="831" t="s">
        <v>870</v>
      </c>
      <c r="I1691" s="428" t="s">
        <v>232</v>
      </c>
      <c r="J1691" s="375" t="s">
        <v>63</v>
      </c>
      <c r="K1691" s="375" t="s">
        <v>52</v>
      </c>
      <c r="M1691" s="824">
        <v>0.31900000000000001</v>
      </c>
      <c r="N1691" s="375" t="s">
        <v>395</v>
      </c>
      <c r="O1691" s="375" t="s">
        <v>401</v>
      </c>
      <c r="P1691" s="378">
        <v>1.2288505310979559E-5</v>
      </c>
      <c r="Q1691" s="375" t="s">
        <v>399</v>
      </c>
      <c r="R1691" s="831" t="s">
        <v>868</v>
      </c>
      <c r="S1691" s="428" t="s">
        <v>49</v>
      </c>
      <c r="T1691" s="375" t="s">
        <v>418</v>
      </c>
      <c r="U1691" s="375" t="s">
        <v>63</v>
      </c>
      <c r="V1691" s="375" t="s">
        <v>52</v>
      </c>
      <c r="X1691" s="824">
        <v>0.34899999999999998</v>
      </c>
      <c r="Y1691" s="375" t="s">
        <v>395</v>
      </c>
      <c r="Z1691" s="375" t="s">
        <v>401</v>
      </c>
      <c r="AA1691" s="378">
        <v>1.1288505074025222E-5</v>
      </c>
      <c r="AB1691" s="375" t="s">
        <v>399</v>
      </c>
      <c r="AC1691" s="831" t="s">
        <v>869</v>
      </c>
      <c r="AK1691" s="428" t="s">
        <v>277</v>
      </c>
      <c r="AL1691" s="375" t="s">
        <v>63</v>
      </c>
      <c r="AM1691" s="375" t="s">
        <v>425</v>
      </c>
      <c r="AN1691" s="375" t="s">
        <v>426</v>
      </c>
      <c r="AO1691" s="762">
        <v>6.9260000000000002</v>
      </c>
      <c r="AP1691" s="375" t="s">
        <v>396</v>
      </c>
      <c r="AQ1691" s="760">
        <v>1.1068526951316031E-3</v>
      </c>
      <c r="AR1691" s="375" t="s">
        <v>399</v>
      </c>
      <c r="AS1691" s="375" t="s">
        <v>867</v>
      </c>
      <c r="AT1691" s="831" t="s">
        <v>422</v>
      </c>
    </row>
    <row r="1692" spans="1:46" s="375" customFormat="1" x14ac:dyDescent="0.4">
      <c r="A1692" s="428" t="s">
        <v>406</v>
      </c>
      <c r="B1692" s="375" t="s">
        <v>63</v>
      </c>
      <c r="C1692" s="375" t="s">
        <v>465</v>
      </c>
      <c r="D1692" s="375" t="s">
        <v>391</v>
      </c>
      <c r="E1692" s="375" t="s">
        <v>401</v>
      </c>
      <c r="F1692" s="378">
        <v>1.0589405638168945E-4</v>
      </c>
      <c r="G1692" s="375" t="s">
        <v>399</v>
      </c>
      <c r="H1692" s="831" t="s">
        <v>870</v>
      </c>
      <c r="I1692" s="428" t="s">
        <v>232</v>
      </c>
      <c r="J1692" s="375" t="s">
        <v>63</v>
      </c>
      <c r="K1692" s="375" t="s">
        <v>52</v>
      </c>
      <c r="M1692" s="824">
        <v>0.31900000000000001</v>
      </c>
      <c r="N1692" s="375" t="s">
        <v>396</v>
      </c>
      <c r="O1692" s="375" t="s">
        <v>401</v>
      </c>
      <c r="P1692" s="378">
        <v>1.0078866821431209E-6</v>
      </c>
      <c r="Q1692" s="375" t="s">
        <v>399</v>
      </c>
      <c r="R1692" s="831" t="s">
        <v>868</v>
      </c>
      <c r="S1692" s="428" t="s">
        <v>49</v>
      </c>
      <c r="T1692" s="375" t="s">
        <v>418</v>
      </c>
      <c r="U1692" s="375" t="s">
        <v>63</v>
      </c>
      <c r="V1692" s="375" t="s">
        <v>52</v>
      </c>
      <c r="X1692" s="824">
        <v>0.34899999999999998</v>
      </c>
      <c r="Y1692" s="375" t="s">
        <v>396</v>
      </c>
      <c r="Z1692" s="375" t="s">
        <v>401</v>
      </c>
      <c r="AA1692" s="378">
        <v>1.5007889999503837E-5</v>
      </c>
      <c r="AB1692" s="375" t="s">
        <v>399</v>
      </c>
      <c r="AC1692" s="831" t="s">
        <v>869</v>
      </c>
      <c r="AK1692" s="428" t="s">
        <v>277</v>
      </c>
      <c r="AL1692" s="375" t="s">
        <v>63</v>
      </c>
      <c r="AM1692" s="375" t="s">
        <v>425</v>
      </c>
      <c r="AN1692" s="375" t="s">
        <v>426</v>
      </c>
      <c r="AO1692" s="762">
        <v>6.9260000000000002</v>
      </c>
      <c r="AP1692" s="375" t="s">
        <v>397</v>
      </c>
      <c r="AQ1692" s="760">
        <v>116.27924683403903</v>
      </c>
      <c r="AR1692" s="375" t="s">
        <v>399</v>
      </c>
      <c r="AS1692" s="375" t="s">
        <v>867</v>
      </c>
      <c r="AT1692" s="831" t="s">
        <v>422</v>
      </c>
    </row>
    <row r="1693" spans="1:46" s="375" customFormat="1" x14ac:dyDescent="0.4">
      <c r="A1693" s="428" t="s">
        <v>406</v>
      </c>
      <c r="B1693" s="375" t="s">
        <v>63</v>
      </c>
      <c r="C1693" s="375" t="s">
        <v>465</v>
      </c>
      <c r="D1693" s="375" t="s">
        <v>392</v>
      </c>
      <c r="E1693" s="375" t="s">
        <v>401</v>
      </c>
      <c r="F1693" s="378">
        <v>1.648117089189926E-3</v>
      </c>
      <c r="G1693" s="375" t="s">
        <v>399</v>
      </c>
      <c r="H1693" s="831" t="s">
        <v>870</v>
      </c>
      <c r="I1693" s="428" t="s">
        <v>232</v>
      </c>
      <c r="J1693" s="375" t="s">
        <v>63</v>
      </c>
      <c r="K1693" s="375" t="s">
        <v>52</v>
      </c>
      <c r="M1693" s="824">
        <v>0.31900000000000001</v>
      </c>
      <c r="N1693" s="375" t="s">
        <v>397</v>
      </c>
      <c r="O1693" s="375" t="s">
        <v>401</v>
      </c>
      <c r="P1693" s="378">
        <v>0.63561327805687673</v>
      </c>
      <c r="Q1693" s="375" t="s">
        <v>399</v>
      </c>
      <c r="R1693" s="831" t="s">
        <v>868</v>
      </c>
      <c r="S1693" s="428" t="s">
        <v>49</v>
      </c>
      <c r="T1693" s="375" t="s">
        <v>418</v>
      </c>
      <c r="U1693" s="375" t="s">
        <v>63</v>
      </c>
      <c r="V1693" s="375" t="s">
        <v>52</v>
      </c>
      <c r="X1693" s="824">
        <v>0.34899999999999998</v>
      </c>
      <c r="Y1693" s="375" t="s">
        <v>397</v>
      </c>
      <c r="Z1693" s="375" t="s">
        <v>401</v>
      </c>
      <c r="AA1693" s="378">
        <v>0.97868149847268959</v>
      </c>
      <c r="AB1693" s="375" t="s">
        <v>399</v>
      </c>
      <c r="AC1693" s="831" t="s">
        <v>869</v>
      </c>
      <c r="AK1693" s="428" t="s">
        <v>277</v>
      </c>
      <c r="AL1693" s="375" t="s">
        <v>63</v>
      </c>
      <c r="AM1693" s="375" t="s">
        <v>34</v>
      </c>
      <c r="AO1693" s="762">
        <v>8.7040000000000006</v>
      </c>
      <c r="AP1693" s="375" t="s">
        <v>387</v>
      </c>
      <c r="AQ1693" s="760">
        <v>0.13392911904762864</v>
      </c>
      <c r="AR1693" s="375" t="s">
        <v>399</v>
      </c>
      <c r="AS1693" s="375" t="s">
        <v>871</v>
      </c>
      <c r="AT1693" s="831" t="s">
        <v>422</v>
      </c>
    </row>
    <row r="1694" spans="1:46" s="375" customFormat="1" x14ac:dyDescent="0.4">
      <c r="A1694" s="428" t="s">
        <v>406</v>
      </c>
      <c r="B1694" s="375" t="s">
        <v>63</v>
      </c>
      <c r="C1694" s="375" t="s">
        <v>465</v>
      </c>
      <c r="D1694" s="375" t="s">
        <v>393</v>
      </c>
      <c r="E1694" s="375" t="s">
        <v>401</v>
      </c>
      <c r="F1694" s="378">
        <v>5.2263395826615311E-6</v>
      </c>
      <c r="G1694" s="375" t="s">
        <v>399</v>
      </c>
      <c r="H1694" s="831" t="s">
        <v>870</v>
      </c>
      <c r="I1694" s="428" t="s">
        <v>232</v>
      </c>
      <c r="J1694" s="375" t="s">
        <v>63</v>
      </c>
      <c r="K1694" s="375" t="s">
        <v>54</v>
      </c>
      <c r="M1694" s="824">
        <v>0.29899999999999999</v>
      </c>
      <c r="N1694" s="375" t="s">
        <v>385</v>
      </c>
      <c r="O1694" s="375" t="s">
        <v>400</v>
      </c>
      <c r="P1694" s="761">
        <v>3.3444816053511706</v>
      </c>
      <c r="Q1694" s="375" t="s">
        <v>398</v>
      </c>
      <c r="R1694" s="831" t="s">
        <v>872</v>
      </c>
      <c r="S1694" s="428" t="s">
        <v>49</v>
      </c>
      <c r="T1694" s="375" t="s">
        <v>418</v>
      </c>
      <c r="U1694" s="375" t="s">
        <v>63</v>
      </c>
      <c r="V1694" s="375" t="s">
        <v>53</v>
      </c>
      <c r="X1694" s="824">
        <v>0.39</v>
      </c>
      <c r="Y1694" s="375" t="s">
        <v>411</v>
      </c>
      <c r="Z1694" s="375" t="s">
        <v>400</v>
      </c>
      <c r="AA1694" s="761">
        <v>2.5641025641025639</v>
      </c>
      <c r="AB1694" s="375" t="s">
        <v>398</v>
      </c>
      <c r="AC1694" s="831" t="s">
        <v>873</v>
      </c>
      <c r="AK1694" s="428" t="s">
        <v>277</v>
      </c>
      <c r="AL1694" s="375" t="s">
        <v>63</v>
      </c>
      <c r="AM1694" s="375" t="s">
        <v>34</v>
      </c>
      <c r="AO1694" s="762">
        <v>8.7040000000000006</v>
      </c>
      <c r="AP1694" s="375" t="s">
        <v>388</v>
      </c>
      <c r="AQ1694" s="760">
        <v>0.84614124568009674</v>
      </c>
      <c r="AR1694" s="375" t="s">
        <v>399</v>
      </c>
      <c r="AS1694" s="375" t="s">
        <v>871</v>
      </c>
      <c r="AT1694" s="831" t="s">
        <v>422</v>
      </c>
    </row>
    <row r="1695" spans="1:46" s="375" customFormat="1" x14ac:dyDescent="0.4">
      <c r="A1695" s="428" t="s">
        <v>406</v>
      </c>
      <c r="B1695" s="375" t="s">
        <v>63</v>
      </c>
      <c r="C1695" s="375" t="s">
        <v>465</v>
      </c>
      <c r="D1695" s="375" t="s">
        <v>394</v>
      </c>
      <c r="E1695" s="375" t="s">
        <v>401</v>
      </c>
      <c r="F1695" s="378">
        <v>1.0961299233694962E-5</v>
      </c>
      <c r="G1695" s="375" t="s">
        <v>399</v>
      </c>
      <c r="H1695" s="831" t="s">
        <v>870</v>
      </c>
      <c r="I1695" s="428" t="s">
        <v>232</v>
      </c>
      <c r="J1695" s="375" t="s">
        <v>63</v>
      </c>
      <c r="K1695" s="375" t="s">
        <v>54</v>
      </c>
      <c r="M1695" s="824">
        <v>0.29899999999999999</v>
      </c>
      <c r="N1695" s="375" t="s">
        <v>387</v>
      </c>
      <c r="O1695" s="375" t="s">
        <v>400</v>
      </c>
      <c r="P1695" s="763">
        <v>1.200000284345204E-5</v>
      </c>
      <c r="Q1695" s="375" t="s">
        <v>399</v>
      </c>
      <c r="R1695" s="831" t="s">
        <v>874</v>
      </c>
      <c r="S1695" s="428" t="s">
        <v>49</v>
      </c>
      <c r="T1695" s="375" t="s">
        <v>418</v>
      </c>
      <c r="U1695" s="375" t="s">
        <v>63</v>
      </c>
      <c r="V1695" s="375" t="s">
        <v>53</v>
      </c>
      <c r="X1695" s="824">
        <v>0.39</v>
      </c>
      <c r="Y1695" s="375" t="s">
        <v>387</v>
      </c>
      <c r="Z1695" s="375" t="s">
        <v>400</v>
      </c>
      <c r="AA1695" s="763">
        <v>9.0000021325890313E-7</v>
      </c>
      <c r="AB1695" s="375" t="s">
        <v>399</v>
      </c>
      <c r="AC1695" s="831" t="s">
        <v>875</v>
      </c>
      <c r="AK1695" s="428" t="s">
        <v>277</v>
      </c>
      <c r="AL1695" s="375" t="s">
        <v>63</v>
      </c>
      <c r="AM1695" s="375" t="s">
        <v>34</v>
      </c>
      <c r="AO1695" s="762">
        <v>8.7040000000000006</v>
      </c>
      <c r="AP1695" s="375" t="s">
        <v>389</v>
      </c>
      <c r="AQ1695" s="760">
        <v>0.14469053127021084</v>
      </c>
      <c r="AR1695" s="375" t="s">
        <v>399</v>
      </c>
      <c r="AS1695" s="375" t="s">
        <v>871</v>
      </c>
      <c r="AT1695" s="831" t="s">
        <v>422</v>
      </c>
    </row>
    <row r="1696" spans="1:46" s="375" customFormat="1" x14ac:dyDescent="0.4">
      <c r="A1696" s="428" t="s">
        <v>406</v>
      </c>
      <c r="B1696" s="375" t="s">
        <v>63</v>
      </c>
      <c r="C1696" s="375" t="s">
        <v>465</v>
      </c>
      <c r="D1696" s="375" t="s">
        <v>395</v>
      </c>
      <c r="E1696" s="375" t="s">
        <v>401</v>
      </c>
      <c r="F1696" s="378">
        <v>8.1341753864851206E-6</v>
      </c>
      <c r="G1696" s="375" t="s">
        <v>399</v>
      </c>
      <c r="H1696" s="831" t="s">
        <v>870</v>
      </c>
      <c r="I1696" s="428" t="s">
        <v>232</v>
      </c>
      <c r="J1696" s="375" t="s">
        <v>63</v>
      </c>
      <c r="K1696" s="375" t="s">
        <v>54</v>
      </c>
      <c r="M1696" s="824">
        <v>0.29899999999999999</v>
      </c>
      <c r="N1696" s="375" t="s">
        <v>388</v>
      </c>
      <c r="O1696" s="375" t="s">
        <v>400</v>
      </c>
      <c r="P1696" s="763">
        <v>4.7100011160549265E-4</v>
      </c>
      <c r="Q1696" s="375" t="s">
        <v>399</v>
      </c>
      <c r="R1696" s="831" t="s">
        <v>874</v>
      </c>
      <c r="S1696" s="428" t="s">
        <v>49</v>
      </c>
      <c r="T1696" s="375" t="s">
        <v>418</v>
      </c>
      <c r="U1696" s="375" t="s">
        <v>63</v>
      </c>
      <c r="V1696" s="375" t="s">
        <v>53</v>
      </c>
      <c r="X1696" s="824">
        <v>0.39</v>
      </c>
      <c r="Y1696" s="375" t="s">
        <v>388</v>
      </c>
      <c r="Z1696" s="375" t="s">
        <v>400</v>
      </c>
      <c r="AA1696" s="763">
        <v>1.5100003578010487E-5</v>
      </c>
      <c r="AB1696" s="375" t="s">
        <v>399</v>
      </c>
      <c r="AC1696" s="831" t="s">
        <v>875</v>
      </c>
      <c r="AK1696" s="428" t="s">
        <v>277</v>
      </c>
      <c r="AL1696" s="375" t="s">
        <v>63</v>
      </c>
      <c r="AM1696" s="375" t="s">
        <v>34</v>
      </c>
      <c r="AO1696" s="762">
        <v>8.7040000000000006</v>
      </c>
      <c r="AP1696" s="375" t="s">
        <v>390</v>
      </c>
      <c r="AQ1696" s="760">
        <v>8.5326825093599831E-2</v>
      </c>
      <c r="AR1696" s="375" t="s">
        <v>399</v>
      </c>
      <c r="AS1696" s="375" t="s">
        <v>871</v>
      </c>
      <c r="AT1696" s="831" t="s">
        <v>422</v>
      </c>
    </row>
    <row r="1697" spans="1:46" s="375" customFormat="1" x14ac:dyDescent="0.4">
      <c r="A1697" s="428" t="s">
        <v>406</v>
      </c>
      <c r="B1697" s="375" t="s">
        <v>63</v>
      </c>
      <c r="C1697" s="375" t="s">
        <v>465</v>
      </c>
      <c r="D1697" s="375" t="s">
        <v>396</v>
      </c>
      <c r="E1697" s="375" t="s">
        <v>401</v>
      </c>
      <c r="F1697" s="378">
        <v>6.1118637975515232E-6</v>
      </c>
      <c r="G1697" s="375" t="s">
        <v>399</v>
      </c>
      <c r="H1697" s="831" t="s">
        <v>870</v>
      </c>
      <c r="I1697" s="428" t="s">
        <v>232</v>
      </c>
      <c r="J1697" s="375" t="s">
        <v>63</v>
      </c>
      <c r="K1697" s="375" t="s">
        <v>54</v>
      </c>
      <c r="M1697" s="824">
        <v>0.29899999999999999</v>
      </c>
      <c r="N1697" s="375" t="s">
        <v>389</v>
      </c>
      <c r="O1697" s="375" t="s">
        <v>400</v>
      </c>
      <c r="P1697" s="763">
        <v>4.2800010141645612E-4</v>
      </c>
      <c r="Q1697" s="375" t="s">
        <v>399</v>
      </c>
      <c r="R1697" s="831" t="s">
        <v>874</v>
      </c>
      <c r="S1697" s="428" t="s">
        <v>49</v>
      </c>
      <c r="T1697" s="375" t="s">
        <v>418</v>
      </c>
      <c r="U1697" s="375" t="s">
        <v>63</v>
      </c>
      <c r="V1697" s="375" t="s">
        <v>53</v>
      </c>
      <c r="X1697" s="824">
        <v>0.39</v>
      </c>
      <c r="Y1697" s="375" t="s">
        <v>389</v>
      </c>
      <c r="Z1697" s="375" t="s">
        <v>400</v>
      </c>
      <c r="AA1697" s="763">
        <v>2.3500005568426909E-4</v>
      </c>
      <c r="AB1697" s="375" t="s">
        <v>399</v>
      </c>
      <c r="AC1697" s="831" t="s">
        <v>875</v>
      </c>
      <c r="AK1697" s="428" t="s">
        <v>277</v>
      </c>
      <c r="AL1697" s="375" t="s">
        <v>63</v>
      </c>
      <c r="AM1697" s="375" t="s">
        <v>34</v>
      </c>
      <c r="AO1697" s="762">
        <v>8.7040000000000006</v>
      </c>
      <c r="AP1697" s="375" t="s">
        <v>391</v>
      </c>
      <c r="AQ1697" s="760">
        <v>3.8727226352348619E-2</v>
      </c>
      <c r="AR1697" s="375" t="s">
        <v>399</v>
      </c>
      <c r="AS1697" s="375" t="s">
        <v>871</v>
      </c>
      <c r="AT1697" s="831" t="s">
        <v>422</v>
      </c>
    </row>
    <row r="1698" spans="1:46" s="375" customFormat="1" x14ac:dyDescent="0.4">
      <c r="A1698" s="430" t="s">
        <v>406</v>
      </c>
      <c r="B1698" s="832" t="s">
        <v>63</v>
      </c>
      <c r="C1698" s="832" t="s">
        <v>465</v>
      </c>
      <c r="D1698" s="832" t="s">
        <v>397</v>
      </c>
      <c r="E1698" s="832" t="s">
        <v>401</v>
      </c>
      <c r="F1698" s="404">
        <v>0.49650906976682924</v>
      </c>
      <c r="G1698" s="832" t="s">
        <v>399</v>
      </c>
      <c r="H1698" s="834" t="s">
        <v>870</v>
      </c>
      <c r="I1698" s="428" t="s">
        <v>232</v>
      </c>
      <c r="J1698" s="375" t="s">
        <v>63</v>
      </c>
      <c r="K1698" s="375" t="s">
        <v>54</v>
      </c>
      <c r="L1698" s="378"/>
      <c r="M1698" s="824">
        <v>0.29899999999999999</v>
      </c>
      <c r="N1698" s="375" t="s">
        <v>390</v>
      </c>
      <c r="O1698" s="375" t="s">
        <v>400</v>
      </c>
      <c r="P1698" s="763">
        <v>4.90000116107625E-5</v>
      </c>
      <c r="Q1698" s="375" t="s">
        <v>399</v>
      </c>
      <c r="R1698" s="831" t="s">
        <v>874</v>
      </c>
      <c r="S1698" s="428" t="s">
        <v>49</v>
      </c>
      <c r="T1698" s="375" t="s">
        <v>418</v>
      </c>
      <c r="U1698" s="375" t="s">
        <v>63</v>
      </c>
      <c r="V1698" s="375" t="s">
        <v>53</v>
      </c>
      <c r="W1698" s="378"/>
      <c r="X1698" s="824">
        <v>0.39</v>
      </c>
      <c r="Y1698" s="375" t="s">
        <v>390</v>
      </c>
      <c r="Z1698" s="375" t="s">
        <v>400</v>
      </c>
      <c r="AA1698" s="763">
        <v>2.8400006729503167E-5</v>
      </c>
      <c r="AB1698" s="375" t="s">
        <v>399</v>
      </c>
      <c r="AC1698" s="831" t="s">
        <v>875</v>
      </c>
      <c r="AK1698" s="428" t="s">
        <v>277</v>
      </c>
      <c r="AL1698" s="375" t="s">
        <v>63</v>
      </c>
      <c r="AM1698" s="375" t="s">
        <v>34</v>
      </c>
      <c r="AO1698" s="762">
        <v>8.7040000000000006</v>
      </c>
      <c r="AP1698" s="375" t="s">
        <v>392</v>
      </c>
      <c r="AQ1698" s="760">
        <v>0.54246652525231054</v>
      </c>
      <c r="AR1698" s="375" t="s">
        <v>399</v>
      </c>
      <c r="AS1698" s="375" t="s">
        <v>871</v>
      </c>
      <c r="AT1698" s="831" t="s">
        <v>422</v>
      </c>
    </row>
    <row r="1699" spans="1:46" s="375" customFormat="1" x14ac:dyDescent="0.4">
      <c r="I1699" s="428" t="s">
        <v>232</v>
      </c>
      <c r="J1699" s="375" t="s">
        <v>63</v>
      </c>
      <c r="K1699" s="375" t="s">
        <v>54</v>
      </c>
      <c r="L1699" s="378"/>
      <c r="M1699" s="824">
        <v>0.29899999999999999</v>
      </c>
      <c r="N1699" s="375" t="s">
        <v>391</v>
      </c>
      <c r="O1699" s="375" t="s">
        <v>400</v>
      </c>
      <c r="P1699" s="763">
        <v>4.90000116107625E-5</v>
      </c>
      <c r="Q1699" s="375" t="s">
        <v>399</v>
      </c>
      <c r="R1699" s="831" t="s">
        <v>874</v>
      </c>
      <c r="S1699" s="428" t="s">
        <v>49</v>
      </c>
      <c r="T1699" s="375" t="s">
        <v>418</v>
      </c>
      <c r="U1699" s="375" t="s">
        <v>63</v>
      </c>
      <c r="V1699" s="375" t="s">
        <v>53</v>
      </c>
      <c r="W1699" s="378"/>
      <c r="X1699" s="824">
        <v>0.39</v>
      </c>
      <c r="Y1699" s="375" t="s">
        <v>391</v>
      </c>
      <c r="Z1699" s="375" t="s">
        <v>400</v>
      </c>
      <c r="AA1699" s="763">
        <v>8.2700019596123672E-6</v>
      </c>
      <c r="AB1699" s="375" t="s">
        <v>399</v>
      </c>
      <c r="AC1699" s="831" t="s">
        <v>875</v>
      </c>
      <c r="AK1699" s="428" t="s">
        <v>277</v>
      </c>
      <c r="AL1699" s="375" t="s">
        <v>63</v>
      </c>
      <c r="AM1699" s="375" t="s">
        <v>34</v>
      </c>
      <c r="AO1699" s="762">
        <v>8.7040000000000006</v>
      </c>
      <c r="AP1699" s="375" t="s">
        <v>393</v>
      </c>
      <c r="AQ1699" s="760">
        <v>8.111481151864688E-4</v>
      </c>
      <c r="AR1699" s="375" t="s">
        <v>399</v>
      </c>
      <c r="AS1699" s="375" t="s">
        <v>871</v>
      </c>
      <c r="AT1699" s="831" t="s">
        <v>422</v>
      </c>
    </row>
    <row r="1700" spans="1:46" s="375" customFormat="1" x14ac:dyDescent="0.4">
      <c r="I1700" s="428" t="s">
        <v>232</v>
      </c>
      <c r="J1700" s="375" t="s">
        <v>63</v>
      </c>
      <c r="K1700" s="375" t="s">
        <v>54</v>
      </c>
      <c r="L1700" s="378"/>
      <c r="M1700" s="824">
        <v>0.29899999999999999</v>
      </c>
      <c r="N1700" s="375" t="s">
        <v>392</v>
      </c>
      <c r="O1700" s="375" t="s">
        <v>400</v>
      </c>
      <c r="P1700" s="763">
        <v>1.3000003080406379E-5</v>
      </c>
      <c r="Q1700" s="375" t="s">
        <v>399</v>
      </c>
      <c r="R1700" s="831" t="s">
        <v>874</v>
      </c>
      <c r="S1700" s="428" t="s">
        <v>49</v>
      </c>
      <c r="T1700" s="375" t="s">
        <v>418</v>
      </c>
      <c r="U1700" s="375" t="s">
        <v>63</v>
      </c>
      <c r="V1700" s="375" t="s">
        <v>53</v>
      </c>
      <c r="W1700" s="378"/>
      <c r="X1700" s="824">
        <v>0.39</v>
      </c>
      <c r="Y1700" s="375" t="s">
        <v>392</v>
      </c>
      <c r="Z1700" s="375" t="s">
        <v>400</v>
      </c>
      <c r="AA1700" s="763">
        <v>4.910001163445794E-6</v>
      </c>
      <c r="AB1700" s="375" t="s">
        <v>399</v>
      </c>
      <c r="AC1700" s="831" t="s">
        <v>875</v>
      </c>
      <c r="AK1700" s="428" t="s">
        <v>277</v>
      </c>
      <c r="AL1700" s="375" t="s">
        <v>63</v>
      </c>
      <c r="AM1700" s="375" t="s">
        <v>34</v>
      </c>
      <c r="AO1700" s="762">
        <v>8.7040000000000006</v>
      </c>
      <c r="AP1700" s="375" t="s">
        <v>394</v>
      </c>
      <c r="AQ1700" s="760">
        <v>1.6935338883092644E-3</v>
      </c>
      <c r="AR1700" s="375" t="s">
        <v>399</v>
      </c>
      <c r="AS1700" s="375" t="s">
        <v>871</v>
      </c>
      <c r="AT1700" s="831" t="s">
        <v>422</v>
      </c>
    </row>
    <row r="1701" spans="1:46" s="375" customFormat="1" x14ac:dyDescent="0.4">
      <c r="I1701" s="428" t="s">
        <v>232</v>
      </c>
      <c r="J1701" s="375" t="s">
        <v>63</v>
      </c>
      <c r="K1701" s="375" t="s">
        <v>54</v>
      </c>
      <c r="L1701" s="378"/>
      <c r="M1701" s="824">
        <v>0.29899999999999999</v>
      </c>
      <c r="N1701" s="375" t="s">
        <v>393</v>
      </c>
      <c r="O1701" s="375" t="s">
        <v>400</v>
      </c>
      <c r="P1701" s="763">
        <v>1.4210003367121124E-6</v>
      </c>
      <c r="Q1701" s="375" t="s">
        <v>399</v>
      </c>
      <c r="R1701" s="831" t="s">
        <v>874</v>
      </c>
      <c r="S1701" s="428" t="s">
        <v>49</v>
      </c>
      <c r="T1701" s="375" t="s">
        <v>418</v>
      </c>
      <c r="U1701" s="375" t="s">
        <v>63</v>
      </c>
      <c r="V1701" s="375" t="s">
        <v>53</v>
      </c>
      <c r="W1701" s="378"/>
      <c r="X1701" s="824">
        <v>0.39</v>
      </c>
      <c r="Y1701" s="375" t="s">
        <v>393</v>
      </c>
      <c r="Z1701" s="375" t="s">
        <v>400</v>
      </c>
      <c r="AA1701" s="763">
        <v>3.5561008426333167E-7</v>
      </c>
      <c r="AB1701" s="375" t="s">
        <v>399</v>
      </c>
      <c r="AC1701" s="831" t="s">
        <v>875</v>
      </c>
      <c r="AK1701" s="428" t="s">
        <v>277</v>
      </c>
      <c r="AL1701" s="375" t="s">
        <v>63</v>
      </c>
      <c r="AM1701" s="375" t="s">
        <v>34</v>
      </c>
      <c r="AO1701" s="762">
        <v>8.7040000000000006</v>
      </c>
      <c r="AP1701" s="375" t="s">
        <v>395</v>
      </c>
      <c r="AQ1701" s="760">
        <v>0.20852766040148335</v>
      </c>
      <c r="AR1701" s="375" t="s">
        <v>399</v>
      </c>
      <c r="AS1701" s="375" t="s">
        <v>871</v>
      </c>
      <c r="AT1701" s="831" t="s">
        <v>422</v>
      </c>
    </row>
    <row r="1702" spans="1:46" s="375" customFormat="1" x14ac:dyDescent="0.4">
      <c r="I1702" s="428" t="s">
        <v>232</v>
      </c>
      <c r="J1702" s="375" t="s">
        <v>63</v>
      </c>
      <c r="K1702" s="375" t="s">
        <v>54</v>
      </c>
      <c r="L1702" s="378"/>
      <c r="M1702" s="824">
        <v>0.29899999999999999</v>
      </c>
      <c r="N1702" s="375" t="s">
        <v>394</v>
      </c>
      <c r="O1702" s="375" t="s">
        <v>400</v>
      </c>
      <c r="P1702" s="763">
        <v>3.3320007895318506E-5</v>
      </c>
      <c r="Q1702" s="375" t="s">
        <v>399</v>
      </c>
      <c r="R1702" s="831" t="s">
        <v>874</v>
      </c>
      <c r="S1702" s="428" t="s">
        <v>49</v>
      </c>
      <c r="T1702" s="375" t="s">
        <v>418</v>
      </c>
      <c r="U1702" s="375" t="s">
        <v>63</v>
      </c>
      <c r="V1702" s="375" t="s">
        <v>53</v>
      </c>
      <c r="W1702" s="378"/>
      <c r="X1702" s="824">
        <v>0.39</v>
      </c>
      <c r="Y1702" s="375" t="s">
        <v>394</v>
      </c>
      <c r="Z1702" s="375" t="s">
        <v>400</v>
      </c>
      <c r="AA1702" s="763">
        <v>6.6987015872860153E-7</v>
      </c>
      <c r="AB1702" s="375" t="s">
        <v>399</v>
      </c>
      <c r="AC1702" s="831" t="s">
        <v>875</v>
      </c>
      <c r="AK1702" s="428" t="s">
        <v>277</v>
      </c>
      <c r="AL1702" s="375" t="s">
        <v>63</v>
      </c>
      <c r="AM1702" s="375" t="s">
        <v>34</v>
      </c>
      <c r="AO1702" s="762">
        <v>8.7040000000000006</v>
      </c>
      <c r="AP1702" s="375" t="s">
        <v>396</v>
      </c>
      <c r="AQ1702" s="760">
        <v>1.2784256206030929E-3</v>
      </c>
      <c r="AR1702" s="375" t="s">
        <v>399</v>
      </c>
      <c r="AS1702" s="375" t="s">
        <v>871</v>
      </c>
      <c r="AT1702" s="831" t="s">
        <v>422</v>
      </c>
    </row>
    <row r="1703" spans="1:46" s="375" customFormat="1" x14ac:dyDescent="0.4">
      <c r="I1703" s="428" t="s">
        <v>232</v>
      </c>
      <c r="J1703" s="375" t="s">
        <v>63</v>
      </c>
      <c r="K1703" s="375" t="s">
        <v>54</v>
      </c>
      <c r="L1703" s="378"/>
      <c r="M1703" s="824">
        <v>0.29899999999999999</v>
      </c>
      <c r="N1703" s="375" t="s">
        <v>395</v>
      </c>
      <c r="O1703" s="375" t="s">
        <v>400</v>
      </c>
      <c r="P1703" s="763">
        <v>1.200000284345204E-5</v>
      </c>
      <c r="Q1703" s="375" t="s">
        <v>399</v>
      </c>
      <c r="R1703" s="831" t="s">
        <v>874</v>
      </c>
      <c r="S1703" s="428" t="s">
        <v>49</v>
      </c>
      <c r="T1703" s="375" t="s">
        <v>418</v>
      </c>
      <c r="U1703" s="375" t="s">
        <v>63</v>
      </c>
      <c r="V1703" s="375" t="s">
        <v>53</v>
      </c>
      <c r="W1703" s="378"/>
      <c r="X1703" s="824">
        <v>0.39</v>
      </c>
      <c r="Y1703" s="375" t="s">
        <v>395</v>
      </c>
      <c r="Z1703" s="375" t="s">
        <v>400</v>
      </c>
      <c r="AA1703" s="763">
        <v>9.0000021325890309E-6</v>
      </c>
      <c r="AB1703" s="375" t="s">
        <v>399</v>
      </c>
      <c r="AC1703" s="831" t="s">
        <v>875</v>
      </c>
      <c r="AK1703" s="430" t="s">
        <v>277</v>
      </c>
      <c r="AL1703" s="832" t="s">
        <v>63</v>
      </c>
      <c r="AM1703" s="832" t="s">
        <v>34</v>
      </c>
      <c r="AN1703" s="832"/>
      <c r="AO1703" s="842">
        <v>8.7040000000000006</v>
      </c>
      <c r="AP1703" s="832" t="s">
        <v>397</v>
      </c>
      <c r="AQ1703" s="843">
        <v>129.43755407652384</v>
      </c>
      <c r="AR1703" s="832" t="s">
        <v>399</v>
      </c>
      <c r="AS1703" s="832" t="s">
        <v>871</v>
      </c>
      <c r="AT1703" s="834" t="s">
        <v>422</v>
      </c>
    </row>
    <row r="1704" spans="1:46" s="375" customFormat="1" x14ac:dyDescent="0.4">
      <c r="I1704" s="428" t="s">
        <v>232</v>
      </c>
      <c r="J1704" s="375" t="s">
        <v>63</v>
      </c>
      <c r="K1704" s="375" t="s">
        <v>54</v>
      </c>
      <c r="L1704" s="378"/>
      <c r="M1704" s="824">
        <v>0.29899999999999999</v>
      </c>
      <c r="N1704" s="375" t="s">
        <v>396</v>
      </c>
      <c r="O1704" s="375" t="s">
        <v>400</v>
      </c>
      <c r="P1704" s="763">
        <v>1.0000002369543367E-6</v>
      </c>
      <c r="Q1704" s="375" t="s">
        <v>399</v>
      </c>
      <c r="R1704" s="831" t="s">
        <v>874</v>
      </c>
      <c r="S1704" s="428" t="s">
        <v>49</v>
      </c>
      <c r="T1704" s="375" t="s">
        <v>418</v>
      </c>
      <c r="U1704" s="375" t="s">
        <v>63</v>
      </c>
      <c r="V1704" s="375" t="s">
        <v>53</v>
      </c>
      <c r="W1704" s="378"/>
      <c r="X1704" s="824">
        <v>0.39</v>
      </c>
      <c r="Y1704" s="375" t="s">
        <v>396</v>
      </c>
      <c r="Z1704" s="375" t="s">
        <v>400</v>
      </c>
      <c r="AA1704" s="763">
        <v>1.3500003198883547E-5</v>
      </c>
      <c r="AB1704" s="375" t="s">
        <v>399</v>
      </c>
      <c r="AC1704" s="831" t="s">
        <v>875</v>
      </c>
    </row>
    <row r="1705" spans="1:46" s="375" customFormat="1" x14ac:dyDescent="0.4">
      <c r="I1705" s="428" t="s">
        <v>232</v>
      </c>
      <c r="J1705" s="375" t="s">
        <v>63</v>
      </c>
      <c r="K1705" s="375" t="s">
        <v>54</v>
      </c>
      <c r="L1705" s="378"/>
      <c r="M1705" s="824">
        <v>0.29899999999999999</v>
      </c>
      <c r="N1705" s="375" t="s">
        <v>397</v>
      </c>
      <c r="O1705" s="375" t="s">
        <v>400</v>
      </c>
      <c r="P1705" s="763">
        <v>0.67719793598983469</v>
      </c>
      <c r="Q1705" s="375" t="s">
        <v>399</v>
      </c>
      <c r="R1705" s="831" t="s">
        <v>874</v>
      </c>
      <c r="S1705" s="428" t="s">
        <v>49</v>
      </c>
      <c r="T1705" s="375" t="s">
        <v>418</v>
      </c>
      <c r="U1705" s="375" t="s">
        <v>63</v>
      </c>
      <c r="V1705" s="375" t="s">
        <v>53</v>
      </c>
      <c r="W1705" s="378"/>
      <c r="X1705" s="824">
        <v>0.39</v>
      </c>
      <c r="Y1705" s="375" t="s">
        <v>397</v>
      </c>
      <c r="Z1705" s="375" t="s">
        <v>400</v>
      </c>
      <c r="AA1705" s="763">
        <v>0.87524327301858795</v>
      </c>
      <c r="AB1705" s="375" t="s">
        <v>399</v>
      </c>
      <c r="AC1705" s="831" t="s">
        <v>875</v>
      </c>
    </row>
    <row r="1706" spans="1:46" s="375" customFormat="1" x14ac:dyDescent="0.4">
      <c r="I1706" s="428" t="s">
        <v>232</v>
      </c>
      <c r="J1706" s="375" t="s">
        <v>63</v>
      </c>
      <c r="K1706" s="375" t="s">
        <v>54</v>
      </c>
      <c r="L1706" s="378"/>
      <c r="M1706" s="824">
        <v>0.29899999999999999</v>
      </c>
      <c r="N1706" s="375" t="s">
        <v>387</v>
      </c>
      <c r="O1706" s="375" t="s">
        <v>401</v>
      </c>
      <c r="P1706" s="378">
        <v>1.2437821129244321E-5</v>
      </c>
      <c r="Q1706" s="375" t="s">
        <v>399</v>
      </c>
      <c r="R1706" s="831" t="s">
        <v>876</v>
      </c>
      <c r="S1706" s="428" t="s">
        <v>49</v>
      </c>
      <c r="T1706" s="375" t="s">
        <v>418</v>
      </c>
      <c r="U1706" s="375" t="s">
        <v>63</v>
      </c>
      <c r="V1706" s="375" t="s">
        <v>53</v>
      </c>
      <c r="W1706" s="378"/>
      <c r="X1706" s="824">
        <v>0.39</v>
      </c>
      <c r="Y1706" s="375" t="s">
        <v>387</v>
      </c>
      <c r="Z1706" s="375" t="s">
        <v>401</v>
      </c>
      <c r="AA1706" s="378">
        <v>1.7118087714163085E-6</v>
      </c>
      <c r="AB1706" s="375" t="s">
        <v>399</v>
      </c>
      <c r="AC1706" s="831" t="s">
        <v>877</v>
      </c>
    </row>
    <row r="1707" spans="1:46" s="375" customFormat="1" x14ac:dyDescent="0.4">
      <c r="I1707" s="428" t="s">
        <v>232</v>
      </c>
      <c r="J1707" s="375" t="s">
        <v>63</v>
      </c>
      <c r="K1707" s="375" t="s">
        <v>54</v>
      </c>
      <c r="L1707" s="378"/>
      <c r="M1707" s="824">
        <v>0.29899999999999999</v>
      </c>
      <c r="N1707" s="375" t="s">
        <v>388</v>
      </c>
      <c r="O1707" s="375" t="s">
        <v>401</v>
      </c>
      <c r="P1707" s="378">
        <v>4.7397652573275738E-4</v>
      </c>
      <c r="Q1707" s="375" t="s">
        <v>399</v>
      </c>
      <c r="R1707" s="831" t="s">
        <v>876</v>
      </c>
      <c r="S1707" s="428" t="s">
        <v>49</v>
      </c>
      <c r="T1707" s="375" t="s">
        <v>418</v>
      </c>
      <c r="U1707" s="375" t="s">
        <v>63</v>
      </c>
      <c r="V1707" s="375" t="s">
        <v>53</v>
      </c>
      <c r="W1707" s="378"/>
      <c r="X1707" s="824">
        <v>0.39</v>
      </c>
      <c r="Y1707" s="375" t="s">
        <v>388</v>
      </c>
      <c r="Z1707" s="375" t="s">
        <v>401</v>
      </c>
      <c r="AA1707" s="378">
        <v>2.0561729266239141E-5</v>
      </c>
      <c r="AB1707" s="375" t="s">
        <v>399</v>
      </c>
      <c r="AC1707" s="831" t="s">
        <v>877</v>
      </c>
    </row>
    <row r="1708" spans="1:46" s="375" customFormat="1" x14ac:dyDescent="0.4">
      <c r="I1708" s="428" t="s">
        <v>232</v>
      </c>
      <c r="J1708" s="375" t="s">
        <v>63</v>
      </c>
      <c r="K1708" s="375" t="s">
        <v>54</v>
      </c>
      <c r="L1708" s="378"/>
      <c r="M1708" s="824">
        <v>0.29899999999999999</v>
      </c>
      <c r="N1708" s="375" t="s">
        <v>389</v>
      </c>
      <c r="O1708" s="375" t="s">
        <v>401</v>
      </c>
      <c r="P1708" s="378">
        <v>4.2843579339234148E-4</v>
      </c>
      <c r="Q1708" s="375" t="s">
        <v>399</v>
      </c>
      <c r="R1708" s="831" t="s">
        <v>876</v>
      </c>
      <c r="S1708" s="428" t="s">
        <v>49</v>
      </c>
      <c r="T1708" s="375" t="s">
        <v>418</v>
      </c>
      <c r="U1708" s="375" t="s">
        <v>63</v>
      </c>
      <c r="V1708" s="375" t="s">
        <v>53</v>
      </c>
      <c r="W1708" s="378"/>
      <c r="X1708" s="824">
        <v>0.39</v>
      </c>
      <c r="Y1708" s="375" t="s">
        <v>389</v>
      </c>
      <c r="Z1708" s="375" t="s">
        <v>401</v>
      </c>
      <c r="AA1708" s="378">
        <v>2.3582842848193105E-4</v>
      </c>
      <c r="AB1708" s="375" t="s">
        <v>399</v>
      </c>
      <c r="AC1708" s="831" t="s">
        <v>877</v>
      </c>
    </row>
    <row r="1709" spans="1:46" s="375" customFormat="1" x14ac:dyDescent="0.4">
      <c r="I1709" s="428" t="s">
        <v>232</v>
      </c>
      <c r="J1709" s="375" t="s">
        <v>63</v>
      </c>
      <c r="K1709" s="375" t="s">
        <v>54</v>
      </c>
      <c r="L1709" s="378"/>
      <c r="M1709" s="824">
        <v>0.29899999999999999</v>
      </c>
      <c r="N1709" s="375" t="s">
        <v>390</v>
      </c>
      <c r="O1709" s="375" t="s">
        <v>401</v>
      </c>
      <c r="P1709" s="378">
        <v>4.9266156295192872E-5</v>
      </c>
      <c r="Q1709" s="375" t="s">
        <v>399</v>
      </c>
      <c r="R1709" s="831" t="s">
        <v>876</v>
      </c>
      <c r="S1709" s="428" t="s">
        <v>49</v>
      </c>
      <c r="T1709" s="375" t="s">
        <v>418</v>
      </c>
      <c r="U1709" s="375" t="s">
        <v>63</v>
      </c>
      <c r="V1709" s="375" t="s">
        <v>53</v>
      </c>
      <c r="W1709" s="378"/>
      <c r="X1709" s="824">
        <v>0.39</v>
      </c>
      <c r="Y1709" s="375" t="s">
        <v>390</v>
      </c>
      <c r="Z1709" s="375" t="s">
        <v>401</v>
      </c>
      <c r="AA1709" s="378">
        <v>2.8902185583531793E-5</v>
      </c>
      <c r="AB1709" s="375" t="s">
        <v>399</v>
      </c>
      <c r="AC1709" s="831" t="s">
        <v>877</v>
      </c>
    </row>
    <row r="1710" spans="1:46" s="375" customFormat="1" x14ac:dyDescent="0.4">
      <c r="I1710" s="428" t="s">
        <v>232</v>
      </c>
      <c r="J1710" s="375" t="s">
        <v>63</v>
      </c>
      <c r="K1710" s="375" t="s">
        <v>54</v>
      </c>
      <c r="L1710" s="378"/>
      <c r="M1710" s="824">
        <v>0.29899999999999999</v>
      </c>
      <c r="N1710" s="375" t="s">
        <v>391</v>
      </c>
      <c r="O1710" s="375" t="s">
        <v>401</v>
      </c>
      <c r="P1710" s="378">
        <v>4.9123375138511296E-5</v>
      </c>
      <c r="Q1710" s="375" t="s">
        <v>399</v>
      </c>
      <c r="R1710" s="831" t="s">
        <v>876</v>
      </c>
      <c r="S1710" s="428" t="s">
        <v>49</v>
      </c>
      <c r="T1710" s="375" t="s">
        <v>418</v>
      </c>
      <c r="U1710" s="375" t="s">
        <v>63</v>
      </c>
      <c r="V1710" s="375" t="s">
        <v>53</v>
      </c>
      <c r="W1710" s="378"/>
      <c r="X1710" s="824">
        <v>0.39</v>
      </c>
      <c r="Y1710" s="375" t="s">
        <v>391</v>
      </c>
      <c r="Z1710" s="375" t="s">
        <v>401</v>
      </c>
      <c r="AA1710" s="378">
        <v>8.501822233971292E-6</v>
      </c>
      <c r="AB1710" s="375" t="s">
        <v>399</v>
      </c>
      <c r="AC1710" s="831" t="s">
        <v>877</v>
      </c>
    </row>
    <row r="1711" spans="1:46" s="375" customFormat="1" x14ac:dyDescent="0.4">
      <c r="I1711" s="428" t="s">
        <v>232</v>
      </c>
      <c r="J1711" s="375" t="s">
        <v>63</v>
      </c>
      <c r="K1711" s="375" t="s">
        <v>54</v>
      </c>
      <c r="L1711" s="378"/>
      <c r="M1711" s="824">
        <v>0.29899999999999999</v>
      </c>
      <c r="N1711" s="375" t="s">
        <v>392</v>
      </c>
      <c r="O1711" s="375" t="s">
        <v>401</v>
      </c>
      <c r="P1711" s="378">
        <v>1.4482541254944272E-5</v>
      </c>
      <c r="Q1711" s="375" t="s">
        <v>399</v>
      </c>
      <c r="R1711" s="831" t="s">
        <v>876</v>
      </c>
      <c r="S1711" s="428" t="s">
        <v>49</v>
      </c>
      <c r="T1711" s="375" t="s">
        <v>418</v>
      </c>
      <c r="U1711" s="375" t="s">
        <v>63</v>
      </c>
      <c r="V1711" s="375" t="s">
        <v>53</v>
      </c>
      <c r="W1711" s="378"/>
      <c r="X1711" s="824">
        <v>0.39</v>
      </c>
      <c r="Y1711" s="375" t="s">
        <v>392</v>
      </c>
      <c r="Z1711" s="375" t="s">
        <v>401</v>
      </c>
      <c r="AA1711" s="378">
        <v>7.738605083349976E-6</v>
      </c>
      <c r="AB1711" s="375" t="s">
        <v>399</v>
      </c>
      <c r="AC1711" s="831" t="s">
        <v>877</v>
      </c>
    </row>
    <row r="1712" spans="1:46" s="375" customFormat="1" x14ac:dyDescent="0.4">
      <c r="I1712" s="428" t="s">
        <v>232</v>
      </c>
      <c r="J1712" s="375" t="s">
        <v>63</v>
      </c>
      <c r="K1712" s="375" t="s">
        <v>54</v>
      </c>
      <c r="L1712" s="378"/>
      <c r="M1712" s="824">
        <v>0.29899999999999999</v>
      </c>
      <c r="N1712" s="375" t="s">
        <v>393</v>
      </c>
      <c r="O1712" s="375" t="s">
        <v>401</v>
      </c>
      <c r="P1712" s="378">
        <v>1.4232271092876473E-6</v>
      </c>
      <c r="Q1712" s="375" t="s">
        <v>399</v>
      </c>
      <c r="R1712" s="831" t="s">
        <v>876</v>
      </c>
      <c r="S1712" s="428" t="s">
        <v>49</v>
      </c>
      <c r="T1712" s="375" t="s">
        <v>418</v>
      </c>
      <c r="U1712" s="375" t="s">
        <v>63</v>
      </c>
      <c r="V1712" s="375" t="s">
        <v>53</v>
      </c>
      <c r="W1712" s="378"/>
      <c r="X1712" s="824">
        <v>0.39</v>
      </c>
      <c r="Y1712" s="375" t="s">
        <v>393</v>
      </c>
      <c r="Z1712" s="375" t="s">
        <v>401</v>
      </c>
      <c r="AA1712" s="378">
        <v>3.5993377949097536E-7</v>
      </c>
      <c r="AB1712" s="375" t="s">
        <v>399</v>
      </c>
      <c r="AC1712" s="831" t="s">
        <v>877</v>
      </c>
    </row>
    <row r="1713" spans="9:29" s="375" customFormat="1" x14ac:dyDescent="0.4">
      <c r="I1713" s="428" t="s">
        <v>232</v>
      </c>
      <c r="J1713" s="375" t="s">
        <v>63</v>
      </c>
      <c r="K1713" s="375" t="s">
        <v>54</v>
      </c>
      <c r="L1713" s="378"/>
      <c r="M1713" s="824">
        <v>0.29899999999999999</v>
      </c>
      <c r="N1713" s="375" t="s">
        <v>394</v>
      </c>
      <c r="O1713" s="375" t="s">
        <v>401</v>
      </c>
      <c r="P1713" s="378">
        <v>3.3324937924214079E-5</v>
      </c>
      <c r="Q1713" s="375" t="s">
        <v>399</v>
      </c>
      <c r="R1713" s="831" t="s">
        <v>876</v>
      </c>
      <c r="S1713" s="428" t="s">
        <v>49</v>
      </c>
      <c r="T1713" s="375" t="s">
        <v>418</v>
      </c>
      <c r="U1713" s="375" t="s">
        <v>63</v>
      </c>
      <c r="V1713" s="375" t="s">
        <v>53</v>
      </c>
      <c r="W1713" s="378"/>
      <c r="X1713" s="824">
        <v>0.39</v>
      </c>
      <c r="Y1713" s="375" t="s">
        <v>394</v>
      </c>
      <c r="Z1713" s="375" t="s">
        <v>401</v>
      </c>
      <c r="AA1713" s="378">
        <v>6.7934052968836616E-7</v>
      </c>
      <c r="AB1713" s="375" t="s">
        <v>399</v>
      </c>
      <c r="AC1713" s="831" t="s">
        <v>877</v>
      </c>
    </row>
    <row r="1714" spans="9:29" s="375" customFormat="1" x14ac:dyDescent="0.4">
      <c r="I1714" s="428" t="s">
        <v>232</v>
      </c>
      <c r="J1714" s="375" t="s">
        <v>63</v>
      </c>
      <c r="K1714" s="375" t="s">
        <v>54</v>
      </c>
      <c r="M1714" s="824">
        <v>0.29899999999999999</v>
      </c>
      <c r="N1714" s="375" t="s">
        <v>395</v>
      </c>
      <c r="O1714" s="375" t="s">
        <v>401</v>
      </c>
      <c r="P1714" s="378">
        <v>1.2693360793960016E-5</v>
      </c>
      <c r="Q1714" s="375" t="s">
        <v>399</v>
      </c>
      <c r="R1714" s="831" t="s">
        <v>876</v>
      </c>
      <c r="S1714" s="428" t="s">
        <v>49</v>
      </c>
      <c r="T1714" s="375" t="s">
        <v>418</v>
      </c>
      <c r="U1714" s="375" t="s">
        <v>63</v>
      </c>
      <c r="V1714" s="375" t="s">
        <v>53</v>
      </c>
      <c r="X1714" s="824">
        <v>0.39</v>
      </c>
      <c r="Y1714" s="375" t="s">
        <v>395</v>
      </c>
      <c r="Z1714" s="375" t="s">
        <v>401</v>
      </c>
      <c r="AA1714" s="378">
        <v>1.0288504837070885E-5</v>
      </c>
      <c r="AB1714" s="375" t="s">
        <v>399</v>
      </c>
      <c r="AC1714" s="831" t="s">
        <v>877</v>
      </c>
    </row>
    <row r="1715" spans="9:29" s="375" customFormat="1" x14ac:dyDescent="0.4">
      <c r="I1715" s="428" t="s">
        <v>232</v>
      </c>
      <c r="J1715" s="375" t="s">
        <v>63</v>
      </c>
      <c r="K1715" s="375" t="s">
        <v>54</v>
      </c>
      <c r="M1715" s="824">
        <v>0.29899999999999999</v>
      </c>
      <c r="N1715" s="375" t="s">
        <v>396</v>
      </c>
      <c r="O1715" s="375" t="s">
        <v>401</v>
      </c>
      <c r="P1715" s="378">
        <v>1.0041786435174304E-6</v>
      </c>
      <c r="Q1715" s="375" t="s">
        <v>399</v>
      </c>
      <c r="R1715" s="831" t="s">
        <v>876</v>
      </c>
      <c r="S1715" s="428" t="s">
        <v>49</v>
      </c>
      <c r="T1715" s="375" t="s">
        <v>418</v>
      </c>
      <c r="U1715" s="375" t="s">
        <v>63</v>
      </c>
      <c r="V1715" s="375" t="s">
        <v>53</v>
      </c>
      <c r="X1715" s="824">
        <v>0.39</v>
      </c>
      <c r="Y1715" s="375" t="s">
        <v>396</v>
      </c>
      <c r="Z1715" s="375" t="s">
        <v>401</v>
      </c>
      <c r="AA1715" s="378">
        <v>1.3507889644072333E-5</v>
      </c>
      <c r="AB1715" s="375" t="s">
        <v>399</v>
      </c>
      <c r="AC1715" s="831" t="s">
        <v>877</v>
      </c>
    </row>
    <row r="1716" spans="9:29" s="375" customFormat="1" x14ac:dyDescent="0.4">
      <c r="I1716" s="428" t="s">
        <v>232</v>
      </c>
      <c r="J1716" s="375" t="s">
        <v>63</v>
      </c>
      <c r="K1716" s="375" t="s">
        <v>54</v>
      </c>
      <c r="M1716" s="824">
        <v>0.29899999999999999</v>
      </c>
      <c r="N1716" s="375" t="s">
        <v>397</v>
      </c>
      <c r="O1716" s="375" t="s">
        <v>401</v>
      </c>
      <c r="P1716" s="378">
        <v>0.67762124342324193</v>
      </c>
      <c r="Q1716" s="375" t="s">
        <v>399</v>
      </c>
      <c r="R1716" s="831" t="s">
        <v>876</v>
      </c>
      <c r="S1716" s="428" t="s">
        <v>49</v>
      </c>
      <c r="T1716" s="375" t="s">
        <v>418</v>
      </c>
      <c r="U1716" s="375" t="s">
        <v>63</v>
      </c>
      <c r="V1716" s="375" t="s">
        <v>53</v>
      </c>
      <c r="X1716" s="824">
        <v>0.39</v>
      </c>
      <c r="Y1716" s="375" t="s">
        <v>397</v>
      </c>
      <c r="Z1716" s="375" t="s">
        <v>401</v>
      </c>
      <c r="AA1716" s="378">
        <v>0.87603964555200775</v>
      </c>
      <c r="AB1716" s="375" t="s">
        <v>399</v>
      </c>
      <c r="AC1716" s="831" t="s">
        <v>877</v>
      </c>
    </row>
    <row r="1717" spans="9:29" s="375" customFormat="1" x14ac:dyDescent="0.4">
      <c r="I1717" s="428" t="s">
        <v>232</v>
      </c>
      <c r="J1717" s="375" t="s">
        <v>63</v>
      </c>
      <c r="K1717" s="375" t="s">
        <v>73</v>
      </c>
      <c r="M1717" s="824">
        <v>0.501</v>
      </c>
      <c r="N1717" s="375" t="s">
        <v>385</v>
      </c>
      <c r="O1717" s="375" t="s">
        <v>400</v>
      </c>
      <c r="P1717" s="761">
        <v>1.9960079840319362</v>
      </c>
      <c r="Q1717" s="375" t="s">
        <v>398</v>
      </c>
      <c r="R1717" s="831" t="s">
        <v>878</v>
      </c>
      <c r="S1717" s="428" t="s">
        <v>49</v>
      </c>
      <c r="T1717" s="375" t="s">
        <v>418</v>
      </c>
      <c r="U1717" s="375" t="s">
        <v>63</v>
      </c>
      <c r="V1717" s="375" t="s">
        <v>406</v>
      </c>
      <c r="W1717" s="375" t="s">
        <v>717</v>
      </c>
      <c r="X1717" s="824">
        <v>0.34899999999999998</v>
      </c>
      <c r="Y1717" s="375" t="s">
        <v>411</v>
      </c>
      <c r="Z1717" s="375" t="s">
        <v>400</v>
      </c>
      <c r="AA1717" s="761">
        <v>2.8653295128939833</v>
      </c>
      <c r="AB1717" s="375" t="s">
        <v>398</v>
      </c>
      <c r="AC1717" s="831" t="s">
        <v>879</v>
      </c>
    </row>
    <row r="1718" spans="9:29" s="375" customFormat="1" x14ac:dyDescent="0.4">
      <c r="I1718" s="428" t="s">
        <v>232</v>
      </c>
      <c r="J1718" s="375" t="s">
        <v>63</v>
      </c>
      <c r="K1718" s="375" t="s">
        <v>73</v>
      </c>
      <c r="M1718" s="824">
        <v>0.501</v>
      </c>
      <c r="N1718" s="375" t="s">
        <v>387</v>
      </c>
      <c r="O1718" s="375" t="s">
        <v>400</v>
      </c>
      <c r="P1718" s="763">
        <v>2.0000004739086735E-6</v>
      </c>
      <c r="Q1718" s="375" t="s">
        <v>399</v>
      </c>
      <c r="R1718" s="831" t="s">
        <v>880</v>
      </c>
      <c r="S1718" s="428" t="s">
        <v>49</v>
      </c>
      <c r="T1718" s="375" t="s">
        <v>418</v>
      </c>
      <c r="U1718" s="375" t="s">
        <v>63</v>
      </c>
      <c r="V1718" s="375" t="s">
        <v>406</v>
      </c>
      <c r="W1718" s="375" t="s">
        <v>717</v>
      </c>
      <c r="X1718" s="824">
        <v>0.34899999999999998</v>
      </c>
      <c r="Y1718" s="375" t="s">
        <v>387</v>
      </c>
      <c r="Z1718" s="375" t="s">
        <v>400</v>
      </c>
      <c r="AA1718" s="763">
        <v>1.3000003080406379E-5</v>
      </c>
      <c r="AB1718" s="375" t="s">
        <v>399</v>
      </c>
      <c r="AC1718" s="831" t="s">
        <v>881</v>
      </c>
    </row>
    <row r="1719" spans="9:29" s="375" customFormat="1" x14ac:dyDescent="0.4">
      <c r="I1719" s="428" t="s">
        <v>232</v>
      </c>
      <c r="J1719" s="375" t="s">
        <v>63</v>
      </c>
      <c r="K1719" s="375" t="s">
        <v>73</v>
      </c>
      <c r="M1719" s="824">
        <v>0.501</v>
      </c>
      <c r="N1719" s="375" t="s">
        <v>388</v>
      </c>
      <c r="O1719" s="375" t="s">
        <v>400</v>
      </c>
      <c r="P1719" s="763">
        <v>1.0500002488020536E-4</v>
      </c>
      <c r="Q1719" s="375" t="s">
        <v>399</v>
      </c>
      <c r="R1719" s="831" t="s">
        <v>880</v>
      </c>
      <c r="S1719" s="428" t="s">
        <v>49</v>
      </c>
      <c r="T1719" s="375" t="s">
        <v>418</v>
      </c>
      <c r="U1719" s="375" t="s">
        <v>63</v>
      </c>
      <c r="V1719" s="375" t="s">
        <v>406</v>
      </c>
      <c r="W1719" s="375" t="s">
        <v>717</v>
      </c>
      <c r="X1719" s="824">
        <v>0.34899999999999998</v>
      </c>
      <c r="Y1719" s="375" t="s">
        <v>388</v>
      </c>
      <c r="Z1719" s="375" t="s">
        <v>400</v>
      </c>
      <c r="AA1719" s="763">
        <v>1.0800002559106838E-4</v>
      </c>
      <c r="AB1719" s="375" t="s">
        <v>399</v>
      </c>
      <c r="AC1719" s="831" t="s">
        <v>881</v>
      </c>
    </row>
    <row r="1720" spans="9:29" s="375" customFormat="1" x14ac:dyDescent="0.4">
      <c r="I1720" s="428" t="s">
        <v>232</v>
      </c>
      <c r="J1720" s="375" t="s">
        <v>63</v>
      </c>
      <c r="K1720" s="375" t="s">
        <v>73</v>
      </c>
      <c r="M1720" s="824">
        <v>0.501</v>
      </c>
      <c r="N1720" s="375" t="s">
        <v>389</v>
      </c>
      <c r="O1720" s="375" t="s">
        <v>400</v>
      </c>
      <c r="P1720" s="763">
        <v>1.0100002393238803E-4</v>
      </c>
      <c r="Q1720" s="375" t="s">
        <v>399</v>
      </c>
      <c r="R1720" s="831" t="s">
        <v>880</v>
      </c>
      <c r="S1720" s="428" t="s">
        <v>49</v>
      </c>
      <c r="T1720" s="375" t="s">
        <v>418</v>
      </c>
      <c r="U1720" s="375" t="s">
        <v>63</v>
      </c>
      <c r="V1720" s="375" t="s">
        <v>406</v>
      </c>
      <c r="W1720" s="375" t="s">
        <v>717</v>
      </c>
      <c r="X1720" s="824">
        <v>0.34899999999999998</v>
      </c>
      <c r="Y1720" s="375" t="s">
        <v>389</v>
      </c>
      <c r="Z1720" s="375" t="s">
        <v>400</v>
      </c>
      <c r="AA1720" s="763">
        <v>1.2130002874256105E-3</v>
      </c>
      <c r="AB1720" s="375" t="s">
        <v>399</v>
      </c>
      <c r="AC1720" s="831" t="s">
        <v>881</v>
      </c>
    </row>
    <row r="1721" spans="9:29" s="375" customFormat="1" x14ac:dyDescent="0.4">
      <c r="I1721" s="428" t="s">
        <v>232</v>
      </c>
      <c r="J1721" s="375" t="s">
        <v>63</v>
      </c>
      <c r="K1721" s="375" t="s">
        <v>73</v>
      </c>
      <c r="L1721" s="378"/>
      <c r="M1721" s="824">
        <v>0.501</v>
      </c>
      <c r="N1721" s="375" t="s">
        <v>390</v>
      </c>
      <c r="O1721" s="375" t="s">
        <v>400</v>
      </c>
      <c r="P1721" s="763">
        <v>1.0000002369543367E-6</v>
      </c>
      <c r="Q1721" s="375" t="s">
        <v>399</v>
      </c>
      <c r="R1721" s="831" t="s">
        <v>880</v>
      </c>
      <c r="S1721" s="428" t="s">
        <v>49</v>
      </c>
      <c r="T1721" s="375" t="s">
        <v>418</v>
      </c>
      <c r="U1721" s="375" t="s">
        <v>63</v>
      </c>
      <c r="V1721" s="375" t="s">
        <v>406</v>
      </c>
      <c r="W1721" s="375" t="s">
        <v>717</v>
      </c>
      <c r="X1721" s="824">
        <v>0.34899999999999998</v>
      </c>
      <c r="Y1721" s="375" t="s">
        <v>390</v>
      </c>
      <c r="Z1721" s="375" t="s">
        <v>400</v>
      </c>
      <c r="AA1721" s="763">
        <v>3.9300009312305436E-4</v>
      </c>
      <c r="AB1721" s="375" t="s">
        <v>399</v>
      </c>
      <c r="AC1721" s="831" t="s">
        <v>881</v>
      </c>
    </row>
    <row r="1722" spans="9:29" s="375" customFormat="1" x14ac:dyDescent="0.4">
      <c r="I1722" s="428" t="s">
        <v>232</v>
      </c>
      <c r="J1722" s="375" t="s">
        <v>63</v>
      </c>
      <c r="K1722" s="375" t="s">
        <v>73</v>
      </c>
      <c r="L1722" s="378"/>
      <c r="M1722" s="824">
        <v>0.501</v>
      </c>
      <c r="N1722" s="375" t="s">
        <v>391</v>
      </c>
      <c r="O1722" s="375" t="s">
        <v>400</v>
      </c>
      <c r="P1722" s="763">
        <v>1.0000002369543367E-6</v>
      </c>
      <c r="Q1722" s="375" t="s">
        <v>399</v>
      </c>
      <c r="R1722" s="831" t="s">
        <v>880</v>
      </c>
      <c r="S1722" s="428" t="s">
        <v>49</v>
      </c>
      <c r="T1722" s="375" t="s">
        <v>418</v>
      </c>
      <c r="U1722" s="375" t="s">
        <v>63</v>
      </c>
      <c r="V1722" s="375" t="s">
        <v>406</v>
      </c>
      <c r="W1722" s="375" t="s">
        <v>717</v>
      </c>
      <c r="X1722" s="824">
        <v>0.34899999999999998</v>
      </c>
      <c r="Y1722" s="375" t="s">
        <v>391</v>
      </c>
      <c r="Z1722" s="375" t="s">
        <v>400</v>
      </c>
      <c r="AA1722" s="763">
        <v>2.5700006089726457E-4</v>
      </c>
      <c r="AB1722" s="375" t="s">
        <v>399</v>
      </c>
      <c r="AC1722" s="831" t="s">
        <v>881</v>
      </c>
    </row>
    <row r="1723" spans="9:29" s="375" customFormat="1" x14ac:dyDescent="0.4">
      <c r="I1723" s="428" t="s">
        <v>232</v>
      </c>
      <c r="J1723" s="375" t="s">
        <v>63</v>
      </c>
      <c r="K1723" s="375" t="s">
        <v>73</v>
      </c>
      <c r="L1723" s="378"/>
      <c r="M1723" s="824">
        <v>0.501</v>
      </c>
      <c r="N1723" s="375" t="s">
        <v>392</v>
      </c>
      <c r="O1723" s="375" t="s">
        <v>400</v>
      </c>
      <c r="P1723" s="763">
        <v>5.0000011847716848E-6</v>
      </c>
      <c r="Q1723" s="375" t="s">
        <v>399</v>
      </c>
      <c r="R1723" s="831" t="s">
        <v>880</v>
      </c>
      <c r="S1723" s="428" t="s">
        <v>49</v>
      </c>
      <c r="T1723" s="375" t="s">
        <v>418</v>
      </c>
      <c r="U1723" s="375" t="s">
        <v>63</v>
      </c>
      <c r="V1723" s="375" t="s">
        <v>406</v>
      </c>
      <c r="W1723" s="375" t="s">
        <v>717</v>
      </c>
      <c r="X1723" s="824">
        <v>0.34899999999999998</v>
      </c>
      <c r="Y1723" s="375" t="s">
        <v>392</v>
      </c>
      <c r="Z1723" s="375" t="s">
        <v>400</v>
      </c>
      <c r="AA1723" s="763">
        <v>4.2230010006581642E-3</v>
      </c>
      <c r="AB1723" s="375" t="s">
        <v>399</v>
      </c>
      <c r="AC1723" s="831" t="s">
        <v>881</v>
      </c>
    </row>
    <row r="1724" spans="9:29" s="375" customFormat="1" x14ac:dyDescent="0.4">
      <c r="I1724" s="428" t="s">
        <v>232</v>
      </c>
      <c r="J1724" s="375" t="s">
        <v>63</v>
      </c>
      <c r="K1724" s="375" t="s">
        <v>73</v>
      </c>
      <c r="L1724" s="378"/>
      <c r="M1724" s="824">
        <v>0.501</v>
      </c>
      <c r="N1724" s="375" t="s">
        <v>393</v>
      </c>
      <c r="O1724" s="375" t="s">
        <v>400</v>
      </c>
      <c r="P1724" s="763">
        <v>2.900000687167576E-8</v>
      </c>
      <c r="Q1724" s="375" t="s">
        <v>399</v>
      </c>
      <c r="R1724" s="831" t="s">
        <v>880</v>
      </c>
      <c r="S1724" s="428" t="s">
        <v>49</v>
      </c>
      <c r="T1724" s="375" t="s">
        <v>418</v>
      </c>
      <c r="U1724" s="375" t="s">
        <v>63</v>
      </c>
      <c r="V1724" s="375" t="s">
        <v>406</v>
      </c>
      <c r="W1724" s="375" t="s">
        <v>717</v>
      </c>
      <c r="X1724" s="824">
        <v>0.34899999999999998</v>
      </c>
      <c r="Y1724" s="375" t="s">
        <v>393</v>
      </c>
      <c r="Z1724" s="375" t="s">
        <v>400</v>
      </c>
      <c r="AA1724" s="763">
        <v>1.1051002618582375E-5</v>
      </c>
      <c r="AB1724" s="375" t="s">
        <v>399</v>
      </c>
      <c r="AC1724" s="831" t="s">
        <v>881</v>
      </c>
    </row>
    <row r="1725" spans="9:29" s="375" customFormat="1" x14ac:dyDescent="0.4">
      <c r="I1725" s="428" t="s">
        <v>232</v>
      </c>
      <c r="J1725" s="375" t="s">
        <v>63</v>
      </c>
      <c r="K1725" s="375" t="s">
        <v>73</v>
      </c>
      <c r="L1725" s="378"/>
      <c r="M1725" s="824">
        <v>0.501</v>
      </c>
      <c r="N1725" s="375" t="s">
        <v>394</v>
      </c>
      <c r="O1725" s="375" t="s">
        <v>400</v>
      </c>
      <c r="P1725" s="763">
        <v>6.8000016112894912E-7</v>
      </c>
      <c r="Q1725" s="375" t="s">
        <v>399</v>
      </c>
      <c r="R1725" s="831" t="s">
        <v>880</v>
      </c>
      <c r="S1725" s="428" t="s">
        <v>49</v>
      </c>
      <c r="T1725" s="375" t="s">
        <v>418</v>
      </c>
      <c r="U1725" s="375" t="s">
        <v>63</v>
      </c>
      <c r="V1725" s="375" t="s">
        <v>406</v>
      </c>
      <c r="W1725" s="375" t="s">
        <v>717</v>
      </c>
      <c r="X1725" s="824">
        <v>0.34899999999999998</v>
      </c>
      <c r="Y1725" s="375" t="s">
        <v>394</v>
      </c>
      <c r="Z1725" s="375" t="s">
        <v>400</v>
      </c>
      <c r="AA1725" s="763">
        <v>2.0817004932678429E-5</v>
      </c>
      <c r="AB1725" s="375" t="s">
        <v>399</v>
      </c>
      <c r="AC1725" s="831" t="s">
        <v>881</v>
      </c>
    </row>
    <row r="1726" spans="9:29" s="375" customFormat="1" x14ac:dyDescent="0.4">
      <c r="I1726" s="428" t="s">
        <v>232</v>
      </c>
      <c r="J1726" s="375" t="s">
        <v>63</v>
      </c>
      <c r="K1726" s="375" t="s">
        <v>73</v>
      </c>
      <c r="L1726" s="378"/>
      <c r="M1726" s="824">
        <v>0.501</v>
      </c>
      <c r="N1726" s="375" t="s">
        <v>395</v>
      </c>
      <c r="O1726" s="375" t="s">
        <v>400</v>
      </c>
      <c r="P1726" s="763">
        <v>8.0000018956346939E-6</v>
      </c>
      <c r="Q1726" s="375" t="s">
        <v>399</v>
      </c>
      <c r="R1726" s="831" t="s">
        <v>880</v>
      </c>
      <c r="S1726" s="428" t="s">
        <v>49</v>
      </c>
      <c r="T1726" s="375" t="s">
        <v>418</v>
      </c>
      <c r="U1726" s="375" t="s">
        <v>63</v>
      </c>
      <c r="V1726" s="375" t="s">
        <v>406</v>
      </c>
      <c r="W1726" s="375" t="s">
        <v>717</v>
      </c>
      <c r="X1726" s="824">
        <v>0.34899999999999998</v>
      </c>
      <c r="Y1726" s="375" t="s">
        <v>395</v>
      </c>
      <c r="Z1726" s="375" t="s">
        <v>400</v>
      </c>
      <c r="AA1726" s="763">
        <v>1.000000236954337E-5</v>
      </c>
      <c r="AB1726" s="375" t="s">
        <v>399</v>
      </c>
      <c r="AC1726" s="831" t="s">
        <v>881</v>
      </c>
    </row>
    <row r="1727" spans="9:29" s="375" customFormat="1" x14ac:dyDescent="0.4">
      <c r="I1727" s="428" t="s">
        <v>232</v>
      </c>
      <c r="J1727" s="375" t="s">
        <v>63</v>
      </c>
      <c r="K1727" s="375" t="s">
        <v>73</v>
      </c>
      <c r="L1727" s="378"/>
      <c r="M1727" s="824">
        <v>0.501</v>
      </c>
      <c r="N1727" s="375" t="s">
        <v>396</v>
      </c>
      <c r="O1727" s="375" t="s">
        <v>400</v>
      </c>
      <c r="P1727" s="763">
        <v>1.0000002369543367E-6</v>
      </c>
      <c r="Q1727" s="375" t="s">
        <v>399</v>
      </c>
      <c r="R1727" s="831" t="s">
        <v>880</v>
      </c>
      <c r="S1727" s="428" t="s">
        <v>49</v>
      </c>
      <c r="T1727" s="375" t="s">
        <v>418</v>
      </c>
      <c r="U1727" s="375" t="s">
        <v>63</v>
      </c>
      <c r="V1727" s="375" t="s">
        <v>406</v>
      </c>
      <c r="W1727" s="375" t="s">
        <v>717</v>
      </c>
      <c r="X1727" s="824">
        <v>0.34899999999999998</v>
      </c>
      <c r="Y1727" s="375" t="s">
        <v>396</v>
      </c>
      <c r="Z1727" s="375" t="s">
        <v>400</v>
      </c>
      <c r="AA1727" s="763">
        <v>1.5000003554315054E-5</v>
      </c>
      <c r="AB1727" s="375" t="s">
        <v>399</v>
      </c>
      <c r="AC1727" s="831" t="s">
        <v>881</v>
      </c>
    </row>
    <row r="1728" spans="9:29" s="375" customFormat="1" x14ac:dyDescent="0.4">
      <c r="I1728" s="428" t="s">
        <v>232</v>
      </c>
      <c r="J1728" s="375" t="s">
        <v>63</v>
      </c>
      <c r="K1728" s="375" t="s">
        <v>73</v>
      </c>
      <c r="L1728" s="378"/>
      <c r="M1728" s="824">
        <v>0.501</v>
      </c>
      <c r="N1728" s="375" t="s">
        <v>397</v>
      </c>
      <c r="O1728" s="375" t="s">
        <v>400</v>
      </c>
      <c r="P1728" s="763">
        <v>0.40444655750445746</v>
      </c>
      <c r="Q1728" s="375" t="s">
        <v>399</v>
      </c>
      <c r="R1728" s="831" t="s">
        <v>880</v>
      </c>
      <c r="S1728" s="428" t="s">
        <v>49</v>
      </c>
      <c r="T1728" s="375" t="s">
        <v>418</v>
      </c>
      <c r="U1728" s="375" t="s">
        <v>63</v>
      </c>
      <c r="V1728" s="375" t="s">
        <v>406</v>
      </c>
      <c r="W1728" s="375" t="s">
        <v>717</v>
      </c>
      <c r="X1728" s="824">
        <v>0.34899999999999998</v>
      </c>
      <c r="Y1728" s="375" t="s">
        <v>397</v>
      </c>
      <c r="Z1728" s="375" t="s">
        <v>400</v>
      </c>
      <c r="AA1728" s="763">
        <v>0.97788512593926968</v>
      </c>
      <c r="AB1728" s="375" t="s">
        <v>399</v>
      </c>
      <c r="AC1728" s="831" t="s">
        <v>881</v>
      </c>
    </row>
    <row r="1729" spans="9:29" s="375" customFormat="1" x14ac:dyDescent="0.4">
      <c r="I1729" s="428" t="s">
        <v>232</v>
      </c>
      <c r="J1729" s="375" t="s">
        <v>63</v>
      </c>
      <c r="K1729" s="375" t="s">
        <v>73</v>
      </c>
      <c r="L1729" s="378"/>
      <c r="M1729" s="824">
        <v>0.501</v>
      </c>
      <c r="N1729" s="375" t="s">
        <v>387</v>
      </c>
      <c r="O1729" s="375" t="s">
        <v>401</v>
      </c>
      <c r="P1729" s="378">
        <v>2.4378187597009534E-6</v>
      </c>
      <c r="Q1729" s="375" t="s">
        <v>399</v>
      </c>
      <c r="R1729" s="831" t="s">
        <v>882</v>
      </c>
      <c r="S1729" s="428" t="s">
        <v>49</v>
      </c>
      <c r="T1729" s="375" t="s">
        <v>418</v>
      </c>
      <c r="U1729" s="375" t="s">
        <v>63</v>
      </c>
      <c r="V1729" s="375" t="s">
        <v>406</v>
      </c>
      <c r="W1729" s="375" t="s">
        <v>717</v>
      </c>
      <c r="X1729" s="824">
        <v>0.34899999999999998</v>
      </c>
      <c r="Y1729" s="375" t="s">
        <v>387</v>
      </c>
      <c r="Z1729" s="375" t="s">
        <v>401</v>
      </c>
      <c r="AA1729" s="378">
        <v>1.3811811638563786E-5</v>
      </c>
      <c r="AB1729" s="375" t="s">
        <v>399</v>
      </c>
      <c r="AC1729" s="831" t="s">
        <v>883</v>
      </c>
    </row>
    <row r="1730" spans="9:29" s="375" customFormat="1" x14ac:dyDescent="0.4">
      <c r="I1730" s="428" t="s">
        <v>232</v>
      </c>
      <c r="J1730" s="375" t="s">
        <v>63</v>
      </c>
      <c r="K1730" s="375" t="s">
        <v>73</v>
      </c>
      <c r="L1730" s="378"/>
      <c r="M1730" s="824">
        <v>0.501</v>
      </c>
      <c r="N1730" s="375" t="s">
        <v>388</v>
      </c>
      <c r="O1730" s="375" t="s">
        <v>401</v>
      </c>
      <c r="P1730" s="378">
        <v>1.0797643900747013E-4</v>
      </c>
      <c r="Q1730" s="375" t="s">
        <v>399</v>
      </c>
      <c r="R1730" s="831" t="s">
        <v>882</v>
      </c>
      <c r="S1730" s="428" t="s">
        <v>49</v>
      </c>
      <c r="T1730" s="375" t="s">
        <v>418</v>
      </c>
      <c r="U1730" s="375" t="s">
        <v>63</v>
      </c>
      <c r="V1730" s="375" t="s">
        <v>406</v>
      </c>
      <c r="W1730" s="375" t="s">
        <v>717</v>
      </c>
      <c r="X1730" s="824">
        <v>0.34899999999999998</v>
      </c>
      <c r="Y1730" s="375" t="s">
        <v>388</v>
      </c>
      <c r="Z1730" s="375" t="s">
        <v>401</v>
      </c>
      <c r="AA1730" s="378">
        <v>1.1346175127929701E-4</v>
      </c>
      <c r="AB1730" s="375" t="s">
        <v>399</v>
      </c>
      <c r="AC1730" s="831" t="s">
        <v>883</v>
      </c>
    </row>
    <row r="1731" spans="9:29" s="375" customFormat="1" x14ac:dyDescent="0.4">
      <c r="I1731" s="428" t="s">
        <v>232</v>
      </c>
      <c r="J1731" s="375" t="s">
        <v>63</v>
      </c>
      <c r="K1731" s="375" t="s">
        <v>73</v>
      </c>
      <c r="L1731" s="378"/>
      <c r="M1731" s="824">
        <v>0.501</v>
      </c>
      <c r="N1731" s="375" t="s">
        <v>389</v>
      </c>
      <c r="O1731" s="375" t="s">
        <v>401</v>
      </c>
      <c r="P1731" s="378">
        <v>1.014357159082733E-4</v>
      </c>
      <c r="Q1731" s="375" t="s">
        <v>399</v>
      </c>
      <c r="R1731" s="831" t="s">
        <v>882</v>
      </c>
      <c r="S1731" s="428" t="s">
        <v>49</v>
      </c>
      <c r="T1731" s="375" t="s">
        <v>418</v>
      </c>
      <c r="U1731" s="375" t="s">
        <v>63</v>
      </c>
      <c r="V1731" s="375" t="s">
        <v>406</v>
      </c>
      <c r="W1731" s="375" t="s">
        <v>717</v>
      </c>
      <c r="X1731" s="824">
        <v>0.34899999999999998</v>
      </c>
      <c r="Y1731" s="375" t="s">
        <v>389</v>
      </c>
      <c r="Z1731" s="375" t="s">
        <v>401</v>
      </c>
      <c r="AA1731" s="378">
        <v>1.2138286602232724E-3</v>
      </c>
      <c r="AB1731" s="375" t="s">
        <v>399</v>
      </c>
      <c r="AC1731" s="831" t="s">
        <v>883</v>
      </c>
    </row>
    <row r="1732" spans="9:29" s="375" customFormat="1" x14ac:dyDescent="0.4">
      <c r="I1732" s="428" t="s">
        <v>232</v>
      </c>
      <c r="J1732" s="375" t="s">
        <v>63</v>
      </c>
      <c r="K1732" s="375" t="s">
        <v>73</v>
      </c>
      <c r="L1732" s="378"/>
      <c r="M1732" s="824">
        <v>0.501</v>
      </c>
      <c r="N1732" s="375" t="s">
        <v>390</v>
      </c>
      <c r="O1732" s="375" t="s">
        <v>401</v>
      </c>
      <c r="P1732" s="378">
        <v>1.2661449213847091E-6</v>
      </c>
      <c r="Q1732" s="375" t="s">
        <v>399</v>
      </c>
      <c r="R1732" s="831" t="s">
        <v>882</v>
      </c>
      <c r="S1732" s="428" t="s">
        <v>49</v>
      </c>
      <c r="T1732" s="375" t="s">
        <v>418</v>
      </c>
      <c r="U1732" s="375" t="s">
        <v>63</v>
      </c>
      <c r="V1732" s="375" t="s">
        <v>406</v>
      </c>
      <c r="W1732" s="375" t="s">
        <v>717</v>
      </c>
      <c r="X1732" s="824">
        <v>0.34899999999999998</v>
      </c>
      <c r="Y1732" s="375" t="s">
        <v>390</v>
      </c>
      <c r="Z1732" s="375" t="s">
        <v>401</v>
      </c>
      <c r="AA1732" s="378">
        <v>3.93502271977083E-4</v>
      </c>
      <c r="AB1732" s="375" t="s">
        <v>399</v>
      </c>
      <c r="AC1732" s="831" t="s">
        <v>883</v>
      </c>
    </row>
    <row r="1733" spans="9:29" s="375" customFormat="1" x14ac:dyDescent="0.4">
      <c r="I1733" s="428" t="s">
        <v>232</v>
      </c>
      <c r="J1733" s="375" t="s">
        <v>63</v>
      </c>
      <c r="K1733" s="375" t="s">
        <v>73</v>
      </c>
      <c r="L1733" s="378"/>
      <c r="M1733" s="824">
        <v>0.501</v>
      </c>
      <c r="N1733" s="375" t="s">
        <v>391</v>
      </c>
      <c r="O1733" s="375" t="s">
        <v>401</v>
      </c>
      <c r="P1733" s="378">
        <v>1.1233637647031305E-6</v>
      </c>
      <c r="Q1733" s="375" t="s">
        <v>399</v>
      </c>
      <c r="R1733" s="831" t="s">
        <v>882</v>
      </c>
      <c r="S1733" s="428" t="s">
        <v>49</v>
      </c>
      <c r="T1733" s="375" t="s">
        <v>418</v>
      </c>
      <c r="U1733" s="375" t="s">
        <v>63</v>
      </c>
      <c r="V1733" s="375" t="s">
        <v>406</v>
      </c>
      <c r="W1733" s="375" t="s">
        <v>717</v>
      </c>
      <c r="X1733" s="824">
        <v>0.34899999999999998</v>
      </c>
      <c r="Y1733" s="375" t="s">
        <v>391</v>
      </c>
      <c r="Z1733" s="375" t="s">
        <v>401</v>
      </c>
      <c r="AA1733" s="378">
        <v>2.5723188117162348E-4</v>
      </c>
      <c r="AB1733" s="375" t="s">
        <v>399</v>
      </c>
      <c r="AC1733" s="831" t="s">
        <v>883</v>
      </c>
    </row>
    <row r="1734" spans="9:29" s="375" customFormat="1" x14ac:dyDescent="0.4">
      <c r="I1734" s="428" t="s">
        <v>232</v>
      </c>
      <c r="J1734" s="375" t="s">
        <v>63</v>
      </c>
      <c r="K1734" s="375" t="s">
        <v>73</v>
      </c>
      <c r="L1734" s="378"/>
      <c r="M1734" s="824">
        <v>0.501</v>
      </c>
      <c r="N1734" s="375" t="s">
        <v>392</v>
      </c>
      <c r="O1734" s="375" t="s">
        <v>401</v>
      </c>
      <c r="P1734" s="378">
        <v>6.4825393593095748E-6</v>
      </c>
      <c r="Q1734" s="375" t="s">
        <v>399</v>
      </c>
      <c r="R1734" s="831" t="s">
        <v>882</v>
      </c>
      <c r="S1734" s="428" t="s">
        <v>49</v>
      </c>
      <c r="T1734" s="375" t="s">
        <v>418</v>
      </c>
      <c r="U1734" s="375" t="s">
        <v>63</v>
      </c>
      <c r="V1734" s="375" t="s">
        <v>406</v>
      </c>
      <c r="W1734" s="375" t="s">
        <v>717</v>
      </c>
      <c r="X1734" s="824">
        <v>0.34899999999999998</v>
      </c>
      <c r="Y1734" s="375" t="s">
        <v>392</v>
      </c>
      <c r="Z1734" s="375" t="s">
        <v>401</v>
      </c>
      <c r="AA1734" s="378">
        <v>4.2258296045780686E-3</v>
      </c>
      <c r="AB1734" s="375" t="s">
        <v>399</v>
      </c>
      <c r="AC1734" s="831" t="s">
        <v>883</v>
      </c>
    </row>
    <row r="1735" spans="9:29" s="375" customFormat="1" x14ac:dyDescent="0.4">
      <c r="I1735" s="428" t="s">
        <v>232</v>
      </c>
      <c r="J1735" s="375" t="s">
        <v>63</v>
      </c>
      <c r="K1735" s="375" t="s">
        <v>73</v>
      </c>
      <c r="L1735" s="378"/>
      <c r="M1735" s="824">
        <v>0.501</v>
      </c>
      <c r="N1735" s="375" t="s">
        <v>393</v>
      </c>
      <c r="O1735" s="375" t="s">
        <v>401</v>
      </c>
      <c r="P1735" s="378">
        <v>3.1226779447210306E-8</v>
      </c>
      <c r="Q1735" s="375" t="s">
        <v>399</v>
      </c>
      <c r="R1735" s="831" t="s">
        <v>882</v>
      </c>
      <c r="S1735" s="428" t="s">
        <v>49</v>
      </c>
      <c r="T1735" s="375" t="s">
        <v>418</v>
      </c>
      <c r="U1735" s="375" t="s">
        <v>63</v>
      </c>
      <c r="V1735" s="375" t="s">
        <v>406</v>
      </c>
      <c r="W1735" s="375" t="s">
        <v>717</v>
      </c>
      <c r="X1735" s="824">
        <v>0.34899999999999998</v>
      </c>
      <c r="Y1735" s="375" t="s">
        <v>393</v>
      </c>
      <c r="Z1735" s="375" t="s">
        <v>401</v>
      </c>
      <c r="AA1735" s="378">
        <v>1.105532631381002E-5</v>
      </c>
      <c r="AB1735" s="375" t="s">
        <v>399</v>
      </c>
      <c r="AC1735" s="831" t="s">
        <v>883</v>
      </c>
    </row>
    <row r="1736" spans="9:29" s="375" customFormat="1" x14ac:dyDescent="0.4">
      <c r="I1736" s="428" t="s">
        <v>232</v>
      </c>
      <c r="J1736" s="375" t="s">
        <v>63</v>
      </c>
      <c r="K1736" s="375" t="s">
        <v>73</v>
      </c>
      <c r="L1736" s="378"/>
      <c r="M1736" s="824">
        <v>0.501</v>
      </c>
      <c r="N1736" s="375" t="s">
        <v>394</v>
      </c>
      <c r="O1736" s="375" t="s">
        <v>401</v>
      </c>
      <c r="P1736" s="378">
        <v>6.8493019002452831E-7</v>
      </c>
      <c r="Q1736" s="375" t="s">
        <v>399</v>
      </c>
      <c r="R1736" s="831" t="s">
        <v>882</v>
      </c>
      <c r="S1736" s="428" t="s">
        <v>49</v>
      </c>
      <c r="T1736" s="375" t="s">
        <v>418</v>
      </c>
      <c r="U1736" s="375" t="s">
        <v>63</v>
      </c>
      <c r="V1736" s="375" t="s">
        <v>406</v>
      </c>
      <c r="W1736" s="375" t="s">
        <v>717</v>
      </c>
      <c r="X1736" s="824">
        <v>0.34899999999999998</v>
      </c>
      <c r="Y1736" s="375" t="s">
        <v>394</v>
      </c>
      <c r="Z1736" s="375" t="s">
        <v>401</v>
      </c>
      <c r="AA1736" s="378">
        <v>2.0826475303638197E-5</v>
      </c>
      <c r="AB1736" s="375" t="s">
        <v>399</v>
      </c>
      <c r="AC1736" s="831" t="s">
        <v>883</v>
      </c>
    </row>
    <row r="1737" spans="9:29" s="375" customFormat="1" x14ac:dyDescent="0.4">
      <c r="I1737" s="428" t="s">
        <v>232</v>
      </c>
      <c r="J1737" s="375" t="s">
        <v>63</v>
      </c>
      <c r="K1737" s="375" t="s">
        <v>73</v>
      </c>
      <c r="M1737" s="824">
        <v>0.501</v>
      </c>
      <c r="N1737" s="375" t="s">
        <v>395</v>
      </c>
      <c r="O1737" s="375" t="s">
        <v>401</v>
      </c>
      <c r="P1737" s="378">
        <v>8.6933598461426699E-6</v>
      </c>
      <c r="Q1737" s="375" t="s">
        <v>399</v>
      </c>
      <c r="R1737" s="831" t="s">
        <v>882</v>
      </c>
      <c r="S1737" s="428" t="s">
        <v>49</v>
      </c>
      <c r="T1737" s="375" t="s">
        <v>418</v>
      </c>
      <c r="U1737" s="375" t="s">
        <v>63</v>
      </c>
      <c r="V1737" s="375" t="s">
        <v>406</v>
      </c>
      <c r="W1737" s="375" t="s">
        <v>717</v>
      </c>
      <c r="X1737" s="824">
        <v>0.34899999999999998</v>
      </c>
      <c r="Y1737" s="375" t="s">
        <v>395</v>
      </c>
      <c r="Z1737" s="375" t="s">
        <v>401</v>
      </c>
      <c r="AA1737" s="378">
        <v>1.1288505074025222E-5</v>
      </c>
      <c r="AB1737" s="375" t="s">
        <v>399</v>
      </c>
      <c r="AC1737" s="831" t="s">
        <v>883</v>
      </c>
    </row>
    <row r="1738" spans="9:29" s="375" customFormat="1" x14ac:dyDescent="0.4">
      <c r="I1738" s="428" t="s">
        <v>232</v>
      </c>
      <c r="J1738" s="375" t="s">
        <v>63</v>
      </c>
      <c r="K1738" s="375" t="s">
        <v>73</v>
      </c>
      <c r="M1738" s="824">
        <v>0.501</v>
      </c>
      <c r="N1738" s="375" t="s">
        <v>396</v>
      </c>
      <c r="O1738" s="375" t="s">
        <v>401</v>
      </c>
      <c r="P1738" s="378">
        <v>1.0041786435174304E-6</v>
      </c>
      <c r="Q1738" s="375" t="s">
        <v>399</v>
      </c>
      <c r="R1738" s="831" t="s">
        <v>882</v>
      </c>
      <c r="S1738" s="428" t="s">
        <v>49</v>
      </c>
      <c r="T1738" s="375" t="s">
        <v>418</v>
      </c>
      <c r="U1738" s="375" t="s">
        <v>63</v>
      </c>
      <c r="V1738" s="375" t="s">
        <v>406</v>
      </c>
      <c r="W1738" s="375" t="s">
        <v>717</v>
      </c>
      <c r="X1738" s="824">
        <v>0.34899999999999998</v>
      </c>
      <c r="Y1738" s="375" t="s">
        <v>396</v>
      </c>
      <c r="Z1738" s="375" t="s">
        <v>401</v>
      </c>
      <c r="AA1738" s="378">
        <v>1.5007889999503837E-5</v>
      </c>
      <c r="AB1738" s="375" t="s">
        <v>399</v>
      </c>
      <c r="AC1738" s="831" t="s">
        <v>883</v>
      </c>
    </row>
    <row r="1739" spans="9:29" s="375" customFormat="1" x14ac:dyDescent="0.4">
      <c r="I1739" s="428" t="s">
        <v>232</v>
      </c>
      <c r="J1739" s="375" t="s">
        <v>63</v>
      </c>
      <c r="K1739" s="375" t="s">
        <v>73</v>
      </c>
      <c r="M1739" s="824">
        <v>0.501</v>
      </c>
      <c r="N1739" s="375" t="s">
        <v>397</v>
      </c>
      <c r="O1739" s="375" t="s">
        <v>401</v>
      </c>
      <c r="P1739" s="378">
        <v>0.40486986493786475</v>
      </c>
      <c r="Q1739" s="375" t="s">
        <v>399</v>
      </c>
      <c r="R1739" s="831" t="s">
        <v>882</v>
      </c>
      <c r="S1739" s="428" t="s">
        <v>49</v>
      </c>
      <c r="T1739" s="375" t="s">
        <v>418</v>
      </c>
      <c r="U1739" s="375" t="s">
        <v>63</v>
      </c>
      <c r="V1739" s="375" t="s">
        <v>406</v>
      </c>
      <c r="W1739" s="375" t="s">
        <v>717</v>
      </c>
      <c r="X1739" s="824">
        <v>0.34899999999999998</v>
      </c>
      <c r="Y1739" s="375" t="s">
        <v>397</v>
      </c>
      <c r="Z1739" s="375" t="s">
        <v>401</v>
      </c>
      <c r="AA1739" s="378">
        <v>0.97868149847268959</v>
      </c>
      <c r="AB1739" s="375" t="s">
        <v>399</v>
      </c>
      <c r="AC1739" s="831" t="s">
        <v>883</v>
      </c>
    </row>
    <row r="1740" spans="9:29" s="375" customFormat="1" x14ac:dyDescent="0.4">
      <c r="I1740" s="428" t="s">
        <v>232</v>
      </c>
      <c r="J1740" s="375" t="s">
        <v>63</v>
      </c>
      <c r="K1740" s="375" t="s">
        <v>55</v>
      </c>
      <c r="M1740" s="824">
        <v>0.316</v>
      </c>
      <c r="N1740" s="375" t="s">
        <v>385</v>
      </c>
      <c r="O1740" s="375" t="s">
        <v>400</v>
      </c>
      <c r="P1740" s="761">
        <v>3.1645569620253164</v>
      </c>
      <c r="Q1740" s="375" t="s">
        <v>398</v>
      </c>
      <c r="R1740" s="831" t="s">
        <v>884</v>
      </c>
      <c r="S1740" s="428" t="s">
        <v>49</v>
      </c>
      <c r="T1740" s="375" t="s">
        <v>414</v>
      </c>
      <c r="U1740" s="375" t="s">
        <v>63</v>
      </c>
      <c r="V1740" s="375" t="s">
        <v>52</v>
      </c>
      <c r="X1740" s="824">
        <v>0.34899999999999998</v>
      </c>
      <c r="Y1740" s="375" t="s">
        <v>411</v>
      </c>
      <c r="Z1740" s="375" t="s">
        <v>400</v>
      </c>
      <c r="AA1740" s="761">
        <v>2.8653295128939833</v>
      </c>
      <c r="AB1740" s="375" t="s">
        <v>398</v>
      </c>
      <c r="AC1740" s="831" t="s">
        <v>861</v>
      </c>
    </row>
    <row r="1741" spans="9:29" s="375" customFormat="1" x14ac:dyDescent="0.4">
      <c r="I1741" s="428" t="s">
        <v>232</v>
      </c>
      <c r="J1741" s="375" t="s">
        <v>63</v>
      </c>
      <c r="K1741" s="375" t="s">
        <v>55</v>
      </c>
      <c r="M1741" s="824">
        <v>0.316</v>
      </c>
      <c r="N1741" s="375" t="s">
        <v>387</v>
      </c>
      <c r="O1741" s="375" t="s">
        <v>400</v>
      </c>
      <c r="P1741" s="763">
        <v>1.2000002843452042E-3</v>
      </c>
      <c r="Q1741" s="375" t="s">
        <v>399</v>
      </c>
      <c r="R1741" s="831" t="s">
        <v>885</v>
      </c>
      <c r="S1741" s="428" t="s">
        <v>49</v>
      </c>
      <c r="T1741" s="375" t="s">
        <v>414</v>
      </c>
      <c r="U1741" s="375" t="s">
        <v>63</v>
      </c>
      <c r="V1741" s="375" t="s">
        <v>52</v>
      </c>
      <c r="X1741" s="824">
        <v>0.34899999999999998</v>
      </c>
      <c r="Y1741" s="375" t="s">
        <v>387</v>
      </c>
      <c r="Z1741" s="375" t="s">
        <v>400</v>
      </c>
      <c r="AA1741" s="763">
        <v>1.3000003080406379E-5</v>
      </c>
      <c r="AB1741" s="375" t="s">
        <v>399</v>
      </c>
      <c r="AC1741" s="831" t="s">
        <v>865</v>
      </c>
    </row>
    <row r="1742" spans="9:29" s="375" customFormat="1" x14ac:dyDescent="0.4">
      <c r="I1742" s="428" t="s">
        <v>232</v>
      </c>
      <c r="J1742" s="375" t="s">
        <v>63</v>
      </c>
      <c r="K1742" s="375" t="s">
        <v>55</v>
      </c>
      <c r="M1742" s="824">
        <v>0.316</v>
      </c>
      <c r="N1742" s="375" t="s">
        <v>388</v>
      </c>
      <c r="O1742" s="375" t="s">
        <v>400</v>
      </c>
      <c r="P1742" s="763">
        <v>4.1260009776735935E-3</v>
      </c>
      <c r="Q1742" s="375" t="s">
        <v>399</v>
      </c>
      <c r="R1742" s="831" t="s">
        <v>885</v>
      </c>
      <c r="S1742" s="428" t="s">
        <v>49</v>
      </c>
      <c r="T1742" s="375" t="s">
        <v>414</v>
      </c>
      <c r="U1742" s="375" t="s">
        <v>63</v>
      </c>
      <c r="V1742" s="375" t="s">
        <v>52</v>
      </c>
      <c r="X1742" s="824">
        <v>0.34899999999999998</v>
      </c>
      <c r="Y1742" s="375" t="s">
        <v>388</v>
      </c>
      <c r="Z1742" s="375" t="s">
        <v>400</v>
      </c>
      <c r="AA1742" s="763">
        <v>1.0800002559106838E-4</v>
      </c>
      <c r="AB1742" s="375" t="s">
        <v>399</v>
      </c>
      <c r="AC1742" s="831" t="s">
        <v>865</v>
      </c>
    </row>
    <row r="1743" spans="9:29" s="375" customFormat="1" x14ac:dyDescent="0.4">
      <c r="I1743" s="428" t="s">
        <v>232</v>
      </c>
      <c r="J1743" s="375" t="s">
        <v>63</v>
      </c>
      <c r="K1743" s="375" t="s">
        <v>55</v>
      </c>
      <c r="M1743" s="824">
        <v>0.316</v>
      </c>
      <c r="N1743" s="375" t="s">
        <v>389</v>
      </c>
      <c r="O1743" s="375" t="s">
        <v>400</v>
      </c>
      <c r="P1743" s="763">
        <v>2.7080006416723441E-3</v>
      </c>
      <c r="Q1743" s="375" t="s">
        <v>399</v>
      </c>
      <c r="R1743" s="831" t="s">
        <v>885</v>
      </c>
      <c r="S1743" s="428" t="s">
        <v>49</v>
      </c>
      <c r="T1743" s="375" t="s">
        <v>414</v>
      </c>
      <c r="U1743" s="375" t="s">
        <v>63</v>
      </c>
      <c r="V1743" s="375" t="s">
        <v>52</v>
      </c>
      <c r="X1743" s="824">
        <v>0.34899999999999998</v>
      </c>
      <c r="Y1743" s="375" t="s">
        <v>389</v>
      </c>
      <c r="Z1743" s="375" t="s">
        <v>400</v>
      </c>
      <c r="AA1743" s="763">
        <v>1.2130002874256105E-3</v>
      </c>
      <c r="AB1743" s="375" t="s">
        <v>399</v>
      </c>
      <c r="AC1743" s="831" t="s">
        <v>865</v>
      </c>
    </row>
    <row r="1744" spans="9:29" s="375" customFormat="1" x14ac:dyDescent="0.4">
      <c r="I1744" s="428" t="s">
        <v>232</v>
      </c>
      <c r="J1744" s="375" t="s">
        <v>63</v>
      </c>
      <c r="K1744" s="375" t="s">
        <v>55</v>
      </c>
      <c r="L1744" s="378"/>
      <c r="M1744" s="824">
        <v>0.316</v>
      </c>
      <c r="N1744" s="375" t="s">
        <v>390</v>
      </c>
      <c r="O1744" s="375" t="s">
        <v>400</v>
      </c>
      <c r="P1744" s="763">
        <v>5.1000012084671169E-4</v>
      </c>
      <c r="Q1744" s="375" t="s">
        <v>399</v>
      </c>
      <c r="R1744" s="831" t="s">
        <v>885</v>
      </c>
      <c r="S1744" s="428" t="s">
        <v>49</v>
      </c>
      <c r="T1744" s="375" t="s">
        <v>414</v>
      </c>
      <c r="U1744" s="375" t="s">
        <v>63</v>
      </c>
      <c r="V1744" s="375" t="s">
        <v>52</v>
      </c>
      <c r="W1744" s="378"/>
      <c r="X1744" s="824">
        <v>0.34899999999999998</v>
      </c>
      <c r="Y1744" s="375" t="s">
        <v>390</v>
      </c>
      <c r="Z1744" s="375" t="s">
        <v>400</v>
      </c>
      <c r="AA1744" s="763">
        <v>3.9300009312305436E-4</v>
      </c>
      <c r="AB1744" s="375" t="s">
        <v>399</v>
      </c>
      <c r="AC1744" s="831" t="s">
        <v>865</v>
      </c>
    </row>
    <row r="1745" spans="9:29" s="375" customFormat="1" x14ac:dyDescent="0.4">
      <c r="I1745" s="428" t="s">
        <v>232</v>
      </c>
      <c r="J1745" s="375" t="s">
        <v>63</v>
      </c>
      <c r="K1745" s="375" t="s">
        <v>55</v>
      </c>
      <c r="L1745" s="378"/>
      <c r="M1745" s="824">
        <v>0.316</v>
      </c>
      <c r="N1745" s="375" t="s">
        <v>391</v>
      </c>
      <c r="O1745" s="375" t="s">
        <v>400</v>
      </c>
      <c r="P1745" s="763">
        <v>5.1000012084671169E-4</v>
      </c>
      <c r="Q1745" s="375" t="s">
        <v>399</v>
      </c>
      <c r="R1745" s="831" t="s">
        <v>885</v>
      </c>
      <c r="S1745" s="428" t="s">
        <v>49</v>
      </c>
      <c r="T1745" s="375" t="s">
        <v>414</v>
      </c>
      <c r="U1745" s="375" t="s">
        <v>63</v>
      </c>
      <c r="V1745" s="375" t="s">
        <v>52</v>
      </c>
      <c r="W1745" s="378"/>
      <c r="X1745" s="824">
        <v>0.34899999999999998</v>
      </c>
      <c r="Y1745" s="375" t="s">
        <v>391</v>
      </c>
      <c r="Z1745" s="375" t="s">
        <v>400</v>
      </c>
      <c r="AA1745" s="763">
        <v>2.5700006089726457E-4</v>
      </c>
      <c r="AB1745" s="375" t="s">
        <v>399</v>
      </c>
      <c r="AC1745" s="831" t="s">
        <v>865</v>
      </c>
    </row>
    <row r="1746" spans="9:29" s="375" customFormat="1" x14ac:dyDescent="0.4">
      <c r="I1746" s="428" t="s">
        <v>232</v>
      </c>
      <c r="J1746" s="375" t="s">
        <v>63</v>
      </c>
      <c r="K1746" s="375" t="s">
        <v>55</v>
      </c>
      <c r="L1746" s="378"/>
      <c r="M1746" s="824">
        <v>0.316</v>
      </c>
      <c r="N1746" s="375" t="s">
        <v>392</v>
      </c>
      <c r="O1746" s="375" t="s">
        <v>400</v>
      </c>
      <c r="P1746" s="763">
        <v>3.00000071086301E-6</v>
      </c>
      <c r="Q1746" s="375" t="s">
        <v>399</v>
      </c>
      <c r="R1746" s="831" t="s">
        <v>885</v>
      </c>
      <c r="S1746" s="428" t="s">
        <v>49</v>
      </c>
      <c r="T1746" s="375" t="s">
        <v>414</v>
      </c>
      <c r="U1746" s="375" t="s">
        <v>63</v>
      </c>
      <c r="V1746" s="375" t="s">
        <v>52</v>
      </c>
      <c r="W1746" s="378"/>
      <c r="X1746" s="824">
        <v>0.34899999999999998</v>
      </c>
      <c r="Y1746" s="375" t="s">
        <v>392</v>
      </c>
      <c r="Z1746" s="375" t="s">
        <v>400</v>
      </c>
      <c r="AA1746" s="763">
        <v>4.2230010006581642E-3</v>
      </c>
      <c r="AB1746" s="375" t="s">
        <v>399</v>
      </c>
      <c r="AC1746" s="831" t="s">
        <v>865</v>
      </c>
    </row>
    <row r="1747" spans="9:29" s="375" customFormat="1" x14ac:dyDescent="0.4">
      <c r="I1747" s="428" t="s">
        <v>232</v>
      </c>
      <c r="J1747" s="375" t="s">
        <v>63</v>
      </c>
      <c r="K1747" s="375" t="s">
        <v>55</v>
      </c>
      <c r="L1747" s="378"/>
      <c r="M1747" s="824">
        <v>0.316</v>
      </c>
      <c r="N1747" s="375" t="s">
        <v>393</v>
      </c>
      <c r="O1747" s="375" t="s">
        <v>400</v>
      </c>
      <c r="P1747" s="763">
        <v>1.0200002416934236E-4</v>
      </c>
      <c r="Q1747" s="375" t="s">
        <v>399</v>
      </c>
      <c r="R1747" s="831" t="s">
        <v>885</v>
      </c>
      <c r="S1747" s="428" t="s">
        <v>49</v>
      </c>
      <c r="T1747" s="375" t="s">
        <v>414</v>
      </c>
      <c r="U1747" s="375" t="s">
        <v>63</v>
      </c>
      <c r="V1747" s="375" t="s">
        <v>52</v>
      </c>
      <c r="W1747" s="378"/>
      <c r="X1747" s="824">
        <v>0.34899999999999998</v>
      </c>
      <c r="Y1747" s="375" t="s">
        <v>393</v>
      </c>
      <c r="Z1747" s="375" t="s">
        <v>400</v>
      </c>
      <c r="AA1747" s="763">
        <v>1.1051002618582375E-5</v>
      </c>
      <c r="AB1747" s="375" t="s">
        <v>399</v>
      </c>
      <c r="AC1747" s="831" t="s">
        <v>865</v>
      </c>
    </row>
    <row r="1748" spans="9:29" s="375" customFormat="1" x14ac:dyDescent="0.4">
      <c r="I1748" s="428" t="s">
        <v>232</v>
      </c>
      <c r="J1748" s="375" t="s">
        <v>63</v>
      </c>
      <c r="K1748" s="375" t="s">
        <v>55</v>
      </c>
      <c r="L1748" s="378"/>
      <c r="M1748" s="824">
        <v>0.316</v>
      </c>
      <c r="N1748" s="375" t="s">
        <v>394</v>
      </c>
      <c r="O1748" s="375" t="s">
        <v>400</v>
      </c>
      <c r="P1748" s="763">
        <v>2.1828005172239268E-4</v>
      </c>
      <c r="Q1748" s="375" t="s">
        <v>399</v>
      </c>
      <c r="R1748" s="831" t="s">
        <v>885</v>
      </c>
      <c r="S1748" s="428" t="s">
        <v>49</v>
      </c>
      <c r="T1748" s="375" t="s">
        <v>414</v>
      </c>
      <c r="U1748" s="375" t="s">
        <v>63</v>
      </c>
      <c r="V1748" s="375" t="s">
        <v>52</v>
      </c>
      <c r="W1748" s="378"/>
      <c r="X1748" s="824">
        <v>0.34899999999999998</v>
      </c>
      <c r="Y1748" s="375" t="s">
        <v>394</v>
      </c>
      <c r="Z1748" s="375" t="s">
        <v>400</v>
      </c>
      <c r="AA1748" s="763">
        <v>2.0817004932678429E-5</v>
      </c>
      <c r="AB1748" s="375" t="s">
        <v>399</v>
      </c>
      <c r="AC1748" s="831" t="s">
        <v>865</v>
      </c>
    </row>
    <row r="1749" spans="9:29" s="375" customFormat="1" x14ac:dyDescent="0.4">
      <c r="I1749" s="428" t="s">
        <v>232</v>
      </c>
      <c r="J1749" s="375" t="s">
        <v>63</v>
      </c>
      <c r="K1749" s="375" t="s">
        <v>55</v>
      </c>
      <c r="L1749" s="378"/>
      <c r="M1749" s="824">
        <v>0.316</v>
      </c>
      <c r="N1749" s="375" t="s">
        <v>395</v>
      </c>
      <c r="O1749" s="375" t="s">
        <v>400</v>
      </c>
      <c r="P1749" s="763">
        <v>1.1000002606497705E-5</v>
      </c>
      <c r="Q1749" s="375" t="s">
        <v>399</v>
      </c>
      <c r="R1749" s="831" t="s">
        <v>885</v>
      </c>
      <c r="S1749" s="428" t="s">
        <v>49</v>
      </c>
      <c r="T1749" s="375" t="s">
        <v>414</v>
      </c>
      <c r="U1749" s="375" t="s">
        <v>63</v>
      </c>
      <c r="V1749" s="375" t="s">
        <v>52</v>
      </c>
      <c r="W1749" s="378"/>
      <c r="X1749" s="824">
        <v>0.34899999999999998</v>
      </c>
      <c r="Y1749" s="375" t="s">
        <v>395</v>
      </c>
      <c r="Z1749" s="375" t="s">
        <v>400</v>
      </c>
      <c r="AA1749" s="763">
        <v>1.000000236954337E-5</v>
      </c>
      <c r="AB1749" s="375" t="s">
        <v>399</v>
      </c>
      <c r="AC1749" s="831" t="s">
        <v>865</v>
      </c>
    </row>
    <row r="1750" spans="9:29" s="375" customFormat="1" x14ac:dyDescent="0.4">
      <c r="I1750" s="428" t="s">
        <v>232</v>
      </c>
      <c r="J1750" s="375" t="s">
        <v>63</v>
      </c>
      <c r="K1750" s="375" t="s">
        <v>55</v>
      </c>
      <c r="L1750" s="378"/>
      <c r="M1750" s="824">
        <v>0.316</v>
      </c>
      <c r="N1750" s="375" t="s">
        <v>396</v>
      </c>
      <c r="O1750" s="375" t="s">
        <v>400</v>
      </c>
      <c r="P1750" s="763">
        <v>1.0000002369543367E-6</v>
      </c>
      <c r="Q1750" s="375" t="s">
        <v>399</v>
      </c>
      <c r="R1750" s="831" t="s">
        <v>885</v>
      </c>
      <c r="S1750" s="428" t="s">
        <v>49</v>
      </c>
      <c r="T1750" s="375" t="s">
        <v>414</v>
      </c>
      <c r="U1750" s="375" t="s">
        <v>63</v>
      </c>
      <c r="V1750" s="375" t="s">
        <v>52</v>
      </c>
      <c r="W1750" s="378"/>
      <c r="X1750" s="824">
        <v>0.34899999999999998</v>
      </c>
      <c r="Y1750" s="375" t="s">
        <v>396</v>
      </c>
      <c r="Z1750" s="375" t="s">
        <v>400</v>
      </c>
      <c r="AA1750" s="763">
        <v>1.5000003554315054E-5</v>
      </c>
      <c r="AB1750" s="375" t="s">
        <v>399</v>
      </c>
      <c r="AC1750" s="831" t="s">
        <v>865</v>
      </c>
    </row>
    <row r="1751" spans="9:29" s="375" customFormat="1" x14ac:dyDescent="0.4">
      <c r="I1751" s="428" t="s">
        <v>232</v>
      </c>
      <c r="J1751" s="375" t="s">
        <v>63</v>
      </c>
      <c r="K1751" s="375" t="s">
        <v>55</v>
      </c>
      <c r="L1751" s="378"/>
      <c r="M1751" s="824">
        <v>0.316</v>
      </c>
      <c r="N1751" s="375" t="s">
        <v>397</v>
      </c>
      <c r="O1751" s="375" t="s">
        <v>400</v>
      </c>
      <c r="P1751" s="763">
        <v>0.63127937262846534</v>
      </c>
      <c r="Q1751" s="375" t="s">
        <v>399</v>
      </c>
      <c r="R1751" s="831" t="s">
        <v>885</v>
      </c>
      <c r="S1751" s="428" t="s">
        <v>49</v>
      </c>
      <c r="T1751" s="375" t="s">
        <v>414</v>
      </c>
      <c r="U1751" s="375" t="s">
        <v>63</v>
      </c>
      <c r="V1751" s="375" t="s">
        <v>52</v>
      </c>
      <c r="W1751" s="378"/>
      <c r="X1751" s="824">
        <v>0.34899999999999998</v>
      </c>
      <c r="Y1751" s="375" t="s">
        <v>397</v>
      </c>
      <c r="Z1751" s="375" t="s">
        <v>400</v>
      </c>
      <c r="AA1751" s="763">
        <v>0.80503624428932363</v>
      </c>
      <c r="AB1751" s="375" t="s">
        <v>399</v>
      </c>
      <c r="AC1751" s="831" t="s">
        <v>865</v>
      </c>
    </row>
    <row r="1752" spans="9:29" s="375" customFormat="1" x14ac:dyDescent="0.4">
      <c r="I1752" s="428" t="s">
        <v>232</v>
      </c>
      <c r="J1752" s="375" t="s">
        <v>63</v>
      </c>
      <c r="K1752" s="375" t="s">
        <v>55</v>
      </c>
      <c r="L1752" s="378"/>
      <c r="M1752" s="824">
        <v>0.316</v>
      </c>
      <c r="N1752" s="375" t="s">
        <v>387</v>
      </c>
      <c r="O1752" s="375" t="s">
        <v>401</v>
      </c>
      <c r="P1752" s="378">
        <v>1.2004381026309962E-3</v>
      </c>
      <c r="Q1752" s="375" t="s">
        <v>399</v>
      </c>
      <c r="R1752" s="831" t="s">
        <v>886</v>
      </c>
      <c r="S1752" s="428" t="s">
        <v>49</v>
      </c>
      <c r="T1752" s="375" t="s">
        <v>414</v>
      </c>
      <c r="U1752" s="375" t="s">
        <v>63</v>
      </c>
      <c r="V1752" s="375" t="s">
        <v>52</v>
      </c>
      <c r="W1752" s="378"/>
      <c r="X1752" s="824">
        <v>0.34899999999999998</v>
      </c>
      <c r="Y1752" s="375" t="s">
        <v>387</v>
      </c>
      <c r="Z1752" s="375" t="s">
        <v>401</v>
      </c>
      <c r="AA1752" s="378">
        <v>1.3811811638563786E-5</v>
      </c>
      <c r="AB1752" s="375" t="s">
        <v>399</v>
      </c>
      <c r="AC1752" s="831" t="s">
        <v>869</v>
      </c>
    </row>
    <row r="1753" spans="9:29" s="375" customFormat="1" x14ac:dyDescent="0.4">
      <c r="I1753" s="428" t="s">
        <v>232</v>
      </c>
      <c r="J1753" s="375" t="s">
        <v>63</v>
      </c>
      <c r="K1753" s="375" t="s">
        <v>55</v>
      </c>
      <c r="L1753" s="378"/>
      <c r="M1753" s="824">
        <v>0.316</v>
      </c>
      <c r="N1753" s="375" t="s">
        <v>388</v>
      </c>
      <c r="O1753" s="375" t="s">
        <v>401</v>
      </c>
      <c r="P1753" s="378">
        <v>4.1289773918008589E-3</v>
      </c>
      <c r="Q1753" s="375" t="s">
        <v>399</v>
      </c>
      <c r="R1753" s="831" t="s">
        <v>886</v>
      </c>
      <c r="S1753" s="428" t="s">
        <v>49</v>
      </c>
      <c r="T1753" s="375" t="s">
        <v>414</v>
      </c>
      <c r="U1753" s="375" t="s">
        <v>63</v>
      </c>
      <c r="V1753" s="375" t="s">
        <v>52</v>
      </c>
      <c r="W1753" s="378"/>
      <c r="X1753" s="824">
        <v>0.34899999999999998</v>
      </c>
      <c r="Y1753" s="375" t="s">
        <v>388</v>
      </c>
      <c r="Z1753" s="375" t="s">
        <v>401</v>
      </c>
      <c r="AA1753" s="378">
        <v>1.1346175127929701E-4</v>
      </c>
      <c r="AB1753" s="375" t="s">
        <v>399</v>
      </c>
      <c r="AC1753" s="831" t="s">
        <v>869</v>
      </c>
    </row>
    <row r="1754" spans="9:29" s="375" customFormat="1" x14ac:dyDescent="0.4">
      <c r="I1754" s="428" t="s">
        <v>232</v>
      </c>
      <c r="J1754" s="375" t="s">
        <v>63</v>
      </c>
      <c r="K1754" s="375" t="s">
        <v>55</v>
      </c>
      <c r="L1754" s="378"/>
      <c r="M1754" s="824">
        <v>0.316</v>
      </c>
      <c r="N1754" s="375" t="s">
        <v>389</v>
      </c>
      <c r="O1754" s="375" t="s">
        <v>401</v>
      </c>
      <c r="P1754" s="378">
        <v>2.7084363336482295E-3</v>
      </c>
      <c r="Q1754" s="375" t="s">
        <v>399</v>
      </c>
      <c r="R1754" s="831" t="s">
        <v>886</v>
      </c>
      <c r="S1754" s="428" t="s">
        <v>49</v>
      </c>
      <c r="T1754" s="375" t="s">
        <v>414</v>
      </c>
      <c r="U1754" s="375" t="s">
        <v>63</v>
      </c>
      <c r="V1754" s="375" t="s">
        <v>52</v>
      </c>
      <c r="W1754" s="378"/>
      <c r="X1754" s="824">
        <v>0.34899999999999998</v>
      </c>
      <c r="Y1754" s="375" t="s">
        <v>389</v>
      </c>
      <c r="Z1754" s="375" t="s">
        <v>401</v>
      </c>
      <c r="AA1754" s="378">
        <v>1.2138286602232724E-3</v>
      </c>
      <c r="AB1754" s="375" t="s">
        <v>399</v>
      </c>
      <c r="AC1754" s="831" t="s">
        <v>869</v>
      </c>
    </row>
    <row r="1755" spans="9:29" s="375" customFormat="1" x14ac:dyDescent="0.4">
      <c r="I1755" s="428" t="s">
        <v>232</v>
      </c>
      <c r="J1755" s="375" t="s">
        <v>63</v>
      </c>
      <c r="K1755" s="375" t="s">
        <v>55</v>
      </c>
      <c r="L1755" s="378"/>
      <c r="M1755" s="824">
        <v>0.316</v>
      </c>
      <c r="N1755" s="375" t="s">
        <v>390</v>
      </c>
      <c r="O1755" s="375" t="s">
        <v>401</v>
      </c>
      <c r="P1755" s="378">
        <v>5.1026626553114221E-4</v>
      </c>
      <c r="Q1755" s="375" t="s">
        <v>399</v>
      </c>
      <c r="R1755" s="831" t="s">
        <v>886</v>
      </c>
      <c r="S1755" s="428" t="s">
        <v>49</v>
      </c>
      <c r="T1755" s="375" t="s">
        <v>414</v>
      </c>
      <c r="U1755" s="375" t="s">
        <v>63</v>
      </c>
      <c r="V1755" s="375" t="s">
        <v>52</v>
      </c>
      <c r="W1755" s="378"/>
      <c r="X1755" s="824">
        <v>0.34899999999999998</v>
      </c>
      <c r="Y1755" s="375" t="s">
        <v>390</v>
      </c>
      <c r="Z1755" s="375" t="s">
        <v>401</v>
      </c>
      <c r="AA1755" s="378">
        <v>3.93502271977083E-4</v>
      </c>
      <c r="AB1755" s="375" t="s">
        <v>399</v>
      </c>
      <c r="AC1755" s="831" t="s">
        <v>869</v>
      </c>
    </row>
    <row r="1756" spans="9:29" s="375" customFormat="1" x14ac:dyDescent="0.4">
      <c r="I1756" s="428" t="s">
        <v>232</v>
      </c>
      <c r="J1756" s="375" t="s">
        <v>63</v>
      </c>
      <c r="K1756" s="375" t="s">
        <v>55</v>
      </c>
      <c r="L1756" s="378"/>
      <c r="M1756" s="824">
        <v>0.316</v>
      </c>
      <c r="N1756" s="375" t="s">
        <v>391</v>
      </c>
      <c r="O1756" s="375" t="s">
        <v>401</v>
      </c>
      <c r="P1756" s="378">
        <v>5.1012348437446048E-4</v>
      </c>
      <c r="Q1756" s="375" t="s">
        <v>399</v>
      </c>
      <c r="R1756" s="831" t="s">
        <v>886</v>
      </c>
      <c r="S1756" s="428" t="s">
        <v>49</v>
      </c>
      <c r="T1756" s="375" t="s">
        <v>414</v>
      </c>
      <c r="U1756" s="375" t="s">
        <v>63</v>
      </c>
      <c r="V1756" s="375" t="s">
        <v>52</v>
      </c>
      <c r="W1756" s="378"/>
      <c r="X1756" s="824">
        <v>0.34899999999999998</v>
      </c>
      <c r="Y1756" s="375" t="s">
        <v>391</v>
      </c>
      <c r="Z1756" s="375" t="s">
        <v>401</v>
      </c>
      <c r="AA1756" s="378">
        <v>2.5723188117162348E-4</v>
      </c>
      <c r="AB1756" s="375" t="s">
        <v>399</v>
      </c>
      <c r="AC1756" s="831" t="s">
        <v>869</v>
      </c>
    </row>
    <row r="1757" spans="9:29" s="375" customFormat="1" x14ac:dyDescent="0.4">
      <c r="I1757" s="428" t="s">
        <v>232</v>
      </c>
      <c r="J1757" s="375" t="s">
        <v>63</v>
      </c>
      <c r="K1757" s="375" t="s">
        <v>55</v>
      </c>
      <c r="L1757" s="378"/>
      <c r="M1757" s="824">
        <v>0.316</v>
      </c>
      <c r="N1757" s="375" t="s">
        <v>392</v>
      </c>
      <c r="O1757" s="375" t="s">
        <v>401</v>
      </c>
      <c r="P1757" s="378">
        <v>4.4825388854009009E-6</v>
      </c>
      <c r="Q1757" s="375" t="s">
        <v>399</v>
      </c>
      <c r="R1757" s="831" t="s">
        <v>886</v>
      </c>
      <c r="S1757" s="428" t="s">
        <v>49</v>
      </c>
      <c r="T1757" s="375" t="s">
        <v>414</v>
      </c>
      <c r="U1757" s="375" t="s">
        <v>63</v>
      </c>
      <c r="V1757" s="375" t="s">
        <v>52</v>
      </c>
      <c r="W1757" s="378"/>
      <c r="X1757" s="824">
        <v>0.34899999999999998</v>
      </c>
      <c r="Y1757" s="375" t="s">
        <v>392</v>
      </c>
      <c r="Z1757" s="375" t="s">
        <v>401</v>
      </c>
      <c r="AA1757" s="378">
        <v>4.2258296045780686E-3</v>
      </c>
      <c r="AB1757" s="375" t="s">
        <v>399</v>
      </c>
      <c r="AC1757" s="831" t="s">
        <v>869</v>
      </c>
    </row>
    <row r="1758" spans="9:29" s="375" customFormat="1" x14ac:dyDescent="0.4">
      <c r="I1758" s="428" t="s">
        <v>232</v>
      </c>
      <c r="J1758" s="375" t="s">
        <v>63</v>
      </c>
      <c r="K1758" s="375" t="s">
        <v>55</v>
      </c>
      <c r="L1758" s="378"/>
      <c r="M1758" s="824">
        <v>0.316</v>
      </c>
      <c r="N1758" s="375" t="s">
        <v>393</v>
      </c>
      <c r="O1758" s="375" t="s">
        <v>401</v>
      </c>
      <c r="P1758" s="378">
        <v>1.0200225094191791E-4</v>
      </c>
      <c r="Q1758" s="375" t="s">
        <v>399</v>
      </c>
      <c r="R1758" s="831" t="s">
        <v>886</v>
      </c>
      <c r="S1758" s="428" t="s">
        <v>49</v>
      </c>
      <c r="T1758" s="375" t="s">
        <v>414</v>
      </c>
      <c r="U1758" s="375" t="s">
        <v>63</v>
      </c>
      <c r="V1758" s="375" t="s">
        <v>52</v>
      </c>
      <c r="W1758" s="378"/>
      <c r="X1758" s="824">
        <v>0.34899999999999998</v>
      </c>
      <c r="Y1758" s="375" t="s">
        <v>393</v>
      </c>
      <c r="Z1758" s="375" t="s">
        <v>401</v>
      </c>
      <c r="AA1758" s="378">
        <v>1.105532631381002E-5</v>
      </c>
      <c r="AB1758" s="375" t="s">
        <v>399</v>
      </c>
      <c r="AC1758" s="831" t="s">
        <v>869</v>
      </c>
    </row>
    <row r="1759" spans="9:29" s="375" customFormat="1" x14ac:dyDescent="0.4">
      <c r="I1759" s="428" t="s">
        <v>232</v>
      </c>
      <c r="J1759" s="375" t="s">
        <v>63</v>
      </c>
      <c r="K1759" s="375" t="s">
        <v>55</v>
      </c>
      <c r="L1759" s="378"/>
      <c r="M1759" s="824">
        <v>0.316</v>
      </c>
      <c r="N1759" s="375" t="s">
        <v>394</v>
      </c>
      <c r="O1759" s="375" t="s">
        <v>401</v>
      </c>
      <c r="P1759" s="378">
        <v>2.1828498175128824E-4</v>
      </c>
      <c r="Q1759" s="375" t="s">
        <v>399</v>
      </c>
      <c r="R1759" s="831" t="s">
        <v>886</v>
      </c>
      <c r="S1759" s="428" t="s">
        <v>49</v>
      </c>
      <c r="T1759" s="375" t="s">
        <v>414</v>
      </c>
      <c r="U1759" s="375" t="s">
        <v>63</v>
      </c>
      <c r="V1759" s="375" t="s">
        <v>52</v>
      </c>
      <c r="W1759" s="378"/>
      <c r="X1759" s="824">
        <v>0.34899999999999998</v>
      </c>
      <c r="Y1759" s="375" t="s">
        <v>394</v>
      </c>
      <c r="Z1759" s="375" t="s">
        <v>401</v>
      </c>
      <c r="AA1759" s="378">
        <v>2.0826475303638197E-5</v>
      </c>
      <c r="AB1759" s="375" t="s">
        <v>399</v>
      </c>
      <c r="AC1759" s="831" t="s">
        <v>869</v>
      </c>
    </row>
    <row r="1760" spans="9:29" s="375" customFormat="1" x14ac:dyDescent="0.4">
      <c r="I1760" s="428" t="s">
        <v>232</v>
      </c>
      <c r="J1760" s="375" t="s">
        <v>63</v>
      </c>
      <c r="K1760" s="375" t="s">
        <v>55</v>
      </c>
      <c r="M1760" s="824">
        <v>0.316</v>
      </c>
      <c r="N1760" s="375" t="s">
        <v>395</v>
      </c>
      <c r="O1760" s="375" t="s">
        <v>401</v>
      </c>
      <c r="P1760" s="378">
        <v>1.1693360557005679E-5</v>
      </c>
      <c r="Q1760" s="375" t="s">
        <v>399</v>
      </c>
      <c r="R1760" s="831" t="s">
        <v>886</v>
      </c>
      <c r="S1760" s="428" t="s">
        <v>49</v>
      </c>
      <c r="T1760" s="375" t="s">
        <v>414</v>
      </c>
      <c r="U1760" s="375" t="s">
        <v>63</v>
      </c>
      <c r="V1760" s="375" t="s">
        <v>52</v>
      </c>
      <c r="X1760" s="824">
        <v>0.34899999999999998</v>
      </c>
      <c r="Y1760" s="375" t="s">
        <v>395</v>
      </c>
      <c r="Z1760" s="375" t="s">
        <v>401</v>
      </c>
      <c r="AA1760" s="378">
        <v>1.1288505074025222E-5</v>
      </c>
      <c r="AB1760" s="375" t="s">
        <v>399</v>
      </c>
      <c r="AC1760" s="831" t="s">
        <v>869</v>
      </c>
    </row>
    <row r="1761" spans="9:29" s="375" customFormat="1" x14ac:dyDescent="0.4">
      <c r="I1761" s="428" t="s">
        <v>232</v>
      </c>
      <c r="J1761" s="375" t="s">
        <v>63</v>
      </c>
      <c r="K1761" s="375" t="s">
        <v>55</v>
      </c>
      <c r="M1761" s="824">
        <v>0.316</v>
      </c>
      <c r="N1761" s="375" t="s">
        <v>396</v>
      </c>
      <c r="O1761" s="375" t="s">
        <v>401</v>
      </c>
      <c r="P1761" s="378">
        <v>1.0041786435174304E-6</v>
      </c>
      <c r="Q1761" s="375" t="s">
        <v>399</v>
      </c>
      <c r="R1761" s="831" t="s">
        <v>886</v>
      </c>
      <c r="S1761" s="428" t="s">
        <v>49</v>
      </c>
      <c r="T1761" s="375" t="s">
        <v>414</v>
      </c>
      <c r="U1761" s="375" t="s">
        <v>63</v>
      </c>
      <c r="V1761" s="375" t="s">
        <v>52</v>
      </c>
      <c r="X1761" s="824">
        <v>0.34899999999999998</v>
      </c>
      <c r="Y1761" s="375" t="s">
        <v>396</v>
      </c>
      <c r="Z1761" s="375" t="s">
        <v>401</v>
      </c>
      <c r="AA1761" s="378">
        <v>1.5007889999503837E-5</v>
      </c>
      <c r="AB1761" s="375" t="s">
        <v>399</v>
      </c>
      <c r="AC1761" s="831" t="s">
        <v>869</v>
      </c>
    </row>
    <row r="1762" spans="9:29" s="375" customFormat="1" x14ac:dyDescent="0.4">
      <c r="I1762" s="428" t="s">
        <v>232</v>
      </c>
      <c r="J1762" s="375" t="s">
        <v>63</v>
      </c>
      <c r="K1762" s="375" t="s">
        <v>55</v>
      </c>
      <c r="M1762" s="824">
        <v>0.316</v>
      </c>
      <c r="N1762" s="375" t="s">
        <v>397</v>
      </c>
      <c r="O1762" s="375" t="s">
        <v>401</v>
      </c>
      <c r="P1762" s="378">
        <v>0.63170268006187258</v>
      </c>
      <c r="Q1762" s="375" t="s">
        <v>399</v>
      </c>
      <c r="R1762" s="831" t="s">
        <v>886</v>
      </c>
      <c r="S1762" s="428" t="s">
        <v>49</v>
      </c>
      <c r="T1762" s="375" t="s">
        <v>414</v>
      </c>
      <c r="U1762" s="375" t="s">
        <v>63</v>
      </c>
      <c r="V1762" s="375" t="s">
        <v>52</v>
      </c>
      <c r="X1762" s="824">
        <v>0.34899999999999998</v>
      </c>
      <c r="Y1762" s="375" t="s">
        <v>397</v>
      </c>
      <c r="Z1762" s="375" t="s">
        <v>401</v>
      </c>
      <c r="AA1762" s="378">
        <v>0.80569185171841073</v>
      </c>
      <c r="AB1762" s="375" t="s">
        <v>399</v>
      </c>
      <c r="AC1762" s="831" t="s">
        <v>869</v>
      </c>
    </row>
    <row r="1763" spans="9:29" s="375" customFormat="1" x14ac:dyDescent="0.4">
      <c r="I1763" s="428" t="s">
        <v>232</v>
      </c>
      <c r="J1763" s="375" t="s">
        <v>63</v>
      </c>
      <c r="K1763" s="375" t="s">
        <v>406</v>
      </c>
      <c r="L1763" s="375" t="s">
        <v>887</v>
      </c>
      <c r="M1763" s="824">
        <v>0.45403459952271757</v>
      </c>
      <c r="N1763" s="375" t="s">
        <v>385</v>
      </c>
      <c r="O1763" s="375" t="s">
        <v>400</v>
      </c>
      <c r="P1763" s="761">
        <v>2.2024753202755973</v>
      </c>
      <c r="Q1763" s="375" t="s">
        <v>398</v>
      </c>
      <c r="R1763" s="831" t="s">
        <v>888</v>
      </c>
      <c r="S1763" s="428" t="s">
        <v>49</v>
      </c>
      <c r="T1763" s="375" t="s">
        <v>414</v>
      </c>
      <c r="U1763" s="375" t="s">
        <v>63</v>
      </c>
      <c r="V1763" s="375" t="s">
        <v>53</v>
      </c>
      <c r="X1763" s="824">
        <v>0.39</v>
      </c>
      <c r="Y1763" s="375" t="s">
        <v>411</v>
      </c>
      <c r="Z1763" s="375" t="s">
        <v>400</v>
      </c>
      <c r="AA1763" s="761">
        <v>2.5641025641025639</v>
      </c>
      <c r="AB1763" s="375" t="s">
        <v>398</v>
      </c>
      <c r="AC1763" s="831" t="s">
        <v>873</v>
      </c>
    </row>
    <row r="1764" spans="9:29" s="375" customFormat="1" x14ac:dyDescent="0.4">
      <c r="I1764" s="428" t="s">
        <v>232</v>
      </c>
      <c r="J1764" s="375" t="s">
        <v>63</v>
      </c>
      <c r="K1764" s="375" t="s">
        <v>406</v>
      </c>
      <c r="L1764" s="375" t="s">
        <v>887</v>
      </c>
      <c r="M1764" s="824">
        <v>0.45403459952271757</v>
      </c>
      <c r="N1764" s="375" t="s">
        <v>387</v>
      </c>
      <c r="O1764" s="375" t="s">
        <v>400</v>
      </c>
      <c r="P1764" s="763">
        <v>3.4285008123979463E-5</v>
      </c>
      <c r="Q1764" s="375" t="s">
        <v>399</v>
      </c>
      <c r="R1764" s="831" t="s">
        <v>889</v>
      </c>
      <c r="S1764" s="428" t="s">
        <v>49</v>
      </c>
      <c r="T1764" s="375" t="s">
        <v>414</v>
      </c>
      <c r="U1764" s="375" t="s">
        <v>63</v>
      </c>
      <c r="V1764" s="375" t="s">
        <v>53</v>
      </c>
      <c r="X1764" s="824">
        <v>0.39</v>
      </c>
      <c r="Y1764" s="375" t="s">
        <v>387</v>
      </c>
      <c r="Z1764" s="375" t="s">
        <v>400</v>
      </c>
      <c r="AA1764" s="763">
        <v>9.0000021325890313E-7</v>
      </c>
      <c r="AB1764" s="375" t="s">
        <v>399</v>
      </c>
      <c r="AC1764" s="831" t="s">
        <v>875</v>
      </c>
    </row>
    <row r="1765" spans="9:29" s="375" customFormat="1" x14ac:dyDescent="0.4">
      <c r="I1765" s="428" t="s">
        <v>232</v>
      </c>
      <c r="J1765" s="375" t="s">
        <v>63</v>
      </c>
      <c r="K1765" s="375" t="s">
        <v>406</v>
      </c>
      <c r="L1765" s="375" t="s">
        <v>887</v>
      </c>
      <c r="M1765" s="824">
        <v>0.45403459952271757</v>
      </c>
      <c r="N1765" s="375" t="s">
        <v>388</v>
      </c>
      <c r="O1765" s="375" t="s">
        <v>400</v>
      </c>
      <c r="P1765" s="763">
        <v>2.5055005936890914E-4</v>
      </c>
      <c r="Q1765" s="375" t="s">
        <v>399</v>
      </c>
      <c r="R1765" s="831" t="s">
        <v>889</v>
      </c>
      <c r="S1765" s="428" t="s">
        <v>49</v>
      </c>
      <c r="T1765" s="375" t="s">
        <v>414</v>
      </c>
      <c r="U1765" s="375" t="s">
        <v>63</v>
      </c>
      <c r="V1765" s="375" t="s">
        <v>53</v>
      </c>
      <c r="X1765" s="824">
        <v>0.39</v>
      </c>
      <c r="Y1765" s="375" t="s">
        <v>388</v>
      </c>
      <c r="Z1765" s="375" t="s">
        <v>400</v>
      </c>
      <c r="AA1765" s="763">
        <v>1.5100003578010487E-5</v>
      </c>
      <c r="AB1765" s="375" t="s">
        <v>399</v>
      </c>
      <c r="AC1765" s="831" t="s">
        <v>875</v>
      </c>
    </row>
    <row r="1766" spans="9:29" s="375" customFormat="1" x14ac:dyDescent="0.4">
      <c r="I1766" s="428" t="s">
        <v>232</v>
      </c>
      <c r="J1766" s="375" t="s">
        <v>63</v>
      </c>
      <c r="K1766" s="375" t="s">
        <v>406</v>
      </c>
      <c r="L1766" s="375" t="s">
        <v>887</v>
      </c>
      <c r="M1766" s="824">
        <v>0.45403459952271757</v>
      </c>
      <c r="N1766" s="375" t="s">
        <v>389</v>
      </c>
      <c r="O1766" s="375" t="s">
        <v>400</v>
      </c>
      <c r="P1766" s="763">
        <v>2.1613505121412566E-4</v>
      </c>
      <c r="Q1766" s="375" t="s">
        <v>399</v>
      </c>
      <c r="R1766" s="831" t="s">
        <v>889</v>
      </c>
      <c r="S1766" s="428" t="s">
        <v>49</v>
      </c>
      <c r="T1766" s="375" t="s">
        <v>414</v>
      </c>
      <c r="U1766" s="375" t="s">
        <v>63</v>
      </c>
      <c r="V1766" s="375" t="s">
        <v>53</v>
      </c>
      <c r="X1766" s="824">
        <v>0.39</v>
      </c>
      <c r="Y1766" s="375" t="s">
        <v>389</v>
      </c>
      <c r="Z1766" s="375" t="s">
        <v>400</v>
      </c>
      <c r="AA1766" s="763">
        <v>2.3500005568426909E-4</v>
      </c>
      <c r="AB1766" s="375" t="s">
        <v>399</v>
      </c>
      <c r="AC1766" s="831" t="s">
        <v>875</v>
      </c>
    </row>
    <row r="1767" spans="9:29" s="375" customFormat="1" x14ac:dyDescent="0.4">
      <c r="I1767" s="428" t="s">
        <v>232</v>
      </c>
      <c r="J1767" s="375" t="s">
        <v>63</v>
      </c>
      <c r="K1767" s="375" t="s">
        <v>406</v>
      </c>
      <c r="L1767" s="375" t="s">
        <v>887</v>
      </c>
      <c r="M1767" s="824">
        <v>0.45403459952271757</v>
      </c>
      <c r="N1767" s="375" t="s">
        <v>390</v>
      </c>
      <c r="O1767" s="375" t="s">
        <v>400</v>
      </c>
      <c r="P1767" s="763">
        <v>1.9950004727239034E-5</v>
      </c>
      <c r="Q1767" s="375" t="s">
        <v>399</v>
      </c>
      <c r="R1767" s="831" t="s">
        <v>889</v>
      </c>
      <c r="S1767" s="428" t="s">
        <v>49</v>
      </c>
      <c r="T1767" s="375" t="s">
        <v>414</v>
      </c>
      <c r="U1767" s="375" t="s">
        <v>63</v>
      </c>
      <c r="V1767" s="375" t="s">
        <v>53</v>
      </c>
      <c r="W1767" s="378"/>
      <c r="X1767" s="824">
        <v>0.39</v>
      </c>
      <c r="Y1767" s="375" t="s">
        <v>390</v>
      </c>
      <c r="Z1767" s="375" t="s">
        <v>400</v>
      </c>
      <c r="AA1767" s="763">
        <v>2.8400006729503167E-5</v>
      </c>
      <c r="AB1767" s="375" t="s">
        <v>399</v>
      </c>
      <c r="AC1767" s="831" t="s">
        <v>875</v>
      </c>
    </row>
    <row r="1768" spans="9:29" s="375" customFormat="1" x14ac:dyDescent="0.4">
      <c r="I1768" s="428" t="s">
        <v>232</v>
      </c>
      <c r="J1768" s="375" t="s">
        <v>63</v>
      </c>
      <c r="K1768" s="375" t="s">
        <v>406</v>
      </c>
      <c r="L1768" s="375" t="s">
        <v>887</v>
      </c>
      <c r="M1768" s="824">
        <v>0.45403459952271757</v>
      </c>
      <c r="N1768" s="375" t="s">
        <v>391</v>
      </c>
      <c r="O1768" s="375" t="s">
        <v>400</v>
      </c>
      <c r="P1768" s="763">
        <v>1.9950004727239034E-5</v>
      </c>
      <c r="Q1768" s="375" t="s">
        <v>399</v>
      </c>
      <c r="R1768" s="831" t="s">
        <v>889</v>
      </c>
      <c r="S1768" s="428" t="s">
        <v>49</v>
      </c>
      <c r="T1768" s="375" t="s">
        <v>414</v>
      </c>
      <c r="U1768" s="375" t="s">
        <v>63</v>
      </c>
      <c r="V1768" s="375" t="s">
        <v>53</v>
      </c>
      <c r="W1768" s="378"/>
      <c r="X1768" s="824">
        <v>0.39</v>
      </c>
      <c r="Y1768" s="375" t="s">
        <v>391</v>
      </c>
      <c r="Z1768" s="375" t="s">
        <v>400</v>
      </c>
      <c r="AA1768" s="763">
        <v>8.2700019596123672E-6</v>
      </c>
      <c r="AB1768" s="375" t="s">
        <v>399</v>
      </c>
      <c r="AC1768" s="831" t="s">
        <v>875</v>
      </c>
    </row>
    <row r="1769" spans="9:29" s="375" customFormat="1" x14ac:dyDescent="0.4">
      <c r="I1769" s="428" t="s">
        <v>232</v>
      </c>
      <c r="J1769" s="375" t="s">
        <v>63</v>
      </c>
      <c r="K1769" s="375" t="s">
        <v>406</v>
      </c>
      <c r="L1769" s="375" t="s">
        <v>887</v>
      </c>
      <c r="M1769" s="824">
        <v>0.45403459952271757</v>
      </c>
      <c r="N1769" s="375" t="s">
        <v>392</v>
      </c>
      <c r="O1769" s="375" t="s">
        <v>400</v>
      </c>
      <c r="P1769" s="763">
        <v>7.33500173806006E-6</v>
      </c>
      <c r="Q1769" s="375" t="s">
        <v>399</v>
      </c>
      <c r="R1769" s="831" t="s">
        <v>889</v>
      </c>
      <c r="S1769" s="428" t="s">
        <v>49</v>
      </c>
      <c r="T1769" s="375" t="s">
        <v>414</v>
      </c>
      <c r="U1769" s="375" t="s">
        <v>63</v>
      </c>
      <c r="V1769" s="375" t="s">
        <v>53</v>
      </c>
      <c r="W1769" s="378"/>
      <c r="X1769" s="824">
        <v>0.39</v>
      </c>
      <c r="Y1769" s="375" t="s">
        <v>392</v>
      </c>
      <c r="Z1769" s="375" t="s">
        <v>400</v>
      </c>
      <c r="AA1769" s="763">
        <v>4.910001163445794E-6</v>
      </c>
      <c r="AB1769" s="375" t="s">
        <v>399</v>
      </c>
      <c r="AC1769" s="831" t="s">
        <v>875</v>
      </c>
    </row>
    <row r="1770" spans="9:29" s="375" customFormat="1" x14ac:dyDescent="0.4">
      <c r="I1770" s="428" t="s">
        <v>232</v>
      </c>
      <c r="J1770" s="375" t="s">
        <v>63</v>
      </c>
      <c r="K1770" s="375" t="s">
        <v>406</v>
      </c>
      <c r="L1770" s="375" t="s">
        <v>887</v>
      </c>
      <c r="M1770" s="824">
        <v>0.45403459952271757</v>
      </c>
      <c r="N1770" s="375" t="s">
        <v>393</v>
      </c>
      <c r="O1770" s="375" t="s">
        <v>400</v>
      </c>
      <c r="P1770" s="763">
        <v>3.0580007246063641E-6</v>
      </c>
      <c r="Q1770" s="375" t="s">
        <v>399</v>
      </c>
      <c r="R1770" s="831" t="s">
        <v>889</v>
      </c>
      <c r="S1770" s="428" t="s">
        <v>49</v>
      </c>
      <c r="T1770" s="375" t="s">
        <v>414</v>
      </c>
      <c r="U1770" s="375" t="s">
        <v>63</v>
      </c>
      <c r="V1770" s="375" t="s">
        <v>53</v>
      </c>
      <c r="W1770" s="378"/>
      <c r="X1770" s="824">
        <v>0.39</v>
      </c>
      <c r="Y1770" s="375" t="s">
        <v>393</v>
      </c>
      <c r="Z1770" s="375" t="s">
        <v>400</v>
      </c>
      <c r="AA1770" s="763">
        <v>3.5561008426333167E-7</v>
      </c>
      <c r="AB1770" s="375" t="s">
        <v>399</v>
      </c>
      <c r="AC1770" s="831" t="s">
        <v>875</v>
      </c>
    </row>
    <row r="1771" spans="9:29" s="375" customFormat="1" x14ac:dyDescent="0.4">
      <c r="I1771" s="428" t="s">
        <v>232</v>
      </c>
      <c r="J1771" s="375" t="s">
        <v>63</v>
      </c>
      <c r="K1771" s="375" t="s">
        <v>406</v>
      </c>
      <c r="L1771" s="375" t="s">
        <v>887</v>
      </c>
      <c r="M1771" s="824">
        <v>0.45403459952271757</v>
      </c>
      <c r="N1771" s="375" t="s">
        <v>394</v>
      </c>
      <c r="O1771" s="375" t="s">
        <v>400</v>
      </c>
      <c r="P1771" s="763">
        <v>9.7986023218207681E-6</v>
      </c>
      <c r="Q1771" s="375" t="s">
        <v>399</v>
      </c>
      <c r="R1771" s="831" t="s">
        <v>889</v>
      </c>
      <c r="S1771" s="428" t="s">
        <v>49</v>
      </c>
      <c r="T1771" s="375" t="s">
        <v>414</v>
      </c>
      <c r="U1771" s="375" t="s">
        <v>63</v>
      </c>
      <c r="V1771" s="375" t="s">
        <v>53</v>
      </c>
      <c r="W1771" s="378"/>
      <c r="X1771" s="824">
        <v>0.39</v>
      </c>
      <c r="Y1771" s="375" t="s">
        <v>394</v>
      </c>
      <c r="Z1771" s="375" t="s">
        <v>400</v>
      </c>
      <c r="AA1771" s="763">
        <v>6.6987015872860153E-7</v>
      </c>
      <c r="AB1771" s="375" t="s">
        <v>399</v>
      </c>
      <c r="AC1771" s="831" t="s">
        <v>875</v>
      </c>
    </row>
    <row r="1772" spans="9:29" s="375" customFormat="1" x14ac:dyDescent="0.4">
      <c r="I1772" s="428" t="s">
        <v>232</v>
      </c>
      <c r="J1772" s="375" t="s">
        <v>63</v>
      </c>
      <c r="K1772" s="375" t="s">
        <v>406</v>
      </c>
      <c r="L1772" s="375" t="s">
        <v>887</v>
      </c>
      <c r="M1772" s="824">
        <v>0.45403459952271757</v>
      </c>
      <c r="N1772" s="375" t="s">
        <v>395</v>
      </c>
      <c r="O1772" s="375" t="s">
        <v>400</v>
      </c>
      <c r="P1772" s="763">
        <v>8.58000203306821E-6</v>
      </c>
      <c r="Q1772" s="375" t="s">
        <v>399</v>
      </c>
      <c r="R1772" s="831" t="s">
        <v>889</v>
      </c>
      <c r="S1772" s="428" t="s">
        <v>49</v>
      </c>
      <c r="T1772" s="375" t="s">
        <v>414</v>
      </c>
      <c r="U1772" s="375" t="s">
        <v>63</v>
      </c>
      <c r="V1772" s="375" t="s">
        <v>53</v>
      </c>
      <c r="W1772" s="378"/>
      <c r="X1772" s="824">
        <v>0.39</v>
      </c>
      <c r="Y1772" s="375" t="s">
        <v>395</v>
      </c>
      <c r="Z1772" s="375" t="s">
        <v>400</v>
      </c>
      <c r="AA1772" s="763">
        <v>9.0000021325890309E-6</v>
      </c>
      <c r="AB1772" s="375" t="s">
        <v>399</v>
      </c>
      <c r="AC1772" s="831" t="s">
        <v>875</v>
      </c>
    </row>
    <row r="1773" spans="9:29" s="375" customFormat="1" x14ac:dyDescent="0.4">
      <c r="I1773" s="428" t="s">
        <v>232</v>
      </c>
      <c r="J1773" s="375" t="s">
        <v>63</v>
      </c>
      <c r="K1773" s="375" t="s">
        <v>406</v>
      </c>
      <c r="L1773" s="375" t="s">
        <v>887</v>
      </c>
      <c r="M1773" s="824">
        <v>0.45403459952271757</v>
      </c>
      <c r="N1773" s="375" t="s">
        <v>396</v>
      </c>
      <c r="O1773" s="375" t="s">
        <v>400</v>
      </c>
      <c r="P1773" s="763">
        <v>1.0000002369543367E-6</v>
      </c>
      <c r="Q1773" s="375" t="s">
        <v>399</v>
      </c>
      <c r="R1773" s="831" t="s">
        <v>889</v>
      </c>
      <c r="S1773" s="428" t="s">
        <v>49</v>
      </c>
      <c r="T1773" s="375" t="s">
        <v>414</v>
      </c>
      <c r="U1773" s="375" t="s">
        <v>63</v>
      </c>
      <c r="V1773" s="375" t="s">
        <v>53</v>
      </c>
      <c r="W1773" s="378"/>
      <c r="X1773" s="824">
        <v>0.39</v>
      </c>
      <c r="Y1773" s="375" t="s">
        <v>396</v>
      </c>
      <c r="Z1773" s="375" t="s">
        <v>400</v>
      </c>
      <c r="AA1773" s="763">
        <v>1.3500003198883547E-5</v>
      </c>
      <c r="AB1773" s="375" t="s">
        <v>399</v>
      </c>
      <c r="AC1773" s="831" t="s">
        <v>875</v>
      </c>
    </row>
    <row r="1774" spans="9:29" s="375" customFormat="1" x14ac:dyDescent="0.4">
      <c r="I1774" s="428" t="s">
        <v>232</v>
      </c>
      <c r="J1774" s="375" t="s">
        <v>63</v>
      </c>
      <c r="K1774" s="375" t="s">
        <v>406</v>
      </c>
      <c r="L1774" s="375" t="s">
        <v>887</v>
      </c>
      <c r="M1774" s="824">
        <v>0.45403459952271757</v>
      </c>
      <c r="N1774" s="375" t="s">
        <v>397</v>
      </c>
      <c r="O1774" s="375" t="s">
        <v>400</v>
      </c>
      <c r="P1774" s="763">
        <v>0.4459716141948597</v>
      </c>
      <c r="Q1774" s="375" t="s">
        <v>399</v>
      </c>
      <c r="R1774" s="831" t="s">
        <v>889</v>
      </c>
      <c r="S1774" s="428" t="s">
        <v>49</v>
      </c>
      <c r="T1774" s="375" t="s">
        <v>414</v>
      </c>
      <c r="U1774" s="375" t="s">
        <v>63</v>
      </c>
      <c r="V1774" s="375" t="s">
        <v>53</v>
      </c>
      <c r="W1774" s="378"/>
      <c r="X1774" s="824">
        <v>0.39</v>
      </c>
      <c r="Y1774" s="375" t="s">
        <v>397</v>
      </c>
      <c r="Z1774" s="375" t="s">
        <v>400</v>
      </c>
      <c r="AA1774" s="763">
        <v>0.7205371455809807</v>
      </c>
      <c r="AB1774" s="375" t="s">
        <v>399</v>
      </c>
      <c r="AC1774" s="831" t="s">
        <v>875</v>
      </c>
    </row>
    <row r="1775" spans="9:29" s="375" customFormat="1" x14ac:dyDescent="0.4">
      <c r="I1775" s="428" t="s">
        <v>232</v>
      </c>
      <c r="J1775" s="375" t="s">
        <v>63</v>
      </c>
      <c r="K1775" s="375" t="s">
        <v>406</v>
      </c>
      <c r="L1775" s="375" t="s">
        <v>887</v>
      </c>
      <c r="M1775" s="824">
        <v>0.45403459952271757</v>
      </c>
      <c r="N1775" s="375" t="s">
        <v>387</v>
      </c>
      <c r="O1775" s="375" t="s">
        <v>401</v>
      </c>
      <c r="P1775" s="378">
        <v>3.4743395874751819E-5</v>
      </c>
      <c r="Q1775" s="375" t="s">
        <v>399</v>
      </c>
      <c r="R1775" s="831" t="s">
        <v>890</v>
      </c>
      <c r="S1775" s="428" t="s">
        <v>49</v>
      </c>
      <c r="T1775" s="375" t="s">
        <v>414</v>
      </c>
      <c r="U1775" s="375" t="s">
        <v>63</v>
      </c>
      <c r="V1775" s="375" t="s">
        <v>53</v>
      </c>
      <c r="W1775" s="378"/>
      <c r="X1775" s="824">
        <v>0.39</v>
      </c>
      <c r="Y1775" s="375" t="s">
        <v>387</v>
      </c>
      <c r="Z1775" s="375" t="s">
        <v>401</v>
      </c>
      <c r="AA1775" s="378">
        <v>1.7118087714163085E-6</v>
      </c>
      <c r="AB1775" s="375" t="s">
        <v>399</v>
      </c>
      <c r="AC1775" s="831" t="s">
        <v>877</v>
      </c>
    </row>
    <row r="1776" spans="9:29" s="375" customFormat="1" x14ac:dyDescent="0.4">
      <c r="I1776" s="428" t="s">
        <v>232</v>
      </c>
      <c r="J1776" s="375" t="s">
        <v>63</v>
      </c>
      <c r="K1776" s="375" t="s">
        <v>406</v>
      </c>
      <c r="L1776" s="375" t="s">
        <v>887</v>
      </c>
      <c r="M1776" s="824">
        <v>0.45403459952271757</v>
      </c>
      <c r="N1776" s="375" t="s">
        <v>388</v>
      </c>
      <c r="O1776" s="375" t="s">
        <v>401</v>
      </c>
      <c r="P1776" s="378">
        <v>2.5366316563202692E-4</v>
      </c>
      <c r="Q1776" s="375" t="s">
        <v>399</v>
      </c>
      <c r="R1776" s="831" t="s">
        <v>890</v>
      </c>
      <c r="S1776" s="428" t="s">
        <v>49</v>
      </c>
      <c r="T1776" s="375" t="s">
        <v>414</v>
      </c>
      <c r="U1776" s="375" t="s">
        <v>63</v>
      </c>
      <c r="V1776" s="375" t="s">
        <v>53</v>
      </c>
      <c r="W1776" s="378"/>
      <c r="X1776" s="824">
        <v>0.39</v>
      </c>
      <c r="Y1776" s="375" t="s">
        <v>388</v>
      </c>
      <c r="Z1776" s="375" t="s">
        <v>401</v>
      </c>
      <c r="AA1776" s="378">
        <v>2.0561729266239141E-5</v>
      </c>
      <c r="AB1776" s="375" t="s">
        <v>399</v>
      </c>
      <c r="AC1776" s="831" t="s">
        <v>877</v>
      </c>
    </row>
    <row r="1777" spans="9:29" s="375" customFormat="1" x14ac:dyDescent="0.4">
      <c r="I1777" s="428" t="s">
        <v>232</v>
      </c>
      <c r="J1777" s="375" t="s">
        <v>63</v>
      </c>
      <c r="K1777" s="375" t="s">
        <v>406</v>
      </c>
      <c r="L1777" s="375" t="s">
        <v>887</v>
      </c>
      <c r="M1777" s="824">
        <v>0.45403459952271757</v>
      </c>
      <c r="N1777" s="375" t="s">
        <v>389</v>
      </c>
      <c r="O1777" s="375" t="s">
        <v>401</v>
      </c>
      <c r="P1777" s="378">
        <v>2.165923406352087E-4</v>
      </c>
      <c r="Q1777" s="375" t="s">
        <v>399</v>
      </c>
      <c r="R1777" s="831" t="s">
        <v>890</v>
      </c>
      <c r="S1777" s="428" t="s">
        <v>49</v>
      </c>
      <c r="T1777" s="375" t="s">
        <v>414</v>
      </c>
      <c r="U1777" s="375" t="s">
        <v>63</v>
      </c>
      <c r="V1777" s="375" t="s">
        <v>53</v>
      </c>
      <c r="W1777" s="378"/>
      <c r="X1777" s="824">
        <v>0.39</v>
      </c>
      <c r="Y1777" s="375" t="s">
        <v>389</v>
      </c>
      <c r="Z1777" s="375" t="s">
        <v>401</v>
      </c>
      <c r="AA1777" s="378">
        <v>2.3582842848193105E-4</v>
      </c>
      <c r="AB1777" s="375" t="s">
        <v>399</v>
      </c>
      <c r="AC1777" s="831" t="s">
        <v>877</v>
      </c>
    </row>
    <row r="1778" spans="9:29" s="375" customFormat="1" x14ac:dyDescent="0.4">
      <c r="I1778" s="428" t="s">
        <v>232</v>
      </c>
      <c r="J1778" s="375" t="s">
        <v>63</v>
      </c>
      <c r="K1778" s="375" t="s">
        <v>406</v>
      </c>
      <c r="L1778" s="375" t="s">
        <v>887</v>
      </c>
      <c r="M1778" s="824">
        <v>0.45403459952271757</v>
      </c>
      <c r="N1778" s="375" t="s">
        <v>390</v>
      </c>
      <c r="O1778" s="375" t="s">
        <v>401</v>
      </c>
      <c r="P1778" s="378">
        <v>2.0229131290997312E-5</v>
      </c>
      <c r="Q1778" s="375" t="s">
        <v>399</v>
      </c>
      <c r="R1778" s="831" t="s">
        <v>890</v>
      </c>
      <c r="S1778" s="428" t="s">
        <v>49</v>
      </c>
      <c r="T1778" s="375" t="s">
        <v>414</v>
      </c>
      <c r="U1778" s="375" t="s">
        <v>63</v>
      </c>
      <c r="V1778" s="375" t="s">
        <v>53</v>
      </c>
      <c r="W1778" s="378"/>
      <c r="X1778" s="824">
        <v>0.39</v>
      </c>
      <c r="Y1778" s="375" t="s">
        <v>390</v>
      </c>
      <c r="Z1778" s="375" t="s">
        <v>401</v>
      </c>
      <c r="AA1778" s="378">
        <v>2.8902185583531793E-5</v>
      </c>
      <c r="AB1778" s="375" t="s">
        <v>399</v>
      </c>
      <c r="AC1778" s="831" t="s">
        <v>877</v>
      </c>
    </row>
    <row r="1779" spans="9:29" s="375" customFormat="1" x14ac:dyDescent="0.4">
      <c r="I1779" s="428" t="s">
        <v>232</v>
      </c>
      <c r="J1779" s="375" t="s">
        <v>63</v>
      </c>
      <c r="K1779" s="375" t="s">
        <v>406</v>
      </c>
      <c r="L1779" s="375" t="s">
        <v>887</v>
      </c>
      <c r="M1779" s="824">
        <v>0.45403459952271757</v>
      </c>
      <c r="N1779" s="375" t="s">
        <v>391</v>
      </c>
      <c r="O1779" s="375" t="s">
        <v>401</v>
      </c>
      <c r="P1779" s="378">
        <v>2.0079333376051386E-5</v>
      </c>
      <c r="Q1779" s="375" t="s">
        <v>399</v>
      </c>
      <c r="R1779" s="831" t="s">
        <v>890</v>
      </c>
      <c r="S1779" s="428" t="s">
        <v>49</v>
      </c>
      <c r="T1779" s="375" t="s">
        <v>414</v>
      </c>
      <c r="U1779" s="375" t="s">
        <v>63</v>
      </c>
      <c r="V1779" s="375" t="s">
        <v>53</v>
      </c>
      <c r="W1779" s="378"/>
      <c r="X1779" s="824">
        <v>0.39</v>
      </c>
      <c r="Y1779" s="375" t="s">
        <v>391</v>
      </c>
      <c r="Z1779" s="375" t="s">
        <v>401</v>
      </c>
      <c r="AA1779" s="378">
        <v>8.501822233971292E-6</v>
      </c>
      <c r="AB1779" s="375" t="s">
        <v>399</v>
      </c>
      <c r="AC1779" s="831" t="s">
        <v>877</v>
      </c>
    </row>
    <row r="1780" spans="9:29" s="375" customFormat="1" x14ac:dyDescent="0.4">
      <c r="I1780" s="428" t="s">
        <v>232</v>
      </c>
      <c r="J1780" s="375" t="s">
        <v>63</v>
      </c>
      <c r="K1780" s="375" t="s">
        <v>406</v>
      </c>
      <c r="L1780" s="375" t="s">
        <v>887</v>
      </c>
      <c r="M1780" s="824">
        <v>0.45403459952271757</v>
      </c>
      <c r="N1780" s="375" t="s">
        <v>392</v>
      </c>
      <c r="O1780" s="375" t="s">
        <v>401</v>
      </c>
      <c r="P1780" s="378">
        <v>8.8915735285930969E-6</v>
      </c>
      <c r="Q1780" s="375" t="s">
        <v>399</v>
      </c>
      <c r="R1780" s="831" t="s">
        <v>890</v>
      </c>
      <c r="S1780" s="428" t="s">
        <v>49</v>
      </c>
      <c r="T1780" s="375" t="s">
        <v>414</v>
      </c>
      <c r="U1780" s="375" t="s">
        <v>63</v>
      </c>
      <c r="V1780" s="375" t="s">
        <v>53</v>
      </c>
      <c r="W1780" s="378"/>
      <c r="X1780" s="824">
        <v>0.39</v>
      </c>
      <c r="Y1780" s="375" t="s">
        <v>392</v>
      </c>
      <c r="Z1780" s="375" t="s">
        <v>401</v>
      </c>
      <c r="AA1780" s="378">
        <v>7.738605083349976E-6</v>
      </c>
      <c r="AB1780" s="375" t="s">
        <v>399</v>
      </c>
      <c r="AC1780" s="831" t="s">
        <v>877</v>
      </c>
    </row>
    <row r="1781" spans="9:29" s="375" customFormat="1" x14ac:dyDescent="0.4">
      <c r="I1781" s="428" t="s">
        <v>232</v>
      </c>
      <c r="J1781" s="375" t="s">
        <v>63</v>
      </c>
      <c r="K1781" s="375" t="s">
        <v>406</v>
      </c>
      <c r="L1781" s="375" t="s">
        <v>887</v>
      </c>
      <c r="M1781" s="824">
        <v>0.45403459952271757</v>
      </c>
      <c r="N1781" s="375" t="s">
        <v>393</v>
      </c>
      <c r="O1781" s="375" t="s">
        <v>401</v>
      </c>
      <c r="P1781" s="378">
        <v>3.0603428279277643E-6</v>
      </c>
      <c r="Q1781" s="375" t="s">
        <v>399</v>
      </c>
      <c r="R1781" s="831" t="s">
        <v>890</v>
      </c>
      <c r="S1781" s="428" t="s">
        <v>49</v>
      </c>
      <c r="T1781" s="375" t="s">
        <v>414</v>
      </c>
      <c r="U1781" s="375" t="s">
        <v>63</v>
      </c>
      <c r="V1781" s="375" t="s">
        <v>53</v>
      </c>
      <c r="W1781" s="378"/>
      <c r="X1781" s="824">
        <v>0.39</v>
      </c>
      <c r="Y1781" s="375" t="s">
        <v>393</v>
      </c>
      <c r="Z1781" s="375" t="s">
        <v>401</v>
      </c>
      <c r="AA1781" s="378">
        <v>3.5993377949097536E-7</v>
      </c>
      <c r="AB1781" s="375" t="s">
        <v>399</v>
      </c>
      <c r="AC1781" s="831" t="s">
        <v>877</v>
      </c>
    </row>
    <row r="1782" spans="9:29" s="375" customFormat="1" x14ac:dyDescent="0.4">
      <c r="I1782" s="428" t="s">
        <v>232</v>
      </c>
      <c r="J1782" s="375" t="s">
        <v>63</v>
      </c>
      <c r="K1782" s="375" t="s">
        <v>406</v>
      </c>
      <c r="L1782" s="375" t="s">
        <v>887</v>
      </c>
      <c r="M1782" s="824">
        <v>0.45403459952271757</v>
      </c>
      <c r="N1782" s="375" t="s">
        <v>394</v>
      </c>
      <c r="O1782" s="375" t="s">
        <v>401</v>
      </c>
      <c r="P1782" s="378">
        <v>9.8037820695298785E-6</v>
      </c>
      <c r="Q1782" s="375" t="s">
        <v>399</v>
      </c>
      <c r="R1782" s="831" t="s">
        <v>890</v>
      </c>
      <c r="S1782" s="428" t="s">
        <v>49</v>
      </c>
      <c r="T1782" s="375" t="s">
        <v>414</v>
      </c>
      <c r="U1782" s="375" t="s">
        <v>63</v>
      </c>
      <c r="V1782" s="375" t="s">
        <v>53</v>
      </c>
      <c r="W1782" s="378"/>
      <c r="X1782" s="824">
        <v>0.39</v>
      </c>
      <c r="Y1782" s="375" t="s">
        <v>394</v>
      </c>
      <c r="Z1782" s="375" t="s">
        <v>401</v>
      </c>
      <c r="AA1782" s="378">
        <v>6.7934052968836616E-7</v>
      </c>
      <c r="AB1782" s="375" t="s">
        <v>399</v>
      </c>
      <c r="AC1782" s="831" t="s">
        <v>877</v>
      </c>
    </row>
    <row r="1783" spans="9:29" s="375" customFormat="1" x14ac:dyDescent="0.4">
      <c r="I1783" s="428" t="s">
        <v>232</v>
      </c>
      <c r="J1783" s="375" t="s">
        <v>63</v>
      </c>
      <c r="K1783" s="375" t="s">
        <v>406</v>
      </c>
      <c r="L1783" s="375" t="s">
        <v>887</v>
      </c>
      <c r="M1783" s="824">
        <v>0.45403459952271757</v>
      </c>
      <c r="N1783" s="375" t="s">
        <v>395</v>
      </c>
      <c r="O1783" s="375" t="s">
        <v>401</v>
      </c>
      <c r="P1783" s="378">
        <v>9.3060929450447461E-6</v>
      </c>
      <c r="Q1783" s="375" t="s">
        <v>399</v>
      </c>
      <c r="R1783" s="831" t="s">
        <v>890</v>
      </c>
      <c r="S1783" s="428" t="s">
        <v>49</v>
      </c>
      <c r="T1783" s="375" t="s">
        <v>414</v>
      </c>
      <c r="U1783" s="375" t="s">
        <v>63</v>
      </c>
      <c r="V1783" s="375" t="s">
        <v>53</v>
      </c>
      <c r="X1783" s="824">
        <v>0.39</v>
      </c>
      <c r="Y1783" s="375" t="s">
        <v>395</v>
      </c>
      <c r="Z1783" s="375" t="s">
        <v>401</v>
      </c>
      <c r="AA1783" s="378">
        <v>1.0288504837070885E-5</v>
      </c>
      <c r="AB1783" s="375" t="s">
        <v>399</v>
      </c>
      <c r="AC1783" s="831" t="s">
        <v>877</v>
      </c>
    </row>
    <row r="1784" spans="9:29" s="375" customFormat="1" x14ac:dyDescent="0.4">
      <c r="I1784" s="428" t="s">
        <v>232</v>
      </c>
      <c r="J1784" s="375" t="s">
        <v>63</v>
      </c>
      <c r="K1784" s="375" t="s">
        <v>406</v>
      </c>
      <c r="L1784" s="375" t="s">
        <v>887</v>
      </c>
      <c r="M1784" s="824">
        <v>0.45403459952271757</v>
      </c>
      <c r="N1784" s="375" t="s">
        <v>396</v>
      </c>
      <c r="O1784" s="375" t="s">
        <v>401</v>
      </c>
      <c r="P1784" s="378">
        <v>1.0043825856418433E-6</v>
      </c>
      <c r="Q1784" s="375" t="s">
        <v>399</v>
      </c>
      <c r="R1784" s="831" t="s">
        <v>890</v>
      </c>
      <c r="S1784" s="428" t="s">
        <v>49</v>
      </c>
      <c r="T1784" s="375" t="s">
        <v>414</v>
      </c>
      <c r="U1784" s="375" t="s">
        <v>63</v>
      </c>
      <c r="V1784" s="375" t="s">
        <v>53</v>
      </c>
      <c r="X1784" s="824">
        <v>0.39</v>
      </c>
      <c r="Y1784" s="375" t="s">
        <v>396</v>
      </c>
      <c r="Z1784" s="375" t="s">
        <v>401</v>
      </c>
      <c r="AA1784" s="378">
        <v>1.3507889644072333E-5</v>
      </c>
      <c r="AB1784" s="375" t="s">
        <v>399</v>
      </c>
      <c r="AC1784" s="831" t="s">
        <v>877</v>
      </c>
    </row>
    <row r="1785" spans="9:29" s="375" customFormat="1" x14ac:dyDescent="0.4">
      <c r="I1785" s="430" t="s">
        <v>232</v>
      </c>
      <c r="J1785" s="832" t="s">
        <v>63</v>
      </c>
      <c r="K1785" s="832" t="s">
        <v>406</v>
      </c>
      <c r="L1785" s="832" t="s">
        <v>887</v>
      </c>
      <c r="M1785" s="833">
        <v>0.45403459952271757</v>
      </c>
      <c r="N1785" s="832" t="s">
        <v>397</v>
      </c>
      <c r="O1785" s="832" t="s">
        <v>401</v>
      </c>
      <c r="P1785" s="404">
        <v>0.44641544020876767</v>
      </c>
      <c r="Q1785" s="832" t="s">
        <v>399</v>
      </c>
      <c r="R1785" s="834" t="s">
        <v>890</v>
      </c>
      <c r="S1785" s="428" t="s">
        <v>49</v>
      </c>
      <c r="T1785" s="375" t="s">
        <v>414</v>
      </c>
      <c r="U1785" s="375" t="s">
        <v>63</v>
      </c>
      <c r="V1785" s="375" t="s">
        <v>53</v>
      </c>
      <c r="X1785" s="824">
        <v>0.39</v>
      </c>
      <c r="Y1785" s="375" t="s">
        <v>397</v>
      </c>
      <c r="Z1785" s="375" t="s">
        <v>401</v>
      </c>
      <c r="AA1785" s="378">
        <v>0.7211927530100678</v>
      </c>
      <c r="AB1785" s="375" t="s">
        <v>399</v>
      </c>
      <c r="AC1785" s="831" t="s">
        <v>877</v>
      </c>
    </row>
    <row r="1786" spans="9:29" s="375" customFormat="1" x14ac:dyDescent="0.4">
      <c r="S1786" s="428" t="s">
        <v>49</v>
      </c>
      <c r="T1786" s="375" t="s">
        <v>414</v>
      </c>
      <c r="U1786" s="375" t="s">
        <v>63</v>
      </c>
      <c r="V1786" s="375" t="s">
        <v>406</v>
      </c>
      <c r="W1786" s="375" t="s">
        <v>717</v>
      </c>
      <c r="X1786" s="824">
        <v>0.34899999999999998</v>
      </c>
      <c r="Y1786" s="375" t="s">
        <v>411</v>
      </c>
      <c r="Z1786" s="375" t="s">
        <v>400</v>
      </c>
      <c r="AA1786" s="837">
        <v>2.8653295128939833</v>
      </c>
      <c r="AB1786" s="375" t="s">
        <v>398</v>
      </c>
      <c r="AC1786" s="831" t="s">
        <v>879</v>
      </c>
    </row>
    <row r="1787" spans="9:29" s="375" customFormat="1" x14ac:dyDescent="0.4">
      <c r="S1787" s="428" t="s">
        <v>49</v>
      </c>
      <c r="T1787" s="375" t="s">
        <v>414</v>
      </c>
      <c r="U1787" s="375" t="s">
        <v>63</v>
      </c>
      <c r="V1787" s="375" t="s">
        <v>406</v>
      </c>
      <c r="W1787" s="375" t="s">
        <v>717</v>
      </c>
      <c r="X1787" s="824">
        <v>0.34899999999999998</v>
      </c>
      <c r="Y1787" s="375" t="s">
        <v>387</v>
      </c>
      <c r="Z1787" s="375" t="s">
        <v>400</v>
      </c>
      <c r="AA1787" s="763">
        <v>1.3000003080406379E-5</v>
      </c>
      <c r="AB1787" s="375" t="s">
        <v>399</v>
      </c>
      <c r="AC1787" s="831" t="s">
        <v>881</v>
      </c>
    </row>
    <row r="1788" spans="9:29" s="375" customFormat="1" x14ac:dyDescent="0.4">
      <c r="S1788" s="428" t="s">
        <v>49</v>
      </c>
      <c r="T1788" s="375" t="s">
        <v>414</v>
      </c>
      <c r="U1788" s="375" t="s">
        <v>63</v>
      </c>
      <c r="V1788" s="375" t="s">
        <v>406</v>
      </c>
      <c r="W1788" s="375" t="s">
        <v>717</v>
      </c>
      <c r="X1788" s="824">
        <v>0.34899999999999998</v>
      </c>
      <c r="Y1788" s="375" t="s">
        <v>388</v>
      </c>
      <c r="Z1788" s="375" t="s">
        <v>400</v>
      </c>
      <c r="AA1788" s="763">
        <v>1.0800002559106838E-4</v>
      </c>
      <c r="AB1788" s="375" t="s">
        <v>399</v>
      </c>
      <c r="AC1788" s="831" t="s">
        <v>881</v>
      </c>
    </row>
    <row r="1789" spans="9:29" s="375" customFormat="1" x14ac:dyDescent="0.4">
      <c r="S1789" s="428" t="s">
        <v>49</v>
      </c>
      <c r="T1789" s="375" t="s">
        <v>414</v>
      </c>
      <c r="U1789" s="375" t="s">
        <v>63</v>
      </c>
      <c r="V1789" s="375" t="s">
        <v>406</v>
      </c>
      <c r="W1789" s="375" t="s">
        <v>717</v>
      </c>
      <c r="X1789" s="824">
        <v>0.34899999999999998</v>
      </c>
      <c r="Y1789" s="375" t="s">
        <v>389</v>
      </c>
      <c r="Z1789" s="375" t="s">
        <v>400</v>
      </c>
      <c r="AA1789" s="763">
        <v>1.2130002874256105E-3</v>
      </c>
      <c r="AB1789" s="375" t="s">
        <v>399</v>
      </c>
      <c r="AC1789" s="831" t="s">
        <v>881</v>
      </c>
    </row>
    <row r="1790" spans="9:29" s="375" customFormat="1" x14ac:dyDescent="0.4">
      <c r="S1790" s="428" t="s">
        <v>49</v>
      </c>
      <c r="T1790" s="375" t="s">
        <v>414</v>
      </c>
      <c r="U1790" s="375" t="s">
        <v>63</v>
      </c>
      <c r="V1790" s="375" t="s">
        <v>406</v>
      </c>
      <c r="W1790" s="375" t="s">
        <v>717</v>
      </c>
      <c r="X1790" s="824">
        <v>0.34899999999999998</v>
      </c>
      <c r="Y1790" s="375" t="s">
        <v>390</v>
      </c>
      <c r="Z1790" s="375" t="s">
        <v>400</v>
      </c>
      <c r="AA1790" s="763">
        <v>3.9300009312305436E-4</v>
      </c>
      <c r="AB1790" s="375" t="s">
        <v>399</v>
      </c>
      <c r="AC1790" s="831" t="s">
        <v>881</v>
      </c>
    </row>
    <row r="1791" spans="9:29" s="375" customFormat="1" x14ac:dyDescent="0.4">
      <c r="S1791" s="428" t="s">
        <v>49</v>
      </c>
      <c r="T1791" s="375" t="s">
        <v>414</v>
      </c>
      <c r="U1791" s="375" t="s">
        <v>63</v>
      </c>
      <c r="V1791" s="375" t="s">
        <v>406</v>
      </c>
      <c r="W1791" s="375" t="s">
        <v>717</v>
      </c>
      <c r="X1791" s="824">
        <v>0.34899999999999998</v>
      </c>
      <c r="Y1791" s="375" t="s">
        <v>391</v>
      </c>
      <c r="Z1791" s="375" t="s">
        <v>400</v>
      </c>
      <c r="AA1791" s="763">
        <v>2.5700006089726457E-4</v>
      </c>
      <c r="AB1791" s="375" t="s">
        <v>399</v>
      </c>
      <c r="AC1791" s="831" t="s">
        <v>881</v>
      </c>
    </row>
    <row r="1792" spans="9:29" s="375" customFormat="1" x14ac:dyDescent="0.4">
      <c r="S1792" s="428" t="s">
        <v>49</v>
      </c>
      <c r="T1792" s="375" t="s">
        <v>414</v>
      </c>
      <c r="U1792" s="375" t="s">
        <v>63</v>
      </c>
      <c r="V1792" s="375" t="s">
        <v>406</v>
      </c>
      <c r="W1792" s="375" t="s">
        <v>717</v>
      </c>
      <c r="X1792" s="824">
        <v>0.34899999999999998</v>
      </c>
      <c r="Y1792" s="375" t="s">
        <v>392</v>
      </c>
      <c r="Z1792" s="375" t="s">
        <v>400</v>
      </c>
      <c r="AA1792" s="763">
        <v>4.2230010006581642E-3</v>
      </c>
      <c r="AB1792" s="375" t="s">
        <v>399</v>
      </c>
      <c r="AC1792" s="831" t="s">
        <v>881</v>
      </c>
    </row>
    <row r="1793" spans="19:29" s="375" customFormat="1" x14ac:dyDescent="0.4">
      <c r="S1793" s="428" t="s">
        <v>49</v>
      </c>
      <c r="T1793" s="375" t="s">
        <v>414</v>
      </c>
      <c r="U1793" s="375" t="s">
        <v>63</v>
      </c>
      <c r="V1793" s="375" t="s">
        <v>406</v>
      </c>
      <c r="W1793" s="375" t="s">
        <v>717</v>
      </c>
      <c r="X1793" s="824">
        <v>0.34899999999999998</v>
      </c>
      <c r="Y1793" s="375" t="s">
        <v>393</v>
      </c>
      <c r="Z1793" s="375" t="s">
        <v>400</v>
      </c>
      <c r="AA1793" s="763">
        <v>1.1051002618582375E-5</v>
      </c>
      <c r="AB1793" s="375" t="s">
        <v>399</v>
      </c>
      <c r="AC1793" s="831" t="s">
        <v>881</v>
      </c>
    </row>
    <row r="1794" spans="19:29" s="375" customFormat="1" x14ac:dyDescent="0.4">
      <c r="S1794" s="428" t="s">
        <v>49</v>
      </c>
      <c r="T1794" s="375" t="s">
        <v>414</v>
      </c>
      <c r="U1794" s="375" t="s">
        <v>63</v>
      </c>
      <c r="V1794" s="375" t="s">
        <v>406</v>
      </c>
      <c r="W1794" s="375" t="s">
        <v>717</v>
      </c>
      <c r="X1794" s="824">
        <v>0.34899999999999998</v>
      </c>
      <c r="Y1794" s="375" t="s">
        <v>394</v>
      </c>
      <c r="Z1794" s="375" t="s">
        <v>400</v>
      </c>
      <c r="AA1794" s="763">
        <v>2.0817004932678429E-5</v>
      </c>
      <c r="AB1794" s="375" t="s">
        <v>399</v>
      </c>
      <c r="AC1794" s="831" t="s">
        <v>881</v>
      </c>
    </row>
    <row r="1795" spans="19:29" s="375" customFormat="1" x14ac:dyDescent="0.4">
      <c r="S1795" s="428" t="s">
        <v>49</v>
      </c>
      <c r="T1795" s="375" t="s">
        <v>414</v>
      </c>
      <c r="U1795" s="375" t="s">
        <v>63</v>
      </c>
      <c r="V1795" s="375" t="s">
        <v>406</v>
      </c>
      <c r="W1795" s="375" t="s">
        <v>717</v>
      </c>
      <c r="X1795" s="824">
        <v>0.34899999999999998</v>
      </c>
      <c r="Y1795" s="375" t="s">
        <v>395</v>
      </c>
      <c r="Z1795" s="375" t="s">
        <v>400</v>
      </c>
      <c r="AA1795" s="763">
        <v>1.000000236954337E-5</v>
      </c>
      <c r="AB1795" s="375" t="s">
        <v>399</v>
      </c>
      <c r="AC1795" s="831" t="s">
        <v>881</v>
      </c>
    </row>
    <row r="1796" spans="19:29" s="375" customFormat="1" x14ac:dyDescent="0.4">
      <c r="S1796" s="428" t="s">
        <v>49</v>
      </c>
      <c r="T1796" s="375" t="s">
        <v>414</v>
      </c>
      <c r="U1796" s="375" t="s">
        <v>63</v>
      </c>
      <c r="V1796" s="375" t="s">
        <v>406</v>
      </c>
      <c r="W1796" s="375" t="s">
        <v>717</v>
      </c>
      <c r="X1796" s="824">
        <v>0.34899999999999998</v>
      </c>
      <c r="Y1796" s="375" t="s">
        <v>396</v>
      </c>
      <c r="Z1796" s="375" t="s">
        <v>400</v>
      </c>
      <c r="AA1796" s="763">
        <v>1.5000003554315054E-5</v>
      </c>
      <c r="AB1796" s="375" t="s">
        <v>399</v>
      </c>
      <c r="AC1796" s="831" t="s">
        <v>881</v>
      </c>
    </row>
    <row r="1797" spans="19:29" s="375" customFormat="1" x14ac:dyDescent="0.4">
      <c r="S1797" s="428" t="s">
        <v>49</v>
      </c>
      <c r="T1797" s="375" t="s">
        <v>414</v>
      </c>
      <c r="U1797" s="375" t="s">
        <v>63</v>
      </c>
      <c r="V1797" s="375" t="s">
        <v>406</v>
      </c>
      <c r="W1797" s="375" t="s">
        <v>717</v>
      </c>
      <c r="X1797" s="824">
        <v>0.34899999999999998</v>
      </c>
      <c r="Y1797" s="375" t="s">
        <v>397</v>
      </c>
      <c r="Z1797" s="375" t="s">
        <v>400</v>
      </c>
      <c r="AA1797" s="763">
        <v>0.80503624428932363</v>
      </c>
      <c r="AB1797" s="375" t="s">
        <v>399</v>
      </c>
      <c r="AC1797" s="831" t="s">
        <v>881</v>
      </c>
    </row>
    <row r="1798" spans="19:29" s="375" customFormat="1" x14ac:dyDescent="0.4">
      <c r="S1798" s="428" t="s">
        <v>49</v>
      </c>
      <c r="T1798" s="375" t="s">
        <v>414</v>
      </c>
      <c r="U1798" s="375" t="s">
        <v>63</v>
      </c>
      <c r="V1798" s="375" t="s">
        <v>406</v>
      </c>
      <c r="W1798" s="375" t="s">
        <v>717</v>
      </c>
      <c r="X1798" s="824">
        <v>0.34899999999999998</v>
      </c>
      <c r="Y1798" s="375" t="s">
        <v>387</v>
      </c>
      <c r="Z1798" s="375" t="s">
        <v>401</v>
      </c>
      <c r="AA1798" s="378">
        <v>1.3811811638563786E-5</v>
      </c>
      <c r="AB1798" s="375" t="s">
        <v>399</v>
      </c>
      <c r="AC1798" s="831" t="s">
        <v>883</v>
      </c>
    </row>
    <row r="1799" spans="19:29" s="375" customFormat="1" x14ac:dyDescent="0.4">
      <c r="S1799" s="428" t="s">
        <v>49</v>
      </c>
      <c r="T1799" s="375" t="s">
        <v>414</v>
      </c>
      <c r="U1799" s="375" t="s">
        <v>63</v>
      </c>
      <c r="V1799" s="375" t="s">
        <v>406</v>
      </c>
      <c r="W1799" s="375" t="s">
        <v>717</v>
      </c>
      <c r="X1799" s="824">
        <v>0.34899999999999998</v>
      </c>
      <c r="Y1799" s="375" t="s">
        <v>388</v>
      </c>
      <c r="Z1799" s="375" t="s">
        <v>401</v>
      </c>
      <c r="AA1799" s="378">
        <v>1.1346175127929701E-4</v>
      </c>
      <c r="AB1799" s="375" t="s">
        <v>399</v>
      </c>
      <c r="AC1799" s="831" t="s">
        <v>883</v>
      </c>
    </row>
    <row r="1800" spans="19:29" s="375" customFormat="1" x14ac:dyDescent="0.4">
      <c r="S1800" s="428" t="s">
        <v>49</v>
      </c>
      <c r="T1800" s="375" t="s">
        <v>414</v>
      </c>
      <c r="U1800" s="375" t="s">
        <v>63</v>
      </c>
      <c r="V1800" s="375" t="s">
        <v>406</v>
      </c>
      <c r="W1800" s="375" t="s">
        <v>717</v>
      </c>
      <c r="X1800" s="824">
        <v>0.34899999999999998</v>
      </c>
      <c r="Y1800" s="375" t="s">
        <v>389</v>
      </c>
      <c r="Z1800" s="375" t="s">
        <v>401</v>
      </c>
      <c r="AA1800" s="378">
        <v>1.2138286602232724E-3</v>
      </c>
      <c r="AB1800" s="375" t="s">
        <v>399</v>
      </c>
      <c r="AC1800" s="831" t="s">
        <v>883</v>
      </c>
    </row>
    <row r="1801" spans="19:29" s="375" customFormat="1" x14ac:dyDescent="0.4">
      <c r="S1801" s="428" t="s">
        <v>49</v>
      </c>
      <c r="T1801" s="375" t="s">
        <v>414</v>
      </c>
      <c r="U1801" s="375" t="s">
        <v>63</v>
      </c>
      <c r="V1801" s="375" t="s">
        <v>406</v>
      </c>
      <c r="W1801" s="375" t="s">
        <v>717</v>
      </c>
      <c r="X1801" s="824">
        <v>0.34899999999999998</v>
      </c>
      <c r="Y1801" s="375" t="s">
        <v>390</v>
      </c>
      <c r="Z1801" s="375" t="s">
        <v>401</v>
      </c>
      <c r="AA1801" s="378">
        <v>3.93502271977083E-4</v>
      </c>
      <c r="AB1801" s="375" t="s">
        <v>399</v>
      </c>
      <c r="AC1801" s="831" t="s">
        <v>883</v>
      </c>
    </row>
    <row r="1802" spans="19:29" s="375" customFormat="1" x14ac:dyDescent="0.4">
      <c r="S1802" s="428" t="s">
        <v>49</v>
      </c>
      <c r="T1802" s="375" t="s">
        <v>414</v>
      </c>
      <c r="U1802" s="375" t="s">
        <v>63</v>
      </c>
      <c r="V1802" s="375" t="s">
        <v>406</v>
      </c>
      <c r="W1802" s="375" t="s">
        <v>717</v>
      </c>
      <c r="X1802" s="824">
        <v>0.34899999999999998</v>
      </c>
      <c r="Y1802" s="375" t="s">
        <v>391</v>
      </c>
      <c r="Z1802" s="375" t="s">
        <v>401</v>
      </c>
      <c r="AA1802" s="378">
        <v>2.5723188117162348E-4</v>
      </c>
      <c r="AB1802" s="375" t="s">
        <v>399</v>
      </c>
      <c r="AC1802" s="831" t="s">
        <v>883</v>
      </c>
    </row>
    <row r="1803" spans="19:29" s="375" customFormat="1" x14ac:dyDescent="0.4">
      <c r="S1803" s="428" t="s">
        <v>49</v>
      </c>
      <c r="T1803" s="375" t="s">
        <v>414</v>
      </c>
      <c r="U1803" s="375" t="s">
        <v>63</v>
      </c>
      <c r="V1803" s="375" t="s">
        <v>406</v>
      </c>
      <c r="W1803" s="375" t="s">
        <v>717</v>
      </c>
      <c r="X1803" s="824">
        <v>0.34899999999999998</v>
      </c>
      <c r="Y1803" s="375" t="s">
        <v>392</v>
      </c>
      <c r="Z1803" s="375" t="s">
        <v>401</v>
      </c>
      <c r="AA1803" s="378">
        <v>4.2258296045780686E-3</v>
      </c>
      <c r="AB1803" s="375" t="s">
        <v>399</v>
      </c>
      <c r="AC1803" s="831" t="s">
        <v>883</v>
      </c>
    </row>
    <row r="1804" spans="19:29" s="375" customFormat="1" x14ac:dyDescent="0.4">
      <c r="S1804" s="428" t="s">
        <v>49</v>
      </c>
      <c r="T1804" s="375" t="s">
        <v>414</v>
      </c>
      <c r="U1804" s="375" t="s">
        <v>63</v>
      </c>
      <c r="V1804" s="375" t="s">
        <v>406</v>
      </c>
      <c r="W1804" s="375" t="s">
        <v>717</v>
      </c>
      <c r="X1804" s="824">
        <v>0.34899999999999998</v>
      </c>
      <c r="Y1804" s="375" t="s">
        <v>393</v>
      </c>
      <c r="Z1804" s="375" t="s">
        <v>401</v>
      </c>
      <c r="AA1804" s="378">
        <v>1.105532631381002E-5</v>
      </c>
      <c r="AB1804" s="375" t="s">
        <v>399</v>
      </c>
      <c r="AC1804" s="831" t="s">
        <v>883</v>
      </c>
    </row>
    <row r="1805" spans="19:29" s="375" customFormat="1" x14ac:dyDescent="0.4">
      <c r="S1805" s="428" t="s">
        <v>49</v>
      </c>
      <c r="T1805" s="375" t="s">
        <v>414</v>
      </c>
      <c r="U1805" s="375" t="s">
        <v>63</v>
      </c>
      <c r="V1805" s="375" t="s">
        <v>406</v>
      </c>
      <c r="W1805" s="375" t="s">
        <v>717</v>
      </c>
      <c r="X1805" s="824">
        <v>0.34899999999999998</v>
      </c>
      <c r="Y1805" s="375" t="s">
        <v>394</v>
      </c>
      <c r="Z1805" s="375" t="s">
        <v>401</v>
      </c>
      <c r="AA1805" s="378">
        <v>2.0826475303638197E-5</v>
      </c>
      <c r="AB1805" s="375" t="s">
        <v>399</v>
      </c>
      <c r="AC1805" s="831" t="s">
        <v>883</v>
      </c>
    </row>
    <row r="1806" spans="19:29" s="375" customFormat="1" x14ac:dyDescent="0.4">
      <c r="S1806" s="428" t="s">
        <v>49</v>
      </c>
      <c r="T1806" s="375" t="s">
        <v>414</v>
      </c>
      <c r="U1806" s="375" t="s">
        <v>63</v>
      </c>
      <c r="V1806" s="375" t="s">
        <v>406</v>
      </c>
      <c r="W1806" s="375" t="s">
        <v>717</v>
      </c>
      <c r="X1806" s="824">
        <v>0.34899999999999998</v>
      </c>
      <c r="Y1806" s="375" t="s">
        <v>395</v>
      </c>
      <c r="Z1806" s="375" t="s">
        <v>401</v>
      </c>
      <c r="AA1806" s="378">
        <v>1.1288505074025222E-5</v>
      </c>
      <c r="AB1806" s="375" t="s">
        <v>399</v>
      </c>
      <c r="AC1806" s="831" t="s">
        <v>883</v>
      </c>
    </row>
    <row r="1807" spans="19:29" s="375" customFormat="1" x14ac:dyDescent="0.4">
      <c r="S1807" s="428" t="s">
        <v>49</v>
      </c>
      <c r="T1807" s="375" t="s">
        <v>414</v>
      </c>
      <c r="U1807" s="375" t="s">
        <v>63</v>
      </c>
      <c r="V1807" s="375" t="s">
        <v>406</v>
      </c>
      <c r="W1807" s="375" t="s">
        <v>717</v>
      </c>
      <c r="X1807" s="824">
        <v>0.34899999999999998</v>
      </c>
      <c r="Y1807" s="375" t="s">
        <v>396</v>
      </c>
      <c r="Z1807" s="375" t="s">
        <v>401</v>
      </c>
      <c r="AA1807" s="378">
        <v>1.5007889999503837E-5</v>
      </c>
      <c r="AB1807" s="375" t="s">
        <v>399</v>
      </c>
      <c r="AC1807" s="831" t="s">
        <v>883</v>
      </c>
    </row>
    <row r="1808" spans="19:29" s="375" customFormat="1" x14ac:dyDescent="0.4">
      <c r="S1808" s="428" t="s">
        <v>49</v>
      </c>
      <c r="T1808" s="375" t="s">
        <v>414</v>
      </c>
      <c r="U1808" s="375" t="s">
        <v>63</v>
      </c>
      <c r="V1808" s="375" t="s">
        <v>406</v>
      </c>
      <c r="W1808" s="375" t="s">
        <v>717</v>
      </c>
      <c r="X1808" s="824">
        <v>0.34899999999999998</v>
      </c>
      <c r="Y1808" s="375" t="s">
        <v>397</v>
      </c>
      <c r="Z1808" s="375" t="s">
        <v>401</v>
      </c>
      <c r="AA1808" s="378">
        <v>0.80569185171841073</v>
      </c>
      <c r="AB1808" s="375" t="s">
        <v>399</v>
      </c>
      <c r="AC1808" s="831" t="s">
        <v>883</v>
      </c>
    </row>
    <row r="1809" spans="19:29" s="375" customFormat="1" x14ac:dyDescent="0.4">
      <c r="S1809" s="428" t="s">
        <v>49</v>
      </c>
      <c r="T1809" s="375" t="s">
        <v>415</v>
      </c>
      <c r="U1809" s="375" t="s">
        <v>63</v>
      </c>
      <c r="V1809" s="375" t="s">
        <v>52</v>
      </c>
      <c r="X1809" s="824">
        <v>0.34899999999999998</v>
      </c>
      <c r="Y1809" s="375" t="s">
        <v>411</v>
      </c>
      <c r="Z1809" s="375" t="s">
        <v>400</v>
      </c>
      <c r="AA1809" s="761">
        <v>2.8653295128939833</v>
      </c>
      <c r="AB1809" s="375" t="s">
        <v>398</v>
      </c>
      <c r="AC1809" s="831" t="s">
        <v>861</v>
      </c>
    </row>
    <row r="1810" spans="19:29" s="375" customFormat="1" x14ac:dyDescent="0.4">
      <c r="S1810" s="428" t="s">
        <v>49</v>
      </c>
      <c r="T1810" s="375" t="s">
        <v>415</v>
      </c>
      <c r="U1810" s="375" t="s">
        <v>63</v>
      </c>
      <c r="V1810" s="375" t="s">
        <v>52</v>
      </c>
      <c r="X1810" s="824">
        <v>0.34899999999999998</v>
      </c>
      <c r="Y1810" s="375" t="s">
        <v>387</v>
      </c>
      <c r="Z1810" s="375" t="s">
        <v>400</v>
      </c>
      <c r="AA1810" s="763">
        <v>1.3000003080406379E-5</v>
      </c>
      <c r="AB1810" s="375" t="s">
        <v>399</v>
      </c>
      <c r="AC1810" s="831" t="s">
        <v>865</v>
      </c>
    </row>
    <row r="1811" spans="19:29" s="375" customFormat="1" x14ac:dyDescent="0.4">
      <c r="S1811" s="428" t="s">
        <v>49</v>
      </c>
      <c r="T1811" s="375" t="s">
        <v>415</v>
      </c>
      <c r="U1811" s="375" t="s">
        <v>63</v>
      </c>
      <c r="V1811" s="375" t="s">
        <v>52</v>
      </c>
      <c r="X1811" s="824">
        <v>0.34899999999999998</v>
      </c>
      <c r="Y1811" s="375" t="s">
        <v>388</v>
      </c>
      <c r="Z1811" s="375" t="s">
        <v>400</v>
      </c>
      <c r="AA1811" s="763">
        <v>1.0800002559106838E-4</v>
      </c>
      <c r="AB1811" s="375" t="s">
        <v>399</v>
      </c>
      <c r="AC1811" s="831" t="s">
        <v>865</v>
      </c>
    </row>
    <row r="1812" spans="19:29" s="375" customFormat="1" x14ac:dyDescent="0.4">
      <c r="S1812" s="428" t="s">
        <v>49</v>
      </c>
      <c r="T1812" s="375" t="s">
        <v>415</v>
      </c>
      <c r="U1812" s="375" t="s">
        <v>63</v>
      </c>
      <c r="V1812" s="375" t="s">
        <v>52</v>
      </c>
      <c r="X1812" s="824">
        <v>0.34899999999999998</v>
      </c>
      <c r="Y1812" s="375" t="s">
        <v>389</v>
      </c>
      <c r="Z1812" s="375" t="s">
        <v>400</v>
      </c>
      <c r="AA1812" s="763">
        <v>1.2130002874256105E-3</v>
      </c>
      <c r="AB1812" s="375" t="s">
        <v>399</v>
      </c>
      <c r="AC1812" s="831" t="s">
        <v>865</v>
      </c>
    </row>
    <row r="1813" spans="19:29" s="375" customFormat="1" x14ac:dyDescent="0.4">
      <c r="S1813" s="428" t="s">
        <v>49</v>
      </c>
      <c r="T1813" s="375" t="s">
        <v>415</v>
      </c>
      <c r="U1813" s="375" t="s">
        <v>63</v>
      </c>
      <c r="V1813" s="375" t="s">
        <v>52</v>
      </c>
      <c r="X1813" s="824">
        <v>0.34899999999999998</v>
      </c>
      <c r="Y1813" s="375" t="s">
        <v>390</v>
      </c>
      <c r="Z1813" s="375" t="s">
        <v>400</v>
      </c>
      <c r="AA1813" s="763">
        <v>3.9300009312305436E-4</v>
      </c>
      <c r="AB1813" s="375" t="s">
        <v>399</v>
      </c>
      <c r="AC1813" s="831" t="s">
        <v>865</v>
      </c>
    </row>
    <row r="1814" spans="19:29" s="375" customFormat="1" x14ac:dyDescent="0.4">
      <c r="S1814" s="428" t="s">
        <v>49</v>
      </c>
      <c r="T1814" s="375" t="s">
        <v>415</v>
      </c>
      <c r="U1814" s="375" t="s">
        <v>63</v>
      </c>
      <c r="V1814" s="375" t="s">
        <v>52</v>
      </c>
      <c r="X1814" s="824">
        <v>0.34899999999999998</v>
      </c>
      <c r="Y1814" s="375" t="s">
        <v>391</v>
      </c>
      <c r="Z1814" s="375" t="s">
        <v>400</v>
      </c>
      <c r="AA1814" s="763">
        <v>2.5700006089726457E-4</v>
      </c>
      <c r="AB1814" s="375" t="s">
        <v>399</v>
      </c>
      <c r="AC1814" s="831" t="s">
        <v>865</v>
      </c>
    </row>
    <row r="1815" spans="19:29" s="375" customFormat="1" x14ac:dyDescent="0.4">
      <c r="S1815" s="428" t="s">
        <v>49</v>
      </c>
      <c r="T1815" s="375" t="s">
        <v>415</v>
      </c>
      <c r="U1815" s="375" t="s">
        <v>63</v>
      </c>
      <c r="V1815" s="375" t="s">
        <v>52</v>
      </c>
      <c r="X1815" s="824">
        <v>0.34899999999999998</v>
      </c>
      <c r="Y1815" s="375" t="s">
        <v>392</v>
      </c>
      <c r="Z1815" s="375" t="s">
        <v>400</v>
      </c>
      <c r="AA1815" s="763">
        <v>4.2230010006581642E-3</v>
      </c>
      <c r="AB1815" s="375" t="s">
        <v>399</v>
      </c>
      <c r="AC1815" s="831" t="s">
        <v>865</v>
      </c>
    </row>
    <row r="1816" spans="19:29" s="375" customFormat="1" x14ac:dyDescent="0.4">
      <c r="S1816" s="428" t="s">
        <v>49</v>
      </c>
      <c r="T1816" s="375" t="s">
        <v>415</v>
      </c>
      <c r="U1816" s="375" t="s">
        <v>63</v>
      </c>
      <c r="V1816" s="375" t="s">
        <v>52</v>
      </c>
      <c r="X1816" s="824">
        <v>0.34899999999999998</v>
      </c>
      <c r="Y1816" s="375" t="s">
        <v>393</v>
      </c>
      <c r="Z1816" s="375" t="s">
        <v>400</v>
      </c>
      <c r="AA1816" s="763">
        <v>1.1051002618582375E-5</v>
      </c>
      <c r="AB1816" s="375" t="s">
        <v>399</v>
      </c>
      <c r="AC1816" s="831" t="s">
        <v>865</v>
      </c>
    </row>
    <row r="1817" spans="19:29" s="375" customFormat="1" x14ac:dyDescent="0.4">
      <c r="S1817" s="428" t="s">
        <v>49</v>
      </c>
      <c r="T1817" s="375" t="s">
        <v>415</v>
      </c>
      <c r="U1817" s="375" t="s">
        <v>63</v>
      </c>
      <c r="V1817" s="375" t="s">
        <v>52</v>
      </c>
      <c r="X1817" s="824">
        <v>0.34899999999999998</v>
      </c>
      <c r="Y1817" s="375" t="s">
        <v>394</v>
      </c>
      <c r="Z1817" s="375" t="s">
        <v>400</v>
      </c>
      <c r="AA1817" s="763">
        <v>2.0817004932678429E-5</v>
      </c>
      <c r="AB1817" s="375" t="s">
        <v>399</v>
      </c>
      <c r="AC1817" s="831" t="s">
        <v>865</v>
      </c>
    </row>
    <row r="1818" spans="19:29" s="375" customFormat="1" x14ac:dyDescent="0.4">
      <c r="S1818" s="428" t="s">
        <v>49</v>
      </c>
      <c r="T1818" s="375" t="s">
        <v>415</v>
      </c>
      <c r="U1818" s="375" t="s">
        <v>63</v>
      </c>
      <c r="V1818" s="375" t="s">
        <v>52</v>
      </c>
      <c r="X1818" s="824">
        <v>0.34899999999999998</v>
      </c>
      <c r="Y1818" s="375" t="s">
        <v>395</v>
      </c>
      <c r="Z1818" s="375" t="s">
        <v>400</v>
      </c>
      <c r="AA1818" s="763">
        <v>1.000000236954337E-5</v>
      </c>
      <c r="AB1818" s="375" t="s">
        <v>399</v>
      </c>
      <c r="AC1818" s="831" t="s">
        <v>865</v>
      </c>
    </row>
    <row r="1819" spans="19:29" s="375" customFormat="1" x14ac:dyDescent="0.4">
      <c r="S1819" s="428" t="s">
        <v>49</v>
      </c>
      <c r="T1819" s="375" t="s">
        <v>415</v>
      </c>
      <c r="U1819" s="375" t="s">
        <v>63</v>
      </c>
      <c r="V1819" s="375" t="s">
        <v>52</v>
      </c>
      <c r="X1819" s="824">
        <v>0.34899999999999998</v>
      </c>
      <c r="Y1819" s="375" t="s">
        <v>396</v>
      </c>
      <c r="Z1819" s="375" t="s">
        <v>400</v>
      </c>
      <c r="AA1819" s="763">
        <v>1.5000003554315054E-5</v>
      </c>
      <c r="AB1819" s="375" t="s">
        <v>399</v>
      </c>
      <c r="AC1819" s="831" t="s">
        <v>865</v>
      </c>
    </row>
    <row r="1820" spans="19:29" s="375" customFormat="1" x14ac:dyDescent="0.4">
      <c r="S1820" s="428" t="s">
        <v>49</v>
      </c>
      <c r="T1820" s="375" t="s">
        <v>415</v>
      </c>
      <c r="U1820" s="375" t="s">
        <v>63</v>
      </c>
      <c r="V1820" s="375" t="s">
        <v>52</v>
      </c>
      <c r="X1820" s="824">
        <v>0.34899999999999998</v>
      </c>
      <c r="Y1820" s="375" t="s">
        <v>397</v>
      </c>
      <c r="Z1820" s="375" t="s">
        <v>400</v>
      </c>
      <c r="AA1820" s="763">
        <v>1.2912873438469576</v>
      </c>
      <c r="AB1820" s="375" t="s">
        <v>399</v>
      </c>
      <c r="AC1820" s="831" t="s">
        <v>865</v>
      </c>
    </row>
    <row r="1821" spans="19:29" s="375" customFormat="1" x14ac:dyDescent="0.4">
      <c r="S1821" s="428" t="s">
        <v>49</v>
      </c>
      <c r="T1821" s="375" t="s">
        <v>415</v>
      </c>
      <c r="U1821" s="375" t="s">
        <v>63</v>
      </c>
      <c r="V1821" s="375" t="s">
        <v>52</v>
      </c>
      <c r="X1821" s="824">
        <v>0.34899999999999998</v>
      </c>
      <c r="Y1821" s="375" t="s">
        <v>387</v>
      </c>
      <c r="Z1821" s="375" t="s">
        <v>401</v>
      </c>
      <c r="AA1821" s="378">
        <v>1.3811811638563786E-5</v>
      </c>
      <c r="AB1821" s="375" t="s">
        <v>399</v>
      </c>
      <c r="AC1821" s="831" t="s">
        <v>869</v>
      </c>
    </row>
    <row r="1822" spans="19:29" s="375" customFormat="1" x14ac:dyDescent="0.4">
      <c r="S1822" s="428" t="s">
        <v>49</v>
      </c>
      <c r="T1822" s="375" t="s">
        <v>415</v>
      </c>
      <c r="U1822" s="375" t="s">
        <v>63</v>
      </c>
      <c r="V1822" s="375" t="s">
        <v>52</v>
      </c>
      <c r="X1822" s="824">
        <v>0.34899999999999998</v>
      </c>
      <c r="Y1822" s="375" t="s">
        <v>388</v>
      </c>
      <c r="Z1822" s="375" t="s">
        <v>401</v>
      </c>
      <c r="AA1822" s="378">
        <v>1.1346175127929701E-4</v>
      </c>
      <c r="AB1822" s="375" t="s">
        <v>399</v>
      </c>
      <c r="AC1822" s="831" t="s">
        <v>869</v>
      </c>
    </row>
    <row r="1823" spans="19:29" s="375" customFormat="1" x14ac:dyDescent="0.4">
      <c r="S1823" s="428" t="s">
        <v>49</v>
      </c>
      <c r="T1823" s="375" t="s">
        <v>415</v>
      </c>
      <c r="U1823" s="375" t="s">
        <v>63</v>
      </c>
      <c r="V1823" s="375" t="s">
        <v>52</v>
      </c>
      <c r="X1823" s="824">
        <v>0.34899999999999998</v>
      </c>
      <c r="Y1823" s="375" t="s">
        <v>389</v>
      </c>
      <c r="Z1823" s="375" t="s">
        <v>401</v>
      </c>
      <c r="AA1823" s="378">
        <v>1.2138286602232724E-3</v>
      </c>
      <c r="AB1823" s="375" t="s">
        <v>399</v>
      </c>
      <c r="AC1823" s="831" t="s">
        <v>869</v>
      </c>
    </row>
    <row r="1824" spans="19:29" s="375" customFormat="1" x14ac:dyDescent="0.4">
      <c r="S1824" s="428" t="s">
        <v>49</v>
      </c>
      <c r="T1824" s="375" t="s">
        <v>415</v>
      </c>
      <c r="U1824" s="375" t="s">
        <v>63</v>
      </c>
      <c r="V1824" s="375" t="s">
        <v>52</v>
      </c>
      <c r="X1824" s="824">
        <v>0.34899999999999998</v>
      </c>
      <c r="Y1824" s="375" t="s">
        <v>390</v>
      </c>
      <c r="Z1824" s="375" t="s">
        <v>401</v>
      </c>
      <c r="AA1824" s="378">
        <v>3.93502271977083E-4</v>
      </c>
      <c r="AB1824" s="375" t="s">
        <v>399</v>
      </c>
      <c r="AC1824" s="831" t="s">
        <v>869</v>
      </c>
    </row>
    <row r="1825" spans="19:29" s="375" customFormat="1" x14ac:dyDescent="0.4">
      <c r="S1825" s="428" t="s">
        <v>49</v>
      </c>
      <c r="T1825" s="375" t="s">
        <v>415</v>
      </c>
      <c r="U1825" s="375" t="s">
        <v>63</v>
      </c>
      <c r="V1825" s="375" t="s">
        <v>52</v>
      </c>
      <c r="X1825" s="824">
        <v>0.34899999999999998</v>
      </c>
      <c r="Y1825" s="375" t="s">
        <v>391</v>
      </c>
      <c r="Z1825" s="375" t="s">
        <v>401</v>
      </c>
      <c r="AA1825" s="378">
        <v>2.5723188117162348E-4</v>
      </c>
      <c r="AB1825" s="375" t="s">
        <v>399</v>
      </c>
      <c r="AC1825" s="831" t="s">
        <v>869</v>
      </c>
    </row>
    <row r="1826" spans="19:29" s="375" customFormat="1" x14ac:dyDescent="0.4">
      <c r="S1826" s="428" t="s">
        <v>49</v>
      </c>
      <c r="T1826" s="375" t="s">
        <v>415</v>
      </c>
      <c r="U1826" s="375" t="s">
        <v>63</v>
      </c>
      <c r="V1826" s="375" t="s">
        <v>52</v>
      </c>
      <c r="X1826" s="824">
        <v>0.34899999999999998</v>
      </c>
      <c r="Y1826" s="375" t="s">
        <v>392</v>
      </c>
      <c r="Z1826" s="375" t="s">
        <v>401</v>
      </c>
      <c r="AA1826" s="378">
        <v>4.2258296045780686E-3</v>
      </c>
      <c r="AB1826" s="375" t="s">
        <v>399</v>
      </c>
      <c r="AC1826" s="831" t="s">
        <v>869</v>
      </c>
    </row>
    <row r="1827" spans="19:29" s="375" customFormat="1" x14ac:dyDescent="0.4">
      <c r="S1827" s="428" t="s">
        <v>49</v>
      </c>
      <c r="T1827" s="375" t="s">
        <v>415</v>
      </c>
      <c r="U1827" s="375" t="s">
        <v>63</v>
      </c>
      <c r="V1827" s="375" t="s">
        <v>52</v>
      </c>
      <c r="X1827" s="824">
        <v>0.34899999999999998</v>
      </c>
      <c r="Y1827" s="375" t="s">
        <v>393</v>
      </c>
      <c r="Z1827" s="375" t="s">
        <v>401</v>
      </c>
      <c r="AA1827" s="378">
        <v>1.105532631381002E-5</v>
      </c>
      <c r="AB1827" s="375" t="s">
        <v>399</v>
      </c>
      <c r="AC1827" s="831" t="s">
        <v>869</v>
      </c>
    </row>
    <row r="1828" spans="19:29" s="375" customFormat="1" x14ac:dyDescent="0.4">
      <c r="S1828" s="428" t="s">
        <v>49</v>
      </c>
      <c r="T1828" s="375" t="s">
        <v>415</v>
      </c>
      <c r="U1828" s="375" t="s">
        <v>63</v>
      </c>
      <c r="V1828" s="375" t="s">
        <v>52</v>
      </c>
      <c r="X1828" s="824">
        <v>0.34899999999999998</v>
      </c>
      <c r="Y1828" s="375" t="s">
        <v>394</v>
      </c>
      <c r="Z1828" s="375" t="s">
        <v>401</v>
      </c>
      <c r="AA1828" s="378">
        <v>2.0826475303638197E-5</v>
      </c>
      <c r="AB1828" s="375" t="s">
        <v>399</v>
      </c>
      <c r="AC1828" s="831" t="s">
        <v>869</v>
      </c>
    </row>
    <row r="1829" spans="19:29" s="375" customFormat="1" x14ac:dyDescent="0.4">
      <c r="S1829" s="428" t="s">
        <v>49</v>
      </c>
      <c r="T1829" s="375" t="s">
        <v>415</v>
      </c>
      <c r="U1829" s="375" t="s">
        <v>63</v>
      </c>
      <c r="V1829" s="375" t="s">
        <v>52</v>
      </c>
      <c r="X1829" s="824">
        <v>0.34899999999999998</v>
      </c>
      <c r="Y1829" s="375" t="s">
        <v>395</v>
      </c>
      <c r="Z1829" s="375" t="s">
        <v>401</v>
      </c>
      <c r="AA1829" s="378">
        <v>1.1288505074025222E-5</v>
      </c>
      <c r="AB1829" s="375" t="s">
        <v>399</v>
      </c>
      <c r="AC1829" s="831" t="s">
        <v>869</v>
      </c>
    </row>
    <row r="1830" spans="19:29" s="375" customFormat="1" x14ac:dyDescent="0.4">
      <c r="S1830" s="428" t="s">
        <v>49</v>
      </c>
      <c r="T1830" s="375" t="s">
        <v>415</v>
      </c>
      <c r="U1830" s="375" t="s">
        <v>63</v>
      </c>
      <c r="V1830" s="375" t="s">
        <v>52</v>
      </c>
      <c r="X1830" s="824">
        <v>0.34899999999999998</v>
      </c>
      <c r="Y1830" s="375" t="s">
        <v>396</v>
      </c>
      <c r="Z1830" s="375" t="s">
        <v>401</v>
      </c>
      <c r="AA1830" s="378">
        <v>1.5007889999503837E-5</v>
      </c>
      <c r="AB1830" s="375" t="s">
        <v>399</v>
      </c>
      <c r="AC1830" s="831" t="s">
        <v>869</v>
      </c>
    </row>
    <row r="1831" spans="19:29" s="375" customFormat="1" x14ac:dyDescent="0.4">
      <c r="S1831" s="428" t="s">
        <v>49</v>
      </c>
      <c r="T1831" s="375" t="s">
        <v>415</v>
      </c>
      <c r="U1831" s="832" t="s">
        <v>63</v>
      </c>
      <c r="V1831" s="375" t="s">
        <v>52</v>
      </c>
      <c r="W1831" s="832"/>
      <c r="X1831" s="824">
        <v>0.34899999999999998</v>
      </c>
      <c r="Y1831" s="375" t="s">
        <v>397</v>
      </c>
      <c r="Z1831" s="375" t="s">
        <v>401</v>
      </c>
      <c r="AA1831" s="378">
        <v>1.2923389456620529</v>
      </c>
      <c r="AB1831" s="832" t="s">
        <v>399</v>
      </c>
      <c r="AC1831" s="834" t="s">
        <v>869</v>
      </c>
    </row>
    <row r="1832" spans="19:29" s="375" customFormat="1" x14ac:dyDescent="0.4">
      <c r="S1832" s="428" t="s">
        <v>49</v>
      </c>
      <c r="T1832" s="375" t="s">
        <v>415</v>
      </c>
      <c r="U1832" s="832" t="s">
        <v>63</v>
      </c>
      <c r="V1832" s="375" t="s">
        <v>53</v>
      </c>
      <c r="X1832" s="824">
        <v>0.39</v>
      </c>
      <c r="Y1832" s="375" t="s">
        <v>411</v>
      </c>
      <c r="Z1832" s="375" t="s">
        <v>400</v>
      </c>
      <c r="AA1832" s="761">
        <v>2.5641025641025639</v>
      </c>
      <c r="AB1832" s="375" t="s">
        <v>398</v>
      </c>
      <c r="AC1832" s="831" t="s">
        <v>691</v>
      </c>
    </row>
    <row r="1833" spans="19:29" s="375" customFormat="1" x14ac:dyDescent="0.4">
      <c r="S1833" s="428" t="s">
        <v>49</v>
      </c>
      <c r="T1833" s="375" t="s">
        <v>415</v>
      </c>
      <c r="U1833" s="832" t="s">
        <v>63</v>
      </c>
      <c r="V1833" s="375" t="s">
        <v>53</v>
      </c>
      <c r="X1833" s="824">
        <v>0.39</v>
      </c>
      <c r="Y1833" s="375" t="s">
        <v>387</v>
      </c>
      <c r="Z1833" s="375" t="s">
        <v>400</v>
      </c>
      <c r="AA1833" s="763">
        <v>9.0000021325890313E-7</v>
      </c>
      <c r="AB1833" s="375" t="s">
        <v>399</v>
      </c>
      <c r="AC1833" s="831" t="s">
        <v>692</v>
      </c>
    </row>
    <row r="1834" spans="19:29" s="375" customFormat="1" x14ac:dyDescent="0.4">
      <c r="S1834" s="428" t="s">
        <v>49</v>
      </c>
      <c r="T1834" s="375" t="s">
        <v>415</v>
      </c>
      <c r="U1834" s="832" t="s">
        <v>63</v>
      </c>
      <c r="V1834" s="375" t="s">
        <v>53</v>
      </c>
      <c r="X1834" s="824">
        <v>0.39</v>
      </c>
      <c r="Y1834" s="375" t="s">
        <v>388</v>
      </c>
      <c r="Z1834" s="375" t="s">
        <v>400</v>
      </c>
      <c r="AA1834" s="763">
        <v>1.5100003578010487E-5</v>
      </c>
      <c r="AB1834" s="375" t="s">
        <v>399</v>
      </c>
      <c r="AC1834" s="831" t="s">
        <v>692</v>
      </c>
    </row>
    <row r="1835" spans="19:29" s="375" customFormat="1" x14ac:dyDescent="0.4">
      <c r="S1835" s="428" t="s">
        <v>49</v>
      </c>
      <c r="T1835" s="375" t="s">
        <v>415</v>
      </c>
      <c r="U1835" s="832" t="s">
        <v>63</v>
      </c>
      <c r="V1835" s="375" t="s">
        <v>53</v>
      </c>
      <c r="X1835" s="824">
        <v>0.39</v>
      </c>
      <c r="Y1835" s="375" t="s">
        <v>389</v>
      </c>
      <c r="Z1835" s="375" t="s">
        <v>400</v>
      </c>
      <c r="AA1835" s="763">
        <v>2.3500005568426909E-4</v>
      </c>
      <c r="AB1835" s="375" t="s">
        <v>399</v>
      </c>
      <c r="AC1835" s="831" t="s">
        <v>692</v>
      </c>
    </row>
    <row r="1836" spans="19:29" s="375" customFormat="1" x14ac:dyDescent="0.4">
      <c r="S1836" s="428" t="s">
        <v>49</v>
      </c>
      <c r="T1836" s="375" t="s">
        <v>415</v>
      </c>
      <c r="U1836" s="832" t="s">
        <v>63</v>
      </c>
      <c r="V1836" s="375" t="s">
        <v>53</v>
      </c>
      <c r="X1836" s="824">
        <v>0.39</v>
      </c>
      <c r="Y1836" s="375" t="s">
        <v>390</v>
      </c>
      <c r="Z1836" s="375" t="s">
        <v>400</v>
      </c>
      <c r="AA1836" s="763">
        <v>2.8400006729503167E-5</v>
      </c>
      <c r="AB1836" s="375" t="s">
        <v>399</v>
      </c>
      <c r="AC1836" s="831" t="s">
        <v>692</v>
      </c>
    </row>
    <row r="1837" spans="19:29" s="375" customFormat="1" x14ac:dyDescent="0.4">
      <c r="S1837" s="428" t="s">
        <v>49</v>
      </c>
      <c r="T1837" s="375" t="s">
        <v>415</v>
      </c>
      <c r="U1837" s="832" t="s">
        <v>63</v>
      </c>
      <c r="V1837" s="375" t="s">
        <v>53</v>
      </c>
      <c r="X1837" s="824">
        <v>0.39</v>
      </c>
      <c r="Y1837" s="375" t="s">
        <v>391</v>
      </c>
      <c r="Z1837" s="375" t="s">
        <v>400</v>
      </c>
      <c r="AA1837" s="763">
        <v>8.2700019596123672E-6</v>
      </c>
      <c r="AB1837" s="375" t="s">
        <v>399</v>
      </c>
      <c r="AC1837" s="831" t="s">
        <v>692</v>
      </c>
    </row>
    <row r="1838" spans="19:29" s="375" customFormat="1" x14ac:dyDescent="0.4">
      <c r="S1838" s="428" t="s">
        <v>49</v>
      </c>
      <c r="T1838" s="375" t="s">
        <v>415</v>
      </c>
      <c r="U1838" s="832" t="s">
        <v>63</v>
      </c>
      <c r="V1838" s="375" t="s">
        <v>53</v>
      </c>
      <c r="X1838" s="824">
        <v>0.39</v>
      </c>
      <c r="Y1838" s="375" t="s">
        <v>392</v>
      </c>
      <c r="Z1838" s="375" t="s">
        <v>400</v>
      </c>
      <c r="AA1838" s="763">
        <v>4.910001163445794E-6</v>
      </c>
      <c r="AB1838" s="375" t="s">
        <v>399</v>
      </c>
      <c r="AC1838" s="831" t="s">
        <v>692</v>
      </c>
    </row>
    <row r="1839" spans="19:29" s="375" customFormat="1" x14ac:dyDescent="0.4">
      <c r="S1839" s="428" t="s">
        <v>49</v>
      </c>
      <c r="T1839" s="375" t="s">
        <v>415</v>
      </c>
      <c r="U1839" s="832" t="s">
        <v>63</v>
      </c>
      <c r="V1839" s="375" t="s">
        <v>53</v>
      </c>
      <c r="X1839" s="824">
        <v>0.39</v>
      </c>
      <c r="Y1839" s="375" t="s">
        <v>393</v>
      </c>
      <c r="Z1839" s="375" t="s">
        <v>400</v>
      </c>
      <c r="AA1839" s="763">
        <v>3.5561008426333167E-7</v>
      </c>
      <c r="AB1839" s="375" t="s">
        <v>399</v>
      </c>
      <c r="AC1839" s="831" t="s">
        <v>692</v>
      </c>
    </row>
    <row r="1840" spans="19:29" s="375" customFormat="1" x14ac:dyDescent="0.4">
      <c r="S1840" s="428" t="s">
        <v>49</v>
      </c>
      <c r="T1840" s="375" t="s">
        <v>415</v>
      </c>
      <c r="U1840" s="832" t="s">
        <v>63</v>
      </c>
      <c r="V1840" s="375" t="s">
        <v>53</v>
      </c>
      <c r="X1840" s="824">
        <v>0.39</v>
      </c>
      <c r="Y1840" s="375" t="s">
        <v>394</v>
      </c>
      <c r="Z1840" s="375" t="s">
        <v>400</v>
      </c>
      <c r="AA1840" s="763">
        <v>6.6987015872860153E-7</v>
      </c>
      <c r="AB1840" s="375" t="s">
        <v>399</v>
      </c>
      <c r="AC1840" s="831" t="s">
        <v>692</v>
      </c>
    </row>
    <row r="1841" spans="19:29" s="375" customFormat="1" x14ac:dyDescent="0.4">
      <c r="S1841" s="428" t="s">
        <v>49</v>
      </c>
      <c r="T1841" s="375" t="s">
        <v>415</v>
      </c>
      <c r="U1841" s="832" t="s">
        <v>63</v>
      </c>
      <c r="V1841" s="375" t="s">
        <v>53</v>
      </c>
      <c r="X1841" s="824">
        <v>0.39</v>
      </c>
      <c r="Y1841" s="375" t="s">
        <v>395</v>
      </c>
      <c r="Z1841" s="375" t="s">
        <v>400</v>
      </c>
      <c r="AA1841" s="763">
        <v>9.0000021325890309E-6</v>
      </c>
      <c r="AB1841" s="375" t="s">
        <v>399</v>
      </c>
      <c r="AC1841" s="831" t="s">
        <v>692</v>
      </c>
    </row>
    <row r="1842" spans="19:29" s="375" customFormat="1" x14ac:dyDescent="0.4">
      <c r="S1842" s="428" t="s">
        <v>49</v>
      </c>
      <c r="T1842" s="375" t="s">
        <v>415</v>
      </c>
      <c r="U1842" s="832" t="s">
        <v>63</v>
      </c>
      <c r="V1842" s="375" t="s">
        <v>53</v>
      </c>
      <c r="X1842" s="824">
        <v>0.39</v>
      </c>
      <c r="Y1842" s="375" t="s">
        <v>396</v>
      </c>
      <c r="Z1842" s="375" t="s">
        <v>400</v>
      </c>
      <c r="AA1842" s="763">
        <v>1.3500003198883547E-5</v>
      </c>
      <c r="AB1842" s="375" t="s">
        <v>399</v>
      </c>
      <c r="AC1842" s="831" t="s">
        <v>692</v>
      </c>
    </row>
    <row r="1843" spans="19:29" s="375" customFormat="1" x14ac:dyDescent="0.4">
      <c r="S1843" s="428" t="s">
        <v>49</v>
      </c>
      <c r="T1843" s="375" t="s">
        <v>415</v>
      </c>
      <c r="U1843" s="832" t="s">
        <v>63</v>
      </c>
      <c r="V1843" s="375" t="s">
        <v>53</v>
      </c>
      <c r="X1843" s="824">
        <v>0.39</v>
      </c>
      <c r="Y1843" s="375" t="s">
        <v>397</v>
      </c>
      <c r="Z1843" s="375" t="s">
        <v>400</v>
      </c>
      <c r="AA1843" s="763">
        <v>1.1557498230178409</v>
      </c>
      <c r="AB1843" s="375" t="s">
        <v>399</v>
      </c>
      <c r="AC1843" s="831" t="s">
        <v>692</v>
      </c>
    </row>
    <row r="1844" spans="19:29" s="375" customFormat="1" x14ac:dyDescent="0.4">
      <c r="S1844" s="428" t="s">
        <v>49</v>
      </c>
      <c r="T1844" s="375" t="s">
        <v>415</v>
      </c>
      <c r="U1844" s="832" t="s">
        <v>63</v>
      </c>
      <c r="V1844" s="375" t="s">
        <v>53</v>
      </c>
      <c r="X1844" s="824">
        <v>0.39</v>
      </c>
      <c r="Y1844" s="375" t="s">
        <v>387</v>
      </c>
      <c r="Z1844" s="375" t="s">
        <v>401</v>
      </c>
      <c r="AA1844" s="378">
        <v>1.7118087714163085E-6</v>
      </c>
      <c r="AB1844" s="375" t="s">
        <v>399</v>
      </c>
      <c r="AC1844" s="831" t="s">
        <v>693</v>
      </c>
    </row>
    <row r="1845" spans="19:29" s="375" customFormat="1" x14ac:dyDescent="0.4">
      <c r="S1845" s="428" t="s">
        <v>49</v>
      </c>
      <c r="T1845" s="375" t="s">
        <v>415</v>
      </c>
      <c r="U1845" s="832" t="s">
        <v>63</v>
      </c>
      <c r="V1845" s="375" t="s">
        <v>53</v>
      </c>
      <c r="X1845" s="824">
        <v>0.39</v>
      </c>
      <c r="Y1845" s="375" t="s">
        <v>388</v>
      </c>
      <c r="Z1845" s="375" t="s">
        <v>401</v>
      </c>
      <c r="AA1845" s="378">
        <v>2.0561729266239141E-5</v>
      </c>
      <c r="AB1845" s="375" t="s">
        <v>399</v>
      </c>
      <c r="AC1845" s="831" t="s">
        <v>693</v>
      </c>
    </row>
    <row r="1846" spans="19:29" s="375" customFormat="1" x14ac:dyDescent="0.4">
      <c r="S1846" s="428" t="s">
        <v>49</v>
      </c>
      <c r="T1846" s="375" t="s">
        <v>415</v>
      </c>
      <c r="U1846" s="832" t="s">
        <v>63</v>
      </c>
      <c r="V1846" s="375" t="s">
        <v>53</v>
      </c>
      <c r="X1846" s="824">
        <v>0.39</v>
      </c>
      <c r="Y1846" s="375" t="s">
        <v>389</v>
      </c>
      <c r="Z1846" s="375" t="s">
        <v>401</v>
      </c>
      <c r="AA1846" s="378">
        <v>2.3582842848193105E-4</v>
      </c>
      <c r="AB1846" s="375" t="s">
        <v>399</v>
      </c>
      <c r="AC1846" s="831" t="s">
        <v>693</v>
      </c>
    </row>
    <row r="1847" spans="19:29" s="375" customFormat="1" x14ac:dyDescent="0.4">
      <c r="S1847" s="428" t="s">
        <v>49</v>
      </c>
      <c r="T1847" s="375" t="s">
        <v>415</v>
      </c>
      <c r="U1847" s="832" t="s">
        <v>63</v>
      </c>
      <c r="V1847" s="375" t="s">
        <v>53</v>
      </c>
      <c r="X1847" s="824">
        <v>0.39</v>
      </c>
      <c r="Y1847" s="375" t="s">
        <v>390</v>
      </c>
      <c r="Z1847" s="375" t="s">
        <v>401</v>
      </c>
      <c r="AA1847" s="378">
        <v>2.8902185583531793E-5</v>
      </c>
      <c r="AB1847" s="375" t="s">
        <v>399</v>
      </c>
      <c r="AC1847" s="831" t="s">
        <v>693</v>
      </c>
    </row>
    <row r="1848" spans="19:29" s="375" customFormat="1" x14ac:dyDescent="0.4">
      <c r="S1848" s="428" t="s">
        <v>49</v>
      </c>
      <c r="T1848" s="375" t="s">
        <v>415</v>
      </c>
      <c r="U1848" s="832" t="s">
        <v>63</v>
      </c>
      <c r="V1848" s="375" t="s">
        <v>53</v>
      </c>
      <c r="X1848" s="824">
        <v>0.39</v>
      </c>
      <c r="Y1848" s="375" t="s">
        <v>391</v>
      </c>
      <c r="Z1848" s="375" t="s">
        <v>401</v>
      </c>
      <c r="AA1848" s="378">
        <v>8.501822233971292E-6</v>
      </c>
      <c r="AB1848" s="375" t="s">
        <v>399</v>
      </c>
      <c r="AC1848" s="831" t="s">
        <v>693</v>
      </c>
    </row>
    <row r="1849" spans="19:29" s="375" customFormat="1" x14ac:dyDescent="0.4">
      <c r="S1849" s="428" t="s">
        <v>49</v>
      </c>
      <c r="T1849" s="375" t="s">
        <v>415</v>
      </c>
      <c r="U1849" s="832" t="s">
        <v>63</v>
      </c>
      <c r="V1849" s="375" t="s">
        <v>53</v>
      </c>
      <c r="X1849" s="824">
        <v>0.39</v>
      </c>
      <c r="Y1849" s="375" t="s">
        <v>392</v>
      </c>
      <c r="Z1849" s="375" t="s">
        <v>401</v>
      </c>
      <c r="AA1849" s="378">
        <v>7.738605083349976E-6</v>
      </c>
      <c r="AB1849" s="375" t="s">
        <v>399</v>
      </c>
      <c r="AC1849" s="831" t="s">
        <v>693</v>
      </c>
    </row>
    <row r="1850" spans="19:29" s="375" customFormat="1" x14ac:dyDescent="0.4">
      <c r="S1850" s="428" t="s">
        <v>49</v>
      </c>
      <c r="T1850" s="375" t="s">
        <v>415</v>
      </c>
      <c r="U1850" s="832" t="s">
        <v>63</v>
      </c>
      <c r="V1850" s="375" t="s">
        <v>53</v>
      </c>
      <c r="X1850" s="824">
        <v>0.39</v>
      </c>
      <c r="Y1850" s="375" t="s">
        <v>393</v>
      </c>
      <c r="Z1850" s="375" t="s">
        <v>401</v>
      </c>
      <c r="AA1850" s="378">
        <v>3.5993377949097536E-7</v>
      </c>
      <c r="AB1850" s="375" t="s">
        <v>399</v>
      </c>
      <c r="AC1850" s="831" t="s">
        <v>693</v>
      </c>
    </row>
    <row r="1851" spans="19:29" s="375" customFormat="1" x14ac:dyDescent="0.4">
      <c r="S1851" s="428" t="s">
        <v>49</v>
      </c>
      <c r="T1851" s="375" t="s">
        <v>415</v>
      </c>
      <c r="U1851" s="832" t="s">
        <v>63</v>
      </c>
      <c r="V1851" s="375" t="s">
        <v>53</v>
      </c>
      <c r="X1851" s="824">
        <v>0.39</v>
      </c>
      <c r="Y1851" s="375" t="s">
        <v>394</v>
      </c>
      <c r="Z1851" s="375" t="s">
        <v>401</v>
      </c>
      <c r="AA1851" s="378">
        <v>6.7934052968836616E-7</v>
      </c>
      <c r="AB1851" s="375" t="s">
        <v>399</v>
      </c>
      <c r="AC1851" s="831" t="s">
        <v>693</v>
      </c>
    </row>
    <row r="1852" spans="19:29" s="375" customFormat="1" x14ac:dyDescent="0.4">
      <c r="S1852" s="428" t="s">
        <v>49</v>
      </c>
      <c r="T1852" s="375" t="s">
        <v>415</v>
      </c>
      <c r="U1852" s="832" t="s">
        <v>63</v>
      </c>
      <c r="V1852" s="375" t="s">
        <v>53</v>
      </c>
      <c r="X1852" s="824">
        <v>0.39</v>
      </c>
      <c r="Y1852" s="375" t="s">
        <v>395</v>
      </c>
      <c r="Z1852" s="375" t="s">
        <v>401</v>
      </c>
      <c r="AA1852" s="378">
        <v>1.0288504837070885E-5</v>
      </c>
      <c r="AB1852" s="375" t="s">
        <v>399</v>
      </c>
      <c r="AC1852" s="831" t="s">
        <v>693</v>
      </c>
    </row>
    <row r="1853" spans="19:29" s="375" customFormat="1" x14ac:dyDescent="0.4">
      <c r="S1853" s="428" t="s">
        <v>49</v>
      </c>
      <c r="T1853" s="375" t="s">
        <v>415</v>
      </c>
      <c r="U1853" s="832" t="s">
        <v>63</v>
      </c>
      <c r="V1853" s="375" t="s">
        <v>53</v>
      </c>
      <c r="X1853" s="824">
        <v>0.39</v>
      </c>
      <c r="Y1853" s="375" t="s">
        <v>396</v>
      </c>
      <c r="Z1853" s="375" t="s">
        <v>401</v>
      </c>
      <c r="AA1853" s="378">
        <v>1.3507889644072333E-5</v>
      </c>
      <c r="AB1853" s="375" t="s">
        <v>399</v>
      </c>
      <c r="AC1853" s="831" t="s">
        <v>693</v>
      </c>
    </row>
    <row r="1854" spans="19:29" s="375" customFormat="1" x14ac:dyDescent="0.4">
      <c r="S1854" s="428" t="s">
        <v>49</v>
      </c>
      <c r="T1854" s="375" t="s">
        <v>415</v>
      </c>
      <c r="U1854" s="832" t="s">
        <v>63</v>
      </c>
      <c r="V1854" s="375" t="s">
        <v>53</v>
      </c>
      <c r="X1854" s="824">
        <v>0.39</v>
      </c>
      <c r="Y1854" s="375" t="s">
        <v>397</v>
      </c>
      <c r="Z1854" s="375" t="s">
        <v>401</v>
      </c>
      <c r="AA1854" s="378">
        <v>1.1568014248329361</v>
      </c>
      <c r="AB1854" s="375" t="s">
        <v>399</v>
      </c>
      <c r="AC1854" s="831" t="s">
        <v>693</v>
      </c>
    </row>
    <row r="1855" spans="19:29" s="375" customFormat="1" x14ac:dyDescent="0.4">
      <c r="S1855" s="428" t="s">
        <v>49</v>
      </c>
      <c r="T1855" s="375" t="s">
        <v>415</v>
      </c>
      <c r="U1855" s="832" t="s">
        <v>63</v>
      </c>
      <c r="V1855" s="375" t="s">
        <v>406</v>
      </c>
      <c r="W1855" s="375" t="s">
        <v>717</v>
      </c>
      <c r="X1855" s="824">
        <v>0.34899999999999998</v>
      </c>
      <c r="Y1855" s="375" t="s">
        <v>411</v>
      </c>
      <c r="Z1855" s="375" t="s">
        <v>400</v>
      </c>
      <c r="AA1855" s="761">
        <v>2.8653295128939833</v>
      </c>
      <c r="AB1855" s="375" t="s">
        <v>398</v>
      </c>
      <c r="AC1855" s="831" t="s">
        <v>694</v>
      </c>
    </row>
    <row r="1856" spans="19:29" s="375" customFormat="1" x14ac:dyDescent="0.4">
      <c r="S1856" s="428" t="s">
        <v>49</v>
      </c>
      <c r="T1856" s="375" t="s">
        <v>415</v>
      </c>
      <c r="U1856" s="832" t="s">
        <v>63</v>
      </c>
      <c r="V1856" s="375" t="s">
        <v>406</v>
      </c>
      <c r="W1856" s="375" t="s">
        <v>717</v>
      </c>
      <c r="X1856" s="824">
        <v>0.34899999999999998</v>
      </c>
      <c r="Y1856" s="375" t="s">
        <v>387</v>
      </c>
      <c r="Z1856" s="375" t="s">
        <v>400</v>
      </c>
      <c r="AA1856" s="763">
        <v>1.3000003080406379E-5</v>
      </c>
      <c r="AB1856" s="375" t="s">
        <v>399</v>
      </c>
      <c r="AC1856" s="831" t="s">
        <v>695</v>
      </c>
    </row>
    <row r="1857" spans="19:29" s="375" customFormat="1" x14ac:dyDescent="0.4">
      <c r="S1857" s="428" t="s">
        <v>49</v>
      </c>
      <c r="T1857" s="375" t="s">
        <v>415</v>
      </c>
      <c r="U1857" s="832" t="s">
        <v>63</v>
      </c>
      <c r="V1857" s="375" t="s">
        <v>406</v>
      </c>
      <c r="W1857" s="375" t="s">
        <v>717</v>
      </c>
      <c r="X1857" s="824">
        <v>0.34899999999999998</v>
      </c>
      <c r="Y1857" s="375" t="s">
        <v>388</v>
      </c>
      <c r="Z1857" s="375" t="s">
        <v>400</v>
      </c>
      <c r="AA1857" s="763">
        <v>1.0800002559106838E-4</v>
      </c>
      <c r="AB1857" s="375" t="s">
        <v>399</v>
      </c>
      <c r="AC1857" s="831" t="s">
        <v>695</v>
      </c>
    </row>
    <row r="1858" spans="19:29" s="375" customFormat="1" x14ac:dyDescent="0.4">
      <c r="S1858" s="428" t="s">
        <v>49</v>
      </c>
      <c r="T1858" s="375" t="s">
        <v>415</v>
      </c>
      <c r="U1858" s="832" t="s">
        <v>63</v>
      </c>
      <c r="V1858" s="375" t="s">
        <v>406</v>
      </c>
      <c r="W1858" s="375" t="s">
        <v>717</v>
      </c>
      <c r="X1858" s="824">
        <v>0.34899999999999998</v>
      </c>
      <c r="Y1858" s="375" t="s">
        <v>389</v>
      </c>
      <c r="Z1858" s="375" t="s">
        <v>400</v>
      </c>
      <c r="AA1858" s="763">
        <v>1.2130002874256105E-3</v>
      </c>
      <c r="AB1858" s="375" t="s">
        <v>399</v>
      </c>
      <c r="AC1858" s="831" t="s">
        <v>695</v>
      </c>
    </row>
    <row r="1859" spans="19:29" s="375" customFormat="1" x14ac:dyDescent="0.4">
      <c r="S1859" s="428" t="s">
        <v>49</v>
      </c>
      <c r="T1859" s="375" t="s">
        <v>415</v>
      </c>
      <c r="U1859" s="832" t="s">
        <v>63</v>
      </c>
      <c r="V1859" s="375" t="s">
        <v>406</v>
      </c>
      <c r="W1859" s="375" t="s">
        <v>717</v>
      </c>
      <c r="X1859" s="824">
        <v>0.34899999999999998</v>
      </c>
      <c r="Y1859" s="375" t="s">
        <v>390</v>
      </c>
      <c r="Z1859" s="375" t="s">
        <v>400</v>
      </c>
      <c r="AA1859" s="763">
        <v>3.9300009312305436E-4</v>
      </c>
      <c r="AB1859" s="375" t="s">
        <v>399</v>
      </c>
      <c r="AC1859" s="831" t="s">
        <v>695</v>
      </c>
    </row>
    <row r="1860" spans="19:29" s="375" customFormat="1" x14ac:dyDescent="0.4">
      <c r="S1860" s="428" t="s">
        <v>49</v>
      </c>
      <c r="T1860" s="375" t="s">
        <v>415</v>
      </c>
      <c r="U1860" s="832" t="s">
        <v>63</v>
      </c>
      <c r="V1860" s="375" t="s">
        <v>406</v>
      </c>
      <c r="W1860" s="375" t="s">
        <v>717</v>
      </c>
      <c r="X1860" s="824">
        <v>0.34899999999999998</v>
      </c>
      <c r="Y1860" s="375" t="s">
        <v>391</v>
      </c>
      <c r="Z1860" s="375" t="s">
        <v>400</v>
      </c>
      <c r="AA1860" s="763">
        <v>2.5700006089726457E-4</v>
      </c>
      <c r="AB1860" s="375" t="s">
        <v>399</v>
      </c>
      <c r="AC1860" s="831" t="s">
        <v>695</v>
      </c>
    </row>
    <row r="1861" spans="19:29" s="375" customFormat="1" x14ac:dyDescent="0.4">
      <c r="S1861" s="428" t="s">
        <v>49</v>
      </c>
      <c r="T1861" s="375" t="s">
        <v>415</v>
      </c>
      <c r="U1861" s="832" t="s">
        <v>63</v>
      </c>
      <c r="V1861" s="375" t="s">
        <v>406</v>
      </c>
      <c r="W1861" s="375" t="s">
        <v>717</v>
      </c>
      <c r="X1861" s="824">
        <v>0.34899999999999998</v>
      </c>
      <c r="Y1861" s="375" t="s">
        <v>392</v>
      </c>
      <c r="Z1861" s="375" t="s">
        <v>400</v>
      </c>
      <c r="AA1861" s="763">
        <v>4.2230010006581642E-3</v>
      </c>
      <c r="AB1861" s="375" t="s">
        <v>399</v>
      </c>
      <c r="AC1861" s="831" t="s">
        <v>695</v>
      </c>
    </row>
    <row r="1862" spans="19:29" s="375" customFormat="1" x14ac:dyDescent="0.4">
      <c r="S1862" s="428" t="s">
        <v>49</v>
      </c>
      <c r="T1862" s="375" t="s">
        <v>415</v>
      </c>
      <c r="U1862" s="832" t="s">
        <v>63</v>
      </c>
      <c r="V1862" s="375" t="s">
        <v>406</v>
      </c>
      <c r="W1862" s="375" t="s">
        <v>717</v>
      </c>
      <c r="X1862" s="824">
        <v>0.34899999999999998</v>
      </c>
      <c r="Y1862" s="375" t="s">
        <v>393</v>
      </c>
      <c r="Z1862" s="375" t="s">
        <v>400</v>
      </c>
      <c r="AA1862" s="763">
        <v>1.1051002618582375E-5</v>
      </c>
      <c r="AB1862" s="375" t="s">
        <v>399</v>
      </c>
      <c r="AC1862" s="831" t="s">
        <v>695</v>
      </c>
    </row>
    <row r="1863" spans="19:29" s="375" customFormat="1" x14ac:dyDescent="0.4">
      <c r="S1863" s="428" t="s">
        <v>49</v>
      </c>
      <c r="T1863" s="375" t="s">
        <v>415</v>
      </c>
      <c r="U1863" s="832" t="s">
        <v>63</v>
      </c>
      <c r="V1863" s="375" t="s">
        <v>406</v>
      </c>
      <c r="W1863" s="375" t="s">
        <v>717</v>
      </c>
      <c r="X1863" s="824">
        <v>0.34899999999999998</v>
      </c>
      <c r="Y1863" s="375" t="s">
        <v>394</v>
      </c>
      <c r="Z1863" s="375" t="s">
        <v>400</v>
      </c>
      <c r="AA1863" s="763">
        <v>2.0817004932678429E-5</v>
      </c>
      <c r="AB1863" s="375" t="s">
        <v>399</v>
      </c>
      <c r="AC1863" s="831" t="s">
        <v>695</v>
      </c>
    </row>
    <row r="1864" spans="19:29" s="375" customFormat="1" x14ac:dyDescent="0.4">
      <c r="S1864" s="428" t="s">
        <v>49</v>
      </c>
      <c r="T1864" s="375" t="s">
        <v>415</v>
      </c>
      <c r="U1864" s="832" t="s">
        <v>63</v>
      </c>
      <c r="V1864" s="375" t="s">
        <v>406</v>
      </c>
      <c r="W1864" s="375" t="s">
        <v>717</v>
      </c>
      <c r="X1864" s="824">
        <v>0.34899999999999998</v>
      </c>
      <c r="Y1864" s="375" t="s">
        <v>395</v>
      </c>
      <c r="Z1864" s="375" t="s">
        <v>400</v>
      </c>
      <c r="AA1864" s="763">
        <v>1.000000236954337E-5</v>
      </c>
      <c r="AB1864" s="375" t="s">
        <v>399</v>
      </c>
      <c r="AC1864" s="831" t="s">
        <v>695</v>
      </c>
    </row>
    <row r="1865" spans="19:29" s="375" customFormat="1" x14ac:dyDescent="0.4">
      <c r="S1865" s="428" t="s">
        <v>49</v>
      </c>
      <c r="T1865" s="375" t="s">
        <v>415</v>
      </c>
      <c r="U1865" s="832" t="s">
        <v>63</v>
      </c>
      <c r="V1865" s="375" t="s">
        <v>406</v>
      </c>
      <c r="W1865" s="375" t="s">
        <v>717</v>
      </c>
      <c r="X1865" s="824">
        <v>0.34899999999999998</v>
      </c>
      <c r="Y1865" s="375" t="s">
        <v>396</v>
      </c>
      <c r="Z1865" s="375" t="s">
        <v>400</v>
      </c>
      <c r="AA1865" s="763">
        <v>1.5000003554315054E-5</v>
      </c>
      <c r="AB1865" s="375" t="s">
        <v>399</v>
      </c>
      <c r="AC1865" s="831" t="s">
        <v>695</v>
      </c>
    </row>
    <row r="1866" spans="19:29" s="375" customFormat="1" x14ac:dyDescent="0.4">
      <c r="S1866" s="428" t="s">
        <v>49</v>
      </c>
      <c r="T1866" s="375" t="s">
        <v>415</v>
      </c>
      <c r="U1866" s="832" t="s">
        <v>63</v>
      </c>
      <c r="V1866" s="375" t="s">
        <v>406</v>
      </c>
      <c r="W1866" s="375" t="s">
        <v>717</v>
      </c>
      <c r="X1866" s="824">
        <v>0.34899999999999998</v>
      </c>
      <c r="Y1866" s="375" t="s">
        <v>397</v>
      </c>
      <c r="Z1866" s="375" t="s">
        <v>400</v>
      </c>
      <c r="AA1866" s="763">
        <v>1.2912873438469576</v>
      </c>
      <c r="AB1866" s="375" t="s">
        <v>399</v>
      </c>
      <c r="AC1866" s="831" t="s">
        <v>695</v>
      </c>
    </row>
    <row r="1867" spans="19:29" s="375" customFormat="1" x14ac:dyDescent="0.4">
      <c r="S1867" s="428" t="s">
        <v>49</v>
      </c>
      <c r="T1867" s="375" t="s">
        <v>415</v>
      </c>
      <c r="U1867" s="832" t="s">
        <v>63</v>
      </c>
      <c r="V1867" s="375" t="s">
        <v>406</v>
      </c>
      <c r="W1867" s="375" t="s">
        <v>717</v>
      </c>
      <c r="X1867" s="824">
        <v>0.34899999999999998</v>
      </c>
      <c r="Y1867" s="375" t="s">
        <v>387</v>
      </c>
      <c r="Z1867" s="375" t="s">
        <v>401</v>
      </c>
      <c r="AA1867" s="378">
        <v>1.3811811638563786E-5</v>
      </c>
      <c r="AB1867" s="375" t="s">
        <v>399</v>
      </c>
      <c r="AC1867" s="831" t="s">
        <v>696</v>
      </c>
    </row>
    <row r="1868" spans="19:29" s="375" customFormat="1" x14ac:dyDescent="0.4">
      <c r="S1868" s="428" t="s">
        <v>49</v>
      </c>
      <c r="T1868" s="375" t="s">
        <v>415</v>
      </c>
      <c r="U1868" s="832" t="s">
        <v>63</v>
      </c>
      <c r="V1868" s="375" t="s">
        <v>406</v>
      </c>
      <c r="W1868" s="375" t="s">
        <v>717</v>
      </c>
      <c r="X1868" s="824">
        <v>0.34899999999999998</v>
      </c>
      <c r="Y1868" s="375" t="s">
        <v>388</v>
      </c>
      <c r="Z1868" s="375" t="s">
        <v>401</v>
      </c>
      <c r="AA1868" s="378">
        <v>1.1346175127929701E-4</v>
      </c>
      <c r="AB1868" s="375" t="s">
        <v>399</v>
      </c>
      <c r="AC1868" s="831" t="s">
        <v>696</v>
      </c>
    </row>
    <row r="1869" spans="19:29" s="375" customFormat="1" x14ac:dyDescent="0.4">
      <c r="S1869" s="428" t="s">
        <v>49</v>
      </c>
      <c r="T1869" s="375" t="s">
        <v>415</v>
      </c>
      <c r="U1869" s="832" t="s">
        <v>63</v>
      </c>
      <c r="V1869" s="375" t="s">
        <v>406</v>
      </c>
      <c r="W1869" s="375" t="s">
        <v>717</v>
      </c>
      <c r="X1869" s="824">
        <v>0.34899999999999998</v>
      </c>
      <c r="Y1869" s="375" t="s">
        <v>389</v>
      </c>
      <c r="Z1869" s="375" t="s">
        <v>401</v>
      </c>
      <c r="AA1869" s="378">
        <v>1.2138286602232724E-3</v>
      </c>
      <c r="AB1869" s="375" t="s">
        <v>399</v>
      </c>
      <c r="AC1869" s="831" t="s">
        <v>696</v>
      </c>
    </row>
    <row r="1870" spans="19:29" s="375" customFormat="1" x14ac:dyDescent="0.4">
      <c r="S1870" s="428" t="s">
        <v>49</v>
      </c>
      <c r="T1870" s="375" t="s">
        <v>415</v>
      </c>
      <c r="U1870" s="832" t="s">
        <v>63</v>
      </c>
      <c r="V1870" s="375" t="s">
        <v>406</v>
      </c>
      <c r="W1870" s="375" t="s">
        <v>717</v>
      </c>
      <c r="X1870" s="824">
        <v>0.34899999999999998</v>
      </c>
      <c r="Y1870" s="375" t="s">
        <v>390</v>
      </c>
      <c r="Z1870" s="375" t="s">
        <v>401</v>
      </c>
      <c r="AA1870" s="378">
        <v>3.93502271977083E-4</v>
      </c>
      <c r="AB1870" s="375" t="s">
        <v>399</v>
      </c>
      <c r="AC1870" s="831" t="s">
        <v>696</v>
      </c>
    </row>
    <row r="1871" spans="19:29" s="375" customFormat="1" x14ac:dyDescent="0.4">
      <c r="S1871" s="428" t="s">
        <v>49</v>
      </c>
      <c r="T1871" s="375" t="s">
        <v>415</v>
      </c>
      <c r="U1871" s="832" t="s">
        <v>63</v>
      </c>
      <c r="V1871" s="375" t="s">
        <v>406</v>
      </c>
      <c r="W1871" s="375" t="s">
        <v>717</v>
      </c>
      <c r="X1871" s="824">
        <v>0.34899999999999998</v>
      </c>
      <c r="Y1871" s="375" t="s">
        <v>391</v>
      </c>
      <c r="Z1871" s="375" t="s">
        <v>401</v>
      </c>
      <c r="AA1871" s="378">
        <v>2.5723188117162348E-4</v>
      </c>
      <c r="AB1871" s="375" t="s">
        <v>399</v>
      </c>
      <c r="AC1871" s="831" t="s">
        <v>696</v>
      </c>
    </row>
    <row r="1872" spans="19:29" s="375" customFormat="1" x14ac:dyDescent="0.4">
      <c r="S1872" s="428" t="s">
        <v>49</v>
      </c>
      <c r="T1872" s="375" t="s">
        <v>415</v>
      </c>
      <c r="U1872" s="832" t="s">
        <v>63</v>
      </c>
      <c r="V1872" s="375" t="s">
        <v>406</v>
      </c>
      <c r="W1872" s="375" t="s">
        <v>717</v>
      </c>
      <c r="X1872" s="824">
        <v>0.34899999999999998</v>
      </c>
      <c r="Y1872" s="375" t="s">
        <v>392</v>
      </c>
      <c r="Z1872" s="375" t="s">
        <v>401</v>
      </c>
      <c r="AA1872" s="378">
        <v>4.2258296045780686E-3</v>
      </c>
      <c r="AB1872" s="375" t="s">
        <v>399</v>
      </c>
      <c r="AC1872" s="831" t="s">
        <v>696</v>
      </c>
    </row>
    <row r="1873" spans="19:29" s="375" customFormat="1" x14ac:dyDescent="0.4">
      <c r="S1873" s="428" t="s">
        <v>49</v>
      </c>
      <c r="T1873" s="375" t="s">
        <v>415</v>
      </c>
      <c r="U1873" s="832" t="s">
        <v>63</v>
      </c>
      <c r="V1873" s="375" t="s">
        <v>406</v>
      </c>
      <c r="W1873" s="375" t="s">
        <v>717</v>
      </c>
      <c r="X1873" s="824">
        <v>0.34899999999999998</v>
      </c>
      <c r="Y1873" s="375" t="s">
        <v>393</v>
      </c>
      <c r="Z1873" s="375" t="s">
        <v>401</v>
      </c>
      <c r="AA1873" s="378">
        <v>1.105532631381002E-5</v>
      </c>
      <c r="AB1873" s="375" t="s">
        <v>399</v>
      </c>
      <c r="AC1873" s="831" t="s">
        <v>696</v>
      </c>
    </row>
    <row r="1874" spans="19:29" s="375" customFormat="1" x14ac:dyDescent="0.4">
      <c r="S1874" s="428" t="s">
        <v>49</v>
      </c>
      <c r="T1874" s="375" t="s">
        <v>415</v>
      </c>
      <c r="U1874" s="832" t="s">
        <v>63</v>
      </c>
      <c r="V1874" s="375" t="s">
        <v>406</v>
      </c>
      <c r="W1874" s="375" t="s">
        <v>717</v>
      </c>
      <c r="X1874" s="824">
        <v>0.34899999999999998</v>
      </c>
      <c r="Y1874" s="375" t="s">
        <v>394</v>
      </c>
      <c r="Z1874" s="375" t="s">
        <v>401</v>
      </c>
      <c r="AA1874" s="378">
        <v>2.0826475303638197E-5</v>
      </c>
      <c r="AB1874" s="375" t="s">
        <v>399</v>
      </c>
      <c r="AC1874" s="831" t="s">
        <v>696</v>
      </c>
    </row>
    <row r="1875" spans="19:29" s="375" customFormat="1" x14ac:dyDescent="0.4">
      <c r="S1875" s="428" t="s">
        <v>49</v>
      </c>
      <c r="T1875" s="375" t="s">
        <v>415</v>
      </c>
      <c r="U1875" s="832" t="s">
        <v>63</v>
      </c>
      <c r="V1875" s="375" t="s">
        <v>406</v>
      </c>
      <c r="W1875" s="375" t="s">
        <v>717</v>
      </c>
      <c r="X1875" s="824">
        <v>0.34899999999999998</v>
      </c>
      <c r="Y1875" s="375" t="s">
        <v>395</v>
      </c>
      <c r="Z1875" s="375" t="s">
        <v>401</v>
      </c>
      <c r="AA1875" s="378">
        <v>1.1288505074025222E-5</v>
      </c>
      <c r="AB1875" s="375" t="s">
        <v>399</v>
      </c>
      <c r="AC1875" s="831" t="s">
        <v>696</v>
      </c>
    </row>
    <row r="1876" spans="19:29" s="375" customFormat="1" x14ac:dyDescent="0.4">
      <c r="S1876" s="428" t="s">
        <v>49</v>
      </c>
      <c r="T1876" s="375" t="s">
        <v>415</v>
      </c>
      <c r="U1876" s="832" t="s">
        <v>63</v>
      </c>
      <c r="V1876" s="375" t="s">
        <v>406</v>
      </c>
      <c r="W1876" s="375" t="s">
        <v>717</v>
      </c>
      <c r="X1876" s="824">
        <v>0.34899999999999998</v>
      </c>
      <c r="Y1876" s="375" t="s">
        <v>396</v>
      </c>
      <c r="Z1876" s="375" t="s">
        <v>401</v>
      </c>
      <c r="AA1876" s="378">
        <v>1.5007889999503837E-5</v>
      </c>
      <c r="AB1876" s="375" t="s">
        <v>399</v>
      </c>
      <c r="AC1876" s="831" t="s">
        <v>696</v>
      </c>
    </row>
    <row r="1877" spans="19:29" s="375" customFormat="1" x14ac:dyDescent="0.4">
      <c r="S1877" s="428" t="s">
        <v>49</v>
      </c>
      <c r="T1877" s="375" t="s">
        <v>415</v>
      </c>
      <c r="U1877" s="832" t="s">
        <v>63</v>
      </c>
      <c r="V1877" s="375" t="s">
        <v>406</v>
      </c>
      <c r="W1877" s="375" t="s">
        <v>717</v>
      </c>
      <c r="X1877" s="824">
        <v>0.34899999999999998</v>
      </c>
      <c r="Y1877" s="375" t="s">
        <v>397</v>
      </c>
      <c r="Z1877" s="375" t="s">
        <v>401</v>
      </c>
      <c r="AA1877" s="378">
        <v>1.2923389456620529</v>
      </c>
      <c r="AB1877" s="375" t="s">
        <v>399</v>
      </c>
      <c r="AC1877" s="831" t="s">
        <v>696</v>
      </c>
    </row>
    <row r="1878" spans="19:29" s="375" customFormat="1" x14ac:dyDescent="0.4">
      <c r="S1878" s="428" t="s">
        <v>49</v>
      </c>
      <c r="T1878" s="375" t="s">
        <v>416</v>
      </c>
      <c r="U1878" s="375" t="s">
        <v>63</v>
      </c>
      <c r="V1878" s="375" t="s">
        <v>52</v>
      </c>
      <c r="X1878" s="824">
        <v>0.34899999999999998</v>
      </c>
      <c r="Y1878" s="375" t="s">
        <v>411</v>
      </c>
      <c r="Z1878" s="375" t="s">
        <v>400</v>
      </c>
      <c r="AA1878" s="761">
        <v>2.8653295128939833</v>
      </c>
      <c r="AB1878" s="375" t="s">
        <v>398</v>
      </c>
      <c r="AC1878" s="831" t="s">
        <v>861</v>
      </c>
    </row>
    <row r="1879" spans="19:29" s="375" customFormat="1" x14ac:dyDescent="0.4">
      <c r="S1879" s="428" t="s">
        <v>49</v>
      </c>
      <c r="T1879" s="375" t="s">
        <v>416</v>
      </c>
      <c r="U1879" s="375" t="s">
        <v>63</v>
      </c>
      <c r="V1879" s="375" t="s">
        <v>52</v>
      </c>
      <c r="X1879" s="824">
        <v>0.34899999999999998</v>
      </c>
      <c r="Y1879" s="375" t="s">
        <v>387</v>
      </c>
      <c r="Z1879" s="375" t="s">
        <v>400</v>
      </c>
      <c r="AA1879" s="763">
        <v>1.3000003080406379E-5</v>
      </c>
      <c r="AB1879" s="375" t="s">
        <v>399</v>
      </c>
      <c r="AC1879" s="831" t="s">
        <v>865</v>
      </c>
    </row>
    <row r="1880" spans="19:29" s="375" customFormat="1" x14ac:dyDescent="0.4">
      <c r="S1880" s="428" t="s">
        <v>49</v>
      </c>
      <c r="T1880" s="375" t="s">
        <v>416</v>
      </c>
      <c r="U1880" s="375" t="s">
        <v>63</v>
      </c>
      <c r="V1880" s="375" t="s">
        <v>52</v>
      </c>
      <c r="X1880" s="824">
        <v>0.34899999999999998</v>
      </c>
      <c r="Y1880" s="375" t="s">
        <v>388</v>
      </c>
      <c r="Z1880" s="375" t="s">
        <v>400</v>
      </c>
      <c r="AA1880" s="763">
        <v>1.0800002559106838E-4</v>
      </c>
      <c r="AB1880" s="375" t="s">
        <v>399</v>
      </c>
      <c r="AC1880" s="831" t="s">
        <v>865</v>
      </c>
    </row>
    <row r="1881" spans="19:29" s="375" customFormat="1" x14ac:dyDescent="0.4">
      <c r="S1881" s="428" t="s">
        <v>49</v>
      </c>
      <c r="T1881" s="375" t="s">
        <v>416</v>
      </c>
      <c r="U1881" s="375" t="s">
        <v>63</v>
      </c>
      <c r="V1881" s="375" t="s">
        <v>52</v>
      </c>
      <c r="X1881" s="824">
        <v>0.34899999999999998</v>
      </c>
      <c r="Y1881" s="375" t="s">
        <v>389</v>
      </c>
      <c r="Z1881" s="375" t="s">
        <v>400</v>
      </c>
      <c r="AA1881" s="763">
        <v>1.2130002874256105E-3</v>
      </c>
      <c r="AB1881" s="375" t="s">
        <v>399</v>
      </c>
      <c r="AC1881" s="831" t="s">
        <v>865</v>
      </c>
    </row>
    <row r="1882" spans="19:29" s="375" customFormat="1" x14ac:dyDescent="0.4">
      <c r="S1882" s="428" t="s">
        <v>49</v>
      </c>
      <c r="T1882" s="375" t="s">
        <v>416</v>
      </c>
      <c r="U1882" s="375" t="s">
        <v>63</v>
      </c>
      <c r="V1882" s="375" t="s">
        <v>52</v>
      </c>
      <c r="X1882" s="824">
        <v>0.34899999999999998</v>
      </c>
      <c r="Y1882" s="375" t="s">
        <v>390</v>
      </c>
      <c r="Z1882" s="375" t="s">
        <v>400</v>
      </c>
      <c r="AA1882" s="763">
        <v>3.9300009312305436E-4</v>
      </c>
      <c r="AB1882" s="375" t="s">
        <v>399</v>
      </c>
      <c r="AC1882" s="831" t="s">
        <v>865</v>
      </c>
    </row>
    <row r="1883" spans="19:29" s="375" customFormat="1" x14ac:dyDescent="0.4">
      <c r="S1883" s="428" t="s">
        <v>49</v>
      </c>
      <c r="T1883" s="375" t="s">
        <v>416</v>
      </c>
      <c r="U1883" s="375" t="s">
        <v>63</v>
      </c>
      <c r="V1883" s="375" t="s">
        <v>52</v>
      </c>
      <c r="X1883" s="824">
        <v>0.34899999999999998</v>
      </c>
      <c r="Y1883" s="375" t="s">
        <v>391</v>
      </c>
      <c r="Z1883" s="375" t="s">
        <v>400</v>
      </c>
      <c r="AA1883" s="763">
        <v>2.5700006089726457E-4</v>
      </c>
      <c r="AB1883" s="375" t="s">
        <v>399</v>
      </c>
      <c r="AC1883" s="831" t="s">
        <v>865</v>
      </c>
    </row>
    <row r="1884" spans="19:29" s="375" customFormat="1" x14ac:dyDescent="0.4">
      <c r="S1884" s="428" t="s">
        <v>49</v>
      </c>
      <c r="T1884" s="375" t="s">
        <v>416</v>
      </c>
      <c r="U1884" s="375" t="s">
        <v>63</v>
      </c>
      <c r="V1884" s="375" t="s">
        <v>52</v>
      </c>
      <c r="X1884" s="824">
        <v>0.34899999999999998</v>
      </c>
      <c r="Y1884" s="375" t="s">
        <v>392</v>
      </c>
      <c r="Z1884" s="375" t="s">
        <v>400</v>
      </c>
      <c r="AA1884" s="763">
        <v>4.2230010006581642E-3</v>
      </c>
      <c r="AB1884" s="375" t="s">
        <v>399</v>
      </c>
      <c r="AC1884" s="831" t="s">
        <v>865</v>
      </c>
    </row>
    <row r="1885" spans="19:29" s="375" customFormat="1" x14ac:dyDescent="0.4">
      <c r="S1885" s="428" t="s">
        <v>49</v>
      </c>
      <c r="T1885" s="375" t="s">
        <v>416</v>
      </c>
      <c r="U1885" s="375" t="s">
        <v>63</v>
      </c>
      <c r="V1885" s="375" t="s">
        <v>52</v>
      </c>
      <c r="X1885" s="824">
        <v>0.34899999999999998</v>
      </c>
      <c r="Y1885" s="375" t="s">
        <v>393</v>
      </c>
      <c r="Z1885" s="375" t="s">
        <v>400</v>
      </c>
      <c r="AA1885" s="763">
        <v>1.1051002618582375E-5</v>
      </c>
      <c r="AB1885" s="375" t="s">
        <v>399</v>
      </c>
      <c r="AC1885" s="831" t="s">
        <v>865</v>
      </c>
    </row>
    <row r="1886" spans="19:29" s="375" customFormat="1" x14ac:dyDescent="0.4">
      <c r="S1886" s="428" t="s">
        <v>49</v>
      </c>
      <c r="T1886" s="375" t="s">
        <v>416</v>
      </c>
      <c r="U1886" s="375" t="s">
        <v>63</v>
      </c>
      <c r="V1886" s="375" t="s">
        <v>52</v>
      </c>
      <c r="X1886" s="824">
        <v>0.34899999999999998</v>
      </c>
      <c r="Y1886" s="375" t="s">
        <v>394</v>
      </c>
      <c r="Z1886" s="375" t="s">
        <v>400</v>
      </c>
      <c r="AA1886" s="763">
        <v>2.0817004932678429E-5</v>
      </c>
      <c r="AB1886" s="375" t="s">
        <v>399</v>
      </c>
      <c r="AC1886" s="831" t="s">
        <v>865</v>
      </c>
    </row>
    <row r="1887" spans="19:29" s="375" customFormat="1" x14ac:dyDescent="0.4">
      <c r="S1887" s="428" t="s">
        <v>49</v>
      </c>
      <c r="T1887" s="375" t="s">
        <v>416</v>
      </c>
      <c r="U1887" s="375" t="s">
        <v>63</v>
      </c>
      <c r="V1887" s="375" t="s">
        <v>52</v>
      </c>
      <c r="X1887" s="824">
        <v>0.34899999999999998</v>
      </c>
      <c r="Y1887" s="375" t="s">
        <v>395</v>
      </c>
      <c r="Z1887" s="375" t="s">
        <v>400</v>
      </c>
      <c r="AA1887" s="763">
        <v>1.000000236954337E-5</v>
      </c>
      <c r="AB1887" s="375" t="s">
        <v>399</v>
      </c>
      <c r="AC1887" s="831" t="s">
        <v>865</v>
      </c>
    </row>
    <row r="1888" spans="19:29" s="375" customFormat="1" x14ac:dyDescent="0.4">
      <c r="S1888" s="428" t="s">
        <v>49</v>
      </c>
      <c r="T1888" s="375" t="s">
        <v>416</v>
      </c>
      <c r="U1888" s="375" t="s">
        <v>63</v>
      </c>
      <c r="V1888" s="375" t="s">
        <v>52</v>
      </c>
      <c r="X1888" s="824">
        <v>0.34899999999999998</v>
      </c>
      <c r="Y1888" s="375" t="s">
        <v>396</v>
      </c>
      <c r="Z1888" s="375" t="s">
        <v>400</v>
      </c>
      <c r="AA1888" s="763">
        <v>1.5000003554315054E-5</v>
      </c>
      <c r="AB1888" s="375" t="s">
        <v>399</v>
      </c>
      <c r="AC1888" s="831" t="s">
        <v>865</v>
      </c>
    </row>
    <row r="1889" spans="19:29" s="375" customFormat="1" x14ac:dyDescent="0.4">
      <c r="S1889" s="428" t="s">
        <v>49</v>
      </c>
      <c r="T1889" s="375" t="s">
        <v>416</v>
      </c>
      <c r="U1889" s="375" t="s">
        <v>63</v>
      </c>
      <c r="V1889" s="375" t="s">
        <v>52</v>
      </c>
      <c r="X1889" s="824">
        <v>0.34899999999999998</v>
      </c>
      <c r="Y1889" s="375" t="s">
        <v>397</v>
      </c>
      <c r="Z1889" s="375" t="s">
        <v>400</v>
      </c>
      <c r="AA1889" s="763">
        <v>2.1024061674052907</v>
      </c>
      <c r="AB1889" s="375" t="s">
        <v>399</v>
      </c>
      <c r="AC1889" s="831" t="s">
        <v>865</v>
      </c>
    </row>
    <row r="1890" spans="19:29" s="375" customFormat="1" x14ac:dyDescent="0.4">
      <c r="S1890" s="428" t="s">
        <v>49</v>
      </c>
      <c r="T1890" s="375" t="s">
        <v>416</v>
      </c>
      <c r="U1890" s="375" t="s">
        <v>63</v>
      </c>
      <c r="V1890" s="375" t="s">
        <v>52</v>
      </c>
      <c r="X1890" s="824">
        <v>0.34899999999999998</v>
      </c>
      <c r="Y1890" s="375" t="s">
        <v>387</v>
      </c>
      <c r="Z1890" s="375" t="s">
        <v>401</v>
      </c>
      <c r="AA1890" s="378">
        <v>1.3811811638563786E-5</v>
      </c>
      <c r="AB1890" s="375" t="s">
        <v>399</v>
      </c>
      <c r="AC1890" s="831" t="s">
        <v>869</v>
      </c>
    </row>
    <row r="1891" spans="19:29" s="375" customFormat="1" x14ac:dyDescent="0.4">
      <c r="S1891" s="428" t="s">
        <v>49</v>
      </c>
      <c r="T1891" s="375" t="s">
        <v>416</v>
      </c>
      <c r="U1891" s="375" t="s">
        <v>63</v>
      </c>
      <c r="V1891" s="375" t="s">
        <v>52</v>
      </c>
      <c r="X1891" s="824">
        <v>0.34899999999999998</v>
      </c>
      <c r="Y1891" s="375" t="s">
        <v>388</v>
      </c>
      <c r="Z1891" s="375" t="s">
        <v>401</v>
      </c>
      <c r="AA1891" s="378">
        <v>1.1346175127929701E-4</v>
      </c>
      <c r="AB1891" s="375" t="s">
        <v>399</v>
      </c>
      <c r="AC1891" s="831" t="s">
        <v>869</v>
      </c>
    </row>
    <row r="1892" spans="19:29" s="375" customFormat="1" x14ac:dyDescent="0.4">
      <c r="S1892" s="428" t="s">
        <v>49</v>
      </c>
      <c r="T1892" s="375" t="s">
        <v>416</v>
      </c>
      <c r="U1892" s="375" t="s">
        <v>63</v>
      </c>
      <c r="V1892" s="375" t="s">
        <v>52</v>
      </c>
      <c r="X1892" s="824">
        <v>0.34899999999999998</v>
      </c>
      <c r="Y1892" s="375" t="s">
        <v>389</v>
      </c>
      <c r="Z1892" s="375" t="s">
        <v>401</v>
      </c>
      <c r="AA1892" s="378">
        <v>1.2138286602232724E-3</v>
      </c>
      <c r="AB1892" s="375" t="s">
        <v>399</v>
      </c>
      <c r="AC1892" s="831" t="s">
        <v>869</v>
      </c>
    </row>
    <row r="1893" spans="19:29" s="375" customFormat="1" x14ac:dyDescent="0.4">
      <c r="S1893" s="428" t="s">
        <v>49</v>
      </c>
      <c r="T1893" s="375" t="s">
        <v>416</v>
      </c>
      <c r="U1893" s="375" t="s">
        <v>63</v>
      </c>
      <c r="V1893" s="375" t="s">
        <v>52</v>
      </c>
      <c r="X1893" s="824">
        <v>0.34899999999999998</v>
      </c>
      <c r="Y1893" s="375" t="s">
        <v>390</v>
      </c>
      <c r="Z1893" s="375" t="s">
        <v>401</v>
      </c>
      <c r="AA1893" s="378">
        <v>3.93502271977083E-4</v>
      </c>
      <c r="AB1893" s="375" t="s">
        <v>399</v>
      </c>
      <c r="AC1893" s="831" t="s">
        <v>869</v>
      </c>
    </row>
    <row r="1894" spans="19:29" s="375" customFormat="1" x14ac:dyDescent="0.4">
      <c r="S1894" s="428" t="s">
        <v>49</v>
      </c>
      <c r="T1894" s="375" t="s">
        <v>416</v>
      </c>
      <c r="U1894" s="375" t="s">
        <v>63</v>
      </c>
      <c r="V1894" s="375" t="s">
        <v>52</v>
      </c>
      <c r="X1894" s="824">
        <v>0.34899999999999998</v>
      </c>
      <c r="Y1894" s="375" t="s">
        <v>391</v>
      </c>
      <c r="Z1894" s="375" t="s">
        <v>401</v>
      </c>
      <c r="AA1894" s="378">
        <v>2.5723188117162348E-4</v>
      </c>
      <c r="AB1894" s="375" t="s">
        <v>399</v>
      </c>
      <c r="AC1894" s="831" t="s">
        <v>869</v>
      </c>
    </row>
    <row r="1895" spans="19:29" s="375" customFormat="1" x14ac:dyDescent="0.4">
      <c r="S1895" s="428" t="s">
        <v>49</v>
      </c>
      <c r="T1895" s="375" t="s">
        <v>416</v>
      </c>
      <c r="U1895" s="375" t="s">
        <v>63</v>
      </c>
      <c r="V1895" s="375" t="s">
        <v>52</v>
      </c>
      <c r="X1895" s="824">
        <v>0.34899999999999998</v>
      </c>
      <c r="Y1895" s="375" t="s">
        <v>392</v>
      </c>
      <c r="Z1895" s="375" t="s">
        <v>401</v>
      </c>
      <c r="AA1895" s="378">
        <v>4.2258296045780686E-3</v>
      </c>
      <c r="AB1895" s="375" t="s">
        <v>399</v>
      </c>
      <c r="AC1895" s="831" t="s">
        <v>869</v>
      </c>
    </row>
    <row r="1896" spans="19:29" s="375" customFormat="1" x14ac:dyDescent="0.4">
      <c r="S1896" s="428" t="s">
        <v>49</v>
      </c>
      <c r="T1896" s="375" t="s">
        <v>416</v>
      </c>
      <c r="U1896" s="375" t="s">
        <v>63</v>
      </c>
      <c r="V1896" s="375" t="s">
        <v>52</v>
      </c>
      <c r="X1896" s="824">
        <v>0.34899999999999998</v>
      </c>
      <c r="Y1896" s="375" t="s">
        <v>393</v>
      </c>
      <c r="Z1896" s="375" t="s">
        <v>401</v>
      </c>
      <c r="AA1896" s="378">
        <v>1.105532631381002E-5</v>
      </c>
      <c r="AB1896" s="375" t="s">
        <v>399</v>
      </c>
      <c r="AC1896" s="831" t="s">
        <v>869</v>
      </c>
    </row>
    <row r="1897" spans="19:29" s="375" customFormat="1" x14ac:dyDescent="0.4">
      <c r="S1897" s="428" t="s">
        <v>49</v>
      </c>
      <c r="T1897" s="375" t="s">
        <v>416</v>
      </c>
      <c r="U1897" s="375" t="s">
        <v>63</v>
      </c>
      <c r="V1897" s="375" t="s">
        <v>52</v>
      </c>
      <c r="X1897" s="824">
        <v>0.34899999999999998</v>
      </c>
      <c r="Y1897" s="375" t="s">
        <v>394</v>
      </c>
      <c r="Z1897" s="375" t="s">
        <v>401</v>
      </c>
      <c r="AA1897" s="378">
        <v>2.0826475303638197E-5</v>
      </c>
      <c r="AB1897" s="375" t="s">
        <v>399</v>
      </c>
      <c r="AC1897" s="831" t="s">
        <v>869</v>
      </c>
    </row>
    <row r="1898" spans="19:29" s="375" customFormat="1" x14ac:dyDescent="0.4">
      <c r="S1898" s="428" t="s">
        <v>49</v>
      </c>
      <c r="T1898" s="375" t="s">
        <v>416</v>
      </c>
      <c r="U1898" s="375" t="s">
        <v>63</v>
      </c>
      <c r="V1898" s="375" t="s">
        <v>52</v>
      </c>
      <c r="X1898" s="824">
        <v>0.34899999999999998</v>
      </c>
      <c r="Y1898" s="375" t="s">
        <v>395</v>
      </c>
      <c r="Z1898" s="375" t="s">
        <v>401</v>
      </c>
      <c r="AA1898" s="378">
        <v>1.1288505074025222E-5</v>
      </c>
      <c r="AB1898" s="375" t="s">
        <v>399</v>
      </c>
      <c r="AC1898" s="831" t="s">
        <v>869</v>
      </c>
    </row>
    <row r="1899" spans="19:29" s="375" customFormat="1" x14ac:dyDescent="0.4">
      <c r="S1899" s="428" t="s">
        <v>49</v>
      </c>
      <c r="T1899" s="375" t="s">
        <v>416</v>
      </c>
      <c r="U1899" s="375" t="s">
        <v>63</v>
      </c>
      <c r="V1899" s="375" t="s">
        <v>52</v>
      </c>
      <c r="X1899" s="824">
        <v>0.34899999999999998</v>
      </c>
      <c r="Y1899" s="375" t="s">
        <v>396</v>
      </c>
      <c r="Z1899" s="375" t="s">
        <v>401</v>
      </c>
      <c r="AA1899" s="378">
        <v>1.5007889999503837E-5</v>
      </c>
      <c r="AB1899" s="375" t="s">
        <v>399</v>
      </c>
      <c r="AC1899" s="831" t="s">
        <v>869</v>
      </c>
    </row>
    <row r="1900" spans="19:29" s="375" customFormat="1" x14ac:dyDescent="0.4">
      <c r="S1900" s="428" t="s">
        <v>49</v>
      </c>
      <c r="T1900" s="375" t="s">
        <v>416</v>
      </c>
      <c r="U1900" s="375" t="s">
        <v>63</v>
      </c>
      <c r="V1900" s="375" t="s">
        <v>52</v>
      </c>
      <c r="X1900" s="824">
        <v>0.34899999999999998</v>
      </c>
      <c r="Y1900" s="375" t="s">
        <v>397</v>
      </c>
      <c r="Z1900" s="375" t="s">
        <v>401</v>
      </c>
      <c r="AA1900" s="378">
        <v>2.1041183301955835</v>
      </c>
      <c r="AB1900" s="375" t="s">
        <v>399</v>
      </c>
      <c r="AC1900" s="831" t="s">
        <v>869</v>
      </c>
    </row>
    <row r="1901" spans="19:29" s="375" customFormat="1" x14ac:dyDescent="0.4">
      <c r="S1901" s="428" t="s">
        <v>49</v>
      </c>
      <c r="T1901" s="375" t="s">
        <v>416</v>
      </c>
      <c r="U1901" s="375" t="s">
        <v>63</v>
      </c>
      <c r="V1901" s="375" t="s">
        <v>53</v>
      </c>
      <c r="X1901" s="824">
        <v>0.39</v>
      </c>
      <c r="Y1901" s="375" t="s">
        <v>411</v>
      </c>
      <c r="Z1901" s="375" t="s">
        <v>400</v>
      </c>
      <c r="AA1901" s="761">
        <v>2.5641025641025639</v>
      </c>
      <c r="AB1901" s="375" t="s">
        <v>398</v>
      </c>
      <c r="AC1901" s="831" t="s">
        <v>873</v>
      </c>
    </row>
    <row r="1902" spans="19:29" s="375" customFormat="1" x14ac:dyDescent="0.4">
      <c r="S1902" s="428" t="s">
        <v>49</v>
      </c>
      <c r="T1902" s="375" t="s">
        <v>416</v>
      </c>
      <c r="U1902" s="375" t="s">
        <v>63</v>
      </c>
      <c r="V1902" s="375" t="s">
        <v>53</v>
      </c>
      <c r="X1902" s="824">
        <v>0.39</v>
      </c>
      <c r="Y1902" s="375" t="s">
        <v>387</v>
      </c>
      <c r="Z1902" s="375" t="s">
        <v>400</v>
      </c>
      <c r="AA1902" s="763">
        <v>9.0000021325890313E-7</v>
      </c>
      <c r="AB1902" s="375" t="s">
        <v>399</v>
      </c>
      <c r="AC1902" s="831" t="s">
        <v>875</v>
      </c>
    </row>
    <row r="1903" spans="19:29" s="375" customFormat="1" x14ac:dyDescent="0.4">
      <c r="S1903" s="428" t="s">
        <v>49</v>
      </c>
      <c r="T1903" s="375" t="s">
        <v>416</v>
      </c>
      <c r="U1903" s="375" t="s">
        <v>63</v>
      </c>
      <c r="V1903" s="375" t="s">
        <v>53</v>
      </c>
      <c r="X1903" s="824">
        <v>0.39</v>
      </c>
      <c r="Y1903" s="375" t="s">
        <v>388</v>
      </c>
      <c r="Z1903" s="375" t="s">
        <v>400</v>
      </c>
      <c r="AA1903" s="763">
        <v>1.5100003578010487E-5</v>
      </c>
      <c r="AB1903" s="375" t="s">
        <v>399</v>
      </c>
      <c r="AC1903" s="831" t="s">
        <v>875</v>
      </c>
    </row>
    <row r="1904" spans="19:29" s="375" customFormat="1" x14ac:dyDescent="0.4">
      <c r="S1904" s="428" t="s">
        <v>49</v>
      </c>
      <c r="T1904" s="375" t="s">
        <v>416</v>
      </c>
      <c r="U1904" s="375" t="s">
        <v>63</v>
      </c>
      <c r="V1904" s="375" t="s">
        <v>53</v>
      </c>
      <c r="X1904" s="824">
        <v>0.39</v>
      </c>
      <c r="Y1904" s="375" t="s">
        <v>389</v>
      </c>
      <c r="Z1904" s="375" t="s">
        <v>400</v>
      </c>
      <c r="AA1904" s="763">
        <v>2.3500005568426909E-4</v>
      </c>
      <c r="AB1904" s="375" t="s">
        <v>399</v>
      </c>
      <c r="AC1904" s="831" t="s">
        <v>875</v>
      </c>
    </row>
    <row r="1905" spans="19:29" s="375" customFormat="1" x14ac:dyDescent="0.4">
      <c r="S1905" s="428" t="s">
        <v>49</v>
      </c>
      <c r="T1905" s="375" t="s">
        <v>416</v>
      </c>
      <c r="U1905" s="375" t="s">
        <v>63</v>
      </c>
      <c r="V1905" s="375" t="s">
        <v>53</v>
      </c>
      <c r="X1905" s="824">
        <v>0.39</v>
      </c>
      <c r="Y1905" s="375" t="s">
        <v>390</v>
      </c>
      <c r="Z1905" s="375" t="s">
        <v>400</v>
      </c>
      <c r="AA1905" s="763">
        <v>2.8400006729503167E-5</v>
      </c>
      <c r="AB1905" s="375" t="s">
        <v>399</v>
      </c>
      <c r="AC1905" s="831" t="s">
        <v>875</v>
      </c>
    </row>
    <row r="1906" spans="19:29" s="375" customFormat="1" x14ac:dyDescent="0.4">
      <c r="S1906" s="428" t="s">
        <v>49</v>
      </c>
      <c r="T1906" s="375" t="s">
        <v>416</v>
      </c>
      <c r="U1906" s="375" t="s">
        <v>63</v>
      </c>
      <c r="V1906" s="375" t="s">
        <v>53</v>
      </c>
      <c r="X1906" s="824">
        <v>0.39</v>
      </c>
      <c r="Y1906" s="375" t="s">
        <v>391</v>
      </c>
      <c r="Z1906" s="375" t="s">
        <v>400</v>
      </c>
      <c r="AA1906" s="763">
        <v>8.2700019596123672E-6</v>
      </c>
      <c r="AB1906" s="375" t="s">
        <v>399</v>
      </c>
      <c r="AC1906" s="831" t="s">
        <v>875</v>
      </c>
    </row>
    <row r="1907" spans="19:29" s="375" customFormat="1" x14ac:dyDescent="0.4">
      <c r="S1907" s="428" t="s">
        <v>49</v>
      </c>
      <c r="T1907" s="375" t="s">
        <v>416</v>
      </c>
      <c r="U1907" s="375" t="s">
        <v>63</v>
      </c>
      <c r="V1907" s="375" t="s">
        <v>53</v>
      </c>
      <c r="X1907" s="824">
        <v>0.39</v>
      </c>
      <c r="Y1907" s="375" t="s">
        <v>392</v>
      </c>
      <c r="Z1907" s="375" t="s">
        <v>400</v>
      </c>
      <c r="AA1907" s="763">
        <v>4.910001163445794E-6</v>
      </c>
      <c r="AB1907" s="375" t="s">
        <v>399</v>
      </c>
      <c r="AC1907" s="831" t="s">
        <v>875</v>
      </c>
    </row>
    <row r="1908" spans="19:29" s="375" customFormat="1" x14ac:dyDescent="0.4">
      <c r="S1908" s="428" t="s">
        <v>49</v>
      </c>
      <c r="T1908" s="375" t="s">
        <v>416</v>
      </c>
      <c r="U1908" s="375" t="s">
        <v>63</v>
      </c>
      <c r="V1908" s="375" t="s">
        <v>53</v>
      </c>
      <c r="X1908" s="824">
        <v>0.39</v>
      </c>
      <c r="Y1908" s="375" t="s">
        <v>393</v>
      </c>
      <c r="Z1908" s="375" t="s">
        <v>400</v>
      </c>
      <c r="AA1908" s="763">
        <v>3.5561008426333167E-7</v>
      </c>
      <c r="AB1908" s="375" t="s">
        <v>399</v>
      </c>
      <c r="AC1908" s="831" t="s">
        <v>875</v>
      </c>
    </row>
    <row r="1909" spans="19:29" s="375" customFormat="1" x14ac:dyDescent="0.4">
      <c r="S1909" s="428" t="s">
        <v>49</v>
      </c>
      <c r="T1909" s="375" t="s">
        <v>416</v>
      </c>
      <c r="U1909" s="375" t="s">
        <v>63</v>
      </c>
      <c r="V1909" s="375" t="s">
        <v>53</v>
      </c>
      <c r="X1909" s="824">
        <v>0.39</v>
      </c>
      <c r="Y1909" s="375" t="s">
        <v>394</v>
      </c>
      <c r="Z1909" s="375" t="s">
        <v>400</v>
      </c>
      <c r="AA1909" s="763">
        <v>6.6987015872860153E-7</v>
      </c>
      <c r="AB1909" s="375" t="s">
        <v>399</v>
      </c>
      <c r="AC1909" s="831" t="s">
        <v>875</v>
      </c>
    </row>
    <row r="1910" spans="19:29" s="375" customFormat="1" x14ac:dyDescent="0.4">
      <c r="S1910" s="428" t="s">
        <v>49</v>
      </c>
      <c r="T1910" s="375" t="s">
        <v>416</v>
      </c>
      <c r="U1910" s="375" t="s">
        <v>63</v>
      </c>
      <c r="V1910" s="375" t="s">
        <v>53</v>
      </c>
      <c r="X1910" s="824">
        <v>0.39</v>
      </c>
      <c r="Y1910" s="375" t="s">
        <v>395</v>
      </c>
      <c r="Z1910" s="375" t="s">
        <v>400</v>
      </c>
      <c r="AA1910" s="763">
        <v>9.0000021325890309E-6</v>
      </c>
      <c r="AB1910" s="375" t="s">
        <v>399</v>
      </c>
      <c r="AC1910" s="831" t="s">
        <v>875</v>
      </c>
    </row>
    <row r="1911" spans="19:29" s="375" customFormat="1" x14ac:dyDescent="0.4">
      <c r="S1911" s="428" t="s">
        <v>49</v>
      </c>
      <c r="T1911" s="375" t="s">
        <v>416</v>
      </c>
      <c r="U1911" s="375" t="s">
        <v>63</v>
      </c>
      <c r="V1911" s="375" t="s">
        <v>53</v>
      </c>
      <c r="X1911" s="824">
        <v>0.39</v>
      </c>
      <c r="Y1911" s="375" t="s">
        <v>396</v>
      </c>
      <c r="Z1911" s="375" t="s">
        <v>400</v>
      </c>
      <c r="AA1911" s="763">
        <v>1.3500003198883547E-5</v>
      </c>
      <c r="AB1911" s="375" t="s">
        <v>399</v>
      </c>
      <c r="AC1911" s="831" t="s">
        <v>875</v>
      </c>
    </row>
    <row r="1912" spans="19:29" s="375" customFormat="1" x14ac:dyDescent="0.4">
      <c r="S1912" s="428" t="s">
        <v>49</v>
      </c>
      <c r="T1912" s="375" t="s">
        <v>416</v>
      </c>
      <c r="U1912" s="375" t="s">
        <v>63</v>
      </c>
      <c r="V1912" s="375" t="s">
        <v>53</v>
      </c>
      <c r="X1912" s="824">
        <v>0.39</v>
      </c>
      <c r="Y1912" s="375" t="s">
        <v>397</v>
      </c>
      <c r="Z1912" s="375" t="s">
        <v>400</v>
      </c>
      <c r="AA1912" s="763">
        <v>1.8817311015001061</v>
      </c>
      <c r="AB1912" s="375" t="s">
        <v>399</v>
      </c>
      <c r="AC1912" s="831" t="s">
        <v>875</v>
      </c>
    </row>
    <row r="1913" spans="19:29" s="375" customFormat="1" x14ac:dyDescent="0.4">
      <c r="S1913" s="428" t="s">
        <v>49</v>
      </c>
      <c r="T1913" s="375" t="s">
        <v>416</v>
      </c>
      <c r="U1913" s="375" t="s">
        <v>63</v>
      </c>
      <c r="V1913" s="375" t="s">
        <v>53</v>
      </c>
      <c r="X1913" s="824">
        <v>0.39</v>
      </c>
      <c r="Y1913" s="375" t="s">
        <v>387</v>
      </c>
      <c r="Z1913" s="375" t="s">
        <v>401</v>
      </c>
      <c r="AA1913" s="378">
        <v>1.7118087714163085E-6</v>
      </c>
      <c r="AB1913" s="375" t="s">
        <v>399</v>
      </c>
      <c r="AC1913" s="831" t="s">
        <v>877</v>
      </c>
    </row>
    <row r="1914" spans="19:29" s="375" customFormat="1" x14ac:dyDescent="0.4">
      <c r="S1914" s="428" t="s">
        <v>49</v>
      </c>
      <c r="T1914" s="375" t="s">
        <v>416</v>
      </c>
      <c r="U1914" s="375" t="s">
        <v>63</v>
      </c>
      <c r="V1914" s="375" t="s">
        <v>53</v>
      </c>
      <c r="X1914" s="824">
        <v>0.39</v>
      </c>
      <c r="Y1914" s="375" t="s">
        <v>388</v>
      </c>
      <c r="Z1914" s="375" t="s">
        <v>401</v>
      </c>
      <c r="AA1914" s="378">
        <v>2.0561729266239141E-5</v>
      </c>
      <c r="AB1914" s="375" t="s">
        <v>399</v>
      </c>
      <c r="AC1914" s="831" t="s">
        <v>877</v>
      </c>
    </row>
    <row r="1915" spans="19:29" s="375" customFormat="1" x14ac:dyDescent="0.4">
      <c r="S1915" s="428" t="s">
        <v>49</v>
      </c>
      <c r="T1915" s="375" t="s">
        <v>416</v>
      </c>
      <c r="U1915" s="375" t="s">
        <v>63</v>
      </c>
      <c r="V1915" s="375" t="s">
        <v>53</v>
      </c>
      <c r="X1915" s="824">
        <v>0.39</v>
      </c>
      <c r="Y1915" s="375" t="s">
        <v>389</v>
      </c>
      <c r="Z1915" s="375" t="s">
        <v>401</v>
      </c>
      <c r="AA1915" s="378">
        <v>2.3582842848193105E-4</v>
      </c>
      <c r="AB1915" s="375" t="s">
        <v>399</v>
      </c>
      <c r="AC1915" s="831" t="s">
        <v>877</v>
      </c>
    </row>
    <row r="1916" spans="19:29" s="375" customFormat="1" x14ac:dyDescent="0.4">
      <c r="S1916" s="428" t="s">
        <v>49</v>
      </c>
      <c r="T1916" s="375" t="s">
        <v>416</v>
      </c>
      <c r="U1916" s="375" t="s">
        <v>63</v>
      </c>
      <c r="V1916" s="375" t="s">
        <v>53</v>
      </c>
      <c r="X1916" s="824">
        <v>0.39</v>
      </c>
      <c r="Y1916" s="375" t="s">
        <v>390</v>
      </c>
      <c r="Z1916" s="375" t="s">
        <v>401</v>
      </c>
      <c r="AA1916" s="378">
        <v>2.8902185583531793E-5</v>
      </c>
      <c r="AB1916" s="375" t="s">
        <v>399</v>
      </c>
      <c r="AC1916" s="831" t="s">
        <v>877</v>
      </c>
    </row>
    <row r="1917" spans="19:29" s="375" customFormat="1" x14ac:dyDescent="0.4">
      <c r="S1917" s="428" t="s">
        <v>49</v>
      </c>
      <c r="T1917" s="375" t="s">
        <v>416</v>
      </c>
      <c r="U1917" s="375" t="s">
        <v>63</v>
      </c>
      <c r="V1917" s="375" t="s">
        <v>53</v>
      </c>
      <c r="X1917" s="824">
        <v>0.39</v>
      </c>
      <c r="Y1917" s="375" t="s">
        <v>391</v>
      </c>
      <c r="Z1917" s="375" t="s">
        <v>401</v>
      </c>
      <c r="AA1917" s="378">
        <v>8.501822233971292E-6</v>
      </c>
      <c r="AB1917" s="375" t="s">
        <v>399</v>
      </c>
      <c r="AC1917" s="831" t="s">
        <v>877</v>
      </c>
    </row>
    <row r="1918" spans="19:29" s="375" customFormat="1" x14ac:dyDescent="0.4">
      <c r="S1918" s="428" t="s">
        <v>49</v>
      </c>
      <c r="T1918" s="375" t="s">
        <v>416</v>
      </c>
      <c r="U1918" s="375" t="s">
        <v>63</v>
      </c>
      <c r="V1918" s="375" t="s">
        <v>53</v>
      </c>
      <c r="X1918" s="824">
        <v>0.39</v>
      </c>
      <c r="Y1918" s="375" t="s">
        <v>392</v>
      </c>
      <c r="Z1918" s="375" t="s">
        <v>401</v>
      </c>
      <c r="AA1918" s="378">
        <v>7.738605083349976E-6</v>
      </c>
      <c r="AB1918" s="375" t="s">
        <v>399</v>
      </c>
      <c r="AC1918" s="831" t="s">
        <v>877</v>
      </c>
    </row>
    <row r="1919" spans="19:29" s="375" customFormat="1" x14ac:dyDescent="0.4">
      <c r="S1919" s="428" t="s">
        <v>49</v>
      </c>
      <c r="T1919" s="375" t="s">
        <v>416</v>
      </c>
      <c r="U1919" s="375" t="s">
        <v>63</v>
      </c>
      <c r="V1919" s="375" t="s">
        <v>53</v>
      </c>
      <c r="X1919" s="824">
        <v>0.39</v>
      </c>
      <c r="Y1919" s="375" t="s">
        <v>393</v>
      </c>
      <c r="Z1919" s="375" t="s">
        <v>401</v>
      </c>
      <c r="AA1919" s="378">
        <v>3.5993377949097536E-7</v>
      </c>
      <c r="AB1919" s="375" t="s">
        <v>399</v>
      </c>
      <c r="AC1919" s="831" t="s">
        <v>877</v>
      </c>
    </row>
    <row r="1920" spans="19:29" s="375" customFormat="1" x14ac:dyDescent="0.4">
      <c r="S1920" s="428" t="s">
        <v>49</v>
      </c>
      <c r="T1920" s="375" t="s">
        <v>416</v>
      </c>
      <c r="U1920" s="375" t="s">
        <v>63</v>
      </c>
      <c r="V1920" s="375" t="s">
        <v>53</v>
      </c>
      <c r="X1920" s="824">
        <v>0.39</v>
      </c>
      <c r="Y1920" s="375" t="s">
        <v>394</v>
      </c>
      <c r="Z1920" s="375" t="s">
        <v>401</v>
      </c>
      <c r="AA1920" s="378">
        <v>6.7934052968836616E-7</v>
      </c>
      <c r="AB1920" s="375" t="s">
        <v>399</v>
      </c>
      <c r="AC1920" s="831" t="s">
        <v>877</v>
      </c>
    </row>
    <row r="1921" spans="19:29" s="375" customFormat="1" x14ac:dyDescent="0.4">
      <c r="S1921" s="428" t="s">
        <v>49</v>
      </c>
      <c r="T1921" s="375" t="s">
        <v>416</v>
      </c>
      <c r="U1921" s="375" t="s">
        <v>63</v>
      </c>
      <c r="V1921" s="375" t="s">
        <v>53</v>
      </c>
      <c r="X1921" s="824">
        <v>0.39</v>
      </c>
      <c r="Y1921" s="375" t="s">
        <v>395</v>
      </c>
      <c r="Z1921" s="375" t="s">
        <v>401</v>
      </c>
      <c r="AA1921" s="378">
        <v>1.0288504837070885E-5</v>
      </c>
      <c r="AB1921" s="375" t="s">
        <v>399</v>
      </c>
      <c r="AC1921" s="831" t="s">
        <v>877</v>
      </c>
    </row>
    <row r="1922" spans="19:29" s="375" customFormat="1" x14ac:dyDescent="0.4">
      <c r="S1922" s="428" t="s">
        <v>49</v>
      </c>
      <c r="T1922" s="375" t="s">
        <v>416</v>
      </c>
      <c r="U1922" s="375" t="s">
        <v>63</v>
      </c>
      <c r="V1922" s="375" t="s">
        <v>53</v>
      </c>
      <c r="X1922" s="824">
        <v>0.39</v>
      </c>
      <c r="Y1922" s="375" t="s">
        <v>396</v>
      </c>
      <c r="Z1922" s="375" t="s">
        <v>401</v>
      </c>
      <c r="AA1922" s="378">
        <v>1.3507889644072333E-5</v>
      </c>
      <c r="AB1922" s="375" t="s">
        <v>399</v>
      </c>
      <c r="AC1922" s="831" t="s">
        <v>877</v>
      </c>
    </row>
    <row r="1923" spans="19:29" s="375" customFormat="1" x14ac:dyDescent="0.4">
      <c r="S1923" s="428" t="s">
        <v>49</v>
      </c>
      <c r="T1923" s="375" t="s">
        <v>416</v>
      </c>
      <c r="U1923" s="375" t="s">
        <v>63</v>
      </c>
      <c r="V1923" s="375" t="s">
        <v>53</v>
      </c>
      <c r="X1923" s="824">
        <v>0.39</v>
      </c>
      <c r="Y1923" s="375" t="s">
        <v>397</v>
      </c>
      <c r="Z1923" s="375" t="s">
        <v>401</v>
      </c>
      <c r="AA1923" s="378">
        <v>1.8834432642903991</v>
      </c>
      <c r="AB1923" s="375" t="s">
        <v>399</v>
      </c>
      <c r="AC1923" s="831" t="s">
        <v>877</v>
      </c>
    </row>
    <row r="1924" spans="19:29" s="375" customFormat="1" x14ac:dyDescent="0.4">
      <c r="S1924" s="428" t="s">
        <v>49</v>
      </c>
      <c r="T1924" s="375" t="s">
        <v>416</v>
      </c>
      <c r="U1924" s="375" t="s">
        <v>63</v>
      </c>
      <c r="V1924" s="375" t="s">
        <v>406</v>
      </c>
      <c r="W1924" s="375" t="s">
        <v>717</v>
      </c>
      <c r="X1924" s="824">
        <v>0.34899999999999998</v>
      </c>
      <c r="Y1924" s="375" t="s">
        <v>411</v>
      </c>
      <c r="Z1924" s="375" t="s">
        <v>400</v>
      </c>
      <c r="AA1924" s="761">
        <v>2.8653295128939833</v>
      </c>
      <c r="AB1924" s="375" t="s">
        <v>398</v>
      </c>
      <c r="AC1924" s="831" t="s">
        <v>879</v>
      </c>
    </row>
    <row r="1925" spans="19:29" s="375" customFormat="1" x14ac:dyDescent="0.4">
      <c r="S1925" s="428" t="s">
        <v>49</v>
      </c>
      <c r="T1925" s="375" t="s">
        <v>416</v>
      </c>
      <c r="U1925" s="375" t="s">
        <v>63</v>
      </c>
      <c r="V1925" s="375" t="s">
        <v>406</v>
      </c>
      <c r="W1925" s="375" t="s">
        <v>717</v>
      </c>
      <c r="X1925" s="824">
        <v>0.34899999999999998</v>
      </c>
      <c r="Y1925" s="375" t="s">
        <v>387</v>
      </c>
      <c r="Z1925" s="375" t="s">
        <v>400</v>
      </c>
      <c r="AA1925" s="763">
        <v>1.3000003080406379E-5</v>
      </c>
      <c r="AB1925" s="375" t="s">
        <v>399</v>
      </c>
      <c r="AC1925" s="831" t="s">
        <v>881</v>
      </c>
    </row>
    <row r="1926" spans="19:29" s="375" customFormat="1" x14ac:dyDescent="0.4">
      <c r="S1926" s="428" t="s">
        <v>49</v>
      </c>
      <c r="T1926" s="375" t="s">
        <v>416</v>
      </c>
      <c r="U1926" s="375" t="s">
        <v>63</v>
      </c>
      <c r="V1926" s="375" t="s">
        <v>406</v>
      </c>
      <c r="W1926" s="375" t="s">
        <v>717</v>
      </c>
      <c r="X1926" s="824">
        <v>0.34899999999999998</v>
      </c>
      <c r="Y1926" s="375" t="s">
        <v>388</v>
      </c>
      <c r="Z1926" s="375" t="s">
        <v>400</v>
      </c>
      <c r="AA1926" s="763">
        <v>1.0800002559106838E-4</v>
      </c>
      <c r="AB1926" s="375" t="s">
        <v>399</v>
      </c>
      <c r="AC1926" s="831" t="s">
        <v>881</v>
      </c>
    </row>
    <row r="1927" spans="19:29" s="375" customFormat="1" x14ac:dyDescent="0.4">
      <c r="S1927" s="428" t="s">
        <v>49</v>
      </c>
      <c r="T1927" s="375" t="s">
        <v>416</v>
      </c>
      <c r="U1927" s="375" t="s">
        <v>63</v>
      </c>
      <c r="V1927" s="375" t="s">
        <v>406</v>
      </c>
      <c r="W1927" s="375" t="s">
        <v>717</v>
      </c>
      <c r="X1927" s="824">
        <v>0.34899999999999998</v>
      </c>
      <c r="Y1927" s="375" t="s">
        <v>389</v>
      </c>
      <c r="Z1927" s="375" t="s">
        <v>400</v>
      </c>
      <c r="AA1927" s="763">
        <v>1.2130002874256105E-3</v>
      </c>
      <c r="AB1927" s="375" t="s">
        <v>399</v>
      </c>
      <c r="AC1927" s="831" t="s">
        <v>881</v>
      </c>
    </row>
    <row r="1928" spans="19:29" s="375" customFormat="1" x14ac:dyDescent="0.4">
      <c r="S1928" s="428" t="s">
        <v>49</v>
      </c>
      <c r="T1928" s="375" t="s">
        <v>416</v>
      </c>
      <c r="U1928" s="375" t="s">
        <v>63</v>
      </c>
      <c r="V1928" s="375" t="s">
        <v>406</v>
      </c>
      <c r="W1928" s="375" t="s">
        <v>717</v>
      </c>
      <c r="X1928" s="824">
        <v>0.34899999999999998</v>
      </c>
      <c r="Y1928" s="375" t="s">
        <v>390</v>
      </c>
      <c r="Z1928" s="375" t="s">
        <v>400</v>
      </c>
      <c r="AA1928" s="763">
        <v>3.9300009312305436E-4</v>
      </c>
      <c r="AB1928" s="375" t="s">
        <v>399</v>
      </c>
      <c r="AC1928" s="831" t="s">
        <v>881</v>
      </c>
    </row>
    <row r="1929" spans="19:29" s="375" customFormat="1" x14ac:dyDescent="0.4">
      <c r="S1929" s="428" t="s">
        <v>49</v>
      </c>
      <c r="T1929" s="375" t="s">
        <v>416</v>
      </c>
      <c r="U1929" s="375" t="s">
        <v>63</v>
      </c>
      <c r="V1929" s="375" t="s">
        <v>406</v>
      </c>
      <c r="W1929" s="375" t="s">
        <v>717</v>
      </c>
      <c r="X1929" s="824">
        <v>0.34899999999999998</v>
      </c>
      <c r="Y1929" s="375" t="s">
        <v>391</v>
      </c>
      <c r="Z1929" s="375" t="s">
        <v>400</v>
      </c>
      <c r="AA1929" s="763">
        <v>2.5700006089726457E-4</v>
      </c>
      <c r="AB1929" s="375" t="s">
        <v>399</v>
      </c>
      <c r="AC1929" s="831" t="s">
        <v>881</v>
      </c>
    </row>
    <row r="1930" spans="19:29" s="375" customFormat="1" x14ac:dyDescent="0.4">
      <c r="S1930" s="428" t="s">
        <v>49</v>
      </c>
      <c r="T1930" s="375" t="s">
        <v>416</v>
      </c>
      <c r="U1930" s="375" t="s">
        <v>63</v>
      </c>
      <c r="V1930" s="375" t="s">
        <v>406</v>
      </c>
      <c r="W1930" s="375" t="s">
        <v>717</v>
      </c>
      <c r="X1930" s="824">
        <v>0.34899999999999998</v>
      </c>
      <c r="Y1930" s="375" t="s">
        <v>392</v>
      </c>
      <c r="Z1930" s="375" t="s">
        <v>400</v>
      </c>
      <c r="AA1930" s="763">
        <v>4.2230010006581642E-3</v>
      </c>
      <c r="AB1930" s="375" t="s">
        <v>399</v>
      </c>
      <c r="AC1930" s="831" t="s">
        <v>881</v>
      </c>
    </row>
    <row r="1931" spans="19:29" s="375" customFormat="1" x14ac:dyDescent="0.4">
      <c r="S1931" s="428" t="s">
        <v>49</v>
      </c>
      <c r="T1931" s="375" t="s">
        <v>416</v>
      </c>
      <c r="U1931" s="375" t="s">
        <v>63</v>
      </c>
      <c r="V1931" s="375" t="s">
        <v>406</v>
      </c>
      <c r="W1931" s="375" t="s">
        <v>717</v>
      </c>
      <c r="X1931" s="824">
        <v>0.34899999999999998</v>
      </c>
      <c r="Y1931" s="375" t="s">
        <v>393</v>
      </c>
      <c r="Z1931" s="375" t="s">
        <v>400</v>
      </c>
      <c r="AA1931" s="763">
        <v>1.1051002618582375E-5</v>
      </c>
      <c r="AB1931" s="375" t="s">
        <v>399</v>
      </c>
      <c r="AC1931" s="831" t="s">
        <v>881</v>
      </c>
    </row>
    <row r="1932" spans="19:29" s="375" customFormat="1" x14ac:dyDescent="0.4">
      <c r="S1932" s="428" t="s">
        <v>49</v>
      </c>
      <c r="T1932" s="375" t="s">
        <v>416</v>
      </c>
      <c r="U1932" s="375" t="s">
        <v>63</v>
      </c>
      <c r="V1932" s="375" t="s">
        <v>406</v>
      </c>
      <c r="W1932" s="375" t="s">
        <v>717</v>
      </c>
      <c r="X1932" s="824">
        <v>0.34899999999999998</v>
      </c>
      <c r="Y1932" s="375" t="s">
        <v>394</v>
      </c>
      <c r="Z1932" s="375" t="s">
        <v>400</v>
      </c>
      <c r="AA1932" s="763">
        <v>2.0817004932678429E-5</v>
      </c>
      <c r="AB1932" s="375" t="s">
        <v>399</v>
      </c>
      <c r="AC1932" s="831" t="s">
        <v>881</v>
      </c>
    </row>
    <row r="1933" spans="19:29" s="375" customFormat="1" x14ac:dyDescent="0.4">
      <c r="S1933" s="428" t="s">
        <v>49</v>
      </c>
      <c r="T1933" s="375" t="s">
        <v>416</v>
      </c>
      <c r="U1933" s="375" t="s">
        <v>63</v>
      </c>
      <c r="V1933" s="375" t="s">
        <v>406</v>
      </c>
      <c r="W1933" s="375" t="s">
        <v>717</v>
      </c>
      <c r="X1933" s="824">
        <v>0.34899999999999998</v>
      </c>
      <c r="Y1933" s="375" t="s">
        <v>395</v>
      </c>
      <c r="Z1933" s="375" t="s">
        <v>400</v>
      </c>
      <c r="AA1933" s="763">
        <v>1.000000236954337E-5</v>
      </c>
      <c r="AB1933" s="375" t="s">
        <v>399</v>
      </c>
      <c r="AC1933" s="831" t="s">
        <v>881</v>
      </c>
    </row>
    <row r="1934" spans="19:29" s="375" customFormat="1" x14ac:dyDescent="0.4">
      <c r="S1934" s="428" t="s">
        <v>49</v>
      </c>
      <c r="T1934" s="375" t="s">
        <v>416</v>
      </c>
      <c r="U1934" s="375" t="s">
        <v>63</v>
      </c>
      <c r="V1934" s="375" t="s">
        <v>406</v>
      </c>
      <c r="W1934" s="375" t="s">
        <v>717</v>
      </c>
      <c r="X1934" s="824">
        <v>0.34899999999999998</v>
      </c>
      <c r="Y1934" s="375" t="s">
        <v>396</v>
      </c>
      <c r="Z1934" s="375" t="s">
        <v>400</v>
      </c>
      <c r="AA1934" s="763">
        <v>1.5000003554315054E-5</v>
      </c>
      <c r="AB1934" s="375" t="s">
        <v>399</v>
      </c>
      <c r="AC1934" s="831" t="s">
        <v>881</v>
      </c>
    </row>
    <row r="1935" spans="19:29" s="375" customFormat="1" x14ac:dyDescent="0.4">
      <c r="S1935" s="428" t="s">
        <v>49</v>
      </c>
      <c r="T1935" s="375" t="s">
        <v>416</v>
      </c>
      <c r="U1935" s="375" t="s">
        <v>63</v>
      </c>
      <c r="V1935" s="375" t="s">
        <v>406</v>
      </c>
      <c r="W1935" s="375" t="s">
        <v>717</v>
      </c>
      <c r="X1935" s="824">
        <v>0.34899999999999998</v>
      </c>
      <c r="Y1935" s="375" t="s">
        <v>397</v>
      </c>
      <c r="Z1935" s="375" t="s">
        <v>400</v>
      </c>
      <c r="AA1935" s="763">
        <v>2.1024061674052907</v>
      </c>
      <c r="AB1935" s="375" t="s">
        <v>399</v>
      </c>
      <c r="AC1935" s="831" t="s">
        <v>881</v>
      </c>
    </row>
    <row r="1936" spans="19:29" s="375" customFormat="1" x14ac:dyDescent="0.4">
      <c r="S1936" s="428" t="s">
        <v>49</v>
      </c>
      <c r="T1936" s="375" t="s">
        <v>416</v>
      </c>
      <c r="U1936" s="375" t="s">
        <v>63</v>
      </c>
      <c r="V1936" s="375" t="s">
        <v>406</v>
      </c>
      <c r="W1936" s="375" t="s">
        <v>717</v>
      </c>
      <c r="X1936" s="824">
        <v>0.34899999999999998</v>
      </c>
      <c r="Y1936" s="375" t="s">
        <v>387</v>
      </c>
      <c r="Z1936" s="375" t="s">
        <v>401</v>
      </c>
      <c r="AA1936" s="378">
        <v>1.3811811638563786E-5</v>
      </c>
      <c r="AB1936" s="375" t="s">
        <v>399</v>
      </c>
      <c r="AC1936" s="831" t="s">
        <v>883</v>
      </c>
    </row>
    <row r="1937" spans="1:46" s="375" customFormat="1" x14ac:dyDescent="0.4">
      <c r="S1937" s="428" t="s">
        <v>49</v>
      </c>
      <c r="T1937" s="375" t="s">
        <v>416</v>
      </c>
      <c r="U1937" s="375" t="s">
        <v>63</v>
      </c>
      <c r="V1937" s="375" t="s">
        <v>406</v>
      </c>
      <c r="W1937" s="375" t="s">
        <v>717</v>
      </c>
      <c r="X1937" s="824">
        <v>0.34899999999999998</v>
      </c>
      <c r="Y1937" s="375" t="s">
        <v>388</v>
      </c>
      <c r="Z1937" s="375" t="s">
        <v>401</v>
      </c>
      <c r="AA1937" s="378">
        <v>1.1346175127929701E-4</v>
      </c>
      <c r="AB1937" s="375" t="s">
        <v>399</v>
      </c>
      <c r="AC1937" s="831" t="s">
        <v>883</v>
      </c>
    </row>
    <row r="1938" spans="1:46" s="375" customFormat="1" x14ac:dyDescent="0.4">
      <c r="S1938" s="428" t="s">
        <v>49</v>
      </c>
      <c r="T1938" s="375" t="s">
        <v>416</v>
      </c>
      <c r="U1938" s="375" t="s">
        <v>63</v>
      </c>
      <c r="V1938" s="375" t="s">
        <v>406</v>
      </c>
      <c r="W1938" s="375" t="s">
        <v>717</v>
      </c>
      <c r="X1938" s="824">
        <v>0.34899999999999998</v>
      </c>
      <c r="Y1938" s="375" t="s">
        <v>389</v>
      </c>
      <c r="Z1938" s="375" t="s">
        <v>401</v>
      </c>
      <c r="AA1938" s="378">
        <v>1.2138286602232724E-3</v>
      </c>
      <c r="AB1938" s="375" t="s">
        <v>399</v>
      </c>
      <c r="AC1938" s="831" t="s">
        <v>883</v>
      </c>
    </row>
    <row r="1939" spans="1:46" s="375" customFormat="1" x14ac:dyDescent="0.4">
      <c r="S1939" s="428" t="s">
        <v>49</v>
      </c>
      <c r="T1939" s="375" t="s">
        <v>416</v>
      </c>
      <c r="U1939" s="375" t="s">
        <v>63</v>
      </c>
      <c r="V1939" s="375" t="s">
        <v>406</v>
      </c>
      <c r="W1939" s="375" t="s">
        <v>717</v>
      </c>
      <c r="X1939" s="824">
        <v>0.34899999999999998</v>
      </c>
      <c r="Y1939" s="375" t="s">
        <v>390</v>
      </c>
      <c r="Z1939" s="375" t="s">
        <v>401</v>
      </c>
      <c r="AA1939" s="378">
        <v>3.93502271977083E-4</v>
      </c>
      <c r="AB1939" s="375" t="s">
        <v>399</v>
      </c>
      <c r="AC1939" s="831" t="s">
        <v>883</v>
      </c>
    </row>
    <row r="1940" spans="1:46" s="375" customFormat="1" x14ac:dyDescent="0.4">
      <c r="S1940" s="428" t="s">
        <v>49</v>
      </c>
      <c r="T1940" s="375" t="s">
        <v>416</v>
      </c>
      <c r="U1940" s="375" t="s">
        <v>63</v>
      </c>
      <c r="V1940" s="375" t="s">
        <v>406</v>
      </c>
      <c r="W1940" s="375" t="s">
        <v>717</v>
      </c>
      <c r="X1940" s="824">
        <v>0.34899999999999998</v>
      </c>
      <c r="Y1940" s="375" t="s">
        <v>391</v>
      </c>
      <c r="Z1940" s="375" t="s">
        <v>401</v>
      </c>
      <c r="AA1940" s="378">
        <v>2.5723188117162348E-4</v>
      </c>
      <c r="AB1940" s="375" t="s">
        <v>399</v>
      </c>
      <c r="AC1940" s="831" t="s">
        <v>883</v>
      </c>
    </row>
    <row r="1941" spans="1:46" s="375" customFormat="1" x14ac:dyDescent="0.4">
      <c r="S1941" s="428" t="s">
        <v>49</v>
      </c>
      <c r="T1941" s="375" t="s">
        <v>416</v>
      </c>
      <c r="U1941" s="375" t="s">
        <v>63</v>
      </c>
      <c r="V1941" s="375" t="s">
        <v>406</v>
      </c>
      <c r="W1941" s="375" t="s">
        <v>717</v>
      </c>
      <c r="X1941" s="824">
        <v>0.34899999999999998</v>
      </c>
      <c r="Y1941" s="375" t="s">
        <v>392</v>
      </c>
      <c r="Z1941" s="375" t="s">
        <v>401</v>
      </c>
      <c r="AA1941" s="378">
        <v>4.2258296045780686E-3</v>
      </c>
      <c r="AB1941" s="375" t="s">
        <v>399</v>
      </c>
      <c r="AC1941" s="831" t="s">
        <v>883</v>
      </c>
    </row>
    <row r="1942" spans="1:46" s="375" customFormat="1" x14ac:dyDescent="0.4">
      <c r="S1942" s="428" t="s">
        <v>49</v>
      </c>
      <c r="T1942" s="375" t="s">
        <v>416</v>
      </c>
      <c r="U1942" s="375" t="s">
        <v>63</v>
      </c>
      <c r="V1942" s="375" t="s">
        <v>406</v>
      </c>
      <c r="W1942" s="375" t="s">
        <v>717</v>
      </c>
      <c r="X1942" s="824">
        <v>0.34899999999999998</v>
      </c>
      <c r="Y1942" s="375" t="s">
        <v>393</v>
      </c>
      <c r="Z1942" s="375" t="s">
        <v>401</v>
      </c>
      <c r="AA1942" s="378">
        <v>1.105532631381002E-5</v>
      </c>
      <c r="AB1942" s="375" t="s">
        <v>399</v>
      </c>
      <c r="AC1942" s="831" t="s">
        <v>883</v>
      </c>
    </row>
    <row r="1943" spans="1:46" s="375" customFormat="1" x14ac:dyDescent="0.4">
      <c r="S1943" s="428" t="s">
        <v>49</v>
      </c>
      <c r="T1943" s="375" t="s">
        <v>416</v>
      </c>
      <c r="U1943" s="375" t="s">
        <v>63</v>
      </c>
      <c r="V1943" s="375" t="s">
        <v>406</v>
      </c>
      <c r="W1943" s="375" t="s">
        <v>717</v>
      </c>
      <c r="X1943" s="824">
        <v>0.34899999999999998</v>
      </c>
      <c r="Y1943" s="375" t="s">
        <v>394</v>
      </c>
      <c r="Z1943" s="375" t="s">
        <v>401</v>
      </c>
      <c r="AA1943" s="378">
        <v>2.0826475303638197E-5</v>
      </c>
      <c r="AB1943" s="375" t="s">
        <v>399</v>
      </c>
      <c r="AC1943" s="831" t="s">
        <v>883</v>
      </c>
    </row>
    <row r="1944" spans="1:46" s="375" customFormat="1" x14ac:dyDescent="0.4">
      <c r="S1944" s="428" t="s">
        <v>49</v>
      </c>
      <c r="T1944" s="375" t="s">
        <v>416</v>
      </c>
      <c r="U1944" s="375" t="s">
        <v>63</v>
      </c>
      <c r="V1944" s="375" t="s">
        <v>406</v>
      </c>
      <c r="W1944" s="375" t="s">
        <v>717</v>
      </c>
      <c r="X1944" s="824">
        <v>0.34899999999999998</v>
      </c>
      <c r="Y1944" s="375" t="s">
        <v>395</v>
      </c>
      <c r="Z1944" s="375" t="s">
        <v>401</v>
      </c>
      <c r="AA1944" s="378">
        <v>1.1288505074025222E-5</v>
      </c>
      <c r="AB1944" s="375" t="s">
        <v>399</v>
      </c>
      <c r="AC1944" s="831" t="s">
        <v>883</v>
      </c>
    </row>
    <row r="1945" spans="1:46" s="375" customFormat="1" x14ac:dyDescent="0.4">
      <c r="S1945" s="428" t="s">
        <v>49</v>
      </c>
      <c r="T1945" s="375" t="s">
        <v>416</v>
      </c>
      <c r="U1945" s="375" t="s">
        <v>63</v>
      </c>
      <c r="V1945" s="375" t="s">
        <v>406</v>
      </c>
      <c r="W1945" s="375" t="s">
        <v>717</v>
      </c>
      <c r="X1945" s="824">
        <v>0.34899999999999998</v>
      </c>
      <c r="Y1945" s="375" t="s">
        <v>396</v>
      </c>
      <c r="Z1945" s="375" t="s">
        <v>401</v>
      </c>
      <c r="AA1945" s="378">
        <v>1.5007889999503837E-5</v>
      </c>
      <c r="AB1945" s="375" t="s">
        <v>399</v>
      </c>
      <c r="AC1945" s="831" t="s">
        <v>883</v>
      </c>
    </row>
    <row r="1946" spans="1:46" s="375" customFormat="1" x14ac:dyDescent="0.4">
      <c r="S1946" s="428" t="s">
        <v>49</v>
      </c>
      <c r="T1946" s="375" t="s">
        <v>416</v>
      </c>
      <c r="U1946" s="375" t="s">
        <v>63</v>
      </c>
      <c r="V1946" s="375" t="s">
        <v>406</v>
      </c>
      <c r="W1946" s="375" t="s">
        <v>717</v>
      </c>
      <c r="X1946" s="824">
        <v>0.34899999999999998</v>
      </c>
      <c r="Y1946" s="375" t="s">
        <v>397</v>
      </c>
      <c r="Z1946" s="375" t="s">
        <v>401</v>
      </c>
      <c r="AA1946" s="378">
        <v>2.1041183301955835</v>
      </c>
      <c r="AB1946" s="375" t="s">
        <v>399</v>
      </c>
      <c r="AC1946" s="831" t="s">
        <v>883</v>
      </c>
    </row>
    <row r="1947" spans="1:46" s="758" customFormat="1" ht="15.9" x14ac:dyDescent="0.4">
      <c r="A1947" s="838" t="s">
        <v>406</v>
      </c>
      <c r="B1947" s="750"/>
      <c r="C1947" s="750"/>
      <c r="D1947" s="750"/>
      <c r="E1947" s="750"/>
      <c r="F1947" s="750"/>
      <c r="G1947" s="750"/>
      <c r="H1947" s="751"/>
      <c r="I1947" s="829" t="s">
        <v>232</v>
      </c>
      <c r="J1947" s="836"/>
      <c r="K1947" s="750"/>
      <c r="L1947" s="750"/>
      <c r="M1947" s="750"/>
      <c r="N1947" s="750"/>
      <c r="O1947" s="750"/>
      <c r="P1947" s="750"/>
      <c r="Q1947" s="750"/>
      <c r="R1947" s="751"/>
      <c r="S1947" s="829" t="s">
        <v>49</v>
      </c>
      <c r="T1947" s="836"/>
      <c r="U1947" s="750"/>
      <c r="V1947" s="750"/>
      <c r="W1947" s="750"/>
      <c r="X1947" s="750"/>
      <c r="Y1947" s="750"/>
      <c r="Z1947" s="750"/>
      <c r="AA1947" s="750"/>
      <c r="AB1947" s="750"/>
      <c r="AC1947" s="751"/>
      <c r="AD1947" s="829" t="s">
        <v>263</v>
      </c>
      <c r="AE1947" s="750"/>
      <c r="AF1947" s="750"/>
      <c r="AG1947" s="750"/>
      <c r="AH1947" s="750"/>
      <c r="AI1947" s="750"/>
      <c r="AJ1947" s="750"/>
      <c r="AK1947" s="829" t="s">
        <v>277</v>
      </c>
      <c r="AL1947" s="844"/>
      <c r="AM1947" s="844"/>
      <c r="AN1947" s="750"/>
      <c r="AO1947" s="844"/>
      <c r="AP1947" s="844"/>
      <c r="AQ1947" s="844"/>
      <c r="AR1947" s="844"/>
      <c r="AS1947" s="844"/>
      <c r="AT1947" s="845"/>
    </row>
    <row r="1948" spans="1:46" s="759" customFormat="1" x14ac:dyDescent="0.4">
      <c r="A1948" s="839" t="s">
        <v>373</v>
      </c>
      <c r="B1948" s="759" t="s">
        <v>417</v>
      </c>
      <c r="C1948" s="759" t="s">
        <v>376</v>
      </c>
      <c r="D1948" s="759" t="s">
        <v>379</v>
      </c>
      <c r="E1948" s="759" t="s">
        <v>383</v>
      </c>
      <c r="F1948" s="759" t="s">
        <v>386</v>
      </c>
      <c r="G1948" s="759" t="s">
        <v>380</v>
      </c>
      <c r="H1948" s="835" t="s">
        <v>378</v>
      </c>
      <c r="I1948" s="806" t="s">
        <v>373</v>
      </c>
      <c r="J1948" s="759" t="s">
        <v>417</v>
      </c>
      <c r="K1948" s="759" t="s">
        <v>374</v>
      </c>
      <c r="L1948" s="759" t="s">
        <v>376</v>
      </c>
      <c r="M1948" s="759" t="s">
        <v>375</v>
      </c>
      <c r="N1948" s="759" t="s">
        <v>379</v>
      </c>
      <c r="O1948" s="759" t="s">
        <v>383</v>
      </c>
      <c r="P1948" s="759" t="s">
        <v>386</v>
      </c>
      <c r="Q1948" s="759" t="s">
        <v>380</v>
      </c>
      <c r="R1948" s="835" t="s">
        <v>378</v>
      </c>
      <c r="S1948" s="806" t="s">
        <v>373</v>
      </c>
      <c r="T1948" s="759" t="s">
        <v>413</v>
      </c>
      <c r="U1948" s="759" t="s">
        <v>417</v>
      </c>
      <c r="V1948" s="759" t="s">
        <v>374</v>
      </c>
      <c r="W1948" s="759" t="s">
        <v>376</v>
      </c>
      <c r="X1948" s="759" t="s">
        <v>375</v>
      </c>
      <c r="Y1948" s="759" t="s">
        <v>379</v>
      </c>
      <c r="Z1948" s="759" t="s">
        <v>383</v>
      </c>
      <c r="AA1948" s="759" t="s">
        <v>386</v>
      </c>
      <c r="AB1948" s="759" t="s">
        <v>380</v>
      </c>
      <c r="AC1948" s="835" t="s">
        <v>378</v>
      </c>
      <c r="AD1948" s="806" t="s">
        <v>373</v>
      </c>
      <c r="AE1948" s="759" t="s">
        <v>417</v>
      </c>
      <c r="AF1948" s="759" t="s">
        <v>379</v>
      </c>
      <c r="AG1948" s="759" t="s">
        <v>386</v>
      </c>
      <c r="AH1948" s="759" t="s">
        <v>380</v>
      </c>
      <c r="AI1948" s="759" t="s">
        <v>378</v>
      </c>
      <c r="AJ1948" s="759" t="s">
        <v>382</v>
      </c>
      <c r="AK1948" s="806" t="s">
        <v>373</v>
      </c>
      <c r="AL1948" s="759" t="s">
        <v>417</v>
      </c>
      <c r="AM1948" s="759" t="s">
        <v>374</v>
      </c>
      <c r="AN1948" s="758" t="s">
        <v>423</v>
      </c>
      <c r="AO1948" s="759" t="s">
        <v>424</v>
      </c>
      <c r="AP1948" s="759" t="s">
        <v>386</v>
      </c>
      <c r="AQ1948" s="759" t="s">
        <v>386</v>
      </c>
      <c r="AR1948" s="759" t="s">
        <v>380</v>
      </c>
      <c r="AS1948" s="759" t="s">
        <v>378</v>
      </c>
      <c r="AT1948" s="835" t="s">
        <v>382</v>
      </c>
    </row>
    <row r="1949" spans="1:46" s="375" customFormat="1" x14ac:dyDescent="0.4">
      <c r="A1949" s="428" t="s">
        <v>406</v>
      </c>
      <c r="B1949" s="375" t="s">
        <v>64</v>
      </c>
      <c r="C1949" s="375" t="s">
        <v>467</v>
      </c>
      <c r="D1949" s="375" t="s">
        <v>412</v>
      </c>
      <c r="E1949" s="375" t="s">
        <v>400</v>
      </c>
      <c r="F1949" s="761">
        <v>6.7827062604073254E-3</v>
      </c>
      <c r="G1949" s="375" t="s">
        <v>398</v>
      </c>
      <c r="H1949" s="831" t="s">
        <v>891</v>
      </c>
      <c r="I1949" s="428" t="s">
        <v>232</v>
      </c>
      <c r="J1949" s="375" t="s">
        <v>64</v>
      </c>
      <c r="K1949" s="375" t="s">
        <v>52</v>
      </c>
      <c r="M1949" s="824">
        <v>0.31900000000000001</v>
      </c>
      <c r="N1949" s="375" t="s">
        <v>385</v>
      </c>
      <c r="O1949" s="375" t="s">
        <v>400</v>
      </c>
      <c r="P1949" s="761">
        <v>3.134796238244514</v>
      </c>
      <c r="Q1949" s="375" t="s">
        <v>398</v>
      </c>
      <c r="R1949" s="831" t="s">
        <v>892</v>
      </c>
      <c r="S1949" s="428" t="s">
        <v>49</v>
      </c>
      <c r="T1949" s="375" t="s">
        <v>418</v>
      </c>
      <c r="U1949" s="375" t="s">
        <v>64</v>
      </c>
      <c r="V1949" s="375" t="s">
        <v>52</v>
      </c>
      <c r="X1949" s="824">
        <v>0.34899999999999998</v>
      </c>
      <c r="Y1949" s="375" t="s">
        <v>411</v>
      </c>
      <c r="Z1949" s="375" t="s">
        <v>400</v>
      </c>
      <c r="AA1949" s="761">
        <v>2.8653295128939833</v>
      </c>
      <c r="AB1949" s="375" t="s">
        <v>398</v>
      </c>
      <c r="AC1949" s="831" t="s">
        <v>893</v>
      </c>
      <c r="AD1949" s="428" t="s">
        <v>263</v>
      </c>
      <c r="AE1949" s="375" t="s">
        <v>64</v>
      </c>
      <c r="AF1949" s="375" t="s">
        <v>387</v>
      </c>
      <c r="AG1949" s="375">
        <v>1.2678901925527654E-6</v>
      </c>
      <c r="AH1949" s="375" t="s">
        <v>399</v>
      </c>
      <c r="AI1949" s="375" t="s">
        <v>894</v>
      </c>
      <c r="AJ1949" s="375" t="s">
        <v>422</v>
      </c>
      <c r="AK1949" s="428" t="s">
        <v>277</v>
      </c>
      <c r="AL1949" s="375" t="s">
        <v>64</v>
      </c>
      <c r="AM1949" s="375" t="s">
        <v>425</v>
      </c>
      <c r="AN1949" s="375" t="s">
        <v>427</v>
      </c>
      <c r="AO1949" s="762">
        <v>6.9260000000000002</v>
      </c>
      <c r="AP1949" s="375" t="s">
        <v>387</v>
      </c>
      <c r="AQ1949" s="760">
        <v>0.13392911904762864</v>
      </c>
      <c r="AR1949" s="375" t="s">
        <v>399</v>
      </c>
      <c r="AS1949" s="375" t="s">
        <v>895</v>
      </c>
      <c r="AT1949" s="831" t="s">
        <v>422</v>
      </c>
    </row>
    <row r="1950" spans="1:46" s="375" customFormat="1" x14ac:dyDescent="0.4">
      <c r="A1950" s="428" t="s">
        <v>406</v>
      </c>
      <c r="B1950" s="375" t="s">
        <v>64</v>
      </c>
      <c r="C1950" s="375" t="s">
        <v>467</v>
      </c>
      <c r="D1950" s="375" t="s">
        <v>385</v>
      </c>
      <c r="E1950" s="375" t="s">
        <v>400</v>
      </c>
      <c r="F1950" s="761">
        <v>0.79452340470481375</v>
      </c>
      <c r="G1950" s="375" t="s">
        <v>398</v>
      </c>
      <c r="H1950" s="831" t="s">
        <v>891</v>
      </c>
      <c r="I1950" s="428" t="s">
        <v>232</v>
      </c>
      <c r="J1950" s="375" t="s">
        <v>64</v>
      </c>
      <c r="K1950" s="375" t="s">
        <v>52</v>
      </c>
      <c r="M1950" s="824">
        <v>0.31900000000000001</v>
      </c>
      <c r="N1950" s="375" t="s">
        <v>387</v>
      </c>
      <c r="O1950" s="375" t="s">
        <v>400</v>
      </c>
      <c r="P1950" s="763">
        <v>3.8000009004264791E-5</v>
      </c>
      <c r="Q1950" s="375" t="s">
        <v>399</v>
      </c>
      <c r="R1950" s="831" t="s">
        <v>896</v>
      </c>
      <c r="S1950" s="428" t="s">
        <v>49</v>
      </c>
      <c r="T1950" s="375" t="s">
        <v>418</v>
      </c>
      <c r="U1950" s="375" t="s">
        <v>64</v>
      </c>
      <c r="V1950" s="375" t="s">
        <v>52</v>
      </c>
      <c r="X1950" s="824">
        <v>0.34899999999999998</v>
      </c>
      <c r="Y1950" s="375" t="s">
        <v>387</v>
      </c>
      <c r="Z1950" s="375" t="s">
        <v>400</v>
      </c>
      <c r="AA1950" s="763">
        <v>1.4000003317360716E-5</v>
      </c>
      <c r="AB1950" s="375" t="s">
        <v>399</v>
      </c>
      <c r="AC1950" s="831" t="s">
        <v>897</v>
      </c>
      <c r="AD1950" s="428" t="s">
        <v>263</v>
      </c>
      <c r="AE1950" s="375" t="s">
        <v>64</v>
      </c>
      <c r="AF1950" s="375" t="s">
        <v>388</v>
      </c>
      <c r="AG1950" s="375">
        <v>3.1540211915023749E-6</v>
      </c>
      <c r="AH1950" s="375" t="s">
        <v>399</v>
      </c>
      <c r="AI1950" s="375" t="s">
        <v>894</v>
      </c>
      <c r="AJ1950" s="375" t="s">
        <v>422</v>
      </c>
      <c r="AK1950" s="428" t="s">
        <v>277</v>
      </c>
      <c r="AL1950" s="375" t="s">
        <v>64</v>
      </c>
      <c r="AM1950" s="375" t="s">
        <v>425</v>
      </c>
      <c r="AN1950" s="375" t="s">
        <v>427</v>
      </c>
      <c r="AO1950" s="762">
        <v>6.9260000000000002</v>
      </c>
      <c r="AP1950" s="375" t="s">
        <v>388</v>
      </c>
      <c r="AQ1950" s="760">
        <v>0.84614124568009674</v>
      </c>
      <c r="AR1950" s="375" t="s">
        <v>399</v>
      </c>
      <c r="AS1950" s="375" t="s">
        <v>895</v>
      </c>
      <c r="AT1950" s="831" t="s">
        <v>422</v>
      </c>
    </row>
    <row r="1951" spans="1:46" s="375" customFormat="1" x14ac:dyDescent="0.4">
      <c r="A1951" s="428" t="s">
        <v>406</v>
      </c>
      <c r="B1951" s="375" t="s">
        <v>64</v>
      </c>
      <c r="C1951" s="375" t="s">
        <v>467</v>
      </c>
      <c r="D1951" s="375" t="s">
        <v>411</v>
      </c>
      <c r="E1951" s="375" t="s">
        <v>400</v>
      </c>
      <c r="F1951" s="761">
        <v>0.88060688241291329</v>
      </c>
      <c r="G1951" s="375" t="s">
        <v>398</v>
      </c>
      <c r="H1951" s="831" t="s">
        <v>891</v>
      </c>
      <c r="I1951" s="428" t="s">
        <v>232</v>
      </c>
      <c r="J1951" s="375" t="s">
        <v>64</v>
      </c>
      <c r="K1951" s="375" t="s">
        <v>52</v>
      </c>
      <c r="M1951" s="824">
        <v>0.31900000000000001</v>
      </c>
      <c r="N1951" s="375" t="s">
        <v>388</v>
      </c>
      <c r="O1951" s="375" t="s">
        <v>400</v>
      </c>
      <c r="P1951" s="763">
        <v>5.7300013577483511E-4</v>
      </c>
      <c r="Q1951" s="375" t="s">
        <v>399</v>
      </c>
      <c r="R1951" s="831" t="s">
        <v>896</v>
      </c>
      <c r="S1951" s="428" t="s">
        <v>49</v>
      </c>
      <c r="T1951" s="375" t="s">
        <v>418</v>
      </c>
      <c r="U1951" s="375" t="s">
        <v>64</v>
      </c>
      <c r="V1951" s="375" t="s">
        <v>52</v>
      </c>
      <c r="X1951" s="824">
        <v>0.34899999999999998</v>
      </c>
      <c r="Y1951" s="375" t="s">
        <v>388</v>
      </c>
      <c r="Z1951" s="375" t="s">
        <v>400</v>
      </c>
      <c r="AA1951" s="763">
        <v>1.1300002677584006E-4</v>
      </c>
      <c r="AB1951" s="375" t="s">
        <v>399</v>
      </c>
      <c r="AC1951" s="831" t="s">
        <v>897</v>
      </c>
      <c r="AD1951" s="428" t="s">
        <v>263</v>
      </c>
      <c r="AE1951" s="375" t="s">
        <v>64</v>
      </c>
      <c r="AF1951" s="375" t="s">
        <v>389</v>
      </c>
      <c r="AG1951" s="375">
        <v>3.0071774487678961E-6</v>
      </c>
      <c r="AH1951" s="375" t="s">
        <v>399</v>
      </c>
      <c r="AI1951" s="375" t="s">
        <v>894</v>
      </c>
      <c r="AJ1951" s="375" t="s">
        <v>422</v>
      </c>
      <c r="AK1951" s="428" t="s">
        <v>277</v>
      </c>
      <c r="AL1951" s="375" t="s">
        <v>64</v>
      </c>
      <c r="AM1951" s="375" t="s">
        <v>425</v>
      </c>
      <c r="AN1951" s="375" t="s">
        <v>427</v>
      </c>
      <c r="AO1951" s="762">
        <v>6.9260000000000002</v>
      </c>
      <c r="AP1951" s="375" t="s">
        <v>389</v>
      </c>
      <c r="AQ1951" s="760">
        <v>0.14469053127021084</v>
      </c>
      <c r="AR1951" s="375" t="s">
        <v>399</v>
      </c>
      <c r="AS1951" s="375" t="s">
        <v>895</v>
      </c>
      <c r="AT1951" s="831" t="s">
        <v>422</v>
      </c>
    </row>
    <row r="1952" spans="1:46" s="375" customFormat="1" x14ac:dyDescent="0.4">
      <c r="A1952" s="428" t="s">
        <v>406</v>
      </c>
      <c r="B1952" s="375" t="s">
        <v>64</v>
      </c>
      <c r="C1952" s="375" t="s">
        <v>467</v>
      </c>
      <c r="D1952" s="375" t="s">
        <v>410</v>
      </c>
      <c r="E1952" s="375" t="s">
        <v>400</v>
      </c>
      <c r="F1952" s="761">
        <v>2.1820810034809117E-2</v>
      </c>
      <c r="G1952" s="375" t="s">
        <v>398</v>
      </c>
      <c r="H1952" s="831" t="s">
        <v>891</v>
      </c>
      <c r="I1952" s="428" t="s">
        <v>232</v>
      </c>
      <c r="J1952" s="375" t="s">
        <v>64</v>
      </c>
      <c r="K1952" s="375" t="s">
        <v>52</v>
      </c>
      <c r="M1952" s="824">
        <v>0.31900000000000001</v>
      </c>
      <c r="N1952" s="375" t="s">
        <v>389</v>
      </c>
      <c r="O1952" s="375" t="s">
        <v>400</v>
      </c>
      <c r="P1952" s="763">
        <v>9.9700023624347384E-4</v>
      </c>
      <c r="Q1952" s="375" t="s">
        <v>399</v>
      </c>
      <c r="R1952" s="831" t="s">
        <v>896</v>
      </c>
      <c r="S1952" s="428" t="s">
        <v>49</v>
      </c>
      <c r="T1952" s="375" t="s">
        <v>418</v>
      </c>
      <c r="U1952" s="375" t="s">
        <v>64</v>
      </c>
      <c r="V1952" s="375" t="s">
        <v>52</v>
      </c>
      <c r="X1952" s="824">
        <v>0.34899999999999998</v>
      </c>
      <c r="Y1952" s="375" t="s">
        <v>389</v>
      </c>
      <c r="Z1952" s="375" t="s">
        <v>400</v>
      </c>
      <c r="AA1952" s="763">
        <v>8.7300020686113615E-4</v>
      </c>
      <c r="AB1952" s="375" t="s">
        <v>399</v>
      </c>
      <c r="AC1952" s="831" t="s">
        <v>897</v>
      </c>
      <c r="AD1952" s="428" t="s">
        <v>263</v>
      </c>
      <c r="AE1952" s="375" t="s">
        <v>64</v>
      </c>
      <c r="AF1952" s="375" t="s">
        <v>390</v>
      </c>
      <c r="AG1952" s="375">
        <v>1.1419599729949894E-6</v>
      </c>
      <c r="AH1952" s="375" t="s">
        <v>399</v>
      </c>
      <c r="AI1952" s="375" t="s">
        <v>894</v>
      </c>
      <c r="AJ1952" s="375" t="s">
        <v>422</v>
      </c>
      <c r="AK1952" s="428" t="s">
        <v>277</v>
      </c>
      <c r="AL1952" s="375" t="s">
        <v>64</v>
      </c>
      <c r="AM1952" s="375" t="s">
        <v>425</v>
      </c>
      <c r="AN1952" s="375" t="s">
        <v>427</v>
      </c>
      <c r="AO1952" s="762">
        <v>6.9260000000000002</v>
      </c>
      <c r="AP1952" s="375" t="s">
        <v>390</v>
      </c>
      <c r="AQ1952" s="760">
        <v>8.5326825093599831E-2</v>
      </c>
      <c r="AR1952" s="375" t="s">
        <v>399</v>
      </c>
      <c r="AS1952" s="375" t="s">
        <v>895</v>
      </c>
      <c r="AT1952" s="831" t="s">
        <v>422</v>
      </c>
    </row>
    <row r="1953" spans="1:46" s="375" customFormat="1" x14ac:dyDescent="0.4">
      <c r="A1953" s="428" t="s">
        <v>406</v>
      </c>
      <c r="B1953" s="375" t="s">
        <v>64</v>
      </c>
      <c r="C1953" s="375" t="s">
        <v>467</v>
      </c>
      <c r="D1953" s="375" t="s">
        <v>408</v>
      </c>
      <c r="E1953" s="375" t="s">
        <v>400</v>
      </c>
      <c r="F1953" s="761">
        <v>0.28479750182027574</v>
      </c>
      <c r="G1953" s="375" t="s">
        <v>398</v>
      </c>
      <c r="H1953" s="831" t="s">
        <v>891</v>
      </c>
      <c r="I1953" s="428" t="s">
        <v>232</v>
      </c>
      <c r="J1953" s="375" t="s">
        <v>64</v>
      </c>
      <c r="K1953" s="375" t="s">
        <v>52</v>
      </c>
      <c r="L1953" s="378"/>
      <c r="M1953" s="824">
        <v>0.31900000000000001</v>
      </c>
      <c r="N1953" s="375" t="s">
        <v>390</v>
      </c>
      <c r="O1953" s="375" t="s">
        <v>400</v>
      </c>
      <c r="P1953" s="763">
        <v>5.3000012558579848E-5</v>
      </c>
      <c r="Q1953" s="375" t="s">
        <v>399</v>
      </c>
      <c r="R1953" s="831" t="s">
        <v>896</v>
      </c>
      <c r="S1953" s="428" t="s">
        <v>49</v>
      </c>
      <c r="T1953" s="375" t="s">
        <v>418</v>
      </c>
      <c r="U1953" s="375" t="s">
        <v>64</v>
      </c>
      <c r="V1953" s="375" t="s">
        <v>52</v>
      </c>
      <c r="W1953" s="378"/>
      <c r="X1953" s="824">
        <v>0.34899999999999998</v>
      </c>
      <c r="Y1953" s="375" t="s">
        <v>390</v>
      </c>
      <c r="Z1953" s="375" t="s">
        <v>400</v>
      </c>
      <c r="AA1953" s="763">
        <v>2.2800005402558884E-4</v>
      </c>
      <c r="AB1953" s="375" t="s">
        <v>399</v>
      </c>
      <c r="AC1953" s="831" t="s">
        <v>897</v>
      </c>
      <c r="AD1953" s="428" t="s">
        <v>263</v>
      </c>
      <c r="AE1953" s="375" t="s">
        <v>64</v>
      </c>
      <c r="AF1953" s="375" t="s">
        <v>391</v>
      </c>
      <c r="AG1953" s="375">
        <v>4.3813257411897794E-7</v>
      </c>
      <c r="AH1953" s="375" t="s">
        <v>399</v>
      </c>
      <c r="AI1953" s="375" t="s">
        <v>894</v>
      </c>
      <c r="AJ1953" s="375" t="s">
        <v>422</v>
      </c>
      <c r="AK1953" s="428" t="s">
        <v>277</v>
      </c>
      <c r="AL1953" s="375" t="s">
        <v>64</v>
      </c>
      <c r="AM1953" s="375" t="s">
        <v>425</v>
      </c>
      <c r="AN1953" s="375" t="s">
        <v>427</v>
      </c>
      <c r="AO1953" s="762">
        <v>6.9260000000000002</v>
      </c>
      <c r="AP1953" s="375" t="s">
        <v>391</v>
      </c>
      <c r="AQ1953" s="760">
        <v>3.8727226352348619E-2</v>
      </c>
      <c r="AR1953" s="375" t="s">
        <v>399</v>
      </c>
      <c r="AS1953" s="375" t="s">
        <v>895</v>
      </c>
      <c r="AT1953" s="831" t="s">
        <v>422</v>
      </c>
    </row>
    <row r="1954" spans="1:46" s="375" customFormat="1" x14ac:dyDescent="0.4">
      <c r="A1954" s="428" t="s">
        <v>406</v>
      </c>
      <c r="B1954" s="375" t="s">
        <v>64</v>
      </c>
      <c r="C1954" s="375" t="s">
        <v>467</v>
      </c>
      <c r="D1954" s="375" t="s">
        <v>409</v>
      </c>
      <c r="E1954" s="375" t="s">
        <v>400</v>
      </c>
      <c r="F1954" s="761">
        <v>4.7727116617077403E-2</v>
      </c>
      <c r="G1954" s="375" t="s">
        <v>398</v>
      </c>
      <c r="H1954" s="831" t="s">
        <v>891</v>
      </c>
      <c r="I1954" s="428" t="s">
        <v>232</v>
      </c>
      <c r="J1954" s="375" t="s">
        <v>64</v>
      </c>
      <c r="K1954" s="375" t="s">
        <v>52</v>
      </c>
      <c r="L1954" s="378"/>
      <c r="M1954" s="824">
        <v>0.31900000000000001</v>
      </c>
      <c r="N1954" s="375" t="s">
        <v>391</v>
      </c>
      <c r="O1954" s="375" t="s">
        <v>400</v>
      </c>
      <c r="P1954" s="763">
        <v>5.3000012558579848E-5</v>
      </c>
      <c r="Q1954" s="375" t="s">
        <v>399</v>
      </c>
      <c r="R1954" s="831" t="s">
        <v>896</v>
      </c>
      <c r="S1954" s="428" t="s">
        <v>49</v>
      </c>
      <c r="T1954" s="375" t="s">
        <v>418</v>
      </c>
      <c r="U1954" s="375" t="s">
        <v>64</v>
      </c>
      <c r="V1954" s="375" t="s">
        <v>52</v>
      </c>
      <c r="W1954" s="378"/>
      <c r="X1954" s="824">
        <v>0.34899999999999998</v>
      </c>
      <c r="Y1954" s="375" t="s">
        <v>391</v>
      </c>
      <c r="Z1954" s="375" t="s">
        <v>400</v>
      </c>
      <c r="AA1954" s="763">
        <v>1.8000004265178061E-4</v>
      </c>
      <c r="AB1954" s="375" t="s">
        <v>399</v>
      </c>
      <c r="AC1954" s="831" t="s">
        <v>897</v>
      </c>
      <c r="AD1954" s="428" t="s">
        <v>263</v>
      </c>
      <c r="AE1954" s="375" t="s">
        <v>64</v>
      </c>
      <c r="AF1954" s="375" t="s">
        <v>392</v>
      </c>
      <c r="AG1954" s="375">
        <v>1.4239805967286296E-6</v>
      </c>
      <c r="AH1954" s="375" t="s">
        <v>399</v>
      </c>
      <c r="AI1954" s="375" t="s">
        <v>894</v>
      </c>
      <c r="AJ1954" s="375" t="s">
        <v>422</v>
      </c>
      <c r="AK1954" s="428" t="s">
        <v>277</v>
      </c>
      <c r="AL1954" s="375" t="s">
        <v>64</v>
      </c>
      <c r="AM1954" s="375" t="s">
        <v>425</v>
      </c>
      <c r="AN1954" s="375" t="s">
        <v>427</v>
      </c>
      <c r="AO1954" s="762">
        <v>6.9260000000000002</v>
      </c>
      <c r="AP1954" s="375" t="s">
        <v>392</v>
      </c>
      <c r="AQ1954" s="760">
        <v>0.54246652525231054</v>
      </c>
      <c r="AR1954" s="375" t="s">
        <v>399</v>
      </c>
      <c r="AS1954" s="375" t="s">
        <v>895</v>
      </c>
      <c r="AT1954" s="831" t="s">
        <v>422</v>
      </c>
    </row>
    <row r="1955" spans="1:46" s="375" customFormat="1" x14ac:dyDescent="0.4">
      <c r="A1955" s="428" t="s">
        <v>406</v>
      </c>
      <c r="B1955" s="375" t="s">
        <v>64</v>
      </c>
      <c r="C1955" s="375" t="s">
        <v>467</v>
      </c>
      <c r="D1955" s="375" t="s">
        <v>387</v>
      </c>
      <c r="E1955" s="375" t="s">
        <v>400</v>
      </c>
      <c r="F1955" s="763">
        <v>9.8539640175491139E-6</v>
      </c>
      <c r="G1955" s="375" t="s">
        <v>399</v>
      </c>
      <c r="H1955" s="831" t="s">
        <v>898</v>
      </c>
      <c r="I1955" s="428" t="s">
        <v>232</v>
      </c>
      <c r="J1955" s="375" t="s">
        <v>64</v>
      </c>
      <c r="K1955" s="375" t="s">
        <v>52</v>
      </c>
      <c r="L1955" s="378"/>
      <c r="M1955" s="824">
        <v>0.31900000000000001</v>
      </c>
      <c r="N1955" s="375" t="s">
        <v>392</v>
      </c>
      <c r="O1955" s="375" t="s">
        <v>400</v>
      </c>
      <c r="P1955" s="763">
        <v>4.5000010662945153E-5</v>
      </c>
      <c r="Q1955" s="375" t="s">
        <v>399</v>
      </c>
      <c r="R1955" s="831" t="s">
        <v>896</v>
      </c>
      <c r="S1955" s="428" t="s">
        <v>49</v>
      </c>
      <c r="T1955" s="375" t="s">
        <v>418</v>
      </c>
      <c r="U1955" s="375" t="s">
        <v>64</v>
      </c>
      <c r="V1955" s="375" t="s">
        <v>52</v>
      </c>
      <c r="W1955" s="378"/>
      <c r="X1955" s="824">
        <v>0.34899999999999998</v>
      </c>
      <c r="Y1955" s="375" t="s">
        <v>392</v>
      </c>
      <c r="Z1955" s="375" t="s">
        <v>400</v>
      </c>
      <c r="AA1955" s="763">
        <v>2.812000666315595E-3</v>
      </c>
      <c r="AB1955" s="375" t="s">
        <v>399</v>
      </c>
      <c r="AC1955" s="831" t="s">
        <v>897</v>
      </c>
      <c r="AD1955" s="428" t="s">
        <v>263</v>
      </c>
      <c r="AE1955" s="375" t="s">
        <v>64</v>
      </c>
      <c r="AF1955" s="375" t="s">
        <v>393</v>
      </c>
      <c r="AG1955" s="375">
        <v>2.1355753350135803E-8</v>
      </c>
      <c r="AH1955" s="375" t="s">
        <v>399</v>
      </c>
      <c r="AI1955" s="375" t="s">
        <v>894</v>
      </c>
      <c r="AJ1955" s="375" t="s">
        <v>422</v>
      </c>
      <c r="AK1955" s="428" t="s">
        <v>277</v>
      </c>
      <c r="AL1955" s="375" t="s">
        <v>64</v>
      </c>
      <c r="AM1955" s="375" t="s">
        <v>425</v>
      </c>
      <c r="AN1955" s="375" t="s">
        <v>427</v>
      </c>
      <c r="AO1955" s="762">
        <v>6.9260000000000002</v>
      </c>
      <c r="AP1955" s="375" t="s">
        <v>393</v>
      </c>
      <c r="AQ1955" s="760">
        <v>8.111481151864688E-4</v>
      </c>
      <c r="AR1955" s="375" t="s">
        <v>399</v>
      </c>
      <c r="AS1955" s="375" t="s">
        <v>895</v>
      </c>
      <c r="AT1955" s="831" t="s">
        <v>422</v>
      </c>
    </row>
    <row r="1956" spans="1:46" s="375" customFormat="1" x14ac:dyDescent="0.4">
      <c r="A1956" s="428" t="s">
        <v>406</v>
      </c>
      <c r="B1956" s="375" t="s">
        <v>64</v>
      </c>
      <c r="C1956" s="375" t="s">
        <v>467</v>
      </c>
      <c r="D1956" s="375" t="s">
        <v>388</v>
      </c>
      <c r="E1956" s="375" t="s">
        <v>400</v>
      </c>
      <c r="F1956" s="763">
        <v>1.3459113624110435E-4</v>
      </c>
      <c r="G1956" s="375" t="s">
        <v>399</v>
      </c>
      <c r="H1956" s="831" t="s">
        <v>898</v>
      </c>
      <c r="I1956" s="428" t="s">
        <v>232</v>
      </c>
      <c r="J1956" s="375" t="s">
        <v>64</v>
      </c>
      <c r="K1956" s="375" t="s">
        <v>52</v>
      </c>
      <c r="L1956" s="378"/>
      <c r="M1956" s="824">
        <v>0.31900000000000001</v>
      </c>
      <c r="N1956" s="375" t="s">
        <v>393</v>
      </c>
      <c r="O1956" s="375" t="s">
        <v>400</v>
      </c>
      <c r="P1956" s="763">
        <v>8.7450020721656746E-6</v>
      </c>
      <c r="Q1956" s="375" t="s">
        <v>399</v>
      </c>
      <c r="R1956" s="831" t="s">
        <v>896</v>
      </c>
      <c r="S1956" s="428" t="s">
        <v>49</v>
      </c>
      <c r="T1956" s="375" t="s">
        <v>418</v>
      </c>
      <c r="U1956" s="375" t="s">
        <v>64</v>
      </c>
      <c r="V1956" s="375" t="s">
        <v>52</v>
      </c>
      <c r="W1956" s="378"/>
      <c r="X1956" s="824">
        <v>0.34899999999999998</v>
      </c>
      <c r="Y1956" s="375" t="s">
        <v>393</v>
      </c>
      <c r="Z1956" s="375" t="s">
        <v>400</v>
      </c>
      <c r="AA1956" s="763">
        <v>7.7400018340265664E-6</v>
      </c>
      <c r="AB1956" s="375" t="s">
        <v>399</v>
      </c>
      <c r="AC1956" s="831" t="s">
        <v>897</v>
      </c>
      <c r="AD1956" s="428" t="s">
        <v>263</v>
      </c>
      <c r="AE1956" s="375" t="s">
        <v>64</v>
      </c>
      <c r="AF1956" s="375" t="s">
        <v>394</v>
      </c>
      <c r="AG1956" s="375">
        <v>4.8211333778324974E-8</v>
      </c>
      <c r="AH1956" s="375" t="s">
        <v>399</v>
      </c>
      <c r="AI1956" s="375" t="s">
        <v>894</v>
      </c>
      <c r="AJ1956" s="375" t="s">
        <v>422</v>
      </c>
      <c r="AK1956" s="428" t="s">
        <v>277</v>
      </c>
      <c r="AL1956" s="375" t="s">
        <v>64</v>
      </c>
      <c r="AM1956" s="375" t="s">
        <v>425</v>
      </c>
      <c r="AN1956" s="375" t="s">
        <v>427</v>
      </c>
      <c r="AO1956" s="762">
        <v>6.9260000000000002</v>
      </c>
      <c r="AP1956" s="375" t="s">
        <v>394</v>
      </c>
      <c r="AQ1956" s="760">
        <v>1.6935338883092644E-3</v>
      </c>
      <c r="AR1956" s="375" t="s">
        <v>399</v>
      </c>
      <c r="AS1956" s="375" t="s">
        <v>895</v>
      </c>
      <c r="AT1956" s="831" t="s">
        <v>422</v>
      </c>
    </row>
    <row r="1957" spans="1:46" s="375" customFormat="1" x14ac:dyDescent="0.4">
      <c r="A1957" s="428" t="s">
        <v>406</v>
      </c>
      <c r="B1957" s="375" t="s">
        <v>64</v>
      </c>
      <c r="C1957" s="375" t="s">
        <v>467</v>
      </c>
      <c r="D1957" s="375" t="s">
        <v>389</v>
      </c>
      <c r="E1957" s="375" t="s">
        <v>400</v>
      </c>
      <c r="F1957" s="763">
        <v>4.0329491696772544E-4</v>
      </c>
      <c r="G1957" s="375" t="s">
        <v>399</v>
      </c>
      <c r="H1957" s="831" t="s">
        <v>898</v>
      </c>
      <c r="I1957" s="428" t="s">
        <v>232</v>
      </c>
      <c r="J1957" s="375" t="s">
        <v>64</v>
      </c>
      <c r="K1957" s="375" t="s">
        <v>52</v>
      </c>
      <c r="L1957" s="378"/>
      <c r="M1957" s="824">
        <v>0.31900000000000001</v>
      </c>
      <c r="N1957" s="375" t="s">
        <v>394</v>
      </c>
      <c r="O1957" s="375" t="s">
        <v>400</v>
      </c>
      <c r="P1957" s="763">
        <v>2.2684005375072175E-5</v>
      </c>
      <c r="Q1957" s="375" t="s">
        <v>399</v>
      </c>
      <c r="R1957" s="831" t="s">
        <v>896</v>
      </c>
      <c r="S1957" s="428" t="s">
        <v>49</v>
      </c>
      <c r="T1957" s="375" t="s">
        <v>418</v>
      </c>
      <c r="U1957" s="375" t="s">
        <v>64</v>
      </c>
      <c r="V1957" s="375" t="s">
        <v>52</v>
      </c>
      <c r="W1957" s="378"/>
      <c r="X1957" s="824">
        <v>0.34899999999999998</v>
      </c>
      <c r="Y1957" s="375" t="s">
        <v>394</v>
      </c>
      <c r="Z1957" s="375" t="s">
        <v>400</v>
      </c>
      <c r="AA1957" s="763">
        <v>1.458000345479423E-5</v>
      </c>
      <c r="AB1957" s="375" t="s">
        <v>399</v>
      </c>
      <c r="AC1957" s="831" t="s">
        <v>897</v>
      </c>
      <c r="AD1957" s="428" t="s">
        <v>263</v>
      </c>
      <c r="AE1957" s="375" t="s">
        <v>64</v>
      </c>
      <c r="AF1957" s="375" t="s">
        <v>395</v>
      </c>
      <c r="AG1957" s="375">
        <v>1.7389198489511799E-6</v>
      </c>
      <c r="AH1957" s="375" t="s">
        <v>399</v>
      </c>
      <c r="AI1957" s="375" t="s">
        <v>894</v>
      </c>
      <c r="AJ1957" s="375" t="s">
        <v>422</v>
      </c>
      <c r="AK1957" s="428" t="s">
        <v>277</v>
      </c>
      <c r="AL1957" s="375" t="s">
        <v>64</v>
      </c>
      <c r="AM1957" s="375" t="s">
        <v>425</v>
      </c>
      <c r="AN1957" s="375" t="s">
        <v>427</v>
      </c>
      <c r="AO1957" s="762">
        <v>6.9260000000000002</v>
      </c>
      <c r="AP1957" s="375" t="s">
        <v>395</v>
      </c>
      <c r="AQ1957" s="760">
        <v>0.20852766040148335</v>
      </c>
      <c r="AR1957" s="375" t="s">
        <v>399</v>
      </c>
      <c r="AS1957" s="375" t="s">
        <v>895</v>
      </c>
      <c r="AT1957" s="831" t="s">
        <v>422</v>
      </c>
    </row>
    <row r="1958" spans="1:46" s="375" customFormat="1" x14ac:dyDescent="0.4">
      <c r="A1958" s="428" t="s">
        <v>406</v>
      </c>
      <c r="B1958" s="375" t="s">
        <v>64</v>
      </c>
      <c r="C1958" s="375" t="s">
        <v>467</v>
      </c>
      <c r="D1958" s="375" t="s">
        <v>390</v>
      </c>
      <c r="E1958" s="375" t="s">
        <v>400</v>
      </c>
      <c r="F1958" s="763">
        <v>8.7672181055642792E-5</v>
      </c>
      <c r="G1958" s="375" t="s">
        <v>399</v>
      </c>
      <c r="H1958" s="831" t="s">
        <v>898</v>
      </c>
      <c r="I1958" s="428" t="s">
        <v>232</v>
      </c>
      <c r="J1958" s="375" t="s">
        <v>64</v>
      </c>
      <c r="K1958" s="375" t="s">
        <v>52</v>
      </c>
      <c r="L1958" s="378"/>
      <c r="M1958" s="824">
        <v>0.31900000000000001</v>
      </c>
      <c r="N1958" s="375" t="s">
        <v>395</v>
      </c>
      <c r="O1958" s="375" t="s">
        <v>400</v>
      </c>
      <c r="P1958" s="763">
        <v>1.1000002606497705E-5</v>
      </c>
      <c r="Q1958" s="375" t="s">
        <v>399</v>
      </c>
      <c r="R1958" s="831" t="s">
        <v>896</v>
      </c>
      <c r="S1958" s="428" t="s">
        <v>49</v>
      </c>
      <c r="T1958" s="375" t="s">
        <v>418</v>
      </c>
      <c r="U1958" s="375" t="s">
        <v>64</v>
      </c>
      <c r="V1958" s="375" t="s">
        <v>52</v>
      </c>
      <c r="W1958" s="378"/>
      <c r="X1958" s="824">
        <v>0.34899999999999998</v>
      </c>
      <c r="Y1958" s="375" t="s">
        <v>395</v>
      </c>
      <c r="Z1958" s="375" t="s">
        <v>400</v>
      </c>
      <c r="AA1958" s="763">
        <v>1.000000236954337E-5</v>
      </c>
      <c r="AB1958" s="375" t="s">
        <v>399</v>
      </c>
      <c r="AC1958" s="831" t="s">
        <v>897</v>
      </c>
      <c r="AD1958" s="428" t="s">
        <v>263</v>
      </c>
      <c r="AE1958" s="375" t="s">
        <v>64</v>
      </c>
      <c r="AF1958" s="375" t="s">
        <v>396</v>
      </c>
      <c r="AG1958" s="375">
        <v>1.9632023838448987E-8</v>
      </c>
      <c r="AH1958" s="375" t="s">
        <v>399</v>
      </c>
      <c r="AI1958" s="375" t="s">
        <v>894</v>
      </c>
      <c r="AJ1958" s="375" t="s">
        <v>422</v>
      </c>
      <c r="AK1958" s="428" t="s">
        <v>277</v>
      </c>
      <c r="AL1958" s="375" t="s">
        <v>64</v>
      </c>
      <c r="AM1958" s="375" t="s">
        <v>425</v>
      </c>
      <c r="AN1958" s="375" t="s">
        <v>427</v>
      </c>
      <c r="AO1958" s="762">
        <v>6.9260000000000002</v>
      </c>
      <c r="AP1958" s="375" t="s">
        <v>396</v>
      </c>
      <c r="AQ1958" s="760">
        <v>1.2784256206030929E-3</v>
      </c>
      <c r="AR1958" s="375" t="s">
        <v>399</v>
      </c>
      <c r="AS1958" s="375" t="s">
        <v>895</v>
      </c>
      <c r="AT1958" s="831" t="s">
        <v>422</v>
      </c>
    </row>
    <row r="1959" spans="1:46" s="375" customFormat="1" x14ac:dyDescent="0.4">
      <c r="A1959" s="428" t="s">
        <v>406</v>
      </c>
      <c r="B1959" s="375" t="s">
        <v>64</v>
      </c>
      <c r="C1959" s="375" t="s">
        <v>467</v>
      </c>
      <c r="D1959" s="375" t="s">
        <v>391</v>
      </c>
      <c r="E1959" s="375" t="s">
        <v>400</v>
      </c>
      <c r="F1959" s="763">
        <v>6.927364618778885E-5</v>
      </c>
      <c r="G1959" s="375" t="s">
        <v>399</v>
      </c>
      <c r="H1959" s="831" t="s">
        <v>898</v>
      </c>
      <c r="I1959" s="428" t="s">
        <v>232</v>
      </c>
      <c r="J1959" s="375" t="s">
        <v>64</v>
      </c>
      <c r="K1959" s="375" t="s">
        <v>52</v>
      </c>
      <c r="L1959" s="378"/>
      <c r="M1959" s="824">
        <v>0.31900000000000001</v>
      </c>
      <c r="N1959" s="375" t="s">
        <v>396</v>
      </c>
      <c r="O1959" s="375" t="s">
        <v>400</v>
      </c>
      <c r="P1959" s="763">
        <v>1.0000002369543367E-6</v>
      </c>
      <c r="Q1959" s="375" t="s">
        <v>399</v>
      </c>
      <c r="R1959" s="831" t="s">
        <v>896</v>
      </c>
      <c r="S1959" s="428" t="s">
        <v>49</v>
      </c>
      <c r="T1959" s="375" t="s">
        <v>418</v>
      </c>
      <c r="U1959" s="375" t="s">
        <v>64</v>
      </c>
      <c r="V1959" s="375" t="s">
        <v>52</v>
      </c>
      <c r="W1959" s="378"/>
      <c r="X1959" s="824">
        <v>0.34899999999999998</v>
      </c>
      <c r="Y1959" s="375" t="s">
        <v>396</v>
      </c>
      <c r="Z1959" s="375" t="s">
        <v>400</v>
      </c>
      <c r="AA1959" s="763">
        <v>1.5000003554315054E-5</v>
      </c>
      <c r="AB1959" s="375" t="s">
        <v>399</v>
      </c>
      <c r="AC1959" s="831" t="s">
        <v>897</v>
      </c>
      <c r="AD1959" s="430" t="s">
        <v>263</v>
      </c>
      <c r="AE1959" s="832" t="s">
        <v>64</v>
      </c>
      <c r="AF1959" s="832" t="s">
        <v>397</v>
      </c>
      <c r="AG1959" s="832">
        <v>2.0850206723214367E-3</v>
      </c>
      <c r="AH1959" s="832" t="s">
        <v>399</v>
      </c>
      <c r="AI1959" s="832" t="s">
        <v>894</v>
      </c>
      <c r="AJ1959" s="832" t="s">
        <v>422</v>
      </c>
      <c r="AK1959" s="428" t="s">
        <v>277</v>
      </c>
      <c r="AL1959" s="375" t="s">
        <v>64</v>
      </c>
      <c r="AM1959" s="375" t="s">
        <v>425</v>
      </c>
      <c r="AN1959" s="375" t="s">
        <v>427</v>
      </c>
      <c r="AO1959" s="762">
        <v>6.9260000000000002</v>
      </c>
      <c r="AP1959" s="375" t="s">
        <v>397</v>
      </c>
      <c r="AQ1959" s="760">
        <v>129.43755407652384</v>
      </c>
      <c r="AR1959" s="375" t="s">
        <v>399</v>
      </c>
      <c r="AS1959" s="375" t="s">
        <v>895</v>
      </c>
      <c r="AT1959" s="831" t="s">
        <v>422</v>
      </c>
    </row>
    <row r="1960" spans="1:46" s="375" customFormat="1" x14ac:dyDescent="0.4">
      <c r="A1960" s="428" t="s">
        <v>406</v>
      </c>
      <c r="B1960" s="375" t="s">
        <v>64</v>
      </c>
      <c r="C1960" s="375" t="s">
        <v>467</v>
      </c>
      <c r="D1960" s="375" t="s">
        <v>392</v>
      </c>
      <c r="E1960" s="375" t="s">
        <v>400</v>
      </c>
      <c r="F1960" s="763">
        <v>8.8666379507211393E-4</v>
      </c>
      <c r="G1960" s="375" t="s">
        <v>399</v>
      </c>
      <c r="H1960" s="831" t="s">
        <v>898</v>
      </c>
      <c r="I1960" s="428" t="s">
        <v>232</v>
      </c>
      <c r="J1960" s="375" t="s">
        <v>64</v>
      </c>
      <c r="K1960" s="375" t="s">
        <v>52</v>
      </c>
      <c r="L1960" s="378"/>
      <c r="M1960" s="824">
        <v>0.31900000000000001</v>
      </c>
      <c r="N1960" s="375" t="s">
        <v>397</v>
      </c>
      <c r="O1960" s="375" t="s">
        <v>400</v>
      </c>
      <c r="P1960" s="763">
        <v>0.6344509982938964</v>
      </c>
      <c r="Q1960" s="375" t="s">
        <v>399</v>
      </c>
      <c r="R1960" s="831" t="s">
        <v>896</v>
      </c>
      <c r="S1960" s="428" t="s">
        <v>49</v>
      </c>
      <c r="T1960" s="375" t="s">
        <v>418</v>
      </c>
      <c r="U1960" s="375" t="s">
        <v>64</v>
      </c>
      <c r="V1960" s="375" t="s">
        <v>52</v>
      </c>
      <c r="W1960" s="378"/>
      <c r="X1960" s="824">
        <v>0.34899999999999998</v>
      </c>
      <c r="Y1960" s="375" t="s">
        <v>397</v>
      </c>
      <c r="Z1960" s="375" t="s">
        <v>400</v>
      </c>
      <c r="AA1960" s="763">
        <v>0.97787415212714557</v>
      </c>
      <c r="AB1960" s="375" t="s">
        <v>399</v>
      </c>
      <c r="AC1960" s="831" t="s">
        <v>897</v>
      </c>
      <c r="AK1960" s="428" t="s">
        <v>277</v>
      </c>
      <c r="AL1960" s="375" t="s">
        <v>64</v>
      </c>
      <c r="AM1960" s="375" t="s">
        <v>425</v>
      </c>
      <c r="AN1960" s="375" t="s">
        <v>426</v>
      </c>
      <c r="AO1960" s="762">
        <v>6.9260000000000002</v>
      </c>
      <c r="AP1960" s="375" t="s">
        <v>387</v>
      </c>
      <c r="AQ1960" s="760">
        <v>0.11449360352033082</v>
      </c>
      <c r="AR1960" s="375" t="s">
        <v>399</v>
      </c>
      <c r="AS1960" s="375" t="s">
        <v>899</v>
      </c>
      <c r="AT1960" s="831" t="s">
        <v>422</v>
      </c>
    </row>
    <row r="1961" spans="1:46" s="375" customFormat="1" x14ac:dyDescent="0.4">
      <c r="A1961" s="428" t="s">
        <v>406</v>
      </c>
      <c r="B1961" s="375" t="s">
        <v>64</v>
      </c>
      <c r="C1961" s="375" t="s">
        <v>467</v>
      </c>
      <c r="D1961" s="375" t="s">
        <v>393</v>
      </c>
      <c r="E1961" s="375" t="s">
        <v>400</v>
      </c>
      <c r="F1961" s="763">
        <v>4.2558386004213483E-6</v>
      </c>
      <c r="G1961" s="375" t="s">
        <v>399</v>
      </c>
      <c r="H1961" s="831" t="s">
        <v>898</v>
      </c>
      <c r="I1961" s="428" t="s">
        <v>232</v>
      </c>
      <c r="J1961" s="375" t="s">
        <v>64</v>
      </c>
      <c r="K1961" s="375" t="s">
        <v>52</v>
      </c>
      <c r="L1961" s="378"/>
      <c r="M1961" s="824">
        <v>0.31900000000000001</v>
      </c>
      <c r="N1961" s="375" t="s">
        <v>387</v>
      </c>
      <c r="O1961" s="375" t="s">
        <v>401</v>
      </c>
      <c r="P1961" s="378">
        <v>3.8811817562422199E-5</v>
      </c>
      <c r="Q1961" s="375" t="s">
        <v>399</v>
      </c>
      <c r="R1961" s="831" t="s">
        <v>900</v>
      </c>
      <c r="S1961" s="428" t="s">
        <v>49</v>
      </c>
      <c r="T1961" s="375" t="s">
        <v>418</v>
      </c>
      <c r="U1961" s="375" t="s">
        <v>64</v>
      </c>
      <c r="V1961" s="375" t="s">
        <v>52</v>
      </c>
      <c r="W1961" s="378"/>
      <c r="X1961" s="824">
        <v>0.34899999999999998</v>
      </c>
      <c r="Y1961" s="375" t="s">
        <v>387</v>
      </c>
      <c r="Z1961" s="375" t="s">
        <v>401</v>
      </c>
      <c r="AA1961" s="378">
        <v>1.4811811875518119E-5</v>
      </c>
      <c r="AB1961" s="375" t="s">
        <v>399</v>
      </c>
      <c r="AC1961" s="831" t="s">
        <v>901</v>
      </c>
      <c r="AK1961" s="428" t="s">
        <v>277</v>
      </c>
      <c r="AL1961" s="375" t="s">
        <v>64</v>
      </c>
      <c r="AM1961" s="375" t="s">
        <v>425</v>
      </c>
      <c r="AN1961" s="375" t="s">
        <v>426</v>
      </c>
      <c r="AO1961" s="762">
        <v>6.9260000000000002</v>
      </c>
      <c r="AP1961" s="375" t="s">
        <v>388</v>
      </c>
      <c r="AQ1961" s="760">
        <v>0.66955527990502384</v>
      </c>
      <c r="AR1961" s="375" t="s">
        <v>399</v>
      </c>
      <c r="AS1961" s="375" t="s">
        <v>899</v>
      </c>
      <c r="AT1961" s="831" t="s">
        <v>422</v>
      </c>
    </row>
    <row r="1962" spans="1:46" s="375" customFormat="1" x14ac:dyDescent="0.4">
      <c r="A1962" s="428" t="s">
        <v>406</v>
      </c>
      <c r="B1962" s="375" t="s">
        <v>64</v>
      </c>
      <c r="C1962" s="375" t="s">
        <v>467</v>
      </c>
      <c r="D1962" s="375" t="s">
        <v>394</v>
      </c>
      <c r="E1962" s="375" t="s">
        <v>400</v>
      </c>
      <c r="F1962" s="763">
        <v>9.872384542355535E-6</v>
      </c>
      <c r="G1962" s="375" t="s">
        <v>399</v>
      </c>
      <c r="H1962" s="831" t="s">
        <v>898</v>
      </c>
      <c r="I1962" s="428" t="s">
        <v>232</v>
      </c>
      <c r="J1962" s="375" t="s">
        <v>64</v>
      </c>
      <c r="K1962" s="375" t="s">
        <v>52</v>
      </c>
      <c r="L1962" s="378"/>
      <c r="M1962" s="824">
        <v>0.31900000000000001</v>
      </c>
      <c r="N1962" s="375" t="s">
        <v>388</v>
      </c>
      <c r="O1962" s="375" t="s">
        <v>401</v>
      </c>
      <c r="P1962" s="378">
        <v>5.784618614630637E-4</v>
      </c>
      <c r="Q1962" s="375" t="s">
        <v>399</v>
      </c>
      <c r="R1962" s="831" t="s">
        <v>900</v>
      </c>
      <c r="S1962" s="428" t="s">
        <v>49</v>
      </c>
      <c r="T1962" s="375" t="s">
        <v>418</v>
      </c>
      <c r="U1962" s="375" t="s">
        <v>64</v>
      </c>
      <c r="V1962" s="375" t="s">
        <v>52</v>
      </c>
      <c r="W1962" s="378"/>
      <c r="X1962" s="824">
        <v>0.34899999999999998</v>
      </c>
      <c r="Y1962" s="375" t="s">
        <v>388</v>
      </c>
      <c r="Z1962" s="375" t="s">
        <v>401</v>
      </c>
      <c r="AA1962" s="378">
        <v>1.1846175246406872E-4</v>
      </c>
      <c r="AB1962" s="375" t="s">
        <v>399</v>
      </c>
      <c r="AC1962" s="831" t="s">
        <v>901</v>
      </c>
      <c r="AK1962" s="428" t="s">
        <v>277</v>
      </c>
      <c r="AL1962" s="375" t="s">
        <v>64</v>
      </c>
      <c r="AM1962" s="375" t="s">
        <v>425</v>
      </c>
      <c r="AN1962" s="375" t="s">
        <v>426</v>
      </c>
      <c r="AO1962" s="762">
        <v>6.9260000000000002</v>
      </c>
      <c r="AP1962" s="375" t="s">
        <v>389</v>
      </c>
      <c r="AQ1962" s="760">
        <v>0.14083992687145763</v>
      </c>
      <c r="AR1962" s="375" t="s">
        <v>399</v>
      </c>
      <c r="AS1962" s="375" t="s">
        <v>899</v>
      </c>
      <c r="AT1962" s="831" t="s">
        <v>422</v>
      </c>
    </row>
    <row r="1963" spans="1:46" s="375" customFormat="1" x14ac:dyDescent="0.4">
      <c r="A1963" s="428" t="s">
        <v>406</v>
      </c>
      <c r="B1963" s="375" t="s">
        <v>64</v>
      </c>
      <c r="C1963" s="375" t="s">
        <v>467</v>
      </c>
      <c r="D1963" s="375" t="s">
        <v>395</v>
      </c>
      <c r="E1963" s="375" t="s">
        <v>400</v>
      </c>
      <c r="F1963" s="763">
        <v>8.5954190473122918E-6</v>
      </c>
      <c r="G1963" s="375" t="s">
        <v>399</v>
      </c>
      <c r="H1963" s="831" t="s">
        <v>898</v>
      </c>
      <c r="I1963" s="428" t="s">
        <v>232</v>
      </c>
      <c r="J1963" s="375" t="s">
        <v>64</v>
      </c>
      <c r="K1963" s="375" t="s">
        <v>52</v>
      </c>
      <c r="L1963" s="378"/>
      <c r="M1963" s="824">
        <v>0.31900000000000001</v>
      </c>
      <c r="N1963" s="375" t="s">
        <v>389</v>
      </c>
      <c r="O1963" s="375" t="s">
        <v>401</v>
      </c>
      <c r="P1963" s="378">
        <v>9.9782860904113597E-4</v>
      </c>
      <c r="Q1963" s="375" t="s">
        <v>399</v>
      </c>
      <c r="R1963" s="831" t="s">
        <v>900</v>
      </c>
      <c r="S1963" s="428" t="s">
        <v>49</v>
      </c>
      <c r="T1963" s="375" t="s">
        <v>418</v>
      </c>
      <c r="U1963" s="375" t="s">
        <v>64</v>
      </c>
      <c r="V1963" s="375" t="s">
        <v>52</v>
      </c>
      <c r="W1963" s="378"/>
      <c r="X1963" s="824">
        <v>0.34899999999999998</v>
      </c>
      <c r="Y1963" s="375" t="s">
        <v>389</v>
      </c>
      <c r="Z1963" s="375" t="s">
        <v>401</v>
      </c>
      <c r="AA1963" s="378">
        <v>8.7382857965879795E-4</v>
      </c>
      <c r="AB1963" s="375" t="s">
        <v>399</v>
      </c>
      <c r="AC1963" s="831" t="s">
        <v>901</v>
      </c>
      <c r="AK1963" s="428" t="s">
        <v>277</v>
      </c>
      <c r="AL1963" s="375" t="s">
        <v>64</v>
      </c>
      <c r="AM1963" s="375" t="s">
        <v>425</v>
      </c>
      <c r="AN1963" s="375" t="s">
        <v>426</v>
      </c>
      <c r="AO1963" s="762">
        <v>6.9260000000000002</v>
      </c>
      <c r="AP1963" s="375" t="s">
        <v>390</v>
      </c>
      <c r="AQ1963" s="760">
        <v>7.6770444062228202E-2</v>
      </c>
      <c r="AR1963" s="375" t="s">
        <v>399</v>
      </c>
      <c r="AS1963" s="375" t="s">
        <v>899</v>
      </c>
      <c r="AT1963" s="831" t="s">
        <v>422</v>
      </c>
    </row>
    <row r="1964" spans="1:46" s="375" customFormat="1" x14ac:dyDescent="0.4">
      <c r="A1964" s="428" t="s">
        <v>406</v>
      </c>
      <c r="B1964" s="375" t="s">
        <v>64</v>
      </c>
      <c r="C1964" s="375" t="s">
        <v>467</v>
      </c>
      <c r="D1964" s="375" t="s">
        <v>396</v>
      </c>
      <c r="E1964" s="375" t="s">
        <v>400</v>
      </c>
      <c r="F1964" s="763">
        <v>5.2944632323361818E-6</v>
      </c>
      <c r="G1964" s="375" t="s">
        <v>399</v>
      </c>
      <c r="H1964" s="831" t="s">
        <v>898</v>
      </c>
      <c r="I1964" s="428" t="s">
        <v>232</v>
      </c>
      <c r="J1964" s="375" t="s">
        <v>64</v>
      </c>
      <c r="K1964" s="375" t="s">
        <v>52</v>
      </c>
      <c r="L1964" s="378"/>
      <c r="M1964" s="824">
        <v>0.31900000000000001</v>
      </c>
      <c r="N1964" s="375" t="s">
        <v>390</v>
      </c>
      <c r="O1964" s="375" t="s">
        <v>401</v>
      </c>
      <c r="P1964" s="378">
        <v>5.3502191412608484E-5</v>
      </c>
      <c r="Q1964" s="375" t="s">
        <v>399</v>
      </c>
      <c r="R1964" s="831" t="s">
        <v>900</v>
      </c>
      <c r="S1964" s="428" t="s">
        <v>49</v>
      </c>
      <c r="T1964" s="375" t="s">
        <v>418</v>
      </c>
      <c r="U1964" s="375" t="s">
        <v>64</v>
      </c>
      <c r="V1964" s="375" t="s">
        <v>52</v>
      </c>
      <c r="W1964" s="378"/>
      <c r="X1964" s="824">
        <v>0.34899999999999998</v>
      </c>
      <c r="Y1964" s="375" t="s">
        <v>390</v>
      </c>
      <c r="Z1964" s="375" t="s">
        <v>401</v>
      </c>
      <c r="AA1964" s="378">
        <v>2.2850223287961742E-4</v>
      </c>
      <c r="AB1964" s="375" t="s">
        <v>399</v>
      </c>
      <c r="AC1964" s="831" t="s">
        <v>901</v>
      </c>
      <c r="AK1964" s="428" t="s">
        <v>277</v>
      </c>
      <c r="AL1964" s="375" t="s">
        <v>64</v>
      </c>
      <c r="AM1964" s="375" t="s">
        <v>425</v>
      </c>
      <c r="AN1964" s="375" t="s">
        <v>426</v>
      </c>
      <c r="AO1964" s="762">
        <v>6.9260000000000002</v>
      </c>
      <c r="AP1964" s="375" t="s">
        <v>391</v>
      </c>
      <c r="AQ1964" s="760">
        <v>3.3247860289947147E-2</v>
      </c>
      <c r="AR1964" s="375" t="s">
        <v>399</v>
      </c>
      <c r="AS1964" s="375" t="s">
        <v>899</v>
      </c>
      <c r="AT1964" s="831" t="s">
        <v>422</v>
      </c>
    </row>
    <row r="1965" spans="1:46" s="375" customFormat="1" x14ac:dyDescent="0.4">
      <c r="A1965" s="428" t="s">
        <v>406</v>
      </c>
      <c r="B1965" s="375" t="s">
        <v>64</v>
      </c>
      <c r="C1965" s="375" t="s">
        <v>467</v>
      </c>
      <c r="D1965" s="375" t="s">
        <v>397</v>
      </c>
      <c r="E1965" s="375" t="s">
        <v>400</v>
      </c>
      <c r="F1965" s="763">
        <v>0.46338088140196493</v>
      </c>
      <c r="G1965" s="375" t="s">
        <v>399</v>
      </c>
      <c r="H1965" s="831" t="s">
        <v>898</v>
      </c>
      <c r="I1965" s="428" t="s">
        <v>232</v>
      </c>
      <c r="J1965" s="375" t="s">
        <v>64</v>
      </c>
      <c r="K1965" s="375" t="s">
        <v>52</v>
      </c>
      <c r="L1965" s="378"/>
      <c r="M1965" s="824">
        <v>0.31900000000000001</v>
      </c>
      <c r="N1965" s="375" t="s">
        <v>391</v>
      </c>
      <c r="O1965" s="375" t="s">
        <v>401</v>
      </c>
      <c r="P1965" s="378">
        <v>5.3231832832938782E-5</v>
      </c>
      <c r="Q1965" s="375" t="s">
        <v>399</v>
      </c>
      <c r="R1965" s="831" t="s">
        <v>900</v>
      </c>
      <c r="S1965" s="428" t="s">
        <v>49</v>
      </c>
      <c r="T1965" s="375" t="s">
        <v>418</v>
      </c>
      <c r="U1965" s="375" t="s">
        <v>64</v>
      </c>
      <c r="V1965" s="375" t="s">
        <v>52</v>
      </c>
      <c r="W1965" s="378"/>
      <c r="X1965" s="824">
        <v>0.34899999999999998</v>
      </c>
      <c r="Y1965" s="375" t="s">
        <v>391</v>
      </c>
      <c r="Z1965" s="375" t="s">
        <v>401</v>
      </c>
      <c r="AA1965" s="378">
        <v>1.8023186292613952E-4</v>
      </c>
      <c r="AB1965" s="375" t="s">
        <v>399</v>
      </c>
      <c r="AC1965" s="831" t="s">
        <v>901</v>
      </c>
      <c r="AK1965" s="428" t="s">
        <v>277</v>
      </c>
      <c r="AL1965" s="375" t="s">
        <v>64</v>
      </c>
      <c r="AM1965" s="375" t="s">
        <v>425</v>
      </c>
      <c r="AN1965" s="375" t="s">
        <v>426</v>
      </c>
      <c r="AO1965" s="762">
        <v>6.9260000000000002</v>
      </c>
      <c r="AP1965" s="375" t="s">
        <v>392</v>
      </c>
      <c r="AQ1965" s="760">
        <v>0.42086269104545959</v>
      </c>
      <c r="AR1965" s="375" t="s">
        <v>399</v>
      </c>
      <c r="AS1965" s="375" t="s">
        <v>899</v>
      </c>
      <c r="AT1965" s="831" t="s">
        <v>422</v>
      </c>
    </row>
    <row r="1966" spans="1:46" s="375" customFormat="1" x14ac:dyDescent="0.4">
      <c r="A1966" s="428" t="s">
        <v>406</v>
      </c>
      <c r="B1966" s="375" t="s">
        <v>64</v>
      </c>
      <c r="C1966" s="375" t="s">
        <v>467</v>
      </c>
      <c r="D1966" s="375" t="s">
        <v>387</v>
      </c>
      <c r="E1966" s="375" t="s">
        <v>401</v>
      </c>
      <c r="F1966" s="378">
        <v>1.0731682621533044E-5</v>
      </c>
      <c r="G1966" s="375" t="s">
        <v>399</v>
      </c>
      <c r="H1966" s="831" t="s">
        <v>902</v>
      </c>
      <c r="I1966" s="428" t="s">
        <v>232</v>
      </c>
      <c r="J1966" s="375" t="s">
        <v>64</v>
      </c>
      <c r="K1966" s="375" t="s">
        <v>52</v>
      </c>
      <c r="L1966" s="378"/>
      <c r="M1966" s="824">
        <v>0.31900000000000001</v>
      </c>
      <c r="N1966" s="375" t="s">
        <v>392</v>
      </c>
      <c r="O1966" s="375" t="s">
        <v>401</v>
      </c>
      <c r="P1966" s="378">
        <v>4.7828614582849337E-5</v>
      </c>
      <c r="Q1966" s="375" t="s">
        <v>399</v>
      </c>
      <c r="R1966" s="831" t="s">
        <v>900</v>
      </c>
      <c r="S1966" s="428" t="s">
        <v>49</v>
      </c>
      <c r="T1966" s="375" t="s">
        <v>418</v>
      </c>
      <c r="U1966" s="375" t="s">
        <v>64</v>
      </c>
      <c r="V1966" s="375" t="s">
        <v>52</v>
      </c>
      <c r="W1966" s="378"/>
      <c r="X1966" s="824">
        <v>0.34899999999999998</v>
      </c>
      <c r="Y1966" s="375" t="s">
        <v>392</v>
      </c>
      <c r="Z1966" s="375" t="s">
        <v>401</v>
      </c>
      <c r="AA1966" s="378">
        <v>2.8148292702354994E-3</v>
      </c>
      <c r="AB1966" s="375" t="s">
        <v>399</v>
      </c>
      <c r="AC1966" s="831" t="s">
        <v>901</v>
      </c>
      <c r="AK1966" s="428" t="s">
        <v>277</v>
      </c>
      <c r="AL1966" s="375" t="s">
        <v>64</v>
      </c>
      <c r="AM1966" s="375" t="s">
        <v>425</v>
      </c>
      <c r="AN1966" s="375" t="s">
        <v>426</v>
      </c>
      <c r="AO1966" s="762">
        <v>6.9260000000000002</v>
      </c>
      <c r="AP1966" s="375" t="s">
        <v>393</v>
      </c>
      <c r="AQ1966" s="760">
        <v>8.2913653648611385E-4</v>
      </c>
      <c r="AR1966" s="375" t="s">
        <v>399</v>
      </c>
      <c r="AS1966" s="375" t="s">
        <v>899</v>
      </c>
      <c r="AT1966" s="831" t="s">
        <v>422</v>
      </c>
    </row>
    <row r="1967" spans="1:46" s="375" customFormat="1" x14ac:dyDescent="0.4">
      <c r="A1967" s="428" t="s">
        <v>406</v>
      </c>
      <c r="B1967" s="375" t="s">
        <v>64</v>
      </c>
      <c r="C1967" s="375" t="s">
        <v>467</v>
      </c>
      <c r="D1967" s="375" t="s">
        <v>388</v>
      </c>
      <c r="E1967" s="375" t="s">
        <v>401</v>
      </c>
      <c r="F1967" s="378">
        <v>1.4022502873930809E-4</v>
      </c>
      <c r="G1967" s="375" t="s">
        <v>399</v>
      </c>
      <c r="H1967" s="831" t="s">
        <v>902</v>
      </c>
      <c r="I1967" s="428" t="s">
        <v>232</v>
      </c>
      <c r="J1967" s="375" t="s">
        <v>64</v>
      </c>
      <c r="K1967" s="375" t="s">
        <v>52</v>
      </c>
      <c r="L1967" s="378"/>
      <c r="M1967" s="824">
        <v>0.31900000000000001</v>
      </c>
      <c r="N1967" s="375" t="s">
        <v>393</v>
      </c>
      <c r="O1967" s="375" t="s">
        <v>401</v>
      </c>
      <c r="P1967" s="378">
        <v>8.7493257673933183E-6</v>
      </c>
      <c r="Q1967" s="375" t="s">
        <v>399</v>
      </c>
      <c r="R1967" s="831" t="s">
        <v>900</v>
      </c>
      <c r="S1967" s="428" t="s">
        <v>49</v>
      </c>
      <c r="T1967" s="375" t="s">
        <v>418</v>
      </c>
      <c r="U1967" s="375" t="s">
        <v>64</v>
      </c>
      <c r="V1967" s="375" t="s">
        <v>52</v>
      </c>
      <c r="W1967" s="378"/>
      <c r="X1967" s="824">
        <v>0.34899999999999998</v>
      </c>
      <c r="Y1967" s="375" t="s">
        <v>393</v>
      </c>
      <c r="Z1967" s="375" t="s">
        <v>401</v>
      </c>
      <c r="AA1967" s="378">
        <v>7.7443255292542101E-6</v>
      </c>
      <c r="AB1967" s="375" t="s">
        <v>399</v>
      </c>
      <c r="AC1967" s="831" t="s">
        <v>901</v>
      </c>
      <c r="AK1967" s="428" t="s">
        <v>277</v>
      </c>
      <c r="AL1967" s="375" t="s">
        <v>64</v>
      </c>
      <c r="AM1967" s="375" t="s">
        <v>425</v>
      </c>
      <c r="AN1967" s="375" t="s">
        <v>426</v>
      </c>
      <c r="AO1967" s="762">
        <v>6.9260000000000002</v>
      </c>
      <c r="AP1967" s="375" t="s">
        <v>394</v>
      </c>
      <c r="AQ1967" s="760">
        <v>1.7643520388164087E-3</v>
      </c>
      <c r="AR1967" s="375" t="s">
        <v>399</v>
      </c>
      <c r="AS1967" s="375" t="s">
        <v>899</v>
      </c>
      <c r="AT1967" s="831" t="s">
        <v>422</v>
      </c>
    </row>
    <row r="1968" spans="1:46" s="375" customFormat="1" x14ac:dyDescent="0.4">
      <c r="A1968" s="428" t="s">
        <v>406</v>
      </c>
      <c r="B1968" s="375" t="s">
        <v>64</v>
      </c>
      <c r="C1968" s="375" t="s">
        <v>467</v>
      </c>
      <c r="D1968" s="375" t="s">
        <v>389</v>
      </c>
      <c r="E1968" s="375" t="s">
        <v>401</v>
      </c>
      <c r="F1968" s="378">
        <v>4.0467429785517552E-4</v>
      </c>
      <c r="G1968" s="375" t="s">
        <v>399</v>
      </c>
      <c r="H1968" s="831" t="s">
        <v>902</v>
      </c>
      <c r="I1968" s="428" t="s">
        <v>232</v>
      </c>
      <c r="J1968" s="375" t="s">
        <v>64</v>
      </c>
      <c r="K1968" s="375" t="s">
        <v>52</v>
      </c>
      <c r="L1968" s="378"/>
      <c r="M1968" s="824">
        <v>0.31900000000000001</v>
      </c>
      <c r="N1968" s="375" t="s">
        <v>394</v>
      </c>
      <c r="O1968" s="375" t="s">
        <v>401</v>
      </c>
      <c r="P1968" s="378">
        <v>2.2693475746031936E-5</v>
      </c>
      <c r="Q1968" s="375" t="s">
        <v>399</v>
      </c>
      <c r="R1968" s="831" t="s">
        <v>900</v>
      </c>
      <c r="S1968" s="428" t="s">
        <v>49</v>
      </c>
      <c r="T1968" s="375" t="s">
        <v>418</v>
      </c>
      <c r="U1968" s="375" t="s">
        <v>64</v>
      </c>
      <c r="V1968" s="375" t="s">
        <v>52</v>
      </c>
      <c r="W1968" s="378"/>
      <c r="X1968" s="824">
        <v>0.34899999999999998</v>
      </c>
      <c r="Y1968" s="375" t="s">
        <v>394</v>
      </c>
      <c r="Z1968" s="375" t="s">
        <v>401</v>
      </c>
      <c r="AA1968" s="378">
        <v>1.4589473825753993E-5</v>
      </c>
      <c r="AB1968" s="375" t="s">
        <v>399</v>
      </c>
      <c r="AC1968" s="831" t="s">
        <v>901</v>
      </c>
      <c r="AK1968" s="428" t="s">
        <v>277</v>
      </c>
      <c r="AL1968" s="375" t="s">
        <v>64</v>
      </c>
      <c r="AM1968" s="375" t="s">
        <v>425</v>
      </c>
      <c r="AN1968" s="375" t="s">
        <v>426</v>
      </c>
      <c r="AO1968" s="762">
        <v>6.9260000000000002</v>
      </c>
      <c r="AP1968" s="375" t="s">
        <v>395</v>
      </c>
      <c r="AQ1968" s="760">
        <v>0.16080478359682848</v>
      </c>
      <c r="AR1968" s="375" t="s">
        <v>399</v>
      </c>
      <c r="AS1968" s="375" t="s">
        <v>899</v>
      </c>
      <c r="AT1968" s="831" t="s">
        <v>422</v>
      </c>
    </row>
    <row r="1969" spans="1:46" s="375" customFormat="1" x14ac:dyDescent="0.4">
      <c r="A1969" s="428" t="s">
        <v>406</v>
      </c>
      <c r="B1969" s="375" t="s">
        <v>64</v>
      </c>
      <c r="C1969" s="375" t="s">
        <v>467</v>
      </c>
      <c r="D1969" s="375" t="s">
        <v>390</v>
      </c>
      <c r="E1969" s="375" t="s">
        <v>401</v>
      </c>
      <c r="F1969" s="378">
        <v>8.8294212775527549E-5</v>
      </c>
      <c r="G1969" s="375" t="s">
        <v>399</v>
      </c>
      <c r="H1969" s="831" t="s">
        <v>902</v>
      </c>
      <c r="I1969" s="428" t="s">
        <v>232</v>
      </c>
      <c r="J1969" s="375" t="s">
        <v>64</v>
      </c>
      <c r="K1969" s="375" t="s">
        <v>52</v>
      </c>
      <c r="M1969" s="824">
        <v>0.31900000000000001</v>
      </c>
      <c r="N1969" s="375" t="s">
        <v>395</v>
      </c>
      <c r="O1969" s="375" t="s">
        <v>401</v>
      </c>
      <c r="P1969" s="378">
        <v>1.2288505310979559E-5</v>
      </c>
      <c r="Q1969" s="375" t="s">
        <v>399</v>
      </c>
      <c r="R1969" s="831" t="s">
        <v>900</v>
      </c>
      <c r="S1969" s="428" t="s">
        <v>49</v>
      </c>
      <c r="T1969" s="375" t="s">
        <v>418</v>
      </c>
      <c r="U1969" s="375" t="s">
        <v>64</v>
      </c>
      <c r="V1969" s="375" t="s">
        <v>52</v>
      </c>
      <c r="X1969" s="824">
        <v>0.34899999999999998</v>
      </c>
      <c r="Y1969" s="375" t="s">
        <v>395</v>
      </c>
      <c r="Z1969" s="375" t="s">
        <v>401</v>
      </c>
      <c r="AA1969" s="378">
        <v>1.1288505074025222E-5</v>
      </c>
      <c r="AB1969" s="375" t="s">
        <v>399</v>
      </c>
      <c r="AC1969" s="831" t="s">
        <v>901</v>
      </c>
      <c r="AK1969" s="428" t="s">
        <v>277</v>
      </c>
      <c r="AL1969" s="375" t="s">
        <v>64</v>
      </c>
      <c r="AM1969" s="375" t="s">
        <v>425</v>
      </c>
      <c r="AN1969" s="375" t="s">
        <v>426</v>
      </c>
      <c r="AO1969" s="762">
        <v>6.9260000000000002</v>
      </c>
      <c r="AP1969" s="375" t="s">
        <v>396</v>
      </c>
      <c r="AQ1969" s="760">
        <v>1.1068526951316031E-3</v>
      </c>
      <c r="AR1969" s="375" t="s">
        <v>399</v>
      </c>
      <c r="AS1969" s="375" t="s">
        <v>899</v>
      </c>
      <c r="AT1969" s="831" t="s">
        <v>422</v>
      </c>
    </row>
    <row r="1970" spans="1:46" s="375" customFormat="1" x14ac:dyDescent="0.4">
      <c r="A1970" s="428" t="s">
        <v>406</v>
      </c>
      <c r="B1970" s="375" t="s">
        <v>64</v>
      </c>
      <c r="C1970" s="375" t="s">
        <v>467</v>
      </c>
      <c r="D1970" s="375" t="s">
        <v>391</v>
      </c>
      <c r="E1970" s="375" t="s">
        <v>401</v>
      </c>
      <c r="F1970" s="378">
        <v>6.957142981375024E-5</v>
      </c>
      <c r="G1970" s="375" t="s">
        <v>399</v>
      </c>
      <c r="H1970" s="831" t="s">
        <v>902</v>
      </c>
      <c r="I1970" s="428" t="s">
        <v>232</v>
      </c>
      <c r="J1970" s="375" t="s">
        <v>64</v>
      </c>
      <c r="K1970" s="375" t="s">
        <v>52</v>
      </c>
      <c r="M1970" s="824">
        <v>0.31900000000000001</v>
      </c>
      <c r="N1970" s="375" t="s">
        <v>396</v>
      </c>
      <c r="O1970" s="375" t="s">
        <v>401</v>
      </c>
      <c r="P1970" s="378">
        <v>1.0078866821431209E-6</v>
      </c>
      <c r="Q1970" s="375" t="s">
        <v>399</v>
      </c>
      <c r="R1970" s="831" t="s">
        <v>900</v>
      </c>
      <c r="S1970" s="428" t="s">
        <v>49</v>
      </c>
      <c r="T1970" s="375" t="s">
        <v>418</v>
      </c>
      <c r="U1970" s="375" t="s">
        <v>64</v>
      </c>
      <c r="V1970" s="375" t="s">
        <v>52</v>
      </c>
      <c r="X1970" s="824">
        <v>0.34899999999999998</v>
      </c>
      <c r="Y1970" s="375" t="s">
        <v>396</v>
      </c>
      <c r="Z1970" s="375" t="s">
        <v>401</v>
      </c>
      <c r="AA1970" s="378">
        <v>1.5007889999503837E-5</v>
      </c>
      <c r="AB1970" s="375" t="s">
        <v>399</v>
      </c>
      <c r="AC1970" s="831" t="s">
        <v>901</v>
      </c>
      <c r="AK1970" s="428" t="s">
        <v>277</v>
      </c>
      <c r="AL1970" s="375" t="s">
        <v>64</v>
      </c>
      <c r="AM1970" s="375" t="s">
        <v>425</v>
      </c>
      <c r="AN1970" s="375" t="s">
        <v>426</v>
      </c>
      <c r="AO1970" s="762">
        <v>6.9260000000000002</v>
      </c>
      <c r="AP1970" s="375" t="s">
        <v>397</v>
      </c>
      <c r="AQ1970" s="760">
        <v>116.27924683403903</v>
      </c>
      <c r="AR1970" s="375" t="s">
        <v>399</v>
      </c>
      <c r="AS1970" s="375" t="s">
        <v>899</v>
      </c>
      <c r="AT1970" s="831" t="s">
        <v>422</v>
      </c>
    </row>
    <row r="1971" spans="1:46" s="375" customFormat="1" x14ac:dyDescent="0.4">
      <c r="A1971" s="428" t="s">
        <v>406</v>
      </c>
      <c r="B1971" s="375" t="s">
        <v>64</v>
      </c>
      <c r="C1971" s="375" t="s">
        <v>467</v>
      </c>
      <c r="D1971" s="375" t="s">
        <v>392</v>
      </c>
      <c r="E1971" s="375" t="s">
        <v>401</v>
      </c>
      <c r="F1971" s="378">
        <v>8.9154880737019374E-4</v>
      </c>
      <c r="G1971" s="375" t="s">
        <v>399</v>
      </c>
      <c r="H1971" s="831" t="s">
        <v>902</v>
      </c>
      <c r="I1971" s="428" t="s">
        <v>232</v>
      </c>
      <c r="J1971" s="375" t="s">
        <v>64</v>
      </c>
      <c r="K1971" s="375" t="s">
        <v>52</v>
      </c>
      <c r="M1971" s="824">
        <v>0.31900000000000001</v>
      </c>
      <c r="N1971" s="375" t="s">
        <v>397</v>
      </c>
      <c r="O1971" s="375" t="s">
        <v>401</v>
      </c>
      <c r="P1971" s="378">
        <v>0.6352473708273163</v>
      </c>
      <c r="Q1971" s="375" t="s">
        <v>399</v>
      </c>
      <c r="R1971" s="831" t="s">
        <v>900</v>
      </c>
      <c r="S1971" s="428" t="s">
        <v>49</v>
      </c>
      <c r="T1971" s="375" t="s">
        <v>418</v>
      </c>
      <c r="U1971" s="375" t="s">
        <v>64</v>
      </c>
      <c r="V1971" s="375" t="s">
        <v>52</v>
      </c>
      <c r="X1971" s="824">
        <v>0.34899999999999998</v>
      </c>
      <c r="Y1971" s="375" t="s">
        <v>397</v>
      </c>
      <c r="Z1971" s="375" t="s">
        <v>401</v>
      </c>
      <c r="AA1971" s="378">
        <v>0.97867052466056548</v>
      </c>
      <c r="AB1971" s="375" t="s">
        <v>399</v>
      </c>
      <c r="AC1971" s="831" t="s">
        <v>901</v>
      </c>
      <c r="AK1971" s="428" t="s">
        <v>277</v>
      </c>
      <c r="AL1971" s="375" t="s">
        <v>64</v>
      </c>
      <c r="AM1971" s="375" t="s">
        <v>34</v>
      </c>
      <c r="AO1971" s="762">
        <v>8.7040000000000006</v>
      </c>
      <c r="AP1971" s="375" t="s">
        <v>387</v>
      </c>
      <c r="AQ1971" s="760">
        <v>0.13392911904762864</v>
      </c>
      <c r="AR1971" s="375" t="s">
        <v>399</v>
      </c>
      <c r="AS1971" s="375" t="s">
        <v>903</v>
      </c>
      <c r="AT1971" s="831" t="s">
        <v>422</v>
      </c>
    </row>
    <row r="1972" spans="1:46" s="375" customFormat="1" x14ac:dyDescent="0.4">
      <c r="A1972" s="428" t="s">
        <v>406</v>
      </c>
      <c r="B1972" s="375" t="s">
        <v>64</v>
      </c>
      <c r="C1972" s="375" t="s">
        <v>467</v>
      </c>
      <c r="D1972" s="375" t="s">
        <v>393</v>
      </c>
      <c r="E1972" s="375" t="s">
        <v>401</v>
      </c>
      <c r="F1972" s="378">
        <v>4.2647581492739821E-6</v>
      </c>
      <c r="G1972" s="375" t="s">
        <v>399</v>
      </c>
      <c r="H1972" s="831" t="s">
        <v>902</v>
      </c>
      <c r="I1972" s="428" t="s">
        <v>232</v>
      </c>
      <c r="J1972" s="375" t="s">
        <v>64</v>
      </c>
      <c r="K1972" s="375" t="s">
        <v>54</v>
      </c>
      <c r="M1972" s="824">
        <v>0.32200000000000001</v>
      </c>
      <c r="N1972" s="375" t="s">
        <v>385</v>
      </c>
      <c r="O1972" s="375" t="s">
        <v>400</v>
      </c>
      <c r="P1972" s="761">
        <v>3.1055900621118009</v>
      </c>
      <c r="Q1972" s="375" t="s">
        <v>398</v>
      </c>
      <c r="R1972" s="831" t="s">
        <v>904</v>
      </c>
      <c r="S1972" s="428" t="s">
        <v>49</v>
      </c>
      <c r="T1972" s="375" t="s">
        <v>418</v>
      </c>
      <c r="U1972" s="375" t="s">
        <v>64</v>
      </c>
      <c r="V1972" s="375" t="s">
        <v>53</v>
      </c>
      <c r="X1972" s="824">
        <v>0.39</v>
      </c>
      <c r="Y1972" s="375" t="s">
        <v>411</v>
      </c>
      <c r="Z1972" s="375" t="s">
        <v>400</v>
      </c>
      <c r="AA1972" s="761">
        <v>2.5641025641025639</v>
      </c>
      <c r="AB1972" s="375" t="s">
        <v>398</v>
      </c>
      <c r="AC1972" s="831" t="s">
        <v>905</v>
      </c>
      <c r="AK1972" s="428" t="s">
        <v>277</v>
      </c>
      <c r="AL1972" s="375" t="s">
        <v>64</v>
      </c>
      <c r="AM1972" s="375" t="s">
        <v>34</v>
      </c>
      <c r="AO1972" s="762">
        <v>8.7040000000000006</v>
      </c>
      <c r="AP1972" s="375" t="s">
        <v>388</v>
      </c>
      <c r="AQ1972" s="760">
        <v>0.84614124568009674</v>
      </c>
      <c r="AR1972" s="375" t="s">
        <v>399</v>
      </c>
      <c r="AS1972" s="375" t="s">
        <v>903</v>
      </c>
      <c r="AT1972" s="831" t="s">
        <v>422</v>
      </c>
    </row>
    <row r="1973" spans="1:46" s="375" customFormat="1" x14ac:dyDescent="0.4">
      <c r="A1973" s="428" t="s">
        <v>406</v>
      </c>
      <c r="B1973" s="375" t="s">
        <v>64</v>
      </c>
      <c r="C1973" s="375" t="s">
        <v>467</v>
      </c>
      <c r="D1973" s="375" t="s">
        <v>394</v>
      </c>
      <c r="E1973" s="375" t="s">
        <v>401</v>
      </c>
      <c r="F1973" s="378">
        <v>9.8907956673264337E-6</v>
      </c>
      <c r="G1973" s="375" t="s">
        <v>399</v>
      </c>
      <c r="H1973" s="831" t="s">
        <v>902</v>
      </c>
      <c r="I1973" s="428" t="s">
        <v>232</v>
      </c>
      <c r="J1973" s="375" t="s">
        <v>64</v>
      </c>
      <c r="K1973" s="375" t="s">
        <v>54</v>
      </c>
      <c r="M1973" s="824">
        <v>0.32200000000000001</v>
      </c>
      <c r="N1973" s="375" t="s">
        <v>387</v>
      </c>
      <c r="O1973" s="375" t="s">
        <v>400</v>
      </c>
      <c r="P1973" s="763">
        <v>1.1000002606497705E-5</v>
      </c>
      <c r="Q1973" s="375" t="s">
        <v>399</v>
      </c>
      <c r="R1973" s="831" t="s">
        <v>906</v>
      </c>
      <c r="S1973" s="428" t="s">
        <v>49</v>
      </c>
      <c r="T1973" s="375" t="s">
        <v>418</v>
      </c>
      <c r="U1973" s="375" t="s">
        <v>64</v>
      </c>
      <c r="V1973" s="375" t="s">
        <v>53</v>
      </c>
      <c r="X1973" s="824">
        <v>0.39</v>
      </c>
      <c r="Y1973" s="375" t="s">
        <v>387</v>
      </c>
      <c r="Z1973" s="375" t="s">
        <v>400</v>
      </c>
      <c r="AA1973" s="763">
        <v>9.0000021325890313E-7</v>
      </c>
      <c r="AB1973" s="375" t="s">
        <v>399</v>
      </c>
      <c r="AC1973" s="831" t="s">
        <v>907</v>
      </c>
      <c r="AK1973" s="428" t="s">
        <v>277</v>
      </c>
      <c r="AL1973" s="375" t="s">
        <v>64</v>
      </c>
      <c r="AM1973" s="375" t="s">
        <v>34</v>
      </c>
      <c r="AO1973" s="762">
        <v>8.7040000000000006</v>
      </c>
      <c r="AP1973" s="375" t="s">
        <v>389</v>
      </c>
      <c r="AQ1973" s="760">
        <v>0.14469053127021084</v>
      </c>
      <c r="AR1973" s="375" t="s">
        <v>399</v>
      </c>
      <c r="AS1973" s="375" t="s">
        <v>903</v>
      </c>
      <c r="AT1973" s="831" t="s">
        <v>422</v>
      </c>
    </row>
    <row r="1974" spans="1:46" s="375" customFormat="1" x14ac:dyDescent="0.4">
      <c r="A1974" s="428" t="s">
        <v>406</v>
      </c>
      <c r="B1974" s="375" t="s">
        <v>64</v>
      </c>
      <c r="C1974" s="375" t="s">
        <v>467</v>
      </c>
      <c r="D1974" s="375" t="s">
        <v>395</v>
      </c>
      <c r="E1974" s="375" t="s">
        <v>401</v>
      </c>
      <c r="F1974" s="378">
        <v>1.0814026957545398E-5</v>
      </c>
      <c r="G1974" s="375" t="s">
        <v>399</v>
      </c>
      <c r="H1974" s="831" t="s">
        <v>902</v>
      </c>
      <c r="I1974" s="428" t="s">
        <v>232</v>
      </c>
      <c r="J1974" s="375" t="s">
        <v>64</v>
      </c>
      <c r="K1974" s="375" t="s">
        <v>54</v>
      </c>
      <c r="M1974" s="824">
        <v>0.32200000000000001</v>
      </c>
      <c r="N1974" s="375" t="s">
        <v>388</v>
      </c>
      <c r="O1974" s="375" t="s">
        <v>400</v>
      </c>
      <c r="P1974" s="763">
        <v>4.3700010354904526E-4</v>
      </c>
      <c r="Q1974" s="375" t="s">
        <v>399</v>
      </c>
      <c r="R1974" s="831" t="s">
        <v>906</v>
      </c>
      <c r="S1974" s="428" t="s">
        <v>49</v>
      </c>
      <c r="T1974" s="375" t="s">
        <v>418</v>
      </c>
      <c r="U1974" s="375" t="s">
        <v>64</v>
      </c>
      <c r="V1974" s="375" t="s">
        <v>53</v>
      </c>
      <c r="X1974" s="824">
        <v>0.39</v>
      </c>
      <c r="Y1974" s="375" t="s">
        <v>388</v>
      </c>
      <c r="Z1974" s="375" t="s">
        <v>400</v>
      </c>
      <c r="AA1974" s="763">
        <v>1.5100003578010487E-5</v>
      </c>
      <c r="AB1974" s="375" t="s">
        <v>399</v>
      </c>
      <c r="AC1974" s="831" t="s">
        <v>907</v>
      </c>
      <c r="AK1974" s="428" t="s">
        <v>277</v>
      </c>
      <c r="AL1974" s="375" t="s">
        <v>64</v>
      </c>
      <c r="AM1974" s="375" t="s">
        <v>34</v>
      </c>
      <c r="AO1974" s="762">
        <v>8.7040000000000006</v>
      </c>
      <c r="AP1974" s="375" t="s">
        <v>390</v>
      </c>
      <c r="AQ1974" s="760">
        <v>8.5326825093599831E-2</v>
      </c>
      <c r="AR1974" s="375" t="s">
        <v>399</v>
      </c>
      <c r="AS1974" s="375" t="s">
        <v>903</v>
      </c>
      <c r="AT1974" s="831" t="s">
        <v>422</v>
      </c>
    </row>
    <row r="1975" spans="1:46" s="375" customFormat="1" x14ac:dyDescent="0.4">
      <c r="A1975" s="428" t="s">
        <v>406</v>
      </c>
      <c r="B1975" s="375" t="s">
        <v>64</v>
      </c>
      <c r="C1975" s="375" t="s">
        <v>467</v>
      </c>
      <c r="D1975" s="375" t="s">
        <v>396</v>
      </c>
      <c r="E1975" s="375" t="s">
        <v>401</v>
      </c>
      <c r="F1975" s="378">
        <v>5.3100987613313951E-6</v>
      </c>
      <c r="G1975" s="375" t="s">
        <v>399</v>
      </c>
      <c r="H1975" s="831" t="s">
        <v>902</v>
      </c>
      <c r="I1975" s="428" t="s">
        <v>232</v>
      </c>
      <c r="J1975" s="375" t="s">
        <v>64</v>
      </c>
      <c r="K1975" s="375" t="s">
        <v>54</v>
      </c>
      <c r="M1975" s="824">
        <v>0.32200000000000001</v>
      </c>
      <c r="N1975" s="375" t="s">
        <v>389</v>
      </c>
      <c r="O1975" s="375" t="s">
        <v>400</v>
      </c>
      <c r="P1975" s="763">
        <v>2.9000006871675765E-4</v>
      </c>
      <c r="Q1975" s="375" t="s">
        <v>399</v>
      </c>
      <c r="R1975" s="831" t="s">
        <v>906</v>
      </c>
      <c r="S1975" s="428" t="s">
        <v>49</v>
      </c>
      <c r="T1975" s="375" t="s">
        <v>418</v>
      </c>
      <c r="U1975" s="375" t="s">
        <v>64</v>
      </c>
      <c r="V1975" s="375" t="s">
        <v>53</v>
      </c>
      <c r="X1975" s="824">
        <v>0.39</v>
      </c>
      <c r="Y1975" s="375" t="s">
        <v>389</v>
      </c>
      <c r="Z1975" s="375" t="s">
        <v>400</v>
      </c>
      <c r="AA1975" s="763">
        <v>2.3500005568426909E-4</v>
      </c>
      <c r="AB1975" s="375" t="s">
        <v>399</v>
      </c>
      <c r="AC1975" s="831" t="s">
        <v>907</v>
      </c>
      <c r="AK1975" s="428" t="s">
        <v>277</v>
      </c>
      <c r="AL1975" s="375" t="s">
        <v>64</v>
      </c>
      <c r="AM1975" s="375" t="s">
        <v>34</v>
      </c>
      <c r="AO1975" s="762">
        <v>8.7040000000000006</v>
      </c>
      <c r="AP1975" s="375" t="s">
        <v>391</v>
      </c>
      <c r="AQ1975" s="760">
        <v>3.8727226352348619E-2</v>
      </c>
      <c r="AR1975" s="375" t="s">
        <v>399</v>
      </c>
      <c r="AS1975" s="375" t="s">
        <v>903</v>
      </c>
      <c r="AT1975" s="831" t="s">
        <v>422</v>
      </c>
    </row>
    <row r="1976" spans="1:46" s="375" customFormat="1" x14ac:dyDescent="0.4">
      <c r="A1976" s="430" t="s">
        <v>406</v>
      </c>
      <c r="B1976" s="832" t="s">
        <v>64</v>
      </c>
      <c r="C1976" s="832" t="s">
        <v>467</v>
      </c>
      <c r="D1976" s="832" t="s">
        <v>397</v>
      </c>
      <c r="E1976" s="832" t="s">
        <v>401</v>
      </c>
      <c r="F1976" s="404">
        <v>0.46464803794776693</v>
      </c>
      <c r="G1976" s="832" t="s">
        <v>399</v>
      </c>
      <c r="H1976" s="834" t="s">
        <v>902</v>
      </c>
      <c r="I1976" s="428" t="s">
        <v>232</v>
      </c>
      <c r="J1976" s="375" t="s">
        <v>64</v>
      </c>
      <c r="K1976" s="375" t="s">
        <v>54</v>
      </c>
      <c r="L1976" s="378"/>
      <c r="M1976" s="824">
        <v>0.32200000000000001</v>
      </c>
      <c r="N1976" s="375" t="s">
        <v>390</v>
      </c>
      <c r="O1976" s="375" t="s">
        <v>400</v>
      </c>
      <c r="P1976" s="763">
        <v>3.6000008530356123E-5</v>
      </c>
      <c r="Q1976" s="375" t="s">
        <v>399</v>
      </c>
      <c r="R1976" s="831" t="s">
        <v>906</v>
      </c>
      <c r="S1976" s="428" t="s">
        <v>49</v>
      </c>
      <c r="T1976" s="375" t="s">
        <v>418</v>
      </c>
      <c r="U1976" s="375" t="s">
        <v>64</v>
      </c>
      <c r="V1976" s="375" t="s">
        <v>53</v>
      </c>
      <c r="W1976" s="378"/>
      <c r="X1976" s="824">
        <v>0.39</v>
      </c>
      <c r="Y1976" s="375" t="s">
        <v>390</v>
      </c>
      <c r="Z1976" s="375" t="s">
        <v>400</v>
      </c>
      <c r="AA1976" s="763">
        <v>2.8400006729503167E-5</v>
      </c>
      <c r="AB1976" s="375" t="s">
        <v>399</v>
      </c>
      <c r="AC1976" s="831" t="s">
        <v>907</v>
      </c>
      <c r="AK1976" s="428" t="s">
        <v>277</v>
      </c>
      <c r="AL1976" s="375" t="s">
        <v>64</v>
      </c>
      <c r="AM1976" s="375" t="s">
        <v>34</v>
      </c>
      <c r="AO1976" s="762">
        <v>8.7040000000000006</v>
      </c>
      <c r="AP1976" s="375" t="s">
        <v>392</v>
      </c>
      <c r="AQ1976" s="760">
        <v>0.54246652525231054</v>
      </c>
      <c r="AR1976" s="375" t="s">
        <v>399</v>
      </c>
      <c r="AS1976" s="375" t="s">
        <v>903</v>
      </c>
      <c r="AT1976" s="831" t="s">
        <v>422</v>
      </c>
    </row>
    <row r="1977" spans="1:46" s="375" customFormat="1" x14ac:dyDescent="0.4">
      <c r="I1977" s="428" t="s">
        <v>232</v>
      </c>
      <c r="J1977" s="375" t="s">
        <v>64</v>
      </c>
      <c r="K1977" s="375" t="s">
        <v>54</v>
      </c>
      <c r="L1977" s="378"/>
      <c r="M1977" s="824">
        <v>0.32200000000000001</v>
      </c>
      <c r="N1977" s="375" t="s">
        <v>391</v>
      </c>
      <c r="O1977" s="375" t="s">
        <v>400</v>
      </c>
      <c r="P1977" s="763">
        <v>3.6000008530356123E-5</v>
      </c>
      <c r="Q1977" s="375" t="s">
        <v>399</v>
      </c>
      <c r="R1977" s="831" t="s">
        <v>906</v>
      </c>
      <c r="S1977" s="428" t="s">
        <v>49</v>
      </c>
      <c r="T1977" s="375" t="s">
        <v>418</v>
      </c>
      <c r="U1977" s="375" t="s">
        <v>64</v>
      </c>
      <c r="V1977" s="375" t="s">
        <v>53</v>
      </c>
      <c r="W1977" s="378"/>
      <c r="X1977" s="824">
        <v>0.39</v>
      </c>
      <c r="Y1977" s="375" t="s">
        <v>391</v>
      </c>
      <c r="Z1977" s="375" t="s">
        <v>400</v>
      </c>
      <c r="AA1977" s="763">
        <v>8.2700019596123672E-6</v>
      </c>
      <c r="AB1977" s="375" t="s">
        <v>399</v>
      </c>
      <c r="AC1977" s="831" t="s">
        <v>907</v>
      </c>
      <c r="AK1977" s="428" t="s">
        <v>277</v>
      </c>
      <c r="AL1977" s="375" t="s">
        <v>64</v>
      </c>
      <c r="AM1977" s="375" t="s">
        <v>34</v>
      </c>
      <c r="AO1977" s="762">
        <v>8.7040000000000006</v>
      </c>
      <c r="AP1977" s="375" t="s">
        <v>393</v>
      </c>
      <c r="AQ1977" s="760">
        <v>8.111481151864688E-4</v>
      </c>
      <c r="AR1977" s="375" t="s">
        <v>399</v>
      </c>
      <c r="AS1977" s="375" t="s">
        <v>903</v>
      </c>
      <c r="AT1977" s="831" t="s">
        <v>422</v>
      </c>
    </row>
    <row r="1978" spans="1:46" s="375" customFormat="1" x14ac:dyDescent="0.4">
      <c r="I1978" s="428" t="s">
        <v>232</v>
      </c>
      <c r="J1978" s="375" t="s">
        <v>64</v>
      </c>
      <c r="K1978" s="375" t="s">
        <v>54</v>
      </c>
      <c r="L1978" s="378"/>
      <c r="M1978" s="824">
        <v>0.32200000000000001</v>
      </c>
      <c r="N1978" s="375" t="s">
        <v>392</v>
      </c>
      <c r="O1978" s="375" t="s">
        <v>400</v>
      </c>
      <c r="P1978" s="763">
        <v>1.5000003554315054E-5</v>
      </c>
      <c r="Q1978" s="375" t="s">
        <v>399</v>
      </c>
      <c r="R1978" s="831" t="s">
        <v>906</v>
      </c>
      <c r="S1978" s="428" t="s">
        <v>49</v>
      </c>
      <c r="T1978" s="375" t="s">
        <v>418</v>
      </c>
      <c r="U1978" s="375" t="s">
        <v>64</v>
      </c>
      <c r="V1978" s="375" t="s">
        <v>53</v>
      </c>
      <c r="W1978" s="378"/>
      <c r="X1978" s="824">
        <v>0.39</v>
      </c>
      <c r="Y1978" s="375" t="s">
        <v>392</v>
      </c>
      <c r="Z1978" s="375" t="s">
        <v>400</v>
      </c>
      <c r="AA1978" s="763">
        <v>4.910001163445794E-6</v>
      </c>
      <c r="AB1978" s="375" t="s">
        <v>399</v>
      </c>
      <c r="AC1978" s="831" t="s">
        <v>907</v>
      </c>
      <c r="AK1978" s="428" t="s">
        <v>277</v>
      </c>
      <c r="AL1978" s="375" t="s">
        <v>64</v>
      </c>
      <c r="AM1978" s="375" t="s">
        <v>34</v>
      </c>
      <c r="AO1978" s="762">
        <v>8.7040000000000006</v>
      </c>
      <c r="AP1978" s="375" t="s">
        <v>394</v>
      </c>
      <c r="AQ1978" s="760">
        <v>1.6935338883092644E-3</v>
      </c>
      <c r="AR1978" s="375" t="s">
        <v>399</v>
      </c>
      <c r="AS1978" s="375" t="s">
        <v>903</v>
      </c>
      <c r="AT1978" s="831" t="s">
        <v>422</v>
      </c>
    </row>
    <row r="1979" spans="1:46" s="375" customFormat="1" x14ac:dyDescent="0.4">
      <c r="I1979" s="428" t="s">
        <v>232</v>
      </c>
      <c r="J1979" s="375" t="s">
        <v>64</v>
      </c>
      <c r="K1979" s="375" t="s">
        <v>54</v>
      </c>
      <c r="L1979" s="378"/>
      <c r="M1979" s="824">
        <v>0.32200000000000001</v>
      </c>
      <c r="N1979" s="375" t="s">
        <v>393</v>
      </c>
      <c r="O1979" s="375" t="s">
        <v>400</v>
      </c>
      <c r="P1979" s="763">
        <v>1.0440002473803276E-6</v>
      </c>
      <c r="Q1979" s="375" t="s">
        <v>399</v>
      </c>
      <c r="R1979" s="831" t="s">
        <v>906</v>
      </c>
      <c r="S1979" s="428" t="s">
        <v>49</v>
      </c>
      <c r="T1979" s="375" t="s">
        <v>418</v>
      </c>
      <c r="U1979" s="375" t="s">
        <v>64</v>
      </c>
      <c r="V1979" s="375" t="s">
        <v>53</v>
      </c>
      <c r="W1979" s="378"/>
      <c r="X1979" s="824">
        <v>0.39</v>
      </c>
      <c r="Y1979" s="375" t="s">
        <v>393</v>
      </c>
      <c r="Z1979" s="375" t="s">
        <v>400</v>
      </c>
      <c r="AA1979" s="763">
        <v>3.5561008426333167E-7</v>
      </c>
      <c r="AB1979" s="375" t="s">
        <v>399</v>
      </c>
      <c r="AC1979" s="831" t="s">
        <v>907</v>
      </c>
      <c r="AK1979" s="428" t="s">
        <v>277</v>
      </c>
      <c r="AL1979" s="375" t="s">
        <v>64</v>
      </c>
      <c r="AM1979" s="375" t="s">
        <v>34</v>
      </c>
      <c r="AO1979" s="762">
        <v>8.7040000000000006</v>
      </c>
      <c r="AP1979" s="375" t="s">
        <v>395</v>
      </c>
      <c r="AQ1979" s="760">
        <v>0.20852766040148335</v>
      </c>
      <c r="AR1979" s="375" t="s">
        <v>399</v>
      </c>
      <c r="AS1979" s="375" t="s">
        <v>903</v>
      </c>
      <c r="AT1979" s="831" t="s">
        <v>422</v>
      </c>
    </row>
    <row r="1980" spans="1:46" s="375" customFormat="1" x14ac:dyDescent="0.4">
      <c r="I1980" s="428" t="s">
        <v>232</v>
      </c>
      <c r="J1980" s="375" t="s">
        <v>64</v>
      </c>
      <c r="K1980" s="375" t="s">
        <v>54</v>
      </c>
      <c r="L1980" s="378"/>
      <c r="M1980" s="824">
        <v>0.32200000000000001</v>
      </c>
      <c r="N1980" s="375" t="s">
        <v>394</v>
      </c>
      <c r="O1980" s="375" t="s">
        <v>400</v>
      </c>
      <c r="P1980" s="763">
        <v>2.4480005800642165E-5</v>
      </c>
      <c r="Q1980" s="375" t="s">
        <v>399</v>
      </c>
      <c r="R1980" s="831" t="s">
        <v>906</v>
      </c>
      <c r="S1980" s="428" t="s">
        <v>49</v>
      </c>
      <c r="T1980" s="375" t="s">
        <v>418</v>
      </c>
      <c r="U1980" s="375" t="s">
        <v>64</v>
      </c>
      <c r="V1980" s="375" t="s">
        <v>53</v>
      </c>
      <c r="W1980" s="378"/>
      <c r="X1980" s="824">
        <v>0.39</v>
      </c>
      <c r="Y1980" s="375" t="s">
        <v>394</v>
      </c>
      <c r="Z1980" s="375" t="s">
        <v>400</v>
      </c>
      <c r="AA1980" s="763">
        <v>6.6987015872860153E-7</v>
      </c>
      <c r="AB1980" s="375" t="s">
        <v>399</v>
      </c>
      <c r="AC1980" s="831" t="s">
        <v>907</v>
      </c>
      <c r="AK1980" s="428" t="s">
        <v>277</v>
      </c>
      <c r="AL1980" s="375" t="s">
        <v>64</v>
      </c>
      <c r="AM1980" s="375" t="s">
        <v>34</v>
      </c>
      <c r="AO1980" s="762">
        <v>8.7040000000000006</v>
      </c>
      <c r="AP1980" s="375" t="s">
        <v>396</v>
      </c>
      <c r="AQ1980" s="760">
        <v>1.2784256206030929E-3</v>
      </c>
      <c r="AR1980" s="375" t="s">
        <v>399</v>
      </c>
      <c r="AS1980" s="375" t="s">
        <v>903</v>
      </c>
      <c r="AT1980" s="831" t="s">
        <v>422</v>
      </c>
    </row>
    <row r="1981" spans="1:46" s="375" customFormat="1" x14ac:dyDescent="0.4">
      <c r="I1981" s="428" t="s">
        <v>232</v>
      </c>
      <c r="J1981" s="375" t="s">
        <v>64</v>
      </c>
      <c r="K1981" s="375" t="s">
        <v>54</v>
      </c>
      <c r="L1981" s="378"/>
      <c r="M1981" s="824">
        <v>0.32200000000000001</v>
      </c>
      <c r="N1981" s="375" t="s">
        <v>395</v>
      </c>
      <c r="O1981" s="375" t="s">
        <v>400</v>
      </c>
      <c r="P1981" s="763">
        <v>1.1000002606497705E-5</v>
      </c>
      <c r="Q1981" s="375" t="s">
        <v>399</v>
      </c>
      <c r="R1981" s="831" t="s">
        <v>906</v>
      </c>
      <c r="S1981" s="428" t="s">
        <v>49</v>
      </c>
      <c r="T1981" s="375" t="s">
        <v>418</v>
      </c>
      <c r="U1981" s="375" t="s">
        <v>64</v>
      </c>
      <c r="V1981" s="375" t="s">
        <v>53</v>
      </c>
      <c r="W1981" s="378"/>
      <c r="X1981" s="824">
        <v>0.39</v>
      </c>
      <c r="Y1981" s="375" t="s">
        <v>395</v>
      </c>
      <c r="Z1981" s="375" t="s">
        <v>400</v>
      </c>
      <c r="AA1981" s="763">
        <v>9.0000021325890309E-6</v>
      </c>
      <c r="AB1981" s="375" t="s">
        <v>399</v>
      </c>
      <c r="AC1981" s="831" t="s">
        <v>907</v>
      </c>
      <c r="AK1981" s="430" t="s">
        <v>277</v>
      </c>
      <c r="AL1981" s="832" t="s">
        <v>64</v>
      </c>
      <c r="AM1981" s="832" t="s">
        <v>34</v>
      </c>
      <c r="AN1981" s="832"/>
      <c r="AO1981" s="842">
        <v>8.7040000000000006</v>
      </c>
      <c r="AP1981" s="832" t="s">
        <v>397</v>
      </c>
      <c r="AQ1981" s="843">
        <v>129.43755407652384</v>
      </c>
      <c r="AR1981" s="832" t="s">
        <v>399</v>
      </c>
      <c r="AS1981" s="832" t="s">
        <v>903</v>
      </c>
      <c r="AT1981" s="834" t="s">
        <v>422</v>
      </c>
    </row>
    <row r="1982" spans="1:46" s="375" customFormat="1" x14ac:dyDescent="0.4">
      <c r="I1982" s="428" t="s">
        <v>232</v>
      </c>
      <c r="J1982" s="375" t="s">
        <v>64</v>
      </c>
      <c r="K1982" s="375" t="s">
        <v>54</v>
      </c>
      <c r="L1982" s="378"/>
      <c r="M1982" s="824">
        <v>0.32200000000000001</v>
      </c>
      <c r="N1982" s="375" t="s">
        <v>396</v>
      </c>
      <c r="O1982" s="375" t="s">
        <v>400</v>
      </c>
      <c r="P1982" s="763">
        <v>1.0000002369543367E-6</v>
      </c>
      <c r="Q1982" s="375" t="s">
        <v>399</v>
      </c>
      <c r="R1982" s="831" t="s">
        <v>906</v>
      </c>
      <c r="S1982" s="428" t="s">
        <v>49</v>
      </c>
      <c r="T1982" s="375" t="s">
        <v>418</v>
      </c>
      <c r="U1982" s="375" t="s">
        <v>64</v>
      </c>
      <c r="V1982" s="375" t="s">
        <v>53</v>
      </c>
      <c r="W1982" s="378"/>
      <c r="X1982" s="824">
        <v>0.39</v>
      </c>
      <c r="Y1982" s="375" t="s">
        <v>396</v>
      </c>
      <c r="Z1982" s="375" t="s">
        <v>400</v>
      </c>
      <c r="AA1982" s="763">
        <v>1.3500003198883547E-5</v>
      </c>
      <c r="AB1982" s="375" t="s">
        <v>399</v>
      </c>
      <c r="AC1982" s="831" t="s">
        <v>907</v>
      </c>
    </row>
    <row r="1983" spans="1:46" s="375" customFormat="1" x14ac:dyDescent="0.4">
      <c r="I1983" s="428" t="s">
        <v>232</v>
      </c>
      <c r="J1983" s="375" t="s">
        <v>64</v>
      </c>
      <c r="K1983" s="375" t="s">
        <v>54</v>
      </c>
      <c r="L1983" s="378"/>
      <c r="M1983" s="824">
        <v>0.32200000000000001</v>
      </c>
      <c r="N1983" s="375" t="s">
        <v>397</v>
      </c>
      <c r="O1983" s="375" t="s">
        <v>400</v>
      </c>
      <c r="P1983" s="763">
        <v>0.62882805416776311</v>
      </c>
      <c r="Q1983" s="375" t="s">
        <v>399</v>
      </c>
      <c r="R1983" s="831" t="s">
        <v>906</v>
      </c>
      <c r="S1983" s="428" t="s">
        <v>49</v>
      </c>
      <c r="T1983" s="375" t="s">
        <v>418</v>
      </c>
      <c r="U1983" s="375" t="s">
        <v>64</v>
      </c>
      <c r="V1983" s="375" t="s">
        <v>53</v>
      </c>
      <c r="W1983" s="378"/>
      <c r="X1983" s="824">
        <v>0.39</v>
      </c>
      <c r="Y1983" s="375" t="s">
        <v>397</v>
      </c>
      <c r="Z1983" s="375" t="s">
        <v>400</v>
      </c>
      <c r="AA1983" s="763">
        <v>0.87524327301858795</v>
      </c>
      <c r="AB1983" s="375" t="s">
        <v>399</v>
      </c>
      <c r="AC1983" s="831" t="s">
        <v>907</v>
      </c>
    </row>
    <row r="1984" spans="1:46" s="375" customFormat="1" x14ac:dyDescent="0.4">
      <c r="I1984" s="428" t="s">
        <v>232</v>
      </c>
      <c r="J1984" s="375" t="s">
        <v>64</v>
      </c>
      <c r="K1984" s="375" t="s">
        <v>54</v>
      </c>
      <c r="L1984" s="378"/>
      <c r="M1984" s="824">
        <v>0.32200000000000001</v>
      </c>
      <c r="N1984" s="375" t="s">
        <v>387</v>
      </c>
      <c r="O1984" s="375" t="s">
        <v>401</v>
      </c>
      <c r="P1984" s="378">
        <v>1.1437820892289984E-5</v>
      </c>
      <c r="Q1984" s="375" t="s">
        <v>399</v>
      </c>
      <c r="R1984" s="831" t="s">
        <v>908</v>
      </c>
      <c r="S1984" s="428" t="s">
        <v>49</v>
      </c>
      <c r="T1984" s="375" t="s">
        <v>418</v>
      </c>
      <c r="U1984" s="375" t="s">
        <v>64</v>
      </c>
      <c r="V1984" s="375" t="s">
        <v>53</v>
      </c>
      <c r="W1984" s="378"/>
      <c r="X1984" s="824">
        <v>0.39</v>
      </c>
      <c r="Y1984" s="375" t="s">
        <v>387</v>
      </c>
      <c r="Z1984" s="375" t="s">
        <v>401</v>
      </c>
      <c r="AA1984" s="378">
        <v>1.7118087714163085E-6</v>
      </c>
      <c r="AB1984" s="375" t="s">
        <v>399</v>
      </c>
      <c r="AC1984" s="831" t="s">
        <v>909</v>
      </c>
    </row>
    <row r="1985" spans="9:29" s="375" customFormat="1" x14ac:dyDescent="0.4">
      <c r="I1985" s="428" t="s">
        <v>232</v>
      </c>
      <c r="J1985" s="375" t="s">
        <v>64</v>
      </c>
      <c r="K1985" s="375" t="s">
        <v>54</v>
      </c>
      <c r="L1985" s="378"/>
      <c r="M1985" s="824">
        <v>0.32200000000000001</v>
      </c>
      <c r="N1985" s="375" t="s">
        <v>388</v>
      </c>
      <c r="O1985" s="375" t="s">
        <v>401</v>
      </c>
      <c r="P1985" s="378">
        <v>4.3997651767630993E-4</v>
      </c>
      <c r="Q1985" s="375" t="s">
        <v>399</v>
      </c>
      <c r="R1985" s="831" t="s">
        <v>908</v>
      </c>
      <c r="S1985" s="428" t="s">
        <v>49</v>
      </c>
      <c r="T1985" s="375" t="s">
        <v>418</v>
      </c>
      <c r="U1985" s="375" t="s">
        <v>64</v>
      </c>
      <c r="V1985" s="375" t="s">
        <v>53</v>
      </c>
      <c r="W1985" s="378"/>
      <c r="X1985" s="824">
        <v>0.39</v>
      </c>
      <c r="Y1985" s="375" t="s">
        <v>388</v>
      </c>
      <c r="Z1985" s="375" t="s">
        <v>401</v>
      </c>
      <c r="AA1985" s="378">
        <v>2.0561729266239141E-5</v>
      </c>
      <c r="AB1985" s="375" t="s">
        <v>399</v>
      </c>
      <c r="AC1985" s="831" t="s">
        <v>909</v>
      </c>
    </row>
    <row r="1986" spans="9:29" s="375" customFormat="1" x14ac:dyDescent="0.4">
      <c r="I1986" s="428" t="s">
        <v>232</v>
      </c>
      <c r="J1986" s="375" t="s">
        <v>64</v>
      </c>
      <c r="K1986" s="375" t="s">
        <v>54</v>
      </c>
      <c r="L1986" s="378"/>
      <c r="M1986" s="824">
        <v>0.32200000000000001</v>
      </c>
      <c r="N1986" s="375" t="s">
        <v>389</v>
      </c>
      <c r="O1986" s="375" t="s">
        <v>401</v>
      </c>
      <c r="P1986" s="378">
        <v>2.904357606926429E-4</v>
      </c>
      <c r="Q1986" s="375" t="s">
        <v>399</v>
      </c>
      <c r="R1986" s="831" t="s">
        <v>908</v>
      </c>
      <c r="S1986" s="428" t="s">
        <v>49</v>
      </c>
      <c r="T1986" s="375" t="s">
        <v>418</v>
      </c>
      <c r="U1986" s="375" t="s">
        <v>64</v>
      </c>
      <c r="V1986" s="375" t="s">
        <v>53</v>
      </c>
      <c r="W1986" s="378"/>
      <c r="X1986" s="824">
        <v>0.39</v>
      </c>
      <c r="Y1986" s="375" t="s">
        <v>389</v>
      </c>
      <c r="Z1986" s="375" t="s">
        <v>401</v>
      </c>
      <c r="AA1986" s="378">
        <v>2.3582842848193105E-4</v>
      </c>
      <c r="AB1986" s="375" t="s">
        <v>399</v>
      </c>
      <c r="AC1986" s="831" t="s">
        <v>909</v>
      </c>
    </row>
    <row r="1987" spans="9:29" s="375" customFormat="1" x14ac:dyDescent="0.4">
      <c r="I1987" s="428" t="s">
        <v>232</v>
      </c>
      <c r="J1987" s="375" t="s">
        <v>64</v>
      </c>
      <c r="K1987" s="375" t="s">
        <v>54</v>
      </c>
      <c r="L1987" s="378"/>
      <c r="M1987" s="824">
        <v>0.32200000000000001</v>
      </c>
      <c r="N1987" s="375" t="s">
        <v>390</v>
      </c>
      <c r="O1987" s="375" t="s">
        <v>401</v>
      </c>
      <c r="P1987" s="378">
        <v>3.6266153214786495E-5</v>
      </c>
      <c r="Q1987" s="375" t="s">
        <v>399</v>
      </c>
      <c r="R1987" s="831" t="s">
        <v>908</v>
      </c>
      <c r="S1987" s="428" t="s">
        <v>49</v>
      </c>
      <c r="T1987" s="375" t="s">
        <v>418</v>
      </c>
      <c r="U1987" s="375" t="s">
        <v>64</v>
      </c>
      <c r="V1987" s="375" t="s">
        <v>53</v>
      </c>
      <c r="W1987" s="378"/>
      <c r="X1987" s="824">
        <v>0.39</v>
      </c>
      <c r="Y1987" s="375" t="s">
        <v>390</v>
      </c>
      <c r="Z1987" s="375" t="s">
        <v>401</v>
      </c>
      <c r="AA1987" s="378">
        <v>2.8902185583531793E-5</v>
      </c>
      <c r="AB1987" s="375" t="s">
        <v>399</v>
      </c>
      <c r="AC1987" s="831" t="s">
        <v>909</v>
      </c>
    </row>
    <row r="1988" spans="9:29" s="375" customFormat="1" x14ac:dyDescent="0.4">
      <c r="I1988" s="428" t="s">
        <v>232</v>
      </c>
      <c r="J1988" s="375" t="s">
        <v>64</v>
      </c>
      <c r="K1988" s="375" t="s">
        <v>54</v>
      </c>
      <c r="L1988" s="378"/>
      <c r="M1988" s="824">
        <v>0.32200000000000001</v>
      </c>
      <c r="N1988" s="375" t="s">
        <v>391</v>
      </c>
      <c r="O1988" s="375" t="s">
        <v>401</v>
      </c>
      <c r="P1988" s="378">
        <v>3.6123372058104912E-5</v>
      </c>
      <c r="Q1988" s="375" t="s">
        <v>399</v>
      </c>
      <c r="R1988" s="831" t="s">
        <v>908</v>
      </c>
      <c r="S1988" s="428" t="s">
        <v>49</v>
      </c>
      <c r="T1988" s="375" t="s">
        <v>418</v>
      </c>
      <c r="U1988" s="375" t="s">
        <v>64</v>
      </c>
      <c r="V1988" s="375" t="s">
        <v>53</v>
      </c>
      <c r="W1988" s="378"/>
      <c r="X1988" s="824">
        <v>0.39</v>
      </c>
      <c r="Y1988" s="375" t="s">
        <v>391</v>
      </c>
      <c r="Z1988" s="375" t="s">
        <v>401</v>
      </c>
      <c r="AA1988" s="378">
        <v>8.501822233971292E-6</v>
      </c>
      <c r="AB1988" s="375" t="s">
        <v>399</v>
      </c>
      <c r="AC1988" s="831" t="s">
        <v>909</v>
      </c>
    </row>
    <row r="1989" spans="9:29" s="375" customFormat="1" x14ac:dyDescent="0.4">
      <c r="I1989" s="428" t="s">
        <v>232</v>
      </c>
      <c r="J1989" s="375" t="s">
        <v>64</v>
      </c>
      <c r="K1989" s="375" t="s">
        <v>54</v>
      </c>
      <c r="L1989" s="378"/>
      <c r="M1989" s="824">
        <v>0.32200000000000001</v>
      </c>
      <c r="N1989" s="375" t="s">
        <v>392</v>
      </c>
      <c r="O1989" s="375" t="s">
        <v>401</v>
      </c>
      <c r="P1989" s="378">
        <v>1.6482541728852944E-5</v>
      </c>
      <c r="Q1989" s="375" t="s">
        <v>399</v>
      </c>
      <c r="R1989" s="831" t="s">
        <v>908</v>
      </c>
      <c r="S1989" s="428" t="s">
        <v>49</v>
      </c>
      <c r="T1989" s="375" t="s">
        <v>418</v>
      </c>
      <c r="U1989" s="375" t="s">
        <v>64</v>
      </c>
      <c r="V1989" s="375" t="s">
        <v>53</v>
      </c>
      <c r="W1989" s="378"/>
      <c r="X1989" s="824">
        <v>0.39</v>
      </c>
      <c r="Y1989" s="375" t="s">
        <v>392</v>
      </c>
      <c r="Z1989" s="375" t="s">
        <v>401</v>
      </c>
      <c r="AA1989" s="378">
        <v>7.738605083349976E-6</v>
      </c>
      <c r="AB1989" s="375" t="s">
        <v>399</v>
      </c>
      <c r="AC1989" s="831" t="s">
        <v>909</v>
      </c>
    </row>
    <row r="1990" spans="9:29" s="375" customFormat="1" x14ac:dyDescent="0.4">
      <c r="I1990" s="428" t="s">
        <v>232</v>
      </c>
      <c r="J1990" s="375" t="s">
        <v>64</v>
      </c>
      <c r="K1990" s="375" t="s">
        <v>54</v>
      </c>
      <c r="L1990" s="378"/>
      <c r="M1990" s="824">
        <v>0.32200000000000001</v>
      </c>
      <c r="N1990" s="375" t="s">
        <v>393</v>
      </c>
      <c r="O1990" s="375" t="s">
        <v>401</v>
      </c>
      <c r="P1990" s="378">
        <v>1.0462270199558622E-6</v>
      </c>
      <c r="Q1990" s="375" t="s">
        <v>399</v>
      </c>
      <c r="R1990" s="831" t="s">
        <v>908</v>
      </c>
      <c r="S1990" s="428" t="s">
        <v>49</v>
      </c>
      <c r="T1990" s="375" t="s">
        <v>418</v>
      </c>
      <c r="U1990" s="375" t="s">
        <v>64</v>
      </c>
      <c r="V1990" s="375" t="s">
        <v>53</v>
      </c>
      <c r="W1990" s="378"/>
      <c r="X1990" s="824">
        <v>0.39</v>
      </c>
      <c r="Y1990" s="375" t="s">
        <v>393</v>
      </c>
      <c r="Z1990" s="375" t="s">
        <v>401</v>
      </c>
      <c r="AA1990" s="378">
        <v>3.5993377949097536E-7</v>
      </c>
      <c r="AB1990" s="375" t="s">
        <v>399</v>
      </c>
      <c r="AC1990" s="831" t="s">
        <v>909</v>
      </c>
    </row>
    <row r="1991" spans="9:29" s="375" customFormat="1" x14ac:dyDescent="0.4">
      <c r="I1991" s="428" t="s">
        <v>232</v>
      </c>
      <c r="J1991" s="375" t="s">
        <v>64</v>
      </c>
      <c r="K1991" s="375" t="s">
        <v>54</v>
      </c>
      <c r="L1991" s="378"/>
      <c r="M1991" s="824">
        <v>0.32200000000000001</v>
      </c>
      <c r="N1991" s="375" t="s">
        <v>394</v>
      </c>
      <c r="O1991" s="375" t="s">
        <v>401</v>
      </c>
      <c r="P1991" s="378">
        <v>2.4484935829537745E-5</v>
      </c>
      <c r="Q1991" s="375" t="s">
        <v>399</v>
      </c>
      <c r="R1991" s="831" t="s">
        <v>908</v>
      </c>
      <c r="S1991" s="428" t="s">
        <v>49</v>
      </c>
      <c r="T1991" s="375" t="s">
        <v>418</v>
      </c>
      <c r="U1991" s="375" t="s">
        <v>64</v>
      </c>
      <c r="V1991" s="375" t="s">
        <v>53</v>
      </c>
      <c r="W1991" s="378"/>
      <c r="X1991" s="824">
        <v>0.39</v>
      </c>
      <c r="Y1991" s="375" t="s">
        <v>394</v>
      </c>
      <c r="Z1991" s="375" t="s">
        <v>401</v>
      </c>
      <c r="AA1991" s="378">
        <v>6.7934052968836616E-7</v>
      </c>
      <c r="AB1991" s="375" t="s">
        <v>399</v>
      </c>
      <c r="AC1991" s="831" t="s">
        <v>909</v>
      </c>
    </row>
    <row r="1992" spans="9:29" s="375" customFormat="1" x14ac:dyDescent="0.4">
      <c r="I1992" s="428" t="s">
        <v>232</v>
      </c>
      <c r="J1992" s="375" t="s">
        <v>64</v>
      </c>
      <c r="K1992" s="375" t="s">
        <v>54</v>
      </c>
      <c r="M1992" s="824">
        <v>0.32200000000000001</v>
      </c>
      <c r="N1992" s="375" t="s">
        <v>395</v>
      </c>
      <c r="O1992" s="375" t="s">
        <v>401</v>
      </c>
      <c r="P1992" s="378">
        <v>1.1693360557005679E-5</v>
      </c>
      <c r="Q1992" s="375" t="s">
        <v>399</v>
      </c>
      <c r="R1992" s="831" t="s">
        <v>908</v>
      </c>
      <c r="S1992" s="428" t="s">
        <v>49</v>
      </c>
      <c r="T1992" s="375" t="s">
        <v>418</v>
      </c>
      <c r="U1992" s="375" t="s">
        <v>64</v>
      </c>
      <c r="V1992" s="375" t="s">
        <v>53</v>
      </c>
      <c r="X1992" s="824">
        <v>0.39</v>
      </c>
      <c r="Y1992" s="375" t="s">
        <v>395</v>
      </c>
      <c r="Z1992" s="375" t="s">
        <v>401</v>
      </c>
      <c r="AA1992" s="378">
        <v>1.0288504837070885E-5</v>
      </c>
      <c r="AB1992" s="375" t="s">
        <v>399</v>
      </c>
      <c r="AC1992" s="831" t="s">
        <v>909</v>
      </c>
    </row>
    <row r="1993" spans="9:29" s="375" customFormat="1" x14ac:dyDescent="0.4">
      <c r="I1993" s="428" t="s">
        <v>232</v>
      </c>
      <c r="J1993" s="375" t="s">
        <v>64</v>
      </c>
      <c r="K1993" s="375" t="s">
        <v>54</v>
      </c>
      <c r="M1993" s="824">
        <v>0.32200000000000001</v>
      </c>
      <c r="N1993" s="375" t="s">
        <v>396</v>
      </c>
      <c r="O1993" s="375" t="s">
        <v>401</v>
      </c>
      <c r="P1993" s="378">
        <v>1.0041786435174304E-6</v>
      </c>
      <c r="Q1993" s="375" t="s">
        <v>399</v>
      </c>
      <c r="R1993" s="831" t="s">
        <v>908</v>
      </c>
      <c r="S1993" s="428" t="s">
        <v>49</v>
      </c>
      <c r="T1993" s="375" t="s">
        <v>418</v>
      </c>
      <c r="U1993" s="375" t="s">
        <v>64</v>
      </c>
      <c r="V1993" s="375" t="s">
        <v>53</v>
      </c>
      <c r="X1993" s="824">
        <v>0.39</v>
      </c>
      <c r="Y1993" s="375" t="s">
        <v>396</v>
      </c>
      <c r="Z1993" s="375" t="s">
        <v>401</v>
      </c>
      <c r="AA1993" s="378">
        <v>1.3507889644072333E-5</v>
      </c>
      <c r="AB1993" s="375" t="s">
        <v>399</v>
      </c>
      <c r="AC1993" s="831" t="s">
        <v>909</v>
      </c>
    </row>
    <row r="1994" spans="9:29" s="375" customFormat="1" x14ac:dyDescent="0.4">
      <c r="I1994" s="428" t="s">
        <v>232</v>
      </c>
      <c r="J1994" s="375" t="s">
        <v>64</v>
      </c>
      <c r="K1994" s="375" t="s">
        <v>54</v>
      </c>
      <c r="M1994" s="824">
        <v>0.32200000000000001</v>
      </c>
      <c r="N1994" s="375" t="s">
        <v>397</v>
      </c>
      <c r="O1994" s="375" t="s">
        <v>401</v>
      </c>
      <c r="P1994" s="378">
        <v>0.62925136160117046</v>
      </c>
      <c r="Q1994" s="375" t="s">
        <v>399</v>
      </c>
      <c r="R1994" s="831" t="s">
        <v>908</v>
      </c>
      <c r="S1994" s="428" t="s">
        <v>49</v>
      </c>
      <c r="T1994" s="375" t="s">
        <v>418</v>
      </c>
      <c r="U1994" s="375" t="s">
        <v>64</v>
      </c>
      <c r="V1994" s="375" t="s">
        <v>53</v>
      </c>
      <c r="X1994" s="824">
        <v>0.39</v>
      </c>
      <c r="Y1994" s="375" t="s">
        <v>397</v>
      </c>
      <c r="Z1994" s="375" t="s">
        <v>401</v>
      </c>
      <c r="AA1994" s="378">
        <v>0.87603964555200775</v>
      </c>
      <c r="AB1994" s="375" t="s">
        <v>399</v>
      </c>
      <c r="AC1994" s="831" t="s">
        <v>909</v>
      </c>
    </row>
    <row r="1995" spans="9:29" s="375" customFormat="1" x14ac:dyDescent="0.4">
      <c r="I1995" s="428" t="s">
        <v>232</v>
      </c>
      <c r="J1995" s="375" t="s">
        <v>64</v>
      </c>
      <c r="K1995" s="375" t="s">
        <v>73</v>
      </c>
      <c r="M1995" s="824">
        <v>0.50900000000000001</v>
      </c>
      <c r="N1995" s="375" t="s">
        <v>385</v>
      </c>
      <c r="O1995" s="375" t="s">
        <v>400</v>
      </c>
      <c r="P1995" s="761">
        <v>1.9646365422396856</v>
      </c>
      <c r="Q1995" s="375" t="s">
        <v>398</v>
      </c>
      <c r="R1995" s="831" t="s">
        <v>910</v>
      </c>
      <c r="S1995" s="428" t="s">
        <v>49</v>
      </c>
      <c r="T1995" s="375" t="s">
        <v>418</v>
      </c>
      <c r="U1995" s="375" t="s">
        <v>64</v>
      </c>
      <c r="V1995" s="375" t="s">
        <v>406</v>
      </c>
      <c r="W1995" s="375" t="s">
        <v>717</v>
      </c>
      <c r="X1995" s="824">
        <v>0.34899999999999998</v>
      </c>
      <c r="Y1995" s="375" t="s">
        <v>411</v>
      </c>
      <c r="Z1995" s="375" t="s">
        <v>400</v>
      </c>
      <c r="AA1995" s="761">
        <v>2.8653295128939833</v>
      </c>
      <c r="AB1995" s="375" t="s">
        <v>398</v>
      </c>
      <c r="AC1995" s="831" t="s">
        <v>911</v>
      </c>
    </row>
    <row r="1996" spans="9:29" s="375" customFormat="1" x14ac:dyDescent="0.4">
      <c r="I1996" s="428" t="s">
        <v>232</v>
      </c>
      <c r="J1996" s="375" t="s">
        <v>64</v>
      </c>
      <c r="K1996" s="375" t="s">
        <v>73</v>
      </c>
      <c r="M1996" s="824">
        <v>0.50900000000000001</v>
      </c>
      <c r="N1996" s="375" t="s">
        <v>387</v>
      </c>
      <c r="O1996" s="375" t="s">
        <v>400</v>
      </c>
      <c r="P1996" s="763">
        <v>2.0000004739086735E-6</v>
      </c>
      <c r="Q1996" s="375" t="s">
        <v>399</v>
      </c>
      <c r="R1996" s="831" t="s">
        <v>912</v>
      </c>
      <c r="S1996" s="428" t="s">
        <v>49</v>
      </c>
      <c r="T1996" s="375" t="s">
        <v>418</v>
      </c>
      <c r="U1996" s="375" t="s">
        <v>64</v>
      </c>
      <c r="V1996" s="375" t="s">
        <v>406</v>
      </c>
      <c r="W1996" s="375" t="s">
        <v>717</v>
      </c>
      <c r="X1996" s="824">
        <v>0.34899999999999998</v>
      </c>
      <c r="Y1996" s="375" t="s">
        <v>387</v>
      </c>
      <c r="Z1996" s="375" t="s">
        <v>400</v>
      </c>
      <c r="AA1996" s="763">
        <v>1.4000003317360716E-5</v>
      </c>
      <c r="AB1996" s="375" t="s">
        <v>399</v>
      </c>
      <c r="AC1996" s="831" t="s">
        <v>913</v>
      </c>
    </row>
    <row r="1997" spans="9:29" s="375" customFormat="1" x14ac:dyDescent="0.4">
      <c r="I1997" s="428" t="s">
        <v>232</v>
      </c>
      <c r="J1997" s="375" t="s">
        <v>64</v>
      </c>
      <c r="K1997" s="375" t="s">
        <v>73</v>
      </c>
      <c r="M1997" s="824">
        <v>0.50900000000000001</v>
      </c>
      <c r="N1997" s="375" t="s">
        <v>388</v>
      </c>
      <c r="O1997" s="375" t="s">
        <v>400</v>
      </c>
      <c r="P1997" s="763">
        <v>9.7000022984570654E-5</v>
      </c>
      <c r="Q1997" s="375" t="s">
        <v>399</v>
      </c>
      <c r="R1997" s="831" t="s">
        <v>912</v>
      </c>
      <c r="S1997" s="428" t="s">
        <v>49</v>
      </c>
      <c r="T1997" s="375" t="s">
        <v>418</v>
      </c>
      <c r="U1997" s="375" t="s">
        <v>64</v>
      </c>
      <c r="V1997" s="375" t="s">
        <v>406</v>
      </c>
      <c r="W1997" s="375" t="s">
        <v>717</v>
      </c>
      <c r="X1997" s="824">
        <v>0.34899999999999998</v>
      </c>
      <c r="Y1997" s="375" t="s">
        <v>388</v>
      </c>
      <c r="Z1997" s="375" t="s">
        <v>400</v>
      </c>
      <c r="AA1997" s="763">
        <v>1.1300002677584006E-4</v>
      </c>
      <c r="AB1997" s="375" t="s">
        <v>399</v>
      </c>
      <c r="AC1997" s="831" t="s">
        <v>913</v>
      </c>
    </row>
    <row r="1998" spans="9:29" s="375" customFormat="1" x14ac:dyDescent="0.4">
      <c r="I1998" s="428" t="s">
        <v>232</v>
      </c>
      <c r="J1998" s="375" t="s">
        <v>64</v>
      </c>
      <c r="K1998" s="375" t="s">
        <v>73</v>
      </c>
      <c r="M1998" s="824">
        <v>0.50900000000000001</v>
      </c>
      <c r="N1998" s="375" t="s">
        <v>389</v>
      </c>
      <c r="O1998" s="375" t="s">
        <v>400</v>
      </c>
      <c r="P1998" s="763">
        <v>9.9000023458479334E-5</v>
      </c>
      <c r="Q1998" s="375" t="s">
        <v>399</v>
      </c>
      <c r="R1998" s="831" t="s">
        <v>912</v>
      </c>
      <c r="S1998" s="428" t="s">
        <v>49</v>
      </c>
      <c r="T1998" s="375" t="s">
        <v>418</v>
      </c>
      <c r="U1998" s="375" t="s">
        <v>64</v>
      </c>
      <c r="V1998" s="375" t="s">
        <v>406</v>
      </c>
      <c r="W1998" s="375" t="s">
        <v>717</v>
      </c>
      <c r="X1998" s="824">
        <v>0.34899999999999998</v>
      </c>
      <c r="Y1998" s="375" t="s">
        <v>389</v>
      </c>
      <c r="Z1998" s="375" t="s">
        <v>400</v>
      </c>
      <c r="AA1998" s="763">
        <v>8.7300020686113615E-4</v>
      </c>
      <c r="AB1998" s="375" t="s">
        <v>399</v>
      </c>
      <c r="AC1998" s="831" t="s">
        <v>913</v>
      </c>
    </row>
    <row r="1999" spans="9:29" s="375" customFormat="1" x14ac:dyDescent="0.4">
      <c r="I1999" s="428" t="s">
        <v>232</v>
      </c>
      <c r="J1999" s="375" t="s">
        <v>64</v>
      </c>
      <c r="K1999" s="375" t="s">
        <v>73</v>
      </c>
      <c r="L1999" s="378"/>
      <c r="M1999" s="824">
        <v>0.50900000000000001</v>
      </c>
      <c r="N1999" s="375" t="s">
        <v>390</v>
      </c>
      <c r="O1999" s="375" t="s">
        <v>400</v>
      </c>
      <c r="P1999" s="763">
        <v>1.0000002369543367E-6</v>
      </c>
      <c r="Q1999" s="375" t="s">
        <v>399</v>
      </c>
      <c r="R1999" s="831" t="s">
        <v>912</v>
      </c>
      <c r="S1999" s="428" t="s">
        <v>49</v>
      </c>
      <c r="T1999" s="375" t="s">
        <v>418</v>
      </c>
      <c r="U1999" s="375" t="s">
        <v>64</v>
      </c>
      <c r="V1999" s="375" t="s">
        <v>406</v>
      </c>
      <c r="W1999" s="375" t="s">
        <v>717</v>
      </c>
      <c r="X1999" s="824">
        <v>0.34899999999999998</v>
      </c>
      <c r="Y1999" s="375" t="s">
        <v>390</v>
      </c>
      <c r="Z1999" s="375" t="s">
        <v>400</v>
      </c>
      <c r="AA1999" s="763">
        <v>2.2800005402558884E-4</v>
      </c>
      <c r="AB1999" s="375" t="s">
        <v>399</v>
      </c>
      <c r="AC1999" s="831" t="s">
        <v>913</v>
      </c>
    </row>
    <row r="2000" spans="9:29" s="375" customFormat="1" x14ac:dyDescent="0.4">
      <c r="I2000" s="428" t="s">
        <v>232</v>
      </c>
      <c r="J2000" s="375" t="s">
        <v>64</v>
      </c>
      <c r="K2000" s="375" t="s">
        <v>73</v>
      </c>
      <c r="L2000" s="378"/>
      <c r="M2000" s="824">
        <v>0.50900000000000001</v>
      </c>
      <c r="N2000" s="375" t="s">
        <v>391</v>
      </c>
      <c r="O2000" s="375" t="s">
        <v>400</v>
      </c>
      <c r="P2000" s="763">
        <v>1.0000002369543367E-6</v>
      </c>
      <c r="Q2000" s="375" t="s">
        <v>399</v>
      </c>
      <c r="R2000" s="831" t="s">
        <v>912</v>
      </c>
      <c r="S2000" s="428" t="s">
        <v>49</v>
      </c>
      <c r="T2000" s="375" t="s">
        <v>418</v>
      </c>
      <c r="U2000" s="375" t="s">
        <v>64</v>
      </c>
      <c r="V2000" s="375" t="s">
        <v>406</v>
      </c>
      <c r="W2000" s="375" t="s">
        <v>717</v>
      </c>
      <c r="X2000" s="824">
        <v>0.34899999999999998</v>
      </c>
      <c r="Y2000" s="375" t="s">
        <v>391</v>
      </c>
      <c r="Z2000" s="375" t="s">
        <v>400</v>
      </c>
      <c r="AA2000" s="763">
        <v>1.8000004265178061E-4</v>
      </c>
      <c r="AB2000" s="375" t="s">
        <v>399</v>
      </c>
      <c r="AC2000" s="831" t="s">
        <v>913</v>
      </c>
    </row>
    <row r="2001" spans="9:29" s="375" customFormat="1" x14ac:dyDescent="0.4">
      <c r="I2001" s="428" t="s">
        <v>232</v>
      </c>
      <c r="J2001" s="375" t="s">
        <v>64</v>
      </c>
      <c r="K2001" s="375" t="s">
        <v>73</v>
      </c>
      <c r="L2001" s="378"/>
      <c r="M2001" s="824">
        <v>0.50900000000000001</v>
      </c>
      <c r="N2001" s="375" t="s">
        <v>392</v>
      </c>
      <c r="O2001" s="375" t="s">
        <v>400</v>
      </c>
      <c r="P2001" s="763">
        <v>4.000000947817347E-6</v>
      </c>
      <c r="Q2001" s="375" t="s">
        <v>399</v>
      </c>
      <c r="R2001" s="831" t="s">
        <v>912</v>
      </c>
      <c r="S2001" s="428" t="s">
        <v>49</v>
      </c>
      <c r="T2001" s="375" t="s">
        <v>418</v>
      </c>
      <c r="U2001" s="375" t="s">
        <v>64</v>
      </c>
      <c r="V2001" s="375" t="s">
        <v>406</v>
      </c>
      <c r="W2001" s="375" t="s">
        <v>717</v>
      </c>
      <c r="X2001" s="824">
        <v>0.34899999999999998</v>
      </c>
      <c r="Y2001" s="375" t="s">
        <v>392</v>
      </c>
      <c r="Z2001" s="375" t="s">
        <v>400</v>
      </c>
      <c r="AA2001" s="763">
        <v>2.812000666315595E-3</v>
      </c>
      <c r="AB2001" s="375" t="s">
        <v>399</v>
      </c>
      <c r="AC2001" s="831" t="s">
        <v>913</v>
      </c>
    </row>
    <row r="2002" spans="9:29" s="375" customFormat="1" x14ac:dyDescent="0.4">
      <c r="I2002" s="428" t="s">
        <v>232</v>
      </c>
      <c r="J2002" s="375" t="s">
        <v>64</v>
      </c>
      <c r="K2002" s="375" t="s">
        <v>73</v>
      </c>
      <c r="L2002" s="378"/>
      <c r="M2002" s="824">
        <v>0.50900000000000001</v>
      </c>
      <c r="N2002" s="375" t="s">
        <v>393</v>
      </c>
      <c r="O2002" s="375" t="s">
        <v>400</v>
      </c>
      <c r="P2002" s="763">
        <v>2.900000687167576E-8</v>
      </c>
      <c r="Q2002" s="375" t="s">
        <v>399</v>
      </c>
      <c r="R2002" s="831" t="s">
        <v>912</v>
      </c>
      <c r="S2002" s="428" t="s">
        <v>49</v>
      </c>
      <c r="T2002" s="375" t="s">
        <v>418</v>
      </c>
      <c r="U2002" s="375" t="s">
        <v>64</v>
      </c>
      <c r="V2002" s="375" t="s">
        <v>406</v>
      </c>
      <c r="W2002" s="375" t="s">
        <v>717</v>
      </c>
      <c r="X2002" s="824">
        <v>0.34899999999999998</v>
      </c>
      <c r="Y2002" s="375" t="s">
        <v>393</v>
      </c>
      <c r="Z2002" s="375" t="s">
        <v>400</v>
      </c>
      <c r="AA2002" s="763">
        <v>7.7400018340265664E-6</v>
      </c>
      <c r="AB2002" s="375" t="s">
        <v>399</v>
      </c>
      <c r="AC2002" s="831" t="s">
        <v>913</v>
      </c>
    </row>
    <row r="2003" spans="9:29" s="375" customFormat="1" x14ac:dyDescent="0.4">
      <c r="I2003" s="428" t="s">
        <v>232</v>
      </c>
      <c r="J2003" s="375" t="s">
        <v>64</v>
      </c>
      <c r="K2003" s="375" t="s">
        <v>73</v>
      </c>
      <c r="L2003" s="378"/>
      <c r="M2003" s="824">
        <v>0.50900000000000001</v>
      </c>
      <c r="N2003" s="375" t="s">
        <v>394</v>
      </c>
      <c r="O2003" s="375" t="s">
        <v>400</v>
      </c>
      <c r="P2003" s="763">
        <v>6.8000016112894912E-7</v>
      </c>
      <c r="Q2003" s="375" t="s">
        <v>399</v>
      </c>
      <c r="R2003" s="831" t="s">
        <v>912</v>
      </c>
      <c r="S2003" s="428" t="s">
        <v>49</v>
      </c>
      <c r="T2003" s="375" t="s">
        <v>418</v>
      </c>
      <c r="U2003" s="375" t="s">
        <v>64</v>
      </c>
      <c r="V2003" s="375" t="s">
        <v>406</v>
      </c>
      <c r="W2003" s="375" t="s">
        <v>717</v>
      </c>
      <c r="X2003" s="824">
        <v>0.34899999999999998</v>
      </c>
      <c r="Y2003" s="375" t="s">
        <v>394</v>
      </c>
      <c r="Z2003" s="375" t="s">
        <v>400</v>
      </c>
      <c r="AA2003" s="763">
        <v>1.458000345479423E-5</v>
      </c>
      <c r="AB2003" s="375" t="s">
        <v>399</v>
      </c>
      <c r="AC2003" s="831" t="s">
        <v>913</v>
      </c>
    </row>
    <row r="2004" spans="9:29" s="375" customFormat="1" x14ac:dyDescent="0.4">
      <c r="I2004" s="428" t="s">
        <v>232</v>
      </c>
      <c r="J2004" s="375" t="s">
        <v>64</v>
      </c>
      <c r="K2004" s="375" t="s">
        <v>73</v>
      </c>
      <c r="L2004" s="378"/>
      <c r="M2004" s="824">
        <v>0.50900000000000001</v>
      </c>
      <c r="N2004" s="375" t="s">
        <v>395</v>
      </c>
      <c r="O2004" s="375" t="s">
        <v>400</v>
      </c>
      <c r="P2004" s="763">
        <v>8.0000018956346939E-6</v>
      </c>
      <c r="Q2004" s="375" t="s">
        <v>399</v>
      </c>
      <c r="R2004" s="831" t="s">
        <v>912</v>
      </c>
      <c r="S2004" s="428" t="s">
        <v>49</v>
      </c>
      <c r="T2004" s="375" t="s">
        <v>418</v>
      </c>
      <c r="U2004" s="375" t="s">
        <v>64</v>
      </c>
      <c r="V2004" s="375" t="s">
        <v>406</v>
      </c>
      <c r="W2004" s="375" t="s">
        <v>717</v>
      </c>
      <c r="X2004" s="824">
        <v>0.34899999999999998</v>
      </c>
      <c r="Y2004" s="375" t="s">
        <v>395</v>
      </c>
      <c r="Z2004" s="375" t="s">
        <v>400</v>
      </c>
      <c r="AA2004" s="763">
        <v>1.000000236954337E-5</v>
      </c>
      <c r="AB2004" s="375" t="s">
        <v>399</v>
      </c>
      <c r="AC2004" s="831" t="s">
        <v>913</v>
      </c>
    </row>
    <row r="2005" spans="9:29" s="375" customFormat="1" x14ac:dyDescent="0.4">
      <c r="I2005" s="428" t="s">
        <v>232</v>
      </c>
      <c r="J2005" s="375" t="s">
        <v>64</v>
      </c>
      <c r="K2005" s="375" t="s">
        <v>73</v>
      </c>
      <c r="L2005" s="378"/>
      <c r="M2005" s="824">
        <v>0.50900000000000001</v>
      </c>
      <c r="N2005" s="375" t="s">
        <v>396</v>
      </c>
      <c r="O2005" s="375" t="s">
        <v>400</v>
      </c>
      <c r="P2005" s="763">
        <v>1.0000002369543367E-6</v>
      </c>
      <c r="Q2005" s="375" t="s">
        <v>399</v>
      </c>
      <c r="R2005" s="831" t="s">
        <v>912</v>
      </c>
      <c r="S2005" s="428" t="s">
        <v>49</v>
      </c>
      <c r="T2005" s="375" t="s">
        <v>418</v>
      </c>
      <c r="U2005" s="375" t="s">
        <v>64</v>
      </c>
      <c r="V2005" s="375" t="s">
        <v>406</v>
      </c>
      <c r="W2005" s="375" t="s">
        <v>717</v>
      </c>
      <c r="X2005" s="824">
        <v>0.34899999999999998</v>
      </c>
      <c r="Y2005" s="375" t="s">
        <v>396</v>
      </c>
      <c r="Z2005" s="375" t="s">
        <v>400</v>
      </c>
      <c r="AA2005" s="763">
        <v>1.5000003554315054E-5</v>
      </c>
      <c r="AB2005" s="375" t="s">
        <v>399</v>
      </c>
      <c r="AC2005" s="831" t="s">
        <v>913</v>
      </c>
    </row>
    <row r="2006" spans="9:29" s="375" customFormat="1" x14ac:dyDescent="0.4">
      <c r="I2006" s="428" t="s">
        <v>232</v>
      </c>
      <c r="J2006" s="375" t="s">
        <v>64</v>
      </c>
      <c r="K2006" s="375" t="s">
        <v>73</v>
      </c>
      <c r="L2006" s="378"/>
      <c r="M2006" s="824">
        <v>0.50900000000000001</v>
      </c>
      <c r="N2006" s="375" t="s">
        <v>397</v>
      </c>
      <c r="O2006" s="375" t="s">
        <v>400</v>
      </c>
      <c r="P2006" s="763">
        <v>0.3980993679790949</v>
      </c>
      <c r="Q2006" s="375" t="s">
        <v>399</v>
      </c>
      <c r="R2006" s="831" t="s">
        <v>912</v>
      </c>
      <c r="S2006" s="428" t="s">
        <v>49</v>
      </c>
      <c r="T2006" s="375" t="s">
        <v>418</v>
      </c>
      <c r="U2006" s="375" t="s">
        <v>64</v>
      </c>
      <c r="V2006" s="375" t="s">
        <v>406</v>
      </c>
      <c r="W2006" s="375" t="s">
        <v>717</v>
      </c>
      <c r="X2006" s="824">
        <v>0.34899999999999998</v>
      </c>
      <c r="Y2006" s="375" t="s">
        <v>397</v>
      </c>
      <c r="Z2006" s="375" t="s">
        <v>400</v>
      </c>
      <c r="AA2006" s="763">
        <v>0.97787415212714557</v>
      </c>
      <c r="AB2006" s="375" t="s">
        <v>399</v>
      </c>
      <c r="AC2006" s="831" t="s">
        <v>913</v>
      </c>
    </row>
    <row r="2007" spans="9:29" s="375" customFormat="1" x14ac:dyDescent="0.4">
      <c r="I2007" s="428" t="s">
        <v>232</v>
      </c>
      <c r="J2007" s="375" t="s">
        <v>64</v>
      </c>
      <c r="K2007" s="375" t="s">
        <v>73</v>
      </c>
      <c r="L2007" s="378"/>
      <c r="M2007" s="824">
        <v>0.50900000000000001</v>
      </c>
      <c r="N2007" s="375" t="s">
        <v>387</v>
      </c>
      <c r="O2007" s="375" t="s">
        <v>401</v>
      </c>
      <c r="P2007" s="378">
        <v>2.4378187597009534E-6</v>
      </c>
      <c r="Q2007" s="375" t="s">
        <v>399</v>
      </c>
      <c r="R2007" s="831" t="s">
        <v>914</v>
      </c>
      <c r="S2007" s="428" t="s">
        <v>49</v>
      </c>
      <c r="T2007" s="375" t="s">
        <v>418</v>
      </c>
      <c r="U2007" s="375" t="s">
        <v>64</v>
      </c>
      <c r="V2007" s="375" t="s">
        <v>406</v>
      </c>
      <c r="W2007" s="375" t="s">
        <v>717</v>
      </c>
      <c r="X2007" s="824">
        <v>0.34899999999999998</v>
      </c>
      <c r="Y2007" s="375" t="s">
        <v>387</v>
      </c>
      <c r="Z2007" s="375" t="s">
        <v>401</v>
      </c>
      <c r="AA2007" s="378">
        <v>1.4811811875518119E-5</v>
      </c>
      <c r="AB2007" s="375" t="s">
        <v>399</v>
      </c>
      <c r="AC2007" s="831" t="s">
        <v>915</v>
      </c>
    </row>
    <row r="2008" spans="9:29" s="375" customFormat="1" x14ac:dyDescent="0.4">
      <c r="I2008" s="428" t="s">
        <v>232</v>
      </c>
      <c r="J2008" s="375" t="s">
        <v>64</v>
      </c>
      <c r="K2008" s="375" t="s">
        <v>73</v>
      </c>
      <c r="L2008" s="378"/>
      <c r="M2008" s="824">
        <v>0.50900000000000001</v>
      </c>
      <c r="N2008" s="375" t="s">
        <v>388</v>
      </c>
      <c r="O2008" s="375" t="s">
        <v>401</v>
      </c>
      <c r="P2008" s="378">
        <v>9.9976437111835422E-5</v>
      </c>
      <c r="Q2008" s="375" t="s">
        <v>399</v>
      </c>
      <c r="R2008" s="831" t="s">
        <v>914</v>
      </c>
      <c r="S2008" s="428" t="s">
        <v>49</v>
      </c>
      <c r="T2008" s="375" t="s">
        <v>418</v>
      </c>
      <c r="U2008" s="375" t="s">
        <v>64</v>
      </c>
      <c r="V2008" s="375" t="s">
        <v>406</v>
      </c>
      <c r="W2008" s="375" t="s">
        <v>717</v>
      </c>
      <c r="X2008" s="824">
        <v>0.34899999999999998</v>
      </c>
      <c r="Y2008" s="375" t="s">
        <v>388</v>
      </c>
      <c r="Z2008" s="375" t="s">
        <v>401</v>
      </c>
      <c r="AA2008" s="378">
        <v>1.1846175246406872E-4</v>
      </c>
      <c r="AB2008" s="375" t="s">
        <v>399</v>
      </c>
      <c r="AC2008" s="831" t="s">
        <v>915</v>
      </c>
    </row>
    <row r="2009" spans="9:29" s="375" customFormat="1" x14ac:dyDescent="0.4">
      <c r="I2009" s="428" t="s">
        <v>232</v>
      </c>
      <c r="J2009" s="375" t="s">
        <v>64</v>
      </c>
      <c r="K2009" s="375" t="s">
        <v>73</v>
      </c>
      <c r="L2009" s="378"/>
      <c r="M2009" s="824">
        <v>0.50900000000000001</v>
      </c>
      <c r="N2009" s="375" t="s">
        <v>389</v>
      </c>
      <c r="O2009" s="375" t="s">
        <v>401</v>
      </c>
      <c r="P2009" s="378">
        <v>9.9435715434364623E-5</v>
      </c>
      <c r="Q2009" s="375" t="s">
        <v>399</v>
      </c>
      <c r="R2009" s="831" t="s">
        <v>914</v>
      </c>
      <c r="S2009" s="428" t="s">
        <v>49</v>
      </c>
      <c r="T2009" s="375" t="s">
        <v>418</v>
      </c>
      <c r="U2009" s="375" t="s">
        <v>64</v>
      </c>
      <c r="V2009" s="375" t="s">
        <v>406</v>
      </c>
      <c r="W2009" s="375" t="s">
        <v>717</v>
      </c>
      <c r="X2009" s="824">
        <v>0.34899999999999998</v>
      </c>
      <c r="Y2009" s="375" t="s">
        <v>389</v>
      </c>
      <c r="Z2009" s="375" t="s">
        <v>401</v>
      </c>
      <c r="AA2009" s="378">
        <v>8.7382857965879795E-4</v>
      </c>
      <c r="AB2009" s="375" t="s">
        <v>399</v>
      </c>
      <c r="AC2009" s="831" t="s">
        <v>915</v>
      </c>
    </row>
    <row r="2010" spans="9:29" s="375" customFormat="1" x14ac:dyDescent="0.4">
      <c r="I2010" s="428" t="s">
        <v>232</v>
      </c>
      <c r="J2010" s="375" t="s">
        <v>64</v>
      </c>
      <c r="K2010" s="375" t="s">
        <v>73</v>
      </c>
      <c r="L2010" s="378"/>
      <c r="M2010" s="824">
        <v>0.50900000000000001</v>
      </c>
      <c r="N2010" s="375" t="s">
        <v>390</v>
      </c>
      <c r="O2010" s="375" t="s">
        <v>401</v>
      </c>
      <c r="P2010" s="378">
        <v>1.2661449213847091E-6</v>
      </c>
      <c r="Q2010" s="375" t="s">
        <v>399</v>
      </c>
      <c r="R2010" s="831" t="s">
        <v>914</v>
      </c>
      <c r="S2010" s="428" t="s">
        <v>49</v>
      </c>
      <c r="T2010" s="375" t="s">
        <v>418</v>
      </c>
      <c r="U2010" s="375" t="s">
        <v>64</v>
      </c>
      <c r="V2010" s="375" t="s">
        <v>406</v>
      </c>
      <c r="W2010" s="375" t="s">
        <v>717</v>
      </c>
      <c r="X2010" s="824">
        <v>0.34899999999999998</v>
      </c>
      <c r="Y2010" s="375" t="s">
        <v>390</v>
      </c>
      <c r="Z2010" s="375" t="s">
        <v>401</v>
      </c>
      <c r="AA2010" s="378">
        <v>2.2850223287961742E-4</v>
      </c>
      <c r="AB2010" s="375" t="s">
        <v>399</v>
      </c>
      <c r="AC2010" s="831" t="s">
        <v>915</v>
      </c>
    </row>
    <row r="2011" spans="9:29" s="375" customFormat="1" x14ac:dyDescent="0.4">
      <c r="I2011" s="428" t="s">
        <v>232</v>
      </c>
      <c r="J2011" s="375" t="s">
        <v>64</v>
      </c>
      <c r="K2011" s="375" t="s">
        <v>73</v>
      </c>
      <c r="L2011" s="378"/>
      <c r="M2011" s="824">
        <v>0.50900000000000001</v>
      </c>
      <c r="N2011" s="375" t="s">
        <v>391</v>
      </c>
      <c r="O2011" s="375" t="s">
        <v>401</v>
      </c>
      <c r="P2011" s="378">
        <v>1.1233637647031305E-6</v>
      </c>
      <c r="Q2011" s="375" t="s">
        <v>399</v>
      </c>
      <c r="R2011" s="831" t="s">
        <v>914</v>
      </c>
      <c r="S2011" s="428" t="s">
        <v>49</v>
      </c>
      <c r="T2011" s="375" t="s">
        <v>418</v>
      </c>
      <c r="U2011" s="375" t="s">
        <v>64</v>
      </c>
      <c r="V2011" s="375" t="s">
        <v>406</v>
      </c>
      <c r="W2011" s="375" t="s">
        <v>717</v>
      </c>
      <c r="X2011" s="824">
        <v>0.34899999999999998</v>
      </c>
      <c r="Y2011" s="375" t="s">
        <v>391</v>
      </c>
      <c r="Z2011" s="375" t="s">
        <v>401</v>
      </c>
      <c r="AA2011" s="378">
        <v>1.8023186292613952E-4</v>
      </c>
      <c r="AB2011" s="375" t="s">
        <v>399</v>
      </c>
      <c r="AC2011" s="831" t="s">
        <v>915</v>
      </c>
    </row>
    <row r="2012" spans="9:29" s="375" customFormat="1" x14ac:dyDescent="0.4">
      <c r="I2012" s="428" t="s">
        <v>232</v>
      </c>
      <c r="J2012" s="375" t="s">
        <v>64</v>
      </c>
      <c r="K2012" s="375" t="s">
        <v>73</v>
      </c>
      <c r="L2012" s="378"/>
      <c r="M2012" s="824">
        <v>0.50900000000000001</v>
      </c>
      <c r="N2012" s="375" t="s">
        <v>392</v>
      </c>
      <c r="O2012" s="375" t="s">
        <v>401</v>
      </c>
      <c r="P2012" s="378">
        <v>5.4825391223552378E-6</v>
      </c>
      <c r="Q2012" s="375" t="s">
        <v>399</v>
      </c>
      <c r="R2012" s="831" t="s">
        <v>914</v>
      </c>
      <c r="S2012" s="428" t="s">
        <v>49</v>
      </c>
      <c r="T2012" s="375" t="s">
        <v>418</v>
      </c>
      <c r="U2012" s="375" t="s">
        <v>64</v>
      </c>
      <c r="V2012" s="375" t="s">
        <v>406</v>
      </c>
      <c r="W2012" s="375" t="s">
        <v>717</v>
      </c>
      <c r="X2012" s="824">
        <v>0.34899999999999998</v>
      </c>
      <c r="Y2012" s="375" t="s">
        <v>392</v>
      </c>
      <c r="Z2012" s="375" t="s">
        <v>401</v>
      </c>
      <c r="AA2012" s="378">
        <v>2.8148292702354994E-3</v>
      </c>
      <c r="AB2012" s="375" t="s">
        <v>399</v>
      </c>
      <c r="AC2012" s="831" t="s">
        <v>915</v>
      </c>
    </row>
    <row r="2013" spans="9:29" s="375" customFormat="1" x14ac:dyDescent="0.4">
      <c r="I2013" s="428" t="s">
        <v>232</v>
      </c>
      <c r="J2013" s="375" t="s">
        <v>64</v>
      </c>
      <c r="K2013" s="375" t="s">
        <v>73</v>
      </c>
      <c r="L2013" s="378"/>
      <c r="M2013" s="824">
        <v>0.50900000000000001</v>
      </c>
      <c r="N2013" s="375" t="s">
        <v>393</v>
      </c>
      <c r="O2013" s="375" t="s">
        <v>401</v>
      </c>
      <c r="P2013" s="378">
        <v>3.1226779447210306E-8</v>
      </c>
      <c r="Q2013" s="375" t="s">
        <v>399</v>
      </c>
      <c r="R2013" s="831" t="s">
        <v>914</v>
      </c>
      <c r="S2013" s="428" t="s">
        <v>49</v>
      </c>
      <c r="T2013" s="375" t="s">
        <v>418</v>
      </c>
      <c r="U2013" s="375" t="s">
        <v>64</v>
      </c>
      <c r="V2013" s="375" t="s">
        <v>406</v>
      </c>
      <c r="W2013" s="375" t="s">
        <v>717</v>
      </c>
      <c r="X2013" s="824">
        <v>0.34899999999999998</v>
      </c>
      <c r="Y2013" s="375" t="s">
        <v>393</v>
      </c>
      <c r="Z2013" s="375" t="s">
        <v>401</v>
      </c>
      <c r="AA2013" s="378">
        <v>7.7443255292542101E-6</v>
      </c>
      <c r="AB2013" s="375" t="s">
        <v>399</v>
      </c>
      <c r="AC2013" s="831" t="s">
        <v>915</v>
      </c>
    </row>
    <row r="2014" spans="9:29" s="375" customFormat="1" x14ac:dyDescent="0.4">
      <c r="I2014" s="428" t="s">
        <v>232</v>
      </c>
      <c r="J2014" s="375" t="s">
        <v>64</v>
      </c>
      <c r="K2014" s="375" t="s">
        <v>73</v>
      </c>
      <c r="L2014" s="378"/>
      <c r="M2014" s="824">
        <v>0.50900000000000001</v>
      </c>
      <c r="N2014" s="375" t="s">
        <v>394</v>
      </c>
      <c r="O2014" s="375" t="s">
        <v>401</v>
      </c>
      <c r="P2014" s="378">
        <v>6.8493019002452831E-7</v>
      </c>
      <c r="Q2014" s="375" t="s">
        <v>399</v>
      </c>
      <c r="R2014" s="831" t="s">
        <v>914</v>
      </c>
      <c r="S2014" s="428" t="s">
        <v>49</v>
      </c>
      <c r="T2014" s="375" t="s">
        <v>418</v>
      </c>
      <c r="U2014" s="375" t="s">
        <v>64</v>
      </c>
      <c r="V2014" s="375" t="s">
        <v>406</v>
      </c>
      <c r="W2014" s="375" t="s">
        <v>717</v>
      </c>
      <c r="X2014" s="824">
        <v>0.34899999999999998</v>
      </c>
      <c r="Y2014" s="375" t="s">
        <v>394</v>
      </c>
      <c r="Z2014" s="375" t="s">
        <v>401</v>
      </c>
      <c r="AA2014" s="378">
        <v>1.4589473825753993E-5</v>
      </c>
      <c r="AB2014" s="375" t="s">
        <v>399</v>
      </c>
      <c r="AC2014" s="831" t="s">
        <v>915</v>
      </c>
    </row>
    <row r="2015" spans="9:29" s="375" customFormat="1" x14ac:dyDescent="0.4">
      <c r="I2015" s="428" t="s">
        <v>232</v>
      </c>
      <c r="J2015" s="375" t="s">
        <v>64</v>
      </c>
      <c r="K2015" s="375" t="s">
        <v>73</v>
      </c>
      <c r="M2015" s="824">
        <v>0.50900000000000001</v>
      </c>
      <c r="N2015" s="375" t="s">
        <v>395</v>
      </c>
      <c r="O2015" s="375" t="s">
        <v>401</v>
      </c>
      <c r="P2015" s="378">
        <v>8.6933598461426699E-6</v>
      </c>
      <c r="Q2015" s="375" t="s">
        <v>399</v>
      </c>
      <c r="R2015" s="831" t="s">
        <v>914</v>
      </c>
      <c r="S2015" s="428" t="s">
        <v>49</v>
      </c>
      <c r="T2015" s="375" t="s">
        <v>418</v>
      </c>
      <c r="U2015" s="375" t="s">
        <v>64</v>
      </c>
      <c r="V2015" s="375" t="s">
        <v>406</v>
      </c>
      <c r="W2015" s="375" t="s">
        <v>717</v>
      </c>
      <c r="X2015" s="824">
        <v>0.34899999999999998</v>
      </c>
      <c r="Y2015" s="375" t="s">
        <v>395</v>
      </c>
      <c r="Z2015" s="375" t="s">
        <v>401</v>
      </c>
      <c r="AA2015" s="378">
        <v>1.1288505074025222E-5</v>
      </c>
      <c r="AB2015" s="375" t="s">
        <v>399</v>
      </c>
      <c r="AC2015" s="831" t="s">
        <v>915</v>
      </c>
    </row>
    <row r="2016" spans="9:29" s="375" customFormat="1" x14ac:dyDescent="0.4">
      <c r="I2016" s="428" t="s">
        <v>232</v>
      </c>
      <c r="J2016" s="375" t="s">
        <v>64</v>
      </c>
      <c r="K2016" s="375" t="s">
        <v>73</v>
      </c>
      <c r="M2016" s="824">
        <v>0.50900000000000001</v>
      </c>
      <c r="N2016" s="375" t="s">
        <v>396</v>
      </c>
      <c r="O2016" s="375" t="s">
        <v>401</v>
      </c>
      <c r="P2016" s="378">
        <v>1.0041786435174304E-6</v>
      </c>
      <c r="Q2016" s="375" t="s">
        <v>399</v>
      </c>
      <c r="R2016" s="831" t="s">
        <v>914</v>
      </c>
      <c r="S2016" s="428" t="s">
        <v>49</v>
      </c>
      <c r="T2016" s="375" t="s">
        <v>418</v>
      </c>
      <c r="U2016" s="375" t="s">
        <v>64</v>
      </c>
      <c r="V2016" s="375" t="s">
        <v>406</v>
      </c>
      <c r="W2016" s="375" t="s">
        <v>717</v>
      </c>
      <c r="X2016" s="824">
        <v>0.34899999999999998</v>
      </c>
      <c r="Y2016" s="375" t="s">
        <v>396</v>
      </c>
      <c r="Z2016" s="375" t="s">
        <v>401</v>
      </c>
      <c r="AA2016" s="378">
        <v>1.5007889999503837E-5</v>
      </c>
      <c r="AB2016" s="375" t="s">
        <v>399</v>
      </c>
      <c r="AC2016" s="831" t="s">
        <v>915</v>
      </c>
    </row>
    <row r="2017" spans="9:29" s="375" customFormat="1" x14ac:dyDescent="0.4">
      <c r="I2017" s="428" t="s">
        <v>232</v>
      </c>
      <c r="J2017" s="375" t="s">
        <v>64</v>
      </c>
      <c r="K2017" s="375" t="s">
        <v>73</v>
      </c>
      <c r="M2017" s="824">
        <v>0.50900000000000001</v>
      </c>
      <c r="N2017" s="375" t="s">
        <v>397</v>
      </c>
      <c r="O2017" s="375" t="s">
        <v>401</v>
      </c>
      <c r="P2017" s="378">
        <v>0.39852267541250214</v>
      </c>
      <c r="Q2017" s="375" t="s">
        <v>399</v>
      </c>
      <c r="R2017" s="831" t="s">
        <v>914</v>
      </c>
      <c r="S2017" s="428" t="s">
        <v>49</v>
      </c>
      <c r="T2017" s="375" t="s">
        <v>418</v>
      </c>
      <c r="U2017" s="375" t="s">
        <v>64</v>
      </c>
      <c r="V2017" s="375" t="s">
        <v>406</v>
      </c>
      <c r="W2017" s="375" t="s">
        <v>717</v>
      </c>
      <c r="X2017" s="824">
        <v>0.34899999999999998</v>
      </c>
      <c r="Y2017" s="375" t="s">
        <v>397</v>
      </c>
      <c r="Z2017" s="375" t="s">
        <v>401</v>
      </c>
      <c r="AA2017" s="378">
        <v>0.97867052466056548</v>
      </c>
      <c r="AB2017" s="375" t="s">
        <v>399</v>
      </c>
      <c r="AC2017" s="831" t="s">
        <v>915</v>
      </c>
    </row>
    <row r="2018" spans="9:29" s="375" customFormat="1" x14ac:dyDescent="0.4">
      <c r="I2018" s="428" t="s">
        <v>232</v>
      </c>
      <c r="J2018" s="375" t="s">
        <v>64</v>
      </c>
      <c r="K2018" s="375" t="s">
        <v>55</v>
      </c>
      <c r="M2018" s="824">
        <v>0.33100000000000002</v>
      </c>
      <c r="N2018" s="375" t="s">
        <v>385</v>
      </c>
      <c r="O2018" s="375" t="s">
        <v>400</v>
      </c>
      <c r="P2018" s="761">
        <v>3.0211480362537766</v>
      </c>
      <c r="Q2018" s="375" t="s">
        <v>398</v>
      </c>
      <c r="R2018" s="831" t="s">
        <v>916</v>
      </c>
      <c r="S2018" s="428" t="s">
        <v>49</v>
      </c>
      <c r="T2018" s="375" t="s">
        <v>414</v>
      </c>
      <c r="U2018" s="375" t="s">
        <v>64</v>
      </c>
      <c r="V2018" s="375" t="s">
        <v>52</v>
      </c>
      <c r="X2018" s="824">
        <v>0.34899999999999998</v>
      </c>
      <c r="Y2018" s="375" t="s">
        <v>411</v>
      </c>
      <c r="Z2018" s="375" t="s">
        <v>400</v>
      </c>
      <c r="AA2018" s="761">
        <v>2.8653295128939833</v>
      </c>
      <c r="AB2018" s="375" t="s">
        <v>398</v>
      </c>
      <c r="AC2018" s="831" t="s">
        <v>893</v>
      </c>
    </row>
    <row r="2019" spans="9:29" s="375" customFormat="1" x14ac:dyDescent="0.4">
      <c r="I2019" s="428" t="s">
        <v>232</v>
      </c>
      <c r="J2019" s="375" t="s">
        <v>64</v>
      </c>
      <c r="K2019" s="375" t="s">
        <v>55</v>
      </c>
      <c r="M2019" s="824">
        <v>0.33100000000000002</v>
      </c>
      <c r="N2019" s="375" t="s">
        <v>387</v>
      </c>
      <c r="O2019" s="375" t="s">
        <v>400</v>
      </c>
      <c r="P2019" s="763">
        <v>1.1570002741561676E-3</v>
      </c>
      <c r="Q2019" s="375" t="s">
        <v>399</v>
      </c>
      <c r="R2019" s="831" t="s">
        <v>917</v>
      </c>
      <c r="S2019" s="428" t="s">
        <v>49</v>
      </c>
      <c r="T2019" s="375" t="s">
        <v>414</v>
      </c>
      <c r="U2019" s="375" t="s">
        <v>64</v>
      </c>
      <c r="V2019" s="375" t="s">
        <v>52</v>
      </c>
      <c r="X2019" s="824">
        <v>0.34899999999999998</v>
      </c>
      <c r="Y2019" s="375" t="s">
        <v>387</v>
      </c>
      <c r="Z2019" s="375" t="s">
        <v>400</v>
      </c>
      <c r="AA2019" s="763">
        <v>1.4000003317360716E-5</v>
      </c>
      <c r="AB2019" s="375" t="s">
        <v>399</v>
      </c>
      <c r="AC2019" s="831" t="s">
        <v>897</v>
      </c>
    </row>
    <row r="2020" spans="9:29" s="375" customFormat="1" x14ac:dyDescent="0.4">
      <c r="I2020" s="428" t="s">
        <v>232</v>
      </c>
      <c r="J2020" s="375" t="s">
        <v>64</v>
      </c>
      <c r="K2020" s="375" t="s">
        <v>55</v>
      </c>
      <c r="M2020" s="824">
        <v>0.33100000000000002</v>
      </c>
      <c r="N2020" s="375" t="s">
        <v>388</v>
      </c>
      <c r="O2020" s="375" t="s">
        <v>400</v>
      </c>
      <c r="P2020" s="763">
        <v>3.9810009433152143E-3</v>
      </c>
      <c r="Q2020" s="375" t="s">
        <v>399</v>
      </c>
      <c r="R2020" s="831" t="s">
        <v>917</v>
      </c>
      <c r="S2020" s="428" t="s">
        <v>49</v>
      </c>
      <c r="T2020" s="375" t="s">
        <v>414</v>
      </c>
      <c r="U2020" s="375" t="s">
        <v>64</v>
      </c>
      <c r="V2020" s="375" t="s">
        <v>52</v>
      </c>
      <c r="X2020" s="824">
        <v>0.34899999999999998</v>
      </c>
      <c r="Y2020" s="375" t="s">
        <v>388</v>
      </c>
      <c r="Z2020" s="375" t="s">
        <v>400</v>
      </c>
      <c r="AA2020" s="763">
        <v>1.1300002677584006E-4</v>
      </c>
      <c r="AB2020" s="375" t="s">
        <v>399</v>
      </c>
      <c r="AC2020" s="831" t="s">
        <v>897</v>
      </c>
    </row>
    <row r="2021" spans="9:29" s="375" customFormat="1" x14ac:dyDescent="0.4">
      <c r="I2021" s="428" t="s">
        <v>232</v>
      </c>
      <c r="J2021" s="375" t="s">
        <v>64</v>
      </c>
      <c r="K2021" s="375" t="s">
        <v>55</v>
      </c>
      <c r="M2021" s="824">
        <v>0.33100000000000002</v>
      </c>
      <c r="N2021" s="375" t="s">
        <v>389</v>
      </c>
      <c r="O2021" s="375" t="s">
        <v>400</v>
      </c>
      <c r="P2021" s="763">
        <v>2.595000614896504E-3</v>
      </c>
      <c r="Q2021" s="375" t="s">
        <v>399</v>
      </c>
      <c r="R2021" s="831" t="s">
        <v>917</v>
      </c>
      <c r="S2021" s="428" t="s">
        <v>49</v>
      </c>
      <c r="T2021" s="375" t="s">
        <v>414</v>
      </c>
      <c r="U2021" s="375" t="s">
        <v>64</v>
      </c>
      <c r="V2021" s="375" t="s">
        <v>52</v>
      </c>
      <c r="X2021" s="824">
        <v>0.34899999999999998</v>
      </c>
      <c r="Y2021" s="375" t="s">
        <v>389</v>
      </c>
      <c r="Z2021" s="375" t="s">
        <v>400</v>
      </c>
      <c r="AA2021" s="763">
        <v>8.7300020686113615E-4</v>
      </c>
      <c r="AB2021" s="375" t="s">
        <v>399</v>
      </c>
      <c r="AC2021" s="831" t="s">
        <v>897</v>
      </c>
    </row>
    <row r="2022" spans="9:29" s="375" customFormat="1" x14ac:dyDescent="0.4">
      <c r="I2022" s="428" t="s">
        <v>232</v>
      </c>
      <c r="J2022" s="375" t="s">
        <v>64</v>
      </c>
      <c r="K2022" s="375" t="s">
        <v>55</v>
      </c>
      <c r="L2022" s="378"/>
      <c r="M2022" s="824">
        <v>0.33100000000000002</v>
      </c>
      <c r="N2022" s="375" t="s">
        <v>390</v>
      </c>
      <c r="O2022" s="375" t="s">
        <v>400</v>
      </c>
      <c r="P2022" s="763">
        <v>4.9200011658153363E-4</v>
      </c>
      <c r="Q2022" s="375" t="s">
        <v>399</v>
      </c>
      <c r="R2022" s="831" t="s">
        <v>917</v>
      </c>
      <c r="S2022" s="428" t="s">
        <v>49</v>
      </c>
      <c r="T2022" s="375" t="s">
        <v>414</v>
      </c>
      <c r="U2022" s="375" t="s">
        <v>64</v>
      </c>
      <c r="V2022" s="375" t="s">
        <v>52</v>
      </c>
      <c r="W2022" s="378"/>
      <c r="X2022" s="824">
        <v>0.34899999999999998</v>
      </c>
      <c r="Y2022" s="375" t="s">
        <v>390</v>
      </c>
      <c r="Z2022" s="375" t="s">
        <v>400</v>
      </c>
      <c r="AA2022" s="763">
        <v>2.2800005402558884E-4</v>
      </c>
      <c r="AB2022" s="375" t="s">
        <v>399</v>
      </c>
      <c r="AC2022" s="831" t="s">
        <v>897</v>
      </c>
    </row>
    <row r="2023" spans="9:29" s="375" customFormat="1" x14ac:dyDescent="0.4">
      <c r="I2023" s="428" t="s">
        <v>232</v>
      </c>
      <c r="J2023" s="375" t="s">
        <v>64</v>
      </c>
      <c r="K2023" s="375" t="s">
        <v>55</v>
      </c>
      <c r="L2023" s="378"/>
      <c r="M2023" s="824">
        <v>0.33100000000000002</v>
      </c>
      <c r="N2023" s="375" t="s">
        <v>391</v>
      </c>
      <c r="O2023" s="375" t="s">
        <v>400</v>
      </c>
      <c r="P2023" s="763">
        <v>4.9200011658153363E-4</v>
      </c>
      <c r="Q2023" s="375" t="s">
        <v>399</v>
      </c>
      <c r="R2023" s="831" t="s">
        <v>917</v>
      </c>
      <c r="S2023" s="428" t="s">
        <v>49</v>
      </c>
      <c r="T2023" s="375" t="s">
        <v>414</v>
      </c>
      <c r="U2023" s="375" t="s">
        <v>64</v>
      </c>
      <c r="V2023" s="375" t="s">
        <v>52</v>
      </c>
      <c r="W2023" s="378"/>
      <c r="X2023" s="824">
        <v>0.34899999999999998</v>
      </c>
      <c r="Y2023" s="375" t="s">
        <v>391</v>
      </c>
      <c r="Z2023" s="375" t="s">
        <v>400</v>
      </c>
      <c r="AA2023" s="763">
        <v>1.8000004265178061E-4</v>
      </c>
      <c r="AB2023" s="375" t="s">
        <v>399</v>
      </c>
      <c r="AC2023" s="831" t="s">
        <v>897</v>
      </c>
    </row>
    <row r="2024" spans="9:29" s="375" customFormat="1" x14ac:dyDescent="0.4">
      <c r="I2024" s="428" t="s">
        <v>232</v>
      </c>
      <c r="J2024" s="375" t="s">
        <v>64</v>
      </c>
      <c r="K2024" s="375" t="s">
        <v>55</v>
      </c>
      <c r="L2024" s="378"/>
      <c r="M2024" s="824">
        <v>0.33100000000000002</v>
      </c>
      <c r="N2024" s="375" t="s">
        <v>392</v>
      </c>
      <c r="O2024" s="375" t="s">
        <v>400</v>
      </c>
      <c r="P2024" s="763">
        <v>1.1000002606497705E-5</v>
      </c>
      <c r="Q2024" s="375" t="s">
        <v>399</v>
      </c>
      <c r="R2024" s="831" t="s">
        <v>917</v>
      </c>
      <c r="S2024" s="428" t="s">
        <v>49</v>
      </c>
      <c r="T2024" s="375" t="s">
        <v>414</v>
      </c>
      <c r="U2024" s="375" t="s">
        <v>64</v>
      </c>
      <c r="V2024" s="375" t="s">
        <v>52</v>
      </c>
      <c r="W2024" s="378"/>
      <c r="X2024" s="824">
        <v>0.34899999999999998</v>
      </c>
      <c r="Y2024" s="375" t="s">
        <v>392</v>
      </c>
      <c r="Z2024" s="375" t="s">
        <v>400</v>
      </c>
      <c r="AA2024" s="763">
        <v>2.812000666315595E-3</v>
      </c>
      <c r="AB2024" s="375" t="s">
        <v>399</v>
      </c>
      <c r="AC2024" s="831" t="s">
        <v>897</v>
      </c>
    </row>
    <row r="2025" spans="9:29" s="375" customFormat="1" x14ac:dyDescent="0.4">
      <c r="I2025" s="428" t="s">
        <v>232</v>
      </c>
      <c r="J2025" s="375" t="s">
        <v>64</v>
      </c>
      <c r="K2025" s="375" t="s">
        <v>55</v>
      </c>
      <c r="L2025" s="378"/>
      <c r="M2025" s="824">
        <v>0.33100000000000002</v>
      </c>
      <c r="N2025" s="375" t="s">
        <v>393</v>
      </c>
      <c r="O2025" s="375" t="s">
        <v>400</v>
      </c>
      <c r="P2025" s="763">
        <v>9.8400023316306737E-5</v>
      </c>
      <c r="Q2025" s="375" t="s">
        <v>399</v>
      </c>
      <c r="R2025" s="831" t="s">
        <v>917</v>
      </c>
      <c r="S2025" s="428" t="s">
        <v>49</v>
      </c>
      <c r="T2025" s="375" t="s">
        <v>414</v>
      </c>
      <c r="U2025" s="375" t="s">
        <v>64</v>
      </c>
      <c r="V2025" s="375" t="s">
        <v>52</v>
      </c>
      <c r="W2025" s="378"/>
      <c r="X2025" s="824">
        <v>0.34899999999999998</v>
      </c>
      <c r="Y2025" s="375" t="s">
        <v>393</v>
      </c>
      <c r="Z2025" s="375" t="s">
        <v>400</v>
      </c>
      <c r="AA2025" s="763">
        <v>7.7400018340265664E-6</v>
      </c>
      <c r="AB2025" s="375" t="s">
        <v>399</v>
      </c>
      <c r="AC2025" s="831" t="s">
        <v>897</v>
      </c>
    </row>
    <row r="2026" spans="9:29" s="375" customFormat="1" x14ac:dyDescent="0.4">
      <c r="I2026" s="428" t="s">
        <v>232</v>
      </c>
      <c r="J2026" s="375" t="s">
        <v>64</v>
      </c>
      <c r="K2026" s="375" t="s">
        <v>55</v>
      </c>
      <c r="L2026" s="378"/>
      <c r="M2026" s="824">
        <v>0.33100000000000002</v>
      </c>
      <c r="N2026" s="375" t="s">
        <v>394</v>
      </c>
      <c r="O2026" s="375" t="s">
        <v>400</v>
      </c>
      <c r="P2026" s="763">
        <v>2.1057604989689637E-4</v>
      </c>
      <c r="Q2026" s="375" t="s">
        <v>399</v>
      </c>
      <c r="R2026" s="831" t="s">
        <v>917</v>
      </c>
      <c r="S2026" s="428" t="s">
        <v>49</v>
      </c>
      <c r="T2026" s="375" t="s">
        <v>414</v>
      </c>
      <c r="U2026" s="375" t="s">
        <v>64</v>
      </c>
      <c r="V2026" s="375" t="s">
        <v>52</v>
      </c>
      <c r="W2026" s="378"/>
      <c r="X2026" s="824">
        <v>0.34899999999999998</v>
      </c>
      <c r="Y2026" s="375" t="s">
        <v>394</v>
      </c>
      <c r="Z2026" s="375" t="s">
        <v>400</v>
      </c>
      <c r="AA2026" s="763">
        <v>1.458000345479423E-5</v>
      </c>
      <c r="AB2026" s="375" t="s">
        <v>399</v>
      </c>
      <c r="AC2026" s="831" t="s">
        <v>897</v>
      </c>
    </row>
    <row r="2027" spans="9:29" s="375" customFormat="1" x14ac:dyDescent="0.4">
      <c r="I2027" s="428" t="s">
        <v>232</v>
      </c>
      <c r="J2027" s="375" t="s">
        <v>64</v>
      </c>
      <c r="K2027" s="375" t="s">
        <v>55</v>
      </c>
      <c r="L2027" s="378"/>
      <c r="M2027" s="824">
        <v>0.33100000000000002</v>
      </c>
      <c r="N2027" s="375" t="s">
        <v>395</v>
      </c>
      <c r="O2027" s="375" t="s">
        <v>400</v>
      </c>
      <c r="P2027" s="763">
        <v>1.1000002606497705E-5</v>
      </c>
      <c r="Q2027" s="375" t="s">
        <v>399</v>
      </c>
      <c r="R2027" s="831" t="s">
        <v>917</v>
      </c>
      <c r="S2027" s="428" t="s">
        <v>49</v>
      </c>
      <c r="T2027" s="375" t="s">
        <v>414</v>
      </c>
      <c r="U2027" s="375" t="s">
        <v>64</v>
      </c>
      <c r="V2027" s="375" t="s">
        <v>52</v>
      </c>
      <c r="W2027" s="378"/>
      <c r="X2027" s="824">
        <v>0.34899999999999998</v>
      </c>
      <c r="Y2027" s="375" t="s">
        <v>395</v>
      </c>
      <c r="Z2027" s="375" t="s">
        <v>400</v>
      </c>
      <c r="AA2027" s="763">
        <v>1.000000236954337E-5</v>
      </c>
      <c r="AB2027" s="375" t="s">
        <v>399</v>
      </c>
      <c r="AC2027" s="831" t="s">
        <v>897</v>
      </c>
    </row>
    <row r="2028" spans="9:29" s="375" customFormat="1" x14ac:dyDescent="0.4">
      <c r="I2028" s="428" t="s">
        <v>232</v>
      </c>
      <c r="J2028" s="375" t="s">
        <v>64</v>
      </c>
      <c r="K2028" s="375" t="s">
        <v>55</v>
      </c>
      <c r="L2028" s="378"/>
      <c r="M2028" s="824">
        <v>0.33100000000000002</v>
      </c>
      <c r="N2028" s="375" t="s">
        <v>396</v>
      </c>
      <c r="O2028" s="375" t="s">
        <v>400</v>
      </c>
      <c r="P2028" s="763">
        <v>1.0000002369543367E-6</v>
      </c>
      <c r="Q2028" s="375" t="s">
        <v>399</v>
      </c>
      <c r="R2028" s="831" t="s">
        <v>917</v>
      </c>
      <c r="S2028" s="428" t="s">
        <v>49</v>
      </c>
      <c r="T2028" s="375" t="s">
        <v>414</v>
      </c>
      <c r="U2028" s="375" t="s">
        <v>64</v>
      </c>
      <c r="V2028" s="375" t="s">
        <v>52</v>
      </c>
      <c r="W2028" s="378"/>
      <c r="X2028" s="824">
        <v>0.34899999999999998</v>
      </c>
      <c r="Y2028" s="375" t="s">
        <v>396</v>
      </c>
      <c r="Z2028" s="375" t="s">
        <v>400</v>
      </c>
      <c r="AA2028" s="763">
        <v>1.5000003554315054E-5</v>
      </c>
      <c r="AB2028" s="375" t="s">
        <v>399</v>
      </c>
      <c r="AC2028" s="831" t="s">
        <v>897</v>
      </c>
    </row>
    <row r="2029" spans="9:29" s="375" customFormat="1" x14ac:dyDescent="0.4">
      <c r="I2029" s="428" t="s">
        <v>232</v>
      </c>
      <c r="J2029" s="375" t="s">
        <v>64</v>
      </c>
      <c r="K2029" s="375" t="s">
        <v>55</v>
      </c>
      <c r="L2029" s="378"/>
      <c r="M2029" s="824">
        <v>0.33100000000000002</v>
      </c>
      <c r="N2029" s="375" t="s">
        <v>397</v>
      </c>
      <c r="O2029" s="375" t="s">
        <v>400</v>
      </c>
      <c r="P2029" s="763">
        <v>0.60256873869848437</v>
      </c>
      <c r="Q2029" s="375" t="s">
        <v>399</v>
      </c>
      <c r="R2029" s="831" t="s">
        <v>917</v>
      </c>
      <c r="S2029" s="428" t="s">
        <v>49</v>
      </c>
      <c r="T2029" s="375" t="s">
        <v>414</v>
      </c>
      <c r="U2029" s="375" t="s">
        <v>64</v>
      </c>
      <c r="V2029" s="375" t="s">
        <v>52</v>
      </c>
      <c r="W2029" s="378"/>
      <c r="X2029" s="824">
        <v>0.34899999999999998</v>
      </c>
      <c r="Y2029" s="375" t="s">
        <v>397</v>
      </c>
      <c r="Z2029" s="375" t="s">
        <v>400</v>
      </c>
      <c r="AA2029" s="763">
        <v>0.80502721018474055</v>
      </c>
      <c r="AB2029" s="375" t="s">
        <v>399</v>
      </c>
      <c r="AC2029" s="831" t="s">
        <v>897</v>
      </c>
    </row>
    <row r="2030" spans="9:29" s="375" customFormat="1" x14ac:dyDescent="0.4">
      <c r="I2030" s="428" t="s">
        <v>232</v>
      </c>
      <c r="J2030" s="375" t="s">
        <v>64</v>
      </c>
      <c r="K2030" s="375" t="s">
        <v>55</v>
      </c>
      <c r="L2030" s="378"/>
      <c r="M2030" s="824">
        <v>0.33100000000000002</v>
      </c>
      <c r="N2030" s="375" t="s">
        <v>387</v>
      </c>
      <c r="O2030" s="375" t="s">
        <v>401</v>
      </c>
      <c r="P2030" s="378">
        <v>1.1574380924419599E-3</v>
      </c>
      <c r="Q2030" s="375" t="s">
        <v>399</v>
      </c>
      <c r="R2030" s="831" t="s">
        <v>918</v>
      </c>
      <c r="S2030" s="428" t="s">
        <v>49</v>
      </c>
      <c r="T2030" s="375" t="s">
        <v>414</v>
      </c>
      <c r="U2030" s="375" t="s">
        <v>64</v>
      </c>
      <c r="V2030" s="375" t="s">
        <v>52</v>
      </c>
      <c r="W2030" s="378"/>
      <c r="X2030" s="824">
        <v>0.34899999999999998</v>
      </c>
      <c r="Y2030" s="375" t="s">
        <v>387</v>
      </c>
      <c r="Z2030" s="375" t="s">
        <v>401</v>
      </c>
      <c r="AA2030" s="378">
        <v>1.4811811875518119E-5</v>
      </c>
      <c r="AB2030" s="375" t="s">
        <v>399</v>
      </c>
      <c r="AC2030" s="831" t="s">
        <v>901</v>
      </c>
    </row>
    <row r="2031" spans="9:29" s="375" customFormat="1" x14ac:dyDescent="0.4">
      <c r="I2031" s="428" t="s">
        <v>232</v>
      </c>
      <c r="J2031" s="375" t="s">
        <v>64</v>
      </c>
      <c r="K2031" s="375" t="s">
        <v>55</v>
      </c>
      <c r="L2031" s="378"/>
      <c r="M2031" s="824">
        <v>0.33100000000000002</v>
      </c>
      <c r="N2031" s="375" t="s">
        <v>388</v>
      </c>
      <c r="O2031" s="375" t="s">
        <v>401</v>
      </c>
      <c r="P2031" s="378">
        <v>3.9839773574424798E-3</v>
      </c>
      <c r="Q2031" s="375" t="s">
        <v>399</v>
      </c>
      <c r="R2031" s="831" t="s">
        <v>918</v>
      </c>
      <c r="S2031" s="428" t="s">
        <v>49</v>
      </c>
      <c r="T2031" s="375" t="s">
        <v>414</v>
      </c>
      <c r="U2031" s="375" t="s">
        <v>64</v>
      </c>
      <c r="V2031" s="375" t="s">
        <v>52</v>
      </c>
      <c r="W2031" s="378"/>
      <c r="X2031" s="824">
        <v>0.34899999999999998</v>
      </c>
      <c r="Y2031" s="375" t="s">
        <v>388</v>
      </c>
      <c r="Z2031" s="375" t="s">
        <v>401</v>
      </c>
      <c r="AA2031" s="378">
        <v>1.1846175246406872E-4</v>
      </c>
      <c r="AB2031" s="375" t="s">
        <v>399</v>
      </c>
      <c r="AC2031" s="831" t="s">
        <v>901</v>
      </c>
    </row>
    <row r="2032" spans="9:29" s="375" customFormat="1" x14ac:dyDescent="0.4">
      <c r="I2032" s="428" t="s">
        <v>232</v>
      </c>
      <c r="J2032" s="375" t="s">
        <v>64</v>
      </c>
      <c r="K2032" s="375" t="s">
        <v>55</v>
      </c>
      <c r="L2032" s="378"/>
      <c r="M2032" s="824">
        <v>0.33100000000000002</v>
      </c>
      <c r="N2032" s="375" t="s">
        <v>389</v>
      </c>
      <c r="O2032" s="375" t="s">
        <v>401</v>
      </c>
      <c r="P2032" s="378">
        <v>2.5954363068723895E-3</v>
      </c>
      <c r="Q2032" s="375" t="s">
        <v>399</v>
      </c>
      <c r="R2032" s="831" t="s">
        <v>918</v>
      </c>
      <c r="S2032" s="428" t="s">
        <v>49</v>
      </c>
      <c r="T2032" s="375" t="s">
        <v>414</v>
      </c>
      <c r="U2032" s="375" t="s">
        <v>64</v>
      </c>
      <c r="V2032" s="375" t="s">
        <v>52</v>
      </c>
      <c r="W2032" s="378"/>
      <c r="X2032" s="824">
        <v>0.34899999999999998</v>
      </c>
      <c r="Y2032" s="375" t="s">
        <v>389</v>
      </c>
      <c r="Z2032" s="375" t="s">
        <v>401</v>
      </c>
      <c r="AA2032" s="378">
        <v>8.7382857965879795E-4</v>
      </c>
      <c r="AB2032" s="375" t="s">
        <v>399</v>
      </c>
      <c r="AC2032" s="831" t="s">
        <v>901</v>
      </c>
    </row>
    <row r="2033" spans="9:29" s="375" customFormat="1" x14ac:dyDescent="0.4">
      <c r="I2033" s="428" t="s">
        <v>232</v>
      </c>
      <c r="J2033" s="375" t="s">
        <v>64</v>
      </c>
      <c r="K2033" s="375" t="s">
        <v>55</v>
      </c>
      <c r="L2033" s="378"/>
      <c r="M2033" s="824">
        <v>0.33100000000000002</v>
      </c>
      <c r="N2033" s="375" t="s">
        <v>390</v>
      </c>
      <c r="O2033" s="375" t="s">
        <v>401</v>
      </c>
      <c r="P2033" s="378">
        <v>4.9226626126596415E-4</v>
      </c>
      <c r="Q2033" s="375" t="s">
        <v>399</v>
      </c>
      <c r="R2033" s="831" t="s">
        <v>918</v>
      </c>
      <c r="S2033" s="428" t="s">
        <v>49</v>
      </c>
      <c r="T2033" s="375" t="s">
        <v>414</v>
      </c>
      <c r="U2033" s="375" t="s">
        <v>64</v>
      </c>
      <c r="V2033" s="375" t="s">
        <v>52</v>
      </c>
      <c r="W2033" s="378"/>
      <c r="X2033" s="824">
        <v>0.34899999999999998</v>
      </c>
      <c r="Y2033" s="375" t="s">
        <v>390</v>
      </c>
      <c r="Z2033" s="375" t="s">
        <v>401</v>
      </c>
      <c r="AA2033" s="378">
        <v>2.2850223287961742E-4</v>
      </c>
      <c r="AB2033" s="375" t="s">
        <v>399</v>
      </c>
      <c r="AC2033" s="831" t="s">
        <v>901</v>
      </c>
    </row>
    <row r="2034" spans="9:29" s="375" customFormat="1" x14ac:dyDescent="0.4">
      <c r="I2034" s="428" t="s">
        <v>232</v>
      </c>
      <c r="J2034" s="375" t="s">
        <v>64</v>
      </c>
      <c r="K2034" s="375" t="s">
        <v>55</v>
      </c>
      <c r="L2034" s="378"/>
      <c r="M2034" s="824">
        <v>0.33100000000000002</v>
      </c>
      <c r="N2034" s="375" t="s">
        <v>391</v>
      </c>
      <c r="O2034" s="375" t="s">
        <v>401</v>
      </c>
      <c r="P2034" s="378">
        <v>4.9212348010928243E-4</v>
      </c>
      <c r="Q2034" s="375" t="s">
        <v>399</v>
      </c>
      <c r="R2034" s="831" t="s">
        <v>918</v>
      </c>
      <c r="S2034" s="428" t="s">
        <v>49</v>
      </c>
      <c r="T2034" s="375" t="s">
        <v>414</v>
      </c>
      <c r="U2034" s="375" t="s">
        <v>64</v>
      </c>
      <c r="V2034" s="375" t="s">
        <v>52</v>
      </c>
      <c r="W2034" s="378"/>
      <c r="X2034" s="824">
        <v>0.34899999999999998</v>
      </c>
      <c r="Y2034" s="375" t="s">
        <v>391</v>
      </c>
      <c r="Z2034" s="375" t="s">
        <v>401</v>
      </c>
      <c r="AA2034" s="378">
        <v>1.8023186292613952E-4</v>
      </c>
      <c r="AB2034" s="375" t="s">
        <v>399</v>
      </c>
      <c r="AC2034" s="831" t="s">
        <v>901</v>
      </c>
    </row>
    <row r="2035" spans="9:29" s="375" customFormat="1" x14ac:dyDescent="0.4">
      <c r="I2035" s="428" t="s">
        <v>232</v>
      </c>
      <c r="J2035" s="375" t="s">
        <v>64</v>
      </c>
      <c r="K2035" s="375" t="s">
        <v>55</v>
      </c>
      <c r="L2035" s="378"/>
      <c r="M2035" s="824">
        <v>0.33100000000000002</v>
      </c>
      <c r="N2035" s="375" t="s">
        <v>392</v>
      </c>
      <c r="O2035" s="375" t="s">
        <v>401</v>
      </c>
      <c r="P2035" s="378">
        <v>1.2482540781035595E-5</v>
      </c>
      <c r="Q2035" s="375" t="s">
        <v>399</v>
      </c>
      <c r="R2035" s="831" t="s">
        <v>918</v>
      </c>
      <c r="S2035" s="428" t="s">
        <v>49</v>
      </c>
      <c r="T2035" s="375" t="s">
        <v>414</v>
      </c>
      <c r="U2035" s="375" t="s">
        <v>64</v>
      </c>
      <c r="V2035" s="375" t="s">
        <v>52</v>
      </c>
      <c r="W2035" s="378"/>
      <c r="X2035" s="824">
        <v>0.34899999999999998</v>
      </c>
      <c r="Y2035" s="375" t="s">
        <v>392</v>
      </c>
      <c r="Z2035" s="375" t="s">
        <v>401</v>
      </c>
      <c r="AA2035" s="378">
        <v>2.8148292702354994E-3</v>
      </c>
      <c r="AB2035" s="375" t="s">
        <v>399</v>
      </c>
      <c r="AC2035" s="831" t="s">
        <v>901</v>
      </c>
    </row>
    <row r="2036" spans="9:29" s="375" customFormat="1" x14ac:dyDescent="0.4">
      <c r="I2036" s="428" t="s">
        <v>232</v>
      </c>
      <c r="J2036" s="375" t="s">
        <v>64</v>
      </c>
      <c r="K2036" s="375" t="s">
        <v>55</v>
      </c>
      <c r="L2036" s="378"/>
      <c r="M2036" s="824">
        <v>0.33100000000000002</v>
      </c>
      <c r="N2036" s="375" t="s">
        <v>393</v>
      </c>
      <c r="O2036" s="375" t="s">
        <v>401</v>
      </c>
      <c r="P2036" s="378">
        <v>9.8402250088882272E-5</v>
      </c>
      <c r="Q2036" s="375" t="s">
        <v>399</v>
      </c>
      <c r="R2036" s="831" t="s">
        <v>918</v>
      </c>
      <c r="S2036" s="428" t="s">
        <v>49</v>
      </c>
      <c r="T2036" s="375" t="s">
        <v>414</v>
      </c>
      <c r="U2036" s="375" t="s">
        <v>64</v>
      </c>
      <c r="V2036" s="375" t="s">
        <v>52</v>
      </c>
      <c r="W2036" s="378"/>
      <c r="X2036" s="824">
        <v>0.34899999999999998</v>
      </c>
      <c r="Y2036" s="375" t="s">
        <v>393</v>
      </c>
      <c r="Z2036" s="375" t="s">
        <v>401</v>
      </c>
      <c r="AA2036" s="378">
        <v>7.7443255292542101E-6</v>
      </c>
      <c r="AB2036" s="375" t="s">
        <v>399</v>
      </c>
      <c r="AC2036" s="831" t="s">
        <v>901</v>
      </c>
    </row>
    <row r="2037" spans="9:29" s="375" customFormat="1" x14ac:dyDescent="0.4">
      <c r="I2037" s="428" t="s">
        <v>232</v>
      </c>
      <c r="J2037" s="375" t="s">
        <v>64</v>
      </c>
      <c r="K2037" s="375" t="s">
        <v>55</v>
      </c>
      <c r="L2037" s="378"/>
      <c r="M2037" s="824">
        <v>0.33100000000000002</v>
      </c>
      <c r="N2037" s="375" t="s">
        <v>394</v>
      </c>
      <c r="O2037" s="375" t="s">
        <v>401</v>
      </c>
      <c r="P2037" s="378">
        <v>2.1058097992579197E-4</v>
      </c>
      <c r="Q2037" s="375" t="s">
        <v>399</v>
      </c>
      <c r="R2037" s="831" t="s">
        <v>918</v>
      </c>
      <c r="S2037" s="428" t="s">
        <v>49</v>
      </c>
      <c r="T2037" s="375" t="s">
        <v>414</v>
      </c>
      <c r="U2037" s="375" t="s">
        <v>64</v>
      </c>
      <c r="V2037" s="375" t="s">
        <v>52</v>
      </c>
      <c r="W2037" s="378"/>
      <c r="X2037" s="824">
        <v>0.34899999999999998</v>
      </c>
      <c r="Y2037" s="375" t="s">
        <v>394</v>
      </c>
      <c r="Z2037" s="375" t="s">
        <v>401</v>
      </c>
      <c r="AA2037" s="378">
        <v>1.4589473825753993E-5</v>
      </c>
      <c r="AB2037" s="375" t="s">
        <v>399</v>
      </c>
      <c r="AC2037" s="831" t="s">
        <v>901</v>
      </c>
    </row>
    <row r="2038" spans="9:29" s="375" customFormat="1" x14ac:dyDescent="0.4">
      <c r="I2038" s="428" t="s">
        <v>232</v>
      </c>
      <c r="J2038" s="375" t="s">
        <v>64</v>
      </c>
      <c r="K2038" s="375" t="s">
        <v>55</v>
      </c>
      <c r="M2038" s="824">
        <v>0.33100000000000002</v>
      </c>
      <c r="N2038" s="375" t="s">
        <v>395</v>
      </c>
      <c r="O2038" s="375" t="s">
        <v>401</v>
      </c>
      <c r="P2038" s="378">
        <v>1.1693360557005679E-5</v>
      </c>
      <c r="Q2038" s="375" t="s">
        <v>399</v>
      </c>
      <c r="R2038" s="831" t="s">
        <v>918</v>
      </c>
      <c r="S2038" s="428" t="s">
        <v>49</v>
      </c>
      <c r="T2038" s="375" t="s">
        <v>414</v>
      </c>
      <c r="U2038" s="375" t="s">
        <v>64</v>
      </c>
      <c r="V2038" s="375" t="s">
        <v>52</v>
      </c>
      <c r="X2038" s="824">
        <v>0.34899999999999998</v>
      </c>
      <c r="Y2038" s="375" t="s">
        <v>395</v>
      </c>
      <c r="Z2038" s="375" t="s">
        <v>401</v>
      </c>
      <c r="AA2038" s="378">
        <v>1.1288505074025222E-5</v>
      </c>
      <c r="AB2038" s="375" t="s">
        <v>399</v>
      </c>
      <c r="AC2038" s="831" t="s">
        <v>901</v>
      </c>
    </row>
    <row r="2039" spans="9:29" s="375" customFormat="1" x14ac:dyDescent="0.4">
      <c r="I2039" s="428" t="s">
        <v>232</v>
      </c>
      <c r="J2039" s="375" t="s">
        <v>64</v>
      </c>
      <c r="K2039" s="375" t="s">
        <v>55</v>
      </c>
      <c r="M2039" s="824">
        <v>0.33100000000000002</v>
      </c>
      <c r="N2039" s="375" t="s">
        <v>396</v>
      </c>
      <c r="O2039" s="375" t="s">
        <v>401</v>
      </c>
      <c r="P2039" s="378">
        <v>1.0041786435174304E-6</v>
      </c>
      <c r="Q2039" s="375" t="s">
        <v>399</v>
      </c>
      <c r="R2039" s="831" t="s">
        <v>918</v>
      </c>
      <c r="S2039" s="428" t="s">
        <v>49</v>
      </c>
      <c r="T2039" s="375" t="s">
        <v>414</v>
      </c>
      <c r="U2039" s="375" t="s">
        <v>64</v>
      </c>
      <c r="V2039" s="375" t="s">
        <v>52</v>
      </c>
      <c r="X2039" s="824">
        <v>0.34899999999999998</v>
      </c>
      <c r="Y2039" s="375" t="s">
        <v>396</v>
      </c>
      <c r="Z2039" s="375" t="s">
        <v>401</v>
      </c>
      <c r="AA2039" s="378">
        <v>1.5007889999503837E-5</v>
      </c>
      <c r="AB2039" s="375" t="s">
        <v>399</v>
      </c>
      <c r="AC2039" s="831" t="s">
        <v>901</v>
      </c>
    </row>
    <row r="2040" spans="9:29" s="375" customFormat="1" x14ac:dyDescent="0.4">
      <c r="I2040" s="428" t="s">
        <v>232</v>
      </c>
      <c r="J2040" s="375" t="s">
        <v>64</v>
      </c>
      <c r="K2040" s="375" t="s">
        <v>55</v>
      </c>
      <c r="M2040" s="824">
        <v>0.33100000000000002</v>
      </c>
      <c r="N2040" s="375" t="s">
        <v>397</v>
      </c>
      <c r="O2040" s="375" t="s">
        <v>401</v>
      </c>
      <c r="P2040" s="378">
        <v>0.60299204613189172</v>
      </c>
      <c r="Q2040" s="375" t="s">
        <v>399</v>
      </c>
      <c r="R2040" s="831" t="s">
        <v>918</v>
      </c>
      <c r="S2040" s="428" t="s">
        <v>49</v>
      </c>
      <c r="T2040" s="375" t="s">
        <v>414</v>
      </c>
      <c r="U2040" s="375" t="s">
        <v>64</v>
      </c>
      <c r="V2040" s="375" t="s">
        <v>52</v>
      </c>
      <c r="X2040" s="824">
        <v>0.34899999999999998</v>
      </c>
      <c r="Y2040" s="375" t="s">
        <v>397</v>
      </c>
      <c r="Z2040" s="375" t="s">
        <v>401</v>
      </c>
      <c r="AA2040" s="378">
        <v>0.80568281761382754</v>
      </c>
      <c r="AB2040" s="375" t="s">
        <v>399</v>
      </c>
      <c r="AC2040" s="831" t="s">
        <v>901</v>
      </c>
    </row>
    <row r="2041" spans="9:29" s="375" customFormat="1" x14ac:dyDescent="0.4">
      <c r="I2041" s="428" t="s">
        <v>232</v>
      </c>
      <c r="J2041" s="375" t="s">
        <v>64</v>
      </c>
      <c r="K2041" s="375" t="s">
        <v>406</v>
      </c>
      <c r="L2041" s="375" t="s">
        <v>919</v>
      </c>
      <c r="M2041" s="824">
        <v>0.44508071717058689</v>
      </c>
      <c r="N2041" s="375" t="s">
        <v>385</v>
      </c>
      <c r="O2041" s="375" t="s">
        <v>400</v>
      </c>
      <c r="P2041" s="761">
        <v>2.2467834741461696</v>
      </c>
      <c r="Q2041" s="375" t="s">
        <v>398</v>
      </c>
      <c r="R2041" s="831" t="s">
        <v>920</v>
      </c>
      <c r="S2041" s="428" t="s">
        <v>49</v>
      </c>
      <c r="T2041" s="375" t="s">
        <v>414</v>
      </c>
      <c r="U2041" s="375" t="s">
        <v>64</v>
      </c>
      <c r="V2041" s="375" t="s">
        <v>53</v>
      </c>
      <c r="X2041" s="824">
        <v>0.39</v>
      </c>
      <c r="Y2041" s="375" t="s">
        <v>411</v>
      </c>
      <c r="Z2041" s="375" t="s">
        <v>400</v>
      </c>
      <c r="AA2041" s="761">
        <v>2.5641025641025639</v>
      </c>
      <c r="AB2041" s="375" t="s">
        <v>398</v>
      </c>
      <c r="AC2041" s="831" t="s">
        <v>905</v>
      </c>
    </row>
    <row r="2042" spans="9:29" s="375" customFormat="1" x14ac:dyDescent="0.4">
      <c r="I2042" s="428" t="s">
        <v>232</v>
      </c>
      <c r="J2042" s="375" t="s">
        <v>64</v>
      </c>
      <c r="K2042" s="375" t="s">
        <v>406</v>
      </c>
      <c r="L2042" s="375" t="s">
        <v>919</v>
      </c>
      <c r="M2042" s="824">
        <v>0.44508071717058689</v>
      </c>
      <c r="N2042" s="375" t="s">
        <v>387</v>
      </c>
      <c r="O2042" s="375" t="s">
        <v>400</v>
      </c>
      <c r="P2042" s="763">
        <v>1.3787003266889443E-5</v>
      </c>
      <c r="Q2042" s="375" t="s">
        <v>399</v>
      </c>
      <c r="R2042" s="831" t="s">
        <v>921</v>
      </c>
      <c r="S2042" s="428" t="s">
        <v>49</v>
      </c>
      <c r="T2042" s="375" t="s">
        <v>414</v>
      </c>
      <c r="U2042" s="375" t="s">
        <v>64</v>
      </c>
      <c r="V2042" s="375" t="s">
        <v>53</v>
      </c>
      <c r="X2042" s="824">
        <v>0.39</v>
      </c>
      <c r="Y2042" s="375" t="s">
        <v>387</v>
      </c>
      <c r="Z2042" s="375" t="s">
        <v>400</v>
      </c>
      <c r="AA2042" s="763">
        <v>9.0000021325890313E-7</v>
      </c>
      <c r="AB2042" s="375" t="s">
        <v>399</v>
      </c>
      <c r="AC2042" s="831" t="s">
        <v>907</v>
      </c>
    </row>
    <row r="2043" spans="9:29" s="375" customFormat="1" x14ac:dyDescent="0.4">
      <c r="I2043" s="428" t="s">
        <v>232</v>
      </c>
      <c r="J2043" s="375" t="s">
        <v>64</v>
      </c>
      <c r="K2043" s="375" t="s">
        <v>406</v>
      </c>
      <c r="L2043" s="375" t="s">
        <v>919</v>
      </c>
      <c r="M2043" s="824">
        <v>0.44508071717058689</v>
      </c>
      <c r="N2043" s="375" t="s">
        <v>388</v>
      </c>
      <c r="O2043" s="375" t="s">
        <v>400</v>
      </c>
      <c r="P2043" s="763">
        <v>2.1712805144942125E-4</v>
      </c>
      <c r="Q2043" s="375" t="s">
        <v>399</v>
      </c>
      <c r="R2043" s="831" t="s">
        <v>921</v>
      </c>
      <c r="S2043" s="428" t="s">
        <v>49</v>
      </c>
      <c r="T2043" s="375" t="s">
        <v>414</v>
      </c>
      <c r="U2043" s="375" t="s">
        <v>64</v>
      </c>
      <c r="V2043" s="375" t="s">
        <v>53</v>
      </c>
      <c r="X2043" s="824">
        <v>0.39</v>
      </c>
      <c r="Y2043" s="375" t="s">
        <v>388</v>
      </c>
      <c r="Z2043" s="375" t="s">
        <v>400</v>
      </c>
      <c r="AA2043" s="763">
        <v>1.5100003578010487E-5</v>
      </c>
      <c r="AB2043" s="375" t="s">
        <v>399</v>
      </c>
      <c r="AC2043" s="831" t="s">
        <v>907</v>
      </c>
    </row>
    <row r="2044" spans="9:29" s="375" customFormat="1" x14ac:dyDescent="0.4">
      <c r="I2044" s="428" t="s">
        <v>232</v>
      </c>
      <c r="J2044" s="375" t="s">
        <v>64</v>
      </c>
      <c r="K2044" s="375" t="s">
        <v>406</v>
      </c>
      <c r="L2044" s="375" t="s">
        <v>919</v>
      </c>
      <c r="M2044" s="824">
        <v>0.44508071717058689</v>
      </c>
      <c r="N2044" s="375" t="s">
        <v>389</v>
      </c>
      <c r="O2044" s="375" t="s">
        <v>400</v>
      </c>
      <c r="P2044" s="763">
        <v>2.582300611887184E-4</v>
      </c>
      <c r="Q2044" s="375" t="s">
        <v>399</v>
      </c>
      <c r="R2044" s="831" t="s">
        <v>921</v>
      </c>
      <c r="S2044" s="428" t="s">
        <v>49</v>
      </c>
      <c r="T2044" s="375" t="s">
        <v>414</v>
      </c>
      <c r="U2044" s="375" t="s">
        <v>64</v>
      </c>
      <c r="V2044" s="375" t="s">
        <v>53</v>
      </c>
      <c r="X2044" s="824">
        <v>0.39</v>
      </c>
      <c r="Y2044" s="375" t="s">
        <v>389</v>
      </c>
      <c r="Z2044" s="375" t="s">
        <v>400</v>
      </c>
      <c r="AA2044" s="763">
        <v>2.3500005568426909E-4</v>
      </c>
      <c r="AB2044" s="375" t="s">
        <v>399</v>
      </c>
      <c r="AC2044" s="831" t="s">
        <v>907</v>
      </c>
    </row>
    <row r="2045" spans="9:29" s="375" customFormat="1" x14ac:dyDescent="0.4">
      <c r="I2045" s="428" t="s">
        <v>232</v>
      </c>
      <c r="J2045" s="375" t="s">
        <v>64</v>
      </c>
      <c r="K2045" s="375" t="s">
        <v>406</v>
      </c>
      <c r="L2045" s="375" t="s">
        <v>919</v>
      </c>
      <c r="M2045" s="824">
        <v>0.44508071717058689</v>
      </c>
      <c r="N2045" s="375" t="s">
        <v>390</v>
      </c>
      <c r="O2045" s="375" t="s">
        <v>400</v>
      </c>
      <c r="P2045" s="763">
        <v>1.4251003376836255E-5</v>
      </c>
      <c r="Q2045" s="375" t="s">
        <v>399</v>
      </c>
      <c r="R2045" s="831" t="s">
        <v>921</v>
      </c>
      <c r="S2045" s="428" t="s">
        <v>49</v>
      </c>
      <c r="T2045" s="375" t="s">
        <v>414</v>
      </c>
      <c r="U2045" s="375" t="s">
        <v>64</v>
      </c>
      <c r="V2045" s="375" t="s">
        <v>53</v>
      </c>
      <c r="W2045" s="378"/>
      <c r="X2045" s="824">
        <v>0.39</v>
      </c>
      <c r="Y2045" s="375" t="s">
        <v>390</v>
      </c>
      <c r="Z2045" s="375" t="s">
        <v>400</v>
      </c>
      <c r="AA2045" s="763">
        <v>2.8400006729503167E-5</v>
      </c>
      <c r="AB2045" s="375" t="s">
        <v>399</v>
      </c>
      <c r="AC2045" s="831" t="s">
        <v>907</v>
      </c>
    </row>
    <row r="2046" spans="9:29" s="375" customFormat="1" x14ac:dyDescent="0.4">
      <c r="I2046" s="428" t="s">
        <v>232</v>
      </c>
      <c r="J2046" s="375" t="s">
        <v>64</v>
      </c>
      <c r="K2046" s="375" t="s">
        <v>406</v>
      </c>
      <c r="L2046" s="375" t="s">
        <v>919</v>
      </c>
      <c r="M2046" s="824">
        <v>0.44508071717058689</v>
      </c>
      <c r="N2046" s="375" t="s">
        <v>391</v>
      </c>
      <c r="O2046" s="375" t="s">
        <v>400</v>
      </c>
      <c r="P2046" s="763">
        <v>1.4251003376836255E-5</v>
      </c>
      <c r="Q2046" s="375" t="s">
        <v>399</v>
      </c>
      <c r="R2046" s="831" t="s">
        <v>921</v>
      </c>
      <c r="S2046" s="428" t="s">
        <v>49</v>
      </c>
      <c r="T2046" s="375" t="s">
        <v>414</v>
      </c>
      <c r="U2046" s="375" t="s">
        <v>64</v>
      </c>
      <c r="V2046" s="375" t="s">
        <v>53</v>
      </c>
      <c r="W2046" s="378"/>
      <c r="X2046" s="824">
        <v>0.39</v>
      </c>
      <c r="Y2046" s="375" t="s">
        <v>391</v>
      </c>
      <c r="Z2046" s="375" t="s">
        <v>400</v>
      </c>
      <c r="AA2046" s="763">
        <v>8.2700019596123672E-6</v>
      </c>
      <c r="AB2046" s="375" t="s">
        <v>399</v>
      </c>
      <c r="AC2046" s="831" t="s">
        <v>907</v>
      </c>
    </row>
    <row r="2047" spans="9:29" s="375" customFormat="1" x14ac:dyDescent="0.4">
      <c r="I2047" s="428" t="s">
        <v>232</v>
      </c>
      <c r="J2047" s="375" t="s">
        <v>64</v>
      </c>
      <c r="K2047" s="375" t="s">
        <v>406</v>
      </c>
      <c r="L2047" s="375" t="s">
        <v>919</v>
      </c>
      <c r="M2047" s="824">
        <v>0.44508071717058689</v>
      </c>
      <c r="N2047" s="375" t="s">
        <v>392</v>
      </c>
      <c r="O2047" s="375" t="s">
        <v>400</v>
      </c>
      <c r="P2047" s="763">
        <v>1.0954002595597803E-5</v>
      </c>
      <c r="Q2047" s="375" t="s">
        <v>399</v>
      </c>
      <c r="R2047" s="831" t="s">
        <v>921</v>
      </c>
      <c r="S2047" s="428" t="s">
        <v>49</v>
      </c>
      <c r="T2047" s="375" t="s">
        <v>414</v>
      </c>
      <c r="U2047" s="375" t="s">
        <v>64</v>
      </c>
      <c r="V2047" s="375" t="s">
        <v>53</v>
      </c>
      <c r="W2047" s="378"/>
      <c r="X2047" s="824">
        <v>0.39</v>
      </c>
      <c r="Y2047" s="375" t="s">
        <v>392</v>
      </c>
      <c r="Z2047" s="375" t="s">
        <v>400</v>
      </c>
      <c r="AA2047" s="763">
        <v>4.910001163445794E-6</v>
      </c>
      <c r="AB2047" s="375" t="s">
        <v>399</v>
      </c>
      <c r="AC2047" s="831" t="s">
        <v>907</v>
      </c>
    </row>
    <row r="2048" spans="9:29" s="375" customFormat="1" x14ac:dyDescent="0.4">
      <c r="I2048" s="428" t="s">
        <v>232</v>
      </c>
      <c r="J2048" s="375" t="s">
        <v>64</v>
      </c>
      <c r="K2048" s="375" t="s">
        <v>406</v>
      </c>
      <c r="L2048" s="375" t="s">
        <v>919</v>
      </c>
      <c r="M2048" s="824">
        <v>0.44508071717058689</v>
      </c>
      <c r="N2048" s="375" t="s">
        <v>393</v>
      </c>
      <c r="O2048" s="375" t="s">
        <v>400</v>
      </c>
      <c r="P2048" s="763">
        <v>1.8646834418447242E-6</v>
      </c>
      <c r="Q2048" s="375" t="s">
        <v>399</v>
      </c>
      <c r="R2048" s="831" t="s">
        <v>921</v>
      </c>
      <c r="S2048" s="428" t="s">
        <v>49</v>
      </c>
      <c r="T2048" s="375" t="s">
        <v>414</v>
      </c>
      <c r="U2048" s="375" t="s">
        <v>64</v>
      </c>
      <c r="V2048" s="375" t="s">
        <v>53</v>
      </c>
      <c r="W2048" s="378"/>
      <c r="X2048" s="824">
        <v>0.39</v>
      </c>
      <c r="Y2048" s="375" t="s">
        <v>393</v>
      </c>
      <c r="Z2048" s="375" t="s">
        <v>400</v>
      </c>
      <c r="AA2048" s="763">
        <v>3.5561008426333167E-7</v>
      </c>
      <c r="AB2048" s="375" t="s">
        <v>399</v>
      </c>
      <c r="AC2048" s="831" t="s">
        <v>907</v>
      </c>
    </row>
    <row r="2049" spans="9:29" s="375" customFormat="1" x14ac:dyDescent="0.4">
      <c r="I2049" s="428" t="s">
        <v>232</v>
      </c>
      <c r="J2049" s="375" t="s">
        <v>64</v>
      </c>
      <c r="K2049" s="375" t="s">
        <v>406</v>
      </c>
      <c r="L2049" s="375" t="s">
        <v>919</v>
      </c>
      <c r="M2049" s="824">
        <v>0.44508071717058689</v>
      </c>
      <c r="N2049" s="375" t="s">
        <v>394</v>
      </c>
      <c r="O2049" s="375" t="s">
        <v>400</v>
      </c>
      <c r="P2049" s="763">
        <v>7.160853696794938E-6</v>
      </c>
      <c r="Q2049" s="375" t="s">
        <v>399</v>
      </c>
      <c r="R2049" s="831" t="s">
        <v>921</v>
      </c>
      <c r="S2049" s="428" t="s">
        <v>49</v>
      </c>
      <c r="T2049" s="375" t="s">
        <v>414</v>
      </c>
      <c r="U2049" s="375" t="s">
        <v>64</v>
      </c>
      <c r="V2049" s="375" t="s">
        <v>53</v>
      </c>
      <c r="W2049" s="378"/>
      <c r="X2049" s="824">
        <v>0.39</v>
      </c>
      <c r="Y2049" s="375" t="s">
        <v>394</v>
      </c>
      <c r="Z2049" s="375" t="s">
        <v>400</v>
      </c>
      <c r="AA2049" s="763">
        <v>6.6987015872860153E-7</v>
      </c>
      <c r="AB2049" s="375" t="s">
        <v>399</v>
      </c>
      <c r="AC2049" s="831" t="s">
        <v>907</v>
      </c>
    </row>
    <row r="2050" spans="9:29" s="375" customFormat="1" x14ac:dyDescent="0.4">
      <c r="I2050" s="428" t="s">
        <v>232</v>
      </c>
      <c r="J2050" s="375" t="s">
        <v>64</v>
      </c>
      <c r="K2050" s="375" t="s">
        <v>406</v>
      </c>
      <c r="L2050" s="375" t="s">
        <v>919</v>
      </c>
      <c r="M2050" s="824">
        <v>0.44508071717058689</v>
      </c>
      <c r="N2050" s="375" t="s">
        <v>395</v>
      </c>
      <c r="O2050" s="375" t="s">
        <v>400</v>
      </c>
      <c r="P2050" s="763">
        <v>8.7320020690852702E-6</v>
      </c>
      <c r="Q2050" s="375" t="s">
        <v>399</v>
      </c>
      <c r="R2050" s="831" t="s">
        <v>921</v>
      </c>
      <c r="S2050" s="428" t="s">
        <v>49</v>
      </c>
      <c r="T2050" s="375" t="s">
        <v>414</v>
      </c>
      <c r="U2050" s="375" t="s">
        <v>64</v>
      </c>
      <c r="V2050" s="375" t="s">
        <v>53</v>
      </c>
      <c r="W2050" s="378"/>
      <c r="X2050" s="824">
        <v>0.39</v>
      </c>
      <c r="Y2050" s="375" t="s">
        <v>395</v>
      </c>
      <c r="Z2050" s="375" t="s">
        <v>400</v>
      </c>
      <c r="AA2050" s="763">
        <v>9.0000021325890309E-6</v>
      </c>
      <c r="AB2050" s="375" t="s">
        <v>399</v>
      </c>
      <c r="AC2050" s="831" t="s">
        <v>907</v>
      </c>
    </row>
    <row r="2051" spans="9:29" s="375" customFormat="1" x14ac:dyDescent="0.4">
      <c r="I2051" s="428" t="s">
        <v>232</v>
      </c>
      <c r="J2051" s="375" t="s">
        <v>64</v>
      </c>
      <c r="K2051" s="375" t="s">
        <v>406</v>
      </c>
      <c r="L2051" s="375" t="s">
        <v>919</v>
      </c>
      <c r="M2051" s="824">
        <v>0.44508071717058689</v>
      </c>
      <c r="N2051" s="375" t="s">
        <v>396</v>
      </c>
      <c r="O2051" s="375" t="s">
        <v>400</v>
      </c>
      <c r="P2051" s="763">
        <v>1.0000002369543367E-6</v>
      </c>
      <c r="Q2051" s="375" t="s">
        <v>399</v>
      </c>
      <c r="R2051" s="831" t="s">
        <v>921</v>
      </c>
      <c r="S2051" s="428" t="s">
        <v>49</v>
      </c>
      <c r="T2051" s="375" t="s">
        <v>414</v>
      </c>
      <c r="U2051" s="375" t="s">
        <v>64</v>
      </c>
      <c r="V2051" s="375" t="s">
        <v>53</v>
      </c>
      <c r="W2051" s="378"/>
      <c r="X2051" s="824">
        <v>0.39</v>
      </c>
      <c r="Y2051" s="375" t="s">
        <v>396</v>
      </c>
      <c r="Z2051" s="375" t="s">
        <v>400</v>
      </c>
      <c r="AA2051" s="763">
        <v>1.3500003198883547E-5</v>
      </c>
      <c r="AB2051" s="375" t="s">
        <v>399</v>
      </c>
      <c r="AC2051" s="831" t="s">
        <v>907</v>
      </c>
    </row>
    <row r="2052" spans="9:29" s="375" customFormat="1" x14ac:dyDescent="0.4">
      <c r="I2052" s="428" t="s">
        <v>232</v>
      </c>
      <c r="J2052" s="375" t="s">
        <v>64</v>
      </c>
      <c r="K2052" s="375" t="s">
        <v>406</v>
      </c>
      <c r="L2052" s="375" t="s">
        <v>919</v>
      </c>
      <c r="M2052" s="824">
        <v>0.44508071717058689</v>
      </c>
      <c r="N2052" s="375" t="s">
        <v>397</v>
      </c>
      <c r="O2052" s="375" t="s">
        <v>400</v>
      </c>
      <c r="P2052" s="763">
        <v>0.45506995184182064</v>
      </c>
      <c r="Q2052" s="375" t="s">
        <v>399</v>
      </c>
      <c r="R2052" s="831" t="s">
        <v>921</v>
      </c>
      <c r="S2052" s="428" t="s">
        <v>49</v>
      </c>
      <c r="T2052" s="375" t="s">
        <v>414</v>
      </c>
      <c r="U2052" s="375" t="s">
        <v>64</v>
      </c>
      <c r="V2052" s="375" t="s">
        <v>53</v>
      </c>
      <c r="W2052" s="378"/>
      <c r="X2052" s="824">
        <v>0.39</v>
      </c>
      <c r="Y2052" s="375" t="s">
        <v>397</v>
      </c>
      <c r="Z2052" s="375" t="s">
        <v>400</v>
      </c>
      <c r="AA2052" s="763">
        <v>0.7205371455809807</v>
      </c>
      <c r="AB2052" s="375" t="s">
        <v>399</v>
      </c>
      <c r="AC2052" s="831" t="s">
        <v>907</v>
      </c>
    </row>
    <row r="2053" spans="9:29" s="375" customFormat="1" x14ac:dyDescent="0.4">
      <c r="I2053" s="428" t="s">
        <v>232</v>
      </c>
      <c r="J2053" s="375" t="s">
        <v>64</v>
      </c>
      <c r="K2053" s="375" t="s">
        <v>406</v>
      </c>
      <c r="L2053" s="375" t="s">
        <v>919</v>
      </c>
      <c r="M2053" s="824">
        <v>0.44508071717058689</v>
      </c>
      <c r="N2053" s="375" t="s">
        <v>387</v>
      </c>
      <c r="O2053" s="375" t="s">
        <v>401</v>
      </c>
      <c r="P2053" s="378">
        <v>1.4278302161629935E-5</v>
      </c>
      <c r="Q2053" s="375" t="s">
        <v>399</v>
      </c>
      <c r="R2053" s="831" t="s">
        <v>922</v>
      </c>
      <c r="S2053" s="428" t="s">
        <v>49</v>
      </c>
      <c r="T2053" s="375" t="s">
        <v>414</v>
      </c>
      <c r="U2053" s="375" t="s">
        <v>64</v>
      </c>
      <c r="V2053" s="375" t="s">
        <v>53</v>
      </c>
      <c r="W2053" s="378"/>
      <c r="X2053" s="824">
        <v>0.39</v>
      </c>
      <c r="Y2053" s="375" t="s">
        <v>387</v>
      </c>
      <c r="Z2053" s="375" t="s">
        <v>401</v>
      </c>
      <c r="AA2053" s="378">
        <v>1.7118087714163085E-6</v>
      </c>
      <c r="AB2053" s="375" t="s">
        <v>399</v>
      </c>
      <c r="AC2053" s="831" t="s">
        <v>909</v>
      </c>
    </row>
    <row r="2054" spans="9:29" s="375" customFormat="1" x14ac:dyDescent="0.4">
      <c r="I2054" s="428" t="s">
        <v>232</v>
      </c>
      <c r="J2054" s="375" t="s">
        <v>64</v>
      </c>
      <c r="K2054" s="375" t="s">
        <v>406</v>
      </c>
      <c r="L2054" s="375" t="s">
        <v>919</v>
      </c>
      <c r="M2054" s="824">
        <v>0.44508071717058689</v>
      </c>
      <c r="N2054" s="375" t="s">
        <v>388</v>
      </c>
      <c r="O2054" s="375" t="s">
        <v>401</v>
      </c>
      <c r="P2054" s="378">
        <v>2.2045986512990383E-4</v>
      </c>
      <c r="Q2054" s="375" t="s">
        <v>399</v>
      </c>
      <c r="R2054" s="831" t="s">
        <v>922</v>
      </c>
      <c r="S2054" s="428" t="s">
        <v>49</v>
      </c>
      <c r="T2054" s="375" t="s">
        <v>414</v>
      </c>
      <c r="U2054" s="375" t="s">
        <v>64</v>
      </c>
      <c r="V2054" s="375" t="s">
        <v>53</v>
      </c>
      <c r="W2054" s="378"/>
      <c r="X2054" s="824">
        <v>0.39</v>
      </c>
      <c r="Y2054" s="375" t="s">
        <v>388</v>
      </c>
      <c r="Z2054" s="375" t="s">
        <v>401</v>
      </c>
      <c r="AA2054" s="378">
        <v>2.0561729266239141E-5</v>
      </c>
      <c r="AB2054" s="375" t="s">
        <v>399</v>
      </c>
      <c r="AC2054" s="831" t="s">
        <v>909</v>
      </c>
    </row>
    <row r="2055" spans="9:29" s="375" customFormat="1" x14ac:dyDescent="0.4">
      <c r="I2055" s="428" t="s">
        <v>232</v>
      </c>
      <c r="J2055" s="375" t="s">
        <v>64</v>
      </c>
      <c r="K2055" s="375" t="s">
        <v>406</v>
      </c>
      <c r="L2055" s="375" t="s">
        <v>919</v>
      </c>
      <c r="M2055" s="824">
        <v>0.44508071717058689</v>
      </c>
      <c r="N2055" s="375" t="s">
        <v>389</v>
      </c>
      <c r="O2055" s="375" t="s">
        <v>401</v>
      </c>
      <c r="P2055" s="378">
        <v>2.5872190652211774E-4</v>
      </c>
      <c r="Q2055" s="375" t="s">
        <v>399</v>
      </c>
      <c r="R2055" s="831" t="s">
        <v>922</v>
      </c>
      <c r="S2055" s="428" t="s">
        <v>49</v>
      </c>
      <c r="T2055" s="375" t="s">
        <v>414</v>
      </c>
      <c r="U2055" s="375" t="s">
        <v>64</v>
      </c>
      <c r="V2055" s="375" t="s">
        <v>53</v>
      </c>
      <c r="W2055" s="378"/>
      <c r="X2055" s="824">
        <v>0.39</v>
      </c>
      <c r="Y2055" s="375" t="s">
        <v>389</v>
      </c>
      <c r="Z2055" s="375" t="s">
        <v>401</v>
      </c>
      <c r="AA2055" s="378">
        <v>2.3582842848193105E-4</v>
      </c>
      <c r="AB2055" s="375" t="s">
        <v>399</v>
      </c>
      <c r="AC2055" s="831" t="s">
        <v>909</v>
      </c>
    </row>
    <row r="2056" spans="9:29" s="375" customFormat="1" x14ac:dyDescent="0.4">
      <c r="I2056" s="428" t="s">
        <v>232</v>
      </c>
      <c r="J2056" s="375" t="s">
        <v>64</v>
      </c>
      <c r="K2056" s="375" t="s">
        <v>406</v>
      </c>
      <c r="L2056" s="375" t="s">
        <v>919</v>
      </c>
      <c r="M2056" s="824">
        <v>0.44508071717058689</v>
      </c>
      <c r="N2056" s="375" t="s">
        <v>390</v>
      </c>
      <c r="O2056" s="375" t="s">
        <v>401</v>
      </c>
      <c r="P2056" s="378">
        <v>1.455090094751918E-5</v>
      </c>
      <c r="Q2056" s="375" t="s">
        <v>399</v>
      </c>
      <c r="R2056" s="831" t="s">
        <v>922</v>
      </c>
      <c r="S2056" s="428" t="s">
        <v>49</v>
      </c>
      <c r="T2056" s="375" t="s">
        <v>414</v>
      </c>
      <c r="U2056" s="375" t="s">
        <v>64</v>
      </c>
      <c r="V2056" s="375" t="s">
        <v>53</v>
      </c>
      <c r="W2056" s="378"/>
      <c r="X2056" s="824">
        <v>0.39</v>
      </c>
      <c r="Y2056" s="375" t="s">
        <v>390</v>
      </c>
      <c r="Z2056" s="375" t="s">
        <v>401</v>
      </c>
      <c r="AA2056" s="378">
        <v>2.8902185583531793E-5</v>
      </c>
      <c r="AB2056" s="375" t="s">
        <v>399</v>
      </c>
      <c r="AC2056" s="831" t="s">
        <v>909</v>
      </c>
    </row>
    <row r="2057" spans="9:29" s="375" customFormat="1" x14ac:dyDescent="0.4">
      <c r="I2057" s="428" t="s">
        <v>232</v>
      </c>
      <c r="J2057" s="375" t="s">
        <v>64</v>
      </c>
      <c r="K2057" s="375" t="s">
        <v>406</v>
      </c>
      <c r="L2057" s="375" t="s">
        <v>919</v>
      </c>
      <c r="M2057" s="824">
        <v>0.44508071717058689</v>
      </c>
      <c r="N2057" s="375" t="s">
        <v>391</v>
      </c>
      <c r="O2057" s="375" t="s">
        <v>401</v>
      </c>
      <c r="P2057" s="378">
        <v>1.4389876219350295E-5</v>
      </c>
      <c r="Q2057" s="375" t="s">
        <v>399</v>
      </c>
      <c r="R2057" s="831" t="s">
        <v>922</v>
      </c>
      <c r="S2057" s="428" t="s">
        <v>49</v>
      </c>
      <c r="T2057" s="375" t="s">
        <v>414</v>
      </c>
      <c r="U2057" s="375" t="s">
        <v>64</v>
      </c>
      <c r="V2057" s="375" t="s">
        <v>53</v>
      </c>
      <c r="W2057" s="378"/>
      <c r="X2057" s="824">
        <v>0.39</v>
      </c>
      <c r="Y2057" s="375" t="s">
        <v>391</v>
      </c>
      <c r="Z2057" s="375" t="s">
        <v>401</v>
      </c>
      <c r="AA2057" s="378">
        <v>8.501822233971292E-6</v>
      </c>
      <c r="AB2057" s="375" t="s">
        <v>399</v>
      </c>
      <c r="AC2057" s="831" t="s">
        <v>909</v>
      </c>
    </row>
    <row r="2058" spans="9:29" s="375" customFormat="1" x14ac:dyDescent="0.4">
      <c r="I2058" s="428" t="s">
        <v>232</v>
      </c>
      <c r="J2058" s="375" t="s">
        <v>64</v>
      </c>
      <c r="K2058" s="375" t="s">
        <v>406</v>
      </c>
      <c r="L2058" s="375" t="s">
        <v>919</v>
      </c>
      <c r="M2058" s="824">
        <v>0.44508071717058689</v>
      </c>
      <c r="N2058" s="375" t="s">
        <v>392</v>
      </c>
      <c r="O2058" s="375" t="s">
        <v>401</v>
      </c>
      <c r="P2058" s="378">
        <v>1.2629028171723073E-5</v>
      </c>
      <c r="Q2058" s="375" t="s">
        <v>399</v>
      </c>
      <c r="R2058" s="831" t="s">
        <v>922</v>
      </c>
      <c r="S2058" s="428" t="s">
        <v>49</v>
      </c>
      <c r="T2058" s="375" t="s">
        <v>414</v>
      </c>
      <c r="U2058" s="375" t="s">
        <v>64</v>
      </c>
      <c r="V2058" s="375" t="s">
        <v>53</v>
      </c>
      <c r="W2058" s="378"/>
      <c r="X2058" s="824">
        <v>0.39</v>
      </c>
      <c r="Y2058" s="375" t="s">
        <v>392</v>
      </c>
      <c r="Z2058" s="375" t="s">
        <v>401</v>
      </c>
      <c r="AA2058" s="378">
        <v>7.738605083349976E-6</v>
      </c>
      <c r="AB2058" s="375" t="s">
        <v>399</v>
      </c>
      <c r="AC2058" s="831" t="s">
        <v>909</v>
      </c>
    </row>
    <row r="2059" spans="9:29" s="375" customFormat="1" x14ac:dyDescent="0.4">
      <c r="I2059" s="428" t="s">
        <v>232</v>
      </c>
      <c r="J2059" s="375" t="s">
        <v>64</v>
      </c>
      <c r="K2059" s="375" t="s">
        <v>406</v>
      </c>
      <c r="L2059" s="375" t="s">
        <v>919</v>
      </c>
      <c r="M2059" s="824">
        <v>0.44508071717058689</v>
      </c>
      <c r="N2059" s="375" t="s">
        <v>393</v>
      </c>
      <c r="O2059" s="375" t="s">
        <v>401</v>
      </c>
      <c r="P2059" s="378">
        <v>1.8672100743595102E-6</v>
      </c>
      <c r="Q2059" s="375" t="s">
        <v>399</v>
      </c>
      <c r="R2059" s="831" t="s">
        <v>922</v>
      </c>
      <c r="S2059" s="428" t="s">
        <v>49</v>
      </c>
      <c r="T2059" s="375" t="s">
        <v>414</v>
      </c>
      <c r="U2059" s="375" t="s">
        <v>64</v>
      </c>
      <c r="V2059" s="375" t="s">
        <v>53</v>
      </c>
      <c r="W2059" s="378"/>
      <c r="X2059" s="824">
        <v>0.39</v>
      </c>
      <c r="Y2059" s="375" t="s">
        <v>393</v>
      </c>
      <c r="Z2059" s="375" t="s">
        <v>401</v>
      </c>
      <c r="AA2059" s="378">
        <v>3.5993377949097536E-7</v>
      </c>
      <c r="AB2059" s="375" t="s">
        <v>399</v>
      </c>
      <c r="AC2059" s="831" t="s">
        <v>909</v>
      </c>
    </row>
    <row r="2060" spans="9:29" s="375" customFormat="1" x14ac:dyDescent="0.4">
      <c r="I2060" s="428" t="s">
        <v>232</v>
      </c>
      <c r="J2060" s="375" t="s">
        <v>64</v>
      </c>
      <c r="K2060" s="375" t="s">
        <v>406</v>
      </c>
      <c r="L2060" s="375" t="s">
        <v>919</v>
      </c>
      <c r="M2060" s="824">
        <v>0.44508071717058689</v>
      </c>
      <c r="N2060" s="375" t="s">
        <v>394</v>
      </c>
      <c r="O2060" s="375" t="s">
        <v>401</v>
      </c>
      <c r="P2060" s="378">
        <v>7.1664329946056944E-6</v>
      </c>
      <c r="Q2060" s="375" t="s">
        <v>399</v>
      </c>
      <c r="R2060" s="831" t="s">
        <v>922</v>
      </c>
      <c r="S2060" s="428" t="s">
        <v>49</v>
      </c>
      <c r="T2060" s="375" t="s">
        <v>414</v>
      </c>
      <c r="U2060" s="375" t="s">
        <v>64</v>
      </c>
      <c r="V2060" s="375" t="s">
        <v>53</v>
      </c>
      <c r="W2060" s="378"/>
      <c r="X2060" s="824">
        <v>0.39</v>
      </c>
      <c r="Y2060" s="375" t="s">
        <v>394</v>
      </c>
      <c r="Z2060" s="375" t="s">
        <v>401</v>
      </c>
      <c r="AA2060" s="378">
        <v>6.7934052968836616E-7</v>
      </c>
      <c r="AB2060" s="375" t="s">
        <v>399</v>
      </c>
      <c r="AC2060" s="831" t="s">
        <v>909</v>
      </c>
    </row>
    <row r="2061" spans="9:29" s="375" customFormat="1" x14ac:dyDescent="0.4">
      <c r="I2061" s="428" t="s">
        <v>232</v>
      </c>
      <c r="J2061" s="375" t="s">
        <v>64</v>
      </c>
      <c r="K2061" s="375" t="s">
        <v>406</v>
      </c>
      <c r="L2061" s="375" t="s">
        <v>919</v>
      </c>
      <c r="M2061" s="824">
        <v>0.44508071717058689</v>
      </c>
      <c r="N2061" s="375" t="s">
        <v>395</v>
      </c>
      <c r="O2061" s="375" t="s">
        <v>401</v>
      </c>
      <c r="P2061" s="378">
        <v>9.5104657194115103E-6</v>
      </c>
      <c r="Q2061" s="375" t="s">
        <v>399</v>
      </c>
      <c r="R2061" s="831" t="s">
        <v>922</v>
      </c>
      <c r="S2061" s="428" t="s">
        <v>49</v>
      </c>
      <c r="T2061" s="375" t="s">
        <v>414</v>
      </c>
      <c r="U2061" s="375" t="s">
        <v>64</v>
      </c>
      <c r="V2061" s="375" t="s">
        <v>53</v>
      </c>
      <c r="X2061" s="824">
        <v>0.39</v>
      </c>
      <c r="Y2061" s="375" t="s">
        <v>395</v>
      </c>
      <c r="Z2061" s="375" t="s">
        <v>401</v>
      </c>
      <c r="AA2061" s="378">
        <v>1.0288504837070885E-5</v>
      </c>
      <c r="AB2061" s="375" t="s">
        <v>399</v>
      </c>
      <c r="AC2061" s="831" t="s">
        <v>909</v>
      </c>
    </row>
    <row r="2062" spans="9:29" s="375" customFormat="1" x14ac:dyDescent="0.4">
      <c r="I2062" s="428" t="s">
        <v>232</v>
      </c>
      <c r="J2062" s="375" t="s">
        <v>64</v>
      </c>
      <c r="K2062" s="375" t="s">
        <v>406</v>
      </c>
      <c r="L2062" s="375" t="s">
        <v>919</v>
      </c>
      <c r="M2062" s="824">
        <v>0.44508071717058689</v>
      </c>
      <c r="N2062" s="375" t="s">
        <v>396</v>
      </c>
      <c r="O2062" s="375" t="s">
        <v>401</v>
      </c>
      <c r="P2062" s="378">
        <v>1.0047088930409041E-6</v>
      </c>
      <c r="Q2062" s="375" t="s">
        <v>399</v>
      </c>
      <c r="R2062" s="831" t="s">
        <v>922</v>
      </c>
      <c r="S2062" s="428" t="s">
        <v>49</v>
      </c>
      <c r="T2062" s="375" t="s">
        <v>414</v>
      </c>
      <c r="U2062" s="375" t="s">
        <v>64</v>
      </c>
      <c r="V2062" s="375" t="s">
        <v>53</v>
      </c>
      <c r="X2062" s="824">
        <v>0.39</v>
      </c>
      <c r="Y2062" s="375" t="s">
        <v>396</v>
      </c>
      <c r="Z2062" s="375" t="s">
        <v>401</v>
      </c>
      <c r="AA2062" s="378">
        <v>1.3507889644072333E-5</v>
      </c>
      <c r="AB2062" s="375" t="s">
        <v>399</v>
      </c>
      <c r="AC2062" s="831" t="s">
        <v>909</v>
      </c>
    </row>
    <row r="2063" spans="9:29" s="375" customFormat="1" x14ac:dyDescent="0.4">
      <c r="I2063" s="430" t="s">
        <v>232</v>
      </c>
      <c r="J2063" s="832" t="s">
        <v>64</v>
      </c>
      <c r="K2063" s="832" t="s">
        <v>406</v>
      </c>
      <c r="L2063" s="832" t="s">
        <v>919</v>
      </c>
      <c r="M2063" s="833">
        <v>0.44508071717058689</v>
      </c>
      <c r="N2063" s="832" t="s">
        <v>397</v>
      </c>
      <c r="O2063" s="832" t="s">
        <v>401</v>
      </c>
      <c r="P2063" s="404">
        <v>0.45554660758452969</v>
      </c>
      <c r="Q2063" s="832" t="s">
        <v>399</v>
      </c>
      <c r="R2063" s="834" t="s">
        <v>922</v>
      </c>
      <c r="S2063" s="428" t="s">
        <v>49</v>
      </c>
      <c r="T2063" s="375" t="s">
        <v>414</v>
      </c>
      <c r="U2063" s="375" t="s">
        <v>64</v>
      </c>
      <c r="V2063" s="375" t="s">
        <v>53</v>
      </c>
      <c r="X2063" s="824">
        <v>0.39</v>
      </c>
      <c r="Y2063" s="375" t="s">
        <v>397</v>
      </c>
      <c r="Z2063" s="375" t="s">
        <v>401</v>
      </c>
      <c r="AA2063" s="378">
        <v>0.7211927530100678</v>
      </c>
      <c r="AB2063" s="375" t="s">
        <v>399</v>
      </c>
      <c r="AC2063" s="831" t="s">
        <v>909</v>
      </c>
    </row>
    <row r="2064" spans="9:29" s="375" customFormat="1" x14ac:dyDescent="0.4">
      <c r="S2064" s="428" t="s">
        <v>49</v>
      </c>
      <c r="T2064" s="375" t="s">
        <v>414</v>
      </c>
      <c r="U2064" s="375" t="s">
        <v>64</v>
      </c>
      <c r="V2064" s="375" t="s">
        <v>406</v>
      </c>
      <c r="W2064" s="375" t="s">
        <v>717</v>
      </c>
      <c r="X2064" s="824">
        <v>0.34899999999999998</v>
      </c>
      <c r="Y2064" s="375" t="s">
        <v>411</v>
      </c>
      <c r="Z2064" s="375" t="s">
        <v>400</v>
      </c>
      <c r="AA2064" s="837">
        <v>2.8653295128939833</v>
      </c>
      <c r="AB2064" s="375" t="s">
        <v>398</v>
      </c>
      <c r="AC2064" s="831" t="s">
        <v>911</v>
      </c>
    </row>
    <row r="2065" spans="19:29" s="375" customFormat="1" x14ac:dyDescent="0.4">
      <c r="S2065" s="428" t="s">
        <v>49</v>
      </c>
      <c r="T2065" s="375" t="s">
        <v>414</v>
      </c>
      <c r="U2065" s="375" t="s">
        <v>64</v>
      </c>
      <c r="V2065" s="375" t="s">
        <v>406</v>
      </c>
      <c r="W2065" s="375" t="s">
        <v>717</v>
      </c>
      <c r="X2065" s="824">
        <v>0.34899999999999998</v>
      </c>
      <c r="Y2065" s="375" t="s">
        <v>387</v>
      </c>
      <c r="Z2065" s="375" t="s">
        <v>400</v>
      </c>
      <c r="AA2065" s="763">
        <v>1.4000003317360716E-5</v>
      </c>
      <c r="AB2065" s="375" t="s">
        <v>399</v>
      </c>
      <c r="AC2065" s="831" t="s">
        <v>913</v>
      </c>
    </row>
    <row r="2066" spans="19:29" s="375" customFormat="1" x14ac:dyDescent="0.4">
      <c r="S2066" s="428" t="s">
        <v>49</v>
      </c>
      <c r="T2066" s="375" t="s">
        <v>414</v>
      </c>
      <c r="U2066" s="375" t="s">
        <v>64</v>
      </c>
      <c r="V2066" s="375" t="s">
        <v>406</v>
      </c>
      <c r="W2066" s="375" t="s">
        <v>717</v>
      </c>
      <c r="X2066" s="824">
        <v>0.34899999999999998</v>
      </c>
      <c r="Y2066" s="375" t="s">
        <v>388</v>
      </c>
      <c r="Z2066" s="375" t="s">
        <v>400</v>
      </c>
      <c r="AA2066" s="763">
        <v>1.1300002677584006E-4</v>
      </c>
      <c r="AB2066" s="375" t="s">
        <v>399</v>
      </c>
      <c r="AC2066" s="831" t="s">
        <v>913</v>
      </c>
    </row>
    <row r="2067" spans="19:29" s="375" customFormat="1" x14ac:dyDescent="0.4">
      <c r="S2067" s="428" t="s">
        <v>49</v>
      </c>
      <c r="T2067" s="375" t="s">
        <v>414</v>
      </c>
      <c r="U2067" s="375" t="s">
        <v>64</v>
      </c>
      <c r="V2067" s="375" t="s">
        <v>406</v>
      </c>
      <c r="W2067" s="375" t="s">
        <v>717</v>
      </c>
      <c r="X2067" s="824">
        <v>0.34899999999999998</v>
      </c>
      <c r="Y2067" s="375" t="s">
        <v>389</v>
      </c>
      <c r="Z2067" s="375" t="s">
        <v>400</v>
      </c>
      <c r="AA2067" s="763">
        <v>8.7300020686113615E-4</v>
      </c>
      <c r="AB2067" s="375" t="s">
        <v>399</v>
      </c>
      <c r="AC2067" s="831" t="s">
        <v>913</v>
      </c>
    </row>
    <row r="2068" spans="19:29" s="375" customFormat="1" x14ac:dyDescent="0.4">
      <c r="S2068" s="428" t="s">
        <v>49</v>
      </c>
      <c r="T2068" s="375" t="s">
        <v>414</v>
      </c>
      <c r="U2068" s="375" t="s">
        <v>64</v>
      </c>
      <c r="V2068" s="375" t="s">
        <v>406</v>
      </c>
      <c r="W2068" s="375" t="s">
        <v>717</v>
      </c>
      <c r="X2068" s="824">
        <v>0.34899999999999998</v>
      </c>
      <c r="Y2068" s="375" t="s">
        <v>390</v>
      </c>
      <c r="Z2068" s="375" t="s">
        <v>400</v>
      </c>
      <c r="AA2068" s="763">
        <v>2.2800005402558884E-4</v>
      </c>
      <c r="AB2068" s="375" t="s">
        <v>399</v>
      </c>
      <c r="AC2068" s="831" t="s">
        <v>913</v>
      </c>
    </row>
    <row r="2069" spans="19:29" s="375" customFormat="1" x14ac:dyDescent="0.4">
      <c r="S2069" s="428" t="s">
        <v>49</v>
      </c>
      <c r="T2069" s="375" t="s">
        <v>414</v>
      </c>
      <c r="U2069" s="375" t="s">
        <v>64</v>
      </c>
      <c r="V2069" s="375" t="s">
        <v>406</v>
      </c>
      <c r="W2069" s="375" t="s">
        <v>717</v>
      </c>
      <c r="X2069" s="824">
        <v>0.34899999999999998</v>
      </c>
      <c r="Y2069" s="375" t="s">
        <v>391</v>
      </c>
      <c r="Z2069" s="375" t="s">
        <v>400</v>
      </c>
      <c r="AA2069" s="763">
        <v>1.8000004265178061E-4</v>
      </c>
      <c r="AB2069" s="375" t="s">
        <v>399</v>
      </c>
      <c r="AC2069" s="831" t="s">
        <v>913</v>
      </c>
    </row>
    <row r="2070" spans="19:29" s="375" customFormat="1" x14ac:dyDescent="0.4">
      <c r="S2070" s="428" t="s">
        <v>49</v>
      </c>
      <c r="T2070" s="375" t="s">
        <v>414</v>
      </c>
      <c r="U2070" s="375" t="s">
        <v>64</v>
      </c>
      <c r="V2070" s="375" t="s">
        <v>406</v>
      </c>
      <c r="W2070" s="375" t="s">
        <v>717</v>
      </c>
      <c r="X2070" s="824">
        <v>0.34899999999999998</v>
      </c>
      <c r="Y2070" s="375" t="s">
        <v>392</v>
      </c>
      <c r="Z2070" s="375" t="s">
        <v>400</v>
      </c>
      <c r="AA2070" s="763">
        <v>2.812000666315595E-3</v>
      </c>
      <c r="AB2070" s="375" t="s">
        <v>399</v>
      </c>
      <c r="AC2070" s="831" t="s">
        <v>913</v>
      </c>
    </row>
    <row r="2071" spans="19:29" s="375" customFormat="1" x14ac:dyDescent="0.4">
      <c r="S2071" s="428" t="s">
        <v>49</v>
      </c>
      <c r="T2071" s="375" t="s">
        <v>414</v>
      </c>
      <c r="U2071" s="375" t="s">
        <v>64</v>
      </c>
      <c r="V2071" s="375" t="s">
        <v>406</v>
      </c>
      <c r="W2071" s="375" t="s">
        <v>717</v>
      </c>
      <c r="X2071" s="824">
        <v>0.34899999999999998</v>
      </c>
      <c r="Y2071" s="375" t="s">
        <v>393</v>
      </c>
      <c r="Z2071" s="375" t="s">
        <v>400</v>
      </c>
      <c r="AA2071" s="763">
        <v>7.7400018340265664E-6</v>
      </c>
      <c r="AB2071" s="375" t="s">
        <v>399</v>
      </c>
      <c r="AC2071" s="831" t="s">
        <v>913</v>
      </c>
    </row>
    <row r="2072" spans="19:29" s="375" customFormat="1" x14ac:dyDescent="0.4">
      <c r="S2072" s="428" t="s">
        <v>49</v>
      </c>
      <c r="T2072" s="375" t="s">
        <v>414</v>
      </c>
      <c r="U2072" s="375" t="s">
        <v>64</v>
      </c>
      <c r="V2072" s="375" t="s">
        <v>406</v>
      </c>
      <c r="W2072" s="375" t="s">
        <v>717</v>
      </c>
      <c r="X2072" s="824">
        <v>0.34899999999999998</v>
      </c>
      <c r="Y2072" s="375" t="s">
        <v>394</v>
      </c>
      <c r="Z2072" s="375" t="s">
        <v>400</v>
      </c>
      <c r="AA2072" s="763">
        <v>1.458000345479423E-5</v>
      </c>
      <c r="AB2072" s="375" t="s">
        <v>399</v>
      </c>
      <c r="AC2072" s="831" t="s">
        <v>913</v>
      </c>
    </row>
    <row r="2073" spans="19:29" s="375" customFormat="1" x14ac:dyDescent="0.4">
      <c r="S2073" s="428" t="s">
        <v>49</v>
      </c>
      <c r="T2073" s="375" t="s">
        <v>414</v>
      </c>
      <c r="U2073" s="375" t="s">
        <v>64</v>
      </c>
      <c r="V2073" s="375" t="s">
        <v>406</v>
      </c>
      <c r="W2073" s="375" t="s">
        <v>717</v>
      </c>
      <c r="X2073" s="824">
        <v>0.34899999999999998</v>
      </c>
      <c r="Y2073" s="375" t="s">
        <v>395</v>
      </c>
      <c r="Z2073" s="375" t="s">
        <v>400</v>
      </c>
      <c r="AA2073" s="763">
        <v>1.000000236954337E-5</v>
      </c>
      <c r="AB2073" s="375" t="s">
        <v>399</v>
      </c>
      <c r="AC2073" s="831" t="s">
        <v>913</v>
      </c>
    </row>
    <row r="2074" spans="19:29" s="375" customFormat="1" x14ac:dyDescent="0.4">
      <c r="S2074" s="428" t="s">
        <v>49</v>
      </c>
      <c r="T2074" s="375" t="s">
        <v>414</v>
      </c>
      <c r="U2074" s="375" t="s">
        <v>64</v>
      </c>
      <c r="V2074" s="375" t="s">
        <v>406</v>
      </c>
      <c r="W2074" s="375" t="s">
        <v>717</v>
      </c>
      <c r="X2074" s="824">
        <v>0.34899999999999998</v>
      </c>
      <c r="Y2074" s="375" t="s">
        <v>396</v>
      </c>
      <c r="Z2074" s="375" t="s">
        <v>400</v>
      </c>
      <c r="AA2074" s="763">
        <v>1.5000003554315054E-5</v>
      </c>
      <c r="AB2074" s="375" t="s">
        <v>399</v>
      </c>
      <c r="AC2074" s="831" t="s">
        <v>913</v>
      </c>
    </row>
    <row r="2075" spans="19:29" s="375" customFormat="1" x14ac:dyDescent="0.4">
      <c r="S2075" s="428" t="s">
        <v>49</v>
      </c>
      <c r="T2075" s="375" t="s">
        <v>414</v>
      </c>
      <c r="U2075" s="375" t="s">
        <v>64</v>
      </c>
      <c r="V2075" s="375" t="s">
        <v>406</v>
      </c>
      <c r="W2075" s="375" t="s">
        <v>717</v>
      </c>
      <c r="X2075" s="824">
        <v>0.34899999999999998</v>
      </c>
      <c r="Y2075" s="375" t="s">
        <v>397</v>
      </c>
      <c r="Z2075" s="375" t="s">
        <v>400</v>
      </c>
      <c r="AA2075" s="763">
        <v>0.80502721018474055</v>
      </c>
      <c r="AB2075" s="375" t="s">
        <v>399</v>
      </c>
      <c r="AC2075" s="831" t="s">
        <v>913</v>
      </c>
    </row>
    <row r="2076" spans="19:29" s="375" customFormat="1" x14ac:dyDescent="0.4">
      <c r="S2076" s="428" t="s">
        <v>49</v>
      </c>
      <c r="T2076" s="375" t="s">
        <v>414</v>
      </c>
      <c r="U2076" s="375" t="s">
        <v>64</v>
      </c>
      <c r="V2076" s="375" t="s">
        <v>406</v>
      </c>
      <c r="W2076" s="375" t="s">
        <v>717</v>
      </c>
      <c r="X2076" s="824">
        <v>0.34899999999999998</v>
      </c>
      <c r="Y2076" s="375" t="s">
        <v>387</v>
      </c>
      <c r="Z2076" s="375" t="s">
        <v>401</v>
      </c>
      <c r="AA2076" s="378">
        <v>1.4811811875518119E-5</v>
      </c>
      <c r="AB2076" s="375" t="s">
        <v>399</v>
      </c>
      <c r="AC2076" s="831" t="s">
        <v>915</v>
      </c>
    </row>
    <row r="2077" spans="19:29" s="375" customFormat="1" x14ac:dyDescent="0.4">
      <c r="S2077" s="428" t="s">
        <v>49</v>
      </c>
      <c r="T2077" s="375" t="s">
        <v>414</v>
      </c>
      <c r="U2077" s="375" t="s">
        <v>64</v>
      </c>
      <c r="V2077" s="375" t="s">
        <v>406</v>
      </c>
      <c r="W2077" s="375" t="s">
        <v>717</v>
      </c>
      <c r="X2077" s="824">
        <v>0.34899999999999998</v>
      </c>
      <c r="Y2077" s="375" t="s">
        <v>388</v>
      </c>
      <c r="Z2077" s="375" t="s">
        <v>401</v>
      </c>
      <c r="AA2077" s="378">
        <v>1.1846175246406872E-4</v>
      </c>
      <c r="AB2077" s="375" t="s">
        <v>399</v>
      </c>
      <c r="AC2077" s="831" t="s">
        <v>915</v>
      </c>
    </row>
    <row r="2078" spans="19:29" s="375" customFormat="1" x14ac:dyDescent="0.4">
      <c r="S2078" s="428" t="s">
        <v>49</v>
      </c>
      <c r="T2078" s="375" t="s">
        <v>414</v>
      </c>
      <c r="U2078" s="375" t="s">
        <v>64</v>
      </c>
      <c r="V2078" s="375" t="s">
        <v>406</v>
      </c>
      <c r="W2078" s="375" t="s">
        <v>717</v>
      </c>
      <c r="X2078" s="824">
        <v>0.34899999999999998</v>
      </c>
      <c r="Y2078" s="375" t="s">
        <v>389</v>
      </c>
      <c r="Z2078" s="375" t="s">
        <v>401</v>
      </c>
      <c r="AA2078" s="378">
        <v>8.7382857965879795E-4</v>
      </c>
      <c r="AB2078" s="375" t="s">
        <v>399</v>
      </c>
      <c r="AC2078" s="831" t="s">
        <v>915</v>
      </c>
    </row>
    <row r="2079" spans="19:29" s="375" customFormat="1" x14ac:dyDescent="0.4">
      <c r="S2079" s="428" t="s">
        <v>49</v>
      </c>
      <c r="T2079" s="375" t="s">
        <v>414</v>
      </c>
      <c r="U2079" s="375" t="s">
        <v>64</v>
      </c>
      <c r="V2079" s="375" t="s">
        <v>406</v>
      </c>
      <c r="W2079" s="375" t="s">
        <v>717</v>
      </c>
      <c r="X2079" s="824">
        <v>0.34899999999999998</v>
      </c>
      <c r="Y2079" s="375" t="s">
        <v>390</v>
      </c>
      <c r="Z2079" s="375" t="s">
        <v>401</v>
      </c>
      <c r="AA2079" s="378">
        <v>2.2850223287961742E-4</v>
      </c>
      <c r="AB2079" s="375" t="s">
        <v>399</v>
      </c>
      <c r="AC2079" s="831" t="s">
        <v>915</v>
      </c>
    </row>
    <row r="2080" spans="19:29" s="375" customFormat="1" x14ac:dyDescent="0.4">
      <c r="S2080" s="428" t="s">
        <v>49</v>
      </c>
      <c r="T2080" s="375" t="s">
        <v>414</v>
      </c>
      <c r="U2080" s="375" t="s">
        <v>64</v>
      </c>
      <c r="V2080" s="375" t="s">
        <v>406</v>
      </c>
      <c r="W2080" s="375" t="s">
        <v>717</v>
      </c>
      <c r="X2080" s="824">
        <v>0.34899999999999998</v>
      </c>
      <c r="Y2080" s="375" t="s">
        <v>391</v>
      </c>
      <c r="Z2080" s="375" t="s">
        <v>401</v>
      </c>
      <c r="AA2080" s="378">
        <v>1.8023186292613952E-4</v>
      </c>
      <c r="AB2080" s="375" t="s">
        <v>399</v>
      </c>
      <c r="AC2080" s="831" t="s">
        <v>915</v>
      </c>
    </row>
    <row r="2081" spans="19:29" s="375" customFormat="1" x14ac:dyDescent="0.4">
      <c r="S2081" s="428" t="s">
        <v>49</v>
      </c>
      <c r="T2081" s="375" t="s">
        <v>414</v>
      </c>
      <c r="U2081" s="375" t="s">
        <v>64</v>
      </c>
      <c r="V2081" s="375" t="s">
        <v>406</v>
      </c>
      <c r="W2081" s="375" t="s">
        <v>717</v>
      </c>
      <c r="X2081" s="824">
        <v>0.34899999999999998</v>
      </c>
      <c r="Y2081" s="375" t="s">
        <v>392</v>
      </c>
      <c r="Z2081" s="375" t="s">
        <v>401</v>
      </c>
      <c r="AA2081" s="378">
        <v>2.8148292702354994E-3</v>
      </c>
      <c r="AB2081" s="375" t="s">
        <v>399</v>
      </c>
      <c r="AC2081" s="831" t="s">
        <v>915</v>
      </c>
    </row>
    <row r="2082" spans="19:29" s="375" customFormat="1" x14ac:dyDescent="0.4">
      <c r="S2082" s="428" t="s">
        <v>49</v>
      </c>
      <c r="T2082" s="375" t="s">
        <v>414</v>
      </c>
      <c r="U2082" s="375" t="s">
        <v>64</v>
      </c>
      <c r="V2082" s="375" t="s">
        <v>406</v>
      </c>
      <c r="W2082" s="375" t="s">
        <v>717</v>
      </c>
      <c r="X2082" s="824">
        <v>0.34899999999999998</v>
      </c>
      <c r="Y2082" s="375" t="s">
        <v>393</v>
      </c>
      <c r="Z2082" s="375" t="s">
        <v>401</v>
      </c>
      <c r="AA2082" s="378">
        <v>7.7443255292542101E-6</v>
      </c>
      <c r="AB2082" s="375" t="s">
        <v>399</v>
      </c>
      <c r="AC2082" s="831" t="s">
        <v>915</v>
      </c>
    </row>
    <row r="2083" spans="19:29" s="375" customFormat="1" x14ac:dyDescent="0.4">
      <c r="S2083" s="428" t="s">
        <v>49</v>
      </c>
      <c r="T2083" s="375" t="s">
        <v>414</v>
      </c>
      <c r="U2083" s="375" t="s">
        <v>64</v>
      </c>
      <c r="V2083" s="375" t="s">
        <v>406</v>
      </c>
      <c r="W2083" s="375" t="s">
        <v>717</v>
      </c>
      <c r="X2083" s="824">
        <v>0.34899999999999998</v>
      </c>
      <c r="Y2083" s="375" t="s">
        <v>394</v>
      </c>
      <c r="Z2083" s="375" t="s">
        <v>401</v>
      </c>
      <c r="AA2083" s="378">
        <v>1.4589473825753993E-5</v>
      </c>
      <c r="AB2083" s="375" t="s">
        <v>399</v>
      </c>
      <c r="AC2083" s="831" t="s">
        <v>915</v>
      </c>
    </row>
    <row r="2084" spans="19:29" s="375" customFormat="1" x14ac:dyDescent="0.4">
      <c r="S2084" s="428" t="s">
        <v>49</v>
      </c>
      <c r="T2084" s="375" t="s">
        <v>414</v>
      </c>
      <c r="U2084" s="375" t="s">
        <v>64</v>
      </c>
      <c r="V2084" s="375" t="s">
        <v>406</v>
      </c>
      <c r="W2084" s="375" t="s">
        <v>717</v>
      </c>
      <c r="X2084" s="824">
        <v>0.34899999999999998</v>
      </c>
      <c r="Y2084" s="375" t="s">
        <v>395</v>
      </c>
      <c r="Z2084" s="375" t="s">
        <v>401</v>
      </c>
      <c r="AA2084" s="378">
        <v>1.1288505074025222E-5</v>
      </c>
      <c r="AB2084" s="375" t="s">
        <v>399</v>
      </c>
      <c r="AC2084" s="831" t="s">
        <v>915</v>
      </c>
    </row>
    <row r="2085" spans="19:29" s="375" customFormat="1" x14ac:dyDescent="0.4">
      <c r="S2085" s="428" t="s">
        <v>49</v>
      </c>
      <c r="T2085" s="375" t="s">
        <v>414</v>
      </c>
      <c r="U2085" s="375" t="s">
        <v>64</v>
      </c>
      <c r="V2085" s="375" t="s">
        <v>406</v>
      </c>
      <c r="W2085" s="375" t="s">
        <v>717</v>
      </c>
      <c r="X2085" s="824">
        <v>0.34899999999999998</v>
      </c>
      <c r="Y2085" s="375" t="s">
        <v>396</v>
      </c>
      <c r="Z2085" s="375" t="s">
        <v>401</v>
      </c>
      <c r="AA2085" s="378">
        <v>1.5007889999503837E-5</v>
      </c>
      <c r="AB2085" s="375" t="s">
        <v>399</v>
      </c>
      <c r="AC2085" s="831" t="s">
        <v>915</v>
      </c>
    </row>
    <row r="2086" spans="19:29" s="375" customFormat="1" x14ac:dyDescent="0.4">
      <c r="S2086" s="428" t="s">
        <v>49</v>
      </c>
      <c r="T2086" s="375" t="s">
        <v>414</v>
      </c>
      <c r="U2086" s="375" t="s">
        <v>64</v>
      </c>
      <c r="V2086" s="375" t="s">
        <v>406</v>
      </c>
      <c r="W2086" s="375" t="s">
        <v>717</v>
      </c>
      <c r="X2086" s="824">
        <v>0.34899999999999998</v>
      </c>
      <c r="Y2086" s="375" t="s">
        <v>397</v>
      </c>
      <c r="Z2086" s="375" t="s">
        <v>401</v>
      </c>
      <c r="AA2086" s="378">
        <v>0.80568281761382754</v>
      </c>
      <c r="AB2086" s="375" t="s">
        <v>399</v>
      </c>
      <c r="AC2086" s="831" t="s">
        <v>915</v>
      </c>
    </row>
    <row r="2087" spans="19:29" s="375" customFormat="1" x14ac:dyDescent="0.4">
      <c r="S2087" s="428" t="s">
        <v>49</v>
      </c>
      <c r="T2087" s="375" t="s">
        <v>415</v>
      </c>
      <c r="U2087" s="375" t="s">
        <v>64</v>
      </c>
      <c r="V2087" s="375" t="s">
        <v>52</v>
      </c>
      <c r="X2087" s="824">
        <v>0.34899999999999998</v>
      </c>
      <c r="Y2087" s="375" t="s">
        <v>411</v>
      </c>
      <c r="Z2087" s="375" t="s">
        <v>400</v>
      </c>
      <c r="AA2087" s="761">
        <v>2.8653295128939833</v>
      </c>
      <c r="AB2087" s="375" t="s">
        <v>398</v>
      </c>
      <c r="AC2087" s="831" t="s">
        <v>893</v>
      </c>
    </row>
    <row r="2088" spans="19:29" s="375" customFormat="1" x14ac:dyDescent="0.4">
      <c r="S2088" s="428" t="s">
        <v>49</v>
      </c>
      <c r="T2088" s="375" t="s">
        <v>415</v>
      </c>
      <c r="U2088" s="375" t="s">
        <v>64</v>
      </c>
      <c r="V2088" s="375" t="s">
        <v>52</v>
      </c>
      <c r="X2088" s="824">
        <v>0.34899999999999998</v>
      </c>
      <c r="Y2088" s="375" t="s">
        <v>387</v>
      </c>
      <c r="Z2088" s="375" t="s">
        <v>400</v>
      </c>
      <c r="AA2088" s="763">
        <v>1.4000003317360716E-5</v>
      </c>
      <c r="AB2088" s="375" t="s">
        <v>399</v>
      </c>
      <c r="AC2088" s="831" t="s">
        <v>897</v>
      </c>
    </row>
    <row r="2089" spans="19:29" s="375" customFormat="1" x14ac:dyDescent="0.4">
      <c r="S2089" s="428" t="s">
        <v>49</v>
      </c>
      <c r="T2089" s="375" t="s">
        <v>415</v>
      </c>
      <c r="U2089" s="375" t="s">
        <v>64</v>
      </c>
      <c r="V2089" s="375" t="s">
        <v>52</v>
      </c>
      <c r="X2089" s="824">
        <v>0.34899999999999998</v>
      </c>
      <c r="Y2089" s="375" t="s">
        <v>388</v>
      </c>
      <c r="Z2089" s="375" t="s">
        <v>400</v>
      </c>
      <c r="AA2089" s="763">
        <v>1.1300002677584006E-4</v>
      </c>
      <c r="AB2089" s="375" t="s">
        <v>399</v>
      </c>
      <c r="AC2089" s="831" t="s">
        <v>897</v>
      </c>
    </row>
    <row r="2090" spans="19:29" s="375" customFormat="1" x14ac:dyDescent="0.4">
      <c r="S2090" s="428" t="s">
        <v>49</v>
      </c>
      <c r="T2090" s="375" t="s">
        <v>415</v>
      </c>
      <c r="U2090" s="375" t="s">
        <v>64</v>
      </c>
      <c r="V2090" s="375" t="s">
        <v>52</v>
      </c>
      <c r="X2090" s="824">
        <v>0.34899999999999998</v>
      </c>
      <c r="Y2090" s="375" t="s">
        <v>389</v>
      </c>
      <c r="Z2090" s="375" t="s">
        <v>400</v>
      </c>
      <c r="AA2090" s="763">
        <v>8.7300020686113615E-4</v>
      </c>
      <c r="AB2090" s="375" t="s">
        <v>399</v>
      </c>
      <c r="AC2090" s="831" t="s">
        <v>897</v>
      </c>
    </row>
    <row r="2091" spans="19:29" s="375" customFormat="1" x14ac:dyDescent="0.4">
      <c r="S2091" s="428" t="s">
        <v>49</v>
      </c>
      <c r="T2091" s="375" t="s">
        <v>415</v>
      </c>
      <c r="U2091" s="375" t="s">
        <v>64</v>
      </c>
      <c r="V2091" s="375" t="s">
        <v>52</v>
      </c>
      <c r="X2091" s="824">
        <v>0.34899999999999998</v>
      </c>
      <c r="Y2091" s="375" t="s">
        <v>390</v>
      </c>
      <c r="Z2091" s="375" t="s">
        <v>400</v>
      </c>
      <c r="AA2091" s="763">
        <v>2.2800005402558884E-4</v>
      </c>
      <c r="AB2091" s="375" t="s">
        <v>399</v>
      </c>
      <c r="AC2091" s="831" t="s">
        <v>897</v>
      </c>
    </row>
    <row r="2092" spans="19:29" s="375" customFormat="1" x14ac:dyDescent="0.4">
      <c r="S2092" s="428" t="s">
        <v>49</v>
      </c>
      <c r="T2092" s="375" t="s">
        <v>415</v>
      </c>
      <c r="U2092" s="375" t="s">
        <v>64</v>
      </c>
      <c r="V2092" s="375" t="s">
        <v>52</v>
      </c>
      <c r="X2092" s="824">
        <v>0.34899999999999998</v>
      </c>
      <c r="Y2092" s="375" t="s">
        <v>391</v>
      </c>
      <c r="Z2092" s="375" t="s">
        <v>400</v>
      </c>
      <c r="AA2092" s="763">
        <v>1.8000004265178061E-4</v>
      </c>
      <c r="AB2092" s="375" t="s">
        <v>399</v>
      </c>
      <c r="AC2092" s="831" t="s">
        <v>897</v>
      </c>
    </row>
    <row r="2093" spans="19:29" s="375" customFormat="1" x14ac:dyDescent="0.4">
      <c r="S2093" s="428" t="s">
        <v>49</v>
      </c>
      <c r="T2093" s="375" t="s">
        <v>415</v>
      </c>
      <c r="U2093" s="375" t="s">
        <v>64</v>
      </c>
      <c r="V2093" s="375" t="s">
        <v>52</v>
      </c>
      <c r="X2093" s="824">
        <v>0.34899999999999998</v>
      </c>
      <c r="Y2093" s="375" t="s">
        <v>392</v>
      </c>
      <c r="Z2093" s="375" t="s">
        <v>400</v>
      </c>
      <c r="AA2093" s="763">
        <v>2.812000666315595E-3</v>
      </c>
      <c r="AB2093" s="375" t="s">
        <v>399</v>
      </c>
      <c r="AC2093" s="831" t="s">
        <v>897</v>
      </c>
    </row>
    <row r="2094" spans="19:29" s="375" customFormat="1" x14ac:dyDescent="0.4">
      <c r="S2094" s="428" t="s">
        <v>49</v>
      </c>
      <c r="T2094" s="375" t="s">
        <v>415</v>
      </c>
      <c r="U2094" s="375" t="s">
        <v>64</v>
      </c>
      <c r="V2094" s="375" t="s">
        <v>52</v>
      </c>
      <c r="X2094" s="824">
        <v>0.34899999999999998</v>
      </c>
      <c r="Y2094" s="375" t="s">
        <v>393</v>
      </c>
      <c r="Z2094" s="375" t="s">
        <v>400</v>
      </c>
      <c r="AA2094" s="763">
        <v>7.7400018340265664E-6</v>
      </c>
      <c r="AB2094" s="375" t="s">
        <v>399</v>
      </c>
      <c r="AC2094" s="831" t="s">
        <v>897</v>
      </c>
    </row>
    <row r="2095" spans="19:29" s="375" customFormat="1" x14ac:dyDescent="0.4">
      <c r="S2095" s="428" t="s">
        <v>49</v>
      </c>
      <c r="T2095" s="375" t="s">
        <v>415</v>
      </c>
      <c r="U2095" s="375" t="s">
        <v>64</v>
      </c>
      <c r="V2095" s="375" t="s">
        <v>52</v>
      </c>
      <c r="X2095" s="824">
        <v>0.34899999999999998</v>
      </c>
      <c r="Y2095" s="375" t="s">
        <v>394</v>
      </c>
      <c r="Z2095" s="375" t="s">
        <v>400</v>
      </c>
      <c r="AA2095" s="763">
        <v>1.458000345479423E-5</v>
      </c>
      <c r="AB2095" s="375" t="s">
        <v>399</v>
      </c>
      <c r="AC2095" s="831" t="s">
        <v>897</v>
      </c>
    </row>
    <row r="2096" spans="19:29" s="375" customFormat="1" x14ac:dyDescent="0.4">
      <c r="S2096" s="428" t="s">
        <v>49</v>
      </c>
      <c r="T2096" s="375" t="s">
        <v>415</v>
      </c>
      <c r="U2096" s="375" t="s">
        <v>64</v>
      </c>
      <c r="V2096" s="375" t="s">
        <v>52</v>
      </c>
      <c r="X2096" s="824">
        <v>0.34899999999999998</v>
      </c>
      <c r="Y2096" s="375" t="s">
        <v>395</v>
      </c>
      <c r="Z2096" s="375" t="s">
        <v>400</v>
      </c>
      <c r="AA2096" s="763">
        <v>1.000000236954337E-5</v>
      </c>
      <c r="AB2096" s="375" t="s">
        <v>399</v>
      </c>
      <c r="AC2096" s="831" t="s">
        <v>897</v>
      </c>
    </row>
    <row r="2097" spans="19:29" s="375" customFormat="1" x14ac:dyDescent="0.4">
      <c r="S2097" s="428" t="s">
        <v>49</v>
      </c>
      <c r="T2097" s="375" t="s">
        <v>415</v>
      </c>
      <c r="U2097" s="375" t="s">
        <v>64</v>
      </c>
      <c r="V2097" s="375" t="s">
        <v>52</v>
      </c>
      <c r="X2097" s="824">
        <v>0.34899999999999998</v>
      </c>
      <c r="Y2097" s="375" t="s">
        <v>396</v>
      </c>
      <c r="Z2097" s="375" t="s">
        <v>400</v>
      </c>
      <c r="AA2097" s="763">
        <v>1.5000003554315054E-5</v>
      </c>
      <c r="AB2097" s="375" t="s">
        <v>399</v>
      </c>
      <c r="AC2097" s="831" t="s">
        <v>897</v>
      </c>
    </row>
    <row r="2098" spans="19:29" s="375" customFormat="1" x14ac:dyDescent="0.4">
      <c r="S2098" s="428" t="s">
        <v>49</v>
      </c>
      <c r="T2098" s="375" t="s">
        <v>415</v>
      </c>
      <c r="U2098" s="375" t="s">
        <v>64</v>
      </c>
      <c r="V2098" s="375" t="s">
        <v>52</v>
      </c>
      <c r="X2098" s="824">
        <v>0.34899999999999998</v>
      </c>
      <c r="Y2098" s="375" t="s">
        <v>397</v>
      </c>
      <c r="Z2098" s="375" t="s">
        <v>400</v>
      </c>
      <c r="AA2098" s="763">
        <v>1.2912728530398743</v>
      </c>
      <c r="AB2098" s="375" t="s">
        <v>399</v>
      </c>
      <c r="AC2098" s="831" t="s">
        <v>897</v>
      </c>
    </row>
    <row r="2099" spans="19:29" s="375" customFormat="1" x14ac:dyDescent="0.4">
      <c r="S2099" s="428" t="s">
        <v>49</v>
      </c>
      <c r="T2099" s="375" t="s">
        <v>415</v>
      </c>
      <c r="U2099" s="375" t="s">
        <v>64</v>
      </c>
      <c r="V2099" s="375" t="s">
        <v>52</v>
      </c>
      <c r="X2099" s="824">
        <v>0.34899999999999998</v>
      </c>
      <c r="Y2099" s="375" t="s">
        <v>387</v>
      </c>
      <c r="Z2099" s="375" t="s">
        <v>401</v>
      </c>
      <c r="AA2099" s="378">
        <v>1.4811811875518119E-5</v>
      </c>
      <c r="AB2099" s="375" t="s">
        <v>399</v>
      </c>
      <c r="AC2099" s="831" t="s">
        <v>901</v>
      </c>
    </row>
    <row r="2100" spans="19:29" s="375" customFormat="1" x14ac:dyDescent="0.4">
      <c r="S2100" s="428" t="s">
        <v>49</v>
      </c>
      <c r="T2100" s="375" t="s">
        <v>415</v>
      </c>
      <c r="U2100" s="375" t="s">
        <v>64</v>
      </c>
      <c r="V2100" s="375" t="s">
        <v>52</v>
      </c>
      <c r="X2100" s="824">
        <v>0.34899999999999998</v>
      </c>
      <c r="Y2100" s="375" t="s">
        <v>388</v>
      </c>
      <c r="Z2100" s="375" t="s">
        <v>401</v>
      </c>
      <c r="AA2100" s="378">
        <v>1.1846175246406872E-4</v>
      </c>
      <c r="AB2100" s="375" t="s">
        <v>399</v>
      </c>
      <c r="AC2100" s="831" t="s">
        <v>901</v>
      </c>
    </row>
    <row r="2101" spans="19:29" s="375" customFormat="1" x14ac:dyDescent="0.4">
      <c r="S2101" s="428" t="s">
        <v>49</v>
      </c>
      <c r="T2101" s="375" t="s">
        <v>415</v>
      </c>
      <c r="U2101" s="375" t="s">
        <v>64</v>
      </c>
      <c r="V2101" s="375" t="s">
        <v>52</v>
      </c>
      <c r="X2101" s="824">
        <v>0.34899999999999998</v>
      </c>
      <c r="Y2101" s="375" t="s">
        <v>389</v>
      </c>
      <c r="Z2101" s="375" t="s">
        <v>401</v>
      </c>
      <c r="AA2101" s="378">
        <v>8.7382857965879795E-4</v>
      </c>
      <c r="AB2101" s="375" t="s">
        <v>399</v>
      </c>
      <c r="AC2101" s="831" t="s">
        <v>901</v>
      </c>
    </row>
    <row r="2102" spans="19:29" s="375" customFormat="1" x14ac:dyDescent="0.4">
      <c r="S2102" s="428" t="s">
        <v>49</v>
      </c>
      <c r="T2102" s="375" t="s">
        <v>415</v>
      </c>
      <c r="U2102" s="375" t="s">
        <v>64</v>
      </c>
      <c r="V2102" s="375" t="s">
        <v>52</v>
      </c>
      <c r="X2102" s="824">
        <v>0.34899999999999998</v>
      </c>
      <c r="Y2102" s="375" t="s">
        <v>390</v>
      </c>
      <c r="Z2102" s="375" t="s">
        <v>401</v>
      </c>
      <c r="AA2102" s="378">
        <v>2.2850223287961742E-4</v>
      </c>
      <c r="AB2102" s="375" t="s">
        <v>399</v>
      </c>
      <c r="AC2102" s="831" t="s">
        <v>901</v>
      </c>
    </row>
    <row r="2103" spans="19:29" s="375" customFormat="1" x14ac:dyDescent="0.4">
      <c r="S2103" s="428" t="s">
        <v>49</v>
      </c>
      <c r="T2103" s="375" t="s">
        <v>415</v>
      </c>
      <c r="U2103" s="375" t="s">
        <v>64</v>
      </c>
      <c r="V2103" s="375" t="s">
        <v>52</v>
      </c>
      <c r="X2103" s="824">
        <v>0.34899999999999998</v>
      </c>
      <c r="Y2103" s="375" t="s">
        <v>391</v>
      </c>
      <c r="Z2103" s="375" t="s">
        <v>401</v>
      </c>
      <c r="AA2103" s="378">
        <v>1.8023186292613952E-4</v>
      </c>
      <c r="AB2103" s="375" t="s">
        <v>399</v>
      </c>
      <c r="AC2103" s="831" t="s">
        <v>901</v>
      </c>
    </row>
    <row r="2104" spans="19:29" s="375" customFormat="1" x14ac:dyDescent="0.4">
      <c r="S2104" s="428" t="s">
        <v>49</v>
      </c>
      <c r="T2104" s="375" t="s">
        <v>415</v>
      </c>
      <c r="U2104" s="375" t="s">
        <v>64</v>
      </c>
      <c r="V2104" s="375" t="s">
        <v>52</v>
      </c>
      <c r="X2104" s="824">
        <v>0.34899999999999998</v>
      </c>
      <c r="Y2104" s="375" t="s">
        <v>392</v>
      </c>
      <c r="Z2104" s="375" t="s">
        <v>401</v>
      </c>
      <c r="AA2104" s="378">
        <v>2.8148292702354994E-3</v>
      </c>
      <c r="AB2104" s="375" t="s">
        <v>399</v>
      </c>
      <c r="AC2104" s="831" t="s">
        <v>901</v>
      </c>
    </row>
    <row r="2105" spans="19:29" s="375" customFormat="1" x14ac:dyDescent="0.4">
      <c r="S2105" s="428" t="s">
        <v>49</v>
      </c>
      <c r="T2105" s="375" t="s">
        <v>415</v>
      </c>
      <c r="U2105" s="375" t="s">
        <v>64</v>
      </c>
      <c r="V2105" s="375" t="s">
        <v>52</v>
      </c>
      <c r="X2105" s="824">
        <v>0.34899999999999998</v>
      </c>
      <c r="Y2105" s="375" t="s">
        <v>393</v>
      </c>
      <c r="Z2105" s="375" t="s">
        <v>401</v>
      </c>
      <c r="AA2105" s="378">
        <v>7.7443255292542101E-6</v>
      </c>
      <c r="AB2105" s="375" t="s">
        <v>399</v>
      </c>
      <c r="AC2105" s="831" t="s">
        <v>901</v>
      </c>
    </row>
    <row r="2106" spans="19:29" s="375" customFormat="1" x14ac:dyDescent="0.4">
      <c r="S2106" s="428" t="s">
        <v>49</v>
      </c>
      <c r="T2106" s="375" t="s">
        <v>415</v>
      </c>
      <c r="U2106" s="375" t="s">
        <v>64</v>
      </c>
      <c r="V2106" s="375" t="s">
        <v>52</v>
      </c>
      <c r="X2106" s="824">
        <v>0.34899999999999998</v>
      </c>
      <c r="Y2106" s="375" t="s">
        <v>394</v>
      </c>
      <c r="Z2106" s="375" t="s">
        <v>401</v>
      </c>
      <c r="AA2106" s="378">
        <v>1.4589473825753993E-5</v>
      </c>
      <c r="AB2106" s="375" t="s">
        <v>399</v>
      </c>
      <c r="AC2106" s="831" t="s">
        <v>901</v>
      </c>
    </row>
    <row r="2107" spans="19:29" s="375" customFormat="1" x14ac:dyDescent="0.4">
      <c r="S2107" s="428" t="s">
        <v>49</v>
      </c>
      <c r="T2107" s="375" t="s">
        <v>415</v>
      </c>
      <c r="U2107" s="375" t="s">
        <v>64</v>
      </c>
      <c r="V2107" s="375" t="s">
        <v>52</v>
      </c>
      <c r="X2107" s="824">
        <v>0.34899999999999998</v>
      </c>
      <c r="Y2107" s="375" t="s">
        <v>395</v>
      </c>
      <c r="Z2107" s="375" t="s">
        <v>401</v>
      </c>
      <c r="AA2107" s="378">
        <v>1.1288505074025222E-5</v>
      </c>
      <c r="AB2107" s="375" t="s">
        <v>399</v>
      </c>
      <c r="AC2107" s="831" t="s">
        <v>901</v>
      </c>
    </row>
    <row r="2108" spans="19:29" s="375" customFormat="1" x14ac:dyDescent="0.4">
      <c r="S2108" s="428" t="s">
        <v>49</v>
      </c>
      <c r="T2108" s="375" t="s">
        <v>415</v>
      </c>
      <c r="U2108" s="375" t="s">
        <v>64</v>
      </c>
      <c r="V2108" s="375" t="s">
        <v>52</v>
      </c>
      <c r="X2108" s="824">
        <v>0.34899999999999998</v>
      </c>
      <c r="Y2108" s="375" t="s">
        <v>396</v>
      </c>
      <c r="Z2108" s="375" t="s">
        <v>401</v>
      </c>
      <c r="AA2108" s="378">
        <v>1.5007889999503837E-5</v>
      </c>
      <c r="AB2108" s="375" t="s">
        <v>399</v>
      </c>
      <c r="AC2108" s="831" t="s">
        <v>901</v>
      </c>
    </row>
    <row r="2109" spans="19:29" s="375" customFormat="1" x14ac:dyDescent="0.4">
      <c r="S2109" s="428" t="s">
        <v>49</v>
      </c>
      <c r="T2109" s="375" t="s">
        <v>415</v>
      </c>
      <c r="U2109" s="832" t="s">
        <v>64</v>
      </c>
      <c r="V2109" s="375" t="s">
        <v>52</v>
      </c>
      <c r="W2109" s="832"/>
      <c r="X2109" s="824">
        <v>0.34899999999999998</v>
      </c>
      <c r="Y2109" s="375" t="s">
        <v>397</v>
      </c>
      <c r="Z2109" s="375" t="s">
        <v>401</v>
      </c>
      <c r="AA2109" s="378">
        <v>1.2923244548549693</v>
      </c>
      <c r="AB2109" s="832" t="s">
        <v>399</v>
      </c>
      <c r="AC2109" s="834" t="s">
        <v>901</v>
      </c>
    </row>
    <row r="2110" spans="19:29" s="375" customFormat="1" x14ac:dyDescent="0.4">
      <c r="S2110" s="428" t="s">
        <v>49</v>
      </c>
      <c r="T2110" s="375" t="s">
        <v>415</v>
      </c>
      <c r="U2110" s="832" t="s">
        <v>64</v>
      </c>
      <c r="V2110" s="375" t="s">
        <v>53</v>
      </c>
      <c r="X2110" s="824">
        <v>0.39</v>
      </c>
      <c r="Y2110" s="375" t="s">
        <v>411</v>
      </c>
      <c r="Z2110" s="375" t="s">
        <v>400</v>
      </c>
      <c r="AA2110" s="761">
        <v>2.5641025641025639</v>
      </c>
      <c r="AB2110" s="375" t="s">
        <v>398</v>
      </c>
      <c r="AC2110" s="831" t="s">
        <v>691</v>
      </c>
    </row>
    <row r="2111" spans="19:29" s="375" customFormat="1" x14ac:dyDescent="0.4">
      <c r="S2111" s="428" t="s">
        <v>49</v>
      </c>
      <c r="T2111" s="375" t="s">
        <v>415</v>
      </c>
      <c r="U2111" s="832" t="s">
        <v>64</v>
      </c>
      <c r="V2111" s="375" t="s">
        <v>53</v>
      </c>
      <c r="X2111" s="824">
        <v>0.39</v>
      </c>
      <c r="Y2111" s="375" t="s">
        <v>387</v>
      </c>
      <c r="Z2111" s="375" t="s">
        <v>400</v>
      </c>
      <c r="AA2111" s="763">
        <v>9.0000021325890313E-7</v>
      </c>
      <c r="AB2111" s="375" t="s">
        <v>399</v>
      </c>
      <c r="AC2111" s="831" t="s">
        <v>692</v>
      </c>
    </row>
    <row r="2112" spans="19:29" s="375" customFormat="1" x14ac:dyDescent="0.4">
      <c r="S2112" s="428" t="s">
        <v>49</v>
      </c>
      <c r="T2112" s="375" t="s">
        <v>415</v>
      </c>
      <c r="U2112" s="832" t="s">
        <v>64</v>
      </c>
      <c r="V2112" s="375" t="s">
        <v>53</v>
      </c>
      <c r="X2112" s="824">
        <v>0.39</v>
      </c>
      <c r="Y2112" s="375" t="s">
        <v>388</v>
      </c>
      <c r="Z2112" s="375" t="s">
        <v>400</v>
      </c>
      <c r="AA2112" s="763">
        <v>1.5100003578010487E-5</v>
      </c>
      <c r="AB2112" s="375" t="s">
        <v>399</v>
      </c>
      <c r="AC2112" s="831" t="s">
        <v>692</v>
      </c>
    </row>
    <row r="2113" spans="19:29" s="375" customFormat="1" x14ac:dyDescent="0.4">
      <c r="S2113" s="428" t="s">
        <v>49</v>
      </c>
      <c r="T2113" s="375" t="s">
        <v>415</v>
      </c>
      <c r="U2113" s="832" t="s">
        <v>64</v>
      </c>
      <c r="V2113" s="375" t="s">
        <v>53</v>
      </c>
      <c r="X2113" s="824">
        <v>0.39</v>
      </c>
      <c r="Y2113" s="375" t="s">
        <v>389</v>
      </c>
      <c r="Z2113" s="375" t="s">
        <v>400</v>
      </c>
      <c r="AA2113" s="763">
        <v>2.3500005568426909E-4</v>
      </c>
      <c r="AB2113" s="375" t="s">
        <v>399</v>
      </c>
      <c r="AC2113" s="831" t="s">
        <v>692</v>
      </c>
    </row>
    <row r="2114" spans="19:29" s="375" customFormat="1" x14ac:dyDescent="0.4">
      <c r="S2114" s="428" t="s">
        <v>49</v>
      </c>
      <c r="T2114" s="375" t="s">
        <v>415</v>
      </c>
      <c r="U2114" s="832" t="s">
        <v>64</v>
      </c>
      <c r="V2114" s="375" t="s">
        <v>53</v>
      </c>
      <c r="X2114" s="824">
        <v>0.39</v>
      </c>
      <c r="Y2114" s="375" t="s">
        <v>390</v>
      </c>
      <c r="Z2114" s="375" t="s">
        <v>400</v>
      </c>
      <c r="AA2114" s="763">
        <v>2.8400006729503167E-5</v>
      </c>
      <c r="AB2114" s="375" t="s">
        <v>399</v>
      </c>
      <c r="AC2114" s="831" t="s">
        <v>692</v>
      </c>
    </row>
    <row r="2115" spans="19:29" s="375" customFormat="1" x14ac:dyDescent="0.4">
      <c r="S2115" s="428" t="s">
        <v>49</v>
      </c>
      <c r="T2115" s="375" t="s">
        <v>415</v>
      </c>
      <c r="U2115" s="832" t="s">
        <v>64</v>
      </c>
      <c r="V2115" s="375" t="s">
        <v>53</v>
      </c>
      <c r="X2115" s="824">
        <v>0.39</v>
      </c>
      <c r="Y2115" s="375" t="s">
        <v>391</v>
      </c>
      <c r="Z2115" s="375" t="s">
        <v>400</v>
      </c>
      <c r="AA2115" s="763">
        <v>8.2700019596123672E-6</v>
      </c>
      <c r="AB2115" s="375" t="s">
        <v>399</v>
      </c>
      <c r="AC2115" s="831" t="s">
        <v>692</v>
      </c>
    </row>
    <row r="2116" spans="19:29" s="375" customFormat="1" x14ac:dyDescent="0.4">
      <c r="S2116" s="428" t="s">
        <v>49</v>
      </c>
      <c r="T2116" s="375" t="s">
        <v>415</v>
      </c>
      <c r="U2116" s="832" t="s">
        <v>64</v>
      </c>
      <c r="V2116" s="375" t="s">
        <v>53</v>
      </c>
      <c r="X2116" s="824">
        <v>0.39</v>
      </c>
      <c r="Y2116" s="375" t="s">
        <v>392</v>
      </c>
      <c r="Z2116" s="375" t="s">
        <v>400</v>
      </c>
      <c r="AA2116" s="763">
        <v>4.910001163445794E-6</v>
      </c>
      <c r="AB2116" s="375" t="s">
        <v>399</v>
      </c>
      <c r="AC2116" s="831" t="s">
        <v>692</v>
      </c>
    </row>
    <row r="2117" spans="19:29" s="375" customFormat="1" x14ac:dyDescent="0.4">
      <c r="S2117" s="428" t="s">
        <v>49</v>
      </c>
      <c r="T2117" s="375" t="s">
        <v>415</v>
      </c>
      <c r="U2117" s="832" t="s">
        <v>64</v>
      </c>
      <c r="V2117" s="375" t="s">
        <v>53</v>
      </c>
      <c r="X2117" s="824">
        <v>0.39</v>
      </c>
      <c r="Y2117" s="375" t="s">
        <v>393</v>
      </c>
      <c r="Z2117" s="375" t="s">
        <v>400</v>
      </c>
      <c r="AA2117" s="763">
        <v>3.5561008426333167E-7</v>
      </c>
      <c r="AB2117" s="375" t="s">
        <v>399</v>
      </c>
      <c r="AC2117" s="831" t="s">
        <v>692</v>
      </c>
    </row>
    <row r="2118" spans="19:29" s="375" customFormat="1" x14ac:dyDescent="0.4">
      <c r="S2118" s="428" t="s">
        <v>49</v>
      </c>
      <c r="T2118" s="375" t="s">
        <v>415</v>
      </c>
      <c r="U2118" s="832" t="s">
        <v>64</v>
      </c>
      <c r="V2118" s="375" t="s">
        <v>53</v>
      </c>
      <c r="X2118" s="824">
        <v>0.39</v>
      </c>
      <c r="Y2118" s="375" t="s">
        <v>394</v>
      </c>
      <c r="Z2118" s="375" t="s">
        <v>400</v>
      </c>
      <c r="AA2118" s="763">
        <v>6.6987015872860153E-7</v>
      </c>
      <c r="AB2118" s="375" t="s">
        <v>399</v>
      </c>
      <c r="AC2118" s="831" t="s">
        <v>692</v>
      </c>
    </row>
    <row r="2119" spans="19:29" s="375" customFormat="1" x14ac:dyDescent="0.4">
      <c r="S2119" s="428" t="s">
        <v>49</v>
      </c>
      <c r="T2119" s="375" t="s">
        <v>415</v>
      </c>
      <c r="U2119" s="832" t="s">
        <v>64</v>
      </c>
      <c r="V2119" s="375" t="s">
        <v>53</v>
      </c>
      <c r="X2119" s="824">
        <v>0.39</v>
      </c>
      <c r="Y2119" s="375" t="s">
        <v>395</v>
      </c>
      <c r="Z2119" s="375" t="s">
        <v>400</v>
      </c>
      <c r="AA2119" s="763">
        <v>9.0000021325890309E-6</v>
      </c>
      <c r="AB2119" s="375" t="s">
        <v>399</v>
      </c>
      <c r="AC2119" s="831" t="s">
        <v>692</v>
      </c>
    </row>
    <row r="2120" spans="19:29" s="375" customFormat="1" x14ac:dyDescent="0.4">
      <c r="S2120" s="428" t="s">
        <v>49</v>
      </c>
      <c r="T2120" s="375" t="s">
        <v>415</v>
      </c>
      <c r="U2120" s="832" t="s">
        <v>64</v>
      </c>
      <c r="V2120" s="375" t="s">
        <v>53</v>
      </c>
      <c r="X2120" s="824">
        <v>0.39</v>
      </c>
      <c r="Y2120" s="375" t="s">
        <v>396</v>
      </c>
      <c r="Z2120" s="375" t="s">
        <v>400</v>
      </c>
      <c r="AA2120" s="763">
        <v>1.3500003198883547E-5</v>
      </c>
      <c r="AB2120" s="375" t="s">
        <v>399</v>
      </c>
      <c r="AC2120" s="831" t="s">
        <v>692</v>
      </c>
    </row>
    <row r="2121" spans="19:29" s="375" customFormat="1" x14ac:dyDescent="0.4">
      <c r="S2121" s="428" t="s">
        <v>49</v>
      </c>
      <c r="T2121" s="375" t="s">
        <v>415</v>
      </c>
      <c r="U2121" s="832" t="s">
        <v>64</v>
      </c>
      <c r="V2121" s="375" t="s">
        <v>53</v>
      </c>
      <c r="X2121" s="824">
        <v>0.39</v>
      </c>
      <c r="Y2121" s="375" t="s">
        <v>397</v>
      </c>
      <c r="Z2121" s="375" t="s">
        <v>400</v>
      </c>
      <c r="AA2121" s="763">
        <v>1.1557498230178409</v>
      </c>
      <c r="AB2121" s="375" t="s">
        <v>399</v>
      </c>
      <c r="AC2121" s="831" t="s">
        <v>692</v>
      </c>
    </row>
    <row r="2122" spans="19:29" s="375" customFormat="1" x14ac:dyDescent="0.4">
      <c r="S2122" s="428" t="s">
        <v>49</v>
      </c>
      <c r="T2122" s="375" t="s">
        <v>415</v>
      </c>
      <c r="U2122" s="832" t="s">
        <v>64</v>
      </c>
      <c r="V2122" s="375" t="s">
        <v>53</v>
      </c>
      <c r="X2122" s="824">
        <v>0.39</v>
      </c>
      <c r="Y2122" s="375" t="s">
        <v>387</v>
      </c>
      <c r="Z2122" s="375" t="s">
        <v>401</v>
      </c>
      <c r="AA2122" s="378">
        <v>1.7118087714163085E-6</v>
      </c>
      <c r="AB2122" s="375" t="s">
        <v>399</v>
      </c>
      <c r="AC2122" s="831" t="s">
        <v>693</v>
      </c>
    </row>
    <row r="2123" spans="19:29" s="375" customFormat="1" x14ac:dyDescent="0.4">
      <c r="S2123" s="428" t="s">
        <v>49</v>
      </c>
      <c r="T2123" s="375" t="s">
        <v>415</v>
      </c>
      <c r="U2123" s="832" t="s">
        <v>64</v>
      </c>
      <c r="V2123" s="375" t="s">
        <v>53</v>
      </c>
      <c r="X2123" s="824">
        <v>0.39</v>
      </c>
      <c r="Y2123" s="375" t="s">
        <v>388</v>
      </c>
      <c r="Z2123" s="375" t="s">
        <v>401</v>
      </c>
      <c r="AA2123" s="378">
        <v>2.0561729266239141E-5</v>
      </c>
      <c r="AB2123" s="375" t="s">
        <v>399</v>
      </c>
      <c r="AC2123" s="831" t="s">
        <v>693</v>
      </c>
    </row>
    <row r="2124" spans="19:29" s="375" customFormat="1" x14ac:dyDescent="0.4">
      <c r="S2124" s="428" t="s">
        <v>49</v>
      </c>
      <c r="T2124" s="375" t="s">
        <v>415</v>
      </c>
      <c r="U2124" s="832" t="s">
        <v>64</v>
      </c>
      <c r="V2124" s="375" t="s">
        <v>53</v>
      </c>
      <c r="X2124" s="824">
        <v>0.39</v>
      </c>
      <c r="Y2124" s="375" t="s">
        <v>389</v>
      </c>
      <c r="Z2124" s="375" t="s">
        <v>401</v>
      </c>
      <c r="AA2124" s="378">
        <v>2.3582842848193105E-4</v>
      </c>
      <c r="AB2124" s="375" t="s">
        <v>399</v>
      </c>
      <c r="AC2124" s="831" t="s">
        <v>693</v>
      </c>
    </row>
    <row r="2125" spans="19:29" s="375" customFormat="1" x14ac:dyDescent="0.4">
      <c r="S2125" s="428" t="s">
        <v>49</v>
      </c>
      <c r="T2125" s="375" t="s">
        <v>415</v>
      </c>
      <c r="U2125" s="832" t="s">
        <v>64</v>
      </c>
      <c r="V2125" s="375" t="s">
        <v>53</v>
      </c>
      <c r="X2125" s="824">
        <v>0.39</v>
      </c>
      <c r="Y2125" s="375" t="s">
        <v>390</v>
      </c>
      <c r="Z2125" s="375" t="s">
        <v>401</v>
      </c>
      <c r="AA2125" s="378">
        <v>2.8902185583531793E-5</v>
      </c>
      <c r="AB2125" s="375" t="s">
        <v>399</v>
      </c>
      <c r="AC2125" s="831" t="s">
        <v>693</v>
      </c>
    </row>
    <row r="2126" spans="19:29" s="375" customFormat="1" x14ac:dyDescent="0.4">
      <c r="S2126" s="428" t="s">
        <v>49</v>
      </c>
      <c r="T2126" s="375" t="s">
        <v>415</v>
      </c>
      <c r="U2126" s="832" t="s">
        <v>64</v>
      </c>
      <c r="V2126" s="375" t="s">
        <v>53</v>
      </c>
      <c r="X2126" s="824">
        <v>0.39</v>
      </c>
      <c r="Y2126" s="375" t="s">
        <v>391</v>
      </c>
      <c r="Z2126" s="375" t="s">
        <v>401</v>
      </c>
      <c r="AA2126" s="378">
        <v>8.501822233971292E-6</v>
      </c>
      <c r="AB2126" s="375" t="s">
        <v>399</v>
      </c>
      <c r="AC2126" s="831" t="s">
        <v>693</v>
      </c>
    </row>
    <row r="2127" spans="19:29" s="375" customFormat="1" x14ac:dyDescent="0.4">
      <c r="S2127" s="428" t="s">
        <v>49</v>
      </c>
      <c r="T2127" s="375" t="s">
        <v>415</v>
      </c>
      <c r="U2127" s="832" t="s">
        <v>64</v>
      </c>
      <c r="V2127" s="375" t="s">
        <v>53</v>
      </c>
      <c r="X2127" s="824">
        <v>0.39</v>
      </c>
      <c r="Y2127" s="375" t="s">
        <v>392</v>
      </c>
      <c r="Z2127" s="375" t="s">
        <v>401</v>
      </c>
      <c r="AA2127" s="378">
        <v>7.738605083349976E-6</v>
      </c>
      <c r="AB2127" s="375" t="s">
        <v>399</v>
      </c>
      <c r="AC2127" s="831" t="s">
        <v>693</v>
      </c>
    </row>
    <row r="2128" spans="19:29" s="375" customFormat="1" x14ac:dyDescent="0.4">
      <c r="S2128" s="428" t="s">
        <v>49</v>
      </c>
      <c r="T2128" s="375" t="s">
        <v>415</v>
      </c>
      <c r="U2128" s="832" t="s">
        <v>64</v>
      </c>
      <c r="V2128" s="375" t="s">
        <v>53</v>
      </c>
      <c r="X2128" s="824">
        <v>0.39</v>
      </c>
      <c r="Y2128" s="375" t="s">
        <v>393</v>
      </c>
      <c r="Z2128" s="375" t="s">
        <v>401</v>
      </c>
      <c r="AA2128" s="378">
        <v>3.5993377949097536E-7</v>
      </c>
      <c r="AB2128" s="375" t="s">
        <v>399</v>
      </c>
      <c r="AC2128" s="831" t="s">
        <v>693</v>
      </c>
    </row>
    <row r="2129" spans="19:29" s="375" customFormat="1" x14ac:dyDescent="0.4">
      <c r="S2129" s="428" t="s">
        <v>49</v>
      </c>
      <c r="T2129" s="375" t="s">
        <v>415</v>
      </c>
      <c r="U2129" s="832" t="s">
        <v>64</v>
      </c>
      <c r="V2129" s="375" t="s">
        <v>53</v>
      </c>
      <c r="X2129" s="824">
        <v>0.39</v>
      </c>
      <c r="Y2129" s="375" t="s">
        <v>394</v>
      </c>
      <c r="Z2129" s="375" t="s">
        <v>401</v>
      </c>
      <c r="AA2129" s="378">
        <v>6.7934052968836616E-7</v>
      </c>
      <c r="AB2129" s="375" t="s">
        <v>399</v>
      </c>
      <c r="AC2129" s="831" t="s">
        <v>693</v>
      </c>
    </row>
    <row r="2130" spans="19:29" s="375" customFormat="1" x14ac:dyDescent="0.4">
      <c r="S2130" s="428" t="s">
        <v>49</v>
      </c>
      <c r="T2130" s="375" t="s">
        <v>415</v>
      </c>
      <c r="U2130" s="832" t="s">
        <v>64</v>
      </c>
      <c r="V2130" s="375" t="s">
        <v>53</v>
      </c>
      <c r="X2130" s="824">
        <v>0.39</v>
      </c>
      <c r="Y2130" s="375" t="s">
        <v>395</v>
      </c>
      <c r="Z2130" s="375" t="s">
        <v>401</v>
      </c>
      <c r="AA2130" s="378">
        <v>1.0288504837070885E-5</v>
      </c>
      <c r="AB2130" s="375" t="s">
        <v>399</v>
      </c>
      <c r="AC2130" s="831" t="s">
        <v>693</v>
      </c>
    </row>
    <row r="2131" spans="19:29" s="375" customFormat="1" x14ac:dyDescent="0.4">
      <c r="S2131" s="428" t="s">
        <v>49</v>
      </c>
      <c r="T2131" s="375" t="s">
        <v>415</v>
      </c>
      <c r="U2131" s="832" t="s">
        <v>64</v>
      </c>
      <c r="V2131" s="375" t="s">
        <v>53</v>
      </c>
      <c r="X2131" s="824">
        <v>0.39</v>
      </c>
      <c r="Y2131" s="375" t="s">
        <v>396</v>
      </c>
      <c r="Z2131" s="375" t="s">
        <v>401</v>
      </c>
      <c r="AA2131" s="378">
        <v>1.3507889644072333E-5</v>
      </c>
      <c r="AB2131" s="375" t="s">
        <v>399</v>
      </c>
      <c r="AC2131" s="831" t="s">
        <v>693</v>
      </c>
    </row>
    <row r="2132" spans="19:29" s="375" customFormat="1" x14ac:dyDescent="0.4">
      <c r="S2132" s="428" t="s">
        <v>49</v>
      </c>
      <c r="T2132" s="375" t="s">
        <v>415</v>
      </c>
      <c r="U2132" s="832" t="s">
        <v>64</v>
      </c>
      <c r="V2132" s="375" t="s">
        <v>53</v>
      </c>
      <c r="X2132" s="824">
        <v>0.39</v>
      </c>
      <c r="Y2132" s="375" t="s">
        <v>397</v>
      </c>
      <c r="Z2132" s="375" t="s">
        <v>401</v>
      </c>
      <c r="AA2132" s="378">
        <v>1.1568014248329361</v>
      </c>
      <c r="AB2132" s="375" t="s">
        <v>399</v>
      </c>
      <c r="AC2132" s="831" t="s">
        <v>693</v>
      </c>
    </row>
    <row r="2133" spans="19:29" s="375" customFormat="1" x14ac:dyDescent="0.4">
      <c r="S2133" s="428" t="s">
        <v>49</v>
      </c>
      <c r="T2133" s="375" t="s">
        <v>415</v>
      </c>
      <c r="U2133" s="832" t="s">
        <v>64</v>
      </c>
      <c r="V2133" s="375" t="s">
        <v>406</v>
      </c>
      <c r="W2133" s="375" t="s">
        <v>717</v>
      </c>
      <c r="X2133" s="824">
        <v>0.34899999999999998</v>
      </c>
      <c r="Y2133" s="375" t="s">
        <v>411</v>
      </c>
      <c r="Z2133" s="375" t="s">
        <v>400</v>
      </c>
      <c r="AA2133" s="761">
        <v>2.8653295128939833</v>
      </c>
      <c r="AB2133" s="375" t="s">
        <v>398</v>
      </c>
      <c r="AC2133" s="831" t="s">
        <v>694</v>
      </c>
    </row>
    <row r="2134" spans="19:29" s="375" customFormat="1" x14ac:dyDescent="0.4">
      <c r="S2134" s="428" t="s">
        <v>49</v>
      </c>
      <c r="T2134" s="375" t="s">
        <v>415</v>
      </c>
      <c r="U2134" s="832" t="s">
        <v>64</v>
      </c>
      <c r="V2134" s="375" t="s">
        <v>406</v>
      </c>
      <c r="W2134" s="375" t="s">
        <v>717</v>
      </c>
      <c r="X2134" s="824">
        <v>0.34899999999999998</v>
      </c>
      <c r="Y2134" s="375" t="s">
        <v>387</v>
      </c>
      <c r="Z2134" s="375" t="s">
        <v>400</v>
      </c>
      <c r="AA2134" s="763">
        <v>1.4000003317360716E-5</v>
      </c>
      <c r="AB2134" s="375" t="s">
        <v>399</v>
      </c>
      <c r="AC2134" s="831" t="s">
        <v>695</v>
      </c>
    </row>
    <row r="2135" spans="19:29" s="375" customFormat="1" x14ac:dyDescent="0.4">
      <c r="S2135" s="428" t="s">
        <v>49</v>
      </c>
      <c r="T2135" s="375" t="s">
        <v>415</v>
      </c>
      <c r="U2135" s="832" t="s">
        <v>64</v>
      </c>
      <c r="V2135" s="375" t="s">
        <v>406</v>
      </c>
      <c r="W2135" s="375" t="s">
        <v>717</v>
      </c>
      <c r="X2135" s="824">
        <v>0.34899999999999998</v>
      </c>
      <c r="Y2135" s="375" t="s">
        <v>388</v>
      </c>
      <c r="Z2135" s="375" t="s">
        <v>400</v>
      </c>
      <c r="AA2135" s="763">
        <v>1.1300002677584006E-4</v>
      </c>
      <c r="AB2135" s="375" t="s">
        <v>399</v>
      </c>
      <c r="AC2135" s="831" t="s">
        <v>695</v>
      </c>
    </row>
    <row r="2136" spans="19:29" s="375" customFormat="1" x14ac:dyDescent="0.4">
      <c r="S2136" s="428" t="s">
        <v>49</v>
      </c>
      <c r="T2136" s="375" t="s">
        <v>415</v>
      </c>
      <c r="U2136" s="832" t="s">
        <v>64</v>
      </c>
      <c r="V2136" s="375" t="s">
        <v>406</v>
      </c>
      <c r="W2136" s="375" t="s">
        <v>717</v>
      </c>
      <c r="X2136" s="824">
        <v>0.34899999999999998</v>
      </c>
      <c r="Y2136" s="375" t="s">
        <v>389</v>
      </c>
      <c r="Z2136" s="375" t="s">
        <v>400</v>
      </c>
      <c r="AA2136" s="763">
        <v>8.7300020686113615E-4</v>
      </c>
      <c r="AB2136" s="375" t="s">
        <v>399</v>
      </c>
      <c r="AC2136" s="831" t="s">
        <v>695</v>
      </c>
    </row>
    <row r="2137" spans="19:29" s="375" customFormat="1" x14ac:dyDescent="0.4">
      <c r="S2137" s="428" t="s">
        <v>49</v>
      </c>
      <c r="T2137" s="375" t="s">
        <v>415</v>
      </c>
      <c r="U2137" s="832" t="s">
        <v>64</v>
      </c>
      <c r="V2137" s="375" t="s">
        <v>406</v>
      </c>
      <c r="W2137" s="375" t="s">
        <v>717</v>
      </c>
      <c r="X2137" s="824">
        <v>0.34899999999999998</v>
      </c>
      <c r="Y2137" s="375" t="s">
        <v>390</v>
      </c>
      <c r="Z2137" s="375" t="s">
        <v>400</v>
      </c>
      <c r="AA2137" s="763">
        <v>2.2800005402558884E-4</v>
      </c>
      <c r="AB2137" s="375" t="s">
        <v>399</v>
      </c>
      <c r="AC2137" s="831" t="s">
        <v>695</v>
      </c>
    </row>
    <row r="2138" spans="19:29" s="375" customFormat="1" x14ac:dyDescent="0.4">
      <c r="S2138" s="428" t="s">
        <v>49</v>
      </c>
      <c r="T2138" s="375" t="s">
        <v>415</v>
      </c>
      <c r="U2138" s="832" t="s">
        <v>64</v>
      </c>
      <c r="V2138" s="375" t="s">
        <v>406</v>
      </c>
      <c r="W2138" s="375" t="s">
        <v>717</v>
      </c>
      <c r="X2138" s="824">
        <v>0.34899999999999998</v>
      </c>
      <c r="Y2138" s="375" t="s">
        <v>391</v>
      </c>
      <c r="Z2138" s="375" t="s">
        <v>400</v>
      </c>
      <c r="AA2138" s="763">
        <v>1.8000004265178061E-4</v>
      </c>
      <c r="AB2138" s="375" t="s">
        <v>399</v>
      </c>
      <c r="AC2138" s="831" t="s">
        <v>695</v>
      </c>
    </row>
    <row r="2139" spans="19:29" s="375" customFormat="1" x14ac:dyDescent="0.4">
      <c r="S2139" s="428" t="s">
        <v>49</v>
      </c>
      <c r="T2139" s="375" t="s">
        <v>415</v>
      </c>
      <c r="U2139" s="832" t="s">
        <v>64</v>
      </c>
      <c r="V2139" s="375" t="s">
        <v>406</v>
      </c>
      <c r="W2139" s="375" t="s">
        <v>717</v>
      </c>
      <c r="X2139" s="824">
        <v>0.34899999999999998</v>
      </c>
      <c r="Y2139" s="375" t="s">
        <v>392</v>
      </c>
      <c r="Z2139" s="375" t="s">
        <v>400</v>
      </c>
      <c r="AA2139" s="763">
        <v>2.812000666315595E-3</v>
      </c>
      <c r="AB2139" s="375" t="s">
        <v>399</v>
      </c>
      <c r="AC2139" s="831" t="s">
        <v>695</v>
      </c>
    </row>
    <row r="2140" spans="19:29" s="375" customFormat="1" x14ac:dyDescent="0.4">
      <c r="S2140" s="428" t="s">
        <v>49</v>
      </c>
      <c r="T2140" s="375" t="s">
        <v>415</v>
      </c>
      <c r="U2140" s="832" t="s">
        <v>64</v>
      </c>
      <c r="V2140" s="375" t="s">
        <v>406</v>
      </c>
      <c r="W2140" s="375" t="s">
        <v>717</v>
      </c>
      <c r="X2140" s="824">
        <v>0.34899999999999998</v>
      </c>
      <c r="Y2140" s="375" t="s">
        <v>393</v>
      </c>
      <c r="Z2140" s="375" t="s">
        <v>400</v>
      </c>
      <c r="AA2140" s="763">
        <v>7.7400018340265664E-6</v>
      </c>
      <c r="AB2140" s="375" t="s">
        <v>399</v>
      </c>
      <c r="AC2140" s="831" t="s">
        <v>695</v>
      </c>
    </row>
    <row r="2141" spans="19:29" s="375" customFormat="1" x14ac:dyDescent="0.4">
      <c r="S2141" s="428" t="s">
        <v>49</v>
      </c>
      <c r="T2141" s="375" t="s">
        <v>415</v>
      </c>
      <c r="U2141" s="832" t="s">
        <v>64</v>
      </c>
      <c r="V2141" s="375" t="s">
        <v>406</v>
      </c>
      <c r="W2141" s="375" t="s">
        <v>717</v>
      </c>
      <c r="X2141" s="824">
        <v>0.34899999999999998</v>
      </c>
      <c r="Y2141" s="375" t="s">
        <v>394</v>
      </c>
      <c r="Z2141" s="375" t="s">
        <v>400</v>
      </c>
      <c r="AA2141" s="763">
        <v>1.458000345479423E-5</v>
      </c>
      <c r="AB2141" s="375" t="s">
        <v>399</v>
      </c>
      <c r="AC2141" s="831" t="s">
        <v>695</v>
      </c>
    </row>
    <row r="2142" spans="19:29" s="375" customFormat="1" x14ac:dyDescent="0.4">
      <c r="S2142" s="428" t="s">
        <v>49</v>
      </c>
      <c r="T2142" s="375" t="s">
        <v>415</v>
      </c>
      <c r="U2142" s="832" t="s">
        <v>64</v>
      </c>
      <c r="V2142" s="375" t="s">
        <v>406</v>
      </c>
      <c r="W2142" s="375" t="s">
        <v>717</v>
      </c>
      <c r="X2142" s="824">
        <v>0.34899999999999998</v>
      </c>
      <c r="Y2142" s="375" t="s">
        <v>395</v>
      </c>
      <c r="Z2142" s="375" t="s">
        <v>400</v>
      </c>
      <c r="AA2142" s="763">
        <v>1.000000236954337E-5</v>
      </c>
      <c r="AB2142" s="375" t="s">
        <v>399</v>
      </c>
      <c r="AC2142" s="831" t="s">
        <v>695</v>
      </c>
    </row>
    <row r="2143" spans="19:29" s="375" customFormat="1" x14ac:dyDescent="0.4">
      <c r="S2143" s="428" t="s">
        <v>49</v>
      </c>
      <c r="T2143" s="375" t="s">
        <v>415</v>
      </c>
      <c r="U2143" s="832" t="s">
        <v>64</v>
      </c>
      <c r="V2143" s="375" t="s">
        <v>406</v>
      </c>
      <c r="W2143" s="375" t="s">
        <v>717</v>
      </c>
      <c r="X2143" s="824">
        <v>0.34899999999999998</v>
      </c>
      <c r="Y2143" s="375" t="s">
        <v>396</v>
      </c>
      <c r="Z2143" s="375" t="s">
        <v>400</v>
      </c>
      <c r="AA2143" s="763">
        <v>1.5000003554315054E-5</v>
      </c>
      <c r="AB2143" s="375" t="s">
        <v>399</v>
      </c>
      <c r="AC2143" s="831" t="s">
        <v>695</v>
      </c>
    </row>
    <row r="2144" spans="19:29" s="375" customFormat="1" x14ac:dyDescent="0.4">
      <c r="S2144" s="428" t="s">
        <v>49</v>
      </c>
      <c r="T2144" s="375" t="s">
        <v>415</v>
      </c>
      <c r="U2144" s="832" t="s">
        <v>64</v>
      </c>
      <c r="V2144" s="375" t="s">
        <v>406</v>
      </c>
      <c r="W2144" s="375" t="s">
        <v>717</v>
      </c>
      <c r="X2144" s="824">
        <v>0.34899999999999998</v>
      </c>
      <c r="Y2144" s="375" t="s">
        <v>397</v>
      </c>
      <c r="Z2144" s="375" t="s">
        <v>400</v>
      </c>
      <c r="AA2144" s="763">
        <v>1.2912728530398743</v>
      </c>
      <c r="AB2144" s="375" t="s">
        <v>399</v>
      </c>
      <c r="AC2144" s="831" t="s">
        <v>695</v>
      </c>
    </row>
    <row r="2145" spans="19:29" s="375" customFormat="1" x14ac:dyDescent="0.4">
      <c r="S2145" s="428" t="s">
        <v>49</v>
      </c>
      <c r="T2145" s="375" t="s">
        <v>415</v>
      </c>
      <c r="U2145" s="832" t="s">
        <v>64</v>
      </c>
      <c r="V2145" s="375" t="s">
        <v>406</v>
      </c>
      <c r="W2145" s="375" t="s">
        <v>717</v>
      </c>
      <c r="X2145" s="824">
        <v>0.34899999999999998</v>
      </c>
      <c r="Y2145" s="375" t="s">
        <v>387</v>
      </c>
      <c r="Z2145" s="375" t="s">
        <v>401</v>
      </c>
      <c r="AA2145" s="378">
        <v>1.4811811875518119E-5</v>
      </c>
      <c r="AB2145" s="375" t="s">
        <v>399</v>
      </c>
      <c r="AC2145" s="831" t="s">
        <v>696</v>
      </c>
    </row>
    <row r="2146" spans="19:29" s="375" customFormat="1" x14ac:dyDescent="0.4">
      <c r="S2146" s="428" t="s">
        <v>49</v>
      </c>
      <c r="T2146" s="375" t="s">
        <v>415</v>
      </c>
      <c r="U2146" s="832" t="s">
        <v>64</v>
      </c>
      <c r="V2146" s="375" t="s">
        <v>406</v>
      </c>
      <c r="W2146" s="375" t="s">
        <v>717</v>
      </c>
      <c r="X2146" s="824">
        <v>0.34899999999999998</v>
      </c>
      <c r="Y2146" s="375" t="s">
        <v>388</v>
      </c>
      <c r="Z2146" s="375" t="s">
        <v>401</v>
      </c>
      <c r="AA2146" s="378">
        <v>1.1846175246406872E-4</v>
      </c>
      <c r="AB2146" s="375" t="s">
        <v>399</v>
      </c>
      <c r="AC2146" s="831" t="s">
        <v>696</v>
      </c>
    </row>
    <row r="2147" spans="19:29" s="375" customFormat="1" x14ac:dyDescent="0.4">
      <c r="S2147" s="428" t="s">
        <v>49</v>
      </c>
      <c r="T2147" s="375" t="s">
        <v>415</v>
      </c>
      <c r="U2147" s="832" t="s">
        <v>64</v>
      </c>
      <c r="V2147" s="375" t="s">
        <v>406</v>
      </c>
      <c r="W2147" s="375" t="s">
        <v>717</v>
      </c>
      <c r="X2147" s="824">
        <v>0.34899999999999998</v>
      </c>
      <c r="Y2147" s="375" t="s">
        <v>389</v>
      </c>
      <c r="Z2147" s="375" t="s">
        <v>401</v>
      </c>
      <c r="AA2147" s="378">
        <v>8.7382857965879795E-4</v>
      </c>
      <c r="AB2147" s="375" t="s">
        <v>399</v>
      </c>
      <c r="AC2147" s="831" t="s">
        <v>696</v>
      </c>
    </row>
    <row r="2148" spans="19:29" s="375" customFormat="1" x14ac:dyDescent="0.4">
      <c r="S2148" s="428" t="s">
        <v>49</v>
      </c>
      <c r="T2148" s="375" t="s">
        <v>415</v>
      </c>
      <c r="U2148" s="832" t="s">
        <v>64</v>
      </c>
      <c r="V2148" s="375" t="s">
        <v>406</v>
      </c>
      <c r="W2148" s="375" t="s">
        <v>717</v>
      </c>
      <c r="X2148" s="824">
        <v>0.34899999999999998</v>
      </c>
      <c r="Y2148" s="375" t="s">
        <v>390</v>
      </c>
      <c r="Z2148" s="375" t="s">
        <v>401</v>
      </c>
      <c r="AA2148" s="378">
        <v>2.2850223287961742E-4</v>
      </c>
      <c r="AB2148" s="375" t="s">
        <v>399</v>
      </c>
      <c r="AC2148" s="831" t="s">
        <v>696</v>
      </c>
    </row>
    <row r="2149" spans="19:29" s="375" customFormat="1" x14ac:dyDescent="0.4">
      <c r="S2149" s="428" t="s">
        <v>49</v>
      </c>
      <c r="T2149" s="375" t="s">
        <v>415</v>
      </c>
      <c r="U2149" s="832" t="s">
        <v>64</v>
      </c>
      <c r="V2149" s="375" t="s">
        <v>406</v>
      </c>
      <c r="W2149" s="375" t="s">
        <v>717</v>
      </c>
      <c r="X2149" s="824">
        <v>0.34899999999999998</v>
      </c>
      <c r="Y2149" s="375" t="s">
        <v>391</v>
      </c>
      <c r="Z2149" s="375" t="s">
        <v>401</v>
      </c>
      <c r="AA2149" s="378">
        <v>1.8023186292613952E-4</v>
      </c>
      <c r="AB2149" s="375" t="s">
        <v>399</v>
      </c>
      <c r="AC2149" s="831" t="s">
        <v>696</v>
      </c>
    </row>
    <row r="2150" spans="19:29" s="375" customFormat="1" x14ac:dyDescent="0.4">
      <c r="S2150" s="428" t="s">
        <v>49</v>
      </c>
      <c r="T2150" s="375" t="s">
        <v>415</v>
      </c>
      <c r="U2150" s="832" t="s">
        <v>64</v>
      </c>
      <c r="V2150" s="375" t="s">
        <v>406</v>
      </c>
      <c r="W2150" s="375" t="s">
        <v>717</v>
      </c>
      <c r="X2150" s="824">
        <v>0.34899999999999998</v>
      </c>
      <c r="Y2150" s="375" t="s">
        <v>392</v>
      </c>
      <c r="Z2150" s="375" t="s">
        <v>401</v>
      </c>
      <c r="AA2150" s="378">
        <v>2.8148292702354994E-3</v>
      </c>
      <c r="AB2150" s="375" t="s">
        <v>399</v>
      </c>
      <c r="AC2150" s="831" t="s">
        <v>696</v>
      </c>
    </row>
    <row r="2151" spans="19:29" s="375" customFormat="1" x14ac:dyDescent="0.4">
      <c r="S2151" s="428" t="s">
        <v>49</v>
      </c>
      <c r="T2151" s="375" t="s">
        <v>415</v>
      </c>
      <c r="U2151" s="832" t="s">
        <v>64</v>
      </c>
      <c r="V2151" s="375" t="s">
        <v>406</v>
      </c>
      <c r="W2151" s="375" t="s">
        <v>717</v>
      </c>
      <c r="X2151" s="824">
        <v>0.34899999999999998</v>
      </c>
      <c r="Y2151" s="375" t="s">
        <v>393</v>
      </c>
      <c r="Z2151" s="375" t="s">
        <v>401</v>
      </c>
      <c r="AA2151" s="378">
        <v>7.7443255292542101E-6</v>
      </c>
      <c r="AB2151" s="375" t="s">
        <v>399</v>
      </c>
      <c r="AC2151" s="831" t="s">
        <v>696</v>
      </c>
    </row>
    <row r="2152" spans="19:29" s="375" customFormat="1" x14ac:dyDescent="0.4">
      <c r="S2152" s="428" t="s">
        <v>49</v>
      </c>
      <c r="T2152" s="375" t="s">
        <v>415</v>
      </c>
      <c r="U2152" s="832" t="s">
        <v>64</v>
      </c>
      <c r="V2152" s="375" t="s">
        <v>406</v>
      </c>
      <c r="W2152" s="375" t="s">
        <v>717</v>
      </c>
      <c r="X2152" s="824">
        <v>0.34899999999999998</v>
      </c>
      <c r="Y2152" s="375" t="s">
        <v>394</v>
      </c>
      <c r="Z2152" s="375" t="s">
        <v>401</v>
      </c>
      <c r="AA2152" s="378">
        <v>1.4589473825753993E-5</v>
      </c>
      <c r="AB2152" s="375" t="s">
        <v>399</v>
      </c>
      <c r="AC2152" s="831" t="s">
        <v>696</v>
      </c>
    </row>
    <row r="2153" spans="19:29" s="375" customFormat="1" x14ac:dyDescent="0.4">
      <c r="S2153" s="428" t="s">
        <v>49</v>
      </c>
      <c r="T2153" s="375" t="s">
        <v>415</v>
      </c>
      <c r="U2153" s="832" t="s">
        <v>64</v>
      </c>
      <c r="V2153" s="375" t="s">
        <v>406</v>
      </c>
      <c r="W2153" s="375" t="s">
        <v>717</v>
      </c>
      <c r="X2153" s="824">
        <v>0.34899999999999998</v>
      </c>
      <c r="Y2153" s="375" t="s">
        <v>395</v>
      </c>
      <c r="Z2153" s="375" t="s">
        <v>401</v>
      </c>
      <c r="AA2153" s="378">
        <v>1.1288505074025222E-5</v>
      </c>
      <c r="AB2153" s="375" t="s">
        <v>399</v>
      </c>
      <c r="AC2153" s="831" t="s">
        <v>696</v>
      </c>
    </row>
    <row r="2154" spans="19:29" s="375" customFormat="1" x14ac:dyDescent="0.4">
      <c r="S2154" s="428" t="s">
        <v>49</v>
      </c>
      <c r="T2154" s="375" t="s">
        <v>415</v>
      </c>
      <c r="U2154" s="832" t="s">
        <v>64</v>
      </c>
      <c r="V2154" s="375" t="s">
        <v>406</v>
      </c>
      <c r="W2154" s="375" t="s">
        <v>717</v>
      </c>
      <c r="X2154" s="824">
        <v>0.34899999999999998</v>
      </c>
      <c r="Y2154" s="375" t="s">
        <v>396</v>
      </c>
      <c r="Z2154" s="375" t="s">
        <v>401</v>
      </c>
      <c r="AA2154" s="378">
        <v>1.5007889999503837E-5</v>
      </c>
      <c r="AB2154" s="375" t="s">
        <v>399</v>
      </c>
      <c r="AC2154" s="831" t="s">
        <v>696</v>
      </c>
    </row>
    <row r="2155" spans="19:29" s="375" customFormat="1" x14ac:dyDescent="0.4">
      <c r="S2155" s="428" t="s">
        <v>49</v>
      </c>
      <c r="T2155" s="375" t="s">
        <v>415</v>
      </c>
      <c r="U2155" s="832" t="s">
        <v>64</v>
      </c>
      <c r="V2155" s="375" t="s">
        <v>406</v>
      </c>
      <c r="W2155" s="375" t="s">
        <v>717</v>
      </c>
      <c r="X2155" s="824">
        <v>0.34899999999999998</v>
      </c>
      <c r="Y2155" s="375" t="s">
        <v>397</v>
      </c>
      <c r="Z2155" s="375" t="s">
        <v>401</v>
      </c>
      <c r="AA2155" s="378">
        <v>1.2923244548549693</v>
      </c>
      <c r="AB2155" s="375" t="s">
        <v>399</v>
      </c>
      <c r="AC2155" s="831" t="s">
        <v>696</v>
      </c>
    </row>
    <row r="2156" spans="19:29" s="375" customFormat="1" x14ac:dyDescent="0.4">
      <c r="S2156" s="428" t="s">
        <v>49</v>
      </c>
      <c r="T2156" s="375" t="s">
        <v>416</v>
      </c>
      <c r="U2156" s="375" t="s">
        <v>64</v>
      </c>
      <c r="V2156" s="375" t="s">
        <v>52</v>
      </c>
      <c r="X2156" s="824">
        <v>0.34899999999999998</v>
      </c>
      <c r="Y2156" s="375" t="s">
        <v>411</v>
      </c>
      <c r="Z2156" s="375" t="s">
        <v>400</v>
      </c>
      <c r="AA2156" s="761">
        <v>2.8653295128939833</v>
      </c>
      <c r="AB2156" s="375" t="s">
        <v>398</v>
      </c>
      <c r="AC2156" s="831" t="s">
        <v>893</v>
      </c>
    </row>
    <row r="2157" spans="19:29" s="375" customFormat="1" x14ac:dyDescent="0.4">
      <c r="S2157" s="428" t="s">
        <v>49</v>
      </c>
      <c r="T2157" s="375" t="s">
        <v>416</v>
      </c>
      <c r="U2157" s="375" t="s">
        <v>64</v>
      </c>
      <c r="V2157" s="375" t="s">
        <v>52</v>
      </c>
      <c r="X2157" s="824">
        <v>0.34899999999999998</v>
      </c>
      <c r="Y2157" s="375" t="s">
        <v>387</v>
      </c>
      <c r="Z2157" s="375" t="s">
        <v>400</v>
      </c>
      <c r="AA2157" s="763">
        <v>1.4000003317360716E-5</v>
      </c>
      <c r="AB2157" s="375" t="s">
        <v>399</v>
      </c>
      <c r="AC2157" s="831" t="s">
        <v>897</v>
      </c>
    </row>
    <row r="2158" spans="19:29" s="375" customFormat="1" x14ac:dyDescent="0.4">
      <c r="S2158" s="428" t="s">
        <v>49</v>
      </c>
      <c r="T2158" s="375" t="s">
        <v>416</v>
      </c>
      <c r="U2158" s="375" t="s">
        <v>64</v>
      </c>
      <c r="V2158" s="375" t="s">
        <v>52</v>
      </c>
      <c r="X2158" s="824">
        <v>0.34899999999999998</v>
      </c>
      <c r="Y2158" s="375" t="s">
        <v>388</v>
      </c>
      <c r="Z2158" s="375" t="s">
        <v>400</v>
      </c>
      <c r="AA2158" s="763">
        <v>1.1300002677584006E-4</v>
      </c>
      <c r="AB2158" s="375" t="s">
        <v>399</v>
      </c>
      <c r="AC2158" s="831" t="s">
        <v>897</v>
      </c>
    </row>
    <row r="2159" spans="19:29" s="375" customFormat="1" x14ac:dyDescent="0.4">
      <c r="S2159" s="428" t="s">
        <v>49</v>
      </c>
      <c r="T2159" s="375" t="s">
        <v>416</v>
      </c>
      <c r="U2159" s="375" t="s">
        <v>64</v>
      </c>
      <c r="V2159" s="375" t="s">
        <v>52</v>
      </c>
      <c r="X2159" s="824">
        <v>0.34899999999999998</v>
      </c>
      <c r="Y2159" s="375" t="s">
        <v>389</v>
      </c>
      <c r="Z2159" s="375" t="s">
        <v>400</v>
      </c>
      <c r="AA2159" s="763">
        <v>8.7300020686113615E-4</v>
      </c>
      <c r="AB2159" s="375" t="s">
        <v>399</v>
      </c>
      <c r="AC2159" s="831" t="s">
        <v>897</v>
      </c>
    </row>
    <row r="2160" spans="19:29" s="375" customFormat="1" x14ac:dyDescent="0.4">
      <c r="S2160" s="428" t="s">
        <v>49</v>
      </c>
      <c r="T2160" s="375" t="s">
        <v>416</v>
      </c>
      <c r="U2160" s="375" t="s">
        <v>64</v>
      </c>
      <c r="V2160" s="375" t="s">
        <v>52</v>
      </c>
      <c r="X2160" s="824">
        <v>0.34899999999999998</v>
      </c>
      <c r="Y2160" s="375" t="s">
        <v>390</v>
      </c>
      <c r="Z2160" s="375" t="s">
        <v>400</v>
      </c>
      <c r="AA2160" s="763">
        <v>2.2800005402558884E-4</v>
      </c>
      <c r="AB2160" s="375" t="s">
        <v>399</v>
      </c>
      <c r="AC2160" s="831" t="s">
        <v>897</v>
      </c>
    </row>
    <row r="2161" spans="19:29" s="375" customFormat="1" x14ac:dyDescent="0.4">
      <c r="S2161" s="428" t="s">
        <v>49</v>
      </c>
      <c r="T2161" s="375" t="s">
        <v>416</v>
      </c>
      <c r="U2161" s="375" t="s">
        <v>64</v>
      </c>
      <c r="V2161" s="375" t="s">
        <v>52</v>
      </c>
      <c r="X2161" s="824">
        <v>0.34899999999999998</v>
      </c>
      <c r="Y2161" s="375" t="s">
        <v>391</v>
      </c>
      <c r="Z2161" s="375" t="s">
        <v>400</v>
      </c>
      <c r="AA2161" s="763">
        <v>1.8000004265178061E-4</v>
      </c>
      <c r="AB2161" s="375" t="s">
        <v>399</v>
      </c>
      <c r="AC2161" s="831" t="s">
        <v>897</v>
      </c>
    </row>
    <row r="2162" spans="19:29" s="375" customFormat="1" x14ac:dyDescent="0.4">
      <c r="S2162" s="428" t="s">
        <v>49</v>
      </c>
      <c r="T2162" s="375" t="s">
        <v>416</v>
      </c>
      <c r="U2162" s="375" t="s">
        <v>64</v>
      </c>
      <c r="V2162" s="375" t="s">
        <v>52</v>
      </c>
      <c r="X2162" s="824">
        <v>0.34899999999999998</v>
      </c>
      <c r="Y2162" s="375" t="s">
        <v>392</v>
      </c>
      <c r="Z2162" s="375" t="s">
        <v>400</v>
      </c>
      <c r="AA2162" s="763">
        <v>2.812000666315595E-3</v>
      </c>
      <c r="AB2162" s="375" t="s">
        <v>399</v>
      </c>
      <c r="AC2162" s="831" t="s">
        <v>897</v>
      </c>
    </row>
    <row r="2163" spans="19:29" s="375" customFormat="1" x14ac:dyDescent="0.4">
      <c r="S2163" s="428" t="s">
        <v>49</v>
      </c>
      <c r="T2163" s="375" t="s">
        <v>416</v>
      </c>
      <c r="U2163" s="375" t="s">
        <v>64</v>
      </c>
      <c r="V2163" s="375" t="s">
        <v>52</v>
      </c>
      <c r="X2163" s="824">
        <v>0.34899999999999998</v>
      </c>
      <c r="Y2163" s="375" t="s">
        <v>393</v>
      </c>
      <c r="Z2163" s="375" t="s">
        <v>400</v>
      </c>
      <c r="AA2163" s="763">
        <v>7.7400018340265664E-6</v>
      </c>
      <c r="AB2163" s="375" t="s">
        <v>399</v>
      </c>
      <c r="AC2163" s="831" t="s">
        <v>897</v>
      </c>
    </row>
    <row r="2164" spans="19:29" s="375" customFormat="1" x14ac:dyDescent="0.4">
      <c r="S2164" s="428" t="s">
        <v>49</v>
      </c>
      <c r="T2164" s="375" t="s">
        <v>416</v>
      </c>
      <c r="U2164" s="375" t="s">
        <v>64</v>
      </c>
      <c r="V2164" s="375" t="s">
        <v>52</v>
      </c>
      <c r="X2164" s="824">
        <v>0.34899999999999998</v>
      </c>
      <c r="Y2164" s="375" t="s">
        <v>394</v>
      </c>
      <c r="Z2164" s="375" t="s">
        <v>400</v>
      </c>
      <c r="AA2164" s="763">
        <v>1.458000345479423E-5</v>
      </c>
      <c r="AB2164" s="375" t="s">
        <v>399</v>
      </c>
      <c r="AC2164" s="831" t="s">
        <v>897</v>
      </c>
    </row>
    <row r="2165" spans="19:29" s="375" customFormat="1" x14ac:dyDescent="0.4">
      <c r="S2165" s="428" t="s">
        <v>49</v>
      </c>
      <c r="T2165" s="375" t="s">
        <v>416</v>
      </c>
      <c r="U2165" s="375" t="s">
        <v>64</v>
      </c>
      <c r="V2165" s="375" t="s">
        <v>52</v>
      </c>
      <c r="X2165" s="824">
        <v>0.34899999999999998</v>
      </c>
      <c r="Y2165" s="375" t="s">
        <v>395</v>
      </c>
      <c r="Z2165" s="375" t="s">
        <v>400</v>
      </c>
      <c r="AA2165" s="763">
        <v>1.000000236954337E-5</v>
      </c>
      <c r="AB2165" s="375" t="s">
        <v>399</v>
      </c>
      <c r="AC2165" s="831" t="s">
        <v>897</v>
      </c>
    </row>
    <row r="2166" spans="19:29" s="375" customFormat="1" x14ac:dyDescent="0.4">
      <c r="S2166" s="428" t="s">
        <v>49</v>
      </c>
      <c r="T2166" s="375" t="s">
        <v>416</v>
      </c>
      <c r="U2166" s="375" t="s">
        <v>64</v>
      </c>
      <c r="V2166" s="375" t="s">
        <v>52</v>
      </c>
      <c r="X2166" s="824">
        <v>0.34899999999999998</v>
      </c>
      <c r="Y2166" s="375" t="s">
        <v>396</v>
      </c>
      <c r="Z2166" s="375" t="s">
        <v>400</v>
      </c>
      <c r="AA2166" s="763">
        <v>1.5000003554315054E-5</v>
      </c>
      <c r="AB2166" s="375" t="s">
        <v>399</v>
      </c>
      <c r="AC2166" s="831" t="s">
        <v>897</v>
      </c>
    </row>
    <row r="2167" spans="19:29" s="375" customFormat="1" x14ac:dyDescent="0.4">
      <c r="S2167" s="428" t="s">
        <v>49</v>
      </c>
      <c r="T2167" s="375" t="s">
        <v>416</v>
      </c>
      <c r="U2167" s="375" t="s">
        <v>64</v>
      </c>
      <c r="V2167" s="375" t="s">
        <v>52</v>
      </c>
      <c r="X2167" s="824">
        <v>0.34899999999999998</v>
      </c>
      <c r="Y2167" s="375" t="s">
        <v>397</v>
      </c>
      <c r="Z2167" s="375" t="s">
        <v>400</v>
      </c>
      <c r="AA2167" s="763">
        <v>2.1023825742350111</v>
      </c>
      <c r="AB2167" s="375" t="s">
        <v>399</v>
      </c>
      <c r="AC2167" s="831" t="s">
        <v>897</v>
      </c>
    </row>
    <row r="2168" spans="19:29" s="375" customFormat="1" x14ac:dyDescent="0.4">
      <c r="S2168" s="428" t="s">
        <v>49</v>
      </c>
      <c r="T2168" s="375" t="s">
        <v>416</v>
      </c>
      <c r="U2168" s="375" t="s">
        <v>64</v>
      </c>
      <c r="V2168" s="375" t="s">
        <v>52</v>
      </c>
      <c r="X2168" s="824">
        <v>0.34899999999999998</v>
      </c>
      <c r="Y2168" s="375" t="s">
        <v>387</v>
      </c>
      <c r="Z2168" s="375" t="s">
        <v>401</v>
      </c>
      <c r="AA2168" s="378">
        <v>1.4811811875518119E-5</v>
      </c>
      <c r="AB2168" s="375" t="s">
        <v>399</v>
      </c>
      <c r="AC2168" s="831" t="s">
        <v>901</v>
      </c>
    </row>
    <row r="2169" spans="19:29" s="375" customFormat="1" x14ac:dyDescent="0.4">
      <c r="S2169" s="428" t="s">
        <v>49</v>
      </c>
      <c r="T2169" s="375" t="s">
        <v>416</v>
      </c>
      <c r="U2169" s="375" t="s">
        <v>64</v>
      </c>
      <c r="V2169" s="375" t="s">
        <v>52</v>
      </c>
      <c r="X2169" s="824">
        <v>0.34899999999999998</v>
      </c>
      <c r="Y2169" s="375" t="s">
        <v>388</v>
      </c>
      <c r="Z2169" s="375" t="s">
        <v>401</v>
      </c>
      <c r="AA2169" s="378">
        <v>1.1846175246406872E-4</v>
      </c>
      <c r="AB2169" s="375" t="s">
        <v>399</v>
      </c>
      <c r="AC2169" s="831" t="s">
        <v>901</v>
      </c>
    </row>
    <row r="2170" spans="19:29" s="375" customFormat="1" x14ac:dyDescent="0.4">
      <c r="S2170" s="428" t="s">
        <v>49</v>
      </c>
      <c r="T2170" s="375" t="s">
        <v>416</v>
      </c>
      <c r="U2170" s="375" t="s">
        <v>64</v>
      </c>
      <c r="V2170" s="375" t="s">
        <v>52</v>
      </c>
      <c r="X2170" s="824">
        <v>0.34899999999999998</v>
      </c>
      <c r="Y2170" s="375" t="s">
        <v>389</v>
      </c>
      <c r="Z2170" s="375" t="s">
        <v>401</v>
      </c>
      <c r="AA2170" s="378">
        <v>8.7382857965879795E-4</v>
      </c>
      <c r="AB2170" s="375" t="s">
        <v>399</v>
      </c>
      <c r="AC2170" s="831" t="s">
        <v>901</v>
      </c>
    </row>
    <row r="2171" spans="19:29" s="375" customFormat="1" x14ac:dyDescent="0.4">
      <c r="S2171" s="428" t="s">
        <v>49</v>
      </c>
      <c r="T2171" s="375" t="s">
        <v>416</v>
      </c>
      <c r="U2171" s="375" t="s">
        <v>64</v>
      </c>
      <c r="V2171" s="375" t="s">
        <v>52</v>
      </c>
      <c r="X2171" s="824">
        <v>0.34899999999999998</v>
      </c>
      <c r="Y2171" s="375" t="s">
        <v>390</v>
      </c>
      <c r="Z2171" s="375" t="s">
        <v>401</v>
      </c>
      <c r="AA2171" s="378">
        <v>2.2850223287961742E-4</v>
      </c>
      <c r="AB2171" s="375" t="s">
        <v>399</v>
      </c>
      <c r="AC2171" s="831" t="s">
        <v>901</v>
      </c>
    </row>
    <row r="2172" spans="19:29" s="375" customFormat="1" x14ac:dyDescent="0.4">
      <c r="S2172" s="428" t="s">
        <v>49</v>
      </c>
      <c r="T2172" s="375" t="s">
        <v>416</v>
      </c>
      <c r="U2172" s="375" t="s">
        <v>64</v>
      </c>
      <c r="V2172" s="375" t="s">
        <v>52</v>
      </c>
      <c r="X2172" s="824">
        <v>0.34899999999999998</v>
      </c>
      <c r="Y2172" s="375" t="s">
        <v>391</v>
      </c>
      <c r="Z2172" s="375" t="s">
        <v>401</v>
      </c>
      <c r="AA2172" s="378">
        <v>1.8023186292613952E-4</v>
      </c>
      <c r="AB2172" s="375" t="s">
        <v>399</v>
      </c>
      <c r="AC2172" s="831" t="s">
        <v>901</v>
      </c>
    </row>
    <row r="2173" spans="19:29" s="375" customFormat="1" x14ac:dyDescent="0.4">
      <c r="S2173" s="428" t="s">
        <v>49</v>
      </c>
      <c r="T2173" s="375" t="s">
        <v>416</v>
      </c>
      <c r="U2173" s="375" t="s">
        <v>64</v>
      </c>
      <c r="V2173" s="375" t="s">
        <v>52</v>
      </c>
      <c r="X2173" s="824">
        <v>0.34899999999999998</v>
      </c>
      <c r="Y2173" s="375" t="s">
        <v>392</v>
      </c>
      <c r="Z2173" s="375" t="s">
        <v>401</v>
      </c>
      <c r="AA2173" s="378">
        <v>2.8148292702354994E-3</v>
      </c>
      <c r="AB2173" s="375" t="s">
        <v>399</v>
      </c>
      <c r="AC2173" s="831" t="s">
        <v>901</v>
      </c>
    </row>
    <row r="2174" spans="19:29" s="375" customFormat="1" x14ac:dyDescent="0.4">
      <c r="S2174" s="428" t="s">
        <v>49</v>
      </c>
      <c r="T2174" s="375" t="s">
        <v>416</v>
      </c>
      <c r="U2174" s="375" t="s">
        <v>64</v>
      </c>
      <c r="V2174" s="375" t="s">
        <v>52</v>
      </c>
      <c r="X2174" s="824">
        <v>0.34899999999999998</v>
      </c>
      <c r="Y2174" s="375" t="s">
        <v>393</v>
      </c>
      <c r="Z2174" s="375" t="s">
        <v>401</v>
      </c>
      <c r="AA2174" s="378">
        <v>7.7443255292542101E-6</v>
      </c>
      <c r="AB2174" s="375" t="s">
        <v>399</v>
      </c>
      <c r="AC2174" s="831" t="s">
        <v>901</v>
      </c>
    </row>
    <row r="2175" spans="19:29" s="375" customFormat="1" x14ac:dyDescent="0.4">
      <c r="S2175" s="428" t="s">
        <v>49</v>
      </c>
      <c r="T2175" s="375" t="s">
        <v>416</v>
      </c>
      <c r="U2175" s="375" t="s">
        <v>64</v>
      </c>
      <c r="V2175" s="375" t="s">
        <v>52</v>
      </c>
      <c r="X2175" s="824">
        <v>0.34899999999999998</v>
      </c>
      <c r="Y2175" s="375" t="s">
        <v>394</v>
      </c>
      <c r="Z2175" s="375" t="s">
        <v>401</v>
      </c>
      <c r="AA2175" s="378">
        <v>1.4589473825753993E-5</v>
      </c>
      <c r="AB2175" s="375" t="s">
        <v>399</v>
      </c>
      <c r="AC2175" s="831" t="s">
        <v>901</v>
      </c>
    </row>
    <row r="2176" spans="19:29" s="375" customFormat="1" x14ac:dyDescent="0.4">
      <c r="S2176" s="428" t="s">
        <v>49</v>
      </c>
      <c r="T2176" s="375" t="s">
        <v>416</v>
      </c>
      <c r="U2176" s="375" t="s">
        <v>64</v>
      </c>
      <c r="V2176" s="375" t="s">
        <v>52</v>
      </c>
      <c r="X2176" s="824">
        <v>0.34899999999999998</v>
      </c>
      <c r="Y2176" s="375" t="s">
        <v>395</v>
      </c>
      <c r="Z2176" s="375" t="s">
        <v>401</v>
      </c>
      <c r="AA2176" s="378">
        <v>1.1288505074025222E-5</v>
      </c>
      <c r="AB2176" s="375" t="s">
        <v>399</v>
      </c>
      <c r="AC2176" s="831" t="s">
        <v>901</v>
      </c>
    </row>
    <row r="2177" spans="19:29" s="375" customFormat="1" x14ac:dyDescent="0.4">
      <c r="S2177" s="428" t="s">
        <v>49</v>
      </c>
      <c r="T2177" s="375" t="s">
        <v>416</v>
      </c>
      <c r="U2177" s="375" t="s">
        <v>64</v>
      </c>
      <c r="V2177" s="375" t="s">
        <v>52</v>
      </c>
      <c r="X2177" s="824">
        <v>0.34899999999999998</v>
      </c>
      <c r="Y2177" s="375" t="s">
        <v>396</v>
      </c>
      <c r="Z2177" s="375" t="s">
        <v>401</v>
      </c>
      <c r="AA2177" s="378">
        <v>1.5007889999503837E-5</v>
      </c>
      <c r="AB2177" s="375" t="s">
        <v>399</v>
      </c>
      <c r="AC2177" s="831" t="s">
        <v>901</v>
      </c>
    </row>
    <row r="2178" spans="19:29" s="375" customFormat="1" x14ac:dyDescent="0.4">
      <c r="S2178" s="428" t="s">
        <v>49</v>
      </c>
      <c r="T2178" s="375" t="s">
        <v>416</v>
      </c>
      <c r="U2178" s="375" t="s">
        <v>64</v>
      </c>
      <c r="V2178" s="375" t="s">
        <v>52</v>
      </c>
      <c r="X2178" s="824">
        <v>0.34899999999999998</v>
      </c>
      <c r="Y2178" s="375" t="s">
        <v>397</v>
      </c>
      <c r="Z2178" s="375" t="s">
        <v>401</v>
      </c>
      <c r="AA2178" s="378">
        <v>2.1040947370253043</v>
      </c>
      <c r="AB2178" s="375" t="s">
        <v>399</v>
      </c>
      <c r="AC2178" s="831" t="s">
        <v>901</v>
      </c>
    </row>
    <row r="2179" spans="19:29" s="375" customFormat="1" x14ac:dyDescent="0.4">
      <c r="S2179" s="428" t="s">
        <v>49</v>
      </c>
      <c r="T2179" s="375" t="s">
        <v>416</v>
      </c>
      <c r="U2179" s="375" t="s">
        <v>64</v>
      </c>
      <c r="V2179" s="375" t="s">
        <v>53</v>
      </c>
      <c r="X2179" s="824">
        <v>0.39</v>
      </c>
      <c r="Y2179" s="375" t="s">
        <v>411</v>
      </c>
      <c r="Z2179" s="375" t="s">
        <v>400</v>
      </c>
      <c r="AA2179" s="761">
        <v>2.5641025641025639</v>
      </c>
      <c r="AB2179" s="375" t="s">
        <v>398</v>
      </c>
      <c r="AC2179" s="831" t="s">
        <v>905</v>
      </c>
    </row>
    <row r="2180" spans="19:29" s="375" customFormat="1" x14ac:dyDescent="0.4">
      <c r="S2180" s="428" t="s">
        <v>49</v>
      </c>
      <c r="T2180" s="375" t="s">
        <v>416</v>
      </c>
      <c r="U2180" s="375" t="s">
        <v>64</v>
      </c>
      <c r="V2180" s="375" t="s">
        <v>53</v>
      </c>
      <c r="X2180" s="824">
        <v>0.39</v>
      </c>
      <c r="Y2180" s="375" t="s">
        <v>387</v>
      </c>
      <c r="Z2180" s="375" t="s">
        <v>400</v>
      </c>
      <c r="AA2180" s="763">
        <v>9.0000021325890313E-7</v>
      </c>
      <c r="AB2180" s="375" t="s">
        <v>399</v>
      </c>
      <c r="AC2180" s="831" t="s">
        <v>907</v>
      </c>
    </row>
    <row r="2181" spans="19:29" s="375" customFormat="1" x14ac:dyDescent="0.4">
      <c r="S2181" s="428" t="s">
        <v>49</v>
      </c>
      <c r="T2181" s="375" t="s">
        <v>416</v>
      </c>
      <c r="U2181" s="375" t="s">
        <v>64</v>
      </c>
      <c r="V2181" s="375" t="s">
        <v>53</v>
      </c>
      <c r="X2181" s="824">
        <v>0.39</v>
      </c>
      <c r="Y2181" s="375" t="s">
        <v>388</v>
      </c>
      <c r="Z2181" s="375" t="s">
        <v>400</v>
      </c>
      <c r="AA2181" s="763">
        <v>1.5100003578010487E-5</v>
      </c>
      <c r="AB2181" s="375" t="s">
        <v>399</v>
      </c>
      <c r="AC2181" s="831" t="s">
        <v>907</v>
      </c>
    </row>
    <row r="2182" spans="19:29" s="375" customFormat="1" x14ac:dyDescent="0.4">
      <c r="S2182" s="428" t="s">
        <v>49</v>
      </c>
      <c r="T2182" s="375" t="s">
        <v>416</v>
      </c>
      <c r="U2182" s="375" t="s">
        <v>64</v>
      </c>
      <c r="V2182" s="375" t="s">
        <v>53</v>
      </c>
      <c r="X2182" s="824">
        <v>0.39</v>
      </c>
      <c r="Y2182" s="375" t="s">
        <v>389</v>
      </c>
      <c r="Z2182" s="375" t="s">
        <v>400</v>
      </c>
      <c r="AA2182" s="763">
        <v>2.3500005568426909E-4</v>
      </c>
      <c r="AB2182" s="375" t="s">
        <v>399</v>
      </c>
      <c r="AC2182" s="831" t="s">
        <v>907</v>
      </c>
    </row>
    <row r="2183" spans="19:29" s="375" customFormat="1" x14ac:dyDescent="0.4">
      <c r="S2183" s="428" t="s">
        <v>49</v>
      </c>
      <c r="T2183" s="375" t="s">
        <v>416</v>
      </c>
      <c r="U2183" s="375" t="s">
        <v>64</v>
      </c>
      <c r="V2183" s="375" t="s">
        <v>53</v>
      </c>
      <c r="X2183" s="824">
        <v>0.39</v>
      </c>
      <c r="Y2183" s="375" t="s">
        <v>390</v>
      </c>
      <c r="Z2183" s="375" t="s">
        <v>400</v>
      </c>
      <c r="AA2183" s="763">
        <v>2.8400006729503167E-5</v>
      </c>
      <c r="AB2183" s="375" t="s">
        <v>399</v>
      </c>
      <c r="AC2183" s="831" t="s">
        <v>907</v>
      </c>
    </row>
    <row r="2184" spans="19:29" s="375" customFormat="1" x14ac:dyDescent="0.4">
      <c r="S2184" s="428" t="s">
        <v>49</v>
      </c>
      <c r="T2184" s="375" t="s">
        <v>416</v>
      </c>
      <c r="U2184" s="375" t="s">
        <v>64</v>
      </c>
      <c r="V2184" s="375" t="s">
        <v>53</v>
      </c>
      <c r="X2184" s="824">
        <v>0.39</v>
      </c>
      <c r="Y2184" s="375" t="s">
        <v>391</v>
      </c>
      <c r="Z2184" s="375" t="s">
        <v>400</v>
      </c>
      <c r="AA2184" s="763">
        <v>8.2700019596123672E-6</v>
      </c>
      <c r="AB2184" s="375" t="s">
        <v>399</v>
      </c>
      <c r="AC2184" s="831" t="s">
        <v>907</v>
      </c>
    </row>
    <row r="2185" spans="19:29" s="375" customFormat="1" x14ac:dyDescent="0.4">
      <c r="S2185" s="428" t="s">
        <v>49</v>
      </c>
      <c r="T2185" s="375" t="s">
        <v>416</v>
      </c>
      <c r="U2185" s="375" t="s">
        <v>64</v>
      </c>
      <c r="V2185" s="375" t="s">
        <v>53</v>
      </c>
      <c r="X2185" s="824">
        <v>0.39</v>
      </c>
      <c r="Y2185" s="375" t="s">
        <v>392</v>
      </c>
      <c r="Z2185" s="375" t="s">
        <v>400</v>
      </c>
      <c r="AA2185" s="763">
        <v>4.910001163445794E-6</v>
      </c>
      <c r="AB2185" s="375" t="s">
        <v>399</v>
      </c>
      <c r="AC2185" s="831" t="s">
        <v>907</v>
      </c>
    </row>
    <row r="2186" spans="19:29" s="375" customFormat="1" x14ac:dyDescent="0.4">
      <c r="S2186" s="428" t="s">
        <v>49</v>
      </c>
      <c r="T2186" s="375" t="s">
        <v>416</v>
      </c>
      <c r="U2186" s="375" t="s">
        <v>64</v>
      </c>
      <c r="V2186" s="375" t="s">
        <v>53</v>
      </c>
      <c r="X2186" s="824">
        <v>0.39</v>
      </c>
      <c r="Y2186" s="375" t="s">
        <v>393</v>
      </c>
      <c r="Z2186" s="375" t="s">
        <v>400</v>
      </c>
      <c r="AA2186" s="763">
        <v>3.5561008426333167E-7</v>
      </c>
      <c r="AB2186" s="375" t="s">
        <v>399</v>
      </c>
      <c r="AC2186" s="831" t="s">
        <v>907</v>
      </c>
    </row>
    <row r="2187" spans="19:29" s="375" customFormat="1" x14ac:dyDescent="0.4">
      <c r="S2187" s="428" t="s">
        <v>49</v>
      </c>
      <c r="T2187" s="375" t="s">
        <v>416</v>
      </c>
      <c r="U2187" s="375" t="s">
        <v>64</v>
      </c>
      <c r="V2187" s="375" t="s">
        <v>53</v>
      </c>
      <c r="X2187" s="824">
        <v>0.39</v>
      </c>
      <c r="Y2187" s="375" t="s">
        <v>394</v>
      </c>
      <c r="Z2187" s="375" t="s">
        <v>400</v>
      </c>
      <c r="AA2187" s="763">
        <v>6.6987015872860153E-7</v>
      </c>
      <c r="AB2187" s="375" t="s">
        <v>399</v>
      </c>
      <c r="AC2187" s="831" t="s">
        <v>907</v>
      </c>
    </row>
    <row r="2188" spans="19:29" s="375" customFormat="1" x14ac:dyDescent="0.4">
      <c r="S2188" s="428" t="s">
        <v>49</v>
      </c>
      <c r="T2188" s="375" t="s">
        <v>416</v>
      </c>
      <c r="U2188" s="375" t="s">
        <v>64</v>
      </c>
      <c r="V2188" s="375" t="s">
        <v>53</v>
      </c>
      <c r="X2188" s="824">
        <v>0.39</v>
      </c>
      <c r="Y2188" s="375" t="s">
        <v>395</v>
      </c>
      <c r="Z2188" s="375" t="s">
        <v>400</v>
      </c>
      <c r="AA2188" s="763">
        <v>9.0000021325890309E-6</v>
      </c>
      <c r="AB2188" s="375" t="s">
        <v>399</v>
      </c>
      <c r="AC2188" s="831" t="s">
        <v>907</v>
      </c>
    </row>
    <row r="2189" spans="19:29" s="375" customFormat="1" x14ac:dyDescent="0.4">
      <c r="S2189" s="428" t="s">
        <v>49</v>
      </c>
      <c r="T2189" s="375" t="s">
        <v>416</v>
      </c>
      <c r="U2189" s="375" t="s">
        <v>64</v>
      </c>
      <c r="V2189" s="375" t="s">
        <v>53</v>
      </c>
      <c r="X2189" s="824">
        <v>0.39</v>
      </c>
      <c r="Y2189" s="375" t="s">
        <v>396</v>
      </c>
      <c r="Z2189" s="375" t="s">
        <v>400</v>
      </c>
      <c r="AA2189" s="763">
        <v>1.3500003198883547E-5</v>
      </c>
      <c r="AB2189" s="375" t="s">
        <v>399</v>
      </c>
      <c r="AC2189" s="831" t="s">
        <v>907</v>
      </c>
    </row>
    <row r="2190" spans="19:29" s="375" customFormat="1" x14ac:dyDescent="0.4">
      <c r="S2190" s="428" t="s">
        <v>49</v>
      </c>
      <c r="T2190" s="375" t="s">
        <v>416</v>
      </c>
      <c r="U2190" s="375" t="s">
        <v>64</v>
      </c>
      <c r="V2190" s="375" t="s">
        <v>53</v>
      </c>
      <c r="X2190" s="824">
        <v>0.39</v>
      </c>
      <c r="Y2190" s="375" t="s">
        <v>397</v>
      </c>
      <c r="Z2190" s="375" t="s">
        <v>400</v>
      </c>
      <c r="AA2190" s="763">
        <v>1.8817311015001061</v>
      </c>
      <c r="AB2190" s="375" t="s">
        <v>399</v>
      </c>
      <c r="AC2190" s="831" t="s">
        <v>907</v>
      </c>
    </row>
    <row r="2191" spans="19:29" s="375" customFormat="1" x14ac:dyDescent="0.4">
      <c r="S2191" s="428" t="s">
        <v>49</v>
      </c>
      <c r="T2191" s="375" t="s">
        <v>416</v>
      </c>
      <c r="U2191" s="375" t="s">
        <v>64</v>
      </c>
      <c r="V2191" s="375" t="s">
        <v>53</v>
      </c>
      <c r="X2191" s="824">
        <v>0.39</v>
      </c>
      <c r="Y2191" s="375" t="s">
        <v>387</v>
      </c>
      <c r="Z2191" s="375" t="s">
        <v>401</v>
      </c>
      <c r="AA2191" s="378">
        <v>1.7118087714163085E-6</v>
      </c>
      <c r="AB2191" s="375" t="s">
        <v>399</v>
      </c>
      <c r="AC2191" s="831" t="s">
        <v>909</v>
      </c>
    </row>
    <row r="2192" spans="19:29" s="375" customFormat="1" x14ac:dyDescent="0.4">
      <c r="S2192" s="428" t="s">
        <v>49</v>
      </c>
      <c r="T2192" s="375" t="s">
        <v>416</v>
      </c>
      <c r="U2192" s="375" t="s">
        <v>64</v>
      </c>
      <c r="V2192" s="375" t="s">
        <v>53</v>
      </c>
      <c r="X2192" s="824">
        <v>0.39</v>
      </c>
      <c r="Y2192" s="375" t="s">
        <v>388</v>
      </c>
      <c r="Z2192" s="375" t="s">
        <v>401</v>
      </c>
      <c r="AA2192" s="378">
        <v>2.0561729266239141E-5</v>
      </c>
      <c r="AB2192" s="375" t="s">
        <v>399</v>
      </c>
      <c r="AC2192" s="831" t="s">
        <v>909</v>
      </c>
    </row>
    <row r="2193" spans="19:29" s="375" customFormat="1" x14ac:dyDescent="0.4">
      <c r="S2193" s="428" t="s">
        <v>49</v>
      </c>
      <c r="T2193" s="375" t="s">
        <v>416</v>
      </c>
      <c r="U2193" s="375" t="s">
        <v>64</v>
      </c>
      <c r="V2193" s="375" t="s">
        <v>53</v>
      </c>
      <c r="X2193" s="824">
        <v>0.39</v>
      </c>
      <c r="Y2193" s="375" t="s">
        <v>389</v>
      </c>
      <c r="Z2193" s="375" t="s">
        <v>401</v>
      </c>
      <c r="AA2193" s="378">
        <v>2.3582842848193105E-4</v>
      </c>
      <c r="AB2193" s="375" t="s">
        <v>399</v>
      </c>
      <c r="AC2193" s="831" t="s">
        <v>909</v>
      </c>
    </row>
    <row r="2194" spans="19:29" s="375" customFormat="1" x14ac:dyDescent="0.4">
      <c r="S2194" s="428" t="s">
        <v>49</v>
      </c>
      <c r="T2194" s="375" t="s">
        <v>416</v>
      </c>
      <c r="U2194" s="375" t="s">
        <v>64</v>
      </c>
      <c r="V2194" s="375" t="s">
        <v>53</v>
      </c>
      <c r="X2194" s="824">
        <v>0.39</v>
      </c>
      <c r="Y2194" s="375" t="s">
        <v>390</v>
      </c>
      <c r="Z2194" s="375" t="s">
        <v>401</v>
      </c>
      <c r="AA2194" s="378">
        <v>2.8902185583531793E-5</v>
      </c>
      <c r="AB2194" s="375" t="s">
        <v>399</v>
      </c>
      <c r="AC2194" s="831" t="s">
        <v>909</v>
      </c>
    </row>
    <row r="2195" spans="19:29" s="375" customFormat="1" x14ac:dyDescent="0.4">
      <c r="S2195" s="428" t="s">
        <v>49</v>
      </c>
      <c r="T2195" s="375" t="s">
        <v>416</v>
      </c>
      <c r="U2195" s="375" t="s">
        <v>64</v>
      </c>
      <c r="V2195" s="375" t="s">
        <v>53</v>
      </c>
      <c r="X2195" s="824">
        <v>0.39</v>
      </c>
      <c r="Y2195" s="375" t="s">
        <v>391</v>
      </c>
      <c r="Z2195" s="375" t="s">
        <v>401</v>
      </c>
      <c r="AA2195" s="378">
        <v>8.501822233971292E-6</v>
      </c>
      <c r="AB2195" s="375" t="s">
        <v>399</v>
      </c>
      <c r="AC2195" s="831" t="s">
        <v>909</v>
      </c>
    </row>
    <row r="2196" spans="19:29" s="375" customFormat="1" x14ac:dyDescent="0.4">
      <c r="S2196" s="428" t="s">
        <v>49</v>
      </c>
      <c r="T2196" s="375" t="s">
        <v>416</v>
      </c>
      <c r="U2196" s="375" t="s">
        <v>64</v>
      </c>
      <c r="V2196" s="375" t="s">
        <v>53</v>
      </c>
      <c r="X2196" s="824">
        <v>0.39</v>
      </c>
      <c r="Y2196" s="375" t="s">
        <v>392</v>
      </c>
      <c r="Z2196" s="375" t="s">
        <v>401</v>
      </c>
      <c r="AA2196" s="378">
        <v>7.738605083349976E-6</v>
      </c>
      <c r="AB2196" s="375" t="s">
        <v>399</v>
      </c>
      <c r="AC2196" s="831" t="s">
        <v>909</v>
      </c>
    </row>
    <row r="2197" spans="19:29" s="375" customFormat="1" x14ac:dyDescent="0.4">
      <c r="S2197" s="428" t="s">
        <v>49</v>
      </c>
      <c r="T2197" s="375" t="s">
        <v>416</v>
      </c>
      <c r="U2197" s="375" t="s">
        <v>64</v>
      </c>
      <c r="V2197" s="375" t="s">
        <v>53</v>
      </c>
      <c r="X2197" s="824">
        <v>0.39</v>
      </c>
      <c r="Y2197" s="375" t="s">
        <v>393</v>
      </c>
      <c r="Z2197" s="375" t="s">
        <v>401</v>
      </c>
      <c r="AA2197" s="378">
        <v>3.5993377949097536E-7</v>
      </c>
      <c r="AB2197" s="375" t="s">
        <v>399</v>
      </c>
      <c r="AC2197" s="831" t="s">
        <v>909</v>
      </c>
    </row>
    <row r="2198" spans="19:29" s="375" customFormat="1" x14ac:dyDescent="0.4">
      <c r="S2198" s="428" t="s">
        <v>49</v>
      </c>
      <c r="T2198" s="375" t="s">
        <v>416</v>
      </c>
      <c r="U2198" s="375" t="s">
        <v>64</v>
      </c>
      <c r="V2198" s="375" t="s">
        <v>53</v>
      </c>
      <c r="X2198" s="824">
        <v>0.39</v>
      </c>
      <c r="Y2198" s="375" t="s">
        <v>394</v>
      </c>
      <c r="Z2198" s="375" t="s">
        <v>401</v>
      </c>
      <c r="AA2198" s="378">
        <v>6.7934052968836616E-7</v>
      </c>
      <c r="AB2198" s="375" t="s">
        <v>399</v>
      </c>
      <c r="AC2198" s="831" t="s">
        <v>909</v>
      </c>
    </row>
    <row r="2199" spans="19:29" s="375" customFormat="1" x14ac:dyDescent="0.4">
      <c r="S2199" s="428" t="s">
        <v>49</v>
      </c>
      <c r="T2199" s="375" t="s">
        <v>416</v>
      </c>
      <c r="U2199" s="375" t="s">
        <v>64</v>
      </c>
      <c r="V2199" s="375" t="s">
        <v>53</v>
      </c>
      <c r="X2199" s="824">
        <v>0.39</v>
      </c>
      <c r="Y2199" s="375" t="s">
        <v>395</v>
      </c>
      <c r="Z2199" s="375" t="s">
        <v>401</v>
      </c>
      <c r="AA2199" s="378">
        <v>1.0288504837070885E-5</v>
      </c>
      <c r="AB2199" s="375" t="s">
        <v>399</v>
      </c>
      <c r="AC2199" s="831" t="s">
        <v>909</v>
      </c>
    </row>
    <row r="2200" spans="19:29" s="375" customFormat="1" x14ac:dyDescent="0.4">
      <c r="S2200" s="428" t="s">
        <v>49</v>
      </c>
      <c r="T2200" s="375" t="s">
        <v>416</v>
      </c>
      <c r="U2200" s="375" t="s">
        <v>64</v>
      </c>
      <c r="V2200" s="375" t="s">
        <v>53</v>
      </c>
      <c r="X2200" s="824">
        <v>0.39</v>
      </c>
      <c r="Y2200" s="375" t="s">
        <v>396</v>
      </c>
      <c r="Z2200" s="375" t="s">
        <v>401</v>
      </c>
      <c r="AA2200" s="378">
        <v>1.3507889644072333E-5</v>
      </c>
      <c r="AB2200" s="375" t="s">
        <v>399</v>
      </c>
      <c r="AC2200" s="831" t="s">
        <v>909</v>
      </c>
    </row>
    <row r="2201" spans="19:29" s="375" customFormat="1" x14ac:dyDescent="0.4">
      <c r="S2201" s="428" t="s">
        <v>49</v>
      </c>
      <c r="T2201" s="375" t="s">
        <v>416</v>
      </c>
      <c r="U2201" s="375" t="s">
        <v>64</v>
      </c>
      <c r="V2201" s="375" t="s">
        <v>53</v>
      </c>
      <c r="X2201" s="824">
        <v>0.39</v>
      </c>
      <c r="Y2201" s="375" t="s">
        <v>397</v>
      </c>
      <c r="Z2201" s="375" t="s">
        <v>401</v>
      </c>
      <c r="AA2201" s="378">
        <v>1.8834432642903991</v>
      </c>
      <c r="AB2201" s="375" t="s">
        <v>399</v>
      </c>
      <c r="AC2201" s="831" t="s">
        <v>909</v>
      </c>
    </row>
    <row r="2202" spans="19:29" s="375" customFormat="1" x14ac:dyDescent="0.4">
      <c r="S2202" s="428" t="s">
        <v>49</v>
      </c>
      <c r="T2202" s="375" t="s">
        <v>416</v>
      </c>
      <c r="U2202" s="375" t="s">
        <v>64</v>
      </c>
      <c r="V2202" s="375" t="s">
        <v>406</v>
      </c>
      <c r="W2202" s="375" t="s">
        <v>717</v>
      </c>
      <c r="X2202" s="824">
        <v>0.34899999999999998</v>
      </c>
      <c r="Y2202" s="375" t="s">
        <v>411</v>
      </c>
      <c r="Z2202" s="375" t="s">
        <v>400</v>
      </c>
      <c r="AA2202" s="761">
        <v>2.8653295128939833</v>
      </c>
      <c r="AB2202" s="375" t="s">
        <v>398</v>
      </c>
      <c r="AC2202" s="831" t="s">
        <v>911</v>
      </c>
    </row>
    <row r="2203" spans="19:29" s="375" customFormat="1" x14ac:dyDescent="0.4">
      <c r="S2203" s="428" t="s">
        <v>49</v>
      </c>
      <c r="T2203" s="375" t="s">
        <v>416</v>
      </c>
      <c r="U2203" s="375" t="s">
        <v>64</v>
      </c>
      <c r="V2203" s="375" t="s">
        <v>406</v>
      </c>
      <c r="W2203" s="375" t="s">
        <v>717</v>
      </c>
      <c r="X2203" s="824">
        <v>0.34899999999999998</v>
      </c>
      <c r="Y2203" s="375" t="s">
        <v>387</v>
      </c>
      <c r="Z2203" s="375" t="s">
        <v>400</v>
      </c>
      <c r="AA2203" s="763">
        <v>1.4000003317360716E-5</v>
      </c>
      <c r="AB2203" s="375" t="s">
        <v>399</v>
      </c>
      <c r="AC2203" s="831" t="s">
        <v>913</v>
      </c>
    </row>
    <row r="2204" spans="19:29" s="375" customFormat="1" x14ac:dyDescent="0.4">
      <c r="S2204" s="428" t="s">
        <v>49</v>
      </c>
      <c r="T2204" s="375" t="s">
        <v>416</v>
      </c>
      <c r="U2204" s="375" t="s">
        <v>64</v>
      </c>
      <c r="V2204" s="375" t="s">
        <v>406</v>
      </c>
      <c r="W2204" s="375" t="s">
        <v>717</v>
      </c>
      <c r="X2204" s="824">
        <v>0.34899999999999998</v>
      </c>
      <c r="Y2204" s="375" t="s">
        <v>388</v>
      </c>
      <c r="Z2204" s="375" t="s">
        <v>400</v>
      </c>
      <c r="AA2204" s="763">
        <v>1.1300002677584006E-4</v>
      </c>
      <c r="AB2204" s="375" t="s">
        <v>399</v>
      </c>
      <c r="AC2204" s="831" t="s">
        <v>913</v>
      </c>
    </row>
    <row r="2205" spans="19:29" s="375" customFormat="1" x14ac:dyDescent="0.4">
      <c r="S2205" s="428" t="s">
        <v>49</v>
      </c>
      <c r="T2205" s="375" t="s">
        <v>416</v>
      </c>
      <c r="U2205" s="375" t="s">
        <v>64</v>
      </c>
      <c r="V2205" s="375" t="s">
        <v>406</v>
      </c>
      <c r="W2205" s="375" t="s">
        <v>717</v>
      </c>
      <c r="X2205" s="824">
        <v>0.34899999999999998</v>
      </c>
      <c r="Y2205" s="375" t="s">
        <v>389</v>
      </c>
      <c r="Z2205" s="375" t="s">
        <v>400</v>
      </c>
      <c r="AA2205" s="763">
        <v>8.7300020686113615E-4</v>
      </c>
      <c r="AB2205" s="375" t="s">
        <v>399</v>
      </c>
      <c r="AC2205" s="831" t="s">
        <v>913</v>
      </c>
    </row>
    <row r="2206" spans="19:29" s="375" customFormat="1" x14ac:dyDescent="0.4">
      <c r="S2206" s="428" t="s">
        <v>49</v>
      </c>
      <c r="T2206" s="375" t="s">
        <v>416</v>
      </c>
      <c r="U2206" s="375" t="s">
        <v>64</v>
      </c>
      <c r="V2206" s="375" t="s">
        <v>406</v>
      </c>
      <c r="W2206" s="375" t="s">
        <v>717</v>
      </c>
      <c r="X2206" s="824">
        <v>0.34899999999999998</v>
      </c>
      <c r="Y2206" s="375" t="s">
        <v>390</v>
      </c>
      <c r="Z2206" s="375" t="s">
        <v>400</v>
      </c>
      <c r="AA2206" s="763">
        <v>2.2800005402558884E-4</v>
      </c>
      <c r="AB2206" s="375" t="s">
        <v>399</v>
      </c>
      <c r="AC2206" s="831" t="s">
        <v>913</v>
      </c>
    </row>
    <row r="2207" spans="19:29" s="375" customFormat="1" x14ac:dyDescent="0.4">
      <c r="S2207" s="428" t="s">
        <v>49</v>
      </c>
      <c r="T2207" s="375" t="s">
        <v>416</v>
      </c>
      <c r="U2207" s="375" t="s">
        <v>64</v>
      </c>
      <c r="V2207" s="375" t="s">
        <v>406</v>
      </c>
      <c r="W2207" s="375" t="s">
        <v>717</v>
      </c>
      <c r="X2207" s="824">
        <v>0.34899999999999998</v>
      </c>
      <c r="Y2207" s="375" t="s">
        <v>391</v>
      </c>
      <c r="Z2207" s="375" t="s">
        <v>400</v>
      </c>
      <c r="AA2207" s="763">
        <v>1.8000004265178061E-4</v>
      </c>
      <c r="AB2207" s="375" t="s">
        <v>399</v>
      </c>
      <c r="AC2207" s="831" t="s">
        <v>913</v>
      </c>
    </row>
    <row r="2208" spans="19:29" s="375" customFormat="1" x14ac:dyDescent="0.4">
      <c r="S2208" s="428" t="s">
        <v>49</v>
      </c>
      <c r="T2208" s="375" t="s">
        <v>416</v>
      </c>
      <c r="U2208" s="375" t="s">
        <v>64</v>
      </c>
      <c r="V2208" s="375" t="s">
        <v>406</v>
      </c>
      <c r="W2208" s="375" t="s">
        <v>717</v>
      </c>
      <c r="X2208" s="824">
        <v>0.34899999999999998</v>
      </c>
      <c r="Y2208" s="375" t="s">
        <v>392</v>
      </c>
      <c r="Z2208" s="375" t="s">
        <v>400</v>
      </c>
      <c r="AA2208" s="763">
        <v>2.812000666315595E-3</v>
      </c>
      <c r="AB2208" s="375" t="s">
        <v>399</v>
      </c>
      <c r="AC2208" s="831" t="s">
        <v>913</v>
      </c>
    </row>
    <row r="2209" spans="19:29" s="375" customFormat="1" x14ac:dyDescent="0.4">
      <c r="S2209" s="428" t="s">
        <v>49</v>
      </c>
      <c r="T2209" s="375" t="s">
        <v>416</v>
      </c>
      <c r="U2209" s="375" t="s">
        <v>64</v>
      </c>
      <c r="V2209" s="375" t="s">
        <v>406</v>
      </c>
      <c r="W2209" s="375" t="s">
        <v>717</v>
      </c>
      <c r="X2209" s="824">
        <v>0.34899999999999998</v>
      </c>
      <c r="Y2209" s="375" t="s">
        <v>393</v>
      </c>
      <c r="Z2209" s="375" t="s">
        <v>400</v>
      </c>
      <c r="AA2209" s="763">
        <v>7.7400018340265664E-6</v>
      </c>
      <c r="AB2209" s="375" t="s">
        <v>399</v>
      </c>
      <c r="AC2209" s="831" t="s">
        <v>913</v>
      </c>
    </row>
    <row r="2210" spans="19:29" s="375" customFormat="1" x14ac:dyDescent="0.4">
      <c r="S2210" s="428" t="s">
        <v>49</v>
      </c>
      <c r="T2210" s="375" t="s">
        <v>416</v>
      </c>
      <c r="U2210" s="375" t="s">
        <v>64</v>
      </c>
      <c r="V2210" s="375" t="s">
        <v>406</v>
      </c>
      <c r="W2210" s="375" t="s">
        <v>717</v>
      </c>
      <c r="X2210" s="824">
        <v>0.34899999999999998</v>
      </c>
      <c r="Y2210" s="375" t="s">
        <v>394</v>
      </c>
      <c r="Z2210" s="375" t="s">
        <v>400</v>
      </c>
      <c r="AA2210" s="763">
        <v>1.458000345479423E-5</v>
      </c>
      <c r="AB2210" s="375" t="s">
        <v>399</v>
      </c>
      <c r="AC2210" s="831" t="s">
        <v>913</v>
      </c>
    </row>
    <row r="2211" spans="19:29" s="375" customFormat="1" x14ac:dyDescent="0.4">
      <c r="S2211" s="428" t="s">
        <v>49</v>
      </c>
      <c r="T2211" s="375" t="s">
        <v>416</v>
      </c>
      <c r="U2211" s="375" t="s">
        <v>64</v>
      </c>
      <c r="V2211" s="375" t="s">
        <v>406</v>
      </c>
      <c r="W2211" s="375" t="s">
        <v>717</v>
      </c>
      <c r="X2211" s="824">
        <v>0.34899999999999998</v>
      </c>
      <c r="Y2211" s="375" t="s">
        <v>395</v>
      </c>
      <c r="Z2211" s="375" t="s">
        <v>400</v>
      </c>
      <c r="AA2211" s="763">
        <v>1.000000236954337E-5</v>
      </c>
      <c r="AB2211" s="375" t="s">
        <v>399</v>
      </c>
      <c r="AC2211" s="831" t="s">
        <v>913</v>
      </c>
    </row>
    <row r="2212" spans="19:29" s="375" customFormat="1" x14ac:dyDescent="0.4">
      <c r="S2212" s="428" t="s">
        <v>49</v>
      </c>
      <c r="T2212" s="375" t="s">
        <v>416</v>
      </c>
      <c r="U2212" s="375" t="s">
        <v>64</v>
      </c>
      <c r="V2212" s="375" t="s">
        <v>406</v>
      </c>
      <c r="W2212" s="375" t="s">
        <v>717</v>
      </c>
      <c r="X2212" s="824">
        <v>0.34899999999999998</v>
      </c>
      <c r="Y2212" s="375" t="s">
        <v>396</v>
      </c>
      <c r="Z2212" s="375" t="s">
        <v>400</v>
      </c>
      <c r="AA2212" s="763">
        <v>1.5000003554315054E-5</v>
      </c>
      <c r="AB2212" s="375" t="s">
        <v>399</v>
      </c>
      <c r="AC2212" s="831" t="s">
        <v>913</v>
      </c>
    </row>
    <row r="2213" spans="19:29" s="375" customFormat="1" x14ac:dyDescent="0.4">
      <c r="S2213" s="428" t="s">
        <v>49</v>
      </c>
      <c r="T2213" s="375" t="s">
        <v>416</v>
      </c>
      <c r="U2213" s="375" t="s">
        <v>64</v>
      </c>
      <c r="V2213" s="375" t="s">
        <v>406</v>
      </c>
      <c r="W2213" s="375" t="s">
        <v>717</v>
      </c>
      <c r="X2213" s="824">
        <v>0.34899999999999998</v>
      </c>
      <c r="Y2213" s="375" t="s">
        <v>397</v>
      </c>
      <c r="Z2213" s="375" t="s">
        <v>400</v>
      </c>
      <c r="AA2213" s="763">
        <v>2.1023825742350111</v>
      </c>
      <c r="AB2213" s="375" t="s">
        <v>399</v>
      </c>
      <c r="AC2213" s="831" t="s">
        <v>913</v>
      </c>
    </row>
    <row r="2214" spans="19:29" s="375" customFormat="1" x14ac:dyDescent="0.4">
      <c r="S2214" s="428" t="s">
        <v>49</v>
      </c>
      <c r="T2214" s="375" t="s">
        <v>416</v>
      </c>
      <c r="U2214" s="375" t="s">
        <v>64</v>
      </c>
      <c r="V2214" s="375" t="s">
        <v>406</v>
      </c>
      <c r="W2214" s="375" t="s">
        <v>717</v>
      </c>
      <c r="X2214" s="824">
        <v>0.34899999999999998</v>
      </c>
      <c r="Y2214" s="375" t="s">
        <v>387</v>
      </c>
      <c r="Z2214" s="375" t="s">
        <v>401</v>
      </c>
      <c r="AA2214" s="378">
        <v>1.4811811875518119E-5</v>
      </c>
      <c r="AB2214" s="375" t="s">
        <v>399</v>
      </c>
      <c r="AC2214" s="831" t="s">
        <v>915</v>
      </c>
    </row>
    <row r="2215" spans="19:29" s="375" customFormat="1" x14ac:dyDescent="0.4">
      <c r="S2215" s="428" t="s">
        <v>49</v>
      </c>
      <c r="T2215" s="375" t="s">
        <v>416</v>
      </c>
      <c r="U2215" s="375" t="s">
        <v>64</v>
      </c>
      <c r="V2215" s="375" t="s">
        <v>406</v>
      </c>
      <c r="W2215" s="375" t="s">
        <v>717</v>
      </c>
      <c r="X2215" s="824">
        <v>0.34899999999999998</v>
      </c>
      <c r="Y2215" s="375" t="s">
        <v>388</v>
      </c>
      <c r="Z2215" s="375" t="s">
        <v>401</v>
      </c>
      <c r="AA2215" s="378">
        <v>1.1846175246406872E-4</v>
      </c>
      <c r="AB2215" s="375" t="s">
        <v>399</v>
      </c>
      <c r="AC2215" s="831" t="s">
        <v>915</v>
      </c>
    </row>
    <row r="2216" spans="19:29" s="375" customFormat="1" x14ac:dyDescent="0.4">
      <c r="S2216" s="428" t="s">
        <v>49</v>
      </c>
      <c r="T2216" s="375" t="s">
        <v>416</v>
      </c>
      <c r="U2216" s="375" t="s">
        <v>64</v>
      </c>
      <c r="V2216" s="375" t="s">
        <v>406</v>
      </c>
      <c r="W2216" s="375" t="s">
        <v>717</v>
      </c>
      <c r="X2216" s="824">
        <v>0.34899999999999998</v>
      </c>
      <c r="Y2216" s="375" t="s">
        <v>389</v>
      </c>
      <c r="Z2216" s="375" t="s">
        <v>401</v>
      </c>
      <c r="AA2216" s="378">
        <v>8.7382857965879795E-4</v>
      </c>
      <c r="AB2216" s="375" t="s">
        <v>399</v>
      </c>
      <c r="AC2216" s="831" t="s">
        <v>915</v>
      </c>
    </row>
    <row r="2217" spans="19:29" s="375" customFormat="1" x14ac:dyDescent="0.4">
      <c r="S2217" s="428" t="s">
        <v>49</v>
      </c>
      <c r="T2217" s="375" t="s">
        <v>416</v>
      </c>
      <c r="U2217" s="375" t="s">
        <v>64</v>
      </c>
      <c r="V2217" s="375" t="s">
        <v>406</v>
      </c>
      <c r="W2217" s="375" t="s">
        <v>717</v>
      </c>
      <c r="X2217" s="824">
        <v>0.34899999999999998</v>
      </c>
      <c r="Y2217" s="375" t="s">
        <v>390</v>
      </c>
      <c r="Z2217" s="375" t="s">
        <v>401</v>
      </c>
      <c r="AA2217" s="378">
        <v>2.2850223287961742E-4</v>
      </c>
      <c r="AB2217" s="375" t="s">
        <v>399</v>
      </c>
      <c r="AC2217" s="831" t="s">
        <v>915</v>
      </c>
    </row>
    <row r="2218" spans="19:29" s="375" customFormat="1" x14ac:dyDescent="0.4">
      <c r="S2218" s="428" t="s">
        <v>49</v>
      </c>
      <c r="T2218" s="375" t="s">
        <v>416</v>
      </c>
      <c r="U2218" s="375" t="s">
        <v>64</v>
      </c>
      <c r="V2218" s="375" t="s">
        <v>406</v>
      </c>
      <c r="W2218" s="375" t="s">
        <v>717</v>
      </c>
      <c r="X2218" s="824">
        <v>0.34899999999999998</v>
      </c>
      <c r="Y2218" s="375" t="s">
        <v>391</v>
      </c>
      <c r="Z2218" s="375" t="s">
        <v>401</v>
      </c>
      <c r="AA2218" s="378">
        <v>1.8023186292613952E-4</v>
      </c>
      <c r="AB2218" s="375" t="s">
        <v>399</v>
      </c>
      <c r="AC2218" s="831" t="s">
        <v>915</v>
      </c>
    </row>
    <row r="2219" spans="19:29" s="375" customFormat="1" x14ac:dyDescent="0.4">
      <c r="S2219" s="428" t="s">
        <v>49</v>
      </c>
      <c r="T2219" s="375" t="s">
        <v>416</v>
      </c>
      <c r="U2219" s="375" t="s">
        <v>64</v>
      </c>
      <c r="V2219" s="375" t="s">
        <v>406</v>
      </c>
      <c r="W2219" s="375" t="s">
        <v>717</v>
      </c>
      <c r="X2219" s="824">
        <v>0.34899999999999998</v>
      </c>
      <c r="Y2219" s="375" t="s">
        <v>392</v>
      </c>
      <c r="Z2219" s="375" t="s">
        <v>401</v>
      </c>
      <c r="AA2219" s="378">
        <v>2.8148292702354994E-3</v>
      </c>
      <c r="AB2219" s="375" t="s">
        <v>399</v>
      </c>
      <c r="AC2219" s="831" t="s">
        <v>915</v>
      </c>
    </row>
    <row r="2220" spans="19:29" s="375" customFormat="1" x14ac:dyDescent="0.4">
      <c r="S2220" s="428" t="s">
        <v>49</v>
      </c>
      <c r="T2220" s="375" t="s">
        <v>416</v>
      </c>
      <c r="U2220" s="375" t="s">
        <v>64</v>
      </c>
      <c r="V2220" s="375" t="s">
        <v>406</v>
      </c>
      <c r="W2220" s="375" t="s">
        <v>717</v>
      </c>
      <c r="X2220" s="824">
        <v>0.34899999999999998</v>
      </c>
      <c r="Y2220" s="375" t="s">
        <v>393</v>
      </c>
      <c r="Z2220" s="375" t="s">
        <v>401</v>
      </c>
      <c r="AA2220" s="378">
        <v>7.7443255292542101E-6</v>
      </c>
      <c r="AB2220" s="375" t="s">
        <v>399</v>
      </c>
      <c r="AC2220" s="831" t="s">
        <v>915</v>
      </c>
    </row>
    <row r="2221" spans="19:29" s="375" customFormat="1" x14ac:dyDescent="0.4">
      <c r="S2221" s="428" t="s">
        <v>49</v>
      </c>
      <c r="T2221" s="375" t="s">
        <v>416</v>
      </c>
      <c r="U2221" s="375" t="s">
        <v>64</v>
      </c>
      <c r="V2221" s="375" t="s">
        <v>406</v>
      </c>
      <c r="W2221" s="375" t="s">
        <v>717</v>
      </c>
      <c r="X2221" s="824">
        <v>0.34899999999999998</v>
      </c>
      <c r="Y2221" s="375" t="s">
        <v>394</v>
      </c>
      <c r="Z2221" s="375" t="s">
        <v>401</v>
      </c>
      <c r="AA2221" s="378">
        <v>1.4589473825753993E-5</v>
      </c>
      <c r="AB2221" s="375" t="s">
        <v>399</v>
      </c>
      <c r="AC2221" s="831" t="s">
        <v>915</v>
      </c>
    </row>
    <row r="2222" spans="19:29" s="375" customFormat="1" x14ac:dyDescent="0.4">
      <c r="S2222" s="428" t="s">
        <v>49</v>
      </c>
      <c r="T2222" s="375" t="s">
        <v>416</v>
      </c>
      <c r="U2222" s="375" t="s">
        <v>64</v>
      </c>
      <c r="V2222" s="375" t="s">
        <v>406</v>
      </c>
      <c r="W2222" s="375" t="s">
        <v>717</v>
      </c>
      <c r="X2222" s="824">
        <v>0.34899999999999998</v>
      </c>
      <c r="Y2222" s="375" t="s">
        <v>395</v>
      </c>
      <c r="Z2222" s="375" t="s">
        <v>401</v>
      </c>
      <c r="AA2222" s="378">
        <v>1.1288505074025222E-5</v>
      </c>
      <c r="AB2222" s="375" t="s">
        <v>399</v>
      </c>
      <c r="AC2222" s="831" t="s">
        <v>915</v>
      </c>
    </row>
    <row r="2223" spans="19:29" s="375" customFormat="1" x14ac:dyDescent="0.4">
      <c r="S2223" s="428" t="s">
        <v>49</v>
      </c>
      <c r="T2223" s="375" t="s">
        <v>416</v>
      </c>
      <c r="U2223" s="375" t="s">
        <v>64</v>
      </c>
      <c r="V2223" s="375" t="s">
        <v>406</v>
      </c>
      <c r="W2223" s="375" t="s">
        <v>717</v>
      </c>
      <c r="X2223" s="824">
        <v>0.34899999999999998</v>
      </c>
      <c r="Y2223" s="375" t="s">
        <v>396</v>
      </c>
      <c r="Z2223" s="375" t="s">
        <v>401</v>
      </c>
      <c r="AA2223" s="378">
        <v>1.5007889999503837E-5</v>
      </c>
      <c r="AB2223" s="375" t="s">
        <v>399</v>
      </c>
      <c r="AC2223" s="831" t="s">
        <v>915</v>
      </c>
    </row>
    <row r="2224" spans="19:29" s="375" customFormat="1" x14ac:dyDescent="0.4">
      <c r="S2224" s="428" t="s">
        <v>49</v>
      </c>
      <c r="T2224" s="375" t="s">
        <v>416</v>
      </c>
      <c r="U2224" s="375" t="str">
        <f ca="1">MID(CELL("filename",K1695),FIND("]",CELL("filename",K1695))+1,256)</f>
        <v>ProcessAllInOne</v>
      </c>
      <c r="V2224" s="375" t="s">
        <v>406</v>
      </c>
      <c r="W2224" s="375" t="str">
        <f t="shared" ref="W2224" si="0">CONCATENATE(TEXT($C$71,"0%"), $A$71, "_", TEXT($C$72,"0%"),$A$72)</f>
        <v>0%_0%</v>
      </c>
      <c r="X2224" s="824">
        <f t="shared" ref="X2224" si="1">$D$70</f>
        <v>0</v>
      </c>
      <c r="Y2224" s="375" t="s">
        <v>397</v>
      </c>
      <c r="Z2224" s="375" t="s">
        <v>401</v>
      </c>
      <c r="AA2224" s="378" t="e">
        <f t="shared" ref="AA2224" si="2">(G1643+G1687)/1000/10^6/0.000293071</f>
        <v>#VALUE!</v>
      </c>
      <c r="AB2224" s="375" t="s">
        <v>399</v>
      </c>
      <c r="AC2224" s="831" t="str">
        <f ca="1">CONCATENATE("Electric tab Row 144-154 plus Row 188-198 for ", S2224, " ", V2224, " when Inputs tab E710 = ", U2224)</f>
        <v>Electric tab Row 144-154 plus Row 188-198 for Coal Mix when Inputs tab E710 = ProcessAllInOne</v>
      </c>
    </row>
    <row r="2225" spans="1:46" s="758" customFormat="1" ht="15.9" x14ac:dyDescent="0.4">
      <c r="A2225" s="838" t="s">
        <v>406</v>
      </c>
      <c r="B2225" s="750"/>
      <c r="C2225" s="750"/>
      <c r="D2225" s="750"/>
      <c r="E2225" s="750"/>
      <c r="F2225" s="750"/>
      <c r="G2225" s="750"/>
      <c r="H2225" s="751"/>
      <c r="I2225" s="829" t="s">
        <v>232</v>
      </c>
      <c r="J2225" s="836"/>
      <c r="K2225" s="750"/>
      <c r="L2225" s="750"/>
      <c r="M2225" s="750"/>
      <c r="N2225" s="750"/>
      <c r="O2225" s="750"/>
      <c r="P2225" s="750"/>
      <c r="Q2225" s="750"/>
      <c r="R2225" s="751"/>
      <c r="S2225" s="829" t="s">
        <v>49</v>
      </c>
      <c r="T2225" s="836"/>
      <c r="U2225" s="750"/>
      <c r="V2225" s="750"/>
      <c r="W2225" s="750"/>
      <c r="X2225" s="750"/>
      <c r="Y2225" s="750"/>
      <c r="Z2225" s="750"/>
      <c r="AA2225" s="750"/>
      <c r="AB2225" s="750"/>
      <c r="AC2225" s="751"/>
      <c r="AD2225" s="829" t="s">
        <v>263</v>
      </c>
      <c r="AE2225" s="750"/>
      <c r="AF2225" s="750"/>
      <c r="AG2225" s="750"/>
      <c r="AH2225" s="750"/>
      <c r="AI2225" s="750"/>
      <c r="AJ2225" s="750"/>
      <c r="AK2225" s="829" t="s">
        <v>277</v>
      </c>
      <c r="AL2225" s="844"/>
      <c r="AM2225" s="844"/>
      <c r="AN2225" s="750"/>
      <c r="AO2225" s="844"/>
      <c r="AP2225" s="844"/>
      <c r="AQ2225" s="844"/>
      <c r="AR2225" s="844"/>
      <c r="AS2225" s="844"/>
      <c r="AT2225" s="845"/>
    </row>
    <row r="2226" spans="1:46" s="759" customFormat="1" x14ac:dyDescent="0.4">
      <c r="A2226" s="839" t="s">
        <v>373</v>
      </c>
      <c r="B2226" s="759" t="s">
        <v>417</v>
      </c>
      <c r="C2226" s="759" t="s">
        <v>376</v>
      </c>
      <c r="D2226" s="759" t="s">
        <v>379</v>
      </c>
      <c r="E2226" s="759" t="s">
        <v>383</v>
      </c>
      <c r="F2226" s="759" t="s">
        <v>386</v>
      </c>
      <c r="G2226" s="759" t="s">
        <v>380</v>
      </c>
      <c r="H2226" s="835" t="s">
        <v>378</v>
      </c>
      <c r="I2226" s="806" t="s">
        <v>373</v>
      </c>
      <c r="J2226" s="759" t="s">
        <v>417</v>
      </c>
      <c r="K2226" s="759" t="s">
        <v>374</v>
      </c>
      <c r="L2226" s="759" t="s">
        <v>376</v>
      </c>
      <c r="M2226" s="759" t="s">
        <v>375</v>
      </c>
      <c r="N2226" s="759" t="s">
        <v>379</v>
      </c>
      <c r="O2226" s="759" t="s">
        <v>383</v>
      </c>
      <c r="P2226" s="759" t="s">
        <v>386</v>
      </c>
      <c r="Q2226" s="759" t="s">
        <v>380</v>
      </c>
      <c r="R2226" s="835" t="s">
        <v>378</v>
      </c>
      <c r="S2226" s="806" t="s">
        <v>373</v>
      </c>
      <c r="T2226" s="759" t="s">
        <v>413</v>
      </c>
      <c r="U2226" s="759" t="s">
        <v>417</v>
      </c>
      <c r="V2226" s="759" t="s">
        <v>374</v>
      </c>
      <c r="W2226" s="759" t="s">
        <v>376</v>
      </c>
      <c r="X2226" s="759" t="s">
        <v>375</v>
      </c>
      <c r="Y2226" s="759" t="s">
        <v>379</v>
      </c>
      <c r="Z2226" s="759" t="s">
        <v>383</v>
      </c>
      <c r="AA2226" s="759" t="s">
        <v>386</v>
      </c>
      <c r="AB2226" s="759" t="s">
        <v>380</v>
      </c>
      <c r="AC2226" s="835" t="s">
        <v>378</v>
      </c>
      <c r="AD2226" s="806" t="s">
        <v>373</v>
      </c>
      <c r="AE2226" s="759" t="s">
        <v>417</v>
      </c>
      <c r="AF2226" s="759" t="s">
        <v>379</v>
      </c>
      <c r="AG2226" s="759" t="s">
        <v>386</v>
      </c>
      <c r="AH2226" s="759" t="s">
        <v>380</v>
      </c>
      <c r="AI2226" s="759" t="s">
        <v>378</v>
      </c>
      <c r="AJ2226" s="759" t="s">
        <v>382</v>
      </c>
      <c r="AK2226" s="806" t="s">
        <v>373</v>
      </c>
      <c r="AL2226" s="759" t="s">
        <v>417</v>
      </c>
      <c r="AM2226" s="759" t="s">
        <v>374</v>
      </c>
      <c r="AN2226" s="758" t="s">
        <v>423</v>
      </c>
      <c r="AO2226" s="759" t="s">
        <v>424</v>
      </c>
      <c r="AP2226" s="759" t="s">
        <v>386</v>
      </c>
      <c r="AQ2226" s="759" t="s">
        <v>386</v>
      </c>
      <c r="AR2226" s="759" t="s">
        <v>380</v>
      </c>
      <c r="AS2226" s="759" t="s">
        <v>378</v>
      </c>
      <c r="AT2226" s="835" t="s">
        <v>382</v>
      </c>
    </row>
    <row r="2227" spans="1:46" s="375" customFormat="1" x14ac:dyDescent="0.4">
      <c r="A2227" s="428" t="s">
        <v>406</v>
      </c>
      <c r="B2227" s="375" t="s">
        <v>65</v>
      </c>
      <c r="C2227" s="375" t="s">
        <v>469</v>
      </c>
      <c r="D2227" s="375" t="s">
        <v>412</v>
      </c>
      <c r="E2227" s="375" t="s">
        <v>400</v>
      </c>
      <c r="F2227" s="761">
        <v>4.8769386237403317E-2</v>
      </c>
      <c r="G2227" s="375" t="s">
        <v>398</v>
      </c>
      <c r="H2227" s="831" t="s">
        <v>923</v>
      </c>
      <c r="I2227" s="428" t="s">
        <v>232</v>
      </c>
      <c r="J2227" s="375" t="s">
        <v>65</v>
      </c>
      <c r="K2227" s="375" t="s">
        <v>52</v>
      </c>
      <c r="M2227" s="824">
        <v>0.32500000000000001</v>
      </c>
      <c r="N2227" s="375" t="s">
        <v>385</v>
      </c>
      <c r="O2227" s="375" t="s">
        <v>400</v>
      </c>
      <c r="P2227" s="761">
        <v>3.0769230769230771</v>
      </c>
      <c r="Q2227" s="375" t="s">
        <v>398</v>
      </c>
      <c r="R2227" s="831" t="s">
        <v>924</v>
      </c>
      <c r="S2227" s="428" t="s">
        <v>49</v>
      </c>
      <c r="T2227" s="375" t="s">
        <v>418</v>
      </c>
      <c r="U2227" s="375" t="s">
        <v>65</v>
      </c>
      <c r="V2227" s="375" t="s">
        <v>52</v>
      </c>
      <c r="X2227" s="824">
        <v>0.34300000000000003</v>
      </c>
      <c r="Y2227" s="375" t="s">
        <v>411</v>
      </c>
      <c r="Z2227" s="375" t="s">
        <v>400</v>
      </c>
      <c r="AA2227" s="761">
        <v>2.9154518950437316</v>
      </c>
      <c r="AB2227" s="375" t="s">
        <v>398</v>
      </c>
      <c r="AC2227" s="831" t="s">
        <v>925</v>
      </c>
      <c r="AD2227" s="428" t="s">
        <v>263</v>
      </c>
      <c r="AE2227" s="375" t="s">
        <v>65</v>
      </c>
      <c r="AF2227" s="375" t="s">
        <v>387</v>
      </c>
      <c r="AG2227" s="375">
        <v>1.2679444718122091E-6</v>
      </c>
      <c r="AH2227" s="375" t="s">
        <v>399</v>
      </c>
      <c r="AI2227" s="375" t="s">
        <v>926</v>
      </c>
      <c r="AJ2227" s="375" t="s">
        <v>422</v>
      </c>
      <c r="AK2227" s="428" t="s">
        <v>277</v>
      </c>
      <c r="AL2227" s="375" t="s">
        <v>65</v>
      </c>
      <c r="AM2227" s="375" t="s">
        <v>425</v>
      </c>
      <c r="AN2227" s="375" t="s">
        <v>427</v>
      </c>
      <c r="AO2227" s="762">
        <v>6.9260000000000002</v>
      </c>
      <c r="AP2227" s="375" t="s">
        <v>387</v>
      </c>
      <c r="AQ2227" s="760">
        <v>0.13392911904762864</v>
      </c>
      <c r="AR2227" s="375" t="s">
        <v>399</v>
      </c>
      <c r="AS2227" s="375" t="s">
        <v>927</v>
      </c>
      <c r="AT2227" s="831" t="s">
        <v>422</v>
      </c>
    </row>
    <row r="2228" spans="1:46" s="375" customFormat="1" x14ac:dyDescent="0.4">
      <c r="A2228" s="428" t="s">
        <v>406</v>
      </c>
      <c r="B2228" s="375" t="s">
        <v>65</v>
      </c>
      <c r="C2228" s="375" t="s">
        <v>469</v>
      </c>
      <c r="D2228" s="375" t="s">
        <v>385</v>
      </c>
      <c r="E2228" s="375" t="s">
        <v>400</v>
      </c>
      <c r="F2228" s="761">
        <v>0.69503852544559364</v>
      </c>
      <c r="G2228" s="375" t="s">
        <v>398</v>
      </c>
      <c r="H2228" s="831" t="s">
        <v>923</v>
      </c>
      <c r="I2228" s="428" t="s">
        <v>232</v>
      </c>
      <c r="J2228" s="375" t="s">
        <v>65</v>
      </c>
      <c r="K2228" s="375" t="s">
        <v>52</v>
      </c>
      <c r="M2228" s="824">
        <v>0.32500000000000001</v>
      </c>
      <c r="N2228" s="375" t="s">
        <v>387</v>
      </c>
      <c r="O2228" s="375" t="s">
        <v>400</v>
      </c>
      <c r="P2228" s="763">
        <v>3.1000007345584442E-5</v>
      </c>
      <c r="Q2228" s="375" t="s">
        <v>399</v>
      </c>
      <c r="R2228" s="831" t="s">
        <v>928</v>
      </c>
      <c r="S2228" s="428" t="s">
        <v>49</v>
      </c>
      <c r="T2228" s="375" t="s">
        <v>418</v>
      </c>
      <c r="U2228" s="375" t="s">
        <v>65</v>
      </c>
      <c r="V2228" s="375" t="s">
        <v>52</v>
      </c>
      <c r="X2228" s="824">
        <v>0.34300000000000003</v>
      </c>
      <c r="Y2228" s="375" t="s">
        <v>387</v>
      </c>
      <c r="Z2228" s="375" t="s">
        <v>400</v>
      </c>
      <c r="AA2228" s="763">
        <v>1.8000004265178062E-5</v>
      </c>
      <c r="AB2228" s="375" t="s">
        <v>399</v>
      </c>
      <c r="AC2228" s="831" t="s">
        <v>929</v>
      </c>
      <c r="AD2228" s="428" t="s">
        <v>263</v>
      </c>
      <c r="AE2228" s="375" t="s">
        <v>65</v>
      </c>
      <c r="AF2228" s="375" t="s">
        <v>388</v>
      </c>
      <c r="AG2228" s="375">
        <v>3.1535822672979179E-6</v>
      </c>
      <c r="AH2228" s="375" t="s">
        <v>399</v>
      </c>
      <c r="AI2228" s="375" t="s">
        <v>926</v>
      </c>
      <c r="AJ2228" s="375" t="s">
        <v>422</v>
      </c>
      <c r="AK2228" s="428" t="s">
        <v>277</v>
      </c>
      <c r="AL2228" s="375" t="s">
        <v>65</v>
      </c>
      <c r="AM2228" s="375" t="s">
        <v>425</v>
      </c>
      <c r="AN2228" s="375" t="s">
        <v>427</v>
      </c>
      <c r="AO2228" s="762">
        <v>6.9260000000000002</v>
      </c>
      <c r="AP2228" s="375" t="s">
        <v>388</v>
      </c>
      <c r="AQ2228" s="760">
        <v>0.84614124568009674</v>
      </c>
      <c r="AR2228" s="375" t="s">
        <v>399</v>
      </c>
      <c r="AS2228" s="375" t="s">
        <v>927</v>
      </c>
      <c r="AT2228" s="831" t="s">
        <v>422</v>
      </c>
    </row>
    <row r="2229" spans="1:46" s="375" customFormat="1" x14ac:dyDescent="0.4">
      <c r="A2229" s="428" t="s">
        <v>406</v>
      </c>
      <c r="B2229" s="375" t="s">
        <v>65</v>
      </c>
      <c r="C2229" s="375" t="s">
        <v>469</v>
      </c>
      <c r="D2229" s="375" t="s">
        <v>411</v>
      </c>
      <c r="E2229" s="375" t="s">
        <v>400</v>
      </c>
      <c r="F2229" s="761">
        <v>0.9945803087312356</v>
      </c>
      <c r="G2229" s="375" t="s">
        <v>398</v>
      </c>
      <c r="H2229" s="831" t="s">
        <v>923</v>
      </c>
      <c r="I2229" s="428" t="s">
        <v>232</v>
      </c>
      <c r="J2229" s="375" t="s">
        <v>65</v>
      </c>
      <c r="K2229" s="375" t="s">
        <v>52</v>
      </c>
      <c r="M2229" s="824">
        <v>0.32500000000000001</v>
      </c>
      <c r="N2229" s="375" t="s">
        <v>388</v>
      </c>
      <c r="O2229" s="375" t="s">
        <v>400</v>
      </c>
      <c r="P2229" s="763">
        <v>4.7400011231635568E-4</v>
      </c>
      <c r="Q2229" s="375" t="s">
        <v>399</v>
      </c>
      <c r="R2229" s="831" t="s">
        <v>928</v>
      </c>
      <c r="S2229" s="428" t="s">
        <v>49</v>
      </c>
      <c r="T2229" s="375" t="s">
        <v>418</v>
      </c>
      <c r="U2229" s="375" t="s">
        <v>65</v>
      </c>
      <c r="V2229" s="375" t="s">
        <v>52</v>
      </c>
      <c r="X2229" s="824">
        <v>0.34300000000000003</v>
      </c>
      <c r="Y2229" s="375" t="s">
        <v>388</v>
      </c>
      <c r="Z2229" s="375" t="s">
        <v>400</v>
      </c>
      <c r="AA2229" s="763">
        <v>1.4700003483228752E-4</v>
      </c>
      <c r="AB2229" s="375" t="s">
        <v>399</v>
      </c>
      <c r="AC2229" s="831" t="s">
        <v>929</v>
      </c>
      <c r="AD2229" s="428" t="s">
        <v>263</v>
      </c>
      <c r="AE2229" s="375" t="s">
        <v>65</v>
      </c>
      <c r="AF2229" s="375" t="s">
        <v>389</v>
      </c>
      <c r="AG2229" s="375">
        <v>3.0198698594083551E-6</v>
      </c>
      <c r="AH2229" s="375" t="s">
        <v>399</v>
      </c>
      <c r="AI2229" s="375" t="s">
        <v>926</v>
      </c>
      <c r="AJ2229" s="375" t="s">
        <v>422</v>
      </c>
      <c r="AK2229" s="428" t="s">
        <v>277</v>
      </c>
      <c r="AL2229" s="375" t="s">
        <v>65</v>
      </c>
      <c r="AM2229" s="375" t="s">
        <v>425</v>
      </c>
      <c r="AN2229" s="375" t="s">
        <v>427</v>
      </c>
      <c r="AO2229" s="762">
        <v>6.9260000000000002</v>
      </c>
      <c r="AP2229" s="375" t="s">
        <v>389</v>
      </c>
      <c r="AQ2229" s="760">
        <v>0.14469053127021084</v>
      </c>
      <c r="AR2229" s="375" t="s">
        <v>399</v>
      </c>
      <c r="AS2229" s="375" t="s">
        <v>927</v>
      </c>
      <c r="AT2229" s="831" t="s">
        <v>422</v>
      </c>
    </row>
    <row r="2230" spans="1:46" s="375" customFormat="1" x14ac:dyDescent="0.4">
      <c r="A2230" s="428" t="s">
        <v>406</v>
      </c>
      <c r="B2230" s="375" t="s">
        <v>65</v>
      </c>
      <c r="C2230" s="375" t="s">
        <v>469</v>
      </c>
      <c r="D2230" s="375" t="s">
        <v>410</v>
      </c>
      <c r="E2230" s="375" t="s">
        <v>400</v>
      </c>
      <c r="F2230" s="761">
        <v>4.922414984209281E-5</v>
      </c>
      <c r="G2230" s="375" t="s">
        <v>398</v>
      </c>
      <c r="H2230" s="831" t="s">
        <v>923</v>
      </c>
      <c r="I2230" s="428" t="s">
        <v>232</v>
      </c>
      <c r="J2230" s="375" t="s">
        <v>65</v>
      </c>
      <c r="K2230" s="375" t="s">
        <v>52</v>
      </c>
      <c r="M2230" s="824">
        <v>0.32500000000000001</v>
      </c>
      <c r="N2230" s="375" t="s">
        <v>389</v>
      </c>
      <c r="O2230" s="375" t="s">
        <v>400</v>
      </c>
      <c r="P2230" s="763">
        <v>1.0520002492759623E-3</v>
      </c>
      <c r="Q2230" s="375" t="s">
        <v>399</v>
      </c>
      <c r="R2230" s="831" t="s">
        <v>928</v>
      </c>
      <c r="S2230" s="428" t="s">
        <v>49</v>
      </c>
      <c r="T2230" s="375" t="s">
        <v>418</v>
      </c>
      <c r="U2230" s="375" t="s">
        <v>65</v>
      </c>
      <c r="V2230" s="375" t="s">
        <v>52</v>
      </c>
      <c r="X2230" s="824">
        <v>0.34300000000000003</v>
      </c>
      <c r="Y2230" s="375" t="s">
        <v>389</v>
      </c>
      <c r="Z2230" s="375" t="s">
        <v>400</v>
      </c>
      <c r="AA2230" s="763">
        <v>1.4720003487967836E-3</v>
      </c>
      <c r="AB2230" s="375" t="s">
        <v>399</v>
      </c>
      <c r="AC2230" s="831" t="s">
        <v>929</v>
      </c>
      <c r="AD2230" s="428" t="s">
        <v>263</v>
      </c>
      <c r="AE2230" s="375" t="s">
        <v>65</v>
      </c>
      <c r="AF2230" s="375" t="s">
        <v>390</v>
      </c>
      <c r="AG2230" s="375">
        <v>1.1414969821050383E-6</v>
      </c>
      <c r="AH2230" s="375" t="s">
        <v>399</v>
      </c>
      <c r="AI2230" s="375" t="s">
        <v>926</v>
      </c>
      <c r="AJ2230" s="375" t="s">
        <v>422</v>
      </c>
      <c r="AK2230" s="428" t="s">
        <v>277</v>
      </c>
      <c r="AL2230" s="375" t="s">
        <v>65</v>
      </c>
      <c r="AM2230" s="375" t="s">
        <v>425</v>
      </c>
      <c r="AN2230" s="375" t="s">
        <v>427</v>
      </c>
      <c r="AO2230" s="762">
        <v>6.9260000000000002</v>
      </c>
      <c r="AP2230" s="375" t="s">
        <v>390</v>
      </c>
      <c r="AQ2230" s="760">
        <v>8.5326825093599831E-2</v>
      </c>
      <c r="AR2230" s="375" t="s">
        <v>399</v>
      </c>
      <c r="AS2230" s="375" t="s">
        <v>927</v>
      </c>
      <c r="AT2230" s="831" t="s">
        <v>422</v>
      </c>
    </row>
    <row r="2231" spans="1:46" s="375" customFormat="1" x14ac:dyDescent="0.4">
      <c r="A2231" s="428" t="s">
        <v>406</v>
      </c>
      <c r="B2231" s="375" t="s">
        <v>65</v>
      </c>
      <c r="C2231" s="375" t="s">
        <v>469</v>
      </c>
      <c r="D2231" s="375" t="s">
        <v>408</v>
      </c>
      <c r="E2231" s="375" t="s">
        <v>400</v>
      </c>
      <c r="F2231" s="761">
        <v>3.8294174391558168E-2</v>
      </c>
      <c r="G2231" s="375" t="s">
        <v>398</v>
      </c>
      <c r="H2231" s="831" t="s">
        <v>923</v>
      </c>
      <c r="I2231" s="428" t="s">
        <v>232</v>
      </c>
      <c r="J2231" s="375" t="s">
        <v>65</v>
      </c>
      <c r="K2231" s="375" t="s">
        <v>52</v>
      </c>
      <c r="L2231" s="378"/>
      <c r="M2231" s="824">
        <v>0.32500000000000001</v>
      </c>
      <c r="N2231" s="375" t="s">
        <v>390</v>
      </c>
      <c r="O2231" s="375" t="s">
        <v>400</v>
      </c>
      <c r="P2231" s="763">
        <v>4.1000009715127812E-5</v>
      </c>
      <c r="Q2231" s="375" t="s">
        <v>399</v>
      </c>
      <c r="R2231" s="831" t="s">
        <v>928</v>
      </c>
      <c r="S2231" s="428" t="s">
        <v>49</v>
      </c>
      <c r="T2231" s="375" t="s">
        <v>418</v>
      </c>
      <c r="U2231" s="375" t="s">
        <v>65</v>
      </c>
      <c r="V2231" s="375" t="s">
        <v>52</v>
      </c>
      <c r="W2231" s="378"/>
      <c r="X2231" s="824">
        <v>0.34300000000000003</v>
      </c>
      <c r="Y2231" s="375" t="s">
        <v>390</v>
      </c>
      <c r="Z2231" s="375" t="s">
        <v>400</v>
      </c>
      <c r="AA2231" s="763">
        <v>1.8600004407350664E-4</v>
      </c>
      <c r="AB2231" s="375" t="s">
        <v>399</v>
      </c>
      <c r="AC2231" s="831" t="s">
        <v>929</v>
      </c>
      <c r="AD2231" s="428" t="s">
        <v>263</v>
      </c>
      <c r="AE2231" s="375" t="s">
        <v>65</v>
      </c>
      <c r="AF2231" s="375" t="s">
        <v>391</v>
      </c>
      <c r="AG2231" s="375">
        <v>4.3786554284760874E-7</v>
      </c>
      <c r="AH2231" s="375" t="s">
        <v>399</v>
      </c>
      <c r="AI2231" s="375" t="s">
        <v>926</v>
      </c>
      <c r="AJ2231" s="375" t="s">
        <v>422</v>
      </c>
      <c r="AK2231" s="428" t="s">
        <v>277</v>
      </c>
      <c r="AL2231" s="375" t="s">
        <v>65</v>
      </c>
      <c r="AM2231" s="375" t="s">
        <v>425</v>
      </c>
      <c r="AN2231" s="375" t="s">
        <v>427</v>
      </c>
      <c r="AO2231" s="762">
        <v>6.9260000000000002</v>
      </c>
      <c r="AP2231" s="375" t="s">
        <v>391</v>
      </c>
      <c r="AQ2231" s="760">
        <v>3.8727226352348619E-2</v>
      </c>
      <c r="AR2231" s="375" t="s">
        <v>399</v>
      </c>
      <c r="AS2231" s="375" t="s">
        <v>927</v>
      </c>
      <c r="AT2231" s="831" t="s">
        <v>422</v>
      </c>
    </row>
    <row r="2232" spans="1:46" s="375" customFormat="1" x14ac:dyDescent="0.4">
      <c r="A2232" s="428" t="s">
        <v>406</v>
      </c>
      <c r="B2232" s="375" t="s">
        <v>65</v>
      </c>
      <c r="C2232" s="375" t="s">
        <v>469</v>
      </c>
      <c r="D2232" s="375" t="s">
        <v>409</v>
      </c>
      <c r="E2232" s="375" t="s">
        <v>400</v>
      </c>
      <c r="F2232" s="761">
        <v>0.31557408762548356</v>
      </c>
      <c r="G2232" s="375" t="s">
        <v>398</v>
      </c>
      <c r="H2232" s="831" t="s">
        <v>923</v>
      </c>
      <c r="I2232" s="428" t="s">
        <v>232</v>
      </c>
      <c r="J2232" s="375" t="s">
        <v>65</v>
      </c>
      <c r="K2232" s="375" t="s">
        <v>52</v>
      </c>
      <c r="L2232" s="378"/>
      <c r="M2232" s="824">
        <v>0.32500000000000001</v>
      </c>
      <c r="N2232" s="375" t="s">
        <v>391</v>
      </c>
      <c r="O2232" s="375" t="s">
        <v>400</v>
      </c>
      <c r="P2232" s="763">
        <v>4.1000009715127812E-5</v>
      </c>
      <c r="Q2232" s="375" t="s">
        <v>399</v>
      </c>
      <c r="R2232" s="831" t="s">
        <v>928</v>
      </c>
      <c r="S2232" s="428" t="s">
        <v>49</v>
      </c>
      <c r="T2232" s="375" t="s">
        <v>418</v>
      </c>
      <c r="U2232" s="375" t="s">
        <v>65</v>
      </c>
      <c r="V2232" s="375" t="s">
        <v>52</v>
      </c>
      <c r="W2232" s="378"/>
      <c r="X2232" s="824">
        <v>0.34300000000000003</v>
      </c>
      <c r="Y2232" s="375" t="s">
        <v>391</v>
      </c>
      <c r="Z2232" s="375" t="s">
        <v>400</v>
      </c>
      <c r="AA2232" s="763">
        <v>1.6100003814964825E-4</v>
      </c>
      <c r="AB2232" s="375" t="s">
        <v>399</v>
      </c>
      <c r="AC2232" s="831" t="s">
        <v>929</v>
      </c>
      <c r="AD2232" s="428" t="s">
        <v>263</v>
      </c>
      <c r="AE2232" s="375" t="s">
        <v>65</v>
      </c>
      <c r="AF2232" s="375" t="s">
        <v>392</v>
      </c>
      <c r="AG2232" s="375">
        <v>1.4330810806009517E-6</v>
      </c>
      <c r="AH2232" s="375" t="s">
        <v>399</v>
      </c>
      <c r="AI2232" s="375" t="s">
        <v>926</v>
      </c>
      <c r="AJ2232" s="375" t="s">
        <v>422</v>
      </c>
      <c r="AK2232" s="428" t="s">
        <v>277</v>
      </c>
      <c r="AL2232" s="375" t="s">
        <v>65</v>
      </c>
      <c r="AM2232" s="375" t="s">
        <v>425</v>
      </c>
      <c r="AN2232" s="375" t="s">
        <v>427</v>
      </c>
      <c r="AO2232" s="762">
        <v>6.9260000000000002</v>
      </c>
      <c r="AP2232" s="375" t="s">
        <v>392</v>
      </c>
      <c r="AQ2232" s="760">
        <v>0.54246652525231054</v>
      </c>
      <c r="AR2232" s="375" t="s">
        <v>399</v>
      </c>
      <c r="AS2232" s="375" t="s">
        <v>927</v>
      </c>
      <c r="AT2232" s="831" t="s">
        <v>422</v>
      </c>
    </row>
    <row r="2233" spans="1:46" s="375" customFormat="1" x14ac:dyDescent="0.4">
      <c r="A2233" s="428" t="s">
        <v>406</v>
      </c>
      <c r="B2233" s="375" t="s">
        <v>65</v>
      </c>
      <c r="C2233" s="375" t="s">
        <v>469</v>
      </c>
      <c r="D2233" s="375" t="s">
        <v>387</v>
      </c>
      <c r="E2233" s="375" t="s">
        <v>400</v>
      </c>
      <c r="F2233" s="763">
        <v>1.0167451188503679E-5</v>
      </c>
      <c r="G2233" s="375" t="s">
        <v>399</v>
      </c>
      <c r="H2233" s="831" t="s">
        <v>930</v>
      </c>
      <c r="I2233" s="428" t="s">
        <v>232</v>
      </c>
      <c r="J2233" s="375" t="s">
        <v>65</v>
      </c>
      <c r="K2233" s="375" t="s">
        <v>52</v>
      </c>
      <c r="L2233" s="378"/>
      <c r="M2233" s="824">
        <v>0.32500000000000001</v>
      </c>
      <c r="N2233" s="375" t="s">
        <v>392</v>
      </c>
      <c r="O2233" s="375" t="s">
        <v>400</v>
      </c>
      <c r="P2233" s="763">
        <v>3.00000071086301E-6</v>
      </c>
      <c r="Q2233" s="375" t="s">
        <v>399</v>
      </c>
      <c r="R2233" s="831" t="s">
        <v>928</v>
      </c>
      <c r="S2233" s="428" t="s">
        <v>49</v>
      </c>
      <c r="T2233" s="375" t="s">
        <v>418</v>
      </c>
      <c r="U2233" s="375" t="s">
        <v>65</v>
      </c>
      <c r="V2233" s="375" t="s">
        <v>52</v>
      </c>
      <c r="W2233" s="378"/>
      <c r="X2233" s="824">
        <v>0.34300000000000003</v>
      </c>
      <c r="Y2233" s="375" t="s">
        <v>392</v>
      </c>
      <c r="Z2233" s="375" t="s">
        <v>400</v>
      </c>
      <c r="AA2233" s="763">
        <v>3.0430007210520468E-3</v>
      </c>
      <c r="AB2233" s="375" t="s">
        <v>399</v>
      </c>
      <c r="AC2233" s="831" t="s">
        <v>929</v>
      </c>
      <c r="AD2233" s="428" t="s">
        <v>263</v>
      </c>
      <c r="AE2233" s="375" t="s">
        <v>65</v>
      </c>
      <c r="AF2233" s="375" t="s">
        <v>393</v>
      </c>
      <c r="AG2233" s="375">
        <v>2.1316498911735386E-8</v>
      </c>
      <c r="AH2233" s="375" t="s">
        <v>399</v>
      </c>
      <c r="AI2233" s="375" t="s">
        <v>926</v>
      </c>
      <c r="AJ2233" s="375" t="s">
        <v>422</v>
      </c>
      <c r="AK2233" s="428" t="s">
        <v>277</v>
      </c>
      <c r="AL2233" s="375" t="s">
        <v>65</v>
      </c>
      <c r="AM2233" s="375" t="s">
        <v>425</v>
      </c>
      <c r="AN2233" s="375" t="s">
        <v>427</v>
      </c>
      <c r="AO2233" s="762">
        <v>6.9260000000000002</v>
      </c>
      <c r="AP2233" s="375" t="s">
        <v>393</v>
      </c>
      <c r="AQ2233" s="760">
        <v>8.111481151864688E-4</v>
      </c>
      <c r="AR2233" s="375" t="s">
        <v>399</v>
      </c>
      <c r="AS2233" s="375" t="s">
        <v>927</v>
      </c>
      <c r="AT2233" s="831" t="s">
        <v>422</v>
      </c>
    </row>
    <row r="2234" spans="1:46" s="375" customFormat="1" x14ac:dyDescent="0.4">
      <c r="A2234" s="428" t="s">
        <v>406</v>
      </c>
      <c r="B2234" s="375" t="s">
        <v>65</v>
      </c>
      <c r="C2234" s="375" t="s">
        <v>469</v>
      </c>
      <c r="D2234" s="375" t="s">
        <v>388</v>
      </c>
      <c r="E2234" s="375" t="s">
        <v>400</v>
      </c>
      <c r="F2234" s="763">
        <v>1.2297704639187661E-4</v>
      </c>
      <c r="G2234" s="375" t="s">
        <v>399</v>
      </c>
      <c r="H2234" s="831" t="s">
        <v>930</v>
      </c>
      <c r="I2234" s="428" t="s">
        <v>232</v>
      </c>
      <c r="J2234" s="375" t="s">
        <v>65</v>
      </c>
      <c r="K2234" s="375" t="s">
        <v>52</v>
      </c>
      <c r="L2234" s="378"/>
      <c r="M2234" s="824">
        <v>0.32500000000000001</v>
      </c>
      <c r="N2234" s="375" t="s">
        <v>393</v>
      </c>
      <c r="O2234" s="375" t="s">
        <v>400</v>
      </c>
      <c r="P2234" s="763">
        <v>6.7650016029960888E-6</v>
      </c>
      <c r="Q2234" s="375" t="s">
        <v>399</v>
      </c>
      <c r="R2234" s="831" t="s">
        <v>928</v>
      </c>
      <c r="S2234" s="428" t="s">
        <v>49</v>
      </c>
      <c r="T2234" s="375" t="s">
        <v>418</v>
      </c>
      <c r="U2234" s="375" t="s">
        <v>65</v>
      </c>
      <c r="V2234" s="375" t="s">
        <v>52</v>
      </c>
      <c r="W2234" s="378"/>
      <c r="X2234" s="824">
        <v>0.34300000000000003</v>
      </c>
      <c r="Y2234" s="375" t="s">
        <v>393</v>
      </c>
      <c r="Z2234" s="375" t="s">
        <v>400</v>
      </c>
      <c r="AA2234" s="763">
        <v>6.9230016404348731E-6</v>
      </c>
      <c r="AB2234" s="375" t="s">
        <v>399</v>
      </c>
      <c r="AC2234" s="831" t="s">
        <v>929</v>
      </c>
      <c r="AD2234" s="428" t="s">
        <v>263</v>
      </c>
      <c r="AE2234" s="375" t="s">
        <v>65</v>
      </c>
      <c r="AF2234" s="375" t="s">
        <v>394</v>
      </c>
      <c r="AG2234" s="375">
        <v>4.8104290079109587E-8</v>
      </c>
      <c r="AH2234" s="375" t="s">
        <v>399</v>
      </c>
      <c r="AI2234" s="375" t="s">
        <v>926</v>
      </c>
      <c r="AJ2234" s="375" t="s">
        <v>422</v>
      </c>
      <c r="AK2234" s="428" t="s">
        <v>277</v>
      </c>
      <c r="AL2234" s="375" t="s">
        <v>65</v>
      </c>
      <c r="AM2234" s="375" t="s">
        <v>425</v>
      </c>
      <c r="AN2234" s="375" t="s">
        <v>427</v>
      </c>
      <c r="AO2234" s="762">
        <v>6.9260000000000002</v>
      </c>
      <c r="AP2234" s="375" t="s">
        <v>394</v>
      </c>
      <c r="AQ2234" s="760">
        <v>1.6935338883092644E-3</v>
      </c>
      <c r="AR2234" s="375" t="s">
        <v>399</v>
      </c>
      <c r="AS2234" s="375" t="s">
        <v>927</v>
      </c>
      <c r="AT2234" s="831" t="s">
        <v>422</v>
      </c>
    </row>
    <row r="2235" spans="1:46" s="375" customFormat="1" x14ac:dyDescent="0.4">
      <c r="A2235" s="428" t="s">
        <v>406</v>
      </c>
      <c r="B2235" s="375" t="s">
        <v>65</v>
      </c>
      <c r="C2235" s="375" t="s">
        <v>469</v>
      </c>
      <c r="D2235" s="375" t="s">
        <v>389</v>
      </c>
      <c r="E2235" s="375" t="s">
        <v>400</v>
      </c>
      <c r="F2235" s="763">
        <v>7.8666722574730367E-4</v>
      </c>
      <c r="G2235" s="375" t="s">
        <v>399</v>
      </c>
      <c r="H2235" s="831" t="s">
        <v>930</v>
      </c>
      <c r="I2235" s="428" t="s">
        <v>232</v>
      </c>
      <c r="J2235" s="375" t="s">
        <v>65</v>
      </c>
      <c r="K2235" s="375" t="s">
        <v>52</v>
      </c>
      <c r="L2235" s="378"/>
      <c r="M2235" s="824">
        <v>0.32500000000000001</v>
      </c>
      <c r="N2235" s="375" t="s">
        <v>394</v>
      </c>
      <c r="O2235" s="375" t="s">
        <v>400</v>
      </c>
      <c r="P2235" s="763">
        <v>1.7548004158074701E-5</v>
      </c>
      <c r="Q2235" s="375" t="s">
        <v>399</v>
      </c>
      <c r="R2235" s="831" t="s">
        <v>928</v>
      </c>
      <c r="S2235" s="428" t="s">
        <v>49</v>
      </c>
      <c r="T2235" s="375" t="s">
        <v>418</v>
      </c>
      <c r="U2235" s="375" t="s">
        <v>65</v>
      </c>
      <c r="V2235" s="375" t="s">
        <v>52</v>
      </c>
      <c r="W2235" s="378"/>
      <c r="X2235" s="824">
        <v>0.34300000000000003</v>
      </c>
      <c r="Y2235" s="375" t="s">
        <v>394</v>
      </c>
      <c r="Z2235" s="375" t="s">
        <v>400</v>
      </c>
      <c r="AA2235" s="763">
        <v>1.3041003090121508E-5</v>
      </c>
      <c r="AB2235" s="375" t="s">
        <v>399</v>
      </c>
      <c r="AC2235" s="831" t="s">
        <v>929</v>
      </c>
      <c r="AD2235" s="428" t="s">
        <v>263</v>
      </c>
      <c r="AE2235" s="375" t="s">
        <v>65</v>
      </c>
      <c r="AF2235" s="375" t="s">
        <v>395</v>
      </c>
      <c r="AG2235" s="375">
        <v>1.7390366130125504E-6</v>
      </c>
      <c r="AH2235" s="375" t="s">
        <v>399</v>
      </c>
      <c r="AI2235" s="375" t="s">
        <v>926</v>
      </c>
      <c r="AJ2235" s="375" t="s">
        <v>422</v>
      </c>
      <c r="AK2235" s="428" t="s">
        <v>277</v>
      </c>
      <c r="AL2235" s="375" t="s">
        <v>65</v>
      </c>
      <c r="AM2235" s="375" t="s">
        <v>425</v>
      </c>
      <c r="AN2235" s="375" t="s">
        <v>427</v>
      </c>
      <c r="AO2235" s="762">
        <v>6.9260000000000002</v>
      </c>
      <c r="AP2235" s="375" t="s">
        <v>395</v>
      </c>
      <c r="AQ2235" s="760">
        <v>0.20852766040148335</v>
      </c>
      <c r="AR2235" s="375" t="s">
        <v>399</v>
      </c>
      <c r="AS2235" s="375" t="s">
        <v>927</v>
      </c>
      <c r="AT2235" s="831" t="s">
        <v>422</v>
      </c>
    </row>
    <row r="2236" spans="1:46" s="375" customFormat="1" x14ac:dyDescent="0.4">
      <c r="A2236" s="428" t="s">
        <v>406</v>
      </c>
      <c r="B2236" s="375" t="s">
        <v>65</v>
      </c>
      <c r="C2236" s="375" t="s">
        <v>469</v>
      </c>
      <c r="D2236" s="375" t="s">
        <v>390</v>
      </c>
      <c r="E2236" s="375" t="s">
        <v>400</v>
      </c>
      <c r="F2236" s="763">
        <v>6.9813782229354672E-5</v>
      </c>
      <c r="G2236" s="375" t="s">
        <v>399</v>
      </c>
      <c r="H2236" s="831" t="s">
        <v>930</v>
      </c>
      <c r="I2236" s="428" t="s">
        <v>232</v>
      </c>
      <c r="J2236" s="375" t="s">
        <v>65</v>
      </c>
      <c r="K2236" s="375" t="s">
        <v>52</v>
      </c>
      <c r="L2236" s="378"/>
      <c r="M2236" s="824">
        <v>0.32500000000000001</v>
      </c>
      <c r="N2236" s="375" t="s">
        <v>395</v>
      </c>
      <c r="O2236" s="375" t="s">
        <v>400</v>
      </c>
      <c r="P2236" s="763">
        <v>1.1000002606497705E-5</v>
      </c>
      <c r="Q2236" s="375" t="s">
        <v>399</v>
      </c>
      <c r="R2236" s="831" t="s">
        <v>928</v>
      </c>
      <c r="S2236" s="428" t="s">
        <v>49</v>
      </c>
      <c r="T2236" s="375" t="s">
        <v>418</v>
      </c>
      <c r="U2236" s="375" t="s">
        <v>65</v>
      </c>
      <c r="V2236" s="375" t="s">
        <v>52</v>
      </c>
      <c r="W2236" s="378"/>
      <c r="X2236" s="824">
        <v>0.34300000000000003</v>
      </c>
      <c r="Y2236" s="375" t="s">
        <v>395</v>
      </c>
      <c r="Z2236" s="375" t="s">
        <v>400</v>
      </c>
      <c r="AA2236" s="763">
        <v>1.000000236954337E-5</v>
      </c>
      <c r="AB2236" s="375" t="s">
        <v>399</v>
      </c>
      <c r="AC2236" s="831" t="s">
        <v>929</v>
      </c>
      <c r="AD2236" s="428" t="s">
        <v>263</v>
      </c>
      <c r="AE2236" s="375" t="s">
        <v>65</v>
      </c>
      <c r="AF2236" s="375" t="s">
        <v>396</v>
      </c>
      <c r="AG2236" s="375">
        <v>1.9642287377263704E-8</v>
      </c>
      <c r="AH2236" s="375" t="s">
        <v>399</v>
      </c>
      <c r="AI2236" s="375" t="s">
        <v>926</v>
      </c>
      <c r="AJ2236" s="375" t="s">
        <v>422</v>
      </c>
      <c r="AK2236" s="428" t="s">
        <v>277</v>
      </c>
      <c r="AL2236" s="375" t="s">
        <v>65</v>
      </c>
      <c r="AM2236" s="375" t="s">
        <v>425</v>
      </c>
      <c r="AN2236" s="375" t="s">
        <v>427</v>
      </c>
      <c r="AO2236" s="762">
        <v>6.9260000000000002</v>
      </c>
      <c r="AP2236" s="375" t="s">
        <v>396</v>
      </c>
      <c r="AQ2236" s="760">
        <v>1.2784256206030929E-3</v>
      </c>
      <c r="AR2236" s="375" t="s">
        <v>399</v>
      </c>
      <c r="AS2236" s="375" t="s">
        <v>927</v>
      </c>
      <c r="AT2236" s="831" t="s">
        <v>422</v>
      </c>
    </row>
    <row r="2237" spans="1:46" s="375" customFormat="1" x14ac:dyDescent="0.4">
      <c r="A2237" s="428" t="s">
        <v>406</v>
      </c>
      <c r="B2237" s="375" t="s">
        <v>65</v>
      </c>
      <c r="C2237" s="375" t="s">
        <v>469</v>
      </c>
      <c r="D2237" s="375" t="s">
        <v>391</v>
      </c>
      <c r="E2237" s="375" t="s">
        <v>400</v>
      </c>
      <c r="F2237" s="763">
        <v>6.0545220604543907E-5</v>
      </c>
      <c r="G2237" s="375" t="s">
        <v>399</v>
      </c>
      <c r="H2237" s="831" t="s">
        <v>930</v>
      </c>
      <c r="I2237" s="428" t="s">
        <v>232</v>
      </c>
      <c r="J2237" s="375" t="s">
        <v>65</v>
      </c>
      <c r="K2237" s="375" t="s">
        <v>52</v>
      </c>
      <c r="L2237" s="378"/>
      <c r="M2237" s="824">
        <v>0.32500000000000001</v>
      </c>
      <c r="N2237" s="375" t="s">
        <v>396</v>
      </c>
      <c r="O2237" s="375" t="s">
        <v>400</v>
      </c>
      <c r="P2237" s="763">
        <v>1.0000002369543367E-6</v>
      </c>
      <c r="Q2237" s="375" t="s">
        <v>399</v>
      </c>
      <c r="R2237" s="831" t="s">
        <v>928</v>
      </c>
      <c r="S2237" s="428" t="s">
        <v>49</v>
      </c>
      <c r="T2237" s="375" t="s">
        <v>418</v>
      </c>
      <c r="U2237" s="375" t="s">
        <v>65</v>
      </c>
      <c r="V2237" s="375" t="s">
        <v>52</v>
      </c>
      <c r="W2237" s="378"/>
      <c r="X2237" s="824">
        <v>0.34300000000000003</v>
      </c>
      <c r="Y2237" s="375" t="s">
        <v>396</v>
      </c>
      <c r="Z2237" s="375" t="s">
        <v>400</v>
      </c>
      <c r="AA2237" s="763">
        <v>1.6000003791269388E-5</v>
      </c>
      <c r="AB2237" s="375" t="s">
        <v>399</v>
      </c>
      <c r="AC2237" s="831" t="s">
        <v>929</v>
      </c>
      <c r="AD2237" s="430" t="s">
        <v>263</v>
      </c>
      <c r="AE2237" s="832" t="s">
        <v>65</v>
      </c>
      <c r="AF2237" s="832" t="s">
        <v>397</v>
      </c>
      <c r="AG2237" s="832">
        <v>2.0860565965040369E-3</v>
      </c>
      <c r="AH2237" s="832" t="s">
        <v>399</v>
      </c>
      <c r="AI2237" s="832" t="s">
        <v>926</v>
      </c>
      <c r="AJ2237" s="832" t="s">
        <v>422</v>
      </c>
      <c r="AK2237" s="428" t="s">
        <v>277</v>
      </c>
      <c r="AL2237" s="375" t="s">
        <v>65</v>
      </c>
      <c r="AM2237" s="375" t="s">
        <v>425</v>
      </c>
      <c r="AN2237" s="375" t="s">
        <v>427</v>
      </c>
      <c r="AO2237" s="762">
        <v>6.9260000000000002</v>
      </c>
      <c r="AP2237" s="375" t="s">
        <v>397</v>
      </c>
      <c r="AQ2237" s="760">
        <v>129.43755407652384</v>
      </c>
      <c r="AR2237" s="375" t="s">
        <v>399</v>
      </c>
      <c r="AS2237" s="375" t="s">
        <v>927</v>
      </c>
      <c r="AT2237" s="831" t="s">
        <v>422</v>
      </c>
    </row>
    <row r="2238" spans="1:46" s="375" customFormat="1" x14ac:dyDescent="0.4">
      <c r="A2238" s="428" t="s">
        <v>406</v>
      </c>
      <c r="B2238" s="375" t="s">
        <v>65</v>
      </c>
      <c r="C2238" s="375" t="s">
        <v>469</v>
      </c>
      <c r="D2238" s="375" t="s">
        <v>392</v>
      </c>
      <c r="E2238" s="375" t="s">
        <v>400</v>
      </c>
      <c r="F2238" s="763">
        <v>1.1536869900553184E-3</v>
      </c>
      <c r="G2238" s="375" t="s">
        <v>399</v>
      </c>
      <c r="H2238" s="831" t="s">
        <v>930</v>
      </c>
      <c r="I2238" s="428" t="s">
        <v>232</v>
      </c>
      <c r="J2238" s="375" t="s">
        <v>65</v>
      </c>
      <c r="K2238" s="375" t="s">
        <v>52</v>
      </c>
      <c r="L2238" s="378"/>
      <c r="M2238" s="824">
        <v>0.32500000000000001</v>
      </c>
      <c r="N2238" s="375" t="s">
        <v>397</v>
      </c>
      <c r="O2238" s="375" t="s">
        <v>400</v>
      </c>
      <c r="P2238" s="763">
        <v>0.62289607669983338</v>
      </c>
      <c r="Q2238" s="375" t="s">
        <v>399</v>
      </c>
      <c r="R2238" s="831" t="s">
        <v>928</v>
      </c>
      <c r="S2238" s="428" t="s">
        <v>49</v>
      </c>
      <c r="T2238" s="375" t="s">
        <v>418</v>
      </c>
      <c r="U2238" s="375" t="s">
        <v>65</v>
      </c>
      <c r="V2238" s="375" t="s">
        <v>52</v>
      </c>
      <c r="W2238" s="378"/>
      <c r="X2238" s="824">
        <v>0.34300000000000003</v>
      </c>
      <c r="Y2238" s="375" t="s">
        <v>397</v>
      </c>
      <c r="Z2238" s="375" t="s">
        <v>400</v>
      </c>
      <c r="AA2238" s="763">
        <v>0.99491827769468344</v>
      </c>
      <c r="AB2238" s="375" t="s">
        <v>399</v>
      </c>
      <c r="AC2238" s="831" t="s">
        <v>929</v>
      </c>
      <c r="AK2238" s="428" t="s">
        <v>277</v>
      </c>
      <c r="AL2238" s="375" t="s">
        <v>65</v>
      </c>
      <c r="AM2238" s="375" t="s">
        <v>425</v>
      </c>
      <c r="AN2238" s="375" t="s">
        <v>426</v>
      </c>
      <c r="AO2238" s="762">
        <v>6.9260000000000002</v>
      </c>
      <c r="AP2238" s="375" t="s">
        <v>387</v>
      </c>
      <c r="AQ2238" s="760">
        <v>0.11449360352033082</v>
      </c>
      <c r="AR2238" s="375" t="s">
        <v>399</v>
      </c>
      <c r="AS2238" s="375" t="s">
        <v>931</v>
      </c>
      <c r="AT2238" s="831" t="s">
        <v>422</v>
      </c>
    </row>
    <row r="2239" spans="1:46" s="375" customFormat="1" x14ac:dyDescent="0.4">
      <c r="A2239" s="428" t="s">
        <v>406</v>
      </c>
      <c r="B2239" s="375" t="s">
        <v>65</v>
      </c>
      <c r="C2239" s="375" t="s">
        <v>469</v>
      </c>
      <c r="D2239" s="375" t="s">
        <v>393</v>
      </c>
      <c r="E2239" s="375" t="s">
        <v>400</v>
      </c>
      <c r="F2239" s="763">
        <v>3.1230572365692105E-6</v>
      </c>
      <c r="G2239" s="375" t="s">
        <v>399</v>
      </c>
      <c r="H2239" s="831" t="s">
        <v>930</v>
      </c>
      <c r="I2239" s="428" t="s">
        <v>232</v>
      </c>
      <c r="J2239" s="375" t="s">
        <v>65</v>
      </c>
      <c r="K2239" s="375" t="s">
        <v>52</v>
      </c>
      <c r="L2239" s="378"/>
      <c r="M2239" s="824">
        <v>0.32500000000000001</v>
      </c>
      <c r="N2239" s="375" t="s">
        <v>387</v>
      </c>
      <c r="O2239" s="375" t="s">
        <v>401</v>
      </c>
      <c r="P2239" s="378">
        <v>3.1811815903741844E-5</v>
      </c>
      <c r="Q2239" s="375" t="s">
        <v>399</v>
      </c>
      <c r="R2239" s="831" t="s">
        <v>932</v>
      </c>
      <c r="S2239" s="428" t="s">
        <v>49</v>
      </c>
      <c r="T2239" s="375" t="s">
        <v>418</v>
      </c>
      <c r="U2239" s="375" t="s">
        <v>65</v>
      </c>
      <c r="V2239" s="375" t="s">
        <v>52</v>
      </c>
      <c r="W2239" s="378"/>
      <c r="X2239" s="824">
        <v>0.34300000000000003</v>
      </c>
      <c r="Y2239" s="375" t="s">
        <v>387</v>
      </c>
      <c r="Z2239" s="375" t="s">
        <v>401</v>
      </c>
      <c r="AA2239" s="378">
        <v>1.8811812823335467E-5</v>
      </c>
      <c r="AB2239" s="375" t="s">
        <v>399</v>
      </c>
      <c r="AC2239" s="831" t="s">
        <v>933</v>
      </c>
      <c r="AK2239" s="428" t="s">
        <v>277</v>
      </c>
      <c r="AL2239" s="375" t="s">
        <v>65</v>
      </c>
      <c r="AM2239" s="375" t="s">
        <v>425</v>
      </c>
      <c r="AN2239" s="375" t="s">
        <v>426</v>
      </c>
      <c r="AO2239" s="762">
        <v>6.9260000000000002</v>
      </c>
      <c r="AP2239" s="375" t="s">
        <v>388</v>
      </c>
      <c r="AQ2239" s="760">
        <v>0.66955527990502384</v>
      </c>
      <c r="AR2239" s="375" t="s">
        <v>399</v>
      </c>
      <c r="AS2239" s="375" t="s">
        <v>931</v>
      </c>
      <c r="AT2239" s="831" t="s">
        <v>422</v>
      </c>
    </row>
    <row r="2240" spans="1:46" s="375" customFormat="1" x14ac:dyDescent="0.4">
      <c r="A2240" s="428" t="s">
        <v>406</v>
      </c>
      <c r="B2240" s="375" t="s">
        <v>65</v>
      </c>
      <c r="C2240" s="375" t="s">
        <v>469</v>
      </c>
      <c r="D2240" s="375" t="s">
        <v>394</v>
      </c>
      <c r="E2240" s="375" t="s">
        <v>400</v>
      </c>
      <c r="F2240" s="763">
        <v>6.626592064941784E-6</v>
      </c>
      <c r="G2240" s="375" t="s">
        <v>399</v>
      </c>
      <c r="H2240" s="831" t="s">
        <v>930</v>
      </c>
      <c r="I2240" s="428" t="s">
        <v>232</v>
      </c>
      <c r="J2240" s="375" t="s">
        <v>65</v>
      </c>
      <c r="K2240" s="375" t="s">
        <v>52</v>
      </c>
      <c r="L2240" s="378"/>
      <c r="M2240" s="824">
        <v>0.32500000000000001</v>
      </c>
      <c r="N2240" s="375" t="s">
        <v>388</v>
      </c>
      <c r="O2240" s="375" t="s">
        <v>401</v>
      </c>
      <c r="P2240" s="378">
        <v>4.7946183800458422E-4</v>
      </c>
      <c r="Q2240" s="375" t="s">
        <v>399</v>
      </c>
      <c r="R2240" s="831" t="s">
        <v>932</v>
      </c>
      <c r="S2240" s="428" t="s">
        <v>49</v>
      </c>
      <c r="T2240" s="375" t="s">
        <v>418</v>
      </c>
      <c r="U2240" s="375" t="s">
        <v>65</v>
      </c>
      <c r="V2240" s="375" t="s">
        <v>52</v>
      </c>
      <c r="W2240" s="378"/>
      <c r="X2240" s="824">
        <v>0.34300000000000003</v>
      </c>
      <c r="Y2240" s="375" t="s">
        <v>388</v>
      </c>
      <c r="Z2240" s="375" t="s">
        <v>401</v>
      </c>
      <c r="AA2240" s="378">
        <v>1.5246176052051614E-4</v>
      </c>
      <c r="AB2240" s="375" t="s">
        <v>399</v>
      </c>
      <c r="AC2240" s="831" t="s">
        <v>933</v>
      </c>
      <c r="AK2240" s="428" t="s">
        <v>277</v>
      </c>
      <c r="AL2240" s="375" t="s">
        <v>65</v>
      </c>
      <c r="AM2240" s="375" t="s">
        <v>425</v>
      </c>
      <c r="AN2240" s="375" t="s">
        <v>426</v>
      </c>
      <c r="AO2240" s="762">
        <v>6.9260000000000002</v>
      </c>
      <c r="AP2240" s="375" t="s">
        <v>389</v>
      </c>
      <c r="AQ2240" s="760">
        <v>0.14083992687145763</v>
      </c>
      <c r="AR2240" s="375" t="s">
        <v>399</v>
      </c>
      <c r="AS2240" s="375" t="s">
        <v>931</v>
      </c>
      <c r="AT2240" s="831" t="s">
        <v>422</v>
      </c>
    </row>
    <row r="2241" spans="1:46" s="375" customFormat="1" x14ac:dyDescent="0.4">
      <c r="A2241" s="428" t="s">
        <v>406</v>
      </c>
      <c r="B2241" s="375" t="s">
        <v>65</v>
      </c>
      <c r="C2241" s="375" t="s">
        <v>469</v>
      </c>
      <c r="D2241" s="375" t="s">
        <v>395</v>
      </c>
      <c r="E2241" s="375" t="s">
        <v>400</v>
      </c>
      <c r="F2241" s="763">
        <v>6.6114380164343633E-6</v>
      </c>
      <c r="G2241" s="375" t="s">
        <v>399</v>
      </c>
      <c r="H2241" s="831" t="s">
        <v>930</v>
      </c>
      <c r="I2241" s="428" t="s">
        <v>232</v>
      </c>
      <c r="J2241" s="375" t="s">
        <v>65</v>
      </c>
      <c r="K2241" s="375" t="s">
        <v>52</v>
      </c>
      <c r="L2241" s="378"/>
      <c r="M2241" s="824">
        <v>0.32500000000000001</v>
      </c>
      <c r="N2241" s="375" t="s">
        <v>389</v>
      </c>
      <c r="O2241" s="375" t="s">
        <v>401</v>
      </c>
      <c r="P2241" s="378">
        <v>1.0528286220736242E-3</v>
      </c>
      <c r="Q2241" s="375" t="s">
        <v>399</v>
      </c>
      <c r="R2241" s="831" t="s">
        <v>932</v>
      </c>
      <c r="S2241" s="428" t="s">
        <v>49</v>
      </c>
      <c r="T2241" s="375" t="s">
        <v>418</v>
      </c>
      <c r="U2241" s="375" t="s">
        <v>65</v>
      </c>
      <c r="V2241" s="375" t="s">
        <v>52</v>
      </c>
      <c r="W2241" s="378"/>
      <c r="X2241" s="824">
        <v>0.34300000000000003</v>
      </c>
      <c r="Y2241" s="375" t="s">
        <v>389</v>
      </c>
      <c r="Z2241" s="375" t="s">
        <v>401</v>
      </c>
      <c r="AA2241" s="378">
        <v>1.4728287215944457E-3</v>
      </c>
      <c r="AB2241" s="375" t="s">
        <v>399</v>
      </c>
      <c r="AC2241" s="831" t="s">
        <v>933</v>
      </c>
      <c r="AK2241" s="428" t="s">
        <v>277</v>
      </c>
      <c r="AL2241" s="375" t="s">
        <v>65</v>
      </c>
      <c r="AM2241" s="375" t="s">
        <v>425</v>
      </c>
      <c r="AN2241" s="375" t="s">
        <v>426</v>
      </c>
      <c r="AO2241" s="762">
        <v>6.9260000000000002</v>
      </c>
      <c r="AP2241" s="375" t="s">
        <v>390</v>
      </c>
      <c r="AQ2241" s="760">
        <v>7.6770444062228202E-2</v>
      </c>
      <c r="AR2241" s="375" t="s">
        <v>399</v>
      </c>
      <c r="AS2241" s="375" t="s">
        <v>931</v>
      </c>
      <c r="AT2241" s="831" t="s">
        <v>422</v>
      </c>
    </row>
    <row r="2242" spans="1:46" s="375" customFormat="1" x14ac:dyDescent="0.4">
      <c r="A2242" s="428" t="s">
        <v>406</v>
      </c>
      <c r="B2242" s="375" t="s">
        <v>65</v>
      </c>
      <c r="C2242" s="375" t="s">
        <v>469</v>
      </c>
      <c r="D2242" s="375" t="s">
        <v>396</v>
      </c>
      <c r="E2242" s="375" t="s">
        <v>400</v>
      </c>
      <c r="F2242" s="763">
        <v>5.8536863615502245E-6</v>
      </c>
      <c r="G2242" s="375" t="s">
        <v>399</v>
      </c>
      <c r="H2242" s="831" t="s">
        <v>930</v>
      </c>
      <c r="I2242" s="428" t="s">
        <v>232</v>
      </c>
      <c r="J2242" s="375" t="s">
        <v>65</v>
      </c>
      <c r="K2242" s="375" t="s">
        <v>52</v>
      </c>
      <c r="L2242" s="378"/>
      <c r="M2242" s="824">
        <v>0.32500000000000001</v>
      </c>
      <c r="N2242" s="375" t="s">
        <v>390</v>
      </c>
      <c r="O2242" s="375" t="s">
        <v>401</v>
      </c>
      <c r="P2242" s="378">
        <v>4.1502188569156441E-5</v>
      </c>
      <c r="Q2242" s="375" t="s">
        <v>399</v>
      </c>
      <c r="R2242" s="831" t="s">
        <v>932</v>
      </c>
      <c r="S2242" s="428" t="s">
        <v>49</v>
      </c>
      <c r="T2242" s="375" t="s">
        <v>418</v>
      </c>
      <c r="U2242" s="375" t="s">
        <v>65</v>
      </c>
      <c r="V2242" s="375" t="s">
        <v>52</v>
      </c>
      <c r="W2242" s="378"/>
      <c r="X2242" s="824">
        <v>0.34300000000000003</v>
      </c>
      <c r="Y2242" s="375" t="s">
        <v>390</v>
      </c>
      <c r="Z2242" s="375" t="s">
        <v>401</v>
      </c>
      <c r="AA2242" s="378">
        <v>1.8650222292753525E-4</v>
      </c>
      <c r="AB2242" s="375" t="s">
        <v>399</v>
      </c>
      <c r="AC2242" s="831" t="s">
        <v>933</v>
      </c>
      <c r="AK2242" s="428" t="s">
        <v>277</v>
      </c>
      <c r="AL2242" s="375" t="s">
        <v>65</v>
      </c>
      <c r="AM2242" s="375" t="s">
        <v>425</v>
      </c>
      <c r="AN2242" s="375" t="s">
        <v>426</v>
      </c>
      <c r="AO2242" s="762">
        <v>6.9260000000000002</v>
      </c>
      <c r="AP2242" s="375" t="s">
        <v>391</v>
      </c>
      <c r="AQ2242" s="760">
        <v>3.3247860289947147E-2</v>
      </c>
      <c r="AR2242" s="375" t="s">
        <v>399</v>
      </c>
      <c r="AS2242" s="375" t="s">
        <v>931</v>
      </c>
      <c r="AT2242" s="831" t="s">
        <v>422</v>
      </c>
    </row>
    <row r="2243" spans="1:46" s="375" customFormat="1" x14ac:dyDescent="0.4">
      <c r="A2243" s="428" t="s">
        <v>406</v>
      </c>
      <c r="B2243" s="375" t="s">
        <v>65</v>
      </c>
      <c r="C2243" s="375" t="s">
        <v>469</v>
      </c>
      <c r="D2243" s="375" t="s">
        <v>397</v>
      </c>
      <c r="E2243" s="375" t="s">
        <v>400</v>
      </c>
      <c r="F2243" s="763">
        <v>0.49433123258561446</v>
      </c>
      <c r="G2243" s="375" t="s">
        <v>399</v>
      </c>
      <c r="H2243" s="831" t="s">
        <v>930</v>
      </c>
      <c r="I2243" s="428" t="s">
        <v>232</v>
      </c>
      <c r="J2243" s="375" t="s">
        <v>65</v>
      </c>
      <c r="K2243" s="375" t="s">
        <v>52</v>
      </c>
      <c r="L2243" s="378"/>
      <c r="M2243" s="824">
        <v>0.32500000000000001</v>
      </c>
      <c r="N2243" s="375" t="s">
        <v>391</v>
      </c>
      <c r="O2243" s="375" t="s">
        <v>401</v>
      </c>
      <c r="P2243" s="378">
        <v>4.1231829989486738E-5</v>
      </c>
      <c r="Q2243" s="375" t="s">
        <v>399</v>
      </c>
      <c r="R2243" s="831" t="s">
        <v>932</v>
      </c>
      <c r="S2243" s="428" t="s">
        <v>49</v>
      </c>
      <c r="T2243" s="375" t="s">
        <v>418</v>
      </c>
      <c r="U2243" s="375" t="s">
        <v>65</v>
      </c>
      <c r="V2243" s="375" t="s">
        <v>52</v>
      </c>
      <c r="W2243" s="378"/>
      <c r="X2243" s="824">
        <v>0.34300000000000003</v>
      </c>
      <c r="Y2243" s="375" t="s">
        <v>391</v>
      </c>
      <c r="Z2243" s="375" t="s">
        <v>401</v>
      </c>
      <c r="AA2243" s="378">
        <v>1.6123185842400716E-4</v>
      </c>
      <c r="AB2243" s="375" t="s">
        <v>399</v>
      </c>
      <c r="AC2243" s="831" t="s">
        <v>933</v>
      </c>
      <c r="AK2243" s="428" t="s">
        <v>277</v>
      </c>
      <c r="AL2243" s="375" t="s">
        <v>65</v>
      </c>
      <c r="AM2243" s="375" t="s">
        <v>425</v>
      </c>
      <c r="AN2243" s="375" t="s">
        <v>426</v>
      </c>
      <c r="AO2243" s="762">
        <v>6.9260000000000002</v>
      </c>
      <c r="AP2243" s="375" t="s">
        <v>392</v>
      </c>
      <c r="AQ2243" s="760">
        <v>0.42086269104545959</v>
      </c>
      <c r="AR2243" s="375" t="s">
        <v>399</v>
      </c>
      <c r="AS2243" s="375" t="s">
        <v>931</v>
      </c>
      <c r="AT2243" s="831" t="s">
        <v>422</v>
      </c>
    </row>
    <row r="2244" spans="1:46" s="375" customFormat="1" x14ac:dyDescent="0.4">
      <c r="A2244" s="428" t="s">
        <v>406</v>
      </c>
      <c r="B2244" s="375" t="s">
        <v>65</v>
      </c>
      <c r="C2244" s="375" t="s">
        <v>469</v>
      </c>
      <c r="D2244" s="375" t="s">
        <v>387</v>
      </c>
      <c r="E2244" s="375" t="s">
        <v>401</v>
      </c>
      <c r="F2244" s="378">
        <v>1.2337335569400071E-5</v>
      </c>
      <c r="G2244" s="375" t="s">
        <v>399</v>
      </c>
      <c r="H2244" s="831" t="s">
        <v>934</v>
      </c>
      <c r="I2244" s="428" t="s">
        <v>232</v>
      </c>
      <c r="J2244" s="375" t="s">
        <v>65</v>
      </c>
      <c r="K2244" s="375" t="s">
        <v>52</v>
      </c>
      <c r="L2244" s="378"/>
      <c r="M2244" s="824">
        <v>0.32500000000000001</v>
      </c>
      <c r="N2244" s="375" t="s">
        <v>392</v>
      </c>
      <c r="O2244" s="375" t="s">
        <v>401</v>
      </c>
      <c r="P2244" s="378">
        <v>5.8286046307671938E-6</v>
      </c>
      <c r="Q2244" s="375" t="s">
        <v>399</v>
      </c>
      <c r="R2244" s="831" t="s">
        <v>932</v>
      </c>
      <c r="S2244" s="428" t="s">
        <v>49</v>
      </c>
      <c r="T2244" s="375" t="s">
        <v>418</v>
      </c>
      <c r="U2244" s="375" t="s">
        <v>65</v>
      </c>
      <c r="V2244" s="375" t="s">
        <v>52</v>
      </c>
      <c r="W2244" s="378"/>
      <c r="X2244" s="824">
        <v>0.34300000000000003</v>
      </c>
      <c r="Y2244" s="375" t="s">
        <v>392</v>
      </c>
      <c r="Z2244" s="375" t="s">
        <v>401</v>
      </c>
      <c r="AA2244" s="378">
        <v>3.0458293249719507E-3</v>
      </c>
      <c r="AB2244" s="375" t="s">
        <v>399</v>
      </c>
      <c r="AC2244" s="831" t="s">
        <v>933</v>
      </c>
      <c r="AK2244" s="428" t="s">
        <v>277</v>
      </c>
      <c r="AL2244" s="375" t="s">
        <v>65</v>
      </c>
      <c r="AM2244" s="375" t="s">
        <v>425</v>
      </c>
      <c r="AN2244" s="375" t="s">
        <v>426</v>
      </c>
      <c r="AO2244" s="762">
        <v>6.9260000000000002</v>
      </c>
      <c r="AP2244" s="375" t="s">
        <v>393</v>
      </c>
      <c r="AQ2244" s="760">
        <v>8.2913653648611385E-4</v>
      </c>
      <c r="AR2244" s="375" t="s">
        <v>399</v>
      </c>
      <c r="AS2244" s="375" t="s">
        <v>931</v>
      </c>
      <c r="AT2244" s="831" t="s">
        <v>422</v>
      </c>
    </row>
    <row r="2245" spans="1:46" s="375" customFormat="1" x14ac:dyDescent="0.4">
      <c r="A2245" s="428" t="s">
        <v>406</v>
      </c>
      <c r="B2245" s="375" t="s">
        <v>65</v>
      </c>
      <c r="C2245" s="375" t="s">
        <v>469</v>
      </c>
      <c r="D2245" s="375" t="s">
        <v>388</v>
      </c>
      <c r="E2245" s="375" t="s">
        <v>401</v>
      </c>
      <c r="F2245" s="378">
        <v>1.363031164570747E-4</v>
      </c>
      <c r="G2245" s="375" t="s">
        <v>399</v>
      </c>
      <c r="H2245" s="831" t="s">
        <v>934</v>
      </c>
      <c r="I2245" s="428" t="s">
        <v>232</v>
      </c>
      <c r="J2245" s="375" t="s">
        <v>65</v>
      </c>
      <c r="K2245" s="375" t="s">
        <v>52</v>
      </c>
      <c r="L2245" s="378"/>
      <c r="M2245" s="824">
        <v>0.32500000000000001</v>
      </c>
      <c r="N2245" s="375" t="s">
        <v>393</v>
      </c>
      <c r="O2245" s="375" t="s">
        <v>401</v>
      </c>
      <c r="P2245" s="378">
        <v>6.7693252982237317E-6</v>
      </c>
      <c r="Q2245" s="375" t="s">
        <v>399</v>
      </c>
      <c r="R2245" s="831" t="s">
        <v>932</v>
      </c>
      <c r="S2245" s="428" t="s">
        <v>49</v>
      </c>
      <c r="T2245" s="375" t="s">
        <v>418</v>
      </c>
      <c r="U2245" s="375" t="s">
        <v>65</v>
      </c>
      <c r="V2245" s="375" t="s">
        <v>52</v>
      </c>
      <c r="W2245" s="378"/>
      <c r="X2245" s="824">
        <v>0.34300000000000003</v>
      </c>
      <c r="Y2245" s="375" t="s">
        <v>393</v>
      </c>
      <c r="Z2245" s="375" t="s">
        <v>401</v>
      </c>
      <c r="AA2245" s="378">
        <v>6.927325335662516E-6</v>
      </c>
      <c r="AB2245" s="375" t="s">
        <v>399</v>
      </c>
      <c r="AC2245" s="831" t="s">
        <v>933</v>
      </c>
      <c r="AK2245" s="428" t="s">
        <v>277</v>
      </c>
      <c r="AL2245" s="375" t="s">
        <v>65</v>
      </c>
      <c r="AM2245" s="375" t="s">
        <v>425</v>
      </c>
      <c r="AN2245" s="375" t="s">
        <v>426</v>
      </c>
      <c r="AO2245" s="762">
        <v>6.9260000000000002</v>
      </c>
      <c r="AP2245" s="375" t="s">
        <v>394</v>
      </c>
      <c r="AQ2245" s="760">
        <v>1.7643520388164087E-3</v>
      </c>
      <c r="AR2245" s="375" t="s">
        <v>399</v>
      </c>
      <c r="AS2245" s="375" t="s">
        <v>931</v>
      </c>
      <c r="AT2245" s="831" t="s">
        <v>422</v>
      </c>
    </row>
    <row r="2246" spans="1:46" s="375" customFormat="1" x14ac:dyDescent="0.4">
      <c r="A2246" s="428" t="s">
        <v>406</v>
      </c>
      <c r="B2246" s="375" t="s">
        <v>65</v>
      </c>
      <c r="C2246" s="375" t="s">
        <v>469</v>
      </c>
      <c r="D2246" s="375" t="s">
        <v>389</v>
      </c>
      <c r="E2246" s="375" t="s">
        <v>401</v>
      </c>
      <c r="F2246" s="378">
        <v>7.8989777020056122E-4</v>
      </c>
      <c r="G2246" s="375" t="s">
        <v>399</v>
      </c>
      <c r="H2246" s="831" t="s">
        <v>934</v>
      </c>
      <c r="I2246" s="428" t="s">
        <v>232</v>
      </c>
      <c r="J2246" s="375" t="s">
        <v>65</v>
      </c>
      <c r="K2246" s="375" t="s">
        <v>52</v>
      </c>
      <c r="L2246" s="378"/>
      <c r="M2246" s="824">
        <v>0.32500000000000001</v>
      </c>
      <c r="N2246" s="375" t="s">
        <v>394</v>
      </c>
      <c r="O2246" s="375" t="s">
        <v>401</v>
      </c>
      <c r="P2246" s="378">
        <v>1.7557474529034463E-5</v>
      </c>
      <c r="Q2246" s="375" t="s">
        <v>399</v>
      </c>
      <c r="R2246" s="831" t="s">
        <v>932</v>
      </c>
      <c r="S2246" s="428" t="s">
        <v>49</v>
      </c>
      <c r="T2246" s="375" t="s">
        <v>418</v>
      </c>
      <c r="U2246" s="375" t="s">
        <v>65</v>
      </c>
      <c r="V2246" s="375" t="s">
        <v>52</v>
      </c>
      <c r="W2246" s="378"/>
      <c r="X2246" s="824">
        <v>0.34300000000000003</v>
      </c>
      <c r="Y2246" s="375" t="s">
        <v>394</v>
      </c>
      <c r="Z2246" s="375" t="s">
        <v>401</v>
      </c>
      <c r="AA2246" s="378">
        <v>1.3050473461081271E-5</v>
      </c>
      <c r="AB2246" s="375" t="s">
        <v>399</v>
      </c>
      <c r="AC2246" s="831" t="s">
        <v>933</v>
      </c>
      <c r="AK2246" s="428" t="s">
        <v>277</v>
      </c>
      <c r="AL2246" s="375" t="s">
        <v>65</v>
      </c>
      <c r="AM2246" s="375" t="s">
        <v>425</v>
      </c>
      <c r="AN2246" s="375" t="s">
        <v>426</v>
      </c>
      <c r="AO2246" s="762">
        <v>6.9260000000000002</v>
      </c>
      <c r="AP2246" s="375" t="s">
        <v>395</v>
      </c>
      <c r="AQ2246" s="760">
        <v>0.16080478359682848</v>
      </c>
      <c r="AR2246" s="375" t="s">
        <v>399</v>
      </c>
      <c r="AS2246" s="375" t="s">
        <v>931</v>
      </c>
      <c r="AT2246" s="831" t="s">
        <v>422</v>
      </c>
    </row>
    <row r="2247" spans="1:46" s="375" customFormat="1" x14ac:dyDescent="0.4">
      <c r="A2247" s="428" t="s">
        <v>406</v>
      </c>
      <c r="B2247" s="375" t="s">
        <v>65</v>
      </c>
      <c r="C2247" s="375" t="s">
        <v>469</v>
      </c>
      <c r="D2247" s="375" t="s">
        <v>390</v>
      </c>
      <c r="E2247" s="375" t="s">
        <v>401</v>
      </c>
      <c r="F2247" s="378">
        <v>7.12402163291131E-5</v>
      </c>
      <c r="G2247" s="375" t="s">
        <v>399</v>
      </c>
      <c r="H2247" s="831" t="s">
        <v>934</v>
      </c>
      <c r="I2247" s="428" t="s">
        <v>232</v>
      </c>
      <c r="J2247" s="375" t="s">
        <v>65</v>
      </c>
      <c r="K2247" s="375" t="s">
        <v>52</v>
      </c>
      <c r="M2247" s="824">
        <v>0.32500000000000001</v>
      </c>
      <c r="N2247" s="375" t="s">
        <v>395</v>
      </c>
      <c r="O2247" s="375" t="s">
        <v>401</v>
      </c>
      <c r="P2247" s="378">
        <v>1.2288505310979559E-5</v>
      </c>
      <c r="Q2247" s="375" t="s">
        <v>399</v>
      </c>
      <c r="R2247" s="831" t="s">
        <v>932</v>
      </c>
      <c r="S2247" s="428" t="s">
        <v>49</v>
      </c>
      <c r="T2247" s="375" t="s">
        <v>418</v>
      </c>
      <c r="U2247" s="375" t="s">
        <v>65</v>
      </c>
      <c r="V2247" s="375" t="s">
        <v>52</v>
      </c>
      <c r="X2247" s="824">
        <v>0.34300000000000003</v>
      </c>
      <c r="Y2247" s="375" t="s">
        <v>395</v>
      </c>
      <c r="Z2247" s="375" t="s">
        <v>401</v>
      </c>
      <c r="AA2247" s="378">
        <v>1.1288505074025222E-5</v>
      </c>
      <c r="AB2247" s="375" t="s">
        <v>399</v>
      </c>
      <c r="AC2247" s="831" t="s">
        <v>933</v>
      </c>
      <c r="AK2247" s="428" t="s">
        <v>277</v>
      </c>
      <c r="AL2247" s="375" t="s">
        <v>65</v>
      </c>
      <c r="AM2247" s="375" t="s">
        <v>425</v>
      </c>
      <c r="AN2247" s="375" t="s">
        <v>426</v>
      </c>
      <c r="AO2247" s="762">
        <v>6.9260000000000002</v>
      </c>
      <c r="AP2247" s="375" t="s">
        <v>396</v>
      </c>
      <c r="AQ2247" s="760">
        <v>1.1068526951316031E-3</v>
      </c>
      <c r="AR2247" s="375" t="s">
        <v>399</v>
      </c>
      <c r="AS2247" s="375" t="s">
        <v>931</v>
      </c>
      <c r="AT2247" s="831" t="s">
        <v>422</v>
      </c>
    </row>
    <row r="2248" spans="1:46" s="375" customFormat="1" x14ac:dyDescent="0.4">
      <c r="A2248" s="428" t="s">
        <v>406</v>
      </c>
      <c r="B2248" s="375" t="s">
        <v>65</v>
      </c>
      <c r="C2248" s="375" t="s">
        <v>469</v>
      </c>
      <c r="D2248" s="375" t="s">
        <v>391</v>
      </c>
      <c r="E2248" s="375" t="s">
        <v>401</v>
      </c>
      <c r="F2248" s="378">
        <v>6.1211846738320702E-5</v>
      </c>
      <c r="G2248" s="375" t="s">
        <v>399</v>
      </c>
      <c r="H2248" s="831" t="s">
        <v>934</v>
      </c>
      <c r="I2248" s="428" t="s">
        <v>232</v>
      </c>
      <c r="J2248" s="375" t="s">
        <v>65</v>
      </c>
      <c r="K2248" s="375" t="s">
        <v>52</v>
      </c>
      <c r="M2248" s="824">
        <v>0.32500000000000001</v>
      </c>
      <c r="N2248" s="375" t="s">
        <v>396</v>
      </c>
      <c r="O2248" s="375" t="s">
        <v>401</v>
      </c>
      <c r="P2248" s="378">
        <v>1.0078866821431209E-6</v>
      </c>
      <c r="Q2248" s="375" t="s">
        <v>399</v>
      </c>
      <c r="R2248" s="831" t="s">
        <v>932</v>
      </c>
      <c r="S2248" s="428" t="s">
        <v>49</v>
      </c>
      <c r="T2248" s="375" t="s">
        <v>418</v>
      </c>
      <c r="U2248" s="375" t="s">
        <v>65</v>
      </c>
      <c r="V2248" s="375" t="s">
        <v>52</v>
      </c>
      <c r="X2248" s="824">
        <v>0.34300000000000003</v>
      </c>
      <c r="Y2248" s="375" t="s">
        <v>396</v>
      </c>
      <c r="Z2248" s="375" t="s">
        <v>401</v>
      </c>
      <c r="AA2248" s="378">
        <v>1.6007890236458171E-5</v>
      </c>
      <c r="AB2248" s="375" t="s">
        <v>399</v>
      </c>
      <c r="AC2248" s="831" t="s">
        <v>933</v>
      </c>
      <c r="AK2248" s="428" t="s">
        <v>277</v>
      </c>
      <c r="AL2248" s="375" t="s">
        <v>65</v>
      </c>
      <c r="AM2248" s="375" t="s">
        <v>425</v>
      </c>
      <c r="AN2248" s="375" t="s">
        <v>426</v>
      </c>
      <c r="AO2248" s="762">
        <v>6.9260000000000002</v>
      </c>
      <c r="AP2248" s="375" t="s">
        <v>397</v>
      </c>
      <c r="AQ2248" s="760">
        <v>116.27924683403903</v>
      </c>
      <c r="AR2248" s="375" t="s">
        <v>399</v>
      </c>
      <c r="AS2248" s="375" t="s">
        <v>931</v>
      </c>
      <c r="AT2248" s="831" t="s">
        <v>422</v>
      </c>
    </row>
    <row r="2249" spans="1:46" s="375" customFormat="1" x14ac:dyDescent="0.4">
      <c r="A2249" s="428" t="s">
        <v>406</v>
      </c>
      <c r="B2249" s="375" t="s">
        <v>65</v>
      </c>
      <c r="C2249" s="375" t="s">
        <v>469</v>
      </c>
      <c r="D2249" s="375" t="s">
        <v>392</v>
      </c>
      <c r="E2249" s="375" t="s">
        <v>401</v>
      </c>
      <c r="F2249" s="378">
        <v>1.1639421149888382E-3</v>
      </c>
      <c r="G2249" s="375" t="s">
        <v>399</v>
      </c>
      <c r="H2249" s="831" t="s">
        <v>934</v>
      </c>
      <c r="I2249" s="428" t="s">
        <v>232</v>
      </c>
      <c r="J2249" s="375" t="s">
        <v>65</v>
      </c>
      <c r="K2249" s="375" t="s">
        <v>52</v>
      </c>
      <c r="M2249" s="824">
        <v>0.32500000000000001</v>
      </c>
      <c r="N2249" s="375" t="s">
        <v>397</v>
      </c>
      <c r="O2249" s="375" t="s">
        <v>401</v>
      </c>
      <c r="P2249" s="378">
        <v>0.62369244923325329</v>
      </c>
      <c r="Q2249" s="375" t="s">
        <v>399</v>
      </c>
      <c r="R2249" s="831" t="s">
        <v>932</v>
      </c>
      <c r="S2249" s="428" t="s">
        <v>49</v>
      </c>
      <c r="T2249" s="375" t="s">
        <v>418</v>
      </c>
      <c r="U2249" s="375" t="s">
        <v>65</v>
      </c>
      <c r="V2249" s="375" t="s">
        <v>52</v>
      </c>
      <c r="X2249" s="824">
        <v>0.34300000000000003</v>
      </c>
      <c r="Y2249" s="375" t="s">
        <v>397</v>
      </c>
      <c r="Z2249" s="375" t="s">
        <v>401</v>
      </c>
      <c r="AA2249" s="378">
        <v>0.99571465022810313</v>
      </c>
      <c r="AB2249" s="375" t="s">
        <v>399</v>
      </c>
      <c r="AC2249" s="831" t="s">
        <v>933</v>
      </c>
      <c r="AK2249" s="428" t="s">
        <v>277</v>
      </c>
      <c r="AL2249" s="375" t="s">
        <v>65</v>
      </c>
      <c r="AM2249" s="375" t="s">
        <v>34</v>
      </c>
      <c r="AO2249" s="762">
        <v>8.7040000000000006</v>
      </c>
      <c r="AP2249" s="375" t="s">
        <v>387</v>
      </c>
      <c r="AQ2249" s="760">
        <v>0.13392911904762864</v>
      </c>
      <c r="AR2249" s="375" t="s">
        <v>399</v>
      </c>
      <c r="AS2249" s="375" t="s">
        <v>935</v>
      </c>
      <c r="AT2249" s="831" t="s">
        <v>422</v>
      </c>
    </row>
    <row r="2250" spans="1:46" s="375" customFormat="1" x14ac:dyDescent="0.4">
      <c r="A2250" s="428" t="s">
        <v>406</v>
      </c>
      <c r="B2250" s="375" t="s">
        <v>65</v>
      </c>
      <c r="C2250" s="375" t="s">
        <v>469</v>
      </c>
      <c r="D2250" s="375" t="s">
        <v>393</v>
      </c>
      <c r="E2250" s="375" t="s">
        <v>401</v>
      </c>
      <c r="F2250" s="378">
        <v>3.1403876436051472E-6</v>
      </c>
      <c r="G2250" s="375" t="s">
        <v>399</v>
      </c>
      <c r="H2250" s="831" t="s">
        <v>934</v>
      </c>
      <c r="I2250" s="428" t="s">
        <v>232</v>
      </c>
      <c r="J2250" s="375" t="s">
        <v>65</v>
      </c>
      <c r="K2250" s="375" t="s">
        <v>54</v>
      </c>
      <c r="M2250" s="824">
        <v>0.311</v>
      </c>
      <c r="N2250" s="375" t="s">
        <v>385</v>
      </c>
      <c r="O2250" s="375" t="s">
        <v>400</v>
      </c>
      <c r="P2250" s="761">
        <v>3.215434083601286</v>
      </c>
      <c r="Q2250" s="375" t="s">
        <v>398</v>
      </c>
      <c r="R2250" s="831" t="s">
        <v>936</v>
      </c>
      <c r="S2250" s="428" t="s">
        <v>49</v>
      </c>
      <c r="T2250" s="375" t="s">
        <v>418</v>
      </c>
      <c r="U2250" s="375" t="s">
        <v>65</v>
      </c>
      <c r="V2250" s="375" t="s">
        <v>53</v>
      </c>
      <c r="X2250" s="824">
        <v>0.39</v>
      </c>
      <c r="Y2250" s="375" t="s">
        <v>411</v>
      </c>
      <c r="Z2250" s="375" t="s">
        <v>400</v>
      </c>
      <c r="AA2250" s="761">
        <v>2.5641025641025639</v>
      </c>
      <c r="AB2250" s="375" t="s">
        <v>398</v>
      </c>
      <c r="AC2250" s="831" t="s">
        <v>937</v>
      </c>
      <c r="AK2250" s="428" t="s">
        <v>277</v>
      </c>
      <c r="AL2250" s="375" t="s">
        <v>65</v>
      </c>
      <c r="AM2250" s="375" t="s">
        <v>34</v>
      </c>
      <c r="AO2250" s="762">
        <v>8.7040000000000006</v>
      </c>
      <c r="AP2250" s="375" t="s">
        <v>388</v>
      </c>
      <c r="AQ2250" s="760">
        <v>0.84614124568009674</v>
      </c>
      <c r="AR2250" s="375" t="s">
        <v>399</v>
      </c>
      <c r="AS2250" s="375" t="s">
        <v>935</v>
      </c>
      <c r="AT2250" s="831" t="s">
        <v>422</v>
      </c>
    </row>
    <row r="2251" spans="1:46" s="375" customFormat="1" x14ac:dyDescent="0.4">
      <c r="A2251" s="428" t="s">
        <v>406</v>
      </c>
      <c r="B2251" s="375" t="s">
        <v>65</v>
      </c>
      <c r="C2251" s="375" t="s">
        <v>469</v>
      </c>
      <c r="D2251" s="375" t="s">
        <v>394</v>
      </c>
      <c r="E2251" s="375" t="s">
        <v>401</v>
      </c>
      <c r="F2251" s="378">
        <v>6.662759103815915E-6</v>
      </c>
      <c r="G2251" s="375" t="s">
        <v>399</v>
      </c>
      <c r="H2251" s="831" t="s">
        <v>934</v>
      </c>
      <c r="I2251" s="428" t="s">
        <v>232</v>
      </c>
      <c r="J2251" s="375" t="s">
        <v>65</v>
      </c>
      <c r="K2251" s="375" t="s">
        <v>54</v>
      </c>
      <c r="M2251" s="824">
        <v>0.311</v>
      </c>
      <c r="N2251" s="375" t="s">
        <v>387</v>
      </c>
      <c r="O2251" s="375" t="s">
        <v>400</v>
      </c>
      <c r="P2251" s="763">
        <v>1.200000284345204E-5</v>
      </c>
      <c r="Q2251" s="375" t="s">
        <v>399</v>
      </c>
      <c r="R2251" s="831" t="s">
        <v>938</v>
      </c>
      <c r="S2251" s="428" t="s">
        <v>49</v>
      </c>
      <c r="T2251" s="375" t="s">
        <v>418</v>
      </c>
      <c r="U2251" s="375" t="s">
        <v>65</v>
      </c>
      <c r="V2251" s="375" t="s">
        <v>53</v>
      </c>
      <c r="X2251" s="824">
        <v>0.39</v>
      </c>
      <c r="Y2251" s="375" t="s">
        <v>387</v>
      </c>
      <c r="Z2251" s="375" t="s">
        <v>400</v>
      </c>
      <c r="AA2251" s="763">
        <v>9.0000021325890313E-7</v>
      </c>
      <c r="AB2251" s="375" t="s">
        <v>399</v>
      </c>
      <c r="AC2251" s="831" t="s">
        <v>939</v>
      </c>
      <c r="AK2251" s="428" t="s">
        <v>277</v>
      </c>
      <c r="AL2251" s="375" t="s">
        <v>65</v>
      </c>
      <c r="AM2251" s="375" t="s">
        <v>34</v>
      </c>
      <c r="AO2251" s="762">
        <v>8.7040000000000006</v>
      </c>
      <c r="AP2251" s="375" t="s">
        <v>389</v>
      </c>
      <c r="AQ2251" s="760">
        <v>0.14469053127021084</v>
      </c>
      <c r="AR2251" s="375" t="s">
        <v>399</v>
      </c>
      <c r="AS2251" s="375" t="s">
        <v>935</v>
      </c>
      <c r="AT2251" s="831" t="s">
        <v>422</v>
      </c>
    </row>
    <row r="2252" spans="1:46" s="375" customFormat="1" x14ac:dyDescent="0.4">
      <c r="A2252" s="428" t="s">
        <v>406</v>
      </c>
      <c r="B2252" s="375" t="s">
        <v>65</v>
      </c>
      <c r="C2252" s="375" t="s">
        <v>469</v>
      </c>
      <c r="D2252" s="375" t="s">
        <v>395</v>
      </c>
      <c r="E2252" s="375" t="s">
        <v>401</v>
      </c>
      <c r="F2252" s="378">
        <v>1.2165631345012275E-5</v>
      </c>
      <c r="G2252" s="375" t="s">
        <v>399</v>
      </c>
      <c r="H2252" s="831" t="s">
        <v>934</v>
      </c>
      <c r="I2252" s="428" t="s">
        <v>232</v>
      </c>
      <c r="J2252" s="375" t="s">
        <v>65</v>
      </c>
      <c r="K2252" s="375" t="s">
        <v>54</v>
      </c>
      <c r="M2252" s="824">
        <v>0.311</v>
      </c>
      <c r="N2252" s="375" t="s">
        <v>388</v>
      </c>
      <c r="O2252" s="375" t="s">
        <v>400</v>
      </c>
      <c r="P2252" s="763">
        <v>4.5300010734031459E-4</v>
      </c>
      <c r="Q2252" s="375" t="s">
        <v>399</v>
      </c>
      <c r="R2252" s="831" t="s">
        <v>938</v>
      </c>
      <c r="S2252" s="428" t="s">
        <v>49</v>
      </c>
      <c r="T2252" s="375" t="s">
        <v>418</v>
      </c>
      <c r="U2252" s="375" t="s">
        <v>65</v>
      </c>
      <c r="V2252" s="375" t="s">
        <v>53</v>
      </c>
      <c r="X2252" s="824">
        <v>0.39</v>
      </c>
      <c r="Y2252" s="375" t="s">
        <v>388</v>
      </c>
      <c r="Z2252" s="375" t="s">
        <v>400</v>
      </c>
      <c r="AA2252" s="763">
        <v>1.5100003578010487E-5</v>
      </c>
      <c r="AB2252" s="375" t="s">
        <v>399</v>
      </c>
      <c r="AC2252" s="831" t="s">
        <v>939</v>
      </c>
      <c r="AK2252" s="428" t="s">
        <v>277</v>
      </c>
      <c r="AL2252" s="375" t="s">
        <v>65</v>
      </c>
      <c r="AM2252" s="375" t="s">
        <v>34</v>
      </c>
      <c r="AO2252" s="762">
        <v>8.7040000000000006</v>
      </c>
      <c r="AP2252" s="375" t="s">
        <v>390</v>
      </c>
      <c r="AQ2252" s="760">
        <v>8.5326825093599831E-2</v>
      </c>
      <c r="AR2252" s="375" t="s">
        <v>399</v>
      </c>
      <c r="AS2252" s="375" t="s">
        <v>935</v>
      </c>
      <c r="AT2252" s="831" t="s">
        <v>422</v>
      </c>
    </row>
    <row r="2253" spans="1:46" s="375" customFormat="1" x14ac:dyDescent="0.4">
      <c r="A2253" s="428" t="s">
        <v>406</v>
      </c>
      <c r="B2253" s="375" t="s">
        <v>65</v>
      </c>
      <c r="C2253" s="375" t="s">
        <v>469</v>
      </c>
      <c r="D2253" s="375" t="s">
        <v>396</v>
      </c>
      <c r="E2253" s="375" t="s">
        <v>401</v>
      </c>
      <c r="F2253" s="378">
        <v>5.8868368416063378E-6</v>
      </c>
      <c r="G2253" s="375" t="s">
        <v>399</v>
      </c>
      <c r="H2253" s="831" t="s">
        <v>934</v>
      </c>
      <c r="I2253" s="428" t="s">
        <v>232</v>
      </c>
      <c r="J2253" s="375" t="s">
        <v>65</v>
      </c>
      <c r="K2253" s="375" t="s">
        <v>54</v>
      </c>
      <c r="M2253" s="824">
        <v>0.311</v>
      </c>
      <c r="N2253" s="375" t="s">
        <v>389</v>
      </c>
      <c r="O2253" s="375" t="s">
        <v>400</v>
      </c>
      <c r="P2253" s="763">
        <v>3.6500008648833292E-4</v>
      </c>
      <c r="Q2253" s="375" t="s">
        <v>399</v>
      </c>
      <c r="R2253" s="831" t="s">
        <v>938</v>
      </c>
      <c r="S2253" s="428" t="s">
        <v>49</v>
      </c>
      <c r="T2253" s="375" t="s">
        <v>418</v>
      </c>
      <c r="U2253" s="375" t="s">
        <v>65</v>
      </c>
      <c r="V2253" s="375" t="s">
        <v>53</v>
      </c>
      <c r="X2253" s="824">
        <v>0.39</v>
      </c>
      <c r="Y2253" s="375" t="s">
        <v>389</v>
      </c>
      <c r="Z2253" s="375" t="s">
        <v>400</v>
      </c>
      <c r="AA2253" s="763">
        <v>2.3500005568426909E-4</v>
      </c>
      <c r="AB2253" s="375" t="s">
        <v>399</v>
      </c>
      <c r="AC2253" s="831" t="s">
        <v>939</v>
      </c>
      <c r="AK2253" s="428" t="s">
        <v>277</v>
      </c>
      <c r="AL2253" s="375" t="s">
        <v>65</v>
      </c>
      <c r="AM2253" s="375" t="s">
        <v>34</v>
      </c>
      <c r="AO2253" s="762">
        <v>8.7040000000000006</v>
      </c>
      <c r="AP2253" s="375" t="s">
        <v>391</v>
      </c>
      <c r="AQ2253" s="760">
        <v>3.8727226352348619E-2</v>
      </c>
      <c r="AR2253" s="375" t="s">
        <v>399</v>
      </c>
      <c r="AS2253" s="375" t="s">
        <v>935</v>
      </c>
      <c r="AT2253" s="831" t="s">
        <v>422</v>
      </c>
    </row>
    <row r="2254" spans="1:46" s="375" customFormat="1" x14ac:dyDescent="0.4">
      <c r="A2254" s="430" t="s">
        <v>406</v>
      </c>
      <c r="B2254" s="832" t="s">
        <v>65</v>
      </c>
      <c r="C2254" s="832" t="s">
        <v>469</v>
      </c>
      <c r="D2254" s="832" t="s">
        <v>397</v>
      </c>
      <c r="E2254" s="832" t="s">
        <v>401</v>
      </c>
      <c r="F2254" s="404">
        <v>0.49698927621605299</v>
      </c>
      <c r="G2254" s="832" t="s">
        <v>399</v>
      </c>
      <c r="H2254" s="834" t="s">
        <v>934</v>
      </c>
      <c r="I2254" s="428" t="s">
        <v>232</v>
      </c>
      <c r="J2254" s="375" t="s">
        <v>65</v>
      </c>
      <c r="K2254" s="375" t="s">
        <v>54</v>
      </c>
      <c r="L2254" s="378"/>
      <c r="M2254" s="824">
        <v>0.311</v>
      </c>
      <c r="N2254" s="375" t="s">
        <v>390</v>
      </c>
      <c r="O2254" s="375" t="s">
        <v>400</v>
      </c>
      <c r="P2254" s="763">
        <v>3.6000008530356123E-5</v>
      </c>
      <c r="Q2254" s="375" t="s">
        <v>399</v>
      </c>
      <c r="R2254" s="831" t="s">
        <v>938</v>
      </c>
      <c r="S2254" s="428" t="s">
        <v>49</v>
      </c>
      <c r="T2254" s="375" t="s">
        <v>418</v>
      </c>
      <c r="U2254" s="375" t="s">
        <v>65</v>
      </c>
      <c r="V2254" s="375" t="s">
        <v>53</v>
      </c>
      <c r="W2254" s="378"/>
      <c r="X2254" s="824">
        <v>0.39</v>
      </c>
      <c r="Y2254" s="375" t="s">
        <v>390</v>
      </c>
      <c r="Z2254" s="375" t="s">
        <v>400</v>
      </c>
      <c r="AA2254" s="763">
        <v>2.8400006729503167E-5</v>
      </c>
      <c r="AB2254" s="375" t="s">
        <v>399</v>
      </c>
      <c r="AC2254" s="831" t="s">
        <v>939</v>
      </c>
      <c r="AK2254" s="428" t="s">
        <v>277</v>
      </c>
      <c r="AL2254" s="375" t="s">
        <v>65</v>
      </c>
      <c r="AM2254" s="375" t="s">
        <v>34</v>
      </c>
      <c r="AO2254" s="762">
        <v>8.7040000000000006</v>
      </c>
      <c r="AP2254" s="375" t="s">
        <v>392</v>
      </c>
      <c r="AQ2254" s="760">
        <v>0.54246652525231054</v>
      </c>
      <c r="AR2254" s="375" t="s">
        <v>399</v>
      </c>
      <c r="AS2254" s="375" t="s">
        <v>935</v>
      </c>
      <c r="AT2254" s="831" t="s">
        <v>422</v>
      </c>
    </row>
    <row r="2255" spans="1:46" s="375" customFormat="1" x14ac:dyDescent="0.4">
      <c r="I2255" s="428" t="s">
        <v>232</v>
      </c>
      <c r="J2255" s="375" t="s">
        <v>65</v>
      </c>
      <c r="K2255" s="375" t="s">
        <v>54</v>
      </c>
      <c r="L2255" s="378"/>
      <c r="M2255" s="824">
        <v>0.311</v>
      </c>
      <c r="N2255" s="375" t="s">
        <v>391</v>
      </c>
      <c r="O2255" s="375" t="s">
        <v>400</v>
      </c>
      <c r="P2255" s="763">
        <v>3.6000008530356123E-5</v>
      </c>
      <c r="Q2255" s="375" t="s">
        <v>399</v>
      </c>
      <c r="R2255" s="831" t="s">
        <v>938</v>
      </c>
      <c r="S2255" s="428" t="s">
        <v>49</v>
      </c>
      <c r="T2255" s="375" t="s">
        <v>418</v>
      </c>
      <c r="U2255" s="375" t="s">
        <v>65</v>
      </c>
      <c r="V2255" s="375" t="s">
        <v>53</v>
      </c>
      <c r="W2255" s="378"/>
      <c r="X2255" s="824">
        <v>0.39</v>
      </c>
      <c r="Y2255" s="375" t="s">
        <v>391</v>
      </c>
      <c r="Z2255" s="375" t="s">
        <v>400</v>
      </c>
      <c r="AA2255" s="763">
        <v>8.2700019596123672E-6</v>
      </c>
      <c r="AB2255" s="375" t="s">
        <v>399</v>
      </c>
      <c r="AC2255" s="831" t="s">
        <v>939</v>
      </c>
      <c r="AK2255" s="428" t="s">
        <v>277</v>
      </c>
      <c r="AL2255" s="375" t="s">
        <v>65</v>
      </c>
      <c r="AM2255" s="375" t="s">
        <v>34</v>
      </c>
      <c r="AO2255" s="762">
        <v>8.7040000000000006</v>
      </c>
      <c r="AP2255" s="375" t="s">
        <v>393</v>
      </c>
      <c r="AQ2255" s="760">
        <v>8.111481151864688E-4</v>
      </c>
      <c r="AR2255" s="375" t="s">
        <v>399</v>
      </c>
      <c r="AS2255" s="375" t="s">
        <v>935</v>
      </c>
      <c r="AT2255" s="831" t="s">
        <v>422</v>
      </c>
    </row>
    <row r="2256" spans="1:46" s="375" customFormat="1" x14ac:dyDescent="0.4">
      <c r="I2256" s="428" t="s">
        <v>232</v>
      </c>
      <c r="J2256" s="375" t="s">
        <v>65</v>
      </c>
      <c r="K2256" s="375" t="s">
        <v>54</v>
      </c>
      <c r="L2256" s="378"/>
      <c r="M2256" s="824">
        <v>0.311</v>
      </c>
      <c r="N2256" s="375" t="s">
        <v>392</v>
      </c>
      <c r="O2256" s="375" t="s">
        <v>400</v>
      </c>
      <c r="P2256" s="763">
        <v>6.00000142172602E-6</v>
      </c>
      <c r="Q2256" s="375" t="s">
        <v>399</v>
      </c>
      <c r="R2256" s="831" t="s">
        <v>938</v>
      </c>
      <c r="S2256" s="428" t="s">
        <v>49</v>
      </c>
      <c r="T2256" s="375" t="s">
        <v>418</v>
      </c>
      <c r="U2256" s="375" t="s">
        <v>65</v>
      </c>
      <c r="V2256" s="375" t="s">
        <v>53</v>
      </c>
      <c r="W2256" s="378"/>
      <c r="X2256" s="824">
        <v>0.39</v>
      </c>
      <c r="Y2256" s="375" t="s">
        <v>392</v>
      </c>
      <c r="Z2256" s="375" t="s">
        <v>400</v>
      </c>
      <c r="AA2256" s="763">
        <v>4.910001163445794E-6</v>
      </c>
      <c r="AB2256" s="375" t="s">
        <v>399</v>
      </c>
      <c r="AC2256" s="831" t="s">
        <v>939</v>
      </c>
      <c r="AK2256" s="428" t="s">
        <v>277</v>
      </c>
      <c r="AL2256" s="375" t="s">
        <v>65</v>
      </c>
      <c r="AM2256" s="375" t="s">
        <v>34</v>
      </c>
      <c r="AO2256" s="762">
        <v>8.7040000000000006</v>
      </c>
      <c r="AP2256" s="375" t="s">
        <v>394</v>
      </c>
      <c r="AQ2256" s="760">
        <v>1.6935338883092644E-3</v>
      </c>
      <c r="AR2256" s="375" t="s">
        <v>399</v>
      </c>
      <c r="AS2256" s="375" t="s">
        <v>935</v>
      </c>
      <c r="AT2256" s="831" t="s">
        <v>422</v>
      </c>
    </row>
    <row r="2257" spans="9:46" s="375" customFormat="1" x14ac:dyDescent="0.4">
      <c r="I2257" s="428" t="s">
        <v>232</v>
      </c>
      <c r="J2257" s="375" t="s">
        <v>65</v>
      </c>
      <c r="K2257" s="375" t="s">
        <v>54</v>
      </c>
      <c r="L2257" s="378"/>
      <c r="M2257" s="824">
        <v>0.311</v>
      </c>
      <c r="N2257" s="375" t="s">
        <v>393</v>
      </c>
      <c r="O2257" s="375" t="s">
        <v>400</v>
      </c>
      <c r="P2257" s="763">
        <v>1.0440002473803276E-6</v>
      </c>
      <c r="Q2257" s="375" t="s">
        <v>399</v>
      </c>
      <c r="R2257" s="831" t="s">
        <v>938</v>
      </c>
      <c r="S2257" s="428" t="s">
        <v>49</v>
      </c>
      <c r="T2257" s="375" t="s">
        <v>418</v>
      </c>
      <c r="U2257" s="375" t="s">
        <v>65</v>
      </c>
      <c r="V2257" s="375" t="s">
        <v>53</v>
      </c>
      <c r="W2257" s="378"/>
      <c r="X2257" s="824">
        <v>0.39</v>
      </c>
      <c r="Y2257" s="375" t="s">
        <v>393</v>
      </c>
      <c r="Z2257" s="375" t="s">
        <v>400</v>
      </c>
      <c r="AA2257" s="763">
        <v>3.5561008426333167E-7</v>
      </c>
      <c r="AB2257" s="375" t="s">
        <v>399</v>
      </c>
      <c r="AC2257" s="831" t="s">
        <v>939</v>
      </c>
      <c r="AK2257" s="428" t="s">
        <v>277</v>
      </c>
      <c r="AL2257" s="375" t="s">
        <v>65</v>
      </c>
      <c r="AM2257" s="375" t="s">
        <v>34</v>
      </c>
      <c r="AO2257" s="762">
        <v>8.7040000000000006</v>
      </c>
      <c r="AP2257" s="375" t="s">
        <v>395</v>
      </c>
      <c r="AQ2257" s="760">
        <v>0.20852766040148335</v>
      </c>
      <c r="AR2257" s="375" t="s">
        <v>399</v>
      </c>
      <c r="AS2257" s="375" t="s">
        <v>935</v>
      </c>
      <c r="AT2257" s="831" t="s">
        <v>422</v>
      </c>
    </row>
    <row r="2258" spans="9:46" s="375" customFormat="1" x14ac:dyDescent="0.4">
      <c r="I2258" s="428" t="s">
        <v>232</v>
      </c>
      <c r="J2258" s="375" t="s">
        <v>65</v>
      </c>
      <c r="K2258" s="375" t="s">
        <v>54</v>
      </c>
      <c r="L2258" s="378"/>
      <c r="M2258" s="824">
        <v>0.311</v>
      </c>
      <c r="N2258" s="375" t="s">
        <v>394</v>
      </c>
      <c r="O2258" s="375" t="s">
        <v>400</v>
      </c>
      <c r="P2258" s="763">
        <v>2.4480005800642165E-5</v>
      </c>
      <c r="Q2258" s="375" t="s">
        <v>399</v>
      </c>
      <c r="R2258" s="831" t="s">
        <v>938</v>
      </c>
      <c r="S2258" s="428" t="s">
        <v>49</v>
      </c>
      <c r="T2258" s="375" t="s">
        <v>418</v>
      </c>
      <c r="U2258" s="375" t="s">
        <v>65</v>
      </c>
      <c r="V2258" s="375" t="s">
        <v>53</v>
      </c>
      <c r="W2258" s="378"/>
      <c r="X2258" s="824">
        <v>0.39</v>
      </c>
      <c r="Y2258" s="375" t="s">
        <v>394</v>
      </c>
      <c r="Z2258" s="375" t="s">
        <v>400</v>
      </c>
      <c r="AA2258" s="763">
        <v>6.6987015872860153E-7</v>
      </c>
      <c r="AB2258" s="375" t="s">
        <v>399</v>
      </c>
      <c r="AC2258" s="831" t="s">
        <v>939</v>
      </c>
      <c r="AK2258" s="428" t="s">
        <v>277</v>
      </c>
      <c r="AL2258" s="375" t="s">
        <v>65</v>
      </c>
      <c r="AM2258" s="375" t="s">
        <v>34</v>
      </c>
      <c r="AO2258" s="762">
        <v>8.7040000000000006</v>
      </c>
      <c r="AP2258" s="375" t="s">
        <v>396</v>
      </c>
      <c r="AQ2258" s="760">
        <v>1.2784256206030929E-3</v>
      </c>
      <c r="AR2258" s="375" t="s">
        <v>399</v>
      </c>
      <c r="AS2258" s="375" t="s">
        <v>935</v>
      </c>
      <c r="AT2258" s="831" t="s">
        <v>422</v>
      </c>
    </row>
    <row r="2259" spans="9:46" s="375" customFormat="1" x14ac:dyDescent="0.4">
      <c r="I2259" s="428" t="s">
        <v>232</v>
      </c>
      <c r="J2259" s="375" t="s">
        <v>65</v>
      </c>
      <c r="K2259" s="375" t="s">
        <v>54</v>
      </c>
      <c r="L2259" s="378"/>
      <c r="M2259" s="824">
        <v>0.311</v>
      </c>
      <c r="N2259" s="375" t="s">
        <v>395</v>
      </c>
      <c r="O2259" s="375" t="s">
        <v>400</v>
      </c>
      <c r="P2259" s="763">
        <v>1.200000284345204E-5</v>
      </c>
      <c r="Q2259" s="375" t="s">
        <v>399</v>
      </c>
      <c r="R2259" s="831" t="s">
        <v>938</v>
      </c>
      <c r="S2259" s="428" t="s">
        <v>49</v>
      </c>
      <c r="T2259" s="375" t="s">
        <v>418</v>
      </c>
      <c r="U2259" s="375" t="s">
        <v>65</v>
      </c>
      <c r="V2259" s="375" t="s">
        <v>53</v>
      </c>
      <c r="W2259" s="378"/>
      <c r="X2259" s="824">
        <v>0.39</v>
      </c>
      <c r="Y2259" s="375" t="s">
        <v>395</v>
      </c>
      <c r="Z2259" s="375" t="s">
        <v>400</v>
      </c>
      <c r="AA2259" s="763">
        <v>9.0000021325890309E-6</v>
      </c>
      <c r="AB2259" s="375" t="s">
        <v>399</v>
      </c>
      <c r="AC2259" s="831" t="s">
        <v>939</v>
      </c>
      <c r="AK2259" s="430" t="s">
        <v>277</v>
      </c>
      <c r="AL2259" s="832" t="s">
        <v>65</v>
      </c>
      <c r="AM2259" s="832" t="s">
        <v>34</v>
      </c>
      <c r="AN2259" s="832"/>
      <c r="AO2259" s="842">
        <v>8.7040000000000006</v>
      </c>
      <c r="AP2259" s="832" t="s">
        <v>397</v>
      </c>
      <c r="AQ2259" s="843">
        <v>129.43755407652384</v>
      </c>
      <c r="AR2259" s="832" t="s">
        <v>399</v>
      </c>
      <c r="AS2259" s="832" t="s">
        <v>935</v>
      </c>
      <c r="AT2259" s="834" t="s">
        <v>422</v>
      </c>
    </row>
    <row r="2260" spans="9:46" s="375" customFormat="1" x14ac:dyDescent="0.4">
      <c r="I2260" s="428" t="s">
        <v>232</v>
      </c>
      <c r="J2260" s="375" t="s">
        <v>65</v>
      </c>
      <c r="K2260" s="375" t="s">
        <v>54</v>
      </c>
      <c r="L2260" s="378"/>
      <c r="M2260" s="824">
        <v>0.311</v>
      </c>
      <c r="N2260" s="375" t="s">
        <v>396</v>
      </c>
      <c r="O2260" s="375" t="s">
        <v>400</v>
      </c>
      <c r="P2260" s="763">
        <v>1.0000002369543367E-6</v>
      </c>
      <c r="Q2260" s="375" t="s">
        <v>399</v>
      </c>
      <c r="R2260" s="831" t="s">
        <v>938</v>
      </c>
      <c r="S2260" s="428" t="s">
        <v>49</v>
      </c>
      <c r="T2260" s="375" t="s">
        <v>418</v>
      </c>
      <c r="U2260" s="375" t="s">
        <v>65</v>
      </c>
      <c r="V2260" s="375" t="s">
        <v>53</v>
      </c>
      <c r="W2260" s="378"/>
      <c r="X2260" s="824">
        <v>0.39</v>
      </c>
      <c r="Y2260" s="375" t="s">
        <v>396</v>
      </c>
      <c r="Z2260" s="375" t="s">
        <v>400</v>
      </c>
      <c r="AA2260" s="763">
        <v>1.3500003198883547E-5</v>
      </c>
      <c r="AB2260" s="375" t="s">
        <v>399</v>
      </c>
      <c r="AC2260" s="831" t="s">
        <v>939</v>
      </c>
    </row>
    <row r="2261" spans="9:46" s="375" customFormat="1" x14ac:dyDescent="0.4">
      <c r="I2261" s="428" t="s">
        <v>232</v>
      </c>
      <c r="J2261" s="375" t="s">
        <v>65</v>
      </c>
      <c r="K2261" s="375" t="s">
        <v>54</v>
      </c>
      <c r="L2261" s="378"/>
      <c r="M2261" s="824">
        <v>0.311</v>
      </c>
      <c r="N2261" s="375" t="s">
        <v>397</v>
      </c>
      <c r="O2261" s="375" t="s">
        <v>400</v>
      </c>
      <c r="P2261" s="763">
        <v>0.65106512284114915</v>
      </c>
      <c r="Q2261" s="375" t="s">
        <v>399</v>
      </c>
      <c r="R2261" s="831" t="s">
        <v>938</v>
      </c>
      <c r="S2261" s="428" t="s">
        <v>49</v>
      </c>
      <c r="T2261" s="375" t="s">
        <v>418</v>
      </c>
      <c r="U2261" s="375" t="s">
        <v>65</v>
      </c>
      <c r="V2261" s="375" t="s">
        <v>53</v>
      </c>
      <c r="W2261" s="378"/>
      <c r="X2261" s="824">
        <v>0.39</v>
      </c>
      <c r="Y2261" s="375" t="s">
        <v>397</v>
      </c>
      <c r="Z2261" s="375" t="s">
        <v>400</v>
      </c>
      <c r="AA2261" s="763">
        <v>0.87524327301858795</v>
      </c>
      <c r="AB2261" s="375" t="s">
        <v>399</v>
      </c>
      <c r="AC2261" s="831" t="s">
        <v>939</v>
      </c>
    </row>
    <row r="2262" spans="9:46" s="375" customFormat="1" x14ac:dyDescent="0.4">
      <c r="I2262" s="428" t="s">
        <v>232</v>
      </c>
      <c r="J2262" s="375" t="s">
        <v>65</v>
      </c>
      <c r="K2262" s="375" t="s">
        <v>54</v>
      </c>
      <c r="L2262" s="378"/>
      <c r="M2262" s="824">
        <v>0.311</v>
      </c>
      <c r="N2262" s="375" t="s">
        <v>387</v>
      </c>
      <c r="O2262" s="375" t="s">
        <v>401</v>
      </c>
      <c r="P2262" s="378">
        <v>1.2437821129244321E-5</v>
      </c>
      <c r="Q2262" s="375" t="s">
        <v>399</v>
      </c>
      <c r="R2262" s="831" t="s">
        <v>940</v>
      </c>
      <c r="S2262" s="428" t="s">
        <v>49</v>
      </c>
      <c r="T2262" s="375" t="s">
        <v>418</v>
      </c>
      <c r="U2262" s="375" t="s">
        <v>65</v>
      </c>
      <c r="V2262" s="375" t="s">
        <v>53</v>
      </c>
      <c r="W2262" s="378"/>
      <c r="X2262" s="824">
        <v>0.39</v>
      </c>
      <c r="Y2262" s="375" t="s">
        <v>387</v>
      </c>
      <c r="Z2262" s="375" t="s">
        <v>401</v>
      </c>
      <c r="AA2262" s="378">
        <v>1.7118087714163085E-6</v>
      </c>
      <c r="AB2262" s="375" t="s">
        <v>399</v>
      </c>
      <c r="AC2262" s="831" t="s">
        <v>941</v>
      </c>
    </row>
    <row r="2263" spans="9:46" s="375" customFormat="1" x14ac:dyDescent="0.4">
      <c r="I2263" s="428" t="s">
        <v>232</v>
      </c>
      <c r="J2263" s="375" t="s">
        <v>65</v>
      </c>
      <c r="K2263" s="375" t="s">
        <v>54</v>
      </c>
      <c r="L2263" s="378"/>
      <c r="M2263" s="824">
        <v>0.311</v>
      </c>
      <c r="N2263" s="375" t="s">
        <v>388</v>
      </c>
      <c r="O2263" s="375" t="s">
        <v>401</v>
      </c>
      <c r="P2263" s="378">
        <v>4.5597652146757927E-4</v>
      </c>
      <c r="Q2263" s="375" t="s">
        <v>399</v>
      </c>
      <c r="R2263" s="831" t="s">
        <v>940</v>
      </c>
      <c r="S2263" s="428" t="s">
        <v>49</v>
      </c>
      <c r="T2263" s="375" t="s">
        <v>418</v>
      </c>
      <c r="U2263" s="375" t="s">
        <v>65</v>
      </c>
      <c r="V2263" s="375" t="s">
        <v>53</v>
      </c>
      <c r="W2263" s="378"/>
      <c r="X2263" s="824">
        <v>0.39</v>
      </c>
      <c r="Y2263" s="375" t="s">
        <v>388</v>
      </c>
      <c r="Z2263" s="375" t="s">
        <v>401</v>
      </c>
      <c r="AA2263" s="378">
        <v>2.0561729266239141E-5</v>
      </c>
      <c r="AB2263" s="375" t="s">
        <v>399</v>
      </c>
      <c r="AC2263" s="831" t="s">
        <v>941</v>
      </c>
    </row>
    <row r="2264" spans="9:46" s="375" customFormat="1" x14ac:dyDescent="0.4">
      <c r="I2264" s="428" t="s">
        <v>232</v>
      </c>
      <c r="J2264" s="375" t="s">
        <v>65</v>
      </c>
      <c r="K2264" s="375" t="s">
        <v>54</v>
      </c>
      <c r="L2264" s="378"/>
      <c r="M2264" s="824">
        <v>0.311</v>
      </c>
      <c r="N2264" s="375" t="s">
        <v>389</v>
      </c>
      <c r="O2264" s="375" t="s">
        <v>401</v>
      </c>
      <c r="P2264" s="378">
        <v>3.6543577846421822E-4</v>
      </c>
      <c r="Q2264" s="375" t="s">
        <v>399</v>
      </c>
      <c r="R2264" s="831" t="s">
        <v>940</v>
      </c>
      <c r="S2264" s="428" t="s">
        <v>49</v>
      </c>
      <c r="T2264" s="375" t="s">
        <v>418</v>
      </c>
      <c r="U2264" s="375" t="s">
        <v>65</v>
      </c>
      <c r="V2264" s="375" t="s">
        <v>53</v>
      </c>
      <c r="W2264" s="378"/>
      <c r="X2264" s="824">
        <v>0.39</v>
      </c>
      <c r="Y2264" s="375" t="s">
        <v>389</v>
      </c>
      <c r="Z2264" s="375" t="s">
        <v>401</v>
      </c>
      <c r="AA2264" s="378">
        <v>2.3582842848193105E-4</v>
      </c>
      <c r="AB2264" s="375" t="s">
        <v>399</v>
      </c>
      <c r="AC2264" s="831" t="s">
        <v>941</v>
      </c>
    </row>
    <row r="2265" spans="9:46" s="375" customFormat="1" x14ac:dyDescent="0.4">
      <c r="I2265" s="428" t="s">
        <v>232</v>
      </c>
      <c r="J2265" s="375" t="s">
        <v>65</v>
      </c>
      <c r="K2265" s="375" t="s">
        <v>54</v>
      </c>
      <c r="L2265" s="378"/>
      <c r="M2265" s="824">
        <v>0.311</v>
      </c>
      <c r="N2265" s="375" t="s">
        <v>390</v>
      </c>
      <c r="O2265" s="375" t="s">
        <v>401</v>
      </c>
      <c r="P2265" s="378">
        <v>3.6266153214786495E-5</v>
      </c>
      <c r="Q2265" s="375" t="s">
        <v>399</v>
      </c>
      <c r="R2265" s="831" t="s">
        <v>940</v>
      </c>
      <c r="S2265" s="428" t="s">
        <v>49</v>
      </c>
      <c r="T2265" s="375" t="s">
        <v>418</v>
      </c>
      <c r="U2265" s="375" t="s">
        <v>65</v>
      </c>
      <c r="V2265" s="375" t="s">
        <v>53</v>
      </c>
      <c r="W2265" s="378"/>
      <c r="X2265" s="824">
        <v>0.39</v>
      </c>
      <c r="Y2265" s="375" t="s">
        <v>390</v>
      </c>
      <c r="Z2265" s="375" t="s">
        <v>401</v>
      </c>
      <c r="AA2265" s="378">
        <v>2.8902185583531793E-5</v>
      </c>
      <c r="AB2265" s="375" t="s">
        <v>399</v>
      </c>
      <c r="AC2265" s="831" t="s">
        <v>941</v>
      </c>
    </row>
    <row r="2266" spans="9:46" s="375" customFormat="1" x14ac:dyDescent="0.4">
      <c r="I2266" s="428" t="s">
        <v>232</v>
      </c>
      <c r="J2266" s="375" t="s">
        <v>65</v>
      </c>
      <c r="K2266" s="375" t="s">
        <v>54</v>
      </c>
      <c r="L2266" s="378"/>
      <c r="M2266" s="824">
        <v>0.311</v>
      </c>
      <c r="N2266" s="375" t="s">
        <v>391</v>
      </c>
      <c r="O2266" s="375" t="s">
        <v>401</v>
      </c>
      <c r="P2266" s="378">
        <v>3.6123372058104912E-5</v>
      </c>
      <c r="Q2266" s="375" t="s">
        <v>399</v>
      </c>
      <c r="R2266" s="831" t="s">
        <v>940</v>
      </c>
      <c r="S2266" s="428" t="s">
        <v>49</v>
      </c>
      <c r="T2266" s="375" t="s">
        <v>418</v>
      </c>
      <c r="U2266" s="375" t="s">
        <v>65</v>
      </c>
      <c r="V2266" s="375" t="s">
        <v>53</v>
      </c>
      <c r="W2266" s="378"/>
      <c r="X2266" s="824">
        <v>0.39</v>
      </c>
      <c r="Y2266" s="375" t="s">
        <v>391</v>
      </c>
      <c r="Z2266" s="375" t="s">
        <v>401</v>
      </c>
      <c r="AA2266" s="378">
        <v>8.501822233971292E-6</v>
      </c>
      <c r="AB2266" s="375" t="s">
        <v>399</v>
      </c>
      <c r="AC2266" s="831" t="s">
        <v>941</v>
      </c>
    </row>
    <row r="2267" spans="9:46" s="375" customFormat="1" x14ac:dyDescent="0.4">
      <c r="I2267" s="428" t="s">
        <v>232</v>
      </c>
      <c r="J2267" s="375" t="s">
        <v>65</v>
      </c>
      <c r="K2267" s="375" t="s">
        <v>54</v>
      </c>
      <c r="L2267" s="378"/>
      <c r="M2267" s="824">
        <v>0.311</v>
      </c>
      <c r="N2267" s="375" t="s">
        <v>392</v>
      </c>
      <c r="O2267" s="375" t="s">
        <v>401</v>
      </c>
      <c r="P2267" s="378">
        <v>7.4825395962639101E-6</v>
      </c>
      <c r="Q2267" s="375" t="s">
        <v>399</v>
      </c>
      <c r="R2267" s="831" t="s">
        <v>940</v>
      </c>
      <c r="S2267" s="428" t="s">
        <v>49</v>
      </c>
      <c r="T2267" s="375" t="s">
        <v>418</v>
      </c>
      <c r="U2267" s="375" t="s">
        <v>65</v>
      </c>
      <c r="V2267" s="375" t="s">
        <v>53</v>
      </c>
      <c r="W2267" s="378"/>
      <c r="X2267" s="824">
        <v>0.39</v>
      </c>
      <c r="Y2267" s="375" t="s">
        <v>392</v>
      </c>
      <c r="Z2267" s="375" t="s">
        <v>401</v>
      </c>
      <c r="AA2267" s="378">
        <v>7.738605083349976E-6</v>
      </c>
      <c r="AB2267" s="375" t="s">
        <v>399</v>
      </c>
      <c r="AC2267" s="831" t="s">
        <v>941</v>
      </c>
    </row>
    <row r="2268" spans="9:46" s="375" customFormat="1" x14ac:dyDescent="0.4">
      <c r="I2268" s="428" t="s">
        <v>232</v>
      </c>
      <c r="J2268" s="375" t="s">
        <v>65</v>
      </c>
      <c r="K2268" s="375" t="s">
        <v>54</v>
      </c>
      <c r="L2268" s="378"/>
      <c r="M2268" s="824">
        <v>0.311</v>
      </c>
      <c r="N2268" s="375" t="s">
        <v>393</v>
      </c>
      <c r="O2268" s="375" t="s">
        <v>401</v>
      </c>
      <c r="P2268" s="378">
        <v>1.0462270199558622E-6</v>
      </c>
      <c r="Q2268" s="375" t="s">
        <v>399</v>
      </c>
      <c r="R2268" s="831" t="s">
        <v>940</v>
      </c>
      <c r="S2268" s="428" t="s">
        <v>49</v>
      </c>
      <c r="T2268" s="375" t="s">
        <v>418</v>
      </c>
      <c r="U2268" s="375" t="s">
        <v>65</v>
      </c>
      <c r="V2268" s="375" t="s">
        <v>53</v>
      </c>
      <c r="W2268" s="378"/>
      <c r="X2268" s="824">
        <v>0.39</v>
      </c>
      <c r="Y2268" s="375" t="s">
        <v>393</v>
      </c>
      <c r="Z2268" s="375" t="s">
        <v>401</v>
      </c>
      <c r="AA2268" s="378">
        <v>3.5993377949097536E-7</v>
      </c>
      <c r="AB2268" s="375" t="s">
        <v>399</v>
      </c>
      <c r="AC2268" s="831" t="s">
        <v>941</v>
      </c>
    </row>
    <row r="2269" spans="9:46" s="375" customFormat="1" x14ac:dyDescent="0.4">
      <c r="I2269" s="428" t="s">
        <v>232</v>
      </c>
      <c r="J2269" s="375" t="s">
        <v>65</v>
      </c>
      <c r="K2269" s="375" t="s">
        <v>54</v>
      </c>
      <c r="L2269" s="378"/>
      <c r="M2269" s="824">
        <v>0.311</v>
      </c>
      <c r="N2269" s="375" t="s">
        <v>394</v>
      </c>
      <c r="O2269" s="375" t="s">
        <v>401</v>
      </c>
      <c r="P2269" s="378">
        <v>2.4484935829537745E-5</v>
      </c>
      <c r="Q2269" s="375" t="s">
        <v>399</v>
      </c>
      <c r="R2269" s="831" t="s">
        <v>940</v>
      </c>
      <c r="S2269" s="428" t="s">
        <v>49</v>
      </c>
      <c r="T2269" s="375" t="s">
        <v>418</v>
      </c>
      <c r="U2269" s="375" t="s">
        <v>65</v>
      </c>
      <c r="V2269" s="375" t="s">
        <v>53</v>
      </c>
      <c r="W2269" s="378"/>
      <c r="X2269" s="824">
        <v>0.39</v>
      </c>
      <c r="Y2269" s="375" t="s">
        <v>394</v>
      </c>
      <c r="Z2269" s="375" t="s">
        <v>401</v>
      </c>
      <c r="AA2269" s="378">
        <v>6.7934052968836616E-7</v>
      </c>
      <c r="AB2269" s="375" t="s">
        <v>399</v>
      </c>
      <c r="AC2269" s="831" t="s">
        <v>941</v>
      </c>
    </row>
    <row r="2270" spans="9:46" s="375" customFormat="1" x14ac:dyDescent="0.4">
      <c r="I2270" s="428" t="s">
        <v>232</v>
      </c>
      <c r="J2270" s="375" t="s">
        <v>65</v>
      </c>
      <c r="K2270" s="375" t="s">
        <v>54</v>
      </c>
      <c r="M2270" s="824">
        <v>0.311</v>
      </c>
      <c r="N2270" s="375" t="s">
        <v>395</v>
      </c>
      <c r="O2270" s="375" t="s">
        <v>401</v>
      </c>
      <c r="P2270" s="378">
        <v>1.2693360793960016E-5</v>
      </c>
      <c r="Q2270" s="375" t="s">
        <v>399</v>
      </c>
      <c r="R2270" s="831" t="s">
        <v>940</v>
      </c>
      <c r="S2270" s="428" t="s">
        <v>49</v>
      </c>
      <c r="T2270" s="375" t="s">
        <v>418</v>
      </c>
      <c r="U2270" s="375" t="s">
        <v>65</v>
      </c>
      <c r="V2270" s="375" t="s">
        <v>53</v>
      </c>
      <c r="X2270" s="824">
        <v>0.39</v>
      </c>
      <c r="Y2270" s="375" t="s">
        <v>395</v>
      </c>
      <c r="Z2270" s="375" t="s">
        <v>401</v>
      </c>
      <c r="AA2270" s="378">
        <v>1.0288504837070885E-5</v>
      </c>
      <c r="AB2270" s="375" t="s">
        <v>399</v>
      </c>
      <c r="AC2270" s="831" t="s">
        <v>941</v>
      </c>
    </row>
    <row r="2271" spans="9:46" s="375" customFormat="1" x14ac:dyDescent="0.4">
      <c r="I2271" s="428" t="s">
        <v>232</v>
      </c>
      <c r="J2271" s="375" t="s">
        <v>65</v>
      </c>
      <c r="K2271" s="375" t="s">
        <v>54</v>
      </c>
      <c r="M2271" s="824">
        <v>0.311</v>
      </c>
      <c r="N2271" s="375" t="s">
        <v>396</v>
      </c>
      <c r="O2271" s="375" t="s">
        <v>401</v>
      </c>
      <c r="P2271" s="378">
        <v>1.0041786435174304E-6</v>
      </c>
      <c r="Q2271" s="375" t="s">
        <v>399</v>
      </c>
      <c r="R2271" s="831" t="s">
        <v>940</v>
      </c>
      <c r="S2271" s="428" t="s">
        <v>49</v>
      </c>
      <c r="T2271" s="375" t="s">
        <v>418</v>
      </c>
      <c r="U2271" s="375" t="s">
        <v>65</v>
      </c>
      <c r="V2271" s="375" t="s">
        <v>53</v>
      </c>
      <c r="X2271" s="824">
        <v>0.39</v>
      </c>
      <c r="Y2271" s="375" t="s">
        <v>396</v>
      </c>
      <c r="Z2271" s="375" t="s">
        <v>401</v>
      </c>
      <c r="AA2271" s="378">
        <v>1.3507889644072333E-5</v>
      </c>
      <c r="AB2271" s="375" t="s">
        <v>399</v>
      </c>
      <c r="AC2271" s="831" t="s">
        <v>941</v>
      </c>
    </row>
    <row r="2272" spans="9:46" s="375" customFormat="1" x14ac:dyDescent="0.4">
      <c r="I2272" s="428" t="s">
        <v>232</v>
      </c>
      <c r="J2272" s="375" t="s">
        <v>65</v>
      </c>
      <c r="K2272" s="375" t="s">
        <v>54</v>
      </c>
      <c r="M2272" s="824">
        <v>0.311</v>
      </c>
      <c r="N2272" s="375" t="s">
        <v>397</v>
      </c>
      <c r="O2272" s="375" t="s">
        <v>401</v>
      </c>
      <c r="P2272" s="378">
        <v>0.6514884302745565</v>
      </c>
      <c r="Q2272" s="375" t="s">
        <v>399</v>
      </c>
      <c r="R2272" s="831" t="s">
        <v>940</v>
      </c>
      <c r="S2272" s="428" t="s">
        <v>49</v>
      </c>
      <c r="T2272" s="375" t="s">
        <v>418</v>
      </c>
      <c r="U2272" s="375" t="s">
        <v>65</v>
      </c>
      <c r="V2272" s="375" t="s">
        <v>53</v>
      </c>
      <c r="X2272" s="824">
        <v>0.39</v>
      </c>
      <c r="Y2272" s="375" t="s">
        <v>397</v>
      </c>
      <c r="Z2272" s="375" t="s">
        <v>401</v>
      </c>
      <c r="AA2272" s="378">
        <v>0.87603964555200775</v>
      </c>
      <c r="AB2272" s="375" t="s">
        <v>399</v>
      </c>
      <c r="AC2272" s="831" t="s">
        <v>941</v>
      </c>
    </row>
    <row r="2273" spans="9:29" s="375" customFormat="1" x14ac:dyDescent="0.4">
      <c r="I2273" s="428" t="s">
        <v>232</v>
      </c>
      <c r="J2273" s="375" t="s">
        <v>65</v>
      </c>
      <c r="K2273" s="375" t="s">
        <v>73</v>
      </c>
      <c r="M2273" s="824">
        <v>0.495</v>
      </c>
      <c r="N2273" s="375" t="s">
        <v>385</v>
      </c>
      <c r="O2273" s="375" t="s">
        <v>400</v>
      </c>
      <c r="P2273" s="761">
        <v>2.0202020202020203</v>
      </c>
      <c r="Q2273" s="375" t="s">
        <v>398</v>
      </c>
      <c r="R2273" s="831" t="s">
        <v>942</v>
      </c>
      <c r="S2273" s="428" t="s">
        <v>49</v>
      </c>
      <c r="T2273" s="375" t="s">
        <v>418</v>
      </c>
      <c r="U2273" s="375" t="s">
        <v>65</v>
      </c>
      <c r="V2273" s="375" t="s">
        <v>406</v>
      </c>
      <c r="W2273" s="375" t="s">
        <v>717</v>
      </c>
      <c r="X2273" s="824">
        <v>0.34300000000000003</v>
      </c>
      <c r="Y2273" s="375" t="s">
        <v>411</v>
      </c>
      <c r="Z2273" s="375" t="s">
        <v>400</v>
      </c>
      <c r="AA2273" s="761">
        <v>2.9154518950437316</v>
      </c>
      <c r="AB2273" s="375" t="s">
        <v>398</v>
      </c>
      <c r="AC2273" s="831" t="s">
        <v>943</v>
      </c>
    </row>
    <row r="2274" spans="9:29" s="375" customFormat="1" x14ac:dyDescent="0.4">
      <c r="I2274" s="428" t="s">
        <v>232</v>
      </c>
      <c r="J2274" s="375" t="s">
        <v>65</v>
      </c>
      <c r="K2274" s="375" t="s">
        <v>73</v>
      </c>
      <c r="M2274" s="824">
        <v>0.495</v>
      </c>
      <c r="N2274" s="375" t="s">
        <v>387</v>
      </c>
      <c r="O2274" s="375" t="s">
        <v>400</v>
      </c>
      <c r="P2274" s="763">
        <v>2.0000004739086735E-6</v>
      </c>
      <c r="Q2274" s="375" t="s">
        <v>399</v>
      </c>
      <c r="R2274" s="831" t="s">
        <v>944</v>
      </c>
      <c r="S2274" s="428" t="s">
        <v>49</v>
      </c>
      <c r="T2274" s="375" t="s">
        <v>418</v>
      </c>
      <c r="U2274" s="375" t="s">
        <v>65</v>
      </c>
      <c r="V2274" s="375" t="s">
        <v>406</v>
      </c>
      <c r="W2274" s="375" t="s">
        <v>717</v>
      </c>
      <c r="X2274" s="824">
        <v>0.34300000000000003</v>
      </c>
      <c r="Y2274" s="375" t="s">
        <v>387</v>
      </c>
      <c r="Z2274" s="375" t="s">
        <v>400</v>
      </c>
      <c r="AA2274" s="763">
        <v>1.8000004265178062E-5</v>
      </c>
      <c r="AB2274" s="375" t="s">
        <v>399</v>
      </c>
      <c r="AC2274" s="831" t="s">
        <v>945</v>
      </c>
    </row>
    <row r="2275" spans="9:29" s="375" customFormat="1" x14ac:dyDescent="0.4">
      <c r="I2275" s="428" t="s">
        <v>232</v>
      </c>
      <c r="J2275" s="375" t="s">
        <v>65</v>
      </c>
      <c r="K2275" s="375" t="s">
        <v>73</v>
      </c>
      <c r="M2275" s="824">
        <v>0.495</v>
      </c>
      <c r="N2275" s="375" t="s">
        <v>388</v>
      </c>
      <c r="O2275" s="375" t="s">
        <v>400</v>
      </c>
      <c r="P2275" s="763">
        <v>1.0300002440629668E-4</v>
      </c>
      <c r="Q2275" s="375" t="s">
        <v>399</v>
      </c>
      <c r="R2275" s="831" t="s">
        <v>944</v>
      </c>
      <c r="S2275" s="428" t="s">
        <v>49</v>
      </c>
      <c r="T2275" s="375" t="s">
        <v>418</v>
      </c>
      <c r="U2275" s="375" t="s">
        <v>65</v>
      </c>
      <c r="V2275" s="375" t="s">
        <v>406</v>
      </c>
      <c r="W2275" s="375" t="s">
        <v>717</v>
      </c>
      <c r="X2275" s="824">
        <v>0.34300000000000003</v>
      </c>
      <c r="Y2275" s="375" t="s">
        <v>388</v>
      </c>
      <c r="Z2275" s="375" t="s">
        <v>400</v>
      </c>
      <c r="AA2275" s="763">
        <v>1.4700003483228752E-4</v>
      </c>
      <c r="AB2275" s="375" t="s">
        <v>399</v>
      </c>
      <c r="AC2275" s="831" t="s">
        <v>945</v>
      </c>
    </row>
    <row r="2276" spans="9:29" s="375" customFormat="1" x14ac:dyDescent="0.4">
      <c r="I2276" s="428" t="s">
        <v>232</v>
      </c>
      <c r="J2276" s="375" t="s">
        <v>65</v>
      </c>
      <c r="K2276" s="375" t="s">
        <v>73</v>
      </c>
      <c r="M2276" s="824">
        <v>0.495</v>
      </c>
      <c r="N2276" s="375" t="s">
        <v>389</v>
      </c>
      <c r="O2276" s="375" t="s">
        <v>400</v>
      </c>
      <c r="P2276" s="763">
        <v>2.8500006753198601E-4</v>
      </c>
      <c r="Q2276" s="375" t="s">
        <v>399</v>
      </c>
      <c r="R2276" s="831" t="s">
        <v>944</v>
      </c>
      <c r="S2276" s="428" t="s">
        <v>49</v>
      </c>
      <c r="T2276" s="375" t="s">
        <v>418</v>
      </c>
      <c r="U2276" s="375" t="s">
        <v>65</v>
      </c>
      <c r="V2276" s="375" t="s">
        <v>406</v>
      </c>
      <c r="W2276" s="375" t="s">
        <v>717</v>
      </c>
      <c r="X2276" s="824">
        <v>0.34300000000000003</v>
      </c>
      <c r="Y2276" s="375" t="s">
        <v>389</v>
      </c>
      <c r="Z2276" s="375" t="s">
        <v>400</v>
      </c>
      <c r="AA2276" s="763">
        <v>1.4720003487967836E-3</v>
      </c>
      <c r="AB2276" s="375" t="s">
        <v>399</v>
      </c>
      <c r="AC2276" s="831" t="s">
        <v>945</v>
      </c>
    </row>
    <row r="2277" spans="9:29" s="375" customFormat="1" x14ac:dyDescent="0.4">
      <c r="I2277" s="428" t="s">
        <v>232</v>
      </c>
      <c r="J2277" s="375" t="s">
        <v>65</v>
      </c>
      <c r="K2277" s="375" t="s">
        <v>73</v>
      </c>
      <c r="L2277" s="378"/>
      <c r="M2277" s="824">
        <v>0.495</v>
      </c>
      <c r="N2277" s="375" t="s">
        <v>390</v>
      </c>
      <c r="O2277" s="375" t="s">
        <v>400</v>
      </c>
      <c r="P2277" s="763">
        <v>1.0000002369543367E-6</v>
      </c>
      <c r="Q2277" s="375" t="s">
        <v>399</v>
      </c>
      <c r="R2277" s="831" t="s">
        <v>944</v>
      </c>
      <c r="S2277" s="428" t="s">
        <v>49</v>
      </c>
      <c r="T2277" s="375" t="s">
        <v>418</v>
      </c>
      <c r="U2277" s="375" t="s">
        <v>65</v>
      </c>
      <c r="V2277" s="375" t="s">
        <v>406</v>
      </c>
      <c r="W2277" s="375" t="s">
        <v>717</v>
      </c>
      <c r="X2277" s="824">
        <v>0.34300000000000003</v>
      </c>
      <c r="Y2277" s="375" t="s">
        <v>390</v>
      </c>
      <c r="Z2277" s="375" t="s">
        <v>400</v>
      </c>
      <c r="AA2277" s="763">
        <v>1.8600004407350664E-4</v>
      </c>
      <c r="AB2277" s="375" t="s">
        <v>399</v>
      </c>
      <c r="AC2277" s="831" t="s">
        <v>945</v>
      </c>
    </row>
    <row r="2278" spans="9:29" s="375" customFormat="1" x14ac:dyDescent="0.4">
      <c r="I2278" s="428" t="s">
        <v>232</v>
      </c>
      <c r="J2278" s="375" t="s">
        <v>65</v>
      </c>
      <c r="K2278" s="375" t="s">
        <v>73</v>
      </c>
      <c r="L2278" s="378"/>
      <c r="M2278" s="824">
        <v>0.495</v>
      </c>
      <c r="N2278" s="375" t="s">
        <v>391</v>
      </c>
      <c r="O2278" s="375" t="s">
        <v>400</v>
      </c>
      <c r="P2278" s="763">
        <v>1.0000002369543367E-6</v>
      </c>
      <c r="Q2278" s="375" t="s">
        <v>399</v>
      </c>
      <c r="R2278" s="831" t="s">
        <v>944</v>
      </c>
      <c r="S2278" s="428" t="s">
        <v>49</v>
      </c>
      <c r="T2278" s="375" t="s">
        <v>418</v>
      </c>
      <c r="U2278" s="375" t="s">
        <v>65</v>
      </c>
      <c r="V2278" s="375" t="s">
        <v>406</v>
      </c>
      <c r="W2278" s="375" t="s">
        <v>717</v>
      </c>
      <c r="X2278" s="824">
        <v>0.34300000000000003</v>
      </c>
      <c r="Y2278" s="375" t="s">
        <v>391</v>
      </c>
      <c r="Z2278" s="375" t="s">
        <v>400</v>
      </c>
      <c r="AA2278" s="763">
        <v>1.6100003814964825E-4</v>
      </c>
      <c r="AB2278" s="375" t="s">
        <v>399</v>
      </c>
      <c r="AC2278" s="831" t="s">
        <v>945</v>
      </c>
    </row>
    <row r="2279" spans="9:29" s="375" customFormat="1" x14ac:dyDescent="0.4">
      <c r="I2279" s="428" t="s">
        <v>232</v>
      </c>
      <c r="J2279" s="375" t="s">
        <v>65</v>
      </c>
      <c r="K2279" s="375" t="s">
        <v>73</v>
      </c>
      <c r="L2279" s="378"/>
      <c r="M2279" s="824">
        <v>0.495</v>
      </c>
      <c r="N2279" s="375" t="s">
        <v>392</v>
      </c>
      <c r="O2279" s="375" t="s">
        <v>400</v>
      </c>
      <c r="P2279" s="763">
        <v>4.000000947817347E-6</v>
      </c>
      <c r="Q2279" s="375" t="s">
        <v>399</v>
      </c>
      <c r="R2279" s="831" t="s">
        <v>944</v>
      </c>
      <c r="S2279" s="428" t="s">
        <v>49</v>
      </c>
      <c r="T2279" s="375" t="s">
        <v>418</v>
      </c>
      <c r="U2279" s="375" t="s">
        <v>65</v>
      </c>
      <c r="V2279" s="375" t="s">
        <v>406</v>
      </c>
      <c r="W2279" s="375" t="s">
        <v>717</v>
      </c>
      <c r="X2279" s="824">
        <v>0.34300000000000003</v>
      </c>
      <c r="Y2279" s="375" t="s">
        <v>392</v>
      </c>
      <c r="Z2279" s="375" t="s">
        <v>400</v>
      </c>
      <c r="AA2279" s="763">
        <v>3.0430007210520468E-3</v>
      </c>
      <c r="AB2279" s="375" t="s">
        <v>399</v>
      </c>
      <c r="AC2279" s="831" t="s">
        <v>945</v>
      </c>
    </row>
    <row r="2280" spans="9:29" s="375" customFormat="1" x14ac:dyDescent="0.4">
      <c r="I2280" s="428" t="s">
        <v>232</v>
      </c>
      <c r="J2280" s="375" t="s">
        <v>65</v>
      </c>
      <c r="K2280" s="375" t="s">
        <v>73</v>
      </c>
      <c r="L2280" s="378"/>
      <c r="M2280" s="824">
        <v>0.495</v>
      </c>
      <c r="N2280" s="375" t="s">
        <v>393</v>
      </c>
      <c r="O2280" s="375" t="s">
        <v>400</v>
      </c>
      <c r="P2280" s="763">
        <v>2.900000687167576E-8</v>
      </c>
      <c r="Q2280" s="375" t="s">
        <v>399</v>
      </c>
      <c r="R2280" s="831" t="s">
        <v>944</v>
      </c>
      <c r="S2280" s="428" t="s">
        <v>49</v>
      </c>
      <c r="T2280" s="375" t="s">
        <v>418</v>
      </c>
      <c r="U2280" s="375" t="s">
        <v>65</v>
      </c>
      <c r="V2280" s="375" t="s">
        <v>406</v>
      </c>
      <c r="W2280" s="375" t="s">
        <v>717</v>
      </c>
      <c r="X2280" s="824">
        <v>0.34300000000000003</v>
      </c>
      <c r="Y2280" s="375" t="s">
        <v>393</v>
      </c>
      <c r="Z2280" s="375" t="s">
        <v>400</v>
      </c>
      <c r="AA2280" s="763">
        <v>6.9230016404348731E-6</v>
      </c>
      <c r="AB2280" s="375" t="s">
        <v>399</v>
      </c>
      <c r="AC2280" s="831" t="s">
        <v>945</v>
      </c>
    </row>
    <row r="2281" spans="9:29" s="375" customFormat="1" x14ac:dyDescent="0.4">
      <c r="I2281" s="428" t="s">
        <v>232</v>
      </c>
      <c r="J2281" s="375" t="s">
        <v>65</v>
      </c>
      <c r="K2281" s="375" t="s">
        <v>73</v>
      </c>
      <c r="L2281" s="378"/>
      <c r="M2281" s="824">
        <v>0.495</v>
      </c>
      <c r="N2281" s="375" t="s">
        <v>394</v>
      </c>
      <c r="O2281" s="375" t="s">
        <v>400</v>
      </c>
      <c r="P2281" s="763">
        <v>6.8000016112894912E-7</v>
      </c>
      <c r="Q2281" s="375" t="s">
        <v>399</v>
      </c>
      <c r="R2281" s="831" t="s">
        <v>944</v>
      </c>
      <c r="S2281" s="428" t="s">
        <v>49</v>
      </c>
      <c r="T2281" s="375" t="s">
        <v>418</v>
      </c>
      <c r="U2281" s="375" t="s">
        <v>65</v>
      </c>
      <c r="V2281" s="375" t="s">
        <v>406</v>
      </c>
      <c r="W2281" s="375" t="s">
        <v>717</v>
      </c>
      <c r="X2281" s="824">
        <v>0.34300000000000003</v>
      </c>
      <c r="Y2281" s="375" t="s">
        <v>394</v>
      </c>
      <c r="Z2281" s="375" t="s">
        <v>400</v>
      </c>
      <c r="AA2281" s="763">
        <v>1.3041003090121508E-5</v>
      </c>
      <c r="AB2281" s="375" t="s">
        <v>399</v>
      </c>
      <c r="AC2281" s="831" t="s">
        <v>945</v>
      </c>
    </row>
    <row r="2282" spans="9:29" s="375" customFormat="1" x14ac:dyDescent="0.4">
      <c r="I2282" s="428" t="s">
        <v>232</v>
      </c>
      <c r="J2282" s="375" t="s">
        <v>65</v>
      </c>
      <c r="K2282" s="375" t="s">
        <v>73</v>
      </c>
      <c r="L2282" s="378"/>
      <c r="M2282" s="824">
        <v>0.495</v>
      </c>
      <c r="N2282" s="375" t="s">
        <v>395</v>
      </c>
      <c r="O2282" s="375" t="s">
        <v>400</v>
      </c>
      <c r="P2282" s="763">
        <v>8.0000018956346939E-6</v>
      </c>
      <c r="Q2282" s="375" t="s">
        <v>399</v>
      </c>
      <c r="R2282" s="831" t="s">
        <v>944</v>
      </c>
      <c r="S2282" s="428" t="s">
        <v>49</v>
      </c>
      <c r="T2282" s="375" t="s">
        <v>418</v>
      </c>
      <c r="U2282" s="375" t="s">
        <v>65</v>
      </c>
      <c r="V2282" s="375" t="s">
        <v>406</v>
      </c>
      <c r="W2282" s="375" t="s">
        <v>717</v>
      </c>
      <c r="X2282" s="824">
        <v>0.34300000000000003</v>
      </c>
      <c r="Y2282" s="375" t="s">
        <v>395</v>
      </c>
      <c r="Z2282" s="375" t="s">
        <v>400</v>
      </c>
      <c r="AA2282" s="763">
        <v>1.000000236954337E-5</v>
      </c>
      <c r="AB2282" s="375" t="s">
        <v>399</v>
      </c>
      <c r="AC2282" s="831" t="s">
        <v>945</v>
      </c>
    </row>
    <row r="2283" spans="9:29" s="375" customFormat="1" x14ac:dyDescent="0.4">
      <c r="I2283" s="428" t="s">
        <v>232</v>
      </c>
      <c r="J2283" s="375" t="s">
        <v>65</v>
      </c>
      <c r="K2283" s="375" t="s">
        <v>73</v>
      </c>
      <c r="L2283" s="378"/>
      <c r="M2283" s="824">
        <v>0.495</v>
      </c>
      <c r="N2283" s="375" t="s">
        <v>396</v>
      </c>
      <c r="O2283" s="375" t="s">
        <v>400</v>
      </c>
      <c r="P2283" s="763">
        <v>1.0000002369543367E-6</v>
      </c>
      <c r="Q2283" s="375" t="s">
        <v>399</v>
      </c>
      <c r="R2283" s="831" t="s">
        <v>944</v>
      </c>
      <c r="S2283" s="428" t="s">
        <v>49</v>
      </c>
      <c r="T2283" s="375" t="s">
        <v>418</v>
      </c>
      <c r="U2283" s="375" t="s">
        <v>65</v>
      </c>
      <c r="V2283" s="375" t="s">
        <v>406</v>
      </c>
      <c r="W2283" s="375" t="s">
        <v>717</v>
      </c>
      <c r="X2283" s="824">
        <v>0.34300000000000003</v>
      </c>
      <c r="Y2283" s="375" t="s">
        <v>396</v>
      </c>
      <c r="Z2283" s="375" t="s">
        <v>400</v>
      </c>
      <c r="AA2283" s="763">
        <v>1.6000003791269388E-5</v>
      </c>
      <c r="AB2283" s="375" t="s">
        <v>399</v>
      </c>
      <c r="AC2283" s="831" t="s">
        <v>945</v>
      </c>
    </row>
    <row r="2284" spans="9:29" s="375" customFormat="1" x14ac:dyDescent="0.4">
      <c r="I2284" s="428" t="s">
        <v>232</v>
      </c>
      <c r="J2284" s="375" t="s">
        <v>65</v>
      </c>
      <c r="K2284" s="375" t="s">
        <v>73</v>
      </c>
      <c r="L2284" s="378"/>
      <c r="M2284" s="824">
        <v>0.495</v>
      </c>
      <c r="N2284" s="375" t="s">
        <v>397</v>
      </c>
      <c r="O2284" s="375" t="s">
        <v>400</v>
      </c>
      <c r="P2284" s="763">
        <v>0.40935442510032788</v>
      </c>
      <c r="Q2284" s="375" t="s">
        <v>399</v>
      </c>
      <c r="R2284" s="831" t="s">
        <v>944</v>
      </c>
      <c r="S2284" s="428" t="s">
        <v>49</v>
      </c>
      <c r="T2284" s="375" t="s">
        <v>418</v>
      </c>
      <c r="U2284" s="375" t="s">
        <v>65</v>
      </c>
      <c r="V2284" s="375" t="s">
        <v>406</v>
      </c>
      <c r="W2284" s="375" t="s">
        <v>717</v>
      </c>
      <c r="X2284" s="824">
        <v>0.34300000000000003</v>
      </c>
      <c r="Y2284" s="375" t="s">
        <v>397</v>
      </c>
      <c r="Z2284" s="375" t="s">
        <v>400</v>
      </c>
      <c r="AA2284" s="763">
        <v>0.99491827769468344</v>
      </c>
      <c r="AB2284" s="375" t="s">
        <v>399</v>
      </c>
      <c r="AC2284" s="831" t="s">
        <v>945</v>
      </c>
    </row>
    <row r="2285" spans="9:29" s="375" customFormat="1" x14ac:dyDescent="0.4">
      <c r="I2285" s="428" t="s">
        <v>232</v>
      </c>
      <c r="J2285" s="375" t="s">
        <v>65</v>
      </c>
      <c r="K2285" s="375" t="s">
        <v>73</v>
      </c>
      <c r="L2285" s="378"/>
      <c r="M2285" s="824">
        <v>0.495</v>
      </c>
      <c r="N2285" s="375" t="s">
        <v>387</v>
      </c>
      <c r="O2285" s="375" t="s">
        <v>401</v>
      </c>
      <c r="P2285" s="378">
        <v>2.4378187597009534E-6</v>
      </c>
      <c r="Q2285" s="375" t="s">
        <v>399</v>
      </c>
      <c r="R2285" s="831" t="s">
        <v>946</v>
      </c>
      <c r="S2285" s="428" t="s">
        <v>49</v>
      </c>
      <c r="T2285" s="375" t="s">
        <v>418</v>
      </c>
      <c r="U2285" s="375" t="s">
        <v>65</v>
      </c>
      <c r="V2285" s="375" t="s">
        <v>406</v>
      </c>
      <c r="W2285" s="375" t="s">
        <v>717</v>
      </c>
      <c r="X2285" s="824">
        <v>0.34300000000000003</v>
      </c>
      <c r="Y2285" s="375" t="s">
        <v>387</v>
      </c>
      <c r="Z2285" s="375" t="s">
        <v>401</v>
      </c>
      <c r="AA2285" s="378">
        <v>1.8811812823335467E-5</v>
      </c>
      <c r="AB2285" s="375" t="s">
        <v>399</v>
      </c>
      <c r="AC2285" s="831" t="s">
        <v>947</v>
      </c>
    </row>
    <row r="2286" spans="9:29" s="375" customFormat="1" x14ac:dyDescent="0.4">
      <c r="I2286" s="428" t="s">
        <v>232</v>
      </c>
      <c r="J2286" s="375" t="s">
        <v>65</v>
      </c>
      <c r="K2286" s="375" t="s">
        <v>73</v>
      </c>
      <c r="L2286" s="378"/>
      <c r="M2286" s="824">
        <v>0.495</v>
      </c>
      <c r="N2286" s="375" t="s">
        <v>388</v>
      </c>
      <c r="O2286" s="375" t="s">
        <v>401</v>
      </c>
      <c r="P2286" s="378">
        <v>1.0597643853356146E-4</v>
      </c>
      <c r="Q2286" s="375" t="s">
        <v>399</v>
      </c>
      <c r="R2286" s="831" t="s">
        <v>946</v>
      </c>
      <c r="S2286" s="428" t="s">
        <v>49</v>
      </c>
      <c r="T2286" s="375" t="s">
        <v>418</v>
      </c>
      <c r="U2286" s="375" t="s">
        <v>65</v>
      </c>
      <c r="V2286" s="375" t="s">
        <v>406</v>
      </c>
      <c r="W2286" s="375" t="s">
        <v>717</v>
      </c>
      <c r="X2286" s="824">
        <v>0.34300000000000003</v>
      </c>
      <c r="Y2286" s="375" t="s">
        <v>388</v>
      </c>
      <c r="Z2286" s="375" t="s">
        <v>401</v>
      </c>
      <c r="AA2286" s="378">
        <v>1.5246176052051614E-4</v>
      </c>
      <c r="AB2286" s="375" t="s">
        <v>399</v>
      </c>
      <c r="AC2286" s="831" t="s">
        <v>947</v>
      </c>
    </row>
    <row r="2287" spans="9:29" s="375" customFormat="1" x14ac:dyDescent="0.4">
      <c r="I2287" s="428" t="s">
        <v>232</v>
      </c>
      <c r="J2287" s="375" t="s">
        <v>65</v>
      </c>
      <c r="K2287" s="375" t="s">
        <v>73</v>
      </c>
      <c r="L2287" s="378"/>
      <c r="M2287" s="824">
        <v>0.495</v>
      </c>
      <c r="N2287" s="375" t="s">
        <v>389</v>
      </c>
      <c r="O2287" s="375" t="s">
        <v>401</v>
      </c>
      <c r="P2287" s="378">
        <v>2.8543575950787132E-4</v>
      </c>
      <c r="Q2287" s="375" t="s">
        <v>399</v>
      </c>
      <c r="R2287" s="831" t="s">
        <v>946</v>
      </c>
      <c r="S2287" s="428" t="s">
        <v>49</v>
      </c>
      <c r="T2287" s="375" t="s">
        <v>418</v>
      </c>
      <c r="U2287" s="375" t="s">
        <v>65</v>
      </c>
      <c r="V2287" s="375" t="s">
        <v>406</v>
      </c>
      <c r="W2287" s="375" t="s">
        <v>717</v>
      </c>
      <c r="X2287" s="824">
        <v>0.34300000000000003</v>
      </c>
      <c r="Y2287" s="375" t="s">
        <v>389</v>
      </c>
      <c r="Z2287" s="375" t="s">
        <v>401</v>
      </c>
      <c r="AA2287" s="378">
        <v>1.4728287215944457E-3</v>
      </c>
      <c r="AB2287" s="375" t="s">
        <v>399</v>
      </c>
      <c r="AC2287" s="831" t="s">
        <v>947</v>
      </c>
    </row>
    <row r="2288" spans="9:29" s="375" customFormat="1" x14ac:dyDescent="0.4">
      <c r="I2288" s="428" t="s">
        <v>232</v>
      </c>
      <c r="J2288" s="375" t="s">
        <v>65</v>
      </c>
      <c r="K2288" s="375" t="s">
        <v>73</v>
      </c>
      <c r="L2288" s="378"/>
      <c r="M2288" s="824">
        <v>0.495</v>
      </c>
      <c r="N2288" s="375" t="s">
        <v>390</v>
      </c>
      <c r="O2288" s="375" t="s">
        <v>401</v>
      </c>
      <c r="P2288" s="378">
        <v>1.2661449213847091E-6</v>
      </c>
      <c r="Q2288" s="375" t="s">
        <v>399</v>
      </c>
      <c r="R2288" s="831" t="s">
        <v>946</v>
      </c>
      <c r="S2288" s="428" t="s">
        <v>49</v>
      </c>
      <c r="T2288" s="375" t="s">
        <v>418</v>
      </c>
      <c r="U2288" s="375" t="s">
        <v>65</v>
      </c>
      <c r="V2288" s="375" t="s">
        <v>406</v>
      </c>
      <c r="W2288" s="375" t="s">
        <v>717</v>
      </c>
      <c r="X2288" s="824">
        <v>0.34300000000000003</v>
      </c>
      <c r="Y2288" s="375" t="s">
        <v>390</v>
      </c>
      <c r="Z2288" s="375" t="s">
        <v>401</v>
      </c>
      <c r="AA2288" s="378">
        <v>1.8650222292753525E-4</v>
      </c>
      <c r="AB2288" s="375" t="s">
        <v>399</v>
      </c>
      <c r="AC2288" s="831" t="s">
        <v>947</v>
      </c>
    </row>
    <row r="2289" spans="9:29" s="375" customFormat="1" x14ac:dyDescent="0.4">
      <c r="I2289" s="428" t="s">
        <v>232</v>
      </c>
      <c r="J2289" s="375" t="s">
        <v>65</v>
      </c>
      <c r="K2289" s="375" t="s">
        <v>73</v>
      </c>
      <c r="L2289" s="378"/>
      <c r="M2289" s="824">
        <v>0.495</v>
      </c>
      <c r="N2289" s="375" t="s">
        <v>391</v>
      </c>
      <c r="O2289" s="375" t="s">
        <v>401</v>
      </c>
      <c r="P2289" s="378">
        <v>1.1233637647031305E-6</v>
      </c>
      <c r="Q2289" s="375" t="s">
        <v>399</v>
      </c>
      <c r="R2289" s="831" t="s">
        <v>946</v>
      </c>
      <c r="S2289" s="428" t="s">
        <v>49</v>
      </c>
      <c r="T2289" s="375" t="s">
        <v>418</v>
      </c>
      <c r="U2289" s="375" t="s">
        <v>65</v>
      </c>
      <c r="V2289" s="375" t="s">
        <v>406</v>
      </c>
      <c r="W2289" s="375" t="s">
        <v>717</v>
      </c>
      <c r="X2289" s="824">
        <v>0.34300000000000003</v>
      </c>
      <c r="Y2289" s="375" t="s">
        <v>391</v>
      </c>
      <c r="Z2289" s="375" t="s">
        <v>401</v>
      </c>
      <c r="AA2289" s="378">
        <v>1.6123185842400716E-4</v>
      </c>
      <c r="AB2289" s="375" t="s">
        <v>399</v>
      </c>
      <c r="AC2289" s="831" t="s">
        <v>947</v>
      </c>
    </row>
    <row r="2290" spans="9:29" s="375" customFormat="1" x14ac:dyDescent="0.4">
      <c r="I2290" s="428" t="s">
        <v>232</v>
      </c>
      <c r="J2290" s="375" t="s">
        <v>65</v>
      </c>
      <c r="K2290" s="375" t="s">
        <v>73</v>
      </c>
      <c r="L2290" s="378"/>
      <c r="M2290" s="824">
        <v>0.495</v>
      </c>
      <c r="N2290" s="375" t="s">
        <v>392</v>
      </c>
      <c r="O2290" s="375" t="s">
        <v>401</v>
      </c>
      <c r="P2290" s="378">
        <v>5.4825391223552378E-6</v>
      </c>
      <c r="Q2290" s="375" t="s">
        <v>399</v>
      </c>
      <c r="R2290" s="831" t="s">
        <v>946</v>
      </c>
      <c r="S2290" s="428" t="s">
        <v>49</v>
      </c>
      <c r="T2290" s="375" t="s">
        <v>418</v>
      </c>
      <c r="U2290" s="375" t="s">
        <v>65</v>
      </c>
      <c r="V2290" s="375" t="s">
        <v>406</v>
      </c>
      <c r="W2290" s="375" t="s">
        <v>717</v>
      </c>
      <c r="X2290" s="824">
        <v>0.34300000000000003</v>
      </c>
      <c r="Y2290" s="375" t="s">
        <v>392</v>
      </c>
      <c r="Z2290" s="375" t="s">
        <v>401</v>
      </c>
      <c r="AA2290" s="378">
        <v>3.0458293249719507E-3</v>
      </c>
      <c r="AB2290" s="375" t="s">
        <v>399</v>
      </c>
      <c r="AC2290" s="831" t="s">
        <v>947</v>
      </c>
    </row>
    <row r="2291" spans="9:29" s="375" customFormat="1" x14ac:dyDescent="0.4">
      <c r="I2291" s="428" t="s">
        <v>232</v>
      </c>
      <c r="J2291" s="375" t="s">
        <v>65</v>
      </c>
      <c r="K2291" s="375" t="s">
        <v>73</v>
      </c>
      <c r="L2291" s="378"/>
      <c r="M2291" s="824">
        <v>0.495</v>
      </c>
      <c r="N2291" s="375" t="s">
        <v>393</v>
      </c>
      <c r="O2291" s="375" t="s">
        <v>401</v>
      </c>
      <c r="P2291" s="378">
        <v>3.1226779447210306E-8</v>
      </c>
      <c r="Q2291" s="375" t="s">
        <v>399</v>
      </c>
      <c r="R2291" s="831" t="s">
        <v>946</v>
      </c>
      <c r="S2291" s="428" t="s">
        <v>49</v>
      </c>
      <c r="T2291" s="375" t="s">
        <v>418</v>
      </c>
      <c r="U2291" s="375" t="s">
        <v>65</v>
      </c>
      <c r="V2291" s="375" t="s">
        <v>406</v>
      </c>
      <c r="W2291" s="375" t="s">
        <v>717</v>
      </c>
      <c r="X2291" s="824">
        <v>0.34300000000000003</v>
      </c>
      <c r="Y2291" s="375" t="s">
        <v>393</v>
      </c>
      <c r="Z2291" s="375" t="s">
        <v>401</v>
      </c>
      <c r="AA2291" s="378">
        <v>6.927325335662516E-6</v>
      </c>
      <c r="AB2291" s="375" t="s">
        <v>399</v>
      </c>
      <c r="AC2291" s="831" t="s">
        <v>947</v>
      </c>
    </row>
    <row r="2292" spans="9:29" s="375" customFormat="1" x14ac:dyDescent="0.4">
      <c r="I2292" s="428" t="s">
        <v>232</v>
      </c>
      <c r="J2292" s="375" t="s">
        <v>65</v>
      </c>
      <c r="K2292" s="375" t="s">
        <v>73</v>
      </c>
      <c r="L2292" s="378"/>
      <c r="M2292" s="824">
        <v>0.495</v>
      </c>
      <c r="N2292" s="375" t="s">
        <v>394</v>
      </c>
      <c r="O2292" s="375" t="s">
        <v>401</v>
      </c>
      <c r="P2292" s="378">
        <v>6.8493019002452831E-7</v>
      </c>
      <c r="Q2292" s="375" t="s">
        <v>399</v>
      </c>
      <c r="R2292" s="831" t="s">
        <v>946</v>
      </c>
      <c r="S2292" s="428" t="s">
        <v>49</v>
      </c>
      <c r="T2292" s="375" t="s">
        <v>418</v>
      </c>
      <c r="U2292" s="375" t="s">
        <v>65</v>
      </c>
      <c r="V2292" s="375" t="s">
        <v>406</v>
      </c>
      <c r="W2292" s="375" t="s">
        <v>717</v>
      </c>
      <c r="X2292" s="824">
        <v>0.34300000000000003</v>
      </c>
      <c r="Y2292" s="375" t="s">
        <v>394</v>
      </c>
      <c r="Z2292" s="375" t="s">
        <v>401</v>
      </c>
      <c r="AA2292" s="378">
        <v>1.3050473461081271E-5</v>
      </c>
      <c r="AB2292" s="375" t="s">
        <v>399</v>
      </c>
      <c r="AC2292" s="831" t="s">
        <v>947</v>
      </c>
    </row>
    <row r="2293" spans="9:29" s="375" customFormat="1" x14ac:dyDescent="0.4">
      <c r="I2293" s="428" t="s">
        <v>232</v>
      </c>
      <c r="J2293" s="375" t="s">
        <v>65</v>
      </c>
      <c r="K2293" s="375" t="s">
        <v>73</v>
      </c>
      <c r="M2293" s="824">
        <v>0.495</v>
      </c>
      <c r="N2293" s="375" t="s">
        <v>395</v>
      </c>
      <c r="O2293" s="375" t="s">
        <v>401</v>
      </c>
      <c r="P2293" s="378">
        <v>8.6933598461426699E-6</v>
      </c>
      <c r="Q2293" s="375" t="s">
        <v>399</v>
      </c>
      <c r="R2293" s="831" t="s">
        <v>946</v>
      </c>
      <c r="S2293" s="428" t="s">
        <v>49</v>
      </c>
      <c r="T2293" s="375" t="s">
        <v>418</v>
      </c>
      <c r="U2293" s="375" t="s">
        <v>65</v>
      </c>
      <c r="V2293" s="375" t="s">
        <v>406</v>
      </c>
      <c r="W2293" s="375" t="s">
        <v>717</v>
      </c>
      <c r="X2293" s="824">
        <v>0.34300000000000003</v>
      </c>
      <c r="Y2293" s="375" t="s">
        <v>395</v>
      </c>
      <c r="Z2293" s="375" t="s">
        <v>401</v>
      </c>
      <c r="AA2293" s="378">
        <v>1.1288505074025222E-5</v>
      </c>
      <c r="AB2293" s="375" t="s">
        <v>399</v>
      </c>
      <c r="AC2293" s="831" t="s">
        <v>947</v>
      </c>
    </row>
    <row r="2294" spans="9:29" s="375" customFormat="1" x14ac:dyDescent="0.4">
      <c r="I2294" s="428" t="s">
        <v>232</v>
      </c>
      <c r="J2294" s="375" t="s">
        <v>65</v>
      </c>
      <c r="K2294" s="375" t="s">
        <v>73</v>
      </c>
      <c r="M2294" s="824">
        <v>0.495</v>
      </c>
      <c r="N2294" s="375" t="s">
        <v>396</v>
      </c>
      <c r="O2294" s="375" t="s">
        <v>401</v>
      </c>
      <c r="P2294" s="378">
        <v>1.0041786435174304E-6</v>
      </c>
      <c r="Q2294" s="375" t="s">
        <v>399</v>
      </c>
      <c r="R2294" s="831" t="s">
        <v>946</v>
      </c>
      <c r="S2294" s="428" t="s">
        <v>49</v>
      </c>
      <c r="T2294" s="375" t="s">
        <v>418</v>
      </c>
      <c r="U2294" s="375" t="s">
        <v>65</v>
      </c>
      <c r="V2294" s="375" t="s">
        <v>406</v>
      </c>
      <c r="W2294" s="375" t="s">
        <v>717</v>
      </c>
      <c r="X2294" s="824">
        <v>0.34300000000000003</v>
      </c>
      <c r="Y2294" s="375" t="s">
        <v>396</v>
      </c>
      <c r="Z2294" s="375" t="s">
        <v>401</v>
      </c>
      <c r="AA2294" s="378">
        <v>1.6007890236458171E-5</v>
      </c>
      <c r="AB2294" s="375" t="s">
        <v>399</v>
      </c>
      <c r="AC2294" s="831" t="s">
        <v>947</v>
      </c>
    </row>
    <row r="2295" spans="9:29" s="375" customFormat="1" x14ac:dyDescent="0.4">
      <c r="I2295" s="428" t="s">
        <v>232</v>
      </c>
      <c r="J2295" s="375" t="s">
        <v>65</v>
      </c>
      <c r="K2295" s="375" t="s">
        <v>73</v>
      </c>
      <c r="M2295" s="824">
        <v>0.495</v>
      </c>
      <c r="N2295" s="375" t="s">
        <v>397</v>
      </c>
      <c r="O2295" s="375" t="s">
        <v>401</v>
      </c>
      <c r="P2295" s="378">
        <v>0.40977773253373517</v>
      </c>
      <c r="Q2295" s="375" t="s">
        <v>399</v>
      </c>
      <c r="R2295" s="831" t="s">
        <v>946</v>
      </c>
      <c r="S2295" s="428" t="s">
        <v>49</v>
      </c>
      <c r="T2295" s="375" t="s">
        <v>418</v>
      </c>
      <c r="U2295" s="375" t="s">
        <v>65</v>
      </c>
      <c r="V2295" s="375" t="s">
        <v>406</v>
      </c>
      <c r="W2295" s="375" t="s">
        <v>717</v>
      </c>
      <c r="X2295" s="824">
        <v>0.34300000000000003</v>
      </c>
      <c r="Y2295" s="375" t="s">
        <v>397</v>
      </c>
      <c r="Z2295" s="375" t="s">
        <v>401</v>
      </c>
      <c r="AA2295" s="378">
        <v>0.99571465022810313</v>
      </c>
      <c r="AB2295" s="375" t="s">
        <v>399</v>
      </c>
      <c r="AC2295" s="831" t="s">
        <v>947</v>
      </c>
    </row>
    <row r="2296" spans="9:29" s="375" customFormat="1" x14ac:dyDescent="0.4">
      <c r="I2296" s="428" t="s">
        <v>232</v>
      </c>
      <c r="J2296" s="375" t="s">
        <v>65</v>
      </c>
      <c r="K2296" s="375" t="s">
        <v>55</v>
      </c>
      <c r="M2296" s="824">
        <v>0.35499999999999998</v>
      </c>
      <c r="N2296" s="375" t="s">
        <v>385</v>
      </c>
      <c r="O2296" s="375" t="s">
        <v>400</v>
      </c>
      <c r="P2296" s="761">
        <v>2.8169014084507045</v>
      </c>
      <c r="Q2296" s="375" t="s">
        <v>398</v>
      </c>
      <c r="R2296" s="831" t="s">
        <v>948</v>
      </c>
      <c r="S2296" s="428" t="s">
        <v>49</v>
      </c>
      <c r="T2296" s="375" t="s">
        <v>414</v>
      </c>
      <c r="U2296" s="375" t="s">
        <v>65</v>
      </c>
      <c r="V2296" s="375" t="s">
        <v>52</v>
      </c>
      <c r="X2296" s="824">
        <v>0.34300000000000003</v>
      </c>
      <c r="Y2296" s="375" t="s">
        <v>411</v>
      </c>
      <c r="Z2296" s="375" t="s">
        <v>400</v>
      </c>
      <c r="AA2296" s="761">
        <v>2.9154518950437316</v>
      </c>
      <c r="AB2296" s="375" t="s">
        <v>398</v>
      </c>
      <c r="AC2296" s="831" t="s">
        <v>925</v>
      </c>
    </row>
    <row r="2297" spans="9:29" s="375" customFormat="1" x14ac:dyDescent="0.4">
      <c r="I2297" s="428" t="s">
        <v>232</v>
      </c>
      <c r="J2297" s="375" t="s">
        <v>65</v>
      </c>
      <c r="K2297" s="375" t="s">
        <v>55</v>
      </c>
      <c r="M2297" s="824">
        <v>0.35499999999999998</v>
      </c>
      <c r="N2297" s="375" t="s">
        <v>387</v>
      </c>
      <c r="O2297" s="375" t="s">
        <v>400</v>
      </c>
      <c r="P2297" s="763">
        <v>8.4100019927859726E-4</v>
      </c>
      <c r="Q2297" s="375" t="s">
        <v>399</v>
      </c>
      <c r="R2297" s="831" t="s">
        <v>949</v>
      </c>
      <c r="S2297" s="428" t="s">
        <v>49</v>
      </c>
      <c r="T2297" s="375" t="s">
        <v>414</v>
      </c>
      <c r="U2297" s="375" t="s">
        <v>65</v>
      </c>
      <c r="V2297" s="375" t="s">
        <v>52</v>
      </c>
      <c r="X2297" s="824">
        <v>0.34300000000000003</v>
      </c>
      <c r="Y2297" s="375" t="s">
        <v>387</v>
      </c>
      <c r="Z2297" s="375" t="s">
        <v>400</v>
      </c>
      <c r="AA2297" s="763">
        <v>1.8000004265178062E-5</v>
      </c>
      <c r="AB2297" s="375" t="s">
        <v>399</v>
      </c>
      <c r="AC2297" s="831" t="s">
        <v>929</v>
      </c>
    </row>
    <row r="2298" spans="9:29" s="375" customFormat="1" x14ac:dyDescent="0.4">
      <c r="I2298" s="428" t="s">
        <v>232</v>
      </c>
      <c r="J2298" s="375" t="s">
        <v>65</v>
      </c>
      <c r="K2298" s="375" t="s">
        <v>55</v>
      </c>
      <c r="M2298" s="824">
        <v>0.35499999999999998</v>
      </c>
      <c r="N2298" s="375" t="s">
        <v>388</v>
      </c>
      <c r="O2298" s="375" t="s">
        <v>400</v>
      </c>
      <c r="P2298" s="763">
        <v>2.8910006850349878E-3</v>
      </c>
      <c r="Q2298" s="375" t="s">
        <v>399</v>
      </c>
      <c r="R2298" s="831" t="s">
        <v>949</v>
      </c>
      <c r="S2298" s="428" t="s">
        <v>49</v>
      </c>
      <c r="T2298" s="375" t="s">
        <v>414</v>
      </c>
      <c r="U2298" s="375" t="s">
        <v>65</v>
      </c>
      <c r="V2298" s="375" t="s">
        <v>52</v>
      </c>
      <c r="X2298" s="824">
        <v>0.34300000000000003</v>
      </c>
      <c r="Y2298" s="375" t="s">
        <v>388</v>
      </c>
      <c r="Z2298" s="375" t="s">
        <v>400</v>
      </c>
      <c r="AA2298" s="763">
        <v>1.4700003483228752E-4</v>
      </c>
      <c r="AB2298" s="375" t="s">
        <v>399</v>
      </c>
      <c r="AC2298" s="831" t="s">
        <v>929</v>
      </c>
    </row>
    <row r="2299" spans="9:29" s="375" customFormat="1" x14ac:dyDescent="0.4">
      <c r="I2299" s="428" t="s">
        <v>232</v>
      </c>
      <c r="J2299" s="375" t="s">
        <v>65</v>
      </c>
      <c r="K2299" s="375" t="s">
        <v>55</v>
      </c>
      <c r="M2299" s="824">
        <v>0.35499999999999998</v>
      </c>
      <c r="N2299" s="375" t="s">
        <v>389</v>
      </c>
      <c r="O2299" s="375" t="s">
        <v>400</v>
      </c>
      <c r="P2299" s="763">
        <v>8.090001916960585E-3</v>
      </c>
      <c r="Q2299" s="375" t="s">
        <v>399</v>
      </c>
      <c r="R2299" s="831" t="s">
        <v>949</v>
      </c>
      <c r="S2299" s="428" t="s">
        <v>49</v>
      </c>
      <c r="T2299" s="375" t="s">
        <v>414</v>
      </c>
      <c r="U2299" s="375" t="s">
        <v>65</v>
      </c>
      <c r="V2299" s="375" t="s">
        <v>52</v>
      </c>
      <c r="X2299" s="824">
        <v>0.34300000000000003</v>
      </c>
      <c r="Y2299" s="375" t="s">
        <v>389</v>
      </c>
      <c r="Z2299" s="375" t="s">
        <v>400</v>
      </c>
      <c r="AA2299" s="763">
        <v>1.4720003487967836E-3</v>
      </c>
      <c r="AB2299" s="375" t="s">
        <v>399</v>
      </c>
      <c r="AC2299" s="831" t="s">
        <v>929</v>
      </c>
    </row>
    <row r="2300" spans="9:29" s="375" customFormat="1" x14ac:dyDescent="0.4">
      <c r="I2300" s="428" t="s">
        <v>232</v>
      </c>
      <c r="J2300" s="375" t="s">
        <v>65</v>
      </c>
      <c r="K2300" s="375" t="s">
        <v>55</v>
      </c>
      <c r="L2300" s="378"/>
      <c r="M2300" s="824">
        <v>0.35499999999999998</v>
      </c>
      <c r="N2300" s="375" t="s">
        <v>390</v>
      </c>
      <c r="O2300" s="375" t="s">
        <v>400</v>
      </c>
      <c r="P2300" s="763">
        <v>3.5700008459269825E-4</v>
      </c>
      <c r="Q2300" s="375" t="s">
        <v>399</v>
      </c>
      <c r="R2300" s="831" t="s">
        <v>949</v>
      </c>
      <c r="S2300" s="428" t="s">
        <v>49</v>
      </c>
      <c r="T2300" s="375" t="s">
        <v>414</v>
      </c>
      <c r="U2300" s="375" t="s">
        <v>65</v>
      </c>
      <c r="V2300" s="375" t="s">
        <v>52</v>
      </c>
      <c r="W2300" s="378"/>
      <c r="X2300" s="824">
        <v>0.34300000000000003</v>
      </c>
      <c r="Y2300" s="375" t="s">
        <v>390</v>
      </c>
      <c r="Z2300" s="375" t="s">
        <v>400</v>
      </c>
      <c r="AA2300" s="763">
        <v>1.8600004407350664E-4</v>
      </c>
      <c r="AB2300" s="375" t="s">
        <v>399</v>
      </c>
      <c r="AC2300" s="831" t="s">
        <v>929</v>
      </c>
    </row>
    <row r="2301" spans="9:29" s="375" customFormat="1" x14ac:dyDescent="0.4">
      <c r="I2301" s="428" t="s">
        <v>232</v>
      </c>
      <c r="J2301" s="375" t="s">
        <v>65</v>
      </c>
      <c r="K2301" s="375" t="s">
        <v>55</v>
      </c>
      <c r="L2301" s="378"/>
      <c r="M2301" s="824">
        <v>0.35499999999999998</v>
      </c>
      <c r="N2301" s="375" t="s">
        <v>391</v>
      </c>
      <c r="O2301" s="375" t="s">
        <v>400</v>
      </c>
      <c r="P2301" s="763">
        <v>3.5700008459269825E-4</v>
      </c>
      <c r="Q2301" s="375" t="s">
        <v>399</v>
      </c>
      <c r="R2301" s="831" t="s">
        <v>949</v>
      </c>
      <c r="S2301" s="428" t="s">
        <v>49</v>
      </c>
      <c r="T2301" s="375" t="s">
        <v>414</v>
      </c>
      <c r="U2301" s="375" t="s">
        <v>65</v>
      </c>
      <c r="V2301" s="375" t="s">
        <v>52</v>
      </c>
      <c r="W2301" s="378"/>
      <c r="X2301" s="824">
        <v>0.34300000000000003</v>
      </c>
      <c r="Y2301" s="375" t="s">
        <v>391</v>
      </c>
      <c r="Z2301" s="375" t="s">
        <v>400</v>
      </c>
      <c r="AA2301" s="763">
        <v>1.6100003814964825E-4</v>
      </c>
      <c r="AB2301" s="375" t="s">
        <v>399</v>
      </c>
      <c r="AC2301" s="831" t="s">
        <v>929</v>
      </c>
    </row>
    <row r="2302" spans="9:29" s="375" customFormat="1" x14ac:dyDescent="0.4">
      <c r="I2302" s="428" t="s">
        <v>232</v>
      </c>
      <c r="J2302" s="375" t="s">
        <v>65</v>
      </c>
      <c r="K2302" s="375" t="s">
        <v>55</v>
      </c>
      <c r="L2302" s="378"/>
      <c r="M2302" s="824">
        <v>0.35499999999999998</v>
      </c>
      <c r="N2302" s="375" t="s">
        <v>392</v>
      </c>
      <c r="O2302" s="375" t="s">
        <v>400</v>
      </c>
      <c r="P2302" s="763">
        <v>5.6000013269442862E-5</v>
      </c>
      <c r="Q2302" s="375" t="s">
        <v>399</v>
      </c>
      <c r="R2302" s="831" t="s">
        <v>949</v>
      </c>
      <c r="S2302" s="428" t="s">
        <v>49</v>
      </c>
      <c r="T2302" s="375" t="s">
        <v>414</v>
      </c>
      <c r="U2302" s="375" t="s">
        <v>65</v>
      </c>
      <c r="V2302" s="375" t="s">
        <v>52</v>
      </c>
      <c r="W2302" s="378"/>
      <c r="X2302" s="824">
        <v>0.34300000000000003</v>
      </c>
      <c r="Y2302" s="375" t="s">
        <v>392</v>
      </c>
      <c r="Z2302" s="375" t="s">
        <v>400</v>
      </c>
      <c r="AA2302" s="763">
        <v>3.0430007210520468E-3</v>
      </c>
      <c r="AB2302" s="375" t="s">
        <v>399</v>
      </c>
      <c r="AC2302" s="831" t="s">
        <v>929</v>
      </c>
    </row>
    <row r="2303" spans="9:29" s="375" customFormat="1" x14ac:dyDescent="0.4">
      <c r="I2303" s="428" t="s">
        <v>232</v>
      </c>
      <c r="J2303" s="375" t="s">
        <v>65</v>
      </c>
      <c r="K2303" s="375" t="s">
        <v>55</v>
      </c>
      <c r="L2303" s="378"/>
      <c r="M2303" s="824">
        <v>0.35499999999999998</v>
      </c>
      <c r="N2303" s="375" t="s">
        <v>393</v>
      </c>
      <c r="O2303" s="375" t="s">
        <v>400</v>
      </c>
      <c r="P2303" s="763">
        <v>7.1400016918539636E-5</v>
      </c>
      <c r="Q2303" s="375" t="s">
        <v>399</v>
      </c>
      <c r="R2303" s="831" t="s">
        <v>949</v>
      </c>
      <c r="S2303" s="428" t="s">
        <v>49</v>
      </c>
      <c r="T2303" s="375" t="s">
        <v>414</v>
      </c>
      <c r="U2303" s="375" t="s">
        <v>65</v>
      </c>
      <c r="V2303" s="375" t="s">
        <v>52</v>
      </c>
      <c r="W2303" s="378"/>
      <c r="X2303" s="824">
        <v>0.34300000000000003</v>
      </c>
      <c r="Y2303" s="375" t="s">
        <v>393</v>
      </c>
      <c r="Z2303" s="375" t="s">
        <v>400</v>
      </c>
      <c r="AA2303" s="763">
        <v>6.9230016404348731E-6</v>
      </c>
      <c r="AB2303" s="375" t="s">
        <v>399</v>
      </c>
      <c r="AC2303" s="831" t="s">
        <v>929</v>
      </c>
    </row>
    <row r="2304" spans="9:29" s="375" customFormat="1" x14ac:dyDescent="0.4">
      <c r="I2304" s="428" t="s">
        <v>232</v>
      </c>
      <c r="J2304" s="375" t="s">
        <v>65</v>
      </c>
      <c r="K2304" s="375" t="s">
        <v>55</v>
      </c>
      <c r="L2304" s="378"/>
      <c r="M2304" s="824">
        <v>0.35499999999999998</v>
      </c>
      <c r="N2304" s="375" t="s">
        <v>394</v>
      </c>
      <c r="O2304" s="375" t="s">
        <v>400</v>
      </c>
      <c r="P2304" s="763">
        <v>1.5279603620567484E-4</v>
      </c>
      <c r="Q2304" s="375" t="s">
        <v>399</v>
      </c>
      <c r="R2304" s="831" t="s">
        <v>949</v>
      </c>
      <c r="S2304" s="428" t="s">
        <v>49</v>
      </c>
      <c r="T2304" s="375" t="s">
        <v>414</v>
      </c>
      <c r="U2304" s="375" t="s">
        <v>65</v>
      </c>
      <c r="V2304" s="375" t="s">
        <v>52</v>
      </c>
      <c r="W2304" s="378"/>
      <c r="X2304" s="824">
        <v>0.34300000000000003</v>
      </c>
      <c r="Y2304" s="375" t="s">
        <v>394</v>
      </c>
      <c r="Z2304" s="375" t="s">
        <v>400</v>
      </c>
      <c r="AA2304" s="763">
        <v>1.3041003090121508E-5</v>
      </c>
      <c r="AB2304" s="375" t="s">
        <v>399</v>
      </c>
      <c r="AC2304" s="831" t="s">
        <v>929</v>
      </c>
    </row>
    <row r="2305" spans="9:29" s="375" customFormat="1" x14ac:dyDescent="0.4">
      <c r="I2305" s="428" t="s">
        <v>232</v>
      </c>
      <c r="J2305" s="375" t="s">
        <v>65</v>
      </c>
      <c r="K2305" s="375" t="s">
        <v>55</v>
      </c>
      <c r="L2305" s="378"/>
      <c r="M2305" s="824">
        <v>0.35499999999999998</v>
      </c>
      <c r="N2305" s="375" t="s">
        <v>395</v>
      </c>
      <c r="O2305" s="375" t="s">
        <v>400</v>
      </c>
      <c r="P2305" s="763">
        <v>1.000000236954337E-5</v>
      </c>
      <c r="Q2305" s="375" t="s">
        <v>399</v>
      </c>
      <c r="R2305" s="831" t="s">
        <v>949</v>
      </c>
      <c r="S2305" s="428" t="s">
        <v>49</v>
      </c>
      <c r="T2305" s="375" t="s">
        <v>414</v>
      </c>
      <c r="U2305" s="375" t="s">
        <v>65</v>
      </c>
      <c r="V2305" s="375" t="s">
        <v>52</v>
      </c>
      <c r="W2305" s="378"/>
      <c r="X2305" s="824">
        <v>0.34300000000000003</v>
      </c>
      <c r="Y2305" s="375" t="s">
        <v>395</v>
      </c>
      <c r="Z2305" s="375" t="s">
        <v>400</v>
      </c>
      <c r="AA2305" s="763">
        <v>1.000000236954337E-5</v>
      </c>
      <c r="AB2305" s="375" t="s">
        <v>399</v>
      </c>
      <c r="AC2305" s="831" t="s">
        <v>929</v>
      </c>
    </row>
    <row r="2306" spans="9:29" s="375" customFormat="1" x14ac:dyDescent="0.4">
      <c r="I2306" s="428" t="s">
        <v>232</v>
      </c>
      <c r="J2306" s="375" t="s">
        <v>65</v>
      </c>
      <c r="K2306" s="375" t="s">
        <v>55</v>
      </c>
      <c r="L2306" s="378"/>
      <c r="M2306" s="824">
        <v>0.35499999999999998</v>
      </c>
      <c r="N2306" s="375" t="s">
        <v>396</v>
      </c>
      <c r="O2306" s="375" t="s">
        <v>400</v>
      </c>
      <c r="P2306" s="763">
        <v>1.0000002369543367E-6</v>
      </c>
      <c r="Q2306" s="375" t="s">
        <v>399</v>
      </c>
      <c r="R2306" s="831" t="s">
        <v>949</v>
      </c>
      <c r="S2306" s="428" t="s">
        <v>49</v>
      </c>
      <c r="T2306" s="375" t="s">
        <v>414</v>
      </c>
      <c r="U2306" s="375" t="s">
        <v>65</v>
      </c>
      <c r="V2306" s="375" t="s">
        <v>52</v>
      </c>
      <c r="W2306" s="378"/>
      <c r="X2306" s="824">
        <v>0.34300000000000003</v>
      </c>
      <c r="Y2306" s="375" t="s">
        <v>396</v>
      </c>
      <c r="Z2306" s="375" t="s">
        <v>400</v>
      </c>
      <c r="AA2306" s="763">
        <v>1.6000003791269388E-5</v>
      </c>
      <c r="AB2306" s="375" t="s">
        <v>399</v>
      </c>
      <c r="AC2306" s="831" t="s">
        <v>929</v>
      </c>
    </row>
    <row r="2307" spans="9:29" s="375" customFormat="1" x14ac:dyDescent="0.4">
      <c r="I2307" s="428" t="s">
        <v>232</v>
      </c>
      <c r="J2307" s="375" t="s">
        <v>65</v>
      </c>
      <c r="K2307" s="375" t="s">
        <v>55</v>
      </c>
      <c r="L2307" s="378"/>
      <c r="M2307" s="824">
        <v>0.35499999999999998</v>
      </c>
      <c r="N2307" s="375" t="s">
        <v>397</v>
      </c>
      <c r="O2307" s="375" t="s">
        <v>400</v>
      </c>
      <c r="P2307" s="763">
        <v>0.56386341045367883</v>
      </c>
      <c r="Q2307" s="375" t="s">
        <v>399</v>
      </c>
      <c r="R2307" s="831" t="s">
        <v>949</v>
      </c>
      <c r="S2307" s="428" t="s">
        <v>49</v>
      </c>
      <c r="T2307" s="375" t="s">
        <v>414</v>
      </c>
      <c r="U2307" s="375" t="s">
        <v>65</v>
      </c>
      <c r="V2307" s="375" t="s">
        <v>52</v>
      </c>
      <c r="W2307" s="378"/>
      <c r="X2307" s="824">
        <v>0.34300000000000003</v>
      </c>
      <c r="Y2307" s="375" t="s">
        <v>397</v>
      </c>
      <c r="Z2307" s="375" t="s">
        <v>400</v>
      </c>
      <c r="AA2307" s="763">
        <v>0.81905865260074728</v>
      </c>
      <c r="AB2307" s="375" t="s">
        <v>399</v>
      </c>
      <c r="AC2307" s="831" t="s">
        <v>929</v>
      </c>
    </row>
    <row r="2308" spans="9:29" s="375" customFormat="1" x14ac:dyDescent="0.4">
      <c r="I2308" s="428" t="s">
        <v>232</v>
      </c>
      <c r="J2308" s="375" t="s">
        <v>65</v>
      </c>
      <c r="K2308" s="375" t="s">
        <v>55</v>
      </c>
      <c r="L2308" s="378"/>
      <c r="M2308" s="824">
        <v>0.35499999999999998</v>
      </c>
      <c r="N2308" s="375" t="s">
        <v>387</v>
      </c>
      <c r="O2308" s="375" t="s">
        <v>401</v>
      </c>
      <c r="P2308" s="378">
        <v>8.4143801756438952E-4</v>
      </c>
      <c r="Q2308" s="375" t="s">
        <v>399</v>
      </c>
      <c r="R2308" s="831" t="s">
        <v>950</v>
      </c>
      <c r="S2308" s="428" t="s">
        <v>49</v>
      </c>
      <c r="T2308" s="375" t="s">
        <v>414</v>
      </c>
      <c r="U2308" s="375" t="s">
        <v>65</v>
      </c>
      <c r="V2308" s="375" t="s">
        <v>52</v>
      </c>
      <c r="W2308" s="378"/>
      <c r="X2308" s="824">
        <v>0.34300000000000003</v>
      </c>
      <c r="Y2308" s="375" t="s">
        <v>387</v>
      </c>
      <c r="Z2308" s="375" t="s">
        <v>401</v>
      </c>
      <c r="AA2308" s="378">
        <v>1.8811812823335467E-5</v>
      </c>
      <c r="AB2308" s="375" t="s">
        <v>399</v>
      </c>
      <c r="AC2308" s="831" t="s">
        <v>933</v>
      </c>
    </row>
    <row r="2309" spans="9:29" s="375" customFormat="1" x14ac:dyDescent="0.4">
      <c r="I2309" s="428" t="s">
        <v>232</v>
      </c>
      <c r="J2309" s="375" t="s">
        <v>65</v>
      </c>
      <c r="K2309" s="375" t="s">
        <v>55</v>
      </c>
      <c r="L2309" s="378"/>
      <c r="M2309" s="824">
        <v>0.35499999999999998</v>
      </c>
      <c r="N2309" s="375" t="s">
        <v>388</v>
      </c>
      <c r="O2309" s="375" t="s">
        <v>401</v>
      </c>
      <c r="P2309" s="378">
        <v>2.8939770991622525E-3</v>
      </c>
      <c r="Q2309" s="375" t="s">
        <v>399</v>
      </c>
      <c r="R2309" s="831" t="s">
        <v>950</v>
      </c>
      <c r="S2309" s="428" t="s">
        <v>49</v>
      </c>
      <c r="T2309" s="375" t="s">
        <v>414</v>
      </c>
      <c r="U2309" s="375" t="s">
        <v>65</v>
      </c>
      <c r="V2309" s="375" t="s">
        <v>52</v>
      </c>
      <c r="W2309" s="378"/>
      <c r="X2309" s="824">
        <v>0.34300000000000003</v>
      </c>
      <c r="Y2309" s="375" t="s">
        <v>388</v>
      </c>
      <c r="Z2309" s="375" t="s">
        <v>401</v>
      </c>
      <c r="AA2309" s="378">
        <v>1.5246176052051614E-4</v>
      </c>
      <c r="AB2309" s="375" t="s">
        <v>399</v>
      </c>
      <c r="AC2309" s="831" t="s">
        <v>933</v>
      </c>
    </row>
    <row r="2310" spans="9:29" s="375" customFormat="1" x14ac:dyDescent="0.4">
      <c r="I2310" s="428" t="s">
        <v>232</v>
      </c>
      <c r="J2310" s="375" t="s">
        <v>65</v>
      </c>
      <c r="K2310" s="375" t="s">
        <v>55</v>
      </c>
      <c r="L2310" s="378"/>
      <c r="M2310" s="824">
        <v>0.35499999999999998</v>
      </c>
      <c r="N2310" s="375" t="s">
        <v>389</v>
      </c>
      <c r="O2310" s="375" t="s">
        <v>401</v>
      </c>
      <c r="P2310" s="378">
        <v>8.0904376089364679E-3</v>
      </c>
      <c r="Q2310" s="375" t="s">
        <v>399</v>
      </c>
      <c r="R2310" s="831" t="s">
        <v>950</v>
      </c>
      <c r="S2310" s="428" t="s">
        <v>49</v>
      </c>
      <c r="T2310" s="375" t="s">
        <v>414</v>
      </c>
      <c r="U2310" s="375" t="s">
        <v>65</v>
      </c>
      <c r="V2310" s="375" t="s">
        <v>52</v>
      </c>
      <c r="W2310" s="378"/>
      <c r="X2310" s="824">
        <v>0.34300000000000003</v>
      </c>
      <c r="Y2310" s="375" t="s">
        <v>389</v>
      </c>
      <c r="Z2310" s="375" t="s">
        <v>401</v>
      </c>
      <c r="AA2310" s="378">
        <v>1.4728287215944457E-3</v>
      </c>
      <c r="AB2310" s="375" t="s">
        <v>399</v>
      </c>
      <c r="AC2310" s="831" t="s">
        <v>933</v>
      </c>
    </row>
    <row r="2311" spans="9:29" s="375" customFormat="1" x14ac:dyDescent="0.4">
      <c r="I2311" s="428" t="s">
        <v>232</v>
      </c>
      <c r="J2311" s="375" t="s">
        <v>65</v>
      </c>
      <c r="K2311" s="375" t="s">
        <v>55</v>
      </c>
      <c r="L2311" s="378"/>
      <c r="M2311" s="824">
        <v>0.35499999999999998</v>
      </c>
      <c r="N2311" s="375" t="s">
        <v>390</v>
      </c>
      <c r="O2311" s="375" t="s">
        <v>401</v>
      </c>
      <c r="P2311" s="378">
        <v>3.5726622927712855E-4</v>
      </c>
      <c r="Q2311" s="375" t="s">
        <v>399</v>
      </c>
      <c r="R2311" s="831" t="s">
        <v>950</v>
      </c>
      <c r="S2311" s="428" t="s">
        <v>49</v>
      </c>
      <c r="T2311" s="375" t="s">
        <v>414</v>
      </c>
      <c r="U2311" s="375" t="s">
        <v>65</v>
      </c>
      <c r="V2311" s="375" t="s">
        <v>52</v>
      </c>
      <c r="W2311" s="378"/>
      <c r="X2311" s="824">
        <v>0.34300000000000003</v>
      </c>
      <c r="Y2311" s="375" t="s">
        <v>390</v>
      </c>
      <c r="Z2311" s="375" t="s">
        <v>401</v>
      </c>
      <c r="AA2311" s="378">
        <v>1.8650222292753525E-4</v>
      </c>
      <c r="AB2311" s="375" t="s">
        <v>399</v>
      </c>
      <c r="AC2311" s="831" t="s">
        <v>933</v>
      </c>
    </row>
    <row r="2312" spans="9:29" s="375" customFormat="1" x14ac:dyDescent="0.4">
      <c r="I2312" s="428" t="s">
        <v>232</v>
      </c>
      <c r="J2312" s="375" t="s">
        <v>65</v>
      </c>
      <c r="K2312" s="375" t="s">
        <v>55</v>
      </c>
      <c r="L2312" s="378"/>
      <c r="M2312" s="824">
        <v>0.35499999999999998</v>
      </c>
      <c r="N2312" s="375" t="s">
        <v>391</v>
      </c>
      <c r="O2312" s="375" t="s">
        <v>401</v>
      </c>
      <c r="P2312" s="378">
        <v>3.571234481204471E-4</v>
      </c>
      <c r="Q2312" s="375" t="s">
        <v>399</v>
      </c>
      <c r="R2312" s="831" t="s">
        <v>950</v>
      </c>
      <c r="S2312" s="428" t="s">
        <v>49</v>
      </c>
      <c r="T2312" s="375" t="s">
        <v>414</v>
      </c>
      <c r="U2312" s="375" t="s">
        <v>65</v>
      </c>
      <c r="V2312" s="375" t="s">
        <v>52</v>
      </c>
      <c r="W2312" s="378"/>
      <c r="X2312" s="824">
        <v>0.34300000000000003</v>
      </c>
      <c r="Y2312" s="375" t="s">
        <v>391</v>
      </c>
      <c r="Z2312" s="375" t="s">
        <v>401</v>
      </c>
      <c r="AA2312" s="378">
        <v>1.6123185842400716E-4</v>
      </c>
      <c r="AB2312" s="375" t="s">
        <v>399</v>
      </c>
      <c r="AC2312" s="831" t="s">
        <v>933</v>
      </c>
    </row>
    <row r="2313" spans="9:29" s="375" customFormat="1" x14ac:dyDescent="0.4">
      <c r="I2313" s="428" t="s">
        <v>232</v>
      </c>
      <c r="J2313" s="375" t="s">
        <v>65</v>
      </c>
      <c r="K2313" s="375" t="s">
        <v>55</v>
      </c>
      <c r="L2313" s="378"/>
      <c r="M2313" s="824">
        <v>0.35499999999999998</v>
      </c>
      <c r="N2313" s="375" t="s">
        <v>392</v>
      </c>
      <c r="O2313" s="375" t="s">
        <v>401</v>
      </c>
      <c r="P2313" s="378">
        <v>5.7482551443980753E-5</v>
      </c>
      <c r="Q2313" s="375" t="s">
        <v>399</v>
      </c>
      <c r="R2313" s="831" t="s">
        <v>950</v>
      </c>
      <c r="S2313" s="428" t="s">
        <v>49</v>
      </c>
      <c r="T2313" s="375" t="s">
        <v>414</v>
      </c>
      <c r="U2313" s="375" t="s">
        <v>65</v>
      </c>
      <c r="V2313" s="375" t="s">
        <v>52</v>
      </c>
      <c r="W2313" s="378"/>
      <c r="X2313" s="824">
        <v>0.34300000000000003</v>
      </c>
      <c r="Y2313" s="375" t="s">
        <v>392</v>
      </c>
      <c r="Z2313" s="375" t="s">
        <v>401</v>
      </c>
      <c r="AA2313" s="378">
        <v>3.0458293249719507E-3</v>
      </c>
      <c r="AB2313" s="375" t="s">
        <v>399</v>
      </c>
      <c r="AC2313" s="831" t="s">
        <v>933</v>
      </c>
    </row>
    <row r="2314" spans="9:29" s="375" customFormat="1" x14ac:dyDescent="0.4">
      <c r="I2314" s="428" t="s">
        <v>232</v>
      </c>
      <c r="J2314" s="375" t="s">
        <v>65</v>
      </c>
      <c r="K2314" s="375" t="s">
        <v>55</v>
      </c>
      <c r="L2314" s="378"/>
      <c r="M2314" s="824">
        <v>0.35499999999999998</v>
      </c>
      <c r="N2314" s="375" t="s">
        <v>393</v>
      </c>
      <c r="O2314" s="375" t="s">
        <v>401</v>
      </c>
      <c r="P2314" s="378">
        <v>7.1402243691115185E-5</v>
      </c>
      <c r="Q2314" s="375" t="s">
        <v>399</v>
      </c>
      <c r="R2314" s="831" t="s">
        <v>950</v>
      </c>
      <c r="S2314" s="428" t="s">
        <v>49</v>
      </c>
      <c r="T2314" s="375" t="s">
        <v>414</v>
      </c>
      <c r="U2314" s="375" t="s">
        <v>65</v>
      </c>
      <c r="V2314" s="375" t="s">
        <v>52</v>
      </c>
      <c r="W2314" s="378"/>
      <c r="X2314" s="824">
        <v>0.34300000000000003</v>
      </c>
      <c r="Y2314" s="375" t="s">
        <v>393</v>
      </c>
      <c r="Z2314" s="375" t="s">
        <v>401</v>
      </c>
      <c r="AA2314" s="378">
        <v>6.927325335662516E-6</v>
      </c>
      <c r="AB2314" s="375" t="s">
        <v>399</v>
      </c>
      <c r="AC2314" s="831" t="s">
        <v>933</v>
      </c>
    </row>
    <row r="2315" spans="9:29" s="375" customFormat="1" x14ac:dyDescent="0.4">
      <c r="I2315" s="428" t="s">
        <v>232</v>
      </c>
      <c r="J2315" s="375" t="s">
        <v>65</v>
      </c>
      <c r="K2315" s="375" t="s">
        <v>55</v>
      </c>
      <c r="L2315" s="378"/>
      <c r="M2315" s="824">
        <v>0.35499999999999998</v>
      </c>
      <c r="N2315" s="375" t="s">
        <v>394</v>
      </c>
      <c r="O2315" s="375" t="s">
        <v>401</v>
      </c>
      <c r="P2315" s="378">
        <v>1.5280096623457041E-4</v>
      </c>
      <c r="Q2315" s="375" t="s">
        <v>399</v>
      </c>
      <c r="R2315" s="831" t="s">
        <v>950</v>
      </c>
      <c r="S2315" s="428" t="s">
        <v>49</v>
      </c>
      <c r="T2315" s="375" t="s">
        <v>414</v>
      </c>
      <c r="U2315" s="375" t="s">
        <v>65</v>
      </c>
      <c r="V2315" s="375" t="s">
        <v>52</v>
      </c>
      <c r="W2315" s="378"/>
      <c r="X2315" s="824">
        <v>0.34300000000000003</v>
      </c>
      <c r="Y2315" s="375" t="s">
        <v>394</v>
      </c>
      <c r="Z2315" s="375" t="s">
        <v>401</v>
      </c>
      <c r="AA2315" s="378">
        <v>1.3050473461081271E-5</v>
      </c>
      <c r="AB2315" s="375" t="s">
        <v>399</v>
      </c>
      <c r="AC2315" s="831" t="s">
        <v>933</v>
      </c>
    </row>
    <row r="2316" spans="9:29" s="375" customFormat="1" x14ac:dyDescent="0.4">
      <c r="I2316" s="428" t="s">
        <v>232</v>
      </c>
      <c r="J2316" s="375" t="s">
        <v>65</v>
      </c>
      <c r="K2316" s="375" t="s">
        <v>55</v>
      </c>
      <c r="M2316" s="824">
        <v>0.35499999999999998</v>
      </c>
      <c r="N2316" s="375" t="s">
        <v>395</v>
      </c>
      <c r="O2316" s="375" t="s">
        <v>401</v>
      </c>
      <c r="P2316" s="378">
        <v>1.0693360320051342E-5</v>
      </c>
      <c r="Q2316" s="375" t="s">
        <v>399</v>
      </c>
      <c r="R2316" s="831" t="s">
        <v>950</v>
      </c>
      <c r="S2316" s="428" t="s">
        <v>49</v>
      </c>
      <c r="T2316" s="375" t="s">
        <v>414</v>
      </c>
      <c r="U2316" s="375" t="s">
        <v>65</v>
      </c>
      <c r="V2316" s="375" t="s">
        <v>52</v>
      </c>
      <c r="X2316" s="824">
        <v>0.34300000000000003</v>
      </c>
      <c r="Y2316" s="375" t="s">
        <v>395</v>
      </c>
      <c r="Z2316" s="375" t="s">
        <v>401</v>
      </c>
      <c r="AA2316" s="378">
        <v>1.1288505074025222E-5</v>
      </c>
      <c r="AB2316" s="375" t="s">
        <v>399</v>
      </c>
      <c r="AC2316" s="831" t="s">
        <v>933</v>
      </c>
    </row>
    <row r="2317" spans="9:29" s="375" customFormat="1" x14ac:dyDescent="0.4">
      <c r="I2317" s="428" t="s">
        <v>232</v>
      </c>
      <c r="J2317" s="375" t="s">
        <v>65</v>
      </c>
      <c r="K2317" s="375" t="s">
        <v>55</v>
      </c>
      <c r="M2317" s="824">
        <v>0.35499999999999998</v>
      </c>
      <c r="N2317" s="375" t="s">
        <v>396</v>
      </c>
      <c r="O2317" s="375" t="s">
        <v>401</v>
      </c>
      <c r="P2317" s="378">
        <v>1.0041786435174304E-6</v>
      </c>
      <c r="Q2317" s="375" t="s">
        <v>399</v>
      </c>
      <c r="R2317" s="831" t="s">
        <v>950</v>
      </c>
      <c r="S2317" s="428" t="s">
        <v>49</v>
      </c>
      <c r="T2317" s="375" t="s">
        <v>414</v>
      </c>
      <c r="U2317" s="375" t="s">
        <v>65</v>
      </c>
      <c r="V2317" s="375" t="s">
        <v>52</v>
      </c>
      <c r="X2317" s="824">
        <v>0.34300000000000003</v>
      </c>
      <c r="Y2317" s="375" t="s">
        <v>396</v>
      </c>
      <c r="Z2317" s="375" t="s">
        <v>401</v>
      </c>
      <c r="AA2317" s="378">
        <v>1.6007890236458171E-5</v>
      </c>
      <c r="AB2317" s="375" t="s">
        <v>399</v>
      </c>
      <c r="AC2317" s="831" t="s">
        <v>933</v>
      </c>
    </row>
    <row r="2318" spans="9:29" s="375" customFormat="1" x14ac:dyDescent="0.4">
      <c r="I2318" s="428" t="s">
        <v>232</v>
      </c>
      <c r="J2318" s="375" t="s">
        <v>65</v>
      </c>
      <c r="K2318" s="375" t="s">
        <v>55</v>
      </c>
      <c r="M2318" s="824">
        <v>0.35499999999999998</v>
      </c>
      <c r="N2318" s="375" t="s">
        <v>397</v>
      </c>
      <c r="O2318" s="375" t="s">
        <v>401</v>
      </c>
      <c r="P2318" s="378">
        <v>0.56428671788708606</v>
      </c>
      <c r="Q2318" s="375" t="s">
        <v>399</v>
      </c>
      <c r="R2318" s="831" t="s">
        <v>950</v>
      </c>
      <c r="S2318" s="428" t="s">
        <v>49</v>
      </c>
      <c r="T2318" s="375" t="s">
        <v>414</v>
      </c>
      <c r="U2318" s="375" t="s">
        <v>65</v>
      </c>
      <c r="V2318" s="375" t="s">
        <v>52</v>
      </c>
      <c r="X2318" s="824">
        <v>0.34300000000000003</v>
      </c>
      <c r="Y2318" s="375" t="s">
        <v>397</v>
      </c>
      <c r="Z2318" s="375" t="s">
        <v>401</v>
      </c>
      <c r="AA2318" s="378">
        <v>0.81971426002983439</v>
      </c>
      <c r="AB2318" s="375" t="s">
        <v>399</v>
      </c>
      <c r="AC2318" s="831" t="s">
        <v>933</v>
      </c>
    </row>
    <row r="2319" spans="9:29" s="375" customFormat="1" x14ac:dyDescent="0.4">
      <c r="I2319" s="428" t="s">
        <v>232</v>
      </c>
      <c r="J2319" s="375" t="s">
        <v>65</v>
      </c>
      <c r="K2319" s="375" t="s">
        <v>406</v>
      </c>
      <c r="L2319" s="375" t="s">
        <v>951</v>
      </c>
      <c r="M2319" s="824">
        <v>0.4146919932679145</v>
      </c>
      <c r="N2319" s="375" t="s">
        <v>385</v>
      </c>
      <c r="O2319" s="375" t="s">
        <v>400</v>
      </c>
      <c r="P2319" s="761">
        <v>2.411428279865397</v>
      </c>
      <c r="Q2319" s="375" t="s">
        <v>398</v>
      </c>
      <c r="R2319" s="831" t="s">
        <v>952</v>
      </c>
      <c r="S2319" s="428" t="s">
        <v>49</v>
      </c>
      <c r="T2319" s="375" t="s">
        <v>414</v>
      </c>
      <c r="U2319" s="375" t="s">
        <v>65</v>
      </c>
      <c r="V2319" s="375" t="s">
        <v>53</v>
      </c>
      <c r="X2319" s="824">
        <v>0.39</v>
      </c>
      <c r="Y2319" s="375" t="s">
        <v>411</v>
      </c>
      <c r="Z2319" s="375" t="s">
        <v>400</v>
      </c>
      <c r="AA2319" s="761">
        <v>2.5641025641025639</v>
      </c>
      <c r="AB2319" s="375" t="s">
        <v>398</v>
      </c>
      <c r="AC2319" s="831" t="s">
        <v>937</v>
      </c>
    </row>
    <row r="2320" spans="9:29" s="375" customFormat="1" x14ac:dyDescent="0.4">
      <c r="I2320" s="428" t="s">
        <v>232</v>
      </c>
      <c r="J2320" s="375" t="s">
        <v>65</v>
      </c>
      <c r="K2320" s="375" t="s">
        <v>406</v>
      </c>
      <c r="L2320" s="375" t="s">
        <v>951</v>
      </c>
      <c r="M2320" s="824">
        <v>0.4146919932679145</v>
      </c>
      <c r="N2320" s="375" t="s">
        <v>387</v>
      </c>
      <c r="O2320" s="375" t="s">
        <v>400</v>
      </c>
      <c r="P2320" s="763">
        <v>1.3550003210731262E-5</v>
      </c>
      <c r="Q2320" s="375" t="s">
        <v>399</v>
      </c>
      <c r="R2320" s="831" t="s">
        <v>953</v>
      </c>
      <c r="S2320" s="428" t="s">
        <v>49</v>
      </c>
      <c r="T2320" s="375" t="s">
        <v>414</v>
      </c>
      <c r="U2320" s="375" t="s">
        <v>65</v>
      </c>
      <c r="V2320" s="375" t="s">
        <v>53</v>
      </c>
      <c r="X2320" s="824">
        <v>0.39</v>
      </c>
      <c r="Y2320" s="375" t="s">
        <v>387</v>
      </c>
      <c r="Z2320" s="375" t="s">
        <v>400</v>
      </c>
      <c r="AA2320" s="763">
        <v>9.0000021325890313E-7</v>
      </c>
      <c r="AB2320" s="375" t="s">
        <v>399</v>
      </c>
      <c r="AC2320" s="831" t="s">
        <v>939</v>
      </c>
    </row>
    <row r="2321" spans="9:29" s="375" customFormat="1" x14ac:dyDescent="0.4">
      <c r="I2321" s="428" t="s">
        <v>232</v>
      </c>
      <c r="J2321" s="375" t="s">
        <v>65</v>
      </c>
      <c r="K2321" s="375" t="s">
        <v>406</v>
      </c>
      <c r="L2321" s="375" t="s">
        <v>951</v>
      </c>
      <c r="M2321" s="824">
        <v>0.4146919932679145</v>
      </c>
      <c r="N2321" s="375" t="s">
        <v>388</v>
      </c>
      <c r="O2321" s="375" t="s">
        <v>400</v>
      </c>
      <c r="P2321" s="763">
        <v>2.4286405754767802E-4</v>
      </c>
      <c r="Q2321" s="375" t="s">
        <v>399</v>
      </c>
      <c r="R2321" s="831" t="s">
        <v>953</v>
      </c>
      <c r="S2321" s="428" t="s">
        <v>49</v>
      </c>
      <c r="T2321" s="375" t="s">
        <v>414</v>
      </c>
      <c r="U2321" s="375" t="s">
        <v>65</v>
      </c>
      <c r="V2321" s="375" t="s">
        <v>53</v>
      </c>
      <c r="X2321" s="824">
        <v>0.39</v>
      </c>
      <c r="Y2321" s="375" t="s">
        <v>388</v>
      </c>
      <c r="Z2321" s="375" t="s">
        <v>400</v>
      </c>
      <c r="AA2321" s="763">
        <v>1.5100003578010487E-5</v>
      </c>
      <c r="AB2321" s="375" t="s">
        <v>399</v>
      </c>
      <c r="AC2321" s="831" t="s">
        <v>939</v>
      </c>
    </row>
    <row r="2322" spans="9:29" s="375" customFormat="1" x14ac:dyDescent="0.4">
      <c r="I2322" s="428" t="s">
        <v>232</v>
      </c>
      <c r="J2322" s="375" t="s">
        <v>65</v>
      </c>
      <c r="K2322" s="375" t="s">
        <v>406</v>
      </c>
      <c r="L2322" s="375" t="s">
        <v>951</v>
      </c>
      <c r="M2322" s="824">
        <v>0.4146919932679145</v>
      </c>
      <c r="N2322" s="375" t="s">
        <v>389</v>
      </c>
      <c r="O2322" s="375" t="s">
        <v>400</v>
      </c>
      <c r="P2322" s="763">
        <v>5.5506613152529586E-4</v>
      </c>
      <c r="Q2322" s="375" t="s">
        <v>399</v>
      </c>
      <c r="R2322" s="831" t="s">
        <v>953</v>
      </c>
      <c r="S2322" s="428" t="s">
        <v>49</v>
      </c>
      <c r="T2322" s="375" t="s">
        <v>414</v>
      </c>
      <c r="U2322" s="375" t="s">
        <v>65</v>
      </c>
      <c r="V2322" s="375" t="s">
        <v>53</v>
      </c>
      <c r="X2322" s="824">
        <v>0.39</v>
      </c>
      <c r="Y2322" s="375" t="s">
        <v>389</v>
      </c>
      <c r="Z2322" s="375" t="s">
        <v>400</v>
      </c>
      <c r="AA2322" s="763">
        <v>2.3500005568426909E-4</v>
      </c>
      <c r="AB2322" s="375" t="s">
        <v>399</v>
      </c>
      <c r="AC2322" s="831" t="s">
        <v>939</v>
      </c>
    </row>
    <row r="2323" spans="9:29" s="375" customFormat="1" x14ac:dyDescent="0.4">
      <c r="I2323" s="428" t="s">
        <v>232</v>
      </c>
      <c r="J2323" s="375" t="s">
        <v>65</v>
      </c>
      <c r="K2323" s="375" t="s">
        <v>406</v>
      </c>
      <c r="L2323" s="375" t="s">
        <v>951</v>
      </c>
      <c r="M2323" s="824">
        <v>0.4146919932679145</v>
      </c>
      <c r="N2323" s="375" t="s">
        <v>390</v>
      </c>
      <c r="O2323" s="375" t="s">
        <v>400</v>
      </c>
      <c r="P2323" s="763">
        <v>1.6092003813069189E-5</v>
      </c>
      <c r="Q2323" s="375" t="s">
        <v>399</v>
      </c>
      <c r="R2323" s="831" t="s">
        <v>953</v>
      </c>
      <c r="S2323" s="428" t="s">
        <v>49</v>
      </c>
      <c r="T2323" s="375" t="s">
        <v>414</v>
      </c>
      <c r="U2323" s="375" t="s">
        <v>65</v>
      </c>
      <c r="V2323" s="375" t="s">
        <v>53</v>
      </c>
      <c r="W2323" s="378"/>
      <c r="X2323" s="824">
        <v>0.39</v>
      </c>
      <c r="Y2323" s="375" t="s">
        <v>390</v>
      </c>
      <c r="Z2323" s="375" t="s">
        <v>400</v>
      </c>
      <c r="AA2323" s="763">
        <v>2.8400006729503167E-5</v>
      </c>
      <c r="AB2323" s="375" t="s">
        <v>399</v>
      </c>
      <c r="AC2323" s="831" t="s">
        <v>939</v>
      </c>
    </row>
    <row r="2324" spans="9:29" s="375" customFormat="1" x14ac:dyDescent="0.4">
      <c r="I2324" s="428" t="s">
        <v>232</v>
      </c>
      <c r="J2324" s="375" t="s">
        <v>65</v>
      </c>
      <c r="K2324" s="375" t="s">
        <v>406</v>
      </c>
      <c r="L2324" s="375" t="s">
        <v>951</v>
      </c>
      <c r="M2324" s="824">
        <v>0.4146919932679145</v>
      </c>
      <c r="N2324" s="375" t="s">
        <v>391</v>
      </c>
      <c r="O2324" s="375" t="s">
        <v>400</v>
      </c>
      <c r="P2324" s="763">
        <v>1.6092003813069189E-5</v>
      </c>
      <c r="Q2324" s="375" t="s">
        <v>399</v>
      </c>
      <c r="R2324" s="831" t="s">
        <v>953</v>
      </c>
      <c r="S2324" s="428" t="s">
        <v>49</v>
      </c>
      <c r="T2324" s="375" t="s">
        <v>414</v>
      </c>
      <c r="U2324" s="375" t="s">
        <v>65</v>
      </c>
      <c r="V2324" s="375" t="s">
        <v>53</v>
      </c>
      <c r="W2324" s="378"/>
      <c r="X2324" s="824">
        <v>0.39</v>
      </c>
      <c r="Y2324" s="375" t="s">
        <v>391</v>
      </c>
      <c r="Z2324" s="375" t="s">
        <v>400</v>
      </c>
      <c r="AA2324" s="763">
        <v>8.2700019596123672E-6</v>
      </c>
      <c r="AB2324" s="375" t="s">
        <v>399</v>
      </c>
      <c r="AC2324" s="831" t="s">
        <v>939</v>
      </c>
    </row>
    <row r="2325" spans="9:29" s="375" customFormat="1" x14ac:dyDescent="0.4">
      <c r="I2325" s="428" t="s">
        <v>232</v>
      </c>
      <c r="J2325" s="375" t="s">
        <v>65</v>
      </c>
      <c r="K2325" s="375" t="s">
        <v>406</v>
      </c>
      <c r="L2325" s="375" t="s">
        <v>951</v>
      </c>
      <c r="M2325" s="824">
        <v>0.4146919932679145</v>
      </c>
      <c r="N2325" s="375" t="s">
        <v>392</v>
      </c>
      <c r="O2325" s="375" t="s">
        <v>400</v>
      </c>
      <c r="P2325" s="763">
        <v>3.8480009118002876E-6</v>
      </c>
      <c r="Q2325" s="375" t="s">
        <v>399</v>
      </c>
      <c r="R2325" s="831" t="s">
        <v>953</v>
      </c>
      <c r="S2325" s="428" t="s">
        <v>49</v>
      </c>
      <c r="T2325" s="375" t="s">
        <v>414</v>
      </c>
      <c r="U2325" s="375" t="s">
        <v>65</v>
      </c>
      <c r="V2325" s="375" t="s">
        <v>53</v>
      </c>
      <c r="W2325" s="378"/>
      <c r="X2325" s="824">
        <v>0.39</v>
      </c>
      <c r="Y2325" s="375" t="s">
        <v>392</v>
      </c>
      <c r="Z2325" s="375" t="s">
        <v>400</v>
      </c>
      <c r="AA2325" s="763">
        <v>4.910001163445794E-6</v>
      </c>
      <c r="AB2325" s="375" t="s">
        <v>399</v>
      </c>
      <c r="AC2325" s="831" t="s">
        <v>939</v>
      </c>
    </row>
    <row r="2326" spans="9:29" s="375" customFormat="1" x14ac:dyDescent="0.4">
      <c r="I2326" s="428" t="s">
        <v>232</v>
      </c>
      <c r="J2326" s="375" t="s">
        <v>65</v>
      </c>
      <c r="K2326" s="375" t="s">
        <v>406</v>
      </c>
      <c r="L2326" s="375" t="s">
        <v>951</v>
      </c>
      <c r="M2326" s="824">
        <v>0.4146919932679145</v>
      </c>
      <c r="N2326" s="375" t="s">
        <v>393</v>
      </c>
      <c r="O2326" s="375" t="s">
        <v>400</v>
      </c>
      <c r="P2326" s="763">
        <v>2.4176905728821304E-6</v>
      </c>
      <c r="Q2326" s="375" t="s">
        <v>399</v>
      </c>
      <c r="R2326" s="831" t="s">
        <v>953</v>
      </c>
      <c r="S2326" s="428" t="s">
        <v>49</v>
      </c>
      <c r="T2326" s="375" t="s">
        <v>414</v>
      </c>
      <c r="U2326" s="375" t="s">
        <v>65</v>
      </c>
      <c r="V2326" s="375" t="s">
        <v>53</v>
      </c>
      <c r="W2326" s="378"/>
      <c r="X2326" s="824">
        <v>0.39</v>
      </c>
      <c r="Y2326" s="375" t="s">
        <v>393</v>
      </c>
      <c r="Z2326" s="375" t="s">
        <v>400</v>
      </c>
      <c r="AA2326" s="763">
        <v>3.5561008426333167E-7</v>
      </c>
      <c r="AB2326" s="375" t="s">
        <v>399</v>
      </c>
      <c r="AC2326" s="831" t="s">
        <v>939</v>
      </c>
    </row>
    <row r="2327" spans="9:29" s="375" customFormat="1" x14ac:dyDescent="0.4">
      <c r="I2327" s="428" t="s">
        <v>232</v>
      </c>
      <c r="J2327" s="375" t="s">
        <v>65</v>
      </c>
      <c r="K2327" s="375" t="s">
        <v>406</v>
      </c>
      <c r="L2327" s="375" t="s">
        <v>951</v>
      </c>
      <c r="M2327" s="824">
        <v>0.4146919932679145</v>
      </c>
      <c r="N2327" s="375" t="s">
        <v>394</v>
      </c>
      <c r="O2327" s="375" t="s">
        <v>400</v>
      </c>
      <c r="P2327" s="763">
        <v>7.3737377472387236E-6</v>
      </c>
      <c r="Q2327" s="375" t="s">
        <v>399</v>
      </c>
      <c r="R2327" s="831" t="s">
        <v>953</v>
      </c>
      <c r="S2327" s="428" t="s">
        <v>49</v>
      </c>
      <c r="T2327" s="375" t="s">
        <v>414</v>
      </c>
      <c r="U2327" s="375" t="s">
        <v>65</v>
      </c>
      <c r="V2327" s="375" t="s">
        <v>53</v>
      </c>
      <c r="W2327" s="378"/>
      <c r="X2327" s="824">
        <v>0.39</v>
      </c>
      <c r="Y2327" s="375" t="s">
        <v>394</v>
      </c>
      <c r="Z2327" s="375" t="s">
        <v>400</v>
      </c>
      <c r="AA2327" s="763">
        <v>6.6987015872860153E-7</v>
      </c>
      <c r="AB2327" s="375" t="s">
        <v>399</v>
      </c>
      <c r="AC2327" s="831" t="s">
        <v>939</v>
      </c>
    </row>
    <row r="2328" spans="9:29" s="375" customFormat="1" x14ac:dyDescent="0.4">
      <c r="I2328" s="428" t="s">
        <v>232</v>
      </c>
      <c r="J2328" s="375" t="s">
        <v>65</v>
      </c>
      <c r="K2328" s="375" t="s">
        <v>406</v>
      </c>
      <c r="L2328" s="375" t="s">
        <v>951</v>
      </c>
      <c r="M2328" s="824">
        <v>0.4146919932679145</v>
      </c>
      <c r="N2328" s="375" t="s">
        <v>395</v>
      </c>
      <c r="O2328" s="375" t="s">
        <v>400</v>
      </c>
      <c r="P2328" s="763">
        <v>9.1320021638670029E-6</v>
      </c>
      <c r="Q2328" s="375" t="s">
        <v>399</v>
      </c>
      <c r="R2328" s="831" t="s">
        <v>953</v>
      </c>
      <c r="S2328" s="428" t="s">
        <v>49</v>
      </c>
      <c r="T2328" s="375" t="s">
        <v>414</v>
      </c>
      <c r="U2328" s="375" t="s">
        <v>65</v>
      </c>
      <c r="V2328" s="375" t="s">
        <v>53</v>
      </c>
      <c r="W2328" s="378"/>
      <c r="X2328" s="824">
        <v>0.39</v>
      </c>
      <c r="Y2328" s="375" t="s">
        <v>395</v>
      </c>
      <c r="Z2328" s="375" t="s">
        <v>400</v>
      </c>
      <c r="AA2328" s="763">
        <v>9.0000021325890309E-6</v>
      </c>
      <c r="AB2328" s="375" t="s">
        <v>399</v>
      </c>
      <c r="AC2328" s="831" t="s">
        <v>939</v>
      </c>
    </row>
    <row r="2329" spans="9:29" s="375" customFormat="1" x14ac:dyDescent="0.4">
      <c r="I2329" s="428" t="s">
        <v>232</v>
      </c>
      <c r="J2329" s="375" t="s">
        <v>65</v>
      </c>
      <c r="K2329" s="375" t="s">
        <v>406</v>
      </c>
      <c r="L2329" s="375" t="s">
        <v>951</v>
      </c>
      <c r="M2329" s="824">
        <v>0.4146919932679145</v>
      </c>
      <c r="N2329" s="375" t="s">
        <v>396</v>
      </c>
      <c r="O2329" s="375" t="s">
        <v>400</v>
      </c>
      <c r="P2329" s="763">
        <v>1.0000002369543367E-6</v>
      </c>
      <c r="Q2329" s="375" t="s">
        <v>399</v>
      </c>
      <c r="R2329" s="831" t="s">
        <v>953</v>
      </c>
      <c r="S2329" s="428" t="s">
        <v>49</v>
      </c>
      <c r="T2329" s="375" t="s">
        <v>414</v>
      </c>
      <c r="U2329" s="375" t="s">
        <v>65</v>
      </c>
      <c r="V2329" s="375" t="s">
        <v>53</v>
      </c>
      <c r="W2329" s="378"/>
      <c r="X2329" s="824">
        <v>0.39</v>
      </c>
      <c r="Y2329" s="375" t="s">
        <v>396</v>
      </c>
      <c r="Z2329" s="375" t="s">
        <v>400</v>
      </c>
      <c r="AA2329" s="763">
        <v>1.3500003198883547E-5</v>
      </c>
      <c r="AB2329" s="375" t="s">
        <v>399</v>
      </c>
      <c r="AC2329" s="831" t="s">
        <v>939</v>
      </c>
    </row>
    <row r="2330" spans="9:29" s="375" customFormat="1" x14ac:dyDescent="0.4">
      <c r="I2330" s="428" t="s">
        <v>232</v>
      </c>
      <c r="J2330" s="375" t="s">
        <v>65</v>
      </c>
      <c r="K2330" s="375" t="s">
        <v>406</v>
      </c>
      <c r="L2330" s="375" t="s">
        <v>951</v>
      </c>
      <c r="M2330" s="824">
        <v>0.4146919932679145</v>
      </c>
      <c r="N2330" s="375" t="s">
        <v>397</v>
      </c>
      <c r="O2330" s="375" t="s">
        <v>400</v>
      </c>
      <c r="P2330" s="763">
        <v>0.48840668991434188</v>
      </c>
      <c r="Q2330" s="375" t="s">
        <v>399</v>
      </c>
      <c r="R2330" s="831" t="s">
        <v>953</v>
      </c>
      <c r="S2330" s="428" t="s">
        <v>49</v>
      </c>
      <c r="T2330" s="375" t="s">
        <v>414</v>
      </c>
      <c r="U2330" s="375" t="s">
        <v>65</v>
      </c>
      <c r="V2330" s="375" t="s">
        <v>53</v>
      </c>
      <c r="W2330" s="378"/>
      <c r="X2330" s="824">
        <v>0.39</v>
      </c>
      <c r="Y2330" s="375" t="s">
        <v>397</v>
      </c>
      <c r="Z2330" s="375" t="s">
        <v>400</v>
      </c>
      <c r="AA2330" s="763">
        <v>0.7205371455809807</v>
      </c>
      <c r="AB2330" s="375" t="s">
        <v>399</v>
      </c>
      <c r="AC2330" s="831" t="s">
        <v>939</v>
      </c>
    </row>
    <row r="2331" spans="9:29" s="375" customFormat="1" x14ac:dyDescent="0.4">
      <c r="I2331" s="428" t="s">
        <v>232</v>
      </c>
      <c r="J2331" s="375" t="s">
        <v>65</v>
      </c>
      <c r="K2331" s="375" t="s">
        <v>406</v>
      </c>
      <c r="L2331" s="375" t="s">
        <v>951</v>
      </c>
      <c r="M2331" s="824">
        <v>0.4146919932679145</v>
      </c>
      <c r="N2331" s="375" t="s">
        <v>387</v>
      </c>
      <c r="O2331" s="375" t="s">
        <v>401</v>
      </c>
      <c r="P2331" s="378">
        <v>1.4110490305859304E-5</v>
      </c>
      <c r="Q2331" s="375" t="s">
        <v>399</v>
      </c>
      <c r="R2331" s="831" t="s">
        <v>954</v>
      </c>
      <c r="S2331" s="428" t="s">
        <v>49</v>
      </c>
      <c r="T2331" s="375" t="s">
        <v>414</v>
      </c>
      <c r="U2331" s="375" t="s">
        <v>65</v>
      </c>
      <c r="V2331" s="375" t="s">
        <v>53</v>
      </c>
      <c r="W2331" s="378"/>
      <c r="X2331" s="824">
        <v>0.39</v>
      </c>
      <c r="Y2331" s="375" t="s">
        <v>387</v>
      </c>
      <c r="Z2331" s="375" t="s">
        <v>401</v>
      </c>
      <c r="AA2331" s="378">
        <v>1.7118087714163085E-6</v>
      </c>
      <c r="AB2331" s="375" t="s">
        <v>399</v>
      </c>
      <c r="AC2331" s="831" t="s">
        <v>941</v>
      </c>
    </row>
    <row r="2332" spans="9:29" s="375" customFormat="1" x14ac:dyDescent="0.4">
      <c r="I2332" s="428" t="s">
        <v>232</v>
      </c>
      <c r="J2332" s="375" t="s">
        <v>65</v>
      </c>
      <c r="K2332" s="375" t="s">
        <v>406</v>
      </c>
      <c r="L2332" s="375" t="s">
        <v>951</v>
      </c>
      <c r="M2332" s="824">
        <v>0.4146919932679145</v>
      </c>
      <c r="N2332" s="375" t="s">
        <v>388</v>
      </c>
      <c r="O2332" s="375" t="s">
        <v>401</v>
      </c>
      <c r="P2332" s="378">
        <v>2.4665565386693898E-4</v>
      </c>
      <c r="Q2332" s="375" t="s">
        <v>399</v>
      </c>
      <c r="R2332" s="831" t="s">
        <v>954</v>
      </c>
      <c r="S2332" s="428" t="s">
        <v>49</v>
      </c>
      <c r="T2332" s="375" t="s">
        <v>414</v>
      </c>
      <c r="U2332" s="375" t="s">
        <v>65</v>
      </c>
      <c r="V2332" s="375" t="s">
        <v>53</v>
      </c>
      <c r="W2332" s="378"/>
      <c r="X2332" s="824">
        <v>0.39</v>
      </c>
      <c r="Y2332" s="375" t="s">
        <v>388</v>
      </c>
      <c r="Z2332" s="375" t="s">
        <v>401</v>
      </c>
      <c r="AA2332" s="378">
        <v>2.0561729266239141E-5</v>
      </c>
      <c r="AB2332" s="375" t="s">
        <v>399</v>
      </c>
      <c r="AC2332" s="831" t="s">
        <v>941</v>
      </c>
    </row>
    <row r="2333" spans="9:29" s="375" customFormat="1" x14ac:dyDescent="0.4">
      <c r="I2333" s="428" t="s">
        <v>232</v>
      </c>
      <c r="J2333" s="375" t="s">
        <v>65</v>
      </c>
      <c r="K2333" s="375" t="s">
        <v>406</v>
      </c>
      <c r="L2333" s="375" t="s">
        <v>951</v>
      </c>
      <c r="M2333" s="824">
        <v>0.4146919932679145</v>
      </c>
      <c r="N2333" s="375" t="s">
        <v>389</v>
      </c>
      <c r="O2333" s="375" t="s">
        <v>401</v>
      </c>
      <c r="P2333" s="378">
        <v>5.5563062281072388E-4</v>
      </c>
      <c r="Q2333" s="375" t="s">
        <v>399</v>
      </c>
      <c r="R2333" s="831" t="s">
        <v>954</v>
      </c>
      <c r="S2333" s="428" t="s">
        <v>49</v>
      </c>
      <c r="T2333" s="375" t="s">
        <v>414</v>
      </c>
      <c r="U2333" s="375" t="s">
        <v>65</v>
      </c>
      <c r="V2333" s="375" t="s">
        <v>53</v>
      </c>
      <c r="W2333" s="378"/>
      <c r="X2333" s="824">
        <v>0.39</v>
      </c>
      <c r="Y2333" s="375" t="s">
        <v>389</v>
      </c>
      <c r="Z2333" s="375" t="s">
        <v>401</v>
      </c>
      <c r="AA2333" s="378">
        <v>2.3582842848193105E-4</v>
      </c>
      <c r="AB2333" s="375" t="s">
        <v>399</v>
      </c>
      <c r="AC2333" s="831" t="s">
        <v>941</v>
      </c>
    </row>
    <row r="2334" spans="9:29" s="375" customFormat="1" x14ac:dyDescent="0.4">
      <c r="I2334" s="428" t="s">
        <v>232</v>
      </c>
      <c r="J2334" s="375" t="s">
        <v>65</v>
      </c>
      <c r="K2334" s="375" t="s">
        <v>406</v>
      </c>
      <c r="L2334" s="375" t="s">
        <v>951</v>
      </c>
      <c r="M2334" s="824">
        <v>0.4146919932679145</v>
      </c>
      <c r="N2334" s="375" t="s">
        <v>390</v>
      </c>
      <c r="O2334" s="375" t="s">
        <v>401</v>
      </c>
      <c r="P2334" s="378">
        <v>1.6435567705127788E-5</v>
      </c>
      <c r="Q2334" s="375" t="s">
        <v>399</v>
      </c>
      <c r="R2334" s="831" t="s">
        <v>954</v>
      </c>
      <c r="S2334" s="428" t="s">
        <v>49</v>
      </c>
      <c r="T2334" s="375" t="s">
        <v>414</v>
      </c>
      <c r="U2334" s="375" t="s">
        <v>65</v>
      </c>
      <c r="V2334" s="375" t="s">
        <v>53</v>
      </c>
      <c r="W2334" s="378"/>
      <c r="X2334" s="824">
        <v>0.39</v>
      </c>
      <c r="Y2334" s="375" t="s">
        <v>390</v>
      </c>
      <c r="Z2334" s="375" t="s">
        <v>401</v>
      </c>
      <c r="AA2334" s="378">
        <v>2.8902185583531793E-5</v>
      </c>
      <c r="AB2334" s="375" t="s">
        <v>399</v>
      </c>
      <c r="AC2334" s="831" t="s">
        <v>941</v>
      </c>
    </row>
    <row r="2335" spans="9:29" s="375" customFormat="1" x14ac:dyDescent="0.4">
      <c r="I2335" s="428" t="s">
        <v>232</v>
      </c>
      <c r="J2335" s="375" t="s">
        <v>65</v>
      </c>
      <c r="K2335" s="375" t="s">
        <v>406</v>
      </c>
      <c r="L2335" s="375" t="s">
        <v>951</v>
      </c>
      <c r="M2335" s="824">
        <v>0.4146919932679145</v>
      </c>
      <c r="N2335" s="375" t="s">
        <v>391</v>
      </c>
      <c r="O2335" s="375" t="s">
        <v>401</v>
      </c>
      <c r="P2335" s="378">
        <v>1.6250941153706105E-5</v>
      </c>
      <c r="Q2335" s="375" t="s">
        <v>399</v>
      </c>
      <c r="R2335" s="831" t="s">
        <v>954</v>
      </c>
      <c r="S2335" s="428" t="s">
        <v>49</v>
      </c>
      <c r="T2335" s="375" t="s">
        <v>414</v>
      </c>
      <c r="U2335" s="375" t="s">
        <v>65</v>
      </c>
      <c r="V2335" s="375" t="s">
        <v>53</v>
      </c>
      <c r="W2335" s="378"/>
      <c r="X2335" s="824">
        <v>0.39</v>
      </c>
      <c r="Y2335" s="375" t="s">
        <v>391</v>
      </c>
      <c r="Z2335" s="375" t="s">
        <v>401</v>
      </c>
      <c r="AA2335" s="378">
        <v>8.501822233971292E-6</v>
      </c>
      <c r="AB2335" s="375" t="s">
        <v>399</v>
      </c>
      <c r="AC2335" s="831" t="s">
        <v>941</v>
      </c>
    </row>
    <row r="2336" spans="9:29" s="375" customFormat="1" x14ac:dyDescent="0.4">
      <c r="I2336" s="428" t="s">
        <v>232</v>
      </c>
      <c r="J2336" s="375" t="s">
        <v>65</v>
      </c>
      <c r="K2336" s="375" t="s">
        <v>406</v>
      </c>
      <c r="L2336" s="375" t="s">
        <v>951</v>
      </c>
      <c r="M2336" s="824">
        <v>0.4146919932679145</v>
      </c>
      <c r="N2336" s="375" t="s">
        <v>392</v>
      </c>
      <c r="O2336" s="375" t="s">
        <v>401</v>
      </c>
      <c r="P2336" s="378">
        <v>5.7720486508183237E-6</v>
      </c>
      <c r="Q2336" s="375" t="s">
        <v>399</v>
      </c>
      <c r="R2336" s="831" t="s">
        <v>954</v>
      </c>
      <c r="S2336" s="428" t="s">
        <v>49</v>
      </c>
      <c r="T2336" s="375" t="s">
        <v>414</v>
      </c>
      <c r="U2336" s="375" t="s">
        <v>65</v>
      </c>
      <c r="V2336" s="375" t="s">
        <v>53</v>
      </c>
      <c r="W2336" s="378"/>
      <c r="X2336" s="824">
        <v>0.39</v>
      </c>
      <c r="Y2336" s="375" t="s">
        <v>392</v>
      </c>
      <c r="Z2336" s="375" t="s">
        <v>401</v>
      </c>
      <c r="AA2336" s="378">
        <v>7.738605083349976E-6</v>
      </c>
      <c r="AB2336" s="375" t="s">
        <v>399</v>
      </c>
      <c r="AC2336" s="831" t="s">
        <v>941</v>
      </c>
    </row>
    <row r="2337" spans="9:29" s="375" customFormat="1" x14ac:dyDescent="0.4">
      <c r="I2337" s="428" t="s">
        <v>232</v>
      </c>
      <c r="J2337" s="375" t="s">
        <v>65</v>
      </c>
      <c r="K2337" s="375" t="s">
        <v>406</v>
      </c>
      <c r="L2337" s="375" t="s">
        <v>951</v>
      </c>
      <c r="M2337" s="824">
        <v>0.4146919932679145</v>
      </c>
      <c r="N2337" s="375" t="s">
        <v>393</v>
      </c>
      <c r="O2337" s="375" t="s">
        <v>401</v>
      </c>
      <c r="P2337" s="378">
        <v>2.4206051360875571E-6</v>
      </c>
      <c r="Q2337" s="375" t="s">
        <v>399</v>
      </c>
      <c r="R2337" s="831" t="s">
        <v>954</v>
      </c>
      <c r="S2337" s="428" t="s">
        <v>49</v>
      </c>
      <c r="T2337" s="375" t="s">
        <v>414</v>
      </c>
      <c r="U2337" s="375" t="s">
        <v>65</v>
      </c>
      <c r="V2337" s="375" t="s">
        <v>53</v>
      </c>
      <c r="W2337" s="378"/>
      <c r="X2337" s="824">
        <v>0.39</v>
      </c>
      <c r="Y2337" s="375" t="s">
        <v>393</v>
      </c>
      <c r="Z2337" s="375" t="s">
        <v>401</v>
      </c>
      <c r="AA2337" s="378">
        <v>3.5993377949097536E-7</v>
      </c>
      <c r="AB2337" s="375" t="s">
        <v>399</v>
      </c>
      <c r="AC2337" s="831" t="s">
        <v>941</v>
      </c>
    </row>
    <row r="2338" spans="9:29" s="375" customFormat="1" x14ac:dyDescent="0.4">
      <c r="I2338" s="428" t="s">
        <v>232</v>
      </c>
      <c r="J2338" s="375" t="s">
        <v>65</v>
      </c>
      <c r="K2338" s="375" t="s">
        <v>406</v>
      </c>
      <c r="L2338" s="375" t="s">
        <v>951</v>
      </c>
      <c r="M2338" s="824">
        <v>0.4146919932679145</v>
      </c>
      <c r="N2338" s="375" t="s">
        <v>394</v>
      </c>
      <c r="O2338" s="375" t="s">
        <v>401</v>
      </c>
      <c r="P2338" s="378">
        <v>7.380157008331355E-6</v>
      </c>
      <c r="Q2338" s="375" t="s">
        <v>399</v>
      </c>
      <c r="R2338" s="831" t="s">
        <v>954</v>
      </c>
      <c r="S2338" s="428" t="s">
        <v>49</v>
      </c>
      <c r="T2338" s="375" t="s">
        <v>414</v>
      </c>
      <c r="U2338" s="375" t="s">
        <v>65</v>
      </c>
      <c r="V2338" s="375" t="s">
        <v>53</v>
      </c>
      <c r="W2338" s="378"/>
      <c r="X2338" s="824">
        <v>0.39</v>
      </c>
      <c r="Y2338" s="375" t="s">
        <v>394</v>
      </c>
      <c r="Z2338" s="375" t="s">
        <v>401</v>
      </c>
      <c r="AA2338" s="378">
        <v>6.7934052968836616E-7</v>
      </c>
      <c r="AB2338" s="375" t="s">
        <v>399</v>
      </c>
      <c r="AC2338" s="831" t="s">
        <v>941</v>
      </c>
    </row>
    <row r="2339" spans="9:29" s="375" customFormat="1" x14ac:dyDescent="0.4">
      <c r="I2339" s="428" t="s">
        <v>232</v>
      </c>
      <c r="J2339" s="375" t="s">
        <v>65</v>
      </c>
      <c r="K2339" s="375" t="s">
        <v>406</v>
      </c>
      <c r="L2339" s="375" t="s">
        <v>951</v>
      </c>
      <c r="M2339" s="824">
        <v>0.4146919932679145</v>
      </c>
      <c r="N2339" s="375" t="s">
        <v>395</v>
      </c>
      <c r="O2339" s="375" t="s">
        <v>401</v>
      </c>
      <c r="P2339" s="378">
        <v>1.002056759367841E-5</v>
      </c>
      <c r="Q2339" s="375" t="s">
        <v>399</v>
      </c>
      <c r="R2339" s="831" t="s">
        <v>954</v>
      </c>
      <c r="S2339" s="428" t="s">
        <v>49</v>
      </c>
      <c r="T2339" s="375" t="s">
        <v>414</v>
      </c>
      <c r="U2339" s="375" t="s">
        <v>65</v>
      </c>
      <c r="V2339" s="375" t="s">
        <v>53</v>
      </c>
      <c r="X2339" s="824">
        <v>0.39</v>
      </c>
      <c r="Y2339" s="375" t="s">
        <v>395</v>
      </c>
      <c r="Z2339" s="375" t="s">
        <v>401</v>
      </c>
      <c r="AA2339" s="378">
        <v>1.0288504837070885E-5</v>
      </c>
      <c r="AB2339" s="375" t="s">
        <v>399</v>
      </c>
      <c r="AC2339" s="831" t="s">
        <v>941</v>
      </c>
    </row>
    <row r="2340" spans="9:29" s="375" customFormat="1" x14ac:dyDescent="0.4">
      <c r="I2340" s="428" t="s">
        <v>232</v>
      </c>
      <c r="J2340" s="375" t="s">
        <v>65</v>
      </c>
      <c r="K2340" s="375" t="s">
        <v>406</v>
      </c>
      <c r="L2340" s="375" t="s">
        <v>951</v>
      </c>
      <c r="M2340" s="824">
        <v>0.4146919932679145</v>
      </c>
      <c r="N2340" s="375" t="s">
        <v>396</v>
      </c>
      <c r="O2340" s="375" t="s">
        <v>401</v>
      </c>
      <c r="P2340" s="378">
        <v>1.005394880186657E-6</v>
      </c>
      <c r="Q2340" s="375" t="s">
        <v>399</v>
      </c>
      <c r="R2340" s="831" t="s">
        <v>954</v>
      </c>
      <c r="S2340" s="428" t="s">
        <v>49</v>
      </c>
      <c r="T2340" s="375" t="s">
        <v>414</v>
      </c>
      <c r="U2340" s="375" t="s">
        <v>65</v>
      </c>
      <c r="V2340" s="375" t="s">
        <v>53</v>
      </c>
      <c r="X2340" s="824">
        <v>0.39</v>
      </c>
      <c r="Y2340" s="375" t="s">
        <v>396</v>
      </c>
      <c r="Z2340" s="375" t="s">
        <v>401</v>
      </c>
      <c r="AA2340" s="378">
        <v>1.3507889644072333E-5</v>
      </c>
      <c r="AB2340" s="375" t="s">
        <v>399</v>
      </c>
      <c r="AC2340" s="831" t="s">
        <v>941</v>
      </c>
    </row>
    <row r="2341" spans="9:29" s="375" customFormat="1" x14ac:dyDescent="0.4">
      <c r="I2341" s="430" t="s">
        <v>232</v>
      </c>
      <c r="J2341" s="832" t="s">
        <v>65</v>
      </c>
      <c r="K2341" s="832" t="s">
        <v>406</v>
      </c>
      <c r="L2341" s="832" t="s">
        <v>951</v>
      </c>
      <c r="M2341" s="833">
        <v>0.4146919932679145</v>
      </c>
      <c r="N2341" s="832" t="s">
        <v>397</v>
      </c>
      <c r="O2341" s="832" t="s">
        <v>401</v>
      </c>
      <c r="P2341" s="404">
        <v>0.48895236270055331</v>
      </c>
      <c r="Q2341" s="832" t="s">
        <v>399</v>
      </c>
      <c r="R2341" s="834" t="s">
        <v>954</v>
      </c>
      <c r="S2341" s="428" t="s">
        <v>49</v>
      </c>
      <c r="T2341" s="375" t="s">
        <v>414</v>
      </c>
      <c r="U2341" s="375" t="s">
        <v>65</v>
      </c>
      <c r="V2341" s="375" t="s">
        <v>53</v>
      </c>
      <c r="X2341" s="824">
        <v>0.39</v>
      </c>
      <c r="Y2341" s="375" t="s">
        <v>397</v>
      </c>
      <c r="Z2341" s="375" t="s">
        <v>401</v>
      </c>
      <c r="AA2341" s="378">
        <v>0.7211927530100678</v>
      </c>
      <c r="AB2341" s="375" t="s">
        <v>399</v>
      </c>
      <c r="AC2341" s="831" t="s">
        <v>941</v>
      </c>
    </row>
    <row r="2342" spans="9:29" s="375" customFormat="1" x14ac:dyDescent="0.4">
      <c r="S2342" s="428" t="s">
        <v>49</v>
      </c>
      <c r="T2342" s="375" t="s">
        <v>414</v>
      </c>
      <c r="U2342" s="375" t="s">
        <v>65</v>
      </c>
      <c r="V2342" s="375" t="s">
        <v>406</v>
      </c>
      <c r="W2342" s="375" t="s">
        <v>717</v>
      </c>
      <c r="X2342" s="824">
        <v>0.34300000000000003</v>
      </c>
      <c r="Y2342" s="375" t="s">
        <v>411</v>
      </c>
      <c r="Z2342" s="375" t="s">
        <v>400</v>
      </c>
      <c r="AA2342" s="837">
        <v>2.9154518950437316</v>
      </c>
      <c r="AB2342" s="375" t="s">
        <v>398</v>
      </c>
      <c r="AC2342" s="831" t="s">
        <v>943</v>
      </c>
    </row>
    <row r="2343" spans="9:29" s="375" customFormat="1" x14ac:dyDescent="0.4">
      <c r="S2343" s="428" t="s">
        <v>49</v>
      </c>
      <c r="T2343" s="375" t="s">
        <v>414</v>
      </c>
      <c r="U2343" s="375" t="s">
        <v>65</v>
      </c>
      <c r="V2343" s="375" t="s">
        <v>406</v>
      </c>
      <c r="W2343" s="375" t="s">
        <v>717</v>
      </c>
      <c r="X2343" s="824">
        <v>0.34300000000000003</v>
      </c>
      <c r="Y2343" s="375" t="s">
        <v>387</v>
      </c>
      <c r="Z2343" s="375" t="s">
        <v>400</v>
      </c>
      <c r="AA2343" s="763">
        <v>1.8000004265178062E-5</v>
      </c>
      <c r="AB2343" s="375" t="s">
        <v>399</v>
      </c>
      <c r="AC2343" s="831" t="s">
        <v>945</v>
      </c>
    </row>
    <row r="2344" spans="9:29" s="375" customFormat="1" x14ac:dyDescent="0.4">
      <c r="S2344" s="428" t="s">
        <v>49</v>
      </c>
      <c r="T2344" s="375" t="s">
        <v>414</v>
      </c>
      <c r="U2344" s="375" t="s">
        <v>65</v>
      </c>
      <c r="V2344" s="375" t="s">
        <v>406</v>
      </c>
      <c r="W2344" s="375" t="s">
        <v>717</v>
      </c>
      <c r="X2344" s="824">
        <v>0.34300000000000003</v>
      </c>
      <c r="Y2344" s="375" t="s">
        <v>388</v>
      </c>
      <c r="Z2344" s="375" t="s">
        <v>400</v>
      </c>
      <c r="AA2344" s="763">
        <v>1.4700003483228752E-4</v>
      </c>
      <c r="AB2344" s="375" t="s">
        <v>399</v>
      </c>
      <c r="AC2344" s="831" t="s">
        <v>945</v>
      </c>
    </row>
    <row r="2345" spans="9:29" s="375" customFormat="1" x14ac:dyDescent="0.4">
      <c r="S2345" s="428" t="s">
        <v>49</v>
      </c>
      <c r="T2345" s="375" t="s">
        <v>414</v>
      </c>
      <c r="U2345" s="375" t="s">
        <v>65</v>
      </c>
      <c r="V2345" s="375" t="s">
        <v>406</v>
      </c>
      <c r="W2345" s="375" t="s">
        <v>717</v>
      </c>
      <c r="X2345" s="824">
        <v>0.34300000000000003</v>
      </c>
      <c r="Y2345" s="375" t="s">
        <v>389</v>
      </c>
      <c r="Z2345" s="375" t="s">
        <v>400</v>
      </c>
      <c r="AA2345" s="763">
        <v>1.4720003487967836E-3</v>
      </c>
      <c r="AB2345" s="375" t="s">
        <v>399</v>
      </c>
      <c r="AC2345" s="831" t="s">
        <v>945</v>
      </c>
    </row>
    <row r="2346" spans="9:29" s="375" customFormat="1" x14ac:dyDescent="0.4">
      <c r="S2346" s="428" t="s">
        <v>49</v>
      </c>
      <c r="T2346" s="375" t="s">
        <v>414</v>
      </c>
      <c r="U2346" s="375" t="s">
        <v>65</v>
      </c>
      <c r="V2346" s="375" t="s">
        <v>406</v>
      </c>
      <c r="W2346" s="375" t="s">
        <v>717</v>
      </c>
      <c r="X2346" s="824">
        <v>0.34300000000000003</v>
      </c>
      <c r="Y2346" s="375" t="s">
        <v>390</v>
      </c>
      <c r="Z2346" s="375" t="s">
        <v>400</v>
      </c>
      <c r="AA2346" s="763">
        <v>1.8600004407350664E-4</v>
      </c>
      <c r="AB2346" s="375" t="s">
        <v>399</v>
      </c>
      <c r="AC2346" s="831" t="s">
        <v>945</v>
      </c>
    </row>
    <row r="2347" spans="9:29" s="375" customFormat="1" x14ac:dyDescent="0.4">
      <c r="S2347" s="428" t="s">
        <v>49</v>
      </c>
      <c r="T2347" s="375" t="s">
        <v>414</v>
      </c>
      <c r="U2347" s="375" t="s">
        <v>65</v>
      </c>
      <c r="V2347" s="375" t="s">
        <v>406</v>
      </c>
      <c r="W2347" s="375" t="s">
        <v>717</v>
      </c>
      <c r="X2347" s="824">
        <v>0.34300000000000003</v>
      </c>
      <c r="Y2347" s="375" t="s">
        <v>391</v>
      </c>
      <c r="Z2347" s="375" t="s">
        <v>400</v>
      </c>
      <c r="AA2347" s="763">
        <v>1.6100003814964825E-4</v>
      </c>
      <c r="AB2347" s="375" t="s">
        <v>399</v>
      </c>
      <c r="AC2347" s="831" t="s">
        <v>945</v>
      </c>
    </row>
    <row r="2348" spans="9:29" s="375" customFormat="1" x14ac:dyDescent="0.4">
      <c r="S2348" s="428" t="s">
        <v>49</v>
      </c>
      <c r="T2348" s="375" t="s">
        <v>414</v>
      </c>
      <c r="U2348" s="375" t="s">
        <v>65</v>
      </c>
      <c r="V2348" s="375" t="s">
        <v>406</v>
      </c>
      <c r="W2348" s="375" t="s">
        <v>717</v>
      </c>
      <c r="X2348" s="824">
        <v>0.34300000000000003</v>
      </c>
      <c r="Y2348" s="375" t="s">
        <v>392</v>
      </c>
      <c r="Z2348" s="375" t="s">
        <v>400</v>
      </c>
      <c r="AA2348" s="763">
        <v>3.0430007210520468E-3</v>
      </c>
      <c r="AB2348" s="375" t="s">
        <v>399</v>
      </c>
      <c r="AC2348" s="831" t="s">
        <v>945</v>
      </c>
    </row>
    <row r="2349" spans="9:29" s="375" customFormat="1" x14ac:dyDescent="0.4">
      <c r="S2349" s="428" t="s">
        <v>49</v>
      </c>
      <c r="T2349" s="375" t="s">
        <v>414</v>
      </c>
      <c r="U2349" s="375" t="s">
        <v>65</v>
      </c>
      <c r="V2349" s="375" t="s">
        <v>406</v>
      </c>
      <c r="W2349" s="375" t="s">
        <v>717</v>
      </c>
      <c r="X2349" s="824">
        <v>0.34300000000000003</v>
      </c>
      <c r="Y2349" s="375" t="s">
        <v>393</v>
      </c>
      <c r="Z2349" s="375" t="s">
        <v>400</v>
      </c>
      <c r="AA2349" s="763">
        <v>6.9230016404348731E-6</v>
      </c>
      <c r="AB2349" s="375" t="s">
        <v>399</v>
      </c>
      <c r="AC2349" s="831" t="s">
        <v>945</v>
      </c>
    </row>
    <row r="2350" spans="9:29" s="375" customFormat="1" x14ac:dyDescent="0.4">
      <c r="S2350" s="428" t="s">
        <v>49</v>
      </c>
      <c r="T2350" s="375" t="s">
        <v>414</v>
      </c>
      <c r="U2350" s="375" t="s">
        <v>65</v>
      </c>
      <c r="V2350" s="375" t="s">
        <v>406</v>
      </c>
      <c r="W2350" s="375" t="s">
        <v>717</v>
      </c>
      <c r="X2350" s="824">
        <v>0.34300000000000003</v>
      </c>
      <c r="Y2350" s="375" t="s">
        <v>394</v>
      </c>
      <c r="Z2350" s="375" t="s">
        <v>400</v>
      </c>
      <c r="AA2350" s="763">
        <v>1.3041003090121508E-5</v>
      </c>
      <c r="AB2350" s="375" t="s">
        <v>399</v>
      </c>
      <c r="AC2350" s="831" t="s">
        <v>945</v>
      </c>
    </row>
    <row r="2351" spans="9:29" s="375" customFormat="1" x14ac:dyDescent="0.4">
      <c r="S2351" s="428" t="s">
        <v>49</v>
      </c>
      <c r="T2351" s="375" t="s">
        <v>414</v>
      </c>
      <c r="U2351" s="375" t="s">
        <v>65</v>
      </c>
      <c r="V2351" s="375" t="s">
        <v>406</v>
      </c>
      <c r="W2351" s="375" t="s">
        <v>717</v>
      </c>
      <c r="X2351" s="824">
        <v>0.34300000000000003</v>
      </c>
      <c r="Y2351" s="375" t="s">
        <v>395</v>
      </c>
      <c r="Z2351" s="375" t="s">
        <v>400</v>
      </c>
      <c r="AA2351" s="763">
        <v>1.000000236954337E-5</v>
      </c>
      <c r="AB2351" s="375" t="s">
        <v>399</v>
      </c>
      <c r="AC2351" s="831" t="s">
        <v>945</v>
      </c>
    </row>
    <row r="2352" spans="9:29" s="375" customFormat="1" x14ac:dyDescent="0.4">
      <c r="S2352" s="428" t="s">
        <v>49</v>
      </c>
      <c r="T2352" s="375" t="s">
        <v>414</v>
      </c>
      <c r="U2352" s="375" t="s">
        <v>65</v>
      </c>
      <c r="V2352" s="375" t="s">
        <v>406</v>
      </c>
      <c r="W2352" s="375" t="s">
        <v>717</v>
      </c>
      <c r="X2352" s="824">
        <v>0.34300000000000003</v>
      </c>
      <c r="Y2352" s="375" t="s">
        <v>396</v>
      </c>
      <c r="Z2352" s="375" t="s">
        <v>400</v>
      </c>
      <c r="AA2352" s="763">
        <v>1.6000003791269388E-5</v>
      </c>
      <c r="AB2352" s="375" t="s">
        <v>399</v>
      </c>
      <c r="AC2352" s="831" t="s">
        <v>945</v>
      </c>
    </row>
    <row r="2353" spans="19:29" s="375" customFormat="1" x14ac:dyDescent="0.4">
      <c r="S2353" s="428" t="s">
        <v>49</v>
      </c>
      <c r="T2353" s="375" t="s">
        <v>414</v>
      </c>
      <c r="U2353" s="375" t="s">
        <v>65</v>
      </c>
      <c r="V2353" s="375" t="s">
        <v>406</v>
      </c>
      <c r="W2353" s="375" t="s">
        <v>717</v>
      </c>
      <c r="X2353" s="824">
        <v>0.34300000000000003</v>
      </c>
      <c r="Y2353" s="375" t="s">
        <v>397</v>
      </c>
      <c r="Z2353" s="375" t="s">
        <v>400</v>
      </c>
      <c r="AA2353" s="763">
        <v>0.81905865260074728</v>
      </c>
      <c r="AB2353" s="375" t="s">
        <v>399</v>
      </c>
      <c r="AC2353" s="831" t="s">
        <v>945</v>
      </c>
    </row>
    <row r="2354" spans="19:29" s="375" customFormat="1" x14ac:dyDescent="0.4">
      <c r="S2354" s="428" t="s">
        <v>49</v>
      </c>
      <c r="T2354" s="375" t="s">
        <v>414</v>
      </c>
      <c r="U2354" s="375" t="s">
        <v>65</v>
      </c>
      <c r="V2354" s="375" t="s">
        <v>406</v>
      </c>
      <c r="W2354" s="375" t="s">
        <v>717</v>
      </c>
      <c r="X2354" s="824">
        <v>0.34300000000000003</v>
      </c>
      <c r="Y2354" s="375" t="s">
        <v>387</v>
      </c>
      <c r="Z2354" s="375" t="s">
        <v>401</v>
      </c>
      <c r="AA2354" s="378">
        <v>1.8811812823335467E-5</v>
      </c>
      <c r="AB2354" s="375" t="s">
        <v>399</v>
      </c>
      <c r="AC2354" s="831" t="s">
        <v>947</v>
      </c>
    </row>
    <row r="2355" spans="19:29" s="375" customFormat="1" x14ac:dyDescent="0.4">
      <c r="S2355" s="428" t="s">
        <v>49</v>
      </c>
      <c r="T2355" s="375" t="s">
        <v>414</v>
      </c>
      <c r="U2355" s="375" t="s">
        <v>65</v>
      </c>
      <c r="V2355" s="375" t="s">
        <v>406</v>
      </c>
      <c r="W2355" s="375" t="s">
        <v>717</v>
      </c>
      <c r="X2355" s="824">
        <v>0.34300000000000003</v>
      </c>
      <c r="Y2355" s="375" t="s">
        <v>388</v>
      </c>
      <c r="Z2355" s="375" t="s">
        <v>401</v>
      </c>
      <c r="AA2355" s="378">
        <v>1.5246176052051614E-4</v>
      </c>
      <c r="AB2355" s="375" t="s">
        <v>399</v>
      </c>
      <c r="AC2355" s="831" t="s">
        <v>947</v>
      </c>
    </row>
    <row r="2356" spans="19:29" s="375" customFormat="1" x14ac:dyDescent="0.4">
      <c r="S2356" s="428" t="s">
        <v>49</v>
      </c>
      <c r="T2356" s="375" t="s">
        <v>414</v>
      </c>
      <c r="U2356" s="375" t="s">
        <v>65</v>
      </c>
      <c r="V2356" s="375" t="s">
        <v>406</v>
      </c>
      <c r="W2356" s="375" t="s">
        <v>717</v>
      </c>
      <c r="X2356" s="824">
        <v>0.34300000000000003</v>
      </c>
      <c r="Y2356" s="375" t="s">
        <v>389</v>
      </c>
      <c r="Z2356" s="375" t="s">
        <v>401</v>
      </c>
      <c r="AA2356" s="378">
        <v>1.4728287215944457E-3</v>
      </c>
      <c r="AB2356" s="375" t="s">
        <v>399</v>
      </c>
      <c r="AC2356" s="831" t="s">
        <v>947</v>
      </c>
    </row>
    <row r="2357" spans="19:29" s="375" customFormat="1" x14ac:dyDescent="0.4">
      <c r="S2357" s="428" t="s">
        <v>49</v>
      </c>
      <c r="T2357" s="375" t="s">
        <v>414</v>
      </c>
      <c r="U2357" s="375" t="s">
        <v>65</v>
      </c>
      <c r="V2357" s="375" t="s">
        <v>406</v>
      </c>
      <c r="W2357" s="375" t="s">
        <v>717</v>
      </c>
      <c r="X2357" s="824">
        <v>0.34300000000000003</v>
      </c>
      <c r="Y2357" s="375" t="s">
        <v>390</v>
      </c>
      <c r="Z2357" s="375" t="s">
        <v>401</v>
      </c>
      <c r="AA2357" s="378">
        <v>1.8650222292753525E-4</v>
      </c>
      <c r="AB2357" s="375" t="s">
        <v>399</v>
      </c>
      <c r="AC2357" s="831" t="s">
        <v>947</v>
      </c>
    </row>
    <row r="2358" spans="19:29" s="375" customFormat="1" x14ac:dyDescent="0.4">
      <c r="S2358" s="428" t="s">
        <v>49</v>
      </c>
      <c r="T2358" s="375" t="s">
        <v>414</v>
      </c>
      <c r="U2358" s="375" t="s">
        <v>65</v>
      </c>
      <c r="V2358" s="375" t="s">
        <v>406</v>
      </c>
      <c r="W2358" s="375" t="s">
        <v>717</v>
      </c>
      <c r="X2358" s="824">
        <v>0.34300000000000003</v>
      </c>
      <c r="Y2358" s="375" t="s">
        <v>391</v>
      </c>
      <c r="Z2358" s="375" t="s">
        <v>401</v>
      </c>
      <c r="AA2358" s="378">
        <v>1.6123185842400716E-4</v>
      </c>
      <c r="AB2358" s="375" t="s">
        <v>399</v>
      </c>
      <c r="AC2358" s="831" t="s">
        <v>947</v>
      </c>
    </row>
    <row r="2359" spans="19:29" s="375" customFormat="1" x14ac:dyDescent="0.4">
      <c r="S2359" s="428" t="s">
        <v>49</v>
      </c>
      <c r="T2359" s="375" t="s">
        <v>414</v>
      </c>
      <c r="U2359" s="375" t="s">
        <v>65</v>
      </c>
      <c r="V2359" s="375" t="s">
        <v>406</v>
      </c>
      <c r="W2359" s="375" t="s">
        <v>717</v>
      </c>
      <c r="X2359" s="824">
        <v>0.34300000000000003</v>
      </c>
      <c r="Y2359" s="375" t="s">
        <v>392</v>
      </c>
      <c r="Z2359" s="375" t="s">
        <v>401</v>
      </c>
      <c r="AA2359" s="378">
        <v>3.0458293249719507E-3</v>
      </c>
      <c r="AB2359" s="375" t="s">
        <v>399</v>
      </c>
      <c r="AC2359" s="831" t="s">
        <v>947</v>
      </c>
    </row>
    <row r="2360" spans="19:29" s="375" customFormat="1" x14ac:dyDescent="0.4">
      <c r="S2360" s="428" t="s">
        <v>49</v>
      </c>
      <c r="T2360" s="375" t="s">
        <v>414</v>
      </c>
      <c r="U2360" s="375" t="s">
        <v>65</v>
      </c>
      <c r="V2360" s="375" t="s">
        <v>406</v>
      </c>
      <c r="W2360" s="375" t="s">
        <v>717</v>
      </c>
      <c r="X2360" s="824">
        <v>0.34300000000000003</v>
      </c>
      <c r="Y2360" s="375" t="s">
        <v>393</v>
      </c>
      <c r="Z2360" s="375" t="s">
        <v>401</v>
      </c>
      <c r="AA2360" s="378">
        <v>6.927325335662516E-6</v>
      </c>
      <c r="AB2360" s="375" t="s">
        <v>399</v>
      </c>
      <c r="AC2360" s="831" t="s">
        <v>947</v>
      </c>
    </row>
    <row r="2361" spans="19:29" s="375" customFormat="1" x14ac:dyDescent="0.4">
      <c r="S2361" s="428" t="s">
        <v>49</v>
      </c>
      <c r="T2361" s="375" t="s">
        <v>414</v>
      </c>
      <c r="U2361" s="375" t="s">
        <v>65</v>
      </c>
      <c r="V2361" s="375" t="s">
        <v>406</v>
      </c>
      <c r="W2361" s="375" t="s">
        <v>717</v>
      </c>
      <c r="X2361" s="824">
        <v>0.34300000000000003</v>
      </c>
      <c r="Y2361" s="375" t="s">
        <v>394</v>
      </c>
      <c r="Z2361" s="375" t="s">
        <v>401</v>
      </c>
      <c r="AA2361" s="378">
        <v>1.3050473461081271E-5</v>
      </c>
      <c r="AB2361" s="375" t="s">
        <v>399</v>
      </c>
      <c r="AC2361" s="831" t="s">
        <v>947</v>
      </c>
    </row>
    <row r="2362" spans="19:29" s="375" customFormat="1" x14ac:dyDescent="0.4">
      <c r="S2362" s="428" t="s">
        <v>49</v>
      </c>
      <c r="T2362" s="375" t="s">
        <v>414</v>
      </c>
      <c r="U2362" s="375" t="s">
        <v>65</v>
      </c>
      <c r="V2362" s="375" t="s">
        <v>406</v>
      </c>
      <c r="W2362" s="375" t="s">
        <v>717</v>
      </c>
      <c r="X2362" s="824">
        <v>0.34300000000000003</v>
      </c>
      <c r="Y2362" s="375" t="s">
        <v>395</v>
      </c>
      <c r="Z2362" s="375" t="s">
        <v>401</v>
      </c>
      <c r="AA2362" s="378">
        <v>1.1288505074025222E-5</v>
      </c>
      <c r="AB2362" s="375" t="s">
        <v>399</v>
      </c>
      <c r="AC2362" s="831" t="s">
        <v>947</v>
      </c>
    </row>
    <row r="2363" spans="19:29" s="375" customFormat="1" x14ac:dyDescent="0.4">
      <c r="S2363" s="428" t="s">
        <v>49</v>
      </c>
      <c r="T2363" s="375" t="s">
        <v>414</v>
      </c>
      <c r="U2363" s="375" t="s">
        <v>65</v>
      </c>
      <c r="V2363" s="375" t="s">
        <v>406</v>
      </c>
      <c r="W2363" s="375" t="s">
        <v>717</v>
      </c>
      <c r="X2363" s="824">
        <v>0.34300000000000003</v>
      </c>
      <c r="Y2363" s="375" t="s">
        <v>396</v>
      </c>
      <c r="Z2363" s="375" t="s">
        <v>401</v>
      </c>
      <c r="AA2363" s="378">
        <v>1.6007890236458171E-5</v>
      </c>
      <c r="AB2363" s="375" t="s">
        <v>399</v>
      </c>
      <c r="AC2363" s="831" t="s">
        <v>947</v>
      </c>
    </row>
    <row r="2364" spans="19:29" s="375" customFormat="1" x14ac:dyDescent="0.4">
      <c r="S2364" s="428" t="s">
        <v>49</v>
      </c>
      <c r="T2364" s="375" t="s">
        <v>414</v>
      </c>
      <c r="U2364" s="375" t="s">
        <v>65</v>
      </c>
      <c r="V2364" s="375" t="s">
        <v>406</v>
      </c>
      <c r="W2364" s="375" t="s">
        <v>717</v>
      </c>
      <c r="X2364" s="824">
        <v>0.34300000000000003</v>
      </c>
      <c r="Y2364" s="375" t="s">
        <v>397</v>
      </c>
      <c r="Z2364" s="375" t="s">
        <v>401</v>
      </c>
      <c r="AA2364" s="378">
        <v>0.81971426002983439</v>
      </c>
      <c r="AB2364" s="375" t="s">
        <v>399</v>
      </c>
      <c r="AC2364" s="831" t="s">
        <v>947</v>
      </c>
    </row>
    <row r="2365" spans="19:29" s="375" customFormat="1" x14ac:dyDescent="0.4">
      <c r="S2365" s="428" t="s">
        <v>49</v>
      </c>
      <c r="T2365" s="375" t="s">
        <v>415</v>
      </c>
      <c r="U2365" s="375" t="s">
        <v>65</v>
      </c>
      <c r="V2365" s="375" t="s">
        <v>52</v>
      </c>
      <c r="X2365" s="824">
        <v>0.34300000000000003</v>
      </c>
      <c r="Y2365" s="375" t="s">
        <v>411</v>
      </c>
      <c r="Z2365" s="375" t="s">
        <v>400</v>
      </c>
      <c r="AA2365" s="761">
        <v>2.9154518950437316</v>
      </c>
      <c r="AB2365" s="375" t="s">
        <v>398</v>
      </c>
      <c r="AC2365" s="831" t="s">
        <v>925</v>
      </c>
    </row>
    <row r="2366" spans="19:29" s="375" customFormat="1" x14ac:dyDescent="0.4">
      <c r="S2366" s="428" t="s">
        <v>49</v>
      </c>
      <c r="T2366" s="375" t="s">
        <v>415</v>
      </c>
      <c r="U2366" s="375" t="s">
        <v>65</v>
      </c>
      <c r="V2366" s="375" t="s">
        <v>52</v>
      </c>
      <c r="X2366" s="824">
        <v>0.34300000000000003</v>
      </c>
      <c r="Y2366" s="375" t="s">
        <v>387</v>
      </c>
      <c r="Z2366" s="375" t="s">
        <v>400</v>
      </c>
      <c r="AA2366" s="763">
        <v>1.8000004265178062E-5</v>
      </c>
      <c r="AB2366" s="375" t="s">
        <v>399</v>
      </c>
      <c r="AC2366" s="831" t="s">
        <v>929</v>
      </c>
    </row>
    <row r="2367" spans="19:29" s="375" customFormat="1" x14ac:dyDescent="0.4">
      <c r="S2367" s="428" t="s">
        <v>49</v>
      </c>
      <c r="T2367" s="375" t="s">
        <v>415</v>
      </c>
      <c r="U2367" s="375" t="s">
        <v>65</v>
      </c>
      <c r="V2367" s="375" t="s">
        <v>52</v>
      </c>
      <c r="X2367" s="824">
        <v>0.34300000000000003</v>
      </c>
      <c r="Y2367" s="375" t="s">
        <v>388</v>
      </c>
      <c r="Z2367" s="375" t="s">
        <v>400</v>
      </c>
      <c r="AA2367" s="763">
        <v>1.4700003483228752E-4</v>
      </c>
      <c r="AB2367" s="375" t="s">
        <v>399</v>
      </c>
      <c r="AC2367" s="831" t="s">
        <v>929</v>
      </c>
    </row>
    <row r="2368" spans="19:29" s="375" customFormat="1" x14ac:dyDescent="0.4">
      <c r="S2368" s="428" t="s">
        <v>49</v>
      </c>
      <c r="T2368" s="375" t="s">
        <v>415</v>
      </c>
      <c r="U2368" s="375" t="s">
        <v>65</v>
      </c>
      <c r="V2368" s="375" t="s">
        <v>52</v>
      </c>
      <c r="X2368" s="824">
        <v>0.34300000000000003</v>
      </c>
      <c r="Y2368" s="375" t="s">
        <v>389</v>
      </c>
      <c r="Z2368" s="375" t="s">
        <v>400</v>
      </c>
      <c r="AA2368" s="763">
        <v>1.4720003487967836E-3</v>
      </c>
      <c r="AB2368" s="375" t="s">
        <v>399</v>
      </c>
      <c r="AC2368" s="831" t="s">
        <v>929</v>
      </c>
    </row>
    <row r="2369" spans="19:29" s="375" customFormat="1" x14ac:dyDescent="0.4">
      <c r="S2369" s="428" t="s">
        <v>49</v>
      </c>
      <c r="T2369" s="375" t="s">
        <v>415</v>
      </c>
      <c r="U2369" s="375" t="s">
        <v>65</v>
      </c>
      <c r="V2369" s="375" t="s">
        <v>52</v>
      </c>
      <c r="X2369" s="824">
        <v>0.34300000000000003</v>
      </c>
      <c r="Y2369" s="375" t="s">
        <v>390</v>
      </c>
      <c r="Z2369" s="375" t="s">
        <v>400</v>
      </c>
      <c r="AA2369" s="763">
        <v>1.8600004407350664E-4</v>
      </c>
      <c r="AB2369" s="375" t="s">
        <v>399</v>
      </c>
      <c r="AC2369" s="831" t="s">
        <v>929</v>
      </c>
    </row>
    <row r="2370" spans="19:29" s="375" customFormat="1" x14ac:dyDescent="0.4">
      <c r="S2370" s="428" t="s">
        <v>49</v>
      </c>
      <c r="T2370" s="375" t="s">
        <v>415</v>
      </c>
      <c r="U2370" s="375" t="s">
        <v>65</v>
      </c>
      <c r="V2370" s="375" t="s">
        <v>52</v>
      </c>
      <c r="X2370" s="824">
        <v>0.34300000000000003</v>
      </c>
      <c r="Y2370" s="375" t="s">
        <v>391</v>
      </c>
      <c r="Z2370" s="375" t="s">
        <v>400</v>
      </c>
      <c r="AA2370" s="763">
        <v>1.6100003814964825E-4</v>
      </c>
      <c r="AB2370" s="375" t="s">
        <v>399</v>
      </c>
      <c r="AC2370" s="831" t="s">
        <v>929</v>
      </c>
    </row>
    <row r="2371" spans="19:29" s="375" customFormat="1" x14ac:dyDescent="0.4">
      <c r="S2371" s="428" t="s">
        <v>49</v>
      </c>
      <c r="T2371" s="375" t="s">
        <v>415</v>
      </c>
      <c r="U2371" s="375" t="s">
        <v>65</v>
      </c>
      <c r="V2371" s="375" t="s">
        <v>52</v>
      </c>
      <c r="X2371" s="824">
        <v>0.34300000000000003</v>
      </c>
      <c r="Y2371" s="375" t="s">
        <v>392</v>
      </c>
      <c r="Z2371" s="375" t="s">
        <v>400</v>
      </c>
      <c r="AA2371" s="763">
        <v>3.0430007210520468E-3</v>
      </c>
      <c r="AB2371" s="375" t="s">
        <v>399</v>
      </c>
      <c r="AC2371" s="831" t="s">
        <v>929</v>
      </c>
    </row>
    <row r="2372" spans="19:29" s="375" customFormat="1" x14ac:dyDescent="0.4">
      <c r="S2372" s="428" t="s">
        <v>49</v>
      </c>
      <c r="T2372" s="375" t="s">
        <v>415</v>
      </c>
      <c r="U2372" s="375" t="s">
        <v>65</v>
      </c>
      <c r="V2372" s="375" t="s">
        <v>52</v>
      </c>
      <c r="X2372" s="824">
        <v>0.34300000000000003</v>
      </c>
      <c r="Y2372" s="375" t="s">
        <v>393</v>
      </c>
      <c r="Z2372" s="375" t="s">
        <v>400</v>
      </c>
      <c r="AA2372" s="763">
        <v>6.9230016404348731E-6</v>
      </c>
      <c r="AB2372" s="375" t="s">
        <v>399</v>
      </c>
      <c r="AC2372" s="831" t="s">
        <v>929</v>
      </c>
    </row>
    <row r="2373" spans="19:29" s="375" customFormat="1" x14ac:dyDescent="0.4">
      <c r="S2373" s="428" t="s">
        <v>49</v>
      </c>
      <c r="T2373" s="375" t="s">
        <v>415</v>
      </c>
      <c r="U2373" s="375" t="s">
        <v>65</v>
      </c>
      <c r="V2373" s="375" t="s">
        <v>52</v>
      </c>
      <c r="X2373" s="824">
        <v>0.34300000000000003</v>
      </c>
      <c r="Y2373" s="375" t="s">
        <v>394</v>
      </c>
      <c r="Z2373" s="375" t="s">
        <v>400</v>
      </c>
      <c r="AA2373" s="763">
        <v>1.3041003090121508E-5</v>
      </c>
      <c r="AB2373" s="375" t="s">
        <v>399</v>
      </c>
      <c r="AC2373" s="831" t="s">
        <v>929</v>
      </c>
    </row>
    <row r="2374" spans="19:29" s="375" customFormat="1" x14ac:dyDescent="0.4">
      <c r="S2374" s="428" t="s">
        <v>49</v>
      </c>
      <c r="T2374" s="375" t="s">
        <v>415</v>
      </c>
      <c r="U2374" s="375" t="s">
        <v>65</v>
      </c>
      <c r="V2374" s="375" t="s">
        <v>52</v>
      </c>
      <c r="X2374" s="824">
        <v>0.34300000000000003</v>
      </c>
      <c r="Y2374" s="375" t="s">
        <v>395</v>
      </c>
      <c r="Z2374" s="375" t="s">
        <v>400</v>
      </c>
      <c r="AA2374" s="763">
        <v>1.000000236954337E-5</v>
      </c>
      <c r="AB2374" s="375" t="s">
        <v>399</v>
      </c>
      <c r="AC2374" s="831" t="s">
        <v>929</v>
      </c>
    </row>
    <row r="2375" spans="19:29" s="375" customFormat="1" x14ac:dyDescent="0.4">
      <c r="S2375" s="428" t="s">
        <v>49</v>
      </c>
      <c r="T2375" s="375" t="s">
        <v>415</v>
      </c>
      <c r="U2375" s="375" t="s">
        <v>65</v>
      </c>
      <c r="V2375" s="375" t="s">
        <v>52</v>
      </c>
      <c r="X2375" s="824">
        <v>0.34300000000000003</v>
      </c>
      <c r="Y2375" s="375" t="s">
        <v>396</v>
      </c>
      <c r="Z2375" s="375" t="s">
        <v>400</v>
      </c>
      <c r="AA2375" s="763">
        <v>1.6000003791269388E-5</v>
      </c>
      <c r="AB2375" s="375" t="s">
        <v>399</v>
      </c>
      <c r="AC2375" s="831" t="s">
        <v>929</v>
      </c>
    </row>
    <row r="2376" spans="19:29" s="375" customFormat="1" x14ac:dyDescent="0.4">
      <c r="S2376" s="428" t="s">
        <v>49</v>
      </c>
      <c r="T2376" s="375" t="s">
        <v>415</v>
      </c>
      <c r="U2376" s="375" t="s">
        <v>65</v>
      </c>
      <c r="V2376" s="375" t="s">
        <v>52</v>
      </c>
      <c r="X2376" s="824">
        <v>0.34300000000000003</v>
      </c>
      <c r="Y2376" s="375" t="s">
        <v>397</v>
      </c>
      <c r="Z2376" s="375" t="s">
        <v>400</v>
      </c>
      <c r="AA2376" s="763">
        <v>1.3137794471668276</v>
      </c>
      <c r="AB2376" s="375" t="s">
        <v>399</v>
      </c>
      <c r="AC2376" s="831" t="s">
        <v>929</v>
      </c>
    </row>
    <row r="2377" spans="19:29" s="375" customFormat="1" x14ac:dyDescent="0.4">
      <c r="S2377" s="428" t="s">
        <v>49</v>
      </c>
      <c r="T2377" s="375" t="s">
        <v>415</v>
      </c>
      <c r="U2377" s="375" t="s">
        <v>65</v>
      </c>
      <c r="V2377" s="375" t="s">
        <v>52</v>
      </c>
      <c r="X2377" s="824">
        <v>0.34300000000000003</v>
      </c>
      <c r="Y2377" s="375" t="s">
        <v>387</v>
      </c>
      <c r="Z2377" s="375" t="s">
        <v>401</v>
      </c>
      <c r="AA2377" s="378">
        <v>1.8811812823335467E-5</v>
      </c>
      <c r="AB2377" s="375" t="s">
        <v>399</v>
      </c>
      <c r="AC2377" s="831" t="s">
        <v>933</v>
      </c>
    </row>
    <row r="2378" spans="19:29" s="375" customFormat="1" x14ac:dyDescent="0.4">
      <c r="S2378" s="428" t="s">
        <v>49</v>
      </c>
      <c r="T2378" s="375" t="s">
        <v>415</v>
      </c>
      <c r="U2378" s="375" t="s">
        <v>65</v>
      </c>
      <c r="V2378" s="375" t="s">
        <v>52</v>
      </c>
      <c r="X2378" s="824">
        <v>0.34300000000000003</v>
      </c>
      <c r="Y2378" s="375" t="s">
        <v>388</v>
      </c>
      <c r="Z2378" s="375" t="s">
        <v>401</v>
      </c>
      <c r="AA2378" s="378">
        <v>1.5246176052051614E-4</v>
      </c>
      <c r="AB2378" s="375" t="s">
        <v>399</v>
      </c>
      <c r="AC2378" s="831" t="s">
        <v>933</v>
      </c>
    </row>
    <row r="2379" spans="19:29" s="375" customFormat="1" x14ac:dyDescent="0.4">
      <c r="S2379" s="428" t="s">
        <v>49</v>
      </c>
      <c r="T2379" s="375" t="s">
        <v>415</v>
      </c>
      <c r="U2379" s="375" t="s">
        <v>65</v>
      </c>
      <c r="V2379" s="375" t="s">
        <v>52</v>
      </c>
      <c r="X2379" s="824">
        <v>0.34300000000000003</v>
      </c>
      <c r="Y2379" s="375" t="s">
        <v>389</v>
      </c>
      <c r="Z2379" s="375" t="s">
        <v>401</v>
      </c>
      <c r="AA2379" s="378">
        <v>1.4728287215944457E-3</v>
      </c>
      <c r="AB2379" s="375" t="s">
        <v>399</v>
      </c>
      <c r="AC2379" s="831" t="s">
        <v>933</v>
      </c>
    </row>
    <row r="2380" spans="19:29" s="375" customFormat="1" x14ac:dyDescent="0.4">
      <c r="S2380" s="428" t="s">
        <v>49</v>
      </c>
      <c r="T2380" s="375" t="s">
        <v>415</v>
      </c>
      <c r="U2380" s="375" t="s">
        <v>65</v>
      </c>
      <c r="V2380" s="375" t="s">
        <v>52</v>
      </c>
      <c r="X2380" s="824">
        <v>0.34300000000000003</v>
      </c>
      <c r="Y2380" s="375" t="s">
        <v>390</v>
      </c>
      <c r="Z2380" s="375" t="s">
        <v>401</v>
      </c>
      <c r="AA2380" s="378">
        <v>1.8650222292753525E-4</v>
      </c>
      <c r="AB2380" s="375" t="s">
        <v>399</v>
      </c>
      <c r="AC2380" s="831" t="s">
        <v>933</v>
      </c>
    </row>
    <row r="2381" spans="19:29" s="375" customFormat="1" x14ac:dyDescent="0.4">
      <c r="S2381" s="428" t="s">
        <v>49</v>
      </c>
      <c r="T2381" s="375" t="s">
        <v>415</v>
      </c>
      <c r="U2381" s="375" t="s">
        <v>65</v>
      </c>
      <c r="V2381" s="375" t="s">
        <v>52</v>
      </c>
      <c r="X2381" s="824">
        <v>0.34300000000000003</v>
      </c>
      <c r="Y2381" s="375" t="s">
        <v>391</v>
      </c>
      <c r="Z2381" s="375" t="s">
        <v>401</v>
      </c>
      <c r="AA2381" s="378">
        <v>1.6123185842400716E-4</v>
      </c>
      <c r="AB2381" s="375" t="s">
        <v>399</v>
      </c>
      <c r="AC2381" s="831" t="s">
        <v>933</v>
      </c>
    </row>
    <row r="2382" spans="19:29" s="375" customFormat="1" x14ac:dyDescent="0.4">
      <c r="S2382" s="428" t="s">
        <v>49</v>
      </c>
      <c r="T2382" s="375" t="s">
        <v>415</v>
      </c>
      <c r="U2382" s="375" t="s">
        <v>65</v>
      </c>
      <c r="V2382" s="375" t="s">
        <v>52</v>
      </c>
      <c r="X2382" s="824">
        <v>0.34300000000000003</v>
      </c>
      <c r="Y2382" s="375" t="s">
        <v>392</v>
      </c>
      <c r="Z2382" s="375" t="s">
        <v>401</v>
      </c>
      <c r="AA2382" s="378">
        <v>3.0458293249719507E-3</v>
      </c>
      <c r="AB2382" s="375" t="s">
        <v>399</v>
      </c>
      <c r="AC2382" s="831" t="s">
        <v>933</v>
      </c>
    </row>
    <row r="2383" spans="19:29" s="375" customFormat="1" x14ac:dyDescent="0.4">
      <c r="S2383" s="428" t="s">
        <v>49</v>
      </c>
      <c r="T2383" s="375" t="s">
        <v>415</v>
      </c>
      <c r="U2383" s="375" t="s">
        <v>65</v>
      </c>
      <c r="V2383" s="375" t="s">
        <v>52</v>
      </c>
      <c r="X2383" s="824">
        <v>0.34300000000000003</v>
      </c>
      <c r="Y2383" s="375" t="s">
        <v>393</v>
      </c>
      <c r="Z2383" s="375" t="s">
        <v>401</v>
      </c>
      <c r="AA2383" s="378">
        <v>6.927325335662516E-6</v>
      </c>
      <c r="AB2383" s="375" t="s">
        <v>399</v>
      </c>
      <c r="AC2383" s="831" t="s">
        <v>933</v>
      </c>
    </row>
    <row r="2384" spans="19:29" s="375" customFormat="1" x14ac:dyDescent="0.4">
      <c r="S2384" s="428" t="s">
        <v>49</v>
      </c>
      <c r="T2384" s="375" t="s">
        <v>415</v>
      </c>
      <c r="U2384" s="375" t="s">
        <v>65</v>
      </c>
      <c r="V2384" s="375" t="s">
        <v>52</v>
      </c>
      <c r="X2384" s="824">
        <v>0.34300000000000003</v>
      </c>
      <c r="Y2384" s="375" t="s">
        <v>394</v>
      </c>
      <c r="Z2384" s="375" t="s">
        <v>401</v>
      </c>
      <c r="AA2384" s="378">
        <v>1.3050473461081271E-5</v>
      </c>
      <c r="AB2384" s="375" t="s">
        <v>399</v>
      </c>
      <c r="AC2384" s="831" t="s">
        <v>933</v>
      </c>
    </row>
    <row r="2385" spans="19:29" s="375" customFormat="1" x14ac:dyDescent="0.4">
      <c r="S2385" s="428" t="s">
        <v>49</v>
      </c>
      <c r="T2385" s="375" t="s">
        <v>415</v>
      </c>
      <c r="U2385" s="375" t="s">
        <v>65</v>
      </c>
      <c r="V2385" s="375" t="s">
        <v>52</v>
      </c>
      <c r="X2385" s="824">
        <v>0.34300000000000003</v>
      </c>
      <c r="Y2385" s="375" t="s">
        <v>395</v>
      </c>
      <c r="Z2385" s="375" t="s">
        <v>401</v>
      </c>
      <c r="AA2385" s="378">
        <v>1.1288505074025222E-5</v>
      </c>
      <c r="AB2385" s="375" t="s">
        <v>399</v>
      </c>
      <c r="AC2385" s="831" t="s">
        <v>933</v>
      </c>
    </row>
    <row r="2386" spans="19:29" s="375" customFormat="1" x14ac:dyDescent="0.4">
      <c r="S2386" s="428" t="s">
        <v>49</v>
      </c>
      <c r="T2386" s="375" t="s">
        <v>415</v>
      </c>
      <c r="U2386" s="375" t="s">
        <v>65</v>
      </c>
      <c r="V2386" s="375" t="s">
        <v>52</v>
      </c>
      <c r="X2386" s="824">
        <v>0.34300000000000003</v>
      </c>
      <c r="Y2386" s="375" t="s">
        <v>396</v>
      </c>
      <c r="Z2386" s="375" t="s">
        <v>401</v>
      </c>
      <c r="AA2386" s="378">
        <v>1.6007890236458171E-5</v>
      </c>
      <c r="AB2386" s="375" t="s">
        <v>399</v>
      </c>
      <c r="AC2386" s="831" t="s">
        <v>933</v>
      </c>
    </row>
    <row r="2387" spans="19:29" s="375" customFormat="1" x14ac:dyDescent="0.4">
      <c r="S2387" s="428" t="s">
        <v>49</v>
      </c>
      <c r="T2387" s="375" t="s">
        <v>415</v>
      </c>
      <c r="U2387" s="832" t="s">
        <v>65</v>
      </c>
      <c r="V2387" s="375" t="s">
        <v>52</v>
      </c>
      <c r="W2387" s="832"/>
      <c r="X2387" s="824">
        <v>0.34300000000000003</v>
      </c>
      <c r="Y2387" s="375" t="s">
        <v>397</v>
      </c>
      <c r="Z2387" s="375" t="s">
        <v>401</v>
      </c>
      <c r="AA2387" s="378">
        <v>1.3148310489819228</v>
      </c>
      <c r="AB2387" s="832" t="s">
        <v>399</v>
      </c>
      <c r="AC2387" s="834" t="s">
        <v>933</v>
      </c>
    </row>
    <row r="2388" spans="19:29" s="375" customFormat="1" x14ac:dyDescent="0.4">
      <c r="S2388" s="428" t="s">
        <v>49</v>
      </c>
      <c r="T2388" s="375" t="s">
        <v>415</v>
      </c>
      <c r="U2388" s="832" t="s">
        <v>65</v>
      </c>
      <c r="V2388" s="375" t="s">
        <v>53</v>
      </c>
      <c r="X2388" s="824">
        <v>0.39</v>
      </c>
      <c r="Y2388" s="375" t="s">
        <v>411</v>
      </c>
      <c r="Z2388" s="375" t="s">
        <v>400</v>
      </c>
      <c r="AA2388" s="761">
        <v>2.5641025641025639</v>
      </c>
      <c r="AB2388" s="375" t="s">
        <v>398</v>
      </c>
      <c r="AC2388" s="831" t="s">
        <v>691</v>
      </c>
    </row>
    <row r="2389" spans="19:29" s="375" customFormat="1" x14ac:dyDescent="0.4">
      <c r="S2389" s="428" t="s">
        <v>49</v>
      </c>
      <c r="T2389" s="375" t="s">
        <v>415</v>
      </c>
      <c r="U2389" s="832" t="s">
        <v>65</v>
      </c>
      <c r="V2389" s="375" t="s">
        <v>53</v>
      </c>
      <c r="X2389" s="824">
        <v>0.39</v>
      </c>
      <c r="Y2389" s="375" t="s">
        <v>387</v>
      </c>
      <c r="Z2389" s="375" t="s">
        <v>400</v>
      </c>
      <c r="AA2389" s="763">
        <v>9.0000021325890313E-7</v>
      </c>
      <c r="AB2389" s="375" t="s">
        <v>399</v>
      </c>
      <c r="AC2389" s="831" t="s">
        <v>692</v>
      </c>
    </row>
    <row r="2390" spans="19:29" s="375" customFormat="1" x14ac:dyDescent="0.4">
      <c r="S2390" s="428" t="s">
        <v>49</v>
      </c>
      <c r="T2390" s="375" t="s">
        <v>415</v>
      </c>
      <c r="U2390" s="832" t="s">
        <v>65</v>
      </c>
      <c r="V2390" s="375" t="s">
        <v>53</v>
      </c>
      <c r="X2390" s="824">
        <v>0.39</v>
      </c>
      <c r="Y2390" s="375" t="s">
        <v>388</v>
      </c>
      <c r="Z2390" s="375" t="s">
        <v>400</v>
      </c>
      <c r="AA2390" s="763">
        <v>1.5100003578010487E-5</v>
      </c>
      <c r="AB2390" s="375" t="s">
        <v>399</v>
      </c>
      <c r="AC2390" s="831" t="s">
        <v>692</v>
      </c>
    </row>
    <row r="2391" spans="19:29" s="375" customFormat="1" x14ac:dyDescent="0.4">
      <c r="S2391" s="428" t="s">
        <v>49</v>
      </c>
      <c r="T2391" s="375" t="s">
        <v>415</v>
      </c>
      <c r="U2391" s="832" t="s">
        <v>65</v>
      </c>
      <c r="V2391" s="375" t="s">
        <v>53</v>
      </c>
      <c r="X2391" s="824">
        <v>0.39</v>
      </c>
      <c r="Y2391" s="375" t="s">
        <v>389</v>
      </c>
      <c r="Z2391" s="375" t="s">
        <v>400</v>
      </c>
      <c r="AA2391" s="763">
        <v>2.3500005568426909E-4</v>
      </c>
      <c r="AB2391" s="375" t="s">
        <v>399</v>
      </c>
      <c r="AC2391" s="831" t="s">
        <v>692</v>
      </c>
    </row>
    <row r="2392" spans="19:29" s="375" customFormat="1" x14ac:dyDescent="0.4">
      <c r="S2392" s="428" t="s">
        <v>49</v>
      </c>
      <c r="T2392" s="375" t="s">
        <v>415</v>
      </c>
      <c r="U2392" s="832" t="s">
        <v>65</v>
      </c>
      <c r="V2392" s="375" t="s">
        <v>53</v>
      </c>
      <c r="X2392" s="824">
        <v>0.39</v>
      </c>
      <c r="Y2392" s="375" t="s">
        <v>390</v>
      </c>
      <c r="Z2392" s="375" t="s">
        <v>400</v>
      </c>
      <c r="AA2392" s="763">
        <v>2.8400006729503167E-5</v>
      </c>
      <c r="AB2392" s="375" t="s">
        <v>399</v>
      </c>
      <c r="AC2392" s="831" t="s">
        <v>692</v>
      </c>
    </row>
    <row r="2393" spans="19:29" s="375" customFormat="1" x14ac:dyDescent="0.4">
      <c r="S2393" s="428" t="s">
        <v>49</v>
      </c>
      <c r="T2393" s="375" t="s">
        <v>415</v>
      </c>
      <c r="U2393" s="832" t="s">
        <v>65</v>
      </c>
      <c r="V2393" s="375" t="s">
        <v>53</v>
      </c>
      <c r="X2393" s="824">
        <v>0.39</v>
      </c>
      <c r="Y2393" s="375" t="s">
        <v>391</v>
      </c>
      <c r="Z2393" s="375" t="s">
        <v>400</v>
      </c>
      <c r="AA2393" s="763">
        <v>8.2700019596123672E-6</v>
      </c>
      <c r="AB2393" s="375" t="s">
        <v>399</v>
      </c>
      <c r="AC2393" s="831" t="s">
        <v>692</v>
      </c>
    </row>
    <row r="2394" spans="19:29" s="375" customFormat="1" x14ac:dyDescent="0.4">
      <c r="S2394" s="428" t="s">
        <v>49</v>
      </c>
      <c r="T2394" s="375" t="s">
        <v>415</v>
      </c>
      <c r="U2394" s="832" t="s">
        <v>65</v>
      </c>
      <c r="V2394" s="375" t="s">
        <v>53</v>
      </c>
      <c r="X2394" s="824">
        <v>0.39</v>
      </c>
      <c r="Y2394" s="375" t="s">
        <v>392</v>
      </c>
      <c r="Z2394" s="375" t="s">
        <v>400</v>
      </c>
      <c r="AA2394" s="763">
        <v>4.910001163445794E-6</v>
      </c>
      <c r="AB2394" s="375" t="s">
        <v>399</v>
      </c>
      <c r="AC2394" s="831" t="s">
        <v>692</v>
      </c>
    </row>
    <row r="2395" spans="19:29" s="375" customFormat="1" x14ac:dyDescent="0.4">
      <c r="S2395" s="428" t="s">
        <v>49</v>
      </c>
      <c r="T2395" s="375" t="s">
        <v>415</v>
      </c>
      <c r="U2395" s="832" t="s">
        <v>65</v>
      </c>
      <c r="V2395" s="375" t="s">
        <v>53</v>
      </c>
      <c r="X2395" s="824">
        <v>0.39</v>
      </c>
      <c r="Y2395" s="375" t="s">
        <v>393</v>
      </c>
      <c r="Z2395" s="375" t="s">
        <v>400</v>
      </c>
      <c r="AA2395" s="763">
        <v>3.5561008426333167E-7</v>
      </c>
      <c r="AB2395" s="375" t="s">
        <v>399</v>
      </c>
      <c r="AC2395" s="831" t="s">
        <v>692</v>
      </c>
    </row>
    <row r="2396" spans="19:29" s="375" customFormat="1" x14ac:dyDescent="0.4">
      <c r="S2396" s="428" t="s">
        <v>49</v>
      </c>
      <c r="T2396" s="375" t="s">
        <v>415</v>
      </c>
      <c r="U2396" s="832" t="s">
        <v>65</v>
      </c>
      <c r="V2396" s="375" t="s">
        <v>53</v>
      </c>
      <c r="X2396" s="824">
        <v>0.39</v>
      </c>
      <c r="Y2396" s="375" t="s">
        <v>394</v>
      </c>
      <c r="Z2396" s="375" t="s">
        <v>400</v>
      </c>
      <c r="AA2396" s="763">
        <v>6.6987015872860153E-7</v>
      </c>
      <c r="AB2396" s="375" t="s">
        <v>399</v>
      </c>
      <c r="AC2396" s="831" t="s">
        <v>692</v>
      </c>
    </row>
    <row r="2397" spans="19:29" s="375" customFormat="1" x14ac:dyDescent="0.4">
      <c r="S2397" s="428" t="s">
        <v>49</v>
      </c>
      <c r="T2397" s="375" t="s">
        <v>415</v>
      </c>
      <c r="U2397" s="832" t="s">
        <v>65</v>
      </c>
      <c r="V2397" s="375" t="s">
        <v>53</v>
      </c>
      <c r="X2397" s="824">
        <v>0.39</v>
      </c>
      <c r="Y2397" s="375" t="s">
        <v>395</v>
      </c>
      <c r="Z2397" s="375" t="s">
        <v>400</v>
      </c>
      <c r="AA2397" s="763">
        <v>9.0000021325890309E-6</v>
      </c>
      <c r="AB2397" s="375" t="s">
        <v>399</v>
      </c>
      <c r="AC2397" s="831" t="s">
        <v>692</v>
      </c>
    </row>
    <row r="2398" spans="19:29" s="375" customFormat="1" x14ac:dyDescent="0.4">
      <c r="S2398" s="428" t="s">
        <v>49</v>
      </c>
      <c r="T2398" s="375" t="s">
        <v>415</v>
      </c>
      <c r="U2398" s="832" t="s">
        <v>65</v>
      </c>
      <c r="V2398" s="375" t="s">
        <v>53</v>
      </c>
      <c r="X2398" s="824">
        <v>0.39</v>
      </c>
      <c r="Y2398" s="375" t="s">
        <v>396</v>
      </c>
      <c r="Z2398" s="375" t="s">
        <v>400</v>
      </c>
      <c r="AA2398" s="763">
        <v>1.3500003198883547E-5</v>
      </c>
      <c r="AB2398" s="375" t="s">
        <v>399</v>
      </c>
      <c r="AC2398" s="831" t="s">
        <v>692</v>
      </c>
    </row>
    <row r="2399" spans="19:29" s="375" customFormat="1" x14ac:dyDescent="0.4">
      <c r="S2399" s="428" t="s">
        <v>49</v>
      </c>
      <c r="T2399" s="375" t="s">
        <v>415</v>
      </c>
      <c r="U2399" s="832" t="s">
        <v>65</v>
      </c>
      <c r="V2399" s="375" t="s">
        <v>53</v>
      </c>
      <c r="X2399" s="824">
        <v>0.39</v>
      </c>
      <c r="Y2399" s="375" t="s">
        <v>397</v>
      </c>
      <c r="Z2399" s="375" t="s">
        <v>400</v>
      </c>
      <c r="AA2399" s="763">
        <v>1.1557498230178409</v>
      </c>
      <c r="AB2399" s="375" t="s">
        <v>399</v>
      </c>
      <c r="AC2399" s="831" t="s">
        <v>692</v>
      </c>
    </row>
    <row r="2400" spans="19:29" s="375" customFormat="1" x14ac:dyDescent="0.4">
      <c r="S2400" s="428" t="s">
        <v>49</v>
      </c>
      <c r="T2400" s="375" t="s">
        <v>415</v>
      </c>
      <c r="U2400" s="832" t="s">
        <v>65</v>
      </c>
      <c r="V2400" s="375" t="s">
        <v>53</v>
      </c>
      <c r="X2400" s="824">
        <v>0.39</v>
      </c>
      <c r="Y2400" s="375" t="s">
        <v>387</v>
      </c>
      <c r="Z2400" s="375" t="s">
        <v>401</v>
      </c>
      <c r="AA2400" s="378">
        <v>1.7118087714163085E-6</v>
      </c>
      <c r="AB2400" s="375" t="s">
        <v>399</v>
      </c>
      <c r="AC2400" s="831" t="s">
        <v>693</v>
      </c>
    </row>
    <row r="2401" spans="19:29" s="375" customFormat="1" x14ac:dyDescent="0.4">
      <c r="S2401" s="428" t="s">
        <v>49</v>
      </c>
      <c r="T2401" s="375" t="s">
        <v>415</v>
      </c>
      <c r="U2401" s="832" t="s">
        <v>65</v>
      </c>
      <c r="V2401" s="375" t="s">
        <v>53</v>
      </c>
      <c r="X2401" s="824">
        <v>0.39</v>
      </c>
      <c r="Y2401" s="375" t="s">
        <v>388</v>
      </c>
      <c r="Z2401" s="375" t="s">
        <v>401</v>
      </c>
      <c r="AA2401" s="378">
        <v>2.0561729266239141E-5</v>
      </c>
      <c r="AB2401" s="375" t="s">
        <v>399</v>
      </c>
      <c r="AC2401" s="831" t="s">
        <v>693</v>
      </c>
    </row>
    <row r="2402" spans="19:29" s="375" customFormat="1" x14ac:dyDescent="0.4">
      <c r="S2402" s="428" t="s">
        <v>49</v>
      </c>
      <c r="T2402" s="375" t="s">
        <v>415</v>
      </c>
      <c r="U2402" s="832" t="s">
        <v>65</v>
      </c>
      <c r="V2402" s="375" t="s">
        <v>53</v>
      </c>
      <c r="X2402" s="824">
        <v>0.39</v>
      </c>
      <c r="Y2402" s="375" t="s">
        <v>389</v>
      </c>
      <c r="Z2402" s="375" t="s">
        <v>401</v>
      </c>
      <c r="AA2402" s="378">
        <v>2.3582842848193105E-4</v>
      </c>
      <c r="AB2402" s="375" t="s">
        <v>399</v>
      </c>
      <c r="AC2402" s="831" t="s">
        <v>693</v>
      </c>
    </row>
    <row r="2403" spans="19:29" s="375" customFormat="1" x14ac:dyDescent="0.4">
      <c r="S2403" s="428" t="s">
        <v>49</v>
      </c>
      <c r="T2403" s="375" t="s">
        <v>415</v>
      </c>
      <c r="U2403" s="832" t="s">
        <v>65</v>
      </c>
      <c r="V2403" s="375" t="s">
        <v>53</v>
      </c>
      <c r="X2403" s="824">
        <v>0.39</v>
      </c>
      <c r="Y2403" s="375" t="s">
        <v>390</v>
      </c>
      <c r="Z2403" s="375" t="s">
        <v>401</v>
      </c>
      <c r="AA2403" s="378">
        <v>2.8902185583531793E-5</v>
      </c>
      <c r="AB2403" s="375" t="s">
        <v>399</v>
      </c>
      <c r="AC2403" s="831" t="s">
        <v>693</v>
      </c>
    </row>
    <row r="2404" spans="19:29" s="375" customFormat="1" x14ac:dyDescent="0.4">
      <c r="S2404" s="428" t="s">
        <v>49</v>
      </c>
      <c r="T2404" s="375" t="s">
        <v>415</v>
      </c>
      <c r="U2404" s="832" t="s">
        <v>65</v>
      </c>
      <c r="V2404" s="375" t="s">
        <v>53</v>
      </c>
      <c r="X2404" s="824">
        <v>0.39</v>
      </c>
      <c r="Y2404" s="375" t="s">
        <v>391</v>
      </c>
      <c r="Z2404" s="375" t="s">
        <v>401</v>
      </c>
      <c r="AA2404" s="378">
        <v>8.501822233971292E-6</v>
      </c>
      <c r="AB2404" s="375" t="s">
        <v>399</v>
      </c>
      <c r="AC2404" s="831" t="s">
        <v>693</v>
      </c>
    </row>
    <row r="2405" spans="19:29" s="375" customFormat="1" x14ac:dyDescent="0.4">
      <c r="S2405" s="428" t="s">
        <v>49</v>
      </c>
      <c r="T2405" s="375" t="s">
        <v>415</v>
      </c>
      <c r="U2405" s="832" t="s">
        <v>65</v>
      </c>
      <c r="V2405" s="375" t="s">
        <v>53</v>
      </c>
      <c r="X2405" s="824">
        <v>0.39</v>
      </c>
      <c r="Y2405" s="375" t="s">
        <v>392</v>
      </c>
      <c r="Z2405" s="375" t="s">
        <v>401</v>
      </c>
      <c r="AA2405" s="378">
        <v>7.738605083349976E-6</v>
      </c>
      <c r="AB2405" s="375" t="s">
        <v>399</v>
      </c>
      <c r="AC2405" s="831" t="s">
        <v>693</v>
      </c>
    </row>
    <row r="2406" spans="19:29" s="375" customFormat="1" x14ac:dyDescent="0.4">
      <c r="S2406" s="428" t="s">
        <v>49</v>
      </c>
      <c r="T2406" s="375" t="s">
        <v>415</v>
      </c>
      <c r="U2406" s="832" t="s">
        <v>65</v>
      </c>
      <c r="V2406" s="375" t="s">
        <v>53</v>
      </c>
      <c r="X2406" s="824">
        <v>0.39</v>
      </c>
      <c r="Y2406" s="375" t="s">
        <v>393</v>
      </c>
      <c r="Z2406" s="375" t="s">
        <v>401</v>
      </c>
      <c r="AA2406" s="378">
        <v>3.5993377949097536E-7</v>
      </c>
      <c r="AB2406" s="375" t="s">
        <v>399</v>
      </c>
      <c r="AC2406" s="831" t="s">
        <v>693</v>
      </c>
    </row>
    <row r="2407" spans="19:29" s="375" customFormat="1" x14ac:dyDescent="0.4">
      <c r="S2407" s="428" t="s">
        <v>49</v>
      </c>
      <c r="T2407" s="375" t="s">
        <v>415</v>
      </c>
      <c r="U2407" s="832" t="s">
        <v>65</v>
      </c>
      <c r="V2407" s="375" t="s">
        <v>53</v>
      </c>
      <c r="X2407" s="824">
        <v>0.39</v>
      </c>
      <c r="Y2407" s="375" t="s">
        <v>394</v>
      </c>
      <c r="Z2407" s="375" t="s">
        <v>401</v>
      </c>
      <c r="AA2407" s="378">
        <v>6.7934052968836616E-7</v>
      </c>
      <c r="AB2407" s="375" t="s">
        <v>399</v>
      </c>
      <c r="AC2407" s="831" t="s">
        <v>693</v>
      </c>
    </row>
    <row r="2408" spans="19:29" s="375" customFormat="1" x14ac:dyDescent="0.4">
      <c r="S2408" s="428" t="s">
        <v>49</v>
      </c>
      <c r="T2408" s="375" t="s">
        <v>415</v>
      </c>
      <c r="U2408" s="832" t="s">
        <v>65</v>
      </c>
      <c r="V2408" s="375" t="s">
        <v>53</v>
      </c>
      <c r="X2408" s="824">
        <v>0.39</v>
      </c>
      <c r="Y2408" s="375" t="s">
        <v>395</v>
      </c>
      <c r="Z2408" s="375" t="s">
        <v>401</v>
      </c>
      <c r="AA2408" s="378">
        <v>1.0288504837070885E-5</v>
      </c>
      <c r="AB2408" s="375" t="s">
        <v>399</v>
      </c>
      <c r="AC2408" s="831" t="s">
        <v>693</v>
      </c>
    </row>
    <row r="2409" spans="19:29" s="375" customFormat="1" x14ac:dyDescent="0.4">
      <c r="S2409" s="428" t="s">
        <v>49</v>
      </c>
      <c r="T2409" s="375" t="s">
        <v>415</v>
      </c>
      <c r="U2409" s="832" t="s">
        <v>65</v>
      </c>
      <c r="V2409" s="375" t="s">
        <v>53</v>
      </c>
      <c r="X2409" s="824">
        <v>0.39</v>
      </c>
      <c r="Y2409" s="375" t="s">
        <v>396</v>
      </c>
      <c r="Z2409" s="375" t="s">
        <v>401</v>
      </c>
      <c r="AA2409" s="378">
        <v>1.3507889644072333E-5</v>
      </c>
      <c r="AB2409" s="375" t="s">
        <v>399</v>
      </c>
      <c r="AC2409" s="831" t="s">
        <v>693</v>
      </c>
    </row>
    <row r="2410" spans="19:29" s="375" customFormat="1" x14ac:dyDescent="0.4">
      <c r="S2410" s="428" t="s">
        <v>49</v>
      </c>
      <c r="T2410" s="375" t="s">
        <v>415</v>
      </c>
      <c r="U2410" s="832" t="s">
        <v>65</v>
      </c>
      <c r="V2410" s="375" t="s">
        <v>53</v>
      </c>
      <c r="X2410" s="824">
        <v>0.39</v>
      </c>
      <c r="Y2410" s="375" t="s">
        <v>397</v>
      </c>
      <c r="Z2410" s="375" t="s">
        <v>401</v>
      </c>
      <c r="AA2410" s="378">
        <v>1.1568014248329361</v>
      </c>
      <c r="AB2410" s="375" t="s">
        <v>399</v>
      </c>
      <c r="AC2410" s="831" t="s">
        <v>693</v>
      </c>
    </row>
    <row r="2411" spans="19:29" s="375" customFormat="1" x14ac:dyDescent="0.4">
      <c r="S2411" s="428" t="s">
        <v>49</v>
      </c>
      <c r="T2411" s="375" t="s">
        <v>415</v>
      </c>
      <c r="U2411" s="832" t="s">
        <v>65</v>
      </c>
      <c r="V2411" s="375" t="s">
        <v>406</v>
      </c>
      <c r="W2411" s="375" t="s">
        <v>717</v>
      </c>
      <c r="X2411" s="824">
        <v>0.34300000000000003</v>
      </c>
      <c r="Y2411" s="375" t="s">
        <v>411</v>
      </c>
      <c r="Z2411" s="375" t="s">
        <v>400</v>
      </c>
      <c r="AA2411" s="761">
        <v>2.9154518950437316</v>
      </c>
      <c r="AB2411" s="375" t="s">
        <v>398</v>
      </c>
      <c r="AC2411" s="831" t="s">
        <v>694</v>
      </c>
    </row>
    <row r="2412" spans="19:29" s="375" customFormat="1" x14ac:dyDescent="0.4">
      <c r="S2412" s="428" t="s">
        <v>49</v>
      </c>
      <c r="T2412" s="375" t="s">
        <v>415</v>
      </c>
      <c r="U2412" s="832" t="s">
        <v>65</v>
      </c>
      <c r="V2412" s="375" t="s">
        <v>406</v>
      </c>
      <c r="W2412" s="375" t="s">
        <v>717</v>
      </c>
      <c r="X2412" s="824">
        <v>0.34300000000000003</v>
      </c>
      <c r="Y2412" s="375" t="s">
        <v>387</v>
      </c>
      <c r="Z2412" s="375" t="s">
        <v>400</v>
      </c>
      <c r="AA2412" s="763">
        <v>1.8000004265178062E-5</v>
      </c>
      <c r="AB2412" s="375" t="s">
        <v>399</v>
      </c>
      <c r="AC2412" s="831" t="s">
        <v>695</v>
      </c>
    </row>
    <row r="2413" spans="19:29" s="375" customFormat="1" x14ac:dyDescent="0.4">
      <c r="S2413" s="428" t="s">
        <v>49</v>
      </c>
      <c r="T2413" s="375" t="s">
        <v>415</v>
      </c>
      <c r="U2413" s="832" t="s">
        <v>65</v>
      </c>
      <c r="V2413" s="375" t="s">
        <v>406</v>
      </c>
      <c r="W2413" s="375" t="s">
        <v>717</v>
      </c>
      <c r="X2413" s="824">
        <v>0.34300000000000003</v>
      </c>
      <c r="Y2413" s="375" t="s">
        <v>388</v>
      </c>
      <c r="Z2413" s="375" t="s">
        <v>400</v>
      </c>
      <c r="AA2413" s="763">
        <v>1.4700003483228752E-4</v>
      </c>
      <c r="AB2413" s="375" t="s">
        <v>399</v>
      </c>
      <c r="AC2413" s="831" t="s">
        <v>695</v>
      </c>
    </row>
    <row r="2414" spans="19:29" s="375" customFormat="1" x14ac:dyDescent="0.4">
      <c r="S2414" s="428" t="s">
        <v>49</v>
      </c>
      <c r="T2414" s="375" t="s">
        <v>415</v>
      </c>
      <c r="U2414" s="832" t="s">
        <v>65</v>
      </c>
      <c r="V2414" s="375" t="s">
        <v>406</v>
      </c>
      <c r="W2414" s="375" t="s">
        <v>717</v>
      </c>
      <c r="X2414" s="824">
        <v>0.34300000000000003</v>
      </c>
      <c r="Y2414" s="375" t="s">
        <v>389</v>
      </c>
      <c r="Z2414" s="375" t="s">
        <v>400</v>
      </c>
      <c r="AA2414" s="763">
        <v>1.4720003487967836E-3</v>
      </c>
      <c r="AB2414" s="375" t="s">
        <v>399</v>
      </c>
      <c r="AC2414" s="831" t="s">
        <v>695</v>
      </c>
    </row>
    <row r="2415" spans="19:29" s="375" customFormat="1" x14ac:dyDescent="0.4">
      <c r="S2415" s="428" t="s">
        <v>49</v>
      </c>
      <c r="T2415" s="375" t="s">
        <v>415</v>
      </c>
      <c r="U2415" s="832" t="s">
        <v>65</v>
      </c>
      <c r="V2415" s="375" t="s">
        <v>406</v>
      </c>
      <c r="W2415" s="375" t="s">
        <v>717</v>
      </c>
      <c r="X2415" s="824">
        <v>0.34300000000000003</v>
      </c>
      <c r="Y2415" s="375" t="s">
        <v>390</v>
      </c>
      <c r="Z2415" s="375" t="s">
        <v>400</v>
      </c>
      <c r="AA2415" s="763">
        <v>1.8600004407350664E-4</v>
      </c>
      <c r="AB2415" s="375" t="s">
        <v>399</v>
      </c>
      <c r="AC2415" s="831" t="s">
        <v>695</v>
      </c>
    </row>
    <row r="2416" spans="19:29" s="375" customFormat="1" x14ac:dyDescent="0.4">
      <c r="S2416" s="428" t="s">
        <v>49</v>
      </c>
      <c r="T2416" s="375" t="s">
        <v>415</v>
      </c>
      <c r="U2416" s="832" t="s">
        <v>65</v>
      </c>
      <c r="V2416" s="375" t="s">
        <v>406</v>
      </c>
      <c r="W2416" s="375" t="s">
        <v>717</v>
      </c>
      <c r="X2416" s="824">
        <v>0.34300000000000003</v>
      </c>
      <c r="Y2416" s="375" t="s">
        <v>391</v>
      </c>
      <c r="Z2416" s="375" t="s">
        <v>400</v>
      </c>
      <c r="AA2416" s="763">
        <v>1.6100003814964825E-4</v>
      </c>
      <c r="AB2416" s="375" t="s">
        <v>399</v>
      </c>
      <c r="AC2416" s="831" t="s">
        <v>695</v>
      </c>
    </row>
    <row r="2417" spans="19:29" s="375" customFormat="1" x14ac:dyDescent="0.4">
      <c r="S2417" s="428" t="s">
        <v>49</v>
      </c>
      <c r="T2417" s="375" t="s">
        <v>415</v>
      </c>
      <c r="U2417" s="832" t="s">
        <v>65</v>
      </c>
      <c r="V2417" s="375" t="s">
        <v>406</v>
      </c>
      <c r="W2417" s="375" t="s">
        <v>717</v>
      </c>
      <c r="X2417" s="824">
        <v>0.34300000000000003</v>
      </c>
      <c r="Y2417" s="375" t="s">
        <v>392</v>
      </c>
      <c r="Z2417" s="375" t="s">
        <v>400</v>
      </c>
      <c r="AA2417" s="763">
        <v>3.0430007210520468E-3</v>
      </c>
      <c r="AB2417" s="375" t="s">
        <v>399</v>
      </c>
      <c r="AC2417" s="831" t="s">
        <v>695</v>
      </c>
    </row>
    <row r="2418" spans="19:29" s="375" customFormat="1" x14ac:dyDescent="0.4">
      <c r="S2418" s="428" t="s">
        <v>49</v>
      </c>
      <c r="T2418" s="375" t="s">
        <v>415</v>
      </c>
      <c r="U2418" s="832" t="s">
        <v>65</v>
      </c>
      <c r="V2418" s="375" t="s">
        <v>406</v>
      </c>
      <c r="W2418" s="375" t="s">
        <v>717</v>
      </c>
      <c r="X2418" s="824">
        <v>0.34300000000000003</v>
      </c>
      <c r="Y2418" s="375" t="s">
        <v>393</v>
      </c>
      <c r="Z2418" s="375" t="s">
        <v>400</v>
      </c>
      <c r="AA2418" s="763">
        <v>6.9230016404348731E-6</v>
      </c>
      <c r="AB2418" s="375" t="s">
        <v>399</v>
      </c>
      <c r="AC2418" s="831" t="s">
        <v>695</v>
      </c>
    </row>
    <row r="2419" spans="19:29" s="375" customFormat="1" x14ac:dyDescent="0.4">
      <c r="S2419" s="428" t="s">
        <v>49</v>
      </c>
      <c r="T2419" s="375" t="s">
        <v>415</v>
      </c>
      <c r="U2419" s="832" t="s">
        <v>65</v>
      </c>
      <c r="V2419" s="375" t="s">
        <v>406</v>
      </c>
      <c r="W2419" s="375" t="s">
        <v>717</v>
      </c>
      <c r="X2419" s="824">
        <v>0.34300000000000003</v>
      </c>
      <c r="Y2419" s="375" t="s">
        <v>394</v>
      </c>
      <c r="Z2419" s="375" t="s">
        <v>400</v>
      </c>
      <c r="AA2419" s="763">
        <v>1.3041003090121508E-5</v>
      </c>
      <c r="AB2419" s="375" t="s">
        <v>399</v>
      </c>
      <c r="AC2419" s="831" t="s">
        <v>695</v>
      </c>
    </row>
    <row r="2420" spans="19:29" s="375" customFormat="1" x14ac:dyDescent="0.4">
      <c r="S2420" s="428" t="s">
        <v>49</v>
      </c>
      <c r="T2420" s="375" t="s">
        <v>415</v>
      </c>
      <c r="U2420" s="832" t="s">
        <v>65</v>
      </c>
      <c r="V2420" s="375" t="s">
        <v>406</v>
      </c>
      <c r="W2420" s="375" t="s">
        <v>717</v>
      </c>
      <c r="X2420" s="824">
        <v>0.34300000000000003</v>
      </c>
      <c r="Y2420" s="375" t="s">
        <v>395</v>
      </c>
      <c r="Z2420" s="375" t="s">
        <v>400</v>
      </c>
      <c r="AA2420" s="763">
        <v>1.000000236954337E-5</v>
      </c>
      <c r="AB2420" s="375" t="s">
        <v>399</v>
      </c>
      <c r="AC2420" s="831" t="s">
        <v>695</v>
      </c>
    </row>
    <row r="2421" spans="19:29" s="375" customFormat="1" x14ac:dyDescent="0.4">
      <c r="S2421" s="428" t="s">
        <v>49</v>
      </c>
      <c r="T2421" s="375" t="s">
        <v>415</v>
      </c>
      <c r="U2421" s="832" t="s">
        <v>65</v>
      </c>
      <c r="V2421" s="375" t="s">
        <v>406</v>
      </c>
      <c r="W2421" s="375" t="s">
        <v>717</v>
      </c>
      <c r="X2421" s="824">
        <v>0.34300000000000003</v>
      </c>
      <c r="Y2421" s="375" t="s">
        <v>396</v>
      </c>
      <c r="Z2421" s="375" t="s">
        <v>400</v>
      </c>
      <c r="AA2421" s="763">
        <v>1.6000003791269388E-5</v>
      </c>
      <c r="AB2421" s="375" t="s">
        <v>399</v>
      </c>
      <c r="AC2421" s="831" t="s">
        <v>695</v>
      </c>
    </row>
    <row r="2422" spans="19:29" s="375" customFormat="1" x14ac:dyDescent="0.4">
      <c r="S2422" s="428" t="s">
        <v>49</v>
      </c>
      <c r="T2422" s="375" t="s">
        <v>415</v>
      </c>
      <c r="U2422" s="832" t="s">
        <v>65</v>
      </c>
      <c r="V2422" s="375" t="s">
        <v>406</v>
      </c>
      <c r="W2422" s="375" t="s">
        <v>717</v>
      </c>
      <c r="X2422" s="824">
        <v>0.34300000000000003</v>
      </c>
      <c r="Y2422" s="375" t="s">
        <v>397</v>
      </c>
      <c r="Z2422" s="375" t="s">
        <v>400</v>
      </c>
      <c r="AA2422" s="763">
        <v>1.3137794471668276</v>
      </c>
      <c r="AB2422" s="375" t="s">
        <v>399</v>
      </c>
      <c r="AC2422" s="831" t="s">
        <v>695</v>
      </c>
    </row>
    <row r="2423" spans="19:29" s="375" customFormat="1" x14ac:dyDescent="0.4">
      <c r="S2423" s="428" t="s">
        <v>49</v>
      </c>
      <c r="T2423" s="375" t="s">
        <v>415</v>
      </c>
      <c r="U2423" s="832" t="s">
        <v>65</v>
      </c>
      <c r="V2423" s="375" t="s">
        <v>406</v>
      </c>
      <c r="W2423" s="375" t="s">
        <v>717</v>
      </c>
      <c r="X2423" s="824">
        <v>0.34300000000000003</v>
      </c>
      <c r="Y2423" s="375" t="s">
        <v>387</v>
      </c>
      <c r="Z2423" s="375" t="s">
        <v>401</v>
      </c>
      <c r="AA2423" s="378">
        <v>1.8811812823335467E-5</v>
      </c>
      <c r="AB2423" s="375" t="s">
        <v>399</v>
      </c>
      <c r="AC2423" s="831" t="s">
        <v>696</v>
      </c>
    </row>
    <row r="2424" spans="19:29" s="375" customFormat="1" x14ac:dyDescent="0.4">
      <c r="S2424" s="428" t="s">
        <v>49</v>
      </c>
      <c r="T2424" s="375" t="s">
        <v>415</v>
      </c>
      <c r="U2424" s="832" t="s">
        <v>65</v>
      </c>
      <c r="V2424" s="375" t="s">
        <v>406</v>
      </c>
      <c r="W2424" s="375" t="s">
        <v>717</v>
      </c>
      <c r="X2424" s="824">
        <v>0.34300000000000003</v>
      </c>
      <c r="Y2424" s="375" t="s">
        <v>388</v>
      </c>
      <c r="Z2424" s="375" t="s">
        <v>401</v>
      </c>
      <c r="AA2424" s="378">
        <v>1.5246176052051614E-4</v>
      </c>
      <c r="AB2424" s="375" t="s">
        <v>399</v>
      </c>
      <c r="AC2424" s="831" t="s">
        <v>696</v>
      </c>
    </row>
    <row r="2425" spans="19:29" s="375" customFormat="1" x14ac:dyDescent="0.4">
      <c r="S2425" s="428" t="s">
        <v>49</v>
      </c>
      <c r="T2425" s="375" t="s">
        <v>415</v>
      </c>
      <c r="U2425" s="832" t="s">
        <v>65</v>
      </c>
      <c r="V2425" s="375" t="s">
        <v>406</v>
      </c>
      <c r="W2425" s="375" t="s">
        <v>717</v>
      </c>
      <c r="X2425" s="824">
        <v>0.34300000000000003</v>
      </c>
      <c r="Y2425" s="375" t="s">
        <v>389</v>
      </c>
      <c r="Z2425" s="375" t="s">
        <v>401</v>
      </c>
      <c r="AA2425" s="378">
        <v>1.4728287215944457E-3</v>
      </c>
      <c r="AB2425" s="375" t="s">
        <v>399</v>
      </c>
      <c r="AC2425" s="831" t="s">
        <v>696</v>
      </c>
    </row>
    <row r="2426" spans="19:29" s="375" customFormat="1" x14ac:dyDescent="0.4">
      <c r="S2426" s="428" t="s">
        <v>49</v>
      </c>
      <c r="T2426" s="375" t="s">
        <v>415</v>
      </c>
      <c r="U2426" s="832" t="s">
        <v>65</v>
      </c>
      <c r="V2426" s="375" t="s">
        <v>406</v>
      </c>
      <c r="W2426" s="375" t="s">
        <v>717</v>
      </c>
      <c r="X2426" s="824">
        <v>0.34300000000000003</v>
      </c>
      <c r="Y2426" s="375" t="s">
        <v>390</v>
      </c>
      <c r="Z2426" s="375" t="s">
        <v>401</v>
      </c>
      <c r="AA2426" s="378">
        <v>1.8650222292753525E-4</v>
      </c>
      <c r="AB2426" s="375" t="s">
        <v>399</v>
      </c>
      <c r="AC2426" s="831" t="s">
        <v>696</v>
      </c>
    </row>
    <row r="2427" spans="19:29" s="375" customFormat="1" x14ac:dyDescent="0.4">
      <c r="S2427" s="428" t="s">
        <v>49</v>
      </c>
      <c r="T2427" s="375" t="s">
        <v>415</v>
      </c>
      <c r="U2427" s="832" t="s">
        <v>65</v>
      </c>
      <c r="V2427" s="375" t="s">
        <v>406</v>
      </c>
      <c r="W2427" s="375" t="s">
        <v>717</v>
      </c>
      <c r="X2427" s="824">
        <v>0.34300000000000003</v>
      </c>
      <c r="Y2427" s="375" t="s">
        <v>391</v>
      </c>
      <c r="Z2427" s="375" t="s">
        <v>401</v>
      </c>
      <c r="AA2427" s="378">
        <v>1.6123185842400716E-4</v>
      </c>
      <c r="AB2427" s="375" t="s">
        <v>399</v>
      </c>
      <c r="AC2427" s="831" t="s">
        <v>696</v>
      </c>
    </row>
    <row r="2428" spans="19:29" s="375" customFormat="1" x14ac:dyDescent="0.4">
      <c r="S2428" s="428" t="s">
        <v>49</v>
      </c>
      <c r="T2428" s="375" t="s">
        <v>415</v>
      </c>
      <c r="U2428" s="832" t="s">
        <v>65</v>
      </c>
      <c r="V2428" s="375" t="s">
        <v>406</v>
      </c>
      <c r="W2428" s="375" t="s">
        <v>717</v>
      </c>
      <c r="X2428" s="824">
        <v>0.34300000000000003</v>
      </c>
      <c r="Y2428" s="375" t="s">
        <v>392</v>
      </c>
      <c r="Z2428" s="375" t="s">
        <v>401</v>
      </c>
      <c r="AA2428" s="378">
        <v>3.0458293249719507E-3</v>
      </c>
      <c r="AB2428" s="375" t="s">
        <v>399</v>
      </c>
      <c r="AC2428" s="831" t="s">
        <v>696</v>
      </c>
    </row>
    <row r="2429" spans="19:29" s="375" customFormat="1" x14ac:dyDescent="0.4">
      <c r="S2429" s="428" t="s">
        <v>49</v>
      </c>
      <c r="T2429" s="375" t="s">
        <v>415</v>
      </c>
      <c r="U2429" s="832" t="s">
        <v>65</v>
      </c>
      <c r="V2429" s="375" t="s">
        <v>406</v>
      </c>
      <c r="W2429" s="375" t="s">
        <v>717</v>
      </c>
      <c r="X2429" s="824">
        <v>0.34300000000000003</v>
      </c>
      <c r="Y2429" s="375" t="s">
        <v>393</v>
      </c>
      <c r="Z2429" s="375" t="s">
        <v>401</v>
      </c>
      <c r="AA2429" s="378">
        <v>6.927325335662516E-6</v>
      </c>
      <c r="AB2429" s="375" t="s">
        <v>399</v>
      </c>
      <c r="AC2429" s="831" t="s">
        <v>696</v>
      </c>
    </row>
    <row r="2430" spans="19:29" s="375" customFormat="1" x14ac:dyDescent="0.4">
      <c r="S2430" s="428" t="s">
        <v>49</v>
      </c>
      <c r="T2430" s="375" t="s">
        <v>415</v>
      </c>
      <c r="U2430" s="832" t="s">
        <v>65</v>
      </c>
      <c r="V2430" s="375" t="s">
        <v>406</v>
      </c>
      <c r="W2430" s="375" t="s">
        <v>717</v>
      </c>
      <c r="X2430" s="824">
        <v>0.34300000000000003</v>
      </c>
      <c r="Y2430" s="375" t="s">
        <v>394</v>
      </c>
      <c r="Z2430" s="375" t="s">
        <v>401</v>
      </c>
      <c r="AA2430" s="378">
        <v>1.3050473461081271E-5</v>
      </c>
      <c r="AB2430" s="375" t="s">
        <v>399</v>
      </c>
      <c r="AC2430" s="831" t="s">
        <v>696</v>
      </c>
    </row>
    <row r="2431" spans="19:29" s="375" customFormat="1" x14ac:dyDescent="0.4">
      <c r="S2431" s="428" t="s">
        <v>49</v>
      </c>
      <c r="T2431" s="375" t="s">
        <v>415</v>
      </c>
      <c r="U2431" s="832" t="s">
        <v>65</v>
      </c>
      <c r="V2431" s="375" t="s">
        <v>406</v>
      </c>
      <c r="W2431" s="375" t="s">
        <v>717</v>
      </c>
      <c r="X2431" s="824">
        <v>0.34300000000000003</v>
      </c>
      <c r="Y2431" s="375" t="s">
        <v>395</v>
      </c>
      <c r="Z2431" s="375" t="s">
        <v>401</v>
      </c>
      <c r="AA2431" s="378">
        <v>1.1288505074025222E-5</v>
      </c>
      <c r="AB2431" s="375" t="s">
        <v>399</v>
      </c>
      <c r="AC2431" s="831" t="s">
        <v>696</v>
      </c>
    </row>
    <row r="2432" spans="19:29" s="375" customFormat="1" x14ac:dyDescent="0.4">
      <c r="S2432" s="428" t="s">
        <v>49</v>
      </c>
      <c r="T2432" s="375" t="s">
        <v>415</v>
      </c>
      <c r="U2432" s="832" t="s">
        <v>65</v>
      </c>
      <c r="V2432" s="375" t="s">
        <v>406</v>
      </c>
      <c r="W2432" s="375" t="s">
        <v>717</v>
      </c>
      <c r="X2432" s="824">
        <v>0.34300000000000003</v>
      </c>
      <c r="Y2432" s="375" t="s">
        <v>396</v>
      </c>
      <c r="Z2432" s="375" t="s">
        <v>401</v>
      </c>
      <c r="AA2432" s="378">
        <v>1.6007890236458171E-5</v>
      </c>
      <c r="AB2432" s="375" t="s">
        <v>399</v>
      </c>
      <c r="AC2432" s="831" t="s">
        <v>696</v>
      </c>
    </row>
    <row r="2433" spans="19:29" s="375" customFormat="1" x14ac:dyDescent="0.4">
      <c r="S2433" s="428" t="s">
        <v>49</v>
      </c>
      <c r="T2433" s="375" t="s">
        <v>415</v>
      </c>
      <c r="U2433" s="832" t="s">
        <v>65</v>
      </c>
      <c r="V2433" s="375" t="s">
        <v>406</v>
      </c>
      <c r="W2433" s="375" t="s">
        <v>717</v>
      </c>
      <c r="X2433" s="824">
        <v>0.34300000000000003</v>
      </c>
      <c r="Y2433" s="375" t="s">
        <v>397</v>
      </c>
      <c r="Z2433" s="375" t="s">
        <v>401</v>
      </c>
      <c r="AA2433" s="378">
        <v>1.3148310489819228</v>
      </c>
      <c r="AB2433" s="375" t="s">
        <v>399</v>
      </c>
      <c r="AC2433" s="831" t="s">
        <v>696</v>
      </c>
    </row>
    <row r="2434" spans="19:29" s="375" customFormat="1" x14ac:dyDescent="0.4">
      <c r="S2434" s="428" t="s">
        <v>49</v>
      </c>
      <c r="T2434" s="375" t="s">
        <v>416</v>
      </c>
      <c r="U2434" s="375" t="s">
        <v>65</v>
      </c>
      <c r="V2434" s="375" t="s">
        <v>52</v>
      </c>
      <c r="X2434" s="824">
        <v>0.34300000000000003</v>
      </c>
      <c r="Y2434" s="375" t="s">
        <v>411</v>
      </c>
      <c r="Z2434" s="375" t="s">
        <v>400</v>
      </c>
      <c r="AA2434" s="761">
        <v>2.9154518950437316</v>
      </c>
      <c r="AB2434" s="375" t="s">
        <v>398</v>
      </c>
      <c r="AC2434" s="831" t="s">
        <v>925</v>
      </c>
    </row>
    <row r="2435" spans="19:29" s="375" customFormat="1" x14ac:dyDescent="0.4">
      <c r="S2435" s="428" t="s">
        <v>49</v>
      </c>
      <c r="T2435" s="375" t="s">
        <v>416</v>
      </c>
      <c r="U2435" s="375" t="s">
        <v>65</v>
      </c>
      <c r="V2435" s="375" t="s">
        <v>52</v>
      </c>
      <c r="X2435" s="824">
        <v>0.34300000000000003</v>
      </c>
      <c r="Y2435" s="375" t="s">
        <v>387</v>
      </c>
      <c r="Z2435" s="375" t="s">
        <v>400</v>
      </c>
      <c r="AA2435" s="763">
        <v>1.8000004265178062E-5</v>
      </c>
      <c r="AB2435" s="375" t="s">
        <v>399</v>
      </c>
      <c r="AC2435" s="831" t="s">
        <v>929</v>
      </c>
    </row>
    <row r="2436" spans="19:29" s="375" customFormat="1" x14ac:dyDescent="0.4">
      <c r="S2436" s="428" t="s">
        <v>49</v>
      </c>
      <c r="T2436" s="375" t="s">
        <v>416</v>
      </c>
      <c r="U2436" s="375" t="s">
        <v>65</v>
      </c>
      <c r="V2436" s="375" t="s">
        <v>52</v>
      </c>
      <c r="X2436" s="824">
        <v>0.34300000000000003</v>
      </c>
      <c r="Y2436" s="375" t="s">
        <v>388</v>
      </c>
      <c r="Z2436" s="375" t="s">
        <v>400</v>
      </c>
      <c r="AA2436" s="763">
        <v>1.4700003483228752E-4</v>
      </c>
      <c r="AB2436" s="375" t="s">
        <v>399</v>
      </c>
      <c r="AC2436" s="831" t="s">
        <v>929</v>
      </c>
    </row>
    <row r="2437" spans="19:29" s="375" customFormat="1" x14ac:dyDescent="0.4">
      <c r="S2437" s="428" t="s">
        <v>49</v>
      </c>
      <c r="T2437" s="375" t="s">
        <v>416</v>
      </c>
      <c r="U2437" s="375" t="s">
        <v>65</v>
      </c>
      <c r="V2437" s="375" t="s">
        <v>52</v>
      </c>
      <c r="X2437" s="824">
        <v>0.34300000000000003</v>
      </c>
      <c r="Y2437" s="375" t="s">
        <v>389</v>
      </c>
      <c r="Z2437" s="375" t="s">
        <v>400</v>
      </c>
      <c r="AA2437" s="763">
        <v>1.4720003487967836E-3</v>
      </c>
      <c r="AB2437" s="375" t="s">
        <v>399</v>
      </c>
      <c r="AC2437" s="831" t="s">
        <v>929</v>
      </c>
    </row>
    <row r="2438" spans="19:29" s="375" customFormat="1" x14ac:dyDescent="0.4">
      <c r="S2438" s="428" t="s">
        <v>49</v>
      </c>
      <c r="T2438" s="375" t="s">
        <v>416</v>
      </c>
      <c r="U2438" s="375" t="s">
        <v>65</v>
      </c>
      <c r="V2438" s="375" t="s">
        <v>52</v>
      </c>
      <c r="X2438" s="824">
        <v>0.34300000000000003</v>
      </c>
      <c r="Y2438" s="375" t="s">
        <v>390</v>
      </c>
      <c r="Z2438" s="375" t="s">
        <v>400</v>
      </c>
      <c r="AA2438" s="763">
        <v>1.8600004407350664E-4</v>
      </c>
      <c r="AB2438" s="375" t="s">
        <v>399</v>
      </c>
      <c r="AC2438" s="831" t="s">
        <v>929</v>
      </c>
    </row>
    <row r="2439" spans="19:29" s="375" customFormat="1" x14ac:dyDescent="0.4">
      <c r="S2439" s="428" t="s">
        <v>49</v>
      </c>
      <c r="T2439" s="375" t="s">
        <v>416</v>
      </c>
      <c r="U2439" s="375" t="s">
        <v>65</v>
      </c>
      <c r="V2439" s="375" t="s">
        <v>52</v>
      </c>
      <c r="X2439" s="824">
        <v>0.34300000000000003</v>
      </c>
      <c r="Y2439" s="375" t="s">
        <v>391</v>
      </c>
      <c r="Z2439" s="375" t="s">
        <v>400</v>
      </c>
      <c r="AA2439" s="763">
        <v>1.6100003814964825E-4</v>
      </c>
      <c r="AB2439" s="375" t="s">
        <v>399</v>
      </c>
      <c r="AC2439" s="831" t="s">
        <v>929</v>
      </c>
    </row>
    <row r="2440" spans="19:29" s="375" customFormat="1" x14ac:dyDescent="0.4">
      <c r="S2440" s="428" t="s">
        <v>49</v>
      </c>
      <c r="T2440" s="375" t="s">
        <v>416</v>
      </c>
      <c r="U2440" s="375" t="s">
        <v>65</v>
      </c>
      <c r="V2440" s="375" t="s">
        <v>52</v>
      </c>
      <c r="X2440" s="824">
        <v>0.34300000000000003</v>
      </c>
      <c r="Y2440" s="375" t="s">
        <v>392</v>
      </c>
      <c r="Z2440" s="375" t="s">
        <v>400</v>
      </c>
      <c r="AA2440" s="763">
        <v>3.0430007210520468E-3</v>
      </c>
      <c r="AB2440" s="375" t="s">
        <v>399</v>
      </c>
      <c r="AC2440" s="831" t="s">
        <v>929</v>
      </c>
    </row>
    <row r="2441" spans="19:29" s="375" customFormat="1" x14ac:dyDescent="0.4">
      <c r="S2441" s="428" t="s">
        <v>49</v>
      </c>
      <c r="T2441" s="375" t="s">
        <v>416</v>
      </c>
      <c r="U2441" s="375" t="s">
        <v>65</v>
      </c>
      <c r="V2441" s="375" t="s">
        <v>52</v>
      </c>
      <c r="X2441" s="824">
        <v>0.34300000000000003</v>
      </c>
      <c r="Y2441" s="375" t="s">
        <v>393</v>
      </c>
      <c r="Z2441" s="375" t="s">
        <v>400</v>
      </c>
      <c r="AA2441" s="763">
        <v>6.9230016404348731E-6</v>
      </c>
      <c r="AB2441" s="375" t="s">
        <v>399</v>
      </c>
      <c r="AC2441" s="831" t="s">
        <v>929</v>
      </c>
    </row>
    <row r="2442" spans="19:29" s="375" customFormat="1" x14ac:dyDescent="0.4">
      <c r="S2442" s="428" t="s">
        <v>49</v>
      </c>
      <c r="T2442" s="375" t="s">
        <v>416</v>
      </c>
      <c r="U2442" s="375" t="s">
        <v>65</v>
      </c>
      <c r="V2442" s="375" t="s">
        <v>52</v>
      </c>
      <c r="X2442" s="824">
        <v>0.34300000000000003</v>
      </c>
      <c r="Y2442" s="375" t="s">
        <v>394</v>
      </c>
      <c r="Z2442" s="375" t="s">
        <v>400</v>
      </c>
      <c r="AA2442" s="763">
        <v>1.3041003090121508E-5</v>
      </c>
      <c r="AB2442" s="375" t="s">
        <v>399</v>
      </c>
      <c r="AC2442" s="831" t="s">
        <v>929</v>
      </c>
    </row>
    <row r="2443" spans="19:29" s="375" customFormat="1" x14ac:dyDescent="0.4">
      <c r="S2443" s="428" t="s">
        <v>49</v>
      </c>
      <c r="T2443" s="375" t="s">
        <v>416</v>
      </c>
      <c r="U2443" s="375" t="s">
        <v>65</v>
      </c>
      <c r="V2443" s="375" t="s">
        <v>52</v>
      </c>
      <c r="X2443" s="824">
        <v>0.34300000000000003</v>
      </c>
      <c r="Y2443" s="375" t="s">
        <v>395</v>
      </c>
      <c r="Z2443" s="375" t="s">
        <v>400</v>
      </c>
      <c r="AA2443" s="763">
        <v>1.000000236954337E-5</v>
      </c>
      <c r="AB2443" s="375" t="s">
        <v>399</v>
      </c>
      <c r="AC2443" s="831" t="s">
        <v>929</v>
      </c>
    </row>
    <row r="2444" spans="19:29" s="375" customFormat="1" x14ac:dyDescent="0.4">
      <c r="S2444" s="428" t="s">
        <v>49</v>
      </c>
      <c r="T2444" s="375" t="s">
        <v>416</v>
      </c>
      <c r="U2444" s="375" t="s">
        <v>65</v>
      </c>
      <c r="V2444" s="375" t="s">
        <v>52</v>
      </c>
      <c r="X2444" s="824">
        <v>0.34300000000000003</v>
      </c>
      <c r="Y2444" s="375" t="s">
        <v>396</v>
      </c>
      <c r="Z2444" s="375" t="s">
        <v>400</v>
      </c>
      <c r="AA2444" s="763">
        <v>1.6000003791269388E-5</v>
      </c>
      <c r="AB2444" s="375" t="s">
        <v>399</v>
      </c>
      <c r="AC2444" s="831" t="s">
        <v>929</v>
      </c>
    </row>
    <row r="2445" spans="19:29" s="375" customFormat="1" x14ac:dyDescent="0.4">
      <c r="S2445" s="428" t="s">
        <v>49</v>
      </c>
      <c r="T2445" s="375" t="s">
        <v>416</v>
      </c>
      <c r="U2445" s="375" t="s">
        <v>65</v>
      </c>
      <c r="V2445" s="375" t="s">
        <v>52</v>
      </c>
      <c r="X2445" s="824">
        <v>0.34300000000000003</v>
      </c>
      <c r="Y2445" s="375" t="s">
        <v>397</v>
      </c>
      <c r="Z2445" s="375" t="s">
        <v>400</v>
      </c>
      <c r="AA2445" s="763">
        <v>2.1390266275708294</v>
      </c>
      <c r="AB2445" s="375" t="s">
        <v>399</v>
      </c>
      <c r="AC2445" s="831" t="s">
        <v>929</v>
      </c>
    </row>
    <row r="2446" spans="19:29" s="375" customFormat="1" x14ac:dyDescent="0.4">
      <c r="S2446" s="428" t="s">
        <v>49</v>
      </c>
      <c r="T2446" s="375" t="s">
        <v>416</v>
      </c>
      <c r="U2446" s="375" t="s">
        <v>65</v>
      </c>
      <c r="V2446" s="375" t="s">
        <v>52</v>
      </c>
      <c r="X2446" s="824">
        <v>0.34300000000000003</v>
      </c>
      <c r="Y2446" s="375" t="s">
        <v>387</v>
      </c>
      <c r="Z2446" s="375" t="s">
        <v>401</v>
      </c>
      <c r="AA2446" s="378">
        <v>1.8811812823335467E-5</v>
      </c>
      <c r="AB2446" s="375" t="s">
        <v>399</v>
      </c>
      <c r="AC2446" s="831" t="s">
        <v>933</v>
      </c>
    </row>
    <row r="2447" spans="19:29" s="375" customFormat="1" x14ac:dyDescent="0.4">
      <c r="S2447" s="428" t="s">
        <v>49</v>
      </c>
      <c r="T2447" s="375" t="s">
        <v>416</v>
      </c>
      <c r="U2447" s="375" t="s">
        <v>65</v>
      </c>
      <c r="V2447" s="375" t="s">
        <v>52</v>
      </c>
      <c r="X2447" s="824">
        <v>0.34300000000000003</v>
      </c>
      <c r="Y2447" s="375" t="s">
        <v>388</v>
      </c>
      <c r="Z2447" s="375" t="s">
        <v>401</v>
      </c>
      <c r="AA2447" s="378">
        <v>1.5246176052051614E-4</v>
      </c>
      <c r="AB2447" s="375" t="s">
        <v>399</v>
      </c>
      <c r="AC2447" s="831" t="s">
        <v>933</v>
      </c>
    </row>
    <row r="2448" spans="19:29" s="375" customFormat="1" x14ac:dyDescent="0.4">
      <c r="S2448" s="428" t="s">
        <v>49</v>
      </c>
      <c r="T2448" s="375" t="s">
        <v>416</v>
      </c>
      <c r="U2448" s="375" t="s">
        <v>65</v>
      </c>
      <c r="V2448" s="375" t="s">
        <v>52</v>
      </c>
      <c r="X2448" s="824">
        <v>0.34300000000000003</v>
      </c>
      <c r="Y2448" s="375" t="s">
        <v>389</v>
      </c>
      <c r="Z2448" s="375" t="s">
        <v>401</v>
      </c>
      <c r="AA2448" s="378">
        <v>1.4728287215944457E-3</v>
      </c>
      <c r="AB2448" s="375" t="s">
        <v>399</v>
      </c>
      <c r="AC2448" s="831" t="s">
        <v>933</v>
      </c>
    </row>
    <row r="2449" spans="19:29" s="375" customFormat="1" x14ac:dyDescent="0.4">
      <c r="S2449" s="428" t="s">
        <v>49</v>
      </c>
      <c r="T2449" s="375" t="s">
        <v>416</v>
      </c>
      <c r="U2449" s="375" t="s">
        <v>65</v>
      </c>
      <c r="V2449" s="375" t="s">
        <v>52</v>
      </c>
      <c r="X2449" s="824">
        <v>0.34300000000000003</v>
      </c>
      <c r="Y2449" s="375" t="s">
        <v>390</v>
      </c>
      <c r="Z2449" s="375" t="s">
        <v>401</v>
      </c>
      <c r="AA2449" s="378">
        <v>1.8650222292753525E-4</v>
      </c>
      <c r="AB2449" s="375" t="s">
        <v>399</v>
      </c>
      <c r="AC2449" s="831" t="s">
        <v>933</v>
      </c>
    </row>
    <row r="2450" spans="19:29" s="375" customFormat="1" x14ac:dyDescent="0.4">
      <c r="S2450" s="428" t="s">
        <v>49</v>
      </c>
      <c r="T2450" s="375" t="s">
        <v>416</v>
      </c>
      <c r="U2450" s="375" t="s">
        <v>65</v>
      </c>
      <c r="V2450" s="375" t="s">
        <v>52</v>
      </c>
      <c r="X2450" s="824">
        <v>0.34300000000000003</v>
      </c>
      <c r="Y2450" s="375" t="s">
        <v>391</v>
      </c>
      <c r="Z2450" s="375" t="s">
        <v>401</v>
      </c>
      <c r="AA2450" s="378">
        <v>1.6123185842400716E-4</v>
      </c>
      <c r="AB2450" s="375" t="s">
        <v>399</v>
      </c>
      <c r="AC2450" s="831" t="s">
        <v>933</v>
      </c>
    </row>
    <row r="2451" spans="19:29" s="375" customFormat="1" x14ac:dyDescent="0.4">
      <c r="S2451" s="428" t="s">
        <v>49</v>
      </c>
      <c r="T2451" s="375" t="s">
        <v>416</v>
      </c>
      <c r="U2451" s="375" t="s">
        <v>65</v>
      </c>
      <c r="V2451" s="375" t="s">
        <v>52</v>
      </c>
      <c r="X2451" s="824">
        <v>0.34300000000000003</v>
      </c>
      <c r="Y2451" s="375" t="s">
        <v>392</v>
      </c>
      <c r="Z2451" s="375" t="s">
        <v>401</v>
      </c>
      <c r="AA2451" s="378">
        <v>3.0458293249719507E-3</v>
      </c>
      <c r="AB2451" s="375" t="s">
        <v>399</v>
      </c>
      <c r="AC2451" s="831" t="s">
        <v>933</v>
      </c>
    </row>
    <row r="2452" spans="19:29" s="375" customFormat="1" x14ac:dyDescent="0.4">
      <c r="S2452" s="428" t="s">
        <v>49</v>
      </c>
      <c r="T2452" s="375" t="s">
        <v>416</v>
      </c>
      <c r="U2452" s="375" t="s">
        <v>65</v>
      </c>
      <c r="V2452" s="375" t="s">
        <v>52</v>
      </c>
      <c r="X2452" s="824">
        <v>0.34300000000000003</v>
      </c>
      <c r="Y2452" s="375" t="s">
        <v>393</v>
      </c>
      <c r="Z2452" s="375" t="s">
        <v>401</v>
      </c>
      <c r="AA2452" s="378">
        <v>6.927325335662516E-6</v>
      </c>
      <c r="AB2452" s="375" t="s">
        <v>399</v>
      </c>
      <c r="AC2452" s="831" t="s">
        <v>933</v>
      </c>
    </row>
    <row r="2453" spans="19:29" s="375" customFormat="1" x14ac:dyDescent="0.4">
      <c r="S2453" s="428" t="s">
        <v>49</v>
      </c>
      <c r="T2453" s="375" t="s">
        <v>416</v>
      </c>
      <c r="U2453" s="375" t="s">
        <v>65</v>
      </c>
      <c r="V2453" s="375" t="s">
        <v>52</v>
      </c>
      <c r="X2453" s="824">
        <v>0.34300000000000003</v>
      </c>
      <c r="Y2453" s="375" t="s">
        <v>394</v>
      </c>
      <c r="Z2453" s="375" t="s">
        <v>401</v>
      </c>
      <c r="AA2453" s="378">
        <v>1.3050473461081271E-5</v>
      </c>
      <c r="AB2453" s="375" t="s">
        <v>399</v>
      </c>
      <c r="AC2453" s="831" t="s">
        <v>933</v>
      </c>
    </row>
    <row r="2454" spans="19:29" s="375" customFormat="1" x14ac:dyDescent="0.4">
      <c r="S2454" s="428" t="s">
        <v>49</v>
      </c>
      <c r="T2454" s="375" t="s">
        <v>416</v>
      </c>
      <c r="U2454" s="375" t="s">
        <v>65</v>
      </c>
      <c r="V2454" s="375" t="s">
        <v>52</v>
      </c>
      <c r="X2454" s="824">
        <v>0.34300000000000003</v>
      </c>
      <c r="Y2454" s="375" t="s">
        <v>395</v>
      </c>
      <c r="Z2454" s="375" t="s">
        <v>401</v>
      </c>
      <c r="AA2454" s="378">
        <v>1.1288505074025222E-5</v>
      </c>
      <c r="AB2454" s="375" t="s">
        <v>399</v>
      </c>
      <c r="AC2454" s="831" t="s">
        <v>933</v>
      </c>
    </row>
    <row r="2455" spans="19:29" s="375" customFormat="1" x14ac:dyDescent="0.4">
      <c r="S2455" s="428" t="s">
        <v>49</v>
      </c>
      <c r="T2455" s="375" t="s">
        <v>416</v>
      </c>
      <c r="U2455" s="375" t="s">
        <v>65</v>
      </c>
      <c r="V2455" s="375" t="s">
        <v>52</v>
      </c>
      <c r="X2455" s="824">
        <v>0.34300000000000003</v>
      </c>
      <c r="Y2455" s="375" t="s">
        <v>396</v>
      </c>
      <c r="Z2455" s="375" t="s">
        <v>401</v>
      </c>
      <c r="AA2455" s="378">
        <v>1.6007890236458171E-5</v>
      </c>
      <c r="AB2455" s="375" t="s">
        <v>399</v>
      </c>
      <c r="AC2455" s="831" t="s">
        <v>933</v>
      </c>
    </row>
    <row r="2456" spans="19:29" s="375" customFormat="1" x14ac:dyDescent="0.4">
      <c r="S2456" s="428" t="s">
        <v>49</v>
      </c>
      <c r="T2456" s="375" t="s">
        <v>416</v>
      </c>
      <c r="U2456" s="375" t="s">
        <v>65</v>
      </c>
      <c r="V2456" s="375" t="s">
        <v>52</v>
      </c>
      <c r="X2456" s="824">
        <v>0.34300000000000003</v>
      </c>
      <c r="Y2456" s="375" t="s">
        <v>397</v>
      </c>
      <c r="Z2456" s="375" t="s">
        <v>401</v>
      </c>
      <c r="AA2456" s="378">
        <v>2.1407387903611221</v>
      </c>
      <c r="AB2456" s="375" t="s">
        <v>399</v>
      </c>
      <c r="AC2456" s="831" t="s">
        <v>933</v>
      </c>
    </row>
    <row r="2457" spans="19:29" s="375" customFormat="1" x14ac:dyDescent="0.4">
      <c r="S2457" s="428" t="s">
        <v>49</v>
      </c>
      <c r="T2457" s="375" t="s">
        <v>416</v>
      </c>
      <c r="U2457" s="375" t="s">
        <v>65</v>
      </c>
      <c r="V2457" s="375" t="s">
        <v>53</v>
      </c>
      <c r="X2457" s="824">
        <v>0.39</v>
      </c>
      <c r="Y2457" s="375" t="s">
        <v>411</v>
      </c>
      <c r="Z2457" s="375" t="s">
        <v>400</v>
      </c>
      <c r="AA2457" s="761">
        <v>2.5641025641025639</v>
      </c>
      <c r="AB2457" s="375" t="s">
        <v>398</v>
      </c>
      <c r="AC2457" s="831" t="s">
        <v>937</v>
      </c>
    </row>
    <row r="2458" spans="19:29" s="375" customFormat="1" x14ac:dyDescent="0.4">
      <c r="S2458" s="428" t="s">
        <v>49</v>
      </c>
      <c r="T2458" s="375" t="s">
        <v>416</v>
      </c>
      <c r="U2458" s="375" t="s">
        <v>65</v>
      </c>
      <c r="V2458" s="375" t="s">
        <v>53</v>
      </c>
      <c r="X2458" s="824">
        <v>0.39</v>
      </c>
      <c r="Y2458" s="375" t="s">
        <v>387</v>
      </c>
      <c r="Z2458" s="375" t="s">
        <v>400</v>
      </c>
      <c r="AA2458" s="763">
        <v>9.0000021325890313E-7</v>
      </c>
      <c r="AB2458" s="375" t="s">
        <v>399</v>
      </c>
      <c r="AC2458" s="831" t="s">
        <v>939</v>
      </c>
    </row>
    <row r="2459" spans="19:29" s="375" customFormat="1" x14ac:dyDescent="0.4">
      <c r="S2459" s="428" t="s">
        <v>49</v>
      </c>
      <c r="T2459" s="375" t="s">
        <v>416</v>
      </c>
      <c r="U2459" s="375" t="s">
        <v>65</v>
      </c>
      <c r="V2459" s="375" t="s">
        <v>53</v>
      </c>
      <c r="X2459" s="824">
        <v>0.39</v>
      </c>
      <c r="Y2459" s="375" t="s">
        <v>388</v>
      </c>
      <c r="Z2459" s="375" t="s">
        <v>400</v>
      </c>
      <c r="AA2459" s="763">
        <v>1.5100003578010487E-5</v>
      </c>
      <c r="AB2459" s="375" t="s">
        <v>399</v>
      </c>
      <c r="AC2459" s="831" t="s">
        <v>939</v>
      </c>
    </row>
    <row r="2460" spans="19:29" s="375" customFormat="1" x14ac:dyDescent="0.4">
      <c r="S2460" s="428" t="s">
        <v>49</v>
      </c>
      <c r="T2460" s="375" t="s">
        <v>416</v>
      </c>
      <c r="U2460" s="375" t="s">
        <v>65</v>
      </c>
      <c r="V2460" s="375" t="s">
        <v>53</v>
      </c>
      <c r="X2460" s="824">
        <v>0.39</v>
      </c>
      <c r="Y2460" s="375" t="s">
        <v>389</v>
      </c>
      <c r="Z2460" s="375" t="s">
        <v>400</v>
      </c>
      <c r="AA2460" s="763">
        <v>2.3500005568426909E-4</v>
      </c>
      <c r="AB2460" s="375" t="s">
        <v>399</v>
      </c>
      <c r="AC2460" s="831" t="s">
        <v>939</v>
      </c>
    </row>
    <row r="2461" spans="19:29" s="375" customFormat="1" x14ac:dyDescent="0.4">
      <c r="S2461" s="428" t="s">
        <v>49</v>
      </c>
      <c r="T2461" s="375" t="s">
        <v>416</v>
      </c>
      <c r="U2461" s="375" t="s">
        <v>65</v>
      </c>
      <c r="V2461" s="375" t="s">
        <v>53</v>
      </c>
      <c r="X2461" s="824">
        <v>0.39</v>
      </c>
      <c r="Y2461" s="375" t="s">
        <v>390</v>
      </c>
      <c r="Z2461" s="375" t="s">
        <v>400</v>
      </c>
      <c r="AA2461" s="763">
        <v>2.8400006729503167E-5</v>
      </c>
      <c r="AB2461" s="375" t="s">
        <v>399</v>
      </c>
      <c r="AC2461" s="831" t="s">
        <v>939</v>
      </c>
    </row>
    <row r="2462" spans="19:29" s="375" customFormat="1" x14ac:dyDescent="0.4">
      <c r="S2462" s="428" t="s">
        <v>49</v>
      </c>
      <c r="T2462" s="375" t="s">
        <v>416</v>
      </c>
      <c r="U2462" s="375" t="s">
        <v>65</v>
      </c>
      <c r="V2462" s="375" t="s">
        <v>53</v>
      </c>
      <c r="X2462" s="824">
        <v>0.39</v>
      </c>
      <c r="Y2462" s="375" t="s">
        <v>391</v>
      </c>
      <c r="Z2462" s="375" t="s">
        <v>400</v>
      </c>
      <c r="AA2462" s="763">
        <v>8.2700019596123672E-6</v>
      </c>
      <c r="AB2462" s="375" t="s">
        <v>399</v>
      </c>
      <c r="AC2462" s="831" t="s">
        <v>939</v>
      </c>
    </row>
    <row r="2463" spans="19:29" s="375" customFormat="1" x14ac:dyDescent="0.4">
      <c r="S2463" s="428" t="s">
        <v>49</v>
      </c>
      <c r="T2463" s="375" t="s">
        <v>416</v>
      </c>
      <c r="U2463" s="375" t="s">
        <v>65</v>
      </c>
      <c r="V2463" s="375" t="s">
        <v>53</v>
      </c>
      <c r="X2463" s="824">
        <v>0.39</v>
      </c>
      <c r="Y2463" s="375" t="s">
        <v>392</v>
      </c>
      <c r="Z2463" s="375" t="s">
        <v>400</v>
      </c>
      <c r="AA2463" s="763">
        <v>4.910001163445794E-6</v>
      </c>
      <c r="AB2463" s="375" t="s">
        <v>399</v>
      </c>
      <c r="AC2463" s="831" t="s">
        <v>939</v>
      </c>
    </row>
    <row r="2464" spans="19:29" s="375" customFormat="1" x14ac:dyDescent="0.4">
      <c r="S2464" s="428" t="s">
        <v>49</v>
      </c>
      <c r="T2464" s="375" t="s">
        <v>416</v>
      </c>
      <c r="U2464" s="375" t="s">
        <v>65</v>
      </c>
      <c r="V2464" s="375" t="s">
        <v>53</v>
      </c>
      <c r="X2464" s="824">
        <v>0.39</v>
      </c>
      <c r="Y2464" s="375" t="s">
        <v>393</v>
      </c>
      <c r="Z2464" s="375" t="s">
        <v>400</v>
      </c>
      <c r="AA2464" s="763">
        <v>3.5561008426333167E-7</v>
      </c>
      <c r="AB2464" s="375" t="s">
        <v>399</v>
      </c>
      <c r="AC2464" s="831" t="s">
        <v>939</v>
      </c>
    </row>
    <row r="2465" spans="19:29" s="375" customFormat="1" x14ac:dyDescent="0.4">
      <c r="S2465" s="428" t="s">
        <v>49</v>
      </c>
      <c r="T2465" s="375" t="s">
        <v>416</v>
      </c>
      <c r="U2465" s="375" t="s">
        <v>65</v>
      </c>
      <c r="V2465" s="375" t="s">
        <v>53</v>
      </c>
      <c r="X2465" s="824">
        <v>0.39</v>
      </c>
      <c r="Y2465" s="375" t="s">
        <v>394</v>
      </c>
      <c r="Z2465" s="375" t="s">
        <v>400</v>
      </c>
      <c r="AA2465" s="763">
        <v>6.6987015872860153E-7</v>
      </c>
      <c r="AB2465" s="375" t="s">
        <v>399</v>
      </c>
      <c r="AC2465" s="831" t="s">
        <v>939</v>
      </c>
    </row>
    <row r="2466" spans="19:29" s="375" customFormat="1" x14ac:dyDescent="0.4">
      <c r="S2466" s="428" t="s">
        <v>49</v>
      </c>
      <c r="T2466" s="375" t="s">
        <v>416</v>
      </c>
      <c r="U2466" s="375" t="s">
        <v>65</v>
      </c>
      <c r="V2466" s="375" t="s">
        <v>53</v>
      </c>
      <c r="X2466" s="824">
        <v>0.39</v>
      </c>
      <c r="Y2466" s="375" t="s">
        <v>395</v>
      </c>
      <c r="Z2466" s="375" t="s">
        <v>400</v>
      </c>
      <c r="AA2466" s="763">
        <v>9.0000021325890309E-6</v>
      </c>
      <c r="AB2466" s="375" t="s">
        <v>399</v>
      </c>
      <c r="AC2466" s="831" t="s">
        <v>939</v>
      </c>
    </row>
    <row r="2467" spans="19:29" s="375" customFormat="1" x14ac:dyDescent="0.4">
      <c r="S2467" s="428" t="s">
        <v>49</v>
      </c>
      <c r="T2467" s="375" t="s">
        <v>416</v>
      </c>
      <c r="U2467" s="375" t="s">
        <v>65</v>
      </c>
      <c r="V2467" s="375" t="s">
        <v>53</v>
      </c>
      <c r="X2467" s="824">
        <v>0.39</v>
      </c>
      <c r="Y2467" s="375" t="s">
        <v>396</v>
      </c>
      <c r="Z2467" s="375" t="s">
        <v>400</v>
      </c>
      <c r="AA2467" s="763">
        <v>1.3500003198883547E-5</v>
      </c>
      <c r="AB2467" s="375" t="s">
        <v>399</v>
      </c>
      <c r="AC2467" s="831" t="s">
        <v>939</v>
      </c>
    </row>
    <row r="2468" spans="19:29" s="375" customFormat="1" x14ac:dyDescent="0.4">
      <c r="S2468" s="428" t="s">
        <v>49</v>
      </c>
      <c r="T2468" s="375" t="s">
        <v>416</v>
      </c>
      <c r="U2468" s="375" t="s">
        <v>65</v>
      </c>
      <c r="V2468" s="375" t="s">
        <v>53</v>
      </c>
      <c r="X2468" s="824">
        <v>0.39</v>
      </c>
      <c r="Y2468" s="375" t="s">
        <v>397</v>
      </c>
      <c r="Z2468" s="375" t="s">
        <v>400</v>
      </c>
      <c r="AA2468" s="763">
        <v>1.8817311015001061</v>
      </c>
      <c r="AB2468" s="375" t="s">
        <v>399</v>
      </c>
      <c r="AC2468" s="831" t="s">
        <v>939</v>
      </c>
    </row>
    <row r="2469" spans="19:29" s="375" customFormat="1" x14ac:dyDescent="0.4">
      <c r="S2469" s="428" t="s">
        <v>49</v>
      </c>
      <c r="T2469" s="375" t="s">
        <v>416</v>
      </c>
      <c r="U2469" s="375" t="s">
        <v>65</v>
      </c>
      <c r="V2469" s="375" t="s">
        <v>53</v>
      </c>
      <c r="X2469" s="824">
        <v>0.39</v>
      </c>
      <c r="Y2469" s="375" t="s">
        <v>387</v>
      </c>
      <c r="Z2469" s="375" t="s">
        <v>401</v>
      </c>
      <c r="AA2469" s="378">
        <v>1.7118087714163085E-6</v>
      </c>
      <c r="AB2469" s="375" t="s">
        <v>399</v>
      </c>
      <c r="AC2469" s="831" t="s">
        <v>941</v>
      </c>
    </row>
    <row r="2470" spans="19:29" s="375" customFormat="1" x14ac:dyDescent="0.4">
      <c r="S2470" s="428" t="s">
        <v>49</v>
      </c>
      <c r="T2470" s="375" t="s">
        <v>416</v>
      </c>
      <c r="U2470" s="375" t="s">
        <v>65</v>
      </c>
      <c r="V2470" s="375" t="s">
        <v>53</v>
      </c>
      <c r="X2470" s="824">
        <v>0.39</v>
      </c>
      <c r="Y2470" s="375" t="s">
        <v>388</v>
      </c>
      <c r="Z2470" s="375" t="s">
        <v>401</v>
      </c>
      <c r="AA2470" s="378">
        <v>2.0561729266239141E-5</v>
      </c>
      <c r="AB2470" s="375" t="s">
        <v>399</v>
      </c>
      <c r="AC2470" s="831" t="s">
        <v>941</v>
      </c>
    </row>
    <row r="2471" spans="19:29" s="375" customFormat="1" x14ac:dyDescent="0.4">
      <c r="S2471" s="428" t="s">
        <v>49</v>
      </c>
      <c r="T2471" s="375" t="s">
        <v>416</v>
      </c>
      <c r="U2471" s="375" t="s">
        <v>65</v>
      </c>
      <c r="V2471" s="375" t="s">
        <v>53</v>
      </c>
      <c r="X2471" s="824">
        <v>0.39</v>
      </c>
      <c r="Y2471" s="375" t="s">
        <v>389</v>
      </c>
      <c r="Z2471" s="375" t="s">
        <v>401</v>
      </c>
      <c r="AA2471" s="378">
        <v>2.3582842848193105E-4</v>
      </c>
      <c r="AB2471" s="375" t="s">
        <v>399</v>
      </c>
      <c r="AC2471" s="831" t="s">
        <v>941</v>
      </c>
    </row>
    <row r="2472" spans="19:29" s="375" customFormat="1" x14ac:dyDescent="0.4">
      <c r="S2472" s="428" t="s">
        <v>49</v>
      </c>
      <c r="T2472" s="375" t="s">
        <v>416</v>
      </c>
      <c r="U2472" s="375" t="s">
        <v>65</v>
      </c>
      <c r="V2472" s="375" t="s">
        <v>53</v>
      </c>
      <c r="X2472" s="824">
        <v>0.39</v>
      </c>
      <c r="Y2472" s="375" t="s">
        <v>390</v>
      </c>
      <c r="Z2472" s="375" t="s">
        <v>401</v>
      </c>
      <c r="AA2472" s="378">
        <v>2.8902185583531793E-5</v>
      </c>
      <c r="AB2472" s="375" t="s">
        <v>399</v>
      </c>
      <c r="AC2472" s="831" t="s">
        <v>941</v>
      </c>
    </row>
    <row r="2473" spans="19:29" s="375" customFormat="1" x14ac:dyDescent="0.4">
      <c r="S2473" s="428" t="s">
        <v>49</v>
      </c>
      <c r="T2473" s="375" t="s">
        <v>416</v>
      </c>
      <c r="U2473" s="375" t="s">
        <v>65</v>
      </c>
      <c r="V2473" s="375" t="s">
        <v>53</v>
      </c>
      <c r="X2473" s="824">
        <v>0.39</v>
      </c>
      <c r="Y2473" s="375" t="s">
        <v>391</v>
      </c>
      <c r="Z2473" s="375" t="s">
        <v>401</v>
      </c>
      <c r="AA2473" s="378">
        <v>8.501822233971292E-6</v>
      </c>
      <c r="AB2473" s="375" t="s">
        <v>399</v>
      </c>
      <c r="AC2473" s="831" t="s">
        <v>941</v>
      </c>
    </row>
    <row r="2474" spans="19:29" s="375" customFormat="1" x14ac:dyDescent="0.4">
      <c r="S2474" s="428" t="s">
        <v>49</v>
      </c>
      <c r="T2474" s="375" t="s">
        <v>416</v>
      </c>
      <c r="U2474" s="375" t="s">
        <v>65</v>
      </c>
      <c r="V2474" s="375" t="s">
        <v>53</v>
      </c>
      <c r="X2474" s="824">
        <v>0.39</v>
      </c>
      <c r="Y2474" s="375" t="s">
        <v>392</v>
      </c>
      <c r="Z2474" s="375" t="s">
        <v>401</v>
      </c>
      <c r="AA2474" s="378">
        <v>7.738605083349976E-6</v>
      </c>
      <c r="AB2474" s="375" t="s">
        <v>399</v>
      </c>
      <c r="AC2474" s="831" t="s">
        <v>941</v>
      </c>
    </row>
    <row r="2475" spans="19:29" s="375" customFormat="1" x14ac:dyDescent="0.4">
      <c r="S2475" s="428" t="s">
        <v>49</v>
      </c>
      <c r="T2475" s="375" t="s">
        <v>416</v>
      </c>
      <c r="U2475" s="375" t="s">
        <v>65</v>
      </c>
      <c r="V2475" s="375" t="s">
        <v>53</v>
      </c>
      <c r="X2475" s="824">
        <v>0.39</v>
      </c>
      <c r="Y2475" s="375" t="s">
        <v>393</v>
      </c>
      <c r="Z2475" s="375" t="s">
        <v>401</v>
      </c>
      <c r="AA2475" s="378">
        <v>3.5993377949097536E-7</v>
      </c>
      <c r="AB2475" s="375" t="s">
        <v>399</v>
      </c>
      <c r="AC2475" s="831" t="s">
        <v>941</v>
      </c>
    </row>
    <row r="2476" spans="19:29" s="375" customFormat="1" x14ac:dyDescent="0.4">
      <c r="S2476" s="428" t="s">
        <v>49</v>
      </c>
      <c r="T2476" s="375" t="s">
        <v>416</v>
      </c>
      <c r="U2476" s="375" t="s">
        <v>65</v>
      </c>
      <c r="V2476" s="375" t="s">
        <v>53</v>
      </c>
      <c r="X2476" s="824">
        <v>0.39</v>
      </c>
      <c r="Y2476" s="375" t="s">
        <v>394</v>
      </c>
      <c r="Z2476" s="375" t="s">
        <v>401</v>
      </c>
      <c r="AA2476" s="378">
        <v>6.7934052968836616E-7</v>
      </c>
      <c r="AB2476" s="375" t="s">
        <v>399</v>
      </c>
      <c r="AC2476" s="831" t="s">
        <v>941</v>
      </c>
    </row>
    <row r="2477" spans="19:29" s="375" customFormat="1" x14ac:dyDescent="0.4">
      <c r="S2477" s="428" t="s">
        <v>49</v>
      </c>
      <c r="T2477" s="375" t="s">
        <v>416</v>
      </c>
      <c r="U2477" s="375" t="s">
        <v>65</v>
      </c>
      <c r="V2477" s="375" t="s">
        <v>53</v>
      </c>
      <c r="X2477" s="824">
        <v>0.39</v>
      </c>
      <c r="Y2477" s="375" t="s">
        <v>395</v>
      </c>
      <c r="Z2477" s="375" t="s">
        <v>401</v>
      </c>
      <c r="AA2477" s="378">
        <v>1.0288504837070885E-5</v>
      </c>
      <c r="AB2477" s="375" t="s">
        <v>399</v>
      </c>
      <c r="AC2477" s="831" t="s">
        <v>941</v>
      </c>
    </row>
    <row r="2478" spans="19:29" s="375" customFormat="1" x14ac:dyDescent="0.4">
      <c r="S2478" s="428" t="s">
        <v>49</v>
      </c>
      <c r="T2478" s="375" t="s">
        <v>416</v>
      </c>
      <c r="U2478" s="375" t="s">
        <v>65</v>
      </c>
      <c r="V2478" s="375" t="s">
        <v>53</v>
      </c>
      <c r="X2478" s="824">
        <v>0.39</v>
      </c>
      <c r="Y2478" s="375" t="s">
        <v>396</v>
      </c>
      <c r="Z2478" s="375" t="s">
        <v>401</v>
      </c>
      <c r="AA2478" s="378">
        <v>1.3507889644072333E-5</v>
      </c>
      <c r="AB2478" s="375" t="s">
        <v>399</v>
      </c>
      <c r="AC2478" s="831" t="s">
        <v>941</v>
      </c>
    </row>
    <row r="2479" spans="19:29" s="375" customFormat="1" x14ac:dyDescent="0.4">
      <c r="S2479" s="428" t="s">
        <v>49</v>
      </c>
      <c r="T2479" s="375" t="s">
        <v>416</v>
      </c>
      <c r="U2479" s="375" t="s">
        <v>65</v>
      </c>
      <c r="V2479" s="375" t="s">
        <v>53</v>
      </c>
      <c r="X2479" s="824">
        <v>0.39</v>
      </c>
      <c r="Y2479" s="375" t="s">
        <v>397</v>
      </c>
      <c r="Z2479" s="375" t="s">
        <v>401</v>
      </c>
      <c r="AA2479" s="378">
        <v>1.8834432642903991</v>
      </c>
      <c r="AB2479" s="375" t="s">
        <v>399</v>
      </c>
      <c r="AC2479" s="831" t="s">
        <v>941</v>
      </c>
    </row>
    <row r="2480" spans="19:29" s="375" customFormat="1" x14ac:dyDescent="0.4">
      <c r="S2480" s="428" t="s">
        <v>49</v>
      </c>
      <c r="T2480" s="375" t="s">
        <v>416</v>
      </c>
      <c r="U2480" s="375" t="s">
        <v>65</v>
      </c>
      <c r="V2480" s="375" t="s">
        <v>406</v>
      </c>
      <c r="W2480" s="375" t="s">
        <v>717</v>
      </c>
      <c r="X2480" s="824">
        <v>0.34300000000000003</v>
      </c>
      <c r="Y2480" s="375" t="s">
        <v>411</v>
      </c>
      <c r="Z2480" s="375" t="s">
        <v>400</v>
      </c>
      <c r="AA2480" s="761">
        <v>2.9154518950437316</v>
      </c>
      <c r="AB2480" s="375" t="s">
        <v>398</v>
      </c>
      <c r="AC2480" s="831" t="s">
        <v>943</v>
      </c>
    </row>
    <row r="2481" spans="19:29" s="375" customFormat="1" x14ac:dyDescent="0.4">
      <c r="S2481" s="428" t="s">
        <v>49</v>
      </c>
      <c r="T2481" s="375" t="s">
        <v>416</v>
      </c>
      <c r="U2481" s="375" t="s">
        <v>65</v>
      </c>
      <c r="V2481" s="375" t="s">
        <v>406</v>
      </c>
      <c r="W2481" s="375" t="s">
        <v>717</v>
      </c>
      <c r="X2481" s="824">
        <v>0.34300000000000003</v>
      </c>
      <c r="Y2481" s="375" t="s">
        <v>387</v>
      </c>
      <c r="Z2481" s="375" t="s">
        <v>400</v>
      </c>
      <c r="AA2481" s="763">
        <v>1.8000004265178062E-5</v>
      </c>
      <c r="AB2481" s="375" t="s">
        <v>399</v>
      </c>
      <c r="AC2481" s="831" t="s">
        <v>945</v>
      </c>
    </row>
    <row r="2482" spans="19:29" s="375" customFormat="1" x14ac:dyDescent="0.4">
      <c r="S2482" s="428" t="s">
        <v>49</v>
      </c>
      <c r="T2482" s="375" t="s">
        <v>416</v>
      </c>
      <c r="U2482" s="375" t="s">
        <v>65</v>
      </c>
      <c r="V2482" s="375" t="s">
        <v>406</v>
      </c>
      <c r="W2482" s="375" t="s">
        <v>717</v>
      </c>
      <c r="X2482" s="824">
        <v>0.34300000000000003</v>
      </c>
      <c r="Y2482" s="375" t="s">
        <v>388</v>
      </c>
      <c r="Z2482" s="375" t="s">
        <v>400</v>
      </c>
      <c r="AA2482" s="763">
        <v>1.4700003483228752E-4</v>
      </c>
      <c r="AB2482" s="375" t="s">
        <v>399</v>
      </c>
      <c r="AC2482" s="831" t="s">
        <v>945</v>
      </c>
    </row>
    <row r="2483" spans="19:29" s="375" customFormat="1" x14ac:dyDescent="0.4">
      <c r="S2483" s="428" t="s">
        <v>49</v>
      </c>
      <c r="T2483" s="375" t="s">
        <v>416</v>
      </c>
      <c r="U2483" s="375" t="s">
        <v>65</v>
      </c>
      <c r="V2483" s="375" t="s">
        <v>406</v>
      </c>
      <c r="W2483" s="375" t="s">
        <v>717</v>
      </c>
      <c r="X2483" s="824">
        <v>0.34300000000000003</v>
      </c>
      <c r="Y2483" s="375" t="s">
        <v>389</v>
      </c>
      <c r="Z2483" s="375" t="s">
        <v>400</v>
      </c>
      <c r="AA2483" s="763">
        <v>1.4720003487967836E-3</v>
      </c>
      <c r="AB2483" s="375" t="s">
        <v>399</v>
      </c>
      <c r="AC2483" s="831" t="s">
        <v>945</v>
      </c>
    </row>
    <row r="2484" spans="19:29" s="375" customFormat="1" x14ac:dyDescent="0.4">
      <c r="S2484" s="428" t="s">
        <v>49</v>
      </c>
      <c r="T2484" s="375" t="s">
        <v>416</v>
      </c>
      <c r="U2484" s="375" t="s">
        <v>65</v>
      </c>
      <c r="V2484" s="375" t="s">
        <v>406</v>
      </c>
      <c r="W2484" s="375" t="s">
        <v>717</v>
      </c>
      <c r="X2484" s="824">
        <v>0.34300000000000003</v>
      </c>
      <c r="Y2484" s="375" t="s">
        <v>390</v>
      </c>
      <c r="Z2484" s="375" t="s">
        <v>400</v>
      </c>
      <c r="AA2484" s="763">
        <v>1.8600004407350664E-4</v>
      </c>
      <c r="AB2484" s="375" t="s">
        <v>399</v>
      </c>
      <c r="AC2484" s="831" t="s">
        <v>945</v>
      </c>
    </row>
    <row r="2485" spans="19:29" s="375" customFormat="1" x14ac:dyDescent="0.4">
      <c r="S2485" s="428" t="s">
        <v>49</v>
      </c>
      <c r="T2485" s="375" t="s">
        <v>416</v>
      </c>
      <c r="U2485" s="375" t="s">
        <v>65</v>
      </c>
      <c r="V2485" s="375" t="s">
        <v>406</v>
      </c>
      <c r="W2485" s="375" t="s">
        <v>717</v>
      </c>
      <c r="X2485" s="824">
        <v>0.34300000000000003</v>
      </c>
      <c r="Y2485" s="375" t="s">
        <v>391</v>
      </c>
      <c r="Z2485" s="375" t="s">
        <v>400</v>
      </c>
      <c r="AA2485" s="763">
        <v>1.6100003814964825E-4</v>
      </c>
      <c r="AB2485" s="375" t="s">
        <v>399</v>
      </c>
      <c r="AC2485" s="831" t="s">
        <v>945</v>
      </c>
    </row>
    <row r="2486" spans="19:29" s="375" customFormat="1" x14ac:dyDescent="0.4">
      <c r="S2486" s="428" t="s">
        <v>49</v>
      </c>
      <c r="T2486" s="375" t="s">
        <v>416</v>
      </c>
      <c r="U2486" s="375" t="s">
        <v>65</v>
      </c>
      <c r="V2486" s="375" t="s">
        <v>406</v>
      </c>
      <c r="W2486" s="375" t="s">
        <v>717</v>
      </c>
      <c r="X2486" s="824">
        <v>0.34300000000000003</v>
      </c>
      <c r="Y2486" s="375" t="s">
        <v>392</v>
      </c>
      <c r="Z2486" s="375" t="s">
        <v>400</v>
      </c>
      <c r="AA2486" s="763">
        <v>3.0430007210520468E-3</v>
      </c>
      <c r="AB2486" s="375" t="s">
        <v>399</v>
      </c>
      <c r="AC2486" s="831" t="s">
        <v>945</v>
      </c>
    </row>
    <row r="2487" spans="19:29" s="375" customFormat="1" x14ac:dyDescent="0.4">
      <c r="S2487" s="428" t="s">
        <v>49</v>
      </c>
      <c r="T2487" s="375" t="s">
        <v>416</v>
      </c>
      <c r="U2487" s="375" t="s">
        <v>65</v>
      </c>
      <c r="V2487" s="375" t="s">
        <v>406</v>
      </c>
      <c r="W2487" s="375" t="s">
        <v>717</v>
      </c>
      <c r="X2487" s="824">
        <v>0.34300000000000003</v>
      </c>
      <c r="Y2487" s="375" t="s">
        <v>393</v>
      </c>
      <c r="Z2487" s="375" t="s">
        <v>400</v>
      </c>
      <c r="AA2487" s="763">
        <v>6.9230016404348731E-6</v>
      </c>
      <c r="AB2487" s="375" t="s">
        <v>399</v>
      </c>
      <c r="AC2487" s="831" t="s">
        <v>945</v>
      </c>
    </row>
    <row r="2488" spans="19:29" s="375" customFormat="1" x14ac:dyDescent="0.4">
      <c r="S2488" s="428" t="s">
        <v>49</v>
      </c>
      <c r="T2488" s="375" t="s">
        <v>416</v>
      </c>
      <c r="U2488" s="375" t="s">
        <v>65</v>
      </c>
      <c r="V2488" s="375" t="s">
        <v>406</v>
      </c>
      <c r="W2488" s="375" t="s">
        <v>717</v>
      </c>
      <c r="X2488" s="824">
        <v>0.34300000000000003</v>
      </c>
      <c r="Y2488" s="375" t="s">
        <v>394</v>
      </c>
      <c r="Z2488" s="375" t="s">
        <v>400</v>
      </c>
      <c r="AA2488" s="763">
        <v>1.3041003090121508E-5</v>
      </c>
      <c r="AB2488" s="375" t="s">
        <v>399</v>
      </c>
      <c r="AC2488" s="831" t="s">
        <v>945</v>
      </c>
    </row>
    <row r="2489" spans="19:29" s="375" customFormat="1" x14ac:dyDescent="0.4">
      <c r="S2489" s="428" t="s">
        <v>49</v>
      </c>
      <c r="T2489" s="375" t="s">
        <v>416</v>
      </c>
      <c r="U2489" s="375" t="s">
        <v>65</v>
      </c>
      <c r="V2489" s="375" t="s">
        <v>406</v>
      </c>
      <c r="W2489" s="375" t="s">
        <v>717</v>
      </c>
      <c r="X2489" s="824">
        <v>0.34300000000000003</v>
      </c>
      <c r="Y2489" s="375" t="s">
        <v>395</v>
      </c>
      <c r="Z2489" s="375" t="s">
        <v>400</v>
      </c>
      <c r="AA2489" s="763">
        <v>1.000000236954337E-5</v>
      </c>
      <c r="AB2489" s="375" t="s">
        <v>399</v>
      </c>
      <c r="AC2489" s="831" t="s">
        <v>945</v>
      </c>
    </row>
    <row r="2490" spans="19:29" s="375" customFormat="1" x14ac:dyDescent="0.4">
      <c r="S2490" s="428" t="s">
        <v>49</v>
      </c>
      <c r="T2490" s="375" t="s">
        <v>416</v>
      </c>
      <c r="U2490" s="375" t="s">
        <v>65</v>
      </c>
      <c r="V2490" s="375" t="s">
        <v>406</v>
      </c>
      <c r="W2490" s="375" t="s">
        <v>717</v>
      </c>
      <c r="X2490" s="824">
        <v>0.34300000000000003</v>
      </c>
      <c r="Y2490" s="375" t="s">
        <v>396</v>
      </c>
      <c r="Z2490" s="375" t="s">
        <v>400</v>
      </c>
      <c r="AA2490" s="763">
        <v>1.6000003791269388E-5</v>
      </c>
      <c r="AB2490" s="375" t="s">
        <v>399</v>
      </c>
      <c r="AC2490" s="831" t="s">
        <v>945</v>
      </c>
    </row>
    <row r="2491" spans="19:29" s="375" customFormat="1" x14ac:dyDescent="0.4">
      <c r="S2491" s="428" t="s">
        <v>49</v>
      </c>
      <c r="T2491" s="375" t="s">
        <v>416</v>
      </c>
      <c r="U2491" s="375" t="s">
        <v>65</v>
      </c>
      <c r="V2491" s="375" t="s">
        <v>406</v>
      </c>
      <c r="W2491" s="375" t="s">
        <v>717</v>
      </c>
      <c r="X2491" s="824">
        <v>0.34300000000000003</v>
      </c>
      <c r="Y2491" s="375" t="s">
        <v>397</v>
      </c>
      <c r="Z2491" s="375" t="s">
        <v>400</v>
      </c>
      <c r="AA2491" s="763">
        <v>2.1390266275708294</v>
      </c>
      <c r="AB2491" s="375" t="s">
        <v>399</v>
      </c>
      <c r="AC2491" s="831" t="s">
        <v>945</v>
      </c>
    </row>
    <row r="2492" spans="19:29" s="375" customFormat="1" x14ac:dyDescent="0.4">
      <c r="S2492" s="428" t="s">
        <v>49</v>
      </c>
      <c r="T2492" s="375" t="s">
        <v>416</v>
      </c>
      <c r="U2492" s="375" t="s">
        <v>65</v>
      </c>
      <c r="V2492" s="375" t="s">
        <v>406</v>
      </c>
      <c r="W2492" s="375" t="s">
        <v>717</v>
      </c>
      <c r="X2492" s="824">
        <v>0.34300000000000003</v>
      </c>
      <c r="Y2492" s="375" t="s">
        <v>387</v>
      </c>
      <c r="Z2492" s="375" t="s">
        <v>401</v>
      </c>
      <c r="AA2492" s="378">
        <v>1.8811812823335467E-5</v>
      </c>
      <c r="AB2492" s="375" t="s">
        <v>399</v>
      </c>
      <c r="AC2492" s="831" t="s">
        <v>947</v>
      </c>
    </row>
    <row r="2493" spans="19:29" s="375" customFormat="1" x14ac:dyDescent="0.4">
      <c r="S2493" s="428" t="s">
        <v>49</v>
      </c>
      <c r="T2493" s="375" t="s">
        <v>416</v>
      </c>
      <c r="U2493" s="375" t="s">
        <v>65</v>
      </c>
      <c r="V2493" s="375" t="s">
        <v>406</v>
      </c>
      <c r="W2493" s="375" t="s">
        <v>717</v>
      </c>
      <c r="X2493" s="824">
        <v>0.34300000000000003</v>
      </c>
      <c r="Y2493" s="375" t="s">
        <v>388</v>
      </c>
      <c r="Z2493" s="375" t="s">
        <v>401</v>
      </c>
      <c r="AA2493" s="378">
        <v>1.5246176052051614E-4</v>
      </c>
      <c r="AB2493" s="375" t="s">
        <v>399</v>
      </c>
      <c r="AC2493" s="831" t="s">
        <v>947</v>
      </c>
    </row>
    <row r="2494" spans="19:29" s="375" customFormat="1" x14ac:dyDescent="0.4">
      <c r="S2494" s="428" t="s">
        <v>49</v>
      </c>
      <c r="T2494" s="375" t="s">
        <v>416</v>
      </c>
      <c r="U2494" s="375" t="s">
        <v>65</v>
      </c>
      <c r="V2494" s="375" t="s">
        <v>406</v>
      </c>
      <c r="W2494" s="375" t="s">
        <v>717</v>
      </c>
      <c r="X2494" s="824">
        <v>0.34300000000000003</v>
      </c>
      <c r="Y2494" s="375" t="s">
        <v>389</v>
      </c>
      <c r="Z2494" s="375" t="s">
        <v>401</v>
      </c>
      <c r="AA2494" s="378">
        <v>1.4728287215944457E-3</v>
      </c>
      <c r="AB2494" s="375" t="s">
        <v>399</v>
      </c>
      <c r="AC2494" s="831" t="s">
        <v>947</v>
      </c>
    </row>
    <row r="2495" spans="19:29" s="375" customFormat="1" x14ac:dyDescent="0.4">
      <c r="S2495" s="428" t="s">
        <v>49</v>
      </c>
      <c r="T2495" s="375" t="s">
        <v>416</v>
      </c>
      <c r="U2495" s="375" t="s">
        <v>65</v>
      </c>
      <c r="V2495" s="375" t="s">
        <v>406</v>
      </c>
      <c r="W2495" s="375" t="s">
        <v>717</v>
      </c>
      <c r="X2495" s="824">
        <v>0.34300000000000003</v>
      </c>
      <c r="Y2495" s="375" t="s">
        <v>390</v>
      </c>
      <c r="Z2495" s="375" t="s">
        <v>401</v>
      </c>
      <c r="AA2495" s="378">
        <v>1.8650222292753525E-4</v>
      </c>
      <c r="AB2495" s="375" t="s">
        <v>399</v>
      </c>
      <c r="AC2495" s="831" t="s">
        <v>947</v>
      </c>
    </row>
    <row r="2496" spans="19:29" s="375" customFormat="1" x14ac:dyDescent="0.4">
      <c r="S2496" s="428" t="s">
        <v>49</v>
      </c>
      <c r="T2496" s="375" t="s">
        <v>416</v>
      </c>
      <c r="U2496" s="375" t="s">
        <v>65</v>
      </c>
      <c r="V2496" s="375" t="s">
        <v>406</v>
      </c>
      <c r="W2496" s="375" t="s">
        <v>717</v>
      </c>
      <c r="X2496" s="824">
        <v>0.34300000000000003</v>
      </c>
      <c r="Y2496" s="375" t="s">
        <v>391</v>
      </c>
      <c r="Z2496" s="375" t="s">
        <v>401</v>
      </c>
      <c r="AA2496" s="378">
        <v>1.6123185842400716E-4</v>
      </c>
      <c r="AB2496" s="375" t="s">
        <v>399</v>
      </c>
      <c r="AC2496" s="831" t="s">
        <v>947</v>
      </c>
    </row>
    <row r="2497" spans="1:46" s="375" customFormat="1" x14ac:dyDescent="0.4">
      <c r="S2497" s="428" t="s">
        <v>49</v>
      </c>
      <c r="T2497" s="375" t="s">
        <v>416</v>
      </c>
      <c r="U2497" s="375" t="s">
        <v>65</v>
      </c>
      <c r="V2497" s="375" t="s">
        <v>406</v>
      </c>
      <c r="W2497" s="375" t="s">
        <v>717</v>
      </c>
      <c r="X2497" s="824">
        <v>0.34300000000000003</v>
      </c>
      <c r="Y2497" s="375" t="s">
        <v>392</v>
      </c>
      <c r="Z2497" s="375" t="s">
        <v>401</v>
      </c>
      <c r="AA2497" s="378">
        <v>3.0458293249719507E-3</v>
      </c>
      <c r="AB2497" s="375" t="s">
        <v>399</v>
      </c>
      <c r="AC2497" s="831" t="s">
        <v>947</v>
      </c>
    </row>
    <row r="2498" spans="1:46" s="375" customFormat="1" x14ac:dyDescent="0.4">
      <c r="S2498" s="428" t="s">
        <v>49</v>
      </c>
      <c r="T2498" s="375" t="s">
        <v>416</v>
      </c>
      <c r="U2498" s="375" t="s">
        <v>65</v>
      </c>
      <c r="V2498" s="375" t="s">
        <v>406</v>
      </c>
      <c r="W2498" s="375" t="s">
        <v>717</v>
      </c>
      <c r="X2498" s="824">
        <v>0.34300000000000003</v>
      </c>
      <c r="Y2498" s="375" t="s">
        <v>393</v>
      </c>
      <c r="Z2498" s="375" t="s">
        <v>401</v>
      </c>
      <c r="AA2498" s="378">
        <v>6.927325335662516E-6</v>
      </c>
      <c r="AB2498" s="375" t="s">
        <v>399</v>
      </c>
      <c r="AC2498" s="831" t="s">
        <v>947</v>
      </c>
    </row>
    <row r="2499" spans="1:46" s="375" customFormat="1" x14ac:dyDescent="0.4">
      <c r="S2499" s="428" t="s">
        <v>49</v>
      </c>
      <c r="T2499" s="375" t="s">
        <v>416</v>
      </c>
      <c r="U2499" s="375" t="s">
        <v>65</v>
      </c>
      <c r="V2499" s="375" t="s">
        <v>406</v>
      </c>
      <c r="W2499" s="375" t="s">
        <v>717</v>
      </c>
      <c r="X2499" s="824">
        <v>0.34300000000000003</v>
      </c>
      <c r="Y2499" s="375" t="s">
        <v>394</v>
      </c>
      <c r="Z2499" s="375" t="s">
        <v>401</v>
      </c>
      <c r="AA2499" s="378">
        <v>1.3050473461081271E-5</v>
      </c>
      <c r="AB2499" s="375" t="s">
        <v>399</v>
      </c>
      <c r="AC2499" s="831" t="s">
        <v>947</v>
      </c>
    </row>
    <row r="2500" spans="1:46" s="375" customFormat="1" x14ac:dyDescent="0.4">
      <c r="S2500" s="428" t="s">
        <v>49</v>
      </c>
      <c r="T2500" s="375" t="s">
        <v>416</v>
      </c>
      <c r="U2500" s="375" t="s">
        <v>65</v>
      </c>
      <c r="V2500" s="375" t="s">
        <v>406</v>
      </c>
      <c r="W2500" s="375" t="s">
        <v>717</v>
      </c>
      <c r="X2500" s="824">
        <v>0.34300000000000003</v>
      </c>
      <c r="Y2500" s="375" t="s">
        <v>395</v>
      </c>
      <c r="Z2500" s="375" t="s">
        <v>401</v>
      </c>
      <c r="AA2500" s="378">
        <v>1.1288505074025222E-5</v>
      </c>
      <c r="AB2500" s="375" t="s">
        <v>399</v>
      </c>
      <c r="AC2500" s="831" t="s">
        <v>947</v>
      </c>
    </row>
    <row r="2501" spans="1:46" s="375" customFormat="1" x14ac:dyDescent="0.4">
      <c r="S2501" s="428" t="s">
        <v>49</v>
      </c>
      <c r="T2501" s="375" t="s">
        <v>416</v>
      </c>
      <c r="U2501" s="375" t="s">
        <v>65</v>
      </c>
      <c r="V2501" s="375" t="s">
        <v>406</v>
      </c>
      <c r="W2501" s="375" t="s">
        <v>717</v>
      </c>
      <c r="X2501" s="824">
        <v>0.34300000000000003</v>
      </c>
      <c r="Y2501" s="375" t="s">
        <v>396</v>
      </c>
      <c r="Z2501" s="375" t="s">
        <v>401</v>
      </c>
      <c r="AA2501" s="378">
        <v>1.6007890236458171E-5</v>
      </c>
      <c r="AB2501" s="375" t="s">
        <v>399</v>
      </c>
      <c r="AC2501" s="831" t="s">
        <v>947</v>
      </c>
    </row>
    <row r="2502" spans="1:46" s="375" customFormat="1" x14ac:dyDescent="0.4">
      <c r="S2502" s="428" t="s">
        <v>49</v>
      </c>
      <c r="T2502" s="375" t="s">
        <v>416</v>
      </c>
      <c r="U2502" s="375" t="s">
        <v>65</v>
      </c>
      <c r="V2502" s="375" t="s">
        <v>406</v>
      </c>
      <c r="W2502" s="375" t="s">
        <v>717</v>
      </c>
      <c r="X2502" s="824">
        <v>0.34300000000000003</v>
      </c>
      <c r="Y2502" s="375" t="s">
        <v>397</v>
      </c>
      <c r="Z2502" s="375" t="s">
        <v>401</v>
      </c>
      <c r="AA2502" s="378">
        <v>2.1407387903611221</v>
      </c>
      <c r="AB2502" s="375" t="s">
        <v>399</v>
      </c>
      <c r="AC2502" s="831" t="s">
        <v>947</v>
      </c>
    </row>
    <row r="2503" spans="1:46" s="758" customFormat="1" ht="15.9" x14ac:dyDescent="0.4">
      <c r="A2503" s="838" t="s">
        <v>406</v>
      </c>
      <c r="B2503" s="750"/>
      <c r="C2503" s="750"/>
      <c r="D2503" s="750"/>
      <c r="E2503" s="750"/>
      <c r="F2503" s="750"/>
      <c r="G2503" s="750"/>
      <c r="H2503" s="751"/>
      <c r="I2503" s="829" t="s">
        <v>232</v>
      </c>
      <c r="J2503" s="836"/>
      <c r="K2503" s="750"/>
      <c r="L2503" s="750"/>
      <c r="M2503" s="750"/>
      <c r="N2503" s="750"/>
      <c r="O2503" s="750"/>
      <c r="P2503" s="750"/>
      <c r="Q2503" s="750"/>
      <c r="R2503" s="751"/>
      <c r="S2503" s="829" t="s">
        <v>49</v>
      </c>
      <c r="T2503" s="836"/>
      <c r="U2503" s="750"/>
      <c r="V2503" s="750"/>
      <c r="W2503" s="750"/>
      <c r="X2503" s="750"/>
      <c r="Y2503" s="750"/>
      <c r="Z2503" s="750"/>
      <c r="AA2503" s="750"/>
      <c r="AB2503" s="750"/>
      <c r="AC2503" s="751"/>
      <c r="AD2503" s="829" t="s">
        <v>263</v>
      </c>
      <c r="AE2503" s="750"/>
      <c r="AF2503" s="750"/>
      <c r="AG2503" s="750"/>
      <c r="AH2503" s="750"/>
      <c r="AI2503" s="750"/>
      <c r="AJ2503" s="750"/>
      <c r="AK2503" s="829" t="s">
        <v>277</v>
      </c>
      <c r="AL2503" s="844"/>
      <c r="AM2503" s="844"/>
      <c r="AN2503" s="750"/>
      <c r="AO2503" s="844"/>
      <c r="AP2503" s="844"/>
      <c r="AQ2503" s="844"/>
      <c r="AR2503" s="844"/>
      <c r="AS2503" s="844"/>
      <c r="AT2503" s="845"/>
    </row>
    <row r="2504" spans="1:46" s="759" customFormat="1" x14ac:dyDescent="0.4">
      <c r="A2504" s="839" t="s">
        <v>373</v>
      </c>
      <c r="B2504" s="759" t="s">
        <v>417</v>
      </c>
      <c r="C2504" s="759" t="s">
        <v>376</v>
      </c>
      <c r="D2504" s="759" t="s">
        <v>379</v>
      </c>
      <c r="E2504" s="759" t="s">
        <v>383</v>
      </c>
      <c r="F2504" s="759" t="s">
        <v>386</v>
      </c>
      <c r="G2504" s="759" t="s">
        <v>380</v>
      </c>
      <c r="H2504" s="835" t="s">
        <v>378</v>
      </c>
      <c r="I2504" s="806" t="s">
        <v>373</v>
      </c>
      <c r="J2504" s="759" t="s">
        <v>417</v>
      </c>
      <c r="K2504" s="759" t="s">
        <v>374</v>
      </c>
      <c r="L2504" s="759" t="s">
        <v>376</v>
      </c>
      <c r="M2504" s="759" t="s">
        <v>375</v>
      </c>
      <c r="N2504" s="759" t="s">
        <v>379</v>
      </c>
      <c r="O2504" s="759" t="s">
        <v>383</v>
      </c>
      <c r="P2504" s="759" t="s">
        <v>386</v>
      </c>
      <c r="Q2504" s="759" t="s">
        <v>380</v>
      </c>
      <c r="R2504" s="835" t="s">
        <v>378</v>
      </c>
      <c r="S2504" s="806" t="s">
        <v>373</v>
      </c>
      <c r="T2504" s="759" t="s">
        <v>413</v>
      </c>
      <c r="U2504" s="759" t="s">
        <v>417</v>
      </c>
      <c r="V2504" s="759" t="s">
        <v>374</v>
      </c>
      <c r="W2504" s="759" t="s">
        <v>376</v>
      </c>
      <c r="X2504" s="759" t="s">
        <v>375</v>
      </c>
      <c r="Y2504" s="759" t="s">
        <v>379</v>
      </c>
      <c r="Z2504" s="759" t="s">
        <v>383</v>
      </c>
      <c r="AA2504" s="759" t="s">
        <v>386</v>
      </c>
      <c r="AB2504" s="759" t="s">
        <v>380</v>
      </c>
      <c r="AC2504" s="835" t="s">
        <v>378</v>
      </c>
      <c r="AD2504" s="806" t="s">
        <v>373</v>
      </c>
      <c r="AE2504" s="759" t="s">
        <v>417</v>
      </c>
      <c r="AF2504" s="759" t="s">
        <v>379</v>
      </c>
      <c r="AG2504" s="759" t="s">
        <v>386</v>
      </c>
      <c r="AH2504" s="759" t="s">
        <v>380</v>
      </c>
      <c r="AI2504" s="759" t="s">
        <v>378</v>
      </c>
      <c r="AJ2504" s="759" t="s">
        <v>382</v>
      </c>
      <c r="AK2504" s="806" t="s">
        <v>373</v>
      </c>
      <c r="AL2504" s="759" t="s">
        <v>417</v>
      </c>
      <c r="AM2504" s="759" t="s">
        <v>374</v>
      </c>
      <c r="AN2504" s="758" t="s">
        <v>423</v>
      </c>
      <c r="AO2504" s="759" t="s">
        <v>424</v>
      </c>
      <c r="AP2504" s="759" t="s">
        <v>386</v>
      </c>
      <c r="AQ2504" s="759" t="s">
        <v>386</v>
      </c>
      <c r="AR2504" s="759" t="s">
        <v>380</v>
      </c>
      <c r="AS2504" s="759" t="s">
        <v>378</v>
      </c>
      <c r="AT2504" s="835" t="s">
        <v>382</v>
      </c>
    </row>
    <row r="2505" spans="1:46" s="375" customFormat="1" x14ac:dyDescent="0.4">
      <c r="A2505" s="428" t="s">
        <v>406</v>
      </c>
      <c r="B2505" s="375" t="s">
        <v>66</v>
      </c>
      <c r="C2505" s="375" t="s">
        <v>471</v>
      </c>
      <c r="D2505" s="375" t="s">
        <v>412</v>
      </c>
      <c r="E2505" s="375" t="s">
        <v>400</v>
      </c>
      <c r="F2505" s="761">
        <v>3.123086061376644E-3</v>
      </c>
      <c r="G2505" s="375" t="s">
        <v>398</v>
      </c>
      <c r="H2505" s="831" t="s">
        <v>955</v>
      </c>
      <c r="I2505" s="428" t="s">
        <v>232</v>
      </c>
      <c r="J2505" s="375" t="s">
        <v>66</v>
      </c>
      <c r="K2505" s="375" t="s">
        <v>52</v>
      </c>
      <c r="M2505" s="824">
        <v>0.31900000000000001</v>
      </c>
      <c r="N2505" s="375" t="s">
        <v>385</v>
      </c>
      <c r="O2505" s="375" t="s">
        <v>400</v>
      </c>
      <c r="P2505" s="761">
        <v>3.134796238244514</v>
      </c>
      <c r="Q2505" s="375" t="s">
        <v>398</v>
      </c>
      <c r="R2505" s="831" t="s">
        <v>956</v>
      </c>
      <c r="S2505" s="428" t="s">
        <v>49</v>
      </c>
      <c r="T2505" s="375" t="s">
        <v>418</v>
      </c>
      <c r="U2505" s="375" t="s">
        <v>66</v>
      </c>
      <c r="V2505" s="375" t="s">
        <v>52</v>
      </c>
      <c r="X2505" s="824">
        <v>0.34699999999999998</v>
      </c>
      <c r="Y2505" s="375" t="s">
        <v>411</v>
      </c>
      <c r="Z2505" s="375" t="s">
        <v>400</v>
      </c>
      <c r="AA2505" s="761">
        <v>2.8818443804034586</v>
      </c>
      <c r="AB2505" s="375" t="s">
        <v>398</v>
      </c>
      <c r="AC2505" s="831" t="s">
        <v>957</v>
      </c>
      <c r="AD2505" s="428" t="s">
        <v>263</v>
      </c>
      <c r="AE2505" s="375" t="s">
        <v>66</v>
      </c>
      <c r="AF2505" s="375" t="s">
        <v>387</v>
      </c>
      <c r="AG2505" s="375">
        <v>1.2680263342078858E-6</v>
      </c>
      <c r="AH2505" s="375" t="s">
        <v>399</v>
      </c>
      <c r="AI2505" s="375" t="s">
        <v>958</v>
      </c>
      <c r="AJ2505" s="375" t="s">
        <v>422</v>
      </c>
      <c r="AK2505" s="428" t="s">
        <v>277</v>
      </c>
      <c r="AL2505" s="375" t="s">
        <v>66</v>
      </c>
      <c r="AM2505" s="375" t="s">
        <v>425</v>
      </c>
      <c r="AN2505" s="375" t="s">
        <v>427</v>
      </c>
      <c r="AO2505" s="762">
        <v>6.9260000000000002</v>
      </c>
      <c r="AP2505" s="375" t="s">
        <v>387</v>
      </c>
      <c r="AQ2505" s="760">
        <v>0.13392911904762864</v>
      </c>
      <c r="AR2505" s="375" t="s">
        <v>399</v>
      </c>
      <c r="AS2505" s="375" t="s">
        <v>959</v>
      </c>
      <c r="AT2505" s="831" t="s">
        <v>422</v>
      </c>
    </row>
    <row r="2506" spans="1:46" s="375" customFormat="1" x14ac:dyDescent="0.4">
      <c r="A2506" s="428" t="s">
        <v>406</v>
      </c>
      <c r="B2506" s="375" t="s">
        <v>66</v>
      </c>
      <c r="C2506" s="375" t="s">
        <v>471</v>
      </c>
      <c r="D2506" s="375" t="s">
        <v>385</v>
      </c>
      <c r="E2506" s="375" t="s">
        <v>400</v>
      </c>
      <c r="F2506" s="761">
        <v>1.0651175310249872</v>
      </c>
      <c r="G2506" s="375" t="s">
        <v>398</v>
      </c>
      <c r="H2506" s="831" t="s">
        <v>955</v>
      </c>
      <c r="I2506" s="428" t="s">
        <v>232</v>
      </c>
      <c r="J2506" s="375" t="s">
        <v>66</v>
      </c>
      <c r="K2506" s="375" t="s">
        <v>52</v>
      </c>
      <c r="M2506" s="824">
        <v>0.31900000000000001</v>
      </c>
      <c r="N2506" s="375" t="s">
        <v>387</v>
      </c>
      <c r="O2506" s="375" t="s">
        <v>400</v>
      </c>
      <c r="P2506" s="763">
        <v>2.9000006871675768E-5</v>
      </c>
      <c r="Q2506" s="375" t="s">
        <v>399</v>
      </c>
      <c r="R2506" s="831" t="s">
        <v>960</v>
      </c>
      <c r="S2506" s="428" t="s">
        <v>49</v>
      </c>
      <c r="T2506" s="375" t="s">
        <v>418</v>
      </c>
      <c r="U2506" s="375" t="s">
        <v>66</v>
      </c>
      <c r="V2506" s="375" t="s">
        <v>52</v>
      </c>
      <c r="X2506" s="824">
        <v>0.34699999999999998</v>
      </c>
      <c r="Y2506" s="375" t="s">
        <v>387</v>
      </c>
      <c r="Z2506" s="375" t="s">
        <v>400</v>
      </c>
      <c r="AA2506" s="763">
        <v>2.0000004739086739E-5</v>
      </c>
      <c r="AB2506" s="375" t="s">
        <v>399</v>
      </c>
      <c r="AC2506" s="831" t="s">
        <v>961</v>
      </c>
      <c r="AD2506" s="428" t="s">
        <v>263</v>
      </c>
      <c r="AE2506" s="375" t="s">
        <v>66</v>
      </c>
      <c r="AF2506" s="375" t="s">
        <v>388</v>
      </c>
      <c r="AG2506" s="375">
        <v>3.1543699988969669E-6</v>
      </c>
      <c r="AH2506" s="375" t="s">
        <v>399</v>
      </c>
      <c r="AI2506" s="375" t="s">
        <v>958</v>
      </c>
      <c r="AJ2506" s="375" t="s">
        <v>422</v>
      </c>
      <c r="AK2506" s="428" t="s">
        <v>277</v>
      </c>
      <c r="AL2506" s="375" t="s">
        <v>66</v>
      </c>
      <c r="AM2506" s="375" t="s">
        <v>425</v>
      </c>
      <c r="AN2506" s="375" t="s">
        <v>427</v>
      </c>
      <c r="AO2506" s="762">
        <v>6.9260000000000002</v>
      </c>
      <c r="AP2506" s="375" t="s">
        <v>388</v>
      </c>
      <c r="AQ2506" s="760">
        <v>0.84614124568009674</v>
      </c>
      <c r="AR2506" s="375" t="s">
        <v>399</v>
      </c>
      <c r="AS2506" s="375" t="s">
        <v>959</v>
      </c>
      <c r="AT2506" s="831" t="s">
        <v>422</v>
      </c>
    </row>
    <row r="2507" spans="1:46" s="375" customFormat="1" x14ac:dyDescent="0.4">
      <c r="A2507" s="428" t="s">
        <v>406</v>
      </c>
      <c r="B2507" s="375" t="s">
        <v>66</v>
      </c>
      <c r="C2507" s="375" t="s">
        <v>471</v>
      </c>
      <c r="D2507" s="375" t="s">
        <v>411</v>
      </c>
      <c r="E2507" s="375" t="s">
        <v>400</v>
      </c>
      <c r="F2507" s="761">
        <v>0.6996014801683702</v>
      </c>
      <c r="G2507" s="375" t="s">
        <v>398</v>
      </c>
      <c r="H2507" s="831" t="s">
        <v>955</v>
      </c>
      <c r="I2507" s="428" t="s">
        <v>232</v>
      </c>
      <c r="J2507" s="375" t="s">
        <v>66</v>
      </c>
      <c r="K2507" s="375" t="s">
        <v>52</v>
      </c>
      <c r="M2507" s="824">
        <v>0.31900000000000001</v>
      </c>
      <c r="N2507" s="375" t="s">
        <v>388</v>
      </c>
      <c r="O2507" s="375" t="s">
        <v>400</v>
      </c>
      <c r="P2507" s="763">
        <v>4.4600010568163418E-4</v>
      </c>
      <c r="Q2507" s="375" t="s">
        <v>399</v>
      </c>
      <c r="R2507" s="831" t="s">
        <v>960</v>
      </c>
      <c r="S2507" s="428" t="s">
        <v>49</v>
      </c>
      <c r="T2507" s="375" t="s">
        <v>418</v>
      </c>
      <c r="U2507" s="375" t="s">
        <v>66</v>
      </c>
      <c r="V2507" s="375" t="s">
        <v>52</v>
      </c>
      <c r="X2507" s="824">
        <v>0.34699999999999998</v>
      </c>
      <c r="Y2507" s="375" t="s">
        <v>388</v>
      </c>
      <c r="Z2507" s="375" t="s">
        <v>400</v>
      </c>
      <c r="AA2507" s="763">
        <v>1.6800003980832858E-4</v>
      </c>
      <c r="AB2507" s="375" t="s">
        <v>399</v>
      </c>
      <c r="AC2507" s="831" t="s">
        <v>961</v>
      </c>
      <c r="AD2507" s="428" t="s">
        <v>263</v>
      </c>
      <c r="AE2507" s="375" t="s">
        <v>66</v>
      </c>
      <c r="AF2507" s="375" t="s">
        <v>389</v>
      </c>
      <c r="AG2507" s="375">
        <v>3.0067126684652584E-6</v>
      </c>
      <c r="AH2507" s="375" t="s">
        <v>399</v>
      </c>
      <c r="AI2507" s="375" t="s">
        <v>958</v>
      </c>
      <c r="AJ2507" s="375" t="s">
        <v>422</v>
      </c>
      <c r="AK2507" s="428" t="s">
        <v>277</v>
      </c>
      <c r="AL2507" s="375" t="s">
        <v>66</v>
      </c>
      <c r="AM2507" s="375" t="s">
        <v>425</v>
      </c>
      <c r="AN2507" s="375" t="s">
        <v>427</v>
      </c>
      <c r="AO2507" s="762">
        <v>6.9260000000000002</v>
      </c>
      <c r="AP2507" s="375" t="s">
        <v>389</v>
      </c>
      <c r="AQ2507" s="760">
        <v>0.14469053127021084</v>
      </c>
      <c r="AR2507" s="375" t="s">
        <v>399</v>
      </c>
      <c r="AS2507" s="375" t="s">
        <v>959</v>
      </c>
      <c r="AT2507" s="831" t="s">
        <v>422</v>
      </c>
    </row>
    <row r="2508" spans="1:46" s="375" customFormat="1" x14ac:dyDescent="0.4">
      <c r="A2508" s="428" t="s">
        <v>406</v>
      </c>
      <c r="B2508" s="375" t="s">
        <v>66</v>
      </c>
      <c r="C2508" s="375" t="s">
        <v>471</v>
      </c>
      <c r="D2508" s="375" t="s">
        <v>410</v>
      </c>
      <c r="E2508" s="375" t="s">
        <v>400</v>
      </c>
      <c r="F2508" s="761">
        <v>6.9739666788005028E-4</v>
      </c>
      <c r="G2508" s="375" t="s">
        <v>398</v>
      </c>
      <c r="H2508" s="831" t="s">
        <v>955</v>
      </c>
      <c r="I2508" s="428" t="s">
        <v>232</v>
      </c>
      <c r="J2508" s="375" t="s">
        <v>66</v>
      </c>
      <c r="K2508" s="375" t="s">
        <v>52</v>
      </c>
      <c r="M2508" s="824">
        <v>0.31900000000000001</v>
      </c>
      <c r="N2508" s="375" t="s">
        <v>389</v>
      </c>
      <c r="O2508" s="375" t="s">
        <v>400</v>
      </c>
      <c r="P2508" s="763">
        <v>5.2800012511188986E-4</v>
      </c>
      <c r="Q2508" s="375" t="s">
        <v>399</v>
      </c>
      <c r="R2508" s="831" t="s">
        <v>960</v>
      </c>
      <c r="S2508" s="428" t="s">
        <v>49</v>
      </c>
      <c r="T2508" s="375" t="s">
        <v>418</v>
      </c>
      <c r="U2508" s="375" t="s">
        <v>66</v>
      </c>
      <c r="V2508" s="375" t="s">
        <v>52</v>
      </c>
      <c r="X2508" s="824">
        <v>0.34699999999999998</v>
      </c>
      <c r="Y2508" s="375" t="s">
        <v>389</v>
      </c>
      <c r="Z2508" s="375" t="s">
        <v>400</v>
      </c>
      <c r="AA2508" s="763">
        <v>1.0030002376651996E-3</v>
      </c>
      <c r="AB2508" s="375" t="s">
        <v>399</v>
      </c>
      <c r="AC2508" s="831" t="s">
        <v>961</v>
      </c>
      <c r="AD2508" s="428" t="s">
        <v>263</v>
      </c>
      <c r="AE2508" s="375" t="s">
        <v>66</v>
      </c>
      <c r="AF2508" s="375" t="s">
        <v>390</v>
      </c>
      <c r="AG2508" s="375">
        <v>1.1400169167638069E-6</v>
      </c>
      <c r="AH2508" s="375" t="s">
        <v>399</v>
      </c>
      <c r="AI2508" s="375" t="s">
        <v>958</v>
      </c>
      <c r="AJ2508" s="375" t="s">
        <v>422</v>
      </c>
      <c r="AK2508" s="428" t="s">
        <v>277</v>
      </c>
      <c r="AL2508" s="375" t="s">
        <v>66</v>
      </c>
      <c r="AM2508" s="375" t="s">
        <v>425</v>
      </c>
      <c r="AN2508" s="375" t="s">
        <v>427</v>
      </c>
      <c r="AO2508" s="762">
        <v>6.9260000000000002</v>
      </c>
      <c r="AP2508" s="375" t="s">
        <v>390</v>
      </c>
      <c r="AQ2508" s="760">
        <v>8.5326825093599831E-2</v>
      </c>
      <c r="AR2508" s="375" t="s">
        <v>399</v>
      </c>
      <c r="AS2508" s="375" t="s">
        <v>959</v>
      </c>
      <c r="AT2508" s="831" t="s">
        <v>422</v>
      </c>
    </row>
    <row r="2509" spans="1:46" s="375" customFormat="1" x14ac:dyDescent="0.4">
      <c r="A2509" s="428" t="s">
        <v>406</v>
      </c>
      <c r="B2509" s="375" t="s">
        <v>66</v>
      </c>
      <c r="C2509" s="375" t="s">
        <v>471</v>
      </c>
      <c r="D2509" s="375" t="s">
        <v>408</v>
      </c>
      <c r="E2509" s="375" t="s">
        <v>400</v>
      </c>
      <c r="F2509" s="761">
        <v>0.10718368195647784</v>
      </c>
      <c r="G2509" s="375" t="s">
        <v>398</v>
      </c>
      <c r="H2509" s="831" t="s">
        <v>955</v>
      </c>
      <c r="I2509" s="428" t="s">
        <v>232</v>
      </c>
      <c r="J2509" s="375" t="s">
        <v>66</v>
      </c>
      <c r="K2509" s="375" t="s">
        <v>52</v>
      </c>
      <c r="L2509" s="378"/>
      <c r="M2509" s="824">
        <v>0.31900000000000001</v>
      </c>
      <c r="N2509" s="375" t="s">
        <v>390</v>
      </c>
      <c r="O2509" s="375" t="s">
        <v>400</v>
      </c>
      <c r="P2509" s="763">
        <v>4.0000009478173478E-5</v>
      </c>
      <c r="Q2509" s="375" t="s">
        <v>399</v>
      </c>
      <c r="R2509" s="831" t="s">
        <v>960</v>
      </c>
      <c r="S2509" s="428" t="s">
        <v>49</v>
      </c>
      <c r="T2509" s="375" t="s">
        <v>418</v>
      </c>
      <c r="U2509" s="375" t="s">
        <v>66</v>
      </c>
      <c r="V2509" s="375" t="s">
        <v>52</v>
      </c>
      <c r="W2509" s="378"/>
      <c r="X2509" s="824">
        <v>0.34699999999999998</v>
      </c>
      <c r="Y2509" s="375" t="s">
        <v>390</v>
      </c>
      <c r="Z2509" s="375" t="s">
        <v>400</v>
      </c>
      <c r="AA2509" s="763">
        <v>1.2400002938233777E-4</v>
      </c>
      <c r="AB2509" s="375" t="s">
        <v>399</v>
      </c>
      <c r="AC2509" s="831" t="s">
        <v>961</v>
      </c>
      <c r="AD2509" s="428" t="s">
        <v>263</v>
      </c>
      <c r="AE2509" s="375" t="s">
        <v>66</v>
      </c>
      <c r="AF2509" s="375" t="s">
        <v>391</v>
      </c>
      <c r="AG2509" s="375">
        <v>4.3683859591078115E-7</v>
      </c>
      <c r="AH2509" s="375" t="s">
        <v>399</v>
      </c>
      <c r="AI2509" s="375" t="s">
        <v>958</v>
      </c>
      <c r="AJ2509" s="375" t="s">
        <v>422</v>
      </c>
      <c r="AK2509" s="428" t="s">
        <v>277</v>
      </c>
      <c r="AL2509" s="375" t="s">
        <v>66</v>
      </c>
      <c r="AM2509" s="375" t="s">
        <v>425</v>
      </c>
      <c r="AN2509" s="375" t="s">
        <v>427</v>
      </c>
      <c r="AO2509" s="762">
        <v>6.9260000000000002</v>
      </c>
      <c r="AP2509" s="375" t="s">
        <v>391</v>
      </c>
      <c r="AQ2509" s="760">
        <v>3.8727226352348619E-2</v>
      </c>
      <c r="AR2509" s="375" t="s">
        <v>399</v>
      </c>
      <c r="AS2509" s="375" t="s">
        <v>959</v>
      </c>
      <c r="AT2509" s="831" t="s">
        <v>422</v>
      </c>
    </row>
    <row r="2510" spans="1:46" s="375" customFormat="1" x14ac:dyDescent="0.4">
      <c r="A2510" s="428" t="s">
        <v>406</v>
      </c>
      <c r="B2510" s="375" t="s">
        <v>66</v>
      </c>
      <c r="C2510" s="375" t="s">
        <v>471</v>
      </c>
      <c r="D2510" s="375" t="s">
        <v>409</v>
      </c>
      <c r="E2510" s="375" t="s">
        <v>400</v>
      </c>
      <c r="F2510" s="761">
        <v>0.15459798133148006</v>
      </c>
      <c r="G2510" s="375" t="s">
        <v>398</v>
      </c>
      <c r="H2510" s="831" t="s">
        <v>955</v>
      </c>
      <c r="I2510" s="428" t="s">
        <v>232</v>
      </c>
      <c r="J2510" s="375" t="s">
        <v>66</v>
      </c>
      <c r="K2510" s="375" t="s">
        <v>52</v>
      </c>
      <c r="L2510" s="378"/>
      <c r="M2510" s="824">
        <v>0.31900000000000001</v>
      </c>
      <c r="N2510" s="375" t="s">
        <v>391</v>
      </c>
      <c r="O2510" s="375" t="s">
        <v>400</v>
      </c>
      <c r="P2510" s="763">
        <v>4.0000009478173478E-5</v>
      </c>
      <c r="Q2510" s="375" t="s">
        <v>399</v>
      </c>
      <c r="R2510" s="831" t="s">
        <v>960</v>
      </c>
      <c r="S2510" s="428" t="s">
        <v>49</v>
      </c>
      <c r="T2510" s="375" t="s">
        <v>418</v>
      </c>
      <c r="U2510" s="375" t="s">
        <v>66</v>
      </c>
      <c r="V2510" s="375" t="s">
        <v>52</v>
      </c>
      <c r="W2510" s="378"/>
      <c r="X2510" s="824">
        <v>0.34699999999999998</v>
      </c>
      <c r="Y2510" s="375" t="s">
        <v>391</v>
      </c>
      <c r="Z2510" s="375" t="s">
        <v>400</v>
      </c>
      <c r="AA2510" s="763">
        <v>1.1000002606497702E-4</v>
      </c>
      <c r="AB2510" s="375" t="s">
        <v>399</v>
      </c>
      <c r="AC2510" s="831" t="s">
        <v>961</v>
      </c>
      <c r="AD2510" s="428" t="s">
        <v>263</v>
      </c>
      <c r="AE2510" s="375" t="s">
        <v>66</v>
      </c>
      <c r="AF2510" s="375" t="s">
        <v>392</v>
      </c>
      <c r="AG2510" s="375">
        <v>1.4313883876447573E-6</v>
      </c>
      <c r="AH2510" s="375" t="s">
        <v>399</v>
      </c>
      <c r="AI2510" s="375" t="s">
        <v>958</v>
      </c>
      <c r="AJ2510" s="375" t="s">
        <v>422</v>
      </c>
      <c r="AK2510" s="428" t="s">
        <v>277</v>
      </c>
      <c r="AL2510" s="375" t="s">
        <v>66</v>
      </c>
      <c r="AM2510" s="375" t="s">
        <v>425</v>
      </c>
      <c r="AN2510" s="375" t="s">
        <v>427</v>
      </c>
      <c r="AO2510" s="762">
        <v>6.9260000000000002</v>
      </c>
      <c r="AP2510" s="375" t="s">
        <v>392</v>
      </c>
      <c r="AQ2510" s="760">
        <v>0.54246652525231054</v>
      </c>
      <c r="AR2510" s="375" t="s">
        <v>399</v>
      </c>
      <c r="AS2510" s="375" t="s">
        <v>959</v>
      </c>
      <c r="AT2510" s="831" t="s">
        <v>422</v>
      </c>
    </row>
    <row r="2511" spans="1:46" s="375" customFormat="1" x14ac:dyDescent="0.4">
      <c r="A2511" s="428" t="s">
        <v>406</v>
      </c>
      <c r="B2511" s="375" t="s">
        <v>66</v>
      </c>
      <c r="C2511" s="375" t="s">
        <v>471</v>
      </c>
      <c r="D2511" s="375" t="s">
        <v>387</v>
      </c>
      <c r="E2511" s="375" t="s">
        <v>400</v>
      </c>
      <c r="F2511" s="763">
        <v>1.0714067720752608E-5</v>
      </c>
      <c r="G2511" s="375" t="s">
        <v>399</v>
      </c>
      <c r="H2511" s="831" t="s">
        <v>962</v>
      </c>
      <c r="I2511" s="428" t="s">
        <v>232</v>
      </c>
      <c r="J2511" s="375" t="s">
        <v>66</v>
      </c>
      <c r="K2511" s="375" t="s">
        <v>52</v>
      </c>
      <c r="L2511" s="378"/>
      <c r="M2511" s="824">
        <v>0.31900000000000001</v>
      </c>
      <c r="N2511" s="375" t="s">
        <v>392</v>
      </c>
      <c r="O2511" s="375" t="s">
        <v>400</v>
      </c>
      <c r="P2511" s="763">
        <v>4.000000947817347E-6</v>
      </c>
      <c r="Q2511" s="375" t="s">
        <v>399</v>
      </c>
      <c r="R2511" s="831" t="s">
        <v>960</v>
      </c>
      <c r="S2511" s="428" t="s">
        <v>49</v>
      </c>
      <c r="T2511" s="375" t="s">
        <v>418</v>
      </c>
      <c r="U2511" s="375" t="s">
        <v>66</v>
      </c>
      <c r="V2511" s="375" t="s">
        <v>52</v>
      </c>
      <c r="W2511" s="378"/>
      <c r="X2511" s="824">
        <v>0.34699999999999998</v>
      </c>
      <c r="Y2511" s="375" t="s">
        <v>392</v>
      </c>
      <c r="Z2511" s="375" t="s">
        <v>400</v>
      </c>
      <c r="AA2511" s="763">
        <v>4.5420010762465971E-3</v>
      </c>
      <c r="AB2511" s="375" t="s">
        <v>399</v>
      </c>
      <c r="AC2511" s="831" t="s">
        <v>961</v>
      </c>
      <c r="AD2511" s="428" t="s">
        <v>263</v>
      </c>
      <c r="AE2511" s="375" t="s">
        <v>66</v>
      </c>
      <c r="AF2511" s="375" t="s">
        <v>393</v>
      </c>
      <c r="AG2511" s="375">
        <v>2.1274157027367469E-8</v>
      </c>
      <c r="AH2511" s="375" t="s">
        <v>399</v>
      </c>
      <c r="AI2511" s="375" t="s">
        <v>958</v>
      </c>
      <c r="AJ2511" s="375" t="s">
        <v>422</v>
      </c>
      <c r="AK2511" s="428" t="s">
        <v>277</v>
      </c>
      <c r="AL2511" s="375" t="s">
        <v>66</v>
      </c>
      <c r="AM2511" s="375" t="s">
        <v>425</v>
      </c>
      <c r="AN2511" s="375" t="s">
        <v>427</v>
      </c>
      <c r="AO2511" s="762">
        <v>6.9260000000000002</v>
      </c>
      <c r="AP2511" s="375" t="s">
        <v>393</v>
      </c>
      <c r="AQ2511" s="760">
        <v>8.111481151864688E-4</v>
      </c>
      <c r="AR2511" s="375" t="s">
        <v>399</v>
      </c>
      <c r="AS2511" s="375" t="s">
        <v>959</v>
      </c>
      <c r="AT2511" s="831" t="s">
        <v>422</v>
      </c>
    </row>
    <row r="2512" spans="1:46" s="375" customFormat="1" x14ac:dyDescent="0.4">
      <c r="A2512" s="428" t="s">
        <v>406</v>
      </c>
      <c r="B2512" s="375" t="s">
        <v>66</v>
      </c>
      <c r="C2512" s="375" t="s">
        <v>471</v>
      </c>
      <c r="D2512" s="375" t="s">
        <v>388</v>
      </c>
      <c r="E2512" s="375" t="s">
        <v>400</v>
      </c>
      <c r="F2512" s="763">
        <v>1.2467695686818893E-4</v>
      </c>
      <c r="G2512" s="375" t="s">
        <v>399</v>
      </c>
      <c r="H2512" s="831" t="s">
        <v>962</v>
      </c>
      <c r="I2512" s="428" t="s">
        <v>232</v>
      </c>
      <c r="J2512" s="375" t="s">
        <v>66</v>
      </c>
      <c r="K2512" s="375" t="s">
        <v>52</v>
      </c>
      <c r="L2512" s="378"/>
      <c r="M2512" s="824">
        <v>0.31900000000000001</v>
      </c>
      <c r="N2512" s="375" t="s">
        <v>393</v>
      </c>
      <c r="O2512" s="375" t="s">
        <v>400</v>
      </c>
      <c r="P2512" s="763">
        <v>6.6000015638986234E-6</v>
      </c>
      <c r="Q2512" s="375" t="s">
        <v>399</v>
      </c>
      <c r="R2512" s="831" t="s">
        <v>960</v>
      </c>
      <c r="S2512" s="428" t="s">
        <v>49</v>
      </c>
      <c r="T2512" s="375" t="s">
        <v>418</v>
      </c>
      <c r="U2512" s="375" t="s">
        <v>66</v>
      </c>
      <c r="V2512" s="375" t="s">
        <v>52</v>
      </c>
      <c r="W2512" s="378"/>
      <c r="X2512" s="824">
        <v>0.34699999999999998</v>
      </c>
      <c r="Y2512" s="375" t="s">
        <v>393</v>
      </c>
      <c r="Z2512" s="375" t="s">
        <v>400</v>
      </c>
      <c r="AA2512" s="763">
        <v>4.7300011207940132E-6</v>
      </c>
      <c r="AB2512" s="375" t="s">
        <v>399</v>
      </c>
      <c r="AC2512" s="831" t="s">
        <v>961</v>
      </c>
      <c r="AD2512" s="428" t="s">
        <v>263</v>
      </c>
      <c r="AE2512" s="375" t="s">
        <v>66</v>
      </c>
      <c r="AF2512" s="375" t="s">
        <v>394</v>
      </c>
      <c r="AG2512" s="375">
        <v>4.8021400661851645E-8</v>
      </c>
      <c r="AH2512" s="375" t="s">
        <v>399</v>
      </c>
      <c r="AI2512" s="375" t="s">
        <v>958</v>
      </c>
      <c r="AJ2512" s="375" t="s">
        <v>422</v>
      </c>
      <c r="AK2512" s="428" t="s">
        <v>277</v>
      </c>
      <c r="AL2512" s="375" t="s">
        <v>66</v>
      </c>
      <c r="AM2512" s="375" t="s">
        <v>425</v>
      </c>
      <c r="AN2512" s="375" t="s">
        <v>427</v>
      </c>
      <c r="AO2512" s="762">
        <v>6.9260000000000002</v>
      </c>
      <c r="AP2512" s="375" t="s">
        <v>394</v>
      </c>
      <c r="AQ2512" s="760">
        <v>1.6935338883092644E-3</v>
      </c>
      <c r="AR2512" s="375" t="s">
        <v>399</v>
      </c>
      <c r="AS2512" s="375" t="s">
        <v>959</v>
      </c>
      <c r="AT2512" s="831" t="s">
        <v>422</v>
      </c>
    </row>
    <row r="2513" spans="1:46" s="375" customFormat="1" x14ac:dyDescent="0.4">
      <c r="A2513" s="428" t="s">
        <v>406</v>
      </c>
      <c r="B2513" s="375" t="s">
        <v>66</v>
      </c>
      <c r="C2513" s="375" t="s">
        <v>471</v>
      </c>
      <c r="D2513" s="375" t="s">
        <v>389</v>
      </c>
      <c r="E2513" s="375" t="s">
        <v>400</v>
      </c>
      <c r="F2513" s="763">
        <v>3.7549711631487155E-4</v>
      </c>
      <c r="G2513" s="375" t="s">
        <v>399</v>
      </c>
      <c r="H2513" s="831" t="s">
        <v>962</v>
      </c>
      <c r="I2513" s="428" t="s">
        <v>232</v>
      </c>
      <c r="J2513" s="375" t="s">
        <v>66</v>
      </c>
      <c r="K2513" s="375" t="s">
        <v>52</v>
      </c>
      <c r="L2513" s="378"/>
      <c r="M2513" s="824">
        <v>0.31900000000000001</v>
      </c>
      <c r="N2513" s="375" t="s">
        <v>394</v>
      </c>
      <c r="O2513" s="375" t="s">
        <v>400</v>
      </c>
      <c r="P2513" s="763">
        <v>1.7120004056658244E-5</v>
      </c>
      <c r="Q2513" s="375" t="s">
        <v>399</v>
      </c>
      <c r="R2513" s="831" t="s">
        <v>960</v>
      </c>
      <c r="S2513" s="428" t="s">
        <v>49</v>
      </c>
      <c r="T2513" s="375" t="s">
        <v>418</v>
      </c>
      <c r="U2513" s="375" t="s">
        <v>66</v>
      </c>
      <c r="V2513" s="375" t="s">
        <v>52</v>
      </c>
      <c r="W2513" s="378"/>
      <c r="X2513" s="824">
        <v>0.34699999999999998</v>
      </c>
      <c r="Y2513" s="375" t="s">
        <v>394</v>
      </c>
      <c r="Z2513" s="375" t="s">
        <v>400</v>
      </c>
      <c r="AA2513" s="763">
        <v>8.9100021112631409E-6</v>
      </c>
      <c r="AB2513" s="375" t="s">
        <v>399</v>
      </c>
      <c r="AC2513" s="831" t="s">
        <v>961</v>
      </c>
      <c r="AD2513" s="428" t="s">
        <v>263</v>
      </c>
      <c r="AE2513" s="375" t="s">
        <v>66</v>
      </c>
      <c r="AF2513" s="375" t="s">
        <v>395</v>
      </c>
      <c r="AG2513" s="375">
        <v>1.7416523782160114E-6</v>
      </c>
      <c r="AH2513" s="375" t="s">
        <v>399</v>
      </c>
      <c r="AI2513" s="375" t="s">
        <v>958</v>
      </c>
      <c r="AJ2513" s="375" t="s">
        <v>422</v>
      </c>
      <c r="AK2513" s="428" t="s">
        <v>277</v>
      </c>
      <c r="AL2513" s="375" t="s">
        <v>66</v>
      </c>
      <c r="AM2513" s="375" t="s">
        <v>425</v>
      </c>
      <c r="AN2513" s="375" t="s">
        <v>427</v>
      </c>
      <c r="AO2513" s="762">
        <v>6.9260000000000002</v>
      </c>
      <c r="AP2513" s="375" t="s">
        <v>395</v>
      </c>
      <c r="AQ2513" s="760">
        <v>0.20852766040148335</v>
      </c>
      <c r="AR2513" s="375" t="s">
        <v>399</v>
      </c>
      <c r="AS2513" s="375" t="s">
        <v>959</v>
      </c>
      <c r="AT2513" s="831" t="s">
        <v>422</v>
      </c>
    </row>
    <row r="2514" spans="1:46" s="375" customFormat="1" x14ac:dyDescent="0.4">
      <c r="A2514" s="428" t="s">
        <v>406</v>
      </c>
      <c r="B2514" s="375" t="s">
        <v>66</v>
      </c>
      <c r="C2514" s="375" t="s">
        <v>471</v>
      </c>
      <c r="D2514" s="375" t="s">
        <v>390</v>
      </c>
      <c r="E2514" s="375" t="s">
        <v>400</v>
      </c>
      <c r="F2514" s="763">
        <v>3.4693643089569147E-5</v>
      </c>
      <c r="G2514" s="375" t="s">
        <v>399</v>
      </c>
      <c r="H2514" s="831" t="s">
        <v>962</v>
      </c>
      <c r="I2514" s="428" t="s">
        <v>232</v>
      </c>
      <c r="J2514" s="375" t="s">
        <v>66</v>
      </c>
      <c r="K2514" s="375" t="s">
        <v>52</v>
      </c>
      <c r="L2514" s="378"/>
      <c r="M2514" s="824">
        <v>0.31900000000000001</v>
      </c>
      <c r="N2514" s="375" t="s">
        <v>395</v>
      </c>
      <c r="O2514" s="375" t="s">
        <v>400</v>
      </c>
      <c r="P2514" s="763">
        <v>1.1000002606497705E-5</v>
      </c>
      <c r="Q2514" s="375" t="s">
        <v>399</v>
      </c>
      <c r="R2514" s="831" t="s">
        <v>960</v>
      </c>
      <c r="S2514" s="428" t="s">
        <v>49</v>
      </c>
      <c r="T2514" s="375" t="s">
        <v>418</v>
      </c>
      <c r="U2514" s="375" t="s">
        <v>66</v>
      </c>
      <c r="V2514" s="375" t="s">
        <v>52</v>
      </c>
      <c r="W2514" s="378"/>
      <c r="X2514" s="824">
        <v>0.34699999999999998</v>
      </c>
      <c r="Y2514" s="375" t="s">
        <v>395</v>
      </c>
      <c r="Z2514" s="375" t="s">
        <v>400</v>
      </c>
      <c r="AA2514" s="763">
        <v>1.000000236954337E-5</v>
      </c>
      <c r="AB2514" s="375" t="s">
        <v>399</v>
      </c>
      <c r="AC2514" s="831" t="s">
        <v>961</v>
      </c>
      <c r="AD2514" s="428" t="s">
        <v>263</v>
      </c>
      <c r="AE2514" s="375" t="s">
        <v>66</v>
      </c>
      <c r="AF2514" s="375" t="s">
        <v>396</v>
      </c>
      <c r="AG2514" s="375">
        <v>1.9625372413469976E-8</v>
      </c>
      <c r="AH2514" s="375" t="s">
        <v>399</v>
      </c>
      <c r="AI2514" s="375" t="s">
        <v>958</v>
      </c>
      <c r="AJ2514" s="375" t="s">
        <v>422</v>
      </c>
      <c r="AK2514" s="428" t="s">
        <v>277</v>
      </c>
      <c r="AL2514" s="375" t="s">
        <v>66</v>
      </c>
      <c r="AM2514" s="375" t="s">
        <v>425</v>
      </c>
      <c r="AN2514" s="375" t="s">
        <v>427</v>
      </c>
      <c r="AO2514" s="762">
        <v>6.9260000000000002</v>
      </c>
      <c r="AP2514" s="375" t="s">
        <v>396</v>
      </c>
      <c r="AQ2514" s="760">
        <v>1.2784256206030929E-3</v>
      </c>
      <c r="AR2514" s="375" t="s">
        <v>399</v>
      </c>
      <c r="AS2514" s="375" t="s">
        <v>959</v>
      </c>
      <c r="AT2514" s="831" t="s">
        <v>422</v>
      </c>
    </row>
    <row r="2515" spans="1:46" s="375" customFormat="1" x14ac:dyDescent="0.4">
      <c r="A2515" s="428" t="s">
        <v>406</v>
      </c>
      <c r="B2515" s="375" t="s">
        <v>66</v>
      </c>
      <c r="C2515" s="375" t="s">
        <v>471</v>
      </c>
      <c r="D2515" s="375" t="s">
        <v>391</v>
      </c>
      <c r="E2515" s="375" t="s">
        <v>400</v>
      </c>
      <c r="F2515" s="763">
        <v>3.1262866227605378E-5</v>
      </c>
      <c r="G2515" s="375" t="s">
        <v>399</v>
      </c>
      <c r="H2515" s="831" t="s">
        <v>962</v>
      </c>
      <c r="I2515" s="428" t="s">
        <v>232</v>
      </c>
      <c r="J2515" s="375" t="s">
        <v>66</v>
      </c>
      <c r="K2515" s="375" t="s">
        <v>52</v>
      </c>
      <c r="L2515" s="378"/>
      <c r="M2515" s="824">
        <v>0.31900000000000001</v>
      </c>
      <c r="N2515" s="375" t="s">
        <v>396</v>
      </c>
      <c r="O2515" s="375" t="s">
        <v>400</v>
      </c>
      <c r="P2515" s="763">
        <v>1.0000002369543367E-6</v>
      </c>
      <c r="Q2515" s="375" t="s">
        <v>399</v>
      </c>
      <c r="R2515" s="831" t="s">
        <v>960</v>
      </c>
      <c r="S2515" s="428" t="s">
        <v>49</v>
      </c>
      <c r="T2515" s="375" t="s">
        <v>418</v>
      </c>
      <c r="U2515" s="375" t="s">
        <v>66</v>
      </c>
      <c r="V2515" s="375" t="s">
        <v>52</v>
      </c>
      <c r="W2515" s="378"/>
      <c r="X2515" s="824">
        <v>0.34699999999999998</v>
      </c>
      <c r="Y2515" s="375" t="s">
        <v>396</v>
      </c>
      <c r="Z2515" s="375" t="s">
        <v>400</v>
      </c>
      <c r="AA2515" s="763">
        <v>1.6000003791269388E-5</v>
      </c>
      <c r="AB2515" s="375" t="s">
        <v>399</v>
      </c>
      <c r="AC2515" s="831" t="s">
        <v>961</v>
      </c>
      <c r="AD2515" s="430" t="s">
        <v>263</v>
      </c>
      <c r="AE2515" s="832" t="s">
        <v>66</v>
      </c>
      <c r="AF2515" s="832" t="s">
        <v>397</v>
      </c>
      <c r="AG2515" s="832">
        <v>2.0848487563905728E-3</v>
      </c>
      <c r="AH2515" s="832" t="s">
        <v>399</v>
      </c>
      <c r="AI2515" s="832" t="s">
        <v>958</v>
      </c>
      <c r="AJ2515" s="832" t="s">
        <v>422</v>
      </c>
      <c r="AK2515" s="428" t="s">
        <v>277</v>
      </c>
      <c r="AL2515" s="375" t="s">
        <v>66</v>
      </c>
      <c r="AM2515" s="375" t="s">
        <v>425</v>
      </c>
      <c r="AN2515" s="375" t="s">
        <v>427</v>
      </c>
      <c r="AO2515" s="762">
        <v>6.9260000000000002</v>
      </c>
      <c r="AP2515" s="375" t="s">
        <v>397</v>
      </c>
      <c r="AQ2515" s="760">
        <v>129.43755407652384</v>
      </c>
      <c r="AR2515" s="375" t="s">
        <v>399</v>
      </c>
      <c r="AS2515" s="375" t="s">
        <v>959</v>
      </c>
      <c r="AT2515" s="831" t="s">
        <v>422</v>
      </c>
    </row>
    <row r="2516" spans="1:46" s="375" customFormat="1" x14ac:dyDescent="0.4">
      <c r="A2516" s="428" t="s">
        <v>406</v>
      </c>
      <c r="B2516" s="375" t="s">
        <v>66</v>
      </c>
      <c r="C2516" s="375" t="s">
        <v>471</v>
      </c>
      <c r="D2516" s="375" t="s">
        <v>392</v>
      </c>
      <c r="E2516" s="375" t="s">
        <v>400</v>
      </c>
      <c r="F2516" s="763">
        <v>1.1125445401856237E-3</v>
      </c>
      <c r="G2516" s="375" t="s">
        <v>399</v>
      </c>
      <c r="H2516" s="831" t="s">
        <v>962</v>
      </c>
      <c r="I2516" s="428" t="s">
        <v>232</v>
      </c>
      <c r="J2516" s="375" t="s">
        <v>66</v>
      </c>
      <c r="K2516" s="375" t="s">
        <v>52</v>
      </c>
      <c r="L2516" s="378"/>
      <c r="M2516" s="824">
        <v>0.31900000000000001</v>
      </c>
      <c r="N2516" s="375" t="s">
        <v>397</v>
      </c>
      <c r="O2516" s="375" t="s">
        <v>400</v>
      </c>
      <c r="P2516" s="763">
        <v>0.63467861977640372</v>
      </c>
      <c r="Q2516" s="375" t="s">
        <v>399</v>
      </c>
      <c r="R2516" s="831" t="s">
        <v>960</v>
      </c>
      <c r="S2516" s="428" t="s">
        <v>49</v>
      </c>
      <c r="T2516" s="375" t="s">
        <v>418</v>
      </c>
      <c r="U2516" s="375" t="s">
        <v>66</v>
      </c>
      <c r="V2516" s="375" t="s">
        <v>52</v>
      </c>
      <c r="W2516" s="378"/>
      <c r="X2516" s="824">
        <v>0.34699999999999998</v>
      </c>
      <c r="Y2516" s="375" t="s">
        <v>397</v>
      </c>
      <c r="Z2516" s="375" t="s">
        <v>400</v>
      </c>
      <c r="AA2516" s="763">
        <v>0.98340661924808603</v>
      </c>
      <c r="AB2516" s="375" t="s">
        <v>399</v>
      </c>
      <c r="AC2516" s="831" t="s">
        <v>961</v>
      </c>
      <c r="AK2516" s="428" t="s">
        <v>277</v>
      </c>
      <c r="AL2516" s="375" t="s">
        <v>66</v>
      </c>
      <c r="AM2516" s="375" t="s">
        <v>425</v>
      </c>
      <c r="AN2516" s="375" t="s">
        <v>426</v>
      </c>
      <c r="AO2516" s="762">
        <v>6.9260000000000002</v>
      </c>
      <c r="AP2516" s="375" t="s">
        <v>387</v>
      </c>
      <c r="AQ2516" s="760">
        <v>0.11449360352033082</v>
      </c>
      <c r="AR2516" s="375" t="s">
        <v>399</v>
      </c>
      <c r="AS2516" s="375" t="s">
        <v>963</v>
      </c>
      <c r="AT2516" s="831" t="s">
        <v>422</v>
      </c>
    </row>
    <row r="2517" spans="1:46" s="375" customFormat="1" x14ac:dyDescent="0.4">
      <c r="A2517" s="428" t="s">
        <v>406</v>
      </c>
      <c r="B2517" s="375" t="s">
        <v>66</v>
      </c>
      <c r="C2517" s="375" t="s">
        <v>471</v>
      </c>
      <c r="D2517" s="375" t="s">
        <v>393</v>
      </c>
      <c r="E2517" s="375" t="s">
        <v>400</v>
      </c>
      <c r="F2517" s="763">
        <v>1.8214301989223627E-6</v>
      </c>
      <c r="G2517" s="375" t="s">
        <v>399</v>
      </c>
      <c r="H2517" s="831" t="s">
        <v>962</v>
      </c>
      <c r="I2517" s="428" t="s">
        <v>232</v>
      </c>
      <c r="J2517" s="375" t="s">
        <v>66</v>
      </c>
      <c r="K2517" s="375" t="s">
        <v>52</v>
      </c>
      <c r="L2517" s="378"/>
      <c r="M2517" s="824">
        <v>0.31900000000000001</v>
      </c>
      <c r="N2517" s="375" t="s">
        <v>387</v>
      </c>
      <c r="O2517" s="375" t="s">
        <v>401</v>
      </c>
      <c r="P2517" s="378">
        <v>2.9811815429833174E-5</v>
      </c>
      <c r="Q2517" s="375" t="s">
        <v>399</v>
      </c>
      <c r="R2517" s="831" t="s">
        <v>964</v>
      </c>
      <c r="S2517" s="428" t="s">
        <v>49</v>
      </c>
      <c r="T2517" s="375" t="s">
        <v>418</v>
      </c>
      <c r="U2517" s="375" t="s">
        <v>66</v>
      </c>
      <c r="V2517" s="375" t="s">
        <v>52</v>
      </c>
      <c r="W2517" s="378"/>
      <c r="X2517" s="824">
        <v>0.34699999999999998</v>
      </c>
      <c r="Y2517" s="375" t="s">
        <v>387</v>
      </c>
      <c r="Z2517" s="375" t="s">
        <v>401</v>
      </c>
      <c r="AA2517" s="378">
        <v>2.0811813297244141E-5</v>
      </c>
      <c r="AB2517" s="375" t="s">
        <v>399</v>
      </c>
      <c r="AC2517" s="831" t="s">
        <v>965</v>
      </c>
      <c r="AK2517" s="428" t="s">
        <v>277</v>
      </c>
      <c r="AL2517" s="375" t="s">
        <v>66</v>
      </c>
      <c r="AM2517" s="375" t="s">
        <v>425</v>
      </c>
      <c r="AN2517" s="375" t="s">
        <v>426</v>
      </c>
      <c r="AO2517" s="762">
        <v>6.9260000000000002</v>
      </c>
      <c r="AP2517" s="375" t="s">
        <v>388</v>
      </c>
      <c r="AQ2517" s="760">
        <v>0.66955527990502384</v>
      </c>
      <c r="AR2517" s="375" t="s">
        <v>399</v>
      </c>
      <c r="AS2517" s="375" t="s">
        <v>963</v>
      </c>
      <c r="AT2517" s="831" t="s">
        <v>422</v>
      </c>
    </row>
    <row r="2518" spans="1:46" s="375" customFormat="1" x14ac:dyDescent="0.4">
      <c r="A2518" s="428" t="s">
        <v>406</v>
      </c>
      <c r="B2518" s="375" t="s">
        <v>66</v>
      </c>
      <c r="C2518" s="375" t="s">
        <v>471</v>
      </c>
      <c r="D2518" s="375" t="s">
        <v>394</v>
      </c>
      <c r="E2518" s="375" t="s">
        <v>400</v>
      </c>
      <c r="F2518" s="763">
        <v>4.3166340941980987E-6</v>
      </c>
      <c r="G2518" s="375" t="s">
        <v>399</v>
      </c>
      <c r="H2518" s="831" t="s">
        <v>962</v>
      </c>
      <c r="I2518" s="428" t="s">
        <v>232</v>
      </c>
      <c r="J2518" s="375" t="s">
        <v>66</v>
      </c>
      <c r="K2518" s="375" t="s">
        <v>52</v>
      </c>
      <c r="L2518" s="378"/>
      <c r="M2518" s="824">
        <v>0.31900000000000001</v>
      </c>
      <c r="N2518" s="375" t="s">
        <v>388</v>
      </c>
      <c r="O2518" s="375" t="s">
        <v>401</v>
      </c>
      <c r="P2518" s="378">
        <v>4.5146183136986288E-4</v>
      </c>
      <c r="Q2518" s="375" t="s">
        <v>399</v>
      </c>
      <c r="R2518" s="831" t="s">
        <v>964</v>
      </c>
      <c r="S2518" s="428" t="s">
        <v>49</v>
      </c>
      <c r="T2518" s="375" t="s">
        <v>418</v>
      </c>
      <c r="U2518" s="375" t="s">
        <v>66</v>
      </c>
      <c r="V2518" s="375" t="s">
        <v>52</v>
      </c>
      <c r="W2518" s="378"/>
      <c r="X2518" s="824">
        <v>0.34699999999999998</v>
      </c>
      <c r="Y2518" s="375" t="s">
        <v>388</v>
      </c>
      <c r="Z2518" s="375" t="s">
        <v>401</v>
      </c>
      <c r="AA2518" s="378">
        <v>1.7346176549655723E-4</v>
      </c>
      <c r="AB2518" s="375" t="s">
        <v>399</v>
      </c>
      <c r="AC2518" s="831" t="s">
        <v>965</v>
      </c>
      <c r="AK2518" s="428" t="s">
        <v>277</v>
      </c>
      <c r="AL2518" s="375" t="s">
        <v>66</v>
      </c>
      <c r="AM2518" s="375" t="s">
        <v>425</v>
      </c>
      <c r="AN2518" s="375" t="s">
        <v>426</v>
      </c>
      <c r="AO2518" s="762">
        <v>6.9260000000000002</v>
      </c>
      <c r="AP2518" s="375" t="s">
        <v>389</v>
      </c>
      <c r="AQ2518" s="760">
        <v>0.14083992687145763</v>
      </c>
      <c r="AR2518" s="375" t="s">
        <v>399</v>
      </c>
      <c r="AS2518" s="375" t="s">
        <v>963</v>
      </c>
      <c r="AT2518" s="831" t="s">
        <v>422</v>
      </c>
    </row>
    <row r="2519" spans="1:46" s="375" customFormat="1" x14ac:dyDescent="0.4">
      <c r="A2519" s="428" t="s">
        <v>406</v>
      </c>
      <c r="B2519" s="375" t="s">
        <v>66</v>
      </c>
      <c r="C2519" s="375" t="s">
        <v>471</v>
      </c>
      <c r="D2519" s="375" t="s">
        <v>395</v>
      </c>
      <c r="E2519" s="375" t="s">
        <v>400</v>
      </c>
      <c r="F2519" s="763">
        <v>6.6407759020883786E-6</v>
      </c>
      <c r="G2519" s="375" t="s">
        <v>399</v>
      </c>
      <c r="H2519" s="831" t="s">
        <v>962</v>
      </c>
      <c r="I2519" s="428" t="s">
        <v>232</v>
      </c>
      <c r="J2519" s="375" t="s">
        <v>66</v>
      </c>
      <c r="K2519" s="375" t="s">
        <v>52</v>
      </c>
      <c r="L2519" s="378"/>
      <c r="M2519" s="824">
        <v>0.31900000000000001</v>
      </c>
      <c r="N2519" s="375" t="s">
        <v>389</v>
      </c>
      <c r="O2519" s="375" t="s">
        <v>401</v>
      </c>
      <c r="P2519" s="378">
        <v>5.2882849790955176E-4</v>
      </c>
      <c r="Q2519" s="375" t="s">
        <v>399</v>
      </c>
      <c r="R2519" s="831" t="s">
        <v>964</v>
      </c>
      <c r="S2519" s="428" t="s">
        <v>49</v>
      </c>
      <c r="T2519" s="375" t="s">
        <v>418</v>
      </c>
      <c r="U2519" s="375" t="s">
        <v>66</v>
      </c>
      <c r="V2519" s="375" t="s">
        <v>52</v>
      </c>
      <c r="W2519" s="378"/>
      <c r="X2519" s="824">
        <v>0.34699999999999998</v>
      </c>
      <c r="Y2519" s="375" t="s">
        <v>389</v>
      </c>
      <c r="Z2519" s="375" t="s">
        <v>401</v>
      </c>
      <c r="AA2519" s="378">
        <v>1.0038286104628617E-3</v>
      </c>
      <c r="AB2519" s="375" t="s">
        <v>399</v>
      </c>
      <c r="AC2519" s="831" t="s">
        <v>965</v>
      </c>
      <c r="AK2519" s="428" t="s">
        <v>277</v>
      </c>
      <c r="AL2519" s="375" t="s">
        <v>66</v>
      </c>
      <c r="AM2519" s="375" t="s">
        <v>425</v>
      </c>
      <c r="AN2519" s="375" t="s">
        <v>426</v>
      </c>
      <c r="AO2519" s="762">
        <v>6.9260000000000002</v>
      </c>
      <c r="AP2519" s="375" t="s">
        <v>390</v>
      </c>
      <c r="AQ2519" s="760">
        <v>7.6770444062228202E-2</v>
      </c>
      <c r="AR2519" s="375" t="s">
        <v>399</v>
      </c>
      <c r="AS2519" s="375" t="s">
        <v>963</v>
      </c>
      <c r="AT2519" s="831" t="s">
        <v>422</v>
      </c>
    </row>
    <row r="2520" spans="1:46" s="375" customFormat="1" x14ac:dyDescent="0.4">
      <c r="A2520" s="428" t="s">
        <v>406</v>
      </c>
      <c r="B2520" s="375" t="s">
        <v>66</v>
      </c>
      <c r="C2520" s="375" t="s">
        <v>471</v>
      </c>
      <c r="D2520" s="375" t="s">
        <v>396</v>
      </c>
      <c r="E2520" s="375" t="s">
        <v>400</v>
      </c>
      <c r="F2520" s="763">
        <v>4.4097842361292137E-6</v>
      </c>
      <c r="G2520" s="375" t="s">
        <v>399</v>
      </c>
      <c r="H2520" s="831" t="s">
        <v>962</v>
      </c>
      <c r="I2520" s="428" t="s">
        <v>232</v>
      </c>
      <c r="J2520" s="375" t="s">
        <v>66</v>
      </c>
      <c r="K2520" s="375" t="s">
        <v>52</v>
      </c>
      <c r="L2520" s="378"/>
      <c r="M2520" s="824">
        <v>0.31900000000000001</v>
      </c>
      <c r="N2520" s="375" t="s">
        <v>390</v>
      </c>
      <c r="O2520" s="375" t="s">
        <v>401</v>
      </c>
      <c r="P2520" s="378">
        <v>4.0502188332202108E-5</v>
      </c>
      <c r="Q2520" s="375" t="s">
        <v>399</v>
      </c>
      <c r="R2520" s="831" t="s">
        <v>964</v>
      </c>
      <c r="S2520" s="428" t="s">
        <v>49</v>
      </c>
      <c r="T2520" s="375" t="s">
        <v>418</v>
      </c>
      <c r="U2520" s="375" t="s">
        <v>66</v>
      </c>
      <c r="V2520" s="375" t="s">
        <v>52</v>
      </c>
      <c r="W2520" s="378"/>
      <c r="X2520" s="824">
        <v>0.34699999999999998</v>
      </c>
      <c r="Y2520" s="375" t="s">
        <v>390</v>
      </c>
      <c r="Z2520" s="375" t="s">
        <v>401</v>
      </c>
      <c r="AA2520" s="378">
        <v>1.245022082363664E-4</v>
      </c>
      <c r="AB2520" s="375" t="s">
        <v>399</v>
      </c>
      <c r="AC2520" s="831" t="s">
        <v>965</v>
      </c>
      <c r="AK2520" s="428" t="s">
        <v>277</v>
      </c>
      <c r="AL2520" s="375" t="s">
        <v>66</v>
      </c>
      <c r="AM2520" s="375" t="s">
        <v>425</v>
      </c>
      <c r="AN2520" s="375" t="s">
        <v>426</v>
      </c>
      <c r="AO2520" s="762">
        <v>6.9260000000000002</v>
      </c>
      <c r="AP2520" s="375" t="s">
        <v>391</v>
      </c>
      <c r="AQ2520" s="760">
        <v>3.3247860289947147E-2</v>
      </c>
      <c r="AR2520" s="375" t="s">
        <v>399</v>
      </c>
      <c r="AS2520" s="375" t="s">
        <v>963</v>
      </c>
      <c r="AT2520" s="831" t="s">
        <v>422</v>
      </c>
    </row>
    <row r="2521" spans="1:46" s="375" customFormat="1" x14ac:dyDescent="0.4">
      <c r="A2521" s="428" t="s">
        <v>406</v>
      </c>
      <c r="B2521" s="375" t="s">
        <v>66</v>
      </c>
      <c r="C2521" s="375" t="s">
        <v>471</v>
      </c>
      <c r="D2521" s="375" t="s">
        <v>397</v>
      </c>
      <c r="E2521" s="375" t="s">
        <v>400</v>
      </c>
      <c r="F2521" s="763">
        <v>0.45540391534421482</v>
      </c>
      <c r="G2521" s="375" t="s">
        <v>399</v>
      </c>
      <c r="H2521" s="831" t="s">
        <v>962</v>
      </c>
      <c r="I2521" s="428" t="s">
        <v>232</v>
      </c>
      <c r="J2521" s="375" t="s">
        <v>66</v>
      </c>
      <c r="K2521" s="375" t="s">
        <v>52</v>
      </c>
      <c r="L2521" s="378"/>
      <c r="M2521" s="824">
        <v>0.31900000000000001</v>
      </c>
      <c r="N2521" s="375" t="s">
        <v>391</v>
      </c>
      <c r="O2521" s="375" t="s">
        <v>401</v>
      </c>
      <c r="P2521" s="378">
        <v>4.0231829752532398E-5</v>
      </c>
      <c r="Q2521" s="375" t="s">
        <v>399</v>
      </c>
      <c r="R2521" s="831" t="s">
        <v>964</v>
      </c>
      <c r="S2521" s="428" t="s">
        <v>49</v>
      </c>
      <c r="T2521" s="375" t="s">
        <v>418</v>
      </c>
      <c r="U2521" s="375" t="s">
        <v>66</v>
      </c>
      <c r="V2521" s="375" t="s">
        <v>52</v>
      </c>
      <c r="W2521" s="378"/>
      <c r="X2521" s="824">
        <v>0.34699999999999998</v>
      </c>
      <c r="Y2521" s="375" t="s">
        <v>391</v>
      </c>
      <c r="Z2521" s="375" t="s">
        <v>401</v>
      </c>
      <c r="AA2521" s="378">
        <v>1.1023184633933594E-4</v>
      </c>
      <c r="AB2521" s="375" t="s">
        <v>399</v>
      </c>
      <c r="AC2521" s="831" t="s">
        <v>965</v>
      </c>
      <c r="AK2521" s="428" t="s">
        <v>277</v>
      </c>
      <c r="AL2521" s="375" t="s">
        <v>66</v>
      </c>
      <c r="AM2521" s="375" t="s">
        <v>425</v>
      </c>
      <c r="AN2521" s="375" t="s">
        <v>426</v>
      </c>
      <c r="AO2521" s="762">
        <v>6.9260000000000002</v>
      </c>
      <c r="AP2521" s="375" t="s">
        <v>392</v>
      </c>
      <c r="AQ2521" s="760">
        <v>0.42086269104545959</v>
      </c>
      <c r="AR2521" s="375" t="s">
        <v>399</v>
      </c>
      <c r="AS2521" s="375" t="s">
        <v>963</v>
      </c>
      <c r="AT2521" s="831" t="s">
        <v>422</v>
      </c>
    </row>
    <row r="2522" spans="1:46" s="375" customFormat="1" x14ac:dyDescent="0.4">
      <c r="A2522" s="428" t="s">
        <v>406</v>
      </c>
      <c r="B2522" s="375" t="s">
        <v>66</v>
      </c>
      <c r="C2522" s="375" t="s">
        <v>471</v>
      </c>
      <c r="D2522" s="375" t="s">
        <v>387</v>
      </c>
      <c r="E2522" s="375" t="s">
        <v>401</v>
      </c>
      <c r="F2522" s="378">
        <v>1.220253396460136E-5</v>
      </c>
      <c r="G2522" s="375" t="s">
        <v>399</v>
      </c>
      <c r="H2522" s="831" t="s">
        <v>966</v>
      </c>
      <c r="I2522" s="428" t="s">
        <v>232</v>
      </c>
      <c r="J2522" s="375" t="s">
        <v>66</v>
      </c>
      <c r="K2522" s="375" t="s">
        <v>52</v>
      </c>
      <c r="L2522" s="378"/>
      <c r="M2522" s="824">
        <v>0.31900000000000001</v>
      </c>
      <c r="N2522" s="375" t="s">
        <v>392</v>
      </c>
      <c r="O2522" s="375" t="s">
        <v>401</v>
      </c>
      <c r="P2522" s="378">
        <v>6.8286048677215307E-6</v>
      </c>
      <c r="Q2522" s="375" t="s">
        <v>399</v>
      </c>
      <c r="R2522" s="831" t="s">
        <v>964</v>
      </c>
      <c r="S2522" s="428" t="s">
        <v>49</v>
      </c>
      <c r="T2522" s="375" t="s">
        <v>418</v>
      </c>
      <c r="U2522" s="375" t="s">
        <v>66</v>
      </c>
      <c r="V2522" s="375" t="s">
        <v>52</v>
      </c>
      <c r="W2522" s="378"/>
      <c r="X2522" s="824">
        <v>0.34699999999999998</v>
      </c>
      <c r="Y2522" s="375" t="s">
        <v>392</v>
      </c>
      <c r="Z2522" s="375" t="s">
        <v>401</v>
      </c>
      <c r="AA2522" s="378">
        <v>4.5448296801665015E-3</v>
      </c>
      <c r="AB2522" s="375" t="s">
        <v>399</v>
      </c>
      <c r="AC2522" s="831" t="s">
        <v>965</v>
      </c>
      <c r="AK2522" s="428" t="s">
        <v>277</v>
      </c>
      <c r="AL2522" s="375" t="s">
        <v>66</v>
      </c>
      <c r="AM2522" s="375" t="s">
        <v>425</v>
      </c>
      <c r="AN2522" s="375" t="s">
        <v>426</v>
      </c>
      <c r="AO2522" s="762">
        <v>6.9260000000000002</v>
      </c>
      <c r="AP2522" s="375" t="s">
        <v>393</v>
      </c>
      <c r="AQ2522" s="760">
        <v>8.2913653648611385E-4</v>
      </c>
      <c r="AR2522" s="375" t="s">
        <v>399</v>
      </c>
      <c r="AS2522" s="375" t="s">
        <v>963</v>
      </c>
      <c r="AT2522" s="831" t="s">
        <v>422</v>
      </c>
    </row>
    <row r="2523" spans="1:46" s="375" customFormat="1" x14ac:dyDescent="0.4">
      <c r="A2523" s="428" t="s">
        <v>406</v>
      </c>
      <c r="B2523" s="375" t="s">
        <v>66</v>
      </c>
      <c r="C2523" s="375" t="s">
        <v>471</v>
      </c>
      <c r="D2523" s="375" t="s">
        <v>388</v>
      </c>
      <c r="E2523" s="375" t="s">
        <v>401</v>
      </c>
      <c r="F2523" s="378">
        <v>1.3408023733518763E-4</v>
      </c>
      <c r="G2523" s="375" t="s">
        <v>399</v>
      </c>
      <c r="H2523" s="831" t="s">
        <v>966</v>
      </c>
      <c r="I2523" s="428" t="s">
        <v>232</v>
      </c>
      <c r="J2523" s="375" t="s">
        <v>66</v>
      </c>
      <c r="K2523" s="375" t="s">
        <v>52</v>
      </c>
      <c r="L2523" s="378"/>
      <c r="M2523" s="824">
        <v>0.31900000000000001</v>
      </c>
      <c r="N2523" s="375" t="s">
        <v>393</v>
      </c>
      <c r="O2523" s="375" t="s">
        <v>401</v>
      </c>
      <c r="P2523" s="378">
        <v>6.6043252591262662E-6</v>
      </c>
      <c r="Q2523" s="375" t="s">
        <v>399</v>
      </c>
      <c r="R2523" s="831" t="s">
        <v>964</v>
      </c>
      <c r="S2523" s="428" t="s">
        <v>49</v>
      </c>
      <c r="T2523" s="375" t="s">
        <v>418</v>
      </c>
      <c r="U2523" s="375" t="s">
        <v>66</v>
      </c>
      <c r="V2523" s="375" t="s">
        <v>52</v>
      </c>
      <c r="W2523" s="378"/>
      <c r="X2523" s="824">
        <v>0.34699999999999998</v>
      </c>
      <c r="Y2523" s="375" t="s">
        <v>393</v>
      </c>
      <c r="Z2523" s="375" t="s">
        <v>401</v>
      </c>
      <c r="AA2523" s="378">
        <v>4.7343248160216569E-6</v>
      </c>
      <c r="AB2523" s="375" t="s">
        <v>399</v>
      </c>
      <c r="AC2523" s="831" t="s">
        <v>965</v>
      </c>
      <c r="AK2523" s="428" t="s">
        <v>277</v>
      </c>
      <c r="AL2523" s="375" t="s">
        <v>66</v>
      </c>
      <c r="AM2523" s="375" t="s">
        <v>425</v>
      </c>
      <c r="AN2523" s="375" t="s">
        <v>426</v>
      </c>
      <c r="AO2523" s="762">
        <v>6.9260000000000002</v>
      </c>
      <c r="AP2523" s="375" t="s">
        <v>394</v>
      </c>
      <c r="AQ2523" s="760">
        <v>1.7643520388164087E-3</v>
      </c>
      <c r="AR2523" s="375" t="s">
        <v>399</v>
      </c>
      <c r="AS2523" s="375" t="s">
        <v>963</v>
      </c>
      <c r="AT2523" s="831" t="s">
        <v>422</v>
      </c>
    </row>
    <row r="2524" spans="1:46" s="375" customFormat="1" x14ac:dyDescent="0.4">
      <c r="A2524" s="428" t="s">
        <v>406</v>
      </c>
      <c r="B2524" s="375" t="s">
        <v>66</v>
      </c>
      <c r="C2524" s="375" t="s">
        <v>471</v>
      </c>
      <c r="D2524" s="375" t="s">
        <v>389</v>
      </c>
      <c r="E2524" s="375" t="s">
        <v>401</v>
      </c>
      <c r="F2524" s="378">
        <v>3.7760598522267426E-4</v>
      </c>
      <c r="G2524" s="375" t="s">
        <v>399</v>
      </c>
      <c r="H2524" s="831" t="s">
        <v>966</v>
      </c>
      <c r="I2524" s="428" t="s">
        <v>232</v>
      </c>
      <c r="J2524" s="375" t="s">
        <v>66</v>
      </c>
      <c r="K2524" s="375" t="s">
        <v>52</v>
      </c>
      <c r="L2524" s="378"/>
      <c r="M2524" s="824">
        <v>0.31900000000000001</v>
      </c>
      <c r="N2524" s="375" t="s">
        <v>394</v>
      </c>
      <c r="O2524" s="375" t="s">
        <v>401</v>
      </c>
      <c r="P2524" s="378">
        <v>1.7129474427618009E-5</v>
      </c>
      <c r="Q2524" s="375" t="s">
        <v>399</v>
      </c>
      <c r="R2524" s="831" t="s">
        <v>964</v>
      </c>
      <c r="S2524" s="428" t="s">
        <v>49</v>
      </c>
      <c r="T2524" s="375" t="s">
        <v>418</v>
      </c>
      <c r="U2524" s="375" t="s">
        <v>66</v>
      </c>
      <c r="V2524" s="375" t="s">
        <v>52</v>
      </c>
      <c r="W2524" s="378"/>
      <c r="X2524" s="824">
        <v>0.34699999999999998</v>
      </c>
      <c r="Y2524" s="375" t="s">
        <v>394</v>
      </c>
      <c r="Z2524" s="375" t="s">
        <v>401</v>
      </c>
      <c r="AA2524" s="378">
        <v>8.9194724822229059E-6</v>
      </c>
      <c r="AB2524" s="375" t="s">
        <v>399</v>
      </c>
      <c r="AC2524" s="831" t="s">
        <v>965</v>
      </c>
      <c r="AK2524" s="428" t="s">
        <v>277</v>
      </c>
      <c r="AL2524" s="375" t="s">
        <v>66</v>
      </c>
      <c r="AM2524" s="375" t="s">
        <v>425</v>
      </c>
      <c r="AN2524" s="375" t="s">
        <v>426</v>
      </c>
      <c r="AO2524" s="762">
        <v>6.9260000000000002</v>
      </c>
      <c r="AP2524" s="375" t="s">
        <v>395</v>
      </c>
      <c r="AQ2524" s="760">
        <v>0.16080478359682848</v>
      </c>
      <c r="AR2524" s="375" t="s">
        <v>399</v>
      </c>
      <c r="AS2524" s="375" t="s">
        <v>963</v>
      </c>
      <c r="AT2524" s="831" t="s">
        <v>422</v>
      </c>
    </row>
    <row r="2525" spans="1:46" s="375" customFormat="1" x14ac:dyDescent="0.4">
      <c r="A2525" s="428" t="s">
        <v>406</v>
      </c>
      <c r="B2525" s="375" t="s">
        <v>66</v>
      </c>
      <c r="C2525" s="375" t="s">
        <v>471</v>
      </c>
      <c r="D2525" s="375" t="s">
        <v>390</v>
      </c>
      <c r="E2525" s="375" t="s">
        <v>401</v>
      </c>
      <c r="F2525" s="378">
        <v>3.5658993926552129E-5</v>
      </c>
      <c r="G2525" s="375" t="s">
        <v>399</v>
      </c>
      <c r="H2525" s="831" t="s">
        <v>966</v>
      </c>
      <c r="I2525" s="428" t="s">
        <v>232</v>
      </c>
      <c r="J2525" s="375" t="s">
        <v>66</v>
      </c>
      <c r="K2525" s="375" t="s">
        <v>52</v>
      </c>
      <c r="M2525" s="824">
        <v>0.31900000000000001</v>
      </c>
      <c r="N2525" s="375" t="s">
        <v>395</v>
      </c>
      <c r="O2525" s="375" t="s">
        <v>401</v>
      </c>
      <c r="P2525" s="378">
        <v>1.2288505310979559E-5</v>
      </c>
      <c r="Q2525" s="375" t="s">
        <v>399</v>
      </c>
      <c r="R2525" s="831" t="s">
        <v>964</v>
      </c>
      <c r="S2525" s="428" t="s">
        <v>49</v>
      </c>
      <c r="T2525" s="375" t="s">
        <v>418</v>
      </c>
      <c r="U2525" s="375" t="s">
        <v>66</v>
      </c>
      <c r="V2525" s="375" t="s">
        <v>52</v>
      </c>
      <c r="X2525" s="824">
        <v>0.34699999999999998</v>
      </c>
      <c r="Y2525" s="375" t="s">
        <v>395</v>
      </c>
      <c r="Z2525" s="375" t="s">
        <v>401</v>
      </c>
      <c r="AA2525" s="378">
        <v>1.1288505074025222E-5</v>
      </c>
      <c r="AB2525" s="375" t="s">
        <v>399</v>
      </c>
      <c r="AC2525" s="831" t="s">
        <v>965</v>
      </c>
      <c r="AK2525" s="428" t="s">
        <v>277</v>
      </c>
      <c r="AL2525" s="375" t="s">
        <v>66</v>
      </c>
      <c r="AM2525" s="375" t="s">
        <v>425</v>
      </c>
      <c r="AN2525" s="375" t="s">
        <v>426</v>
      </c>
      <c r="AO2525" s="762">
        <v>6.9260000000000002</v>
      </c>
      <c r="AP2525" s="375" t="s">
        <v>396</v>
      </c>
      <c r="AQ2525" s="760">
        <v>1.1068526951316031E-3</v>
      </c>
      <c r="AR2525" s="375" t="s">
        <v>399</v>
      </c>
      <c r="AS2525" s="375" t="s">
        <v>963</v>
      </c>
      <c r="AT2525" s="831" t="s">
        <v>422</v>
      </c>
    </row>
    <row r="2526" spans="1:46" s="375" customFormat="1" x14ac:dyDescent="0.4">
      <c r="A2526" s="428" t="s">
        <v>406</v>
      </c>
      <c r="B2526" s="375" t="s">
        <v>66</v>
      </c>
      <c r="C2526" s="375" t="s">
        <v>471</v>
      </c>
      <c r="D2526" s="375" t="s">
        <v>391</v>
      </c>
      <c r="E2526" s="375" t="s">
        <v>401</v>
      </c>
      <c r="F2526" s="378">
        <v>3.1715199596454331E-5</v>
      </c>
      <c r="G2526" s="375" t="s">
        <v>399</v>
      </c>
      <c r="H2526" s="831" t="s">
        <v>966</v>
      </c>
      <c r="I2526" s="428" t="s">
        <v>232</v>
      </c>
      <c r="J2526" s="375" t="s">
        <v>66</v>
      </c>
      <c r="K2526" s="375" t="s">
        <v>52</v>
      </c>
      <c r="M2526" s="824">
        <v>0.31900000000000001</v>
      </c>
      <c r="N2526" s="375" t="s">
        <v>396</v>
      </c>
      <c r="O2526" s="375" t="s">
        <v>401</v>
      </c>
      <c r="P2526" s="378">
        <v>1.0078866821431209E-6</v>
      </c>
      <c r="Q2526" s="375" t="s">
        <v>399</v>
      </c>
      <c r="R2526" s="831" t="s">
        <v>964</v>
      </c>
      <c r="S2526" s="428" t="s">
        <v>49</v>
      </c>
      <c r="T2526" s="375" t="s">
        <v>418</v>
      </c>
      <c r="U2526" s="375" t="s">
        <v>66</v>
      </c>
      <c r="V2526" s="375" t="s">
        <v>52</v>
      </c>
      <c r="X2526" s="824">
        <v>0.34699999999999998</v>
      </c>
      <c r="Y2526" s="375" t="s">
        <v>396</v>
      </c>
      <c r="Z2526" s="375" t="s">
        <v>401</v>
      </c>
      <c r="AA2526" s="378">
        <v>1.6007890236458171E-5</v>
      </c>
      <c r="AB2526" s="375" t="s">
        <v>399</v>
      </c>
      <c r="AC2526" s="831" t="s">
        <v>965</v>
      </c>
      <c r="AK2526" s="428" t="s">
        <v>277</v>
      </c>
      <c r="AL2526" s="375" t="s">
        <v>66</v>
      </c>
      <c r="AM2526" s="375" t="s">
        <v>425</v>
      </c>
      <c r="AN2526" s="375" t="s">
        <v>426</v>
      </c>
      <c r="AO2526" s="762">
        <v>6.9260000000000002</v>
      </c>
      <c r="AP2526" s="375" t="s">
        <v>397</v>
      </c>
      <c r="AQ2526" s="760">
        <v>116.27924683403903</v>
      </c>
      <c r="AR2526" s="375" t="s">
        <v>399</v>
      </c>
      <c r="AS2526" s="375" t="s">
        <v>963</v>
      </c>
      <c r="AT2526" s="831" t="s">
        <v>422</v>
      </c>
    </row>
    <row r="2527" spans="1:46" s="375" customFormat="1" x14ac:dyDescent="0.4">
      <c r="A2527" s="428" t="s">
        <v>406</v>
      </c>
      <c r="B2527" s="375" t="s">
        <v>66</v>
      </c>
      <c r="C2527" s="375" t="s">
        <v>471</v>
      </c>
      <c r="D2527" s="375" t="s">
        <v>392</v>
      </c>
      <c r="E2527" s="375" t="s">
        <v>401</v>
      </c>
      <c r="F2527" s="378">
        <v>1.1202804465688715E-3</v>
      </c>
      <c r="G2527" s="375" t="s">
        <v>399</v>
      </c>
      <c r="H2527" s="831" t="s">
        <v>966</v>
      </c>
      <c r="I2527" s="428" t="s">
        <v>232</v>
      </c>
      <c r="J2527" s="375" t="s">
        <v>66</v>
      </c>
      <c r="K2527" s="375" t="s">
        <v>52</v>
      </c>
      <c r="M2527" s="824">
        <v>0.31900000000000001</v>
      </c>
      <c r="N2527" s="375" t="s">
        <v>397</v>
      </c>
      <c r="O2527" s="375" t="s">
        <v>401</v>
      </c>
      <c r="P2527" s="378">
        <v>0.63547499230982363</v>
      </c>
      <c r="Q2527" s="375" t="s">
        <v>399</v>
      </c>
      <c r="R2527" s="831" t="s">
        <v>964</v>
      </c>
      <c r="S2527" s="428" t="s">
        <v>49</v>
      </c>
      <c r="T2527" s="375" t="s">
        <v>418</v>
      </c>
      <c r="U2527" s="375" t="s">
        <v>66</v>
      </c>
      <c r="V2527" s="375" t="s">
        <v>52</v>
      </c>
      <c r="X2527" s="824">
        <v>0.34699999999999998</v>
      </c>
      <c r="Y2527" s="375" t="s">
        <v>397</v>
      </c>
      <c r="Z2527" s="375" t="s">
        <v>401</v>
      </c>
      <c r="AA2527" s="378">
        <v>0.98420299178150583</v>
      </c>
      <c r="AB2527" s="375" t="s">
        <v>399</v>
      </c>
      <c r="AC2527" s="831" t="s">
        <v>965</v>
      </c>
      <c r="AK2527" s="428" t="s">
        <v>277</v>
      </c>
      <c r="AL2527" s="375" t="s">
        <v>66</v>
      </c>
      <c r="AM2527" s="375" t="s">
        <v>34</v>
      </c>
      <c r="AO2527" s="762">
        <v>8.7040000000000006</v>
      </c>
      <c r="AP2527" s="375" t="s">
        <v>387</v>
      </c>
      <c r="AQ2527" s="760">
        <v>0.13392911904762864</v>
      </c>
      <c r="AR2527" s="375" t="s">
        <v>399</v>
      </c>
      <c r="AS2527" s="375" t="s">
        <v>967</v>
      </c>
      <c r="AT2527" s="831" t="s">
        <v>422</v>
      </c>
    </row>
    <row r="2528" spans="1:46" s="375" customFormat="1" x14ac:dyDescent="0.4">
      <c r="A2528" s="428" t="s">
        <v>406</v>
      </c>
      <c r="B2528" s="375" t="s">
        <v>66</v>
      </c>
      <c r="C2528" s="375" t="s">
        <v>471</v>
      </c>
      <c r="D2528" s="375" t="s">
        <v>393</v>
      </c>
      <c r="E2528" s="375" t="s">
        <v>401</v>
      </c>
      <c r="F2528" s="378">
        <v>1.8331956100592794E-6</v>
      </c>
      <c r="G2528" s="375" t="s">
        <v>399</v>
      </c>
      <c r="H2528" s="831" t="s">
        <v>966</v>
      </c>
      <c r="I2528" s="428" t="s">
        <v>232</v>
      </c>
      <c r="J2528" s="375" t="s">
        <v>66</v>
      </c>
      <c r="K2528" s="375" t="s">
        <v>54</v>
      </c>
      <c r="M2528" s="824">
        <v>0.29099999999999998</v>
      </c>
      <c r="N2528" s="375" t="s">
        <v>385</v>
      </c>
      <c r="O2528" s="375" t="s">
        <v>400</v>
      </c>
      <c r="P2528" s="761">
        <v>3.4364261168384882</v>
      </c>
      <c r="Q2528" s="375" t="s">
        <v>398</v>
      </c>
      <c r="R2528" s="831" t="s">
        <v>968</v>
      </c>
      <c r="S2528" s="428" t="s">
        <v>49</v>
      </c>
      <c r="T2528" s="375" t="s">
        <v>418</v>
      </c>
      <c r="U2528" s="375" t="s">
        <v>66</v>
      </c>
      <c r="V2528" s="375" t="s">
        <v>53</v>
      </c>
      <c r="X2528" s="824">
        <v>0.39</v>
      </c>
      <c r="Y2528" s="375" t="s">
        <v>411</v>
      </c>
      <c r="Z2528" s="375" t="s">
        <v>400</v>
      </c>
      <c r="AA2528" s="761">
        <v>2.5641025641025639</v>
      </c>
      <c r="AB2528" s="375" t="s">
        <v>398</v>
      </c>
      <c r="AC2528" s="831" t="s">
        <v>969</v>
      </c>
      <c r="AK2528" s="428" t="s">
        <v>277</v>
      </c>
      <c r="AL2528" s="375" t="s">
        <v>66</v>
      </c>
      <c r="AM2528" s="375" t="s">
        <v>34</v>
      </c>
      <c r="AO2528" s="762">
        <v>8.7040000000000006</v>
      </c>
      <c r="AP2528" s="375" t="s">
        <v>388</v>
      </c>
      <c r="AQ2528" s="760">
        <v>0.84614124568009674</v>
      </c>
      <c r="AR2528" s="375" t="s">
        <v>399</v>
      </c>
      <c r="AS2528" s="375" t="s">
        <v>967</v>
      </c>
      <c r="AT2528" s="831" t="s">
        <v>422</v>
      </c>
    </row>
    <row r="2529" spans="1:46" s="375" customFormat="1" x14ac:dyDescent="0.4">
      <c r="A2529" s="428" t="s">
        <v>406</v>
      </c>
      <c r="B2529" s="375" t="s">
        <v>66</v>
      </c>
      <c r="C2529" s="375" t="s">
        <v>471</v>
      </c>
      <c r="D2529" s="375" t="s">
        <v>394</v>
      </c>
      <c r="E2529" s="375" t="s">
        <v>401</v>
      </c>
      <c r="F2529" s="378">
        <v>4.3408451279589166E-6</v>
      </c>
      <c r="G2529" s="375" t="s">
        <v>399</v>
      </c>
      <c r="H2529" s="831" t="s">
        <v>966</v>
      </c>
      <c r="I2529" s="428" t="s">
        <v>232</v>
      </c>
      <c r="J2529" s="375" t="s">
        <v>66</v>
      </c>
      <c r="K2529" s="375" t="s">
        <v>54</v>
      </c>
      <c r="M2529" s="824">
        <v>0.29099999999999998</v>
      </c>
      <c r="N2529" s="375" t="s">
        <v>387</v>
      </c>
      <c r="O2529" s="375" t="s">
        <v>400</v>
      </c>
      <c r="P2529" s="763">
        <v>1.200000284345204E-5</v>
      </c>
      <c r="Q2529" s="375" t="s">
        <v>399</v>
      </c>
      <c r="R2529" s="831" t="s">
        <v>970</v>
      </c>
      <c r="S2529" s="428" t="s">
        <v>49</v>
      </c>
      <c r="T2529" s="375" t="s">
        <v>418</v>
      </c>
      <c r="U2529" s="375" t="s">
        <v>66</v>
      </c>
      <c r="V2529" s="375" t="s">
        <v>53</v>
      </c>
      <c r="X2529" s="824">
        <v>0.39</v>
      </c>
      <c r="Y2529" s="375" t="s">
        <v>387</v>
      </c>
      <c r="Z2529" s="375" t="s">
        <v>400</v>
      </c>
      <c r="AA2529" s="763">
        <v>9.0000021325890313E-7</v>
      </c>
      <c r="AB2529" s="375" t="s">
        <v>399</v>
      </c>
      <c r="AC2529" s="831" t="s">
        <v>971</v>
      </c>
      <c r="AK2529" s="428" t="s">
        <v>277</v>
      </c>
      <c r="AL2529" s="375" t="s">
        <v>66</v>
      </c>
      <c r="AM2529" s="375" t="s">
        <v>34</v>
      </c>
      <c r="AO2529" s="762">
        <v>8.7040000000000006</v>
      </c>
      <c r="AP2529" s="375" t="s">
        <v>389</v>
      </c>
      <c r="AQ2529" s="760">
        <v>0.14469053127021084</v>
      </c>
      <c r="AR2529" s="375" t="s">
        <v>399</v>
      </c>
      <c r="AS2529" s="375" t="s">
        <v>967</v>
      </c>
      <c r="AT2529" s="831" t="s">
        <v>422</v>
      </c>
    </row>
    <row r="2530" spans="1:46" s="375" customFormat="1" x14ac:dyDescent="0.4">
      <c r="A2530" s="428" t="s">
        <v>406</v>
      </c>
      <c r="B2530" s="375" t="s">
        <v>66</v>
      </c>
      <c r="C2530" s="375" t="s">
        <v>471</v>
      </c>
      <c r="D2530" s="375" t="s">
        <v>395</v>
      </c>
      <c r="E2530" s="375" t="s">
        <v>401</v>
      </c>
      <c r="F2530" s="378">
        <v>1.0609590104508728E-5</v>
      </c>
      <c r="G2530" s="375" t="s">
        <v>399</v>
      </c>
      <c r="H2530" s="831" t="s">
        <v>966</v>
      </c>
      <c r="I2530" s="428" t="s">
        <v>232</v>
      </c>
      <c r="J2530" s="375" t="s">
        <v>66</v>
      </c>
      <c r="K2530" s="375" t="s">
        <v>54</v>
      </c>
      <c r="M2530" s="824">
        <v>0.29099999999999998</v>
      </c>
      <c r="N2530" s="375" t="s">
        <v>388</v>
      </c>
      <c r="O2530" s="375" t="s">
        <v>400</v>
      </c>
      <c r="P2530" s="763">
        <v>4.8400011468589902E-4</v>
      </c>
      <c r="Q2530" s="375" t="s">
        <v>399</v>
      </c>
      <c r="R2530" s="831" t="s">
        <v>970</v>
      </c>
      <c r="S2530" s="428" t="s">
        <v>49</v>
      </c>
      <c r="T2530" s="375" t="s">
        <v>418</v>
      </c>
      <c r="U2530" s="375" t="s">
        <v>66</v>
      </c>
      <c r="V2530" s="375" t="s">
        <v>53</v>
      </c>
      <c r="X2530" s="824">
        <v>0.39</v>
      </c>
      <c r="Y2530" s="375" t="s">
        <v>388</v>
      </c>
      <c r="Z2530" s="375" t="s">
        <v>400</v>
      </c>
      <c r="AA2530" s="763">
        <v>1.5100003578010487E-5</v>
      </c>
      <c r="AB2530" s="375" t="s">
        <v>399</v>
      </c>
      <c r="AC2530" s="831" t="s">
        <v>971</v>
      </c>
      <c r="AK2530" s="428" t="s">
        <v>277</v>
      </c>
      <c r="AL2530" s="375" t="s">
        <v>66</v>
      </c>
      <c r="AM2530" s="375" t="s">
        <v>34</v>
      </c>
      <c r="AO2530" s="762">
        <v>8.7040000000000006</v>
      </c>
      <c r="AP2530" s="375" t="s">
        <v>390</v>
      </c>
      <c r="AQ2530" s="760">
        <v>8.5326825093599831E-2</v>
      </c>
      <c r="AR2530" s="375" t="s">
        <v>399</v>
      </c>
      <c r="AS2530" s="375" t="s">
        <v>967</v>
      </c>
      <c r="AT2530" s="831" t="s">
        <v>422</v>
      </c>
    </row>
    <row r="2531" spans="1:46" s="375" customFormat="1" x14ac:dyDescent="0.4">
      <c r="A2531" s="428" t="s">
        <v>406</v>
      </c>
      <c r="B2531" s="375" t="s">
        <v>66</v>
      </c>
      <c r="C2531" s="375" t="s">
        <v>471</v>
      </c>
      <c r="D2531" s="375" t="s">
        <v>396</v>
      </c>
      <c r="E2531" s="375" t="s">
        <v>401</v>
      </c>
      <c r="F2531" s="378">
        <v>4.4340623402266531E-6</v>
      </c>
      <c r="G2531" s="375" t="s">
        <v>399</v>
      </c>
      <c r="H2531" s="831" t="s">
        <v>966</v>
      </c>
      <c r="I2531" s="428" t="s">
        <v>232</v>
      </c>
      <c r="J2531" s="375" t="s">
        <v>66</v>
      </c>
      <c r="K2531" s="375" t="s">
        <v>54</v>
      </c>
      <c r="M2531" s="824">
        <v>0.29099999999999998</v>
      </c>
      <c r="N2531" s="375" t="s">
        <v>389</v>
      </c>
      <c r="O2531" s="375" t="s">
        <v>400</v>
      </c>
      <c r="P2531" s="763">
        <v>8.1800019382864751E-4</v>
      </c>
      <c r="Q2531" s="375" t="s">
        <v>399</v>
      </c>
      <c r="R2531" s="831" t="s">
        <v>970</v>
      </c>
      <c r="S2531" s="428" t="s">
        <v>49</v>
      </c>
      <c r="T2531" s="375" t="s">
        <v>418</v>
      </c>
      <c r="U2531" s="375" t="s">
        <v>66</v>
      </c>
      <c r="V2531" s="375" t="s">
        <v>53</v>
      </c>
      <c r="X2531" s="824">
        <v>0.39</v>
      </c>
      <c r="Y2531" s="375" t="s">
        <v>389</v>
      </c>
      <c r="Z2531" s="375" t="s">
        <v>400</v>
      </c>
      <c r="AA2531" s="763">
        <v>2.3500005568426909E-4</v>
      </c>
      <c r="AB2531" s="375" t="s">
        <v>399</v>
      </c>
      <c r="AC2531" s="831" t="s">
        <v>971</v>
      </c>
      <c r="AK2531" s="428" t="s">
        <v>277</v>
      </c>
      <c r="AL2531" s="375" t="s">
        <v>66</v>
      </c>
      <c r="AM2531" s="375" t="s">
        <v>34</v>
      </c>
      <c r="AO2531" s="762">
        <v>8.7040000000000006</v>
      </c>
      <c r="AP2531" s="375" t="s">
        <v>391</v>
      </c>
      <c r="AQ2531" s="760">
        <v>3.8727226352348619E-2</v>
      </c>
      <c r="AR2531" s="375" t="s">
        <v>399</v>
      </c>
      <c r="AS2531" s="375" t="s">
        <v>967</v>
      </c>
      <c r="AT2531" s="831" t="s">
        <v>422</v>
      </c>
    </row>
    <row r="2532" spans="1:46" s="375" customFormat="1" x14ac:dyDescent="0.4">
      <c r="A2532" s="430" t="s">
        <v>406</v>
      </c>
      <c r="B2532" s="832" t="s">
        <v>66</v>
      </c>
      <c r="C2532" s="832" t="s">
        <v>471</v>
      </c>
      <c r="D2532" s="832" t="s">
        <v>397</v>
      </c>
      <c r="E2532" s="832" t="s">
        <v>401</v>
      </c>
      <c r="F2532" s="404">
        <v>0.45732941814677519</v>
      </c>
      <c r="G2532" s="832" t="s">
        <v>399</v>
      </c>
      <c r="H2532" s="834" t="s">
        <v>966</v>
      </c>
      <c r="I2532" s="428" t="s">
        <v>232</v>
      </c>
      <c r="J2532" s="375" t="s">
        <v>66</v>
      </c>
      <c r="K2532" s="375" t="s">
        <v>54</v>
      </c>
      <c r="L2532" s="378"/>
      <c r="M2532" s="824">
        <v>0.29099999999999998</v>
      </c>
      <c r="N2532" s="375" t="s">
        <v>390</v>
      </c>
      <c r="O2532" s="375" t="s">
        <v>400</v>
      </c>
      <c r="P2532" s="763">
        <v>4.3000010189036479E-5</v>
      </c>
      <c r="Q2532" s="375" t="s">
        <v>399</v>
      </c>
      <c r="R2532" s="831" t="s">
        <v>970</v>
      </c>
      <c r="S2532" s="428" t="s">
        <v>49</v>
      </c>
      <c r="T2532" s="375" t="s">
        <v>418</v>
      </c>
      <c r="U2532" s="375" t="s">
        <v>66</v>
      </c>
      <c r="V2532" s="375" t="s">
        <v>53</v>
      </c>
      <c r="W2532" s="378"/>
      <c r="X2532" s="824">
        <v>0.39</v>
      </c>
      <c r="Y2532" s="375" t="s">
        <v>390</v>
      </c>
      <c r="Z2532" s="375" t="s">
        <v>400</v>
      </c>
      <c r="AA2532" s="763">
        <v>2.8400006729503167E-5</v>
      </c>
      <c r="AB2532" s="375" t="s">
        <v>399</v>
      </c>
      <c r="AC2532" s="831" t="s">
        <v>971</v>
      </c>
      <c r="AK2532" s="428" t="s">
        <v>277</v>
      </c>
      <c r="AL2532" s="375" t="s">
        <v>66</v>
      </c>
      <c r="AM2532" s="375" t="s">
        <v>34</v>
      </c>
      <c r="AO2532" s="762">
        <v>8.7040000000000006</v>
      </c>
      <c r="AP2532" s="375" t="s">
        <v>392</v>
      </c>
      <c r="AQ2532" s="760">
        <v>0.54246652525231054</v>
      </c>
      <c r="AR2532" s="375" t="s">
        <v>399</v>
      </c>
      <c r="AS2532" s="375" t="s">
        <v>967</v>
      </c>
      <c r="AT2532" s="831" t="s">
        <v>422</v>
      </c>
    </row>
    <row r="2533" spans="1:46" s="375" customFormat="1" x14ac:dyDescent="0.4">
      <c r="I2533" s="428" t="s">
        <v>232</v>
      </c>
      <c r="J2533" s="375" t="s">
        <v>66</v>
      </c>
      <c r="K2533" s="375" t="s">
        <v>54</v>
      </c>
      <c r="L2533" s="378"/>
      <c r="M2533" s="824">
        <v>0.29099999999999998</v>
      </c>
      <c r="N2533" s="375" t="s">
        <v>391</v>
      </c>
      <c r="O2533" s="375" t="s">
        <v>400</v>
      </c>
      <c r="P2533" s="763">
        <v>4.3000010189036479E-5</v>
      </c>
      <c r="Q2533" s="375" t="s">
        <v>399</v>
      </c>
      <c r="R2533" s="831" t="s">
        <v>970</v>
      </c>
      <c r="S2533" s="428" t="s">
        <v>49</v>
      </c>
      <c r="T2533" s="375" t="s">
        <v>418</v>
      </c>
      <c r="U2533" s="375" t="s">
        <v>66</v>
      </c>
      <c r="V2533" s="375" t="s">
        <v>53</v>
      </c>
      <c r="W2533" s="378"/>
      <c r="X2533" s="824">
        <v>0.39</v>
      </c>
      <c r="Y2533" s="375" t="s">
        <v>391</v>
      </c>
      <c r="Z2533" s="375" t="s">
        <v>400</v>
      </c>
      <c r="AA2533" s="763">
        <v>8.2700019596123672E-6</v>
      </c>
      <c r="AB2533" s="375" t="s">
        <v>399</v>
      </c>
      <c r="AC2533" s="831" t="s">
        <v>971</v>
      </c>
      <c r="AK2533" s="428" t="s">
        <v>277</v>
      </c>
      <c r="AL2533" s="375" t="s">
        <v>66</v>
      </c>
      <c r="AM2533" s="375" t="s">
        <v>34</v>
      </c>
      <c r="AO2533" s="762">
        <v>8.7040000000000006</v>
      </c>
      <c r="AP2533" s="375" t="s">
        <v>393</v>
      </c>
      <c r="AQ2533" s="760">
        <v>8.111481151864688E-4</v>
      </c>
      <c r="AR2533" s="375" t="s">
        <v>399</v>
      </c>
      <c r="AS2533" s="375" t="s">
        <v>967</v>
      </c>
      <c r="AT2533" s="831" t="s">
        <v>422</v>
      </c>
    </row>
    <row r="2534" spans="1:46" s="375" customFormat="1" x14ac:dyDescent="0.4">
      <c r="I2534" s="428" t="s">
        <v>232</v>
      </c>
      <c r="J2534" s="375" t="s">
        <v>66</v>
      </c>
      <c r="K2534" s="375" t="s">
        <v>54</v>
      </c>
      <c r="L2534" s="378"/>
      <c r="M2534" s="824">
        <v>0.29099999999999998</v>
      </c>
      <c r="N2534" s="375" t="s">
        <v>392</v>
      </c>
      <c r="O2534" s="375" t="s">
        <v>400</v>
      </c>
      <c r="P2534" s="763">
        <v>1.000000236954337E-5</v>
      </c>
      <c r="Q2534" s="375" t="s">
        <v>399</v>
      </c>
      <c r="R2534" s="831" t="s">
        <v>970</v>
      </c>
      <c r="S2534" s="428" t="s">
        <v>49</v>
      </c>
      <c r="T2534" s="375" t="s">
        <v>418</v>
      </c>
      <c r="U2534" s="375" t="s">
        <v>66</v>
      </c>
      <c r="V2534" s="375" t="s">
        <v>53</v>
      </c>
      <c r="W2534" s="378"/>
      <c r="X2534" s="824">
        <v>0.39</v>
      </c>
      <c r="Y2534" s="375" t="s">
        <v>392</v>
      </c>
      <c r="Z2534" s="375" t="s">
        <v>400</v>
      </c>
      <c r="AA2534" s="763">
        <v>4.910001163445794E-6</v>
      </c>
      <c r="AB2534" s="375" t="s">
        <v>399</v>
      </c>
      <c r="AC2534" s="831" t="s">
        <v>971</v>
      </c>
      <c r="AK2534" s="428" t="s">
        <v>277</v>
      </c>
      <c r="AL2534" s="375" t="s">
        <v>66</v>
      </c>
      <c r="AM2534" s="375" t="s">
        <v>34</v>
      </c>
      <c r="AO2534" s="762">
        <v>8.7040000000000006</v>
      </c>
      <c r="AP2534" s="375" t="s">
        <v>394</v>
      </c>
      <c r="AQ2534" s="760">
        <v>1.6935338883092644E-3</v>
      </c>
      <c r="AR2534" s="375" t="s">
        <v>399</v>
      </c>
      <c r="AS2534" s="375" t="s">
        <v>967</v>
      </c>
      <c r="AT2534" s="831" t="s">
        <v>422</v>
      </c>
    </row>
    <row r="2535" spans="1:46" s="375" customFormat="1" x14ac:dyDescent="0.4">
      <c r="I2535" s="428" t="s">
        <v>232</v>
      </c>
      <c r="J2535" s="375" t="s">
        <v>66</v>
      </c>
      <c r="K2535" s="375" t="s">
        <v>54</v>
      </c>
      <c r="L2535" s="378"/>
      <c r="M2535" s="824">
        <v>0.29099999999999998</v>
      </c>
      <c r="N2535" s="375" t="s">
        <v>393</v>
      </c>
      <c r="O2535" s="375" t="s">
        <v>400</v>
      </c>
      <c r="P2535" s="763">
        <v>1.2470002954820581E-6</v>
      </c>
      <c r="Q2535" s="375" t="s">
        <v>399</v>
      </c>
      <c r="R2535" s="831" t="s">
        <v>970</v>
      </c>
      <c r="S2535" s="428" t="s">
        <v>49</v>
      </c>
      <c r="T2535" s="375" t="s">
        <v>418</v>
      </c>
      <c r="U2535" s="375" t="s">
        <v>66</v>
      </c>
      <c r="V2535" s="375" t="s">
        <v>53</v>
      </c>
      <c r="W2535" s="378"/>
      <c r="X2535" s="824">
        <v>0.39</v>
      </c>
      <c r="Y2535" s="375" t="s">
        <v>393</v>
      </c>
      <c r="Z2535" s="375" t="s">
        <v>400</v>
      </c>
      <c r="AA2535" s="763">
        <v>3.5561008426333167E-7</v>
      </c>
      <c r="AB2535" s="375" t="s">
        <v>399</v>
      </c>
      <c r="AC2535" s="831" t="s">
        <v>971</v>
      </c>
      <c r="AK2535" s="428" t="s">
        <v>277</v>
      </c>
      <c r="AL2535" s="375" t="s">
        <v>66</v>
      </c>
      <c r="AM2535" s="375" t="s">
        <v>34</v>
      </c>
      <c r="AO2535" s="762">
        <v>8.7040000000000006</v>
      </c>
      <c r="AP2535" s="375" t="s">
        <v>395</v>
      </c>
      <c r="AQ2535" s="760">
        <v>0.20852766040148335</v>
      </c>
      <c r="AR2535" s="375" t="s">
        <v>399</v>
      </c>
      <c r="AS2535" s="375" t="s">
        <v>967</v>
      </c>
      <c r="AT2535" s="831" t="s">
        <v>422</v>
      </c>
    </row>
    <row r="2536" spans="1:46" s="375" customFormat="1" x14ac:dyDescent="0.4">
      <c r="I2536" s="428" t="s">
        <v>232</v>
      </c>
      <c r="J2536" s="375" t="s">
        <v>66</v>
      </c>
      <c r="K2536" s="375" t="s">
        <v>54</v>
      </c>
      <c r="L2536" s="378"/>
      <c r="M2536" s="824">
        <v>0.29099999999999998</v>
      </c>
      <c r="N2536" s="375" t="s">
        <v>394</v>
      </c>
      <c r="O2536" s="375" t="s">
        <v>400</v>
      </c>
      <c r="P2536" s="763">
        <v>2.9240006928544806E-5</v>
      </c>
      <c r="Q2536" s="375" t="s">
        <v>399</v>
      </c>
      <c r="R2536" s="831" t="s">
        <v>970</v>
      </c>
      <c r="S2536" s="428" t="s">
        <v>49</v>
      </c>
      <c r="T2536" s="375" t="s">
        <v>418</v>
      </c>
      <c r="U2536" s="375" t="s">
        <v>66</v>
      </c>
      <c r="V2536" s="375" t="s">
        <v>53</v>
      </c>
      <c r="W2536" s="378"/>
      <c r="X2536" s="824">
        <v>0.39</v>
      </c>
      <c r="Y2536" s="375" t="s">
        <v>394</v>
      </c>
      <c r="Z2536" s="375" t="s">
        <v>400</v>
      </c>
      <c r="AA2536" s="763">
        <v>6.6987015872860153E-7</v>
      </c>
      <c r="AB2536" s="375" t="s">
        <v>399</v>
      </c>
      <c r="AC2536" s="831" t="s">
        <v>971</v>
      </c>
      <c r="AK2536" s="428" t="s">
        <v>277</v>
      </c>
      <c r="AL2536" s="375" t="s">
        <v>66</v>
      </c>
      <c r="AM2536" s="375" t="s">
        <v>34</v>
      </c>
      <c r="AO2536" s="762">
        <v>8.7040000000000006</v>
      </c>
      <c r="AP2536" s="375" t="s">
        <v>396</v>
      </c>
      <c r="AQ2536" s="760">
        <v>1.2784256206030929E-3</v>
      </c>
      <c r="AR2536" s="375" t="s">
        <v>399</v>
      </c>
      <c r="AS2536" s="375" t="s">
        <v>967</v>
      </c>
      <c r="AT2536" s="831" t="s">
        <v>422</v>
      </c>
    </row>
    <row r="2537" spans="1:46" s="375" customFormat="1" x14ac:dyDescent="0.4">
      <c r="I2537" s="428" t="s">
        <v>232</v>
      </c>
      <c r="J2537" s="375" t="s">
        <v>66</v>
      </c>
      <c r="K2537" s="375" t="s">
        <v>54</v>
      </c>
      <c r="L2537" s="378"/>
      <c r="M2537" s="824">
        <v>0.29099999999999998</v>
      </c>
      <c r="N2537" s="375" t="s">
        <v>395</v>
      </c>
      <c r="O2537" s="375" t="s">
        <v>400</v>
      </c>
      <c r="P2537" s="763">
        <v>1.200000284345204E-5</v>
      </c>
      <c r="Q2537" s="375" t="s">
        <v>399</v>
      </c>
      <c r="R2537" s="831" t="s">
        <v>970</v>
      </c>
      <c r="S2537" s="428" t="s">
        <v>49</v>
      </c>
      <c r="T2537" s="375" t="s">
        <v>418</v>
      </c>
      <c r="U2537" s="375" t="s">
        <v>66</v>
      </c>
      <c r="V2537" s="375" t="s">
        <v>53</v>
      </c>
      <c r="W2537" s="378"/>
      <c r="X2537" s="824">
        <v>0.39</v>
      </c>
      <c r="Y2537" s="375" t="s">
        <v>395</v>
      </c>
      <c r="Z2537" s="375" t="s">
        <v>400</v>
      </c>
      <c r="AA2537" s="763">
        <v>9.0000021325890309E-6</v>
      </c>
      <c r="AB2537" s="375" t="s">
        <v>399</v>
      </c>
      <c r="AC2537" s="831" t="s">
        <v>971</v>
      </c>
      <c r="AK2537" s="430" t="s">
        <v>277</v>
      </c>
      <c r="AL2537" s="832" t="s">
        <v>66</v>
      </c>
      <c r="AM2537" s="832" t="s">
        <v>34</v>
      </c>
      <c r="AN2537" s="832"/>
      <c r="AO2537" s="842">
        <v>8.7040000000000006</v>
      </c>
      <c r="AP2537" s="832" t="s">
        <v>397</v>
      </c>
      <c r="AQ2537" s="843">
        <v>129.43755407652384</v>
      </c>
      <c r="AR2537" s="832" t="s">
        <v>399</v>
      </c>
      <c r="AS2537" s="832" t="s">
        <v>967</v>
      </c>
      <c r="AT2537" s="834" t="s">
        <v>422</v>
      </c>
    </row>
    <row r="2538" spans="1:46" s="375" customFormat="1" x14ac:dyDescent="0.4">
      <c r="I2538" s="428" t="s">
        <v>232</v>
      </c>
      <c r="J2538" s="375" t="s">
        <v>66</v>
      </c>
      <c r="K2538" s="375" t="s">
        <v>54</v>
      </c>
      <c r="L2538" s="378"/>
      <c r="M2538" s="824">
        <v>0.29099999999999998</v>
      </c>
      <c r="N2538" s="375" t="s">
        <v>396</v>
      </c>
      <c r="O2538" s="375" t="s">
        <v>400</v>
      </c>
      <c r="P2538" s="763">
        <v>1.0000002369543367E-6</v>
      </c>
      <c r="Q2538" s="375" t="s">
        <v>399</v>
      </c>
      <c r="R2538" s="831" t="s">
        <v>970</v>
      </c>
      <c r="S2538" s="428" t="s">
        <v>49</v>
      </c>
      <c r="T2538" s="375" t="s">
        <v>418</v>
      </c>
      <c r="U2538" s="375" t="s">
        <v>66</v>
      </c>
      <c r="V2538" s="375" t="s">
        <v>53</v>
      </c>
      <c r="W2538" s="378"/>
      <c r="X2538" s="824">
        <v>0.39</v>
      </c>
      <c r="Y2538" s="375" t="s">
        <v>396</v>
      </c>
      <c r="Z2538" s="375" t="s">
        <v>400</v>
      </c>
      <c r="AA2538" s="763">
        <v>1.3500003198883547E-5</v>
      </c>
      <c r="AB2538" s="375" t="s">
        <v>399</v>
      </c>
      <c r="AC2538" s="831" t="s">
        <v>971</v>
      </c>
    </row>
    <row r="2539" spans="1:46" s="375" customFormat="1" x14ac:dyDescent="0.4">
      <c r="I2539" s="428" t="s">
        <v>232</v>
      </c>
      <c r="J2539" s="375" t="s">
        <v>66</v>
      </c>
      <c r="K2539" s="375" t="s">
        <v>54</v>
      </c>
      <c r="L2539" s="378"/>
      <c r="M2539" s="824">
        <v>0.29099999999999998</v>
      </c>
      <c r="N2539" s="375" t="s">
        <v>397</v>
      </c>
      <c r="O2539" s="375" t="s">
        <v>400</v>
      </c>
      <c r="P2539" s="763">
        <v>0.69581691577202731</v>
      </c>
      <c r="Q2539" s="375" t="s">
        <v>399</v>
      </c>
      <c r="R2539" s="831" t="s">
        <v>970</v>
      </c>
      <c r="S2539" s="428" t="s">
        <v>49</v>
      </c>
      <c r="T2539" s="375" t="s">
        <v>418</v>
      </c>
      <c r="U2539" s="375" t="s">
        <v>66</v>
      </c>
      <c r="V2539" s="375" t="s">
        <v>53</v>
      </c>
      <c r="W2539" s="378"/>
      <c r="X2539" s="824">
        <v>0.39</v>
      </c>
      <c r="Y2539" s="375" t="s">
        <v>397</v>
      </c>
      <c r="Z2539" s="375" t="s">
        <v>400</v>
      </c>
      <c r="AA2539" s="763">
        <v>0.87524327301858795</v>
      </c>
      <c r="AB2539" s="375" t="s">
        <v>399</v>
      </c>
      <c r="AC2539" s="831" t="s">
        <v>971</v>
      </c>
    </row>
    <row r="2540" spans="1:46" s="375" customFormat="1" x14ac:dyDescent="0.4">
      <c r="I2540" s="428" t="s">
        <v>232</v>
      </c>
      <c r="J2540" s="375" t="s">
        <v>66</v>
      </c>
      <c r="K2540" s="375" t="s">
        <v>54</v>
      </c>
      <c r="L2540" s="378"/>
      <c r="M2540" s="824">
        <v>0.29099999999999998</v>
      </c>
      <c r="N2540" s="375" t="s">
        <v>387</v>
      </c>
      <c r="O2540" s="375" t="s">
        <v>401</v>
      </c>
      <c r="P2540" s="378">
        <v>1.2437821129244321E-5</v>
      </c>
      <c r="Q2540" s="375" t="s">
        <v>399</v>
      </c>
      <c r="R2540" s="831" t="s">
        <v>972</v>
      </c>
      <c r="S2540" s="428" t="s">
        <v>49</v>
      </c>
      <c r="T2540" s="375" t="s">
        <v>418</v>
      </c>
      <c r="U2540" s="375" t="s">
        <v>66</v>
      </c>
      <c r="V2540" s="375" t="s">
        <v>53</v>
      </c>
      <c r="W2540" s="378"/>
      <c r="X2540" s="824">
        <v>0.39</v>
      </c>
      <c r="Y2540" s="375" t="s">
        <v>387</v>
      </c>
      <c r="Z2540" s="375" t="s">
        <v>401</v>
      </c>
      <c r="AA2540" s="378">
        <v>1.7118087714163085E-6</v>
      </c>
      <c r="AB2540" s="375" t="s">
        <v>399</v>
      </c>
      <c r="AC2540" s="831" t="s">
        <v>973</v>
      </c>
    </row>
    <row r="2541" spans="1:46" s="375" customFormat="1" x14ac:dyDescent="0.4">
      <c r="I2541" s="428" t="s">
        <v>232</v>
      </c>
      <c r="J2541" s="375" t="s">
        <v>66</v>
      </c>
      <c r="K2541" s="375" t="s">
        <v>54</v>
      </c>
      <c r="L2541" s="378"/>
      <c r="M2541" s="824">
        <v>0.29099999999999998</v>
      </c>
      <c r="N2541" s="375" t="s">
        <v>388</v>
      </c>
      <c r="O2541" s="375" t="s">
        <v>401</v>
      </c>
      <c r="P2541" s="378">
        <v>4.869765288131638E-4</v>
      </c>
      <c r="Q2541" s="375" t="s">
        <v>399</v>
      </c>
      <c r="R2541" s="831" t="s">
        <v>972</v>
      </c>
      <c r="S2541" s="428" t="s">
        <v>49</v>
      </c>
      <c r="T2541" s="375" t="s">
        <v>418</v>
      </c>
      <c r="U2541" s="375" t="s">
        <v>66</v>
      </c>
      <c r="V2541" s="375" t="s">
        <v>53</v>
      </c>
      <c r="W2541" s="378"/>
      <c r="X2541" s="824">
        <v>0.39</v>
      </c>
      <c r="Y2541" s="375" t="s">
        <v>388</v>
      </c>
      <c r="Z2541" s="375" t="s">
        <v>401</v>
      </c>
      <c r="AA2541" s="378">
        <v>2.0561729266239141E-5</v>
      </c>
      <c r="AB2541" s="375" t="s">
        <v>399</v>
      </c>
      <c r="AC2541" s="831" t="s">
        <v>973</v>
      </c>
    </row>
    <row r="2542" spans="1:46" s="375" customFormat="1" x14ac:dyDescent="0.4">
      <c r="I2542" s="428" t="s">
        <v>232</v>
      </c>
      <c r="J2542" s="375" t="s">
        <v>66</v>
      </c>
      <c r="K2542" s="375" t="s">
        <v>54</v>
      </c>
      <c r="L2542" s="378"/>
      <c r="M2542" s="824">
        <v>0.29099999999999998</v>
      </c>
      <c r="N2542" s="375" t="s">
        <v>389</v>
      </c>
      <c r="O2542" s="375" t="s">
        <v>401</v>
      </c>
      <c r="P2542" s="378">
        <v>8.1843588580453265E-4</v>
      </c>
      <c r="Q2542" s="375" t="s">
        <v>399</v>
      </c>
      <c r="R2542" s="831" t="s">
        <v>972</v>
      </c>
      <c r="S2542" s="428" t="s">
        <v>49</v>
      </c>
      <c r="T2542" s="375" t="s">
        <v>418</v>
      </c>
      <c r="U2542" s="375" t="s">
        <v>66</v>
      </c>
      <c r="V2542" s="375" t="s">
        <v>53</v>
      </c>
      <c r="W2542" s="378"/>
      <c r="X2542" s="824">
        <v>0.39</v>
      </c>
      <c r="Y2542" s="375" t="s">
        <v>389</v>
      </c>
      <c r="Z2542" s="375" t="s">
        <v>401</v>
      </c>
      <c r="AA2542" s="378">
        <v>2.3582842848193105E-4</v>
      </c>
      <c r="AB2542" s="375" t="s">
        <v>399</v>
      </c>
      <c r="AC2542" s="831" t="s">
        <v>973</v>
      </c>
    </row>
    <row r="2543" spans="1:46" s="375" customFormat="1" x14ac:dyDescent="0.4">
      <c r="I2543" s="428" t="s">
        <v>232</v>
      </c>
      <c r="J2543" s="375" t="s">
        <v>66</v>
      </c>
      <c r="K2543" s="375" t="s">
        <v>54</v>
      </c>
      <c r="L2543" s="378"/>
      <c r="M2543" s="824">
        <v>0.29099999999999998</v>
      </c>
      <c r="N2543" s="375" t="s">
        <v>390</v>
      </c>
      <c r="O2543" s="375" t="s">
        <v>401</v>
      </c>
      <c r="P2543" s="378">
        <v>4.326615487346685E-5</v>
      </c>
      <c r="Q2543" s="375" t="s">
        <v>399</v>
      </c>
      <c r="R2543" s="831" t="s">
        <v>972</v>
      </c>
      <c r="S2543" s="428" t="s">
        <v>49</v>
      </c>
      <c r="T2543" s="375" t="s">
        <v>418</v>
      </c>
      <c r="U2543" s="375" t="s">
        <v>66</v>
      </c>
      <c r="V2543" s="375" t="s">
        <v>53</v>
      </c>
      <c r="W2543" s="378"/>
      <c r="X2543" s="824">
        <v>0.39</v>
      </c>
      <c r="Y2543" s="375" t="s">
        <v>390</v>
      </c>
      <c r="Z2543" s="375" t="s">
        <v>401</v>
      </c>
      <c r="AA2543" s="378">
        <v>2.8902185583531793E-5</v>
      </c>
      <c r="AB2543" s="375" t="s">
        <v>399</v>
      </c>
      <c r="AC2543" s="831" t="s">
        <v>973</v>
      </c>
    </row>
    <row r="2544" spans="1:46" s="375" customFormat="1" x14ac:dyDescent="0.4">
      <c r="I2544" s="428" t="s">
        <v>232</v>
      </c>
      <c r="J2544" s="375" t="s">
        <v>66</v>
      </c>
      <c r="K2544" s="375" t="s">
        <v>54</v>
      </c>
      <c r="L2544" s="378"/>
      <c r="M2544" s="824">
        <v>0.29099999999999998</v>
      </c>
      <c r="N2544" s="375" t="s">
        <v>391</v>
      </c>
      <c r="O2544" s="375" t="s">
        <v>401</v>
      </c>
      <c r="P2544" s="378">
        <v>4.3123373716785274E-5</v>
      </c>
      <c r="Q2544" s="375" t="s">
        <v>399</v>
      </c>
      <c r="R2544" s="831" t="s">
        <v>972</v>
      </c>
      <c r="S2544" s="428" t="s">
        <v>49</v>
      </c>
      <c r="T2544" s="375" t="s">
        <v>418</v>
      </c>
      <c r="U2544" s="375" t="s">
        <v>66</v>
      </c>
      <c r="V2544" s="375" t="s">
        <v>53</v>
      </c>
      <c r="W2544" s="378"/>
      <c r="X2544" s="824">
        <v>0.39</v>
      </c>
      <c r="Y2544" s="375" t="s">
        <v>391</v>
      </c>
      <c r="Z2544" s="375" t="s">
        <v>401</v>
      </c>
      <c r="AA2544" s="378">
        <v>8.501822233971292E-6</v>
      </c>
      <c r="AB2544" s="375" t="s">
        <v>399</v>
      </c>
      <c r="AC2544" s="831" t="s">
        <v>973</v>
      </c>
    </row>
    <row r="2545" spans="9:29" s="375" customFormat="1" x14ac:dyDescent="0.4">
      <c r="I2545" s="428" t="s">
        <v>232</v>
      </c>
      <c r="J2545" s="375" t="s">
        <v>66</v>
      </c>
      <c r="K2545" s="375" t="s">
        <v>54</v>
      </c>
      <c r="L2545" s="378"/>
      <c r="M2545" s="824">
        <v>0.29099999999999998</v>
      </c>
      <c r="N2545" s="375" t="s">
        <v>392</v>
      </c>
      <c r="O2545" s="375" t="s">
        <v>401</v>
      </c>
      <c r="P2545" s="378">
        <v>1.1482540544081258E-5</v>
      </c>
      <c r="Q2545" s="375" t="s">
        <v>399</v>
      </c>
      <c r="R2545" s="831" t="s">
        <v>972</v>
      </c>
      <c r="S2545" s="428" t="s">
        <v>49</v>
      </c>
      <c r="T2545" s="375" t="s">
        <v>418</v>
      </c>
      <c r="U2545" s="375" t="s">
        <v>66</v>
      </c>
      <c r="V2545" s="375" t="s">
        <v>53</v>
      </c>
      <c r="W2545" s="378"/>
      <c r="X2545" s="824">
        <v>0.39</v>
      </c>
      <c r="Y2545" s="375" t="s">
        <v>392</v>
      </c>
      <c r="Z2545" s="375" t="s">
        <v>401</v>
      </c>
      <c r="AA2545" s="378">
        <v>7.738605083349976E-6</v>
      </c>
      <c r="AB2545" s="375" t="s">
        <v>399</v>
      </c>
      <c r="AC2545" s="831" t="s">
        <v>973</v>
      </c>
    </row>
    <row r="2546" spans="9:29" s="375" customFormat="1" x14ac:dyDescent="0.4">
      <c r="I2546" s="428" t="s">
        <v>232</v>
      </c>
      <c r="J2546" s="375" t="s">
        <v>66</v>
      </c>
      <c r="K2546" s="375" t="s">
        <v>54</v>
      </c>
      <c r="L2546" s="378"/>
      <c r="M2546" s="824">
        <v>0.29099999999999998</v>
      </c>
      <c r="N2546" s="375" t="s">
        <v>393</v>
      </c>
      <c r="O2546" s="375" t="s">
        <v>401</v>
      </c>
      <c r="P2546" s="378">
        <v>1.2492270680575925E-6</v>
      </c>
      <c r="Q2546" s="375" t="s">
        <v>399</v>
      </c>
      <c r="R2546" s="831" t="s">
        <v>972</v>
      </c>
      <c r="S2546" s="428" t="s">
        <v>49</v>
      </c>
      <c r="T2546" s="375" t="s">
        <v>418</v>
      </c>
      <c r="U2546" s="375" t="s">
        <v>66</v>
      </c>
      <c r="V2546" s="375" t="s">
        <v>53</v>
      </c>
      <c r="W2546" s="378"/>
      <c r="X2546" s="824">
        <v>0.39</v>
      </c>
      <c r="Y2546" s="375" t="s">
        <v>393</v>
      </c>
      <c r="Z2546" s="375" t="s">
        <v>401</v>
      </c>
      <c r="AA2546" s="378">
        <v>3.5993377949097536E-7</v>
      </c>
      <c r="AB2546" s="375" t="s">
        <v>399</v>
      </c>
      <c r="AC2546" s="831" t="s">
        <v>973</v>
      </c>
    </row>
    <row r="2547" spans="9:29" s="375" customFormat="1" x14ac:dyDescent="0.4">
      <c r="I2547" s="428" t="s">
        <v>232</v>
      </c>
      <c r="J2547" s="375" t="s">
        <v>66</v>
      </c>
      <c r="K2547" s="375" t="s">
        <v>54</v>
      </c>
      <c r="L2547" s="378"/>
      <c r="M2547" s="824">
        <v>0.29099999999999998</v>
      </c>
      <c r="N2547" s="375" t="s">
        <v>394</v>
      </c>
      <c r="O2547" s="375" t="s">
        <v>401</v>
      </c>
      <c r="P2547" s="378">
        <v>2.9244936957440389E-5</v>
      </c>
      <c r="Q2547" s="375" t="s">
        <v>399</v>
      </c>
      <c r="R2547" s="831" t="s">
        <v>972</v>
      </c>
      <c r="S2547" s="428" t="s">
        <v>49</v>
      </c>
      <c r="T2547" s="375" t="s">
        <v>418</v>
      </c>
      <c r="U2547" s="375" t="s">
        <v>66</v>
      </c>
      <c r="V2547" s="375" t="s">
        <v>53</v>
      </c>
      <c r="W2547" s="378"/>
      <c r="X2547" s="824">
        <v>0.39</v>
      </c>
      <c r="Y2547" s="375" t="s">
        <v>394</v>
      </c>
      <c r="Z2547" s="375" t="s">
        <v>401</v>
      </c>
      <c r="AA2547" s="378">
        <v>6.7934052968836616E-7</v>
      </c>
      <c r="AB2547" s="375" t="s">
        <v>399</v>
      </c>
      <c r="AC2547" s="831" t="s">
        <v>973</v>
      </c>
    </row>
    <row r="2548" spans="9:29" s="375" customFormat="1" x14ac:dyDescent="0.4">
      <c r="I2548" s="428" t="s">
        <v>232</v>
      </c>
      <c r="J2548" s="375" t="s">
        <v>66</v>
      </c>
      <c r="K2548" s="375" t="s">
        <v>54</v>
      </c>
      <c r="M2548" s="824">
        <v>0.29099999999999998</v>
      </c>
      <c r="N2548" s="375" t="s">
        <v>395</v>
      </c>
      <c r="O2548" s="375" t="s">
        <v>401</v>
      </c>
      <c r="P2548" s="378">
        <v>1.2693360793960016E-5</v>
      </c>
      <c r="Q2548" s="375" t="s">
        <v>399</v>
      </c>
      <c r="R2548" s="831" t="s">
        <v>972</v>
      </c>
      <c r="S2548" s="428" t="s">
        <v>49</v>
      </c>
      <c r="T2548" s="375" t="s">
        <v>418</v>
      </c>
      <c r="U2548" s="375" t="s">
        <v>66</v>
      </c>
      <c r="V2548" s="375" t="s">
        <v>53</v>
      </c>
      <c r="X2548" s="824">
        <v>0.39</v>
      </c>
      <c r="Y2548" s="375" t="s">
        <v>395</v>
      </c>
      <c r="Z2548" s="375" t="s">
        <v>401</v>
      </c>
      <c r="AA2548" s="378">
        <v>1.0288504837070885E-5</v>
      </c>
      <c r="AB2548" s="375" t="s">
        <v>399</v>
      </c>
      <c r="AC2548" s="831" t="s">
        <v>973</v>
      </c>
    </row>
    <row r="2549" spans="9:29" s="375" customFormat="1" x14ac:dyDescent="0.4">
      <c r="I2549" s="428" t="s">
        <v>232</v>
      </c>
      <c r="J2549" s="375" t="s">
        <v>66</v>
      </c>
      <c r="K2549" s="375" t="s">
        <v>54</v>
      </c>
      <c r="M2549" s="824">
        <v>0.29099999999999998</v>
      </c>
      <c r="N2549" s="375" t="s">
        <v>396</v>
      </c>
      <c r="O2549" s="375" t="s">
        <v>401</v>
      </c>
      <c r="P2549" s="378">
        <v>1.0041786435174304E-6</v>
      </c>
      <c r="Q2549" s="375" t="s">
        <v>399</v>
      </c>
      <c r="R2549" s="831" t="s">
        <v>972</v>
      </c>
      <c r="S2549" s="428" t="s">
        <v>49</v>
      </c>
      <c r="T2549" s="375" t="s">
        <v>418</v>
      </c>
      <c r="U2549" s="375" t="s">
        <v>66</v>
      </c>
      <c r="V2549" s="375" t="s">
        <v>53</v>
      </c>
      <c r="X2549" s="824">
        <v>0.39</v>
      </c>
      <c r="Y2549" s="375" t="s">
        <v>396</v>
      </c>
      <c r="Z2549" s="375" t="s">
        <v>401</v>
      </c>
      <c r="AA2549" s="378">
        <v>1.3507889644072333E-5</v>
      </c>
      <c r="AB2549" s="375" t="s">
        <v>399</v>
      </c>
      <c r="AC2549" s="831" t="s">
        <v>973</v>
      </c>
    </row>
    <row r="2550" spans="9:29" s="375" customFormat="1" x14ac:dyDescent="0.4">
      <c r="I2550" s="428" t="s">
        <v>232</v>
      </c>
      <c r="J2550" s="375" t="s">
        <v>66</v>
      </c>
      <c r="K2550" s="375" t="s">
        <v>54</v>
      </c>
      <c r="M2550" s="824">
        <v>0.29099999999999998</v>
      </c>
      <c r="N2550" s="375" t="s">
        <v>397</v>
      </c>
      <c r="O2550" s="375" t="s">
        <v>401</v>
      </c>
      <c r="P2550" s="378">
        <v>0.69624022320543455</v>
      </c>
      <c r="Q2550" s="375" t="s">
        <v>399</v>
      </c>
      <c r="R2550" s="831" t="s">
        <v>972</v>
      </c>
      <c r="S2550" s="428" t="s">
        <v>49</v>
      </c>
      <c r="T2550" s="375" t="s">
        <v>418</v>
      </c>
      <c r="U2550" s="375" t="s">
        <v>66</v>
      </c>
      <c r="V2550" s="375" t="s">
        <v>53</v>
      </c>
      <c r="X2550" s="824">
        <v>0.39</v>
      </c>
      <c r="Y2550" s="375" t="s">
        <v>397</v>
      </c>
      <c r="Z2550" s="375" t="s">
        <v>401</v>
      </c>
      <c r="AA2550" s="378">
        <v>0.87603964555200775</v>
      </c>
      <c r="AB2550" s="375" t="s">
        <v>399</v>
      </c>
      <c r="AC2550" s="831" t="s">
        <v>973</v>
      </c>
    </row>
    <row r="2551" spans="9:29" s="375" customFormat="1" x14ac:dyDescent="0.4">
      <c r="I2551" s="428" t="s">
        <v>232</v>
      </c>
      <c r="J2551" s="375" t="s">
        <v>66</v>
      </c>
      <c r="K2551" s="375" t="s">
        <v>73</v>
      </c>
      <c r="M2551" s="824">
        <v>0.503</v>
      </c>
      <c r="N2551" s="375" t="s">
        <v>385</v>
      </c>
      <c r="O2551" s="375" t="s">
        <v>400</v>
      </c>
      <c r="P2551" s="761">
        <v>1.9880715705765406</v>
      </c>
      <c r="Q2551" s="375" t="s">
        <v>398</v>
      </c>
      <c r="R2551" s="831" t="s">
        <v>974</v>
      </c>
      <c r="S2551" s="428" t="s">
        <v>49</v>
      </c>
      <c r="T2551" s="375" t="s">
        <v>418</v>
      </c>
      <c r="U2551" s="375" t="s">
        <v>66</v>
      </c>
      <c r="V2551" s="375" t="s">
        <v>406</v>
      </c>
      <c r="W2551" s="375" t="s">
        <v>717</v>
      </c>
      <c r="X2551" s="824">
        <v>0.34699999999999998</v>
      </c>
      <c r="Y2551" s="375" t="s">
        <v>411</v>
      </c>
      <c r="Z2551" s="375" t="s">
        <v>400</v>
      </c>
      <c r="AA2551" s="761">
        <v>2.8818443804034586</v>
      </c>
      <c r="AB2551" s="375" t="s">
        <v>398</v>
      </c>
      <c r="AC2551" s="831" t="s">
        <v>975</v>
      </c>
    </row>
    <row r="2552" spans="9:29" s="375" customFormat="1" x14ac:dyDescent="0.4">
      <c r="I2552" s="428" t="s">
        <v>232</v>
      </c>
      <c r="J2552" s="375" t="s">
        <v>66</v>
      </c>
      <c r="K2552" s="375" t="s">
        <v>73</v>
      </c>
      <c r="M2552" s="824">
        <v>0.503</v>
      </c>
      <c r="N2552" s="375" t="s">
        <v>387</v>
      </c>
      <c r="O2552" s="375" t="s">
        <v>400</v>
      </c>
      <c r="P2552" s="763">
        <v>2.0000004739086735E-6</v>
      </c>
      <c r="Q2552" s="375" t="s">
        <v>399</v>
      </c>
      <c r="R2552" s="831" t="s">
        <v>976</v>
      </c>
      <c r="S2552" s="428" t="s">
        <v>49</v>
      </c>
      <c r="T2552" s="375" t="s">
        <v>418</v>
      </c>
      <c r="U2552" s="375" t="s">
        <v>66</v>
      </c>
      <c r="V2552" s="375" t="s">
        <v>406</v>
      </c>
      <c r="W2552" s="375" t="s">
        <v>717</v>
      </c>
      <c r="X2552" s="824">
        <v>0.34699999999999998</v>
      </c>
      <c r="Y2552" s="375" t="s">
        <v>387</v>
      </c>
      <c r="Z2552" s="375" t="s">
        <v>400</v>
      </c>
      <c r="AA2552" s="763">
        <v>2.0000004739086739E-5</v>
      </c>
      <c r="AB2552" s="375" t="s">
        <v>399</v>
      </c>
      <c r="AC2552" s="831" t="s">
        <v>977</v>
      </c>
    </row>
    <row r="2553" spans="9:29" s="375" customFormat="1" x14ac:dyDescent="0.4">
      <c r="I2553" s="428" t="s">
        <v>232</v>
      </c>
      <c r="J2553" s="375" t="s">
        <v>66</v>
      </c>
      <c r="K2553" s="375" t="s">
        <v>73</v>
      </c>
      <c r="M2553" s="824">
        <v>0.503</v>
      </c>
      <c r="N2553" s="375" t="s">
        <v>388</v>
      </c>
      <c r="O2553" s="375" t="s">
        <v>400</v>
      </c>
      <c r="P2553" s="763">
        <v>1.0000002369543368E-4</v>
      </c>
      <c r="Q2553" s="375" t="s">
        <v>399</v>
      </c>
      <c r="R2553" s="831" t="s">
        <v>976</v>
      </c>
      <c r="S2553" s="428" t="s">
        <v>49</v>
      </c>
      <c r="T2553" s="375" t="s">
        <v>418</v>
      </c>
      <c r="U2553" s="375" t="s">
        <v>66</v>
      </c>
      <c r="V2553" s="375" t="s">
        <v>406</v>
      </c>
      <c r="W2553" s="375" t="s">
        <v>717</v>
      </c>
      <c r="X2553" s="824">
        <v>0.34699999999999998</v>
      </c>
      <c r="Y2553" s="375" t="s">
        <v>388</v>
      </c>
      <c r="Z2553" s="375" t="s">
        <v>400</v>
      </c>
      <c r="AA2553" s="763">
        <v>1.6800003980832858E-4</v>
      </c>
      <c r="AB2553" s="375" t="s">
        <v>399</v>
      </c>
      <c r="AC2553" s="831" t="s">
        <v>977</v>
      </c>
    </row>
    <row r="2554" spans="9:29" s="375" customFormat="1" x14ac:dyDescent="0.4">
      <c r="I2554" s="428" t="s">
        <v>232</v>
      </c>
      <c r="J2554" s="375" t="s">
        <v>66</v>
      </c>
      <c r="K2554" s="375" t="s">
        <v>73</v>
      </c>
      <c r="M2554" s="824">
        <v>0.503</v>
      </c>
      <c r="N2554" s="375" t="s">
        <v>389</v>
      </c>
      <c r="O2554" s="375" t="s">
        <v>400</v>
      </c>
      <c r="P2554" s="763">
        <v>1.9100004525827831E-4</v>
      </c>
      <c r="Q2554" s="375" t="s">
        <v>399</v>
      </c>
      <c r="R2554" s="831" t="s">
        <v>976</v>
      </c>
      <c r="S2554" s="428" t="s">
        <v>49</v>
      </c>
      <c r="T2554" s="375" t="s">
        <v>418</v>
      </c>
      <c r="U2554" s="375" t="s">
        <v>66</v>
      </c>
      <c r="V2554" s="375" t="s">
        <v>406</v>
      </c>
      <c r="W2554" s="375" t="s">
        <v>717</v>
      </c>
      <c r="X2554" s="824">
        <v>0.34699999999999998</v>
      </c>
      <c r="Y2554" s="375" t="s">
        <v>389</v>
      </c>
      <c r="Z2554" s="375" t="s">
        <v>400</v>
      </c>
      <c r="AA2554" s="763">
        <v>1.0030002376651996E-3</v>
      </c>
      <c r="AB2554" s="375" t="s">
        <v>399</v>
      </c>
      <c r="AC2554" s="831" t="s">
        <v>977</v>
      </c>
    </row>
    <row r="2555" spans="9:29" s="375" customFormat="1" x14ac:dyDescent="0.4">
      <c r="I2555" s="428" t="s">
        <v>232</v>
      </c>
      <c r="J2555" s="375" t="s">
        <v>66</v>
      </c>
      <c r="K2555" s="375" t="s">
        <v>73</v>
      </c>
      <c r="L2555" s="378"/>
      <c r="M2555" s="824">
        <v>0.503</v>
      </c>
      <c r="N2555" s="375" t="s">
        <v>390</v>
      </c>
      <c r="O2555" s="375" t="s">
        <v>400</v>
      </c>
      <c r="P2555" s="763">
        <v>1.0000002369543367E-6</v>
      </c>
      <c r="Q2555" s="375" t="s">
        <v>399</v>
      </c>
      <c r="R2555" s="831" t="s">
        <v>976</v>
      </c>
      <c r="S2555" s="428" t="s">
        <v>49</v>
      </c>
      <c r="T2555" s="375" t="s">
        <v>418</v>
      </c>
      <c r="U2555" s="375" t="s">
        <v>66</v>
      </c>
      <c r="V2555" s="375" t="s">
        <v>406</v>
      </c>
      <c r="W2555" s="375" t="s">
        <v>717</v>
      </c>
      <c r="X2555" s="824">
        <v>0.34699999999999998</v>
      </c>
      <c r="Y2555" s="375" t="s">
        <v>390</v>
      </c>
      <c r="Z2555" s="375" t="s">
        <v>400</v>
      </c>
      <c r="AA2555" s="763">
        <v>1.2400002938233777E-4</v>
      </c>
      <c r="AB2555" s="375" t="s">
        <v>399</v>
      </c>
      <c r="AC2555" s="831" t="s">
        <v>977</v>
      </c>
    </row>
    <row r="2556" spans="9:29" s="375" customFormat="1" x14ac:dyDescent="0.4">
      <c r="I2556" s="428" t="s">
        <v>232</v>
      </c>
      <c r="J2556" s="375" t="s">
        <v>66</v>
      </c>
      <c r="K2556" s="375" t="s">
        <v>73</v>
      </c>
      <c r="L2556" s="378"/>
      <c r="M2556" s="824">
        <v>0.503</v>
      </c>
      <c r="N2556" s="375" t="s">
        <v>391</v>
      </c>
      <c r="O2556" s="375" t="s">
        <v>400</v>
      </c>
      <c r="P2556" s="763">
        <v>1.0000002369543367E-6</v>
      </c>
      <c r="Q2556" s="375" t="s">
        <v>399</v>
      </c>
      <c r="R2556" s="831" t="s">
        <v>976</v>
      </c>
      <c r="S2556" s="428" t="s">
        <v>49</v>
      </c>
      <c r="T2556" s="375" t="s">
        <v>418</v>
      </c>
      <c r="U2556" s="375" t="s">
        <v>66</v>
      </c>
      <c r="V2556" s="375" t="s">
        <v>406</v>
      </c>
      <c r="W2556" s="375" t="s">
        <v>717</v>
      </c>
      <c r="X2556" s="824">
        <v>0.34699999999999998</v>
      </c>
      <c r="Y2556" s="375" t="s">
        <v>391</v>
      </c>
      <c r="Z2556" s="375" t="s">
        <v>400</v>
      </c>
      <c r="AA2556" s="763">
        <v>1.1000002606497702E-4</v>
      </c>
      <c r="AB2556" s="375" t="s">
        <v>399</v>
      </c>
      <c r="AC2556" s="831" t="s">
        <v>977</v>
      </c>
    </row>
    <row r="2557" spans="9:29" s="375" customFormat="1" x14ac:dyDescent="0.4">
      <c r="I2557" s="428" t="s">
        <v>232</v>
      </c>
      <c r="J2557" s="375" t="s">
        <v>66</v>
      </c>
      <c r="K2557" s="375" t="s">
        <v>73</v>
      </c>
      <c r="L2557" s="378"/>
      <c r="M2557" s="824">
        <v>0.503</v>
      </c>
      <c r="N2557" s="375" t="s">
        <v>392</v>
      </c>
      <c r="O2557" s="375" t="s">
        <v>400</v>
      </c>
      <c r="P2557" s="763">
        <v>4.000000947817347E-6</v>
      </c>
      <c r="Q2557" s="375" t="s">
        <v>399</v>
      </c>
      <c r="R2557" s="831" t="s">
        <v>976</v>
      </c>
      <c r="S2557" s="428" t="s">
        <v>49</v>
      </c>
      <c r="T2557" s="375" t="s">
        <v>418</v>
      </c>
      <c r="U2557" s="375" t="s">
        <v>66</v>
      </c>
      <c r="V2557" s="375" t="s">
        <v>406</v>
      </c>
      <c r="W2557" s="375" t="s">
        <v>717</v>
      </c>
      <c r="X2557" s="824">
        <v>0.34699999999999998</v>
      </c>
      <c r="Y2557" s="375" t="s">
        <v>392</v>
      </c>
      <c r="Z2557" s="375" t="s">
        <v>400</v>
      </c>
      <c r="AA2557" s="763">
        <v>4.5420010762465971E-3</v>
      </c>
      <c r="AB2557" s="375" t="s">
        <v>399</v>
      </c>
      <c r="AC2557" s="831" t="s">
        <v>977</v>
      </c>
    </row>
    <row r="2558" spans="9:29" s="375" customFormat="1" x14ac:dyDescent="0.4">
      <c r="I2558" s="428" t="s">
        <v>232</v>
      </c>
      <c r="J2558" s="375" t="s">
        <v>66</v>
      </c>
      <c r="K2558" s="375" t="s">
        <v>73</v>
      </c>
      <c r="L2558" s="378"/>
      <c r="M2558" s="824">
        <v>0.503</v>
      </c>
      <c r="N2558" s="375" t="s">
        <v>393</v>
      </c>
      <c r="O2558" s="375" t="s">
        <v>400</v>
      </c>
      <c r="P2558" s="763">
        <v>2.900000687167576E-8</v>
      </c>
      <c r="Q2558" s="375" t="s">
        <v>399</v>
      </c>
      <c r="R2558" s="831" t="s">
        <v>976</v>
      </c>
      <c r="S2558" s="428" t="s">
        <v>49</v>
      </c>
      <c r="T2558" s="375" t="s">
        <v>418</v>
      </c>
      <c r="U2558" s="375" t="s">
        <v>66</v>
      </c>
      <c r="V2558" s="375" t="s">
        <v>406</v>
      </c>
      <c r="W2558" s="375" t="s">
        <v>717</v>
      </c>
      <c r="X2558" s="824">
        <v>0.34699999999999998</v>
      </c>
      <c r="Y2558" s="375" t="s">
        <v>393</v>
      </c>
      <c r="Z2558" s="375" t="s">
        <v>400</v>
      </c>
      <c r="AA2558" s="763">
        <v>4.7300011207940132E-6</v>
      </c>
      <c r="AB2558" s="375" t="s">
        <v>399</v>
      </c>
      <c r="AC2558" s="831" t="s">
        <v>977</v>
      </c>
    </row>
    <row r="2559" spans="9:29" s="375" customFormat="1" x14ac:dyDescent="0.4">
      <c r="I2559" s="428" t="s">
        <v>232</v>
      </c>
      <c r="J2559" s="375" t="s">
        <v>66</v>
      </c>
      <c r="K2559" s="375" t="s">
        <v>73</v>
      </c>
      <c r="L2559" s="378"/>
      <c r="M2559" s="824">
        <v>0.503</v>
      </c>
      <c r="N2559" s="375" t="s">
        <v>394</v>
      </c>
      <c r="O2559" s="375" t="s">
        <v>400</v>
      </c>
      <c r="P2559" s="763">
        <v>6.8000016112894912E-7</v>
      </c>
      <c r="Q2559" s="375" t="s">
        <v>399</v>
      </c>
      <c r="R2559" s="831" t="s">
        <v>976</v>
      </c>
      <c r="S2559" s="428" t="s">
        <v>49</v>
      </c>
      <c r="T2559" s="375" t="s">
        <v>418</v>
      </c>
      <c r="U2559" s="375" t="s">
        <v>66</v>
      </c>
      <c r="V2559" s="375" t="s">
        <v>406</v>
      </c>
      <c r="W2559" s="375" t="s">
        <v>717</v>
      </c>
      <c r="X2559" s="824">
        <v>0.34699999999999998</v>
      </c>
      <c r="Y2559" s="375" t="s">
        <v>394</v>
      </c>
      <c r="Z2559" s="375" t="s">
        <v>400</v>
      </c>
      <c r="AA2559" s="763">
        <v>8.9100021112631409E-6</v>
      </c>
      <c r="AB2559" s="375" t="s">
        <v>399</v>
      </c>
      <c r="AC2559" s="831" t="s">
        <v>977</v>
      </c>
    </row>
    <row r="2560" spans="9:29" s="375" customFormat="1" x14ac:dyDescent="0.4">
      <c r="I2560" s="428" t="s">
        <v>232</v>
      </c>
      <c r="J2560" s="375" t="s">
        <v>66</v>
      </c>
      <c r="K2560" s="375" t="s">
        <v>73</v>
      </c>
      <c r="L2560" s="378"/>
      <c r="M2560" s="824">
        <v>0.503</v>
      </c>
      <c r="N2560" s="375" t="s">
        <v>395</v>
      </c>
      <c r="O2560" s="375" t="s">
        <v>400</v>
      </c>
      <c r="P2560" s="763">
        <v>8.0000018956346939E-6</v>
      </c>
      <c r="Q2560" s="375" t="s">
        <v>399</v>
      </c>
      <c r="R2560" s="831" t="s">
        <v>976</v>
      </c>
      <c r="S2560" s="428" t="s">
        <v>49</v>
      </c>
      <c r="T2560" s="375" t="s">
        <v>418</v>
      </c>
      <c r="U2560" s="375" t="s">
        <v>66</v>
      </c>
      <c r="V2560" s="375" t="s">
        <v>406</v>
      </c>
      <c r="W2560" s="375" t="s">
        <v>717</v>
      </c>
      <c r="X2560" s="824">
        <v>0.34699999999999998</v>
      </c>
      <c r="Y2560" s="375" t="s">
        <v>395</v>
      </c>
      <c r="Z2560" s="375" t="s">
        <v>400</v>
      </c>
      <c r="AA2560" s="763">
        <v>1.000000236954337E-5</v>
      </c>
      <c r="AB2560" s="375" t="s">
        <v>399</v>
      </c>
      <c r="AC2560" s="831" t="s">
        <v>977</v>
      </c>
    </row>
    <row r="2561" spans="9:29" s="375" customFormat="1" x14ac:dyDescent="0.4">
      <c r="I2561" s="428" t="s">
        <v>232</v>
      </c>
      <c r="J2561" s="375" t="s">
        <v>66</v>
      </c>
      <c r="K2561" s="375" t="s">
        <v>73</v>
      </c>
      <c r="L2561" s="378"/>
      <c r="M2561" s="824">
        <v>0.503</v>
      </c>
      <c r="N2561" s="375" t="s">
        <v>396</v>
      </c>
      <c r="O2561" s="375" t="s">
        <v>400</v>
      </c>
      <c r="P2561" s="763">
        <v>1.0000002369543367E-6</v>
      </c>
      <c r="Q2561" s="375" t="s">
        <v>399</v>
      </c>
      <c r="R2561" s="831" t="s">
        <v>976</v>
      </c>
      <c r="S2561" s="428" t="s">
        <v>49</v>
      </c>
      <c r="T2561" s="375" t="s">
        <v>418</v>
      </c>
      <c r="U2561" s="375" t="s">
        <v>66</v>
      </c>
      <c r="V2561" s="375" t="s">
        <v>406</v>
      </c>
      <c r="W2561" s="375" t="s">
        <v>717</v>
      </c>
      <c r="X2561" s="824">
        <v>0.34699999999999998</v>
      </c>
      <c r="Y2561" s="375" t="s">
        <v>396</v>
      </c>
      <c r="Z2561" s="375" t="s">
        <v>400</v>
      </c>
      <c r="AA2561" s="763">
        <v>1.6000003791269388E-5</v>
      </c>
      <c r="AB2561" s="375" t="s">
        <v>399</v>
      </c>
      <c r="AC2561" s="831" t="s">
        <v>977</v>
      </c>
    </row>
    <row r="2562" spans="9:29" s="375" customFormat="1" x14ac:dyDescent="0.4">
      <c r="I2562" s="428" t="s">
        <v>232</v>
      </c>
      <c r="J2562" s="375" t="s">
        <v>66</v>
      </c>
      <c r="K2562" s="375" t="s">
        <v>73</v>
      </c>
      <c r="L2562" s="378"/>
      <c r="M2562" s="824">
        <v>0.503</v>
      </c>
      <c r="N2562" s="375" t="s">
        <v>397</v>
      </c>
      <c r="O2562" s="375" t="s">
        <v>400</v>
      </c>
      <c r="P2562" s="763">
        <v>0.40284550892001708</v>
      </c>
      <c r="Q2562" s="375" t="s">
        <v>399</v>
      </c>
      <c r="R2562" s="831" t="s">
        <v>976</v>
      </c>
      <c r="S2562" s="428" t="s">
        <v>49</v>
      </c>
      <c r="T2562" s="375" t="s">
        <v>418</v>
      </c>
      <c r="U2562" s="375" t="s">
        <v>66</v>
      </c>
      <c r="V2562" s="375" t="s">
        <v>406</v>
      </c>
      <c r="W2562" s="375" t="s">
        <v>717</v>
      </c>
      <c r="X2562" s="824">
        <v>0.34699999999999998</v>
      </c>
      <c r="Y2562" s="375" t="s">
        <v>397</v>
      </c>
      <c r="Z2562" s="375" t="s">
        <v>400</v>
      </c>
      <c r="AA2562" s="763">
        <v>0.98340661924808603</v>
      </c>
      <c r="AB2562" s="375" t="s">
        <v>399</v>
      </c>
      <c r="AC2562" s="831" t="s">
        <v>977</v>
      </c>
    </row>
    <row r="2563" spans="9:29" s="375" customFormat="1" x14ac:dyDescent="0.4">
      <c r="I2563" s="428" t="s">
        <v>232</v>
      </c>
      <c r="J2563" s="375" t="s">
        <v>66</v>
      </c>
      <c r="K2563" s="375" t="s">
        <v>73</v>
      </c>
      <c r="L2563" s="378"/>
      <c r="M2563" s="824">
        <v>0.503</v>
      </c>
      <c r="N2563" s="375" t="s">
        <v>387</v>
      </c>
      <c r="O2563" s="375" t="s">
        <v>401</v>
      </c>
      <c r="P2563" s="378">
        <v>2.4378187597009534E-6</v>
      </c>
      <c r="Q2563" s="375" t="s">
        <v>399</v>
      </c>
      <c r="R2563" s="831" t="s">
        <v>978</v>
      </c>
      <c r="S2563" s="428" t="s">
        <v>49</v>
      </c>
      <c r="T2563" s="375" t="s">
        <v>418</v>
      </c>
      <c r="U2563" s="375" t="s">
        <v>66</v>
      </c>
      <c r="V2563" s="375" t="s">
        <v>406</v>
      </c>
      <c r="W2563" s="375" t="s">
        <v>717</v>
      </c>
      <c r="X2563" s="824">
        <v>0.34699999999999998</v>
      </c>
      <c r="Y2563" s="375" t="s">
        <v>387</v>
      </c>
      <c r="Z2563" s="375" t="s">
        <v>401</v>
      </c>
      <c r="AA2563" s="378">
        <v>2.0811813297244141E-5</v>
      </c>
      <c r="AB2563" s="375" t="s">
        <v>399</v>
      </c>
      <c r="AC2563" s="831" t="s">
        <v>979</v>
      </c>
    </row>
    <row r="2564" spans="9:29" s="375" customFormat="1" x14ac:dyDescent="0.4">
      <c r="I2564" s="428" t="s">
        <v>232</v>
      </c>
      <c r="J2564" s="375" t="s">
        <v>66</v>
      </c>
      <c r="K2564" s="375" t="s">
        <v>73</v>
      </c>
      <c r="L2564" s="378"/>
      <c r="M2564" s="824">
        <v>0.503</v>
      </c>
      <c r="N2564" s="375" t="s">
        <v>388</v>
      </c>
      <c r="O2564" s="375" t="s">
        <v>401</v>
      </c>
      <c r="P2564" s="378">
        <v>1.0297643782269845E-4</v>
      </c>
      <c r="Q2564" s="375" t="s">
        <v>399</v>
      </c>
      <c r="R2564" s="831" t="s">
        <v>978</v>
      </c>
      <c r="S2564" s="428" t="s">
        <v>49</v>
      </c>
      <c r="T2564" s="375" t="s">
        <v>418</v>
      </c>
      <c r="U2564" s="375" t="s">
        <v>66</v>
      </c>
      <c r="V2564" s="375" t="s">
        <v>406</v>
      </c>
      <c r="W2564" s="375" t="s">
        <v>717</v>
      </c>
      <c r="X2564" s="824">
        <v>0.34699999999999998</v>
      </c>
      <c r="Y2564" s="375" t="s">
        <v>388</v>
      </c>
      <c r="Z2564" s="375" t="s">
        <v>401</v>
      </c>
      <c r="AA2564" s="378">
        <v>1.7346176549655723E-4</v>
      </c>
      <c r="AB2564" s="375" t="s">
        <v>399</v>
      </c>
      <c r="AC2564" s="831" t="s">
        <v>979</v>
      </c>
    </row>
    <row r="2565" spans="9:29" s="375" customFormat="1" x14ac:dyDescent="0.4">
      <c r="I2565" s="428" t="s">
        <v>232</v>
      </c>
      <c r="J2565" s="375" t="s">
        <v>66</v>
      </c>
      <c r="K2565" s="375" t="s">
        <v>73</v>
      </c>
      <c r="L2565" s="378"/>
      <c r="M2565" s="824">
        <v>0.503</v>
      </c>
      <c r="N2565" s="375" t="s">
        <v>389</v>
      </c>
      <c r="O2565" s="375" t="s">
        <v>401</v>
      </c>
      <c r="P2565" s="378">
        <v>1.9143573723416361E-4</v>
      </c>
      <c r="Q2565" s="375" t="s">
        <v>399</v>
      </c>
      <c r="R2565" s="831" t="s">
        <v>978</v>
      </c>
      <c r="S2565" s="428" t="s">
        <v>49</v>
      </c>
      <c r="T2565" s="375" t="s">
        <v>418</v>
      </c>
      <c r="U2565" s="375" t="s">
        <v>66</v>
      </c>
      <c r="V2565" s="375" t="s">
        <v>406</v>
      </c>
      <c r="W2565" s="375" t="s">
        <v>717</v>
      </c>
      <c r="X2565" s="824">
        <v>0.34699999999999998</v>
      </c>
      <c r="Y2565" s="375" t="s">
        <v>389</v>
      </c>
      <c r="Z2565" s="375" t="s">
        <v>401</v>
      </c>
      <c r="AA2565" s="378">
        <v>1.0038286104628617E-3</v>
      </c>
      <c r="AB2565" s="375" t="s">
        <v>399</v>
      </c>
      <c r="AC2565" s="831" t="s">
        <v>979</v>
      </c>
    </row>
    <row r="2566" spans="9:29" s="375" customFormat="1" x14ac:dyDescent="0.4">
      <c r="I2566" s="428" t="s">
        <v>232</v>
      </c>
      <c r="J2566" s="375" t="s">
        <v>66</v>
      </c>
      <c r="K2566" s="375" t="s">
        <v>73</v>
      </c>
      <c r="L2566" s="378"/>
      <c r="M2566" s="824">
        <v>0.503</v>
      </c>
      <c r="N2566" s="375" t="s">
        <v>390</v>
      </c>
      <c r="O2566" s="375" t="s">
        <v>401</v>
      </c>
      <c r="P2566" s="378">
        <v>1.2661449213847091E-6</v>
      </c>
      <c r="Q2566" s="375" t="s">
        <v>399</v>
      </c>
      <c r="R2566" s="831" t="s">
        <v>978</v>
      </c>
      <c r="S2566" s="428" t="s">
        <v>49</v>
      </c>
      <c r="T2566" s="375" t="s">
        <v>418</v>
      </c>
      <c r="U2566" s="375" t="s">
        <v>66</v>
      </c>
      <c r="V2566" s="375" t="s">
        <v>406</v>
      </c>
      <c r="W2566" s="375" t="s">
        <v>717</v>
      </c>
      <c r="X2566" s="824">
        <v>0.34699999999999998</v>
      </c>
      <c r="Y2566" s="375" t="s">
        <v>390</v>
      </c>
      <c r="Z2566" s="375" t="s">
        <v>401</v>
      </c>
      <c r="AA2566" s="378">
        <v>1.245022082363664E-4</v>
      </c>
      <c r="AB2566" s="375" t="s">
        <v>399</v>
      </c>
      <c r="AC2566" s="831" t="s">
        <v>979</v>
      </c>
    </row>
    <row r="2567" spans="9:29" s="375" customFormat="1" x14ac:dyDescent="0.4">
      <c r="I2567" s="428" t="s">
        <v>232</v>
      </c>
      <c r="J2567" s="375" t="s">
        <v>66</v>
      </c>
      <c r="K2567" s="375" t="s">
        <v>73</v>
      </c>
      <c r="L2567" s="378"/>
      <c r="M2567" s="824">
        <v>0.503</v>
      </c>
      <c r="N2567" s="375" t="s">
        <v>391</v>
      </c>
      <c r="O2567" s="375" t="s">
        <v>401</v>
      </c>
      <c r="P2567" s="378">
        <v>1.1233637647031305E-6</v>
      </c>
      <c r="Q2567" s="375" t="s">
        <v>399</v>
      </c>
      <c r="R2567" s="831" t="s">
        <v>978</v>
      </c>
      <c r="S2567" s="428" t="s">
        <v>49</v>
      </c>
      <c r="T2567" s="375" t="s">
        <v>418</v>
      </c>
      <c r="U2567" s="375" t="s">
        <v>66</v>
      </c>
      <c r="V2567" s="375" t="s">
        <v>406</v>
      </c>
      <c r="W2567" s="375" t="s">
        <v>717</v>
      </c>
      <c r="X2567" s="824">
        <v>0.34699999999999998</v>
      </c>
      <c r="Y2567" s="375" t="s">
        <v>391</v>
      </c>
      <c r="Z2567" s="375" t="s">
        <v>401</v>
      </c>
      <c r="AA2567" s="378">
        <v>1.1023184633933594E-4</v>
      </c>
      <c r="AB2567" s="375" t="s">
        <v>399</v>
      </c>
      <c r="AC2567" s="831" t="s">
        <v>979</v>
      </c>
    </row>
    <row r="2568" spans="9:29" s="375" customFormat="1" x14ac:dyDescent="0.4">
      <c r="I2568" s="428" t="s">
        <v>232</v>
      </c>
      <c r="J2568" s="375" t="s">
        <v>66</v>
      </c>
      <c r="K2568" s="375" t="s">
        <v>73</v>
      </c>
      <c r="L2568" s="378"/>
      <c r="M2568" s="824">
        <v>0.503</v>
      </c>
      <c r="N2568" s="375" t="s">
        <v>392</v>
      </c>
      <c r="O2568" s="375" t="s">
        <v>401</v>
      </c>
      <c r="P2568" s="378">
        <v>5.4825391223552378E-6</v>
      </c>
      <c r="Q2568" s="375" t="s">
        <v>399</v>
      </c>
      <c r="R2568" s="831" t="s">
        <v>978</v>
      </c>
      <c r="S2568" s="428" t="s">
        <v>49</v>
      </c>
      <c r="T2568" s="375" t="s">
        <v>418</v>
      </c>
      <c r="U2568" s="375" t="s">
        <v>66</v>
      </c>
      <c r="V2568" s="375" t="s">
        <v>406</v>
      </c>
      <c r="W2568" s="375" t="s">
        <v>717</v>
      </c>
      <c r="X2568" s="824">
        <v>0.34699999999999998</v>
      </c>
      <c r="Y2568" s="375" t="s">
        <v>392</v>
      </c>
      <c r="Z2568" s="375" t="s">
        <v>401</v>
      </c>
      <c r="AA2568" s="378">
        <v>4.5448296801665015E-3</v>
      </c>
      <c r="AB2568" s="375" t="s">
        <v>399</v>
      </c>
      <c r="AC2568" s="831" t="s">
        <v>979</v>
      </c>
    </row>
    <row r="2569" spans="9:29" s="375" customFormat="1" x14ac:dyDescent="0.4">
      <c r="I2569" s="428" t="s">
        <v>232</v>
      </c>
      <c r="J2569" s="375" t="s">
        <v>66</v>
      </c>
      <c r="K2569" s="375" t="s">
        <v>73</v>
      </c>
      <c r="L2569" s="378"/>
      <c r="M2569" s="824">
        <v>0.503</v>
      </c>
      <c r="N2569" s="375" t="s">
        <v>393</v>
      </c>
      <c r="O2569" s="375" t="s">
        <v>401</v>
      </c>
      <c r="P2569" s="378">
        <v>3.1226779447210306E-8</v>
      </c>
      <c r="Q2569" s="375" t="s">
        <v>399</v>
      </c>
      <c r="R2569" s="831" t="s">
        <v>978</v>
      </c>
      <c r="S2569" s="428" t="s">
        <v>49</v>
      </c>
      <c r="T2569" s="375" t="s">
        <v>418</v>
      </c>
      <c r="U2569" s="375" t="s">
        <v>66</v>
      </c>
      <c r="V2569" s="375" t="s">
        <v>406</v>
      </c>
      <c r="W2569" s="375" t="s">
        <v>717</v>
      </c>
      <c r="X2569" s="824">
        <v>0.34699999999999998</v>
      </c>
      <c r="Y2569" s="375" t="s">
        <v>393</v>
      </c>
      <c r="Z2569" s="375" t="s">
        <v>401</v>
      </c>
      <c r="AA2569" s="378">
        <v>4.7343248160216569E-6</v>
      </c>
      <c r="AB2569" s="375" t="s">
        <v>399</v>
      </c>
      <c r="AC2569" s="831" t="s">
        <v>979</v>
      </c>
    </row>
    <row r="2570" spans="9:29" s="375" customFormat="1" x14ac:dyDescent="0.4">
      <c r="I2570" s="428" t="s">
        <v>232</v>
      </c>
      <c r="J2570" s="375" t="s">
        <v>66</v>
      </c>
      <c r="K2570" s="375" t="s">
        <v>73</v>
      </c>
      <c r="L2570" s="378"/>
      <c r="M2570" s="824">
        <v>0.503</v>
      </c>
      <c r="N2570" s="375" t="s">
        <v>394</v>
      </c>
      <c r="O2570" s="375" t="s">
        <v>401</v>
      </c>
      <c r="P2570" s="378">
        <v>6.8493019002452831E-7</v>
      </c>
      <c r="Q2570" s="375" t="s">
        <v>399</v>
      </c>
      <c r="R2570" s="831" t="s">
        <v>978</v>
      </c>
      <c r="S2570" s="428" t="s">
        <v>49</v>
      </c>
      <c r="T2570" s="375" t="s">
        <v>418</v>
      </c>
      <c r="U2570" s="375" t="s">
        <v>66</v>
      </c>
      <c r="V2570" s="375" t="s">
        <v>406</v>
      </c>
      <c r="W2570" s="375" t="s">
        <v>717</v>
      </c>
      <c r="X2570" s="824">
        <v>0.34699999999999998</v>
      </c>
      <c r="Y2570" s="375" t="s">
        <v>394</v>
      </c>
      <c r="Z2570" s="375" t="s">
        <v>401</v>
      </c>
      <c r="AA2570" s="378">
        <v>8.9194724822229059E-6</v>
      </c>
      <c r="AB2570" s="375" t="s">
        <v>399</v>
      </c>
      <c r="AC2570" s="831" t="s">
        <v>979</v>
      </c>
    </row>
    <row r="2571" spans="9:29" s="375" customFormat="1" x14ac:dyDescent="0.4">
      <c r="I2571" s="428" t="s">
        <v>232</v>
      </c>
      <c r="J2571" s="375" t="s">
        <v>66</v>
      </c>
      <c r="K2571" s="375" t="s">
        <v>73</v>
      </c>
      <c r="M2571" s="824">
        <v>0.503</v>
      </c>
      <c r="N2571" s="375" t="s">
        <v>395</v>
      </c>
      <c r="O2571" s="375" t="s">
        <v>401</v>
      </c>
      <c r="P2571" s="378">
        <v>8.6933598461426699E-6</v>
      </c>
      <c r="Q2571" s="375" t="s">
        <v>399</v>
      </c>
      <c r="R2571" s="831" t="s">
        <v>978</v>
      </c>
      <c r="S2571" s="428" t="s">
        <v>49</v>
      </c>
      <c r="T2571" s="375" t="s">
        <v>418</v>
      </c>
      <c r="U2571" s="375" t="s">
        <v>66</v>
      </c>
      <c r="V2571" s="375" t="s">
        <v>406</v>
      </c>
      <c r="W2571" s="375" t="s">
        <v>717</v>
      </c>
      <c r="X2571" s="824">
        <v>0.34699999999999998</v>
      </c>
      <c r="Y2571" s="375" t="s">
        <v>395</v>
      </c>
      <c r="Z2571" s="375" t="s">
        <v>401</v>
      </c>
      <c r="AA2571" s="378">
        <v>1.1288505074025222E-5</v>
      </c>
      <c r="AB2571" s="375" t="s">
        <v>399</v>
      </c>
      <c r="AC2571" s="831" t="s">
        <v>979</v>
      </c>
    </row>
    <row r="2572" spans="9:29" s="375" customFormat="1" x14ac:dyDescent="0.4">
      <c r="I2572" s="428" t="s">
        <v>232</v>
      </c>
      <c r="J2572" s="375" t="s">
        <v>66</v>
      </c>
      <c r="K2572" s="375" t="s">
        <v>73</v>
      </c>
      <c r="M2572" s="824">
        <v>0.503</v>
      </c>
      <c r="N2572" s="375" t="s">
        <v>396</v>
      </c>
      <c r="O2572" s="375" t="s">
        <v>401</v>
      </c>
      <c r="P2572" s="378">
        <v>1.0041786435174304E-6</v>
      </c>
      <c r="Q2572" s="375" t="s">
        <v>399</v>
      </c>
      <c r="R2572" s="831" t="s">
        <v>978</v>
      </c>
      <c r="S2572" s="428" t="s">
        <v>49</v>
      </c>
      <c r="T2572" s="375" t="s">
        <v>418</v>
      </c>
      <c r="U2572" s="375" t="s">
        <v>66</v>
      </c>
      <c r="V2572" s="375" t="s">
        <v>406</v>
      </c>
      <c r="W2572" s="375" t="s">
        <v>717</v>
      </c>
      <c r="X2572" s="824">
        <v>0.34699999999999998</v>
      </c>
      <c r="Y2572" s="375" t="s">
        <v>396</v>
      </c>
      <c r="Z2572" s="375" t="s">
        <v>401</v>
      </c>
      <c r="AA2572" s="378">
        <v>1.6007890236458171E-5</v>
      </c>
      <c r="AB2572" s="375" t="s">
        <v>399</v>
      </c>
      <c r="AC2572" s="831" t="s">
        <v>979</v>
      </c>
    </row>
    <row r="2573" spans="9:29" s="375" customFormat="1" x14ac:dyDescent="0.4">
      <c r="I2573" s="428" t="s">
        <v>232</v>
      </c>
      <c r="J2573" s="375" t="s">
        <v>66</v>
      </c>
      <c r="K2573" s="375" t="s">
        <v>73</v>
      </c>
      <c r="M2573" s="824">
        <v>0.503</v>
      </c>
      <c r="N2573" s="375" t="s">
        <v>397</v>
      </c>
      <c r="O2573" s="375" t="s">
        <v>401</v>
      </c>
      <c r="P2573" s="378">
        <v>0.40326881635342432</v>
      </c>
      <c r="Q2573" s="375" t="s">
        <v>399</v>
      </c>
      <c r="R2573" s="831" t="s">
        <v>978</v>
      </c>
      <c r="S2573" s="428" t="s">
        <v>49</v>
      </c>
      <c r="T2573" s="375" t="s">
        <v>418</v>
      </c>
      <c r="U2573" s="375" t="s">
        <v>66</v>
      </c>
      <c r="V2573" s="375" t="s">
        <v>406</v>
      </c>
      <c r="W2573" s="375" t="s">
        <v>717</v>
      </c>
      <c r="X2573" s="824">
        <v>0.34699999999999998</v>
      </c>
      <c r="Y2573" s="375" t="s">
        <v>397</v>
      </c>
      <c r="Z2573" s="375" t="s">
        <v>401</v>
      </c>
      <c r="AA2573" s="378">
        <v>0.98420299178150583</v>
      </c>
      <c r="AB2573" s="375" t="s">
        <v>399</v>
      </c>
      <c r="AC2573" s="831" t="s">
        <v>979</v>
      </c>
    </row>
    <row r="2574" spans="9:29" s="375" customFormat="1" x14ac:dyDescent="0.4">
      <c r="I2574" s="428" t="s">
        <v>232</v>
      </c>
      <c r="J2574" s="375" t="s">
        <v>66</v>
      </c>
      <c r="K2574" s="375" t="s">
        <v>55</v>
      </c>
      <c r="M2574" s="824">
        <v>0.35399999999999998</v>
      </c>
      <c r="N2574" s="375" t="s">
        <v>385</v>
      </c>
      <c r="O2574" s="375" t="s">
        <v>400</v>
      </c>
      <c r="P2574" s="761">
        <v>2.8248587570621471</v>
      </c>
      <c r="Q2574" s="375" t="s">
        <v>398</v>
      </c>
      <c r="R2574" s="831" t="s">
        <v>980</v>
      </c>
      <c r="S2574" s="428" t="s">
        <v>49</v>
      </c>
      <c r="T2574" s="375" t="s">
        <v>414</v>
      </c>
      <c r="U2574" s="375" t="s">
        <v>66</v>
      </c>
      <c r="V2574" s="375" t="s">
        <v>52</v>
      </c>
      <c r="X2574" s="824">
        <v>0.34699999999999998</v>
      </c>
      <c r="Y2574" s="375" t="s">
        <v>411</v>
      </c>
      <c r="Z2574" s="375" t="s">
        <v>400</v>
      </c>
      <c r="AA2574" s="761">
        <v>2.8818443804034586</v>
      </c>
      <c r="AB2574" s="375" t="s">
        <v>398</v>
      </c>
      <c r="AC2574" s="831" t="s">
        <v>957</v>
      </c>
    </row>
    <row r="2575" spans="9:29" s="375" customFormat="1" x14ac:dyDescent="0.4">
      <c r="I2575" s="428" t="s">
        <v>232</v>
      </c>
      <c r="J2575" s="375" t="s">
        <v>66</v>
      </c>
      <c r="K2575" s="375" t="s">
        <v>55</v>
      </c>
      <c r="M2575" s="824">
        <v>0.35399999999999998</v>
      </c>
      <c r="N2575" s="375" t="s">
        <v>387</v>
      </c>
      <c r="O2575" s="375" t="s">
        <v>400</v>
      </c>
      <c r="P2575" s="763">
        <v>9.3500022155230489E-4</v>
      </c>
      <c r="Q2575" s="375" t="s">
        <v>399</v>
      </c>
      <c r="R2575" s="831" t="s">
        <v>981</v>
      </c>
      <c r="S2575" s="428" t="s">
        <v>49</v>
      </c>
      <c r="T2575" s="375" t="s">
        <v>414</v>
      </c>
      <c r="U2575" s="375" t="s">
        <v>66</v>
      </c>
      <c r="V2575" s="375" t="s">
        <v>52</v>
      </c>
      <c r="X2575" s="824">
        <v>0.34699999999999998</v>
      </c>
      <c r="Y2575" s="375" t="s">
        <v>387</v>
      </c>
      <c r="Z2575" s="375" t="s">
        <v>400</v>
      </c>
      <c r="AA2575" s="763">
        <v>2.0000004739086739E-5</v>
      </c>
      <c r="AB2575" s="375" t="s">
        <v>399</v>
      </c>
      <c r="AC2575" s="831" t="s">
        <v>961</v>
      </c>
    </row>
    <row r="2576" spans="9:29" s="375" customFormat="1" x14ac:dyDescent="0.4">
      <c r="I2576" s="428" t="s">
        <v>232</v>
      </c>
      <c r="J2576" s="375" t="s">
        <v>66</v>
      </c>
      <c r="K2576" s="375" t="s">
        <v>55</v>
      </c>
      <c r="M2576" s="824">
        <v>0.35399999999999998</v>
      </c>
      <c r="N2576" s="375" t="s">
        <v>388</v>
      </c>
      <c r="O2576" s="375" t="s">
        <v>400</v>
      </c>
      <c r="P2576" s="763">
        <v>3.2150007618081925E-3</v>
      </c>
      <c r="Q2576" s="375" t="s">
        <v>399</v>
      </c>
      <c r="R2576" s="831" t="s">
        <v>981</v>
      </c>
      <c r="S2576" s="428" t="s">
        <v>49</v>
      </c>
      <c r="T2576" s="375" t="s">
        <v>414</v>
      </c>
      <c r="U2576" s="375" t="s">
        <v>66</v>
      </c>
      <c r="V2576" s="375" t="s">
        <v>52</v>
      </c>
      <c r="X2576" s="824">
        <v>0.34699999999999998</v>
      </c>
      <c r="Y2576" s="375" t="s">
        <v>388</v>
      </c>
      <c r="Z2576" s="375" t="s">
        <v>400</v>
      </c>
      <c r="AA2576" s="763">
        <v>1.6800003980832858E-4</v>
      </c>
      <c r="AB2576" s="375" t="s">
        <v>399</v>
      </c>
      <c r="AC2576" s="831" t="s">
        <v>961</v>
      </c>
    </row>
    <row r="2577" spans="9:29" s="375" customFormat="1" x14ac:dyDescent="0.4">
      <c r="I2577" s="428" t="s">
        <v>232</v>
      </c>
      <c r="J2577" s="375" t="s">
        <v>66</v>
      </c>
      <c r="K2577" s="375" t="s">
        <v>55</v>
      </c>
      <c r="M2577" s="824">
        <v>0.35399999999999998</v>
      </c>
      <c r="N2577" s="375" t="s">
        <v>389</v>
      </c>
      <c r="O2577" s="375" t="s">
        <v>400</v>
      </c>
      <c r="P2577" s="763">
        <v>1.2700003009320077E-3</v>
      </c>
      <c r="Q2577" s="375" t="s">
        <v>399</v>
      </c>
      <c r="R2577" s="831" t="s">
        <v>981</v>
      </c>
      <c r="S2577" s="428" t="s">
        <v>49</v>
      </c>
      <c r="T2577" s="375" t="s">
        <v>414</v>
      </c>
      <c r="U2577" s="375" t="s">
        <v>66</v>
      </c>
      <c r="V2577" s="375" t="s">
        <v>52</v>
      </c>
      <c r="X2577" s="824">
        <v>0.34699999999999998</v>
      </c>
      <c r="Y2577" s="375" t="s">
        <v>389</v>
      </c>
      <c r="Z2577" s="375" t="s">
        <v>400</v>
      </c>
      <c r="AA2577" s="763">
        <v>1.0030002376651996E-3</v>
      </c>
      <c r="AB2577" s="375" t="s">
        <v>399</v>
      </c>
      <c r="AC2577" s="831" t="s">
        <v>961</v>
      </c>
    </row>
    <row r="2578" spans="9:29" s="375" customFormat="1" x14ac:dyDescent="0.4">
      <c r="I2578" s="428" t="s">
        <v>232</v>
      </c>
      <c r="J2578" s="375" t="s">
        <v>66</v>
      </c>
      <c r="K2578" s="375" t="s">
        <v>55</v>
      </c>
      <c r="L2578" s="378"/>
      <c r="M2578" s="824">
        <v>0.35399999999999998</v>
      </c>
      <c r="N2578" s="375" t="s">
        <v>390</v>
      </c>
      <c r="O2578" s="375" t="s">
        <v>400</v>
      </c>
      <c r="P2578" s="763">
        <v>3.9700009407087175E-4</v>
      </c>
      <c r="Q2578" s="375" t="s">
        <v>399</v>
      </c>
      <c r="R2578" s="831" t="s">
        <v>981</v>
      </c>
      <c r="S2578" s="428" t="s">
        <v>49</v>
      </c>
      <c r="T2578" s="375" t="s">
        <v>414</v>
      </c>
      <c r="U2578" s="375" t="s">
        <v>66</v>
      </c>
      <c r="V2578" s="375" t="s">
        <v>52</v>
      </c>
      <c r="W2578" s="378"/>
      <c r="X2578" s="824">
        <v>0.34699999999999998</v>
      </c>
      <c r="Y2578" s="375" t="s">
        <v>390</v>
      </c>
      <c r="Z2578" s="375" t="s">
        <v>400</v>
      </c>
      <c r="AA2578" s="763">
        <v>1.2400002938233777E-4</v>
      </c>
      <c r="AB2578" s="375" t="s">
        <v>399</v>
      </c>
      <c r="AC2578" s="831" t="s">
        <v>961</v>
      </c>
    </row>
    <row r="2579" spans="9:29" s="375" customFormat="1" x14ac:dyDescent="0.4">
      <c r="I2579" s="428" t="s">
        <v>232</v>
      </c>
      <c r="J2579" s="375" t="s">
        <v>66</v>
      </c>
      <c r="K2579" s="375" t="s">
        <v>55</v>
      </c>
      <c r="L2579" s="378"/>
      <c r="M2579" s="824">
        <v>0.35399999999999998</v>
      </c>
      <c r="N2579" s="375" t="s">
        <v>391</v>
      </c>
      <c r="O2579" s="375" t="s">
        <v>400</v>
      </c>
      <c r="P2579" s="763">
        <v>3.9700009407087175E-4</v>
      </c>
      <c r="Q2579" s="375" t="s">
        <v>399</v>
      </c>
      <c r="R2579" s="831" t="s">
        <v>981</v>
      </c>
      <c r="S2579" s="428" t="s">
        <v>49</v>
      </c>
      <c r="T2579" s="375" t="s">
        <v>414</v>
      </c>
      <c r="U2579" s="375" t="s">
        <v>66</v>
      </c>
      <c r="V2579" s="375" t="s">
        <v>52</v>
      </c>
      <c r="W2579" s="378"/>
      <c r="X2579" s="824">
        <v>0.34699999999999998</v>
      </c>
      <c r="Y2579" s="375" t="s">
        <v>391</v>
      </c>
      <c r="Z2579" s="375" t="s">
        <v>400</v>
      </c>
      <c r="AA2579" s="763">
        <v>1.1000002606497702E-4</v>
      </c>
      <c r="AB2579" s="375" t="s">
        <v>399</v>
      </c>
      <c r="AC2579" s="831" t="s">
        <v>961</v>
      </c>
    </row>
    <row r="2580" spans="9:29" s="375" customFormat="1" x14ac:dyDescent="0.4">
      <c r="I2580" s="428" t="s">
        <v>232</v>
      </c>
      <c r="J2580" s="375" t="s">
        <v>66</v>
      </c>
      <c r="K2580" s="375" t="s">
        <v>55</v>
      </c>
      <c r="L2580" s="378"/>
      <c r="M2580" s="824">
        <v>0.35399999999999998</v>
      </c>
      <c r="N2580" s="375" t="s">
        <v>392</v>
      </c>
      <c r="O2580" s="375" t="s">
        <v>400</v>
      </c>
      <c r="P2580" s="763">
        <v>2.0000004739086735E-6</v>
      </c>
      <c r="Q2580" s="375" t="s">
        <v>399</v>
      </c>
      <c r="R2580" s="831" t="s">
        <v>981</v>
      </c>
      <c r="S2580" s="428" t="s">
        <v>49</v>
      </c>
      <c r="T2580" s="375" t="s">
        <v>414</v>
      </c>
      <c r="U2580" s="375" t="s">
        <v>66</v>
      </c>
      <c r="V2580" s="375" t="s">
        <v>52</v>
      </c>
      <c r="W2580" s="378"/>
      <c r="X2580" s="824">
        <v>0.34699999999999998</v>
      </c>
      <c r="Y2580" s="375" t="s">
        <v>392</v>
      </c>
      <c r="Z2580" s="375" t="s">
        <v>400</v>
      </c>
      <c r="AA2580" s="763">
        <v>4.5420010762465971E-3</v>
      </c>
      <c r="AB2580" s="375" t="s">
        <v>399</v>
      </c>
      <c r="AC2580" s="831" t="s">
        <v>961</v>
      </c>
    </row>
    <row r="2581" spans="9:29" s="375" customFormat="1" x14ac:dyDescent="0.4">
      <c r="I2581" s="428" t="s">
        <v>232</v>
      </c>
      <c r="J2581" s="375" t="s">
        <v>66</v>
      </c>
      <c r="K2581" s="375" t="s">
        <v>55</v>
      </c>
      <c r="L2581" s="378"/>
      <c r="M2581" s="824">
        <v>0.35399999999999998</v>
      </c>
      <c r="N2581" s="375" t="s">
        <v>393</v>
      </c>
      <c r="O2581" s="375" t="s">
        <v>400</v>
      </c>
      <c r="P2581" s="763">
        <v>7.9400018814174332E-5</v>
      </c>
      <c r="Q2581" s="375" t="s">
        <v>399</v>
      </c>
      <c r="R2581" s="831" t="s">
        <v>981</v>
      </c>
      <c r="S2581" s="428" t="s">
        <v>49</v>
      </c>
      <c r="T2581" s="375" t="s">
        <v>414</v>
      </c>
      <c r="U2581" s="375" t="s">
        <v>66</v>
      </c>
      <c r="V2581" s="375" t="s">
        <v>52</v>
      </c>
      <c r="W2581" s="378"/>
      <c r="X2581" s="824">
        <v>0.34699999999999998</v>
      </c>
      <c r="Y2581" s="375" t="s">
        <v>393</v>
      </c>
      <c r="Z2581" s="375" t="s">
        <v>400</v>
      </c>
      <c r="AA2581" s="763">
        <v>4.7300011207940132E-6</v>
      </c>
      <c r="AB2581" s="375" t="s">
        <v>399</v>
      </c>
      <c r="AC2581" s="831" t="s">
        <v>961</v>
      </c>
    </row>
    <row r="2582" spans="9:29" s="375" customFormat="1" x14ac:dyDescent="0.4">
      <c r="I2582" s="428" t="s">
        <v>232</v>
      </c>
      <c r="J2582" s="375" t="s">
        <v>66</v>
      </c>
      <c r="K2582" s="375" t="s">
        <v>55</v>
      </c>
      <c r="L2582" s="378"/>
      <c r="M2582" s="824">
        <v>0.35399999999999998</v>
      </c>
      <c r="N2582" s="375" t="s">
        <v>394</v>
      </c>
      <c r="O2582" s="375" t="s">
        <v>400</v>
      </c>
      <c r="P2582" s="763">
        <v>1.6991604026233306E-4</v>
      </c>
      <c r="Q2582" s="375" t="s">
        <v>399</v>
      </c>
      <c r="R2582" s="831" t="s">
        <v>981</v>
      </c>
      <c r="S2582" s="428" t="s">
        <v>49</v>
      </c>
      <c r="T2582" s="375" t="s">
        <v>414</v>
      </c>
      <c r="U2582" s="375" t="s">
        <v>66</v>
      </c>
      <c r="V2582" s="375" t="s">
        <v>52</v>
      </c>
      <c r="W2582" s="378"/>
      <c r="X2582" s="824">
        <v>0.34699999999999998</v>
      </c>
      <c r="Y2582" s="375" t="s">
        <v>394</v>
      </c>
      <c r="Z2582" s="375" t="s">
        <v>400</v>
      </c>
      <c r="AA2582" s="763">
        <v>8.9100021112631409E-6</v>
      </c>
      <c r="AB2582" s="375" t="s">
        <v>399</v>
      </c>
      <c r="AC2582" s="831" t="s">
        <v>961</v>
      </c>
    </row>
    <row r="2583" spans="9:29" s="375" customFormat="1" x14ac:dyDescent="0.4">
      <c r="I2583" s="428" t="s">
        <v>232</v>
      </c>
      <c r="J2583" s="375" t="s">
        <v>66</v>
      </c>
      <c r="K2583" s="375" t="s">
        <v>55</v>
      </c>
      <c r="L2583" s="378"/>
      <c r="M2583" s="824">
        <v>0.35399999999999998</v>
      </c>
      <c r="N2583" s="375" t="s">
        <v>395</v>
      </c>
      <c r="O2583" s="375" t="s">
        <v>400</v>
      </c>
      <c r="P2583" s="763">
        <v>1.000000236954337E-5</v>
      </c>
      <c r="Q2583" s="375" t="s">
        <v>399</v>
      </c>
      <c r="R2583" s="831" t="s">
        <v>981</v>
      </c>
      <c r="S2583" s="428" t="s">
        <v>49</v>
      </c>
      <c r="T2583" s="375" t="s">
        <v>414</v>
      </c>
      <c r="U2583" s="375" t="s">
        <v>66</v>
      </c>
      <c r="V2583" s="375" t="s">
        <v>52</v>
      </c>
      <c r="W2583" s="378"/>
      <c r="X2583" s="824">
        <v>0.34699999999999998</v>
      </c>
      <c r="Y2583" s="375" t="s">
        <v>395</v>
      </c>
      <c r="Z2583" s="375" t="s">
        <v>400</v>
      </c>
      <c r="AA2583" s="763">
        <v>1.000000236954337E-5</v>
      </c>
      <c r="AB2583" s="375" t="s">
        <v>399</v>
      </c>
      <c r="AC2583" s="831" t="s">
        <v>961</v>
      </c>
    </row>
    <row r="2584" spans="9:29" s="375" customFormat="1" x14ac:dyDescent="0.4">
      <c r="I2584" s="428" t="s">
        <v>232</v>
      </c>
      <c r="J2584" s="375" t="s">
        <v>66</v>
      </c>
      <c r="K2584" s="375" t="s">
        <v>55</v>
      </c>
      <c r="L2584" s="378"/>
      <c r="M2584" s="824">
        <v>0.35399999999999998</v>
      </c>
      <c r="N2584" s="375" t="s">
        <v>396</v>
      </c>
      <c r="O2584" s="375" t="s">
        <v>400</v>
      </c>
      <c r="P2584" s="763">
        <v>1.0000002369543367E-6</v>
      </c>
      <c r="Q2584" s="375" t="s">
        <v>399</v>
      </c>
      <c r="R2584" s="831" t="s">
        <v>981</v>
      </c>
      <c r="S2584" s="428" t="s">
        <v>49</v>
      </c>
      <c r="T2584" s="375" t="s">
        <v>414</v>
      </c>
      <c r="U2584" s="375" t="s">
        <v>66</v>
      </c>
      <c r="V2584" s="375" t="s">
        <v>52</v>
      </c>
      <c r="W2584" s="378"/>
      <c r="X2584" s="824">
        <v>0.34699999999999998</v>
      </c>
      <c r="Y2584" s="375" t="s">
        <v>396</v>
      </c>
      <c r="Z2584" s="375" t="s">
        <v>400</v>
      </c>
      <c r="AA2584" s="763">
        <v>1.6000003791269388E-5</v>
      </c>
      <c r="AB2584" s="375" t="s">
        <v>399</v>
      </c>
      <c r="AC2584" s="831" t="s">
        <v>961</v>
      </c>
    </row>
    <row r="2585" spans="9:29" s="375" customFormat="1" x14ac:dyDescent="0.4">
      <c r="I2585" s="428" t="s">
        <v>232</v>
      </c>
      <c r="J2585" s="375" t="s">
        <v>66</v>
      </c>
      <c r="K2585" s="375" t="s">
        <v>55</v>
      </c>
      <c r="L2585" s="378"/>
      <c r="M2585" s="824">
        <v>0.35399999999999998</v>
      </c>
      <c r="N2585" s="375" t="s">
        <v>397</v>
      </c>
      <c r="O2585" s="375" t="s">
        <v>400</v>
      </c>
      <c r="P2585" s="763">
        <v>0.5646744505387451</v>
      </c>
      <c r="Q2585" s="375" t="s">
        <v>399</v>
      </c>
      <c r="R2585" s="831" t="s">
        <v>981</v>
      </c>
      <c r="S2585" s="428" t="s">
        <v>49</v>
      </c>
      <c r="T2585" s="375" t="s">
        <v>414</v>
      </c>
      <c r="U2585" s="375" t="s">
        <v>66</v>
      </c>
      <c r="V2585" s="375" t="s">
        <v>52</v>
      </c>
      <c r="W2585" s="378"/>
      <c r="X2585" s="824">
        <v>0.34699999999999998</v>
      </c>
      <c r="Y2585" s="375" t="s">
        <v>397</v>
      </c>
      <c r="Z2585" s="375" t="s">
        <v>400</v>
      </c>
      <c r="AA2585" s="763">
        <v>0.80958177025990075</v>
      </c>
      <c r="AB2585" s="375" t="s">
        <v>399</v>
      </c>
      <c r="AC2585" s="831" t="s">
        <v>961</v>
      </c>
    </row>
    <row r="2586" spans="9:29" s="375" customFormat="1" x14ac:dyDescent="0.4">
      <c r="I2586" s="428" t="s">
        <v>232</v>
      </c>
      <c r="J2586" s="375" t="s">
        <v>66</v>
      </c>
      <c r="K2586" s="375" t="s">
        <v>55</v>
      </c>
      <c r="L2586" s="378"/>
      <c r="M2586" s="824">
        <v>0.35399999999999998</v>
      </c>
      <c r="N2586" s="375" t="s">
        <v>387</v>
      </c>
      <c r="O2586" s="375" t="s">
        <v>401</v>
      </c>
      <c r="P2586" s="378">
        <v>9.3543803983809726E-4</v>
      </c>
      <c r="Q2586" s="375" t="s">
        <v>399</v>
      </c>
      <c r="R2586" s="831" t="s">
        <v>982</v>
      </c>
      <c r="S2586" s="428" t="s">
        <v>49</v>
      </c>
      <c r="T2586" s="375" t="s">
        <v>414</v>
      </c>
      <c r="U2586" s="375" t="s">
        <v>66</v>
      </c>
      <c r="V2586" s="375" t="s">
        <v>52</v>
      </c>
      <c r="W2586" s="378"/>
      <c r="X2586" s="824">
        <v>0.34699999999999998</v>
      </c>
      <c r="Y2586" s="375" t="s">
        <v>387</v>
      </c>
      <c r="Z2586" s="375" t="s">
        <v>401</v>
      </c>
      <c r="AA2586" s="378">
        <v>2.0811813297244141E-5</v>
      </c>
      <c r="AB2586" s="375" t="s">
        <v>399</v>
      </c>
      <c r="AC2586" s="831" t="s">
        <v>965</v>
      </c>
    </row>
    <row r="2587" spans="9:29" s="375" customFormat="1" x14ac:dyDescent="0.4">
      <c r="I2587" s="428" t="s">
        <v>232</v>
      </c>
      <c r="J2587" s="375" t="s">
        <v>66</v>
      </c>
      <c r="K2587" s="375" t="s">
        <v>55</v>
      </c>
      <c r="L2587" s="378"/>
      <c r="M2587" s="824">
        <v>0.35399999999999998</v>
      </c>
      <c r="N2587" s="375" t="s">
        <v>388</v>
      </c>
      <c r="O2587" s="375" t="s">
        <v>401</v>
      </c>
      <c r="P2587" s="378">
        <v>3.2179771759354571E-3</v>
      </c>
      <c r="Q2587" s="375" t="s">
        <v>399</v>
      </c>
      <c r="R2587" s="831" t="s">
        <v>982</v>
      </c>
      <c r="S2587" s="428" t="s">
        <v>49</v>
      </c>
      <c r="T2587" s="375" t="s">
        <v>414</v>
      </c>
      <c r="U2587" s="375" t="s">
        <v>66</v>
      </c>
      <c r="V2587" s="375" t="s">
        <v>52</v>
      </c>
      <c r="W2587" s="378"/>
      <c r="X2587" s="824">
        <v>0.34699999999999998</v>
      </c>
      <c r="Y2587" s="375" t="s">
        <v>388</v>
      </c>
      <c r="Z2587" s="375" t="s">
        <v>401</v>
      </c>
      <c r="AA2587" s="378">
        <v>1.7346176549655723E-4</v>
      </c>
      <c r="AB2587" s="375" t="s">
        <v>399</v>
      </c>
      <c r="AC2587" s="831" t="s">
        <v>965</v>
      </c>
    </row>
    <row r="2588" spans="9:29" s="375" customFormat="1" x14ac:dyDescent="0.4">
      <c r="I2588" s="428" t="s">
        <v>232</v>
      </c>
      <c r="J2588" s="375" t="s">
        <v>66</v>
      </c>
      <c r="K2588" s="375" t="s">
        <v>55</v>
      </c>
      <c r="L2588" s="378"/>
      <c r="M2588" s="824">
        <v>0.35399999999999998</v>
      </c>
      <c r="N2588" s="375" t="s">
        <v>389</v>
      </c>
      <c r="O2588" s="375" t="s">
        <v>401</v>
      </c>
      <c r="P2588" s="378">
        <v>1.2704359929078929E-3</v>
      </c>
      <c r="Q2588" s="375" t="s">
        <v>399</v>
      </c>
      <c r="R2588" s="831" t="s">
        <v>982</v>
      </c>
      <c r="S2588" s="428" t="s">
        <v>49</v>
      </c>
      <c r="T2588" s="375" t="s">
        <v>414</v>
      </c>
      <c r="U2588" s="375" t="s">
        <v>66</v>
      </c>
      <c r="V2588" s="375" t="s">
        <v>52</v>
      </c>
      <c r="W2588" s="378"/>
      <c r="X2588" s="824">
        <v>0.34699999999999998</v>
      </c>
      <c r="Y2588" s="375" t="s">
        <v>389</v>
      </c>
      <c r="Z2588" s="375" t="s">
        <v>401</v>
      </c>
      <c r="AA2588" s="378">
        <v>1.0038286104628617E-3</v>
      </c>
      <c r="AB2588" s="375" t="s">
        <v>399</v>
      </c>
      <c r="AC2588" s="831" t="s">
        <v>965</v>
      </c>
    </row>
    <row r="2589" spans="9:29" s="375" customFormat="1" x14ac:dyDescent="0.4">
      <c r="I2589" s="428" t="s">
        <v>232</v>
      </c>
      <c r="J2589" s="375" t="s">
        <v>66</v>
      </c>
      <c r="K2589" s="375" t="s">
        <v>55</v>
      </c>
      <c r="L2589" s="378"/>
      <c r="M2589" s="824">
        <v>0.35399999999999998</v>
      </c>
      <c r="N2589" s="375" t="s">
        <v>390</v>
      </c>
      <c r="O2589" s="375" t="s">
        <v>401</v>
      </c>
      <c r="P2589" s="378">
        <v>3.9726623875530206E-4</v>
      </c>
      <c r="Q2589" s="375" t="s">
        <v>399</v>
      </c>
      <c r="R2589" s="831" t="s">
        <v>982</v>
      </c>
      <c r="S2589" s="428" t="s">
        <v>49</v>
      </c>
      <c r="T2589" s="375" t="s">
        <v>414</v>
      </c>
      <c r="U2589" s="375" t="s">
        <v>66</v>
      </c>
      <c r="V2589" s="375" t="s">
        <v>52</v>
      </c>
      <c r="W2589" s="378"/>
      <c r="X2589" s="824">
        <v>0.34699999999999998</v>
      </c>
      <c r="Y2589" s="375" t="s">
        <v>390</v>
      </c>
      <c r="Z2589" s="375" t="s">
        <v>401</v>
      </c>
      <c r="AA2589" s="378">
        <v>1.245022082363664E-4</v>
      </c>
      <c r="AB2589" s="375" t="s">
        <v>399</v>
      </c>
      <c r="AC2589" s="831" t="s">
        <v>965</v>
      </c>
    </row>
    <row r="2590" spans="9:29" s="375" customFormat="1" x14ac:dyDescent="0.4">
      <c r="I2590" s="428" t="s">
        <v>232</v>
      </c>
      <c r="J2590" s="375" t="s">
        <v>66</v>
      </c>
      <c r="K2590" s="375" t="s">
        <v>55</v>
      </c>
      <c r="L2590" s="378"/>
      <c r="M2590" s="824">
        <v>0.35399999999999998</v>
      </c>
      <c r="N2590" s="375" t="s">
        <v>391</v>
      </c>
      <c r="O2590" s="375" t="s">
        <v>401</v>
      </c>
      <c r="P2590" s="378">
        <v>3.9712345759862055E-4</v>
      </c>
      <c r="Q2590" s="375" t="s">
        <v>399</v>
      </c>
      <c r="R2590" s="831" t="s">
        <v>982</v>
      </c>
      <c r="S2590" s="428" t="s">
        <v>49</v>
      </c>
      <c r="T2590" s="375" t="s">
        <v>414</v>
      </c>
      <c r="U2590" s="375" t="s">
        <v>66</v>
      </c>
      <c r="V2590" s="375" t="s">
        <v>52</v>
      </c>
      <c r="W2590" s="378"/>
      <c r="X2590" s="824">
        <v>0.34699999999999998</v>
      </c>
      <c r="Y2590" s="375" t="s">
        <v>391</v>
      </c>
      <c r="Z2590" s="375" t="s">
        <v>401</v>
      </c>
      <c r="AA2590" s="378">
        <v>1.1023184633933594E-4</v>
      </c>
      <c r="AB2590" s="375" t="s">
        <v>399</v>
      </c>
      <c r="AC2590" s="831" t="s">
        <v>965</v>
      </c>
    </row>
    <row r="2591" spans="9:29" s="375" customFormat="1" x14ac:dyDescent="0.4">
      <c r="I2591" s="428" t="s">
        <v>232</v>
      </c>
      <c r="J2591" s="375" t="s">
        <v>66</v>
      </c>
      <c r="K2591" s="375" t="s">
        <v>55</v>
      </c>
      <c r="L2591" s="378"/>
      <c r="M2591" s="824">
        <v>0.35399999999999998</v>
      </c>
      <c r="N2591" s="375" t="s">
        <v>392</v>
      </c>
      <c r="O2591" s="375" t="s">
        <v>401</v>
      </c>
      <c r="P2591" s="378">
        <v>3.4825386484465635E-6</v>
      </c>
      <c r="Q2591" s="375" t="s">
        <v>399</v>
      </c>
      <c r="R2591" s="831" t="s">
        <v>982</v>
      </c>
      <c r="S2591" s="428" t="s">
        <v>49</v>
      </c>
      <c r="T2591" s="375" t="s">
        <v>414</v>
      </c>
      <c r="U2591" s="375" t="s">
        <v>66</v>
      </c>
      <c r="V2591" s="375" t="s">
        <v>52</v>
      </c>
      <c r="W2591" s="378"/>
      <c r="X2591" s="824">
        <v>0.34699999999999998</v>
      </c>
      <c r="Y2591" s="375" t="s">
        <v>392</v>
      </c>
      <c r="Z2591" s="375" t="s">
        <v>401</v>
      </c>
      <c r="AA2591" s="378">
        <v>4.5448296801665015E-3</v>
      </c>
      <c r="AB2591" s="375" t="s">
        <v>399</v>
      </c>
      <c r="AC2591" s="831" t="s">
        <v>965</v>
      </c>
    </row>
    <row r="2592" spans="9:29" s="375" customFormat="1" x14ac:dyDescent="0.4">
      <c r="I2592" s="428" t="s">
        <v>232</v>
      </c>
      <c r="J2592" s="375" t="s">
        <v>66</v>
      </c>
      <c r="K2592" s="375" t="s">
        <v>55</v>
      </c>
      <c r="L2592" s="378"/>
      <c r="M2592" s="824">
        <v>0.35399999999999998</v>
      </c>
      <c r="N2592" s="375" t="s">
        <v>393</v>
      </c>
      <c r="O2592" s="375" t="s">
        <v>401</v>
      </c>
      <c r="P2592" s="378">
        <v>7.940224558674988E-5</v>
      </c>
      <c r="Q2592" s="375" t="s">
        <v>399</v>
      </c>
      <c r="R2592" s="831" t="s">
        <v>982</v>
      </c>
      <c r="S2592" s="428" t="s">
        <v>49</v>
      </c>
      <c r="T2592" s="375" t="s">
        <v>414</v>
      </c>
      <c r="U2592" s="375" t="s">
        <v>66</v>
      </c>
      <c r="V2592" s="375" t="s">
        <v>52</v>
      </c>
      <c r="W2592" s="378"/>
      <c r="X2592" s="824">
        <v>0.34699999999999998</v>
      </c>
      <c r="Y2592" s="375" t="s">
        <v>393</v>
      </c>
      <c r="Z2592" s="375" t="s">
        <v>401</v>
      </c>
      <c r="AA2592" s="378">
        <v>4.7343248160216569E-6</v>
      </c>
      <c r="AB2592" s="375" t="s">
        <v>399</v>
      </c>
      <c r="AC2592" s="831" t="s">
        <v>965</v>
      </c>
    </row>
    <row r="2593" spans="9:29" s="375" customFormat="1" x14ac:dyDescent="0.4">
      <c r="I2593" s="428" t="s">
        <v>232</v>
      </c>
      <c r="J2593" s="375" t="s">
        <v>66</v>
      </c>
      <c r="K2593" s="375" t="s">
        <v>55</v>
      </c>
      <c r="L2593" s="378"/>
      <c r="M2593" s="824">
        <v>0.35399999999999998</v>
      </c>
      <c r="N2593" s="375" t="s">
        <v>394</v>
      </c>
      <c r="O2593" s="375" t="s">
        <v>401</v>
      </c>
      <c r="P2593" s="378">
        <v>1.6992097029122863E-4</v>
      </c>
      <c r="Q2593" s="375" t="s">
        <v>399</v>
      </c>
      <c r="R2593" s="831" t="s">
        <v>982</v>
      </c>
      <c r="S2593" s="428" t="s">
        <v>49</v>
      </c>
      <c r="T2593" s="375" t="s">
        <v>414</v>
      </c>
      <c r="U2593" s="375" t="s">
        <v>66</v>
      </c>
      <c r="V2593" s="375" t="s">
        <v>52</v>
      </c>
      <c r="W2593" s="378"/>
      <c r="X2593" s="824">
        <v>0.34699999999999998</v>
      </c>
      <c r="Y2593" s="375" t="s">
        <v>394</v>
      </c>
      <c r="Z2593" s="375" t="s">
        <v>401</v>
      </c>
      <c r="AA2593" s="378">
        <v>8.9194724822229059E-6</v>
      </c>
      <c r="AB2593" s="375" t="s">
        <v>399</v>
      </c>
      <c r="AC2593" s="831" t="s">
        <v>965</v>
      </c>
    </row>
    <row r="2594" spans="9:29" s="375" customFormat="1" x14ac:dyDescent="0.4">
      <c r="I2594" s="428" t="s">
        <v>232</v>
      </c>
      <c r="J2594" s="375" t="s">
        <v>66</v>
      </c>
      <c r="K2594" s="375" t="s">
        <v>55</v>
      </c>
      <c r="M2594" s="824">
        <v>0.35399999999999998</v>
      </c>
      <c r="N2594" s="375" t="s">
        <v>395</v>
      </c>
      <c r="O2594" s="375" t="s">
        <v>401</v>
      </c>
      <c r="P2594" s="378">
        <v>1.0693360320051342E-5</v>
      </c>
      <c r="Q2594" s="375" t="s">
        <v>399</v>
      </c>
      <c r="R2594" s="831" t="s">
        <v>982</v>
      </c>
      <c r="S2594" s="428" t="s">
        <v>49</v>
      </c>
      <c r="T2594" s="375" t="s">
        <v>414</v>
      </c>
      <c r="U2594" s="375" t="s">
        <v>66</v>
      </c>
      <c r="V2594" s="375" t="s">
        <v>52</v>
      </c>
      <c r="X2594" s="824">
        <v>0.34699999999999998</v>
      </c>
      <c r="Y2594" s="375" t="s">
        <v>395</v>
      </c>
      <c r="Z2594" s="375" t="s">
        <v>401</v>
      </c>
      <c r="AA2594" s="378">
        <v>1.1288505074025222E-5</v>
      </c>
      <c r="AB2594" s="375" t="s">
        <v>399</v>
      </c>
      <c r="AC2594" s="831" t="s">
        <v>965</v>
      </c>
    </row>
    <row r="2595" spans="9:29" s="375" customFormat="1" x14ac:dyDescent="0.4">
      <c r="I2595" s="428" t="s">
        <v>232</v>
      </c>
      <c r="J2595" s="375" t="s">
        <v>66</v>
      </c>
      <c r="K2595" s="375" t="s">
        <v>55</v>
      </c>
      <c r="M2595" s="824">
        <v>0.35399999999999998</v>
      </c>
      <c r="N2595" s="375" t="s">
        <v>396</v>
      </c>
      <c r="O2595" s="375" t="s">
        <v>401</v>
      </c>
      <c r="P2595" s="378">
        <v>1.0041786435174304E-6</v>
      </c>
      <c r="Q2595" s="375" t="s">
        <v>399</v>
      </c>
      <c r="R2595" s="831" t="s">
        <v>982</v>
      </c>
      <c r="S2595" s="428" t="s">
        <v>49</v>
      </c>
      <c r="T2595" s="375" t="s">
        <v>414</v>
      </c>
      <c r="U2595" s="375" t="s">
        <v>66</v>
      </c>
      <c r="V2595" s="375" t="s">
        <v>52</v>
      </c>
      <c r="X2595" s="824">
        <v>0.34699999999999998</v>
      </c>
      <c r="Y2595" s="375" t="s">
        <v>396</v>
      </c>
      <c r="Z2595" s="375" t="s">
        <v>401</v>
      </c>
      <c r="AA2595" s="378">
        <v>1.6007890236458171E-5</v>
      </c>
      <c r="AB2595" s="375" t="s">
        <v>399</v>
      </c>
      <c r="AC2595" s="831" t="s">
        <v>965</v>
      </c>
    </row>
    <row r="2596" spans="9:29" s="375" customFormat="1" x14ac:dyDescent="0.4">
      <c r="I2596" s="428" t="s">
        <v>232</v>
      </c>
      <c r="J2596" s="375" t="s">
        <v>66</v>
      </c>
      <c r="K2596" s="375" t="s">
        <v>55</v>
      </c>
      <c r="M2596" s="824">
        <v>0.35399999999999998</v>
      </c>
      <c r="N2596" s="375" t="s">
        <v>397</v>
      </c>
      <c r="O2596" s="375" t="s">
        <v>401</v>
      </c>
      <c r="P2596" s="378">
        <v>0.56509775797215223</v>
      </c>
      <c r="Q2596" s="375" t="s">
        <v>399</v>
      </c>
      <c r="R2596" s="831" t="s">
        <v>982</v>
      </c>
      <c r="S2596" s="428" t="s">
        <v>49</v>
      </c>
      <c r="T2596" s="375" t="s">
        <v>414</v>
      </c>
      <c r="U2596" s="375" t="s">
        <v>66</v>
      </c>
      <c r="V2596" s="375" t="s">
        <v>52</v>
      </c>
      <c r="X2596" s="824">
        <v>0.34699999999999998</v>
      </c>
      <c r="Y2596" s="375" t="s">
        <v>397</v>
      </c>
      <c r="Z2596" s="375" t="s">
        <v>401</v>
      </c>
      <c r="AA2596" s="378">
        <v>0.81023737768898785</v>
      </c>
      <c r="AB2596" s="375" t="s">
        <v>399</v>
      </c>
      <c r="AC2596" s="831" t="s">
        <v>965</v>
      </c>
    </row>
    <row r="2597" spans="9:29" s="375" customFormat="1" x14ac:dyDescent="0.4">
      <c r="I2597" s="428" t="s">
        <v>232</v>
      </c>
      <c r="J2597" s="375" t="s">
        <v>66</v>
      </c>
      <c r="K2597" s="375" t="s">
        <v>406</v>
      </c>
      <c r="L2597" s="375" t="s">
        <v>983</v>
      </c>
      <c r="M2597" s="824">
        <v>0.46395686847584111</v>
      </c>
      <c r="N2597" s="375" t="s">
        <v>385</v>
      </c>
      <c r="O2597" s="375" t="s">
        <v>400</v>
      </c>
      <c r="P2597" s="761">
        <v>2.1553727683461839</v>
      </c>
      <c r="Q2597" s="375" t="s">
        <v>398</v>
      </c>
      <c r="R2597" s="831" t="s">
        <v>984</v>
      </c>
      <c r="S2597" s="428" t="s">
        <v>49</v>
      </c>
      <c r="T2597" s="375" t="s">
        <v>414</v>
      </c>
      <c r="U2597" s="375" t="s">
        <v>66</v>
      </c>
      <c r="V2597" s="375" t="s">
        <v>53</v>
      </c>
      <c r="X2597" s="824">
        <v>0.39</v>
      </c>
      <c r="Y2597" s="375" t="s">
        <v>411</v>
      </c>
      <c r="Z2597" s="375" t="s">
        <v>400</v>
      </c>
      <c r="AA2597" s="761">
        <v>2.5641025641025639</v>
      </c>
      <c r="AB2597" s="375" t="s">
        <v>398</v>
      </c>
      <c r="AC2597" s="831" t="s">
        <v>969</v>
      </c>
    </row>
    <row r="2598" spans="9:29" s="375" customFormat="1" x14ac:dyDescent="0.4">
      <c r="I2598" s="428" t="s">
        <v>232</v>
      </c>
      <c r="J2598" s="375" t="s">
        <v>66</v>
      </c>
      <c r="K2598" s="375" t="s">
        <v>406</v>
      </c>
      <c r="L2598" s="375" t="s">
        <v>983</v>
      </c>
      <c r="M2598" s="824">
        <v>0.46395686847584111</v>
      </c>
      <c r="N2598" s="375" t="s">
        <v>387</v>
      </c>
      <c r="O2598" s="375" t="s">
        <v>400</v>
      </c>
      <c r="P2598" s="763">
        <v>1.1802002796535091E-5</v>
      </c>
      <c r="Q2598" s="375" t="s">
        <v>399</v>
      </c>
      <c r="R2598" s="831" t="s">
        <v>985</v>
      </c>
      <c r="S2598" s="428" t="s">
        <v>49</v>
      </c>
      <c r="T2598" s="375" t="s">
        <v>414</v>
      </c>
      <c r="U2598" s="375" t="s">
        <v>66</v>
      </c>
      <c r="V2598" s="375" t="s">
        <v>53</v>
      </c>
      <c r="X2598" s="824">
        <v>0.39</v>
      </c>
      <c r="Y2598" s="375" t="s">
        <v>387</v>
      </c>
      <c r="Z2598" s="375" t="s">
        <v>400</v>
      </c>
      <c r="AA2598" s="763">
        <v>9.0000021325890313E-7</v>
      </c>
      <c r="AB2598" s="375" t="s">
        <v>399</v>
      </c>
      <c r="AC2598" s="831" t="s">
        <v>971</v>
      </c>
    </row>
    <row r="2599" spans="9:29" s="375" customFormat="1" x14ac:dyDescent="0.4">
      <c r="I2599" s="428" t="s">
        <v>232</v>
      </c>
      <c r="J2599" s="375" t="s">
        <v>66</v>
      </c>
      <c r="K2599" s="375" t="s">
        <v>406</v>
      </c>
      <c r="L2599" s="375" t="s">
        <v>983</v>
      </c>
      <c r="M2599" s="824">
        <v>0.46395686847584111</v>
      </c>
      <c r="N2599" s="375" t="s">
        <v>388</v>
      </c>
      <c r="O2599" s="375" t="s">
        <v>400</v>
      </c>
      <c r="P2599" s="763">
        <v>1.6935104012845393E-4</v>
      </c>
      <c r="Q2599" s="375" t="s">
        <v>399</v>
      </c>
      <c r="R2599" s="831" t="s">
        <v>985</v>
      </c>
      <c r="S2599" s="428" t="s">
        <v>49</v>
      </c>
      <c r="T2599" s="375" t="s">
        <v>414</v>
      </c>
      <c r="U2599" s="375" t="s">
        <v>66</v>
      </c>
      <c r="V2599" s="375" t="s">
        <v>53</v>
      </c>
      <c r="X2599" s="824">
        <v>0.39</v>
      </c>
      <c r="Y2599" s="375" t="s">
        <v>388</v>
      </c>
      <c r="Z2599" s="375" t="s">
        <v>400</v>
      </c>
      <c r="AA2599" s="763">
        <v>1.5100003578010487E-5</v>
      </c>
      <c r="AB2599" s="375" t="s">
        <v>399</v>
      </c>
      <c r="AC2599" s="831" t="s">
        <v>971</v>
      </c>
    </row>
    <row r="2600" spans="9:29" s="375" customFormat="1" x14ac:dyDescent="0.4">
      <c r="I2600" s="428" t="s">
        <v>232</v>
      </c>
      <c r="J2600" s="375" t="s">
        <v>66</v>
      </c>
      <c r="K2600" s="375" t="s">
        <v>406</v>
      </c>
      <c r="L2600" s="375" t="s">
        <v>983</v>
      </c>
      <c r="M2600" s="824">
        <v>0.46395686847584111</v>
      </c>
      <c r="N2600" s="375" t="s">
        <v>389</v>
      </c>
      <c r="O2600" s="375" t="s">
        <v>400</v>
      </c>
      <c r="P2600" s="763">
        <v>2.5042805934000065E-4</v>
      </c>
      <c r="Q2600" s="375" t="s">
        <v>399</v>
      </c>
      <c r="R2600" s="831" t="s">
        <v>985</v>
      </c>
      <c r="S2600" s="428" t="s">
        <v>49</v>
      </c>
      <c r="T2600" s="375" t="s">
        <v>414</v>
      </c>
      <c r="U2600" s="375" t="s">
        <v>66</v>
      </c>
      <c r="V2600" s="375" t="s">
        <v>53</v>
      </c>
      <c r="X2600" s="824">
        <v>0.39</v>
      </c>
      <c r="Y2600" s="375" t="s">
        <v>389</v>
      </c>
      <c r="Z2600" s="375" t="s">
        <v>400</v>
      </c>
      <c r="AA2600" s="763">
        <v>2.3500005568426909E-4</v>
      </c>
      <c r="AB2600" s="375" t="s">
        <v>399</v>
      </c>
      <c r="AC2600" s="831" t="s">
        <v>971</v>
      </c>
    </row>
    <row r="2601" spans="9:29" s="375" customFormat="1" x14ac:dyDescent="0.4">
      <c r="I2601" s="428" t="s">
        <v>232</v>
      </c>
      <c r="J2601" s="375" t="s">
        <v>66</v>
      </c>
      <c r="K2601" s="375" t="s">
        <v>406</v>
      </c>
      <c r="L2601" s="375" t="s">
        <v>983</v>
      </c>
      <c r="M2601" s="824">
        <v>0.46395686847584111</v>
      </c>
      <c r="N2601" s="375" t="s">
        <v>390</v>
      </c>
      <c r="O2601" s="375" t="s">
        <v>400</v>
      </c>
      <c r="P2601" s="763">
        <v>9.103002156995332E-6</v>
      </c>
      <c r="Q2601" s="375" t="s">
        <v>399</v>
      </c>
      <c r="R2601" s="831" t="s">
        <v>985</v>
      </c>
      <c r="S2601" s="428" t="s">
        <v>49</v>
      </c>
      <c r="T2601" s="375" t="s">
        <v>414</v>
      </c>
      <c r="U2601" s="375" t="s">
        <v>66</v>
      </c>
      <c r="V2601" s="375" t="s">
        <v>53</v>
      </c>
      <c r="W2601" s="378"/>
      <c r="X2601" s="824">
        <v>0.39</v>
      </c>
      <c r="Y2601" s="375" t="s">
        <v>390</v>
      </c>
      <c r="Z2601" s="375" t="s">
        <v>400</v>
      </c>
      <c r="AA2601" s="763">
        <v>2.8400006729503167E-5</v>
      </c>
      <c r="AB2601" s="375" t="s">
        <v>399</v>
      </c>
      <c r="AC2601" s="831" t="s">
        <v>971</v>
      </c>
    </row>
    <row r="2602" spans="9:29" s="375" customFormat="1" x14ac:dyDescent="0.4">
      <c r="I2602" s="428" t="s">
        <v>232</v>
      </c>
      <c r="J2602" s="375" t="s">
        <v>66</v>
      </c>
      <c r="K2602" s="375" t="s">
        <v>406</v>
      </c>
      <c r="L2602" s="375" t="s">
        <v>983</v>
      </c>
      <c r="M2602" s="824">
        <v>0.46395686847584111</v>
      </c>
      <c r="N2602" s="375" t="s">
        <v>391</v>
      </c>
      <c r="O2602" s="375" t="s">
        <v>400</v>
      </c>
      <c r="P2602" s="763">
        <v>9.103002156995332E-6</v>
      </c>
      <c r="Q2602" s="375" t="s">
        <v>399</v>
      </c>
      <c r="R2602" s="831" t="s">
        <v>985</v>
      </c>
      <c r="S2602" s="428" t="s">
        <v>49</v>
      </c>
      <c r="T2602" s="375" t="s">
        <v>414</v>
      </c>
      <c r="U2602" s="375" t="s">
        <v>66</v>
      </c>
      <c r="V2602" s="375" t="s">
        <v>53</v>
      </c>
      <c r="W2602" s="378"/>
      <c r="X2602" s="824">
        <v>0.39</v>
      </c>
      <c r="Y2602" s="375" t="s">
        <v>391</v>
      </c>
      <c r="Z2602" s="375" t="s">
        <v>400</v>
      </c>
      <c r="AA2602" s="763">
        <v>8.2700019596123672E-6</v>
      </c>
      <c r="AB2602" s="375" t="s">
        <v>399</v>
      </c>
      <c r="AC2602" s="831" t="s">
        <v>971</v>
      </c>
    </row>
    <row r="2603" spans="9:29" s="375" customFormat="1" x14ac:dyDescent="0.4">
      <c r="I2603" s="428" t="s">
        <v>232</v>
      </c>
      <c r="J2603" s="375" t="s">
        <v>66</v>
      </c>
      <c r="K2603" s="375" t="s">
        <v>406</v>
      </c>
      <c r="L2603" s="375" t="s">
        <v>983</v>
      </c>
      <c r="M2603" s="824">
        <v>0.46395686847584111</v>
      </c>
      <c r="N2603" s="375" t="s">
        <v>392</v>
      </c>
      <c r="O2603" s="375" t="s">
        <v>400</v>
      </c>
      <c r="P2603" s="763">
        <v>4.1180009757779583E-6</v>
      </c>
      <c r="Q2603" s="375" t="s">
        <v>399</v>
      </c>
      <c r="R2603" s="831" t="s">
        <v>985</v>
      </c>
      <c r="S2603" s="428" t="s">
        <v>49</v>
      </c>
      <c r="T2603" s="375" t="s">
        <v>414</v>
      </c>
      <c r="U2603" s="375" t="s">
        <v>66</v>
      </c>
      <c r="V2603" s="375" t="s">
        <v>53</v>
      </c>
      <c r="W2603" s="378"/>
      <c r="X2603" s="824">
        <v>0.39</v>
      </c>
      <c r="Y2603" s="375" t="s">
        <v>392</v>
      </c>
      <c r="Z2603" s="375" t="s">
        <v>400</v>
      </c>
      <c r="AA2603" s="763">
        <v>4.910001163445794E-6</v>
      </c>
      <c r="AB2603" s="375" t="s">
        <v>399</v>
      </c>
      <c r="AC2603" s="831" t="s">
        <v>971</v>
      </c>
    </row>
    <row r="2604" spans="9:29" s="375" customFormat="1" x14ac:dyDescent="0.4">
      <c r="I2604" s="428" t="s">
        <v>232</v>
      </c>
      <c r="J2604" s="375" t="s">
        <v>66</v>
      </c>
      <c r="K2604" s="375" t="s">
        <v>406</v>
      </c>
      <c r="L2604" s="375" t="s">
        <v>983</v>
      </c>
      <c r="M2604" s="824">
        <v>0.46395686847584111</v>
      </c>
      <c r="N2604" s="375" t="s">
        <v>393</v>
      </c>
      <c r="O2604" s="375" t="s">
        <v>400</v>
      </c>
      <c r="P2604" s="763">
        <v>1.3539163208162687E-6</v>
      </c>
      <c r="Q2604" s="375" t="s">
        <v>399</v>
      </c>
      <c r="R2604" s="831" t="s">
        <v>985</v>
      </c>
      <c r="S2604" s="428" t="s">
        <v>49</v>
      </c>
      <c r="T2604" s="375" t="s">
        <v>414</v>
      </c>
      <c r="U2604" s="375" t="s">
        <v>66</v>
      </c>
      <c r="V2604" s="375" t="s">
        <v>53</v>
      </c>
      <c r="W2604" s="378"/>
      <c r="X2604" s="824">
        <v>0.39</v>
      </c>
      <c r="Y2604" s="375" t="s">
        <v>393</v>
      </c>
      <c r="Z2604" s="375" t="s">
        <v>400</v>
      </c>
      <c r="AA2604" s="763">
        <v>3.5561008426333167E-7</v>
      </c>
      <c r="AB2604" s="375" t="s">
        <v>399</v>
      </c>
      <c r="AC2604" s="831" t="s">
        <v>971</v>
      </c>
    </row>
    <row r="2605" spans="9:29" s="375" customFormat="1" x14ac:dyDescent="0.4">
      <c r="I2605" s="428" t="s">
        <v>232</v>
      </c>
      <c r="J2605" s="375" t="s">
        <v>66</v>
      </c>
      <c r="K2605" s="375" t="s">
        <v>406</v>
      </c>
      <c r="L2605" s="375" t="s">
        <v>983</v>
      </c>
      <c r="M2605" s="824">
        <v>0.46395686847584111</v>
      </c>
      <c r="N2605" s="375" t="s">
        <v>394</v>
      </c>
      <c r="O2605" s="375" t="s">
        <v>400</v>
      </c>
      <c r="P2605" s="763">
        <v>4.3506930309153394E-6</v>
      </c>
      <c r="Q2605" s="375" t="s">
        <v>399</v>
      </c>
      <c r="R2605" s="831" t="s">
        <v>985</v>
      </c>
      <c r="S2605" s="428" t="s">
        <v>49</v>
      </c>
      <c r="T2605" s="375" t="s">
        <v>414</v>
      </c>
      <c r="U2605" s="375" t="s">
        <v>66</v>
      </c>
      <c r="V2605" s="375" t="s">
        <v>53</v>
      </c>
      <c r="W2605" s="378"/>
      <c r="X2605" s="824">
        <v>0.39</v>
      </c>
      <c r="Y2605" s="375" t="s">
        <v>394</v>
      </c>
      <c r="Z2605" s="375" t="s">
        <v>400</v>
      </c>
      <c r="AA2605" s="763">
        <v>6.6987015872860153E-7</v>
      </c>
      <c r="AB2605" s="375" t="s">
        <v>399</v>
      </c>
      <c r="AC2605" s="831" t="s">
        <v>971</v>
      </c>
    </row>
    <row r="2606" spans="9:29" s="375" customFormat="1" x14ac:dyDescent="0.4">
      <c r="I2606" s="428" t="s">
        <v>232</v>
      </c>
      <c r="J2606" s="375" t="s">
        <v>66</v>
      </c>
      <c r="K2606" s="375" t="s">
        <v>406</v>
      </c>
      <c r="L2606" s="375" t="s">
        <v>983</v>
      </c>
      <c r="M2606" s="824">
        <v>0.46395686847584111</v>
      </c>
      <c r="N2606" s="375" t="s">
        <v>395</v>
      </c>
      <c r="O2606" s="375" t="s">
        <v>400</v>
      </c>
      <c r="P2606" s="763">
        <v>8.4410020001315559E-6</v>
      </c>
      <c r="Q2606" s="375" t="s">
        <v>399</v>
      </c>
      <c r="R2606" s="831" t="s">
        <v>985</v>
      </c>
      <c r="S2606" s="428" t="s">
        <v>49</v>
      </c>
      <c r="T2606" s="375" t="s">
        <v>414</v>
      </c>
      <c r="U2606" s="375" t="s">
        <v>66</v>
      </c>
      <c r="V2606" s="375" t="s">
        <v>53</v>
      </c>
      <c r="W2606" s="378"/>
      <c r="X2606" s="824">
        <v>0.39</v>
      </c>
      <c r="Y2606" s="375" t="s">
        <v>395</v>
      </c>
      <c r="Z2606" s="375" t="s">
        <v>400</v>
      </c>
      <c r="AA2606" s="763">
        <v>9.0000021325890309E-6</v>
      </c>
      <c r="AB2606" s="375" t="s">
        <v>399</v>
      </c>
      <c r="AC2606" s="831" t="s">
        <v>971</v>
      </c>
    </row>
    <row r="2607" spans="9:29" s="375" customFormat="1" x14ac:dyDescent="0.4">
      <c r="I2607" s="428" t="s">
        <v>232</v>
      </c>
      <c r="J2607" s="375" t="s">
        <v>66</v>
      </c>
      <c r="K2607" s="375" t="s">
        <v>406</v>
      </c>
      <c r="L2607" s="375" t="s">
        <v>983</v>
      </c>
      <c r="M2607" s="824">
        <v>0.46395686847584111</v>
      </c>
      <c r="N2607" s="375" t="s">
        <v>396</v>
      </c>
      <c r="O2607" s="375" t="s">
        <v>400</v>
      </c>
      <c r="P2607" s="763">
        <v>1.0000002369543367E-6</v>
      </c>
      <c r="Q2607" s="375" t="s">
        <v>399</v>
      </c>
      <c r="R2607" s="831" t="s">
        <v>985</v>
      </c>
      <c r="S2607" s="428" t="s">
        <v>49</v>
      </c>
      <c r="T2607" s="375" t="s">
        <v>414</v>
      </c>
      <c r="U2607" s="375" t="s">
        <v>66</v>
      </c>
      <c r="V2607" s="375" t="s">
        <v>53</v>
      </c>
      <c r="W2607" s="378"/>
      <c r="X2607" s="824">
        <v>0.39</v>
      </c>
      <c r="Y2607" s="375" t="s">
        <v>396</v>
      </c>
      <c r="Z2607" s="375" t="s">
        <v>400</v>
      </c>
      <c r="AA2607" s="763">
        <v>1.3500003198883547E-5</v>
      </c>
      <c r="AB2607" s="375" t="s">
        <v>399</v>
      </c>
      <c r="AC2607" s="831" t="s">
        <v>971</v>
      </c>
    </row>
    <row r="2608" spans="9:29" s="375" customFormat="1" x14ac:dyDescent="0.4">
      <c r="I2608" s="428" t="s">
        <v>232</v>
      </c>
      <c r="J2608" s="375" t="s">
        <v>66</v>
      </c>
      <c r="K2608" s="375" t="s">
        <v>406</v>
      </c>
      <c r="L2608" s="375" t="s">
        <v>983</v>
      </c>
      <c r="M2608" s="824">
        <v>0.46395686847584111</v>
      </c>
      <c r="N2608" s="375" t="s">
        <v>397</v>
      </c>
      <c r="O2608" s="375" t="s">
        <v>400</v>
      </c>
      <c r="P2608" s="763">
        <v>0.43662082398886404</v>
      </c>
      <c r="Q2608" s="375" t="s">
        <v>399</v>
      </c>
      <c r="R2608" s="831" t="s">
        <v>985</v>
      </c>
      <c r="S2608" s="428" t="s">
        <v>49</v>
      </c>
      <c r="T2608" s="375" t="s">
        <v>414</v>
      </c>
      <c r="U2608" s="375" t="s">
        <v>66</v>
      </c>
      <c r="V2608" s="375" t="s">
        <v>53</v>
      </c>
      <c r="W2608" s="378"/>
      <c r="X2608" s="824">
        <v>0.39</v>
      </c>
      <c r="Y2608" s="375" t="s">
        <v>397</v>
      </c>
      <c r="Z2608" s="375" t="s">
        <v>400</v>
      </c>
      <c r="AA2608" s="763">
        <v>0.7205371455809807</v>
      </c>
      <c r="AB2608" s="375" t="s">
        <v>399</v>
      </c>
      <c r="AC2608" s="831" t="s">
        <v>971</v>
      </c>
    </row>
    <row r="2609" spans="9:29" s="375" customFormat="1" x14ac:dyDescent="0.4">
      <c r="I2609" s="428" t="s">
        <v>232</v>
      </c>
      <c r="J2609" s="375" t="s">
        <v>66</v>
      </c>
      <c r="K2609" s="375" t="s">
        <v>406</v>
      </c>
      <c r="L2609" s="375" t="s">
        <v>983</v>
      </c>
      <c r="M2609" s="824">
        <v>0.46395686847584111</v>
      </c>
      <c r="N2609" s="375" t="s">
        <v>387</v>
      </c>
      <c r="O2609" s="375" t="s">
        <v>401</v>
      </c>
      <c r="P2609" s="378">
        <v>1.2282081983104628E-5</v>
      </c>
      <c r="Q2609" s="375" t="s">
        <v>399</v>
      </c>
      <c r="R2609" s="831" t="s">
        <v>986</v>
      </c>
      <c r="S2609" s="428" t="s">
        <v>49</v>
      </c>
      <c r="T2609" s="375" t="s">
        <v>414</v>
      </c>
      <c r="U2609" s="375" t="s">
        <v>66</v>
      </c>
      <c r="V2609" s="375" t="s">
        <v>53</v>
      </c>
      <c r="W2609" s="378"/>
      <c r="X2609" s="824">
        <v>0.39</v>
      </c>
      <c r="Y2609" s="375" t="s">
        <v>387</v>
      </c>
      <c r="Z2609" s="375" t="s">
        <v>401</v>
      </c>
      <c r="AA2609" s="378">
        <v>1.7118087714163085E-6</v>
      </c>
      <c r="AB2609" s="375" t="s">
        <v>399</v>
      </c>
      <c r="AC2609" s="831" t="s">
        <v>973</v>
      </c>
    </row>
    <row r="2610" spans="9:29" s="375" customFormat="1" x14ac:dyDescent="0.4">
      <c r="I2610" s="428" t="s">
        <v>232</v>
      </c>
      <c r="J2610" s="375" t="s">
        <v>66</v>
      </c>
      <c r="K2610" s="375" t="s">
        <v>406</v>
      </c>
      <c r="L2610" s="375" t="s">
        <v>983</v>
      </c>
      <c r="M2610" s="824">
        <v>0.46395686847584111</v>
      </c>
      <c r="N2610" s="375" t="s">
        <v>388</v>
      </c>
      <c r="O2610" s="375" t="s">
        <v>401</v>
      </c>
      <c r="P2610" s="378">
        <v>1.726082944621076E-4</v>
      </c>
      <c r="Q2610" s="375" t="s">
        <v>399</v>
      </c>
      <c r="R2610" s="831" t="s">
        <v>986</v>
      </c>
      <c r="S2610" s="428" t="s">
        <v>49</v>
      </c>
      <c r="T2610" s="375" t="s">
        <v>414</v>
      </c>
      <c r="U2610" s="375" t="s">
        <v>66</v>
      </c>
      <c r="V2610" s="375" t="s">
        <v>53</v>
      </c>
      <c r="W2610" s="378"/>
      <c r="X2610" s="824">
        <v>0.39</v>
      </c>
      <c r="Y2610" s="375" t="s">
        <v>388</v>
      </c>
      <c r="Z2610" s="375" t="s">
        <v>401</v>
      </c>
      <c r="AA2610" s="378">
        <v>2.0561729266239141E-5</v>
      </c>
      <c r="AB2610" s="375" t="s">
        <v>399</v>
      </c>
      <c r="AC2610" s="831" t="s">
        <v>973</v>
      </c>
    </row>
    <row r="2611" spans="9:29" s="375" customFormat="1" x14ac:dyDescent="0.4">
      <c r="I2611" s="428" t="s">
        <v>232</v>
      </c>
      <c r="J2611" s="375" t="s">
        <v>66</v>
      </c>
      <c r="K2611" s="375" t="s">
        <v>406</v>
      </c>
      <c r="L2611" s="375" t="s">
        <v>983</v>
      </c>
      <c r="M2611" s="824">
        <v>0.46395686847584111</v>
      </c>
      <c r="N2611" s="375" t="s">
        <v>389</v>
      </c>
      <c r="O2611" s="375" t="s">
        <v>401</v>
      </c>
      <c r="P2611" s="378">
        <v>2.509081242487467E-4</v>
      </c>
      <c r="Q2611" s="375" t="s">
        <v>399</v>
      </c>
      <c r="R2611" s="831" t="s">
        <v>986</v>
      </c>
      <c r="S2611" s="428" t="s">
        <v>49</v>
      </c>
      <c r="T2611" s="375" t="s">
        <v>414</v>
      </c>
      <c r="U2611" s="375" t="s">
        <v>66</v>
      </c>
      <c r="V2611" s="375" t="s">
        <v>53</v>
      </c>
      <c r="W2611" s="378"/>
      <c r="X2611" s="824">
        <v>0.39</v>
      </c>
      <c r="Y2611" s="375" t="s">
        <v>389</v>
      </c>
      <c r="Z2611" s="375" t="s">
        <v>401</v>
      </c>
      <c r="AA2611" s="378">
        <v>2.3582842848193105E-4</v>
      </c>
      <c r="AB2611" s="375" t="s">
        <v>399</v>
      </c>
      <c r="AC2611" s="831" t="s">
        <v>973</v>
      </c>
    </row>
    <row r="2612" spans="9:29" s="375" customFormat="1" x14ac:dyDescent="0.4">
      <c r="I2612" s="428" t="s">
        <v>232</v>
      </c>
      <c r="J2612" s="375" t="s">
        <v>66</v>
      </c>
      <c r="K2612" s="375" t="s">
        <v>406</v>
      </c>
      <c r="L2612" s="375" t="s">
        <v>983</v>
      </c>
      <c r="M2612" s="824">
        <v>0.46395686847584111</v>
      </c>
      <c r="N2612" s="375" t="s">
        <v>390</v>
      </c>
      <c r="O2612" s="375" t="s">
        <v>401</v>
      </c>
      <c r="P2612" s="378">
        <v>9.3958187025903076E-6</v>
      </c>
      <c r="Q2612" s="375" t="s">
        <v>399</v>
      </c>
      <c r="R2612" s="831" t="s">
        <v>986</v>
      </c>
      <c r="S2612" s="428" t="s">
        <v>49</v>
      </c>
      <c r="T2612" s="375" t="s">
        <v>414</v>
      </c>
      <c r="U2612" s="375" t="s">
        <v>66</v>
      </c>
      <c r="V2612" s="375" t="s">
        <v>53</v>
      </c>
      <c r="W2612" s="378"/>
      <c r="X2612" s="824">
        <v>0.39</v>
      </c>
      <c r="Y2612" s="375" t="s">
        <v>390</v>
      </c>
      <c r="Z2612" s="375" t="s">
        <v>401</v>
      </c>
      <c r="AA2612" s="378">
        <v>2.8902185583531793E-5</v>
      </c>
      <c r="AB2612" s="375" t="s">
        <v>399</v>
      </c>
      <c r="AC2612" s="831" t="s">
        <v>973</v>
      </c>
    </row>
    <row r="2613" spans="9:29" s="375" customFormat="1" x14ac:dyDescent="0.4">
      <c r="I2613" s="428" t="s">
        <v>232</v>
      </c>
      <c r="J2613" s="375" t="s">
        <v>66</v>
      </c>
      <c r="K2613" s="375" t="s">
        <v>406</v>
      </c>
      <c r="L2613" s="375" t="s">
        <v>983</v>
      </c>
      <c r="M2613" s="824">
        <v>0.46395686847584111</v>
      </c>
      <c r="N2613" s="375" t="s">
        <v>391</v>
      </c>
      <c r="O2613" s="375" t="s">
        <v>401</v>
      </c>
      <c r="P2613" s="378">
        <v>9.2386212971110693E-6</v>
      </c>
      <c r="Q2613" s="375" t="s">
        <v>399</v>
      </c>
      <c r="R2613" s="831" t="s">
        <v>986</v>
      </c>
      <c r="S2613" s="428" t="s">
        <v>49</v>
      </c>
      <c r="T2613" s="375" t="s">
        <v>414</v>
      </c>
      <c r="U2613" s="375" t="s">
        <v>66</v>
      </c>
      <c r="V2613" s="375" t="s">
        <v>53</v>
      </c>
      <c r="W2613" s="378"/>
      <c r="X2613" s="824">
        <v>0.39</v>
      </c>
      <c r="Y2613" s="375" t="s">
        <v>391</v>
      </c>
      <c r="Z2613" s="375" t="s">
        <v>401</v>
      </c>
      <c r="AA2613" s="378">
        <v>8.501822233971292E-6</v>
      </c>
      <c r="AB2613" s="375" t="s">
        <v>399</v>
      </c>
      <c r="AC2613" s="831" t="s">
        <v>973</v>
      </c>
    </row>
    <row r="2614" spans="9:29" s="375" customFormat="1" x14ac:dyDescent="0.4">
      <c r="I2614" s="428" t="s">
        <v>232</v>
      </c>
      <c r="J2614" s="375" t="s">
        <v>66</v>
      </c>
      <c r="K2614" s="375" t="s">
        <v>406</v>
      </c>
      <c r="L2614" s="375" t="s">
        <v>983</v>
      </c>
      <c r="M2614" s="824">
        <v>0.46395686847584111</v>
      </c>
      <c r="N2614" s="375" t="s">
        <v>392</v>
      </c>
      <c r="O2614" s="375" t="s">
        <v>401</v>
      </c>
      <c r="P2614" s="378">
        <v>5.7526445795422398E-6</v>
      </c>
      <c r="Q2614" s="375" t="s">
        <v>399</v>
      </c>
      <c r="R2614" s="831" t="s">
        <v>986</v>
      </c>
      <c r="S2614" s="428" t="s">
        <v>49</v>
      </c>
      <c r="T2614" s="375" t="s">
        <v>414</v>
      </c>
      <c r="U2614" s="375" t="s">
        <v>66</v>
      </c>
      <c r="V2614" s="375" t="s">
        <v>53</v>
      </c>
      <c r="W2614" s="378"/>
      <c r="X2614" s="824">
        <v>0.39</v>
      </c>
      <c r="Y2614" s="375" t="s">
        <v>392</v>
      </c>
      <c r="Z2614" s="375" t="s">
        <v>401</v>
      </c>
      <c r="AA2614" s="378">
        <v>7.738605083349976E-6</v>
      </c>
      <c r="AB2614" s="375" t="s">
        <v>399</v>
      </c>
      <c r="AC2614" s="831" t="s">
        <v>973</v>
      </c>
    </row>
    <row r="2615" spans="9:29" s="375" customFormat="1" x14ac:dyDescent="0.4">
      <c r="I2615" s="428" t="s">
        <v>232</v>
      </c>
      <c r="J2615" s="375" t="s">
        <v>66</v>
      </c>
      <c r="K2615" s="375" t="s">
        <v>406</v>
      </c>
      <c r="L2615" s="375" t="s">
        <v>983</v>
      </c>
      <c r="M2615" s="824">
        <v>0.46395686847584111</v>
      </c>
      <c r="N2615" s="375" t="s">
        <v>393</v>
      </c>
      <c r="O2615" s="375" t="s">
        <v>401</v>
      </c>
      <c r="P2615" s="378">
        <v>1.3563800456514913E-6</v>
      </c>
      <c r="Q2615" s="375" t="s">
        <v>399</v>
      </c>
      <c r="R2615" s="831" t="s">
        <v>986</v>
      </c>
      <c r="S2615" s="428" t="s">
        <v>49</v>
      </c>
      <c r="T2615" s="375" t="s">
        <v>414</v>
      </c>
      <c r="U2615" s="375" t="s">
        <v>66</v>
      </c>
      <c r="V2615" s="375" t="s">
        <v>53</v>
      </c>
      <c r="W2615" s="378"/>
      <c r="X2615" s="824">
        <v>0.39</v>
      </c>
      <c r="Y2615" s="375" t="s">
        <v>393</v>
      </c>
      <c r="Z2615" s="375" t="s">
        <v>401</v>
      </c>
      <c r="AA2615" s="378">
        <v>3.5993377949097536E-7</v>
      </c>
      <c r="AB2615" s="375" t="s">
        <v>399</v>
      </c>
      <c r="AC2615" s="831" t="s">
        <v>973</v>
      </c>
    </row>
    <row r="2616" spans="9:29" s="375" customFormat="1" x14ac:dyDescent="0.4">
      <c r="I2616" s="428" t="s">
        <v>232</v>
      </c>
      <c r="J2616" s="375" t="s">
        <v>66</v>
      </c>
      <c r="K2616" s="375" t="s">
        <v>406</v>
      </c>
      <c r="L2616" s="375" t="s">
        <v>983</v>
      </c>
      <c r="M2616" s="824">
        <v>0.46395686847584111</v>
      </c>
      <c r="N2616" s="375" t="s">
        <v>394</v>
      </c>
      <c r="O2616" s="375" t="s">
        <v>401</v>
      </c>
      <c r="P2616" s="378">
        <v>4.3561361184641711E-6</v>
      </c>
      <c r="Q2616" s="375" t="s">
        <v>399</v>
      </c>
      <c r="R2616" s="831" t="s">
        <v>986</v>
      </c>
      <c r="S2616" s="428" t="s">
        <v>49</v>
      </c>
      <c r="T2616" s="375" t="s">
        <v>414</v>
      </c>
      <c r="U2616" s="375" t="s">
        <v>66</v>
      </c>
      <c r="V2616" s="375" t="s">
        <v>53</v>
      </c>
      <c r="W2616" s="378"/>
      <c r="X2616" s="824">
        <v>0.39</v>
      </c>
      <c r="Y2616" s="375" t="s">
        <v>394</v>
      </c>
      <c r="Z2616" s="375" t="s">
        <v>401</v>
      </c>
      <c r="AA2616" s="378">
        <v>6.7934052968836616E-7</v>
      </c>
      <c r="AB2616" s="375" t="s">
        <v>399</v>
      </c>
      <c r="AC2616" s="831" t="s">
        <v>973</v>
      </c>
    </row>
    <row r="2617" spans="9:29" s="375" customFormat="1" x14ac:dyDescent="0.4">
      <c r="I2617" s="428" t="s">
        <v>232</v>
      </c>
      <c r="J2617" s="375" t="s">
        <v>66</v>
      </c>
      <c r="K2617" s="375" t="s">
        <v>406</v>
      </c>
      <c r="L2617" s="375" t="s">
        <v>983</v>
      </c>
      <c r="M2617" s="824">
        <v>0.46395686847584111</v>
      </c>
      <c r="N2617" s="375" t="s">
        <v>395</v>
      </c>
      <c r="O2617" s="375" t="s">
        <v>401</v>
      </c>
      <c r="P2617" s="378">
        <v>9.2016113078385785E-6</v>
      </c>
      <c r="Q2617" s="375" t="s">
        <v>399</v>
      </c>
      <c r="R2617" s="831" t="s">
        <v>986</v>
      </c>
      <c r="S2617" s="428" t="s">
        <v>49</v>
      </c>
      <c r="T2617" s="375" t="s">
        <v>414</v>
      </c>
      <c r="U2617" s="375" t="s">
        <v>66</v>
      </c>
      <c r="V2617" s="375" t="s">
        <v>53</v>
      </c>
      <c r="X2617" s="824">
        <v>0.39</v>
      </c>
      <c r="Y2617" s="375" t="s">
        <v>395</v>
      </c>
      <c r="Z2617" s="375" t="s">
        <v>401</v>
      </c>
      <c r="AA2617" s="378">
        <v>1.0288504837070885E-5</v>
      </c>
      <c r="AB2617" s="375" t="s">
        <v>399</v>
      </c>
      <c r="AC2617" s="831" t="s">
        <v>973</v>
      </c>
    </row>
    <row r="2618" spans="9:29" s="375" customFormat="1" x14ac:dyDescent="0.4">
      <c r="I2618" s="428" t="s">
        <v>232</v>
      </c>
      <c r="J2618" s="375" t="s">
        <v>66</v>
      </c>
      <c r="K2618" s="375" t="s">
        <v>406</v>
      </c>
      <c r="L2618" s="375" t="s">
        <v>983</v>
      </c>
      <c r="M2618" s="824">
        <v>0.46395686847584111</v>
      </c>
      <c r="N2618" s="375" t="s">
        <v>396</v>
      </c>
      <c r="O2618" s="375" t="s">
        <v>401</v>
      </c>
      <c r="P2618" s="378">
        <v>1.0045976518821333E-6</v>
      </c>
      <c r="Q2618" s="375" t="s">
        <v>399</v>
      </c>
      <c r="R2618" s="831" t="s">
        <v>986</v>
      </c>
      <c r="S2618" s="428" t="s">
        <v>49</v>
      </c>
      <c r="T2618" s="375" t="s">
        <v>414</v>
      </c>
      <c r="U2618" s="375" t="s">
        <v>66</v>
      </c>
      <c r="V2618" s="375" t="s">
        <v>53</v>
      </c>
      <c r="X2618" s="824">
        <v>0.39</v>
      </c>
      <c r="Y2618" s="375" t="s">
        <v>396</v>
      </c>
      <c r="Z2618" s="375" t="s">
        <v>401</v>
      </c>
      <c r="AA2618" s="378">
        <v>1.3507889644072333E-5</v>
      </c>
      <c r="AB2618" s="375" t="s">
        <v>399</v>
      </c>
      <c r="AC2618" s="831" t="s">
        <v>973</v>
      </c>
    </row>
    <row r="2619" spans="9:29" s="375" customFormat="1" x14ac:dyDescent="0.4">
      <c r="I2619" s="430" t="s">
        <v>232</v>
      </c>
      <c r="J2619" s="832" t="s">
        <v>66</v>
      </c>
      <c r="K2619" s="832" t="s">
        <v>406</v>
      </c>
      <c r="L2619" s="832" t="s">
        <v>983</v>
      </c>
      <c r="M2619" s="833">
        <v>0.46395686847584111</v>
      </c>
      <c r="N2619" s="832" t="s">
        <v>397</v>
      </c>
      <c r="O2619" s="832" t="s">
        <v>401</v>
      </c>
      <c r="P2619" s="404">
        <v>0.43708628777857272</v>
      </c>
      <c r="Q2619" s="832" t="s">
        <v>399</v>
      </c>
      <c r="R2619" s="834" t="s">
        <v>986</v>
      </c>
      <c r="S2619" s="428" t="s">
        <v>49</v>
      </c>
      <c r="T2619" s="375" t="s">
        <v>414</v>
      </c>
      <c r="U2619" s="375" t="s">
        <v>66</v>
      </c>
      <c r="V2619" s="375" t="s">
        <v>53</v>
      </c>
      <c r="X2619" s="824">
        <v>0.39</v>
      </c>
      <c r="Y2619" s="375" t="s">
        <v>397</v>
      </c>
      <c r="Z2619" s="375" t="s">
        <v>401</v>
      </c>
      <c r="AA2619" s="378">
        <v>0.7211927530100678</v>
      </c>
      <c r="AB2619" s="375" t="s">
        <v>399</v>
      </c>
      <c r="AC2619" s="831" t="s">
        <v>973</v>
      </c>
    </row>
    <row r="2620" spans="9:29" s="375" customFormat="1" x14ac:dyDescent="0.4">
      <c r="S2620" s="428" t="s">
        <v>49</v>
      </c>
      <c r="T2620" s="375" t="s">
        <v>414</v>
      </c>
      <c r="U2620" s="375" t="s">
        <v>66</v>
      </c>
      <c r="V2620" s="375" t="s">
        <v>406</v>
      </c>
      <c r="W2620" s="375" t="s">
        <v>717</v>
      </c>
      <c r="X2620" s="824">
        <v>0.34699999999999998</v>
      </c>
      <c r="Y2620" s="375" t="s">
        <v>411</v>
      </c>
      <c r="Z2620" s="375" t="s">
        <v>400</v>
      </c>
      <c r="AA2620" s="837">
        <v>2.8818443804034586</v>
      </c>
      <c r="AB2620" s="375" t="s">
        <v>398</v>
      </c>
      <c r="AC2620" s="831" t="s">
        <v>975</v>
      </c>
    </row>
    <row r="2621" spans="9:29" s="375" customFormat="1" x14ac:dyDescent="0.4">
      <c r="S2621" s="428" t="s">
        <v>49</v>
      </c>
      <c r="T2621" s="375" t="s">
        <v>414</v>
      </c>
      <c r="U2621" s="375" t="s">
        <v>66</v>
      </c>
      <c r="V2621" s="375" t="s">
        <v>406</v>
      </c>
      <c r="W2621" s="375" t="s">
        <v>717</v>
      </c>
      <c r="X2621" s="824">
        <v>0.34699999999999998</v>
      </c>
      <c r="Y2621" s="375" t="s">
        <v>387</v>
      </c>
      <c r="Z2621" s="375" t="s">
        <v>400</v>
      </c>
      <c r="AA2621" s="763">
        <v>2.0000004739086739E-5</v>
      </c>
      <c r="AB2621" s="375" t="s">
        <v>399</v>
      </c>
      <c r="AC2621" s="831" t="s">
        <v>977</v>
      </c>
    </row>
    <row r="2622" spans="9:29" s="375" customFormat="1" x14ac:dyDescent="0.4">
      <c r="S2622" s="428" t="s">
        <v>49</v>
      </c>
      <c r="T2622" s="375" t="s">
        <v>414</v>
      </c>
      <c r="U2622" s="375" t="s">
        <v>66</v>
      </c>
      <c r="V2622" s="375" t="s">
        <v>406</v>
      </c>
      <c r="W2622" s="375" t="s">
        <v>717</v>
      </c>
      <c r="X2622" s="824">
        <v>0.34699999999999998</v>
      </c>
      <c r="Y2622" s="375" t="s">
        <v>388</v>
      </c>
      <c r="Z2622" s="375" t="s">
        <v>400</v>
      </c>
      <c r="AA2622" s="763">
        <v>1.6800003980832858E-4</v>
      </c>
      <c r="AB2622" s="375" t="s">
        <v>399</v>
      </c>
      <c r="AC2622" s="831" t="s">
        <v>977</v>
      </c>
    </row>
    <row r="2623" spans="9:29" s="375" customFormat="1" x14ac:dyDescent="0.4">
      <c r="S2623" s="428" t="s">
        <v>49</v>
      </c>
      <c r="T2623" s="375" t="s">
        <v>414</v>
      </c>
      <c r="U2623" s="375" t="s">
        <v>66</v>
      </c>
      <c r="V2623" s="375" t="s">
        <v>406</v>
      </c>
      <c r="W2623" s="375" t="s">
        <v>717</v>
      </c>
      <c r="X2623" s="824">
        <v>0.34699999999999998</v>
      </c>
      <c r="Y2623" s="375" t="s">
        <v>389</v>
      </c>
      <c r="Z2623" s="375" t="s">
        <v>400</v>
      </c>
      <c r="AA2623" s="763">
        <v>1.0030002376651996E-3</v>
      </c>
      <c r="AB2623" s="375" t="s">
        <v>399</v>
      </c>
      <c r="AC2623" s="831" t="s">
        <v>977</v>
      </c>
    </row>
    <row r="2624" spans="9:29" s="375" customFormat="1" x14ac:dyDescent="0.4">
      <c r="S2624" s="428" t="s">
        <v>49</v>
      </c>
      <c r="T2624" s="375" t="s">
        <v>414</v>
      </c>
      <c r="U2624" s="375" t="s">
        <v>66</v>
      </c>
      <c r="V2624" s="375" t="s">
        <v>406</v>
      </c>
      <c r="W2624" s="375" t="s">
        <v>717</v>
      </c>
      <c r="X2624" s="824">
        <v>0.34699999999999998</v>
      </c>
      <c r="Y2624" s="375" t="s">
        <v>390</v>
      </c>
      <c r="Z2624" s="375" t="s">
        <v>400</v>
      </c>
      <c r="AA2624" s="763">
        <v>1.2400002938233777E-4</v>
      </c>
      <c r="AB2624" s="375" t="s">
        <v>399</v>
      </c>
      <c r="AC2624" s="831" t="s">
        <v>977</v>
      </c>
    </row>
    <row r="2625" spans="19:29" s="375" customFormat="1" x14ac:dyDescent="0.4">
      <c r="S2625" s="428" t="s">
        <v>49</v>
      </c>
      <c r="T2625" s="375" t="s">
        <v>414</v>
      </c>
      <c r="U2625" s="375" t="s">
        <v>66</v>
      </c>
      <c r="V2625" s="375" t="s">
        <v>406</v>
      </c>
      <c r="W2625" s="375" t="s">
        <v>717</v>
      </c>
      <c r="X2625" s="824">
        <v>0.34699999999999998</v>
      </c>
      <c r="Y2625" s="375" t="s">
        <v>391</v>
      </c>
      <c r="Z2625" s="375" t="s">
        <v>400</v>
      </c>
      <c r="AA2625" s="763">
        <v>1.1000002606497702E-4</v>
      </c>
      <c r="AB2625" s="375" t="s">
        <v>399</v>
      </c>
      <c r="AC2625" s="831" t="s">
        <v>977</v>
      </c>
    </row>
    <row r="2626" spans="19:29" s="375" customFormat="1" x14ac:dyDescent="0.4">
      <c r="S2626" s="428" t="s">
        <v>49</v>
      </c>
      <c r="T2626" s="375" t="s">
        <v>414</v>
      </c>
      <c r="U2626" s="375" t="s">
        <v>66</v>
      </c>
      <c r="V2626" s="375" t="s">
        <v>406</v>
      </c>
      <c r="W2626" s="375" t="s">
        <v>717</v>
      </c>
      <c r="X2626" s="824">
        <v>0.34699999999999998</v>
      </c>
      <c r="Y2626" s="375" t="s">
        <v>392</v>
      </c>
      <c r="Z2626" s="375" t="s">
        <v>400</v>
      </c>
      <c r="AA2626" s="763">
        <v>4.5420010762465971E-3</v>
      </c>
      <c r="AB2626" s="375" t="s">
        <v>399</v>
      </c>
      <c r="AC2626" s="831" t="s">
        <v>977</v>
      </c>
    </row>
    <row r="2627" spans="19:29" s="375" customFormat="1" x14ac:dyDescent="0.4">
      <c r="S2627" s="428" t="s">
        <v>49</v>
      </c>
      <c r="T2627" s="375" t="s">
        <v>414</v>
      </c>
      <c r="U2627" s="375" t="s">
        <v>66</v>
      </c>
      <c r="V2627" s="375" t="s">
        <v>406</v>
      </c>
      <c r="W2627" s="375" t="s">
        <v>717</v>
      </c>
      <c r="X2627" s="824">
        <v>0.34699999999999998</v>
      </c>
      <c r="Y2627" s="375" t="s">
        <v>393</v>
      </c>
      <c r="Z2627" s="375" t="s">
        <v>400</v>
      </c>
      <c r="AA2627" s="763">
        <v>4.7300011207940132E-6</v>
      </c>
      <c r="AB2627" s="375" t="s">
        <v>399</v>
      </c>
      <c r="AC2627" s="831" t="s">
        <v>977</v>
      </c>
    </row>
    <row r="2628" spans="19:29" s="375" customFormat="1" x14ac:dyDescent="0.4">
      <c r="S2628" s="428" t="s">
        <v>49</v>
      </c>
      <c r="T2628" s="375" t="s">
        <v>414</v>
      </c>
      <c r="U2628" s="375" t="s">
        <v>66</v>
      </c>
      <c r="V2628" s="375" t="s">
        <v>406</v>
      </c>
      <c r="W2628" s="375" t="s">
        <v>717</v>
      </c>
      <c r="X2628" s="824">
        <v>0.34699999999999998</v>
      </c>
      <c r="Y2628" s="375" t="s">
        <v>394</v>
      </c>
      <c r="Z2628" s="375" t="s">
        <v>400</v>
      </c>
      <c r="AA2628" s="763">
        <v>8.9100021112631409E-6</v>
      </c>
      <c r="AB2628" s="375" t="s">
        <v>399</v>
      </c>
      <c r="AC2628" s="831" t="s">
        <v>977</v>
      </c>
    </row>
    <row r="2629" spans="19:29" s="375" customFormat="1" x14ac:dyDescent="0.4">
      <c r="S2629" s="428" t="s">
        <v>49</v>
      </c>
      <c r="T2629" s="375" t="s">
        <v>414</v>
      </c>
      <c r="U2629" s="375" t="s">
        <v>66</v>
      </c>
      <c r="V2629" s="375" t="s">
        <v>406</v>
      </c>
      <c r="W2629" s="375" t="s">
        <v>717</v>
      </c>
      <c r="X2629" s="824">
        <v>0.34699999999999998</v>
      </c>
      <c r="Y2629" s="375" t="s">
        <v>395</v>
      </c>
      <c r="Z2629" s="375" t="s">
        <v>400</v>
      </c>
      <c r="AA2629" s="763">
        <v>1.000000236954337E-5</v>
      </c>
      <c r="AB2629" s="375" t="s">
        <v>399</v>
      </c>
      <c r="AC2629" s="831" t="s">
        <v>977</v>
      </c>
    </row>
    <row r="2630" spans="19:29" s="375" customFormat="1" x14ac:dyDescent="0.4">
      <c r="S2630" s="428" t="s">
        <v>49</v>
      </c>
      <c r="T2630" s="375" t="s">
        <v>414</v>
      </c>
      <c r="U2630" s="375" t="s">
        <v>66</v>
      </c>
      <c r="V2630" s="375" t="s">
        <v>406</v>
      </c>
      <c r="W2630" s="375" t="s">
        <v>717</v>
      </c>
      <c r="X2630" s="824">
        <v>0.34699999999999998</v>
      </c>
      <c r="Y2630" s="375" t="s">
        <v>396</v>
      </c>
      <c r="Z2630" s="375" t="s">
        <v>400</v>
      </c>
      <c r="AA2630" s="763">
        <v>1.6000003791269388E-5</v>
      </c>
      <c r="AB2630" s="375" t="s">
        <v>399</v>
      </c>
      <c r="AC2630" s="831" t="s">
        <v>977</v>
      </c>
    </row>
    <row r="2631" spans="19:29" s="375" customFormat="1" x14ac:dyDescent="0.4">
      <c r="S2631" s="428" t="s">
        <v>49</v>
      </c>
      <c r="T2631" s="375" t="s">
        <v>414</v>
      </c>
      <c r="U2631" s="375" t="s">
        <v>66</v>
      </c>
      <c r="V2631" s="375" t="s">
        <v>406</v>
      </c>
      <c r="W2631" s="375" t="s">
        <v>717</v>
      </c>
      <c r="X2631" s="824">
        <v>0.34699999999999998</v>
      </c>
      <c r="Y2631" s="375" t="s">
        <v>397</v>
      </c>
      <c r="Z2631" s="375" t="s">
        <v>400</v>
      </c>
      <c r="AA2631" s="763">
        <v>0.80958177025990075</v>
      </c>
      <c r="AB2631" s="375" t="s">
        <v>399</v>
      </c>
      <c r="AC2631" s="831" t="s">
        <v>977</v>
      </c>
    </row>
    <row r="2632" spans="19:29" s="375" customFormat="1" x14ac:dyDescent="0.4">
      <c r="S2632" s="428" t="s">
        <v>49</v>
      </c>
      <c r="T2632" s="375" t="s">
        <v>414</v>
      </c>
      <c r="U2632" s="375" t="s">
        <v>66</v>
      </c>
      <c r="V2632" s="375" t="s">
        <v>406</v>
      </c>
      <c r="W2632" s="375" t="s">
        <v>717</v>
      </c>
      <c r="X2632" s="824">
        <v>0.34699999999999998</v>
      </c>
      <c r="Y2632" s="375" t="s">
        <v>387</v>
      </c>
      <c r="Z2632" s="375" t="s">
        <v>401</v>
      </c>
      <c r="AA2632" s="378">
        <v>2.0811813297244141E-5</v>
      </c>
      <c r="AB2632" s="375" t="s">
        <v>399</v>
      </c>
      <c r="AC2632" s="831" t="s">
        <v>979</v>
      </c>
    </row>
    <row r="2633" spans="19:29" s="375" customFormat="1" x14ac:dyDescent="0.4">
      <c r="S2633" s="428" t="s">
        <v>49</v>
      </c>
      <c r="T2633" s="375" t="s">
        <v>414</v>
      </c>
      <c r="U2633" s="375" t="s">
        <v>66</v>
      </c>
      <c r="V2633" s="375" t="s">
        <v>406</v>
      </c>
      <c r="W2633" s="375" t="s">
        <v>717</v>
      </c>
      <c r="X2633" s="824">
        <v>0.34699999999999998</v>
      </c>
      <c r="Y2633" s="375" t="s">
        <v>388</v>
      </c>
      <c r="Z2633" s="375" t="s">
        <v>401</v>
      </c>
      <c r="AA2633" s="378">
        <v>1.7346176549655723E-4</v>
      </c>
      <c r="AB2633" s="375" t="s">
        <v>399</v>
      </c>
      <c r="AC2633" s="831" t="s">
        <v>979</v>
      </c>
    </row>
    <row r="2634" spans="19:29" s="375" customFormat="1" x14ac:dyDescent="0.4">
      <c r="S2634" s="428" t="s">
        <v>49</v>
      </c>
      <c r="T2634" s="375" t="s">
        <v>414</v>
      </c>
      <c r="U2634" s="375" t="s">
        <v>66</v>
      </c>
      <c r="V2634" s="375" t="s">
        <v>406</v>
      </c>
      <c r="W2634" s="375" t="s">
        <v>717</v>
      </c>
      <c r="X2634" s="824">
        <v>0.34699999999999998</v>
      </c>
      <c r="Y2634" s="375" t="s">
        <v>389</v>
      </c>
      <c r="Z2634" s="375" t="s">
        <v>401</v>
      </c>
      <c r="AA2634" s="378">
        <v>1.0038286104628617E-3</v>
      </c>
      <c r="AB2634" s="375" t="s">
        <v>399</v>
      </c>
      <c r="AC2634" s="831" t="s">
        <v>979</v>
      </c>
    </row>
    <row r="2635" spans="19:29" s="375" customFormat="1" x14ac:dyDescent="0.4">
      <c r="S2635" s="428" t="s">
        <v>49</v>
      </c>
      <c r="T2635" s="375" t="s">
        <v>414</v>
      </c>
      <c r="U2635" s="375" t="s">
        <v>66</v>
      </c>
      <c r="V2635" s="375" t="s">
        <v>406</v>
      </c>
      <c r="W2635" s="375" t="s">
        <v>717</v>
      </c>
      <c r="X2635" s="824">
        <v>0.34699999999999998</v>
      </c>
      <c r="Y2635" s="375" t="s">
        <v>390</v>
      </c>
      <c r="Z2635" s="375" t="s">
        <v>401</v>
      </c>
      <c r="AA2635" s="378">
        <v>1.245022082363664E-4</v>
      </c>
      <c r="AB2635" s="375" t="s">
        <v>399</v>
      </c>
      <c r="AC2635" s="831" t="s">
        <v>979</v>
      </c>
    </row>
    <row r="2636" spans="19:29" s="375" customFormat="1" x14ac:dyDescent="0.4">
      <c r="S2636" s="428" t="s">
        <v>49</v>
      </c>
      <c r="T2636" s="375" t="s">
        <v>414</v>
      </c>
      <c r="U2636" s="375" t="s">
        <v>66</v>
      </c>
      <c r="V2636" s="375" t="s">
        <v>406</v>
      </c>
      <c r="W2636" s="375" t="s">
        <v>717</v>
      </c>
      <c r="X2636" s="824">
        <v>0.34699999999999998</v>
      </c>
      <c r="Y2636" s="375" t="s">
        <v>391</v>
      </c>
      <c r="Z2636" s="375" t="s">
        <v>401</v>
      </c>
      <c r="AA2636" s="378">
        <v>1.1023184633933594E-4</v>
      </c>
      <c r="AB2636" s="375" t="s">
        <v>399</v>
      </c>
      <c r="AC2636" s="831" t="s">
        <v>979</v>
      </c>
    </row>
    <row r="2637" spans="19:29" s="375" customFormat="1" x14ac:dyDescent="0.4">
      <c r="S2637" s="428" t="s">
        <v>49</v>
      </c>
      <c r="T2637" s="375" t="s">
        <v>414</v>
      </c>
      <c r="U2637" s="375" t="s">
        <v>66</v>
      </c>
      <c r="V2637" s="375" t="s">
        <v>406</v>
      </c>
      <c r="W2637" s="375" t="s">
        <v>717</v>
      </c>
      <c r="X2637" s="824">
        <v>0.34699999999999998</v>
      </c>
      <c r="Y2637" s="375" t="s">
        <v>392</v>
      </c>
      <c r="Z2637" s="375" t="s">
        <v>401</v>
      </c>
      <c r="AA2637" s="378">
        <v>4.5448296801665015E-3</v>
      </c>
      <c r="AB2637" s="375" t="s">
        <v>399</v>
      </c>
      <c r="AC2637" s="831" t="s">
        <v>979</v>
      </c>
    </row>
    <row r="2638" spans="19:29" s="375" customFormat="1" x14ac:dyDescent="0.4">
      <c r="S2638" s="428" t="s">
        <v>49</v>
      </c>
      <c r="T2638" s="375" t="s">
        <v>414</v>
      </c>
      <c r="U2638" s="375" t="s">
        <v>66</v>
      </c>
      <c r="V2638" s="375" t="s">
        <v>406</v>
      </c>
      <c r="W2638" s="375" t="s">
        <v>717</v>
      </c>
      <c r="X2638" s="824">
        <v>0.34699999999999998</v>
      </c>
      <c r="Y2638" s="375" t="s">
        <v>393</v>
      </c>
      <c r="Z2638" s="375" t="s">
        <v>401</v>
      </c>
      <c r="AA2638" s="378">
        <v>4.7343248160216569E-6</v>
      </c>
      <c r="AB2638" s="375" t="s">
        <v>399</v>
      </c>
      <c r="AC2638" s="831" t="s">
        <v>979</v>
      </c>
    </row>
    <row r="2639" spans="19:29" s="375" customFormat="1" x14ac:dyDescent="0.4">
      <c r="S2639" s="428" t="s">
        <v>49</v>
      </c>
      <c r="T2639" s="375" t="s">
        <v>414</v>
      </c>
      <c r="U2639" s="375" t="s">
        <v>66</v>
      </c>
      <c r="V2639" s="375" t="s">
        <v>406</v>
      </c>
      <c r="W2639" s="375" t="s">
        <v>717</v>
      </c>
      <c r="X2639" s="824">
        <v>0.34699999999999998</v>
      </c>
      <c r="Y2639" s="375" t="s">
        <v>394</v>
      </c>
      <c r="Z2639" s="375" t="s">
        <v>401</v>
      </c>
      <c r="AA2639" s="378">
        <v>8.9194724822229059E-6</v>
      </c>
      <c r="AB2639" s="375" t="s">
        <v>399</v>
      </c>
      <c r="AC2639" s="831" t="s">
        <v>979</v>
      </c>
    </row>
    <row r="2640" spans="19:29" s="375" customFormat="1" x14ac:dyDescent="0.4">
      <c r="S2640" s="428" t="s">
        <v>49</v>
      </c>
      <c r="T2640" s="375" t="s">
        <v>414</v>
      </c>
      <c r="U2640" s="375" t="s">
        <v>66</v>
      </c>
      <c r="V2640" s="375" t="s">
        <v>406</v>
      </c>
      <c r="W2640" s="375" t="s">
        <v>717</v>
      </c>
      <c r="X2640" s="824">
        <v>0.34699999999999998</v>
      </c>
      <c r="Y2640" s="375" t="s">
        <v>395</v>
      </c>
      <c r="Z2640" s="375" t="s">
        <v>401</v>
      </c>
      <c r="AA2640" s="378">
        <v>1.1288505074025222E-5</v>
      </c>
      <c r="AB2640" s="375" t="s">
        <v>399</v>
      </c>
      <c r="AC2640" s="831" t="s">
        <v>979</v>
      </c>
    </row>
    <row r="2641" spans="19:29" s="375" customFormat="1" x14ac:dyDescent="0.4">
      <c r="S2641" s="428" t="s">
        <v>49</v>
      </c>
      <c r="T2641" s="375" t="s">
        <v>414</v>
      </c>
      <c r="U2641" s="375" t="s">
        <v>66</v>
      </c>
      <c r="V2641" s="375" t="s">
        <v>406</v>
      </c>
      <c r="W2641" s="375" t="s">
        <v>717</v>
      </c>
      <c r="X2641" s="824">
        <v>0.34699999999999998</v>
      </c>
      <c r="Y2641" s="375" t="s">
        <v>396</v>
      </c>
      <c r="Z2641" s="375" t="s">
        <v>401</v>
      </c>
      <c r="AA2641" s="378">
        <v>1.6007890236458171E-5</v>
      </c>
      <c r="AB2641" s="375" t="s">
        <v>399</v>
      </c>
      <c r="AC2641" s="831" t="s">
        <v>979</v>
      </c>
    </row>
    <row r="2642" spans="19:29" s="375" customFormat="1" x14ac:dyDescent="0.4">
      <c r="S2642" s="428" t="s">
        <v>49</v>
      </c>
      <c r="T2642" s="375" t="s">
        <v>414</v>
      </c>
      <c r="U2642" s="375" t="s">
        <v>66</v>
      </c>
      <c r="V2642" s="375" t="s">
        <v>406</v>
      </c>
      <c r="W2642" s="375" t="s">
        <v>717</v>
      </c>
      <c r="X2642" s="824">
        <v>0.34699999999999998</v>
      </c>
      <c r="Y2642" s="375" t="s">
        <v>397</v>
      </c>
      <c r="Z2642" s="375" t="s">
        <v>401</v>
      </c>
      <c r="AA2642" s="378">
        <v>0.81023737768898785</v>
      </c>
      <c r="AB2642" s="375" t="s">
        <v>399</v>
      </c>
      <c r="AC2642" s="831" t="s">
        <v>979</v>
      </c>
    </row>
    <row r="2643" spans="19:29" s="375" customFormat="1" x14ac:dyDescent="0.4">
      <c r="S2643" s="428" t="s">
        <v>49</v>
      </c>
      <c r="T2643" s="375" t="s">
        <v>415</v>
      </c>
      <c r="U2643" s="375" t="s">
        <v>66</v>
      </c>
      <c r="V2643" s="375" t="s">
        <v>52</v>
      </c>
      <c r="X2643" s="824">
        <v>0.34699999999999998</v>
      </c>
      <c r="Y2643" s="375" t="s">
        <v>411</v>
      </c>
      <c r="Z2643" s="375" t="s">
        <v>400</v>
      </c>
      <c r="AA2643" s="761">
        <v>2.8818443804034586</v>
      </c>
      <c r="AB2643" s="375" t="s">
        <v>398</v>
      </c>
      <c r="AC2643" s="831" t="s">
        <v>957</v>
      </c>
    </row>
    <row r="2644" spans="19:29" s="375" customFormat="1" x14ac:dyDescent="0.4">
      <c r="S2644" s="428" t="s">
        <v>49</v>
      </c>
      <c r="T2644" s="375" t="s">
        <v>415</v>
      </c>
      <c r="U2644" s="375" t="s">
        <v>66</v>
      </c>
      <c r="V2644" s="375" t="s">
        <v>52</v>
      </c>
      <c r="X2644" s="824">
        <v>0.34699999999999998</v>
      </c>
      <c r="Y2644" s="375" t="s">
        <v>387</v>
      </c>
      <c r="Z2644" s="375" t="s">
        <v>400</v>
      </c>
      <c r="AA2644" s="763">
        <v>2.0000004739086739E-5</v>
      </c>
      <c r="AB2644" s="375" t="s">
        <v>399</v>
      </c>
      <c r="AC2644" s="831" t="s">
        <v>961</v>
      </c>
    </row>
    <row r="2645" spans="19:29" s="375" customFormat="1" x14ac:dyDescent="0.4">
      <c r="S2645" s="428" t="s">
        <v>49</v>
      </c>
      <c r="T2645" s="375" t="s">
        <v>415</v>
      </c>
      <c r="U2645" s="375" t="s">
        <v>66</v>
      </c>
      <c r="V2645" s="375" t="s">
        <v>52</v>
      </c>
      <c r="X2645" s="824">
        <v>0.34699999999999998</v>
      </c>
      <c r="Y2645" s="375" t="s">
        <v>388</v>
      </c>
      <c r="Z2645" s="375" t="s">
        <v>400</v>
      </c>
      <c r="AA2645" s="763">
        <v>1.6800003980832858E-4</v>
      </c>
      <c r="AB2645" s="375" t="s">
        <v>399</v>
      </c>
      <c r="AC2645" s="831" t="s">
        <v>961</v>
      </c>
    </row>
    <row r="2646" spans="19:29" s="375" customFormat="1" x14ac:dyDescent="0.4">
      <c r="S2646" s="428" t="s">
        <v>49</v>
      </c>
      <c r="T2646" s="375" t="s">
        <v>415</v>
      </c>
      <c r="U2646" s="375" t="s">
        <v>66</v>
      </c>
      <c r="V2646" s="375" t="s">
        <v>52</v>
      </c>
      <c r="X2646" s="824">
        <v>0.34699999999999998</v>
      </c>
      <c r="Y2646" s="375" t="s">
        <v>389</v>
      </c>
      <c r="Z2646" s="375" t="s">
        <v>400</v>
      </c>
      <c r="AA2646" s="763">
        <v>1.0030002376651996E-3</v>
      </c>
      <c r="AB2646" s="375" t="s">
        <v>399</v>
      </c>
      <c r="AC2646" s="831" t="s">
        <v>961</v>
      </c>
    </row>
    <row r="2647" spans="19:29" s="375" customFormat="1" x14ac:dyDescent="0.4">
      <c r="S2647" s="428" t="s">
        <v>49</v>
      </c>
      <c r="T2647" s="375" t="s">
        <v>415</v>
      </c>
      <c r="U2647" s="375" t="s">
        <v>66</v>
      </c>
      <c r="V2647" s="375" t="s">
        <v>52</v>
      </c>
      <c r="X2647" s="824">
        <v>0.34699999999999998</v>
      </c>
      <c r="Y2647" s="375" t="s">
        <v>390</v>
      </c>
      <c r="Z2647" s="375" t="s">
        <v>400</v>
      </c>
      <c r="AA2647" s="763">
        <v>1.2400002938233777E-4</v>
      </c>
      <c r="AB2647" s="375" t="s">
        <v>399</v>
      </c>
      <c r="AC2647" s="831" t="s">
        <v>961</v>
      </c>
    </row>
    <row r="2648" spans="19:29" s="375" customFormat="1" x14ac:dyDescent="0.4">
      <c r="S2648" s="428" t="s">
        <v>49</v>
      </c>
      <c r="T2648" s="375" t="s">
        <v>415</v>
      </c>
      <c r="U2648" s="375" t="s">
        <v>66</v>
      </c>
      <c r="V2648" s="375" t="s">
        <v>52</v>
      </c>
      <c r="X2648" s="824">
        <v>0.34699999999999998</v>
      </c>
      <c r="Y2648" s="375" t="s">
        <v>391</v>
      </c>
      <c r="Z2648" s="375" t="s">
        <v>400</v>
      </c>
      <c r="AA2648" s="763">
        <v>1.1000002606497702E-4</v>
      </c>
      <c r="AB2648" s="375" t="s">
        <v>399</v>
      </c>
      <c r="AC2648" s="831" t="s">
        <v>961</v>
      </c>
    </row>
    <row r="2649" spans="19:29" s="375" customFormat="1" x14ac:dyDescent="0.4">
      <c r="S2649" s="428" t="s">
        <v>49</v>
      </c>
      <c r="T2649" s="375" t="s">
        <v>415</v>
      </c>
      <c r="U2649" s="375" t="s">
        <v>66</v>
      </c>
      <c r="V2649" s="375" t="s">
        <v>52</v>
      </c>
      <c r="X2649" s="824">
        <v>0.34699999999999998</v>
      </c>
      <c r="Y2649" s="375" t="s">
        <v>392</v>
      </c>
      <c r="Z2649" s="375" t="s">
        <v>400</v>
      </c>
      <c r="AA2649" s="763">
        <v>4.5420010762465971E-3</v>
      </c>
      <c r="AB2649" s="375" t="s">
        <v>399</v>
      </c>
      <c r="AC2649" s="831" t="s">
        <v>961</v>
      </c>
    </row>
    <row r="2650" spans="19:29" s="375" customFormat="1" x14ac:dyDescent="0.4">
      <c r="S2650" s="428" t="s">
        <v>49</v>
      </c>
      <c r="T2650" s="375" t="s">
        <v>415</v>
      </c>
      <c r="U2650" s="375" t="s">
        <v>66</v>
      </c>
      <c r="V2650" s="375" t="s">
        <v>52</v>
      </c>
      <c r="X2650" s="824">
        <v>0.34699999999999998</v>
      </c>
      <c r="Y2650" s="375" t="s">
        <v>393</v>
      </c>
      <c r="Z2650" s="375" t="s">
        <v>400</v>
      </c>
      <c r="AA2650" s="763">
        <v>4.7300011207940132E-6</v>
      </c>
      <c r="AB2650" s="375" t="s">
        <v>399</v>
      </c>
      <c r="AC2650" s="831" t="s">
        <v>961</v>
      </c>
    </row>
    <row r="2651" spans="19:29" s="375" customFormat="1" x14ac:dyDescent="0.4">
      <c r="S2651" s="428" t="s">
        <v>49</v>
      </c>
      <c r="T2651" s="375" t="s">
        <v>415</v>
      </c>
      <c r="U2651" s="375" t="s">
        <v>66</v>
      </c>
      <c r="V2651" s="375" t="s">
        <v>52</v>
      </c>
      <c r="X2651" s="824">
        <v>0.34699999999999998</v>
      </c>
      <c r="Y2651" s="375" t="s">
        <v>394</v>
      </c>
      <c r="Z2651" s="375" t="s">
        <v>400</v>
      </c>
      <c r="AA2651" s="763">
        <v>8.9100021112631409E-6</v>
      </c>
      <c r="AB2651" s="375" t="s">
        <v>399</v>
      </c>
      <c r="AC2651" s="831" t="s">
        <v>961</v>
      </c>
    </row>
    <row r="2652" spans="19:29" s="375" customFormat="1" x14ac:dyDescent="0.4">
      <c r="S2652" s="428" t="s">
        <v>49</v>
      </c>
      <c r="T2652" s="375" t="s">
        <v>415</v>
      </c>
      <c r="U2652" s="375" t="s">
        <v>66</v>
      </c>
      <c r="V2652" s="375" t="s">
        <v>52</v>
      </c>
      <c r="X2652" s="824">
        <v>0.34699999999999998</v>
      </c>
      <c r="Y2652" s="375" t="s">
        <v>395</v>
      </c>
      <c r="Z2652" s="375" t="s">
        <v>400</v>
      </c>
      <c r="AA2652" s="763">
        <v>1.000000236954337E-5</v>
      </c>
      <c r="AB2652" s="375" t="s">
        <v>399</v>
      </c>
      <c r="AC2652" s="831" t="s">
        <v>961</v>
      </c>
    </row>
    <row r="2653" spans="19:29" s="375" customFormat="1" x14ac:dyDescent="0.4">
      <c r="S2653" s="428" t="s">
        <v>49</v>
      </c>
      <c r="T2653" s="375" t="s">
        <v>415</v>
      </c>
      <c r="U2653" s="375" t="s">
        <v>66</v>
      </c>
      <c r="V2653" s="375" t="s">
        <v>52</v>
      </c>
      <c r="X2653" s="824">
        <v>0.34699999999999998</v>
      </c>
      <c r="Y2653" s="375" t="s">
        <v>396</v>
      </c>
      <c r="Z2653" s="375" t="s">
        <v>400</v>
      </c>
      <c r="AA2653" s="763">
        <v>1.6000003791269388E-5</v>
      </c>
      <c r="AB2653" s="375" t="s">
        <v>399</v>
      </c>
      <c r="AC2653" s="831" t="s">
        <v>961</v>
      </c>
    </row>
    <row r="2654" spans="19:29" s="375" customFormat="1" x14ac:dyDescent="0.4">
      <c r="S2654" s="428" t="s">
        <v>49</v>
      </c>
      <c r="T2654" s="375" t="s">
        <v>415</v>
      </c>
      <c r="U2654" s="375" t="s">
        <v>66</v>
      </c>
      <c r="V2654" s="375" t="s">
        <v>52</v>
      </c>
      <c r="X2654" s="824">
        <v>0.34699999999999998</v>
      </c>
      <c r="Y2654" s="375" t="s">
        <v>397</v>
      </c>
      <c r="Z2654" s="375" t="s">
        <v>400</v>
      </c>
      <c r="AA2654" s="763">
        <v>1.2985784194955026</v>
      </c>
      <c r="AB2654" s="375" t="s">
        <v>399</v>
      </c>
      <c r="AC2654" s="831" t="s">
        <v>961</v>
      </c>
    </row>
    <row r="2655" spans="19:29" s="375" customFormat="1" x14ac:dyDescent="0.4">
      <c r="S2655" s="428" t="s">
        <v>49</v>
      </c>
      <c r="T2655" s="375" t="s">
        <v>415</v>
      </c>
      <c r="U2655" s="375" t="s">
        <v>66</v>
      </c>
      <c r="V2655" s="375" t="s">
        <v>52</v>
      </c>
      <c r="X2655" s="824">
        <v>0.34699999999999998</v>
      </c>
      <c r="Y2655" s="375" t="s">
        <v>387</v>
      </c>
      <c r="Z2655" s="375" t="s">
        <v>401</v>
      </c>
      <c r="AA2655" s="378">
        <v>2.0811813297244141E-5</v>
      </c>
      <c r="AB2655" s="375" t="s">
        <v>399</v>
      </c>
      <c r="AC2655" s="831" t="s">
        <v>965</v>
      </c>
    </row>
    <row r="2656" spans="19:29" s="375" customFormat="1" x14ac:dyDescent="0.4">
      <c r="S2656" s="428" t="s">
        <v>49</v>
      </c>
      <c r="T2656" s="375" t="s">
        <v>415</v>
      </c>
      <c r="U2656" s="375" t="s">
        <v>66</v>
      </c>
      <c r="V2656" s="375" t="s">
        <v>52</v>
      </c>
      <c r="X2656" s="824">
        <v>0.34699999999999998</v>
      </c>
      <c r="Y2656" s="375" t="s">
        <v>388</v>
      </c>
      <c r="Z2656" s="375" t="s">
        <v>401</v>
      </c>
      <c r="AA2656" s="378">
        <v>1.7346176549655723E-4</v>
      </c>
      <c r="AB2656" s="375" t="s">
        <v>399</v>
      </c>
      <c r="AC2656" s="831" t="s">
        <v>965</v>
      </c>
    </row>
    <row r="2657" spans="19:29" s="375" customFormat="1" x14ac:dyDescent="0.4">
      <c r="S2657" s="428" t="s">
        <v>49</v>
      </c>
      <c r="T2657" s="375" t="s">
        <v>415</v>
      </c>
      <c r="U2657" s="375" t="s">
        <v>66</v>
      </c>
      <c r="V2657" s="375" t="s">
        <v>52</v>
      </c>
      <c r="X2657" s="824">
        <v>0.34699999999999998</v>
      </c>
      <c r="Y2657" s="375" t="s">
        <v>389</v>
      </c>
      <c r="Z2657" s="375" t="s">
        <v>401</v>
      </c>
      <c r="AA2657" s="378">
        <v>1.0038286104628617E-3</v>
      </c>
      <c r="AB2657" s="375" t="s">
        <v>399</v>
      </c>
      <c r="AC2657" s="831" t="s">
        <v>965</v>
      </c>
    </row>
    <row r="2658" spans="19:29" s="375" customFormat="1" x14ac:dyDescent="0.4">
      <c r="S2658" s="428" t="s">
        <v>49</v>
      </c>
      <c r="T2658" s="375" t="s">
        <v>415</v>
      </c>
      <c r="U2658" s="375" t="s">
        <v>66</v>
      </c>
      <c r="V2658" s="375" t="s">
        <v>52</v>
      </c>
      <c r="X2658" s="824">
        <v>0.34699999999999998</v>
      </c>
      <c r="Y2658" s="375" t="s">
        <v>390</v>
      </c>
      <c r="Z2658" s="375" t="s">
        <v>401</v>
      </c>
      <c r="AA2658" s="378">
        <v>1.245022082363664E-4</v>
      </c>
      <c r="AB2658" s="375" t="s">
        <v>399</v>
      </c>
      <c r="AC2658" s="831" t="s">
        <v>965</v>
      </c>
    </row>
    <row r="2659" spans="19:29" s="375" customFormat="1" x14ac:dyDescent="0.4">
      <c r="S2659" s="428" t="s">
        <v>49</v>
      </c>
      <c r="T2659" s="375" t="s">
        <v>415</v>
      </c>
      <c r="U2659" s="375" t="s">
        <v>66</v>
      </c>
      <c r="V2659" s="375" t="s">
        <v>52</v>
      </c>
      <c r="X2659" s="824">
        <v>0.34699999999999998</v>
      </c>
      <c r="Y2659" s="375" t="s">
        <v>391</v>
      </c>
      <c r="Z2659" s="375" t="s">
        <v>401</v>
      </c>
      <c r="AA2659" s="378">
        <v>1.1023184633933594E-4</v>
      </c>
      <c r="AB2659" s="375" t="s">
        <v>399</v>
      </c>
      <c r="AC2659" s="831" t="s">
        <v>965</v>
      </c>
    </row>
    <row r="2660" spans="19:29" s="375" customFormat="1" x14ac:dyDescent="0.4">
      <c r="S2660" s="428" t="s">
        <v>49</v>
      </c>
      <c r="T2660" s="375" t="s">
        <v>415</v>
      </c>
      <c r="U2660" s="375" t="s">
        <v>66</v>
      </c>
      <c r="V2660" s="375" t="s">
        <v>52</v>
      </c>
      <c r="X2660" s="824">
        <v>0.34699999999999998</v>
      </c>
      <c r="Y2660" s="375" t="s">
        <v>392</v>
      </c>
      <c r="Z2660" s="375" t="s">
        <v>401</v>
      </c>
      <c r="AA2660" s="378">
        <v>4.5448296801665015E-3</v>
      </c>
      <c r="AB2660" s="375" t="s">
        <v>399</v>
      </c>
      <c r="AC2660" s="831" t="s">
        <v>965</v>
      </c>
    </row>
    <row r="2661" spans="19:29" s="375" customFormat="1" x14ac:dyDescent="0.4">
      <c r="S2661" s="428" t="s">
        <v>49</v>
      </c>
      <c r="T2661" s="375" t="s">
        <v>415</v>
      </c>
      <c r="U2661" s="375" t="s">
        <v>66</v>
      </c>
      <c r="V2661" s="375" t="s">
        <v>52</v>
      </c>
      <c r="X2661" s="824">
        <v>0.34699999999999998</v>
      </c>
      <c r="Y2661" s="375" t="s">
        <v>393</v>
      </c>
      <c r="Z2661" s="375" t="s">
        <v>401</v>
      </c>
      <c r="AA2661" s="378">
        <v>4.7343248160216569E-6</v>
      </c>
      <c r="AB2661" s="375" t="s">
        <v>399</v>
      </c>
      <c r="AC2661" s="831" t="s">
        <v>965</v>
      </c>
    </row>
    <row r="2662" spans="19:29" s="375" customFormat="1" x14ac:dyDescent="0.4">
      <c r="S2662" s="428" t="s">
        <v>49</v>
      </c>
      <c r="T2662" s="375" t="s">
        <v>415</v>
      </c>
      <c r="U2662" s="375" t="s">
        <v>66</v>
      </c>
      <c r="V2662" s="375" t="s">
        <v>52</v>
      </c>
      <c r="X2662" s="824">
        <v>0.34699999999999998</v>
      </c>
      <c r="Y2662" s="375" t="s">
        <v>394</v>
      </c>
      <c r="Z2662" s="375" t="s">
        <v>401</v>
      </c>
      <c r="AA2662" s="378">
        <v>8.9194724822229059E-6</v>
      </c>
      <c r="AB2662" s="375" t="s">
        <v>399</v>
      </c>
      <c r="AC2662" s="831" t="s">
        <v>965</v>
      </c>
    </row>
    <row r="2663" spans="19:29" s="375" customFormat="1" x14ac:dyDescent="0.4">
      <c r="S2663" s="428" t="s">
        <v>49</v>
      </c>
      <c r="T2663" s="375" t="s">
        <v>415</v>
      </c>
      <c r="U2663" s="375" t="s">
        <v>66</v>
      </c>
      <c r="V2663" s="375" t="s">
        <v>52</v>
      </c>
      <c r="X2663" s="824">
        <v>0.34699999999999998</v>
      </c>
      <c r="Y2663" s="375" t="s">
        <v>395</v>
      </c>
      <c r="Z2663" s="375" t="s">
        <v>401</v>
      </c>
      <c r="AA2663" s="378">
        <v>1.1288505074025222E-5</v>
      </c>
      <c r="AB2663" s="375" t="s">
        <v>399</v>
      </c>
      <c r="AC2663" s="831" t="s">
        <v>965</v>
      </c>
    </row>
    <row r="2664" spans="19:29" s="375" customFormat="1" x14ac:dyDescent="0.4">
      <c r="S2664" s="428" t="s">
        <v>49</v>
      </c>
      <c r="T2664" s="375" t="s">
        <v>415</v>
      </c>
      <c r="U2664" s="375" t="s">
        <v>66</v>
      </c>
      <c r="V2664" s="375" t="s">
        <v>52</v>
      </c>
      <c r="X2664" s="824">
        <v>0.34699999999999998</v>
      </c>
      <c r="Y2664" s="375" t="s">
        <v>396</v>
      </c>
      <c r="Z2664" s="375" t="s">
        <v>401</v>
      </c>
      <c r="AA2664" s="378">
        <v>1.6007890236458171E-5</v>
      </c>
      <c r="AB2664" s="375" t="s">
        <v>399</v>
      </c>
      <c r="AC2664" s="831" t="s">
        <v>965</v>
      </c>
    </row>
    <row r="2665" spans="19:29" s="375" customFormat="1" x14ac:dyDescent="0.4">
      <c r="S2665" s="428" t="s">
        <v>49</v>
      </c>
      <c r="T2665" s="375" t="s">
        <v>415</v>
      </c>
      <c r="U2665" s="832" t="s">
        <v>66</v>
      </c>
      <c r="V2665" s="375" t="s">
        <v>52</v>
      </c>
      <c r="W2665" s="832"/>
      <c r="X2665" s="824">
        <v>0.34699999999999998</v>
      </c>
      <c r="Y2665" s="375" t="s">
        <v>397</v>
      </c>
      <c r="Z2665" s="375" t="s">
        <v>401</v>
      </c>
      <c r="AA2665" s="378">
        <v>1.2996300213105978</v>
      </c>
      <c r="AB2665" s="832" t="s">
        <v>399</v>
      </c>
      <c r="AC2665" s="834" t="s">
        <v>965</v>
      </c>
    </row>
    <row r="2666" spans="19:29" s="375" customFormat="1" x14ac:dyDescent="0.4">
      <c r="S2666" s="428" t="s">
        <v>49</v>
      </c>
      <c r="T2666" s="375" t="s">
        <v>415</v>
      </c>
      <c r="U2666" s="832" t="s">
        <v>66</v>
      </c>
      <c r="V2666" s="375" t="s">
        <v>53</v>
      </c>
      <c r="X2666" s="824">
        <v>0.39</v>
      </c>
      <c r="Y2666" s="375" t="s">
        <v>411</v>
      </c>
      <c r="Z2666" s="375" t="s">
        <v>400</v>
      </c>
      <c r="AA2666" s="761">
        <v>2.5641025641025639</v>
      </c>
      <c r="AB2666" s="375" t="s">
        <v>398</v>
      </c>
      <c r="AC2666" s="831" t="s">
        <v>691</v>
      </c>
    </row>
    <row r="2667" spans="19:29" s="375" customFormat="1" x14ac:dyDescent="0.4">
      <c r="S2667" s="428" t="s">
        <v>49</v>
      </c>
      <c r="T2667" s="375" t="s">
        <v>415</v>
      </c>
      <c r="U2667" s="832" t="s">
        <v>66</v>
      </c>
      <c r="V2667" s="375" t="s">
        <v>53</v>
      </c>
      <c r="X2667" s="824">
        <v>0.39</v>
      </c>
      <c r="Y2667" s="375" t="s">
        <v>387</v>
      </c>
      <c r="Z2667" s="375" t="s">
        <v>400</v>
      </c>
      <c r="AA2667" s="763">
        <v>9.0000021325890313E-7</v>
      </c>
      <c r="AB2667" s="375" t="s">
        <v>399</v>
      </c>
      <c r="AC2667" s="831" t="s">
        <v>692</v>
      </c>
    </row>
    <row r="2668" spans="19:29" s="375" customFormat="1" x14ac:dyDescent="0.4">
      <c r="S2668" s="428" t="s">
        <v>49</v>
      </c>
      <c r="T2668" s="375" t="s">
        <v>415</v>
      </c>
      <c r="U2668" s="832" t="s">
        <v>66</v>
      </c>
      <c r="V2668" s="375" t="s">
        <v>53</v>
      </c>
      <c r="X2668" s="824">
        <v>0.39</v>
      </c>
      <c r="Y2668" s="375" t="s">
        <v>388</v>
      </c>
      <c r="Z2668" s="375" t="s">
        <v>400</v>
      </c>
      <c r="AA2668" s="763">
        <v>1.5100003578010487E-5</v>
      </c>
      <c r="AB2668" s="375" t="s">
        <v>399</v>
      </c>
      <c r="AC2668" s="831" t="s">
        <v>692</v>
      </c>
    </row>
    <row r="2669" spans="19:29" s="375" customFormat="1" x14ac:dyDescent="0.4">
      <c r="S2669" s="428" t="s">
        <v>49</v>
      </c>
      <c r="T2669" s="375" t="s">
        <v>415</v>
      </c>
      <c r="U2669" s="832" t="s">
        <v>66</v>
      </c>
      <c r="V2669" s="375" t="s">
        <v>53</v>
      </c>
      <c r="X2669" s="824">
        <v>0.39</v>
      </c>
      <c r="Y2669" s="375" t="s">
        <v>389</v>
      </c>
      <c r="Z2669" s="375" t="s">
        <v>400</v>
      </c>
      <c r="AA2669" s="763">
        <v>2.3500005568426909E-4</v>
      </c>
      <c r="AB2669" s="375" t="s">
        <v>399</v>
      </c>
      <c r="AC2669" s="831" t="s">
        <v>692</v>
      </c>
    </row>
    <row r="2670" spans="19:29" s="375" customFormat="1" x14ac:dyDescent="0.4">
      <c r="S2670" s="428" t="s">
        <v>49</v>
      </c>
      <c r="T2670" s="375" t="s">
        <v>415</v>
      </c>
      <c r="U2670" s="832" t="s">
        <v>66</v>
      </c>
      <c r="V2670" s="375" t="s">
        <v>53</v>
      </c>
      <c r="X2670" s="824">
        <v>0.39</v>
      </c>
      <c r="Y2670" s="375" t="s">
        <v>390</v>
      </c>
      <c r="Z2670" s="375" t="s">
        <v>400</v>
      </c>
      <c r="AA2670" s="763">
        <v>2.8400006729503167E-5</v>
      </c>
      <c r="AB2670" s="375" t="s">
        <v>399</v>
      </c>
      <c r="AC2670" s="831" t="s">
        <v>692</v>
      </c>
    </row>
    <row r="2671" spans="19:29" s="375" customFormat="1" x14ac:dyDescent="0.4">
      <c r="S2671" s="428" t="s">
        <v>49</v>
      </c>
      <c r="T2671" s="375" t="s">
        <v>415</v>
      </c>
      <c r="U2671" s="832" t="s">
        <v>66</v>
      </c>
      <c r="V2671" s="375" t="s">
        <v>53</v>
      </c>
      <c r="X2671" s="824">
        <v>0.39</v>
      </c>
      <c r="Y2671" s="375" t="s">
        <v>391</v>
      </c>
      <c r="Z2671" s="375" t="s">
        <v>400</v>
      </c>
      <c r="AA2671" s="763">
        <v>8.2700019596123672E-6</v>
      </c>
      <c r="AB2671" s="375" t="s">
        <v>399</v>
      </c>
      <c r="AC2671" s="831" t="s">
        <v>692</v>
      </c>
    </row>
    <row r="2672" spans="19:29" s="375" customFormat="1" x14ac:dyDescent="0.4">
      <c r="S2672" s="428" t="s">
        <v>49</v>
      </c>
      <c r="T2672" s="375" t="s">
        <v>415</v>
      </c>
      <c r="U2672" s="832" t="s">
        <v>66</v>
      </c>
      <c r="V2672" s="375" t="s">
        <v>53</v>
      </c>
      <c r="X2672" s="824">
        <v>0.39</v>
      </c>
      <c r="Y2672" s="375" t="s">
        <v>392</v>
      </c>
      <c r="Z2672" s="375" t="s">
        <v>400</v>
      </c>
      <c r="AA2672" s="763">
        <v>4.910001163445794E-6</v>
      </c>
      <c r="AB2672" s="375" t="s">
        <v>399</v>
      </c>
      <c r="AC2672" s="831" t="s">
        <v>692</v>
      </c>
    </row>
    <row r="2673" spans="19:29" s="375" customFormat="1" x14ac:dyDescent="0.4">
      <c r="S2673" s="428" t="s">
        <v>49</v>
      </c>
      <c r="T2673" s="375" t="s">
        <v>415</v>
      </c>
      <c r="U2673" s="832" t="s">
        <v>66</v>
      </c>
      <c r="V2673" s="375" t="s">
        <v>53</v>
      </c>
      <c r="X2673" s="824">
        <v>0.39</v>
      </c>
      <c r="Y2673" s="375" t="s">
        <v>393</v>
      </c>
      <c r="Z2673" s="375" t="s">
        <v>400</v>
      </c>
      <c r="AA2673" s="763">
        <v>3.5561008426333167E-7</v>
      </c>
      <c r="AB2673" s="375" t="s">
        <v>399</v>
      </c>
      <c r="AC2673" s="831" t="s">
        <v>692</v>
      </c>
    </row>
    <row r="2674" spans="19:29" s="375" customFormat="1" x14ac:dyDescent="0.4">
      <c r="S2674" s="428" t="s">
        <v>49</v>
      </c>
      <c r="T2674" s="375" t="s">
        <v>415</v>
      </c>
      <c r="U2674" s="832" t="s">
        <v>66</v>
      </c>
      <c r="V2674" s="375" t="s">
        <v>53</v>
      </c>
      <c r="X2674" s="824">
        <v>0.39</v>
      </c>
      <c r="Y2674" s="375" t="s">
        <v>394</v>
      </c>
      <c r="Z2674" s="375" t="s">
        <v>400</v>
      </c>
      <c r="AA2674" s="763">
        <v>6.6987015872860153E-7</v>
      </c>
      <c r="AB2674" s="375" t="s">
        <v>399</v>
      </c>
      <c r="AC2674" s="831" t="s">
        <v>692</v>
      </c>
    </row>
    <row r="2675" spans="19:29" s="375" customFormat="1" x14ac:dyDescent="0.4">
      <c r="S2675" s="428" t="s">
        <v>49</v>
      </c>
      <c r="T2675" s="375" t="s">
        <v>415</v>
      </c>
      <c r="U2675" s="832" t="s">
        <v>66</v>
      </c>
      <c r="V2675" s="375" t="s">
        <v>53</v>
      </c>
      <c r="X2675" s="824">
        <v>0.39</v>
      </c>
      <c r="Y2675" s="375" t="s">
        <v>395</v>
      </c>
      <c r="Z2675" s="375" t="s">
        <v>400</v>
      </c>
      <c r="AA2675" s="763">
        <v>9.0000021325890309E-6</v>
      </c>
      <c r="AB2675" s="375" t="s">
        <v>399</v>
      </c>
      <c r="AC2675" s="831" t="s">
        <v>692</v>
      </c>
    </row>
    <row r="2676" spans="19:29" s="375" customFormat="1" x14ac:dyDescent="0.4">
      <c r="S2676" s="428" t="s">
        <v>49</v>
      </c>
      <c r="T2676" s="375" t="s">
        <v>415</v>
      </c>
      <c r="U2676" s="832" t="s">
        <v>66</v>
      </c>
      <c r="V2676" s="375" t="s">
        <v>53</v>
      </c>
      <c r="X2676" s="824">
        <v>0.39</v>
      </c>
      <c r="Y2676" s="375" t="s">
        <v>396</v>
      </c>
      <c r="Z2676" s="375" t="s">
        <v>400</v>
      </c>
      <c r="AA2676" s="763">
        <v>1.3500003198883547E-5</v>
      </c>
      <c r="AB2676" s="375" t="s">
        <v>399</v>
      </c>
      <c r="AC2676" s="831" t="s">
        <v>692</v>
      </c>
    </row>
    <row r="2677" spans="19:29" s="375" customFormat="1" x14ac:dyDescent="0.4">
      <c r="S2677" s="428" t="s">
        <v>49</v>
      </c>
      <c r="T2677" s="375" t="s">
        <v>415</v>
      </c>
      <c r="U2677" s="832" t="s">
        <v>66</v>
      </c>
      <c r="V2677" s="375" t="s">
        <v>53</v>
      </c>
      <c r="X2677" s="824">
        <v>0.39</v>
      </c>
      <c r="Y2677" s="375" t="s">
        <v>397</v>
      </c>
      <c r="Z2677" s="375" t="s">
        <v>400</v>
      </c>
      <c r="AA2677" s="763">
        <v>1.1557498230178409</v>
      </c>
      <c r="AB2677" s="375" t="s">
        <v>399</v>
      </c>
      <c r="AC2677" s="831" t="s">
        <v>692</v>
      </c>
    </row>
    <row r="2678" spans="19:29" s="375" customFormat="1" x14ac:dyDescent="0.4">
      <c r="S2678" s="428" t="s">
        <v>49</v>
      </c>
      <c r="T2678" s="375" t="s">
        <v>415</v>
      </c>
      <c r="U2678" s="832" t="s">
        <v>66</v>
      </c>
      <c r="V2678" s="375" t="s">
        <v>53</v>
      </c>
      <c r="X2678" s="824">
        <v>0.39</v>
      </c>
      <c r="Y2678" s="375" t="s">
        <v>387</v>
      </c>
      <c r="Z2678" s="375" t="s">
        <v>401</v>
      </c>
      <c r="AA2678" s="378">
        <v>1.7118087714163085E-6</v>
      </c>
      <c r="AB2678" s="375" t="s">
        <v>399</v>
      </c>
      <c r="AC2678" s="831" t="s">
        <v>693</v>
      </c>
    </row>
    <row r="2679" spans="19:29" s="375" customFormat="1" x14ac:dyDescent="0.4">
      <c r="S2679" s="428" t="s">
        <v>49</v>
      </c>
      <c r="T2679" s="375" t="s">
        <v>415</v>
      </c>
      <c r="U2679" s="832" t="s">
        <v>66</v>
      </c>
      <c r="V2679" s="375" t="s">
        <v>53</v>
      </c>
      <c r="X2679" s="824">
        <v>0.39</v>
      </c>
      <c r="Y2679" s="375" t="s">
        <v>388</v>
      </c>
      <c r="Z2679" s="375" t="s">
        <v>401</v>
      </c>
      <c r="AA2679" s="378">
        <v>2.0561729266239141E-5</v>
      </c>
      <c r="AB2679" s="375" t="s">
        <v>399</v>
      </c>
      <c r="AC2679" s="831" t="s">
        <v>693</v>
      </c>
    </row>
    <row r="2680" spans="19:29" s="375" customFormat="1" x14ac:dyDescent="0.4">
      <c r="S2680" s="428" t="s">
        <v>49</v>
      </c>
      <c r="T2680" s="375" t="s">
        <v>415</v>
      </c>
      <c r="U2680" s="832" t="s">
        <v>66</v>
      </c>
      <c r="V2680" s="375" t="s">
        <v>53</v>
      </c>
      <c r="X2680" s="824">
        <v>0.39</v>
      </c>
      <c r="Y2680" s="375" t="s">
        <v>389</v>
      </c>
      <c r="Z2680" s="375" t="s">
        <v>401</v>
      </c>
      <c r="AA2680" s="378">
        <v>2.3582842848193105E-4</v>
      </c>
      <c r="AB2680" s="375" t="s">
        <v>399</v>
      </c>
      <c r="AC2680" s="831" t="s">
        <v>693</v>
      </c>
    </row>
    <row r="2681" spans="19:29" s="375" customFormat="1" x14ac:dyDescent="0.4">
      <c r="S2681" s="428" t="s">
        <v>49</v>
      </c>
      <c r="T2681" s="375" t="s">
        <v>415</v>
      </c>
      <c r="U2681" s="832" t="s">
        <v>66</v>
      </c>
      <c r="V2681" s="375" t="s">
        <v>53</v>
      </c>
      <c r="X2681" s="824">
        <v>0.39</v>
      </c>
      <c r="Y2681" s="375" t="s">
        <v>390</v>
      </c>
      <c r="Z2681" s="375" t="s">
        <v>401</v>
      </c>
      <c r="AA2681" s="378">
        <v>2.8902185583531793E-5</v>
      </c>
      <c r="AB2681" s="375" t="s">
        <v>399</v>
      </c>
      <c r="AC2681" s="831" t="s">
        <v>693</v>
      </c>
    </row>
    <row r="2682" spans="19:29" s="375" customFormat="1" x14ac:dyDescent="0.4">
      <c r="S2682" s="428" t="s">
        <v>49</v>
      </c>
      <c r="T2682" s="375" t="s">
        <v>415</v>
      </c>
      <c r="U2682" s="832" t="s">
        <v>66</v>
      </c>
      <c r="V2682" s="375" t="s">
        <v>53</v>
      </c>
      <c r="X2682" s="824">
        <v>0.39</v>
      </c>
      <c r="Y2682" s="375" t="s">
        <v>391</v>
      </c>
      <c r="Z2682" s="375" t="s">
        <v>401</v>
      </c>
      <c r="AA2682" s="378">
        <v>8.501822233971292E-6</v>
      </c>
      <c r="AB2682" s="375" t="s">
        <v>399</v>
      </c>
      <c r="AC2682" s="831" t="s">
        <v>693</v>
      </c>
    </row>
    <row r="2683" spans="19:29" s="375" customFormat="1" x14ac:dyDescent="0.4">
      <c r="S2683" s="428" t="s">
        <v>49</v>
      </c>
      <c r="T2683" s="375" t="s">
        <v>415</v>
      </c>
      <c r="U2683" s="832" t="s">
        <v>66</v>
      </c>
      <c r="V2683" s="375" t="s">
        <v>53</v>
      </c>
      <c r="X2683" s="824">
        <v>0.39</v>
      </c>
      <c r="Y2683" s="375" t="s">
        <v>392</v>
      </c>
      <c r="Z2683" s="375" t="s">
        <v>401</v>
      </c>
      <c r="AA2683" s="378">
        <v>7.738605083349976E-6</v>
      </c>
      <c r="AB2683" s="375" t="s">
        <v>399</v>
      </c>
      <c r="AC2683" s="831" t="s">
        <v>693</v>
      </c>
    </row>
    <row r="2684" spans="19:29" s="375" customFormat="1" x14ac:dyDescent="0.4">
      <c r="S2684" s="428" t="s">
        <v>49</v>
      </c>
      <c r="T2684" s="375" t="s">
        <v>415</v>
      </c>
      <c r="U2684" s="832" t="s">
        <v>66</v>
      </c>
      <c r="V2684" s="375" t="s">
        <v>53</v>
      </c>
      <c r="X2684" s="824">
        <v>0.39</v>
      </c>
      <c r="Y2684" s="375" t="s">
        <v>393</v>
      </c>
      <c r="Z2684" s="375" t="s">
        <v>401</v>
      </c>
      <c r="AA2684" s="378">
        <v>3.5993377949097536E-7</v>
      </c>
      <c r="AB2684" s="375" t="s">
        <v>399</v>
      </c>
      <c r="AC2684" s="831" t="s">
        <v>693</v>
      </c>
    </row>
    <row r="2685" spans="19:29" s="375" customFormat="1" x14ac:dyDescent="0.4">
      <c r="S2685" s="428" t="s">
        <v>49</v>
      </c>
      <c r="T2685" s="375" t="s">
        <v>415</v>
      </c>
      <c r="U2685" s="832" t="s">
        <v>66</v>
      </c>
      <c r="V2685" s="375" t="s">
        <v>53</v>
      </c>
      <c r="X2685" s="824">
        <v>0.39</v>
      </c>
      <c r="Y2685" s="375" t="s">
        <v>394</v>
      </c>
      <c r="Z2685" s="375" t="s">
        <v>401</v>
      </c>
      <c r="AA2685" s="378">
        <v>6.7934052968836616E-7</v>
      </c>
      <c r="AB2685" s="375" t="s">
        <v>399</v>
      </c>
      <c r="AC2685" s="831" t="s">
        <v>693</v>
      </c>
    </row>
    <row r="2686" spans="19:29" s="375" customFormat="1" x14ac:dyDescent="0.4">
      <c r="S2686" s="428" t="s">
        <v>49</v>
      </c>
      <c r="T2686" s="375" t="s">
        <v>415</v>
      </c>
      <c r="U2686" s="832" t="s">
        <v>66</v>
      </c>
      <c r="V2686" s="375" t="s">
        <v>53</v>
      </c>
      <c r="X2686" s="824">
        <v>0.39</v>
      </c>
      <c r="Y2686" s="375" t="s">
        <v>395</v>
      </c>
      <c r="Z2686" s="375" t="s">
        <v>401</v>
      </c>
      <c r="AA2686" s="378">
        <v>1.0288504837070885E-5</v>
      </c>
      <c r="AB2686" s="375" t="s">
        <v>399</v>
      </c>
      <c r="AC2686" s="831" t="s">
        <v>693</v>
      </c>
    </row>
    <row r="2687" spans="19:29" s="375" customFormat="1" x14ac:dyDescent="0.4">
      <c r="S2687" s="428" t="s">
        <v>49</v>
      </c>
      <c r="T2687" s="375" t="s">
        <v>415</v>
      </c>
      <c r="U2687" s="832" t="s">
        <v>66</v>
      </c>
      <c r="V2687" s="375" t="s">
        <v>53</v>
      </c>
      <c r="X2687" s="824">
        <v>0.39</v>
      </c>
      <c r="Y2687" s="375" t="s">
        <v>396</v>
      </c>
      <c r="Z2687" s="375" t="s">
        <v>401</v>
      </c>
      <c r="AA2687" s="378">
        <v>1.3507889644072333E-5</v>
      </c>
      <c r="AB2687" s="375" t="s">
        <v>399</v>
      </c>
      <c r="AC2687" s="831" t="s">
        <v>693</v>
      </c>
    </row>
    <row r="2688" spans="19:29" s="375" customFormat="1" x14ac:dyDescent="0.4">
      <c r="S2688" s="428" t="s">
        <v>49</v>
      </c>
      <c r="T2688" s="375" t="s">
        <v>415</v>
      </c>
      <c r="U2688" s="832" t="s">
        <v>66</v>
      </c>
      <c r="V2688" s="375" t="s">
        <v>53</v>
      </c>
      <c r="X2688" s="824">
        <v>0.39</v>
      </c>
      <c r="Y2688" s="375" t="s">
        <v>397</v>
      </c>
      <c r="Z2688" s="375" t="s">
        <v>401</v>
      </c>
      <c r="AA2688" s="378">
        <v>1.1568014248329361</v>
      </c>
      <c r="AB2688" s="375" t="s">
        <v>399</v>
      </c>
      <c r="AC2688" s="831" t="s">
        <v>693</v>
      </c>
    </row>
    <row r="2689" spans="19:29" s="375" customFormat="1" x14ac:dyDescent="0.4">
      <c r="S2689" s="428" t="s">
        <v>49</v>
      </c>
      <c r="T2689" s="375" t="s">
        <v>415</v>
      </c>
      <c r="U2689" s="832" t="s">
        <v>66</v>
      </c>
      <c r="V2689" s="375" t="s">
        <v>406</v>
      </c>
      <c r="W2689" s="375" t="s">
        <v>717</v>
      </c>
      <c r="X2689" s="824">
        <v>0.34699999999999998</v>
      </c>
      <c r="Y2689" s="375" t="s">
        <v>411</v>
      </c>
      <c r="Z2689" s="375" t="s">
        <v>400</v>
      </c>
      <c r="AA2689" s="761">
        <v>2.8818443804034586</v>
      </c>
      <c r="AB2689" s="375" t="s">
        <v>398</v>
      </c>
      <c r="AC2689" s="831" t="s">
        <v>694</v>
      </c>
    </row>
    <row r="2690" spans="19:29" s="375" customFormat="1" x14ac:dyDescent="0.4">
      <c r="S2690" s="428" t="s">
        <v>49</v>
      </c>
      <c r="T2690" s="375" t="s">
        <v>415</v>
      </c>
      <c r="U2690" s="832" t="s">
        <v>66</v>
      </c>
      <c r="V2690" s="375" t="s">
        <v>406</v>
      </c>
      <c r="W2690" s="375" t="s">
        <v>717</v>
      </c>
      <c r="X2690" s="824">
        <v>0.34699999999999998</v>
      </c>
      <c r="Y2690" s="375" t="s">
        <v>387</v>
      </c>
      <c r="Z2690" s="375" t="s">
        <v>400</v>
      </c>
      <c r="AA2690" s="763">
        <v>2.0000004739086739E-5</v>
      </c>
      <c r="AB2690" s="375" t="s">
        <v>399</v>
      </c>
      <c r="AC2690" s="831" t="s">
        <v>695</v>
      </c>
    </row>
    <row r="2691" spans="19:29" s="375" customFormat="1" x14ac:dyDescent="0.4">
      <c r="S2691" s="428" t="s">
        <v>49</v>
      </c>
      <c r="T2691" s="375" t="s">
        <v>415</v>
      </c>
      <c r="U2691" s="832" t="s">
        <v>66</v>
      </c>
      <c r="V2691" s="375" t="s">
        <v>406</v>
      </c>
      <c r="W2691" s="375" t="s">
        <v>717</v>
      </c>
      <c r="X2691" s="824">
        <v>0.34699999999999998</v>
      </c>
      <c r="Y2691" s="375" t="s">
        <v>388</v>
      </c>
      <c r="Z2691" s="375" t="s">
        <v>400</v>
      </c>
      <c r="AA2691" s="763">
        <v>1.6800003980832858E-4</v>
      </c>
      <c r="AB2691" s="375" t="s">
        <v>399</v>
      </c>
      <c r="AC2691" s="831" t="s">
        <v>695</v>
      </c>
    </row>
    <row r="2692" spans="19:29" s="375" customFormat="1" x14ac:dyDescent="0.4">
      <c r="S2692" s="428" t="s">
        <v>49</v>
      </c>
      <c r="T2692" s="375" t="s">
        <v>415</v>
      </c>
      <c r="U2692" s="832" t="s">
        <v>66</v>
      </c>
      <c r="V2692" s="375" t="s">
        <v>406</v>
      </c>
      <c r="W2692" s="375" t="s">
        <v>717</v>
      </c>
      <c r="X2692" s="824">
        <v>0.34699999999999998</v>
      </c>
      <c r="Y2692" s="375" t="s">
        <v>389</v>
      </c>
      <c r="Z2692" s="375" t="s">
        <v>400</v>
      </c>
      <c r="AA2692" s="763">
        <v>1.0030002376651996E-3</v>
      </c>
      <c r="AB2692" s="375" t="s">
        <v>399</v>
      </c>
      <c r="AC2692" s="831" t="s">
        <v>695</v>
      </c>
    </row>
    <row r="2693" spans="19:29" s="375" customFormat="1" x14ac:dyDescent="0.4">
      <c r="S2693" s="428" t="s">
        <v>49</v>
      </c>
      <c r="T2693" s="375" t="s">
        <v>415</v>
      </c>
      <c r="U2693" s="832" t="s">
        <v>66</v>
      </c>
      <c r="V2693" s="375" t="s">
        <v>406</v>
      </c>
      <c r="W2693" s="375" t="s">
        <v>717</v>
      </c>
      <c r="X2693" s="824">
        <v>0.34699999999999998</v>
      </c>
      <c r="Y2693" s="375" t="s">
        <v>390</v>
      </c>
      <c r="Z2693" s="375" t="s">
        <v>400</v>
      </c>
      <c r="AA2693" s="763">
        <v>1.2400002938233777E-4</v>
      </c>
      <c r="AB2693" s="375" t="s">
        <v>399</v>
      </c>
      <c r="AC2693" s="831" t="s">
        <v>695</v>
      </c>
    </row>
    <row r="2694" spans="19:29" s="375" customFormat="1" x14ac:dyDescent="0.4">
      <c r="S2694" s="428" t="s">
        <v>49</v>
      </c>
      <c r="T2694" s="375" t="s">
        <v>415</v>
      </c>
      <c r="U2694" s="832" t="s">
        <v>66</v>
      </c>
      <c r="V2694" s="375" t="s">
        <v>406</v>
      </c>
      <c r="W2694" s="375" t="s">
        <v>717</v>
      </c>
      <c r="X2694" s="824">
        <v>0.34699999999999998</v>
      </c>
      <c r="Y2694" s="375" t="s">
        <v>391</v>
      </c>
      <c r="Z2694" s="375" t="s">
        <v>400</v>
      </c>
      <c r="AA2694" s="763">
        <v>1.1000002606497702E-4</v>
      </c>
      <c r="AB2694" s="375" t="s">
        <v>399</v>
      </c>
      <c r="AC2694" s="831" t="s">
        <v>695</v>
      </c>
    </row>
    <row r="2695" spans="19:29" s="375" customFormat="1" x14ac:dyDescent="0.4">
      <c r="S2695" s="428" t="s">
        <v>49</v>
      </c>
      <c r="T2695" s="375" t="s">
        <v>415</v>
      </c>
      <c r="U2695" s="832" t="s">
        <v>66</v>
      </c>
      <c r="V2695" s="375" t="s">
        <v>406</v>
      </c>
      <c r="W2695" s="375" t="s">
        <v>717</v>
      </c>
      <c r="X2695" s="824">
        <v>0.34699999999999998</v>
      </c>
      <c r="Y2695" s="375" t="s">
        <v>392</v>
      </c>
      <c r="Z2695" s="375" t="s">
        <v>400</v>
      </c>
      <c r="AA2695" s="763">
        <v>4.5420010762465971E-3</v>
      </c>
      <c r="AB2695" s="375" t="s">
        <v>399</v>
      </c>
      <c r="AC2695" s="831" t="s">
        <v>695</v>
      </c>
    </row>
    <row r="2696" spans="19:29" s="375" customFormat="1" x14ac:dyDescent="0.4">
      <c r="S2696" s="428" t="s">
        <v>49</v>
      </c>
      <c r="T2696" s="375" t="s">
        <v>415</v>
      </c>
      <c r="U2696" s="832" t="s">
        <v>66</v>
      </c>
      <c r="V2696" s="375" t="s">
        <v>406</v>
      </c>
      <c r="W2696" s="375" t="s">
        <v>717</v>
      </c>
      <c r="X2696" s="824">
        <v>0.34699999999999998</v>
      </c>
      <c r="Y2696" s="375" t="s">
        <v>393</v>
      </c>
      <c r="Z2696" s="375" t="s">
        <v>400</v>
      </c>
      <c r="AA2696" s="763">
        <v>4.7300011207940132E-6</v>
      </c>
      <c r="AB2696" s="375" t="s">
        <v>399</v>
      </c>
      <c r="AC2696" s="831" t="s">
        <v>695</v>
      </c>
    </row>
    <row r="2697" spans="19:29" s="375" customFormat="1" x14ac:dyDescent="0.4">
      <c r="S2697" s="428" t="s">
        <v>49</v>
      </c>
      <c r="T2697" s="375" t="s">
        <v>415</v>
      </c>
      <c r="U2697" s="832" t="s">
        <v>66</v>
      </c>
      <c r="V2697" s="375" t="s">
        <v>406</v>
      </c>
      <c r="W2697" s="375" t="s">
        <v>717</v>
      </c>
      <c r="X2697" s="824">
        <v>0.34699999999999998</v>
      </c>
      <c r="Y2697" s="375" t="s">
        <v>394</v>
      </c>
      <c r="Z2697" s="375" t="s">
        <v>400</v>
      </c>
      <c r="AA2697" s="763">
        <v>8.9100021112631409E-6</v>
      </c>
      <c r="AB2697" s="375" t="s">
        <v>399</v>
      </c>
      <c r="AC2697" s="831" t="s">
        <v>695</v>
      </c>
    </row>
    <row r="2698" spans="19:29" s="375" customFormat="1" x14ac:dyDescent="0.4">
      <c r="S2698" s="428" t="s">
        <v>49</v>
      </c>
      <c r="T2698" s="375" t="s">
        <v>415</v>
      </c>
      <c r="U2698" s="832" t="s">
        <v>66</v>
      </c>
      <c r="V2698" s="375" t="s">
        <v>406</v>
      </c>
      <c r="W2698" s="375" t="s">
        <v>717</v>
      </c>
      <c r="X2698" s="824">
        <v>0.34699999999999998</v>
      </c>
      <c r="Y2698" s="375" t="s">
        <v>395</v>
      </c>
      <c r="Z2698" s="375" t="s">
        <v>400</v>
      </c>
      <c r="AA2698" s="763">
        <v>1.000000236954337E-5</v>
      </c>
      <c r="AB2698" s="375" t="s">
        <v>399</v>
      </c>
      <c r="AC2698" s="831" t="s">
        <v>695</v>
      </c>
    </row>
    <row r="2699" spans="19:29" s="375" customFormat="1" x14ac:dyDescent="0.4">
      <c r="S2699" s="428" t="s">
        <v>49</v>
      </c>
      <c r="T2699" s="375" t="s">
        <v>415</v>
      </c>
      <c r="U2699" s="832" t="s">
        <v>66</v>
      </c>
      <c r="V2699" s="375" t="s">
        <v>406</v>
      </c>
      <c r="W2699" s="375" t="s">
        <v>717</v>
      </c>
      <c r="X2699" s="824">
        <v>0.34699999999999998</v>
      </c>
      <c r="Y2699" s="375" t="s">
        <v>396</v>
      </c>
      <c r="Z2699" s="375" t="s">
        <v>400</v>
      </c>
      <c r="AA2699" s="763">
        <v>1.6000003791269388E-5</v>
      </c>
      <c r="AB2699" s="375" t="s">
        <v>399</v>
      </c>
      <c r="AC2699" s="831" t="s">
        <v>695</v>
      </c>
    </row>
    <row r="2700" spans="19:29" s="375" customFormat="1" x14ac:dyDescent="0.4">
      <c r="S2700" s="428" t="s">
        <v>49</v>
      </c>
      <c r="T2700" s="375" t="s">
        <v>415</v>
      </c>
      <c r="U2700" s="832" t="s">
        <v>66</v>
      </c>
      <c r="V2700" s="375" t="s">
        <v>406</v>
      </c>
      <c r="W2700" s="375" t="s">
        <v>717</v>
      </c>
      <c r="X2700" s="824">
        <v>0.34699999999999998</v>
      </c>
      <c r="Y2700" s="375" t="s">
        <v>397</v>
      </c>
      <c r="Z2700" s="375" t="s">
        <v>400</v>
      </c>
      <c r="AA2700" s="763">
        <v>1.2985784194955026</v>
      </c>
      <c r="AB2700" s="375" t="s">
        <v>399</v>
      </c>
      <c r="AC2700" s="831" t="s">
        <v>695</v>
      </c>
    </row>
    <row r="2701" spans="19:29" s="375" customFormat="1" x14ac:dyDescent="0.4">
      <c r="S2701" s="428" t="s">
        <v>49</v>
      </c>
      <c r="T2701" s="375" t="s">
        <v>415</v>
      </c>
      <c r="U2701" s="832" t="s">
        <v>66</v>
      </c>
      <c r="V2701" s="375" t="s">
        <v>406</v>
      </c>
      <c r="W2701" s="375" t="s">
        <v>717</v>
      </c>
      <c r="X2701" s="824">
        <v>0.34699999999999998</v>
      </c>
      <c r="Y2701" s="375" t="s">
        <v>387</v>
      </c>
      <c r="Z2701" s="375" t="s">
        <v>401</v>
      </c>
      <c r="AA2701" s="378">
        <v>2.0811813297244141E-5</v>
      </c>
      <c r="AB2701" s="375" t="s">
        <v>399</v>
      </c>
      <c r="AC2701" s="831" t="s">
        <v>696</v>
      </c>
    </row>
    <row r="2702" spans="19:29" s="375" customFormat="1" x14ac:dyDescent="0.4">
      <c r="S2702" s="428" t="s">
        <v>49</v>
      </c>
      <c r="T2702" s="375" t="s">
        <v>415</v>
      </c>
      <c r="U2702" s="832" t="s">
        <v>66</v>
      </c>
      <c r="V2702" s="375" t="s">
        <v>406</v>
      </c>
      <c r="W2702" s="375" t="s">
        <v>717</v>
      </c>
      <c r="X2702" s="824">
        <v>0.34699999999999998</v>
      </c>
      <c r="Y2702" s="375" t="s">
        <v>388</v>
      </c>
      <c r="Z2702" s="375" t="s">
        <v>401</v>
      </c>
      <c r="AA2702" s="378">
        <v>1.7346176549655723E-4</v>
      </c>
      <c r="AB2702" s="375" t="s">
        <v>399</v>
      </c>
      <c r="AC2702" s="831" t="s">
        <v>696</v>
      </c>
    </row>
    <row r="2703" spans="19:29" s="375" customFormat="1" x14ac:dyDescent="0.4">
      <c r="S2703" s="428" t="s">
        <v>49</v>
      </c>
      <c r="T2703" s="375" t="s">
        <v>415</v>
      </c>
      <c r="U2703" s="832" t="s">
        <v>66</v>
      </c>
      <c r="V2703" s="375" t="s">
        <v>406</v>
      </c>
      <c r="W2703" s="375" t="s">
        <v>717</v>
      </c>
      <c r="X2703" s="824">
        <v>0.34699999999999998</v>
      </c>
      <c r="Y2703" s="375" t="s">
        <v>389</v>
      </c>
      <c r="Z2703" s="375" t="s">
        <v>401</v>
      </c>
      <c r="AA2703" s="378">
        <v>1.0038286104628617E-3</v>
      </c>
      <c r="AB2703" s="375" t="s">
        <v>399</v>
      </c>
      <c r="AC2703" s="831" t="s">
        <v>696</v>
      </c>
    </row>
    <row r="2704" spans="19:29" s="375" customFormat="1" x14ac:dyDescent="0.4">
      <c r="S2704" s="428" t="s">
        <v>49</v>
      </c>
      <c r="T2704" s="375" t="s">
        <v>415</v>
      </c>
      <c r="U2704" s="832" t="s">
        <v>66</v>
      </c>
      <c r="V2704" s="375" t="s">
        <v>406</v>
      </c>
      <c r="W2704" s="375" t="s">
        <v>717</v>
      </c>
      <c r="X2704" s="824">
        <v>0.34699999999999998</v>
      </c>
      <c r="Y2704" s="375" t="s">
        <v>390</v>
      </c>
      <c r="Z2704" s="375" t="s">
        <v>401</v>
      </c>
      <c r="AA2704" s="378">
        <v>1.245022082363664E-4</v>
      </c>
      <c r="AB2704" s="375" t="s">
        <v>399</v>
      </c>
      <c r="AC2704" s="831" t="s">
        <v>696</v>
      </c>
    </row>
    <row r="2705" spans="19:29" s="375" customFormat="1" x14ac:dyDescent="0.4">
      <c r="S2705" s="428" t="s">
        <v>49</v>
      </c>
      <c r="T2705" s="375" t="s">
        <v>415</v>
      </c>
      <c r="U2705" s="832" t="s">
        <v>66</v>
      </c>
      <c r="V2705" s="375" t="s">
        <v>406</v>
      </c>
      <c r="W2705" s="375" t="s">
        <v>717</v>
      </c>
      <c r="X2705" s="824">
        <v>0.34699999999999998</v>
      </c>
      <c r="Y2705" s="375" t="s">
        <v>391</v>
      </c>
      <c r="Z2705" s="375" t="s">
        <v>401</v>
      </c>
      <c r="AA2705" s="378">
        <v>1.1023184633933594E-4</v>
      </c>
      <c r="AB2705" s="375" t="s">
        <v>399</v>
      </c>
      <c r="AC2705" s="831" t="s">
        <v>696</v>
      </c>
    </row>
    <row r="2706" spans="19:29" s="375" customFormat="1" x14ac:dyDescent="0.4">
      <c r="S2706" s="428" t="s">
        <v>49</v>
      </c>
      <c r="T2706" s="375" t="s">
        <v>415</v>
      </c>
      <c r="U2706" s="832" t="s">
        <v>66</v>
      </c>
      <c r="V2706" s="375" t="s">
        <v>406</v>
      </c>
      <c r="W2706" s="375" t="s">
        <v>717</v>
      </c>
      <c r="X2706" s="824">
        <v>0.34699999999999998</v>
      </c>
      <c r="Y2706" s="375" t="s">
        <v>392</v>
      </c>
      <c r="Z2706" s="375" t="s">
        <v>401</v>
      </c>
      <c r="AA2706" s="378">
        <v>4.5448296801665015E-3</v>
      </c>
      <c r="AB2706" s="375" t="s">
        <v>399</v>
      </c>
      <c r="AC2706" s="831" t="s">
        <v>696</v>
      </c>
    </row>
    <row r="2707" spans="19:29" s="375" customFormat="1" x14ac:dyDescent="0.4">
      <c r="S2707" s="428" t="s">
        <v>49</v>
      </c>
      <c r="T2707" s="375" t="s">
        <v>415</v>
      </c>
      <c r="U2707" s="832" t="s">
        <v>66</v>
      </c>
      <c r="V2707" s="375" t="s">
        <v>406</v>
      </c>
      <c r="W2707" s="375" t="s">
        <v>717</v>
      </c>
      <c r="X2707" s="824">
        <v>0.34699999999999998</v>
      </c>
      <c r="Y2707" s="375" t="s">
        <v>393</v>
      </c>
      <c r="Z2707" s="375" t="s">
        <v>401</v>
      </c>
      <c r="AA2707" s="378">
        <v>4.7343248160216569E-6</v>
      </c>
      <c r="AB2707" s="375" t="s">
        <v>399</v>
      </c>
      <c r="AC2707" s="831" t="s">
        <v>696</v>
      </c>
    </row>
    <row r="2708" spans="19:29" s="375" customFormat="1" x14ac:dyDescent="0.4">
      <c r="S2708" s="428" t="s">
        <v>49</v>
      </c>
      <c r="T2708" s="375" t="s">
        <v>415</v>
      </c>
      <c r="U2708" s="832" t="s">
        <v>66</v>
      </c>
      <c r="V2708" s="375" t="s">
        <v>406</v>
      </c>
      <c r="W2708" s="375" t="s">
        <v>717</v>
      </c>
      <c r="X2708" s="824">
        <v>0.34699999999999998</v>
      </c>
      <c r="Y2708" s="375" t="s">
        <v>394</v>
      </c>
      <c r="Z2708" s="375" t="s">
        <v>401</v>
      </c>
      <c r="AA2708" s="378">
        <v>8.9194724822229059E-6</v>
      </c>
      <c r="AB2708" s="375" t="s">
        <v>399</v>
      </c>
      <c r="AC2708" s="831" t="s">
        <v>696</v>
      </c>
    </row>
    <row r="2709" spans="19:29" s="375" customFormat="1" x14ac:dyDescent="0.4">
      <c r="S2709" s="428" t="s">
        <v>49</v>
      </c>
      <c r="T2709" s="375" t="s">
        <v>415</v>
      </c>
      <c r="U2709" s="832" t="s">
        <v>66</v>
      </c>
      <c r="V2709" s="375" t="s">
        <v>406</v>
      </c>
      <c r="W2709" s="375" t="s">
        <v>717</v>
      </c>
      <c r="X2709" s="824">
        <v>0.34699999999999998</v>
      </c>
      <c r="Y2709" s="375" t="s">
        <v>395</v>
      </c>
      <c r="Z2709" s="375" t="s">
        <v>401</v>
      </c>
      <c r="AA2709" s="378">
        <v>1.1288505074025222E-5</v>
      </c>
      <c r="AB2709" s="375" t="s">
        <v>399</v>
      </c>
      <c r="AC2709" s="831" t="s">
        <v>696</v>
      </c>
    </row>
    <row r="2710" spans="19:29" s="375" customFormat="1" x14ac:dyDescent="0.4">
      <c r="S2710" s="428" t="s">
        <v>49</v>
      </c>
      <c r="T2710" s="375" t="s">
        <v>415</v>
      </c>
      <c r="U2710" s="832" t="s">
        <v>66</v>
      </c>
      <c r="V2710" s="375" t="s">
        <v>406</v>
      </c>
      <c r="W2710" s="375" t="s">
        <v>717</v>
      </c>
      <c r="X2710" s="824">
        <v>0.34699999999999998</v>
      </c>
      <c r="Y2710" s="375" t="s">
        <v>396</v>
      </c>
      <c r="Z2710" s="375" t="s">
        <v>401</v>
      </c>
      <c r="AA2710" s="378">
        <v>1.6007890236458171E-5</v>
      </c>
      <c r="AB2710" s="375" t="s">
        <v>399</v>
      </c>
      <c r="AC2710" s="831" t="s">
        <v>696</v>
      </c>
    </row>
    <row r="2711" spans="19:29" s="375" customFormat="1" x14ac:dyDescent="0.4">
      <c r="S2711" s="428" t="s">
        <v>49</v>
      </c>
      <c r="T2711" s="375" t="s">
        <v>415</v>
      </c>
      <c r="U2711" s="832" t="s">
        <v>66</v>
      </c>
      <c r="V2711" s="375" t="s">
        <v>406</v>
      </c>
      <c r="W2711" s="375" t="s">
        <v>717</v>
      </c>
      <c r="X2711" s="824">
        <v>0.34699999999999998</v>
      </c>
      <c r="Y2711" s="375" t="s">
        <v>397</v>
      </c>
      <c r="Z2711" s="375" t="s">
        <v>401</v>
      </c>
      <c r="AA2711" s="378">
        <v>1.2996300213105978</v>
      </c>
      <c r="AB2711" s="375" t="s">
        <v>399</v>
      </c>
      <c r="AC2711" s="831" t="s">
        <v>696</v>
      </c>
    </row>
    <row r="2712" spans="19:29" s="375" customFormat="1" x14ac:dyDescent="0.4">
      <c r="S2712" s="428" t="s">
        <v>49</v>
      </c>
      <c r="T2712" s="375" t="s">
        <v>416</v>
      </c>
      <c r="U2712" s="375" t="s">
        <v>66</v>
      </c>
      <c r="V2712" s="375" t="s">
        <v>52</v>
      </c>
      <c r="X2712" s="824">
        <v>0.34699999999999998</v>
      </c>
      <c r="Y2712" s="375" t="s">
        <v>411</v>
      </c>
      <c r="Z2712" s="375" t="s">
        <v>400</v>
      </c>
      <c r="AA2712" s="761">
        <v>2.8818443804034586</v>
      </c>
      <c r="AB2712" s="375" t="s">
        <v>398</v>
      </c>
      <c r="AC2712" s="831" t="s">
        <v>957</v>
      </c>
    </row>
    <row r="2713" spans="19:29" s="375" customFormat="1" x14ac:dyDescent="0.4">
      <c r="S2713" s="428" t="s">
        <v>49</v>
      </c>
      <c r="T2713" s="375" t="s">
        <v>416</v>
      </c>
      <c r="U2713" s="375" t="s">
        <v>66</v>
      </c>
      <c r="V2713" s="375" t="s">
        <v>52</v>
      </c>
      <c r="X2713" s="824">
        <v>0.34699999999999998</v>
      </c>
      <c r="Y2713" s="375" t="s">
        <v>387</v>
      </c>
      <c r="Z2713" s="375" t="s">
        <v>400</v>
      </c>
      <c r="AA2713" s="763">
        <v>2.0000004739086739E-5</v>
      </c>
      <c r="AB2713" s="375" t="s">
        <v>399</v>
      </c>
      <c r="AC2713" s="831" t="s">
        <v>961</v>
      </c>
    </row>
    <row r="2714" spans="19:29" s="375" customFormat="1" x14ac:dyDescent="0.4">
      <c r="S2714" s="428" t="s">
        <v>49</v>
      </c>
      <c r="T2714" s="375" t="s">
        <v>416</v>
      </c>
      <c r="U2714" s="375" t="s">
        <v>66</v>
      </c>
      <c r="V2714" s="375" t="s">
        <v>52</v>
      </c>
      <c r="X2714" s="824">
        <v>0.34699999999999998</v>
      </c>
      <c r="Y2714" s="375" t="s">
        <v>388</v>
      </c>
      <c r="Z2714" s="375" t="s">
        <v>400</v>
      </c>
      <c r="AA2714" s="763">
        <v>1.6800003980832858E-4</v>
      </c>
      <c r="AB2714" s="375" t="s">
        <v>399</v>
      </c>
      <c r="AC2714" s="831" t="s">
        <v>961</v>
      </c>
    </row>
    <row r="2715" spans="19:29" s="375" customFormat="1" x14ac:dyDescent="0.4">
      <c r="S2715" s="428" t="s">
        <v>49</v>
      </c>
      <c r="T2715" s="375" t="s">
        <v>416</v>
      </c>
      <c r="U2715" s="375" t="s">
        <v>66</v>
      </c>
      <c r="V2715" s="375" t="s">
        <v>52</v>
      </c>
      <c r="X2715" s="824">
        <v>0.34699999999999998</v>
      </c>
      <c r="Y2715" s="375" t="s">
        <v>389</v>
      </c>
      <c r="Z2715" s="375" t="s">
        <v>400</v>
      </c>
      <c r="AA2715" s="763">
        <v>1.0030002376651996E-3</v>
      </c>
      <c r="AB2715" s="375" t="s">
        <v>399</v>
      </c>
      <c r="AC2715" s="831" t="s">
        <v>961</v>
      </c>
    </row>
    <row r="2716" spans="19:29" s="375" customFormat="1" x14ac:dyDescent="0.4">
      <c r="S2716" s="428" t="s">
        <v>49</v>
      </c>
      <c r="T2716" s="375" t="s">
        <v>416</v>
      </c>
      <c r="U2716" s="375" t="s">
        <v>66</v>
      </c>
      <c r="V2716" s="375" t="s">
        <v>52</v>
      </c>
      <c r="X2716" s="824">
        <v>0.34699999999999998</v>
      </c>
      <c r="Y2716" s="375" t="s">
        <v>390</v>
      </c>
      <c r="Z2716" s="375" t="s">
        <v>400</v>
      </c>
      <c r="AA2716" s="763">
        <v>1.2400002938233777E-4</v>
      </c>
      <c r="AB2716" s="375" t="s">
        <v>399</v>
      </c>
      <c r="AC2716" s="831" t="s">
        <v>961</v>
      </c>
    </row>
    <row r="2717" spans="19:29" s="375" customFormat="1" x14ac:dyDescent="0.4">
      <c r="S2717" s="428" t="s">
        <v>49</v>
      </c>
      <c r="T2717" s="375" t="s">
        <v>416</v>
      </c>
      <c r="U2717" s="375" t="s">
        <v>66</v>
      </c>
      <c r="V2717" s="375" t="s">
        <v>52</v>
      </c>
      <c r="X2717" s="824">
        <v>0.34699999999999998</v>
      </c>
      <c r="Y2717" s="375" t="s">
        <v>391</v>
      </c>
      <c r="Z2717" s="375" t="s">
        <v>400</v>
      </c>
      <c r="AA2717" s="763">
        <v>1.1000002606497702E-4</v>
      </c>
      <c r="AB2717" s="375" t="s">
        <v>399</v>
      </c>
      <c r="AC2717" s="831" t="s">
        <v>961</v>
      </c>
    </row>
    <row r="2718" spans="19:29" s="375" customFormat="1" x14ac:dyDescent="0.4">
      <c r="S2718" s="428" t="s">
        <v>49</v>
      </c>
      <c r="T2718" s="375" t="s">
        <v>416</v>
      </c>
      <c r="U2718" s="375" t="s">
        <v>66</v>
      </c>
      <c r="V2718" s="375" t="s">
        <v>52</v>
      </c>
      <c r="X2718" s="824">
        <v>0.34699999999999998</v>
      </c>
      <c r="Y2718" s="375" t="s">
        <v>392</v>
      </c>
      <c r="Z2718" s="375" t="s">
        <v>400</v>
      </c>
      <c r="AA2718" s="763">
        <v>4.5420010762465971E-3</v>
      </c>
      <c r="AB2718" s="375" t="s">
        <v>399</v>
      </c>
      <c r="AC2718" s="831" t="s">
        <v>961</v>
      </c>
    </row>
    <row r="2719" spans="19:29" s="375" customFormat="1" x14ac:dyDescent="0.4">
      <c r="S2719" s="428" t="s">
        <v>49</v>
      </c>
      <c r="T2719" s="375" t="s">
        <v>416</v>
      </c>
      <c r="U2719" s="375" t="s">
        <v>66</v>
      </c>
      <c r="V2719" s="375" t="s">
        <v>52</v>
      </c>
      <c r="X2719" s="824">
        <v>0.34699999999999998</v>
      </c>
      <c r="Y2719" s="375" t="s">
        <v>393</v>
      </c>
      <c r="Z2719" s="375" t="s">
        <v>400</v>
      </c>
      <c r="AA2719" s="763">
        <v>4.7300011207940132E-6</v>
      </c>
      <c r="AB2719" s="375" t="s">
        <v>399</v>
      </c>
      <c r="AC2719" s="831" t="s">
        <v>961</v>
      </c>
    </row>
    <row r="2720" spans="19:29" s="375" customFormat="1" x14ac:dyDescent="0.4">
      <c r="S2720" s="428" t="s">
        <v>49</v>
      </c>
      <c r="T2720" s="375" t="s">
        <v>416</v>
      </c>
      <c r="U2720" s="375" t="s">
        <v>66</v>
      </c>
      <c r="V2720" s="375" t="s">
        <v>52</v>
      </c>
      <c r="X2720" s="824">
        <v>0.34699999999999998</v>
      </c>
      <c r="Y2720" s="375" t="s">
        <v>394</v>
      </c>
      <c r="Z2720" s="375" t="s">
        <v>400</v>
      </c>
      <c r="AA2720" s="763">
        <v>8.9100021112631409E-6</v>
      </c>
      <c r="AB2720" s="375" t="s">
        <v>399</v>
      </c>
      <c r="AC2720" s="831" t="s">
        <v>961</v>
      </c>
    </row>
    <row r="2721" spans="19:29" s="375" customFormat="1" x14ac:dyDescent="0.4">
      <c r="S2721" s="428" t="s">
        <v>49</v>
      </c>
      <c r="T2721" s="375" t="s">
        <v>416</v>
      </c>
      <c r="U2721" s="375" t="s">
        <v>66</v>
      </c>
      <c r="V2721" s="375" t="s">
        <v>52</v>
      </c>
      <c r="X2721" s="824">
        <v>0.34699999999999998</v>
      </c>
      <c r="Y2721" s="375" t="s">
        <v>395</v>
      </c>
      <c r="Z2721" s="375" t="s">
        <v>400</v>
      </c>
      <c r="AA2721" s="763">
        <v>1.000000236954337E-5</v>
      </c>
      <c r="AB2721" s="375" t="s">
        <v>399</v>
      </c>
      <c r="AC2721" s="831" t="s">
        <v>961</v>
      </c>
    </row>
    <row r="2722" spans="19:29" s="375" customFormat="1" x14ac:dyDescent="0.4">
      <c r="S2722" s="428" t="s">
        <v>49</v>
      </c>
      <c r="T2722" s="375" t="s">
        <v>416</v>
      </c>
      <c r="U2722" s="375" t="s">
        <v>66</v>
      </c>
      <c r="V2722" s="375" t="s">
        <v>52</v>
      </c>
      <c r="X2722" s="824">
        <v>0.34699999999999998</v>
      </c>
      <c r="Y2722" s="375" t="s">
        <v>396</v>
      </c>
      <c r="Z2722" s="375" t="s">
        <v>400</v>
      </c>
      <c r="AA2722" s="763">
        <v>1.6000003791269388E-5</v>
      </c>
      <c r="AB2722" s="375" t="s">
        <v>399</v>
      </c>
      <c r="AC2722" s="831" t="s">
        <v>961</v>
      </c>
    </row>
    <row r="2723" spans="19:29" s="375" customFormat="1" x14ac:dyDescent="0.4">
      <c r="S2723" s="428" t="s">
        <v>49</v>
      </c>
      <c r="T2723" s="375" t="s">
        <v>416</v>
      </c>
      <c r="U2723" s="375" t="s">
        <v>66</v>
      </c>
      <c r="V2723" s="375" t="s">
        <v>52</v>
      </c>
      <c r="X2723" s="824">
        <v>0.34699999999999998</v>
      </c>
      <c r="Y2723" s="375" t="s">
        <v>397</v>
      </c>
      <c r="Z2723" s="375" t="s">
        <v>400</v>
      </c>
      <c r="AA2723" s="763">
        <v>2.1142771134681961</v>
      </c>
      <c r="AB2723" s="375" t="s">
        <v>399</v>
      </c>
      <c r="AC2723" s="831" t="s">
        <v>961</v>
      </c>
    </row>
    <row r="2724" spans="19:29" s="375" customFormat="1" x14ac:dyDescent="0.4">
      <c r="S2724" s="428" t="s">
        <v>49</v>
      </c>
      <c r="T2724" s="375" t="s">
        <v>416</v>
      </c>
      <c r="U2724" s="375" t="s">
        <v>66</v>
      </c>
      <c r="V2724" s="375" t="s">
        <v>52</v>
      </c>
      <c r="X2724" s="824">
        <v>0.34699999999999998</v>
      </c>
      <c r="Y2724" s="375" t="s">
        <v>387</v>
      </c>
      <c r="Z2724" s="375" t="s">
        <v>401</v>
      </c>
      <c r="AA2724" s="378">
        <v>2.0811813297244141E-5</v>
      </c>
      <c r="AB2724" s="375" t="s">
        <v>399</v>
      </c>
      <c r="AC2724" s="831" t="s">
        <v>965</v>
      </c>
    </row>
    <row r="2725" spans="19:29" s="375" customFormat="1" x14ac:dyDescent="0.4">
      <c r="S2725" s="428" t="s">
        <v>49</v>
      </c>
      <c r="T2725" s="375" t="s">
        <v>416</v>
      </c>
      <c r="U2725" s="375" t="s">
        <v>66</v>
      </c>
      <c r="V2725" s="375" t="s">
        <v>52</v>
      </c>
      <c r="X2725" s="824">
        <v>0.34699999999999998</v>
      </c>
      <c r="Y2725" s="375" t="s">
        <v>388</v>
      </c>
      <c r="Z2725" s="375" t="s">
        <v>401</v>
      </c>
      <c r="AA2725" s="378">
        <v>1.7346176549655723E-4</v>
      </c>
      <c r="AB2725" s="375" t="s">
        <v>399</v>
      </c>
      <c r="AC2725" s="831" t="s">
        <v>965</v>
      </c>
    </row>
    <row r="2726" spans="19:29" s="375" customFormat="1" x14ac:dyDescent="0.4">
      <c r="S2726" s="428" t="s">
        <v>49</v>
      </c>
      <c r="T2726" s="375" t="s">
        <v>416</v>
      </c>
      <c r="U2726" s="375" t="s">
        <v>66</v>
      </c>
      <c r="V2726" s="375" t="s">
        <v>52</v>
      </c>
      <c r="X2726" s="824">
        <v>0.34699999999999998</v>
      </c>
      <c r="Y2726" s="375" t="s">
        <v>389</v>
      </c>
      <c r="Z2726" s="375" t="s">
        <v>401</v>
      </c>
      <c r="AA2726" s="378">
        <v>1.0038286104628617E-3</v>
      </c>
      <c r="AB2726" s="375" t="s">
        <v>399</v>
      </c>
      <c r="AC2726" s="831" t="s">
        <v>965</v>
      </c>
    </row>
    <row r="2727" spans="19:29" s="375" customFormat="1" x14ac:dyDescent="0.4">
      <c r="S2727" s="428" t="s">
        <v>49</v>
      </c>
      <c r="T2727" s="375" t="s">
        <v>416</v>
      </c>
      <c r="U2727" s="375" t="s">
        <v>66</v>
      </c>
      <c r="V2727" s="375" t="s">
        <v>52</v>
      </c>
      <c r="X2727" s="824">
        <v>0.34699999999999998</v>
      </c>
      <c r="Y2727" s="375" t="s">
        <v>390</v>
      </c>
      <c r="Z2727" s="375" t="s">
        <v>401</v>
      </c>
      <c r="AA2727" s="378">
        <v>1.245022082363664E-4</v>
      </c>
      <c r="AB2727" s="375" t="s">
        <v>399</v>
      </c>
      <c r="AC2727" s="831" t="s">
        <v>965</v>
      </c>
    </row>
    <row r="2728" spans="19:29" s="375" customFormat="1" x14ac:dyDescent="0.4">
      <c r="S2728" s="428" t="s">
        <v>49</v>
      </c>
      <c r="T2728" s="375" t="s">
        <v>416</v>
      </c>
      <c r="U2728" s="375" t="s">
        <v>66</v>
      </c>
      <c r="V2728" s="375" t="s">
        <v>52</v>
      </c>
      <c r="X2728" s="824">
        <v>0.34699999999999998</v>
      </c>
      <c r="Y2728" s="375" t="s">
        <v>391</v>
      </c>
      <c r="Z2728" s="375" t="s">
        <v>401</v>
      </c>
      <c r="AA2728" s="378">
        <v>1.1023184633933594E-4</v>
      </c>
      <c r="AB2728" s="375" t="s">
        <v>399</v>
      </c>
      <c r="AC2728" s="831" t="s">
        <v>965</v>
      </c>
    </row>
    <row r="2729" spans="19:29" s="375" customFormat="1" x14ac:dyDescent="0.4">
      <c r="S2729" s="428" t="s">
        <v>49</v>
      </c>
      <c r="T2729" s="375" t="s">
        <v>416</v>
      </c>
      <c r="U2729" s="375" t="s">
        <v>66</v>
      </c>
      <c r="V2729" s="375" t="s">
        <v>52</v>
      </c>
      <c r="X2729" s="824">
        <v>0.34699999999999998</v>
      </c>
      <c r="Y2729" s="375" t="s">
        <v>392</v>
      </c>
      <c r="Z2729" s="375" t="s">
        <v>401</v>
      </c>
      <c r="AA2729" s="378">
        <v>4.5448296801665015E-3</v>
      </c>
      <c r="AB2729" s="375" t="s">
        <v>399</v>
      </c>
      <c r="AC2729" s="831" t="s">
        <v>965</v>
      </c>
    </row>
    <row r="2730" spans="19:29" s="375" customFormat="1" x14ac:dyDescent="0.4">
      <c r="S2730" s="428" t="s">
        <v>49</v>
      </c>
      <c r="T2730" s="375" t="s">
        <v>416</v>
      </c>
      <c r="U2730" s="375" t="s">
        <v>66</v>
      </c>
      <c r="V2730" s="375" t="s">
        <v>52</v>
      </c>
      <c r="X2730" s="824">
        <v>0.34699999999999998</v>
      </c>
      <c r="Y2730" s="375" t="s">
        <v>393</v>
      </c>
      <c r="Z2730" s="375" t="s">
        <v>401</v>
      </c>
      <c r="AA2730" s="378">
        <v>4.7343248160216569E-6</v>
      </c>
      <c r="AB2730" s="375" t="s">
        <v>399</v>
      </c>
      <c r="AC2730" s="831" t="s">
        <v>965</v>
      </c>
    </row>
    <row r="2731" spans="19:29" s="375" customFormat="1" x14ac:dyDescent="0.4">
      <c r="S2731" s="428" t="s">
        <v>49</v>
      </c>
      <c r="T2731" s="375" t="s">
        <v>416</v>
      </c>
      <c r="U2731" s="375" t="s">
        <v>66</v>
      </c>
      <c r="V2731" s="375" t="s">
        <v>52</v>
      </c>
      <c r="X2731" s="824">
        <v>0.34699999999999998</v>
      </c>
      <c r="Y2731" s="375" t="s">
        <v>394</v>
      </c>
      <c r="Z2731" s="375" t="s">
        <v>401</v>
      </c>
      <c r="AA2731" s="378">
        <v>8.9194724822229059E-6</v>
      </c>
      <c r="AB2731" s="375" t="s">
        <v>399</v>
      </c>
      <c r="AC2731" s="831" t="s">
        <v>965</v>
      </c>
    </row>
    <row r="2732" spans="19:29" s="375" customFormat="1" x14ac:dyDescent="0.4">
      <c r="S2732" s="428" t="s">
        <v>49</v>
      </c>
      <c r="T2732" s="375" t="s">
        <v>416</v>
      </c>
      <c r="U2732" s="375" t="s">
        <v>66</v>
      </c>
      <c r="V2732" s="375" t="s">
        <v>52</v>
      </c>
      <c r="X2732" s="824">
        <v>0.34699999999999998</v>
      </c>
      <c r="Y2732" s="375" t="s">
        <v>395</v>
      </c>
      <c r="Z2732" s="375" t="s">
        <v>401</v>
      </c>
      <c r="AA2732" s="378">
        <v>1.1288505074025222E-5</v>
      </c>
      <c r="AB2732" s="375" t="s">
        <v>399</v>
      </c>
      <c r="AC2732" s="831" t="s">
        <v>965</v>
      </c>
    </row>
    <row r="2733" spans="19:29" s="375" customFormat="1" x14ac:dyDescent="0.4">
      <c r="S2733" s="428" t="s">
        <v>49</v>
      </c>
      <c r="T2733" s="375" t="s">
        <v>416</v>
      </c>
      <c r="U2733" s="375" t="s">
        <v>66</v>
      </c>
      <c r="V2733" s="375" t="s">
        <v>52</v>
      </c>
      <c r="X2733" s="824">
        <v>0.34699999999999998</v>
      </c>
      <c r="Y2733" s="375" t="s">
        <v>396</v>
      </c>
      <c r="Z2733" s="375" t="s">
        <v>401</v>
      </c>
      <c r="AA2733" s="378">
        <v>1.6007890236458171E-5</v>
      </c>
      <c r="AB2733" s="375" t="s">
        <v>399</v>
      </c>
      <c r="AC2733" s="831" t="s">
        <v>965</v>
      </c>
    </row>
    <row r="2734" spans="19:29" s="375" customFormat="1" x14ac:dyDescent="0.4">
      <c r="S2734" s="428" t="s">
        <v>49</v>
      </c>
      <c r="T2734" s="375" t="s">
        <v>416</v>
      </c>
      <c r="U2734" s="375" t="s">
        <v>66</v>
      </c>
      <c r="V2734" s="375" t="s">
        <v>52</v>
      </c>
      <c r="X2734" s="824">
        <v>0.34699999999999998</v>
      </c>
      <c r="Y2734" s="375" t="s">
        <v>397</v>
      </c>
      <c r="Z2734" s="375" t="s">
        <v>401</v>
      </c>
      <c r="AA2734" s="378">
        <v>2.1159892762584889</v>
      </c>
      <c r="AB2734" s="375" t="s">
        <v>399</v>
      </c>
      <c r="AC2734" s="831" t="s">
        <v>965</v>
      </c>
    </row>
    <row r="2735" spans="19:29" s="375" customFormat="1" x14ac:dyDescent="0.4">
      <c r="S2735" s="428" t="s">
        <v>49</v>
      </c>
      <c r="T2735" s="375" t="s">
        <v>416</v>
      </c>
      <c r="U2735" s="375" t="s">
        <v>66</v>
      </c>
      <c r="V2735" s="375" t="s">
        <v>53</v>
      </c>
      <c r="X2735" s="824">
        <v>0.39</v>
      </c>
      <c r="Y2735" s="375" t="s">
        <v>411</v>
      </c>
      <c r="Z2735" s="375" t="s">
        <v>400</v>
      </c>
      <c r="AA2735" s="761">
        <v>2.5641025641025639</v>
      </c>
      <c r="AB2735" s="375" t="s">
        <v>398</v>
      </c>
      <c r="AC2735" s="831" t="s">
        <v>969</v>
      </c>
    </row>
    <row r="2736" spans="19:29" s="375" customFormat="1" x14ac:dyDescent="0.4">
      <c r="S2736" s="428" t="s">
        <v>49</v>
      </c>
      <c r="T2736" s="375" t="s">
        <v>416</v>
      </c>
      <c r="U2736" s="375" t="s">
        <v>66</v>
      </c>
      <c r="V2736" s="375" t="s">
        <v>53</v>
      </c>
      <c r="X2736" s="824">
        <v>0.39</v>
      </c>
      <c r="Y2736" s="375" t="s">
        <v>387</v>
      </c>
      <c r="Z2736" s="375" t="s">
        <v>400</v>
      </c>
      <c r="AA2736" s="763">
        <v>9.0000021325890313E-7</v>
      </c>
      <c r="AB2736" s="375" t="s">
        <v>399</v>
      </c>
      <c r="AC2736" s="831" t="s">
        <v>971</v>
      </c>
    </row>
    <row r="2737" spans="19:29" s="375" customFormat="1" x14ac:dyDescent="0.4">
      <c r="S2737" s="428" t="s">
        <v>49</v>
      </c>
      <c r="T2737" s="375" t="s">
        <v>416</v>
      </c>
      <c r="U2737" s="375" t="s">
        <v>66</v>
      </c>
      <c r="V2737" s="375" t="s">
        <v>53</v>
      </c>
      <c r="X2737" s="824">
        <v>0.39</v>
      </c>
      <c r="Y2737" s="375" t="s">
        <v>388</v>
      </c>
      <c r="Z2737" s="375" t="s">
        <v>400</v>
      </c>
      <c r="AA2737" s="763">
        <v>1.5100003578010487E-5</v>
      </c>
      <c r="AB2737" s="375" t="s">
        <v>399</v>
      </c>
      <c r="AC2737" s="831" t="s">
        <v>971</v>
      </c>
    </row>
    <row r="2738" spans="19:29" s="375" customFormat="1" x14ac:dyDescent="0.4">
      <c r="S2738" s="428" t="s">
        <v>49</v>
      </c>
      <c r="T2738" s="375" t="s">
        <v>416</v>
      </c>
      <c r="U2738" s="375" t="s">
        <v>66</v>
      </c>
      <c r="V2738" s="375" t="s">
        <v>53</v>
      </c>
      <c r="X2738" s="824">
        <v>0.39</v>
      </c>
      <c r="Y2738" s="375" t="s">
        <v>389</v>
      </c>
      <c r="Z2738" s="375" t="s">
        <v>400</v>
      </c>
      <c r="AA2738" s="763">
        <v>2.3500005568426909E-4</v>
      </c>
      <c r="AB2738" s="375" t="s">
        <v>399</v>
      </c>
      <c r="AC2738" s="831" t="s">
        <v>971</v>
      </c>
    </row>
    <row r="2739" spans="19:29" s="375" customFormat="1" x14ac:dyDescent="0.4">
      <c r="S2739" s="428" t="s">
        <v>49</v>
      </c>
      <c r="T2739" s="375" t="s">
        <v>416</v>
      </c>
      <c r="U2739" s="375" t="s">
        <v>66</v>
      </c>
      <c r="V2739" s="375" t="s">
        <v>53</v>
      </c>
      <c r="X2739" s="824">
        <v>0.39</v>
      </c>
      <c r="Y2739" s="375" t="s">
        <v>390</v>
      </c>
      <c r="Z2739" s="375" t="s">
        <v>400</v>
      </c>
      <c r="AA2739" s="763">
        <v>2.8400006729503167E-5</v>
      </c>
      <c r="AB2739" s="375" t="s">
        <v>399</v>
      </c>
      <c r="AC2739" s="831" t="s">
        <v>971</v>
      </c>
    </row>
    <row r="2740" spans="19:29" s="375" customFormat="1" x14ac:dyDescent="0.4">
      <c r="S2740" s="428" t="s">
        <v>49</v>
      </c>
      <c r="T2740" s="375" t="s">
        <v>416</v>
      </c>
      <c r="U2740" s="375" t="s">
        <v>66</v>
      </c>
      <c r="V2740" s="375" t="s">
        <v>53</v>
      </c>
      <c r="X2740" s="824">
        <v>0.39</v>
      </c>
      <c r="Y2740" s="375" t="s">
        <v>391</v>
      </c>
      <c r="Z2740" s="375" t="s">
        <v>400</v>
      </c>
      <c r="AA2740" s="763">
        <v>8.2700019596123672E-6</v>
      </c>
      <c r="AB2740" s="375" t="s">
        <v>399</v>
      </c>
      <c r="AC2740" s="831" t="s">
        <v>971</v>
      </c>
    </row>
    <row r="2741" spans="19:29" s="375" customFormat="1" x14ac:dyDescent="0.4">
      <c r="S2741" s="428" t="s">
        <v>49</v>
      </c>
      <c r="T2741" s="375" t="s">
        <v>416</v>
      </c>
      <c r="U2741" s="375" t="s">
        <v>66</v>
      </c>
      <c r="V2741" s="375" t="s">
        <v>53</v>
      </c>
      <c r="X2741" s="824">
        <v>0.39</v>
      </c>
      <c r="Y2741" s="375" t="s">
        <v>392</v>
      </c>
      <c r="Z2741" s="375" t="s">
        <v>400</v>
      </c>
      <c r="AA2741" s="763">
        <v>4.910001163445794E-6</v>
      </c>
      <c r="AB2741" s="375" t="s">
        <v>399</v>
      </c>
      <c r="AC2741" s="831" t="s">
        <v>971</v>
      </c>
    </row>
    <row r="2742" spans="19:29" s="375" customFormat="1" x14ac:dyDescent="0.4">
      <c r="S2742" s="428" t="s">
        <v>49</v>
      </c>
      <c r="T2742" s="375" t="s">
        <v>416</v>
      </c>
      <c r="U2742" s="375" t="s">
        <v>66</v>
      </c>
      <c r="V2742" s="375" t="s">
        <v>53</v>
      </c>
      <c r="X2742" s="824">
        <v>0.39</v>
      </c>
      <c r="Y2742" s="375" t="s">
        <v>393</v>
      </c>
      <c r="Z2742" s="375" t="s">
        <v>400</v>
      </c>
      <c r="AA2742" s="763">
        <v>3.5561008426333167E-7</v>
      </c>
      <c r="AB2742" s="375" t="s">
        <v>399</v>
      </c>
      <c r="AC2742" s="831" t="s">
        <v>971</v>
      </c>
    </row>
    <row r="2743" spans="19:29" s="375" customFormat="1" x14ac:dyDescent="0.4">
      <c r="S2743" s="428" t="s">
        <v>49</v>
      </c>
      <c r="T2743" s="375" t="s">
        <v>416</v>
      </c>
      <c r="U2743" s="375" t="s">
        <v>66</v>
      </c>
      <c r="V2743" s="375" t="s">
        <v>53</v>
      </c>
      <c r="X2743" s="824">
        <v>0.39</v>
      </c>
      <c r="Y2743" s="375" t="s">
        <v>394</v>
      </c>
      <c r="Z2743" s="375" t="s">
        <v>400</v>
      </c>
      <c r="AA2743" s="763">
        <v>6.6987015872860153E-7</v>
      </c>
      <c r="AB2743" s="375" t="s">
        <v>399</v>
      </c>
      <c r="AC2743" s="831" t="s">
        <v>971</v>
      </c>
    </row>
    <row r="2744" spans="19:29" s="375" customFormat="1" x14ac:dyDescent="0.4">
      <c r="S2744" s="428" t="s">
        <v>49</v>
      </c>
      <c r="T2744" s="375" t="s">
        <v>416</v>
      </c>
      <c r="U2744" s="375" t="s">
        <v>66</v>
      </c>
      <c r="V2744" s="375" t="s">
        <v>53</v>
      </c>
      <c r="X2744" s="824">
        <v>0.39</v>
      </c>
      <c r="Y2744" s="375" t="s">
        <v>395</v>
      </c>
      <c r="Z2744" s="375" t="s">
        <v>400</v>
      </c>
      <c r="AA2744" s="763">
        <v>9.0000021325890309E-6</v>
      </c>
      <c r="AB2744" s="375" t="s">
        <v>399</v>
      </c>
      <c r="AC2744" s="831" t="s">
        <v>971</v>
      </c>
    </row>
    <row r="2745" spans="19:29" s="375" customFormat="1" x14ac:dyDescent="0.4">
      <c r="S2745" s="428" t="s">
        <v>49</v>
      </c>
      <c r="T2745" s="375" t="s">
        <v>416</v>
      </c>
      <c r="U2745" s="375" t="s">
        <v>66</v>
      </c>
      <c r="V2745" s="375" t="s">
        <v>53</v>
      </c>
      <c r="X2745" s="824">
        <v>0.39</v>
      </c>
      <c r="Y2745" s="375" t="s">
        <v>396</v>
      </c>
      <c r="Z2745" s="375" t="s">
        <v>400</v>
      </c>
      <c r="AA2745" s="763">
        <v>1.3500003198883547E-5</v>
      </c>
      <c r="AB2745" s="375" t="s">
        <v>399</v>
      </c>
      <c r="AC2745" s="831" t="s">
        <v>971</v>
      </c>
    </row>
    <row r="2746" spans="19:29" s="375" customFormat="1" x14ac:dyDescent="0.4">
      <c r="S2746" s="428" t="s">
        <v>49</v>
      </c>
      <c r="T2746" s="375" t="s">
        <v>416</v>
      </c>
      <c r="U2746" s="375" t="s">
        <v>66</v>
      </c>
      <c r="V2746" s="375" t="s">
        <v>53</v>
      </c>
      <c r="X2746" s="824">
        <v>0.39</v>
      </c>
      <c r="Y2746" s="375" t="s">
        <v>397</v>
      </c>
      <c r="Z2746" s="375" t="s">
        <v>400</v>
      </c>
      <c r="AA2746" s="763">
        <v>1.8817311015001061</v>
      </c>
      <c r="AB2746" s="375" t="s">
        <v>399</v>
      </c>
      <c r="AC2746" s="831" t="s">
        <v>971</v>
      </c>
    </row>
    <row r="2747" spans="19:29" s="375" customFormat="1" x14ac:dyDescent="0.4">
      <c r="S2747" s="428" t="s">
        <v>49</v>
      </c>
      <c r="T2747" s="375" t="s">
        <v>416</v>
      </c>
      <c r="U2747" s="375" t="s">
        <v>66</v>
      </c>
      <c r="V2747" s="375" t="s">
        <v>53</v>
      </c>
      <c r="X2747" s="824">
        <v>0.39</v>
      </c>
      <c r="Y2747" s="375" t="s">
        <v>387</v>
      </c>
      <c r="Z2747" s="375" t="s">
        <v>401</v>
      </c>
      <c r="AA2747" s="378">
        <v>1.7118087714163085E-6</v>
      </c>
      <c r="AB2747" s="375" t="s">
        <v>399</v>
      </c>
      <c r="AC2747" s="831" t="s">
        <v>973</v>
      </c>
    </row>
    <row r="2748" spans="19:29" s="375" customFormat="1" x14ac:dyDescent="0.4">
      <c r="S2748" s="428" t="s">
        <v>49</v>
      </c>
      <c r="T2748" s="375" t="s">
        <v>416</v>
      </c>
      <c r="U2748" s="375" t="s">
        <v>66</v>
      </c>
      <c r="V2748" s="375" t="s">
        <v>53</v>
      </c>
      <c r="X2748" s="824">
        <v>0.39</v>
      </c>
      <c r="Y2748" s="375" t="s">
        <v>388</v>
      </c>
      <c r="Z2748" s="375" t="s">
        <v>401</v>
      </c>
      <c r="AA2748" s="378">
        <v>2.0561729266239141E-5</v>
      </c>
      <c r="AB2748" s="375" t="s">
        <v>399</v>
      </c>
      <c r="AC2748" s="831" t="s">
        <v>973</v>
      </c>
    </row>
    <row r="2749" spans="19:29" s="375" customFormat="1" x14ac:dyDescent="0.4">
      <c r="S2749" s="428" t="s">
        <v>49</v>
      </c>
      <c r="T2749" s="375" t="s">
        <v>416</v>
      </c>
      <c r="U2749" s="375" t="s">
        <v>66</v>
      </c>
      <c r="V2749" s="375" t="s">
        <v>53</v>
      </c>
      <c r="X2749" s="824">
        <v>0.39</v>
      </c>
      <c r="Y2749" s="375" t="s">
        <v>389</v>
      </c>
      <c r="Z2749" s="375" t="s">
        <v>401</v>
      </c>
      <c r="AA2749" s="378">
        <v>2.3582842848193105E-4</v>
      </c>
      <c r="AB2749" s="375" t="s">
        <v>399</v>
      </c>
      <c r="AC2749" s="831" t="s">
        <v>973</v>
      </c>
    </row>
    <row r="2750" spans="19:29" s="375" customFormat="1" x14ac:dyDescent="0.4">
      <c r="S2750" s="428" t="s">
        <v>49</v>
      </c>
      <c r="T2750" s="375" t="s">
        <v>416</v>
      </c>
      <c r="U2750" s="375" t="s">
        <v>66</v>
      </c>
      <c r="V2750" s="375" t="s">
        <v>53</v>
      </c>
      <c r="X2750" s="824">
        <v>0.39</v>
      </c>
      <c r="Y2750" s="375" t="s">
        <v>390</v>
      </c>
      <c r="Z2750" s="375" t="s">
        <v>401</v>
      </c>
      <c r="AA2750" s="378">
        <v>2.8902185583531793E-5</v>
      </c>
      <c r="AB2750" s="375" t="s">
        <v>399</v>
      </c>
      <c r="AC2750" s="831" t="s">
        <v>973</v>
      </c>
    </row>
    <row r="2751" spans="19:29" s="375" customFormat="1" x14ac:dyDescent="0.4">
      <c r="S2751" s="428" t="s">
        <v>49</v>
      </c>
      <c r="T2751" s="375" t="s">
        <v>416</v>
      </c>
      <c r="U2751" s="375" t="s">
        <v>66</v>
      </c>
      <c r="V2751" s="375" t="s">
        <v>53</v>
      </c>
      <c r="X2751" s="824">
        <v>0.39</v>
      </c>
      <c r="Y2751" s="375" t="s">
        <v>391</v>
      </c>
      <c r="Z2751" s="375" t="s">
        <v>401</v>
      </c>
      <c r="AA2751" s="378">
        <v>8.501822233971292E-6</v>
      </c>
      <c r="AB2751" s="375" t="s">
        <v>399</v>
      </c>
      <c r="AC2751" s="831" t="s">
        <v>973</v>
      </c>
    </row>
    <row r="2752" spans="19:29" s="375" customFormat="1" x14ac:dyDescent="0.4">
      <c r="S2752" s="428" t="s">
        <v>49</v>
      </c>
      <c r="T2752" s="375" t="s">
        <v>416</v>
      </c>
      <c r="U2752" s="375" t="s">
        <v>66</v>
      </c>
      <c r="V2752" s="375" t="s">
        <v>53</v>
      </c>
      <c r="X2752" s="824">
        <v>0.39</v>
      </c>
      <c r="Y2752" s="375" t="s">
        <v>392</v>
      </c>
      <c r="Z2752" s="375" t="s">
        <v>401</v>
      </c>
      <c r="AA2752" s="378">
        <v>7.738605083349976E-6</v>
      </c>
      <c r="AB2752" s="375" t="s">
        <v>399</v>
      </c>
      <c r="AC2752" s="831" t="s">
        <v>973</v>
      </c>
    </row>
    <row r="2753" spans="19:29" s="375" customFormat="1" x14ac:dyDescent="0.4">
      <c r="S2753" s="428" t="s">
        <v>49</v>
      </c>
      <c r="T2753" s="375" t="s">
        <v>416</v>
      </c>
      <c r="U2753" s="375" t="s">
        <v>66</v>
      </c>
      <c r="V2753" s="375" t="s">
        <v>53</v>
      </c>
      <c r="X2753" s="824">
        <v>0.39</v>
      </c>
      <c r="Y2753" s="375" t="s">
        <v>393</v>
      </c>
      <c r="Z2753" s="375" t="s">
        <v>401</v>
      </c>
      <c r="AA2753" s="378">
        <v>3.5993377949097536E-7</v>
      </c>
      <c r="AB2753" s="375" t="s">
        <v>399</v>
      </c>
      <c r="AC2753" s="831" t="s">
        <v>973</v>
      </c>
    </row>
    <row r="2754" spans="19:29" s="375" customFormat="1" x14ac:dyDescent="0.4">
      <c r="S2754" s="428" t="s">
        <v>49</v>
      </c>
      <c r="T2754" s="375" t="s">
        <v>416</v>
      </c>
      <c r="U2754" s="375" t="s">
        <v>66</v>
      </c>
      <c r="V2754" s="375" t="s">
        <v>53</v>
      </c>
      <c r="X2754" s="824">
        <v>0.39</v>
      </c>
      <c r="Y2754" s="375" t="s">
        <v>394</v>
      </c>
      <c r="Z2754" s="375" t="s">
        <v>401</v>
      </c>
      <c r="AA2754" s="378">
        <v>6.7934052968836616E-7</v>
      </c>
      <c r="AB2754" s="375" t="s">
        <v>399</v>
      </c>
      <c r="AC2754" s="831" t="s">
        <v>973</v>
      </c>
    </row>
    <row r="2755" spans="19:29" s="375" customFormat="1" x14ac:dyDescent="0.4">
      <c r="S2755" s="428" t="s">
        <v>49</v>
      </c>
      <c r="T2755" s="375" t="s">
        <v>416</v>
      </c>
      <c r="U2755" s="375" t="s">
        <v>66</v>
      </c>
      <c r="V2755" s="375" t="s">
        <v>53</v>
      </c>
      <c r="X2755" s="824">
        <v>0.39</v>
      </c>
      <c r="Y2755" s="375" t="s">
        <v>395</v>
      </c>
      <c r="Z2755" s="375" t="s">
        <v>401</v>
      </c>
      <c r="AA2755" s="378">
        <v>1.0288504837070885E-5</v>
      </c>
      <c r="AB2755" s="375" t="s">
        <v>399</v>
      </c>
      <c r="AC2755" s="831" t="s">
        <v>973</v>
      </c>
    </row>
    <row r="2756" spans="19:29" s="375" customFormat="1" x14ac:dyDescent="0.4">
      <c r="S2756" s="428" t="s">
        <v>49</v>
      </c>
      <c r="T2756" s="375" t="s">
        <v>416</v>
      </c>
      <c r="U2756" s="375" t="s">
        <v>66</v>
      </c>
      <c r="V2756" s="375" t="s">
        <v>53</v>
      </c>
      <c r="X2756" s="824">
        <v>0.39</v>
      </c>
      <c r="Y2756" s="375" t="s">
        <v>396</v>
      </c>
      <c r="Z2756" s="375" t="s">
        <v>401</v>
      </c>
      <c r="AA2756" s="378">
        <v>1.3507889644072333E-5</v>
      </c>
      <c r="AB2756" s="375" t="s">
        <v>399</v>
      </c>
      <c r="AC2756" s="831" t="s">
        <v>973</v>
      </c>
    </row>
    <row r="2757" spans="19:29" s="375" customFormat="1" x14ac:dyDescent="0.4">
      <c r="S2757" s="428" t="s">
        <v>49</v>
      </c>
      <c r="T2757" s="375" t="s">
        <v>416</v>
      </c>
      <c r="U2757" s="375" t="s">
        <v>66</v>
      </c>
      <c r="V2757" s="375" t="s">
        <v>53</v>
      </c>
      <c r="X2757" s="824">
        <v>0.39</v>
      </c>
      <c r="Y2757" s="375" t="s">
        <v>397</v>
      </c>
      <c r="Z2757" s="375" t="s">
        <v>401</v>
      </c>
      <c r="AA2757" s="378">
        <v>1.8834432642903991</v>
      </c>
      <c r="AB2757" s="375" t="s">
        <v>399</v>
      </c>
      <c r="AC2757" s="831" t="s">
        <v>973</v>
      </c>
    </row>
    <row r="2758" spans="19:29" s="375" customFormat="1" x14ac:dyDescent="0.4">
      <c r="S2758" s="428" t="s">
        <v>49</v>
      </c>
      <c r="T2758" s="375" t="s">
        <v>416</v>
      </c>
      <c r="U2758" s="375" t="s">
        <v>66</v>
      </c>
      <c r="V2758" s="375" t="s">
        <v>406</v>
      </c>
      <c r="W2758" s="375" t="s">
        <v>717</v>
      </c>
      <c r="X2758" s="824">
        <v>0.34699999999999998</v>
      </c>
      <c r="Y2758" s="375" t="s">
        <v>411</v>
      </c>
      <c r="Z2758" s="375" t="s">
        <v>400</v>
      </c>
      <c r="AA2758" s="761">
        <v>2.8818443804034586</v>
      </c>
      <c r="AB2758" s="375" t="s">
        <v>398</v>
      </c>
      <c r="AC2758" s="831" t="s">
        <v>975</v>
      </c>
    </row>
    <row r="2759" spans="19:29" s="375" customFormat="1" x14ac:dyDescent="0.4">
      <c r="S2759" s="428" t="s">
        <v>49</v>
      </c>
      <c r="T2759" s="375" t="s">
        <v>416</v>
      </c>
      <c r="U2759" s="375" t="s">
        <v>66</v>
      </c>
      <c r="V2759" s="375" t="s">
        <v>406</v>
      </c>
      <c r="W2759" s="375" t="s">
        <v>717</v>
      </c>
      <c r="X2759" s="824">
        <v>0.34699999999999998</v>
      </c>
      <c r="Y2759" s="375" t="s">
        <v>387</v>
      </c>
      <c r="Z2759" s="375" t="s">
        <v>400</v>
      </c>
      <c r="AA2759" s="763">
        <v>2.0000004739086739E-5</v>
      </c>
      <c r="AB2759" s="375" t="s">
        <v>399</v>
      </c>
      <c r="AC2759" s="831" t="s">
        <v>977</v>
      </c>
    </row>
    <row r="2760" spans="19:29" s="375" customFormat="1" x14ac:dyDescent="0.4">
      <c r="S2760" s="428" t="s">
        <v>49</v>
      </c>
      <c r="T2760" s="375" t="s">
        <v>416</v>
      </c>
      <c r="U2760" s="375" t="s">
        <v>66</v>
      </c>
      <c r="V2760" s="375" t="s">
        <v>406</v>
      </c>
      <c r="W2760" s="375" t="s">
        <v>717</v>
      </c>
      <c r="X2760" s="824">
        <v>0.34699999999999998</v>
      </c>
      <c r="Y2760" s="375" t="s">
        <v>388</v>
      </c>
      <c r="Z2760" s="375" t="s">
        <v>400</v>
      </c>
      <c r="AA2760" s="763">
        <v>1.6800003980832858E-4</v>
      </c>
      <c r="AB2760" s="375" t="s">
        <v>399</v>
      </c>
      <c r="AC2760" s="831" t="s">
        <v>977</v>
      </c>
    </row>
    <row r="2761" spans="19:29" s="375" customFormat="1" x14ac:dyDescent="0.4">
      <c r="S2761" s="428" t="s">
        <v>49</v>
      </c>
      <c r="T2761" s="375" t="s">
        <v>416</v>
      </c>
      <c r="U2761" s="375" t="s">
        <v>66</v>
      </c>
      <c r="V2761" s="375" t="s">
        <v>406</v>
      </c>
      <c r="W2761" s="375" t="s">
        <v>717</v>
      </c>
      <c r="X2761" s="824">
        <v>0.34699999999999998</v>
      </c>
      <c r="Y2761" s="375" t="s">
        <v>389</v>
      </c>
      <c r="Z2761" s="375" t="s">
        <v>400</v>
      </c>
      <c r="AA2761" s="763">
        <v>1.0030002376651996E-3</v>
      </c>
      <c r="AB2761" s="375" t="s">
        <v>399</v>
      </c>
      <c r="AC2761" s="831" t="s">
        <v>977</v>
      </c>
    </row>
    <row r="2762" spans="19:29" s="375" customFormat="1" x14ac:dyDescent="0.4">
      <c r="S2762" s="428" t="s">
        <v>49</v>
      </c>
      <c r="T2762" s="375" t="s">
        <v>416</v>
      </c>
      <c r="U2762" s="375" t="s">
        <v>66</v>
      </c>
      <c r="V2762" s="375" t="s">
        <v>406</v>
      </c>
      <c r="W2762" s="375" t="s">
        <v>717</v>
      </c>
      <c r="X2762" s="824">
        <v>0.34699999999999998</v>
      </c>
      <c r="Y2762" s="375" t="s">
        <v>390</v>
      </c>
      <c r="Z2762" s="375" t="s">
        <v>400</v>
      </c>
      <c r="AA2762" s="763">
        <v>1.2400002938233777E-4</v>
      </c>
      <c r="AB2762" s="375" t="s">
        <v>399</v>
      </c>
      <c r="AC2762" s="831" t="s">
        <v>977</v>
      </c>
    </row>
    <row r="2763" spans="19:29" s="375" customFormat="1" x14ac:dyDescent="0.4">
      <c r="S2763" s="428" t="s">
        <v>49</v>
      </c>
      <c r="T2763" s="375" t="s">
        <v>416</v>
      </c>
      <c r="U2763" s="375" t="s">
        <v>66</v>
      </c>
      <c r="V2763" s="375" t="s">
        <v>406</v>
      </c>
      <c r="W2763" s="375" t="s">
        <v>717</v>
      </c>
      <c r="X2763" s="824">
        <v>0.34699999999999998</v>
      </c>
      <c r="Y2763" s="375" t="s">
        <v>391</v>
      </c>
      <c r="Z2763" s="375" t="s">
        <v>400</v>
      </c>
      <c r="AA2763" s="763">
        <v>1.1000002606497702E-4</v>
      </c>
      <c r="AB2763" s="375" t="s">
        <v>399</v>
      </c>
      <c r="AC2763" s="831" t="s">
        <v>977</v>
      </c>
    </row>
    <row r="2764" spans="19:29" s="375" customFormat="1" x14ac:dyDescent="0.4">
      <c r="S2764" s="428" t="s">
        <v>49</v>
      </c>
      <c r="T2764" s="375" t="s">
        <v>416</v>
      </c>
      <c r="U2764" s="375" t="s">
        <v>66</v>
      </c>
      <c r="V2764" s="375" t="s">
        <v>406</v>
      </c>
      <c r="W2764" s="375" t="s">
        <v>717</v>
      </c>
      <c r="X2764" s="824">
        <v>0.34699999999999998</v>
      </c>
      <c r="Y2764" s="375" t="s">
        <v>392</v>
      </c>
      <c r="Z2764" s="375" t="s">
        <v>400</v>
      </c>
      <c r="AA2764" s="763">
        <v>4.5420010762465971E-3</v>
      </c>
      <c r="AB2764" s="375" t="s">
        <v>399</v>
      </c>
      <c r="AC2764" s="831" t="s">
        <v>977</v>
      </c>
    </row>
    <row r="2765" spans="19:29" s="375" customFormat="1" x14ac:dyDescent="0.4">
      <c r="S2765" s="428" t="s">
        <v>49</v>
      </c>
      <c r="T2765" s="375" t="s">
        <v>416</v>
      </c>
      <c r="U2765" s="375" t="s">
        <v>66</v>
      </c>
      <c r="V2765" s="375" t="s">
        <v>406</v>
      </c>
      <c r="W2765" s="375" t="s">
        <v>717</v>
      </c>
      <c r="X2765" s="824">
        <v>0.34699999999999998</v>
      </c>
      <c r="Y2765" s="375" t="s">
        <v>393</v>
      </c>
      <c r="Z2765" s="375" t="s">
        <v>400</v>
      </c>
      <c r="AA2765" s="763">
        <v>4.7300011207940132E-6</v>
      </c>
      <c r="AB2765" s="375" t="s">
        <v>399</v>
      </c>
      <c r="AC2765" s="831" t="s">
        <v>977</v>
      </c>
    </row>
    <row r="2766" spans="19:29" s="375" customFormat="1" x14ac:dyDescent="0.4">
      <c r="S2766" s="428" t="s">
        <v>49</v>
      </c>
      <c r="T2766" s="375" t="s">
        <v>416</v>
      </c>
      <c r="U2766" s="375" t="s">
        <v>66</v>
      </c>
      <c r="V2766" s="375" t="s">
        <v>406</v>
      </c>
      <c r="W2766" s="375" t="s">
        <v>717</v>
      </c>
      <c r="X2766" s="824">
        <v>0.34699999999999998</v>
      </c>
      <c r="Y2766" s="375" t="s">
        <v>394</v>
      </c>
      <c r="Z2766" s="375" t="s">
        <v>400</v>
      </c>
      <c r="AA2766" s="763">
        <v>8.9100021112631409E-6</v>
      </c>
      <c r="AB2766" s="375" t="s">
        <v>399</v>
      </c>
      <c r="AC2766" s="831" t="s">
        <v>977</v>
      </c>
    </row>
    <row r="2767" spans="19:29" s="375" customFormat="1" x14ac:dyDescent="0.4">
      <c r="S2767" s="428" t="s">
        <v>49</v>
      </c>
      <c r="T2767" s="375" t="s">
        <v>416</v>
      </c>
      <c r="U2767" s="375" t="s">
        <v>66</v>
      </c>
      <c r="V2767" s="375" t="s">
        <v>406</v>
      </c>
      <c r="W2767" s="375" t="s">
        <v>717</v>
      </c>
      <c r="X2767" s="824">
        <v>0.34699999999999998</v>
      </c>
      <c r="Y2767" s="375" t="s">
        <v>395</v>
      </c>
      <c r="Z2767" s="375" t="s">
        <v>400</v>
      </c>
      <c r="AA2767" s="763">
        <v>1.000000236954337E-5</v>
      </c>
      <c r="AB2767" s="375" t="s">
        <v>399</v>
      </c>
      <c r="AC2767" s="831" t="s">
        <v>977</v>
      </c>
    </row>
    <row r="2768" spans="19:29" s="375" customFormat="1" x14ac:dyDescent="0.4">
      <c r="S2768" s="428" t="s">
        <v>49</v>
      </c>
      <c r="T2768" s="375" t="s">
        <v>416</v>
      </c>
      <c r="U2768" s="375" t="s">
        <v>66</v>
      </c>
      <c r="V2768" s="375" t="s">
        <v>406</v>
      </c>
      <c r="W2768" s="375" t="s">
        <v>717</v>
      </c>
      <c r="X2768" s="824">
        <v>0.34699999999999998</v>
      </c>
      <c r="Y2768" s="375" t="s">
        <v>396</v>
      </c>
      <c r="Z2768" s="375" t="s">
        <v>400</v>
      </c>
      <c r="AA2768" s="763">
        <v>1.6000003791269388E-5</v>
      </c>
      <c r="AB2768" s="375" t="s">
        <v>399</v>
      </c>
      <c r="AC2768" s="831" t="s">
        <v>977</v>
      </c>
    </row>
    <row r="2769" spans="1:46" s="375" customFormat="1" x14ac:dyDescent="0.4">
      <c r="S2769" s="428" t="s">
        <v>49</v>
      </c>
      <c r="T2769" s="375" t="s">
        <v>416</v>
      </c>
      <c r="U2769" s="375" t="s">
        <v>66</v>
      </c>
      <c r="V2769" s="375" t="s">
        <v>406</v>
      </c>
      <c r="W2769" s="375" t="s">
        <v>717</v>
      </c>
      <c r="X2769" s="824">
        <v>0.34699999999999998</v>
      </c>
      <c r="Y2769" s="375" t="s">
        <v>397</v>
      </c>
      <c r="Z2769" s="375" t="s">
        <v>400</v>
      </c>
      <c r="AA2769" s="763">
        <v>2.1142771134681961</v>
      </c>
      <c r="AB2769" s="375" t="s">
        <v>399</v>
      </c>
      <c r="AC2769" s="831" t="s">
        <v>977</v>
      </c>
    </row>
    <row r="2770" spans="1:46" s="375" customFormat="1" x14ac:dyDescent="0.4">
      <c r="S2770" s="428" t="s">
        <v>49</v>
      </c>
      <c r="T2770" s="375" t="s">
        <v>416</v>
      </c>
      <c r="U2770" s="375" t="s">
        <v>66</v>
      </c>
      <c r="V2770" s="375" t="s">
        <v>406</v>
      </c>
      <c r="W2770" s="375" t="s">
        <v>717</v>
      </c>
      <c r="X2770" s="824">
        <v>0.34699999999999998</v>
      </c>
      <c r="Y2770" s="375" t="s">
        <v>387</v>
      </c>
      <c r="Z2770" s="375" t="s">
        <v>401</v>
      </c>
      <c r="AA2770" s="378">
        <v>2.0811813297244141E-5</v>
      </c>
      <c r="AB2770" s="375" t="s">
        <v>399</v>
      </c>
      <c r="AC2770" s="831" t="s">
        <v>979</v>
      </c>
    </row>
    <row r="2771" spans="1:46" s="375" customFormat="1" x14ac:dyDescent="0.4">
      <c r="S2771" s="428" t="s">
        <v>49</v>
      </c>
      <c r="T2771" s="375" t="s">
        <v>416</v>
      </c>
      <c r="U2771" s="375" t="s">
        <v>66</v>
      </c>
      <c r="V2771" s="375" t="s">
        <v>406</v>
      </c>
      <c r="W2771" s="375" t="s">
        <v>717</v>
      </c>
      <c r="X2771" s="824">
        <v>0.34699999999999998</v>
      </c>
      <c r="Y2771" s="375" t="s">
        <v>388</v>
      </c>
      <c r="Z2771" s="375" t="s">
        <v>401</v>
      </c>
      <c r="AA2771" s="378">
        <v>1.7346176549655723E-4</v>
      </c>
      <c r="AB2771" s="375" t="s">
        <v>399</v>
      </c>
      <c r="AC2771" s="831" t="s">
        <v>979</v>
      </c>
    </row>
    <row r="2772" spans="1:46" s="375" customFormat="1" x14ac:dyDescent="0.4">
      <c r="S2772" s="428" t="s">
        <v>49</v>
      </c>
      <c r="T2772" s="375" t="s">
        <v>416</v>
      </c>
      <c r="U2772" s="375" t="s">
        <v>66</v>
      </c>
      <c r="V2772" s="375" t="s">
        <v>406</v>
      </c>
      <c r="W2772" s="375" t="s">
        <v>717</v>
      </c>
      <c r="X2772" s="824">
        <v>0.34699999999999998</v>
      </c>
      <c r="Y2772" s="375" t="s">
        <v>389</v>
      </c>
      <c r="Z2772" s="375" t="s">
        <v>401</v>
      </c>
      <c r="AA2772" s="378">
        <v>1.0038286104628617E-3</v>
      </c>
      <c r="AB2772" s="375" t="s">
        <v>399</v>
      </c>
      <c r="AC2772" s="831" t="s">
        <v>979</v>
      </c>
    </row>
    <row r="2773" spans="1:46" s="375" customFormat="1" x14ac:dyDescent="0.4">
      <c r="S2773" s="428" t="s">
        <v>49</v>
      </c>
      <c r="T2773" s="375" t="s">
        <v>416</v>
      </c>
      <c r="U2773" s="375" t="s">
        <v>66</v>
      </c>
      <c r="V2773" s="375" t="s">
        <v>406</v>
      </c>
      <c r="W2773" s="375" t="s">
        <v>717</v>
      </c>
      <c r="X2773" s="824">
        <v>0.34699999999999998</v>
      </c>
      <c r="Y2773" s="375" t="s">
        <v>390</v>
      </c>
      <c r="Z2773" s="375" t="s">
        <v>401</v>
      </c>
      <c r="AA2773" s="378">
        <v>1.245022082363664E-4</v>
      </c>
      <c r="AB2773" s="375" t="s">
        <v>399</v>
      </c>
      <c r="AC2773" s="831" t="s">
        <v>979</v>
      </c>
    </row>
    <row r="2774" spans="1:46" s="375" customFormat="1" x14ac:dyDescent="0.4">
      <c r="S2774" s="428" t="s">
        <v>49</v>
      </c>
      <c r="T2774" s="375" t="s">
        <v>416</v>
      </c>
      <c r="U2774" s="375" t="s">
        <v>66</v>
      </c>
      <c r="V2774" s="375" t="s">
        <v>406</v>
      </c>
      <c r="W2774" s="375" t="s">
        <v>717</v>
      </c>
      <c r="X2774" s="824">
        <v>0.34699999999999998</v>
      </c>
      <c r="Y2774" s="375" t="s">
        <v>391</v>
      </c>
      <c r="Z2774" s="375" t="s">
        <v>401</v>
      </c>
      <c r="AA2774" s="378">
        <v>1.1023184633933594E-4</v>
      </c>
      <c r="AB2774" s="375" t="s">
        <v>399</v>
      </c>
      <c r="AC2774" s="831" t="s">
        <v>979</v>
      </c>
    </row>
    <row r="2775" spans="1:46" s="375" customFormat="1" x14ac:dyDescent="0.4">
      <c r="S2775" s="428" t="s">
        <v>49</v>
      </c>
      <c r="T2775" s="375" t="s">
        <v>416</v>
      </c>
      <c r="U2775" s="375" t="s">
        <v>66</v>
      </c>
      <c r="V2775" s="375" t="s">
        <v>406</v>
      </c>
      <c r="W2775" s="375" t="s">
        <v>717</v>
      </c>
      <c r="X2775" s="824">
        <v>0.34699999999999998</v>
      </c>
      <c r="Y2775" s="375" t="s">
        <v>392</v>
      </c>
      <c r="Z2775" s="375" t="s">
        <v>401</v>
      </c>
      <c r="AA2775" s="378">
        <v>4.5448296801665015E-3</v>
      </c>
      <c r="AB2775" s="375" t="s">
        <v>399</v>
      </c>
      <c r="AC2775" s="831" t="s">
        <v>979</v>
      </c>
    </row>
    <row r="2776" spans="1:46" s="375" customFormat="1" x14ac:dyDescent="0.4">
      <c r="S2776" s="428" t="s">
        <v>49</v>
      </c>
      <c r="T2776" s="375" t="s">
        <v>416</v>
      </c>
      <c r="U2776" s="375" t="s">
        <v>66</v>
      </c>
      <c r="V2776" s="375" t="s">
        <v>406</v>
      </c>
      <c r="W2776" s="375" t="s">
        <v>717</v>
      </c>
      <c r="X2776" s="824">
        <v>0.34699999999999998</v>
      </c>
      <c r="Y2776" s="375" t="s">
        <v>393</v>
      </c>
      <c r="Z2776" s="375" t="s">
        <v>401</v>
      </c>
      <c r="AA2776" s="378">
        <v>4.7343248160216569E-6</v>
      </c>
      <c r="AB2776" s="375" t="s">
        <v>399</v>
      </c>
      <c r="AC2776" s="831" t="s">
        <v>979</v>
      </c>
    </row>
    <row r="2777" spans="1:46" s="375" customFormat="1" x14ac:dyDescent="0.4">
      <c r="S2777" s="428" t="s">
        <v>49</v>
      </c>
      <c r="T2777" s="375" t="s">
        <v>416</v>
      </c>
      <c r="U2777" s="375" t="s">
        <v>66</v>
      </c>
      <c r="V2777" s="375" t="s">
        <v>406</v>
      </c>
      <c r="W2777" s="375" t="s">
        <v>717</v>
      </c>
      <c r="X2777" s="824">
        <v>0.34699999999999998</v>
      </c>
      <c r="Y2777" s="375" t="s">
        <v>394</v>
      </c>
      <c r="Z2777" s="375" t="s">
        <v>401</v>
      </c>
      <c r="AA2777" s="378">
        <v>8.9194724822229059E-6</v>
      </c>
      <c r="AB2777" s="375" t="s">
        <v>399</v>
      </c>
      <c r="AC2777" s="831" t="s">
        <v>979</v>
      </c>
    </row>
    <row r="2778" spans="1:46" s="375" customFormat="1" x14ac:dyDescent="0.4">
      <c r="S2778" s="428" t="s">
        <v>49</v>
      </c>
      <c r="T2778" s="375" t="s">
        <v>416</v>
      </c>
      <c r="U2778" s="375" t="s">
        <v>66</v>
      </c>
      <c r="V2778" s="375" t="s">
        <v>406</v>
      </c>
      <c r="W2778" s="375" t="s">
        <v>717</v>
      </c>
      <c r="X2778" s="824">
        <v>0.34699999999999998</v>
      </c>
      <c r="Y2778" s="375" t="s">
        <v>395</v>
      </c>
      <c r="Z2778" s="375" t="s">
        <v>401</v>
      </c>
      <c r="AA2778" s="378">
        <v>1.1288505074025222E-5</v>
      </c>
      <c r="AB2778" s="375" t="s">
        <v>399</v>
      </c>
      <c r="AC2778" s="831" t="s">
        <v>979</v>
      </c>
    </row>
    <row r="2779" spans="1:46" s="375" customFormat="1" x14ac:dyDescent="0.4">
      <c r="S2779" s="428" t="s">
        <v>49</v>
      </c>
      <c r="T2779" s="375" t="s">
        <v>416</v>
      </c>
      <c r="U2779" s="375" t="s">
        <v>66</v>
      </c>
      <c r="V2779" s="375" t="s">
        <v>406</v>
      </c>
      <c r="W2779" s="375" t="s">
        <v>717</v>
      </c>
      <c r="X2779" s="824">
        <v>0.34699999999999998</v>
      </c>
      <c r="Y2779" s="375" t="s">
        <v>396</v>
      </c>
      <c r="Z2779" s="375" t="s">
        <v>401</v>
      </c>
      <c r="AA2779" s="378">
        <v>1.6007890236458171E-5</v>
      </c>
      <c r="AB2779" s="375" t="s">
        <v>399</v>
      </c>
      <c r="AC2779" s="831" t="s">
        <v>979</v>
      </c>
    </row>
    <row r="2780" spans="1:46" s="375" customFormat="1" x14ac:dyDescent="0.4">
      <c r="S2780" s="428" t="s">
        <v>49</v>
      </c>
      <c r="T2780" s="375" t="s">
        <v>416</v>
      </c>
      <c r="U2780" s="375" t="s">
        <v>66</v>
      </c>
      <c r="V2780" s="375" t="s">
        <v>406</v>
      </c>
      <c r="W2780" s="375" t="s">
        <v>717</v>
      </c>
      <c r="X2780" s="824">
        <v>0.34699999999999998</v>
      </c>
      <c r="Y2780" s="375" t="s">
        <v>397</v>
      </c>
      <c r="Z2780" s="375" t="s">
        <v>401</v>
      </c>
      <c r="AA2780" s="378">
        <v>2.1159892762584889</v>
      </c>
      <c r="AB2780" s="375" t="s">
        <v>399</v>
      </c>
      <c r="AC2780" s="831" t="s">
        <v>979</v>
      </c>
    </row>
    <row r="2781" spans="1:46" s="758" customFormat="1" ht="15.9" x14ac:dyDescent="0.4">
      <c r="A2781" s="838" t="s">
        <v>406</v>
      </c>
      <c r="B2781" s="750"/>
      <c r="C2781" s="750"/>
      <c r="D2781" s="750"/>
      <c r="E2781" s="750"/>
      <c r="F2781" s="750"/>
      <c r="G2781" s="750"/>
      <c r="H2781" s="751"/>
      <c r="I2781" s="829" t="s">
        <v>232</v>
      </c>
      <c r="J2781" s="836"/>
      <c r="K2781" s="750"/>
      <c r="L2781" s="750"/>
      <c r="M2781" s="750"/>
      <c r="N2781" s="750"/>
      <c r="O2781" s="750"/>
      <c r="P2781" s="750"/>
      <c r="Q2781" s="750"/>
      <c r="R2781" s="751"/>
      <c r="S2781" s="829" t="s">
        <v>49</v>
      </c>
      <c r="T2781" s="836"/>
      <c r="U2781" s="750"/>
      <c r="V2781" s="750"/>
      <c r="W2781" s="750"/>
      <c r="X2781" s="750"/>
      <c r="Y2781" s="750"/>
      <c r="Z2781" s="750"/>
      <c r="AA2781" s="750"/>
      <c r="AB2781" s="750"/>
      <c r="AC2781" s="751"/>
      <c r="AD2781" s="829" t="s">
        <v>263</v>
      </c>
      <c r="AE2781" s="750"/>
      <c r="AF2781" s="750"/>
      <c r="AG2781" s="750"/>
      <c r="AH2781" s="750"/>
      <c r="AI2781" s="750"/>
      <c r="AJ2781" s="750"/>
      <c r="AK2781" s="829" t="s">
        <v>277</v>
      </c>
      <c r="AL2781" s="844"/>
      <c r="AM2781" s="844"/>
      <c r="AN2781" s="750"/>
      <c r="AO2781" s="844"/>
      <c r="AP2781" s="844"/>
      <c r="AQ2781" s="844"/>
      <c r="AR2781" s="844"/>
      <c r="AS2781" s="844"/>
      <c r="AT2781" s="845"/>
    </row>
    <row r="2782" spans="1:46" s="759" customFormat="1" x14ac:dyDescent="0.4">
      <c r="A2782" s="839" t="s">
        <v>373</v>
      </c>
      <c r="B2782" s="759" t="s">
        <v>417</v>
      </c>
      <c r="C2782" s="759" t="s">
        <v>376</v>
      </c>
      <c r="D2782" s="759" t="s">
        <v>379</v>
      </c>
      <c r="E2782" s="759" t="s">
        <v>383</v>
      </c>
      <c r="F2782" s="759" t="s">
        <v>386</v>
      </c>
      <c r="G2782" s="759" t="s">
        <v>380</v>
      </c>
      <c r="H2782" s="835" t="s">
        <v>378</v>
      </c>
      <c r="I2782" s="806" t="s">
        <v>373</v>
      </c>
      <c r="J2782" s="759" t="s">
        <v>417</v>
      </c>
      <c r="K2782" s="759" t="s">
        <v>374</v>
      </c>
      <c r="L2782" s="759" t="s">
        <v>376</v>
      </c>
      <c r="M2782" s="759" t="s">
        <v>375</v>
      </c>
      <c r="N2782" s="759" t="s">
        <v>379</v>
      </c>
      <c r="O2782" s="759" t="s">
        <v>383</v>
      </c>
      <c r="P2782" s="759" t="s">
        <v>386</v>
      </c>
      <c r="Q2782" s="759" t="s">
        <v>380</v>
      </c>
      <c r="R2782" s="835" t="s">
        <v>378</v>
      </c>
      <c r="S2782" s="806" t="s">
        <v>373</v>
      </c>
      <c r="T2782" s="759" t="s">
        <v>413</v>
      </c>
      <c r="U2782" s="759" t="s">
        <v>417</v>
      </c>
      <c r="V2782" s="759" t="s">
        <v>374</v>
      </c>
      <c r="W2782" s="759" t="s">
        <v>376</v>
      </c>
      <c r="X2782" s="759" t="s">
        <v>375</v>
      </c>
      <c r="Y2782" s="759" t="s">
        <v>379</v>
      </c>
      <c r="Z2782" s="759" t="s">
        <v>383</v>
      </c>
      <c r="AA2782" s="759" t="s">
        <v>386</v>
      </c>
      <c r="AB2782" s="759" t="s">
        <v>380</v>
      </c>
      <c r="AC2782" s="835" t="s">
        <v>378</v>
      </c>
      <c r="AD2782" s="806" t="s">
        <v>373</v>
      </c>
      <c r="AE2782" s="759" t="s">
        <v>417</v>
      </c>
      <c r="AF2782" s="759" t="s">
        <v>379</v>
      </c>
      <c r="AG2782" s="759" t="s">
        <v>386</v>
      </c>
      <c r="AH2782" s="759" t="s">
        <v>380</v>
      </c>
      <c r="AI2782" s="759" t="s">
        <v>378</v>
      </c>
      <c r="AJ2782" s="759" t="s">
        <v>382</v>
      </c>
      <c r="AK2782" s="806" t="s">
        <v>373</v>
      </c>
      <c r="AL2782" s="759" t="s">
        <v>417</v>
      </c>
      <c r="AM2782" s="759" t="s">
        <v>374</v>
      </c>
      <c r="AN2782" s="758" t="s">
        <v>423</v>
      </c>
      <c r="AO2782" s="759" t="s">
        <v>424</v>
      </c>
      <c r="AP2782" s="759" t="s">
        <v>386</v>
      </c>
      <c r="AQ2782" s="759" t="s">
        <v>386</v>
      </c>
      <c r="AR2782" s="759" t="s">
        <v>380</v>
      </c>
      <c r="AS2782" s="759" t="s">
        <v>378</v>
      </c>
      <c r="AT2782" s="835" t="s">
        <v>382</v>
      </c>
    </row>
    <row r="2783" spans="1:46" s="375" customFormat="1" x14ac:dyDescent="0.4">
      <c r="A2783" s="428" t="s">
        <v>406</v>
      </c>
      <c r="B2783" s="375" t="s">
        <v>67</v>
      </c>
      <c r="C2783" s="375" t="s">
        <v>473</v>
      </c>
      <c r="D2783" s="375" t="s">
        <v>412</v>
      </c>
      <c r="E2783" s="375" t="s">
        <v>400</v>
      </c>
      <c r="F2783" s="761">
        <v>4.8062723184418574E-3</v>
      </c>
      <c r="G2783" s="375" t="s">
        <v>398</v>
      </c>
      <c r="H2783" s="831" t="s">
        <v>987</v>
      </c>
      <c r="I2783" s="428" t="s">
        <v>232</v>
      </c>
      <c r="J2783" s="375" t="s">
        <v>67</v>
      </c>
      <c r="K2783" s="375" t="s">
        <v>52</v>
      </c>
      <c r="M2783" s="824">
        <v>0.32</v>
      </c>
      <c r="N2783" s="375" t="s">
        <v>385</v>
      </c>
      <c r="O2783" s="375" t="s">
        <v>400</v>
      </c>
      <c r="P2783" s="761">
        <v>3.125</v>
      </c>
      <c r="Q2783" s="375" t="s">
        <v>398</v>
      </c>
      <c r="R2783" s="831" t="s">
        <v>988</v>
      </c>
      <c r="S2783" s="428" t="s">
        <v>49</v>
      </c>
      <c r="T2783" s="375" t="s">
        <v>418</v>
      </c>
      <c r="U2783" s="375" t="s">
        <v>67</v>
      </c>
      <c r="V2783" s="375" t="s">
        <v>52</v>
      </c>
      <c r="X2783" s="824">
        <v>0.34699999999999998</v>
      </c>
      <c r="Y2783" s="375" t="s">
        <v>411</v>
      </c>
      <c r="Z2783" s="375" t="s">
        <v>400</v>
      </c>
      <c r="AA2783" s="761">
        <v>2.8818443804034586</v>
      </c>
      <c r="AB2783" s="375" t="s">
        <v>398</v>
      </c>
      <c r="AC2783" s="831" t="s">
        <v>989</v>
      </c>
      <c r="AD2783" s="428" t="s">
        <v>263</v>
      </c>
      <c r="AE2783" s="375" t="s">
        <v>67</v>
      </c>
      <c r="AF2783" s="375" t="s">
        <v>387</v>
      </c>
      <c r="AG2783" s="375">
        <v>1.2672632113663081E-6</v>
      </c>
      <c r="AH2783" s="375" t="s">
        <v>399</v>
      </c>
      <c r="AI2783" s="375" t="s">
        <v>990</v>
      </c>
      <c r="AJ2783" s="375" t="s">
        <v>422</v>
      </c>
      <c r="AK2783" s="428" t="s">
        <v>277</v>
      </c>
      <c r="AL2783" s="375" t="s">
        <v>67</v>
      </c>
      <c r="AM2783" s="375" t="s">
        <v>425</v>
      </c>
      <c r="AN2783" s="375" t="s">
        <v>427</v>
      </c>
      <c r="AO2783" s="762">
        <v>6.9260000000000002</v>
      </c>
      <c r="AP2783" s="375" t="s">
        <v>387</v>
      </c>
      <c r="AQ2783" s="760">
        <v>0.13392911904762864</v>
      </c>
      <c r="AR2783" s="375" t="s">
        <v>399</v>
      </c>
      <c r="AS2783" s="375" t="s">
        <v>991</v>
      </c>
      <c r="AT2783" s="831" t="s">
        <v>422</v>
      </c>
    </row>
    <row r="2784" spans="1:46" s="375" customFormat="1" x14ac:dyDescent="0.4">
      <c r="A2784" s="428" t="s">
        <v>406</v>
      </c>
      <c r="B2784" s="375" t="s">
        <v>67</v>
      </c>
      <c r="C2784" s="375" t="s">
        <v>473</v>
      </c>
      <c r="D2784" s="375" t="s">
        <v>385</v>
      </c>
      <c r="E2784" s="375" t="s">
        <v>400</v>
      </c>
      <c r="F2784" s="761">
        <v>0.50934668437502773</v>
      </c>
      <c r="G2784" s="375" t="s">
        <v>398</v>
      </c>
      <c r="H2784" s="831" t="s">
        <v>987</v>
      </c>
      <c r="I2784" s="428" t="s">
        <v>232</v>
      </c>
      <c r="J2784" s="375" t="s">
        <v>67</v>
      </c>
      <c r="K2784" s="375" t="s">
        <v>52</v>
      </c>
      <c r="M2784" s="824">
        <v>0.32</v>
      </c>
      <c r="N2784" s="375" t="s">
        <v>387</v>
      </c>
      <c r="O2784" s="375" t="s">
        <v>400</v>
      </c>
      <c r="P2784" s="763">
        <v>3.3000007819493116E-5</v>
      </c>
      <c r="Q2784" s="375" t="s">
        <v>399</v>
      </c>
      <c r="R2784" s="831" t="s">
        <v>992</v>
      </c>
      <c r="S2784" s="428" t="s">
        <v>49</v>
      </c>
      <c r="T2784" s="375" t="s">
        <v>418</v>
      </c>
      <c r="U2784" s="375" t="s">
        <v>67</v>
      </c>
      <c r="V2784" s="375" t="s">
        <v>52</v>
      </c>
      <c r="X2784" s="824">
        <v>0.34699999999999998</v>
      </c>
      <c r="Y2784" s="375" t="s">
        <v>387</v>
      </c>
      <c r="Z2784" s="375" t="s">
        <v>400</v>
      </c>
      <c r="AA2784" s="763">
        <v>1.5000003554315054E-5</v>
      </c>
      <c r="AB2784" s="375" t="s">
        <v>399</v>
      </c>
      <c r="AC2784" s="831" t="s">
        <v>993</v>
      </c>
      <c r="AD2784" s="428" t="s">
        <v>263</v>
      </c>
      <c r="AE2784" s="375" t="s">
        <v>67</v>
      </c>
      <c r="AF2784" s="375" t="s">
        <v>388</v>
      </c>
      <c r="AG2784" s="375">
        <v>3.1518159650475743E-6</v>
      </c>
      <c r="AH2784" s="375" t="s">
        <v>399</v>
      </c>
      <c r="AI2784" s="375" t="s">
        <v>990</v>
      </c>
      <c r="AJ2784" s="375" t="s">
        <v>422</v>
      </c>
      <c r="AK2784" s="428" t="s">
        <v>277</v>
      </c>
      <c r="AL2784" s="375" t="s">
        <v>67</v>
      </c>
      <c r="AM2784" s="375" t="s">
        <v>425</v>
      </c>
      <c r="AN2784" s="375" t="s">
        <v>427</v>
      </c>
      <c r="AO2784" s="762">
        <v>6.9260000000000002</v>
      </c>
      <c r="AP2784" s="375" t="s">
        <v>388</v>
      </c>
      <c r="AQ2784" s="760">
        <v>0.84614124568009674</v>
      </c>
      <c r="AR2784" s="375" t="s">
        <v>399</v>
      </c>
      <c r="AS2784" s="375" t="s">
        <v>991</v>
      </c>
      <c r="AT2784" s="831" t="s">
        <v>422</v>
      </c>
    </row>
    <row r="2785" spans="1:46" s="375" customFormat="1" x14ac:dyDescent="0.4">
      <c r="A2785" s="428" t="s">
        <v>406</v>
      </c>
      <c r="B2785" s="375" t="s">
        <v>67</v>
      </c>
      <c r="C2785" s="375" t="s">
        <v>473</v>
      </c>
      <c r="D2785" s="375" t="s">
        <v>411</v>
      </c>
      <c r="E2785" s="375" t="s">
        <v>400</v>
      </c>
      <c r="F2785" s="761">
        <v>0.54757695758278602</v>
      </c>
      <c r="G2785" s="375" t="s">
        <v>398</v>
      </c>
      <c r="H2785" s="831" t="s">
        <v>987</v>
      </c>
      <c r="I2785" s="428" t="s">
        <v>232</v>
      </c>
      <c r="J2785" s="375" t="s">
        <v>67</v>
      </c>
      <c r="K2785" s="375" t="s">
        <v>52</v>
      </c>
      <c r="M2785" s="824">
        <v>0.32</v>
      </c>
      <c r="N2785" s="375" t="s">
        <v>388</v>
      </c>
      <c r="O2785" s="375" t="s">
        <v>400</v>
      </c>
      <c r="P2785" s="763">
        <v>4.9500011729239671E-4</v>
      </c>
      <c r="Q2785" s="375" t="s">
        <v>399</v>
      </c>
      <c r="R2785" s="831" t="s">
        <v>992</v>
      </c>
      <c r="S2785" s="428" t="s">
        <v>49</v>
      </c>
      <c r="T2785" s="375" t="s">
        <v>418</v>
      </c>
      <c r="U2785" s="375" t="s">
        <v>67</v>
      </c>
      <c r="V2785" s="375" t="s">
        <v>52</v>
      </c>
      <c r="X2785" s="824">
        <v>0.34699999999999998</v>
      </c>
      <c r="Y2785" s="375" t="s">
        <v>388</v>
      </c>
      <c r="Z2785" s="375" t="s">
        <v>400</v>
      </c>
      <c r="AA2785" s="763">
        <v>1.2700003009320077E-4</v>
      </c>
      <c r="AB2785" s="375" t="s">
        <v>399</v>
      </c>
      <c r="AC2785" s="831" t="s">
        <v>993</v>
      </c>
      <c r="AD2785" s="428" t="s">
        <v>263</v>
      </c>
      <c r="AE2785" s="375" t="s">
        <v>67</v>
      </c>
      <c r="AF2785" s="375" t="s">
        <v>389</v>
      </c>
      <c r="AG2785" s="375">
        <v>3.0035071075591228E-6</v>
      </c>
      <c r="AH2785" s="375" t="s">
        <v>399</v>
      </c>
      <c r="AI2785" s="375" t="s">
        <v>990</v>
      </c>
      <c r="AJ2785" s="375" t="s">
        <v>422</v>
      </c>
      <c r="AK2785" s="428" t="s">
        <v>277</v>
      </c>
      <c r="AL2785" s="375" t="s">
        <v>67</v>
      </c>
      <c r="AM2785" s="375" t="s">
        <v>425</v>
      </c>
      <c r="AN2785" s="375" t="s">
        <v>427</v>
      </c>
      <c r="AO2785" s="762">
        <v>6.9260000000000002</v>
      </c>
      <c r="AP2785" s="375" t="s">
        <v>389</v>
      </c>
      <c r="AQ2785" s="760">
        <v>0.14469053127021084</v>
      </c>
      <c r="AR2785" s="375" t="s">
        <v>399</v>
      </c>
      <c r="AS2785" s="375" t="s">
        <v>991</v>
      </c>
      <c r="AT2785" s="831" t="s">
        <v>422</v>
      </c>
    </row>
    <row r="2786" spans="1:46" s="375" customFormat="1" x14ac:dyDescent="0.4">
      <c r="A2786" s="428" t="s">
        <v>406</v>
      </c>
      <c r="B2786" s="375" t="s">
        <v>67</v>
      </c>
      <c r="C2786" s="375" t="s">
        <v>473</v>
      </c>
      <c r="D2786" s="375" t="s">
        <v>410</v>
      </c>
      <c r="E2786" s="375" t="s">
        <v>400</v>
      </c>
      <c r="F2786" s="761">
        <v>2.2280818755012161E-2</v>
      </c>
      <c r="G2786" s="375" t="s">
        <v>398</v>
      </c>
      <c r="H2786" s="831" t="s">
        <v>987</v>
      </c>
      <c r="I2786" s="428" t="s">
        <v>232</v>
      </c>
      <c r="J2786" s="375" t="s">
        <v>67</v>
      </c>
      <c r="K2786" s="375" t="s">
        <v>52</v>
      </c>
      <c r="M2786" s="824">
        <v>0.32</v>
      </c>
      <c r="N2786" s="375" t="s">
        <v>389</v>
      </c>
      <c r="O2786" s="375" t="s">
        <v>400</v>
      </c>
      <c r="P2786" s="763">
        <v>4.2700010117950176E-4</v>
      </c>
      <c r="Q2786" s="375" t="s">
        <v>399</v>
      </c>
      <c r="R2786" s="831" t="s">
        <v>992</v>
      </c>
      <c r="S2786" s="428" t="s">
        <v>49</v>
      </c>
      <c r="T2786" s="375" t="s">
        <v>418</v>
      </c>
      <c r="U2786" s="375" t="s">
        <v>67</v>
      </c>
      <c r="V2786" s="375" t="s">
        <v>52</v>
      </c>
      <c r="X2786" s="824">
        <v>0.34699999999999998</v>
      </c>
      <c r="Y2786" s="375" t="s">
        <v>389</v>
      </c>
      <c r="Z2786" s="375" t="s">
        <v>400</v>
      </c>
      <c r="AA2786" s="763">
        <v>1.4930003537728248E-3</v>
      </c>
      <c r="AB2786" s="375" t="s">
        <v>399</v>
      </c>
      <c r="AC2786" s="831" t="s">
        <v>993</v>
      </c>
      <c r="AD2786" s="428" t="s">
        <v>263</v>
      </c>
      <c r="AE2786" s="375" t="s">
        <v>67</v>
      </c>
      <c r="AF2786" s="375" t="s">
        <v>390</v>
      </c>
      <c r="AG2786" s="375">
        <v>1.1417722821607144E-6</v>
      </c>
      <c r="AH2786" s="375" t="s">
        <v>399</v>
      </c>
      <c r="AI2786" s="375" t="s">
        <v>990</v>
      </c>
      <c r="AJ2786" s="375" t="s">
        <v>422</v>
      </c>
      <c r="AK2786" s="428" t="s">
        <v>277</v>
      </c>
      <c r="AL2786" s="375" t="s">
        <v>67</v>
      </c>
      <c r="AM2786" s="375" t="s">
        <v>425</v>
      </c>
      <c r="AN2786" s="375" t="s">
        <v>427</v>
      </c>
      <c r="AO2786" s="762">
        <v>6.9260000000000002</v>
      </c>
      <c r="AP2786" s="375" t="s">
        <v>390</v>
      </c>
      <c r="AQ2786" s="760">
        <v>8.5326825093599831E-2</v>
      </c>
      <c r="AR2786" s="375" t="s">
        <v>399</v>
      </c>
      <c r="AS2786" s="375" t="s">
        <v>991</v>
      </c>
      <c r="AT2786" s="831" t="s">
        <v>422</v>
      </c>
    </row>
    <row r="2787" spans="1:46" s="375" customFormat="1" x14ac:dyDescent="0.4">
      <c r="A2787" s="428" t="s">
        <v>406</v>
      </c>
      <c r="B2787" s="375" t="s">
        <v>67</v>
      </c>
      <c r="C2787" s="375" t="s">
        <v>473</v>
      </c>
      <c r="D2787" s="375" t="s">
        <v>408</v>
      </c>
      <c r="E2787" s="375" t="s">
        <v>400</v>
      </c>
      <c r="F2787" s="761">
        <v>5.1283421061912526E-2</v>
      </c>
      <c r="G2787" s="375" t="s">
        <v>398</v>
      </c>
      <c r="H2787" s="831" t="s">
        <v>987</v>
      </c>
      <c r="I2787" s="428" t="s">
        <v>232</v>
      </c>
      <c r="J2787" s="375" t="s">
        <v>67</v>
      </c>
      <c r="K2787" s="375" t="s">
        <v>52</v>
      </c>
      <c r="L2787" s="378"/>
      <c r="M2787" s="824">
        <v>0.32</v>
      </c>
      <c r="N2787" s="375" t="s">
        <v>390</v>
      </c>
      <c r="O2787" s="375" t="s">
        <v>400</v>
      </c>
      <c r="P2787" s="763">
        <v>4.5000010662945153E-5</v>
      </c>
      <c r="Q2787" s="375" t="s">
        <v>399</v>
      </c>
      <c r="R2787" s="831" t="s">
        <v>992</v>
      </c>
      <c r="S2787" s="428" t="s">
        <v>49</v>
      </c>
      <c r="T2787" s="375" t="s">
        <v>418</v>
      </c>
      <c r="U2787" s="375" t="s">
        <v>67</v>
      </c>
      <c r="V2787" s="375" t="s">
        <v>52</v>
      </c>
      <c r="W2787" s="378"/>
      <c r="X2787" s="824">
        <v>0.34699999999999998</v>
      </c>
      <c r="Y2787" s="375" t="s">
        <v>390</v>
      </c>
      <c r="Z2787" s="375" t="s">
        <v>400</v>
      </c>
      <c r="AA2787" s="763">
        <v>3.9900009454478037E-4</v>
      </c>
      <c r="AB2787" s="375" t="s">
        <v>399</v>
      </c>
      <c r="AC2787" s="831" t="s">
        <v>993</v>
      </c>
      <c r="AD2787" s="428" t="s">
        <v>263</v>
      </c>
      <c r="AE2787" s="375" t="s">
        <v>67</v>
      </c>
      <c r="AF2787" s="375" t="s">
        <v>391</v>
      </c>
      <c r="AG2787" s="375">
        <v>4.3773299670753171E-7</v>
      </c>
      <c r="AH2787" s="375" t="s">
        <v>399</v>
      </c>
      <c r="AI2787" s="375" t="s">
        <v>990</v>
      </c>
      <c r="AJ2787" s="375" t="s">
        <v>422</v>
      </c>
      <c r="AK2787" s="428" t="s">
        <v>277</v>
      </c>
      <c r="AL2787" s="375" t="s">
        <v>67</v>
      </c>
      <c r="AM2787" s="375" t="s">
        <v>425</v>
      </c>
      <c r="AN2787" s="375" t="s">
        <v>427</v>
      </c>
      <c r="AO2787" s="762">
        <v>6.9260000000000002</v>
      </c>
      <c r="AP2787" s="375" t="s">
        <v>391</v>
      </c>
      <c r="AQ2787" s="760">
        <v>3.8727226352348619E-2</v>
      </c>
      <c r="AR2787" s="375" t="s">
        <v>399</v>
      </c>
      <c r="AS2787" s="375" t="s">
        <v>991</v>
      </c>
      <c r="AT2787" s="831" t="s">
        <v>422</v>
      </c>
    </row>
    <row r="2788" spans="1:46" s="375" customFormat="1" x14ac:dyDescent="0.4">
      <c r="A2788" s="428" t="s">
        <v>406</v>
      </c>
      <c r="B2788" s="375" t="s">
        <v>67</v>
      </c>
      <c r="C2788" s="375" t="s">
        <v>473</v>
      </c>
      <c r="D2788" s="375" t="s">
        <v>409</v>
      </c>
      <c r="E2788" s="375" t="s">
        <v>400</v>
      </c>
      <c r="F2788" s="761">
        <v>0.50696219962806899</v>
      </c>
      <c r="G2788" s="375" t="s">
        <v>398</v>
      </c>
      <c r="H2788" s="831" t="s">
        <v>987</v>
      </c>
      <c r="I2788" s="428" t="s">
        <v>232</v>
      </c>
      <c r="J2788" s="375" t="s">
        <v>67</v>
      </c>
      <c r="K2788" s="375" t="s">
        <v>52</v>
      </c>
      <c r="L2788" s="378"/>
      <c r="M2788" s="824">
        <v>0.32</v>
      </c>
      <c r="N2788" s="375" t="s">
        <v>391</v>
      </c>
      <c r="O2788" s="375" t="s">
        <v>400</v>
      </c>
      <c r="P2788" s="763">
        <v>4.5000010662945153E-5</v>
      </c>
      <c r="Q2788" s="375" t="s">
        <v>399</v>
      </c>
      <c r="R2788" s="831" t="s">
        <v>992</v>
      </c>
      <c r="S2788" s="428" t="s">
        <v>49</v>
      </c>
      <c r="T2788" s="375" t="s">
        <v>418</v>
      </c>
      <c r="U2788" s="375" t="s">
        <v>67</v>
      </c>
      <c r="V2788" s="375" t="s">
        <v>52</v>
      </c>
      <c r="W2788" s="378"/>
      <c r="X2788" s="824">
        <v>0.34699999999999998</v>
      </c>
      <c r="Y2788" s="375" t="s">
        <v>391</v>
      </c>
      <c r="Z2788" s="375" t="s">
        <v>400</v>
      </c>
      <c r="AA2788" s="763">
        <v>2.4700005852772118E-4</v>
      </c>
      <c r="AB2788" s="375" t="s">
        <v>399</v>
      </c>
      <c r="AC2788" s="831" t="s">
        <v>993</v>
      </c>
      <c r="AD2788" s="428" t="s">
        <v>263</v>
      </c>
      <c r="AE2788" s="375" t="s">
        <v>67</v>
      </c>
      <c r="AF2788" s="375" t="s">
        <v>392</v>
      </c>
      <c r="AG2788" s="375">
        <v>1.4012240478162265E-6</v>
      </c>
      <c r="AH2788" s="375" t="s">
        <v>399</v>
      </c>
      <c r="AI2788" s="375" t="s">
        <v>990</v>
      </c>
      <c r="AJ2788" s="375" t="s">
        <v>422</v>
      </c>
      <c r="AK2788" s="428" t="s">
        <v>277</v>
      </c>
      <c r="AL2788" s="375" t="s">
        <v>67</v>
      </c>
      <c r="AM2788" s="375" t="s">
        <v>425</v>
      </c>
      <c r="AN2788" s="375" t="s">
        <v>427</v>
      </c>
      <c r="AO2788" s="762">
        <v>6.9260000000000002</v>
      </c>
      <c r="AP2788" s="375" t="s">
        <v>392</v>
      </c>
      <c r="AQ2788" s="760">
        <v>0.54246652525231054</v>
      </c>
      <c r="AR2788" s="375" t="s">
        <v>399</v>
      </c>
      <c r="AS2788" s="375" t="s">
        <v>991</v>
      </c>
      <c r="AT2788" s="831" t="s">
        <v>422</v>
      </c>
    </row>
    <row r="2789" spans="1:46" s="375" customFormat="1" x14ac:dyDescent="0.4">
      <c r="A2789" s="428" t="s">
        <v>406</v>
      </c>
      <c r="B2789" s="375" t="s">
        <v>67</v>
      </c>
      <c r="C2789" s="375" t="s">
        <v>473</v>
      </c>
      <c r="D2789" s="375" t="s">
        <v>387</v>
      </c>
      <c r="E2789" s="375" t="s">
        <v>400</v>
      </c>
      <c r="F2789" s="763">
        <v>7.1905446419642264E-6</v>
      </c>
      <c r="G2789" s="375" t="s">
        <v>399</v>
      </c>
      <c r="H2789" s="831" t="s">
        <v>994</v>
      </c>
      <c r="I2789" s="428" t="s">
        <v>232</v>
      </c>
      <c r="J2789" s="375" t="s">
        <v>67</v>
      </c>
      <c r="K2789" s="375" t="s">
        <v>52</v>
      </c>
      <c r="L2789" s="378"/>
      <c r="M2789" s="824">
        <v>0.32</v>
      </c>
      <c r="N2789" s="375" t="s">
        <v>392</v>
      </c>
      <c r="O2789" s="375" t="s">
        <v>400</v>
      </c>
      <c r="P2789" s="763">
        <v>8.0000018956346939E-6</v>
      </c>
      <c r="Q2789" s="375" t="s">
        <v>399</v>
      </c>
      <c r="R2789" s="831" t="s">
        <v>992</v>
      </c>
      <c r="S2789" s="428" t="s">
        <v>49</v>
      </c>
      <c r="T2789" s="375" t="s">
        <v>418</v>
      </c>
      <c r="U2789" s="375" t="s">
        <v>67</v>
      </c>
      <c r="V2789" s="375" t="s">
        <v>52</v>
      </c>
      <c r="W2789" s="378"/>
      <c r="X2789" s="824">
        <v>0.34699999999999998</v>
      </c>
      <c r="Y2789" s="375" t="s">
        <v>392</v>
      </c>
      <c r="Z2789" s="375" t="s">
        <v>400</v>
      </c>
      <c r="AA2789" s="763">
        <v>1.0310002442999212E-3</v>
      </c>
      <c r="AB2789" s="375" t="s">
        <v>399</v>
      </c>
      <c r="AC2789" s="831" t="s">
        <v>993</v>
      </c>
      <c r="AD2789" s="428" t="s">
        <v>263</v>
      </c>
      <c r="AE2789" s="375" t="s">
        <v>67</v>
      </c>
      <c r="AF2789" s="375" t="s">
        <v>393</v>
      </c>
      <c r="AG2789" s="375">
        <v>2.1331504358719799E-8</v>
      </c>
      <c r="AH2789" s="375" t="s">
        <v>399</v>
      </c>
      <c r="AI2789" s="375" t="s">
        <v>990</v>
      </c>
      <c r="AJ2789" s="375" t="s">
        <v>422</v>
      </c>
      <c r="AK2789" s="428" t="s">
        <v>277</v>
      </c>
      <c r="AL2789" s="375" t="s">
        <v>67</v>
      </c>
      <c r="AM2789" s="375" t="s">
        <v>425</v>
      </c>
      <c r="AN2789" s="375" t="s">
        <v>427</v>
      </c>
      <c r="AO2789" s="762">
        <v>6.9260000000000002</v>
      </c>
      <c r="AP2789" s="375" t="s">
        <v>393</v>
      </c>
      <c r="AQ2789" s="760">
        <v>8.111481151864688E-4</v>
      </c>
      <c r="AR2789" s="375" t="s">
        <v>399</v>
      </c>
      <c r="AS2789" s="375" t="s">
        <v>991</v>
      </c>
      <c r="AT2789" s="831" t="s">
        <v>422</v>
      </c>
    </row>
    <row r="2790" spans="1:46" s="375" customFormat="1" x14ac:dyDescent="0.4">
      <c r="A2790" s="428" t="s">
        <v>406</v>
      </c>
      <c r="B2790" s="375" t="s">
        <v>67</v>
      </c>
      <c r="C2790" s="375" t="s">
        <v>473</v>
      </c>
      <c r="D2790" s="375" t="s">
        <v>388</v>
      </c>
      <c r="E2790" s="375" t="s">
        <v>400</v>
      </c>
      <c r="F2790" s="763">
        <v>8.8178143243091185E-5</v>
      </c>
      <c r="G2790" s="375" t="s">
        <v>399</v>
      </c>
      <c r="H2790" s="831" t="s">
        <v>994</v>
      </c>
      <c r="I2790" s="428" t="s">
        <v>232</v>
      </c>
      <c r="J2790" s="375" t="s">
        <v>67</v>
      </c>
      <c r="K2790" s="375" t="s">
        <v>52</v>
      </c>
      <c r="L2790" s="378"/>
      <c r="M2790" s="824">
        <v>0.32</v>
      </c>
      <c r="N2790" s="375" t="s">
        <v>393</v>
      </c>
      <c r="O2790" s="375" t="s">
        <v>400</v>
      </c>
      <c r="P2790" s="763">
        <v>7.4250017593859499E-6</v>
      </c>
      <c r="Q2790" s="375" t="s">
        <v>399</v>
      </c>
      <c r="R2790" s="831" t="s">
        <v>992</v>
      </c>
      <c r="S2790" s="428" t="s">
        <v>49</v>
      </c>
      <c r="T2790" s="375" t="s">
        <v>418</v>
      </c>
      <c r="U2790" s="375" t="s">
        <v>67</v>
      </c>
      <c r="V2790" s="375" t="s">
        <v>52</v>
      </c>
      <c r="W2790" s="378"/>
      <c r="X2790" s="824">
        <v>0.34699999999999998</v>
      </c>
      <c r="Y2790" s="375" t="s">
        <v>393</v>
      </c>
      <c r="Z2790" s="375" t="s">
        <v>400</v>
      </c>
      <c r="AA2790" s="763">
        <v>1.0621002516692011E-5</v>
      </c>
      <c r="AB2790" s="375" t="s">
        <v>399</v>
      </c>
      <c r="AC2790" s="831" t="s">
        <v>993</v>
      </c>
      <c r="AD2790" s="428" t="s">
        <v>263</v>
      </c>
      <c r="AE2790" s="375" t="s">
        <v>67</v>
      </c>
      <c r="AF2790" s="375" t="s">
        <v>394</v>
      </c>
      <c r="AG2790" s="375">
        <v>4.8141699607812184E-8</v>
      </c>
      <c r="AH2790" s="375" t="s">
        <v>399</v>
      </c>
      <c r="AI2790" s="375" t="s">
        <v>990</v>
      </c>
      <c r="AJ2790" s="375" t="s">
        <v>422</v>
      </c>
      <c r="AK2790" s="428" t="s">
        <v>277</v>
      </c>
      <c r="AL2790" s="375" t="s">
        <v>67</v>
      </c>
      <c r="AM2790" s="375" t="s">
        <v>425</v>
      </c>
      <c r="AN2790" s="375" t="s">
        <v>427</v>
      </c>
      <c r="AO2790" s="762">
        <v>6.9260000000000002</v>
      </c>
      <c r="AP2790" s="375" t="s">
        <v>394</v>
      </c>
      <c r="AQ2790" s="760">
        <v>1.6935338883092644E-3</v>
      </c>
      <c r="AR2790" s="375" t="s">
        <v>399</v>
      </c>
      <c r="AS2790" s="375" t="s">
        <v>991</v>
      </c>
      <c r="AT2790" s="831" t="s">
        <v>422</v>
      </c>
    </row>
    <row r="2791" spans="1:46" s="375" customFormat="1" x14ac:dyDescent="0.4">
      <c r="A2791" s="428" t="s">
        <v>406</v>
      </c>
      <c r="B2791" s="375" t="s">
        <v>67</v>
      </c>
      <c r="C2791" s="375" t="s">
        <v>473</v>
      </c>
      <c r="D2791" s="375" t="s">
        <v>389</v>
      </c>
      <c r="E2791" s="375" t="s">
        <v>400</v>
      </c>
      <c r="F2791" s="763">
        <v>3.4462363414098995E-4</v>
      </c>
      <c r="G2791" s="375" t="s">
        <v>399</v>
      </c>
      <c r="H2791" s="831" t="s">
        <v>994</v>
      </c>
      <c r="I2791" s="428" t="s">
        <v>232</v>
      </c>
      <c r="J2791" s="375" t="s">
        <v>67</v>
      </c>
      <c r="K2791" s="375" t="s">
        <v>52</v>
      </c>
      <c r="L2791" s="378"/>
      <c r="M2791" s="824">
        <v>0.32</v>
      </c>
      <c r="N2791" s="375" t="s">
        <v>394</v>
      </c>
      <c r="O2791" s="375" t="s">
        <v>400</v>
      </c>
      <c r="P2791" s="763">
        <v>1.9260004563740521E-5</v>
      </c>
      <c r="Q2791" s="375" t="s">
        <v>399</v>
      </c>
      <c r="R2791" s="831" t="s">
        <v>992</v>
      </c>
      <c r="S2791" s="428" t="s">
        <v>49</v>
      </c>
      <c r="T2791" s="375" t="s">
        <v>418</v>
      </c>
      <c r="U2791" s="375" t="s">
        <v>67</v>
      </c>
      <c r="V2791" s="375" t="s">
        <v>52</v>
      </c>
      <c r="W2791" s="378"/>
      <c r="X2791" s="824">
        <v>0.34699999999999998</v>
      </c>
      <c r="Y2791" s="375" t="s">
        <v>394</v>
      </c>
      <c r="Z2791" s="375" t="s">
        <v>400</v>
      </c>
      <c r="AA2791" s="763">
        <v>2.0007004740745414E-5</v>
      </c>
      <c r="AB2791" s="375" t="s">
        <v>399</v>
      </c>
      <c r="AC2791" s="831" t="s">
        <v>993</v>
      </c>
      <c r="AD2791" s="428" t="s">
        <v>263</v>
      </c>
      <c r="AE2791" s="375" t="s">
        <v>67</v>
      </c>
      <c r="AF2791" s="375" t="s">
        <v>395</v>
      </c>
      <c r="AG2791" s="375">
        <v>1.7268557050030884E-6</v>
      </c>
      <c r="AH2791" s="375" t="s">
        <v>399</v>
      </c>
      <c r="AI2791" s="375" t="s">
        <v>990</v>
      </c>
      <c r="AJ2791" s="375" t="s">
        <v>422</v>
      </c>
      <c r="AK2791" s="428" t="s">
        <v>277</v>
      </c>
      <c r="AL2791" s="375" t="s">
        <v>67</v>
      </c>
      <c r="AM2791" s="375" t="s">
        <v>425</v>
      </c>
      <c r="AN2791" s="375" t="s">
        <v>427</v>
      </c>
      <c r="AO2791" s="762">
        <v>6.9260000000000002</v>
      </c>
      <c r="AP2791" s="375" t="s">
        <v>395</v>
      </c>
      <c r="AQ2791" s="760">
        <v>0.20852766040148335</v>
      </c>
      <c r="AR2791" s="375" t="s">
        <v>399</v>
      </c>
      <c r="AS2791" s="375" t="s">
        <v>991</v>
      </c>
      <c r="AT2791" s="831" t="s">
        <v>422</v>
      </c>
    </row>
    <row r="2792" spans="1:46" s="375" customFormat="1" x14ac:dyDescent="0.4">
      <c r="A2792" s="428" t="s">
        <v>406</v>
      </c>
      <c r="B2792" s="375" t="s">
        <v>67</v>
      </c>
      <c r="C2792" s="375" t="s">
        <v>473</v>
      </c>
      <c r="D2792" s="375" t="s">
        <v>390</v>
      </c>
      <c r="E2792" s="375" t="s">
        <v>400</v>
      </c>
      <c r="F2792" s="763">
        <v>9.2921127795710443E-5</v>
      </c>
      <c r="G2792" s="375" t="s">
        <v>399</v>
      </c>
      <c r="H2792" s="831" t="s">
        <v>994</v>
      </c>
      <c r="I2792" s="428" t="s">
        <v>232</v>
      </c>
      <c r="J2792" s="375" t="s">
        <v>67</v>
      </c>
      <c r="K2792" s="375" t="s">
        <v>52</v>
      </c>
      <c r="L2792" s="378"/>
      <c r="M2792" s="824">
        <v>0.32</v>
      </c>
      <c r="N2792" s="375" t="s">
        <v>395</v>
      </c>
      <c r="O2792" s="375" t="s">
        <v>400</v>
      </c>
      <c r="P2792" s="763">
        <v>1.1000002606497705E-5</v>
      </c>
      <c r="Q2792" s="375" t="s">
        <v>399</v>
      </c>
      <c r="R2792" s="831" t="s">
        <v>992</v>
      </c>
      <c r="S2792" s="428" t="s">
        <v>49</v>
      </c>
      <c r="T2792" s="375" t="s">
        <v>418</v>
      </c>
      <c r="U2792" s="375" t="s">
        <v>67</v>
      </c>
      <c r="V2792" s="375" t="s">
        <v>52</v>
      </c>
      <c r="W2792" s="378"/>
      <c r="X2792" s="824">
        <v>0.34699999999999998</v>
      </c>
      <c r="Y2792" s="375" t="s">
        <v>395</v>
      </c>
      <c r="Z2792" s="375" t="s">
        <v>400</v>
      </c>
      <c r="AA2792" s="763">
        <v>1.000000236954337E-5</v>
      </c>
      <c r="AB2792" s="375" t="s">
        <v>399</v>
      </c>
      <c r="AC2792" s="831" t="s">
        <v>993</v>
      </c>
      <c r="AD2792" s="428" t="s">
        <v>263</v>
      </c>
      <c r="AE2792" s="375" t="s">
        <v>67</v>
      </c>
      <c r="AF2792" s="375" t="s">
        <v>396</v>
      </c>
      <c r="AG2792" s="375">
        <v>1.9548096193362933E-8</v>
      </c>
      <c r="AH2792" s="375" t="s">
        <v>399</v>
      </c>
      <c r="AI2792" s="375" t="s">
        <v>990</v>
      </c>
      <c r="AJ2792" s="375" t="s">
        <v>422</v>
      </c>
      <c r="AK2792" s="428" t="s">
        <v>277</v>
      </c>
      <c r="AL2792" s="375" t="s">
        <v>67</v>
      </c>
      <c r="AM2792" s="375" t="s">
        <v>425</v>
      </c>
      <c r="AN2792" s="375" t="s">
        <v>427</v>
      </c>
      <c r="AO2792" s="762">
        <v>6.9260000000000002</v>
      </c>
      <c r="AP2792" s="375" t="s">
        <v>396</v>
      </c>
      <c r="AQ2792" s="760">
        <v>1.2784256206030929E-3</v>
      </c>
      <c r="AR2792" s="375" t="s">
        <v>399</v>
      </c>
      <c r="AS2792" s="375" t="s">
        <v>991</v>
      </c>
      <c r="AT2792" s="831" t="s">
        <v>422</v>
      </c>
    </row>
    <row r="2793" spans="1:46" s="375" customFormat="1" x14ac:dyDescent="0.4">
      <c r="A2793" s="428" t="s">
        <v>406</v>
      </c>
      <c r="B2793" s="375" t="s">
        <v>67</v>
      </c>
      <c r="C2793" s="375" t="s">
        <v>473</v>
      </c>
      <c r="D2793" s="375" t="s">
        <v>391</v>
      </c>
      <c r="E2793" s="375" t="s">
        <v>400</v>
      </c>
      <c r="F2793" s="763">
        <v>5.9704071511841319E-5</v>
      </c>
      <c r="G2793" s="375" t="s">
        <v>399</v>
      </c>
      <c r="H2793" s="831" t="s">
        <v>994</v>
      </c>
      <c r="I2793" s="428" t="s">
        <v>232</v>
      </c>
      <c r="J2793" s="375" t="s">
        <v>67</v>
      </c>
      <c r="K2793" s="375" t="s">
        <v>52</v>
      </c>
      <c r="L2793" s="378"/>
      <c r="M2793" s="824">
        <v>0.32</v>
      </c>
      <c r="N2793" s="375" t="s">
        <v>396</v>
      </c>
      <c r="O2793" s="375" t="s">
        <v>400</v>
      </c>
      <c r="P2793" s="763">
        <v>1.0000002369543367E-6</v>
      </c>
      <c r="Q2793" s="375" t="s">
        <v>399</v>
      </c>
      <c r="R2793" s="831" t="s">
        <v>992</v>
      </c>
      <c r="S2793" s="428" t="s">
        <v>49</v>
      </c>
      <c r="T2793" s="375" t="s">
        <v>418</v>
      </c>
      <c r="U2793" s="375" t="s">
        <v>67</v>
      </c>
      <c r="V2793" s="375" t="s">
        <v>52</v>
      </c>
      <c r="W2793" s="378"/>
      <c r="X2793" s="824">
        <v>0.34699999999999998</v>
      </c>
      <c r="Y2793" s="375" t="s">
        <v>396</v>
      </c>
      <c r="Z2793" s="375" t="s">
        <v>400</v>
      </c>
      <c r="AA2793" s="763">
        <v>1.6000003791269388E-5</v>
      </c>
      <c r="AB2793" s="375" t="s">
        <v>399</v>
      </c>
      <c r="AC2793" s="831" t="s">
        <v>993</v>
      </c>
      <c r="AD2793" s="430" t="s">
        <v>263</v>
      </c>
      <c r="AE2793" s="832" t="s">
        <v>67</v>
      </c>
      <c r="AF2793" s="832" t="s">
        <v>397</v>
      </c>
      <c r="AG2793" s="832">
        <v>2.0790708020529689E-3</v>
      </c>
      <c r="AH2793" s="832" t="s">
        <v>399</v>
      </c>
      <c r="AI2793" s="832" t="s">
        <v>990</v>
      </c>
      <c r="AJ2793" s="832" t="s">
        <v>422</v>
      </c>
      <c r="AK2793" s="428" t="s">
        <v>277</v>
      </c>
      <c r="AL2793" s="375" t="s">
        <v>67</v>
      </c>
      <c r="AM2793" s="375" t="s">
        <v>425</v>
      </c>
      <c r="AN2793" s="375" t="s">
        <v>427</v>
      </c>
      <c r="AO2793" s="762">
        <v>6.9260000000000002</v>
      </c>
      <c r="AP2793" s="375" t="s">
        <v>397</v>
      </c>
      <c r="AQ2793" s="760">
        <v>129.43755407652384</v>
      </c>
      <c r="AR2793" s="375" t="s">
        <v>399</v>
      </c>
      <c r="AS2793" s="375" t="s">
        <v>991</v>
      </c>
      <c r="AT2793" s="831" t="s">
        <v>422</v>
      </c>
    </row>
    <row r="2794" spans="1:46" s="375" customFormat="1" x14ac:dyDescent="0.4">
      <c r="A2794" s="428" t="s">
        <v>406</v>
      </c>
      <c r="B2794" s="375" t="s">
        <v>67</v>
      </c>
      <c r="C2794" s="375" t="s">
        <v>473</v>
      </c>
      <c r="D2794" s="375" t="s">
        <v>392</v>
      </c>
      <c r="E2794" s="375" t="s">
        <v>400</v>
      </c>
      <c r="F2794" s="763">
        <v>2.0895024897705922E-4</v>
      </c>
      <c r="G2794" s="375" t="s">
        <v>399</v>
      </c>
      <c r="H2794" s="831" t="s">
        <v>994</v>
      </c>
      <c r="I2794" s="428" t="s">
        <v>232</v>
      </c>
      <c r="J2794" s="375" t="s">
        <v>67</v>
      </c>
      <c r="K2794" s="375" t="s">
        <v>52</v>
      </c>
      <c r="L2794" s="378"/>
      <c r="M2794" s="824">
        <v>0.32</v>
      </c>
      <c r="N2794" s="375" t="s">
        <v>397</v>
      </c>
      <c r="O2794" s="375" t="s">
        <v>400</v>
      </c>
      <c r="P2794" s="763">
        <v>0.6326032152433898</v>
      </c>
      <c r="Q2794" s="375" t="s">
        <v>399</v>
      </c>
      <c r="R2794" s="831" t="s">
        <v>992</v>
      </c>
      <c r="S2794" s="428" t="s">
        <v>49</v>
      </c>
      <c r="T2794" s="375" t="s">
        <v>418</v>
      </c>
      <c r="U2794" s="375" t="s">
        <v>67</v>
      </c>
      <c r="V2794" s="375" t="s">
        <v>52</v>
      </c>
      <c r="W2794" s="378"/>
      <c r="X2794" s="824">
        <v>0.34699999999999998</v>
      </c>
      <c r="Y2794" s="375" t="s">
        <v>397</v>
      </c>
      <c r="Z2794" s="375" t="s">
        <v>400</v>
      </c>
      <c r="AA2794" s="763">
        <v>0.98348663117180668</v>
      </c>
      <c r="AB2794" s="375" t="s">
        <v>399</v>
      </c>
      <c r="AC2794" s="831" t="s">
        <v>993</v>
      </c>
      <c r="AK2794" s="428" t="s">
        <v>277</v>
      </c>
      <c r="AL2794" s="375" t="s">
        <v>67</v>
      </c>
      <c r="AM2794" s="375" t="s">
        <v>425</v>
      </c>
      <c r="AN2794" s="375" t="s">
        <v>426</v>
      </c>
      <c r="AO2794" s="762">
        <v>6.9260000000000002</v>
      </c>
      <c r="AP2794" s="375" t="s">
        <v>387</v>
      </c>
      <c r="AQ2794" s="760">
        <v>0.11449360352033082</v>
      </c>
      <c r="AR2794" s="375" t="s">
        <v>399</v>
      </c>
      <c r="AS2794" s="375" t="s">
        <v>995</v>
      </c>
      <c r="AT2794" s="831" t="s">
        <v>422</v>
      </c>
    </row>
    <row r="2795" spans="1:46" s="375" customFormat="1" x14ac:dyDescent="0.4">
      <c r="A2795" s="428" t="s">
        <v>406</v>
      </c>
      <c r="B2795" s="375" t="s">
        <v>67</v>
      </c>
      <c r="C2795" s="375" t="s">
        <v>473</v>
      </c>
      <c r="D2795" s="375" t="s">
        <v>393</v>
      </c>
      <c r="E2795" s="375" t="s">
        <v>400</v>
      </c>
      <c r="F2795" s="763">
        <v>3.805559898577948E-6</v>
      </c>
      <c r="G2795" s="375" t="s">
        <v>399</v>
      </c>
      <c r="H2795" s="831" t="s">
        <v>994</v>
      </c>
      <c r="I2795" s="428" t="s">
        <v>232</v>
      </c>
      <c r="J2795" s="375" t="s">
        <v>67</v>
      </c>
      <c r="K2795" s="375" t="s">
        <v>52</v>
      </c>
      <c r="L2795" s="378"/>
      <c r="M2795" s="824">
        <v>0.32</v>
      </c>
      <c r="N2795" s="375" t="s">
        <v>387</v>
      </c>
      <c r="O2795" s="375" t="s">
        <v>401</v>
      </c>
      <c r="P2795" s="378">
        <v>3.3811816377650525E-5</v>
      </c>
      <c r="Q2795" s="375" t="s">
        <v>399</v>
      </c>
      <c r="R2795" s="831" t="s">
        <v>996</v>
      </c>
      <c r="S2795" s="428" t="s">
        <v>49</v>
      </c>
      <c r="T2795" s="375" t="s">
        <v>418</v>
      </c>
      <c r="U2795" s="375" t="s">
        <v>67</v>
      </c>
      <c r="V2795" s="375" t="s">
        <v>52</v>
      </c>
      <c r="W2795" s="378"/>
      <c r="X2795" s="824">
        <v>0.34699999999999998</v>
      </c>
      <c r="Y2795" s="375" t="s">
        <v>387</v>
      </c>
      <c r="Z2795" s="375" t="s">
        <v>401</v>
      </c>
      <c r="AA2795" s="378">
        <v>1.5811812112472456E-5</v>
      </c>
      <c r="AB2795" s="375" t="s">
        <v>399</v>
      </c>
      <c r="AC2795" s="831" t="s">
        <v>997</v>
      </c>
      <c r="AK2795" s="428" t="s">
        <v>277</v>
      </c>
      <c r="AL2795" s="375" t="s">
        <v>67</v>
      </c>
      <c r="AM2795" s="375" t="s">
        <v>425</v>
      </c>
      <c r="AN2795" s="375" t="s">
        <v>426</v>
      </c>
      <c r="AO2795" s="762">
        <v>6.9260000000000002</v>
      </c>
      <c r="AP2795" s="375" t="s">
        <v>388</v>
      </c>
      <c r="AQ2795" s="760">
        <v>0.66955527990502384</v>
      </c>
      <c r="AR2795" s="375" t="s">
        <v>399</v>
      </c>
      <c r="AS2795" s="375" t="s">
        <v>995</v>
      </c>
      <c r="AT2795" s="831" t="s">
        <v>422</v>
      </c>
    </row>
    <row r="2796" spans="1:46" s="375" customFormat="1" x14ac:dyDescent="0.4">
      <c r="A2796" s="428" t="s">
        <v>406</v>
      </c>
      <c r="B2796" s="375" t="s">
        <v>67</v>
      </c>
      <c r="C2796" s="375" t="s">
        <v>473</v>
      </c>
      <c r="D2796" s="375" t="s">
        <v>394</v>
      </c>
      <c r="E2796" s="375" t="s">
        <v>400</v>
      </c>
      <c r="F2796" s="763">
        <v>8.3085777223138365E-6</v>
      </c>
      <c r="G2796" s="375" t="s">
        <v>399</v>
      </c>
      <c r="H2796" s="831" t="s">
        <v>994</v>
      </c>
      <c r="I2796" s="428" t="s">
        <v>232</v>
      </c>
      <c r="J2796" s="375" t="s">
        <v>67</v>
      </c>
      <c r="K2796" s="375" t="s">
        <v>52</v>
      </c>
      <c r="L2796" s="378"/>
      <c r="M2796" s="824">
        <v>0.32</v>
      </c>
      <c r="N2796" s="375" t="s">
        <v>388</v>
      </c>
      <c r="O2796" s="375" t="s">
        <v>401</v>
      </c>
      <c r="P2796" s="378">
        <v>5.0046184298062552E-4</v>
      </c>
      <c r="Q2796" s="375" t="s">
        <v>399</v>
      </c>
      <c r="R2796" s="831" t="s">
        <v>996</v>
      </c>
      <c r="S2796" s="428" t="s">
        <v>49</v>
      </c>
      <c r="T2796" s="375" t="s">
        <v>418</v>
      </c>
      <c r="U2796" s="375" t="s">
        <v>67</v>
      </c>
      <c r="V2796" s="375" t="s">
        <v>52</v>
      </c>
      <c r="W2796" s="378"/>
      <c r="X2796" s="824">
        <v>0.34699999999999998</v>
      </c>
      <c r="Y2796" s="375" t="s">
        <v>388</v>
      </c>
      <c r="Z2796" s="375" t="s">
        <v>401</v>
      </c>
      <c r="AA2796" s="378">
        <v>1.3246175578142942E-4</v>
      </c>
      <c r="AB2796" s="375" t="s">
        <v>399</v>
      </c>
      <c r="AC2796" s="831" t="s">
        <v>997</v>
      </c>
      <c r="AK2796" s="428" t="s">
        <v>277</v>
      </c>
      <c r="AL2796" s="375" t="s">
        <v>67</v>
      </c>
      <c r="AM2796" s="375" t="s">
        <v>425</v>
      </c>
      <c r="AN2796" s="375" t="s">
        <v>426</v>
      </c>
      <c r="AO2796" s="762">
        <v>6.9260000000000002</v>
      </c>
      <c r="AP2796" s="375" t="s">
        <v>389</v>
      </c>
      <c r="AQ2796" s="760">
        <v>0.14083992687145763</v>
      </c>
      <c r="AR2796" s="375" t="s">
        <v>399</v>
      </c>
      <c r="AS2796" s="375" t="s">
        <v>995</v>
      </c>
      <c r="AT2796" s="831" t="s">
        <v>422</v>
      </c>
    </row>
    <row r="2797" spans="1:46" s="375" customFormat="1" x14ac:dyDescent="0.4">
      <c r="A2797" s="428" t="s">
        <v>406</v>
      </c>
      <c r="B2797" s="375" t="s">
        <v>67</v>
      </c>
      <c r="C2797" s="375" t="s">
        <v>473</v>
      </c>
      <c r="D2797" s="375" t="s">
        <v>395</v>
      </c>
      <c r="E2797" s="375" t="s">
        <v>400</v>
      </c>
      <c r="F2797" s="763">
        <v>6.1830361765696414E-6</v>
      </c>
      <c r="G2797" s="375" t="s">
        <v>399</v>
      </c>
      <c r="H2797" s="831" t="s">
        <v>994</v>
      </c>
      <c r="I2797" s="428" t="s">
        <v>232</v>
      </c>
      <c r="J2797" s="375" t="s">
        <v>67</v>
      </c>
      <c r="K2797" s="375" t="s">
        <v>52</v>
      </c>
      <c r="L2797" s="378"/>
      <c r="M2797" s="824">
        <v>0.32</v>
      </c>
      <c r="N2797" s="375" t="s">
        <v>389</v>
      </c>
      <c r="O2797" s="375" t="s">
        <v>401</v>
      </c>
      <c r="P2797" s="378">
        <v>4.2782847397716372E-4</v>
      </c>
      <c r="Q2797" s="375" t="s">
        <v>399</v>
      </c>
      <c r="R2797" s="831" t="s">
        <v>996</v>
      </c>
      <c r="S2797" s="428" t="s">
        <v>49</v>
      </c>
      <c r="T2797" s="375" t="s">
        <v>418</v>
      </c>
      <c r="U2797" s="375" t="s">
        <v>67</v>
      </c>
      <c r="V2797" s="375" t="s">
        <v>52</v>
      </c>
      <c r="W2797" s="378"/>
      <c r="X2797" s="824">
        <v>0.34699999999999998</v>
      </c>
      <c r="Y2797" s="375" t="s">
        <v>389</v>
      </c>
      <c r="Z2797" s="375" t="s">
        <v>401</v>
      </c>
      <c r="AA2797" s="378">
        <v>1.4938287265704867E-3</v>
      </c>
      <c r="AB2797" s="375" t="s">
        <v>399</v>
      </c>
      <c r="AC2797" s="831" t="s">
        <v>997</v>
      </c>
      <c r="AK2797" s="428" t="s">
        <v>277</v>
      </c>
      <c r="AL2797" s="375" t="s">
        <v>67</v>
      </c>
      <c r="AM2797" s="375" t="s">
        <v>425</v>
      </c>
      <c r="AN2797" s="375" t="s">
        <v>426</v>
      </c>
      <c r="AO2797" s="762">
        <v>6.9260000000000002</v>
      </c>
      <c r="AP2797" s="375" t="s">
        <v>390</v>
      </c>
      <c r="AQ2797" s="760">
        <v>7.6770444062228202E-2</v>
      </c>
      <c r="AR2797" s="375" t="s">
        <v>399</v>
      </c>
      <c r="AS2797" s="375" t="s">
        <v>995</v>
      </c>
      <c r="AT2797" s="831" t="s">
        <v>422</v>
      </c>
    </row>
    <row r="2798" spans="1:46" s="375" customFormat="1" x14ac:dyDescent="0.4">
      <c r="A2798" s="428" t="s">
        <v>406</v>
      </c>
      <c r="B2798" s="375" t="s">
        <v>67</v>
      </c>
      <c r="C2798" s="375" t="s">
        <v>473</v>
      </c>
      <c r="D2798" s="375" t="s">
        <v>396</v>
      </c>
      <c r="E2798" s="375" t="s">
        <v>400</v>
      </c>
      <c r="F2798" s="763">
        <v>3.6176062061137334E-6</v>
      </c>
      <c r="G2798" s="375" t="s">
        <v>399</v>
      </c>
      <c r="H2798" s="831" t="s">
        <v>994</v>
      </c>
      <c r="I2798" s="428" t="s">
        <v>232</v>
      </c>
      <c r="J2798" s="375" t="s">
        <v>67</v>
      </c>
      <c r="K2798" s="375" t="s">
        <v>52</v>
      </c>
      <c r="L2798" s="378"/>
      <c r="M2798" s="824">
        <v>0.32</v>
      </c>
      <c r="N2798" s="375" t="s">
        <v>390</v>
      </c>
      <c r="O2798" s="375" t="s">
        <v>401</v>
      </c>
      <c r="P2798" s="378">
        <v>4.5502189516973789E-5</v>
      </c>
      <c r="Q2798" s="375" t="s">
        <v>399</v>
      </c>
      <c r="R2798" s="831" t="s">
        <v>996</v>
      </c>
      <c r="S2798" s="428" t="s">
        <v>49</v>
      </c>
      <c r="T2798" s="375" t="s">
        <v>418</v>
      </c>
      <c r="U2798" s="375" t="s">
        <v>67</v>
      </c>
      <c r="V2798" s="375" t="s">
        <v>52</v>
      </c>
      <c r="W2798" s="378"/>
      <c r="X2798" s="824">
        <v>0.34699999999999998</v>
      </c>
      <c r="Y2798" s="375" t="s">
        <v>390</v>
      </c>
      <c r="Z2798" s="375" t="s">
        <v>401</v>
      </c>
      <c r="AA2798" s="378">
        <v>3.99502273398809E-4</v>
      </c>
      <c r="AB2798" s="375" t="s">
        <v>399</v>
      </c>
      <c r="AC2798" s="831" t="s">
        <v>997</v>
      </c>
      <c r="AK2798" s="428" t="s">
        <v>277</v>
      </c>
      <c r="AL2798" s="375" t="s">
        <v>67</v>
      </c>
      <c r="AM2798" s="375" t="s">
        <v>425</v>
      </c>
      <c r="AN2798" s="375" t="s">
        <v>426</v>
      </c>
      <c r="AO2798" s="762">
        <v>6.9260000000000002</v>
      </c>
      <c r="AP2798" s="375" t="s">
        <v>391</v>
      </c>
      <c r="AQ2798" s="760">
        <v>3.3247860289947147E-2</v>
      </c>
      <c r="AR2798" s="375" t="s">
        <v>399</v>
      </c>
      <c r="AS2798" s="375" t="s">
        <v>995</v>
      </c>
      <c r="AT2798" s="831" t="s">
        <v>422</v>
      </c>
    </row>
    <row r="2799" spans="1:46" s="375" customFormat="1" x14ac:dyDescent="0.4">
      <c r="A2799" s="428" t="s">
        <v>406</v>
      </c>
      <c r="B2799" s="375" t="s">
        <v>67</v>
      </c>
      <c r="C2799" s="375" t="s">
        <v>473</v>
      </c>
      <c r="D2799" s="375" t="s">
        <v>397</v>
      </c>
      <c r="E2799" s="375" t="s">
        <v>400</v>
      </c>
      <c r="F2799" s="763">
        <v>0.29331185048389868</v>
      </c>
      <c r="G2799" s="375" t="s">
        <v>399</v>
      </c>
      <c r="H2799" s="831" t="s">
        <v>994</v>
      </c>
      <c r="I2799" s="428" t="s">
        <v>232</v>
      </c>
      <c r="J2799" s="375" t="s">
        <v>67</v>
      </c>
      <c r="K2799" s="375" t="s">
        <v>52</v>
      </c>
      <c r="L2799" s="378"/>
      <c r="M2799" s="824">
        <v>0.32</v>
      </c>
      <c r="N2799" s="375" t="s">
        <v>391</v>
      </c>
      <c r="O2799" s="375" t="s">
        <v>401</v>
      </c>
      <c r="P2799" s="378">
        <v>4.5231830937304079E-5</v>
      </c>
      <c r="Q2799" s="375" t="s">
        <v>399</v>
      </c>
      <c r="R2799" s="831" t="s">
        <v>996</v>
      </c>
      <c r="S2799" s="428" t="s">
        <v>49</v>
      </c>
      <c r="T2799" s="375" t="s">
        <v>418</v>
      </c>
      <c r="U2799" s="375" t="s">
        <v>67</v>
      </c>
      <c r="V2799" s="375" t="s">
        <v>52</v>
      </c>
      <c r="W2799" s="378"/>
      <c r="X2799" s="824">
        <v>0.34699999999999998</v>
      </c>
      <c r="Y2799" s="375" t="s">
        <v>391</v>
      </c>
      <c r="Z2799" s="375" t="s">
        <v>401</v>
      </c>
      <c r="AA2799" s="378">
        <v>2.4723187880208009E-4</v>
      </c>
      <c r="AB2799" s="375" t="s">
        <v>399</v>
      </c>
      <c r="AC2799" s="831" t="s">
        <v>997</v>
      </c>
      <c r="AK2799" s="428" t="s">
        <v>277</v>
      </c>
      <c r="AL2799" s="375" t="s">
        <v>67</v>
      </c>
      <c r="AM2799" s="375" t="s">
        <v>425</v>
      </c>
      <c r="AN2799" s="375" t="s">
        <v>426</v>
      </c>
      <c r="AO2799" s="762">
        <v>6.9260000000000002</v>
      </c>
      <c r="AP2799" s="375" t="s">
        <v>392</v>
      </c>
      <c r="AQ2799" s="760">
        <v>0.42086269104545959</v>
      </c>
      <c r="AR2799" s="375" t="s">
        <v>399</v>
      </c>
      <c r="AS2799" s="375" t="s">
        <v>995</v>
      </c>
      <c r="AT2799" s="831" t="s">
        <v>422</v>
      </c>
    </row>
    <row r="2800" spans="1:46" s="375" customFormat="1" x14ac:dyDescent="0.4">
      <c r="A2800" s="428" t="s">
        <v>406</v>
      </c>
      <c r="B2800" s="375" t="s">
        <v>67</v>
      </c>
      <c r="C2800" s="375" t="s">
        <v>473</v>
      </c>
      <c r="D2800" s="375" t="s">
        <v>387</v>
      </c>
      <c r="E2800" s="375" t="s">
        <v>401</v>
      </c>
      <c r="F2800" s="378">
        <v>9.8929335259066329E-6</v>
      </c>
      <c r="G2800" s="375" t="s">
        <v>399</v>
      </c>
      <c r="H2800" s="831" t="s">
        <v>998</v>
      </c>
      <c r="I2800" s="428" t="s">
        <v>232</v>
      </c>
      <c r="J2800" s="375" t="s">
        <v>67</v>
      </c>
      <c r="K2800" s="375" t="s">
        <v>52</v>
      </c>
      <c r="L2800" s="378"/>
      <c r="M2800" s="824">
        <v>0.32</v>
      </c>
      <c r="N2800" s="375" t="s">
        <v>392</v>
      </c>
      <c r="O2800" s="375" t="s">
        <v>401</v>
      </c>
      <c r="P2800" s="378">
        <v>1.0828605815538879E-5</v>
      </c>
      <c r="Q2800" s="375" t="s">
        <v>399</v>
      </c>
      <c r="R2800" s="831" t="s">
        <v>996</v>
      </c>
      <c r="S2800" s="428" t="s">
        <v>49</v>
      </c>
      <c r="T2800" s="375" t="s">
        <v>418</v>
      </c>
      <c r="U2800" s="375" t="s">
        <v>67</v>
      </c>
      <c r="V2800" s="375" t="s">
        <v>52</v>
      </c>
      <c r="W2800" s="378"/>
      <c r="X2800" s="824">
        <v>0.34699999999999998</v>
      </c>
      <c r="Y2800" s="375" t="s">
        <v>392</v>
      </c>
      <c r="Z2800" s="375" t="s">
        <v>401</v>
      </c>
      <c r="AA2800" s="378">
        <v>1.0338288482198254E-3</v>
      </c>
      <c r="AB2800" s="375" t="s">
        <v>399</v>
      </c>
      <c r="AC2800" s="831" t="s">
        <v>997</v>
      </c>
      <c r="AK2800" s="428" t="s">
        <v>277</v>
      </c>
      <c r="AL2800" s="375" t="s">
        <v>67</v>
      </c>
      <c r="AM2800" s="375" t="s">
        <v>425</v>
      </c>
      <c r="AN2800" s="375" t="s">
        <v>426</v>
      </c>
      <c r="AO2800" s="762">
        <v>6.9260000000000002</v>
      </c>
      <c r="AP2800" s="375" t="s">
        <v>393</v>
      </c>
      <c r="AQ2800" s="760">
        <v>8.2913653648611385E-4</v>
      </c>
      <c r="AR2800" s="375" t="s">
        <v>399</v>
      </c>
      <c r="AS2800" s="375" t="s">
        <v>995</v>
      </c>
      <c r="AT2800" s="831" t="s">
        <v>422</v>
      </c>
    </row>
    <row r="2801" spans="1:46" s="375" customFormat="1" x14ac:dyDescent="0.4">
      <c r="A2801" s="428" t="s">
        <v>406</v>
      </c>
      <c r="B2801" s="375" t="s">
        <v>67</v>
      </c>
      <c r="C2801" s="375" t="s">
        <v>473</v>
      </c>
      <c r="D2801" s="375" t="s">
        <v>388</v>
      </c>
      <c r="E2801" s="375" t="s">
        <v>401</v>
      </c>
      <c r="F2801" s="378">
        <v>1.0413258004349772E-4</v>
      </c>
      <c r="G2801" s="375" t="s">
        <v>399</v>
      </c>
      <c r="H2801" s="831" t="s">
        <v>998</v>
      </c>
      <c r="I2801" s="428" t="s">
        <v>232</v>
      </c>
      <c r="J2801" s="375" t="s">
        <v>67</v>
      </c>
      <c r="K2801" s="375" t="s">
        <v>52</v>
      </c>
      <c r="L2801" s="378"/>
      <c r="M2801" s="824">
        <v>0.32</v>
      </c>
      <c r="N2801" s="375" t="s">
        <v>393</v>
      </c>
      <c r="O2801" s="375" t="s">
        <v>401</v>
      </c>
      <c r="P2801" s="378">
        <v>7.4293254546135919E-6</v>
      </c>
      <c r="Q2801" s="375" t="s">
        <v>399</v>
      </c>
      <c r="R2801" s="831" t="s">
        <v>996</v>
      </c>
      <c r="S2801" s="428" t="s">
        <v>49</v>
      </c>
      <c r="T2801" s="375" t="s">
        <v>418</v>
      </c>
      <c r="U2801" s="375" t="s">
        <v>67</v>
      </c>
      <c r="V2801" s="375" t="s">
        <v>52</v>
      </c>
      <c r="W2801" s="378"/>
      <c r="X2801" s="824">
        <v>0.34699999999999998</v>
      </c>
      <c r="Y2801" s="375" t="s">
        <v>393</v>
      </c>
      <c r="Z2801" s="375" t="s">
        <v>401</v>
      </c>
      <c r="AA2801" s="378">
        <v>1.0625326211919653E-5</v>
      </c>
      <c r="AB2801" s="375" t="s">
        <v>399</v>
      </c>
      <c r="AC2801" s="831" t="s">
        <v>997</v>
      </c>
      <c r="AK2801" s="428" t="s">
        <v>277</v>
      </c>
      <c r="AL2801" s="375" t="s">
        <v>67</v>
      </c>
      <c r="AM2801" s="375" t="s">
        <v>425</v>
      </c>
      <c r="AN2801" s="375" t="s">
        <v>426</v>
      </c>
      <c r="AO2801" s="762">
        <v>6.9260000000000002</v>
      </c>
      <c r="AP2801" s="375" t="s">
        <v>394</v>
      </c>
      <c r="AQ2801" s="760">
        <v>1.7643520388164087E-3</v>
      </c>
      <c r="AR2801" s="375" t="s">
        <v>399</v>
      </c>
      <c r="AS2801" s="375" t="s">
        <v>995</v>
      </c>
      <c r="AT2801" s="831" t="s">
        <v>422</v>
      </c>
    </row>
    <row r="2802" spans="1:46" s="375" customFormat="1" x14ac:dyDescent="0.4">
      <c r="A2802" s="428" t="s">
        <v>406</v>
      </c>
      <c r="B2802" s="375" t="s">
        <v>67</v>
      </c>
      <c r="C2802" s="375" t="s">
        <v>473</v>
      </c>
      <c r="D2802" s="375" t="s">
        <v>389</v>
      </c>
      <c r="E2802" s="375" t="s">
        <v>401</v>
      </c>
      <c r="F2802" s="378">
        <v>3.5038615458789902E-4</v>
      </c>
      <c r="G2802" s="375" t="s">
        <v>399</v>
      </c>
      <c r="H2802" s="831" t="s">
        <v>998</v>
      </c>
      <c r="I2802" s="428" t="s">
        <v>232</v>
      </c>
      <c r="J2802" s="375" t="s">
        <v>67</v>
      </c>
      <c r="K2802" s="375" t="s">
        <v>52</v>
      </c>
      <c r="L2802" s="378"/>
      <c r="M2802" s="824">
        <v>0.32</v>
      </c>
      <c r="N2802" s="375" t="s">
        <v>394</v>
      </c>
      <c r="O2802" s="375" t="s">
        <v>401</v>
      </c>
      <c r="P2802" s="378">
        <v>1.9269474934700286E-5</v>
      </c>
      <c r="Q2802" s="375" t="s">
        <v>399</v>
      </c>
      <c r="R2802" s="831" t="s">
        <v>996</v>
      </c>
      <c r="S2802" s="428" t="s">
        <v>49</v>
      </c>
      <c r="T2802" s="375" t="s">
        <v>418</v>
      </c>
      <c r="U2802" s="375" t="s">
        <v>67</v>
      </c>
      <c r="V2802" s="375" t="s">
        <v>52</v>
      </c>
      <c r="W2802" s="378"/>
      <c r="X2802" s="824">
        <v>0.34699999999999998</v>
      </c>
      <c r="Y2802" s="375" t="s">
        <v>394</v>
      </c>
      <c r="Z2802" s="375" t="s">
        <v>401</v>
      </c>
      <c r="AA2802" s="378">
        <v>2.0016475111705179E-5</v>
      </c>
      <c r="AB2802" s="375" t="s">
        <v>399</v>
      </c>
      <c r="AC2802" s="831" t="s">
        <v>997</v>
      </c>
      <c r="AK2802" s="428" t="s">
        <v>277</v>
      </c>
      <c r="AL2802" s="375" t="s">
        <v>67</v>
      </c>
      <c r="AM2802" s="375" t="s">
        <v>425</v>
      </c>
      <c r="AN2802" s="375" t="s">
        <v>426</v>
      </c>
      <c r="AO2802" s="762">
        <v>6.9260000000000002</v>
      </c>
      <c r="AP2802" s="375" t="s">
        <v>395</v>
      </c>
      <c r="AQ2802" s="760">
        <v>0.16080478359682848</v>
      </c>
      <c r="AR2802" s="375" t="s">
        <v>399</v>
      </c>
      <c r="AS2802" s="375" t="s">
        <v>995</v>
      </c>
      <c r="AT2802" s="831" t="s">
        <v>422</v>
      </c>
    </row>
    <row r="2803" spans="1:46" s="375" customFormat="1" x14ac:dyDescent="0.4">
      <c r="A2803" s="428" t="s">
        <v>406</v>
      </c>
      <c r="B2803" s="375" t="s">
        <v>67</v>
      </c>
      <c r="C2803" s="375" t="s">
        <v>473</v>
      </c>
      <c r="D2803" s="375" t="s">
        <v>390</v>
      </c>
      <c r="E2803" s="375" t="s">
        <v>401</v>
      </c>
      <c r="F2803" s="378">
        <v>9.514068764197613E-5</v>
      </c>
      <c r="G2803" s="375" t="s">
        <v>399</v>
      </c>
      <c r="H2803" s="831" t="s">
        <v>998</v>
      </c>
      <c r="I2803" s="428" t="s">
        <v>232</v>
      </c>
      <c r="J2803" s="375" t="s">
        <v>67</v>
      </c>
      <c r="K2803" s="375" t="s">
        <v>52</v>
      </c>
      <c r="M2803" s="824">
        <v>0.32</v>
      </c>
      <c r="N2803" s="375" t="s">
        <v>395</v>
      </c>
      <c r="O2803" s="375" t="s">
        <v>401</v>
      </c>
      <c r="P2803" s="378">
        <v>1.2288505310979559E-5</v>
      </c>
      <c r="Q2803" s="375" t="s">
        <v>399</v>
      </c>
      <c r="R2803" s="831" t="s">
        <v>996</v>
      </c>
      <c r="S2803" s="428" t="s">
        <v>49</v>
      </c>
      <c r="T2803" s="375" t="s">
        <v>418</v>
      </c>
      <c r="U2803" s="375" t="s">
        <v>67</v>
      </c>
      <c r="V2803" s="375" t="s">
        <v>52</v>
      </c>
      <c r="X2803" s="824">
        <v>0.34699999999999998</v>
      </c>
      <c r="Y2803" s="375" t="s">
        <v>395</v>
      </c>
      <c r="Z2803" s="375" t="s">
        <v>401</v>
      </c>
      <c r="AA2803" s="378">
        <v>1.1288505074025222E-5</v>
      </c>
      <c r="AB2803" s="375" t="s">
        <v>399</v>
      </c>
      <c r="AC2803" s="831" t="s">
        <v>997</v>
      </c>
      <c r="AK2803" s="428" t="s">
        <v>277</v>
      </c>
      <c r="AL2803" s="375" t="s">
        <v>67</v>
      </c>
      <c r="AM2803" s="375" t="s">
        <v>425</v>
      </c>
      <c r="AN2803" s="375" t="s">
        <v>426</v>
      </c>
      <c r="AO2803" s="762">
        <v>6.9260000000000002</v>
      </c>
      <c r="AP2803" s="375" t="s">
        <v>396</v>
      </c>
      <c r="AQ2803" s="760">
        <v>1.1068526951316031E-3</v>
      </c>
      <c r="AR2803" s="375" t="s">
        <v>399</v>
      </c>
      <c r="AS2803" s="375" t="s">
        <v>995</v>
      </c>
      <c r="AT2803" s="831" t="s">
        <v>422</v>
      </c>
    </row>
    <row r="2804" spans="1:46" s="375" customFormat="1" x14ac:dyDescent="0.4">
      <c r="A2804" s="428" t="s">
        <v>406</v>
      </c>
      <c r="B2804" s="375" t="s">
        <v>67</v>
      </c>
      <c r="C2804" s="375" t="s">
        <v>473</v>
      </c>
      <c r="D2804" s="375" t="s">
        <v>391</v>
      </c>
      <c r="E2804" s="375" t="s">
        <v>401</v>
      </c>
      <c r="F2804" s="378">
        <v>6.0758064513766945E-5</v>
      </c>
      <c r="G2804" s="375" t="s">
        <v>399</v>
      </c>
      <c r="H2804" s="831" t="s">
        <v>998</v>
      </c>
      <c r="I2804" s="428" t="s">
        <v>232</v>
      </c>
      <c r="J2804" s="375" t="s">
        <v>67</v>
      </c>
      <c r="K2804" s="375" t="s">
        <v>52</v>
      </c>
      <c r="M2804" s="824">
        <v>0.32</v>
      </c>
      <c r="N2804" s="375" t="s">
        <v>396</v>
      </c>
      <c r="O2804" s="375" t="s">
        <v>401</v>
      </c>
      <c r="P2804" s="378">
        <v>1.0078866821431209E-6</v>
      </c>
      <c r="Q2804" s="375" t="s">
        <v>399</v>
      </c>
      <c r="R2804" s="831" t="s">
        <v>996</v>
      </c>
      <c r="S2804" s="428" t="s">
        <v>49</v>
      </c>
      <c r="T2804" s="375" t="s">
        <v>418</v>
      </c>
      <c r="U2804" s="375" t="s">
        <v>67</v>
      </c>
      <c r="V2804" s="375" t="s">
        <v>52</v>
      </c>
      <c r="X2804" s="824">
        <v>0.34699999999999998</v>
      </c>
      <c r="Y2804" s="375" t="s">
        <v>396</v>
      </c>
      <c r="Z2804" s="375" t="s">
        <v>401</v>
      </c>
      <c r="AA2804" s="378">
        <v>1.6007890236458171E-5</v>
      </c>
      <c r="AB2804" s="375" t="s">
        <v>399</v>
      </c>
      <c r="AC2804" s="831" t="s">
        <v>997</v>
      </c>
      <c r="AK2804" s="428" t="s">
        <v>277</v>
      </c>
      <c r="AL2804" s="375" t="s">
        <v>67</v>
      </c>
      <c r="AM2804" s="375" t="s">
        <v>425</v>
      </c>
      <c r="AN2804" s="375" t="s">
        <v>426</v>
      </c>
      <c r="AO2804" s="762">
        <v>6.9260000000000002</v>
      </c>
      <c r="AP2804" s="375" t="s">
        <v>397</v>
      </c>
      <c r="AQ2804" s="760">
        <v>116.27924683403903</v>
      </c>
      <c r="AR2804" s="375" t="s">
        <v>399</v>
      </c>
      <c r="AS2804" s="375" t="s">
        <v>995</v>
      </c>
      <c r="AT2804" s="831" t="s">
        <v>422</v>
      </c>
    </row>
    <row r="2805" spans="1:46" s="375" customFormat="1" x14ac:dyDescent="0.4">
      <c r="A2805" s="428" t="s">
        <v>406</v>
      </c>
      <c r="B2805" s="375" t="s">
        <v>67</v>
      </c>
      <c r="C2805" s="375" t="s">
        <v>473</v>
      </c>
      <c r="D2805" s="375" t="s">
        <v>392</v>
      </c>
      <c r="E2805" s="375" t="s">
        <v>401</v>
      </c>
      <c r="F2805" s="378">
        <v>2.2701954639775182E-4</v>
      </c>
      <c r="G2805" s="375" t="s">
        <v>399</v>
      </c>
      <c r="H2805" s="831" t="s">
        <v>998</v>
      </c>
      <c r="I2805" s="428" t="s">
        <v>232</v>
      </c>
      <c r="J2805" s="375" t="s">
        <v>67</v>
      </c>
      <c r="K2805" s="375" t="s">
        <v>52</v>
      </c>
      <c r="M2805" s="824">
        <v>0.32</v>
      </c>
      <c r="N2805" s="375" t="s">
        <v>397</v>
      </c>
      <c r="O2805" s="375" t="s">
        <v>401</v>
      </c>
      <c r="P2805" s="378">
        <v>0.63339958777680982</v>
      </c>
      <c r="Q2805" s="375" t="s">
        <v>399</v>
      </c>
      <c r="R2805" s="831" t="s">
        <v>996</v>
      </c>
      <c r="S2805" s="428" t="s">
        <v>49</v>
      </c>
      <c r="T2805" s="375" t="s">
        <v>418</v>
      </c>
      <c r="U2805" s="375" t="s">
        <v>67</v>
      </c>
      <c r="V2805" s="375" t="s">
        <v>52</v>
      </c>
      <c r="X2805" s="824">
        <v>0.34699999999999998</v>
      </c>
      <c r="Y2805" s="375" t="s">
        <v>397</v>
      </c>
      <c r="Z2805" s="375" t="s">
        <v>401</v>
      </c>
      <c r="AA2805" s="378">
        <v>0.98428300370522648</v>
      </c>
      <c r="AB2805" s="375" t="s">
        <v>399</v>
      </c>
      <c r="AC2805" s="831" t="s">
        <v>997</v>
      </c>
      <c r="AK2805" s="428" t="s">
        <v>277</v>
      </c>
      <c r="AL2805" s="375" t="s">
        <v>67</v>
      </c>
      <c r="AM2805" s="375" t="s">
        <v>34</v>
      </c>
      <c r="AO2805" s="762">
        <v>8.7040000000000006</v>
      </c>
      <c r="AP2805" s="375" t="s">
        <v>387</v>
      </c>
      <c r="AQ2805" s="760">
        <v>0.13392911904762864</v>
      </c>
      <c r="AR2805" s="375" t="s">
        <v>399</v>
      </c>
      <c r="AS2805" s="375" t="s">
        <v>999</v>
      </c>
      <c r="AT2805" s="831" t="s">
        <v>422</v>
      </c>
    </row>
    <row r="2806" spans="1:46" s="375" customFormat="1" x14ac:dyDescent="0.4">
      <c r="A2806" s="428" t="s">
        <v>406</v>
      </c>
      <c r="B2806" s="375" t="s">
        <v>67</v>
      </c>
      <c r="C2806" s="375" t="s">
        <v>473</v>
      </c>
      <c r="D2806" s="375" t="s">
        <v>393</v>
      </c>
      <c r="E2806" s="375" t="s">
        <v>401</v>
      </c>
      <c r="F2806" s="378">
        <v>3.8464152636615532E-6</v>
      </c>
      <c r="G2806" s="375" t="s">
        <v>399</v>
      </c>
      <c r="H2806" s="831" t="s">
        <v>998</v>
      </c>
      <c r="I2806" s="428" t="s">
        <v>232</v>
      </c>
      <c r="J2806" s="375" t="s">
        <v>67</v>
      </c>
      <c r="K2806" s="375" t="s">
        <v>54</v>
      </c>
      <c r="M2806" s="824">
        <v>0.32800000000000001</v>
      </c>
      <c r="N2806" s="375" t="s">
        <v>385</v>
      </c>
      <c r="O2806" s="375" t="s">
        <v>400</v>
      </c>
      <c r="P2806" s="761">
        <v>3.0487804878048781</v>
      </c>
      <c r="Q2806" s="375" t="s">
        <v>398</v>
      </c>
      <c r="R2806" s="831" t="s">
        <v>1000</v>
      </c>
      <c r="S2806" s="428" t="s">
        <v>49</v>
      </c>
      <c r="T2806" s="375" t="s">
        <v>418</v>
      </c>
      <c r="U2806" s="375" t="s">
        <v>67</v>
      </c>
      <c r="V2806" s="375" t="s">
        <v>53</v>
      </c>
      <c r="X2806" s="824">
        <v>0.39</v>
      </c>
      <c r="Y2806" s="375" t="s">
        <v>411</v>
      </c>
      <c r="Z2806" s="375" t="s">
        <v>400</v>
      </c>
      <c r="AA2806" s="761">
        <v>2.5641025641025639</v>
      </c>
      <c r="AB2806" s="375" t="s">
        <v>398</v>
      </c>
      <c r="AC2806" s="831" t="s">
        <v>1001</v>
      </c>
      <c r="AK2806" s="428" t="s">
        <v>277</v>
      </c>
      <c r="AL2806" s="375" t="s">
        <v>67</v>
      </c>
      <c r="AM2806" s="375" t="s">
        <v>34</v>
      </c>
      <c r="AO2806" s="762">
        <v>8.7040000000000006</v>
      </c>
      <c r="AP2806" s="375" t="s">
        <v>388</v>
      </c>
      <c r="AQ2806" s="760">
        <v>0.84614124568009674</v>
      </c>
      <c r="AR2806" s="375" t="s">
        <v>399</v>
      </c>
      <c r="AS2806" s="375" t="s">
        <v>999</v>
      </c>
      <c r="AT2806" s="831" t="s">
        <v>422</v>
      </c>
    </row>
    <row r="2807" spans="1:46" s="375" customFormat="1" x14ac:dyDescent="0.4">
      <c r="A2807" s="428" t="s">
        <v>406</v>
      </c>
      <c r="B2807" s="375" t="s">
        <v>67</v>
      </c>
      <c r="C2807" s="375" t="s">
        <v>473</v>
      </c>
      <c r="D2807" s="375" t="s">
        <v>394</v>
      </c>
      <c r="E2807" s="375" t="s">
        <v>401</v>
      </c>
      <c r="F2807" s="378">
        <v>8.3907135130326465E-6</v>
      </c>
      <c r="G2807" s="375" t="s">
        <v>399</v>
      </c>
      <c r="H2807" s="831" t="s">
        <v>998</v>
      </c>
      <c r="I2807" s="428" t="s">
        <v>232</v>
      </c>
      <c r="J2807" s="375" t="s">
        <v>67</v>
      </c>
      <c r="K2807" s="375" t="s">
        <v>54</v>
      </c>
      <c r="M2807" s="824">
        <v>0.32800000000000001</v>
      </c>
      <c r="N2807" s="375" t="s">
        <v>387</v>
      </c>
      <c r="O2807" s="375" t="s">
        <v>400</v>
      </c>
      <c r="P2807" s="763">
        <v>1.1000002606497705E-5</v>
      </c>
      <c r="Q2807" s="375" t="s">
        <v>399</v>
      </c>
      <c r="R2807" s="831" t="s">
        <v>1002</v>
      </c>
      <c r="S2807" s="428" t="s">
        <v>49</v>
      </c>
      <c r="T2807" s="375" t="s">
        <v>418</v>
      </c>
      <c r="U2807" s="375" t="s">
        <v>67</v>
      </c>
      <c r="V2807" s="375" t="s">
        <v>53</v>
      </c>
      <c r="X2807" s="824">
        <v>0.39</v>
      </c>
      <c r="Y2807" s="375" t="s">
        <v>387</v>
      </c>
      <c r="Z2807" s="375" t="s">
        <v>400</v>
      </c>
      <c r="AA2807" s="763">
        <v>9.0000021325890313E-7</v>
      </c>
      <c r="AB2807" s="375" t="s">
        <v>399</v>
      </c>
      <c r="AC2807" s="831" t="s">
        <v>1003</v>
      </c>
      <c r="AK2807" s="428" t="s">
        <v>277</v>
      </c>
      <c r="AL2807" s="375" t="s">
        <v>67</v>
      </c>
      <c r="AM2807" s="375" t="s">
        <v>34</v>
      </c>
      <c r="AO2807" s="762">
        <v>8.7040000000000006</v>
      </c>
      <c r="AP2807" s="375" t="s">
        <v>389</v>
      </c>
      <c r="AQ2807" s="760">
        <v>0.14469053127021084</v>
      </c>
      <c r="AR2807" s="375" t="s">
        <v>399</v>
      </c>
      <c r="AS2807" s="375" t="s">
        <v>999</v>
      </c>
      <c r="AT2807" s="831" t="s">
        <v>422</v>
      </c>
    </row>
    <row r="2808" spans="1:46" s="375" customFormat="1" x14ac:dyDescent="0.4">
      <c r="A2808" s="428" t="s">
        <v>406</v>
      </c>
      <c r="B2808" s="375" t="s">
        <v>67</v>
      </c>
      <c r="C2808" s="375" t="s">
        <v>473</v>
      </c>
      <c r="D2808" s="375" t="s">
        <v>395</v>
      </c>
      <c r="E2808" s="375" t="s">
        <v>401</v>
      </c>
      <c r="F2808" s="378">
        <v>1.4830122575266299E-5</v>
      </c>
      <c r="G2808" s="375" t="s">
        <v>399</v>
      </c>
      <c r="H2808" s="831" t="s">
        <v>998</v>
      </c>
      <c r="I2808" s="428" t="s">
        <v>232</v>
      </c>
      <c r="J2808" s="375" t="s">
        <v>67</v>
      </c>
      <c r="K2808" s="375" t="s">
        <v>54</v>
      </c>
      <c r="M2808" s="824">
        <v>0.32800000000000001</v>
      </c>
      <c r="N2808" s="375" t="s">
        <v>388</v>
      </c>
      <c r="O2808" s="375" t="s">
        <v>400</v>
      </c>
      <c r="P2808" s="763">
        <v>4.2900010165341048E-4</v>
      </c>
      <c r="Q2808" s="375" t="s">
        <v>399</v>
      </c>
      <c r="R2808" s="831" t="s">
        <v>1002</v>
      </c>
      <c r="S2808" s="428" t="s">
        <v>49</v>
      </c>
      <c r="T2808" s="375" t="s">
        <v>418</v>
      </c>
      <c r="U2808" s="375" t="s">
        <v>67</v>
      </c>
      <c r="V2808" s="375" t="s">
        <v>53</v>
      </c>
      <c r="X2808" s="824">
        <v>0.39</v>
      </c>
      <c r="Y2808" s="375" t="s">
        <v>388</v>
      </c>
      <c r="Z2808" s="375" t="s">
        <v>400</v>
      </c>
      <c r="AA2808" s="763">
        <v>1.5100003578010487E-5</v>
      </c>
      <c r="AB2808" s="375" t="s">
        <v>399</v>
      </c>
      <c r="AC2808" s="831" t="s">
        <v>1003</v>
      </c>
      <c r="AK2808" s="428" t="s">
        <v>277</v>
      </c>
      <c r="AL2808" s="375" t="s">
        <v>67</v>
      </c>
      <c r="AM2808" s="375" t="s">
        <v>34</v>
      </c>
      <c r="AO2808" s="762">
        <v>8.7040000000000006</v>
      </c>
      <c r="AP2808" s="375" t="s">
        <v>390</v>
      </c>
      <c r="AQ2808" s="760">
        <v>8.5326825093599831E-2</v>
      </c>
      <c r="AR2808" s="375" t="s">
        <v>399</v>
      </c>
      <c r="AS2808" s="375" t="s">
        <v>999</v>
      </c>
      <c r="AT2808" s="831" t="s">
        <v>422</v>
      </c>
    </row>
    <row r="2809" spans="1:46" s="375" customFormat="1" x14ac:dyDescent="0.4">
      <c r="A2809" s="428" t="s">
        <v>406</v>
      </c>
      <c r="B2809" s="375" t="s">
        <v>67</v>
      </c>
      <c r="C2809" s="375" t="s">
        <v>473</v>
      </c>
      <c r="D2809" s="375" t="s">
        <v>396</v>
      </c>
      <c r="E2809" s="375" t="s">
        <v>401</v>
      </c>
      <c r="F2809" s="378">
        <v>3.6831380757142704E-6</v>
      </c>
      <c r="G2809" s="375" t="s">
        <v>399</v>
      </c>
      <c r="H2809" s="831" t="s">
        <v>998</v>
      </c>
      <c r="I2809" s="428" t="s">
        <v>232</v>
      </c>
      <c r="J2809" s="375" t="s">
        <v>67</v>
      </c>
      <c r="K2809" s="375" t="s">
        <v>54</v>
      </c>
      <c r="M2809" s="824">
        <v>0.32800000000000001</v>
      </c>
      <c r="N2809" s="375" t="s">
        <v>389</v>
      </c>
      <c r="O2809" s="375" t="s">
        <v>400</v>
      </c>
      <c r="P2809" s="763">
        <v>1.8600004407350664E-4</v>
      </c>
      <c r="Q2809" s="375" t="s">
        <v>399</v>
      </c>
      <c r="R2809" s="831" t="s">
        <v>1002</v>
      </c>
      <c r="S2809" s="428" t="s">
        <v>49</v>
      </c>
      <c r="T2809" s="375" t="s">
        <v>418</v>
      </c>
      <c r="U2809" s="375" t="s">
        <v>67</v>
      </c>
      <c r="V2809" s="375" t="s">
        <v>53</v>
      </c>
      <c r="X2809" s="824">
        <v>0.39</v>
      </c>
      <c r="Y2809" s="375" t="s">
        <v>389</v>
      </c>
      <c r="Z2809" s="375" t="s">
        <v>400</v>
      </c>
      <c r="AA2809" s="763">
        <v>2.3500005568426909E-4</v>
      </c>
      <c r="AB2809" s="375" t="s">
        <v>399</v>
      </c>
      <c r="AC2809" s="831" t="s">
        <v>1003</v>
      </c>
      <c r="AK2809" s="428" t="s">
        <v>277</v>
      </c>
      <c r="AL2809" s="375" t="s">
        <v>67</v>
      </c>
      <c r="AM2809" s="375" t="s">
        <v>34</v>
      </c>
      <c r="AO2809" s="762">
        <v>8.7040000000000006</v>
      </c>
      <c r="AP2809" s="375" t="s">
        <v>391</v>
      </c>
      <c r="AQ2809" s="760">
        <v>3.8727226352348619E-2</v>
      </c>
      <c r="AR2809" s="375" t="s">
        <v>399</v>
      </c>
      <c r="AS2809" s="375" t="s">
        <v>999</v>
      </c>
      <c r="AT2809" s="831" t="s">
        <v>422</v>
      </c>
    </row>
    <row r="2810" spans="1:46" s="375" customFormat="1" x14ac:dyDescent="0.4">
      <c r="A2810" s="430" t="s">
        <v>406</v>
      </c>
      <c r="B2810" s="832" t="s">
        <v>67</v>
      </c>
      <c r="C2810" s="832" t="s">
        <v>473</v>
      </c>
      <c r="D2810" s="832" t="s">
        <v>397</v>
      </c>
      <c r="E2810" s="832" t="s">
        <v>401</v>
      </c>
      <c r="F2810" s="404">
        <v>0.29819028441020884</v>
      </c>
      <c r="G2810" s="832" t="s">
        <v>399</v>
      </c>
      <c r="H2810" s="834" t="s">
        <v>998</v>
      </c>
      <c r="I2810" s="428" t="s">
        <v>232</v>
      </c>
      <c r="J2810" s="375" t="s">
        <v>67</v>
      </c>
      <c r="K2810" s="375" t="s">
        <v>54</v>
      </c>
      <c r="L2810" s="378"/>
      <c r="M2810" s="824">
        <v>0.32800000000000001</v>
      </c>
      <c r="N2810" s="375" t="s">
        <v>390</v>
      </c>
      <c r="O2810" s="375" t="s">
        <v>400</v>
      </c>
      <c r="P2810" s="763">
        <v>3.7000008767310457E-5</v>
      </c>
      <c r="Q2810" s="375" t="s">
        <v>399</v>
      </c>
      <c r="R2810" s="831" t="s">
        <v>1002</v>
      </c>
      <c r="S2810" s="428" t="s">
        <v>49</v>
      </c>
      <c r="T2810" s="375" t="s">
        <v>418</v>
      </c>
      <c r="U2810" s="375" t="s">
        <v>67</v>
      </c>
      <c r="V2810" s="375" t="s">
        <v>53</v>
      </c>
      <c r="W2810" s="378"/>
      <c r="X2810" s="824">
        <v>0.39</v>
      </c>
      <c r="Y2810" s="375" t="s">
        <v>390</v>
      </c>
      <c r="Z2810" s="375" t="s">
        <v>400</v>
      </c>
      <c r="AA2810" s="763">
        <v>2.8400006729503167E-5</v>
      </c>
      <c r="AB2810" s="375" t="s">
        <v>399</v>
      </c>
      <c r="AC2810" s="831" t="s">
        <v>1003</v>
      </c>
      <c r="AK2810" s="428" t="s">
        <v>277</v>
      </c>
      <c r="AL2810" s="375" t="s">
        <v>67</v>
      </c>
      <c r="AM2810" s="375" t="s">
        <v>34</v>
      </c>
      <c r="AO2810" s="762">
        <v>8.7040000000000006</v>
      </c>
      <c r="AP2810" s="375" t="s">
        <v>392</v>
      </c>
      <c r="AQ2810" s="760">
        <v>0.54246652525231054</v>
      </c>
      <c r="AR2810" s="375" t="s">
        <v>399</v>
      </c>
      <c r="AS2810" s="375" t="s">
        <v>999</v>
      </c>
      <c r="AT2810" s="831" t="s">
        <v>422</v>
      </c>
    </row>
    <row r="2811" spans="1:46" s="375" customFormat="1" x14ac:dyDescent="0.4">
      <c r="I2811" s="428" t="s">
        <v>232</v>
      </c>
      <c r="J2811" s="375" t="s">
        <v>67</v>
      </c>
      <c r="K2811" s="375" t="s">
        <v>54</v>
      </c>
      <c r="L2811" s="378"/>
      <c r="M2811" s="824">
        <v>0.32800000000000001</v>
      </c>
      <c r="N2811" s="375" t="s">
        <v>391</v>
      </c>
      <c r="O2811" s="375" t="s">
        <v>400</v>
      </c>
      <c r="P2811" s="763">
        <v>3.7000008767310457E-5</v>
      </c>
      <c r="Q2811" s="375" t="s">
        <v>399</v>
      </c>
      <c r="R2811" s="831" t="s">
        <v>1002</v>
      </c>
      <c r="S2811" s="428" t="s">
        <v>49</v>
      </c>
      <c r="T2811" s="375" t="s">
        <v>418</v>
      </c>
      <c r="U2811" s="375" t="s">
        <v>67</v>
      </c>
      <c r="V2811" s="375" t="s">
        <v>53</v>
      </c>
      <c r="W2811" s="378"/>
      <c r="X2811" s="824">
        <v>0.39</v>
      </c>
      <c r="Y2811" s="375" t="s">
        <v>391</v>
      </c>
      <c r="Z2811" s="375" t="s">
        <v>400</v>
      </c>
      <c r="AA2811" s="763">
        <v>8.2700019596123672E-6</v>
      </c>
      <c r="AB2811" s="375" t="s">
        <v>399</v>
      </c>
      <c r="AC2811" s="831" t="s">
        <v>1003</v>
      </c>
      <c r="AK2811" s="428" t="s">
        <v>277</v>
      </c>
      <c r="AL2811" s="375" t="s">
        <v>67</v>
      </c>
      <c r="AM2811" s="375" t="s">
        <v>34</v>
      </c>
      <c r="AO2811" s="762">
        <v>8.7040000000000006</v>
      </c>
      <c r="AP2811" s="375" t="s">
        <v>393</v>
      </c>
      <c r="AQ2811" s="760">
        <v>8.111481151864688E-4</v>
      </c>
      <c r="AR2811" s="375" t="s">
        <v>399</v>
      </c>
      <c r="AS2811" s="375" t="s">
        <v>999</v>
      </c>
      <c r="AT2811" s="831" t="s">
        <v>422</v>
      </c>
    </row>
    <row r="2812" spans="1:46" s="375" customFormat="1" x14ac:dyDescent="0.4">
      <c r="I2812" s="428" t="s">
        <v>232</v>
      </c>
      <c r="J2812" s="375" t="s">
        <v>67</v>
      </c>
      <c r="K2812" s="375" t="s">
        <v>54</v>
      </c>
      <c r="L2812" s="378"/>
      <c r="M2812" s="824">
        <v>0.32800000000000001</v>
      </c>
      <c r="N2812" s="375" t="s">
        <v>392</v>
      </c>
      <c r="O2812" s="375" t="s">
        <v>400</v>
      </c>
      <c r="P2812" s="763">
        <v>4.000000947817347E-6</v>
      </c>
      <c r="Q2812" s="375" t="s">
        <v>399</v>
      </c>
      <c r="R2812" s="831" t="s">
        <v>1002</v>
      </c>
      <c r="S2812" s="428" t="s">
        <v>49</v>
      </c>
      <c r="T2812" s="375" t="s">
        <v>418</v>
      </c>
      <c r="U2812" s="375" t="s">
        <v>67</v>
      </c>
      <c r="V2812" s="375" t="s">
        <v>53</v>
      </c>
      <c r="W2812" s="378"/>
      <c r="X2812" s="824">
        <v>0.39</v>
      </c>
      <c r="Y2812" s="375" t="s">
        <v>392</v>
      </c>
      <c r="Z2812" s="375" t="s">
        <v>400</v>
      </c>
      <c r="AA2812" s="763">
        <v>4.910001163445794E-6</v>
      </c>
      <c r="AB2812" s="375" t="s">
        <v>399</v>
      </c>
      <c r="AC2812" s="831" t="s">
        <v>1003</v>
      </c>
      <c r="AK2812" s="428" t="s">
        <v>277</v>
      </c>
      <c r="AL2812" s="375" t="s">
        <v>67</v>
      </c>
      <c r="AM2812" s="375" t="s">
        <v>34</v>
      </c>
      <c r="AO2812" s="762">
        <v>8.7040000000000006</v>
      </c>
      <c r="AP2812" s="375" t="s">
        <v>394</v>
      </c>
      <c r="AQ2812" s="760">
        <v>1.6935338883092644E-3</v>
      </c>
      <c r="AR2812" s="375" t="s">
        <v>399</v>
      </c>
      <c r="AS2812" s="375" t="s">
        <v>999</v>
      </c>
      <c r="AT2812" s="831" t="s">
        <v>422</v>
      </c>
    </row>
    <row r="2813" spans="1:46" s="375" customFormat="1" x14ac:dyDescent="0.4">
      <c r="I2813" s="428" t="s">
        <v>232</v>
      </c>
      <c r="J2813" s="375" t="s">
        <v>67</v>
      </c>
      <c r="K2813" s="375" t="s">
        <v>54</v>
      </c>
      <c r="L2813" s="378"/>
      <c r="M2813" s="824">
        <v>0.32800000000000001</v>
      </c>
      <c r="N2813" s="375" t="s">
        <v>393</v>
      </c>
      <c r="O2813" s="375" t="s">
        <v>400</v>
      </c>
      <c r="P2813" s="763">
        <v>1.0730002542520035E-6</v>
      </c>
      <c r="Q2813" s="375" t="s">
        <v>399</v>
      </c>
      <c r="R2813" s="831" t="s">
        <v>1002</v>
      </c>
      <c r="S2813" s="428" t="s">
        <v>49</v>
      </c>
      <c r="T2813" s="375" t="s">
        <v>418</v>
      </c>
      <c r="U2813" s="375" t="s">
        <v>67</v>
      </c>
      <c r="V2813" s="375" t="s">
        <v>53</v>
      </c>
      <c r="W2813" s="378"/>
      <c r="X2813" s="824">
        <v>0.39</v>
      </c>
      <c r="Y2813" s="375" t="s">
        <v>393</v>
      </c>
      <c r="Z2813" s="375" t="s">
        <v>400</v>
      </c>
      <c r="AA2813" s="763">
        <v>3.5561008426333167E-7</v>
      </c>
      <c r="AB2813" s="375" t="s">
        <v>399</v>
      </c>
      <c r="AC2813" s="831" t="s">
        <v>1003</v>
      </c>
      <c r="AK2813" s="428" t="s">
        <v>277</v>
      </c>
      <c r="AL2813" s="375" t="s">
        <v>67</v>
      </c>
      <c r="AM2813" s="375" t="s">
        <v>34</v>
      </c>
      <c r="AO2813" s="762">
        <v>8.7040000000000006</v>
      </c>
      <c r="AP2813" s="375" t="s">
        <v>395</v>
      </c>
      <c r="AQ2813" s="760">
        <v>0.20852766040148335</v>
      </c>
      <c r="AR2813" s="375" t="s">
        <v>399</v>
      </c>
      <c r="AS2813" s="375" t="s">
        <v>999</v>
      </c>
      <c r="AT2813" s="831" t="s">
        <v>422</v>
      </c>
    </row>
    <row r="2814" spans="1:46" s="375" customFormat="1" x14ac:dyDescent="0.4">
      <c r="I2814" s="428" t="s">
        <v>232</v>
      </c>
      <c r="J2814" s="375" t="s">
        <v>67</v>
      </c>
      <c r="K2814" s="375" t="s">
        <v>54</v>
      </c>
      <c r="L2814" s="378"/>
      <c r="M2814" s="824">
        <v>0.32800000000000001</v>
      </c>
      <c r="N2814" s="375" t="s">
        <v>394</v>
      </c>
      <c r="O2814" s="375" t="s">
        <v>400</v>
      </c>
      <c r="P2814" s="763">
        <v>2.5160005961771109E-5</v>
      </c>
      <c r="Q2814" s="375" t="s">
        <v>399</v>
      </c>
      <c r="R2814" s="831" t="s">
        <v>1002</v>
      </c>
      <c r="S2814" s="428" t="s">
        <v>49</v>
      </c>
      <c r="T2814" s="375" t="s">
        <v>418</v>
      </c>
      <c r="U2814" s="375" t="s">
        <v>67</v>
      </c>
      <c r="V2814" s="375" t="s">
        <v>53</v>
      </c>
      <c r="W2814" s="378"/>
      <c r="X2814" s="824">
        <v>0.39</v>
      </c>
      <c r="Y2814" s="375" t="s">
        <v>394</v>
      </c>
      <c r="Z2814" s="375" t="s">
        <v>400</v>
      </c>
      <c r="AA2814" s="763">
        <v>6.6987015872860153E-7</v>
      </c>
      <c r="AB2814" s="375" t="s">
        <v>399</v>
      </c>
      <c r="AC2814" s="831" t="s">
        <v>1003</v>
      </c>
      <c r="AK2814" s="428" t="s">
        <v>277</v>
      </c>
      <c r="AL2814" s="375" t="s">
        <v>67</v>
      </c>
      <c r="AM2814" s="375" t="s">
        <v>34</v>
      </c>
      <c r="AO2814" s="762">
        <v>8.7040000000000006</v>
      </c>
      <c r="AP2814" s="375" t="s">
        <v>396</v>
      </c>
      <c r="AQ2814" s="760">
        <v>1.2784256206030929E-3</v>
      </c>
      <c r="AR2814" s="375" t="s">
        <v>399</v>
      </c>
      <c r="AS2814" s="375" t="s">
        <v>999</v>
      </c>
      <c r="AT2814" s="831" t="s">
        <v>422</v>
      </c>
    </row>
    <row r="2815" spans="1:46" s="375" customFormat="1" x14ac:dyDescent="0.4">
      <c r="I2815" s="428" t="s">
        <v>232</v>
      </c>
      <c r="J2815" s="375" t="s">
        <v>67</v>
      </c>
      <c r="K2815" s="375" t="s">
        <v>54</v>
      </c>
      <c r="L2815" s="378"/>
      <c r="M2815" s="824">
        <v>0.32800000000000001</v>
      </c>
      <c r="N2815" s="375" t="s">
        <v>395</v>
      </c>
      <c r="O2815" s="375" t="s">
        <v>400</v>
      </c>
      <c r="P2815" s="763">
        <v>1.1000002606497705E-5</v>
      </c>
      <c r="Q2815" s="375" t="s">
        <v>399</v>
      </c>
      <c r="R2815" s="831" t="s">
        <v>1002</v>
      </c>
      <c r="S2815" s="428" t="s">
        <v>49</v>
      </c>
      <c r="T2815" s="375" t="s">
        <v>418</v>
      </c>
      <c r="U2815" s="375" t="s">
        <v>67</v>
      </c>
      <c r="V2815" s="375" t="s">
        <v>53</v>
      </c>
      <c r="W2815" s="378"/>
      <c r="X2815" s="824">
        <v>0.39</v>
      </c>
      <c r="Y2815" s="375" t="s">
        <v>395</v>
      </c>
      <c r="Z2815" s="375" t="s">
        <v>400</v>
      </c>
      <c r="AA2815" s="763">
        <v>9.0000021325890309E-6</v>
      </c>
      <c r="AB2815" s="375" t="s">
        <v>399</v>
      </c>
      <c r="AC2815" s="831" t="s">
        <v>1003</v>
      </c>
      <c r="AK2815" s="430" t="s">
        <v>277</v>
      </c>
      <c r="AL2815" s="832" t="s">
        <v>67</v>
      </c>
      <c r="AM2815" s="832" t="s">
        <v>34</v>
      </c>
      <c r="AN2815" s="832"/>
      <c r="AO2815" s="842">
        <v>8.7040000000000006</v>
      </c>
      <c r="AP2815" s="832" t="s">
        <v>397</v>
      </c>
      <c r="AQ2815" s="843">
        <v>129.43755407652384</v>
      </c>
      <c r="AR2815" s="832" t="s">
        <v>399</v>
      </c>
      <c r="AS2815" s="832" t="s">
        <v>999</v>
      </c>
      <c r="AT2815" s="834" t="s">
        <v>422</v>
      </c>
    </row>
    <row r="2816" spans="1:46" s="375" customFormat="1" x14ac:dyDescent="0.4">
      <c r="I2816" s="428" t="s">
        <v>232</v>
      </c>
      <c r="J2816" s="375" t="s">
        <v>67</v>
      </c>
      <c r="K2816" s="375" t="s">
        <v>54</v>
      </c>
      <c r="L2816" s="378"/>
      <c r="M2816" s="824">
        <v>0.32800000000000001</v>
      </c>
      <c r="N2816" s="375" t="s">
        <v>396</v>
      </c>
      <c r="O2816" s="375" t="s">
        <v>400</v>
      </c>
      <c r="P2816" s="763">
        <v>1.0000002369543367E-6</v>
      </c>
      <c r="Q2816" s="375" t="s">
        <v>399</v>
      </c>
      <c r="R2816" s="831" t="s">
        <v>1002</v>
      </c>
      <c r="S2816" s="428" t="s">
        <v>49</v>
      </c>
      <c r="T2816" s="375" t="s">
        <v>418</v>
      </c>
      <c r="U2816" s="375" t="s">
        <v>67</v>
      </c>
      <c r="V2816" s="375" t="s">
        <v>53</v>
      </c>
      <c r="W2816" s="378"/>
      <c r="X2816" s="824">
        <v>0.39</v>
      </c>
      <c r="Y2816" s="375" t="s">
        <v>396</v>
      </c>
      <c r="Z2816" s="375" t="s">
        <v>400</v>
      </c>
      <c r="AA2816" s="763">
        <v>1.3500003198883547E-5</v>
      </c>
      <c r="AB2816" s="375" t="s">
        <v>399</v>
      </c>
      <c r="AC2816" s="831" t="s">
        <v>1003</v>
      </c>
    </row>
    <row r="2817" spans="9:29" s="375" customFormat="1" x14ac:dyDescent="0.4">
      <c r="I2817" s="428" t="s">
        <v>232</v>
      </c>
      <c r="J2817" s="375" t="s">
        <v>67</v>
      </c>
      <c r="K2817" s="375" t="s">
        <v>54</v>
      </c>
      <c r="L2817" s="378"/>
      <c r="M2817" s="824">
        <v>0.32800000000000001</v>
      </c>
      <c r="N2817" s="375" t="s">
        <v>397</v>
      </c>
      <c r="O2817" s="375" t="s">
        <v>400</v>
      </c>
      <c r="P2817" s="763">
        <v>0.61732393105117633</v>
      </c>
      <c r="Q2817" s="375" t="s">
        <v>399</v>
      </c>
      <c r="R2817" s="831" t="s">
        <v>1002</v>
      </c>
      <c r="S2817" s="428" t="s">
        <v>49</v>
      </c>
      <c r="T2817" s="375" t="s">
        <v>418</v>
      </c>
      <c r="U2817" s="375" t="s">
        <v>67</v>
      </c>
      <c r="V2817" s="375" t="s">
        <v>53</v>
      </c>
      <c r="W2817" s="378"/>
      <c r="X2817" s="824">
        <v>0.39</v>
      </c>
      <c r="Y2817" s="375" t="s">
        <v>397</v>
      </c>
      <c r="Z2817" s="375" t="s">
        <v>400</v>
      </c>
      <c r="AA2817" s="763">
        <v>0.87524327301858795</v>
      </c>
      <c r="AB2817" s="375" t="s">
        <v>399</v>
      </c>
      <c r="AC2817" s="831" t="s">
        <v>1003</v>
      </c>
    </row>
    <row r="2818" spans="9:29" s="375" customFormat="1" x14ac:dyDescent="0.4">
      <c r="I2818" s="428" t="s">
        <v>232</v>
      </c>
      <c r="J2818" s="375" t="s">
        <v>67</v>
      </c>
      <c r="K2818" s="375" t="s">
        <v>54</v>
      </c>
      <c r="L2818" s="378"/>
      <c r="M2818" s="824">
        <v>0.32800000000000001</v>
      </c>
      <c r="N2818" s="375" t="s">
        <v>387</v>
      </c>
      <c r="O2818" s="375" t="s">
        <v>401</v>
      </c>
      <c r="P2818" s="378">
        <v>1.1437820892289984E-5</v>
      </c>
      <c r="Q2818" s="375" t="s">
        <v>399</v>
      </c>
      <c r="R2818" s="831" t="s">
        <v>1004</v>
      </c>
      <c r="S2818" s="428" t="s">
        <v>49</v>
      </c>
      <c r="T2818" s="375" t="s">
        <v>418</v>
      </c>
      <c r="U2818" s="375" t="s">
        <v>67</v>
      </c>
      <c r="V2818" s="375" t="s">
        <v>53</v>
      </c>
      <c r="W2818" s="378"/>
      <c r="X2818" s="824">
        <v>0.39</v>
      </c>
      <c r="Y2818" s="375" t="s">
        <v>387</v>
      </c>
      <c r="Z2818" s="375" t="s">
        <v>401</v>
      </c>
      <c r="AA2818" s="378">
        <v>1.7118087714163085E-6</v>
      </c>
      <c r="AB2818" s="375" t="s">
        <v>399</v>
      </c>
      <c r="AC2818" s="831" t="s">
        <v>1005</v>
      </c>
    </row>
    <row r="2819" spans="9:29" s="375" customFormat="1" x14ac:dyDescent="0.4">
      <c r="I2819" s="428" t="s">
        <v>232</v>
      </c>
      <c r="J2819" s="375" t="s">
        <v>67</v>
      </c>
      <c r="K2819" s="375" t="s">
        <v>54</v>
      </c>
      <c r="L2819" s="378"/>
      <c r="M2819" s="824">
        <v>0.32800000000000001</v>
      </c>
      <c r="N2819" s="375" t="s">
        <v>388</v>
      </c>
      <c r="O2819" s="375" t="s">
        <v>401</v>
      </c>
      <c r="P2819" s="378">
        <v>4.3197651578067526E-4</v>
      </c>
      <c r="Q2819" s="375" t="s">
        <v>399</v>
      </c>
      <c r="R2819" s="831" t="s">
        <v>1004</v>
      </c>
      <c r="S2819" s="428" t="s">
        <v>49</v>
      </c>
      <c r="T2819" s="375" t="s">
        <v>418</v>
      </c>
      <c r="U2819" s="375" t="s">
        <v>67</v>
      </c>
      <c r="V2819" s="375" t="s">
        <v>53</v>
      </c>
      <c r="W2819" s="378"/>
      <c r="X2819" s="824">
        <v>0.39</v>
      </c>
      <c r="Y2819" s="375" t="s">
        <v>388</v>
      </c>
      <c r="Z2819" s="375" t="s">
        <v>401</v>
      </c>
      <c r="AA2819" s="378">
        <v>2.0561729266239141E-5</v>
      </c>
      <c r="AB2819" s="375" t="s">
        <v>399</v>
      </c>
      <c r="AC2819" s="831" t="s">
        <v>1005</v>
      </c>
    </row>
    <row r="2820" spans="9:29" s="375" customFormat="1" x14ac:dyDescent="0.4">
      <c r="I2820" s="428" t="s">
        <v>232</v>
      </c>
      <c r="J2820" s="375" t="s">
        <v>67</v>
      </c>
      <c r="K2820" s="375" t="s">
        <v>54</v>
      </c>
      <c r="L2820" s="378"/>
      <c r="M2820" s="824">
        <v>0.32800000000000001</v>
      </c>
      <c r="N2820" s="375" t="s">
        <v>389</v>
      </c>
      <c r="O2820" s="375" t="s">
        <v>401</v>
      </c>
      <c r="P2820" s="378">
        <v>1.8643573604939191E-4</v>
      </c>
      <c r="Q2820" s="375" t="s">
        <v>399</v>
      </c>
      <c r="R2820" s="831" t="s">
        <v>1004</v>
      </c>
      <c r="S2820" s="428" t="s">
        <v>49</v>
      </c>
      <c r="T2820" s="375" t="s">
        <v>418</v>
      </c>
      <c r="U2820" s="375" t="s">
        <v>67</v>
      </c>
      <c r="V2820" s="375" t="s">
        <v>53</v>
      </c>
      <c r="W2820" s="378"/>
      <c r="X2820" s="824">
        <v>0.39</v>
      </c>
      <c r="Y2820" s="375" t="s">
        <v>389</v>
      </c>
      <c r="Z2820" s="375" t="s">
        <v>401</v>
      </c>
      <c r="AA2820" s="378">
        <v>2.3582842848193105E-4</v>
      </c>
      <c r="AB2820" s="375" t="s">
        <v>399</v>
      </c>
      <c r="AC2820" s="831" t="s">
        <v>1005</v>
      </c>
    </row>
    <row r="2821" spans="9:29" s="375" customFormat="1" x14ac:dyDescent="0.4">
      <c r="I2821" s="428" t="s">
        <v>232</v>
      </c>
      <c r="J2821" s="375" t="s">
        <v>67</v>
      </c>
      <c r="K2821" s="375" t="s">
        <v>54</v>
      </c>
      <c r="L2821" s="378"/>
      <c r="M2821" s="824">
        <v>0.32800000000000001</v>
      </c>
      <c r="N2821" s="375" t="s">
        <v>390</v>
      </c>
      <c r="O2821" s="375" t="s">
        <v>401</v>
      </c>
      <c r="P2821" s="378">
        <v>3.7266153451740828E-5</v>
      </c>
      <c r="Q2821" s="375" t="s">
        <v>399</v>
      </c>
      <c r="R2821" s="831" t="s">
        <v>1004</v>
      </c>
      <c r="S2821" s="428" t="s">
        <v>49</v>
      </c>
      <c r="T2821" s="375" t="s">
        <v>418</v>
      </c>
      <c r="U2821" s="375" t="s">
        <v>67</v>
      </c>
      <c r="V2821" s="375" t="s">
        <v>53</v>
      </c>
      <c r="W2821" s="378"/>
      <c r="X2821" s="824">
        <v>0.39</v>
      </c>
      <c r="Y2821" s="375" t="s">
        <v>390</v>
      </c>
      <c r="Z2821" s="375" t="s">
        <v>401</v>
      </c>
      <c r="AA2821" s="378">
        <v>2.8902185583531793E-5</v>
      </c>
      <c r="AB2821" s="375" t="s">
        <v>399</v>
      </c>
      <c r="AC2821" s="831" t="s">
        <v>1005</v>
      </c>
    </row>
    <row r="2822" spans="9:29" s="375" customFormat="1" x14ac:dyDescent="0.4">
      <c r="I2822" s="428" t="s">
        <v>232</v>
      </c>
      <c r="J2822" s="375" t="s">
        <v>67</v>
      </c>
      <c r="K2822" s="375" t="s">
        <v>54</v>
      </c>
      <c r="L2822" s="378"/>
      <c r="M2822" s="824">
        <v>0.32800000000000001</v>
      </c>
      <c r="N2822" s="375" t="s">
        <v>391</v>
      </c>
      <c r="O2822" s="375" t="s">
        <v>401</v>
      </c>
      <c r="P2822" s="378">
        <v>3.7123372295059253E-5</v>
      </c>
      <c r="Q2822" s="375" t="s">
        <v>399</v>
      </c>
      <c r="R2822" s="831" t="s">
        <v>1004</v>
      </c>
      <c r="S2822" s="428" t="s">
        <v>49</v>
      </c>
      <c r="T2822" s="375" t="s">
        <v>418</v>
      </c>
      <c r="U2822" s="375" t="s">
        <v>67</v>
      </c>
      <c r="V2822" s="375" t="s">
        <v>53</v>
      </c>
      <c r="W2822" s="378"/>
      <c r="X2822" s="824">
        <v>0.39</v>
      </c>
      <c r="Y2822" s="375" t="s">
        <v>391</v>
      </c>
      <c r="Z2822" s="375" t="s">
        <v>401</v>
      </c>
      <c r="AA2822" s="378">
        <v>8.501822233971292E-6</v>
      </c>
      <c r="AB2822" s="375" t="s">
        <v>399</v>
      </c>
      <c r="AC2822" s="831" t="s">
        <v>1005</v>
      </c>
    </row>
    <row r="2823" spans="9:29" s="375" customFormat="1" x14ac:dyDescent="0.4">
      <c r="I2823" s="428" t="s">
        <v>232</v>
      </c>
      <c r="J2823" s="375" t="s">
        <v>67</v>
      </c>
      <c r="K2823" s="375" t="s">
        <v>54</v>
      </c>
      <c r="L2823" s="378"/>
      <c r="M2823" s="824">
        <v>0.32800000000000001</v>
      </c>
      <c r="N2823" s="375" t="s">
        <v>392</v>
      </c>
      <c r="O2823" s="375" t="s">
        <v>401</v>
      </c>
      <c r="P2823" s="378">
        <v>5.4825391223552378E-6</v>
      </c>
      <c r="Q2823" s="375" t="s">
        <v>399</v>
      </c>
      <c r="R2823" s="831" t="s">
        <v>1004</v>
      </c>
      <c r="S2823" s="428" t="s">
        <v>49</v>
      </c>
      <c r="T2823" s="375" t="s">
        <v>418</v>
      </c>
      <c r="U2823" s="375" t="s">
        <v>67</v>
      </c>
      <c r="V2823" s="375" t="s">
        <v>53</v>
      </c>
      <c r="W2823" s="378"/>
      <c r="X2823" s="824">
        <v>0.39</v>
      </c>
      <c r="Y2823" s="375" t="s">
        <v>392</v>
      </c>
      <c r="Z2823" s="375" t="s">
        <v>401</v>
      </c>
      <c r="AA2823" s="378">
        <v>7.738605083349976E-6</v>
      </c>
      <c r="AB2823" s="375" t="s">
        <v>399</v>
      </c>
      <c r="AC2823" s="831" t="s">
        <v>1005</v>
      </c>
    </row>
    <row r="2824" spans="9:29" s="375" customFormat="1" x14ac:dyDescent="0.4">
      <c r="I2824" s="428" t="s">
        <v>232</v>
      </c>
      <c r="J2824" s="375" t="s">
        <v>67</v>
      </c>
      <c r="K2824" s="375" t="s">
        <v>54</v>
      </c>
      <c r="L2824" s="378"/>
      <c r="M2824" s="824">
        <v>0.32800000000000001</v>
      </c>
      <c r="N2824" s="375" t="s">
        <v>393</v>
      </c>
      <c r="O2824" s="375" t="s">
        <v>401</v>
      </c>
      <c r="P2824" s="378">
        <v>1.0752270268275379E-6</v>
      </c>
      <c r="Q2824" s="375" t="s">
        <v>399</v>
      </c>
      <c r="R2824" s="831" t="s">
        <v>1004</v>
      </c>
      <c r="S2824" s="428" t="s">
        <v>49</v>
      </c>
      <c r="T2824" s="375" t="s">
        <v>418</v>
      </c>
      <c r="U2824" s="375" t="s">
        <v>67</v>
      </c>
      <c r="V2824" s="375" t="s">
        <v>53</v>
      </c>
      <c r="W2824" s="378"/>
      <c r="X2824" s="824">
        <v>0.39</v>
      </c>
      <c r="Y2824" s="375" t="s">
        <v>393</v>
      </c>
      <c r="Z2824" s="375" t="s">
        <v>401</v>
      </c>
      <c r="AA2824" s="378">
        <v>3.5993377949097536E-7</v>
      </c>
      <c r="AB2824" s="375" t="s">
        <v>399</v>
      </c>
      <c r="AC2824" s="831" t="s">
        <v>1005</v>
      </c>
    </row>
    <row r="2825" spans="9:29" s="375" customFormat="1" x14ac:dyDescent="0.4">
      <c r="I2825" s="428" t="s">
        <v>232</v>
      </c>
      <c r="J2825" s="375" t="s">
        <v>67</v>
      </c>
      <c r="K2825" s="375" t="s">
        <v>54</v>
      </c>
      <c r="L2825" s="378"/>
      <c r="M2825" s="824">
        <v>0.32800000000000001</v>
      </c>
      <c r="N2825" s="375" t="s">
        <v>394</v>
      </c>
      <c r="O2825" s="375" t="s">
        <v>401</v>
      </c>
      <c r="P2825" s="378">
        <v>2.5164935990666695E-5</v>
      </c>
      <c r="Q2825" s="375" t="s">
        <v>399</v>
      </c>
      <c r="R2825" s="831" t="s">
        <v>1004</v>
      </c>
      <c r="S2825" s="428" t="s">
        <v>49</v>
      </c>
      <c r="T2825" s="375" t="s">
        <v>418</v>
      </c>
      <c r="U2825" s="375" t="s">
        <v>67</v>
      </c>
      <c r="V2825" s="375" t="s">
        <v>53</v>
      </c>
      <c r="W2825" s="378"/>
      <c r="X2825" s="824">
        <v>0.39</v>
      </c>
      <c r="Y2825" s="375" t="s">
        <v>394</v>
      </c>
      <c r="Z2825" s="375" t="s">
        <v>401</v>
      </c>
      <c r="AA2825" s="378">
        <v>6.7934052968836616E-7</v>
      </c>
      <c r="AB2825" s="375" t="s">
        <v>399</v>
      </c>
      <c r="AC2825" s="831" t="s">
        <v>1005</v>
      </c>
    </row>
    <row r="2826" spans="9:29" s="375" customFormat="1" x14ac:dyDescent="0.4">
      <c r="I2826" s="428" t="s">
        <v>232</v>
      </c>
      <c r="J2826" s="375" t="s">
        <v>67</v>
      </c>
      <c r="K2826" s="375" t="s">
        <v>54</v>
      </c>
      <c r="M2826" s="824">
        <v>0.32800000000000001</v>
      </c>
      <c r="N2826" s="375" t="s">
        <v>395</v>
      </c>
      <c r="O2826" s="375" t="s">
        <v>401</v>
      </c>
      <c r="P2826" s="378">
        <v>1.1693360557005679E-5</v>
      </c>
      <c r="Q2826" s="375" t="s">
        <v>399</v>
      </c>
      <c r="R2826" s="831" t="s">
        <v>1004</v>
      </c>
      <c r="S2826" s="428" t="s">
        <v>49</v>
      </c>
      <c r="T2826" s="375" t="s">
        <v>418</v>
      </c>
      <c r="U2826" s="375" t="s">
        <v>67</v>
      </c>
      <c r="V2826" s="375" t="s">
        <v>53</v>
      </c>
      <c r="X2826" s="824">
        <v>0.39</v>
      </c>
      <c r="Y2826" s="375" t="s">
        <v>395</v>
      </c>
      <c r="Z2826" s="375" t="s">
        <v>401</v>
      </c>
      <c r="AA2826" s="378">
        <v>1.0288504837070885E-5</v>
      </c>
      <c r="AB2826" s="375" t="s">
        <v>399</v>
      </c>
      <c r="AC2826" s="831" t="s">
        <v>1005</v>
      </c>
    </row>
    <row r="2827" spans="9:29" s="375" customFormat="1" x14ac:dyDescent="0.4">
      <c r="I2827" s="428" t="s">
        <v>232</v>
      </c>
      <c r="J2827" s="375" t="s">
        <v>67</v>
      </c>
      <c r="K2827" s="375" t="s">
        <v>54</v>
      </c>
      <c r="M2827" s="824">
        <v>0.32800000000000001</v>
      </c>
      <c r="N2827" s="375" t="s">
        <v>396</v>
      </c>
      <c r="O2827" s="375" t="s">
        <v>401</v>
      </c>
      <c r="P2827" s="378">
        <v>1.0041786435174304E-6</v>
      </c>
      <c r="Q2827" s="375" t="s">
        <v>399</v>
      </c>
      <c r="R2827" s="831" t="s">
        <v>1004</v>
      </c>
      <c r="S2827" s="428" t="s">
        <v>49</v>
      </c>
      <c r="T2827" s="375" t="s">
        <v>418</v>
      </c>
      <c r="U2827" s="375" t="s">
        <v>67</v>
      </c>
      <c r="V2827" s="375" t="s">
        <v>53</v>
      </c>
      <c r="X2827" s="824">
        <v>0.39</v>
      </c>
      <c r="Y2827" s="375" t="s">
        <v>396</v>
      </c>
      <c r="Z2827" s="375" t="s">
        <v>401</v>
      </c>
      <c r="AA2827" s="378">
        <v>1.3507889644072333E-5</v>
      </c>
      <c r="AB2827" s="375" t="s">
        <v>399</v>
      </c>
      <c r="AC2827" s="831" t="s">
        <v>1005</v>
      </c>
    </row>
    <row r="2828" spans="9:29" s="375" customFormat="1" x14ac:dyDescent="0.4">
      <c r="I2828" s="428" t="s">
        <v>232</v>
      </c>
      <c r="J2828" s="375" t="s">
        <v>67</v>
      </c>
      <c r="K2828" s="375" t="s">
        <v>54</v>
      </c>
      <c r="M2828" s="824">
        <v>0.32800000000000001</v>
      </c>
      <c r="N2828" s="375" t="s">
        <v>397</v>
      </c>
      <c r="O2828" s="375" t="s">
        <v>401</v>
      </c>
      <c r="P2828" s="378">
        <v>0.61774723848458357</v>
      </c>
      <c r="Q2828" s="375" t="s">
        <v>399</v>
      </c>
      <c r="R2828" s="831" t="s">
        <v>1004</v>
      </c>
      <c r="S2828" s="428" t="s">
        <v>49</v>
      </c>
      <c r="T2828" s="375" t="s">
        <v>418</v>
      </c>
      <c r="U2828" s="375" t="s">
        <v>67</v>
      </c>
      <c r="V2828" s="375" t="s">
        <v>53</v>
      </c>
      <c r="X2828" s="824">
        <v>0.39</v>
      </c>
      <c r="Y2828" s="375" t="s">
        <v>397</v>
      </c>
      <c r="Z2828" s="375" t="s">
        <v>401</v>
      </c>
      <c r="AA2828" s="378">
        <v>0.87603964555200775</v>
      </c>
      <c r="AB2828" s="375" t="s">
        <v>399</v>
      </c>
      <c r="AC2828" s="831" t="s">
        <v>1005</v>
      </c>
    </row>
    <row r="2829" spans="9:29" s="375" customFormat="1" x14ac:dyDescent="0.4">
      <c r="I2829" s="428" t="s">
        <v>232</v>
      </c>
      <c r="J2829" s="375" t="s">
        <v>67</v>
      </c>
      <c r="K2829" s="375" t="s">
        <v>73</v>
      </c>
      <c r="M2829" s="824">
        <v>0.51100000000000001</v>
      </c>
      <c r="N2829" s="375" t="s">
        <v>385</v>
      </c>
      <c r="O2829" s="375" t="s">
        <v>400</v>
      </c>
      <c r="P2829" s="761">
        <v>1.9569471624266144</v>
      </c>
      <c r="Q2829" s="375" t="s">
        <v>398</v>
      </c>
      <c r="R2829" s="831" t="s">
        <v>1006</v>
      </c>
      <c r="S2829" s="428" t="s">
        <v>49</v>
      </c>
      <c r="T2829" s="375" t="s">
        <v>418</v>
      </c>
      <c r="U2829" s="375" t="s">
        <v>67</v>
      </c>
      <c r="V2829" s="375" t="s">
        <v>406</v>
      </c>
      <c r="W2829" s="375" t="s">
        <v>717</v>
      </c>
      <c r="X2829" s="824">
        <v>0.34699999999999998</v>
      </c>
      <c r="Y2829" s="375" t="s">
        <v>411</v>
      </c>
      <c r="Z2829" s="375" t="s">
        <v>400</v>
      </c>
      <c r="AA2829" s="761">
        <v>2.8818443804034586</v>
      </c>
      <c r="AB2829" s="375" t="s">
        <v>398</v>
      </c>
      <c r="AC2829" s="831" t="s">
        <v>1007</v>
      </c>
    </row>
    <row r="2830" spans="9:29" s="375" customFormat="1" x14ac:dyDescent="0.4">
      <c r="I2830" s="428" t="s">
        <v>232</v>
      </c>
      <c r="J2830" s="375" t="s">
        <v>67</v>
      </c>
      <c r="K2830" s="375" t="s">
        <v>73</v>
      </c>
      <c r="M2830" s="824">
        <v>0.51100000000000001</v>
      </c>
      <c r="N2830" s="375" t="s">
        <v>387</v>
      </c>
      <c r="O2830" s="375" t="s">
        <v>400</v>
      </c>
      <c r="P2830" s="763">
        <v>2.0000004739086735E-6</v>
      </c>
      <c r="Q2830" s="375" t="s">
        <v>399</v>
      </c>
      <c r="R2830" s="831" t="s">
        <v>1008</v>
      </c>
      <c r="S2830" s="428" t="s">
        <v>49</v>
      </c>
      <c r="T2830" s="375" t="s">
        <v>418</v>
      </c>
      <c r="U2830" s="375" t="s">
        <v>67</v>
      </c>
      <c r="V2830" s="375" t="s">
        <v>406</v>
      </c>
      <c r="W2830" s="375" t="s">
        <v>717</v>
      </c>
      <c r="X2830" s="824">
        <v>0.34699999999999998</v>
      </c>
      <c r="Y2830" s="375" t="s">
        <v>387</v>
      </c>
      <c r="Z2830" s="375" t="s">
        <v>400</v>
      </c>
      <c r="AA2830" s="763">
        <v>1.5000003554315054E-5</v>
      </c>
      <c r="AB2830" s="375" t="s">
        <v>399</v>
      </c>
      <c r="AC2830" s="831" t="s">
        <v>1009</v>
      </c>
    </row>
    <row r="2831" spans="9:29" s="375" customFormat="1" x14ac:dyDescent="0.4">
      <c r="I2831" s="428" t="s">
        <v>232</v>
      </c>
      <c r="J2831" s="375" t="s">
        <v>67</v>
      </c>
      <c r="K2831" s="375" t="s">
        <v>73</v>
      </c>
      <c r="M2831" s="824">
        <v>0.51100000000000001</v>
      </c>
      <c r="N2831" s="375" t="s">
        <v>388</v>
      </c>
      <c r="O2831" s="375" t="s">
        <v>400</v>
      </c>
      <c r="P2831" s="763">
        <v>9.3000022036753319E-5</v>
      </c>
      <c r="Q2831" s="375" t="s">
        <v>399</v>
      </c>
      <c r="R2831" s="831" t="s">
        <v>1008</v>
      </c>
      <c r="S2831" s="428" t="s">
        <v>49</v>
      </c>
      <c r="T2831" s="375" t="s">
        <v>418</v>
      </c>
      <c r="U2831" s="375" t="s">
        <v>67</v>
      </c>
      <c r="V2831" s="375" t="s">
        <v>406</v>
      </c>
      <c r="W2831" s="375" t="s">
        <v>717</v>
      </c>
      <c r="X2831" s="824">
        <v>0.34699999999999998</v>
      </c>
      <c r="Y2831" s="375" t="s">
        <v>388</v>
      </c>
      <c r="Z2831" s="375" t="s">
        <v>400</v>
      </c>
      <c r="AA2831" s="763">
        <v>1.2700003009320077E-4</v>
      </c>
      <c r="AB2831" s="375" t="s">
        <v>399</v>
      </c>
      <c r="AC2831" s="831" t="s">
        <v>1009</v>
      </c>
    </row>
    <row r="2832" spans="9:29" s="375" customFormat="1" x14ac:dyDescent="0.4">
      <c r="I2832" s="428" t="s">
        <v>232</v>
      </c>
      <c r="J2832" s="375" t="s">
        <v>67</v>
      </c>
      <c r="K2832" s="375" t="s">
        <v>73</v>
      </c>
      <c r="M2832" s="824">
        <v>0.51100000000000001</v>
      </c>
      <c r="N2832" s="375" t="s">
        <v>389</v>
      </c>
      <c r="O2832" s="375" t="s">
        <v>400</v>
      </c>
      <c r="P2832" s="763">
        <v>8.400001990416429E-5</v>
      </c>
      <c r="Q2832" s="375" t="s">
        <v>399</v>
      </c>
      <c r="R2832" s="831" t="s">
        <v>1008</v>
      </c>
      <c r="S2832" s="428" t="s">
        <v>49</v>
      </c>
      <c r="T2832" s="375" t="s">
        <v>418</v>
      </c>
      <c r="U2832" s="375" t="s">
        <v>67</v>
      </c>
      <c r="V2832" s="375" t="s">
        <v>406</v>
      </c>
      <c r="W2832" s="375" t="s">
        <v>717</v>
      </c>
      <c r="X2832" s="824">
        <v>0.34699999999999998</v>
      </c>
      <c r="Y2832" s="375" t="s">
        <v>389</v>
      </c>
      <c r="Z2832" s="375" t="s">
        <v>400</v>
      </c>
      <c r="AA2832" s="763">
        <v>1.4930003537728248E-3</v>
      </c>
      <c r="AB2832" s="375" t="s">
        <v>399</v>
      </c>
      <c r="AC2832" s="831" t="s">
        <v>1009</v>
      </c>
    </row>
    <row r="2833" spans="9:29" s="375" customFormat="1" x14ac:dyDescent="0.4">
      <c r="I2833" s="428" t="s">
        <v>232</v>
      </c>
      <c r="J2833" s="375" t="s">
        <v>67</v>
      </c>
      <c r="K2833" s="375" t="s">
        <v>73</v>
      </c>
      <c r="L2833" s="378"/>
      <c r="M2833" s="824">
        <v>0.51100000000000001</v>
      </c>
      <c r="N2833" s="375" t="s">
        <v>390</v>
      </c>
      <c r="O2833" s="375" t="s">
        <v>400</v>
      </c>
      <c r="P2833" s="763">
        <v>1.0000002369543367E-6</v>
      </c>
      <c r="Q2833" s="375" t="s">
        <v>399</v>
      </c>
      <c r="R2833" s="831" t="s">
        <v>1008</v>
      </c>
      <c r="S2833" s="428" t="s">
        <v>49</v>
      </c>
      <c r="T2833" s="375" t="s">
        <v>418</v>
      </c>
      <c r="U2833" s="375" t="s">
        <v>67</v>
      </c>
      <c r="V2833" s="375" t="s">
        <v>406</v>
      </c>
      <c r="W2833" s="375" t="s">
        <v>717</v>
      </c>
      <c r="X2833" s="824">
        <v>0.34699999999999998</v>
      </c>
      <c r="Y2833" s="375" t="s">
        <v>390</v>
      </c>
      <c r="Z2833" s="375" t="s">
        <v>400</v>
      </c>
      <c r="AA2833" s="763">
        <v>3.9900009454478037E-4</v>
      </c>
      <c r="AB2833" s="375" t="s">
        <v>399</v>
      </c>
      <c r="AC2833" s="831" t="s">
        <v>1009</v>
      </c>
    </row>
    <row r="2834" spans="9:29" s="375" customFormat="1" x14ac:dyDescent="0.4">
      <c r="I2834" s="428" t="s">
        <v>232</v>
      </c>
      <c r="J2834" s="375" t="s">
        <v>67</v>
      </c>
      <c r="K2834" s="375" t="s">
        <v>73</v>
      </c>
      <c r="L2834" s="378"/>
      <c r="M2834" s="824">
        <v>0.51100000000000001</v>
      </c>
      <c r="N2834" s="375" t="s">
        <v>391</v>
      </c>
      <c r="O2834" s="375" t="s">
        <v>400</v>
      </c>
      <c r="P2834" s="763">
        <v>1.0000002369543367E-6</v>
      </c>
      <c r="Q2834" s="375" t="s">
        <v>399</v>
      </c>
      <c r="R2834" s="831" t="s">
        <v>1008</v>
      </c>
      <c r="S2834" s="428" t="s">
        <v>49</v>
      </c>
      <c r="T2834" s="375" t="s">
        <v>418</v>
      </c>
      <c r="U2834" s="375" t="s">
        <v>67</v>
      </c>
      <c r="V2834" s="375" t="s">
        <v>406</v>
      </c>
      <c r="W2834" s="375" t="s">
        <v>717</v>
      </c>
      <c r="X2834" s="824">
        <v>0.34699999999999998</v>
      </c>
      <c r="Y2834" s="375" t="s">
        <v>391</v>
      </c>
      <c r="Z2834" s="375" t="s">
        <v>400</v>
      </c>
      <c r="AA2834" s="763">
        <v>2.4700005852772118E-4</v>
      </c>
      <c r="AB2834" s="375" t="s">
        <v>399</v>
      </c>
      <c r="AC2834" s="831" t="s">
        <v>1009</v>
      </c>
    </row>
    <row r="2835" spans="9:29" s="375" customFormat="1" x14ac:dyDescent="0.4">
      <c r="I2835" s="428" t="s">
        <v>232</v>
      </c>
      <c r="J2835" s="375" t="s">
        <v>67</v>
      </c>
      <c r="K2835" s="375" t="s">
        <v>73</v>
      </c>
      <c r="L2835" s="378"/>
      <c r="M2835" s="824">
        <v>0.51100000000000001</v>
      </c>
      <c r="N2835" s="375" t="s">
        <v>392</v>
      </c>
      <c r="O2835" s="375" t="s">
        <v>400</v>
      </c>
      <c r="P2835" s="763">
        <v>4.000000947817347E-6</v>
      </c>
      <c r="Q2835" s="375" t="s">
        <v>399</v>
      </c>
      <c r="R2835" s="831" t="s">
        <v>1008</v>
      </c>
      <c r="S2835" s="428" t="s">
        <v>49</v>
      </c>
      <c r="T2835" s="375" t="s">
        <v>418</v>
      </c>
      <c r="U2835" s="375" t="s">
        <v>67</v>
      </c>
      <c r="V2835" s="375" t="s">
        <v>406</v>
      </c>
      <c r="W2835" s="375" t="s">
        <v>717</v>
      </c>
      <c r="X2835" s="824">
        <v>0.34699999999999998</v>
      </c>
      <c r="Y2835" s="375" t="s">
        <v>392</v>
      </c>
      <c r="Z2835" s="375" t="s">
        <v>400</v>
      </c>
      <c r="AA2835" s="763">
        <v>1.0310002442999212E-3</v>
      </c>
      <c r="AB2835" s="375" t="s">
        <v>399</v>
      </c>
      <c r="AC2835" s="831" t="s">
        <v>1009</v>
      </c>
    </row>
    <row r="2836" spans="9:29" s="375" customFormat="1" x14ac:dyDescent="0.4">
      <c r="I2836" s="428" t="s">
        <v>232</v>
      </c>
      <c r="J2836" s="375" t="s">
        <v>67</v>
      </c>
      <c r="K2836" s="375" t="s">
        <v>73</v>
      </c>
      <c r="L2836" s="378"/>
      <c r="M2836" s="824">
        <v>0.51100000000000001</v>
      </c>
      <c r="N2836" s="375" t="s">
        <v>393</v>
      </c>
      <c r="O2836" s="375" t="s">
        <v>400</v>
      </c>
      <c r="P2836" s="763">
        <v>2.900000687167576E-8</v>
      </c>
      <c r="Q2836" s="375" t="s">
        <v>399</v>
      </c>
      <c r="R2836" s="831" t="s">
        <v>1008</v>
      </c>
      <c r="S2836" s="428" t="s">
        <v>49</v>
      </c>
      <c r="T2836" s="375" t="s">
        <v>418</v>
      </c>
      <c r="U2836" s="375" t="s">
        <v>67</v>
      </c>
      <c r="V2836" s="375" t="s">
        <v>406</v>
      </c>
      <c r="W2836" s="375" t="s">
        <v>717</v>
      </c>
      <c r="X2836" s="824">
        <v>0.34699999999999998</v>
      </c>
      <c r="Y2836" s="375" t="s">
        <v>393</v>
      </c>
      <c r="Z2836" s="375" t="s">
        <v>400</v>
      </c>
      <c r="AA2836" s="763">
        <v>1.0621002516692011E-5</v>
      </c>
      <c r="AB2836" s="375" t="s">
        <v>399</v>
      </c>
      <c r="AC2836" s="831" t="s">
        <v>1009</v>
      </c>
    </row>
    <row r="2837" spans="9:29" s="375" customFormat="1" x14ac:dyDescent="0.4">
      <c r="I2837" s="428" t="s">
        <v>232</v>
      </c>
      <c r="J2837" s="375" t="s">
        <v>67</v>
      </c>
      <c r="K2837" s="375" t="s">
        <v>73</v>
      </c>
      <c r="L2837" s="378"/>
      <c r="M2837" s="824">
        <v>0.51100000000000001</v>
      </c>
      <c r="N2837" s="375" t="s">
        <v>394</v>
      </c>
      <c r="O2837" s="375" t="s">
        <v>400</v>
      </c>
      <c r="P2837" s="763">
        <v>6.8000016112894912E-7</v>
      </c>
      <c r="Q2837" s="375" t="s">
        <v>399</v>
      </c>
      <c r="R2837" s="831" t="s">
        <v>1008</v>
      </c>
      <c r="S2837" s="428" t="s">
        <v>49</v>
      </c>
      <c r="T2837" s="375" t="s">
        <v>418</v>
      </c>
      <c r="U2837" s="375" t="s">
        <v>67</v>
      </c>
      <c r="V2837" s="375" t="s">
        <v>406</v>
      </c>
      <c r="W2837" s="375" t="s">
        <v>717</v>
      </c>
      <c r="X2837" s="824">
        <v>0.34699999999999998</v>
      </c>
      <c r="Y2837" s="375" t="s">
        <v>394</v>
      </c>
      <c r="Z2837" s="375" t="s">
        <v>400</v>
      </c>
      <c r="AA2837" s="763">
        <v>2.0007004740745414E-5</v>
      </c>
      <c r="AB2837" s="375" t="s">
        <v>399</v>
      </c>
      <c r="AC2837" s="831" t="s">
        <v>1009</v>
      </c>
    </row>
    <row r="2838" spans="9:29" s="375" customFormat="1" x14ac:dyDescent="0.4">
      <c r="I2838" s="428" t="s">
        <v>232</v>
      </c>
      <c r="J2838" s="375" t="s">
        <v>67</v>
      </c>
      <c r="K2838" s="375" t="s">
        <v>73</v>
      </c>
      <c r="L2838" s="378"/>
      <c r="M2838" s="824">
        <v>0.51100000000000001</v>
      </c>
      <c r="N2838" s="375" t="s">
        <v>395</v>
      </c>
      <c r="O2838" s="375" t="s">
        <v>400</v>
      </c>
      <c r="P2838" s="763">
        <v>7.0000016586803578E-6</v>
      </c>
      <c r="Q2838" s="375" t="s">
        <v>399</v>
      </c>
      <c r="R2838" s="831" t="s">
        <v>1008</v>
      </c>
      <c r="S2838" s="428" t="s">
        <v>49</v>
      </c>
      <c r="T2838" s="375" t="s">
        <v>418</v>
      </c>
      <c r="U2838" s="375" t="s">
        <v>67</v>
      </c>
      <c r="V2838" s="375" t="s">
        <v>406</v>
      </c>
      <c r="W2838" s="375" t="s">
        <v>717</v>
      </c>
      <c r="X2838" s="824">
        <v>0.34699999999999998</v>
      </c>
      <c r="Y2838" s="375" t="s">
        <v>395</v>
      </c>
      <c r="Z2838" s="375" t="s">
        <v>400</v>
      </c>
      <c r="AA2838" s="763">
        <v>1.000000236954337E-5</v>
      </c>
      <c r="AB2838" s="375" t="s">
        <v>399</v>
      </c>
      <c r="AC2838" s="831" t="s">
        <v>1009</v>
      </c>
    </row>
    <row r="2839" spans="9:29" s="375" customFormat="1" x14ac:dyDescent="0.4">
      <c r="I2839" s="428" t="s">
        <v>232</v>
      </c>
      <c r="J2839" s="375" t="s">
        <v>67</v>
      </c>
      <c r="K2839" s="375" t="s">
        <v>73</v>
      </c>
      <c r="L2839" s="378"/>
      <c r="M2839" s="824">
        <v>0.51100000000000001</v>
      </c>
      <c r="N2839" s="375" t="s">
        <v>396</v>
      </c>
      <c r="O2839" s="375" t="s">
        <v>400</v>
      </c>
      <c r="P2839" s="763">
        <v>1.0000002369543367E-6</v>
      </c>
      <c r="Q2839" s="375" t="s">
        <v>399</v>
      </c>
      <c r="R2839" s="831" t="s">
        <v>1008</v>
      </c>
      <c r="S2839" s="428" t="s">
        <v>49</v>
      </c>
      <c r="T2839" s="375" t="s">
        <v>418</v>
      </c>
      <c r="U2839" s="375" t="s">
        <v>67</v>
      </c>
      <c r="V2839" s="375" t="s">
        <v>406</v>
      </c>
      <c r="W2839" s="375" t="s">
        <v>717</v>
      </c>
      <c r="X2839" s="824">
        <v>0.34699999999999998</v>
      </c>
      <c r="Y2839" s="375" t="s">
        <v>396</v>
      </c>
      <c r="Z2839" s="375" t="s">
        <v>400</v>
      </c>
      <c r="AA2839" s="763">
        <v>1.6000003791269388E-5</v>
      </c>
      <c r="AB2839" s="375" t="s">
        <v>399</v>
      </c>
      <c r="AC2839" s="831" t="s">
        <v>1009</v>
      </c>
    </row>
    <row r="2840" spans="9:29" s="375" customFormat="1" x14ac:dyDescent="0.4">
      <c r="I2840" s="428" t="s">
        <v>232</v>
      </c>
      <c r="J2840" s="375" t="s">
        <v>67</v>
      </c>
      <c r="K2840" s="375" t="s">
        <v>73</v>
      </c>
      <c r="L2840" s="378"/>
      <c r="M2840" s="824">
        <v>0.51100000000000001</v>
      </c>
      <c r="N2840" s="375" t="s">
        <v>397</v>
      </c>
      <c r="O2840" s="375" t="s">
        <v>400</v>
      </c>
      <c r="P2840" s="763">
        <v>0.39654957774668936</v>
      </c>
      <c r="Q2840" s="375" t="s">
        <v>399</v>
      </c>
      <c r="R2840" s="831" t="s">
        <v>1008</v>
      </c>
      <c r="S2840" s="428" t="s">
        <v>49</v>
      </c>
      <c r="T2840" s="375" t="s">
        <v>418</v>
      </c>
      <c r="U2840" s="375" t="s">
        <v>67</v>
      </c>
      <c r="V2840" s="375" t="s">
        <v>406</v>
      </c>
      <c r="W2840" s="375" t="s">
        <v>717</v>
      </c>
      <c r="X2840" s="824">
        <v>0.34699999999999998</v>
      </c>
      <c r="Y2840" s="375" t="s">
        <v>397</v>
      </c>
      <c r="Z2840" s="375" t="s">
        <v>400</v>
      </c>
      <c r="AA2840" s="763">
        <v>0.98348663117180668</v>
      </c>
      <c r="AB2840" s="375" t="s">
        <v>399</v>
      </c>
      <c r="AC2840" s="831" t="s">
        <v>1009</v>
      </c>
    </row>
    <row r="2841" spans="9:29" s="375" customFormat="1" x14ac:dyDescent="0.4">
      <c r="I2841" s="428" t="s">
        <v>232</v>
      </c>
      <c r="J2841" s="375" t="s">
        <v>67</v>
      </c>
      <c r="K2841" s="375" t="s">
        <v>73</v>
      </c>
      <c r="L2841" s="378"/>
      <c r="M2841" s="824">
        <v>0.51100000000000001</v>
      </c>
      <c r="N2841" s="375" t="s">
        <v>387</v>
      </c>
      <c r="O2841" s="375" t="s">
        <v>401</v>
      </c>
      <c r="P2841" s="378">
        <v>2.4378187597009534E-6</v>
      </c>
      <c r="Q2841" s="375" t="s">
        <v>399</v>
      </c>
      <c r="R2841" s="831" t="s">
        <v>1010</v>
      </c>
      <c r="S2841" s="428" t="s">
        <v>49</v>
      </c>
      <c r="T2841" s="375" t="s">
        <v>418</v>
      </c>
      <c r="U2841" s="375" t="s">
        <v>67</v>
      </c>
      <c r="V2841" s="375" t="s">
        <v>406</v>
      </c>
      <c r="W2841" s="375" t="s">
        <v>717</v>
      </c>
      <c r="X2841" s="824">
        <v>0.34699999999999998</v>
      </c>
      <c r="Y2841" s="375" t="s">
        <v>387</v>
      </c>
      <c r="Z2841" s="375" t="s">
        <v>401</v>
      </c>
      <c r="AA2841" s="378">
        <v>1.5811812112472456E-5</v>
      </c>
      <c r="AB2841" s="375" t="s">
        <v>399</v>
      </c>
      <c r="AC2841" s="831" t="s">
        <v>1011</v>
      </c>
    </row>
    <row r="2842" spans="9:29" s="375" customFormat="1" x14ac:dyDescent="0.4">
      <c r="I2842" s="428" t="s">
        <v>232</v>
      </c>
      <c r="J2842" s="375" t="s">
        <v>67</v>
      </c>
      <c r="K2842" s="375" t="s">
        <v>73</v>
      </c>
      <c r="L2842" s="378"/>
      <c r="M2842" s="824">
        <v>0.51100000000000001</v>
      </c>
      <c r="N2842" s="375" t="s">
        <v>388</v>
      </c>
      <c r="O2842" s="375" t="s">
        <v>401</v>
      </c>
      <c r="P2842" s="378">
        <v>9.5976436164018088E-5</v>
      </c>
      <c r="Q2842" s="375" t="s">
        <v>399</v>
      </c>
      <c r="R2842" s="831" t="s">
        <v>1010</v>
      </c>
      <c r="S2842" s="428" t="s">
        <v>49</v>
      </c>
      <c r="T2842" s="375" t="s">
        <v>418</v>
      </c>
      <c r="U2842" s="375" t="s">
        <v>67</v>
      </c>
      <c r="V2842" s="375" t="s">
        <v>406</v>
      </c>
      <c r="W2842" s="375" t="s">
        <v>717</v>
      </c>
      <c r="X2842" s="824">
        <v>0.34699999999999998</v>
      </c>
      <c r="Y2842" s="375" t="s">
        <v>388</v>
      </c>
      <c r="Z2842" s="375" t="s">
        <v>401</v>
      </c>
      <c r="AA2842" s="378">
        <v>1.3246175578142942E-4</v>
      </c>
      <c r="AB2842" s="375" t="s">
        <v>399</v>
      </c>
      <c r="AC2842" s="831" t="s">
        <v>1011</v>
      </c>
    </row>
    <row r="2843" spans="9:29" s="375" customFormat="1" x14ac:dyDescent="0.4">
      <c r="I2843" s="428" t="s">
        <v>232</v>
      </c>
      <c r="J2843" s="375" t="s">
        <v>67</v>
      </c>
      <c r="K2843" s="375" t="s">
        <v>73</v>
      </c>
      <c r="L2843" s="378"/>
      <c r="M2843" s="824">
        <v>0.51100000000000001</v>
      </c>
      <c r="N2843" s="375" t="s">
        <v>389</v>
      </c>
      <c r="O2843" s="375" t="s">
        <v>401</v>
      </c>
      <c r="P2843" s="378">
        <v>8.4435711880049579E-5</v>
      </c>
      <c r="Q2843" s="375" t="s">
        <v>399</v>
      </c>
      <c r="R2843" s="831" t="s">
        <v>1010</v>
      </c>
      <c r="S2843" s="428" t="s">
        <v>49</v>
      </c>
      <c r="T2843" s="375" t="s">
        <v>418</v>
      </c>
      <c r="U2843" s="375" t="s">
        <v>67</v>
      </c>
      <c r="V2843" s="375" t="s">
        <v>406</v>
      </c>
      <c r="W2843" s="375" t="s">
        <v>717</v>
      </c>
      <c r="X2843" s="824">
        <v>0.34699999999999998</v>
      </c>
      <c r="Y2843" s="375" t="s">
        <v>389</v>
      </c>
      <c r="Z2843" s="375" t="s">
        <v>401</v>
      </c>
      <c r="AA2843" s="378">
        <v>1.4938287265704867E-3</v>
      </c>
      <c r="AB2843" s="375" t="s">
        <v>399</v>
      </c>
      <c r="AC2843" s="831" t="s">
        <v>1011</v>
      </c>
    </row>
    <row r="2844" spans="9:29" s="375" customFormat="1" x14ac:dyDescent="0.4">
      <c r="I2844" s="428" t="s">
        <v>232</v>
      </c>
      <c r="J2844" s="375" t="s">
        <v>67</v>
      </c>
      <c r="K2844" s="375" t="s">
        <v>73</v>
      </c>
      <c r="L2844" s="378"/>
      <c r="M2844" s="824">
        <v>0.51100000000000001</v>
      </c>
      <c r="N2844" s="375" t="s">
        <v>390</v>
      </c>
      <c r="O2844" s="375" t="s">
        <v>401</v>
      </c>
      <c r="P2844" s="378">
        <v>1.2661449213847091E-6</v>
      </c>
      <c r="Q2844" s="375" t="s">
        <v>399</v>
      </c>
      <c r="R2844" s="831" t="s">
        <v>1010</v>
      </c>
      <c r="S2844" s="428" t="s">
        <v>49</v>
      </c>
      <c r="T2844" s="375" t="s">
        <v>418</v>
      </c>
      <c r="U2844" s="375" t="s">
        <v>67</v>
      </c>
      <c r="V2844" s="375" t="s">
        <v>406</v>
      </c>
      <c r="W2844" s="375" t="s">
        <v>717</v>
      </c>
      <c r="X2844" s="824">
        <v>0.34699999999999998</v>
      </c>
      <c r="Y2844" s="375" t="s">
        <v>390</v>
      </c>
      <c r="Z2844" s="375" t="s">
        <v>401</v>
      </c>
      <c r="AA2844" s="378">
        <v>3.99502273398809E-4</v>
      </c>
      <c r="AB2844" s="375" t="s">
        <v>399</v>
      </c>
      <c r="AC2844" s="831" t="s">
        <v>1011</v>
      </c>
    </row>
    <row r="2845" spans="9:29" s="375" customFormat="1" x14ac:dyDescent="0.4">
      <c r="I2845" s="428" t="s">
        <v>232</v>
      </c>
      <c r="J2845" s="375" t="s">
        <v>67</v>
      </c>
      <c r="K2845" s="375" t="s">
        <v>73</v>
      </c>
      <c r="L2845" s="378"/>
      <c r="M2845" s="824">
        <v>0.51100000000000001</v>
      </c>
      <c r="N2845" s="375" t="s">
        <v>391</v>
      </c>
      <c r="O2845" s="375" t="s">
        <v>401</v>
      </c>
      <c r="P2845" s="378">
        <v>1.1233637647031305E-6</v>
      </c>
      <c r="Q2845" s="375" t="s">
        <v>399</v>
      </c>
      <c r="R2845" s="831" t="s">
        <v>1010</v>
      </c>
      <c r="S2845" s="428" t="s">
        <v>49</v>
      </c>
      <c r="T2845" s="375" t="s">
        <v>418</v>
      </c>
      <c r="U2845" s="375" t="s">
        <v>67</v>
      </c>
      <c r="V2845" s="375" t="s">
        <v>406</v>
      </c>
      <c r="W2845" s="375" t="s">
        <v>717</v>
      </c>
      <c r="X2845" s="824">
        <v>0.34699999999999998</v>
      </c>
      <c r="Y2845" s="375" t="s">
        <v>391</v>
      </c>
      <c r="Z2845" s="375" t="s">
        <v>401</v>
      </c>
      <c r="AA2845" s="378">
        <v>2.4723187880208009E-4</v>
      </c>
      <c r="AB2845" s="375" t="s">
        <v>399</v>
      </c>
      <c r="AC2845" s="831" t="s">
        <v>1011</v>
      </c>
    </row>
    <row r="2846" spans="9:29" s="375" customFormat="1" x14ac:dyDescent="0.4">
      <c r="I2846" s="428" t="s">
        <v>232</v>
      </c>
      <c r="J2846" s="375" t="s">
        <v>67</v>
      </c>
      <c r="K2846" s="375" t="s">
        <v>73</v>
      </c>
      <c r="L2846" s="378"/>
      <c r="M2846" s="824">
        <v>0.51100000000000001</v>
      </c>
      <c r="N2846" s="375" t="s">
        <v>392</v>
      </c>
      <c r="O2846" s="375" t="s">
        <v>401</v>
      </c>
      <c r="P2846" s="378">
        <v>5.4825391223552378E-6</v>
      </c>
      <c r="Q2846" s="375" t="s">
        <v>399</v>
      </c>
      <c r="R2846" s="831" t="s">
        <v>1010</v>
      </c>
      <c r="S2846" s="428" t="s">
        <v>49</v>
      </c>
      <c r="T2846" s="375" t="s">
        <v>418</v>
      </c>
      <c r="U2846" s="375" t="s">
        <v>67</v>
      </c>
      <c r="V2846" s="375" t="s">
        <v>406</v>
      </c>
      <c r="W2846" s="375" t="s">
        <v>717</v>
      </c>
      <c r="X2846" s="824">
        <v>0.34699999999999998</v>
      </c>
      <c r="Y2846" s="375" t="s">
        <v>392</v>
      </c>
      <c r="Z2846" s="375" t="s">
        <v>401</v>
      </c>
      <c r="AA2846" s="378">
        <v>1.0338288482198254E-3</v>
      </c>
      <c r="AB2846" s="375" t="s">
        <v>399</v>
      </c>
      <c r="AC2846" s="831" t="s">
        <v>1011</v>
      </c>
    </row>
    <row r="2847" spans="9:29" s="375" customFormat="1" x14ac:dyDescent="0.4">
      <c r="I2847" s="428" t="s">
        <v>232</v>
      </c>
      <c r="J2847" s="375" t="s">
        <v>67</v>
      </c>
      <c r="K2847" s="375" t="s">
        <v>73</v>
      </c>
      <c r="L2847" s="378"/>
      <c r="M2847" s="824">
        <v>0.51100000000000001</v>
      </c>
      <c r="N2847" s="375" t="s">
        <v>393</v>
      </c>
      <c r="O2847" s="375" t="s">
        <v>401</v>
      </c>
      <c r="P2847" s="378">
        <v>3.1226779447210306E-8</v>
      </c>
      <c r="Q2847" s="375" t="s">
        <v>399</v>
      </c>
      <c r="R2847" s="831" t="s">
        <v>1010</v>
      </c>
      <c r="S2847" s="428" t="s">
        <v>49</v>
      </c>
      <c r="T2847" s="375" t="s">
        <v>418</v>
      </c>
      <c r="U2847" s="375" t="s">
        <v>67</v>
      </c>
      <c r="V2847" s="375" t="s">
        <v>406</v>
      </c>
      <c r="W2847" s="375" t="s">
        <v>717</v>
      </c>
      <c r="X2847" s="824">
        <v>0.34699999999999998</v>
      </c>
      <c r="Y2847" s="375" t="s">
        <v>393</v>
      </c>
      <c r="Z2847" s="375" t="s">
        <v>401</v>
      </c>
      <c r="AA2847" s="378">
        <v>1.0625326211919653E-5</v>
      </c>
      <c r="AB2847" s="375" t="s">
        <v>399</v>
      </c>
      <c r="AC2847" s="831" t="s">
        <v>1011</v>
      </c>
    </row>
    <row r="2848" spans="9:29" s="375" customFormat="1" x14ac:dyDescent="0.4">
      <c r="I2848" s="428" t="s">
        <v>232</v>
      </c>
      <c r="J2848" s="375" t="s">
        <v>67</v>
      </c>
      <c r="K2848" s="375" t="s">
        <v>73</v>
      </c>
      <c r="L2848" s="378"/>
      <c r="M2848" s="824">
        <v>0.51100000000000001</v>
      </c>
      <c r="N2848" s="375" t="s">
        <v>394</v>
      </c>
      <c r="O2848" s="375" t="s">
        <v>401</v>
      </c>
      <c r="P2848" s="378">
        <v>6.8493019002452831E-7</v>
      </c>
      <c r="Q2848" s="375" t="s">
        <v>399</v>
      </c>
      <c r="R2848" s="831" t="s">
        <v>1010</v>
      </c>
      <c r="S2848" s="428" t="s">
        <v>49</v>
      </c>
      <c r="T2848" s="375" t="s">
        <v>418</v>
      </c>
      <c r="U2848" s="375" t="s">
        <v>67</v>
      </c>
      <c r="V2848" s="375" t="s">
        <v>406</v>
      </c>
      <c r="W2848" s="375" t="s">
        <v>717</v>
      </c>
      <c r="X2848" s="824">
        <v>0.34699999999999998</v>
      </c>
      <c r="Y2848" s="375" t="s">
        <v>394</v>
      </c>
      <c r="Z2848" s="375" t="s">
        <v>401</v>
      </c>
      <c r="AA2848" s="378">
        <v>2.0016475111705179E-5</v>
      </c>
      <c r="AB2848" s="375" t="s">
        <v>399</v>
      </c>
      <c r="AC2848" s="831" t="s">
        <v>1011</v>
      </c>
    </row>
    <row r="2849" spans="9:29" s="375" customFormat="1" x14ac:dyDescent="0.4">
      <c r="I2849" s="428" t="s">
        <v>232</v>
      </c>
      <c r="J2849" s="375" t="s">
        <v>67</v>
      </c>
      <c r="K2849" s="375" t="s">
        <v>73</v>
      </c>
      <c r="M2849" s="824">
        <v>0.51100000000000001</v>
      </c>
      <c r="N2849" s="375" t="s">
        <v>395</v>
      </c>
      <c r="O2849" s="375" t="s">
        <v>401</v>
      </c>
      <c r="P2849" s="378">
        <v>7.6933596091883329E-6</v>
      </c>
      <c r="Q2849" s="375" t="s">
        <v>399</v>
      </c>
      <c r="R2849" s="831" t="s">
        <v>1010</v>
      </c>
      <c r="S2849" s="428" t="s">
        <v>49</v>
      </c>
      <c r="T2849" s="375" t="s">
        <v>418</v>
      </c>
      <c r="U2849" s="375" t="s">
        <v>67</v>
      </c>
      <c r="V2849" s="375" t="s">
        <v>406</v>
      </c>
      <c r="W2849" s="375" t="s">
        <v>717</v>
      </c>
      <c r="X2849" s="824">
        <v>0.34699999999999998</v>
      </c>
      <c r="Y2849" s="375" t="s">
        <v>395</v>
      </c>
      <c r="Z2849" s="375" t="s">
        <v>401</v>
      </c>
      <c r="AA2849" s="378">
        <v>1.1288505074025222E-5</v>
      </c>
      <c r="AB2849" s="375" t="s">
        <v>399</v>
      </c>
      <c r="AC2849" s="831" t="s">
        <v>1011</v>
      </c>
    </row>
    <row r="2850" spans="9:29" s="375" customFormat="1" x14ac:dyDescent="0.4">
      <c r="I2850" s="428" t="s">
        <v>232</v>
      </c>
      <c r="J2850" s="375" t="s">
        <v>67</v>
      </c>
      <c r="K2850" s="375" t="s">
        <v>73</v>
      </c>
      <c r="M2850" s="824">
        <v>0.51100000000000001</v>
      </c>
      <c r="N2850" s="375" t="s">
        <v>396</v>
      </c>
      <c r="O2850" s="375" t="s">
        <v>401</v>
      </c>
      <c r="P2850" s="378">
        <v>1.0041786435174304E-6</v>
      </c>
      <c r="Q2850" s="375" t="s">
        <v>399</v>
      </c>
      <c r="R2850" s="831" t="s">
        <v>1010</v>
      </c>
      <c r="S2850" s="428" t="s">
        <v>49</v>
      </c>
      <c r="T2850" s="375" t="s">
        <v>418</v>
      </c>
      <c r="U2850" s="375" t="s">
        <v>67</v>
      </c>
      <c r="V2850" s="375" t="s">
        <v>406</v>
      </c>
      <c r="W2850" s="375" t="s">
        <v>717</v>
      </c>
      <c r="X2850" s="824">
        <v>0.34699999999999998</v>
      </c>
      <c r="Y2850" s="375" t="s">
        <v>396</v>
      </c>
      <c r="Z2850" s="375" t="s">
        <v>401</v>
      </c>
      <c r="AA2850" s="378">
        <v>1.6007890236458171E-5</v>
      </c>
      <c r="AB2850" s="375" t="s">
        <v>399</v>
      </c>
      <c r="AC2850" s="831" t="s">
        <v>1011</v>
      </c>
    </row>
    <row r="2851" spans="9:29" s="375" customFormat="1" x14ac:dyDescent="0.4">
      <c r="I2851" s="428" t="s">
        <v>232</v>
      </c>
      <c r="J2851" s="375" t="s">
        <v>67</v>
      </c>
      <c r="K2851" s="375" t="s">
        <v>73</v>
      </c>
      <c r="M2851" s="824">
        <v>0.51100000000000001</v>
      </c>
      <c r="N2851" s="375" t="s">
        <v>397</v>
      </c>
      <c r="O2851" s="375" t="s">
        <v>401</v>
      </c>
      <c r="P2851" s="378">
        <v>0.39697288518009666</v>
      </c>
      <c r="Q2851" s="375" t="s">
        <v>399</v>
      </c>
      <c r="R2851" s="831" t="s">
        <v>1010</v>
      </c>
      <c r="S2851" s="428" t="s">
        <v>49</v>
      </c>
      <c r="T2851" s="375" t="s">
        <v>418</v>
      </c>
      <c r="U2851" s="375" t="s">
        <v>67</v>
      </c>
      <c r="V2851" s="375" t="s">
        <v>406</v>
      </c>
      <c r="W2851" s="375" t="s">
        <v>717</v>
      </c>
      <c r="X2851" s="824">
        <v>0.34699999999999998</v>
      </c>
      <c r="Y2851" s="375" t="s">
        <v>397</v>
      </c>
      <c r="Z2851" s="375" t="s">
        <v>401</v>
      </c>
      <c r="AA2851" s="378">
        <v>0.98428300370522648</v>
      </c>
      <c r="AB2851" s="375" t="s">
        <v>399</v>
      </c>
      <c r="AC2851" s="831" t="s">
        <v>1011</v>
      </c>
    </row>
    <row r="2852" spans="9:29" s="375" customFormat="1" x14ac:dyDescent="0.4">
      <c r="I2852" s="428" t="s">
        <v>232</v>
      </c>
      <c r="J2852" s="375" t="s">
        <v>67</v>
      </c>
      <c r="K2852" s="375" t="s">
        <v>55</v>
      </c>
      <c r="M2852" s="824">
        <v>0.34399999999999997</v>
      </c>
      <c r="N2852" s="375" t="s">
        <v>385</v>
      </c>
      <c r="O2852" s="375" t="s">
        <v>400</v>
      </c>
      <c r="P2852" s="761">
        <v>2.9069767441860463</v>
      </c>
      <c r="Q2852" s="375" t="s">
        <v>398</v>
      </c>
      <c r="R2852" s="831" t="s">
        <v>1012</v>
      </c>
      <c r="S2852" s="428" t="s">
        <v>49</v>
      </c>
      <c r="T2852" s="375" t="s">
        <v>414</v>
      </c>
      <c r="U2852" s="375" t="s">
        <v>67</v>
      </c>
      <c r="V2852" s="375" t="s">
        <v>52</v>
      </c>
      <c r="X2852" s="824">
        <v>0.34699999999999998</v>
      </c>
      <c r="Y2852" s="375" t="s">
        <v>411</v>
      </c>
      <c r="Z2852" s="375" t="s">
        <v>400</v>
      </c>
      <c r="AA2852" s="761">
        <v>2.8818443804034586</v>
      </c>
      <c r="AB2852" s="375" t="s">
        <v>398</v>
      </c>
      <c r="AC2852" s="831" t="s">
        <v>989</v>
      </c>
    </row>
    <row r="2853" spans="9:29" s="375" customFormat="1" x14ac:dyDescent="0.4">
      <c r="I2853" s="428" t="s">
        <v>232</v>
      </c>
      <c r="J2853" s="375" t="s">
        <v>67</v>
      </c>
      <c r="K2853" s="375" t="s">
        <v>55</v>
      </c>
      <c r="M2853" s="824">
        <v>0.34399999999999997</v>
      </c>
      <c r="N2853" s="375" t="s">
        <v>387</v>
      </c>
      <c r="O2853" s="375" t="s">
        <v>400</v>
      </c>
      <c r="P2853" s="763">
        <v>9.7300023055656962E-4</v>
      </c>
      <c r="Q2853" s="375" t="s">
        <v>399</v>
      </c>
      <c r="R2853" s="831" t="s">
        <v>1013</v>
      </c>
      <c r="S2853" s="428" t="s">
        <v>49</v>
      </c>
      <c r="T2853" s="375" t="s">
        <v>414</v>
      </c>
      <c r="U2853" s="375" t="s">
        <v>67</v>
      </c>
      <c r="V2853" s="375" t="s">
        <v>52</v>
      </c>
      <c r="X2853" s="824">
        <v>0.34699999999999998</v>
      </c>
      <c r="Y2853" s="375" t="s">
        <v>387</v>
      </c>
      <c r="Z2853" s="375" t="s">
        <v>400</v>
      </c>
      <c r="AA2853" s="763">
        <v>1.5000003554315054E-5</v>
      </c>
      <c r="AB2853" s="375" t="s">
        <v>399</v>
      </c>
      <c r="AC2853" s="831" t="s">
        <v>993</v>
      </c>
    </row>
    <row r="2854" spans="9:29" s="375" customFormat="1" x14ac:dyDescent="0.4">
      <c r="I2854" s="428" t="s">
        <v>232</v>
      </c>
      <c r="J2854" s="375" t="s">
        <v>67</v>
      </c>
      <c r="K2854" s="375" t="s">
        <v>55</v>
      </c>
      <c r="M2854" s="824">
        <v>0.34399999999999997</v>
      </c>
      <c r="N2854" s="375" t="s">
        <v>388</v>
      </c>
      <c r="O2854" s="375" t="s">
        <v>400</v>
      </c>
      <c r="P2854" s="763">
        <v>3.3470007930861655E-3</v>
      </c>
      <c r="Q2854" s="375" t="s">
        <v>399</v>
      </c>
      <c r="R2854" s="831" t="s">
        <v>1013</v>
      </c>
      <c r="S2854" s="428" t="s">
        <v>49</v>
      </c>
      <c r="T2854" s="375" t="s">
        <v>414</v>
      </c>
      <c r="U2854" s="375" t="s">
        <v>67</v>
      </c>
      <c r="V2854" s="375" t="s">
        <v>52</v>
      </c>
      <c r="X2854" s="824">
        <v>0.34699999999999998</v>
      </c>
      <c r="Y2854" s="375" t="s">
        <v>388</v>
      </c>
      <c r="Z2854" s="375" t="s">
        <v>400</v>
      </c>
      <c r="AA2854" s="763">
        <v>1.2700003009320077E-4</v>
      </c>
      <c r="AB2854" s="375" t="s">
        <v>399</v>
      </c>
      <c r="AC2854" s="831" t="s">
        <v>993</v>
      </c>
    </row>
    <row r="2855" spans="9:29" s="375" customFormat="1" x14ac:dyDescent="0.4">
      <c r="I2855" s="428" t="s">
        <v>232</v>
      </c>
      <c r="J2855" s="375" t="s">
        <v>67</v>
      </c>
      <c r="K2855" s="375" t="s">
        <v>55</v>
      </c>
      <c r="M2855" s="824">
        <v>0.34399999999999997</v>
      </c>
      <c r="N2855" s="375" t="s">
        <v>389</v>
      </c>
      <c r="O2855" s="375" t="s">
        <v>400</v>
      </c>
      <c r="P2855" s="763">
        <v>3.7050008779158173E-3</v>
      </c>
      <c r="Q2855" s="375" t="s">
        <v>399</v>
      </c>
      <c r="R2855" s="831" t="s">
        <v>1013</v>
      </c>
      <c r="S2855" s="428" t="s">
        <v>49</v>
      </c>
      <c r="T2855" s="375" t="s">
        <v>414</v>
      </c>
      <c r="U2855" s="375" t="s">
        <v>67</v>
      </c>
      <c r="V2855" s="375" t="s">
        <v>52</v>
      </c>
      <c r="X2855" s="824">
        <v>0.34699999999999998</v>
      </c>
      <c r="Y2855" s="375" t="s">
        <v>389</v>
      </c>
      <c r="Z2855" s="375" t="s">
        <v>400</v>
      </c>
      <c r="AA2855" s="763">
        <v>1.4930003537728248E-3</v>
      </c>
      <c r="AB2855" s="375" t="s">
        <v>399</v>
      </c>
      <c r="AC2855" s="831" t="s">
        <v>993</v>
      </c>
    </row>
    <row r="2856" spans="9:29" s="375" customFormat="1" x14ac:dyDescent="0.4">
      <c r="I2856" s="428" t="s">
        <v>232</v>
      </c>
      <c r="J2856" s="375" t="s">
        <v>67</v>
      </c>
      <c r="K2856" s="375" t="s">
        <v>55</v>
      </c>
      <c r="L2856" s="378"/>
      <c r="M2856" s="824">
        <v>0.34399999999999997</v>
      </c>
      <c r="N2856" s="375" t="s">
        <v>390</v>
      </c>
      <c r="O2856" s="375" t="s">
        <v>400</v>
      </c>
      <c r="P2856" s="763">
        <v>4.140000980990954E-4</v>
      </c>
      <c r="Q2856" s="375" t="s">
        <v>399</v>
      </c>
      <c r="R2856" s="831" t="s">
        <v>1013</v>
      </c>
      <c r="S2856" s="428" t="s">
        <v>49</v>
      </c>
      <c r="T2856" s="375" t="s">
        <v>414</v>
      </c>
      <c r="U2856" s="375" t="s">
        <v>67</v>
      </c>
      <c r="V2856" s="375" t="s">
        <v>52</v>
      </c>
      <c r="W2856" s="378"/>
      <c r="X2856" s="824">
        <v>0.34699999999999998</v>
      </c>
      <c r="Y2856" s="375" t="s">
        <v>390</v>
      </c>
      <c r="Z2856" s="375" t="s">
        <v>400</v>
      </c>
      <c r="AA2856" s="763">
        <v>3.9900009454478037E-4</v>
      </c>
      <c r="AB2856" s="375" t="s">
        <v>399</v>
      </c>
      <c r="AC2856" s="831" t="s">
        <v>993</v>
      </c>
    </row>
    <row r="2857" spans="9:29" s="375" customFormat="1" x14ac:dyDescent="0.4">
      <c r="I2857" s="428" t="s">
        <v>232</v>
      </c>
      <c r="J2857" s="375" t="s">
        <v>67</v>
      </c>
      <c r="K2857" s="375" t="s">
        <v>55</v>
      </c>
      <c r="L2857" s="378"/>
      <c r="M2857" s="824">
        <v>0.34399999999999997</v>
      </c>
      <c r="N2857" s="375" t="s">
        <v>391</v>
      </c>
      <c r="O2857" s="375" t="s">
        <v>400</v>
      </c>
      <c r="P2857" s="763">
        <v>4.140000980990954E-4</v>
      </c>
      <c r="Q2857" s="375" t="s">
        <v>399</v>
      </c>
      <c r="R2857" s="831" t="s">
        <v>1013</v>
      </c>
      <c r="S2857" s="428" t="s">
        <v>49</v>
      </c>
      <c r="T2857" s="375" t="s">
        <v>414</v>
      </c>
      <c r="U2857" s="375" t="s">
        <v>67</v>
      </c>
      <c r="V2857" s="375" t="s">
        <v>52</v>
      </c>
      <c r="W2857" s="378"/>
      <c r="X2857" s="824">
        <v>0.34699999999999998</v>
      </c>
      <c r="Y2857" s="375" t="s">
        <v>391</v>
      </c>
      <c r="Z2857" s="375" t="s">
        <v>400</v>
      </c>
      <c r="AA2857" s="763">
        <v>2.4700005852772118E-4</v>
      </c>
      <c r="AB2857" s="375" t="s">
        <v>399</v>
      </c>
      <c r="AC2857" s="831" t="s">
        <v>993</v>
      </c>
    </row>
    <row r="2858" spans="9:29" s="375" customFormat="1" x14ac:dyDescent="0.4">
      <c r="I2858" s="428" t="s">
        <v>232</v>
      </c>
      <c r="J2858" s="375" t="s">
        <v>67</v>
      </c>
      <c r="K2858" s="375" t="s">
        <v>55</v>
      </c>
      <c r="L2858" s="378"/>
      <c r="M2858" s="824">
        <v>0.34399999999999997</v>
      </c>
      <c r="N2858" s="375" t="s">
        <v>392</v>
      </c>
      <c r="O2858" s="375" t="s">
        <v>400</v>
      </c>
      <c r="P2858" s="763">
        <v>9.0000021325890309E-6</v>
      </c>
      <c r="Q2858" s="375" t="s">
        <v>399</v>
      </c>
      <c r="R2858" s="831" t="s">
        <v>1013</v>
      </c>
      <c r="S2858" s="428" t="s">
        <v>49</v>
      </c>
      <c r="T2858" s="375" t="s">
        <v>414</v>
      </c>
      <c r="U2858" s="375" t="s">
        <v>67</v>
      </c>
      <c r="V2858" s="375" t="s">
        <v>52</v>
      </c>
      <c r="W2858" s="378"/>
      <c r="X2858" s="824">
        <v>0.34699999999999998</v>
      </c>
      <c r="Y2858" s="375" t="s">
        <v>392</v>
      </c>
      <c r="Z2858" s="375" t="s">
        <v>400</v>
      </c>
      <c r="AA2858" s="763">
        <v>1.0310002442999212E-3</v>
      </c>
      <c r="AB2858" s="375" t="s">
        <v>399</v>
      </c>
      <c r="AC2858" s="831" t="s">
        <v>993</v>
      </c>
    </row>
    <row r="2859" spans="9:29" s="375" customFormat="1" x14ac:dyDescent="0.4">
      <c r="I2859" s="428" t="s">
        <v>232</v>
      </c>
      <c r="J2859" s="375" t="s">
        <v>67</v>
      </c>
      <c r="K2859" s="375" t="s">
        <v>55</v>
      </c>
      <c r="L2859" s="378"/>
      <c r="M2859" s="824">
        <v>0.34399999999999997</v>
      </c>
      <c r="N2859" s="375" t="s">
        <v>393</v>
      </c>
      <c r="O2859" s="375" t="s">
        <v>400</v>
      </c>
      <c r="P2859" s="763">
        <v>8.2800019619819095E-5</v>
      </c>
      <c r="Q2859" s="375" t="s">
        <v>399</v>
      </c>
      <c r="R2859" s="831" t="s">
        <v>1013</v>
      </c>
      <c r="S2859" s="428" t="s">
        <v>49</v>
      </c>
      <c r="T2859" s="375" t="s">
        <v>414</v>
      </c>
      <c r="U2859" s="375" t="s">
        <v>67</v>
      </c>
      <c r="V2859" s="375" t="s">
        <v>52</v>
      </c>
      <c r="W2859" s="378"/>
      <c r="X2859" s="824">
        <v>0.34699999999999998</v>
      </c>
      <c r="Y2859" s="375" t="s">
        <v>393</v>
      </c>
      <c r="Z2859" s="375" t="s">
        <v>400</v>
      </c>
      <c r="AA2859" s="763">
        <v>1.0621002516692011E-5</v>
      </c>
      <c r="AB2859" s="375" t="s">
        <v>399</v>
      </c>
      <c r="AC2859" s="831" t="s">
        <v>993</v>
      </c>
    </row>
    <row r="2860" spans="9:29" s="375" customFormat="1" x14ac:dyDescent="0.4">
      <c r="I2860" s="428" t="s">
        <v>232</v>
      </c>
      <c r="J2860" s="375" t="s">
        <v>67</v>
      </c>
      <c r="K2860" s="375" t="s">
        <v>55</v>
      </c>
      <c r="L2860" s="378"/>
      <c r="M2860" s="824">
        <v>0.34399999999999997</v>
      </c>
      <c r="N2860" s="375" t="s">
        <v>394</v>
      </c>
      <c r="O2860" s="375" t="s">
        <v>400</v>
      </c>
      <c r="P2860" s="763">
        <v>1.7719204198641278E-4</v>
      </c>
      <c r="Q2860" s="375" t="s">
        <v>399</v>
      </c>
      <c r="R2860" s="831" t="s">
        <v>1013</v>
      </c>
      <c r="S2860" s="428" t="s">
        <v>49</v>
      </c>
      <c r="T2860" s="375" t="s">
        <v>414</v>
      </c>
      <c r="U2860" s="375" t="s">
        <v>67</v>
      </c>
      <c r="V2860" s="375" t="s">
        <v>52</v>
      </c>
      <c r="W2860" s="378"/>
      <c r="X2860" s="824">
        <v>0.34699999999999998</v>
      </c>
      <c r="Y2860" s="375" t="s">
        <v>394</v>
      </c>
      <c r="Z2860" s="375" t="s">
        <v>400</v>
      </c>
      <c r="AA2860" s="763">
        <v>2.0007004740745414E-5</v>
      </c>
      <c r="AB2860" s="375" t="s">
        <v>399</v>
      </c>
      <c r="AC2860" s="831" t="s">
        <v>993</v>
      </c>
    </row>
    <row r="2861" spans="9:29" s="375" customFormat="1" x14ac:dyDescent="0.4">
      <c r="I2861" s="428" t="s">
        <v>232</v>
      </c>
      <c r="J2861" s="375" t="s">
        <v>67</v>
      </c>
      <c r="K2861" s="375" t="s">
        <v>55</v>
      </c>
      <c r="L2861" s="378"/>
      <c r="M2861" s="824">
        <v>0.34399999999999997</v>
      </c>
      <c r="N2861" s="375" t="s">
        <v>395</v>
      </c>
      <c r="O2861" s="375" t="s">
        <v>400</v>
      </c>
      <c r="P2861" s="763">
        <v>1.000000236954337E-5</v>
      </c>
      <c r="Q2861" s="375" t="s">
        <v>399</v>
      </c>
      <c r="R2861" s="831" t="s">
        <v>1013</v>
      </c>
      <c r="S2861" s="428" t="s">
        <v>49</v>
      </c>
      <c r="T2861" s="375" t="s">
        <v>414</v>
      </c>
      <c r="U2861" s="375" t="s">
        <v>67</v>
      </c>
      <c r="V2861" s="375" t="s">
        <v>52</v>
      </c>
      <c r="W2861" s="378"/>
      <c r="X2861" s="824">
        <v>0.34699999999999998</v>
      </c>
      <c r="Y2861" s="375" t="s">
        <v>395</v>
      </c>
      <c r="Z2861" s="375" t="s">
        <v>400</v>
      </c>
      <c r="AA2861" s="763">
        <v>1.000000236954337E-5</v>
      </c>
      <c r="AB2861" s="375" t="s">
        <v>399</v>
      </c>
      <c r="AC2861" s="831" t="s">
        <v>993</v>
      </c>
    </row>
    <row r="2862" spans="9:29" s="375" customFormat="1" x14ac:dyDescent="0.4">
      <c r="I2862" s="428" t="s">
        <v>232</v>
      </c>
      <c r="J2862" s="375" t="s">
        <v>67</v>
      </c>
      <c r="K2862" s="375" t="s">
        <v>55</v>
      </c>
      <c r="L2862" s="378"/>
      <c r="M2862" s="824">
        <v>0.34399999999999997</v>
      </c>
      <c r="N2862" s="375" t="s">
        <v>396</v>
      </c>
      <c r="O2862" s="375" t="s">
        <v>400</v>
      </c>
      <c r="P2862" s="763">
        <v>1.0000002369543367E-6</v>
      </c>
      <c r="Q2862" s="375" t="s">
        <v>399</v>
      </c>
      <c r="R2862" s="831" t="s">
        <v>1013</v>
      </c>
      <c r="S2862" s="428" t="s">
        <v>49</v>
      </c>
      <c r="T2862" s="375" t="s">
        <v>414</v>
      </c>
      <c r="U2862" s="375" t="s">
        <v>67</v>
      </c>
      <c r="V2862" s="375" t="s">
        <v>52</v>
      </c>
      <c r="W2862" s="378"/>
      <c r="X2862" s="824">
        <v>0.34699999999999998</v>
      </c>
      <c r="Y2862" s="375" t="s">
        <v>396</v>
      </c>
      <c r="Z2862" s="375" t="s">
        <v>400</v>
      </c>
      <c r="AA2862" s="763">
        <v>1.6000003791269388E-5</v>
      </c>
      <c r="AB2862" s="375" t="s">
        <v>399</v>
      </c>
      <c r="AC2862" s="831" t="s">
        <v>993</v>
      </c>
    </row>
    <row r="2863" spans="9:29" s="375" customFormat="1" x14ac:dyDescent="0.4">
      <c r="I2863" s="428" t="s">
        <v>232</v>
      </c>
      <c r="J2863" s="375" t="s">
        <v>67</v>
      </c>
      <c r="K2863" s="375" t="s">
        <v>55</v>
      </c>
      <c r="L2863" s="378"/>
      <c r="M2863" s="824">
        <v>0.34399999999999997</v>
      </c>
      <c r="N2863" s="375" t="s">
        <v>397</v>
      </c>
      <c r="O2863" s="375" t="s">
        <v>400</v>
      </c>
      <c r="P2863" s="763">
        <v>0.58099591933070405</v>
      </c>
      <c r="Q2863" s="375" t="s">
        <v>399</v>
      </c>
      <c r="R2863" s="831" t="s">
        <v>1013</v>
      </c>
      <c r="S2863" s="428" t="s">
        <v>49</v>
      </c>
      <c r="T2863" s="375" t="s">
        <v>414</v>
      </c>
      <c r="U2863" s="375" t="s">
        <v>67</v>
      </c>
      <c r="V2863" s="375" t="s">
        <v>52</v>
      </c>
      <c r="W2863" s="378"/>
      <c r="X2863" s="824">
        <v>0.34699999999999998</v>
      </c>
      <c r="Y2863" s="375" t="s">
        <v>397</v>
      </c>
      <c r="Z2863" s="375" t="s">
        <v>400</v>
      </c>
      <c r="AA2863" s="763">
        <v>0.80964763944725415</v>
      </c>
      <c r="AB2863" s="375" t="s">
        <v>399</v>
      </c>
      <c r="AC2863" s="831" t="s">
        <v>993</v>
      </c>
    </row>
    <row r="2864" spans="9:29" s="375" customFormat="1" x14ac:dyDescent="0.4">
      <c r="I2864" s="428" t="s">
        <v>232</v>
      </c>
      <c r="J2864" s="375" t="s">
        <v>67</v>
      </c>
      <c r="K2864" s="375" t="s">
        <v>55</v>
      </c>
      <c r="L2864" s="378"/>
      <c r="M2864" s="824">
        <v>0.34399999999999997</v>
      </c>
      <c r="N2864" s="375" t="s">
        <v>387</v>
      </c>
      <c r="O2864" s="375" t="s">
        <v>401</v>
      </c>
      <c r="P2864" s="378">
        <v>9.7343804884236209E-4</v>
      </c>
      <c r="Q2864" s="375" t="s">
        <v>399</v>
      </c>
      <c r="R2864" s="831" t="s">
        <v>1014</v>
      </c>
      <c r="S2864" s="428" t="s">
        <v>49</v>
      </c>
      <c r="T2864" s="375" t="s">
        <v>414</v>
      </c>
      <c r="U2864" s="375" t="s">
        <v>67</v>
      </c>
      <c r="V2864" s="375" t="s">
        <v>52</v>
      </c>
      <c r="W2864" s="378"/>
      <c r="X2864" s="824">
        <v>0.34699999999999998</v>
      </c>
      <c r="Y2864" s="375" t="s">
        <v>387</v>
      </c>
      <c r="Z2864" s="375" t="s">
        <v>401</v>
      </c>
      <c r="AA2864" s="378">
        <v>1.5811812112472456E-5</v>
      </c>
      <c r="AB2864" s="375" t="s">
        <v>399</v>
      </c>
      <c r="AC2864" s="831" t="s">
        <v>997</v>
      </c>
    </row>
    <row r="2865" spans="9:29" s="375" customFormat="1" x14ac:dyDescent="0.4">
      <c r="I2865" s="428" t="s">
        <v>232</v>
      </c>
      <c r="J2865" s="375" t="s">
        <v>67</v>
      </c>
      <c r="K2865" s="375" t="s">
        <v>55</v>
      </c>
      <c r="L2865" s="378"/>
      <c r="M2865" s="824">
        <v>0.34399999999999997</v>
      </c>
      <c r="N2865" s="375" t="s">
        <v>388</v>
      </c>
      <c r="O2865" s="375" t="s">
        <v>401</v>
      </c>
      <c r="P2865" s="378">
        <v>3.3499772072134301E-3</v>
      </c>
      <c r="Q2865" s="375" t="s">
        <v>399</v>
      </c>
      <c r="R2865" s="831" t="s">
        <v>1014</v>
      </c>
      <c r="S2865" s="428" t="s">
        <v>49</v>
      </c>
      <c r="T2865" s="375" t="s">
        <v>414</v>
      </c>
      <c r="U2865" s="375" t="s">
        <v>67</v>
      </c>
      <c r="V2865" s="375" t="s">
        <v>52</v>
      </c>
      <c r="W2865" s="378"/>
      <c r="X2865" s="824">
        <v>0.34699999999999998</v>
      </c>
      <c r="Y2865" s="375" t="s">
        <v>388</v>
      </c>
      <c r="Z2865" s="375" t="s">
        <v>401</v>
      </c>
      <c r="AA2865" s="378">
        <v>1.3246175578142942E-4</v>
      </c>
      <c r="AB2865" s="375" t="s">
        <v>399</v>
      </c>
      <c r="AC2865" s="831" t="s">
        <v>997</v>
      </c>
    </row>
    <row r="2866" spans="9:29" s="375" customFormat="1" x14ac:dyDescent="0.4">
      <c r="I2866" s="428" t="s">
        <v>232</v>
      </c>
      <c r="J2866" s="375" t="s">
        <v>67</v>
      </c>
      <c r="K2866" s="375" t="s">
        <v>55</v>
      </c>
      <c r="L2866" s="378"/>
      <c r="M2866" s="824">
        <v>0.34399999999999997</v>
      </c>
      <c r="N2866" s="375" t="s">
        <v>389</v>
      </c>
      <c r="O2866" s="375" t="s">
        <v>401</v>
      </c>
      <c r="P2866" s="378">
        <v>3.7054365698917032E-3</v>
      </c>
      <c r="Q2866" s="375" t="s">
        <v>399</v>
      </c>
      <c r="R2866" s="831" t="s">
        <v>1014</v>
      </c>
      <c r="S2866" s="428" t="s">
        <v>49</v>
      </c>
      <c r="T2866" s="375" t="s">
        <v>414</v>
      </c>
      <c r="U2866" s="375" t="s">
        <v>67</v>
      </c>
      <c r="V2866" s="375" t="s">
        <v>52</v>
      </c>
      <c r="W2866" s="378"/>
      <c r="X2866" s="824">
        <v>0.34699999999999998</v>
      </c>
      <c r="Y2866" s="375" t="s">
        <v>389</v>
      </c>
      <c r="Z2866" s="375" t="s">
        <v>401</v>
      </c>
      <c r="AA2866" s="378">
        <v>1.4938287265704867E-3</v>
      </c>
      <c r="AB2866" s="375" t="s">
        <v>399</v>
      </c>
      <c r="AC2866" s="831" t="s">
        <v>997</v>
      </c>
    </row>
    <row r="2867" spans="9:29" s="375" customFormat="1" x14ac:dyDescent="0.4">
      <c r="I2867" s="428" t="s">
        <v>232</v>
      </c>
      <c r="J2867" s="375" t="s">
        <v>67</v>
      </c>
      <c r="K2867" s="375" t="s">
        <v>55</v>
      </c>
      <c r="L2867" s="378"/>
      <c r="M2867" s="824">
        <v>0.34399999999999997</v>
      </c>
      <c r="N2867" s="375" t="s">
        <v>390</v>
      </c>
      <c r="O2867" s="375" t="s">
        <v>401</v>
      </c>
      <c r="P2867" s="378">
        <v>4.1426624278352581E-4</v>
      </c>
      <c r="Q2867" s="375" t="s">
        <v>399</v>
      </c>
      <c r="R2867" s="831" t="s">
        <v>1014</v>
      </c>
      <c r="S2867" s="428" t="s">
        <v>49</v>
      </c>
      <c r="T2867" s="375" t="s">
        <v>414</v>
      </c>
      <c r="U2867" s="375" t="s">
        <v>67</v>
      </c>
      <c r="V2867" s="375" t="s">
        <v>52</v>
      </c>
      <c r="W2867" s="378"/>
      <c r="X2867" s="824">
        <v>0.34699999999999998</v>
      </c>
      <c r="Y2867" s="375" t="s">
        <v>390</v>
      </c>
      <c r="Z2867" s="375" t="s">
        <v>401</v>
      </c>
      <c r="AA2867" s="378">
        <v>3.99502273398809E-4</v>
      </c>
      <c r="AB2867" s="375" t="s">
        <v>399</v>
      </c>
      <c r="AC2867" s="831" t="s">
        <v>997</v>
      </c>
    </row>
    <row r="2868" spans="9:29" s="375" customFormat="1" x14ac:dyDescent="0.4">
      <c r="I2868" s="428" t="s">
        <v>232</v>
      </c>
      <c r="J2868" s="375" t="s">
        <v>67</v>
      </c>
      <c r="K2868" s="375" t="s">
        <v>55</v>
      </c>
      <c r="L2868" s="378"/>
      <c r="M2868" s="824">
        <v>0.34399999999999997</v>
      </c>
      <c r="N2868" s="375" t="s">
        <v>391</v>
      </c>
      <c r="O2868" s="375" t="s">
        <v>401</v>
      </c>
      <c r="P2868" s="378">
        <v>4.1412346162684425E-4</v>
      </c>
      <c r="Q2868" s="375" t="s">
        <v>399</v>
      </c>
      <c r="R2868" s="831" t="s">
        <v>1014</v>
      </c>
      <c r="S2868" s="428" t="s">
        <v>49</v>
      </c>
      <c r="T2868" s="375" t="s">
        <v>414</v>
      </c>
      <c r="U2868" s="375" t="s">
        <v>67</v>
      </c>
      <c r="V2868" s="375" t="s">
        <v>52</v>
      </c>
      <c r="W2868" s="378"/>
      <c r="X2868" s="824">
        <v>0.34699999999999998</v>
      </c>
      <c r="Y2868" s="375" t="s">
        <v>391</v>
      </c>
      <c r="Z2868" s="375" t="s">
        <v>401</v>
      </c>
      <c r="AA2868" s="378">
        <v>2.4723187880208009E-4</v>
      </c>
      <c r="AB2868" s="375" t="s">
        <v>399</v>
      </c>
      <c r="AC2868" s="831" t="s">
        <v>997</v>
      </c>
    </row>
    <row r="2869" spans="9:29" s="375" customFormat="1" x14ac:dyDescent="0.4">
      <c r="I2869" s="428" t="s">
        <v>232</v>
      </c>
      <c r="J2869" s="375" t="s">
        <v>67</v>
      </c>
      <c r="K2869" s="375" t="s">
        <v>55</v>
      </c>
      <c r="L2869" s="378"/>
      <c r="M2869" s="824">
        <v>0.34399999999999997</v>
      </c>
      <c r="N2869" s="375" t="s">
        <v>392</v>
      </c>
      <c r="O2869" s="375" t="s">
        <v>401</v>
      </c>
      <c r="P2869" s="378">
        <v>1.0482540307126921E-5</v>
      </c>
      <c r="Q2869" s="375" t="s">
        <v>399</v>
      </c>
      <c r="R2869" s="831" t="s">
        <v>1014</v>
      </c>
      <c r="S2869" s="428" t="s">
        <v>49</v>
      </c>
      <c r="T2869" s="375" t="s">
        <v>414</v>
      </c>
      <c r="U2869" s="375" t="s">
        <v>67</v>
      </c>
      <c r="V2869" s="375" t="s">
        <v>52</v>
      </c>
      <c r="W2869" s="378"/>
      <c r="X2869" s="824">
        <v>0.34699999999999998</v>
      </c>
      <c r="Y2869" s="375" t="s">
        <v>392</v>
      </c>
      <c r="Z2869" s="375" t="s">
        <v>401</v>
      </c>
      <c r="AA2869" s="378">
        <v>1.0338288482198254E-3</v>
      </c>
      <c r="AB2869" s="375" t="s">
        <v>399</v>
      </c>
      <c r="AC2869" s="831" t="s">
        <v>997</v>
      </c>
    </row>
    <row r="2870" spans="9:29" s="375" customFormat="1" x14ac:dyDescent="0.4">
      <c r="I2870" s="428" t="s">
        <v>232</v>
      </c>
      <c r="J2870" s="375" t="s">
        <v>67</v>
      </c>
      <c r="K2870" s="375" t="s">
        <v>55</v>
      </c>
      <c r="L2870" s="378"/>
      <c r="M2870" s="824">
        <v>0.34399999999999997</v>
      </c>
      <c r="N2870" s="375" t="s">
        <v>393</v>
      </c>
      <c r="O2870" s="375" t="s">
        <v>401</v>
      </c>
      <c r="P2870" s="378">
        <v>8.280224639239463E-5</v>
      </c>
      <c r="Q2870" s="375" t="s">
        <v>399</v>
      </c>
      <c r="R2870" s="831" t="s">
        <v>1014</v>
      </c>
      <c r="S2870" s="428" t="s">
        <v>49</v>
      </c>
      <c r="T2870" s="375" t="s">
        <v>414</v>
      </c>
      <c r="U2870" s="375" t="s">
        <v>67</v>
      </c>
      <c r="V2870" s="375" t="s">
        <v>52</v>
      </c>
      <c r="W2870" s="378"/>
      <c r="X2870" s="824">
        <v>0.34699999999999998</v>
      </c>
      <c r="Y2870" s="375" t="s">
        <v>393</v>
      </c>
      <c r="Z2870" s="375" t="s">
        <v>401</v>
      </c>
      <c r="AA2870" s="378">
        <v>1.0625326211919653E-5</v>
      </c>
      <c r="AB2870" s="375" t="s">
        <v>399</v>
      </c>
      <c r="AC2870" s="831" t="s">
        <v>997</v>
      </c>
    </row>
    <row r="2871" spans="9:29" s="375" customFormat="1" x14ac:dyDescent="0.4">
      <c r="I2871" s="428" t="s">
        <v>232</v>
      </c>
      <c r="J2871" s="375" t="s">
        <v>67</v>
      </c>
      <c r="K2871" s="375" t="s">
        <v>55</v>
      </c>
      <c r="L2871" s="378"/>
      <c r="M2871" s="824">
        <v>0.34399999999999997</v>
      </c>
      <c r="N2871" s="375" t="s">
        <v>394</v>
      </c>
      <c r="O2871" s="375" t="s">
        <v>401</v>
      </c>
      <c r="P2871" s="378">
        <v>1.771969720153084E-4</v>
      </c>
      <c r="Q2871" s="375" t="s">
        <v>399</v>
      </c>
      <c r="R2871" s="831" t="s">
        <v>1014</v>
      </c>
      <c r="S2871" s="428" t="s">
        <v>49</v>
      </c>
      <c r="T2871" s="375" t="s">
        <v>414</v>
      </c>
      <c r="U2871" s="375" t="s">
        <v>67</v>
      </c>
      <c r="V2871" s="375" t="s">
        <v>52</v>
      </c>
      <c r="W2871" s="378"/>
      <c r="X2871" s="824">
        <v>0.34699999999999998</v>
      </c>
      <c r="Y2871" s="375" t="s">
        <v>394</v>
      </c>
      <c r="Z2871" s="375" t="s">
        <v>401</v>
      </c>
      <c r="AA2871" s="378">
        <v>2.0016475111705179E-5</v>
      </c>
      <c r="AB2871" s="375" t="s">
        <v>399</v>
      </c>
      <c r="AC2871" s="831" t="s">
        <v>997</v>
      </c>
    </row>
    <row r="2872" spans="9:29" s="375" customFormat="1" x14ac:dyDescent="0.4">
      <c r="I2872" s="428" t="s">
        <v>232</v>
      </c>
      <c r="J2872" s="375" t="s">
        <v>67</v>
      </c>
      <c r="K2872" s="375" t="s">
        <v>55</v>
      </c>
      <c r="M2872" s="824">
        <v>0.34399999999999997</v>
      </c>
      <c r="N2872" s="375" t="s">
        <v>395</v>
      </c>
      <c r="O2872" s="375" t="s">
        <v>401</v>
      </c>
      <c r="P2872" s="378">
        <v>1.0693360320051342E-5</v>
      </c>
      <c r="Q2872" s="375" t="s">
        <v>399</v>
      </c>
      <c r="R2872" s="831" t="s">
        <v>1014</v>
      </c>
      <c r="S2872" s="428" t="s">
        <v>49</v>
      </c>
      <c r="T2872" s="375" t="s">
        <v>414</v>
      </c>
      <c r="U2872" s="375" t="s">
        <v>67</v>
      </c>
      <c r="V2872" s="375" t="s">
        <v>52</v>
      </c>
      <c r="X2872" s="824">
        <v>0.34699999999999998</v>
      </c>
      <c r="Y2872" s="375" t="s">
        <v>395</v>
      </c>
      <c r="Z2872" s="375" t="s">
        <v>401</v>
      </c>
      <c r="AA2872" s="378">
        <v>1.1288505074025222E-5</v>
      </c>
      <c r="AB2872" s="375" t="s">
        <v>399</v>
      </c>
      <c r="AC2872" s="831" t="s">
        <v>997</v>
      </c>
    </row>
    <row r="2873" spans="9:29" s="375" customFormat="1" x14ac:dyDescent="0.4">
      <c r="I2873" s="428" t="s">
        <v>232</v>
      </c>
      <c r="J2873" s="375" t="s">
        <v>67</v>
      </c>
      <c r="K2873" s="375" t="s">
        <v>55</v>
      </c>
      <c r="M2873" s="824">
        <v>0.34399999999999997</v>
      </c>
      <c r="N2873" s="375" t="s">
        <v>396</v>
      </c>
      <c r="O2873" s="375" t="s">
        <v>401</v>
      </c>
      <c r="P2873" s="378">
        <v>1.0041786435174304E-6</v>
      </c>
      <c r="Q2873" s="375" t="s">
        <v>399</v>
      </c>
      <c r="R2873" s="831" t="s">
        <v>1014</v>
      </c>
      <c r="S2873" s="428" t="s">
        <v>49</v>
      </c>
      <c r="T2873" s="375" t="s">
        <v>414</v>
      </c>
      <c r="U2873" s="375" t="s">
        <v>67</v>
      </c>
      <c r="V2873" s="375" t="s">
        <v>52</v>
      </c>
      <c r="X2873" s="824">
        <v>0.34699999999999998</v>
      </c>
      <c r="Y2873" s="375" t="s">
        <v>396</v>
      </c>
      <c r="Z2873" s="375" t="s">
        <v>401</v>
      </c>
      <c r="AA2873" s="378">
        <v>1.6007890236458171E-5</v>
      </c>
      <c r="AB2873" s="375" t="s">
        <v>399</v>
      </c>
      <c r="AC2873" s="831" t="s">
        <v>997</v>
      </c>
    </row>
    <row r="2874" spans="9:29" s="375" customFormat="1" x14ac:dyDescent="0.4">
      <c r="I2874" s="428" t="s">
        <v>232</v>
      </c>
      <c r="J2874" s="375" t="s">
        <v>67</v>
      </c>
      <c r="K2874" s="375" t="s">
        <v>55</v>
      </c>
      <c r="M2874" s="824">
        <v>0.34399999999999997</v>
      </c>
      <c r="N2874" s="375" t="s">
        <v>397</v>
      </c>
      <c r="O2874" s="375" t="s">
        <v>401</v>
      </c>
      <c r="P2874" s="378">
        <v>0.58141922676411117</v>
      </c>
      <c r="Q2874" s="375" t="s">
        <v>399</v>
      </c>
      <c r="R2874" s="831" t="s">
        <v>1014</v>
      </c>
      <c r="S2874" s="428" t="s">
        <v>49</v>
      </c>
      <c r="T2874" s="375" t="s">
        <v>414</v>
      </c>
      <c r="U2874" s="375" t="s">
        <v>67</v>
      </c>
      <c r="V2874" s="375" t="s">
        <v>52</v>
      </c>
      <c r="X2874" s="824">
        <v>0.34699999999999998</v>
      </c>
      <c r="Y2874" s="375" t="s">
        <v>397</v>
      </c>
      <c r="Z2874" s="375" t="s">
        <v>401</v>
      </c>
      <c r="AA2874" s="378">
        <v>0.81030324687634114</v>
      </c>
      <c r="AB2874" s="375" t="s">
        <v>399</v>
      </c>
      <c r="AC2874" s="831" t="s">
        <v>997</v>
      </c>
    </row>
    <row r="2875" spans="9:29" s="375" customFormat="1" x14ac:dyDescent="0.4">
      <c r="I2875" s="428" t="s">
        <v>232</v>
      </c>
      <c r="J2875" s="375" t="s">
        <v>67</v>
      </c>
      <c r="K2875" s="375" t="s">
        <v>406</v>
      </c>
      <c r="L2875" s="375" t="s">
        <v>1015</v>
      </c>
      <c r="M2875" s="824">
        <v>0.48118949214778811</v>
      </c>
      <c r="N2875" s="375" t="s">
        <v>385</v>
      </c>
      <c r="O2875" s="375" t="s">
        <v>400</v>
      </c>
      <c r="P2875" s="761">
        <v>2.0781833691681473</v>
      </c>
      <c r="Q2875" s="375" t="s">
        <v>398</v>
      </c>
      <c r="R2875" s="831" t="s">
        <v>1016</v>
      </c>
      <c r="S2875" s="428" t="s">
        <v>49</v>
      </c>
      <c r="T2875" s="375" t="s">
        <v>414</v>
      </c>
      <c r="U2875" s="375" t="s">
        <v>67</v>
      </c>
      <c r="V2875" s="375" t="s">
        <v>53</v>
      </c>
      <c r="X2875" s="824">
        <v>0.39</v>
      </c>
      <c r="Y2875" s="375" t="s">
        <v>411</v>
      </c>
      <c r="Z2875" s="375" t="s">
        <v>400</v>
      </c>
      <c r="AA2875" s="761">
        <v>2.5641025641025639</v>
      </c>
      <c r="AB2875" s="375" t="s">
        <v>398</v>
      </c>
      <c r="AC2875" s="831" t="s">
        <v>1001</v>
      </c>
    </row>
    <row r="2876" spans="9:29" s="375" customFormat="1" x14ac:dyDescent="0.4">
      <c r="I2876" s="428" t="s">
        <v>232</v>
      </c>
      <c r="J2876" s="375" t="s">
        <v>67</v>
      </c>
      <c r="K2876" s="375" t="s">
        <v>406</v>
      </c>
      <c r="L2876" s="375" t="s">
        <v>1015</v>
      </c>
      <c r="M2876" s="824">
        <v>0.48118949214778811</v>
      </c>
      <c r="N2876" s="375" t="s">
        <v>387</v>
      </c>
      <c r="O2876" s="375" t="s">
        <v>400</v>
      </c>
      <c r="P2876" s="763">
        <v>1.4962003545310799E-5</v>
      </c>
      <c r="Q2876" s="375" t="s">
        <v>399</v>
      </c>
      <c r="R2876" s="831" t="s">
        <v>1017</v>
      </c>
      <c r="S2876" s="428" t="s">
        <v>49</v>
      </c>
      <c r="T2876" s="375" t="s">
        <v>414</v>
      </c>
      <c r="U2876" s="375" t="s">
        <v>67</v>
      </c>
      <c r="V2876" s="375" t="s">
        <v>53</v>
      </c>
      <c r="X2876" s="824">
        <v>0.39</v>
      </c>
      <c r="Y2876" s="375" t="s">
        <v>387</v>
      </c>
      <c r="Z2876" s="375" t="s">
        <v>400</v>
      </c>
      <c r="AA2876" s="763">
        <v>9.0000021325890313E-7</v>
      </c>
      <c r="AB2876" s="375" t="s">
        <v>399</v>
      </c>
      <c r="AC2876" s="831" t="s">
        <v>1003</v>
      </c>
    </row>
    <row r="2877" spans="9:29" s="375" customFormat="1" x14ac:dyDescent="0.4">
      <c r="I2877" s="428" t="s">
        <v>232</v>
      </c>
      <c r="J2877" s="375" t="s">
        <v>67</v>
      </c>
      <c r="K2877" s="375" t="s">
        <v>406</v>
      </c>
      <c r="L2877" s="375" t="s">
        <v>1015</v>
      </c>
      <c r="M2877" s="824">
        <v>0.48118949214778811</v>
      </c>
      <c r="N2877" s="375" t="s">
        <v>388</v>
      </c>
      <c r="O2877" s="375" t="s">
        <v>400</v>
      </c>
      <c r="P2877" s="763">
        <v>1.6561003924200776E-4</v>
      </c>
      <c r="Q2877" s="375" t="s">
        <v>399</v>
      </c>
      <c r="R2877" s="831" t="s">
        <v>1017</v>
      </c>
      <c r="S2877" s="428" t="s">
        <v>49</v>
      </c>
      <c r="T2877" s="375" t="s">
        <v>414</v>
      </c>
      <c r="U2877" s="375" t="s">
        <v>67</v>
      </c>
      <c r="V2877" s="375" t="s">
        <v>53</v>
      </c>
      <c r="X2877" s="824">
        <v>0.39</v>
      </c>
      <c r="Y2877" s="375" t="s">
        <v>388</v>
      </c>
      <c r="Z2877" s="375" t="s">
        <v>400</v>
      </c>
      <c r="AA2877" s="763">
        <v>1.5100003578010487E-5</v>
      </c>
      <c r="AB2877" s="375" t="s">
        <v>399</v>
      </c>
      <c r="AC2877" s="831" t="s">
        <v>1003</v>
      </c>
    </row>
    <row r="2878" spans="9:29" s="375" customFormat="1" x14ac:dyDescent="0.4">
      <c r="I2878" s="428" t="s">
        <v>232</v>
      </c>
      <c r="J2878" s="375" t="s">
        <v>67</v>
      </c>
      <c r="K2878" s="375" t="s">
        <v>406</v>
      </c>
      <c r="L2878" s="375" t="s">
        <v>1015</v>
      </c>
      <c r="M2878" s="824">
        <v>0.48118949214778811</v>
      </c>
      <c r="N2878" s="375" t="s">
        <v>389</v>
      </c>
      <c r="O2878" s="375" t="s">
        <v>400</v>
      </c>
      <c r="P2878" s="763">
        <v>1.4914903534150246E-4</v>
      </c>
      <c r="Q2878" s="375" t="s">
        <v>399</v>
      </c>
      <c r="R2878" s="831" t="s">
        <v>1017</v>
      </c>
      <c r="S2878" s="428" t="s">
        <v>49</v>
      </c>
      <c r="T2878" s="375" t="s">
        <v>414</v>
      </c>
      <c r="U2878" s="375" t="s">
        <v>67</v>
      </c>
      <c r="V2878" s="375" t="s">
        <v>53</v>
      </c>
      <c r="X2878" s="824">
        <v>0.39</v>
      </c>
      <c r="Y2878" s="375" t="s">
        <v>389</v>
      </c>
      <c r="Z2878" s="375" t="s">
        <v>400</v>
      </c>
      <c r="AA2878" s="763">
        <v>2.3500005568426909E-4</v>
      </c>
      <c r="AB2878" s="375" t="s">
        <v>399</v>
      </c>
      <c r="AC2878" s="831" t="s">
        <v>1003</v>
      </c>
    </row>
    <row r="2879" spans="9:29" s="375" customFormat="1" x14ac:dyDescent="0.4">
      <c r="I2879" s="428" t="s">
        <v>232</v>
      </c>
      <c r="J2879" s="375" t="s">
        <v>67</v>
      </c>
      <c r="K2879" s="375" t="s">
        <v>406</v>
      </c>
      <c r="L2879" s="375" t="s">
        <v>1015</v>
      </c>
      <c r="M2879" s="824">
        <v>0.48118949214778811</v>
      </c>
      <c r="N2879" s="375" t="s">
        <v>390</v>
      </c>
      <c r="O2879" s="375" t="s">
        <v>400</v>
      </c>
      <c r="P2879" s="763">
        <v>9.5470022622030577E-6</v>
      </c>
      <c r="Q2879" s="375" t="s">
        <v>399</v>
      </c>
      <c r="R2879" s="831" t="s">
        <v>1017</v>
      </c>
      <c r="S2879" s="428" t="s">
        <v>49</v>
      </c>
      <c r="T2879" s="375" t="s">
        <v>414</v>
      </c>
      <c r="U2879" s="375" t="s">
        <v>67</v>
      </c>
      <c r="V2879" s="375" t="s">
        <v>53</v>
      </c>
      <c r="W2879" s="378"/>
      <c r="X2879" s="824">
        <v>0.39</v>
      </c>
      <c r="Y2879" s="375" t="s">
        <v>390</v>
      </c>
      <c r="Z2879" s="375" t="s">
        <v>400</v>
      </c>
      <c r="AA2879" s="763">
        <v>2.8400006729503167E-5</v>
      </c>
      <c r="AB2879" s="375" t="s">
        <v>399</v>
      </c>
      <c r="AC2879" s="831" t="s">
        <v>1003</v>
      </c>
    </row>
    <row r="2880" spans="9:29" s="375" customFormat="1" x14ac:dyDescent="0.4">
      <c r="I2880" s="428" t="s">
        <v>232</v>
      </c>
      <c r="J2880" s="375" t="s">
        <v>67</v>
      </c>
      <c r="K2880" s="375" t="s">
        <v>406</v>
      </c>
      <c r="L2880" s="375" t="s">
        <v>1015</v>
      </c>
      <c r="M2880" s="824">
        <v>0.48118949214778811</v>
      </c>
      <c r="N2880" s="375" t="s">
        <v>391</v>
      </c>
      <c r="O2880" s="375" t="s">
        <v>400</v>
      </c>
      <c r="P2880" s="763">
        <v>9.5470022622030577E-6</v>
      </c>
      <c r="Q2880" s="375" t="s">
        <v>399</v>
      </c>
      <c r="R2880" s="831" t="s">
        <v>1017</v>
      </c>
      <c r="S2880" s="428" t="s">
        <v>49</v>
      </c>
      <c r="T2880" s="375" t="s">
        <v>414</v>
      </c>
      <c r="U2880" s="375" t="s">
        <v>67</v>
      </c>
      <c r="V2880" s="375" t="s">
        <v>53</v>
      </c>
      <c r="W2880" s="378"/>
      <c r="X2880" s="824">
        <v>0.39</v>
      </c>
      <c r="Y2880" s="375" t="s">
        <v>391</v>
      </c>
      <c r="Z2880" s="375" t="s">
        <v>400</v>
      </c>
      <c r="AA2880" s="763">
        <v>8.2700019596123672E-6</v>
      </c>
      <c r="AB2880" s="375" t="s">
        <v>399</v>
      </c>
      <c r="AC2880" s="831" t="s">
        <v>1003</v>
      </c>
    </row>
    <row r="2881" spans="9:29" s="375" customFormat="1" x14ac:dyDescent="0.4">
      <c r="I2881" s="428" t="s">
        <v>232</v>
      </c>
      <c r="J2881" s="375" t="s">
        <v>67</v>
      </c>
      <c r="K2881" s="375" t="s">
        <v>406</v>
      </c>
      <c r="L2881" s="375" t="s">
        <v>1015</v>
      </c>
      <c r="M2881" s="824">
        <v>0.48118949214778811</v>
      </c>
      <c r="N2881" s="375" t="s">
        <v>392</v>
      </c>
      <c r="O2881" s="375" t="s">
        <v>400</v>
      </c>
      <c r="P2881" s="763">
        <v>4.3110010215101469E-6</v>
      </c>
      <c r="Q2881" s="375" t="s">
        <v>399</v>
      </c>
      <c r="R2881" s="831" t="s">
        <v>1017</v>
      </c>
      <c r="S2881" s="428" t="s">
        <v>49</v>
      </c>
      <c r="T2881" s="375" t="s">
        <v>414</v>
      </c>
      <c r="U2881" s="375" t="s">
        <v>67</v>
      </c>
      <c r="V2881" s="375" t="s">
        <v>53</v>
      </c>
      <c r="W2881" s="378"/>
      <c r="X2881" s="824">
        <v>0.39</v>
      </c>
      <c r="Y2881" s="375" t="s">
        <v>392</v>
      </c>
      <c r="Z2881" s="375" t="s">
        <v>400</v>
      </c>
      <c r="AA2881" s="763">
        <v>4.910001163445794E-6</v>
      </c>
      <c r="AB2881" s="375" t="s">
        <v>399</v>
      </c>
      <c r="AC2881" s="831" t="s">
        <v>1003</v>
      </c>
    </row>
    <row r="2882" spans="9:29" s="375" customFormat="1" x14ac:dyDescent="0.4">
      <c r="I2882" s="428" t="s">
        <v>232</v>
      </c>
      <c r="J2882" s="375" t="s">
        <v>67</v>
      </c>
      <c r="K2882" s="375" t="s">
        <v>406</v>
      </c>
      <c r="L2882" s="375" t="s">
        <v>1015</v>
      </c>
      <c r="M2882" s="824">
        <v>0.48118949214778811</v>
      </c>
      <c r="N2882" s="375" t="s">
        <v>393</v>
      </c>
      <c r="O2882" s="375" t="s">
        <v>400</v>
      </c>
      <c r="P2882" s="763">
        <v>1.4472773429385626E-6</v>
      </c>
      <c r="Q2882" s="375" t="s">
        <v>399</v>
      </c>
      <c r="R2882" s="831" t="s">
        <v>1017</v>
      </c>
      <c r="S2882" s="428" t="s">
        <v>49</v>
      </c>
      <c r="T2882" s="375" t="s">
        <v>414</v>
      </c>
      <c r="U2882" s="375" t="s">
        <v>67</v>
      </c>
      <c r="V2882" s="375" t="s">
        <v>53</v>
      </c>
      <c r="W2882" s="378"/>
      <c r="X2882" s="824">
        <v>0.39</v>
      </c>
      <c r="Y2882" s="375" t="s">
        <v>393</v>
      </c>
      <c r="Z2882" s="375" t="s">
        <v>400</v>
      </c>
      <c r="AA2882" s="763">
        <v>3.5561008426333167E-7</v>
      </c>
      <c r="AB2882" s="375" t="s">
        <v>399</v>
      </c>
      <c r="AC2882" s="831" t="s">
        <v>1003</v>
      </c>
    </row>
    <row r="2883" spans="9:29" s="375" customFormat="1" x14ac:dyDescent="0.4">
      <c r="I2883" s="428" t="s">
        <v>232</v>
      </c>
      <c r="J2883" s="375" t="s">
        <v>67</v>
      </c>
      <c r="K2883" s="375" t="s">
        <v>406</v>
      </c>
      <c r="L2883" s="375" t="s">
        <v>1015</v>
      </c>
      <c r="M2883" s="824">
        <v>0.48118949214778811</v>
      </c>
      <c r="N2883" s="375" t="s">
        <v>394</v>
      </c>
      <c r="O2883" s="375" t="s">
        <v>400</v>
      </c>
      <c r="P2883" s="763">
        <v>4.6185930943954058E-6</v>
      </c>
      <c r="Q2883" s="375" t="s">
        <v>399</v>
      </c>
      <c r="R2883" s="831" t="s">
        <v>1017</v>
      </c>
      <c r="S2883" s="428" t="s">
        <v>49</v>
      </c>
      <c r="T2883" s="375" t="s">
        <v>414</v>
      </c>
      <c r="U2883" s="375" t="s">
        <v>67</v>
      </c>
      <c r="V2883" s="375" t="s">
        <v>53</v>
      </c>
      <c r="W2883" s="378"/>
      <c r="X2883" s="824">
        <v>0.39</v>
      </c>
      <c r="Y2883" s="375" t="s">
        <v>394</v>
      </c>
      <c r="Z2883" s="375" t="s">
        <v>400</v>
      </c>
      <c r="AA2883" s="763">
        <v>6.6987015872860153E-7</v>
      </c>
      <c r="AB2883" s="375" t="s">
        <v>399</v>
      </c>
      <c r="AC2883" s="831" t="s">
        <v>1003</v>
      </c>
    </row>
    <row r="2884" spans="9:29" s="375" customFormat="1" x14ac:dyDescent="0.4">
      <c r="I2884" s="428" t="s">
        <v>232</v>
      </c>
      <c r="J2884" s="375" t="s">
        <v>67</v>
      </c>
      <c r="K2884" s="375" t="s">
        <v>406</v>
      </c>
      <c r="L2884" s="375" t="s">
        <v>1015</v>
      </c>
      <c r="M2884" s="824">
        <v>0.48118949214778811</v>
      </c>
      <c r="N2884" s="375" t="s">
        <v>395</v>
      </c>
      <c r="O2884" s="375" t="s">
        <v>400</v>
      </c>
      <c r="P2884" s="763">
        <v>7.4210017584381341E-6</v>
      </c>
      <c r="Q2884" s="375" t="s">
        <v>399</v>
      </c>
      <c r="R2884" s="831" t="s">
        <v>1017</v>
      </c>
      <c r="S2884" s="428" t="s">
        <v>49</v>
      </c>
      <c r="T2884" s="375" t="s">
        <v>414</v>
      </c>
      <c r="U2884" s="375" t="s">
        <v>67</v>
      </c>
      <c r="V2884" s="375" t="s">
        <v>53</v>
      </c>
      <c r="W2884" s="378"/>
      <c r="X2884" s="824">
        <v>0.39</v>
      </c>
      <c r="Y2884" s="375" t="s">
        <v>395</v>
      </c>
      <c r="Z2884" s="375" t="s">
        <v>400</v>
      </c>
      <c r="AA2884" s="763">
        <v>9.0000021325890309E-6</v>
      </c>
      <c r="AB2884" s="375" t="s">
        <v>399</v>
      </c>
      <c r="AC2884" s="831" t="s">
        <v>1003</v>
      </c>
    </row>
    <row r="2885" spans="9:29" s="375" customFormat="1" x14ac:dyDescent="0.4">
      <c r="I2885" s="428" t="s">
        <v>232</v>
      </c>
      <c r="J2885" s="375" t="s">
        <v>67</v>
      </c>
      <c r="K2885" s="375" t="s">
        <v>406</v>
      </c>
      <c r="L2885" s="375" t="s">
        <v>1015</v>
      </c>
      <c r="M2885" s="824">
        <v>0.48118949214778811</v>
      </c>
      <c r="N2885" s="375" t="s">
        <v>396</v>
      </c>
      <c r="O2885" s="375" t="s">
        <v>400</v>
      </c>
      <c r="P2885" s="763">
        <v>1.0000002369543367E-6</v>
      </c>
      <c r="Q2885" s="375" t="s">
        <v>399</v>
      </c>
      <c r="R2885" s="831" t="s">
        <v>1017</v>
      </c>
      <c r="S2885" s="428" t="s">
        <v>49</v>
      </c>
      <c r="T2885" s="375" t="s">
        <v>414</v>
      </c>
      <c r="U2885" s="375" t="s">
        <v>67</v>
      </c>
      <c r="V2885" s="375" t="s">
        <v>53</v>
      </c>
      <c r="W2885" s="378"/>
      <c r="X2885" s="824">
        <v>0.39</v>
      </c>
      <c r="Y2885" s="375" t="s">
        <v>396</v>
      </c>
      <c r="Z2885" s="375" t="s">
        <v>400</v>
      </c>
      <c r="AA2885" s="763">
        <v>1.3500003198883547E-5</v>
      </c>
      <c r="AB2885" s="375" t="s">
        <v>399</v>
      </c>
      <c r="AC2885" s="831" t="s">
        <v>1003</v>
      </c>
    </row>
    <row r="2886" spans="9:29" s="375" customFormat="1" x14ac:dyDescent="0.4">
      <c r="I2886" s="428" t="s">
        <v>232</v>
      </c>
      <c r="J2886" s="375" t="s">
        <v>67</v>
      </c>
      <c r="K2886" s="375" t="s">
        <v>406</v>
      </c>
      <c r="L2886" s="375" t="s">
        <v>1015</v>
      </c>
      <c r="M2886" s="824">
        <v>0.48118949214778811</v>
      </c>
      <c r="N2886" s="375" t="s">
        <v>397</v>
      </c>
      <c r="O2886" s="375" t="s">
        <v>400</v>
      </c>
      <c r="P2886" s="763">
        <v>0.42097147396295048</v>
      </c>
      <c r="Q2886" s="375" t="s">
        <v>399</v>
      </c>
      <c r="R2886" s="831" t="s">
        <v>1017</v>
      </c>
      <c r="S2886" s="428" t="s">
        <v>49</v>
      </c>
      <c r="T2886" s="375" t="s">
        <v>414</v>
      </c>
      <c r="U2886" s="375" t="s">
        <v>67</v>
      </c>
      <c r="V2886" s="375" t="s">
        <v>53</v>
      </c>
      <c r="W2886" s="378"/>
      <c r="X2886" s="824">
        <v>0.39</v>
      </c>
      <c r="Y2886" s="375" t="s">
        <v>397</v>
      </c>
      <c r="Z2886" s="375" t="s">
        <v>400</v>
      </c>
      <c r="AA2886" s="763">
        <v>0.7205371455809807</v>
      </c>
      <c r="AB2886" s="375" t="s">
        <v>399</v>
      </c>
      <c r="AC2886" s="831" t="s">
        <v>1003</v>
      </c>
    </row>
    <row r="2887" spans="9:29" s="375" customFormat="1" x14ac:dyDescent="0.4">
      <c r="I2887" s="428" t="s">
        <v>232</v>
      </c>
      <c r="J2887" s="375" t="s">
        <v>67</v>
      </c>
      <c r="K2887" s="375" t="s">
        <v>406</v>
      </c>
      <c r="L2887" s="375" t="s">
        <v>1015</v>
      </c>
      <c r="M2887" s="824">
        <v>0.48118949214778811</v>
      </c>
      <c r="N2887" s="375" t="s">
        <v>387</v>
      </c>
      <c r="O2887" s="375" t="s">
        <v>401</v>
      </c>
      <c r="P2887" s="378">
        <v>1.5423757208534445E-5</v>
      </c>
      <c r="Q2887" s="375" t="s">
        <v>399</v>
      </c>
      <c r="R2887" s="831" t="s">
        <v>1018</v>
      </c>
      <c r="S2887" s="428" t="s">
        <v>49</v>
      </c>
      <c r="T2887" s="375" t="s">
        <v>414</v>
      </c>
      <c r="U2887" s="375" t="s">
        <v>67</v>
      </c>
      <c r="V2887" s="375" t="s">
        <v>53</v>
      </c>
      <c r="W2887" s="378"/>
      <c r="X2887" s="824">
        <v>0.39</v>
      </c>
      <c r="Y2887" s="375" t="s">
        <v>387</v>
      </c>
      <c r="Z2887" s="375" t="s">
        <v>401</v>
      </c>
      <c r="AA2887" s="378">
        <v>1.7118087714163085E-6</v>
      </c>
      <c r="AB2887" s="375" t="s">
        <v>399</v>
      </c>
      <c r="AC2887" s="831" t="s">
        <v>1005</v>
      </c>
    </row>
    <row r="2888" spans="9:29" s="375" customFormat="1" x14ac:dyDescent="0.4">
      <c r="I2888" s="428" t="s">
        <v>232</v>
      </c>
      <c r="J2888" s="375" t="s">
        <v>67</v>
      </c>
      <c r="K2888" s="375" t="s">
        <v>406</v>
      </c>
      <c r="L2888" s="375" t="s">
        <v>1015</v>
      </c>
      <c r="M2888" s="824">
        <v>0.48118949214778811</v>
      </c>
      <c r="N2888" s="375" t="s">
        <v>388</v>
      </c>
      <c r="O2888" s="375" t="s">
        <v>401</v>
      </c>
      <c r="P2888" s="378">
        <v>1.6874551330917423E-4</v>
      </c>
      <c r="Q2888" s="375" t="s">
        <v>399</v>
      </c>
      <c r="R2888" s="831" t="s">
        <v>1018</v>
      </c>
      <c r="S2888" s="428" t="s">
        <v>49</v>
      </c>
      <c r="T2888" s="375" t="s">
        <v>414</v>
      </c>
      <c r="U2888" s="375" t="s">
        <v>67</v>
      </c>
      <c r="V2888" s="375" t="s">
        <v>53</v>
      </c>
      <c r="W2888" s="378"/>
      <c r="X2888" s="824">
        <v>0.39</v>
      </c>
      <c r="Y2888" s="375" t="s">
        <v>388</v>
      </c>
      <c r="Z2888" s="375" t="s">
        <v>401</v>
      </c>
      <c r="AA2888" s="378">
        <v>2.0561729266239141E-5</v>
      </c>
      <c r="AB2888" s="375" t="s">
        <v>399</v>
      </c>
      <c r="AC2888" s="831" t="s">
        <v>1005</v>
      </c>
    </row>
    <row r="2889" spans="9:29" s="375" customFormat="1" x14ac:dyDescent="0.4">
      <c r="I2889" s="428" t="s">
        <v>232</v>
      </c>
      <c r="J2889" s="375" t="s">
        <v>67</v>
      </c>
      <c r="K2889" s="375" t="s">
        <v>406</v>
      </c>
      <c r="L2889" s="375" t="s">
        <v>1015</v>
      </c>
      <c r="M2889" s="824">
        <v>0.48118949214778811</v>
      </c>
      <c r="N2889" s="375" t="s">
        <v>389</v>
      </c>
      <c r="O2889" s="375" t="s">
        <v>401</v>
      </c>
      <c r="P2889" s="378">
        <v>1.4960985888998142E-4</v>
      </c>
      <c r="Q2889" s="375" t="s">
        <v>399</v>
      </c>
      <c r="R2889" s="831" t="s">
        <v>1018</v>
      </c>
      <c r="S2889" s="428" t="s">
        <v>49</v>
      </c>
      <c r="T2889" s="375" t="s">
        <v>414</v>
      </c>
      <c r="U2889" s="375" t="s">
        <v>67</v>
      </c>
      <c r="V2889" s="375" t="s">
        <v>53</v>
      </c>
      <c r="W2889" s="378"/>
      <c r="X2889" s="824">
        <v>0.39</v>
      </c>
      <c r="Y2889" s="375" t="s">
        <v>389</v>
      </c>
      <c r="Z2889" s="375" t="s">
        <v>401</v>
      </c>
      <c r="AA2889" s="378">
        <v>2.3582842848193105E-4</v>
      </c>
      <c r="AB2889" s="375" t="s">
        <v>399</v>
      </c>
      <c r="AC2889" s="831" t="s">
        <v>1005</v>
      </c>
    </row>
    <row r="2890" spans="9:29" s="375" customFormat="1" x14ac:dyDescent="0.4">
      <c r="I2890" s="428" t="s">
        <v>232</v>
      </c>
      <c r="J2890" s="375" t="s">
        <v>67</v>
      </c>
      <c r="K2890" s="375" t="s">
        <v>406</v>
      </c>
      <c r="L2890" s="375" t="s">
        <v>1015</v>
      </c>
      <c r="M2890" s="824">
        <v>0.48118949214778811</v>
      </c>
      <c r="N2890" s="375" t="s">
        <v>390</v>
      </c>
      <c r="O2890" s="375" t="s">
        <v>401</v>
      </c>
      <c r="P2890" s="378">
        <v>9.828253133487717E-6</v>
      </c>
      <c r="Q2890" s="375" t="s">
        <v>399</v>
      </c>
      <c r="R2890" s="831" t="s">
        <v>1018</v>
      </c>
      <c r="S2890" s="428" t="s">
        <v>49</v>
      </c>
      <c r="T2890" s="375" t="s">
        <v>414</v>
      </c>
      <c r="U2890" s="375" t="s">
        <v>67</v>
      </c>
      <c r="V2890" s="375" t="s">
        <v>53</v>
      </c>
      <c r="W2890" s="378"/>
      <c r="X2890" s="824">
        <v>0.39</v>
      </c>
      <c r="Y2890" s="375" t="s">
        <v>390</v>
      </c>
      <c r="Z2890" s="375" t="s">
        <v>401</v>
      </c>
      <c r="AA2890" s="378">
        <v>2.8902185583531793E-5</v>
      </c>
      <c r="AB2890" s="375" t="s">
        <v>399</v>
      </c>
      <c r="AC2890" s="831" t="s">
        <v>1005</v>
      </c>
    </row>
    <row r="2891" spans="9:29" s="375" customFormat="1" x14ac:dyDescent="0.4">
      <c r="I2891" s="428" t="s">
        <v>232</v>
      </c>
      <c r="J2891" s="375" t="s">
        <v>67</v>
      </c>
      <c r="K2891" s="375" t="s">
        <v>406</v>
      </c>
      <c r="L2891" s="375" t="s">
        <v>1015</v>
      </c>
      <c r="M2891" s="824">
        <v>0.48118949214778811</v>
      </c>
      <c r="N2891" s="375" t="s">
        <v>391</v>
      </c>
      <c r="O2891" s="375" t="s">
        <v>401</v>
      </c>
      <c r="P2891" s="378">
        <v>9.6773070217348981E-6</v>
      </c>
      <c r="Q2891" s="375" t="s">
        <v>399</v>
      </c>
      <c r="R2891" s="831" t="s">
        <v>1018</v>
      </c>
      <c r="S2891" s="428" t="s">
        <v>49</v>
      </c>
      <c r="T2891" s="375" t="s">
        <v>414</v>
      </c>
      <c r="U2891" s="375" t="s">
        <v>67</v>
      </c>
      <c r="V2891" s="375" t="s">
        <v>53</v>
      </c>
      <c r="W2891" s="378"/>
      <c r="X2891" s="824">
        <v>0.39</v>
      </c>
      <c r="Y2891" s="375" t="s">
        <v>391</v>
      </c>
      <c r="Z2891" s="375" t="s">
        <v>401</v>
      </c>
      <c r="AA2891" s="378">
        <v>8.501822233971292E-6</v>
      </c>
      <c r="AB2891" s="375" t="s">
        <v>399</v>
      </c>
      <c r="AC2891" s="831" t="s">
        <v>1005</v>
      </c>
    </row>
    <row r="2892" spans="9:29" s="375" customFormat="1" x14ac:dyDescent="0.4">
      <c r="I2892" s="428" t="s">
        <v>232</v>
      </c>
      <c r="J2892" s="375" t="s">
        <v>67</v>
      </c>
      <c r="K2892" s="375" t="s">
        <v>406</v>
      </c>
      <c r="L2892" s="375" t="s">
        <v>1015</v>
      </c>
      <c r="M2892" s="824">
        <v>0.48118949214778811</v>
      </c>
      <c r="N2892" s="375" t="s">
        <v>392</v>
      </c>
      <c r="O2892" s="375" t="s">
        <v>401</v>
      </c>
      <c r="P2892" s="378">
        <v>5.87968740375148E-6</v>
      </c>
      <c r="Q2892" s="375" t="s">
        <v>399</v>
      </c>
      <c r="R2892" s="831" t="s">
        <v>1018</v>
      </c>
      <c r="S2892" s="428" t="s">
        <v>49</v>
      </c>
      <c r="T2892" s="375" t="s">
        <v>414</v>
      </c>
      <c r="U2892" s="375" t="s">
        <v>67</v>
      </c>
      <c r="V2892" s="375" t="s">
        <v>53</v>
      </c>
      <c r="W2892" s="378"/>
      <c r="X2892" s="824">
        <v>0.39</v>
      </c>
      <c r="Y2892" s="375" t="s">
        <v>392</v>
      </c>
      <c r="Z2892" s="375" t="s">
        <v>401</v>
      </c>
      <c r="AA2892" s="378">
        <v>7.738605083349976E-6</v>
      </c>
      <c r="AB2892" s="375" t="s">
        <v>399</v>
      </c>
      <c r="AC2892" s="831" t="s">
        <v>1005</v>
      </c>
    </row>
    <row r="2893" spans="9:29" s="375" customFormat="1" x14ac:dyDescent="0.4">
      <c r="I2893" s="428" t="s">
        <v>232</v>
      </c>
      <c r="J2893" s="375" t="s">
        <v>67</v>
      </c>
      <c r="K2893" s="375" t="s">
        <v>406</v>
      </c>
      <c r="L2893" s="375" t="s">
        <v>1015</v>
      </c>
      <c r="M2893" s="824">
        <v>0.48118949214778811</v>
      </c>
      <c r="N2893" s="375" t="s">
        <v>393</v>
      </c>
      <c r="O2893" s="375" t="s">
        <v>401</v>
      </c>
      <c r="P2893" s="378">
        <v>1.4496383185638319E-6</v>
      </c>
      <c r="Q2893" s="375" t="s">
        <v>399</v>
      </c>
      <c r="R2893" s="831" t="s">
        <v>1018</v>
      </c>
      <c r="S2893" s="428" t="s">
        <v>49</v>
      </c>
      <c r="T2893" s="375" t="s">
        <v>414</v>
      </c>
      <c r="U2893" s="375" t="s">
        <v>67</v>
      </c>
      <c r="V2893" s="375" t="s">
        <v>53</v>
      </c>
      <c r="W2893" s="378"/>
      <c r="X2893" s="824">
        <v>0.39</v>
      </c>
      <c r="Y2893" s="375" t="s">
        <v>393</v>
      </c>
      <c r="Z2893" s="375" t="s">
        <v>401</v>
      </c>
      <c r="AA2893" s="378">
        <v>3.5993377949097536E-7</v>
      </c>
      <c r="AB2893" s="375" t="s">
        <v>399</v>
      </c>
      <c r="AC2893" s="831" t="s">
        <v>1005</v>
      </c>
    </row>
    <row r="2894" spans="9:29" s="375" customFormat="1" x14ac:dyDescent="0.4">
      <c r="I2894" s="428" t="s">
        <v>232</v>
      </c>
      <c r="J2894" s="375" t="s">
        <v>67</v>
      </c>
      <c r="K2894" s="375" t="s">
        <v>406</v>
      </c>
      <c r="L2894" s="375" t="s">
        <v>1015</v>
      </c>
      <c r="M2894" s="824">
        <v>0.48118949214778811</v>
      </c>
      <c r="N2894" s="375" t="s">
        <v>394</v>
      </c>
      <c r="O2894" s="375" t="s">
        <v>401</v>
      </c>
      <c r="P2894" s="378">
        <v>4.6238137051830927E-6</v>
      </c>
      <c r="Q2894" s="375" t="s">
        <v>399</v>
      </c>
      <c r="R2894" s="831" t="s">
        <v>1018</v>
      </c>
      <c r="S2894" s="428" t="s">
        <v>49</v>
      </c>
      <c r="T2894" s="375" t="s">
        <v>414</v>
      </c>
      <c r="U2894" s="375" t="s">
        <v>67</v>
      </c>
      <c r="V2894" s="375" t="s">
        <v>53</v>
      </c>
      <c r="W2894" s="378"/>
      <c r="X2894" s="824">
        <v>0.39</v>
      </c>
      <c r="Y2894" s="375" t="s">
        <v>394</v>
      </c>
      <c r="Z2894" s="375" t="s">
        <v>401</v>
      </c>
      <c r="AA2894" s="378">
        <v>6.7934052968836616E-7</v>
      </c>
      <c r="AB2894" s="375" t="s">
        <v>399</v>
      </c>
      <c r="AC2894" s="831" t="s">
        <v>1005</v>
      </c>
    </row>
    <row r="2895" spans="9:29" s="375" customFormat="1" x14ac:dyDescent="0.4">
      <c r="I2895" s="428" t="s">
        <v>232</v>
      </c>
      <c r="J2895" s="375" t="s">
        <v>67</v>
      </c>
      <c r="K2895" s="375" t="s">
        <v>406</v>
      </c>
      <c r="L2895" s="375" t="s">
        <v>1015</v>
      </c>
      <c r="M2895" s="824">
        <v>0.48118949214778811</v>
      </c>
      <c r="N2895" s="375" t="s">
        <v>395</v>
      </c>
      <c r="O2895" s="375" t="s">
        <v>401</v>
      </c>
      <c r="P2895" s="378">
        <v>8.1524489732004374E-6</v>
      </c>
      <c r="Q2895" s="375" t="s">
        <v>399</v>
      </c>
      <c r="R2895" s="831" t="s">
        <v>1018</v>
      </c>
      <c r="S2895" s="428" t="s">
        <v>49</v>
      </c>
      <c r="T2895" s="375" t="s">
        <v>414</v>
      </c>
      <c r="U2895" s="375" t="s">
        <v>67</v>
      </c>
      <c r="V2895" s="375" t="s">
        <v>53</v>
      </c>
      <c r="X2895" s="824">
        <v>0.39</v>
      </c>
      <c r="Y2895" s="375" t="s">
        <v>395</v>
      </c>
      <c r="Z2895" s="375" t="s">
        <v>401</v>
      </c>
      <c r="AA2895" s="378">
        <v>1.0288504837070885E-5</v>
      </c>
      <c r="AB2895" s="375" t="s">
        <v>399</v>
      </c>
      <c r="AC2895" s="831" t="s">
        <v>1005</v>
      </c>
    </row>
    <row r="2896" spans="9:29" s="375" customFormat="1" x14ac:dyDescent="0.4">
      <c r="I2896" s="428" t="s">
        <v>232</v>
      </c>
      <c r="J2896" s="375" t="s">
        <v>67</v>
      </c>
      <c r="K2896" s="375" t="s">
        <v>406</v>
      </c>
      <c r="L2896" s="375" t="s">
        <v>1015</v>
      </c>
      <c r="M2896" s="824">
        <v>0.48118949214778811</v>
      </c>
      <c r="N2896" s="375" t="s">
        <v>396</v>
      </c>
      <c r="O2896" s="375" t="s">
        <v>401</v>
      </c>
      <c r="P2896" s="378">
        <v>1.0044159579894745E-6</v>
      </c>
      <c r="Q2896" s="375" t="s">
        <v>399</v>
      </c>
      <c r="R2896" s="831" t="s">
        <v>1018</v>
      </c>
      <c r="S2896" s="428" t="s">
        <v>49</v>
      </c>
      <c r="T2896" s="375" t="s">
        <v>414</v>
      </c>
      <c r="U2896" s="375" t="s">
        <v>67</v>
      </c>
      <c r="V2896" s="375" t="s">
        <v>53</v>
      </c>
      <c r="X2896" s="824">
        <v>0.39</v>
      </c>
      <c r="Y2896" s="375" t="s">
        <v>396</v>
      </c>
      <c r="Z2896" s="375" t="s">
        <v>401</v>
      </c>
      <c r="AA2896" s="378">
        <v>1.3507889644072333E-5</v>
      </c>
      <c r="AB2896" s="375" t="s">
        <v>399</v>
      </c>
      <c r="AC2896" s="831" t="s">
        <v>1005</v>
      </c>
    </row>
    <row r="2897" spans="9:29" s="375" customFormat="1" x14ac:dyDescent="0.4">
      <c r="I2897" s="430" t="s">
        <v>232</v>
      </c>
      <c r="J2897" s="832" t="s">
        <v>67</v>
      </c>
      <c r="K2897" s="832" t="s">
        <v>406</v>
      </c>
      <c r="L2897" s="832" t="s">
        <v>1015</v>
      </c>
      <c r="M2897" s="833">
        <v>0.48118949214778811</v>
      </c>
      <c r="N2897" s="832" t="s">
        <v>397</v>
      </c>
      <c r="O2897" s="832" t="s">
        <v>401</v>
      </c>
      <c r="P2897" s="404">
        <v>0.42141865756275859</v>
      </c>
      <c r="Q2897" s="832" t="s">
        <v>399</v>
      </c>
      <c r="R2897" s="834" t="s">
        <v>1018</v>
      </c>
      <c r="S2897" s="428" t="s">
        <v>49</v>
      </c>
      <c r="T2897" s="375" t="s">
        <v>414</v>
      </c>
      <c r="U2897" s="375" t="s">
        <v>67</v>
      </c>
      <c r="V2897" s="375" t="s">
        <v>53</v>
      </c>
      <c r="X2897" s="824">
        <v>0.39</v>
      </c>
      <c r="Y2897" s="375" t="s">
        <v>397</v>
      </c>
      <c r="Z2897" s="375" t="s">
        <v>401</v>
      </c>
      <c r="AA2897" s="378">
        <v>0.7211927530100678</v>
      </c>
      <c r="AB2897" s="375" t="s">
        <v>399</v>
      </c>
      <c r="AC2897" s="831" t="s">
        <v>1005</v>
      </c>
    </row>
    <row r="2898" spans="9:29" s="375" customFormat="1" x14ac:dyDescent="0.4">
      <c r="S2898" s="428" t="s">
        <v>49</v>
      </c>
      <c r="T2898" s="375" t="s">
        <v>414</v>
      </c>
      <c r="U2898" s="375" t="s">
        <v>67</v>
      </c>
      <c r="V2898" s="375" t="s">
        <v>406</v>
      </c>
      <c r="W2898" s="375" t="s">
        <v>717</v>
      </c>
      <c r="X2898" s="824">
        <v>0.34699999999999998</v>
      </c>
      <c r="Y2898" s="375" t="s">
        <v>411</v>
      </c>
      <c r="Z2898" s="375" t="s">
        <v>400</v>
      </c>
      <c r="AA2898" s="837">
        <v>2.8818443804034586</v>
      </c>
      <c r="AB2898" s="375" t="s">
        <v>398</v>
      </c>
      <c r="AC2898" s="831" t="s">
        <v>1007</v>
      </c>
    </row>
    <row r="2899" spans="9:29" s="375" customFormat="1" x14ac:dyDescent="0.4">
      <c r="S2899" s="428" t="s">
        <v>49</v>
      </c>
      <c r="T2899" s="375" t="s">
        <v>414</v>
      </c>
      <c r="U2899" s="375" t="s">
        <v>67</v>
      </c>
      <c r="V2899" s="375" t="s">
        <v>406</v>
      </c>
      <c r="W2899" s="375" t="s">
        <v>717</v>
      </c>
      <c r="X2899" s="824">
        <v>0.34699999999999998</v>
      </c>
      <c r="Y2899" s="375" t="s">
        <v>387</v>
      </c>
      <c r="Z2899" s="375" t="s">
        <v>400</v>
      </c>
      <c r="AA2899" s="763">
        <v>1.5000003554315054E-5</v>
      </c>
      <c r="AB2899" s="375" t="s">
        <v>399</v>
      </c>
      <c r="AC2899" s="831" t="s">
        <v>1009</v>
      </c>
    </row>
    <row r="2900" spans="9:29" s="375" customFormat="1" x14ac:dyDescent="0.4">
      <c r="S2900" s="428" t="s">
        <v>49</v>
      </c>
      <c r="T2900" s="375" t="s">
        <v>414</v>
      </c>
      <c r="U2900" s="375" t="s">
        <v>67</v>
      </c>
      <c r="V2900" s="375" t="s">
        <v>406</v>
      </c>
      <c r="W2900" s="375" t="s">
        <v>717</v>
      </c>
      <c r="X2900" s="824">
        <v>0.34699999999999998</v>
      </c>
      <c r="Y2900" s="375" t="s">
        <v>388</v>
      </c>
      <c r="Z2900" s="375" t="s">
        <v>400</v>
      </c>
      <c r="AA2900" s="763">
        <v>1.2700003009320077E-4</v>
      </c>
      <c r="AB2900" s="375" t="s">
        <v>399</v>
      </c>
      <c r="AC2900" s="831" t="s">
        <v>1009</v>
      </c>
    </row>
    <row r="2901" spans="9:29" s="375" customFormat="1" x14ac:dyDescent="0.4">
      <c r="S2901" s="428" t="s">
        <v>49</v>
      </c>
      <c r="T2901" s="375" t="s">
        <v>414</v>
      </c>
      <c r="U2901" s="375" t="s">
        <v>67</v>
      </c>
      <c r="V2901" s="375" t="s">
        <v>406</v>
      </c>
      <c r="W2901" s="375" t="s">
        <v>717</v>
      </c>
      <c r="X2901" s="824">
        <v>0.34699999999999998</v>
      </c>
      <c r="Y2901" s="375" t="s">
        <v>389</v>
      </c>
      <c r="Z2901" s="375" t="s">
        <v>400</v>
      </c>
      <c r="AA2901" s="763">
        <v>1.4930003537728248E-3</v>
      </c>
      <c r="AB2901" s="375" t="s">
        <v>399</v>
      </c>
      <c r="AC2901" s="831" t="s">
        <v>1009</v>
      </c>
    </row>
    <row r="2902" spans="9:29" s="375" customFormat="1" x14ac:dyDescent="0.4">
      <c r="S2902" s="428" t="s">
        <v>49</v>
      </c>
      <c r="T2902" s="375" t="s">
        <v>414</v>
      </c>
      <c r="U2902" s="375" t="s">
        <v>67</v>
      </c>
      <c r="V2902" s="375" t="s">
        <v>406</v>
      </c>
      <c r="W2902" s="375" t="s">
        <v>717</v>
      </c>
      <c r="X2902" s="824">
        <v>0.34699999999999998</v>
      </c>
      <c r="Y2902" s="375" t="s">
        <v>390</v>
      </c>
      <c r="Z2902" s="375" t="s">
        <v>400</v>
      </c>
      <c r="AA2902" s="763">
        <v>3.9900009454478037E-4</v>
      </c>
      <c r="AB2902" s="375" t="s">
        <v>399</v>
      </c>
      <c r="AC2902" s="831" t="s">
        <v>1009</v>
      </c>
    </row>
    <row r="2903" spans="9:29" s="375" customFormat="1" x14ac:dyDescent="0.4">
      <c r="S2903" s="428" t="s">
        <v>49</v>
      </c>
      <c r="T2903" s="375" t="s">
        <v>414</v>
      </c>
      <c r="U2903" s="375" t="s">
        <v>67</v>
      </c>
      <c r="V2903" s="375" t="s">
        <v>406</v>
      </c>
      <c r="W2903" s="375" t="s">
        <v>717</v>
      </c>
      <c r="X2903" s="824">
        <v>0.34699999999999998</v>
      </c>
      <c r="Y2903" s="375" t="s">
        <v>391</v>
      </c>
      <c r="Z2903" s="375" t="s">
        <v>400</v>
      </c>
      <c r="AA2903" s="763">
        <v>2.4700005852772118E-4</v>
      </c>
      <c r="AB2903" s="375" t="s">
        <v>399</v>
      </c>
      <c r="AC2903" s="831" t="s">
        <v>1009</v>
      </c>
    </row>
    <row r="2904" spans="9:29" s="375" customFormat="1" x14ac:dyDescent="0.4">
      <c r="S2904" s="428" t="s">
        <v>49</v>
      </c>
      <c r="T2904" s="375" t="s">
        <v>414</v>
      </c>
      <c r="U2904" s="375" t="s">
        <v>67</v>
      </c>
      <c r="V2904" s="375" t="s">
        <v>406</v>
      </c>
      <c r="W2904" s="375" t="s">
        <v>717</v>
      </c>
      <c r="X2904" s="824">
        <v>0.34699999999999998</v>
      </c>
      <c r="Y2904" s="375" t="s">
        <v>392</v>
      </c>
      <c r="Z2904" s="375" t="s">
        <v>400</v>
      </c>
      <c r="AA2904" s="763">
        <v>1.0310002442999212E-3</v>
      </c>
      <c r="AB2904" s="375" t="s">
        <v>399</v>
      </c>
      <c r="AC2904" s="831" t="s">
        <v>1009</v>
      </c>
    </row>
    <row r="2905" spans="9:29" s="375" customFormat="1" x14ac:dyDescent="0.4">
      <c r="S2905" s="428" t="s">
        <v>49</v>
      </c>
      <c r="T2905" s="375" t="s">
        <v>414</v>
      </c>
      <c r="U2905" s="375" t="s">
        <v>67</v>
      </c>
      <c r="V2905" s="375" t="s">
        <v>406</v>
      </c>
      <c r="W2905" s="375" t="s">
        <v>717</v>
      </c>
      <c r="X2905" s="824">
        <v>0.34699999999999998</v>
      </c>
      <c r="Y2905" s="375" t="s">
        <v>393</v>
      </c>
      <c r="Z2905" s="375" t="s">
        <v>400</v>
      </c>
      <c r="AA2905" s="763">
        <v>1.0621002516692011E-5</v>
      </c>
      <c r="AB2905" s="375" t="s">
        <v>399</v>
      </c>
      <c r="AC2905" s="831" t="s">
        <v>1009</v>
      </c>
    </row>
    <row r="2906" spans="9:29" s="375" customFormat="1" x14ac:dyDescent="0.4">
      <c r="S2906" s="428" t="s">
        <v>49</v>
      </c>
      <c r="T2906" s="375" t="s">
        <v>414</v>
      </c>
      <c r="U2906" s="375" t="s">
        <v>67</v>
      </c>
      <c r="V2906" s="375" t="s">
        <v>406</v>
      </c>
      <c r="W2906" s="375" t="s">
        <v>717</v>
      </c>
      <c r="X2906" s="824">
        <v>0.34699999999999998</v>
      </c>
      <c r="Y2906" s="375" t="s">
        <v>394</v>
      </c>
      <c r="Z2906" s="375" t="s">
        <v>400</v>
      </c>
      <c r="AA2906" s="763">
        <v>2.0007004740745414E-5</v>
      </c>
      <c r="AB2906" s="375" t="s">
        <v>399</v>
      </c>
      <c r="AC2906" s="831" t="s">
        <v>1009</v>
      </c>
    </row>
    <row r="2907" spans="9:29" s="375" customFormat="1" x14ac:dyDescent="0.4">
      <c r="S2907" s="428" t="s">
        <v>49</v>
      </c>
      <c r="T2907" s="375" t="s">
        <v>414</v>
      </c>
      <c r="U2907" s="375" t="s">
        <v>67</v>
      </c>
      <c r="V2907" s="375" t="s">
        <v>406</v>
      </c>
      <c r="W2907" s="375" t="s">
        <v>717</v>
      </c>
      <c r="X2907" s="824">
        <v>0.34699999999999998</v>
      </c>
      <c r="Y2907" s="375" t="s">
        <v>395</v>
      </c>
      <c r="Z2907" s="375" t="s">
        <v>400</v>
      </c>
      <c r="AA2907" s="763">
        <v>1.000000236954337E-5</v>
      </c>
      <c r="AB2907" s="375" t="s">
        <v>399</v>
      </c>
      <c r="AC2907" s="831" t="s">
        <v>1009</v>
      </c>
    </row>
    <row r="2908" spans="9:29" s="375" customFormat="1" x14ac:dyDescent="0.4">
      <c r="S2908" s="428" t="s">
        <v>49</v>
      </c>
      <c r="T2908" s="375" t="s">
        <v>414</v>
      </c>
      <c r="U2908" s="375" t="s">
        <v>67</v>
      </c>
      <c r="V2908" s="375" t="s">
        <v>406</v>
      </c>
      <c r="W2908" s="375" t="s">
        <v>717</v>
      </c>
      <c r="X2908" s="824">
        <v>0.34699999999999998</v>
      </c>
      <c r="Y2908" s="375" t="s">
        <v>396</v>
      </c>
      <c r="Z2908" s="375" t="s">
        <v>400</v>
      </c>
      <c r="AA2908" s="763">
        <v>1.6000003791269388E-5</v>
      </c>
      <c r="AB2908" s="375" t="s">
        <v>399</v>
      </c>
      <c r="AC2908" s="831" t="s">
        <v>1009</v>
      </c>
    </row>
    <row r="2909" spans="9:29" s="375" customFormat="1" x14ac:dyDescent="0.4">
      <c r="S2909" s="428" t="s">
        <v>49</v>
      </c>
      <c r="T2909" s="375" t="s">
        <v>414</v>
      </c>
      <c r="U2909" s="375" t="s">
        <v>67</v>
      </c>
      <c r="V2909" s="375" t="s">
        <v>406</v>
      </c>
      <c r="W2909" s="375" t="s">
        <v>717</v>
      </c>
      <c r="X2909" s="824">
        <v>0.34699999999999998</v>
      </c>
      <c r="Y2909" s="375" t="s">
        <v>397</v>
      </c>
      <c r="Z2909" s="375" t="s">
        <v>400</v>
      </c>
      <c r="AA2909" s="763">
        <v>0.80964763944725415</v>
      </c>
      <c r="AB2909" s="375" t="s">
        <v>399</v>
      </c>
      <c r="AC2909" s="831" t="s">
        <v>1009</v>
      </c>
    </row>
    <row r="2910" spans="9:29" s="375" customFormat="1" x14ac:dyDescent="0.4">
      <c r="S2910" s="428" t="s">
        <v>49</v>
      </c>
      <c r="T2910" s="375" t="s">
        <v>414</v>
      </c>
      <c r="U2910" s="375" t="s">
        <v>67</v>
      </c>
      <c r="V2910" s="375" t="s">
        <v>406</v>
      </c>
      <c r="W2910" s="375" t="s">
        <v>717</v>
      </c>
      <c r="X2910" s="824">
        <v>0.34699999999999998</v>
      </c>
      <c r="Y2910" s="375" t="s">
        <v>387</v>
      </c>
      <c r="Z2910" s="375" t="s">
        <v>401</v>
      </c>
      <c r="AA2910" s="378">
        <v>1.5811812112472456E-5</v>
      </c>
      <c r="AB2910" s="375" t="s">
        <v>399</v>
      </c>
      <c r="AC2910" s="831" t="s">
        <v>1011</v>
      </c>
    </row>
    <row r="2911" spans="9:29" s="375" customFormat="1" x14ac:dyDescent="0.4">
      <c r="S2911" s="428" t="s">
        <v>49</v>
      </c>
      <c r="T2911" s="375" t="s">
        <v>414</v>
      </c>
      <c r="U2911" s="375" t="s">
        <v>67</v>
      </c>
      <c r="V2911" s="375" t="s">
        <v>406</v>
      </c>
      <c r="W2911" s="375" t="s">
        <v>717</v>
      </c>
      <c r="X2911" s="824">
        <v>0.34699999999999998</v>
      </c>
      <c r="Y2911" s="375" t="s">
        <v>388</v>
      </c>
      <c r="Z2911" s="375" t="s">
        <v>401</v>
      </c>
      <c r="AA2911" s="378">
        <v>1.3246175578142942E-4</v>
      </c>
      <c r="AB2911" s="375" t="s">
        <v>399</v>
      </c>
      <c r="AC2911" s="831" t="s">
        <v>1011</v>
      </c>
    </row>
    <row r="2912" spans="9:29" s="375" customFormat="1" x14ac:dyDescent="0.4">
      <c r="S2912" s="428" t="s">
        <v>49</v>
      </c>
      <c r="T2912" s="375" t="s">
        <v>414</v>
      </c>
      <c r="U2912" s="375" t="s">
        <v>67</v>
      </c>
      <c r="V2912" s="375" t="s">
        <v>406</v>
      </c>
      <c r="W2912" s="375" t="s">
        <v>717</v>
      </c>
      <c r="X2912" s="824">
        <v>0.34699999999999998</v>
      </c>
      <c r="Y2912" s="375" t="s">
        <v>389</v>
      </c>
      <c r="Z2912" s="375" t="s">
        <v>401</v>
      </c>
      <c r="AA2912" s="378">
        <v>1.4938287265704867E-3</v>
      </c>
      <c r="AB2912" s="375" t="s">
        <v>399</v>
      </c>
      <c r="AC2912" s="831" t="s">
        <v>1011</v>
      </c>
    </row>
    <row r="2913" spans="19:29" s="375" customFormat="1" x14ac:dyDescent="0.4">
      <c r="S2913" s="428" t="s">
        <v>49</v>
      </c>
      <c r="T2913" s="375" t="s">
        <v>414</v>
      </c>
      <c r="U2913" s="375" t="s">
        <v>67</v>
      </c>
      <c r="V2913" s="375" t="s">
        <v>406</v>
      </c>
      <c r="W2913" s="375" t="s">
        <v>717</v>
      </c>
      <c r="X2913" s="824">
        <v>0.34699999999999998</v>
      </c>
      <c r="Y2913" s="375" t="s">
        <v>390</v>
      </c>
      <c r="Z2913" s="375" t="s">
        <v>401</v>
      </c>
      <c r="AA2913" s="378">
        <v>3.99502273398809E-4</v>
      </c>
      <c r="AB2913" s="375" t="s">
        <v>399</v>
      </c>
      <c r="AC2913" s="831" t="s">
        <v>1011</v>
      </c>
    </row>
    <row r="2914" spans="19:29" s="375" customFormat="1" x14ac:dyDescent="0.4">
      <c r="S2914" s="428" t="s">
        <v>49</v>
      </c>
      <c r="T2914" s="375" t="s">
        <v>414</v>
      </c>
      <c r="U2914" s="375" t="s">
        <v>67</v>
      </c>
      <c r="V2914" s="375" t="s">
        <v>406</v>
      </c>
      <c r="W2914" s="375" t="s">
        <v>717</v>
      </c>
      <c r="X2914" s="824">
        <v>0.34699999999999998</v>
      </c>
      <c r="Y2914" s="375" t="s">
        <v>391</v>
      </c>
      <c r="Z2914" s="375" t="s">
        <v>401</v>
      </c>
      <c r="AA2914" s="378">
        <v>2.4723187880208009E-4</v>
      </c>
      <c r="AB2914" s="375" t="s">
        <v>399</v>
      </c>
      <c r="AC2914" s="831" t="s">
        <v>1011</v>
      </c>
    </row>
    <row r="2915" spans="19:29" s="375" customFormat="1" x14ac:dyDescent="0.4">
      <c r="S2915" s="428" t="s">
        <v>49</v>
      </c>
      <c r="T2915" s="375" t="s">
        <v>414</v>
      </c>
      <c r="U2915" s="375" t="s">
        <v>67</v>
      </c>
      <c r="V2915" s="375" t="s">
        <v>406</v>
      </c>
      <c r="W2915" s="375" t="s">
        <v>717</v>
      </c>
      <c r="X2915" s="824">
        <v>0.34699999999999998</v>
      </c>
      <c r="Y2915" s="375" t="s">
        <v>392</v>
      </c>
      <c r="Z2915" s="375" t="s">
        <v>401</v>
      </c>
      <c r="AA2915" s="378">
        <v>1.0338288482198254E-3</v>
      </c>
      <c r="AB2915" s="375" t="s">
        <v>399</v>
      </c>
      <c r="AC2915" s="831" t="s">
        <v>1011</v>
      </c>
    </row>
    <row r="2916" spans="19:29" s="375" customFormat="1" x14ac:dyDescent="0.4">
      <c r="S2916" s="428" t="s">
        <v>49</v>
      </c>
      <c r="T2916" s="375" t="s">
        <v>414</v>
      </c>
      <c r="U2916" s="375" t="s">
        <v>67</v>
      </c>
      <c r="V2916" s="375" t="s">
        <v>406</v>
      </c>
      <c r="W2916" s="375" t="s">
        <v>717</v>
      </c>
      <c r="X2916" s="824">
        <v>0.34699999999999998</v>
      </c>
      <c r="Y2916" s="375" t="s">
        <v>393</v>
      </c>
      <c r="Z2916" s="375" t="s">
        <v>401</v>
      </c>
      <c r="AA2916" s="378">
        <v>1.0625326211919653E-5</v>
      </c>
      <c r="AB2916" s="375" t="s">
        <v>399</v>
      </c>
      <c r="AC2916" s="831" t="s">
        <v>1011</v>
      </c>
    </row>
    <row r="2917" spans="19:29" s="375" customFormat="1" x14ac:dyDescent="0.4">
      <c r="S2917" s="428" t="s">
        <v>49</v>
      </c>
      <c r="T2917" s="375" t="s">
        <v>414</v>
      </c>
      <c r="U2917" s="375" t="s">
        <v>67</v>
      </c>
      <c r="V2917" s="375" t="s">
        <v>406</v>
      </c>
      <c r="W2917" s="375" t="s">
        <v>717</v>
      </c>
      <c r="X2917" s="824">
        <v>0.34699999999999998</v>
      </c>
      <c r="Y2917" s="375" t="s">
        <v>394</v>
      </c>
      <c r="Z2917" s="375" t="s">
        <v>401</v>
      </c>
      <c r="AA2917" s="378">
        <v>2.0016475111705179E-5</v>
      </c>
      <c r="AB2917" s="375" t="s">
        <v>399</v>
      </c>
      <c r="AC2917" s="831" t="s">
        <v>1011</v>
      </c>
    </row>
    <row r="2918" spans="19:29" s="375" customFormat="1" x14ac:dyDescent="0.4">
      <c r="S2918" s="428" t="s">
        <v>49</v>
      </c>
      <c r="T2918" s="375" t="s">
        <v>414</v>
      </c>
      <c r="U2918" s="375" t="s">
        <v>67</v>
      </c>
      <c r="V2918" s="375" t="s">
        <v>406</v>
      </c>
      <c r="W2918" s="375" t="s">
        <v>717</v>
      </c>
      <c r="X2918" s="824">
        <v>0.34699999999999998</v>
      </c>
      <c r="Y2918" s="375" t="s">
        <v>395</v>
      </c>
      <c r="Z2918" s="375" t="s">
        <v>401</v>
      </c>
      <c r="AA2918" s="378">
        <v>1.1288505074025222E-5</v>
      </c>
      <c r="AB2918" s="375" t="s">
        <v>399</v>
      </c>
      <c r="AC2918" s="831" t="s">
        <v>1011</v>
      </c>
    </row>
    <row r="2919" spans="19:29" s="375" customFormat="1" x14ac:dyDescent="0.4">
      <c r="S2919" s="428" t="s">
        <v>49</v>
      </c>
      <c r="T2919" s="375" t="s">
        <v>414</v>
      </c>
      <c r="U2919" s="375" t="s">
        <v>67</v>
      </c>
      <c r="V2919" s="375" t="s">
        <v>406</v>
      </c>
      <c r="W2919" s="375" t="s">
        <v>717</v>
      </c>
      <c r="X2919" s="824">
        <v>0.34699999999999998</v>
      </c>
      <c r="Y2919" s="375" t="s">
        <v>396</v>
      </c>
      <c r="Z2919" s="375" t="s">
        <v>401</v>
      </c>
      <c r="AA2919" s="378">
        <v>1.6007890236458171E-5</v>
      </c>
      <c r="AB2919" s="375" t="s">
        <v>399</v>
      </c>
      <c r="AC2919" s="831" t="s">
        <v>1011</v>
      </c>
    </row>
    <row r="2920" spans="19:29" s="375" customFormat="1" x14ac:dyDescent="0.4">
      <c r="S2920" s="428" t="s">
        <v>49</v>
      </c>
      <c r="T2920" s="375" t="s">
        <v>414</v>
      </c>
      <c r="U2920" s="375" t="s">
        <v>67</v>
      </c>
      <c r="V2920" s="375" t="s">
        <v>406</v>
      </c>
      <c r="W2920" s="375" t="s">
        <v>717</v>
      </c>
      <c r="X2920" s="824">
        <v>0.34699999999999998</v>
      </c>
      <c r="Y2920" s="375" t="s">
        <v>397</v>
      </c>
      <c r="Z2920" s="375" t="s">
        <v>401</v>
      </c>
      <c r="AA2920" s="378">
        <v>0.81030324687634114</v>
      </c>
      <c r="AB2920" s="375" t="s">
        <v>399</v>
      </c>
      <c r="AC2920" s="831" t="s">
        <v>1011</v>
      </c>
    </row>
    <row r="2921" spans="19:29" s="375" customFormat="1" x14ac:dyDescent="0.4">
      <c r="S2921" s="428" t="s">
        <v>49</v>
      </c>
      <c r="T2921" s="375" t="s">
        <v>415</v>
      </c>
      <c r="U2921" s="375" t="s">
        <v>67</v>
      </c>
      <c r="V2921" s="375" t="s">
        <v>52</v>
      </c>
      <c r="X2921" s="824">
        <v>0.34699999999999998</v>
      </c>
      <c r="Y2921" s="375" t="s">
        <v>411</v>
      </c>
      <c r="Z2921" s="375" t="s">
        <v>400</v>
      </c>
      <c r="AA2921" s="761">
        <v>2.8818443804034586</v>
      </c>
      <c r="AB2921" s="375" t="s">
        <v>398</v>
      </c>
      <c r="AC2921" s="831" t="s">
        <v>989</v>
      </c>
    </row>
    <row r="2922" spans="19:29" s="375" customFormat="1" x14ac:dyDescent="0.4">
      <c r="S2922" s="428" t="s">
        <v>49</v>
      </c>
      <c r="T2922" s="375" t="s">
        <v>415</v>
      </c>
      <c r="U2922" s="375" t="s">
        <v>67</v>
      </c>
      <c r="V2922" s="375" t="s">
        <v>52</v>
      </c>
      <c r="X2922" s="824">
        <v>0.34699999999999998</v>
      </c>
      <c r="Y2922" s="375" t="s">
        <v>387</v>
      </c>
      <c r="Z2922" s="375" t="s">
        <v>400</v>
      </c>
      <c r="AA2922" s="763">
        <v>1.5000003554315054E-5</v>
      </c>
      <c r="AB2922" s="375" t="s">
        <v>399</v>
      </c>
      <c r="AC2922" s="831" t="s">
        <v>993</v>
      </c>
    </row>
    <row r="2923" spans="19:29" s="375" customFormat="1" x14ac:dyDescent="0.4">
      <c r="S2923" s="428" t="s">
        <v>49</v>
      </c>
      <c r="T2923" s="375" t="s">
        <v>415</v>
      </c>
      <c r="U2923" s="375" t="s">
        <v>67</v>
      </c>
      <c r="V2923" s="375" t="s">
        <v>52</v>
      </c>
      <c r="X2923" s="824">
        <v>0.34699999999999998</v>
      </c>
      <c r="Y2923" s="375" t="s">
        <v>388</v>
      </c>
      <c r="Z2923" s="375" t="s">
        <v>400</v>
      </c>
      <c r="AA2923" s="763">
        <v>1.2700003009320077E-4</v>
      </c>
      <c r="AB2923" s="375" t="s">
        <v>399</v>
      </c>
      <c r="AC2923" s="831" t="s">
        <v>993</v>
      </c>
    </row>
    <row r="2924" spans="19:29" s="375" customFormat="1" x14ac:dyDescent="0.4">
      <c r="S2924" s="428" t="s">
        <v>49</v>
      </c>
      <c r="T2924" s="375" t="s">
        <v>415</v>
      </c>
      <c r="U2924" s="375" t="s">
        <v>67</v>
      </c>
      <c r="V2924" s="375" t="s">
        <v>52</v>
      </c>
      <c r="X2924" s="824">
        <v>0.34699999999999998</v>
      </c>
      <c r="Y2924" s="375" t="s">
        <v>389</v>
      </c>
      <c r="Z2924" s="375" t="s">
        <v>400</v>
      </c>
      <c r="AA2924" s="763">
        <v>1.4930003537728248E-3</v>
      </c>
      <c r="AB2924" s="375" t="s">
        <v>399</v>
      </c>
      <c r="AC2924" s="831" t="s">
        <v>993</v>
      </c>
    </row>
    <row r="2925" spans="19:29" s="375" customFormat="1" x14ac:dyDescent="0.4">
      <c r="S2925" s="428" t="s">
        <v>49</v>
      </c>
      <c r="T2925" s="375" t="s">
        <v>415</v>
      </c>
      <c r="U2925" s="375" t="s">
        <v>67</v>
      </c>
      <c r="V2925" s="375" t="s">
        <v>52</v>
      </c>
      <c r="X2925" s="824">
        <v>0.34699999999999998</v>
      </c>
      <c r="Y2925" s="375" t="s">
        <v>390</v>
      </c>
      <c r="Z2925" s="375" t="s">
        <v>400</v>
      </c>
      <c r="AA2925" s="763">
        <v>3.9900009454478037E-4</v>
      </c>
      <c r="AB2925" s="375" t="s">
        <v>399</v>
      </c>
      <c r="AC2925" s="831" t="s">
        <v>993</v>
      </c>
    </row>
    <row r="2926" spans="19:29" s="375" customFormat="1" x14ac:dyDescent="0.4">
      <c r="S2926" s="428" t="s">
        <v>49</v>
      </c>
      <c r="T2926" s="375" t="s">
        <v>415</v>
      </c>
      <c r="U2926" s="375" t="s">
        <v>67</v>
      </c>
      <c r="V2926" s="375" t="s">
        <v>52</v>
      </c>
      <c r="X2926" s="824">
        <v>0.34699999999999998</v>
      </c>
      <c r="Y2926" s="375" t="s">
        <v>391</v>
      </c>
      <c r="Z2926" s="375" t="s">
        <v>400</v>
      </c>
      <c r="AA2926" s="763">
        <v>2.4700005852772118E-4</v>
      </c>
      <c r="AB2926" s="375" t="s">
        <v>399</v>
      </c>
      <c r="AC2926" s="831" t="s">
        <v>993</v>
      </c>
    </row>
    <row r="2927" spans="19:29" s="375" customFormat="1" x14ac:dyDescent="0.4">
      <c r="S2927" s="428" t="s">
        <v>49</v>
      </c>
      <c r="T2927" s="375" t="s">
        <v>415</v>
      </c>
      <c r="U2927" s="375" t="s">
        <v>67</v>
      </c>
      <c r="V2927" s="375" t="s">
        <v>52</v>
      </c>
      <c r="X2927" s="824">
        <v>0.34699999999999998</v>
      </c>
      <c r="Y2927" s="375" t="s">
        <v>392</v>
      </c>
      <c r="Z2927" s="375" t="s">
        <v>400</v>
      </c>
      <c r="AA2927" s="763">
        <v>1.0310002442999212E-3</v>
      </c>
      <c r="AB2927" s="375" t="s">
        <v>399</v>
      </c>
      <c r="AC2927" s="831" t="s">
        <v>993</v>
      </c>
    </row>
    <row r="2928" spans="19:29" s="375" customFormat="1" x14ac:dyDescent="0.4">
      <c r="S2928" s="428" t="s">
        <v>49</v>
      </c>
      <c r="T2928" s="375" t="s">
        <v>415</v>
      </c>
      <c r="U2928" s="375" t="s">
        <v>67</v>
      </c>
      <c r="V2928" s="375" t="s">
        <v>52</v>
      </c>
      <c r="X2928" s="824">
        <v>0.34699999999999998</v>
      </c>
      <c r="Y2928" s="375" t="s">
        <v>393</v>
      </c>
      <c r="Z2928" s="375" t="s">
        <v>400</v>
      </c>
      <c r="AA2928" s="763">
        <v>1.0621002516692011E-5</v>
      </c>
      <c r="AB2928" s="375" t="s">
        <v>399</v>
      </c>
      <c r="AC2928" s="831" t="s">
        <v>993</v>
      </c>
    </row>
    <row r="2929" spans="19:29" s="375" customFormat="1" x14ac:dyDescent="0.4">
      <c r="S2929" s="428" t="s">
        <v>49</v>
      </c>
      <c r="T2929" s="375" t="s">
        <v>415</v>
      </c>
      <c r="U2929" s="375" t="s">
        <v>67</v>
      </c>
      <c r="V2929" s="375" t="s">
        <v>52</v>
      </c>
      <c r="X2929" s="824">
        <v>0.34699999999999998</v>
      </c>
      <c r="Y2929" s="375" t="s">
        <v>394</v>
      </c>
      <c r="Z2929" s="375" t="s">
        <v>400</v>
      </c>
      <c r="AA2929" s="763">
        <v>2.0007004740745414E-5</v>
      </c>
      <c r="AB2929" s="375" t="s">
        <v>399</v>
      </c>
      <c r="AC2929" s="831" t="s">
        <v>993</v>
      </c>
    </row>
    <row r="2930" spans="19:29" s="375" customFormat="1" x14ac:dyDescent="0.4">
      <c r="S2930" s="428" t="s">
        <v>49</v>
      </c>
      <c r="T2930" s="375" t="s">
        <v>415</v>
      </c>
      <c r="U2930" s="375" t="s">
        <v>67</v>
      </c>
      <c r="V2930" s="375" t="s">
        <v>52</v>
      </c>
      <c r="X2930" s="824">
        <v>0.34699999999999998</v>
      </c>
      <c r="Y2930" s="375" t="s">
        <v>395</v>
      </c>
      <c r="Z2930" s="375" t="s">
        <v>400</v>
      </c>
      <c r="AA2930" s="763">
        <v>1.000000236954337E-5</v>
      </c>
      <c r="AB2930" s="375" t="s">
        <v>399</v>
      </c>
      <c r="AC2930" s="831" t="s">
        <v>993</v>
      </c>
    </row>
    <row r="2931" spans="19:29" s="375" customFormat="1" x14ac:dyDescent="0.4">
      <c r="S2931" s="428" t="s">
        <v>49</v>
      </c>
      <c r="T2931" s="375" t="s">
        <v>415</v>
      </c>
      <c r="U2931" s="375" t="s">
        <v>67</v>
      </c>
      <c r="V2931" s="375" t="s">
        <v>52</v>
      </c>
      <c r="X2931" s="824">
        <v>0.34699999999999998</v>
      </c>
      <c r="Y2931" s="375" t="s">
        <v>396</v>
      </c>
      <c r="Z2931" s="375" t="s">
        <v>400</v>
      </c>
      <c r="AA2931" s="763">
        <v>1.6000003791269388E-5</v>
      </c>
      <c r="AB2931" s="375" t="s">
        <v>399</v>
      </c>
      <c r="AC2931" s="831" t="s">
        <v>993</v>
      </c>
    </row>
    <row r="2932" spans="19:29" s="375" customFormat="1" x14ac:dyDescent="0.4">
      <c r="S2932" s="428" t="s">
        <v>49</v>
      </c>
      <c r="T2932" s="375" t="s">
        <v>415</v>
      </c>
      <c r="U2932" s="375" t="s">
        <v>67</v>
      </c>
      <c r="V2932" s="375" t="s">
        <v>52</v>
      </c>
      <c r="X2932" s="824">
        <v>0.34699999999999998</v>
      </c>
      <c r="Y2932" s="375" t="s">
        <v>397</v>
      </c>
      <c r="Z2932" s="375" t="s">
        <v>400</v>
      </c>
      <c r="AA2932" s="763">
        <v>1.2986840744254291</v>
      </c>
      <c r="AB2932" s="375" t="s">
        <v>399</v>
      </c>
      <c r="AC2932" s="831" t="s">
        <v>993</v>
      </c>
    </row>
    <row r="2933" spans="19:29" s="375" customFormat="1" x14ac:dyDescent="0.4">
      <c r="S2933" s="428" t="s">
        <v>49</v>
      </c>
      <c r="T2933" s="375" t="s">
        <v>415</v>
      </c>
      <c r="U2933" s="375" t="s">
        <v>67</v>
      </c>
      <c r="V2933" s="375" t="s">
        <v>52</v>
      </c>
      <c r="X2933" s="824">
        <v>0.34699999999999998</v>
      </c>
      <c r="Y2933" s="375" t="s">
        <v>387</v>
      </c>
      <c r="Z2933" s="375" t="s">
        <v>401</v>
      </c>
      <c r="AA2933" s="378">
        <v>1.5811812112472456E-5</v>
      </c>
      <c r="AB2933" s="375" t="s">
        <v>399</v>
      </c>
      <c r="AC2933" s="831" t="s">
        <v>997</v>
      </c>
    </row>
    <row r="2934" spans="19:29" s="375" customFormat="1" x14ac:dyDescent="0.4">
      <c r="S2934" s="428" t="s">
        <v>49</v>
      </c>
      <c r="T2934" s="375" t="s">
        <v>415</v>
      </c>
      <c r="U2934" s="375" t="s">
        <v>67</v>
      </c>
      <c r="V2934" s="375" t="s">
        <v>52</v>
      </c>
      <c r="X2934" s="824">
        <v>0.34699999999999998</v>
      </c>
      <c r="Y2934" s="375" t="s">
        <v>388</v>
      </c>
      <c r="Z2934" s="375" t="s">
        <v>401</v>
      </c>
      <c r="AA2934" s="378">
        <v>1.3246175578142942E-4</v>
      </c>
      <c r="AB2934" s="375" t="s">
        <v>399</v>
      </c>
      <c r="AC2934" s="831" t="s">
        <v>997</v>
      </c>
    </row>
    <row r="2935" spans="19:29" s="375" customFormat="1" x14ac:dyDescent="0.4">
      <c r="S2935" s="428" t="s">
        <v>49</v>
      </c>
      <c r="T2935" s="375" t="s">
        <v>415</v>
      </c>
      <c r="U2935" s="375" t="s">
        <v>67</v>
      </c>
      <c r="V2935" s="375" t="s">
        <v>52</v>
      </c>
      <c r="X2935" s="824">
        <v>0.34699999999999998</v>
      </c>
      <c r="Y2935" s="375" t="s">
        <v>389</v>
      </c>
      <c r="Z2935" s="375" t="s">
        <v>401</v>
      </c>
      <c r="AA2935" s="378">
        <v>1.4938287265704867E-3</v>
      </c>
      <c r="AB2935" s="375" t="s">
        <v>399</v>
      </c>
      <c r="AC2935" s="831" t="s">
        <v>997</v>
      </c>
    </row>
    <row r="2936" spans="19:29" s="375" customFormat="1" x14ac:dyDescent="0.4">
      <c r="S2936" s="428" t="s">
        <v>49</v>
      </c>
      <c r="T2936" s="375" t="s">
        <v>415</v>
      </c>
      <c r="U2936" s="375" t="s">
        <v>67</v>
      </c>
      <c r="V2936" s="375" t="s">
        <v>52</v>
      </c>
      <c r="X2936" s="824">
        <v>0.34699999999999998</v>
      </c>
      <c r="Y2936" s="375" t="s">
        <v>390</v>
      </c>
      <c r="Z2936" s="375" t="s">
        <v>401</v>
      </c>
      <c r="AA2936" s="378">
        <v>3.99502273398809E-4</v>
      </c>
      <c r="AB2936" s="375" t="s">
        <v>399</v>
      </c>
      <c r="AC2936" s="831" t="s">
        <v>997</v>
      </c>
    </row>
    <row r="2937" spans="19:29" s="375" customFormat="1" x14ac:dyDescent="0.4">
      <c r="S2937" s="428" t="s">
        <v>49</v>
      </c>
      <c r="T2937" s="375" t="s">
        <v>415</v>
      </c>
      <c r="U2937" s="375" t="s">
        <v>67</v>
      </c>
      <c r="V2937" s="375" t="s">
        <v>52</v>
      </c>
      <c r="X2937" s="824">
        <v>0.34699999999999998</v>
      </c>
      <c r="Y2937" s="375" t="s">
        <v>391</v>
      </c>
      <c r="Z2937" s="375" t="s">
        <v>401</v>
      </c>
      <c r="AA2937" s="378">
        <v>2.4723187880208009E-4</v>
      </c>
      <c r="AB2937" s="375" t="s">
        <v>399</v>
      </c>
      <c r="AC2937" s="831" t="s">
        <v>997</v>
      </c>
    </row>
    <row r="2938" spans="19:29" s="375" customFormat="1" x14ac:dyDescent="0.4">
      <c r="S2938" s="428" t="s">
        <v>49</v>
      </c>
      <c r="T2938" s="375" t="s">
        <v>415</v>
      </c>
      <c r="U2938" s="375" t="s">
        <v>67</v>
      </c>
      <c r="V2938" s="375" t="s">
        <v>52</v>
      </c>
      <c r="X2938" s="824">
        <v>0.34699999999999998</v>
      </c>
      <c r="Y2938" s="375" t="s">
        <v>392</v>
      </c>
      <c r="Z2938" s="375" t="s">
        <v>401</v>
      </c>
      <c r="AA2938" s="378">
        <v>1.0338288482198254E-3</v>
      </c>
      <c r="AB2938" s="375" t="s">
        <v>399</v>
      </c>
      <c r="AC2938" s="831" t="s">
        <v>997</v>
      </c>
    </row>
    <row r="2939" spans="19:29" s="375" customFormat="1" x14ac:dyDescent="0.4">
      <c r="S2939" s="428" t="s">
        <v>49</v>
      </c>
      <c r="T2939" s="375" t="s">
        <v>415</v>
      </c>
      <c r="U2939" s="375" t="s">
        <v>67</v>
      </c>
      <c r="V2939" s="375" t="s">
        <v>52</v>
      </c>
      <c r="X2939" s="824">
        <v>0.34699999999999998</v>
      </c>
      <c r="Y2939" s="375" t="s">
        <v>393</v>
      </c>
      <c r="Z2939" s="375" t="s">
        <v>401</v>
      </c>
      <c r="AA2939" s="378">
        <v>1.0625326211919653E-5</v>
      </c>
      <c r="AB2939" s="375" t="s">
        <v>399</v>
      </c>
      <c r="AC2939" s="831" t="s">
        <v>997</v>
      </c>
    </row>
    <row r="2940" spans="19:29" s="375" customFormat="1" x14ac:dyDescent="0.4">
      <c r="S2940" s="428" t="s">
        <v>49</v>
      </c>
      <c r="T2940" s="375" t="s">
        <v>415</v>
      </c>
      <c r="U2940" s="375" t="s">
        <v>67</v>
      </c>
      <c r="V2940" s="375" t="s">
        <v>52</v>
      </c>
      <c r="X2940" s="824">
        <v>0.34699999999999998</v>
      </c>
      <c r="Y2940" s="375" t="s">
        <v>394</v>
      </c>
      <c r="Z2940" s="375" t="s">
        <v>401</v>
      </c>
      <c r="AA2940" s="378">
        <v>2.0016475111705179E-5</v>
      </c>
      <c r="AB2940" s="375" t="s">
        <v>399</v>
      </c>
      <c r="AC2940" s="831" t="s">
        <v>997</v>
      </c>
    </row>
    <row r="2941" spans="19:29" s="375" customFormat="1" x14ac:dyDescent="0.4">
      <c r="S2941" s="428" t="s">
        <v>49</v>
      </c>
      <c r="T2941" s="375" t="s">
        <v>415</v>
      </c>
      <c r="U2941" s="375" t="s">
        <v>67</v>
      </c>
      <c r="V2941" s="375" t="s">
        <v>52</v>
      </c>
      <c r="X2941" s="824">
        <v>0.34699999999999998</v>
      </c>
      <c r="Y2941" s="375" t="s">
        <v>395</v>
      </c>
      <c r="Z2941" s="375" t="s">
        <v>401</v>
      </c>
      <c r="AA2941" s="378">
        <v>1.1288505074025222E-5</v>
      </c>
      <c r="AB2941" s="375" t="s">
        <v>399</v>
      </c>
      <c r="AC2941" s="831" t="s">
        <v>997</v>
      </c>
    </row>
    <row r="2942" spans="19:29" s="375" customFormat="1" x14ac:dyDescent="0.4">
      <c r="S2942" s="428" t="s">
        <v>49</v>
      </c>
      <c r="T2942" s="375" t="s">
        <v>415</v>
      </c>
      <c r="U2942" s="375" t="s">
        <v>67</v>
      </c>
      <c r="V2942" s="375" t="s">
        <v>52</v>
      </c>
      <c r="X2942" s="824">
        <v>0.34699999999999998</v>
      </c>
      <c r="Y2942" s="375" t="s">
        <v>396</v>
      </c>
      <c r="Z2942" s="375" t="s">
        <v>401</v>
      </c>
      <c r="AA2942" s="378">
        <v>1.6007890236458171E-5</v>
      </c>
      <c r="AB2942" s="375" t="s">
        <v>399</v>
      </c>
      <c r="AC2942" s="831" t="s">
        <v>997</v>
      </c>
    </row>
    <row r="2943" spans="19:29" s="375" customFormat="1" x14ac:dyDescent="0.4">
      <c r="S2943" s="428" t="s">
        <v>49</v>
      </c>
      <c r="T2943" s="375" t="s">
        <v>415</v>
      </c>
      <c r="U2943" s="832" t="s">
        <v>67</v>
      </c>
      <c r="V2943" s="375" t="s">
        <v>52</v>
      </c>
      <c r="W2943" s="832"/>
      <c r="X2943" s="824">
        <v>0.34699999999999998</v>
      </c>
      <c r="Y2943" s="375" t="s">
        <v>397</v>
      </c>
      <c r="Z2943" s="375" t="s">
        <v>401</v>
      </c>
      <c r="AA2943" s="378">
        <v>1.2997356762405243</v>
      </c>
      <c r="AB2943" s="832" t="s">
        <v>399</v>
      </c>
      <c r="AC2943" s="834" t="s">
        <v>997</v>
      </c>
    </row>
    <row r="2944" spans="19:29" s="375" customFormat="1" x14ac:dyDescent="0.4">
      <c r="S2944" s="428" t="s">
        <v>49</v>
      </c>
      <c r="T2944" s="375" t="s">
        <v>415</v>
      </c>
      <c r="U2944" s="832" t="s">
        <v>67</v>
      </c>
      <c r="V2944" s="375" t="s">
        <v>53</v>
      </c>
      <c r="X2944" s="824">
        <v>0.39</v>
      </c>
      <c r="Y2944" s="375" t="s">
        <v>411</v>
      </c>
      <c r="Z2944" s="375" t="s">
        <v>400</v>
      </c>
      <c r="AA2944" s="761">
        <v>2.5641025641025639</v>
      </c>
      <c r="AB2944" s="375" t="s">
        <v>398</v>
      </c>
      <c r="AC2944" s="831" t="s">
        <v>691</v>
      </c>
    </row>
    <row r="2945" spans="19:29" s="375" customFormat="1" x14ac:dyDescent="0.4">
      <c r="S2945" s="428" t="s">
        <v>49</v>
      </c>
      <c r="T2945" s="375" t="s">
        <v>415</v>
      </c>
      <c r="U2945" s="832" t="s">
        <v>67</v>
      </c>
      <c r="V2945" s="375" t="s">
        <v>53</v>
      </c>
      <c r="X2945" s="824">
        <v>0.39</v>
      </c>
      <c r="Y2945" s="375" t="s">
        <v>387</v>
      </c>
      <c r="Z2945" s="375" t="s">
        <v>400</v>
      </c>
      <c r="AA2945" s="763">
        <v>9.0000021325890313E-7</v>
      </c>
      <c r="AB2945" s="375" t="s">
        <v>399</v>
      </c>
      <c r="AC2945" s="831" t="s">
        <v>692</v>
      </c>
    </row>
    <row r="2946" spans="19:29" s="375" customFormat="1" x14ac:dyDescent="0.4">
      <c r="S2946" s="428" t="s">
        <v>49</v>
      </c>
      <c r="T2946" s="375" t="s">
        <v>415</v>
      </c>
      <c r="U2946" s="832" t="s">
        <v>67</v>
      </c>
      <c r="V2946" s="375" t="s">
        <v>53</v>
      </c>
      <c r="X2946" s="824">
        <v>0.39</v>
      </c>
      <c r="Y2946" s="375" t="s">
        <v>388</v>
      </c>
      <c r="Z2946" s="375" t="s">
        <v>400</v>
      </c>
      <c r="AA2946" s="763">
        <v>1.5100003578010487E-5</v>
      </c>
      <c r="AB2946" s="375" t="s">
        <v>399</v>
      </c>
      <c r="AC2946" s="831" t="s">
        <v>692</v>
      </c>
    </row>
    <row r="2947" spans="19:29" s="375" customFormat="1" x14ac:dyDescent="0.4">
      <c r="S2947" s="428" t="s">
        <v>49</v>
      </c>
      <c r="T2947" s="375" t="s">
        <v>415</v>
      </c>
      <c r="U2947" s="832" t="s">
        <v>67</v>
      </c>
      <c r="V2947" s="375" t="s">
        <v>53</v>
      </c>
      <c r="X2947" s="824">
        <v>0.39</v>
      </c>
      <c r="Y2947" s="375" t="s">
        <v>389</v>
      </c>
      <c r="Z2947" s="375" t="s">
        <v>400</v>
      </c>
      <c r="AA2947" s="763">
        <v>2.3500005568426909E-4</v>
      </c>
      <c r="AB2947" s="375" t="s">
        <v>399</v>
      </c>
      <c r="AC2947" s="831" t="s">
        <v>692</v>
      </c>
    </row>
    <row r="2948" spans="19:29" s="375" customFormat="1" x14ac:dyDescent="0.4">
      <c r="S2948" s="428" t="s">
        <v>49</v>
      </c>
      <c r="T2948" s="375" t="s">
        <v>415</v>
      </c>
      <c r="U2948" s="832" t="s">
        <v>67</v>
      </c>
      <c r="V2948" s="375" t="s">
        <v>53</v>
      </c>
      <c r="X2948" s="824">
        <v>0.39</v>
      </c>
      <c r="Y2948" s="375" t="s">
        <v>390</v>
      </c>
      <c r="Z2948" s="375" t="s">
        <v>400</v>
      </c>
      <c r="AA2948" s="763">
        <v>2.8400006729503167E-5</v>
      </c>
      <c r="AB2948" s="375" t="s">
        <v>399</v>
      </c>
      <c r="AC2948" s="831" t="s">
        <v>692</v>
      </c>
    </row>
    <row r="2949" spans="19:29" s="375" customFormat="1" x14ac:dyDescent="0.4">
      <c r="S2949" s="428" t="s">
        <v>49</v>
      </c>
      <c r="T2949" s="375" t="s">
        <v>415</v>
      </c>
      <c r="U2949" s="832" t="s">
        <v>67</v>
      </c>
      <c r="V2949" s="375" t="s">
        <v>53</v>
      </c>
      <c r="X2949" s="824">
        <v>0.39</v>
      </c>
      <c r="Y2949" s="375" t="s">
        <v>391</v>
      </c>
      <c r="Z2949" s="375" t="s">
        <v>400</v>
      </c>
      <c r="AA2949" s="763">
        <v>8.2700019596123672E-6</v>
      </c>
      <c r="AB2949" s="375" t="s">
        <v>399</v>
      </c>
      <c r="AC2949" s="831" t="s">
        <v>692</v>
      </c>
    </row>
    <row r="2950" spans="19:29" s="375" customFormat="1" x14ac:dyDescent="0.4">
      <c r="S2950" s="428" t="s">
        <v>49</v>
      </c>
      <c r="T2950" s="375" t="s">
        <v>415</v>
      </c>
      <c r="U2950" s="832" t="s">
        <v>67</v>
      </c>
      <c r="V2950" s="375" t="s">
        <v>53</v>
      </c>
      <c r="X2950" s="824">
        <v>0.39</v>
      </c>
      <c r="Y2950" s="375" t="s">
        <v>392</v>
      </c>
      <c r="Z2950" s="375" t="s">
        <v>400</v>
      </c>
      <c r="AA2950" s="763">
        <v>4.910001163445794E-6</v>
      </c>
      <c r="AB2950" s="375" t="s">
        <v>399</v>
      </c>
      <c r="AC2950" s="831" t="s">
        <v>692</v>
      </c>
    </row>
    <row r="2951" spans="19:29" s="375" customFormat="1" x14ac:dyDescent="0.4">
      <c r="S2951" s="428" t="s">
        <v>49</v>
      </c>
      <c r="T2951" s="375" t="s">
        <v>415</v>
      </c>
      <c r="U2951" s="832" t="s">
        <v>67</v>
      </c>
      <c r="V2951" s="375" t="s">
        <v>53</v>
      </c>
      <c r="X2951" s="824">
        <v>0.39</v>
      </c>
      <c r="Y2951" s="375" t="s">
        <v>393</v>
      </c>
      <c r="Z2951" s="375" t="s">
        <v>400</v>
      </c>
      <c r="AA2951" s="763">
        <v>3.5561008426333167E-7</v>
      </c>
      <c r="AB2951" s="375" t="s">
        <v>399</v>
      </c>
      <c r="AC2951" s="831" t="s">
        <v>692</v>
      </c>
    </row>
    <row r="2952" spans="19:29" s="375" customFormat="1" x14ac:dyDescent="0.4">
      <c r="S2952" s="428" t="s">
        <v>49</v>
      </c>
      <c r="T2952" s="375" t="s">
        <v>415</v>
      </c>
      <c r="U2952" s="832" t="s">
        <v>67</v>
      </c>
      <c r="V2952" s="375" t="s">
        <v>53</v>
      </c>
      <c r="X2952" s="824">
        <v>0.39</v>
      </c>
      <c r="Y2952" s="375" t="s">
        <v>394</v>
      </c>
      <c r="Z2952" s="375" t="s">
        <v>400</v>
      </c>
      <c r="AA2952" s="763">
        <v>6.6987015872860153E-7</v>
      </c>
      <c r="AB2952" s="375" t="s">
        <v>399</v>
      </c>
      <c r="AC2952" s="831" t="s">
        <v>692</v>
      </c>
    </row>
    <row r="2953" spans="19:29" s="375" customFormat="1" x14ac:dyDescent="0.4">
      <c r="S2953" s="428" t="s">
        <v>49</v>
      </c>
      <c r="T2953" s="375" t="s">
        <v>415</v>
      </c>
      <c r="U2953" s="832" t="s">
        <v>67</v>
      </c>
      <c r="V2953" s="375" t="s">
        <v>53</v>
      </c>
      <c r="X2953" s="824">
        <v>0.39</v>
      </c>
      <c r="Y2953" s="375" t="s">
        <v>395</v>
      </c>
      <c r="Z2953" s="375" t="s">
        <v>400</v>
      </c>
      <c r="AA2953" s="763">
        <v>9.0000021325890309E-6</v>
      </c>
      <c r="AB2953" s="375" t="s">
        <v>399</v>
      </c>
      <c r="AC2953" s="831" t="s">
        <v>692</v>
      </c>
    </row>
    <row r="2954" spans="19:29" s="375" customFormat="1" x14ac:dyDescent="0.4">
      <c r="S2954" s="428" t="s">
        <v>49</v>
      </c>
      <c r="T2954" s="375" t="s">
        <v>415</v>
      </c>
      <c r="U2954" s="832" t="s">
        <v>67</v>
      </c>
      <c r="V2954" s="375" t="s">
        <v>53</v>
      </c>
      <c r="X2954" s="824">
        <v>0.39</v>
      </c>
      <c r="Y2954" s="375" t="s">
        <v>396</v>
      </c>
      <c r="Z2954" s="375" t="s">
        <v>400</v>
      </c>
      <c r="AA2954" s="763">
        <v>1.3500003198883547E-5</v>
      </c>
      <c r="AB2954" s="375" t="s">
        <v>399</v>
      </c>
      <c r="AC2954" s="831" t="s">
        <v>692</v>
      </c>
    </row>
    <row r="2955" spans="19:29" s="375" customFormat="1" x14ac:dyDescent="0.4">
      <c r="S2955" s="428" t="s">
        <v>49</v>
      </c>
      <c r="T2955" s="375" t="s">
        <v>415</v>
      </c>
      <c r="U2955" s="832" t="s">
        <v>67</v>
      </c>
      <c r="V2955" s="375" t="s">
        <v>53</v>
      </c>
      <c r="X2955" s="824">
        <v>0.39</v>
      </c>
      <c r="Y2955" s="375" t="s">
        <v>397</v>
      </c>
      <c r="Z2955" s="375" t="s">
        <v>400</v>
      </c>
      <c r="AA2955" s="763">
        <v>1.1557498230178409</v>
      </c>
      <c r="AB2955" s="375" t="s">
        <v>399</v>
      </c>
      <c r="AC2955" s="831" t="s">
        <v>692</v>
      </c>
    </row>
    <row r="2956" spans="19:29" s="375" customFormat="1" x14ac:dyDescent="0.4">
      <c r="S2956" s="428" t="s">
        <v>49</v>
      </c>
      <c r="T2956" s="375" t="s">
        <v>415</v>
      </c>
      <c r="U2956" s="832" t="s">
        <v>67</v>
      </c>
      <c r="V2956" s="375" t="s">
        <v>53</v>
      </c>
      <c r="X2956" s="824">
        <v>0.39</v>
      </c>
      <c r="Y2956" s="375" t="s">
        <v>387</v>
      </c>
      <c r="Z2956" s="375" t="s">
        <v>401</v>
      </c>
      <c r="AA2956" s="378">
        <v>1.7118087714163085E-6</v>
      </c>
      <c r="AB2956" s="375" t="s">
        <v>399</v>
      </c>
      <c r="AC2956" s="831" t="s">
        <v>693</v>
      </c>
    </row>
    <row r="2957" spans="19:29" s="375" customFormat="1" x14ac:dyDescent="0.4">
      <c r="S2957" s="428" t="s">
        <v>49</v>
      </c>
      <c r="T2957" s="375" t="s">
        <v>415</v>
      </c>
      <c r="U2957" s="832" t="s">
        <v>67</v>
      </c>
      <c r="V2957" s="375" t="s">
        <v>53</v>
      </c>
      <c r="X2957" s="824">
        <v>0.39</v>
      </c>
      <c r="Y2957" s="375" t="s">
        <v>388</v>
      </c>
      <c r="Z2957" s="375" t="s">
        <v>401</v>
      </c>
      <c r="AA2957" s="378">
        <v>2.0561729266239141E-5</v>
      </c>
      <c r="AB2957" s="375" t="s">
        <v>399</v>
      </c>
      <c r="AC2957" s="831" t="s">
        <v>693</v>
      </c>
    </row>
    <row r="2958" spans="19:29" s="375" customFormat="1" x14ac:dyDescent="0.4">
      <c r="S2958" s="428" t="s">
        <v>49</v>
      </c>
      <c r="T2958" s="375" t="s">
        <v>415</v>
      </c>
      <c r="U2958" s="832" t="s">
        <v>67</v>
      </c>
      <c r="V2958" s="375" t="s">
        <v>53</v>
      </c>
      <c r="X2958" s="824">
        <v>0.39</v>
      </c>
      <c r="Y2958" s="375" t="s">
        <v>389</v>
      </c>
      <c r="Z2958" s="375" t="s">
        <v>401</v>
      </c>
      <c r="AA2958" s="378">
        <v>2.3582842848193105E-4</v>
      </c>
      <c r="AB2958" s="375" t="s">
        <v>399</v>
      </c>
      <c r="AC2958" s="831" t="s">
        <v>693</v>
      </c>
    </row>
    <row r="2959" spans="19:29" s="375" customFormat="1" x14ac:dyDescent="0.4">
      <c r="S2959" s="428" t="s">
        <v>49</v>
      </c>
      <c r="T2959" s="375" t="s">
        <v>415</v>
      </c>
      <c r="U2959" s="832" t="s">
        <v>67</v>
      </c>
      <c r="V2959" s="375" t="s">
        <v>53</v>
      </c>
      <c r="X2959" s="824">
        <v>0.39</v>
      </c>
      <c r="Y2959" s="375" t="s">
        <v>390</v>
      </c>
      <c r="Z2959" s="375" t="s">
        <v>401</v>
      </c>
      <c r="AA2959" s="378">
        <v>2.8902185583531793E-5</v>
      </c>
      <c r="AB2959" s="375" t="s">
        <v>399</v>
      </c>
      <c r="AC2959" s="831" t="s">
        <v>693</v>
      </c>
    </row>
    <row r="2960" spans="19:29" s="375" customFormat="1" x14ac:dyDescent="0.4">
      <c r="S2960" s="428" t="s">
        <v>49</v>
      </c>
      <c r="T2960" s="375" t="s">
        <v>415</v>
      </c>
      <c r="U2960" s="832" t="s">
        <v>67</v>
      </c>
      <c r="V2960" s="375" t="s">
        <v>53</v>
      </c>
      <c r="X2960" s="824">
        <v>0.39</v>
      </c>
      <c r="Y2960" s="375" t="s">
        <v>391</v>
      </c>
      <c r="Z2960" s="375" t="s">
        <v>401</v>
      </c>
      <c r="AA2960" s="378">
        <v>8.501822233971292E-6</v>
      </c>
      <c r="AB2960" s="375" t="s">
        <v>399</v>
      </c>
      <c r="AC2960" s="831" t="s">
        <v>693</v>
      </c>
    </row>
    <row r="2961" spans="19:29" s="375" customFormat="1" x14ac:dyDescent="0.4">
      <c r="S2961" s="428" t="s">
        <v>49</v>
      </c>
      <c r="T2961" s="375" t="s">
        <v>415</v>
      </c>
      <c r="U2961" s="832" t="s">
        <v>67</v>
      </c>
      <c r="V2961" s="375" t="s">
        <v>53</v>
      </c>
      <c r="X2961" s="824">
        <v>0.39</v>
      </c>
      <c r="Y2961" s="375" t="s">
        <v>392</v>
      </c>
      <c r="Z2961" s="375" t="s">
        <v>401</v>
      </c>
      <c r="AA2961" s="378">
        <v>7.738605083349976E-6</v>
      </c>
      <c r="AB2961" s="375" t="s">
        <v>399</v>
      </c>
      <c r="AC2961" s="831" t="s">
        <v>693</v>
      </c>
    </row>
    <row r="2962" spans="19:29" s="375" customFormat="1" x14ac:dyDescent="0.4">
      <c r="S2962" s="428" t="s">
        <v>49</v>
      </c>
      <c r="T2962" s="375" t="s">
        <v>415</v>
      </c>
      <c r="U2962" s="832" t="s">
        <v>67</v>
      </c>
      <c r="V2962" s="375" t="s">
        <v>53</v>
      </c>
      <c r="X2962" s="824">
        <v>0.39</v>
      </c>
      <c r="Y2962" s="375" t="s">
        <v>393</v>
      </c>
      <c r="Z2962" s="375" t="s">
        <v>401</v>
      </c>
      <c r="AA2962" s="378">
        <v>3.5993377949097536E-7</v>
      </c>
      <c r="AB2962" s="375" t="s">
        <v>399</v>
      </c>
      <c r="AC2962" s="831" t="s">
        <v>693</v>
      </c>
    </row>
    <row r="2963" spans="19:29" s="375" customFormat="1" x14ac:dyDescent="0.4">
      <c r="S2963" s="428" t="s">
        <v>49</v>
      </c>
      <c r="T2963" s="375" t="s">
        <v>415</v>
      </c>
      <c r="U2963" s="832" t="s">
        <v>67</v>
      </c>
      <c r="V2963" s="375" t="s">
        <v>53</v>
      </c>
      <c r="X2963" s="824">
        <v>0.39</v>
      </c>
      <c r="Y2963" s="375" t="s">
        <v>394</v>
      </c>
      <c r="Z2963" s="375" t="s">
        <v>401</v>
      </c>
      <c r="AA2963" s="378">
        <v>6.7934052968836616E-7</v>
      </c>
      <c r="AB2963" s="375" t="s">
        <v>399</v>
      </c>
      <c r="AC2963" s="831" t="s">
        <v>693</v>
      </c>
    </row>
    <row r="2964" spans="19:29" s="375" customFormat="1" x14ac:dyDescent="0.4">
      <c r="S2964" s="428" t="s">
        <v>49</v>
      </c>
      <c r="T2964" s="375" t="s">
        <v>415</v>
      </c>
      <c r="U2964" s="832" t="s">
        <v>67</v>
      </c>
      <c r="V2964" s="375" t="s">
        <v>53</v>
      </c>
      <c r="X2964" s="824">
        <v>0.39</v>
      </c>
      <c r="Y2964" s="375" t="s">
        <v>395</v>
      </c>
      <c r="Z2964" s="375" t="s">
        <v>401</v>
      </c>
      <c r="AA2964" s="378">
        <v>1.0288504837070885E-5</v>
      </c>
      <c r="AB2964" s="375" t="s">
        <v>399</v>
      </c>
      <c r="AC2964" s="831" t="s">
        <v>693</v>
      </c>
    </row>
    <row r="2965" spans="19:29" s="375" customFormat="1" x14ac:dyDescent="0.4">
      <c r="S2965" s="428" t="s">
        <v>49</v>
      </c>
      <c r="T2965" s="375" t="s">
        <v>415</v>
      </c>
      <c r="U2965" s="832" t="s">
        <v>67</v>
      </c>
      <c r="V2965" s="375" t="s">
        <v>53</v>
      </c>
      <c r="X2965" s="824">
        <v>0.39</v>
      </c>
      <c r="Y2965" s="375" t="s">
        <v>396</v>
      </c>
      <c r="Z2965" s="375" t="s">
        <v>401</v>
      </c>
      <c r="AA2965" s="378">
        <v>1.3507889644072333E-5</v>
      </c>
      <c r="AB2965" s="375" t="s">
        <v>399</v>
      </c>
      <c r="AC2965" s="831" t="s">
        <v>693</v>
      </c>
    </row>
    <row r="2966" spans="19:29" s="375" customFormat="1" x14ac:dyDescent="0.4">
      <c r="S2966" s="428" t="s">
        <v>49</v>
      </c>
      <c r="T2966" s="375" t="s">
        <v>415</v>
      </c>
      <c r="U2966" s="832" t="s">
        <v>67</v>
      </c>
      <c r="V2966" s="375" t="s">
        <v>53</v>
      </c>
      <c r="X2966" s="824">
        <v>0.39</v>
      </c>
      <c r="Y2966" s="375" t="s">
        <v>397</v>
      </c>
      <c r="Z2966" s="375" t="s">
        <v>401</v>
      </c>
      <c r="AA2966" s="378">
        <v>1.1568014248329361</v>
      </c>
      <c r="AB2966" s="375" t="s">
        <v>399</v>
      </c>
      <c r="AC2966" s="831" t="s">
        <v>693</v>
      </c>
    </row>
    <row r="2967" spans="19:29" s="375" customFormat="1" x14ac:dyDescent="0.4">
      <c r="S2967" s="428" t="s">
        <v>49</v>
      </c>
      <c r="T2967" s="375" t="s">
        <v>415</v>
      </c>
      <c r="U2967" s="832" t="s">
        <v>67</v>
      </c>
      <c r="V2967" s="375" t="s">
        <v>406</v>
      </c>
      <c r="W2967" s="375" t="s">
        <v>717</v>
      </c>
      <c r="X2967" s="824">
        <v>0.34699999999999998</v>
      </c>
      <c r="Y2967" s="375" t="s">
        <v>411</v>
      </c>
      <c r="Z2967" s="375" t="s">
        <v>400</v>
      </c>
      <c r="AA2967" s="761">
        <v>2.8818443804034586</v>
      </c>
      <c r="AB2967" s="375" t="s">
        <v>398</v>
      </c>
      <c r="AC2967" s="831" t="s">
        <v>694</v>
      </c>
    </row>
    <row r="2968" spans="19:29" s="375" customFormat="1" x14ac:dyDescent="0.4">
      <c r="S2968" s="428" t="s">
        <v>49</v>
      </c>
      <c r="T2968" s="375" t="s">
        <v>415</v>
      </c>
      <c r="U2968" s="832" t="s">
        <v>67</v>
      </c>
      <c r="V2968" s="375" t="s">
        <v>406</v>
      </c>
      <c r="W2968" s="375" t="s">
        <v>717</v>
      </c>
      <c r="X2968" s="824">
        <v>0.34699999999999998</v>
      </c>
      <c r="Y2968" s="375" t="s">
        <v>387</v>
      </c>
      <c r="Z2968" s="375" t="s">
        <v>400</v>
      </c>
      <c r="AA2968" s="763">
        <v>1.5000003554315054E-5</v>
      </c>
      <c r="AB2968" s="375" t="s">
        <v>399</v>
      </c>
      <c r="AC2968" s="831" t="s">
        <v>695</v>
      </c>
    </row>
    <row r="2969" spans="19:29" s="375" customFormat="1" x14ac:dyDescent="0.4">
      <c r="S2969" s="428" t="s">
        <v>49</v>
      </c>
      <c r="T2969" s="375" t="s">
        <v>415</v>
      </c>
      <c r="U2969" s="832" t="s">
        <v>67</v>
      </c>
      <c r="V2969" s="375" t="s">
        <v>406</v>
      </c>
      <c r="W2969" s="375" t="s">
        <v>717</v>
      </c>
      <c r="X2969" s="824">
        <v>0.34699999999999998</v>
      </c>
      <c r="Y2969" s="375" t="s">
        <v>388</v>
      </c>
      <c r="Z2969" s="375" t="s">
        <v>400</v>
      </c>
      <c r="AA2969" s="763">
        <v>1.2700003009320077E-4</v>
      </c>
      <c r="AB2969" s="375" t="s">
        <v>399</v>
      </c>
      <c r="AC2969" s="831" t="s">
        <v>695</v>
      </c>
    </row>
    <row r="2970" spans="19:29" s="375" customFormat="1" x14ac:dyDescent="0.4">
      <c r="S2970" s="428" t="s">
        <v>49</v>
      </c>
      <c r="T2970" s="375" t="s">
        <v>415</v>
      </c>
      <c r="U2970" s="832" t="s">
        <v>67</v>
      </c>
      <c r="V2970" s="375" t="s">
        <v>406</v>
      </c>
      <c r="W2970" s="375" t="s">
        <v>717</v>
      </c>
      <c r="X2970" s="824">
        <v>0.34699999999999998</v>
      </c>
      <c r="Y2970" s="375" t="s">
        <v>389</v>
      </c>
      <c r="Z2970" s="375" t="s">
        <v>400</v>
      </c>
      <c r="AA2970" s="763">
        <v>1.4930003537728248E-3</v>
      </c>
      <c r="AB2970" s="375" t="s">
        <v>399</v>
      </c>
      <c r="AC2970" s="831" t="s">
        <v>695</v>
      </c>
    </row>
    <row r="2971" spans="19:29" s="375" customFormat="1" x14ac:dyDescent="0.4">
      <c r="S2971" s="428" t="s">
        <v>49</v>
      </c>
      <c r="T2971" s="375" t="s">
        <v>415</v>
      </c>
      <c r="U2971" s="832" t="s">
        <v>67</v>
      </c>
      <c r="V2971" s="375" t="s">
        <v>406</v>
      </c>
      <c r="W2971" s="375" t="s">
        <v>717</v>
      </c>
      <c r="X2971" s="824">
        <v>0.34699999999999998</v>
      </c>
      <c r="Y2971" s="375" t="s">
        <v>390</v>
      </c>
      <c r="Z2971" s="375" t="s">
        <v>400</v>
      </c>
      <c r="AA2971" s="763">
        <v>3.9900009454478037E-4</v>
      </c>
      <c r="AB2971" s="375" t="s">
        <v>399</v>
      </c>
      <c r="AC2971" s="831" t="s">
        <v>695</v>
      </c>
    </row>
    <row r="2972" spans="19:29" s="375" customFormat="1" x14ac:dyDescent="0.4">
      <c r="S2972" s="428" t="s">
        <v>49</v>
      </c>
      <c r="T2972" s="375" t="s">
        <v>415</v>
      </c>
      <c r="U2972" s="832" t="s">
        <v>67</v>
      </c>
      <c r="V2972" s="375" t="s">
        <v>406</v>
      </c>
      <c r="W2972" s="375" t="s">
        <v>717</v>
      </c>
      <c r="X2972" s="824">
        <v>0.34699999999999998</v>
      </c>
      <c r="Y2972" s="375" t="s">
        <v>391</v>
      </c>
      <c r="Z2972" s="375" t="s">
        <v>400</v>
      </c>
      <c r="AA2972" s="763">
        <v>2.4700005852772118E-4</v>
      </c>
      <c r="AB2972" s="375" t="s">
        <v>399</v>
      </c>
      <c r="AC2972" s="831" t="s">
        <v>695</v>
      </c>
    </row>
    <row r="2973" spans="19:29" s="375" customFormat="1" x14ac:dyDescent="0.4">
      <c r="S2973" s="428" t="s">
        <v>49</v>
      </c>
      <c r="T2973" s="375" t="s">
        <v>415</v>
      </c>
      <c r="U2973" s="832" t="s">
        <v>67</v>
      </c>
      <c r="V2973" s="375" t="s">
        <v>406</v>
      </c>
      <c r="W2973" s="375" t="s">
        <v>717</v>
      </c>
      <c r="X2973" s="824">
        <v>0.34699999999999998</v>
      </c>
      <c r="Y2973" s="375" t="s">
        <v>392</v>
      </c>
      <c r="Z2973" s="375" t="s">
        <v>400</v>
      </c>
      <c r="AA2973" s="763">
        <v>1.0310002442999212E-3</v>
      </c>
      <c r="AB2973" s="375" t="s">
        <v>399</v>
      </c>
      <c r="AC2973" s="831" t="s">
        <v>695</v>
      </c>
    </row>
    <row r="2974" spans="19:29" s="375" customFormat="1" x14ac:dyDescent="0.4">
      <c r="S2974" s="428" t="s">
        <v>49</v>
      </c>
      <c r="T2974" s="375" t="s">
        <v>415</v>
      </c>
      <c r="U2974" s="832" t="s">
        <v>67</v>
      </c>
      <c r="V2974" s="375" t="s">
        <v>406</v>
      </c>
      <c r="W2974" s="375" t="s">
        <v>717</v>
      </c>
      <c r="X2974" s="824">
        <v>0.34699999999999998</v>
      </c>
      <c r="Y2974" s="375" t="s">
        <v>393</v>
      </c>
      <c r="Z2974" s="375" t="s">
        <v>400</v>
      </c>
      <c r="AA2974" s="763">
        <v>1.0621002516692011E-5</v>
      </c>
      <c r="AB2974" s="375" t="s">
        <v>399</v>
      </c>
      <c r="AC2974" s="831" t="s">
        <v>695</v>
      </c>
    </row>
    <row r="2975" spans="19:29" s="375" customFormat="1" x14ac:dyDescent="0.4">
      <c r="S2975" s="428" t="s">
        <v>49</v>
      </c>
      <c r="T2975" s="375" t="s">
        <v>415</v>
      </c>
      <c r="U2975" s="832" t="s">
        <v>67</v>
      </c>
      <c r="V2975" s="375" t="s">
        <v>406</v>
      </c>
      <c r="W2975" s="375" t="s">
        <v>717</v>
      </c>
      <c r="X2975" s="824">
        <v>0.34699999999999998</v>
      </c>
      <c r="Y2975" s="375" t="s">
        <v>394</v>
      </c>
      <c r="Z2975" s="375" t="s">
        <v>400</v>
      </c>
      <c r="AA2975" s="763">
        <v>2.0007004740745414E-5</v>
      </c>
      <c r="AB2975" s="375" t="s">
        <v>399</v>
      </c>
      <c r="AC2975" s="831" t="s">
        <v>695</v>
      </c>
    </row>
    <row r="2976" spans="19:29" s="375" customFormat="1" x14ac:dyDescent="0.4">
      <c r="S2976" s="428" t="s">
        <v>49</v>
      </c>
      <c r="T2976" s="375" t="s">
        <v>415</v>
      </c>
      <c r="U2976" s="832" t="s">
        <v>67</v>
      </c>
      <c r="V2976" s="375" t="s">
        <v>406</v>
      </c>
      <c r="W2976" s="375" t="s">
        <v>717</v>
      </c>
      <c r="X2976" s="824">
        <v>0.34699999999999998</v>
      </c>
      <c r="Y2976" s="375" t="s">
        <v>395</v>
      </c>
      <c r="Z2976" s="375" t="s">
        <v>400</v>
      </c>
      <c r="AA2976" s="763">
        <v>1.000000236954337E-5</v>
      </c>
      <c r="AB2976" s="375" t="s">
        <v>399</v>
      </c>
      <c r="AC2976" s="831" t="s">
        <v>695</v>
      </c>
    </row>
    <row r="2977" spans="19:29" s="375" customFormat="1" x14ac:dyDescent="0.4">
      <c r="S2977" s="428" t="s">
        <v>49</v>
      </c>
      <c r="T2977" s="375" t="s">
        <v>415</v>
      </c>
      <c r="U2977" s="832" t="s">
        <v>67</v>
      </c>
      <c r="V2977" s="375" t="s">
        <v>406</v>
      </c>
      <c r="W2977" s="375" t="s">
        <v>717</v>
      </c>
      <c r="X2977" s="824">
        <v>0.34699999999999998</v>
      </c>
      <c r="Y2977" s="375" t="s">
        <v>396</v>
      </c>
      <c r="Z2977" s="375" t="s">
        <v>400</v>
      </c>
      <c r="AA2977" s="763">
        <v>1.6000003791269388E-5</v>
      </c>
      <c r="AB2977" s="375" t="s">
        <v>399</v>
      </c>
      <c r="AC2977" s="831" t="s">
        <v>695</v>
      </c>
    </row>
    <row r="2978" spans="19:29" s="375" customFormat="1" x14ac:dyDescent="0.4">
      <c r="S2978" s="428" t="s">
        <v>49</v>
      </c>
      <c r="T2978" s="375" t="s">
        <v>415</v>
      </c>
      <c r="U2978" s="832" t="s">
        <v>67</v>
      </c>
      <c r="V2978" s="375" t="s">
        <v>406</v>
      </c>
      <c r="W2978" s="375" t="s">
        <v>717</v>
      </c>
      <c r="X2978" s="824">
        <v>0.34699999999999998</v>
      </c>
      <c r="Y2978" s="375" t="s">
        <v>397</v>
      </c>
      <c r="Z2978" s="375" t="s">
        <v>400</v>
      </c>
      <c r="AA2978" s="763">
        <v>1.2986840744254291</v>
      </c>
      <c r="AB2978" s="375" t="s">
        <v>399</v>
      </c>
      <c r="AC2978" s="831" t="s">
        <v>695</v>
      </c>
    </row>
    <row r="2979" spans="19:29" s="375" customFormat="1" x14ac:dyDescent="0.4">
      <c r="S2979" s="428" t="s">
        <v>49</v>
      </c>
      <c r="T2979" s="375" t="s">
        <v>415</v>
      </c>
      <c r="U2979" s="832" t="s">
        <v>67</v>
      </c>
      <c r="V2979" s="375" t="s">
        <v>406</v>
      </c>
      <c r="W2979" s="375" t="s">
        <v>717</v>
      </c>
      <c r="X2979" s="824">
        <v>0.34699999999999998</v>
      </c>
      <c r="Y2979" s="375" t="s">
        <v>387</v>
      </c>
      <c r="Z2979" s="375" t="s">
        <v>401</v>
      </c>
      <c r="AA2979" s="378">
        <v>1.5811812112472456E-5</v>
      </c>
      <c r="AB2979" s="375" t="s">
        <v>399</v>
      </c>
      <c r="AC2979" s="831" t="s">
        <v>696</v>
      </c>
    </row>
    <row r="2980" spans="19:29" s="375" customFormat="1" x14ac:dyDescent="0.4">
      <c r="S2980" s="428" t="s">
        <v>49</v>
      </c>
      <c r="T2980" s="375" t="s">
        <v>415</v>
      </c>
      <c r="U2980" s="832" t="s">
        <v>67</v>
      </c>
      <c r="V2980" s="375" t="s">
        <v>406</v>
      </c>
      <c r="W2980" s="375" t="s">
        <v>717</v>
      </c>
      <c r="X2980" s="824">
        <v>0.34699999999999998</v>
      </c>
      <c r="Y2980" s="375" t="s">
        <v>388</v>
      </c>
      <c r="Z2980" s="375" t="s">
        <v>401</v>
      </c>
      <c r="AA2980" s="378">
        <v>1.3246175578142942E-4</v>
      </c>
      <c r="AB2980" s="375" t="s">
        <v>399</v>
      </c>
      <c r="AC2980" s="831" t="s">
        <v>696</v>
      </c>
    </row>
    <row r="2981" spans="19:29" s="375" customFormat="1" x14ac:dyDescent="0.4">
      <c r="S2981" s="428" t="s">
        <v>49</v>
      </c>
      <c r="T2981" s="375" t="s">
        <v>415</v>
      </c>
      <c r="U2981" s="832" t="s">
        <v>67</v>
      </c>
      <c r="V2981" s="375" t="s">
        <v>406</v>
      </c>
      <c r="W2981" s="375" t="s">
        <v>717</v>
      </c>
      <c r="X2981" s="824">
        <v>0.34699999999999998</v>
      </c>
      <c r="Y2981" s="375" t="s">
        <v>389</v>
      </c>
      <c r="Z2981" s="375" t="s">
        <v>401</v>
      </c>
      <c r="AA2981" s="378">
        <v>1.4938287265704867E-3</v>
      </c>
      <c r="AB2981" s="375" t="s">
        <v>399</v>
      </c>
      <c r="AC2981" s="831" t="s">
        <v>696</v>
      </c>
    </row>
    <row r="2982" spans="19:29" s="375" customFormat="1" x14ac:dyDescent="0.4">
      <c r="S2982" s="428" t="s">
        <v>49</v>
      </c>
      <c r="T2982" s="375" t="s">
        <v>415</v>
      </c>
      <c r="U2982" s="832" t="s">
        <v>67</v>
      </c>
      <c r="V2982" s="375" t="s">
        <v>406</v>
      </c>
      <c r="W2982" s="375" t="s">
        <v>717</v>
      </c>
      <c r="X2982" s="824">
        <v>0.34699999999999998</v>
      </c>
      <c r="Y2982" s="375" t="s">
        <v>390</v>
      </c>
      <c r="Z2982" s="375" t="s">
        <v>401</v>
      </c>
      <c r="AA2982" s="378">
        <v>3.99502273398809E-4</v>
      </c>
      <c r="AB2982" s="375" t="s">
        <v>399</v>
      </c>
      <c r="AC2982" s="831" t="s">
        <v>696</v>
      </c>
    </row>
    <row r="2983" spans="19:29" s="375" customFormat="1" x14ac:dyDescent="0.4">
      <c r="S2983" s="428" t="s">
        <v>49</v>
      </c>
      <c r="T2983" s="375" t="s">
        <v>415</v>
      </c>
      <c r="U2983" s="832" t="s">
        <v>67</v>
      </c>
      <c r="V2983" s="375" t="s">
        <v>406</v>
      </c>
      <c r="W2983" s="375" t="s">
        <v>717</v>
      </c>
      <c r="X2983" s="824">
        <v>0.34699999999999998</v>
      </c>
      <c r="Y2983" s="375" t="s">
        <v>391</v>
      </c>
      <c r="Z2983" s="375" t="s">
        <v>401</v>
      </c>
      <c r="AA2983" s="378">
        <v>2.4723187880208009E-4</v>
      </c>
      <c r="AB2983" s="375" t="s">
        <v>399</v>
      </c>
      <c r="AC2983" s="831" t="s">
        <v>696</v>
      </c>
    </row>
    <row r="2984" spans="19:29" s="375" customFormat="1" x14ac:dyDescent="0.4">
      <c r="S2984" s="428" t="s">
        <v>49</v>
      </c>
      <c r="T2984" s="375" t="s">
        <v>415</v>
      </c>
      <c r="U2984" s="832" t="s">
        <v>67</v>
      </c>
      <c r="V2984" s="375" t="s">
        <v>406</v>
      </c>
      <c r="W2984" s="375" t="s">
        <v>717</v>
      </c>
      <c r="X2984" s="824">
        <v>0.34699999999999998</v>
      </c>
      <c r="Y2984" s="375" t="s">
        <v>392</v>
      </c>
      <c r="Z2984" s="375" t="s">
        <v>401</v>
      </c>
      <c r="AA2984" s="378">
        <v>1.0338288482198254E-3</v>
      </c>
      <c r="AB2984" s="375" t="s">
        <v>399</v>
      </c>
      <c r="AC2984" s="831" t="s">
        <v>696</v>
      </c>
    </row>
    <row r="2985" spans="19:29" s="375" customFormat="1" x14ac:dyDescent="0.4">
      <c r="S2985" s="428" t="s">
        <v>49</v>
      </c>
      <c r="T2985" s="375" t="s">
        <v>415</v>
      </c>
      <c r="U2985" s="832" t="s">
        <v>67</v>
      </c>
      <c r="V2985" s="375" t="s">
        <v>406</v>
      </c>
      <c r="W2985" s="375" t="s">
        <v>717</v>
      </c>
      <c r="X2985" s="824">
        <v>0.34699999999999998</v>
      </c>
      <c r="Y2985" s="375" t="s">
        <v>393</v>
      </c>
      <c r="Z2985" s="375" t="s">
        <v>401</v>
      </c>
      <c r="AA2985" s="378">
        <v>1.0625326211919653E-5</v>
      </c>
      <c r="AB2985" s="375" t="s">
        <v>399</v>
      </c>
      <c r="AC2985" s="831" t="s">
        <v>696</v>
      </c>
    </row>
    <row r="2986" spans="19:29" s="375" customFormat="1" x14ac:dyDescent="0.4">
      <c r="S2986" s="428" t="s">
        <v>49</v>
      </c>
      <c r="T2986" s="375" t="s">
        <v>415</v>
      </c>
      <c r="U2986" s="832" t="s">
        <v>67</v>
      </c>
      <c r="V2986" s="375" t="s">
        <v>406</v>
      </c>
      <c r="W2986" s="375" t="s">
        <v>717</v>
      </c>
      <c r="X2986" s="824">
        <v>0.34699999999999998</v>
      </c>
      <c r="Y2986" s="375" t="s">
        <v>394</v>
      </c>
      <c r="Z2986" s="375" t="s">
        <v>401</v>
      </c>
      <c r="AA2986" s="378">
        <v>2.0016475111705179E-5</v>
      </c>
      <c r="AB2986" s="375" t="s">
        <v>399</v>
      </c>
      <c r="AC2986" s="831" t="s">
        <v>696</v>
      </c>
    </row>
    <row r="2987" spans="19:29" s="375" customFormat="1" x14ac:dyDescent="0.4">
      <c r="S2987" s="428" t="s">
        <v>49</v>
      </c>
      <c r="T2987" s="375" t="s">
        <v>415</v>
      </c>
      <c r="U2987" s="832" t="s">
        <v>67</v>
      </c>
      <c r="V2987" s="375" t="s">
        <v>406</v>
      </c>
      <c r="W2987" s="375" t="s">
        <v>717</v>
      </c>
      <c r="X2987" s="824">
        <v>0.34699999999999998</v>
      </c>
      <c r="Y2987" s="375" t="s">
        <v>395</v>
      </c>
      <c r="Z2987" s="375" t="s">
        <v>401</v>
      </c>
      <c r="AA2987" s="378">
        <v>1.1288505074025222E-5</v>
      </c>
      <c r="AB2987" s="375" t="s">
        <v>399</v>
      </c>
      <c r="AC2987" s="831" t="s">
        <v>696</v>
      </c>
    </row>
    <row r="2988" spans="19:29" s="375" customFormat="1" x14ac:dyDescent="0.4">
      <c r="S2988" s="428" t="s">
        <v>49</v>
      </c>
      <c r="T2988" s="375" t="s">
        <v>415</v>
      </c>
      <c r="U2988" s="832" t="s">
        <v>67</v>
      </c>
      <c r="V2988" s="375" t="s">
        <v>406</v>
      </c>
      <c r="W2988" s="375" t="s">
        <v>717</v>
      </c>
      <c r="X2988" s="824">
        <v>0.34699999999999998</v>
      </c>
      <c r="Y2988" s="375" t="s">
        <v>396</v>
      </c>
      <c r="Z2988" s="375" t="s">
        <v>401</v>
      </c>
      <c r="AA2988" s="378">
        <v>1.6007890236458171E-5</v>
      </c>
      <c r="AB2988" s="375" t="s">
        <v>399</v>
      </c>
      <c r="AC2988" s="831" t="s">
        <v>696</v>
      </c>
    </row>
    <row r="2989" spans="19:29" s="375" customFormat="1" x14ac:dyDescent="0.4">
      <c r="S2989" s="428" t="s">
        <v>49</v>
      </c>
      <c r="T2989" s="375" t="s">
        <v>415</v>
      </c>
      <c r="U2989" s="832" t="s">
        <v>67</v>
      </c>
      <c r="V2989" s="375" t="s">
        <v>406</v>
      </c>
      <c r="W2989" s="375" t="s">
        <v>717</v>
      </c>
      <c r="X2989" s="824">
        <v>0.34699999999999998</v>
      </c>
      <c r="Y2989" s="375" t="s">
        <v>397</v>
      </c>
      <c r="Z2989" s="375" t="s">
        <v>401</v>
      </c>
      <c r="AA2989" s="378">
        <v>1.2997356762405243</v>
      </c>
      <c r="AB2989" s="375" t="s">
        <v>399</v>
      </c>
      <c r="AC2989" s="831" t="s">
        <v>696</v>
      </c>
    </row>
    <row r="2990" spans="19:29" s="375" customFormat="1" x14ac:dyDescent="0.4">
      <c r="S2990" s="428" t="s">
        <v>49</v>
      </c>
      <c r="T2990" s="375" t="s">
        <v>416</v>
      </c>
      <c r="U2990" s="375" t="s">
        <v>67</v>
      </c>
      <c r="V2990" s="375" t="s">
        <v>52</v>
      </c>
      <c r="X2990" s="824">
        <v>0.34699999999999998</v>
      </c>
      <c r="Y2990" s="375" t="s">
        <v>411</v>
      </c>
      <c r="Z2990" s="375" t="s">
        <v>400</v>
      </c>
      <c r="AA2990" s="761">
        <v>2.8818443804034586</v>
      </c>
      <c r="AB2990" s="375" t="s">
        <v>398</v>
      </c>
      <c r="AC2990" s="831" t="s">
        <v>989</v>
      </c>
    </row>
    <row r="2991" spans="19:29" s="375" customFormat="1" x14ac:dyDescent="0.4">
      <c r="S2991" s="428" t="s">
        <v>49</v>
      </c>
      <c r="T2991" s="375" t="s">
        <v>416</v>
      </c>
      <c r="U2991" s="375" t="s">
        <v>67</v>
      </c>
      <c r="V2991" s="375" t="s">
        <v>52</v>
      </c>
      <c r="X2991" s="824">
        <v>0.34699999999999998</v>
      </c>
      <c r="Y2991" s="375" t="s">
        <v>387</v>
      </c>
      <c r="Z2991" s="375" t="s">
        <v>400</v>
      </c>
      <c r="AA2991" s="763">
        <v>1.5000003554315054E-5</v>
      </c>
      <c r="AB2991" s="375" t="s">
        <v>399</v>
      </c>
      <c r="AC2991" s="831" t="s">
        <v>993</v>
      </c>
    </row>
    <row r="2992" spans="19:29" s="375" customFormat="1" x14ac:dyDescent="0.4">
      <c r="S2992" s="428" t="s">
        <v>49</v>
      </c>
      <c r="T2992" s="375" t="s">
        <v>416</v>
      </c>
      <c r="U2992" s="375" t="s">
        <v>67</v>
      </c>
      <c r="V2992" s="375" t="s">
        <v>52</v>
      </c>
      <c r="X2992" s="824">
        <v>0.34699999999999998</v>
      </c>
      <c r="Y2992" s="375" t="s">
        <v>388</v>
      </c>
      <c r="Z2992" s="375" t="s">
        <v>400</v>
      </c>
      <c r="AA2992" s="763">
        <v>1.2700003009320077E-4</v>
      </c>
      <c r="AB2992" s="375" t="s">
        <v>399</v>
      </c>
      <c r="AC2992" s="831" t="s">
        <v>993</v>
      </c>
    </row>
    <row r="2993" spans="19:29" s="375" customFormat="1" x14ac:dyDescent="0.4">
      <c r="S2993" s="428" t="s">
        <v>49</v>
      </c>
      <c r="T2993" s="375" t="s">
        <v>416</v>
      </c>
      <c r="U2993" s="375" t="s">
        <v>67</v>
      </c>
      <c r="V2993" s="375" t="s">
        <v>52</v>
      </c>
      <c r="X2993" s="824">
        <v>0.34699999999999998</v>
      </c>
      <c r="Y2993" s="375" t="s">
        <v>389</v>
      </c>
      <c r="Z2993" s="375" t="s">
        <v>400</v>
      </c>
      <c r="AA2993" s="763">
        <v>1.4930003537728248E-3</v>
      </c>
      <c r="AB2993" s="375" t="s">
        <v>399</v>
      </c>
      <c r="AC2993" s="831" t="s">
        <v>993</v>
      </c>
    </row>
    <row r="2994" spans="19:29" s="375" customFormat="1" x14ac:dyDescent="0.4">
      <c r="S2994" s="428" t="s">
        <v>49</v>
      </c>
      <c r="T2994" s="375" t="s">
        <v>416</v>
      </c>
      <c r="U2994" s="375" t="s">
        <v>67</v>
      </c>
      <c r="V2994" s="375" t="s">
        <v>52</v>
      </c>
      <c r="X2994" s="824">
        <v>0.34699999999999998</v>
      </c>
      <c r="Y2994" s="375" t="s">
        <v>390</v>
      </c>
      <c r="Z2994" s="375" t="s">
        <v>400</v>
      </c>
      <c r="AA2994" s="763">
        <v>3.9900009454478037E-4</v>
      </c>
      <c r="AB2994" s="375" t="s">
        <v>399</v>
      </c>
      <c r="AC2994" s="831" t="s">
        <v>993</v>
      </c>
    </row>
    <row r="2995" spans="19:29" s="375" customFormat="1" x14ac:dyDescent="0.4">
      <c r="S2995" s="428" t="s">
        <v>49</v>
      </c>
      <c r="T2995" s="375" t="s">
        <v>416</v>
      </c>
      <c r="U2995" s="375" t="s">
        <v>67</v>
      </c>
      <c r="V2995" s="375" t="s">
        <v>52</v>
      </c>
      <c r="X2995" s="824">
        <v>0.34699999999999998</v>
      </c>
      <c r="Y2995" s="375" t="s">
        <v>391</v>
      </c>
      <c r="Z2995" s="375" t="s">
        <v>400</v>
      </c>
      <c r="AA2995" s="763">
        <v>2.4700005852772118E-4</v>
      </c>
      <c r="AB2995" s="375" t="s">
        <v>399</v>
      </c>
      <c r="AC2995" s="831" t="s">
        <v>993</v>
      </c>
    </row>
    <row r="2996" spans="19:29" s="375" customFormat="1" x14ac:dyDescent="0.4">
      <c r="S2996" s="428" t="s">
        <v>49</v>
      </c>
      <c r="T2996" s="375" t="s">
        <v>416</v>
      </c>
      <c r="U2996" s="375" t="s">
        <v>67</v>
      </c>
      <c r="V2996" s="375" t="s">
        <v>52</v>
      </c>
      <c r="X2996" s="824">
        <v>0.34699999999999998</v>
      </c>
      <c r="Y2996" s="375" t="s">
        <v>392</v>
      </c>
      <c r="Z2996" s="375" t="s">
        <v>400</v>
      </c>
      <c r="AA2996" s="763">
        <v>1.0310002442999212E-3</v>
      </c>
      <c r="AB2996" s="375" t="s">
        <v>399</v>
      </c>
      <c r="AC2996" s="831" t="s">
        <v>993</v>
      </c>
    </row>
    <row r="2997" spans="19:29" s="375" customFormat="1" x14ac:dyDescent="0.4">
      <c r="S2997" s="428" t="s">
        <v>49</v>
      </c>
      <c r="T2997" s="375" t="s">
        <v>416</v>
      </c>
      <c r="U2997" s="375" t="s">
        <v>67</v>
      </c>
      <c r="V2997" s="375" t="s">
        <v>52</v>
      </c>
      <c r="X2997" s="824">
        <v>0.34699999999999998</v>
      </c>
      <c r="Y2997" s="375" t="s">
        <v>393</v>
      </c>
      <c r="Z2997" s="375" t="s">
        <v>400</v>
      </c>
      <c r="AA2997" s="763">
        <v>1.0621002516692011E-5</v>
      </c>
      <c r="AB2997" s="375" t="s">
        <v>399</v>
      </c>
      <c r="AC2997" s="831" t="s">
        <v>993</v>
      </c>
    </row>
    <row r="2998" spans="19:29" s="375" customFormat="1" x14ac:dyDescent="0.4">
      <c r="S2998" s="428" t="s">
        <v>49</v>
      </c>
      <c r="T2998" s="375" t="s">
        <v>416</v>
      </c>
      <c r="U2998" s="375" t="s">
        <v>67</v>
      </c>
      <c r="V2998" s="375" t="s">
        <v>52</v>
      </c>
      <c r="X2998" s="824">
        <v>0.34699999999999998</v>
      </c>
      <c r="Y2998" s="375" t="s">
        <v>394</v>
      </c>
      <c r="Z2998" s="375" t="s">
        <v>400</v>
      </c>
      <c r="AA2998" s="763">
        <v>2.0007004740745414E-5</v>
      </c>
      <c r="AB2998" s="375" t="s">
        <v>399</v>
      </c>
      <c r="AC2998" s="831" t="s">
        <v>993</v>
      </c>
    </row>
    <row r="2999" spans="19:29" s="375" customFormat="1" x14ac:dyDescent="0.4">
      <c r="S2999" s="428" t="s">
        <v>49</v>
      </c>
      <c r="T2999" s="375" t="s">
        <v>416</v>
      </c>
      <c r="U2999" s="375" t="s">
        <v>67</v>
      </c>
      <c r="V2999" s="375" t="s">
        <v>52</v>
      </c>
      <c r="X2999" s="824">
        <v>0.34699999999999998</v>
      </c>
      <c r="Y2999" s="375" t="s">
        <v>395</v>
      </c>
      <c r="Z2999" s="375" t="s">
        <v>400</v>
      </c>
      <c r="AA2999" s="763">
        <v>1.000000236954337E-5</v>
      </c>
      <c r="AB2999" s="375" t="s">
        <v>399</v>
      </c>
      <c r="AC2999" s="831" t="s">
        <v>993</v>
      </c>
    </row>
    <row r="3000" spans="19:29" s="375" customFormat="1" x14ac:dyDescent="0.4">
      <c r="S3000" s="428" t="s">
        <v>49</v>
      </c>
      <c r="T3000" s="375" t="s">
        <v>416</v>
      </c>
      <c r="U3000" s="375" t="s">
        <v>67</v>
      </c>
      <c r="V3000" s="375" t="s">
        <v>52</v>
      </c>
      <c r="X3000" s="824">
        <v>0.34699999999999998</v>
      </c>
      <c r="Y3000" s="375" t="s">
        <v>396</v>
      </c>
      <c r="Z3000" s="375" t="s">
        <v>400</v>
      </c>
      <c r="AA3000" s="763">
        <v>1.6000003791269388E-5</v>
      </c>
      <c r="AB3000" s="375" t="s">
        <v>399</v>
      </c>
      <c r="AC3000" s="831" t="s">
        <v>993</v>
      </c>
    </row>
    <row r="3001" spans="19:29" s="375" customFormat="1" x14ac:dyDescent="0.4">
      <c r="S3001" s="428" t="s">
        <v>49</v>
      </c>
      <c r="T3001" s="375" t="s">
        <v>416</v>
      </c>
      <c r="U3001" s="375" t="s">
        <v>67</v>
      </c>
      <c r="V3001" s="375" t="s">
        <v>52</v>
      </c>
      <c r="X3001" s="824">
        <v>0.34699999999999998</v>
      </c>
      <c r="Y3001" s="375" t="s">
        <v>397</v>
      </c>
      <c r="Z3001" s="375" t="s">
        <v>400</v>
      </c>
      <c r="AA3001" s="763">
        <v>2.1144491352705881</v>
      </c>
      <c r="AB3001" s="375" t="s">
        <v>399</v>
      </c>
      <c r="AC3001" s="831" t="s">
        <v>993</v>
      </c>
    </row>
    <row r="3002" spans="19:29" s="375" customFormat="1" x14ac:dyDescent="0.4">
      <c r="S3002" s="428" t="s">
        <v>49</v>
      </c>
      <c r="T3002" s="375" t="s">
        <v>416</v>
      </c>
      <c r="U3002" s="375" t="s">
        <v>67</v>
      </c>
      <c r="V3002" s="375" t="s">
        <v>52</v>
      </c>
      <c r="X3002" s="824">
        <v>0.34699999999999998</v>
      </c>
      <c r="Y3002" s="375" t="s">
        <v>387</v>
      </c>
      <c r="Z3002" s="375" t="s">
        <v>401</v>
      </c>
      <c r="AA3002" s="378">
        <v>1.5811812112472456E-5</v>
      </c>
      <c r="AB3002" s="375" t="s">
        <v>399</v>
      </c>
      <c r="AC3002" s="831" t="s">
        <v>997</v>
      </c>
    </row>
    <row r="3003" spans="19:29" s="375" customFormat="1" x14ac:dyDescent="0.4">
      <c r="S3003" s="428" t="s">
        <v>49</v>
      </c>
      <c r="T3003" s="375" t="s">
        <v>416</v>
      </c>
      <c r="U3003" s="375" t="s">
        <v>67</v>
      </c>
      <c r="V3003" s="375" t="s">
        <v>52</v>
      </c>
      <c r="X3003" s="824">
        <v>0.34699999999999998</v>
      </c>
      <c r="Y3003" s="375" t="s">
        <v>388</v>
      </c>
      <c r="Z3003" s="375" t="s">
        <v>401</v>
      </c>
      <c r="AA3003" s="378">
        <v>1.3246175578142942E-4</v>
      </c>
      <c r="AB3003" s="375" t="s">
        <v>399</v>
      </c>
      <c r="AC3003" s="831" t="s">
        <v>997</v>
      </c>
    </row>
    <row r="3004" spans="19:29" s="375" customFormat="1" x14ac:dyDescent="0.4">
      <c r="S3004" s="428" t="s">
        <v>49</v>
      </c>
      <c r="T3004" s="375" t="s">
        <v>416</v>
      </c>
      <c r="U3004" s="375" t="s">
        <v>67</v>
      </c>
      <c r="V3004" s="375" t="s">
        <v>52</v>
      </c>
      <c r="X3004" s="824">
        <v>0.34699999999999998</v>
      </c>
      <c r="Y3004" s="375" t="s">
        <v>389</v>
      </c>
      <c r="Z3004" s="375" t="s">
        <v>401</v>
      </c>
      <c r="AA3004" s="378">
        <v>1.4938287265704867E-3</v>
      </c>
      <c r="AB3004" s="375" t="s">
        <v>399</v>
      </c>
      <c r="AC3004" s="831" t="s">
        <v>997</v>
      </c>
    </row>
    <row r="3005" spans="19:29" s="375" customFormat="1" x14ac:dyDescent="0.4">
      <c r="S3005" s="428" t="s">
        <v>49</v>
      </c>
      <c r="T3005" s="375" t="s">
        <v>416</v>
      </c>
      <c r="U3005" s="375" t="s">
        <v>67</v>
      </c>
      <c r="V3005" s="375" t="s">
        <v>52</v>
      </c>
      <c r="X3005" s="824">
        <v>0.34699999999999998</v>
      </c>
      <c r="Y3005" s="375" t="s">
        <v>390</v>
      </c>
      <c r="Z3005" s="375" t="s">
        <v>401</v>
      </c>
      <c r="AA3005" s="378">
        <v>3.99502273398809E-4</v>
      </c>
      <c r="AB3005" s="375" t="s">
        <v>399</v>
      </c>
      <c r="AC3005" s="831" t="s">
        <v>997</v>
      </c>
    </row>
    <row r="3006" spans="19:29" s="375" customFormat="1" x14ac:dyDescent="0.4">
      <c r="S3006" s="428" t="s">
        <v>49</v>
      </c>
      <c r="T3006" s="375" t="s">
        <v>416</v>
      </c>
      <c r="U3006" s="375" t="s">
        <v>67</v>
      </c>
      <c r="V3006" s="375" t="s">
        <v>52</v>
      </c>
      <c r="X3006" s="824">
        <v>0.34699999999999998</v>
      </c>
      <c r="Y3006" s="375" t="s">
        <v>391</v>
      </c>
      <c r="Z3006" s="375" t="s">
        <v>401</v>
      </c>
      <c r="AA3006" s="378">
        <v>2.4723187880208009E-4</v>
      </c>
      <c r="AB3006" s="375" t="s">
        <v>399</v>
      </c>
      <c r="AC3006" s="831" t="s">
        <v>997</v>
      </c>
    </row>
    <row r="3007" spans="19:29" s="375" customFormat="1" x14ac:dyDescent="0.4">
      <c r="S3007" s="428" t="s">
        <v>49</v>
      </c>
      <c r="T3007" s="375" t="s">
        <v>416</v>
      </c>
      <c r="U3007" s="375" t="s">
        <v>67</v>
      </c>
      <c r="V3007" s="375" t="s">
        <v>52</v>
      </c>
      <c r="X3007" s="824">
        <v>0.34699999999999998</v>
      </c>
      <c r="Y3007" s="375" t="s">
        <v>392</v>
      </c>
      <c r="Z3007" s="375" t="s">
        <v>401</v>
      </c>
      <c r="AA3007" s="378">
        <v>1.0338288482198254E-3</v>
      </c>
      <c r="AB3007" s="375" t="s">
        <v>399</v>
      </c>
      <c r="AC3007" s="831" t="s">
        <v>997</v>
      </c>
    </row>
    <row r="3008" spans="19:29" s="375" customFormat="1" x14ac:dyDescent="0.4">
      <c r="S3008" s="428" t="s">
        <v>49</v>
      </c>
      <c r="T3008" s="375" t="s">
        <v>416</v>
      </c>
      <c r="U3008" s="375" t="s">
        <v>67</v>
      </c>
      <c r="V3008" s="375" t="s">
        <v>52</v>
      </c>
      <c r="X3008" s="824">
        <v>0.34699999999999998</v>
      </c>
      <c r="Y3008" s="375" t="s">
        <v>393</v>
      </c>
      <c r="Z3008" s="375" t="s">
        <v>401</v>
      </c>
      <c r="AA3008" s="378">
        <v>1.0625326211919653E-5</v>
      </c>
      <c r="AB3008" s="375" t="s">
        <v>399</v>
      </c>
      <c r="AC3008" s="831" t="s">
        <v>997</v>
      </c>
    </row>
    <row r="3009" spans="19:29" s="375" customFormat="1" x14ac:dyDescent="0.4">
      <c r="S3009" s="428" t="s">
        <v>49</v>
      </c>
      <c r="T3009" s="375" t="s">
        <v>416</v>
      </c>
      <c r="U3009" s="375" t="s">
        <v>67</v>
      </c>
      <c r="V3009" s="375" t="s">
        <v>52</v>
      </c>
      <c r="X3009" s="824">
        <v>0.34699999999999998</v>
      </c>
      <c r="Y3009" s="375" t="s">
        <v>394</v>
      </c>
      <c r="Z3009" s="375" t="s">
        <v>401</v>
      </c>
      <c r="AA3009" s="378">
        <v>2.0016475111705179E-5</v>
      </c>
      <c r="AB3009" s="375" t="s">
        <v>399</v>
      </c>
      <c r="AC3009" s="831" t="s">
        <v>997</v>
      </c>
    </row>
    <row r="3010" spans="19:29" s="375" customFormat="1" x14ac:dyDescent="0.4">
      <c r="S3010" s="428" t="s">
        <v>49</v>
      </c>
      <c r="T3010" s="375" t="s">
        <v>416</v>
      </c>
      <c r="U3010" s="375" t="s">
        <v>67</v>
      </c>
      <c r="V3010" s="375" t="s">
        <v>52</v>
      </c>
      <c r="X3010" s="824">
        <v>0.34699999999999998</v>
      </c>
      <c r="Y3010" s="375" t="s">
        <v>395</v>
      </c>
      <c r="Z3010" s="375" t="s">
        <v>401</v>
      </c>
      <c r="AA3010" s="378">
        <v>1.1288505074025222E-5</v>
      </c>
      <c r="AB3010" s="375" t="s">
        <v>399</v>
      </c>
      <c r="AC3010" s="831" t="s">
        <v>997</v>
      </c>
    </row>
    <row r="3011" spans="19:29" s="375" customFormat="1" x14ac:dyDescent="0.4">
      <c r="S3011" s="428" t="s">
        <v>49</v>
      </c>
      <c r="T3011" s="375" t="s">
        <v>416</v>
      </c>
      <c r="U3011" s="375" t="s">
        <v>67</v>
      </c>
      <c r="V3011" s="375" t="s">
        <v>52</v>
      </c>
      <c r="X3011" s="824">
        <v>0.34699999999999998</v>
      </c>
      <c r="Y3011" s="375" t="s">
        <v>396</v>
      </c>
      <c r="Z3011" s="375" t="s">
        <v>401</v>
      </c>
      <c r="AA3011" s="378">
        <v>1.6007890236458171E-5</v>
      </c>
      <c r="AB3011" s="375" t="s">
        <v>399</v>
      </c>
      <c r="AC3011" s="831" t="s">
        <v>997</v>
      </c>
    </row>
    <row r="3012" spans="19:29" s="375" customFormat="1" x14ac:dyDescent="0.4">
      <c r="S3012" s="428" t="s">
        <v>49</v>
      </c>
      <c r="T3012" s="375" t="s">
        <v>416</v>
      </c>
      <c r="U3012" s="375" t="s">
        <v>67</v>
      </c>
      <c r="V3012" s="375" t="s">
        <v>52</v>
      </c>
      <c r="X3012" s="824">
        <v>0.34699999999999998</v>
      </c>
      <c r="Y3012" s="375" t="s">
        <v>397</v>
      </c>
      <c r="Z3012" s="375" t="s">
        <v>401</v>
      </c>
      <c r="AA3012" s="378">
        <v>2.1161612980608808</v>
      </c>
      <c r="AB3012" s="375" t="s">
        <v>399</v>
      </c>
      <c r="AC3012" s="831" t="s">
        <v>997</v>
      </c>
    </row>
    <row r="3013" spans="19:29" s="375" customFormat="1" x14ac:dyDescent="0.4">
      <c r="S3013" s="428" t="s">
        <v>49</v>
      </c>
      <c r="T3013" s="375" t="s">
        <v>416</v>
      </c>
      <c r="U3013" s="375" t="s">
        <v>67</v>
      </c>
      <c r="V3013" s="375" t="s">
        <v>53</v>
      </c>
      <c r="X3013" s="824">
        <v>0.39</v>
      </c>
      <c r="Y3013" s="375" t="s">
        <v>411</v>
      </c>
      <c r="Z3013" s="375" t="s">
        <v>400</v>
      </c>
      <c r="AA3013" s="761">
        <v>2.5641025641025639</v>
      </c>
      <c r="AB3013" s="375" t="s">
        <v>398</v>
      </c>
      <c r="AC3013" s="831" t="s">
        <v>1001</v>
      </c>
    </row>
    <row r="3014" spans="19:29" s="375" customFormat="1" x14ac:dyDescent="0.4">
      <c r="S3014" s="428" t="s">
        <v>49</v>
      </c>
      <c r="T3014" s="375" t="s">
        <v>416</v>
      </c>
      <c r="U3014" s="375" t="s">
        <v>67</v>
      </c>
      <c r="V3014" s="375" t="s">
        <v>53</v>
      </c>
      <c r="X3014" s="824">
        <v>0.39</v>
      </c>
      <c r="Y3014" s="375" t="s">
        <v>387</v>
      </c>
      <c r="Z3014" s="375" t="s">
        <v>400</v>
      </c>
      <c r="AA3014" s="763">
        <v>9.0000021325890313E-7</v>
      </c>
      <c r="AB3014" s="375" t="s">
        <v>399</v>
      </c>
      <c r="AC3014" s="831" t="s">
        <v>1003</v>
      </c>
    </row>
    <row r="3015" spans="19:29" s="375" customFormat="1" x14ac:dyDescent="0.4">
      <c r="S3015" s="428" t="s">
        <v>49</v>
      </c>
      <c r="T3015" s="375" t="s">
        <v>416</v>
      </c>
      <c r="U3015" s="375" t="s">
        <v>67</v>
      </c>
      <c r="V3015" s="375" t="s">
        <v>53</v>
      </c>
      <c r="X3015" s="824">
        <v>0.39</v>
      </c>
      <c r="Y3015" s="375" t="s">
        <v>388</v>
      </c>
      <c r="Z3015" s="375" t="s">
        <v>400</v>
      </c>
      <c r="AA3015" s="763">
        <v>1.5100003578010487E-5</v>
      </c>
      <c r="AB3015" s="375" t="s">
        <v>399</v>
      </c>
      <c r="AC3015" s="831" t="s">
        <v>1003</v>
      </c>
    </row>
    <row r="3016" spans="19:29" s="375" customFormat="1" x14ac:dyDescent="0.4">
      <c r="S3016" s="428" t="s">
        <v>49</v>
      </c>
      <c r="T3016" s="375" t="s">
        <v>416</v>
      </c>
      <c r="U3016" s="375" t="s">
        <v>67</v>
      </c>
      <c r="V3016" s="375" t="s">
        <v>53</v>
      </c>
      <c r="X3016" s="824">
        <v>0.39</v>
      </c>
      <c r="Y3016" s="375" t="s">
        <v>389</v>
      </c>
      <c r="Z3016" s="375" t="s">
        <v>400</v>
      </c>
      <c r="AA3016" s="763">
        <v>2.3500005568426909E-4</v>
      </c>
      <c r="AB3016" s="375" t="s">
        <v>399</v>
      </c>
      <c r="AC3016" s="831" t="s">
        <v>1003</v>
      </c>
    </row>
    <row r="3017" spans="19:29" s="375" customFormat="1" x14ac:dyDescent="0.4">
      <c r="S3017" s="428" t="s">
        <v>49</v>
      </c>
      <c r="T3017" s="375" t="s">
        <v>416</v>
      </c>
      <c r="U3017" s="375" t="s">
        <v>67</v>
      </c>
      <c r="V3017" s="375" t="s">
        <v>53</v>
      </c>
      <c r="X3017" s="824">
        <v>0.39</v>
      </c>
      <c r="Y3017" s="375" t="s">
        <v>390</v>
      </c>
      <c r="Z3017" s="375" t="s">
        <v>400</v>
      </c>
      <c r="AA3017" s="763">
        <v>2.8400006729503167E-5</v>
      </c>
      <c r="AB3017" s="375" t="s">
        <v>399</v>
      </c>
      <c r="AC3017" s="831" t="s">
        <v>1003</v>
      </c>
    </row>
    <row r="3018" spans="19:29" s="375" customFormat="1" x14ac:dyDescent="0.4">
      <c r="S3018" s="428" t="s">
        <v>49</v>
      </c>
      <c r="T3018" s="375" t="s">
        <v>416</v>
      </c>
      <c r="U3018" s="375" t="s">
        <v>67</v>
      </c>
      <c r="V3018" s="375" t="s">
        <v>53</v>
      </c>
      <c r="X3018" s="824">
        <v>0.39</v>
      </c>
      <c r="Y3018" s="375" t="s">
        <v>391</v>
      </c>
      <c r="Z3018" s="375" t="s">
        <v>400</v>
      </c>
      <c r="AA3018" s="763">
        <v>8.2700019596123672E-6</v>
      </c>
      <c r="AB3018" s="375" t="s">
        <v>399</v>
      </c>
      <c r="AC3018" s="831" t="s">
        <v>1003</v>
      </c>
    </row>
    <row r="3019" spans="19:29" s="375" customFormat="1" x14ac:dyDescent="0.4">
      <c r="S3019" s="428" t="s">
        <v>49</v>
      </c>
      <c r="T3019" s="375" t="s">
        <v>416</v>
      </c>
      <c r="U3019" s="375" t="s">
        <v>67</v>
      </c>
      <c r="V3019" s="375" t="s">
        <v>53</v>
      </c>
      <c r="X3019" s="824">
        <v>0.39</v>
      </c>
      <c r="Y3019" s="375" t="s">
        <v>392</v>
      </c>
      <c r="Z3019" s="375" t="s">
        <v>400</v>
      </c>
      <c r="AA3019" s="763">
        <v>4.910001163445794E-6</v>
      </c>
      <c r="AB3019" s="375" t="s">
        <v>399</v>
      </c>
      <c r="AC3019" s="831" t="s">
        <v>1003</v>
      </c>
    </row>
    <row r="3020" spans="19:29" s="375" customFormat="1" x14ac:dyDescent="0.4">
      <c r="S3020" s="428" t="s">
        <v>49</v>
      </c>
      <c r="T3020" s="375" t="s">
        <v>416</v>
      </c>
      <c r="U3020" s="375" t="s">
        <v>67</v>
      </c>
      <c r="V3020" s="375" t="s">
        <v>53</v>
      </c>
      <c r="X3020" s="824">
        <v>0.39</v>
      </c>
      <c r="Y3020" s="375" t="s">
        <v>393</v>
      </c>
      <c r="Z3020" s="375" t="s">
        <v>400</v>
      </c>
      <c r="AA3020" s="763">
        <v>3.5561008426333167E-7</v>
      </c>
      <c r="AB3020" s="375" t="s">
        <v>399</v>
      </c>
      <c r="AC3020" s="831" t="s">
        <v>1003</v>
      </c>
    </row>
    <row r="3021" spans="19:29" s="375" customFormat="1" x14ac:dyDescent="0.4">
      <c r="S3021" s="428" t="s">
        <v>49</v>
      </c>
      <c r="T3021" s="375" t="s">
        <v>416</v>
      </c>
      <c r="U3021" s="375" t="s">
        <v>67</v>
      </c>
      <c r="V3021" s="375" t="s">
        <v>53</v>
      </c>
      <c r="X3021" s="824">
        <v>0.39</v>
      </c>
      <c r="Y3021" s="375" t="s">
        <v>394</v>
      </c>
      <c r="Z3021" s="375" t="s">
        <v>400</v>
      </c>
      <c r="AA3021" s="763">
        <v>6.6987015872860153E-7</v>
      </c>
      <c r="AB3021" s="375" t="s">
        <v>399</v>
      </c>
      <c r="AC3021" s="831" t="s">
        <v>1003</v>
      </c>
    </row>
    <row r="3022" spans="19:29" s="375" customFormat="1" x14ac:dyDescent="0.4">
      <c r="S3022" s="428" t="s">
        <v>49</v>
      </c>
      <c r="T3022" s="375" t="s">
        <v>416</v>
      </c>
      <c r="U3022" s="375" t="s">
        <v>67</v>
      </c>
      <c r="V3022" s="375" t="s">
        <v>53</v>
      </c>
      <c r="X3022" s="824">
        <v>0.39</v>
      </c>
      <c r="Y3022" s="375" t="s">
        <v>395</v>
      </c>
      <c r="Z3022" s="375" t="s">
        <v>400</v>
      </c>
      <c r="AA3022" s="763">
        <v>9.0000021325890309E-6</v>
      </c>
      <c r="AB3022" s="375" t="s">
        <v>399</v>
      </c>
      <c r="AC3022" s="831" t="s">
        <v>1003</v>
      </c>
    </row>
    <row r="3023" spans="19:29" s="375" customFormat="1" x14ac:dyDescent="0.4">
      <c r="S3023" s="428" t="s">
        <v>49</v>
      </c>
      <c r="T3023" s="375" t="s">
        <v>416</v>
      </c>
      <c r="U3023" s="375" t="s">
        <v>67</v>
      </c>
      <c r="V3023" s="375" t="s">
        <v>53</v>
      </c>
      <c r="X3023" s="824">
        <v>0.39</v>
      </c>
      <c r="Y3023" s="375" t="s">
        <v>396</v>
      </c>
      <c r="Z3023" s="375" t="s">
        <v>400</v>
      </c>
      <c r="AA3023" s="763">
        <v>1.3500003198883547E-5</v>
      </c>
      <c r="AB3023" s="375" t="s">
        <v>399</v>
      </c>
      <c r="AC3023" s="831" t="s">
        <v>1003</v>
      </c>
    </row>
    <row r="3024" spans="19:29" s="375" customFormat="1" x14ac:dyDescent="0.4">
      <c r="S3024" s="428" t="s">
        <v>49</v>
      </c>
      <c r="T3024" s="375" t="s">
        <v>416</v>
      </c>
      <c r="U3024" s="375" t="s">
        <v>67</v>
      </c>
      <c r="V3024" s="375" t="s">
        <v>53</v>
      </c>
      <c r="X3024" s="824">
        <v>0.39</v>
      </c>
      <c r="Y3024" s="375" t="s">
        <v>397</v>
      </c>
      <c r="Z3024" s="375" t="s">
        <v>400</v>
      </c>
      <c r="AA3024" s="763">
        <v>1.8817311015001061</v>
      </c>
      <c r="AB3024" s="375" t="s">
        <v>399</v>
      </c>
      <c r="AC3024" s="831" t="s">
        <v>1003</v>
      </c>
    </row>
    <row r="3025" spans="19:29" s="375" customFormat="1" x14ac:dyDescent="0.4">
      <c r="S3025" s="428" t="s">
        <v>49</v>
      </c>
      <c r="T3025" s="375" t="s">
        <v>416</v>
      </c>
      <c r="U3025" s="375" t="s">
        <v>67</v>
      </c>
      <c r="V3025" s="375" t="s">
        <v>53</v>
      </c>
      <c r="X3025" s="824">
        <v>0.39</v>
      </c>
      <c r="Y3025" s="375" t="s">
        <v>387</v>
      </c>
      <c r="Z3025" s="375" t="s">
        <v>401</v>
      </c>
      <c r="AA3025" s="378">
        <v>1.7118087714163085E-6</v>
      </c>
      <c r="AB3025" s="375" t="s">
        <v>399</v>
      </c>
      <c r="AC3025" s="831" t="s">
        <v>1005</v>
      </c>
    </row>
    <row r="3026" spans="19:29" s="375" customFormat="1" x14ac:dyDescent="0.4">
      <c r="S3026" s="428" t="s">
        <v>49</v>
      </c>
      <c r="T3026" s="375" t="s">
        <v>416</v>
      </c>
      <c r="U3026" s="375" t="s">
        <v>67</v>
      </c>
      <c r="V3026" s="375" t="s">
        <v>53</v>
      </c>
      <c r="X3026" s="824">
        <v>0.39</v>
      </c>
      <c r="Y3026" s="375" t="s">
        <v>388</v>
      </c>
      <c r="Z3026" s="375" t="s">
        <v>401</v>
      </c>
      <c r="AA3026" s="378">
        <v>2.0561729266239141E-5</v>
      </c>
      <c r="AB3026" s="375" t="s">
        <v>399</v>
      </c>
      <c r="AC3026" s="831" t="s">
        <v>1005</v>
      </c>
    </row>
    <row r="3027" spans="19:29" s="375" customFormat="1" x14ac:dyDescent="0.4">
      <c r="S3027" s="428" t="s">
        <v>49</v>
      </c>
      <c r="T3027" s="375" t="s">
        <v>416</v>
      </c>
      <c r="U3027" s="375" t="s">
        <v>67</v>
      </c>
      <c r="V3027" s="375" t="s">
        <v>53</v>
      </c>
      <c r="X3027" s="824">
        <v>0.39</v>
      </c>
      <c r="Y3027" s="375" t="s">
        <v>389</v>
      </c>
      <c r="Z3027" s="375" t="s">
        <v>401</v>
      </c>
      <c r="AA3027" s="378">
        <v>2.3582842848193105E-4</v>
      </c>
      <c r="AB3027" s="375" t="s">
        <v>399</v>
      </c>
      <c r="AC3027" s="831" t="s">
        <v>1005</v>
      </c>
    </row>
    <row r="3028" spans="19:29" s="375" customFormat="1" x14ac:dyDescent="0.4">
      <c r="S3028" s="428" t="s">
        <v>49</v>
      </c>
      <c r="T3028" s="375" t="s">
        <v>416</v>
      </c>
      <c r="U3028" s="375" t="s">
        <v>67</v>
      </c>
      <c r="V3028" s="375" t="s">
        <v>53</v>
      </c>
      <c r="X3028" s="824">
        <v>0.39</v>
      </c>
      <c r="Y3028" s="375" t="s">
        <v>390</v>
      </c>
      <c r="Z3028" s="375" t="s">
        <v>401</v>
      </c>
      <c r="AA3028" s="378">
        <v>2.8902185583531793E-5</v>
      </c>
      <c r="AB3028" s="375" t="s">
        <v>399</v>
      </c>
      <c r="AC3028" s="831" t="s">
        <v>1005</v>
      </c>
    </row>
    <row r="3029" spans="19:29" s="375" customFormat="1" x14ac:dyDescent="0.4">
      <c r="S3029" s="428" t="s">
        <v>49</v>
      </c>
      <c r="T3029" s="375" t="s">
        <v>416</v>
      </c>
      <c r="U3029" s="375" t="s">
        <v>67</v>
      </c>
      <c r="V3029" s="375" t="s">
        <v>53</v>
      </c>
      <c r="X3029" s="824">
        <v>0.39</v>
      </c>
      <c r="Y3029" s="375" t="s">
        <v>391</v>
      </c>
      <c r="Z3029" s="375" t="s">
        <v>401</v>
      </c>
      <c r="AA3029" s="378">
        <v>8.501822233971292E-6</v>
      </c>
      <c r="AB3029" s="375" t="s">
        <v>399</v>
      </c>
      <c r="AC3029" s="831" t="s">
        <v>1005</v>
      </c>
    </row>
    <row r="3030" spans="19:29" s="375" customFormat="1" x14ac:dyDescent="0.4">
      <c r="S3030" s="428" t="s">
        <v>49</v>
      </c>
      <c r="T3030" s="375" t="s">
        <v>416</v>
      </c>
      <c r="U3030" s="375" t="s">
        <v>67</v>
      </c>
      <c r="V3030" s="375" t="s">
        <v>53</v>
      </c>
      <c r="X3030" s="824">
        <v>0.39</v>
      </c>
      <c r="Y3030" s="375" t="s">
        <v>392</v>
      </c>
      <c r="Z3030" s="375" t="s">
        <v>401</v>
      </c>
      <c r="AA3030" s="378">
        <v>7.738605083349976E-6</v>
      </c>
      <c r="AB3030" s="375" t="s">
        <v>399</v>
      </c>
      <c r="AC3030" s="831" t="s">
        <v>1005</v>
      </c>
    </row>
    <row r="3031" spans="19:29" s="375" customFormat="1" x14ac:dyDescent="0.4">
      <c r="S3031" s="428" t="s">
        <v>49</v>
      </c>
      <c r="T3031" s="375" t="s">
        <v>416</v>
      </c>
      <c r="U3031" s="375" t="s">
        <v>67</v>
      </c>
      <c r="V3031" s="375" t="s">
        <v>53</v>
      </c>
      <c r="X3031" s="824">
        <v>0.39</v>
      </c>
      <c r="Y3031" s="375" t="s">
        <v>393</v>
      </c>
      <c r="Z3031" s="375" t="s">
        <v>401</v>
      </c>
      <c r="AA3031" s="378">
        <v>3.5993377949097536E-7</v>
      </c>
      <c r="AB3031" s="375" t="s">
        <v>399</v>
      </c>
      <c r="AC3031" s="831" t="s">
        <v>1005</v>
      </c>
    </row>
    <row r="3032" spans="19:29" s="375" customFormat="1" x14ac:dyDescent="0.4">
      <c r="S3032" s="428" t="s">
        <v>49</v>
      </c>
      <c r="T3032" s="375" t="s">
        <v>416</v>
      </c>
      <c r="U3032" s="375" t="s">
        <v>67</v>
      </c>
      <c r="V3032" s="375" t="s">
        <v>53</v>
      </c>
      <c r="X3032" s="824">
        <v>0.39</v>
      </c>
      <c r="Y3032" s="375" t="s">
        <v>394</v>
      </c>
      <c r="Z3032" s="375" t="s">
        <v>401</v>
      </c>
      <c r="AA3032" s="378">
        <v>6.7934052968836616E-7</v>
      </c>
      <c r="AB3032" s="375" t="s">
        <v>399</v>
      </c>
      <c r="AC3032" s="831" t="s">
        <v>1005</v>
      </c>
    </row>
    <row r="3033" spans="19:29" s="375" customFormat="1" x14ac:dyDescent="0.4">
      <c r="S3033" s="428" t="s">
        <v>49</v>
      </c>
      <c r="T3033" s="375" t="s">
        <v>416</v>
      </c>
      <c r="U3033" s="375" t="s">
        <v>67</v>
      </c>
      <c r="V3033" s="375" t="s">
        <v>53</v>
      </c>
      <c r="X3033" s="824">
        <v>0.39</v>
      </c>
      <c r="Y3033" s="375" t="s">
        <v>395</v>
      </c>
      <c r="Z3033" s="375" t="s">
        <v>401</v>
      </c>
      <c r="AA3033" s="378">
        <v>1.0288504837070885E-5</v>
      </c>
      <c r="AB3033" s="375" t="s">
        <v>399</v>
      </c>
      <c r="AC3033" s="831" t="s">
        <v>1005</v>
      </c>
    </row>
    <row r="3034" spans="19:29" s="375" customFormat="1" x14ac:dyDescent="0.4">
      <c r="S3034" s="428" t="s">
        <v>49</v>
      </c>
      <c r="T3034" s="375" t="s">
        <v>416</v>
      </c>
      <c r="U3034" s="375" t="s">
        <v>67</v>
      </c>
      <c r="V3034" s="375" t="s">
        <v>53</v>
      </c>
      <c r="X3034" s="824">
        <v>0.39</v>
      </c>
      <c r="Y3034" s="375" t="s">
        <v>396</v>
      </c>
      <c r="Z3034" s="375" t="s">
        <v>401</v>
      </c>
      <c r="AA3034" s="378">
        <v>1.3507889644072333E-5</v>
      </c>
      <c r="AB3034" s="375" t="s">
        <v>399</v>
      </c>
      <c r="AC3034" s="831" t="s">
        <v>1005</v>
      </c>
    </row>
    <row r="3035" spans="19:29" s="375" customFormat="1" x14ac:dyDescent="0.4">
      <c r="S3035" s="428" t="s">
        <v>49</v>
      </c>
      <c r="T3035" s="375" t="s">
        <v>416</v>
      </c>
      <c r="U3035" s="375" t="s">
        <v>67</v>
      </c>
      <c r="V3035" s="375" t="s">
        <v>53</v>
      </c>
      <c r="X3035" s="824">
        <v>0.39</v>
      </c>
      <c r="Y3035" s="375" t="s">
        <v>397</v>
      </c>
      <c r="Z3035" s="375" t="s">
        <v>401</v>
      </c>
      <c r="AA3035" s="378">
        <v>1.8834432642903991</v>
      </c>
      <c r="AB3035" s="375" t="s">
        <v>399</v>
      </c>
      <c r="AC3035" s="831" t="s">
        <v>1005</v>
      </c>
    </row>
    <row r="3036" spans="19:29" s="375" customFormat="1" x14ac:dyDescent="0.4">
      <c r="S3036" s="428" t="s">
        <v>49</v>
      </c>
      <c r="T3036" s="375" t="s">
        <v>416</v>
      </c>
      <c r="U3036" s="375" t="s">
        <v>67</v>
      </c>
      <c r="V3036" s="375" t="s">
        <v>406</v>
      </c>
      <c r="W3036" s="375" t="s">
        <v>717</v>
      </c>
      <c r="X3036" s="824">
        <v>0.34699999999999998</v>
      </c>
      <c r="Y3036" s="375" t="s">
        <v>411</v>
      </c>
      <c r="Z3036" s="375" t="s">
        <v>400</v>
      </c>
      <c r="AA3036" s="761">
        <v>2.8818443804034586</v>
      </c>
      <c r="AB3036" s="375" t="s">
        <v>398</v>
      </c>
      <c r="AC3036" s="831" t="s">
        <v>1007</v>
      </c>
    </row>
    <row r="3037" spans="19:29" s="375" customFormat="1" x14ac:dyDescent="0.4">
      <c r="S3037" s="428" t="s">
        <v>49</v>
      </c>
      <c r="T3037" s="375" t="s">
        <v>416</v>
      </c>
      <c r="U3037" s="375" t="s">
        <v>67</v>
      </c>
      <c r="V3037" s="375" t="s">
        <v>406</v>
      </c>
      <c r="W3037" s="375" t="s">
        <v>717</v>
      </c>
      <c r="X3037" s="824">
        <v>0.34699999999999998</v>
      </c>
      <c r="Y3037" s="375" t="s">
        <v>387</v>
      </c>
      <c r="Z3037" s="375" t="s">
        <v>400</v>
      </c>
      <c r="AA3037" s="763">
        <v>1.5000003554315054E-5</v>
      </c>
      <c r="AB3037" s="375" t="s">
        <v>399</v>
      </c>
      <c r="AC3037" s="831" t="s">
        <v>1009</v>
      </c>
    </row>
    <row r="3038" spans="19:29" s="375" customFormat="1" x14ac:dyDescent="0.4">
      <c r="S3038" s="428" t="s">
        <v>49</v>
      </c>
      <c r="T3038" s="375" t="s">
        <v>416</v>
      </c>
      <c r="U3038" s="375" t="s">
        <v>67</v>
      </c>
      <c r="V3038" s="375" t="s">
        <v>406</v>
      </c>
      <c r="W3038" s="375" t="s">
        <v>717</v>
      </c>
      <c r="X3038" s="824">
        <v>0.34699999999999998</v>
      </c>
      <c r="Y3038" s="375" t="s">
        <v>388</v>
      </c>
      <c r="Z3038" s="375" t="s">
        <v>400</v>
      </c>
      <c r="AA3038" s="763">
        <v>1.2700003009320077E-4</v>
      </c>
      <c r="AB3038" s="375" t="s">
        <v>399</v>
      </c>
      <c r="AC3038" s="831" t="s">
        <v>1009</v>
      </c>
    </row>
    <row r="3039" spans="19:29" s="375" customFormat="1" x14ac:dyDescent="0.4">
      <c r="S3039" s="428" t="s">
        <v>49</v>
      </c>
      <c r="T3039" s="375" t="s">
        <v>416</v>
      </c>
      <c r="U3039" s="375" t="s">
        <v>67</v>
      </c>
      <c r="V3039" s="375" t="s">
        <v>406</v>
      </c>
      <c r="W3039" s="375" t="s">
        <v>717</v>
      </c>
      <c r="X3039" s="824">
        <v>0.34699999999999998</v>
      </c>
      <c r="Y3039" s="375" t="s">
        <v>389</v>
      </c>
      <c r="Z3039" s="375" t="s">
        <v>400</v>
      </c>
      <c r="AA3039" s="763">
        <v>1.4930003537728248E-3</v>
      </c>
      <c r="AB3039" s="375" t="s">
        <v>399</v>
      </c>
      <c r="AC3039" s="831" t="s">
        <v>1009</v>
      </c>
    </row>
    <row r="3040" spans="19:29" s="375" customFormat="1" x14ac:dyDescent="0.4">
      <c r="S3040" s="428" t="s">
        <v>49</v>
      </c>
      <c r="T3040" s="375" t="s">
        <v>416</v>
      </c>
      <c r="U3040" s="375" t="s">
        <v>67</v>
      </c>
      <c r="V3040" s="375" t="s">
        <v>406</v>
      </c>
      <c r="W3040" s="375" t="s">
        <v>717</v>
      </c>
      <c r="X3040" s="824">
        <v>0.34699999999999998</v>
      </c>
      <c r="Y3040" s="375" t="s">
        <v>390</v>
      </c>
      <c r="Z3040" s="375" t="s">
        <v>400</v>
      </c>
      <c r="AA3040" s="763">
        <v>3.9900009454478037E-4</v>
      </c>
      <c r="AB3040" s="375" t="s">
        <v>399</v>
      </c>
      <c r="AC3040" s="831" t="s">
        <v>1009</v>
      </c>
    </row>
    <row r="3041" spans="19:29" s="375" customFormat="1" x14ac:dyDescent="0.4">
      <c r="S3041" s="428" t="s">
        <v>49</v>
      </c>
      <c r="T3041" s="375" t="s">
        <v>416</v>
      </c>
      <c r="U3041" s="375" t="s">
        <v>67</v>
      </c>
      <c r="V3041" s="375" t="s">
        <v>406</v>
      </c>
      <c r="W3041" s="375" t="s">
        <v>717</v>
      </c>
      <c r="X3041" s="824">
        <v>0.34699999999999998</v>
      </c>
      <c r="Y3041" s="375" t="s">
        <v>391</v>
      </c>
      <c r="Z3041" s="375" t="s">
        <v>400</v>
      </c>
      <c r="AA3041" s="763">
        <v>2.4700005852772118E-4</v>
      </c>
      <c r="AB3041" s="375" t="s">
        <v>399</v>
      </c>
      <c r="AC3041" s="831" t="s">
        <v>1009</v>
      </c>
    </row>
    <row r="3042" spans="19:29" s="375" customFormat="1" x14ac:dyDescent="0.4">
      <c r="S3042" s="428" t="s">
        <v>49</v>
      </c>
      <c r="T3042" s="375" t="s">
        <v>416</v>
      </c>
      <c r="U3042" s="375" t="s">
        <v>67</v>
      </c>
      <c r="V3042" s="375" t="s">
        <v>406</v>
      </c>
      <c r="W3042" s="375" t="s">
        <v>717</v>
      </c>
      <c r="X3042" s="824">
        <v>0.34699999999999998</v>
      </c>
      <c r="Y3042" s="375" t="s">
        <v>392</v>
      </c>
      <c r="Z3042" s="375" t="s">
        <v>400</v>
      </c>
      <c r="AA3042" s="763">
        <v>1.0310002442999212E-3</v>
      </c>
      <c r="AB3042" s="375" t="s">
        <v>399</v>
      </c>
      <c r="AC3042" s="831" t="s">
        <v>1009</v>
      </c>
    </row>
    <row r="3043" spans="19:29" s="375" customFormat="1" x14ac:dyDescent="0.4">
      <c r="S3043" s="428" t="s">
        <v>49</v>
      </c>
      <c r="T3043" s="375" t="s">
        <v>416</v>
      </c>
      <c r="U3043" s="375" t="s">
        <v>67</v>
      </c>
      <c r="V3043" s="375" t="s">
        <v>406</v>
      </c>
      <c r="W3043" s="375" t="s">
        <v>717</v>
      </c>
      <c r="X3043" s="824">
        <v>0.34699999999999998</v>
      </c>
      <c r="Y3043" s="375" t="s">
        <v>393</v>
      </c>
      <c r="Z3043" s="375" t="s">
        <v>400</v>
      </c>
      <c r="AA3043" s="763">
        <v>1.0621002516692011E-5</v>
      </c>
      <c r="AB3043" s="375" t="s">
        <v>399</v>
      </c>
      <c r="AC3043" s="831" t="s">
        <v>1009</v>
      </c>
    </row>
    <row r="3044" spans="19:29" s="375" customFormat="1" x14ac:dyDescent="0.4">
      <c r="S3044" s="428" t="s">
        <v>49</v>
      </c>
      <c r="T3044" s="375" t="s">
        <v>416</v>
      </c>
      <c r="U3044" s="375" t="s">
        <v>67</v>
      </c>
      <c r="V3044" s="375" t="s">
        <v>406</v>
      </c>
      <c r="W3044" s="375" t="s">
        <v>717</v>
      </c>
      <c r="X3044" s="824">
        <v>0.34699999999999998</v>
      </c>
      <c r="Y3044" s="375" t="s">
        <v>394</v>
      </c>
      <c r="Z3044" s="375" t="s">
        <v>400</v>
      </c>
      <c r="AA3044" s="763">
        <v>2.0007004740745414E-5</v>
      </c>
      <c r="AB3044" s="375" t="s">
        <v>399</v>
      </c>
      <c r="AC3044" s="831" t="s">
        <v>1009</v>
      </c>
    </row>
    <row r="3045" spans="19:29" s="375" customFormat="1" x14ac:dyDescent="0.4">
      <c r="S3045" s="428" t="s">
        <v>49</v>
      </c>
      <c r="T3045" s="375" t="s">
        <v>416</v>
      </c>
      <c r="U3045" s="375" t="s">
        <v>67</v>
      </c>
      <c r="V3045" s="375" t="s">
        <v>406</v>
      </c>
      <c r="W3045" s="375" t="s">
        <v>717</v>
      </c>
      <c r="X3045" s="824">
        <v>0.34699999999999998</v>
      </c>
      <c r="Y3045" s="375" t="s">
        <v>395</v>
      </c>
      <c r="Z3045" s="375" t="s">
        <v>400</v>
      </c>
      <c r="AA3045" s="763">
        <v>1.000000236954337E-5</v>
      </c>
      <c r="AB3045" s="375" t="s">
        <v>399</v>
      </c>
      <c r="AC3045" s="831" t="s">
        <v>1009</v>
      </c>
    </row>
    <row r="3046" spans="19:29" s="375" customFormat="1" x14ac:dyDescent="0.4">
      <c r="S3046" s="428" t="s">
        <v>49</v>
      </c>
      <c r="T3046" s="375" t="s">
        <v>416</v>
      </c>
      <c r="U3046" s="375" t="s">
        <v>67</v>
      </c>
      <c r="V3046" s="375" t="s">
        <v>406</v>
      </c>
      <c r="W3046" s="375" t="s">
        <v>717</v>
      </c>
      <c r="X3046" s="824">
        <v>0.34699999999999998</v>
      </c>
      <c r="Y3046" s="375" t="s">
        <v>396</v>
      </c>
      <c r="Z3046" s="375" t="s">
        <v>400</v>
      </c>
      <c r="AA3046" s="763">
        <v>1.6000003791269388E-5</v>
      </c>
      <c r="AB3046" s="375" t="s">
        <v>399</v>
      </c>
      <c r="AC3046" s="831" t="s">
        <v>1009</v>
      </c>
    </row>
    <row r="3047" spans="19:29" s="375" customFormat="1" x14ac:dyDescent="0.4">
      <c r="S3047" s="428" t="s">
        <v>49</v>
      </c>
      <c r="T3047" s="375" t="s">
        <v>416</v>
      </c>
      <c r="U3047" s="375" t="s">
        <v>67</v>
      </c>
      <c r="V3047" s="375" t="s">
        <v>406</v>
      </c>
      <c r="W3047" s="375" t="s">
        <v>717</v>
      </c>
      <c r="X3047" s="824">
        <v>0.34699999999999998</v>
      </c>
      <c r="Y3047" s="375" t="s">
        <v>397</v>
      </c>
      <c r="Z3047" s="375" t="s">
        <v>400</v>
      </c>
      <c r="AA3047" s="763">
        <v>2.1144491352705881</v>
      </c>
      <c r="AB3047" s="375" t="s">
        <v>399</v>
      </c>
      <c r="AC3047" s="831" t="s">
        <v>1009</v>
      </c>
    </row>
    <row r="3048" spans="19:29" s="375" customFormat="1" x14ac:dyDescent="0.4">
      <c r="S3048" s="428" t="s">
        <v>49</v>
      </c>
      <c r="T3048" s="375" t="s">
        <v>416</v>
      </c>
      <c r="U3048" s="375" t="s">
        <v>67</v>
      </c>
      <c r="V3048" s="375" t="s">
        <v>406</v>
      </c>
      <c r="W3048" s="375" t="s">
        <v>717</v>
      </c>
      <c r="X3048" s="824">
        <v>0.34699999999999998</v>
      </c>
      <c r="Y3048" s="375" t="s">
        <v>387</v>
      </c>
      <c r="Z3048" s="375" t="s">
        <v>401</v>
      </c>
      <c r="AA3048" s="378">
        <v>1.5811812112472456E-5</v>
      </c>
      <c r="AB3048" s="375" t="s">
        <v>399</v>
      </c>
      <c r="AC3048" s="831" t="s">
        <v>1011</v>
      </c>
    </row>
    <row r="3049" spans="19:29" s="375" customFormat="1" x14ac:dyDescent="0.4">
      <c r="S3049" s="428" t="s">
        <v>49</v>
      </c>
      <c r="T3049" s="375" t="s">
        <v>416</v>
      </c>
      <c r="U3049" s="375" t="s">
        <v>67</v>
      </c>
      <c r="V3049" s="375" t="s">
        <v>406</v>
      </c>
      <c r="W3049" s="375" t="s">
        <v>717</v>
      </c>
      <c r="X3049" s="824">
        <v>0.34699999999999998</v>
      </c>
      <c r="Y3049" s="375" t="s">
        <v>388</v>
      </c>
      <c r="Z3049" s="375" t="s">
        <v>401</v>
      </c>
      <c r="AA3049" s="378">
        <v>1.3246175578142942E-4</v>
      </c>
      <c r="AB3049" s="375" t="s">
        <v>399</v>
      </c>
      <c r="AC3049" s="831" t="s">
        <v>1011</v>
      </c>
    </row>
    <row r="3050" spans="19:29" s="375" customFormat="1" x14ac:dyDescent="0.4">
      <c r="S3050" s="428" t="s">
        <v>49</v>
      </c>
      <c r="T3050" s="375" t="s">
        <v>416</v>
      </c>
      <c r="U3050" s="375" t="s">
        <v>67</v>
      </c>
      <c r="V3050" s="375" t="s">
        <v>406</v>
      </c>
      <c r="W3050" s="375" t="s">
        <v>717</v>
      </c>
      <c r="X3050" s="824">
        <v>0.34699999999999998</v>
      </c>
      <c r="Y3050" s="375" t="s">
        <v>389</v>
      </c>
      <c r="Z3050" s="375" t="s">
        <v>401</v>
      </c>
      <c r="AA3050" s="378">
        <v>1.4938287265704867E-3</v>
      </c>
      <c r="AB3050" s="375" t="s">
        <v>399</v>
      </c>
      <c r="AC3050" s="831" t="s">
        <v>1011</v>
      </c>
    </row>
    <row r="3051" spans="19:29" s="375" customFormat="1" x14ac:dyDescent="0.4">
      <c r="S3051" s="428" t="s">
        <v>49</v>
      </c>
      <c r="T3051" s="375" t="s">
        <v>416</v>
      </c>
      <c r="U3051" s="375" t="s">
        <v>67</v>
      </c>
      <c r="V3051" s="375" t="s">
        <v>406</v>
      </c>
      <c r="W3051" s="375" t="s">
        <v>717</v>
      </c>
      <c r="X3051" s="824">
        <v>0.34699999999999998</v>
      </c>
      <c r="Y3051" s="375" t="s">
        <v>390</v>
      </c>
      <c r="Z3051" s="375" t="s">
        <v>401</v>
      </c>
      <c r="AA3051" s="378">
        <v>3.99502273398809E-4</v>
      </c>
      <c r="AB3051" s="375" t="s">
        <v>399</v>
      </c>
      <c r="AC3051" s="831" t="s">
        <v>1011</v>
      </c>
    </row>
    <row r="3052" spans="19:29" s="375" customFormat="1" x14ac:dyDescent="0.4">
      <c r="S3052" s="428" t="s">
        <v>49</v>
      </c>
      <c r="T3052" s="375" t="s">
        <v>416</v>
      </c>
      <c r="U3052" s="375" t="s">
        <v>67</v>
      </c>
      <c r="V3052" s="375" t="s">
        <v>406</v>
      </c>
      <c r="W3052" s="375" t="s">
        <v>717</v>
      </c>
      <c r="X3052" s="824">
        <v>0.34699999999999998</v>
      </c>
      <c r="Y3052" s="375" t="s">
        <v>391</v>
      </c>
      <c r="Z3052" s="375" t="s">
        <v>401</v>
      </c>
      <c r="AA3052" s="378">
        <v>2.4723187880208009E-4</v>
      </c>
      <c r="AB3052" s="375" t="s">
        <v>399</v>
      </c>
      <c r="AC3052" s="831" t="s">
        <v>1011</v>
      </c>
    </row>
    <row r="3053" spans="19:29" s="375" customFormat="1" x14ac:dyDescent="0.4">
      <c r="S3053" s="428" t="s">
        <v>49</v>
      </c>
      <c r="T3053" s="375" t="s">
        <v>416</v>
      </c>
      <c r="U3053" s="375" t="s">
        <v>67</v>
      </c>
      <c r="V3053" s="375" t="s">
        <v>406</v>
      </c>
      <c r="W3053" s="375" t="s">
        <v>717</v>
      </c>
      <c r="X3053" s="824">
        <v>0.34699999999999998</v>
      </c>
      <c r="Y3053" s="375" t="s">
        <v>392</v>
      </c>
      <c r="Z3053" s="375" t="s">
        <v>401</v>
      </c>
      <c r="AA3053" s="378">
        <v>1.0338288482198254E-3</v>
      </c>
      <c r="AB3053" s="375" t="s">
        <v>399</v>
      </c>
      <c r="AC3053" s="831" t="s">
        <v>1011</v>
      </c>
    </row>
    <row r="3054" spans="19:29" s="375" customFormat="1" x14ac:dyDescent="0.4">
      <c r="S3054" s="428" t="s">
        <v>49</v>
      </c>
      <c r="T3054" s="375" t="s">
        <v>416</v>
      </c>
      <c r="U3054" s="375" t="s">
        <v>67</v>
      </c>
      <c r="V3054" s="375" t="s">
        <v>406</v>
      </c>
      <c r="W3054" s="375" t="s">
        <v>717</v>
      </c>
      <c r="X3054" s="824">
        <v>0.34699999999999998</v>
      </c>
      <c r="Y3054" s="375" t="s">
        <v>393</v>
      </c>
      <c r="Z3054" s="375" t="s">
        <v>401</v>
      </c>
      <c r="AA3054" s="378">
        <v>1.0625326211919653E-5</v>
      </c>
      <c r="AB3054" s="375" t="s">
        <v>399</v>
      </c>
      <c r="AC3054" s="831" t="s">
        <v>1011</v>
      </c>
    </row>
    <row r="3055" spans="19:29" s="375" customFormat="1" x14ac:dyDescent="0.4">
      <c r="S3055" s="428" t="s">
        <v>49</v>
      </c>
      <c r="T3055" s="375" t="s">
        <v>416</v>
      </c>
      <c r="U3055" s="375" t="s">
        <v>67</v>
      </c>
      <c r="V3055" s="375" t="s">
        <v>406</v>
      </c>
      <c r="W3055" s="375" t="s">
        <v>717</v>
      </c>
      <c r="X3055" s="824">
        <v>0.34699999999999998</v>
      </c>
      <c r="Y3055" s="375" t="s">
        <v>394</v>
      </c>
      <c r="Z3055" s="375" t="s">
        <v>401</v>
      </c>
      <c r="AA3055" s="378">
        <v>2.0016475111705179E-5</v>
      </c>
      <c r="AB3055" s="375" t="s">
        <v>399</v>
      </c>
      <c r="AC3055" s="831" t="s">
        <v>1011</v>
      </c>
    </row>
    <row r="3056" spans="19:29" s="375" customFormat="1" x14ac:dyDescent="0.4">
      <c r="S3056" s="428" t="s">
        <v>49</v>
      </c>
      <c r="T3056" s="375" t="s">
        <v>416</v>
      </c>
      <c r="U3056" s="375" t="s">
        <v>67</v>
      </c>
      <c r="V3056" s="375" t="s">
        <v>406</v>
      </c>
      <c r="W3056" s="375" t="s">
        <v>717</v>
      </c>
      <c r="X3056" s="824">
        <v>0.34699999999999998</v>
      </c>
      <c r="Y3056" s="375" t="s">
        <v>395</v>
      </c>
      <c r="Z3056" s="375" t="s">
        <v>401</v>
      </c>
      <c r="AA3056" s="378">
        <v>1.1288505074025222E-5</v>
      </c>
      <c r="AB3056" s="375" t="s">
        <v>399</v>
      </c>
      <c r="AC3056" s="831" t="s">
        <v>1011</v>
      </c>
    </row>
    <row r="3057" spans="19:29" s="375" customFormat="1" x14ac:dyDescent="0.4">
      <c r="S3057" s="428" t="s">
        <v>49</v>
      </c>
      <c r="T3057" s="375" t="s">
        <v>416</v>
      </c>
      <c r="U3057" s="375" t="s">
        <v>67</v>
      </c>
      <c r="V3057" s="375" t="s">
        <v>406</v>
      </c>
      <c r="W3057" s="375" t="s">
        <v>717</v>
      </c>
      <c r="X3057" s="824">
        <v>0.34699999999999998</v>
      </c>
      <c r="Y3057" s="375" t="s">
        <v>396</v>
      </c>
      <c r="Z3057" s="375" t="s">
        <v>401</v>
      </c>
      <c r="AA3057" s="378">
        <v>1.6007890236458171E-5</v>
      </c>
      <c r="AB3057" s="375" t="s">
        <v>399</v>
      </c>
      <c r="AC3057" s="831" t="s">
        <v>1011</v>
      </c>
    </row>
    <row r="3058" spans="19:29" s="375" customFormat="1" x14ac:dyDescent="0.4">
      <c r="S3058" s="428" t="s">
        <v>49</v>
      </c>
      <c r="T3058" s="375" t="s">
        <v>416</v>
      </c>
      <c r="U3058" s="375" t="s">
        <v>67</v>
      </c>
      <c r="V3058" s="375" t="s">
        <v>406</v>
      </c>
      <c r="W3058" s="375" t="s">
        <v>717</v>
      </c>
      <c r="X3058" s="824">
        <v>0.34699999999999998</v>
      </c>
      <c r="Y3058" s="375" t="s">
        <v>397</v>
      </c>
      <c r="Z3058" s="375" t="s">
        <v>401</v>
      </c>
      <c r="AA3058" s="378">
        <v>2.1161612980608808</v>
      </c>
      <c r="AB3058" s="375" t="s">
        <v>399</v>
      </c>
      <c r="AC3058" s="831" t="s">
        <v>1011</v>
      </c>
    </row>
    <row r="3059" spans="19:29" s="375" customFormat="1" x14ac:dyDescent="0.4"/>
    <row r="3060" spans="19:29" s="375" customFormat="1" x14ac:dyDescent="0.4"/>
    <row r="3061" spans="19:29" s="375" customFormat="1" x14ac:dyDescent="0.4"/>
    <row r="3062" spans="19:29" s="375" customFormat="1" x14ac:dyDescent="0.4"/>
    <row r="3063" spans="19:29" s="375" customFormat="1" x14ac:dyDescent="0.4"/>
    <row r="3064" spans="19:29" s="375" customFormat="1" x14ac:dyDescent="0.4"/>
    <row r="3065" spans="19:29" s="375" customFormat="1" x14ac:dyDescent="0.4"/>
    <row r="3066" spans="19:29" s="375" customFormat="1" x14ac:dyDescent="0.4"/>
    <row r="3067" spans="19:29" s="375" customFormat="1" x14ac:dyDescent="0.4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B452" zoomScale="55" zoomScaleNormal="55" workbookViewId="0">
      <selection activeCell="AO461" sqref="AO461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3" customFormat="1" ht="15.9" x14ac:dyDescent="0.4">
      <c r="A1" s="695" t="s">
        <v>56</v>
      </c>
      <c r="B1" s="695" t="str">
        <f ca="1">MID(CELL("filename",A1),FIND("]",CELL("filename",A1))+1,256)</f>
        <v>US</v>
      </c>
      <c r="C1" s="695" t="s">
        <v>353</v>
      </c>
      <c r="D1" s="695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3" t="s">
        <v>367</v>
      </c>
      <c r="K11" s="973"/>
      <c r="L11" s="973"/>
      <c r="M11" s="973"/>
      <c r="N11" s="708"/>
      <c r="O11" s="374"/>
      <c r="P11" s="374"/>
    </row>
    <row r="12" spans="1:16" x14ac:dyDescent="0.4">
      <c r="A12" s="743"/>
      <c r="B12" s="744" t="s">
        <v>33</v>
      </c>
      <c r="C12" s="745" t="s">
        <v>34</v>
      </c>
      <c r="F12" s="374"/>
      <c r="G12" s="711" t="s">
        <v>366</v>
      </c>
      <c r="H12" s="713">
        <v>19474169.219601419</v>
      </c>
      <c r="I12" s="714">
        <v>0.58571109877499994</v>
      </c>
      <c r="J12" s="972" t="s">
        <v>368</v>
      </c>
      <c r="K12" s="972"/>
      <c r="L12" s="972"/>
      <c r="M12" s="972"/>
      <c r="N12" s="708"/>
      <c r="O12" s="374"/>
      <c r="P12" s="374"/>
    </row>
    <row r="13" spans="1:16" ht="32.5" customHeight="1" x14ac:dyDescent="0.4">
      <c r="A13" s="746" t="s">
        <v>35</v>
      </c>
      <c r="B13" s="747">
        <v>6.9260000000000002</v>
      </c>
      <c r="C13" s="748">
        <v>8.7040000000000006</v>
      </c>
      <c r="D13" s="386"/>
      <c r="F13" s="374"/>
      <c r="G13" s="711" t="s">
        <v>99</v>
      </c>
      <c r="H13" s="713">
        <v>22639319.979813498</v>
      </c>
      <c r="I13" s="714">
        <v>0.61199999999999999</v>
      </c>
      <c r="J13" s="972"/>
      <c r="K13" s="972"/>
      <c r="L13" s="972"/>
      <c r="M13" s="972"/>
      <c r="N13" s="374"/>
      <c r="O13" s="374"/>
      <c r="P13" s="374"/>
    </row>
    <row r="14" spans="1:16" x14ac:dyDescent="0.4">
      <c r="A14" s="387"/>
      <c r="B14" s="388"/>
      <c r="C14" s="388"/>
      <c r="D14" s="386"/>
      <c r="G14" s="711" t="s">
        <v>102</v>
      </c>
      <c r="H14" s="713">
        <v>16085444.010446707</v>
      </c>
      <c r="I14" s="714">
        <v>0.53700000000000003</v>
      </c>
      <c r="J14" s="972"/>
      <c r="K14" s="972"/>
      <c r="L14" s="972"/>
      <c r="M14" s="972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1" t="s">
        <v>104</v>
      </c>
      <c r="H15" s="713">
        <v>10805182.822031699</v>
      </c>
      <c r="I15" s="714">
        <v>0.49099999999999999</v>
      </c>
      <c r="J15" s="972"/>
      <c r="K15" s="972"/>
      <c r="L15" s="972"/>
      <c r="M15" s="972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3" t="s">
        <v>83</v>
      </c>
      <c r="B61" s="683">
        <v>4.1280256627314839E-3</v>
      </c>
      <c r="C61" s="427"/>
      <c r="D61" s="683">
        <v>0.34536147726424365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0.77200000000000002</v>
      </c>
      <c r="D62" s="681">
        <v>0.35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4.5999999999999985E-2</v>
      </c>
      <c r="D63" s="681">
        <v>0.38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0.182</v>
      </c>
      <c r="D64" s="682">
        <v>0.32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5" t="s">
        <v>87</v>
      </c>
      <c r="B65" s="684">
        <v>0.33443188413667813</v>
      </c>
      <c r="C65" s="827"/>
      <c r="D65" s="684">
        <v>0.50109866552333993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8.7999999999999995E-2</v>
      </c>
      <c r="D66" s="681">
        <v>0.34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6.0999999999999999E-2</v>
      </c>
      <c r="D67" s="681">
        <v>0.34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0.84199999999999997</v>
      </c>
      <c r="D68" s="681">
        <v>0.55000000000000004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9.000000000000008E-3</v>
      </c>
      <c r="D69" s="681">
        <v>0.34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3" t="s">
        <v>89</v>
      </c>
      <c r="B70" s="683">
        <v>0.28963953508505325</v>
      </c>
      <c r="C70" s="828"/>
      <c r="D70" s="683">
        <v>0.36027713625866054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0.99</v>
      </c>
      <c r="D71" s="681">
        <v>0.36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0.01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7" t="s">
        <v>90</v>
      </c>
      <c r="B73" s="684">
        <v>3.4189737651681889E-3</v>
      </c>
      <c r="C73" s="827"/>
      <c r="D73" s="684">
        <v>0.22099447513812154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0.99</v>
      </c>
      <c r="D74" s="681">
        <v>0.22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1.0000000000000009E-2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3" t="s">
        <v>91</v>
      </c>
      <c r="B76" s="683">
        <v>0.20306715422064184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3" t="s">
        <v>93</v>
      </c>
      <c r="B77" s="683">
        <v>0.16531442712972721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0.43021248141398422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2.4808562241706113E-2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0.41410672383880942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0.1011868088719781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2.9685423633522223E-2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0.27337868296755463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0.30874219057470131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0.49632869201479912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0.49550409802481238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1.7060190678477933E-2</v>
      </c>
      <c r="C108" s="465">
        <v>1.6325651882849786E-2</v>
      </c>
      <c r="D108" s="465">
        <v>1.4038841203014551E-2</v>
      </c>
      <c r="E108" s="466">
        <v>0.12273716394479724</v>
      </c>
      <c r="F108" s="466">
        <v>0.12273716394479724</v>
      </c>
      <c r="G108" s="466">
        <v>0.12273716394479724</v>
      </c>
      <c r="H108" s="466">
        <v>0.12273716394479724</v>
      </c>
      <c r="I108" s="466">
        <v>0.12273716394479724</v>
      </c>
      <c r="J108" s="467">
        <v>1.7060190678477933E-2</v>
      </c>
      <c r="K108" s="464">
        <v>1.6325651882849786E-2</v>
      </c>
      <c r="L108" s="464">
        <v>1.4038841203014551E-2</v>
      </c>
      <c r="M108" s="466">
        <v>0.12273716394479724</v>
      </c>
      <c r="N108" s="466">
        <v>0.12273716394479724</v>
      </c>
      <c r="O108" s="466">
        <v>0.12273716394479724</v>
      </c>
      <c r="P108" s="466">
        <v>0.12273716394479724</v>
      </c>
      <c r="Q108" s="468">
        <v>0.12273716394479724</v>
      </c>
      <c r="R108" s="464">
        <v>2.0400000000000001E-2</v>
      </c>
      <c r="S108" s="464">
        <v>1.14E-2</v>
      </c>
      <c r="T108" s="464">
        <v>2.8E-3</v>
      </c>
      <c r="U108" s="465">
        <v>3.04E-2</v>
      </c>
      <c r="V108" s="465">
        <v>1.06E-2</v>
      </c>
      <c r="W108" s="465">
        <v>1.6999999999999999E-3</v>
      </c>
      <c r="X108" s="465">
        <v>1.071</v>
      </c>
      <c r="Y108" s="465">
        <v>8.6E-3</v>
      </c>
      <c r="Z108" s="465">
        <v>8.9999999999999998E-4</v>
      </c>
      <c r="AA108" s="464">
        <v>0.1343</v>
      </c>
      <c r="AB108" s="464">
        <v>0.1343</v>
      </c>
      <c r="AC108" s="464">
        <v>0.1343</v>
      </c>
      <c r="AD108" s="464">
        <v>0.1343</v>
      </c>
      <c r="AE108" s="464">
        <v>0.1343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2.0400000000000001E-2</v>
      </c>
      <c r="AL108" s="464">
        <v>1.14E-2</v>
      </c>
      <c r="AM108" s="464">
        <v>2.8E-3</v>
      </c>
      <c r="AN108" s="464">
        <v>3.04E-2</v>
      </c>
      <c r="AO108" s="464">
        <v>1.06E-2</v>
      </c>
      <c r="AP108" s="464">
        <v>1.6999999999999999E-3</v>
      </c>
      <c r="AQ108" s="464">
        <v>1.071</v>
      </c>
      <c r="AR108" s="464">
        <v>8.6E-3</v>
      </c>
      <c r="AS108" s="464">
        <v>8.9999999999999998E-4</v>
      </c>
      <c r="AT108" s="464">
        <v>0.1343</v>
      </c>
      <c r="AU108" s="464">
        <v>0.1343</v>
      </c>
      <c r="AV108" s="464">
        <v>0.1343</v>
      </c>
      <c r="AW108" s="464">
        <v>0.1343</v>
      </c>
      <c r="AX108" s="464">
        <v>0.1343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1.67828E-2</v>
      </c>
      <c r="BE108" s="464">
        <v>1.4392200000000008E-2</v>
      </c>
      <c r="BF108" s="464">
        <v>8.5230000000000011E-3</v>
      </c>
      <c r="BG108" s="469">
        <v>0.133657</v>
      </c>
      <c r="BH108" s="467">
        <v>1.67828E-2</v>
      </c>
      <c r="BI108" s="464">
        <v>1.4392200000000008E-2</v>
      </c>
      <c r="BJ108" s="464">
        <v>8.5230000000000011E-3</v>
      </c>
      <c r="BK108" s="464">
        <v>0.133657</v>
      </c>
      <c r="BL108" s="470">
        <v>1.0016082006585242E-2</v>
      </c>
      <c r="BM108" s="471">
        <v>3.2602400092299677E-3</v>
      </c>
      <c r="BN108" s="464">
        <v>1.0016082006585242E-2</v>
      </c>
      <c r="BO108" s="469">
        <v>3.2602400092299677E-3</v>
      </c>
      <c r="BP108" s="472">
        <v>7.8080579260253859E-3</v>
      </c>
      <c r="BQ108" s="473">
        <v>2.4512354594261E-3</v>
      </c>
      <c r="BR108" s="474">
        <v>7.8080579260253859E-3</v>
      </c>
      <c r="BS108" s="473">
        <v>2.4512354594261E-3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0.39639483108274209</v>
      </c>
      <c r="C109" s="465">
        <v>0.18457098691659884</v>
      </c>
      <c r="D109" s="465">
        <v>0.11670908956365458</v>
      </c>
      <c r="E109" s="466">
        <v>4.328911311688719</v>
      </c>
      <c r="F109" s="466">
        <v>4.328911311688719</v>
      </c>
      <c r="G109" s="466">
        <v>4.328911311688719</v>
      </c>
      <c r="H109" s="466">
        <v>4.328911311688719</v>
      </c>
      <c r="I109" s="466">
        <v>4.328911311688719</v>
      </c>
      <c r="J109" s="467">
        <v>0.39639483108274209</v>
      </c>
      <c r="K109" s="464">
        <v>0.18457098691659884</v>
      </c>
      <c r="L109" s="464">
        <v>0.11670908956365458</v>
      </c>
      <c r="M109" s="466">
        <v>4.328911311688719</v>
      </c>
      <c r="N109" s="466">
        <v>4.328911311688719</v>
      </c>
      <c r="O109" s="466">
        <v>4.328911311688719</v>
      </c>
      <c r="P109" s="466">
        <v>4.328911311688719</v>
      </c>
      <c r="Q109" s="468">
        <v>4.328911311688719</v>
      </c>
      <c r="R109" s="464">
        <v>0.158</v>
      </c>
      <c r="S109" s="464">
        <v>3.0099999999999998E-2</v>
      </c>
      <c r="T109" s="464">
        <v>1.66E-2</v>
      </c>
      <c r="U109" s="465">
        <v>0.45800000000000002</v>
      </c>
      <c r="V109" s="465">
        <v>0.4143</v>
      </c>
      <c r="W109" s="465">
        <v>9.0200000000000002E-2</v>
      </c>
      <c r="X109" s="465">
        <v>3.6839</v>
      </c>
      <c r="Y109" s="465">
        <v>5.6000000000000001E-2</v>
      </c>
      <c r="Z109" s="465">
        <v>1.5100000000000001E-2</v>
      </c>
      <c r="AA109" s="464">
        <v>4.7329999999999997</v>
      </c>
      <c r="AB109" s="464">
        <v>4.7329999999999997</v>
      </c>
      <c r="AC109" s="464">
        <v>4.7329999999999997</v>
      </c>
      <c r="AD109" s="464">
        <v>4.7329999999999997</v>
      </c>
      <c r="AE109" s="464">
        <v>4.7329999999999997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0.158</v>
      </c>
      <c r="AL109" s="464">
        <v>3.0099999999999998E-2</v>
      </c>
      <c r="AM109" s="464">
        <v>1.66E-2</v>
      </c>
      <c r="AN109" s="464">
        <v>0.45800000000000002</v>
      </c>
      <c r="AO109" s="464">
        <v>0.4143</v>
      </c>
      <c r="AP109" s="464">
        <v>9.0200000000000002E-2</v>
      </c>
      <c r="AQ109" s="464">
        <v>3.6839</v>
      </c>
      <c r="AR109" s="464">
        <v>5.6000000000000001E-2</v>
      </c>
      <c r="AS109" s="464">
        <v>1.5100000000000001E-2</v>
      </c>
      <c r="AT109" s="464">
        <v>4.7329999999999997</v>
      </c>
      <c r="AU109" s="464">
        <v>4.7329999999999997</v>
      </c>
      <c r="AV109" s="464">
        <v>4.7329999999999997</v>
      </c>
      <c r="AW109" s="464">
        <v>4.7329999999999997</v>
      </c>
      <c r="AX109" s="464">
        <v>4.7329999999999997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0.12638179999999999</v>
      </c>
      <c r="BE109" s="464">
        <v>0.17467980000000002</v>
      </c>
      <c r="BF109" s="464">
        <v>5.5591000000000002E-2</v>
      </c>
      <c r="BG109" s="469">
        <v>4.6863799999999998</v>
      </c>
      <c r="BH109" s="464">
        <v>0.12638179999999999</v>
      </c>
      <c r="BI109" s="464">
        <v>0.17467980000000002</v>
      </c>
      <c r="BJ109" s="464">
        <v>5.5591000000000002E-2</v>
      </c>
      <c r="BK109" s="464">
        <v>4.6863799999999998</v>
      </c>
      <c r="BL109" s="470">
        <v>0.11196675159458828</v>
      </c>
      <c r="BM109" s="471">
        <v>3.2374494544069037E-2</v>
      </c>
      <c r="BN109" s="464">
        <v>0.11196675159458828</v>
      </c>
      <c r="BO109" s="469">
        <v>3.2374494544069037E-2</v>
      </c>
      <c r="BP109" s="472">
        <v>9.10641636168424E-2</v>
      </c>
      <c r="BQ109" s="473">
        <v>2.4617013357396422E-2</v>
      </c>
      <c r="BR109" s="474">
        <v>9.10641636168424E-2</v>
      </c>
      <c r="BS109" s="473">
        <v>2.4617013357396422E-2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4.618251936084568</v>
      </c>
      <c r="C110" s="465">
        <v>0.21797310672261985</v>
      </c>
      <c r="D110" s="465">
        <v>1.0898429179401699</v>
      </c>
      <c r="E110" s="466">
        <v>1.587757813496961</v>
      </c>
      <c r="F110" s="466">
        <v>1.587757813496961</v>
      </c>
      <c r="G110" s="466">
        <v>1.587757813496961</v>
      </c>
      <c r="H110" s="466">
        <v>1.587757813496961</v>
      </c>
      <c r="I110" s="466">
        <v>1.587757813496961</v>
      </c>
      <c r="J110" s="467">
        <v>4.618251936084568</v>
      </c>
      <c r="K110" s="464">
        <v>0.21797310672261985</v>
      </c>
      <c r="L110" s="464">
        <v>1.0898429179401699</v>
      </c>
      <c r="M110" s="466">
        <v>1.587757813496961</v>
      </c>
      <c r="N110" s="466">
        <v>1.587757813496961</v>
      </c>
      <c r="O110" s="466">
        <v>1.587757813496961</v>
      </c>
      <c r="P110" s="466">
        <v>1.587757813496961</v>
      </c>
      <c r="Q110" s="468">
        <v>1.587757813496961</v>
      </c>
      <c r="R110" s="464">
        <v>4.2263999999999999</v>
      </c>
      <c r="S110" s="464">
        <v>4.532</v>
      </c>
      <c r="T110" s="464">
        <v>2.7341000000000002</v>
      </c>
      <c r="U110" s="465">
        <v>0.82199999999999995</v>
      </c>
      <c r="V110" s="465">
        <v>0.32079999999999997</v>
      </c>
      <c r="W110" s="465">
        <v>0.1081</v>
      </c>
      <c r="X110" s="465">
        <v>2.9741</v>
      </c>
      <c r="Y110" s="465">
        <v>0.3619</v>
      </c>
      <c r="Z110" s="465">
        <v>0.23499999999999999</v>
      </c>
      <c r="AA110" s="464">
        <v>0.92249999999999999</v>
      </c>
      <c r="AB110" s="464">
        <v>0.92249999999999999</v>
      </c>
      <c r="AC110" s="464">
        <v>0.92249999999999999</v>
      </c>
      <c r="AD110" s="464">
        <v>0.92249999999999999</v>
      </c>
      <c r="AE110" s="464">
        <v>0.92249999999999999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4.2263999999999999</v>
      </c>
      <c r="AL110" s="464">
        <v>4.532</v>
      </c>
      <c r="AM110" s="464">
        <v>2.7341000000000002</v>
      </c>
      <c r="AN110" s="464">
        <v>0.82199999999999995</v>
      </c>
      <c r="AO110" s="464">
        <v>0.32079999999999997</v>
      </c>
      <c r="AP110" s="464">
        <v>0.1081</v>
      </c>
      <c r="AQ110" s="464">
        <v>2.9741</v>
      </c>
      <c r="AR110" s="464">
        <v>0.3619</v>
      </c>
      <c r="AS110" s="464">
        <v>0.23499999999999999</v>
      </c>
      <c r="AT110" s="464">
        <v>0.92249999999999999</v>
      </c>
      <c r="AU110" s="464">
        <v>0.92249999999999999</v>
      </c>
      <c r="AV110" s="464">
        <v>0.92249999999999999</v>
      </c>
      <c r="AW110" s="464">
        <v>0.92249999999999999</v>
      </c>
      <c r="AX110" s="464">
        <v>0.92249999999999999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3.9688589999999997</v>
      </c>
      <c r="BE110" s="464">
        <v>0.20969190000000004</v>
      </c>
      <c r="BF110" s="464">
        <v>0.36063100000000003</v>
      </c>
      <c r="BG110" s="469">
        <v>0.91405499999999995</v>
      </c>
      <c r="BH110" s="464">
        <v>3.9688589999999997</v>
      </c>
      <c r="BI110" s="464">
        <v>0.20969190000000004</v>
      </c>
      <c r="BJ110" s="464">
        <v>0.36063100000000003</v>
      </c>
      <c r="BK110" s="464">
        <v>0.91405499999999995</v>
      </c>
      <c r="BL110" s="470">
        <v>0.413051517659203</v>
      </c>
      <c r="BM110" s="471">
        <v>0.14302942973068342</v>
      </c>
      <c r="BN110" s="464">
        <v>0.413051517659203</v>
      </c>
      <c r="BO110" s="469">
        <v>0.14302942973068342</v>
      </c>
      <c r="BP110" s="472">
        <v>0.19408933425114139</v>
      </c>
      <c r="BQ110" s="473">
        <v>6.1846557081467149E-2</v>
      </c>
      <c r="BR110" s="474">
        <v>0.19408933425114139</v>
      </c>
      <c r="BS110" s="473">
        <v>6.1846557081467149E-2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0.20370212859924924</v>
      </c>
      <c r="C111" s="465">
        <v>6.630510861322908E-3</v>
      </c>
      <c r="D111" s="465">
        <v>0.29266011039933248</v>
      </c>
      <c r="E111" s="466">
        <v>0.56278103762712706</v>
      </c>
      <c r="F111" s="466">
        <v>0.56278103762712706</v>
      </c>
      <c r="G111" s="466">
        <v>0.56278103762712706</v>
      </c>
      <c r="H111" s="466">
        <v>0.56278103762712706</v>
      </c>
      <c r="I111" s="466">
        <v>0.56278103762712706</v>
      </c>
      <c r="J111" s="467">
        <v>0.20370212859924924</v>
      </c>
      <c r="K111" s="464">
        <v>6.630510861322908E-3</v>
      </c>
      <c r="L111" s="464">
        <v>0.29266011039933248</v>
      </c>
      <c r="M111" s="466">
        <v>0.56278103762712706</v>
      </c>
      <c r="N111" s="466">
        <v>0.56278103762712706</v>
      </c>
      <c r="O111" s="466">
        <v>0.56278103762712706</v>
      </c>
      <c r="P111" s="466">
        <v>0.56278103762712706</v>
      </c>
      <c r="Q111" s="468">
        <v>0.56278103762712706</v>
      </c>
      <c r="R111" s="464">
        <v>0.1694</v>
      </c>
      <c r="S111" s="464">
        <v>8.0999999999999996E-3</v>
      </c>
      <c r="T111" s="464">
        <v>0.17</v>
      </c>
      <c r="U111" s="465">
        <v>4.0500000000000001E-2</v>
      </c>
      <c r="V111" s="465">
        <v>3.5900000000000001E-2</v>
      </c>
      <c r="W111" s="465">
        <v>8.0000000000000004E-4</v>
      </c>
      <c r="X111" s="465">
        <v>0.4551</v>
      </c>
      <c r="Y111" s="465">
        <v>6.1400000000000003E-2</v>
      </c>
      <c r="Z111" s="465">
        <v>2.8400000000000002E-2</v>
      </c>
      <c r="AA111" s="464">
        <v>2.0937999999999999</v>
      </c>
      <c r="AB111" s="464">
        <v>2.0937999999999999</v>
      </c>
      <c r="AC111" s="464">
        <v>2.0937999999999999</v>
      </c>
      <c r="AD111" s="464">
        <v>2.0937999999999999</v>
      </c>
      <c r="AE111" s="464">
        <v>2.0937999999999999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0.1694</v>
      </c>
      <c r="AL111" s="464">
        <v>8.0999999999999996E-3</v>
      </c>
      <c r="AM111" s="464">
        <v>0.17</v>
      </c>
      <c r="AN111" s="464">
        <v>4.0500000000000001E-2</v>
      </c>
      <c r="AO111" s="464">
        <v>3.5900000000000001E-2</v>
      </c>
      <c r="AP111" s="464">
        <v>8.0000000000000004E-4</v>
      </c>
      <c r="AQ111" s="464">
        <v>0.4551</v>
      </c>
      <c r="AR111" s="464">
        <v>6.1400000000000003E-2</v>
      </c>
      <c r="AS111" s="464">
        <v>2.8400000000000002E-2</v>
      </c>
      <c r="AT111" s="464">
        <v>2.0937999999999999</v>
      </c>
      <c r="AU111" s="464">
        <v>2.0937999999999999</v>
      </c>
      <c r="AV111" s="464">
        <v>2.0937999999999999</v>
      </c>
      <c r="AW111" s="464">
        <v>2.0937999999999999</v>
      </c>
      <c r="AX111" s="464">
        <v>2.0937999999999999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0.16208939999999999</v>
      </c>
      <c r="BE111" s="464">
        <v>1.0523400000000002E-2</v>
      </c>
      <c r="BF111" s="464">
        <v>6.1069999999999999E-2</v>
      </c>
      <c r="BG111" s="469">
        <v>2.0731019999999996</v>
      </c>
      <c r="BH111" s="464">
        <v>0.16208939999999999</v>
      </c>
      <c r="BI111" s="464">
        <v>1.0523400000000002E-2</v>
      </c>
      <c r="BJ111" s="464">
        <v>6.1069999999999999E-2</v>
      </c>
      <c r="BK111" s="464">
        <v>2.0731019999999996</v>
      </c>
      <c r="BL111" s="470">
        <v>8.9748413771735952E-2</v>
      </c>
      <c r="BM111" s="471">
        <v>3.2938542349470717E-2</v>
      </c>
      <c r="BN111" s="464">
        <v>8.9748413771735952E-2</v>
      </c>
      <c r="BO111" s="469">
        <v>3.2938542349470717E-2</v>
      </c>
      <c r="BP111" s="472">
        <v>2.896463745054257E-2</v>
      </c>
      <c r="BQ111" s="473">
        <v>7.9219422177110813E-3</v>
      </c>
      <c r="BR111" s="474">
        <v>2.896463745054257E-2</v>
      </c>
      <c r="BS111" s="473">
        <v>7.9219422177110813E-3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0.13662388132400904</v>
      </c>
      <c r="C112" s="465">
        <v>6.630510861322908E-3</v>
      </c>
      <c r="D112" s="465">
        <v>0.19669916052311354</v>
      </c>
      <c r="E112" s="466">
        <v>0.50445501345619315</v>
      </c>
      <c r="F112" s="466">
        <v>0.50445501345619315</v>
      </c>
      <c r="G112" s="466">
        <v>0.50445501345619315</v>
      </c>
      <c r="H112" s="466">
        <v>0.50445501345619315</v>
      </c>
      <c r="I112" s="466">
        <v>0.50445501345619315</v>
      </c>
      <c r="J112" s="467">
        <v>0.13662388132400904</v>
      </c>
      <c r="K112" s="464">
        <v>6.630510861322908E-3</v>
      </c>
      <c r="L112" s="464">
        <v>0.19669916052311354</v>
      </c>
      <c r="M112" s="466">
        <v>0.50445501345619315</v>
      </c>
      <c r="N112" s="466">
        <v>0.50445501345619315</v>
      </c>
      <c r="O112" s="466">
        <v>0.50445501345619315</v>
      </c>
      <c r="P112" s="466">
        <v>0.50445501345619315</v>
      </c>
      <c r="Q112" s="468">
        <v>0.50445501345619315</v>
      </c>
      <c r="R112" s="464">
        <v>0.13150000000000001</v>
      </c>
      <c r="S112" s="464">
        <v>1.24E-2</v>
      </c>
      <c r="T112" s="464">
        <v>7.0099999999999996E-2</v>
      </c>
      <c r="U112" s="465">
        <v>4.0500000000000001E-2</v>
      </c>
      <c r="V112" s="465">
        <v>3.5900000000000001E-2</v>
      </c>
      <c r="W112" s="465">
        <v>8.0000000000000004E-4</v>
      </c>
      <c r="X112" s="465">
        <v>0.4551</v>
      </c>
      <c r="Y112" s="465">
        <v>4.3200000000000002E-2</v>
      </c>
      <c r="Z112" s="465">
        <v>8.2699999999999996E-3</v>
      </c>
      <c r="AA112" s="464">
        <v>0.61029999999999995</v>
      </c>
      <c r="AB112" s="464">
        <v>0.61029999999999995</v>
      </c>
      <c r="AC112" s="464">
        <v>0.61029999999999995</v>
      </c>
      <c r="AD112" s="464">
        <v>0.61029999999999995</v>
      </c>
      <c r="AE112" s="464">
        <v>0.61029999999999995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0.13150000000000001</v>
      </c>
      <c r="AL112" s="464">
        <v>1.24E-2</v>
      </c>
      <c r="AM112" s="464">
        <v>7.0099999999999996E-2</v>
      </c>
      <c r="AN112" s="464">
        <v>4.0500000000000001E-2</v>
      </c>
      <c r="AO112" s="464">
        <v>3.5900000000000001E-2</v>
      </c>
      <c r="AP112" s="464">
        <v>8.0000000000000004E-4</v>
      </c>
      <c r="AQ112" s="464">
        <v>0.4551</v>
      </c>
      <c r="AR112" s="464">
        <v>4.3200000000000002E-2</v>
      </c>
      <c r="AS112" s="464">
        <v>8.2699999999999996E-3</v>
      </c>
      <c r="AT112" s="464">
        <v>0.61029999999999995</v>
      </c>
      <c r="AU112" s="464">
        <v>0.61029999999999995</v>
      </c>
      <c r="AV112" s="464">
        <v>0.61029999999999995</v>
      </c>
      <c r="AW112" s="464">
        <v>0.61029999999999995</v>
      </c>
      <c r="AX112" s="464">
        <v>0.61029999999999995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0.11484660000000001</v>
      </c>
      <c r="BE112" s="464">
        <v>1.0523400000000002E-2</v>
      </c>
      <c r="BF112" s="464">
        <v>4.2850699999999999E-2</v>
      </c>
      <c r="BG112" s="469">
        <v>0.60431699999999999</v>
      </c>
      <c r="BH112" s="464">
        <v>0.11484660000000001</v>
      </c>
      <c r="BI112" s="464">
        <v>1.0523400000000002E-2</v>
      </c>
      <c r="BJ112" s="464">
        <v>4.2850699999999999E-2</v>
      </c>
      <c r="BK112" s="464">
        <v>0.60431699999999999</v>
      </c>
      <c r="BL112" s="470">
        <v>6.1478012990637577E-2</v>
      </c>
      <c r="BM112" s="471">
        <v>2.2371428680087121E-2</v>
      </c>
      <c r="BN112" s="464">
        <v>6.1478012990637577E-2</v>
      </c>
      <c r="BO112" s="469">
        <v>2.2371428680087121E-2</v>
      </c>
      <c r="BP112" s="467">
        <v>1.847085099651561E-2</v>
      </c>
      <c r="BQ112" s="469">
        <v>5.8494381958430026E-3</v>
      </c>
      <c r="BR112" s="464">
        <v>1.847085099651561E-2</v>
      </c>
      <c r="BS112" s="469">
        <v>5.8494381958430026E-3</v>
      </c>
    </row>
    <row r="113" spans="1:170" ht="14.5" hidden="1" customHeight="1" x14ac:dyDescent="0.4">
      <c r="A113" s="453" t="s">
        <v>17</v>
      </c>
      <c r="B113" s="464">
        <v>6.1933125432676341</v>
      </c>
      <c r="C113" s="465">
        <v>1.8287494720546998E-3</v>
      </c>
      <c r="D113" s="465">
        <v>3.0537708355585016</v>
      </c>
      <c r="E113" s="466">
        <v>0.90977388910144763</v>
      </c>
      <c r="F113" s="466">
        <v>0.35173278414478965</v>
      </c>
      <c r="G113" s="466">
        <v>2.1329780129115359</v>
      </c>
      <c r="H113" s="466">
        <v>1.4607617047692232</v>
      </c>
      <c r="I113" s="466">
        <v>0.64812904374369307</v>
      </c>
      <c r="J113" s="467">
        <v>6.1933125432676341</v>
      </c>
      <c r="K113" s="464">
        <v>1.8287494720546998E-3</v>
      </c>
      <c r="L113" s="464">
        <v>3.0537708355585016</v>
      </c>
      <c r="M113" s="466">
        <v>0.90977388910144763</v>
      </c>
      <c r="N113" s="466">
        <v>0.35173278414478965</v>
      </c>
      <c r="O113" s="466">
        <v>2.1329780129115359</v>
      </c>
      <c r="P113" s="466">
        <v>1.4607617047692232</v>
      </c>
      <c r="Q113" s="468">
        <v>0.64812904374369307</v>
      </c>
      <c r="R113" s="464">
        <v>3.6036999999999999</v>
      </c>
      <c r="S113" s="464">
        <v>0.1086</v>
      </c>
      <c r="T113" s="464">
        <v>0.43359999999999999</v>
      </c>
      <c r="U113" s="465">
        <v>0.1658</v>
      </c>
      <c r="V113" s="465">
        <v>1.6E-2</v>
      </c>
      <c r="W113" s="465">
        <v>3.8E-3</v>
      </c>
      <c r="X113" s="465">
        <v>5.8999999999999999E-3</v>
      </c>
      <c r="Y113" s="465">
        <v>2.3641000000000001</v>
      </c>
      <c r="Z113" s="465">
        <v>4.9100000000000003E-3</v>
      </c>
      <c r="AA113" s="464">
        <v>0.91388637780155446</v>
      </c>
      <c r="AB113" s="464">
        <v>0.35332273645885448</v>
      </c>
      <c r="AC113" s="464">
        <v>2.142619802020628</v>
      </c>
      <c r="AD113" s="464">
        <v>1.4673648465788278</v>
      </c>
      <c r="AE113" s="464">
        <v>0.65105880838140939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3.6036999999999999</v>
      </c>
      <c r="AL113" s="464">
        <v>0.1086</v>
      </c>
      <c r="AM113" s="464">
        <v>0.43359999999999999</v>
      </c>
      <c r="AN113" s="464">
        <v>0.1658</v>
      </c>
      <c r="AO113" s="464">
        <v>1.6E-2</v>
      </c>
      <c r="AP113" s="464">
        <v>3.8E-3</v>
      </c>
      <c r="AQ113" s="464">
        <v>5.8999999999999999E-3</v>
      </c>
      <c r="AR113" s="464">
        <v>2.3641000000000001</v>
      </c>
      <c r="AS113" s="464">
        <v>4.9100000000000003E-3</v>
      </c>
      <c r="AT113" s="464">
        <v>0.91388637780155446</v>
      </c>
      <c r="AU113" s="464">
        <v>0.35332273645885448</v>
      </c>
      <c r="AV113" s="464">
        <v>2.142619802020628</v>
      </c>
      <c r="AW113" s="464">
        <v>1.4673648465788278</v>
      </c>
      <c r="AX113" s="464">
        <v>0.65105880838140939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2.8659672</v>
      </c>
      <c r="BE113" s="464">
        <v>1.8819099999999998E-2</v>
      </c>
      <c r="BF113" s="464">
        <v>2.3405081000000001</v>
      </c>
      <c r="BG113" s="469">
        <v>0.64812904374369307</v>
      </c>
      <c r="BH113" s="464">
        <v>2.8659672</v>
      </c>
      <c r="BI113" s="464">
        <v>1.8819099999999998E-2</v>
      </c>
      <c r="BJ113" s="464">
        <v>2.3405081000000001</v>
      </c>
      <c r="BK113" s="464">
        <v>0.64812904374369307</v>
      </c>
      <c r="BL113" s="470">
        <v>0.91288644651194106</v>
      </c>
      <c r="BM113" s="471">
        <v>0.33658314776453085</v>
      </c>
      <c r="BN113" s="464">
        <v>0.91288644651194106</v>
      </c>
      <c r="BO113" s="469">
        <v>0.33658314776453085</v>
      </c>
      <c r="BP113" s="472">
        <v>0.69824410736470777</v>
      </c>
      <c r="BQ113" s="473">
        <v>0.2597204429649938</v>
      </c>
      <c r="BR113" s="474">
        <v>0.69824410736470777</v>
      </c>
      <c r="BS113" s="473">
        <v>0.2597204429649938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2.5861757333301781E-2</v>
      </c>
      <c r="C114" s="465">
        <v>7.2465878528970478E-4</v>
      </c>
      <c r="D114" s="465">
        <v>8.4580639024938817E-3</v>
      </c>
      <c r="E114" s="466">
        <v>6.9614791856954655E-2</v>
      </c>
      <c r="F114" s="466">
        <v>6.9614791856954655E-2</v>
      </c>
      <c r="G114" s="466">
        <v>6.9614791856954655E-2</v>
      </c>
      <c r="H114" s="466">
        <v>6.9614791856954655E-2</v>
      </c>
      <c r="I114" s="466">
        <v>6.9614791856954655E-2</v>
      </c>
      <c r="J114" s="467">
        <v>2.5861757333301781E-2</v>
      </c>
      <c r="K114" s="464">
        <v>7.2465878528970478E-4</v>
      </c>
      <c r="L114" s="464">
        <v>8.4580639024938817E-3</v>
      </c>
      <c r="M114" s="466">
        <v>6.9614791856954655E-2</v>
      </c>
      <c r="N114" s="466">
        <v>6.9614791856954655E-2</v>
      </c>
      <c r="O114" s="466">
        <v>6.9614791856954655E-2</v>
      </c>
      <c r="P114" s="466">
        <v>6.9614791856954655E-2</v>
      </c>
      <c r="Q114" s="468">
        <v>6.9614791856954655E-2</v>
      </c>
      <c r="R114" s="464">
        <v>8.3371000000000001E-3</v>
      </c>
      <c r="S114" s="464">
        <v>1.8599999999999999E-3</v>
      </c>
      <c r="T114" s="464">
        <v>4.2059999999999997E-3</v>
      </c>
      <c r="U114" s="465">
        <v>6.6825000000000001E-3</v>
      </c>
      <c r="V114" s="465">
        <v>1.0410999999999999E-3</v>
      </c>
      <c r="W114" s="465">
        <v>2.3200000000000001E-5</v>
      </c>
      <c r="X114" s="465">
        <v>9.1020000000000004E-2</v>
      </c>
      <c r="Y114" s="465">
        <v>1.8576E-3</v>
      </c>
      <c r="Z114" s="465">
        <v>3.5560999999999996E-4</v>
      </c>
      <c r="AA114" s="464">
        <v>8.4221400000000002E-2</v>
      </c>
      <c r="AB114" s="464">
        <v>8.4221400000000002E-2</v>
      </c>
      <c r="AC114" s="464">
        <v>8.4221400000000002E-2</v>
      </c>
      <c r="AD114" s="464">
        <v>8.4221400000000002E-2</v>
      </c>
      <c r="AE114" s="464">
        <v>8.4221400000000002E-2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8.3371000000000001E-3</v>
      </c>
      <c r="AL114" s="464">
        <v>1.8599999999999999E-3</v>
      </c>
      <c r="AM114" s="464">
        <v>4.2059999999999997E-3</v>
      </c>
      <c r="AN114" s="464">
        <v>6.6825000000000001E-3</v>
      </c>
      <c r="AO114" s="464">
        <v>1.0410999999999999E-3</v>
      </c>
      <c r="AP114" s="464">
        <v>2.3200000000000001E-5</v>
      </c>
      <c r="AQ114" s="464">
        <v>9.1020000000000004E-2</v>
      </c>
      <c r="AR114" s="464">
        <v>1.8576E-3</v>
      </c>
      <c r="AS114" s="464">
        <v>3.5560999999999996E-4</v>
      </c>
      <c r="AT114" s="464">
        <v>8.4221400000000002E-2</v>
      </c>
      <c r="AU114" s="464">
        <v>8.4221400000000002E-2</v>
      </c>
      <c r="AV114" s="464">
        <v>8.4221400000000002E-2</v>
      </c>
      <c r="AW114" s="464">
        <v>8.4221400000000002E-2</v>
      </c>
      <c r="AX114" s="464">
        <v>8.4221400000000002E-2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7.2872932000000003E-3</v>
      </c>
      <c r="BE114" s="464">
        <v>1.4902815000000006E-3</v>
      </c>
      <c r="BF114" s="464">
        <v>1.8425801000000002E-3</v>
      </c>
      <c r="BG114" s="469">
        <v>8.3395746000000007E-2</v>
      </c>
      <c r="BH114" s="464">
        <v>7.2872932000000003E-3</v>
      </c>
      <c r="BI114" s="464">
        <v>1.4902815000000006E-3</v>
      </c>
      <c r="BJ114" s="464">
        <v>1.8425801000000002E-3</v>
      </c>
      <c r="BK114" s="464">
        <v>8.3395746000000007E-2</v>
      </c>
      <c r="BL114" s="470">
        <v>3.0369078443404076E-3</v>
      </c>
      <c r="BM114" s="471">
        <v>1.0109370474514952E-3</v>
      </c>
      <c r="BN114" s="464">
        <v>3.0369078443404076E-3</v>
      </c>
      <c r="BO114" s="469">
        <v>1.0109370474514952E-3</v>
      </c>
      <c r="BP114" s="472">
        <v>1.3472916945020846E-3</v>
      </c>
      <c r="BQ114" s="473">
        <v>3.6280588458240961E-4</v>
      </c>
      <c r="BR114" s="474">
        <v>1.3472916945020846E-3</v>
      </c>
      <c r="BS114" s="473">
        <v>3.6280588458240961E-4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1.1697739662494388E-2</v>
      </c>
      <c r="C115" s="465">
        <v>3.5644469410972424E-3</v>
      </c>
      <c r="D115" s="465">
        <v>1.5932632002372195E-2</v>
      </c>
      <c r="E115" s="466">
        <v>0.16445233438671894</v>
      </c>
      <c r="F115" s="466">
        <v>0.16445233438671894</v>
      </c>
      <c r="G115" s="466">
        <v>0.16445233438671894</v>
      </c>
      <c r="H115" s="466">
        <v>0.16445233438671894</v>
      </c>
      <c r="I115" s="466">
        <v>0.16445233438671894</v>
      </c>
      <c r="J115" s="467">
        <v>1.1697739662494388E-2</v>
      </c>
      <c r="K115" s="464">
        <v>3.5644469410972424E-3</v>
      </c>
      <c r="L115" s="464">
        <v>1.5932632002372195E-2</v>
      </c>
      <c r="M115" s="466">
        <v>0.16445233438671894</v>
      </c>
      <c r="N115" s="466">
        <v>0.16445233438671894</v>
      </c>
      <c r="O115" s="466">
        <v>0.16445233438671894</v>
      </c>
      <c r="P115" s="466">
        <v>0.16445233438671894</v>
      </c>
      <c r="Q115" s="468">
        <v>0.16445233438671894</v>
      </c>
      <c r="R115" s="464">
        <v>5.7860000000000012E-3</v>
      </c>
      <c r="S115" s="464">
        <v>4.836E-3</v>
      </c>
      <c r="T115" s="464">
        <v>2.8039999999999996E-3</v>
      </c>
      <c r="U115" s="465">
        <v>1.7333999999999999E-2</v>
      </c>
      <c r="V115" s="465">
        <v>2.4412000000000003E-2</v>
      </c>
      <c r="W115" s="465">
        <v>5.44E-4</v>
      </c>
      <c r="X115" s="465">
        <v>0.19478279999999998</v>
      </c>
      <c r="Y115" s="465">
        <v>3.4992000000000001E-3</v>
      </c>
      <c r="Z115" s="465">
        <v>6.6986999999999993E-4</v>
      </c>
      <c r="AA115" s="464">
        <v>0.19895779999999999</v>
      </c>
      <c r="AB115" s="464">
        <v>0.19895779999999999</v>
      </c>
      <c r="AC115" s="464">
        <v>0.19895779999999999</v>
      </c>
      <c r="AD115" s="464">
        <v>0.19895779999999999</v>
      </c>
      <c r="AE115" s="464">
        <v>0.19895779999999999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5.7860000000000012E-3</v>
      </c>
      <c r="AL115" s="464">
        <v>4.836E-3</v>
      </c>
      <c r="AM115" s="464">
        <v>2.8039999999999996E-3</v>
      </c>
      <c r="AN115" s="464">
        <v>1.7333999999999999E-2</v>
      </c>
      <c r="AO115" s="464">
        <v>2.4412000000000003E-2</v>
      </c>
      <c r="AP115" s="464">
        <v>5.44E-4</v>
      </c>
      <c r="AQ115" s="464">
        <v>0.19478279999999998</v>
      </c>
      <c r="AR115" s="464">
        <v>3.4992000000000001E-3</v>
      </c>
      <c r="AS115" s="464">
        <v>6.6986999999999993E-4</v>
      </c>
      <c r="AT115" s="464">
        <v>0.19895779999999999</v>
      </c>
      <c r="AU115" s="464">
        <v>0.19895779999999999</v>
      </c>
      <c r="AV115" s="464">
        <v>0.19895779999999999</v>
      </c>
      <c r="AW115" s="464">
        <v>0.19895779999999999</v>
      </c>
      <c r="AX115" s="464">
        <v>0.19895779999999999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5.1995760000000009E-3</v>
      </c>
      <c r="BE115" s="464">
        <v>5.225617200000001E-3</v>
      </c>
      <c r="BF115" s="464">
        <v>3.4709067E-3</v>
      </c>
      <c r="BG115" s="469">
        <v>0.197007342</v>
      </c>
      <c r="BH115" s="464">
        <v>5.1995760000000009E-3</v>
      </c>
      <c r="BI115" s="464">
        <v>5.225617200000001E-3</v>
      </c>
      <c r="BJ115" s="464">
        <v>3.4709067E-3</v>
      </c>
      <c r="BK115" s="464">
        <v>0.197007342</v>
      </c>
      <c r="BL115" s="470">
        <v>6.4173316186762804E-3</v>
      </c>
      <c r="BM115" s="471">
        <v>2.1345021434454694E-3</v>
      </c>
      <c r="BN115" s="464">
        <v>6.4173316186762804E-3</v>
      </c>
      <c r="BO115" s="469">
        <v>2.1345021434454694E-3</v>
      </c>
      <c r="BP115" s="472">
        <v>3.4479517258914688E-3</v>
      </c>
      <c r="BQ115" s="473">
        <v>9.3799231394756468E-4</v>
      </c>
      <c r="BR115" s="474">
        <v>3.4479517258914688E-3</v>
      </c>
      <c r="BS115" s="473">
        <v>9.3799231394756468E-4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3.1560419909652498E-2</v>
      </c>
      <c r="C116" s="465">
        <v>4.2985993625627286E-2</v>
      </c>
      <c r="D116" s="465">
        <v>1.0019491458128095E-2</v>
      </c>
      <c r="E116" s="466">
        <v>0.15180055161056774</v>
      </c>
      <c r="F116" s="466">
        <v>0.15180055161056774</v>
      </c>
      <c r="G116" s="466">
        <v>0.15180055161056774</v>
      </c>
      <c r="H116" s="466">
        <v>0.15180055161056774</v>
      </c>
      <c r="I116" s="466">
        <v>0.15180055161056774</v>
      </c>
      <c r="J116" s="467">
        <v>3.1560419909652498E-2</v>
      </c>
      <c r="K116" s="464">
        <v>4.2985993625627286E-2</v>
      </c>
      <c r="L116" s="464">
        <v>1.0019491458128095E-2</v>
      </c>
      <c r="M116" s="466">
        <v>0.15180055161056774</v>
      </c>
      <c r="N116" s="466">
        <v>0.15180055161056774</v>
      </c>
      <c r="O116" s="466">
        <v>0.15180055161056774</v>
      </c>
      <c r="P116" s="466">
        <v>0.15180055161056774</v>
      </c>
      <c r="Q116" s="468">
        <v>0.15180055161056774</v>
      </c>
      <c r="R116" s="464">
        <v>3.1E-2</v>
      </c>
      <c r="S116" s="464">
        <v>2.8400000000000002E-2</v>
      </c>
      <c r="T116" s="464">
        <v>3.2199999999999999E-2</v>
      </c>
      <c r="U116" s="465">
        <v>1.0500000000000001E-2</v>
      </c>
      <c r="V116" s="465">
        <v>1.06E-2</v>
      </c>
      <c r="W116" s="465">
        <v>7.1000000000000004E-3</v>
      </c>
      <c r="X116" s="465">
        <v>1.06E-2</v>
      </c>
      <c r="Y116" s="465">
        <v>0.01</v>
      </c>
      <c r="Z116" s="465">
        <v>8.9999999999999993E-3</v>
      </c>
      <c r="AA116" s="464">
        <v>0.49049999999999999</v>
      </c>
      <c r="AB116" s="464">
        <v>0.49049999999999999</v>
      </c>
      <c r="AC116" s="464">
        <v>0.49049999999999999</v>
      </c>
      <c r="AD116" s="464">
        <v>0.49049999999999999</v>
      </c>
      <c r="AE116" s="464">
        <v>0.49049999999999999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3.1E-2</v>
      </c>
      <c r="AL116" s="464">
        <v>2.8400000000000002E-2</v>
      </c>
      <c r="AM116" s="464">
        <v>3.2199999999999999E-2</v>
      </c>
      <c r="AN116" s="464">
        <v>1.0500000000000001E-2</v>
      </c>
      <c r="AO116" s="464">
        <v>1.06E-2</v>
      </c>
      <c r="AP116" s="464">
        <v>7.1000000000000004E-3</v>
      </c>
      <c r="AQ116" s="464">
        <v>1.06E-2</v>
      </c>
      <c r="AR116" s="464">
        <v>0.01</v>
      </c>
      <c r="AS116" s="464">
        <v>8.9999999999999993E-3</v>
      </c>
      <c r="AT116" s="464">
        <v>0.49049999999999999</v>
      </c>
      <c r="AU116" s="464">
        <v>0.49049999999999999</v>
      </c>
      <c r="AV116" s="464">
        <v>0.49049999999999999</v>
      </c>
      <c r="AW116" s="464">
        <v>0.49049999999999999</v>
      </c>
      <c r="AX116" s="464">
        <v>0.49049999999999999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3.1098800000000003E-2</v>
      </c>
      <c r="BE116" s="464">
        <v>7.6442000000000003E-3</v>
      </c>
      <c r="BF116" s="464">
        <v>9.9900000000000006E-3</v>
      </c>
      <c r="BG116" s="469">
        <v>0.48589923607526586</v>
      </c>
      <c r="BH116" s="464">
        <v>3.1098800000000003E-2</v>
      </c>
      <c r="BI116" s="464">
        <v>7.6442000000000003E-3</v>
      </c>
      <c r="BJ116" s="464">
        <v>9.9900000000000006E-3</v>
      </c>
      <c r="BK116" s="464">
        <v>0.48589923607526586</v>
      </c>
      <c r="BL116" s="470">
        <v>1.7927212014234872E-2</v>
      </c>
      <c r="BM116" s="471"/>
      <c r="BN116" s="464">
        <v>1.7927212014234872E-2</v>
      </c>
      <c r="BO116" s="469"/>
      <c r="BP116" s="472">
        <v>7.2396165493540292E-3</v>
      </c>
      <c r="BQ116" s="473"/>
      <c r="BR116" s="474">
        <v>7.2396165493540292E-3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6.2197662385731498E-3</v>
      </c>
      <c r="C117" s="465">
        <v>1.3564425343132714E-3</v>
      </c>
      <c r="D117" s="465">
        <v>1.5020378742545679E-2</v>
      </c>
      <c r="E117" s="466">
        <v>9.4709109475105038E-2</v>
      </c>
      <c r="F117" s="466">
        <v>9.4709109475105038E-2</v>
      </c>
      <c r="G117" s="466">
        <v>9.4709109475105038E-2</v>
      </c>
      <c r="H117" s="466">
        <v>9.4709109475105038E-2</v>
      </c>
      <c r="I117" s="466">
        <v>9.4709109475105038E-2</v>
      </c>
      <c r="J117" s="467">
        <v>6.2197662385731498E-3</v>
      </c>
      <c r="K117" s="464">
        <v>1.3564425343132714E-3</v>
      </c>
      <c r="L117" s="464">
        <v>1.5020378742545679E-2</v>
      </c>
      <c r="M117" s="466">
        <v>9.4709109475105038E-2</v>
      </c>
      <c r="N117" s="466">
        <v>9.4709109475105038E-2</v>
      </c>
      <c r="O117" s="466">
        <v>9.4709109475105038E-2</v>
      </c>
      <c r="P117" s="466">
        <v>9.4709109475105038E-2</v>
      </c>
      <c r="Q117" s="468">
        <v>9.4709109475105038E-2</v>
      </c>
      <c r="R117" s="464">
        <v>6.1999999999999998E-3</v>
      </c>
      <c r="S117" s="464">
        <v>5.5999999999999999E-3</v>
      </c>
      <c r="T117" s="464">
        <v>6.4000000000000003E-3</v>
      </c>
      <c r="U117" s="465">
        <v>1E-3</v>
      </c>
      <c r="V117" s="465">
        <v>1E-3</v>
      </c>
      <c r="W117" s="465">
        <v>6.9999999999999999E-4</v>
      </c>
      <c r="X117" s="465">
        <v>1.1000000000000001E-3</v>
      </c>
      <c r="Y117" s="465">
        <v>1.4999999999999999E-2</v>
      </c>
      <c r="Z117" s="465">
        <v>1.35E-2</v>
      </c>
      <c r="AA117" s="464">
        <v>6.54E-2</v>
      </c>
      <c r="AB117" s="464">
        <v>6.54E-2</v>
      </c>
      <c r="AC117" s="464">
        <v>6.54E-2</v>
      </c>
      <c r="AD117" s="464">
        <v>6.54E-2</v>
      </c>
      <c r="AE117" s="464">
        <v>6.54E-2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6.1999999999999998E-3</v>
      </c>
      <c r="AL117" s="464">
        <v>5.5999999999999999E-3</v>
      </c>
      <c r="AM117" s="464">
        <v>6.4000000000000003E-3</v>
      </c>
      <c r="AN117" s="464">
        <v>1E-3</v>
      </c>
      <c r="AO117" s="464">
        <v>1E-3</v>
      </c>
      <c r="AP117" s="464">
        <v>6.9999999999999999E-4</v>
      </c>
      <c r="AQ117" s="464">
        <v>1.1000000000000001E-3</v>
      </c>
      <c r="AR117" s="464">
        <v>1.4999999999999999E-2</v>
      </c>
      <c r="AS117" s="464">
        <v>1.35E-2</v>
      </c>
      <c r="AT117" s="464">
        <v>6.54E-2</v>
      </c>
      <c r="AU117" s="464">
        <v>6.54E-2</v>
      </c>
      <c r="AV117" s="464">
        <v>6.54E-2</v>
      </c>
      <c r="AW117" s="464">
        <v>6.54E-2</v>
      </c>
      <c r="AX117" s="464">
        <v>6.54E-2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6.2088000000000004E-3</v>
      </c>
      <c r="BE117" s="464">
        <v>7.4829999999999992E-4</v>
      </c>
      <c r="BF117" s="464">
        <v>1.4984999999999998E-2</v>
      </c>
      <c r="BG117" s="469">
        <v>6.5618873430193486E-2</v>
      </c>
      <c r="BH117" s="464">
        <v>6.2088000000000004E-3</v>
      </c>
      <c r="BI117" s="464">
        <v>7.4829999999999992E-4</v>
      </c>
      <c r="BJ117" s="464">
        <v>1.4984999999999998E-2</v>
      </c>
      <c r="BK117" s="464">
        <v>6.5618873430193486E-2</v>
      </c>
      <c r="BL117" s="470">
        <v>5.1536164635327128E-3</v>
      </c>
      <c r="BM117" s="471"/>
      <c r="BN117" s="464">
        <v>5.1536164635327128E-3</v>
      </c>
      <c r="BO117" s="469"/>
      <c r="BP117" s="472">
        <v>4.8404831046414895E-3</v>
      </c>
      <c r="BQ117" s="473"/>
      <c r="BR117" s="474">
        <v>4.8404831046414895E-3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839.8323619935577</v>
      </c>
      <c r="C118" s="477">
        <v>404.10088887585351</v>
      </c>
      <c r="D118" s="477">
        <v>947.25142501834841</v>
      </c>
      <c r="E118" s="478">
        <v>1616.9503507092265</v>
      </c>
      <c r="F118" s="478">
        <v>1607.7302539220216</v>
      </c>
      <c r="G118" s="478">
        <v>1649.0103660983675</v>
      </c>
      <c r="H118" s="478">
        <v>1585.8450023561691</v>
      </c>
      <c r="I118" s="478">
        <v>1486.6049423345141</v>
      </c>
      <c r="J118" s="479">
        <v>839.8323619935577</v>
      </c>
      <c r="K118" s="476">
        <v>404.10088887585351</v>
      </c>
      <c r="L118" s="476">
        <v>947.25142501834841</v>
      </c>
      <c r="M118" s="478">
        <v>1616.9503507092265</v>
      </c>
      <c r="N118" s="478">
        <v>1607.7302539220216</v>
      </c>
      <c r="O118" s="478">
        <v>1649.0103660983675</v>
      </c>
      <c r="P118" s="478">
        <v>1585.8450023561691</v>
      </c>
      <c r="Q118" s="480">
        <v>1486.6049423345141</v>
      </c>
      <c r="R118" s="476">
        <v>829.05777141896203</v>
      </c>
      <c r="S118" s="476">
        <v>763.81067657009658</v>
      </c>
      <c r="T118" s="476">
        <v>907.09292042103743</v>
      </c>
      <c r="U118" s="477">
        <v>595.40515580122576</v>
      </c>
      <c r="V118" s="477">
        <v>595.53526222979724</v>
      </c>
      <c r="W118" s="477">
        <v>368.42341052993532</v>
      </c>
      <c r="X118" s="477">
        <v>587.09240603932108</v>
      </c>
      <c r="Y118" s="477">
        <v>948.09324163049109</v>
      </c>
      <c r="Z118" s="477">
        <v>875.24306562594779</v>
      </c>
      <c r="AA118" s="476">
        <v>1622.6914271990713</v>
      </c>
      <c r="AB118" s="476">
        <v>1613.4296524253846</v>
      </c>
      <c r="AC118" s="476">
        <v>1654.8963648074496</v>
      </c>
      <c r="AD118" s="476">
        <v>1591.4454720478332</v>
      </c>
      <c r="AE118" s="476">
        <v>1491.756813060736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829.05777141896203</v>
      </c>
      <c r="AL118" s="476">
        <v>763.81067657009658</v>
      </c>
      <c r="AM118" s="476">
        <v>907.09292042103743</v>
      </c>
      <c r="AN118" s="476">
        <v>595.40515580122576</v>
      </c>
      <c r="AO118" s="476">
        <v>595.53526222979724</v>
      </c>
      <c r="AP118" s="476">
        <v>368.42341052993532</v>
      </c>
      <c r="AQ118" s="476">
        <v>587.09240603932108</v>
      </c>
      <c r="AR118" s="476">
        <v>948.09324163049109</v>
      </c>
      <c r="AS118" s="476">
        <v>875.24306562594779</v>
      </c>
      <c r="AT118" s="476">
        <v>1622.6914271990713</v>
      </c>
      <c r="AU118" s="476">
        <v>1613.4296524253846</v>
      </c>
      <c r="AV118" s="476">
        <v>1654.8963648074496</v>
      </c>
      <c r="AW118" s="476">
        <v>1591.4454720478332</v>
      </c>
      <c r="AX118" s="476">
        <v>1491.756813060736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840.25880217429199</v>
      </c>
      <c r="BE118" s="476">
        <v>404.21964802708493</v>
      </c>
      <c r="BF118" s="476">
        <v>947.36473987044565</v>
      </c>
      <c r="BG118" s="481">
        <v>-9.117098644445063</v>
      </c>
      <c r="BH118" s="476">
        <v>840.25880217429199</v>
      </c>
      <c r="BI118" s="476">
        <v>404.21964802708493</v>
      </c>
      <c r="BJ118" s="476">
        <v>947.36473987044565</v>
      </c>
      <c r="BK118" s="476">
        <v>-9.117098644445063</v>
      </c>
      <c r="BL118" s="482">
        <v>413.3197510040942</v>
      </c>
      <c r="BM118" s="483"/>
      <c r="BN118" s="476">
        <v>413.3197510040942</v>
      </c>
      <c r="BO118" s="481"/>
      <c r="BP118" s="484">
        <v>413.38887049063874</v>
      </c>
      <c r="BQ118" s="485"/>
      <c r="BR118" s="486">
        <v>413.38887049063874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-1624.5529079721516</v>
      </c>
      <c r="F119" s="489">
        <v>-1615.3328111849466</v>
      </c>
      <c r="G119" s="489">
        <v>-1656.6129233612926</v>
      </c>
      <c r="H119" s="489">
        <v>-1593.4475596190941</v>
      </c>
      <c r="I119" s="489">
        <v>-1494.2074995974392</v>
      </c>
      <c r="J119" s="490"/>
      <c r="K119" s="487"/>
      <c r="L119" s="487"/>
      <c r="M119" s="489">
        <v>-1624.5529079721516</v>
      </c>
      <c r="N119" s="489">
        <v>-1615.3328111849466</v>
      </c>
      <c r="O119" s="489">
        <v>-1656.6129233612926</v>
      </c>
      <c r="P119" s="489">
        <v>-1593.4475596190941</v>
      </c>
      <c r="Q119" s="491">
        <v>-1494.2074995974392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-1631.8964419609761</v>
      </c>
      <c r="AB119" s="487">
        <v>-1622.6346671872893</v>
      </c>
      <c r="AC119" s="487">
        <v>-1664.1013795693543</v>
      </c>
      <c r="AD119" s="487">
        <v>-1600.6504868097379</v>
      </c>
      <c r="AE119" s="487">
        <v>-1500.9618278226408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-1631.8964419609761</v>
      </c>
      <c r="AU119" s="487">
        <v>-1622.6346671872893</v>
      </c>
      <c r="AV119" s="487">
        <v>-1664.1013795693543</v>
      </c>
      <c r="AW119" s="487">
        <v>-1600.6504868097379</v>
      </c>
      <c r="AX119" s="487">
        <v>-1500.9618278226408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287</v>
      </c>
      <c r="C121" s="959"/>
      <c r="D121" s="958" t="s">
        <v>288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7.8080579260253859E-3</v>
      </c>
      <c r="C123" s="473">
        <v>2.4512354594261E-3</v>
      </c>
      <c r="D123" s="472">
        <v>7.8080579260253859E-3</v>
      </c>
      <c r="E123" s="473">
        <v>2.4512354594261E-3</v>
      </c>
      <c r="F123" s="472">
        <v>1.67828E-2</v>
      </c>
      <c r="G123" s="473">
        <v>1.6782800000000002E-4</v>
      </c>
      <c r="H123" s="472">
        <v>1.4392200000000008E-2</v>
      </c>
      <c r="I123" s="473">
        <v>4.5047586000000021E-3</v>
      </c>
      <c r="J123" s="472">
        <v>8.5230000000000011E-3</v>
      </c>
      <c r="K123" s="473">
        <v>3.2387400000000004E-3</v>
      </c>
      <c r="L123" s="472">
        <v>0.133657</v>
      </c>
      <c r="M123" s="473">
        <v>1.737541E-3</v>
      </c>
      <c r="N123" s="472">
        <v>0</v>
      </c>
      <c r="O123" s="473">
        <v>0</v>
      </c>
      <c r="P123" s="472">
        <v>0</v>
      </c>
      <c r="Q123" s="473">
        <v>0</v>
      </c>
      <c r="R123" s="503">
        <v>2.0400000000000001E-2</v>
      </c>
      <c r="S123" s="504">
        <v>2.0400000000000003E-4</v>
      </c>
      <c r="T123" s="503">
        <v>1.14E-2</v>
      </c>
      <c r="U123" s="504">
        <v>1.1400000000000001E-4</v>
      </c>
      <c r="V123" s="503">
        <v>2.8E-3</v>
      </c>
      <c r="W123" s="505">
        <v>2.8E-5</v>
      </c>
      <c r="X123" s="472">
        <v>3.04E-2</v>
      </c>
      <c r="Y123" s="473">
        <v>9.5151999999999997E-3</v>
      </c>
      <c r="Z123" s="472">
        <v>1.06E-2</v>
      </c>
      <c r="AA123" s="473">
        <v>3.3178000000000001E-3</v>
      </c>
      <c r="AB123" s="472">
        <v>1.6999999999999999E-3</v>
      </c>
      <c r="AC123" s="473">
        <v>5.3209999999999998E-4</v>
      </c>
      <c r="AD123" s="474">
        <v>1.071</v>
      </c>
      <c r="AE123" s="474">
        <v>0.33522299999999999</v>
      </c>
      <c r="AF123" s="472">
        <v>8.6E-3</v>
      </c>
      <c r="AG123" s="473">
        <v>3.2680000000000001E-3</v>
      </c>
      <c r="AH123" s="472">
        <v>8.9999999999999998E-4</v>
      </c>
      <c r="AI123" s="473">
        <v>3.4200000000000002E-4</v>
      </c>
      <c r="AJ123" s="472">
        <v>0.1343</v>
      </c>
      <c r="AK123" s="473">
        <v>1.7458999999999999E-3</v>
      </c>
      <c r="AL123" s="472">
        <v>0.1343</v>
      </c>
      <c r="AM123" s="473">
        <v>1.7458999999999999E-3</v>
      </c>
      <c r="AN123" s="472">
        <v>0.1343</v>
      </c>
      <c r="AO123" s="473">
        <v>1.7458999999999999E-3</v>
      </c>
      <c r="AP123" s="472">
        <v>0.1343</v>
      </c>
      <c r="AQ123" s="473">
        <v>1.7458999999999999E-3</v>
      </c>
      <c r="AR123" s="472">
        <v>0.1343</v>
      </c>
      <c r="AS123" s="473">
        <v>1.7458999999999999E-3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9.10641636168424E-2</v>
      </c>
      <c r="C124" s="473">
        <v>2.4617013357396422E-2</v>
      </c>
      <c r="D124" s="472">
        <v>9.10641636168424E-2</v>
      </c>
      <c r="E124" s="473">
        <v>2.4617013357396422E-2</v>
      </c>
      <c r="F124" s="472">
        <v>0.12638179999999999</v>
      </c>
      <c r="G124" s="473">
        <v>1.2638179999999999E-3</v>
      </c>
      <c r="H124" s="472">
        <v>0.17467980000000002</v>
      </c>
      <c r="I124" s="473">
        <v>5.4674777400000006E-2</v>
      </c>
      <c r="J124" s="472">
        <v>5.5591000000000002E-2</v>
      </c>
      <c r="K124" s="473">
        <v>2.112458E-2</v>
      </c>
      <c r="L124" s="472">
        <v>4.6863799999999998</v>
      </c>
      <c r="M124" s="473">
        <v>6.0922939999999995E-2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0.158</v>
      </c>
      <c r="S124" s="474">
        <v>1.58E-3</v>
      </c>
      <c r="T124" s="472">
        <v>3.0099999999999998E-2</v>
      </c>
      <c r="U124" s="474">
        <v>3.01E-4</v>
      </c>
      <c r="V124" s="472">
        <v>1.66E-2</v>
      </c>
      <c r="W124" s="473">
        <v>1.66E-4</v>
      </c>
      <c r="X124" s="472">
        <v>0.45800000000000002</v>
      </c>
      <c r="Y124" s="473">
        <v>0.14335400000000001</v>
      </c>
      <c r="Z124" s="472">
        <v>0.4143</v>
      </c>
      <c r="AA124" s="473">
        <v>0.12967590000000001</v>
      </c>
      <c r="AB124" s="472">
        <v>9.0200000000000002E-2</v>
      </c>
      <c r="AC124" s="473">
        <v>2.82326E-2</v>
      </c>
      <c r="AD124" s="474">
        <v>3.6839</v>
      </c>
      <c r="AE124" s="474">
        <v>1.1530606999999999</v>
      </c>
      <c r="AF124" s="472">
        <v>5.6000000000000001E-2</v>
      </c>
      <c r="AG124" s="473">
        <v>2.128E-2</v>
      </c>
      <c r="AH124" s="472">
        <v>1.5100000000000001E-2</v>
      </c>
      <c r="AI124" s="473">
        <v>5.738E-3</v>
      </c>
      <c r="AJ124" s="472">
        <v>4.7329999999999997</v>
      </c>
      <c r="AK124" s="473">
        <v>6.1528999999999993E-2</v>
      </c>
      <c r="AL124" s="472">
        <v>4.7329999999999997</v>
      </c>
      <c r="AM124" s="473">
        <v>6.1528999999999993E-2</v>
      </c>
      <c r="AN124" s="472">
        <v>4.7329999999999997</v>
      </c>
      <c r="AO124" s="473">
        <v>6.1528999999999993E-2</v>
      </c>
      <c r="AP124" s="472">
        <v>4.7329999999999997</v>
      </c>
      <c r="AQ124" s="473">
        <v>6.1528999999999993E-2</v>
      </c>
      <c r="AR124" s="472">
        <v>4.7329999999999997</v>
      </c>
      <c r="AS124" s="473">
        <v>6.1528999999999993E-2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0.19408933425114139</v>
      </c>
      <c r="C125" s="473">
        <v>6.1846557081467149E-2</v>
      </c>
      <c r="D125" s="472">
        <v>0.19408933425114139</v>
      </c>
      <c r="E125" s="473">
        <v>6.1846557081467149E-2</v>
      </c>
      <c r="F125" s="472">
        <v>3.9688589999999997</v>
      </c>
      <c r="G125" s="473">
        <v>3.9688589999999996E-2</v>
      </c>
      <c r="H125" s="472">
        <v>0.20969190000000004</v>
      </c>
      <c r="I125" s="473">
        <v>6.5633564700000008E-2</v>
      </c>
      <c r="J125" s="472">
        <v>0.36063100000000003</v>
      </c>
      <c r="K125" s="473">
        <v>0.13703978000000003</v>
      </c>
      <c r="L125" s="472">
        <v>0.91405499999999995</v>
      </c>
      <c r="M125" s="473">
        <v>1.1882714999999999E-2</v>
      </c>
      <c r="N125" s="472">
        <v>0</v>
      </c>
      <c r="O125" s="473">
        <v>0</v>
      </c>
      <c r="P125" s="472">
        <v>0</v>
      </c>
      <c r="Q125" s="473">
        <v>0</v>
      </c>
      <c r="R125" s="472">
        <v>4.2263999999999999</v>
      </c>
      <c r="S125" s="474">
        <v>4.2264000000000003E-2</v>
      </c>
      <c r="T125" s="472">
        <v>4.532</v>
      </c>
      <c r="U125" s="474">
        <v>4.5319999999999999E-2</v>
      </c>
      <c r="V125" s="472">
        <v>2.7341000000000002</v>
      </c>
      <c r="W125" s="473">
        <v>2.7341000000000004E-2</v>
      </c>
      <c r="X125" s="472">
        <v>0.82199999999999995</v>
      </c>
      <c r="Y125" s="473">
        <v>0.25728599999999996</v>
      </c>
      <c r="Z125" s="472">
        <v>0.32079999999999997</v>
      </c>
      <c r="AA125" s="473">
        <v>0.1004104</v>
      </c>
      <c r="AB125" s="472">
        <v>0.1081</v>
      </c>
      <c r="AC125" s="473">
        <v>3.3835299999999999E-2</v>
      </c>
      <c r="AD125" s="474">
        <v>2.9741</v>
      </c>
      <c r="AE125" s="474">
        <v>0.93089330000000003</v>
      </c>
      <c r="AF125" s="472">
        <v>0.3619</v>
      </c>
      <c r="AG125" s="473">
        <v>0.13752200000000001</v>
      </c>
      <c r="AH125" s="472">
        <v>0.23499999999999999</v>
      </c>
      <c r="AI125" s="473">
        <v>8.929999999999999E-2</v>
      </c>
      <c r="AJ125" s="472">
        <v>0.92249999999999999</v>
      </c>
      <c r="AK125" s="473">
        <v>1.19925E-2</v>
      </c>
      <c r="AL125" s="472">
        <v>0.92249999999999999</v>
      </c>
      <c r="AM125" s="473">
        <v>1.19925E-2</v>
      </c>
      <c r="AN125" s="472">
        <v>0.92249999999999999</v>
      </c>
      <c r="AO125" s="473">
        <v>1.19925E-2</v>
      </c>
      <c r="AP125" s="472">
        <v>0.92249999999999999</v>
      </c>
      <c r="AQ125" s="473">
        <v>1.19925E-2</v>
      </c>
      <c r="AR125" s="472">
        <v>0.92249999999999999</v>
      </c>
      <c r="AS125" s="473">
        <v>1.19925E-2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2.896463745054257E-2</v>
      </c>
      <c r="C126" s="473">
        <v>7.9219422177110813E-3</v>
      </c>
      <c r="D126" s="472">
        <v>2.896463745054257E-2</v>
      </c>
      <c r="E126" s="473">
        <v>7.9219422177110813E-3</v>
      </c>
      <c r="F126" s="472">
        <v>0.16208939999999999</v>
      </c>
      <c r="G126" s="473">
        <v>1.6208939999999999E-3</v>
      </c>
      <c r="H126" s="472">
        <v>1.0523400000000002E-2</v>
      </c>
      <c r="I126" s="473">
        <v>3.2938242000000008E-3</v>
      </c>
      <c r="J126" s="472">
        <v>6.1069999999999999E-2</v>
      </c>
      <c r="K126" s="473">
        <v>2.3206600000000001E-2</v>
      </c>
      <c r="L126" s="472">
        <v>2.0731019999999996</v>
      </c>
      <c r="M126" s="473">
        <v>2.6950325999999993E-2</v>
      </c>
      <c r="N126" s="472">
        <v>0</v>
      </c>
      <c r="O126" s="473">
        <v>0</v>
      </c>
      <c r="P126" s="472">
        <v>0</v>
      </c>
      <c r="Q126" s="473">
        <v>0</v>
      </c>
      <c r="R126" s="472">
        <v>0.1694</v>
      </c>
      <c r="S126" s="474">
        <v>1.694E-3</v>
      </c>
      <c r="T126" s="472">
        <v>8.0999999999999996E-3</v>
      </c>
      <c r="U126" s="474">
        <v>8.1000000000000004E-5</v>
      </c>
      <c r="V126" s="472">
        <v>0.17</v>
      </c>
      <c r="W126" s="473">
        <v>1.7000000000000001E-3</v>
      </c>
      <c r="X126" s="472">
        <v>4.0500000000000001E-2</v>
      </c>
      <c r="Y126" s="473">
        <v>1.26765E-2</v>
      </c>
      <c r="Z126" s="472">
        <v>3.5900000000000001E-2</v>
      </c>
      <c r="AA126" s="473">
        <v>1.1236700000000001E-2</v>
      </c>
      <c r="AB126" s="472">
        <v>8.0000000000000004E-4</v>
      </c>
      <c r="AC126" s="473">
        <v>2.5040000000000001E-4</v>
      </c>
      <c r="AD126" s="474">
        <v>0.4551</v>
      </c>
      <c r="AE126" s="474">
        <v>0.1424463</v>
      </c>
      <c r="AF126" s="472">
        <v>6.1400000000000003E-2</v>
      </c>
      <c r="AG126" s="473">
        <v>2.3332000000000002E-2</v>
      </c>
      <c r="AH126" s="472">
        <v>2.8400000000000002E-2</v>
      </c>
      <c r="AI126" s="473">
        <v>1.0792000000000001E-2</v>
      </c>
      <c r="AJ126" s="472">
        <v>2.0937999999999999</v>
      </c>
      <c r="AK126" s="473">
        <v>2.7219399999999998E-2</v>
      </c>
      <c r="AL126" s="472">
        <v>2.0937999999999999</v>
      </c>
      <c r="AM126" s="473">
        <v>2.7219399999999998E-2</v>
      </c>
      <c r="AN126" s="472">
        <v>2.0937999999999999</v>
      </c>
      <c r="AO126" s="473">
        <v>2.7219399999999998E-2</v>
      </c>
      <c r="AP126" s="472">
        <v>2.0937999999999999</v>
      </c>
      <c r="AQ126" s="473">
        <v>2.7219399999999998E-2</v>
      </c>
      <c r="AR126" s="472">
        <v>2.0937999999999999</v>
      </c>
      <c r="AS126" s="473">
        <v>2.7219399999999998E-2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1.847085099651561E-2</v>
      </c>
      <c r="C127" s="469">
        <v>5.8494381958430026E-3</v>
      </c>
      <c r="D127" s="467">
        <v>1.847085099651561E-2</v>
      </c>
      <c r="E127" s="469">
        <v>5.8494381958430026E-3</v>
      </c>
      <c r="F127" s="467">
        <v>0.11484660000000001</v>
      </c>
      <c r="G127" s="469">
        <v>1.1484660000000001E-3</v>
      </c>
      <c r="H127" s="467">
        <v>1.0523400000000002E-2</v>
      </c>
      <c r="I127" s="469">
        <v>3.2938242000000008E-3</v>
      </c>
      <c r="J127" s="467">
        <v>4.2850699999999999E-2</v>
      </c>
      <c r="K127" s="469">
        <v>1.6283266000000001E-2</v>
      </c>
      <c r="L127" s="472">
        <v>0.60431699999999999</v>
      </c>
      <c r="M127" s="473">
        <v>7.8561209999999989E-3</v>
      </c>
      <c r="N127" s="467">
        <v>0</v>
      </c>
      <c r="O127" s="469">
        <v>0</v>
      </c>
      <c r="P127" s="467">
        <v>0</v>
      </c>
      <c r="Q127" s="469">
        <v>0</v>
      </c>
      <c r="R127" s="472">
        <v>0.13150000000000001</v>
      </c>
      <c r="S127" s="474">
        <v>1.315E-3</v>
      </c>
      <c r="T127" s="472">
        <v>1.24E-2</v>
      </c>
      <c r="U127" s="474">
        <v>1.2400000000000001E-4</v>
      </c>
      <c r="V127" s="472">
        <v>7.0099999999999996E-2</v>
      </c>
      <c r="W127" s="473">
        <v>7.0100000000000002E-4</v>
      </c>
      <c r="X127" s="467">
        <v>4.0500000000000001E-2</v>
      </c>
      <c r="Y127" s="469">
        <v>1.26765E-2</v>
      </c>
      <c r="Z127" s="467">
        <v>3.5900000000000001E-2</v>
      </c>
      <c r="AA127" s="469">
        <v>1.1236700000000001E-2</v>
      </c>
      <c r="AB127" s="467">
        <v>8.0000000000000004E-4</v>
      </c>
      <c r="AC127" s="469">
        <v>2.5040000000000001E-4</v>
      </c>
      <c r="AD127" s="464">
        <v>0.4551</v>
      </c>
      <c r="AE127" s="464">
        <v>0.1424463</v>
      </c>
      <c r="AF127" s="467">
        <v>4.3200000000000002E-2</v>
      </c>
      <c r="AG127" s="469">
        <v>1.6416E-2</v>
      </c>
      <c r="AH127" s="467">
        <v>8.2699999999999996E-3</v>
      </c>
      <c r="AI127" s="469">
        <v>3.1425999999999997E-3</v>
      </c>
      <c r="AJ127" s="467">
        <v>0.61029999999999995</v>
      </c>
      <c r="AK127" s="469">
        <v>7.9338999999999989E-3</v>
      </c>
      <c r="AL127" s="467">
        <v>0.61029999999999995</v>
      </c>
      <c r="AM127" s="469">
        <v>7.9338999999999989E-3</v>
      </c>
      <c r="AN127" s="467">
        <v>0.61029999999999995</v>
      </c>
      <c r="AO127" s="469">
        <v>7.9338999999999989E-3</v>
      </c>
      <c r="AP127" s="467">
        <v>0.61029999999999995</v>
      </c>
      <c r="AQ127" s="469">
        <v>7.9338999999999989E-3</v>
      </c>
      <c r="AR127" s="467">
        <v>0.61029999999999995</v>
      </c>
      <c r="AS127" s="469">
        <v>7.9338999999999989E-3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0.69824410736470777</v>
      </c>
      <c r="C128" s="473">
        <v>0.2597204429649938</v>
      </c>
      <c r="D128" s="472">
        <v>0.69824410736470777</v>
      </c>
      <c r="E128" s="473">
        <v>0.2597204429649938</v>
      </c>
      <c r="F128" s="472">
        <v>2.8659672</v>
      </c>
      <c r="G128" s="473">
        <v>2.8659672000000001E-2</v>
      </c>
      <c r="H128" s="472">
        <v>1.8819099999999998E-2</v>
      </c>
      <c r="I128" s="473">
        <v>5.8903782999999996E-3</v>
      </c>
      <c r="J128" s="472">
        <v>2.3405081000000001</v>
      </c>
      <c r="K128" s="473">
        <v>0.889393078</v>
      </c>
      <c r="L128" s="472">
        <v>0.64812904374369307</v>
      </c>
      <c r="M128" s="473">
        <v>8.4256775686680097E-3</v>
      </c>
      <c r="N128" s="472">
        <v>0</v>
      </c>
      <c r="O128" s="473">
        <v>0</v>
      </c>
      <c r="P128" s="472">
        <v>0</v>
      </c>
      <c r="Q128" s="473">
        <v>0</v>
      </c>
      <c r="R128" s="472">
        <v>3.6036999999999999</v>
      </c>
      <c r="S128" s="474">
        <v>3.6037E-2</v>
      </c>
      <c r="T128" s="472">
        <v>0.1086</v>
      </c>
      <c r="U128" s="474">
        <v>1.0859999999999999E-3</v>
      </c>
      <c r="V128" s="472">
        <v>0.43359999999999999</v>
      </c>
      <c r="W128" s="473">
        <v>4.3359999999999996E-3</v>
      </c>
      <c r="X128" s="472">
        <v>0.1658</v>
      </c>
      <c r="Y128" s="473">
        <v>5.1895400000000001E-2</v>
      </c>
      <c r="Z128" s="472">
        <v>1.6E-2</v>
      </c>
      <c r="AA128" s="473">
        <v>5.0080000000000003E-3</v>
      </c>
      <c r="AB128" s="472">
        <v>3.8E-3</v>
      </c>
      <c r="AC128" s="473">
        <v>1.1894E-3</v>
      </c>
      <c r="AD128" s="474">
        <v>5.8999999999999999E-3</v>
      </c>
      <c r="AE128" s="474">
        <v>1.8466999999999999E-3</v>
      </c>
      <c r="AF128" s="472">
        <v>2.3641000000000001</v>
      </c>
      <c r="AG128" s="473">
        <v>0.89835799999999999</v>
      </c>
      <c r="AH128" s="472">
        <v>4.9100000000000003E-3</v>
      </c>
      <c r="AI128" s="473">
        <v>1.8658000000000001E-3</v>
      </c>
      <c r="AJ128" s="472">
        <v>0.91388637780155446</v>
      </c>
      <c r="AK128" s="473">
        <v>1.1880522911420208E-2</v>
      </c>
      <c r="AL128" s="472">
        <v>0.35332273645885448</v>
      </c>
      <c r="AM128" s="473">
        <v>4.5931955739651077E-3</v>
      </c>
      <c r="AN128" s="472">
        <v>2.142619802020628</v>
      </c>
      <c r="AO128" s="473">
        <v>2.7854057426268161E-2</v>
      </c>
      <c r="AP128" s="472">
        <v>1.4673648465788278</v>
      </c>
      <c r="AQ128" s="473">
        <v>1.907574300552476E-2</v>
      </c>
      <c r="AR128" s="472">
        <v>0.65105880838140939</v>
      </c>
      <c r="AS128" s="473">
        <v>8.463764508958322E-3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1.3472916945020846E-3</v>
      </c>
      <c r="C129" s="469">
        <v>3.6280588458240961E-4</v>
      </c>
      <c r="D129" s="467">
        <v>1.3472916945020846E-3</v>
      </c>
      <c r="E129" s="469">
        <v>3.6280588458240961E-4</v>
      </c>
      <c r="F129" s="467">
        <v>7.2872932000000003E-3</v>
      </c>
      <c r="G129" s="469">
        <v>7.2872932000000006E-5</v>
      </c>
      <c r="H129" s="467">
        <v>1.4902815000000006E-3</v>
      </c>
      <c r="I129" s="469">
        <v>4.6645810950000021E-4</v>
      </c>
      <c r="J129" s="467">
        <v>1.8425801000000002E-3</v>
      </c>
      <c r="K129" s="469">
        <v>7.001804380000001E-4</v>
      </c>
      <c r="L129" s="472">
        <v>8.3395746000000007E-2</v>
      </c>
      <c r="M129" s="473">
        <v>1.084144698E-3</v>
      </c>
      <c r="N129" s="467">
        <v>0</v>
      </c>
      <c r="O129" s="469">
        <v>0</v>
      </c>
      <c r="P129" s="467">
        <v>0</v>
      </c>
      <c r="Q129" s="469">
        <v>0</v>
      </c>
      <c r="R129" s="472">
        <v>8.3371000000000001E-3</v>
      </c>
      <c r="S129" s="474">
        <v>8.3370999999999998E-5</v>
      </c>
      <c r="T129" s="472">
        <v>1.8599999999999999E-3</v>
      </c>
      <c r="U129" s="474">
        <v>1.8599999999999998E-5</v>
      </c>
      <c r="V129" s="472">
        <v>4.2059999999999997E-3</v>
      </c>
      <c r="W129" s="473">
        <v>4.206E-5</v>
      </c>
      <c r="X129" s="467">
        <v>6.6825000000000001E-3</v>
      </c>
      <c r="Y129" s="469">
        <v>2.0916225000000002E-3</v>
      </c>
      <c r="Z129" s="467">
        <v>1.0410999999999999E-3</v>
      </c>
      <c r="AA129" s="469">
        <v>3.2586429999999998E-4</v>
      </c>
      <c r="AB129" s="467">
        <v>2.3200000000000001E-5</v>
      </c>
      <c r="AC129" s="469">
        <v>7.2616000000000001E-6</v>
      </c>
      <c r="AD129" s="464">
        <v>9.1020000000000004E-2</v>
      </c>
      <c r="AE129" s="464">
        <v>2.8489260000000002E-2</v>
      </c>
      <c r="AF129" s="467">
        <v>1.8576E-3</v>
      </c>
      <c r="AG129" s="469">
        <v>7.05888E-4</v>
      </c>
      <c r="AH129" s="467">
        <v>3.5560999999999996E-4</v>
      </c>
      <c r="AI129" s="469">
        <v>1.3513179999999998E-4</v>
      </c>
      <c r="AJ129" s="467">
        <v>8.4221400000000002E-2</v>
      </c>
      <c r="AK129" s="469">
        <v>1.0948781999999999E-3</v>
      </c>
      <c r="AL129" s="467">
        <v>8.4221400000000002E-2</v>
      </c>
      <c r="AM129" s="469">
        <v>1.0948781999999999E-3</v>
      </c>
      <c r="AN129" s="467">
        <v>8.4221400000000002E-2</v>
      </c>
      <c r="AO129" s="469">
        <v>1.0948781999999999E-3</v>
      </c>
      <c r="AP129" s="467">
        <v>8.4221400000000002E-2</v>
      </c>
      <c r="AQ129" s="469">
        <v>1.0948781999999999E-3</v>
      </c>
      <c r="AR129" s="467">
        <v>8.4221400000000002E-2</v>
      </c>
      <c r="AS129" s="469">
        <v>1.0948781999999999E-3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3.4479517258914688E-3</v>
      </c>
      <c r="C130" s="469">
        <v>9.3799231394756468E-4</v>
      </c>
      <c r="D130" s="467">
        <v>3.4479517258914688E-3</v>
      </c>
      <c r="E130" s="469">
        <v>9.3799231394756468E-4</v>
      </c>
      <c r="F130" s="467">
        <v>5.1995760000000009E-3</v>
      </c>
      <c r="G130" s="469">
        <v>5.1995760000000012E-5</v>
      </c>
      <c r="H130" s="467">
        <v>5.225617200000001E-3</v>
      </c>
      <c r="I130" s="469">
        <v>1.6356181836000004E-3</v>
      </c>
      <c r="J130" s="467">
        <v>3.4709067E-3</v>
      </c>
      <c r="K130" s="469">
        <v>1.318944546E-3</v>
      </c>
      <c r="L130" s="472">
        <v>0.197007342</v>
      </c>
      <c r="M130" s="473">
        <v>2.5610954459999997E-3</v>
      </c>
      <c r="N130" s="467">
        <v>0</v>
      </c>
      <c r="O130" s="469">
        <v>0</v>
      </c>
      <c r="P130" s="467">
        <v>0</v>
      </c>
      <c r="Q130" s="469">
        <v>0</v>
      </c>
      <c r="R130" s="472">
        <v>5.7860000000000012E-3</v>
      </c>
      <c r="S130" s="474">
        <v>5.7860000000000012E-5</v>
      </c>
      <c r="T130" s="472">
        <v>4.836E-3</v>
      </c>
      <c r="U130" s="474">
        <v>4.8360000000000005E-5</v>
      </c>
      <c r="V130" s="472">
        <v>2.8039999999999996E-3</v>
      </c>
      <c r="W130" s="473">
        <v>2.8039999999999996E-5</v>
      </c>
      <c r="X130" s="467">
        <v>1.7333999999999999E-2</v>
      </c>
      <c r="Y130" s="469">
        <v>5.4255419999999993E-3</v>
      </c>
      <c r="Z130" s="467">
        <v>2.4412000000000003E-2</v>
      </c>
      <c r="AA130" s="469">
        <v>7.6409560000000008E-3</v>
      </c>
      <c r="AB130" s="467">
        <v>5.44E-4</v>
      </c>
      <c r="AC130" s="469">
        <v>1.7027200000000001E-4</v>
      </c>
      <c r="AD130" s="464">
        <v>0.19478279999999998</v>
      </c>
      <c r="AE130" s="464">
        <v>6.096701639999999E-2</v>
      </c>
      <c r="AF130" s="467">
        <v>3.4992000000000001E-3</v>
      </c>
      <c r="AG130" s="469">
        <v>1.329696E-3</v>
      </c>
      <c r="AH130" s="467">
        <v>6.6986999999999993E-4</v>
      </c>
      <c r="AI130" s="469">
        <v>2.5455059999999997E-4</v>
      </c>
      <c r="AJ130" s="467">
        <v>0.19895779999999999</v>
      </c>
      <c r="AK130" s="469">
        <v>2.5864513999999997E-3</v>
      </c>
      <c r="AL130" s="467">
        <v>0.19895779999999999</v>
      </c>
      <c r="AM130" s="469">
        <v>2.5864513999999997E-3</v>
      </c>
      <c r="AN130" s="467">
        <v>0.19895779999999999</v>
      </c>
      <c r="AO130" s="469">
        <v>2.5864513999999997E-3</v>
      </c>
      <c r="AP130" s="467">
        <v>0.19895779999999999</v>
      </c>
      <c r="AQ130" s="469">
        <v>2.5864513999999997E-3</v>
      </c>
      <c r="AR130" s="467">
        <v>0.19895779999999999</v>
      </c>
      <c r="AS130" s="469">
        <v>2.5864513999999997E-3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7.2396165493540292E-3</v>
      </c>
      <c r="C131" s="473"/>
      <c r="D131" s="472">
        <v>7.2396165493540292E-3</v>
      </c>
      <c r="E131" s="473"/>
      <c r="F131" s="472">
        <v>3.1098800000000003E-2</v>
      </c>
      <c r="G131" s="473"/>
      <c r="H131" s="472">
        <v>7.6442000000000003E-3</v>
      </c>
      <c r="I131" s="473"/>
      <c r="J131" s="472">
        <v>9.9900000000000006E-3</v>
      </c>
      <c r="K131" s="473"/>
      <c r="L131" s="472">
        <v>0.48589923607526586</v>
      </c>
      <c r="M131" s="473"/>
      <c r="N131" s="472">
        <v>0</v>
      </c>
      <c r="O131" s="473"/>
      <c r="P131" s="472">
        <v>0</v>
      </c>
      <c r="Q131" s="473"/>
      <c r="R131" s="472">
        <v>3.1E-2</v>
      </c>
      <c r="S131" s="474"/>
      <c r="T131" s="472">
        <v>2.8400000000000002E-2</v>
      </c>
      <c r="U131" s="474"/>
      <c r="V131" s="472">
        <v>3.2199999999999999E-2</v>
      </c>
      <c r="W131" s="473"/>
      <c r="X131" s="472">
        <v>1.0500000000000001E-2</v>
      </c>
      <c r="Y131" s="473"/>
      <c r="Z131" s="472">
        <v>1.06E-2</v>
      </c>
      <c r="AA131" s="473"/>
      <c r="AB131" s="472">
        <v>7.1000000000000004E-3</v>
      </c>
      <c r="AC131" s="473"/>
      <c r="AD131" s="474">
        <v>1.06E-2</v>
      </c>
      <c r="AE131" s="474"/>
      <c r="AF131" s="472">
        <v>0.01</v>
      </c>
      <c r="AG131" s="473"/>
      <c r="AH131" s="472">
        <v>8.9999999999999993E-3</v>
      </c>
      <c r="AI131" s="473"/>
      <c r="AJ131" s="472">
        <v>0.49049999999999999</v>
      </c>
      <c r="AK131" s="473"/>
      <c r="AL131" s="472">
        <v>0.49049999999999999</v>
      </c>
      <c r="AM131" s="473"/>
      <c r="AN131" s="472">
        <v>0.49049999999999999</v>
      </c>
      <c r="AO131" s="473"/>
      <c r="AP131" s="472">
        <v>0.49049999999999999</v>
      </c>
      <c r="AQ131" s="473"/>
      <c r="AR131" s="472">
        <v>0.49049999999999999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4.8404831046414895E-3</v>
      </c>
      <c r="C132" s="473"/>
      <c r="D132" s="472">
        <v>4.8404831046414895E-3</v>
      </c>
      <c r="E132" s="473"/>
      <c r="F132" s="472">
        <v>6.2088000000000004E-3</v>
      </c>
      <c r="G132" s="473"/>
      <c r="H132" s="472">
        <v>7.4829999999999992E-4</v>
      </c>
      <c r="I132" s="473"/>
      <c r="J132" s="472">
        <v>1.4984999999999998E-2</v>
      </c>
      <c r="K132" s="473"/>
      <c r="L132" s="472">
        <v>6.5618873430193486E-2</v>
      </c>
      <c r="M132" s="473"/>
      <c r="N132" s="472">
        <v>0</v>
      </c>
      <c r="O132" s="473"/>
      <c r="P132" s="472">
        <v>0</v>
      </c>
      <c r="Q132" s="473"/>
      <c r="R132" s="472">
        <v>6.1999999999999998E-3</v>
      </c>
      <c r="S132" s="474"/>
      <c r="T132" s="472">
        <v>5.5999999999999999E-3</v>
      </c>
      <c r="U132" s="474"/>
      <c r="V132" s="472">
        <v>6.4000000000000003E-3</v>
      </c>
      <c r="W132" s="473"/>
      <c r="X132" s="472">
        <v>1E-3</v>
      </c>
      <c r="Y132" s="473"/>
      <c r="Z132" s="472">
        <v>1E-3</v>
      </c>
      <c r="AA132" s="473"/>
      <c r="AB132" s="472">
        <v>6.9999999999999999E-4</v>
      </c>
      <c r="AC132" s="473"/>
      <c r="AD132" s="474">
        <v>1.1000000000000001E-3</v>
      </c>
      <c r="AE132" s="474"/>
      <c r="AF132" s="472">
        <v>1.4999999999999999E-2</v>
      </c>
      <c r="AG132" s="473"/>
      <c r="AH132" s="472">
        <v>1.35E-2</v>
      </c>
      <c r="AI132" s="473"/>
      <c r="AJ132" s="472">
        <v>6.54E-2</v>
      </c>
      <c r="AK132" s="473"/>
      <c r="AL132" s="472">
        <v>6.54E-2</v>
      </c>
      <c r="AM132" s="473"/>
      <c r="AN132" s="472">
        <v>6.54E-2</v>
      </c>
      <c r="AO132" s="473"/>
      <c r="AP132" s="472">
        <v>6.54E-2</v>
      </c>
      <c r="AQ132" s="473"/>
      <c r="AR132" s="472">
        <v>6.54E-2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413.38887049063874</v>
      </c>
      <c r="C133" s="492"/>
      <c r="D133" s="490">
        <v>413.38887049063874</v>
      </c>
      <c r="E133" s="492"/>
      <c r="F133" s="490">
        <v>840.25880217429199</v>
      </c>
      <c r="G133" s="492"/>
      <c r="H133" s="490">
        <v>404.21964802708493</v>
      </c>
      <c r="I133" s="492"/>
      <c r="J133" s="490">
        <v>947.36473987044565</v>
      </c>
      <c r="K133" s="492"/>
      <c r="L133" s="495">
        <v>-9.117098644445063</v>
      </c>
      <c r="M133" s="496"/>
      <c r="N133" s="490">
        <v>0</v>
      </c>
      <c r="O133" s="492"/>
      <c r="P133" s="490">
        <v>2.2575791639952563</v>
      </c>
      <c r="Q133" s="492"/>
      <c r="R133" s="495">
        <v>829.05777141896203</v>
      </c>
      <c r="S133" s="497"/>
      <c r="T133" s="495">
        <v>763.81067657009658</v>
      </c>
      <c r="U133" s="497"/>
      <c r="V133" s="495">
        <v>907.09292042103743</v>
      </c>
      <c r="W133" s="496"/>
      <c r="X133" s="490">
        <v>595.40515580122576</v>
      </c>
      <c r="Y133" s="492"/>
      <c r="Z133" s="490">
        <v>595.53526222979724</v>
      </c>
      <c r="AA133" s="492"/>
      <c r="AB133" s="490">
        <v>368.42341052993532</v>
      </c>
      <c r="AC133" s="492"/>
      <c r="AD133" s="487">
        <v>587.09240603932108</v>
      </c>
      <c r="AE133" s="487"/>
      <c r="AF133" s="490">
        <v>948.09324163049109</v>
      </c>
      <c r="AG133" s="492"/>
      <c r="AH133" s="490">
        <v>875.24306562594779</v>
      </c>
      <c r="AI133" s="492"/>
      <c r="AJ133" s="490">
        <v>-9.2050147619047618</v>
      </c>
      <c r="AK133" s="492"/>
      <c r="AL133" s="490">
        <v>-9.2050147619047618</v>
      </c>
      <c r="AM133" s="492"/>
      <c r="AN133" s="490">
        <v>-9.2050147619047618</v>
      </c>
      <c r="AO133" s="492"/>
      <c r="AP133" s="490">
        <v>-9.2050147619047618</v>
      </c>
      <c r="AQ133" s="492"/>
      <c r="AR133" s="490">
        <v>-9.2050147619047618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287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11952.768141459625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667397.27551938803</v>
      </c>
      <c r="C139" s="670">
        <v>1995614.9732620323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2941176.4705882352</v>
      </c>
      <c r="J139" s="510">
        <v>2941176.4705882352</v>
      </c>
      <c r="K139" s="510">
        <v>1818181.8181818181</v>
      </c>
      <c r="L139" s="510">
        <v>2941176.4705882352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803935.37622966699</v>
      </c>
      <c r="C140" s="670">
        <v>0</v>
      </c>
      <c r="D140" s="670">
        <v>2775641.0256410255</v>
      </c>
      <c r="E140" s="702">
        <f t="shared" si="3"/>
        <v>2775641.0256410255</v>
      </c>
      <c r="F140" s="702">
        <f t="shared" si="3"/>
        <v>2775641.0256410255</v>
      </c>
      <c r="G140" s="702">
        <f t="shared" si="3"/>
        <v>2775641.0256410255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2777777.777777778</v>
      </c>
      <c r="N140" s="706">
        <f t="shared" si="4"/>
        <v>2777777.777777778</v>
      </c>
      <c r="O140" s="706">
        <f t="shared" si="4"/>
        <v>2777777.777777778</v>
      </c>
      <c r="P140" s="706">
        <f t="shared" si="4"/>
        <v>2777777.777777778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15470.856287386054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203067.15422064182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165314.42712972721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2.2883158866644306</v>
      </c>
      <c r="C145" s="672">
        <v>4.2179374456583352</v>
      </c>
      <c r="D145" s="672">
        <v>2.4978447248750006</v>
      </c>
      <c r="E145" s="704">
        <f>D145</f>
        <v>2.4978447248750006</v>
      </c>
      <c r="F145" s="704">
        <f t="shared" ref="F145:G145" si="6">E145</f>
        <v>2.4978447248750006</v>
      </c>
      <c r="G145" s="704">
        <f t="shared" si="6"/>
        <v>2.4978447248750006</v>
      </c>
      <c r="H145" s="672">
        <v>0</v>
      </c>
      <c r="I145" s="512">
        <v>8.9093605111111103</v>
      </c>
      <c r="J145" s="512">
        <v>3.1065533361111108</v>
      </c>
      <c r="K145" s="512">
        <v>0.49822081805555557</v>
      </c>
      <c r="L145" s="512">
        <v>313.87911537499997</v>
      </c>
      <c r="M145" s="512">
        <v>2.5204111972222223</v>
      </c>
      <c r="N145" s="528">
        <f>M145</f>
        <v>2.5204111972222223</v>
      </c>
      <c r="O145" s="528">
        <f t="shared" ref="O145:P145" si="7">N145</f>
        <v>2.5204111972222223</v>
      </c>
      <c r="P145" s="528">
        <f t="shared" si="7"/>
        <v>2.5204111972222223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26.68827181925187</v>
      </c>
      <c r="C146" s="672">
        <v>51.193595796341668</v>
      </c>
      <c r="D146" s="672">
        <v>16.292113821486112</v>
      </c>
      <c r="E146" s="704">
        <f t="shared" ref="E146:G154" si="9">D146</f>
        <v>16.292113821486112</v>
      </c>
      <c r="F146" s="704">
        <f t="shared" si="9"/>
        <v>16.292113821486112</v>
      </c>
      <c r="G146" s="704">
        <f t="shared" si="9"/>
        <v>16.292113821486112</v>
      </c>
      <c r="H146" s="672">
        <v>0</v>
      </c>
      <c r="I146" s="512">
        <v>134.22654980555555</v>
      </c>
      <c r="J146" s="512">
        <v>121.41934407083333</v>
      </c>
      <c r="K146" s="512">
        <v>26.435010463888887</v>
      </c>
      <c r="L146" s="512">
        <v>1079.6445127263889</v>
      </c>
      <c r="M146" s="512">
        <v>16.41197988888889</v>
      </c>
      <c r="N146" s="528">
        <f t="shared" ref="N146:P154" si="10">M146</f>
        <v>16.41197988888889</v>
      </c>
      <c r="O146" s="528">
        <f t="shared" si="10"/>
        <v>16.41197988888889</v>
      </c>
      <c r="P146" s="528">
        <f t="shared" si="10"/>
        <v>16.41197988888889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56.881968756742246</v>
      </c>
      <c r="C147" s="672">
        <v>61.454629386837517</v>
      </c>
      <c r="D147" s="672">
        <v>105.69051284481947</v>
      </c>
      <c r="E147" s="704">
        <f t="shared" si="9"/>
        <v>105.69051284481947</v>
      </c>
      <c r="F147" s="704">
        <f t="shared" si="9"/>
        <v>105.69051284481947</v>
      </c>
      <c r="G147" s="704">
        <f t="shared" si="9"/>
        <v>105.69051284481947</v>
      </c>
      <c r="H147" s="672">
        <v>0</v>
      </c>
      <c r="I147" s="512">
        <v>240.90441908333332</v>
      </c>
      <c r="J147" s="512">
        <v>94.017199077777775</v>
      </c>
      <c r="K147" s="512">
        <v>31.680982606944443</v>
      </c>
      <c r="L147" s="512">
        <v>871.62266763472223</v>
      </c>
      <c r="M147" s="512">
        <v>106.06242003194444</v>
      </c>
      <c r="N147" s="528">
        <f t="shared" si="10"/>
        <v>106.06242003194444</v>
      </c>
      <c r="O147" s="528">
        <f t="shared" si="10"/>
        <v>106.06242003194444</v>
      </c>
      <c r="P147" s="528">
        <f t="shared" si="10"/>
        <v>106.06242003194444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8.488697273701117</v>
      </c>
      <c r="C148" s="672">
        <v>3.0841040921916671</v>
      </c>
      <c r="D148" s="672">
        <v>17.897850210972223</v>
      </c>
      <c r="E148" s="704">
        <f t="shared" si="9"/>
        <v>17.897850210972223</v>
      </c>
      <c r="F148" s="704">
        <f t="shared" si="9"/>
        <v>17.897850210972223</v>
      </c>
      <c r="G148" s="704">
        <f t="shared" si="9"/>
        <v>17.897850210972223</v>
      </c>
      <c r="H148" s="672">
        <v>0</v>
      </c>
      <c r="I148" s="512">
        <v>11.8693783125</v>
      </c>
      <c r="J148" s="512">
        <v>10.521251393055556</v>
      </c>
      <c r="K148" s="512">
        <v>0.23445685555555554</v>
      </c>
      <c r="L148" s="512">
        <v>133.37664370416667</v>
      </c>
      <c r="M148" s="512">
        <v>17.99456366388889</v>
      </c>
      <c r="N148" s="528">
        <f t="shared" si="10"/>
        <v>17.99456366388889</v>
      </c>
      <c r="O148" s="528">
        <f t="shared" si="10"/>
        <v>17.99456366388889</v>
      </c>
      <c r="P148" s="528">
        <f t="shared" si="10"/>
        <v>17.99456366388889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5.4132720550978126</v>
      </c>
      <c r="C149" s="672">
        <v>3.0841040921916671</v>
      </c>
      <c r="D149" s="672">
        <v>12.558300475443055</v>
      </c>
      <c r="E149" s="704">
        <f t="shared" si="9"/>
        <v>12.558300475443055</v>
      </c>
      <c r="F149" s="704">
        <f t="shared" si="9"/>
        <v>12.558300475443055</v>
      </c>
      <c r="G149" s="704">
        <f t="shared" si="9"/>
        <v>12.558300475443055</v>
      </c>
      <c r="H149" s="672">
        <v>0</v>
      </c>
      <c r="I149" s="470">
        <v>11.8693783125</v>
      </c>
      <c r="J149" s="470">
        <v>10.521251393055556</v>
      </c>
      <c r="K149" s="470">
        <v>0.23445685555555554</v>
      </c>
      <c r="L149" s="470">
        <v>133.37664370416667</v>
      </c>
      <c r="M149" s="470">
        <v>12.6606702</v>
      </c>
      <c r="N149" s="528">
        <f t="shared" si="10"/>
        <v>12.6606702</v>
      </c>
      <c r="O149" s="528">
        <f t="shared" si="10"/>
        <v>12.6606702</v>
      </c>
      <c r="P149" s="528">
        <f t="shared" si="10"/>
        <v>12.6606702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204.63514727865638</v>
      </c>
      <c r="C150" s="672">
        <v>5.5153337629819443</v>
      </c>
      <c r="D150" s="672">
        <v>685.93521191038474</v>
      </c>
      <c r="E150" s="704">
        <f t="shared" si="9"/>
        <v>685.93521191038474</v>
      </c>
      <c r="F150" s="704">
        <f t="shared" si="9"/>
        <v>685.93521191038474</v>
      </c>
      <c r="G150" s="704">
        <f t="shared" si="9"/>
        <v>685.93521191038474</v>
      </c>
      <c r="H150" s="672">
        <v>0</v>
      </c>
      <c r="I150" s="512">
        <v>48.591183313888891</v>
      </c>
      <c r="J150" s="512">
        <v>4.6891371111111111</v>
      </c>
      <c r="K150" s="512">
        <v>1.1136700638888888</v>
      </c>
      <c r="L150" s="512">
        <v>1.7291193097222222</v>
      </c>
      <c r="M150" s="512">
        <v>692.84931527361107</v>
      </c>
      <c r="N150" s="528">
        <f t="shared" si="10"/>
        <v>692.84931527361107</v>
      </c>
      <c r="O150" s="528">
        <f t="shared" si="10"/>
        <v>692.84931527361107</v>
      </c>
      <c r="P150" s="528">
        <f t="shared" si="10"/>
        <v>692.84931527361107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0.3948522177613436</v>
      </c>
      <c r="C151" s="672">
        <v>0.43675839297827096</v>
      </c>
      <c r="D151" s="672">
        <v>0.54000692044405141</v>
      </c>
      <c r="E151" s="704">
        <f t="shared" si="9"/>
        <v>0.54000692044405141</v>
      </c>
      <c r="F151" s="704">
        <f t="shared" si="9"/>
        <v>0.54000692044405141</v>
      </c>
      <c r="G151" s="704">
        <f t="shared" si="9"/>
        <v>0.54000692044405141</v>
      </c>
      <c r="H151" s="672">
        <v>0</v>
      </c>
      <c r="I151" s="512">
        <v>1.9584474215624998</v>
      </c>
      <c r="J151" s="512">
        <v>0.3051162903986111</v>
      </c>
      <c r="K151" s="512">
        <v>6.7992488111111114E-3</v>
      </c>
      <c r="L151" s="512">
        <v>26.675328740833333</v>
      </c>
      <c r="M151" s="512">
        <v>0.54440881860000001</v>
      </c>
      <c r="N151" s="528">
        <f t="shared" si="10"/>
        <v>0.54440881860000001</v>
      </c>
      <c r="O151" s="528">
        <f t="shared" si="10"/>
        <v>0.54440881860000001</v>
      </c>
      <c r="P151" s="528">
        <f t="shared" si="10"/>
        <v>0.54440881860000001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1.0104948996998306</v>
      </c>
      <c r="C152" s="672">
        <v>1.5314772213112835</v>
      </c>
      <c r="D152" s="672">
        <v>1.0172223385108874</v>
      </c>
      <c r="E152" s="704">
        <f t="shared" si="9"/>
        <v>1.0172223385108874</v>
      </c>
      <c r="F152" s="704">
        <f t="shared" si="9"/>
        <v>1.0172223385108874</v>
      </c>
      <c r="G152" s="704">
        <f t="shared" si="9"/>
        <v>1.0172223385108874</v>
      </c>
      <c r="H152" s="672">
        <v>0</v>
      </c>
      <c r="I152" s="512">
        <v>5.0800939177500002</v>
      </c>
      <c r="J152" s="512">
        <v>7.1544509472777786</v>
      </c>
      <c r="K152" s="512">
        <v>0.15943066177777779</v>
      </c>
      <c r="L152" s="512">
        <v>57.085203505383326</v>
      </c>
      <c r="M152" s="512">
        <v>1.0255142862</v>
      </c>
      <c r="N152" s="528">
        <f t="shared" si="10"/>
        <v>1.0255142862</v>
      </c>
      <c r="O152" s="528">
        <f t="shared" si="10"/>
        <v>1.0255142862</v>
      </c>
      <c r="P152" s="528">
        <f t="shared" si="10"/>
        <v>1.0255142862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2.1217221644868838</v>
      </c>
      <c r="C153" s="672">
        <v>2.2402938690472225</v>
      </c>
      <c r="D153" s="672">
        <v>2.9277799837499998</v>
      </c>
      <c r="E153" s="704">
        <f t="shared" si="9"/>
        <v>2.9277799837499998</v>
      </c>
      <c r="F153" s="704">
        <f t="shared" si="9"/>
        <v>2.9277799837499998</v>
      </c>
      <c r="G153" s="704">
        <f t="shared" si="9"/>
        <v>2.9277799837499998</v>
      </c>
      <c r="H153" s="672">
        <v>0</v>
      </c>
      <c r="I153" s="512">
        <v>3.0772462291666667</v>
      </c>
      <c r="J153" s="512">
        <v>3.1065533361111108</v>
      </c>
      <c r="K153" s="512">
        <v>2.0808045930555554</v>
      </c>
      <c r="L153" s="512">
        <v>3.1065533361111108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1.418605560105046</v>
      </c>
      <c r="C154" s="672">
        <v>0.21930508126527776</v>
      </c>
      <c r="D154" s="672">
        <v>4.3916699756249997</v>
      </c>
      <c r="E154" s="704">
        <f t="shared" si="9"/>
        <v>4.3916699756249997</v>
      </c>
      <c r="F154" s="704">
        <f t="shared" si="9"/>
        <v>4.3916699756249997</v>
      </c>
      <c r="G154" s="704">
        <f t="shared" si="9"/>
        <v>4.3916699756249997</v>
      </c>
      <c r="H154" s="672">
        <v>0</v>
      </c>
      <c r="I154" s="512">
        <v>0.29307106944444444</v>
      </c>
      <c r="J154" s="512">
        <v>0.29307106944444444</v>
      </c>
      <c r="K154" s="512">
        <v>0.2051497486111111</v>
      </c>
      <c r="L154" s="512">
        <v>0.32237817638888888</v>
      </c>
      <c r="M154" s="512">
        <v>4.3960660416666668</v>
      </c>
      <c r="N154" s="528">
        <f t="shared" si="10"/>
        <v>4.3960660416666668</v>
      </c>
      <c r="O154" s="528">
        <f t="shared" si="10"/>
        <v>4.3960660416666668</v>
      </c>
      <c r="P154" s="528">
        <f t="shared" si="10"/>
        <v>4.3960660416666668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121152.31837112243</v>
      </c>
      <c r="C155" s="671">
        <v>118465.08453775469</v>
      </c>
      <c r="D155" s="671">
        <v>277645.1974677894</v>
      </c>
      <c r="E155" s="703">
        <f>$D$155*($H$12*$I$12)/($H13*$I13)</f>
        <v>228569.22667654717</v>
      </c>
      <c r="F155" s="703">
        <f>$D$155*($H$12*$I$12)/($H14*$I14)</f>
        <v>366627.65396465518</v>
      </c>
      <c r="G155" s="703">
        <f>$D$155*($H$12*$I$12)/($H15*$I15)</f>
        <v>596923.87175443303</v>
      </c>
      <c r="H155" s="671">
        <v>0</v>
      </c>
      <c r="I155" s="511">
        <v>174496.0257634013</v>
      </c>
      <c r="J155" s="511">
        <v>174534.15619356433</v>
      </c>
      <c r="K155" s="511">
        <v>107974.24293237773</v>
      </c>
      <c r="L155" s="511">
        <v>172059.79930065584</v>
      </c>
      <c r="M155" s="511">
        <v>277858.70025769813</v>
      </c>
      <c r="N155" s="707">
        <f>$M$155*($H$12*$I$12)/($H13*$I13)</f>
        <v>228744.99117032485</v>
      </c>
      <c r="O155" s="707">
        <f>$M$155*($H$12*$I$12)/($H14*$I14)</f>
        <v>366909.58222306933</v>
      </c>
      <c r="P155" s="707">
        <f>$M$155*($H$12*$I$12)/($H15*$I15)</f>
        <v>597382.89252318768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5188.2940648152571</v>
      </c>
      <c r="AF160" s="485"/>
      <c r="AG160" s="484">
        <v>26777.684972738702</v>
      </c>
      <c r="AH160" s="485"/>
      <c r="AI160" s="484">
        <v>246954.99907772584</v>
      </c>
      <c r="AJ160" s="485"/>
      <c r="AK160" s="484">
        <v>14469.653189603105</v>
      </c>
      <c r="AL160" s="485"/>
      <c r="AM160" s="484">
        <v>73227.134703675212</v>
      </c>
      <c r="AN160" s="485"/>
      <c r="AO160" s="484">
        <v>65972.425361664733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4923.8668061905773</v>
      </c>
      <c r="AF161" s="485"/>
      <c r="AG161" s="484">
        <v>23746.597612625847</v>
      </c>
      <c r="AH161" s="485"/>
      <c r="AI161" s="484">
        <v>199201.23870989034</v>
      </c>
      <c r="AJ161" s="485"/>
      <c r="AK161" s="484">
        <v>13309.21614545255</v>
      </c>
      <c r="AL161" s="485"/>
      <c r="AM161" s="484">
        <v>69022.659286442271</v>
      </c>
      <c r="AN161" s="485"/>
      <c r="AO161" s="484">
        <v>58637.289527480498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1076.1712172175075</v>
      </c>
      <c r="AF162" s="485"/>
      <c r="AG162" s="484">
        <v>12936.344821024466</v>
      </c>
      <c r="AH162" s="485"/>
      <c r="AI162" s="484">
        <v>101174.99260003128</v>
      </c>
      <c r="AJ162" s="485"/>
      <c r="AK162" s="484">
        <v>7257.5322321405629</v>
      </c>
      <c r="AL162" s="485"/>
      <c r="AM162" s="484">
        <v>18363.139937402073</v>
      </c>
      <c r="AN162" s="485"/>
      <c r="AO162" s="484">
        <v>30778.797978393046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887.99108095730423</v>
      </c>
      <c r="AF163" s="485"/>
      <c r="AG163" s="484">
        <v>9497.4969998892811</v>
      </c>
      <c r="AH163" s="485"/>
      <c r="AI163" s="484">
        <v>88995.980163153494</v>
      </c>
      <c r="AJ163" s="485"/>
      <c r="AK163" s="484">
        <v>3279.479797862763</v>
      </c>
      <c r="AL163" s="485"/>
      <c r="AM163" s="484">
        <v>12432.184571630696</v>
      </c>
      <c r="AN163" s="485"/>
      <c r="AO163" s="484">
        <v>15320.008479835296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2959.7045080157654</v>
      </c>
      <c r="AF164" s="496"/>
      <c r="AG164" s="495">
        <v>1312.7557917120989</v>
      </c>
      <c r="AH164" s="496"/>
      <c r="AI164" s="495">
        <v>9030.2659467055801</v>
      </c>
      <c r="AJ164" s="496"/>
      <c r="AK164" s="495">
        <v>2772.2041154492258</v>
      </c>
      <c r="AL164" s="496"/>
      <c r="AM164" s="495">
        <v>38227.334777409516</v>
      </c>
      <c r="AN164" s="496"/>
      <c r="AO164" s="495">
        <v>12538.483069252161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0.67224305870382173</v>
      </c>
      <c r="AF165" s="521"/>
      <c r="AG165" s="520">
        <v>2.2157005790698263</v>
      </c>
      <c r="AH165" s="521"/>
      <c r="AI165" s="520">
        <v>35.991570029357824</v>
      </c>
      <c r="AJ165" s="521"/>
      <c r="AK165" s="520">
        <v>0.66530449726181473</v>
      </c>
      <c r="AL165" s="521"/>
      <c r="AM165" s="520">
        <v>4.0780514878770937</v>
      </c>
      <c r="AN165" s="521"/>
      <c r="AO165" s="520">
        <v>6.2775881728569463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0.37150903844932442</v>
      </c>
      <c r="AF167" s="473">
        <v>0.17110972832815952</v>
      </c>
      <c r="AG167" s="472">
        <v>1.6544150272747082</v>
      </c>
      <c r="AH167" s="473">
        <v>0.10627313778275063</v>
      </c>
      <c r="AI167" s="472">
        <v>7.0603175514156744</v>
      </c>
      <c r="AJ167" s="473">
        <v>0.1481646418635843</v>
      </c>
      <c r="AK167" s="472">
        <v>0.98535953563038914</v>
      </c>
      <c r="AL167" s="473">
        <v>2.4460720645910081E-2</v>
      </c>
      <c r="AM167" s="472">
        <v>2.6818643606870101</v>
      </c>
      <c r="AN167" s="473">
        <v>0.12757200470115859</v>
      </c>
      <c r="AO167" s="472">
        <v>3.9969384203139953</v>
      </c>
      <c r="AP167" s="473">
        <v>9.5469810903276428E-2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0.92383698980216555</v>
      </c>
      <c r="AF168" s="473">
        <v>0.14831232530542712</v>
      </c>
      <c r="AG168" s="472">
        <v>10.015031323595911</v>
      </c>
      <c r="AH168" s="473">
        <v>0.14757529243296016</v>
      </c>
      <c r="AI168" s="472">
        <v>46.049615835821946</v>
      </c>
      <c r="AJ168" s="473">
        <v>1.1010058925943029</v>
      </c>
      <c r="AK168" s="472">
        <v>7.0406517208972765</v>
      </c>
      <c r="AL168" s="473">
        <v>0.12398174404580198</v>
      </c>
      <c r="AM168" s="472">
        <v>18.140113250422417</v>
      </c>
      <c r="AN168" s="473">
        <v>0.20713542377561395</v>
      </c>
      <c r="AO168" s="472">
        <v>28.515011901038054</v>
      </c>
      <c r="AP168" s="473">
        <v>0.5240609248790028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0.87910798904747578</v>
      </c>
      <c r="AF169" s="473">
        <v>0.19070201089929459</v>
      </c>
      <c r="AG169" s="472">
        <v>2.1186498725346583</v>
      </c>
      <c r="AH169" s="473">
        <v>0.25163882439984936</v>
      </c>
      <c r="AI169" s="472">
        <v>16.738401248187664</v>
      </c>
      <c r="AJ169" s="473">
        <v>2.1797769166017544</v>
      </c>
      <c r="AK169" s="472">
        <v>1.4366017573735501</v>
      </c>
      <c r="AL169" s="473">
        <v>0.1680116456807062</v>
      </c>
      <c r="AM169" s="472">
        <v>5.4755126562903778</v>
      </c>
      <c r="AN169" s="473">
        <v>0.35995534642795274</v>
      </c>
      <c r="AO169" s="472">
        <v>6.1884986618988362</v>
      </c>
      <c r="AP169" s="473">
        <v>0.72196048546314717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0.33408133054104538</v>
      </c>
      <c r="AF170" s="473">
        <v>0.13146735974220924</v>
      </c>
      <c r="AG170" s="472">
        <v>1.052583051612775</v>
      </c>
      <c r="AH170" s="473">
        <v>9.2240420462232867E-2</v>
      </c>
      <c r="AI170" s="472">
        <v>5.6253675849371119</v>
      </c>
      <c r="AJ170" s="473">
        <v>0.26996747075469468</v>
      </c>
      <c r="AK170" s="472">
        <v>0.63117774137424987</v>
      </c>
      <c r="AL170" s="473">
        <v>2.960654591745791E-2</v>
      </c>
      <c r="AM170" s="472">
        <v>1.8926664587589719</v>
      </c>
      <c r="AN170" s="473">
        <v>5.7900626838900446E-2</v>
      </c>
      <c r="AO170" s="472">
        <v>2.8063246649185905</v>
      </c>
      <c r="AP170" s="473">
        <v>0.11953220139410461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0.12790391623432168</v>
      </c>
      <c r="AF171" s="469">
        <v>4.1417743905697295E-2</v>
      </c>
      <c r="AG171" s="467">
        <v>0.47930641603319463</v>
      </c>
      <c r="AH171" s="469">
        <v>3.5507696155459276E-2</v>
      </c>
      <c r="AI171" s="467">
        <v>2.7140131931542966</v>
      </c>
      <c r="AJ171" s="469">
        <v>0.1873192132055469</v>
      </c>
      <c r="AK171" s="467">
        <v>0.30870531809958379</v>
      </c>
      <c r="AL171" s="469">
        <v>1.6708836868281032E-2</v>
      </c>
      <c r="AM171" s="467">
        <v>0.98588027892744889</v>
      </c>
      <c r="AN171" s="469">
        <v>3.8794068073263771E-2</v>
      </c>
      <c r="AO171" s="467">
        <v>1.3791173691073648</v>
      </c>
      <c r="AP171" s="469">
        <v>7.0148998050061334E-2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0.41544701254746441</v>
      </c>
      <c r="AF172" s="473">
        <v>6.5668899208620846E-2</v>
      </c>
      <c r="AG172" s="472">
        <v>7.765657643157108</v>
      </c>
      <c r="AH172" s="473">
        <v>0.55247833986352179</v>
      </c>
      <c r="AI172" s="472">
        <v>75.003393756996658</v>
      </c>
      <c r="AJ172" s="473">
        <v>6.8289042182592148</v>
      </c>
      <c r="AK172" s="472">
        <v>3.4226360344637907</v>
      </c>
      <c r="AL172" s="473">
        <v>0.23527154741209289</v>
      </c>
      <c r="AM172" s="472">
        <v>9.5619781418064491</v>
      </c>
      <c r="AN172" s="473">
        <v>0.66104161137780137</v>
      </c>
      <c r="AO172" s="472">
        <v>15.402030207972571</v>
      </c>
      <c r="AP172" s="473">
        <v>1.0838266266956977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6.2293397744746914E-3</v>
      </c>
      <c r="AF173" s="473">
        <v>1.5466995019211046E-3</v>
      </c>
      <c r="AG173" s="472">
        <v>1.2135975103921072E-2</v>
      </c>
      <c r="AH173" s="473">
        <v>1.5878687020043046E-3</v>
      </c>
      <c r="AI173" s="472">
        <v>0.10842470156005567</v>
      </c>
      <c r="AJ173" s="473">
        <v>1.0861183837695878E-2</v>
      </c>
      <c r="AK173" s="472">
        <v>7.3500597748551895E-3</v>
      </c>
      <c r="AL173" s="473">
        <v>7.7756388846039488E-4</v>
      </c>
      <c r="AM173" s="472">
        <v>4.1711042193054645E-2</v>
      </c>
      <c r="AN173" s="473">
        <v>3.213582983089922E-3</v>
      </c>
      <c r="AO173" s="472">
        <v>3.2698219601346938E-2</v>
      </c>
      <c r="AP173" s="473">
        <v>3.3183990152874819E-3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1.4064881045524872E-2</v>
      </c>
      <c r="AF174" s="473">
        <v>3.4618999941986432E-3</v>
      </c>
      <c r="AG174" s="472">
        <v>2.5509394928443504E-2</v>
      </c>
      <c r="AH174" s="473">
        <v>3.9531259361556157E-3</v>
      </c>
      <c r="AI174" s="472">
        <v>0.2063074451595997</v>
      </c>
      <c r="AJ174" s="473">
        <v>2.9465145838422011E-2</v>
      </c>
      <c r="AK174" s="472">
        <v>1.8000391108039516E-2</v>
      </c>
      <c r="AL174" s="473">
        <v>2.2624242199854932E-3</v>
      </c>
      <c r="AM174" s="472">
        <v>9.3523321932977188E-2</v>
      </c>
      <c r="AN174" s="473">
        <v>6.2214447271007603E-3</v>
      </c>
      <c r="AO174" s="472">
        <v>7.8108257508502366E-2</v>
      </c>
      <c r="AP174" s="473">
        <v>9.5734698871185742E-3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0.50842326640953417</v>
      </c>
      <c r="AF175" s="473"/>
      <c r="AG175" s="472">
        <v>4.5113350927235416</v>
      </c>
      <c r="AH175" s="473"/>
      <c r="AI175" s="472">
        <v>32.957719123270934</v>
      </c>
      <c r="AJ175" s="473"/>
      <c r="AK175" s="472">
        <v>1.8808025102540298</v>
      </c>
      <c r="AL175" s="473"/>
      <c r="AM175" s="472">
        <v>8.2283174788232607</v>
      </c>
      <c r="AN175" s="473"/>
      <c r="AO175" s="472">
        <v>8.3201493911921798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5.7456092242217996E-3</v>
      </c>
      <c r="AF176" s="473"/>
      <c r="AG176" s="472">
        <v>2.5508524307398278E-2</v>
      </c>
      <c r="AH176" s="473"/>
      <c r="AI176" s="472">
        <v>0.25504793508558754</v>
      </c>
      <c r="AJ176" s="473"/>
      <c r="AK176" s="472">
        <v>1.3395361436882693E-2</v>
      </c>
      <c r="AL176" s="473"/>
      <c r="AM176" s="472">
        <v>6.7657668446988437E-2</v>
      </c>
      <c r="AN176" s="473"/>
      <c r="AO176" s="472">
        <v>6.104996324437971E-2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610.54080089155605</v>
      </c>
      <c r="AF177" s="496"/>
      <c r="AG177" s="495">
        <v>1969.7019049734747</v>
      </c>
      <c r="AH177" s="496"/>
      <c r="AI177" s="495">
        <v>17345.271199904546</v>
      </c>
      <c r="AJ177" s="496"/>
      <c r="AK177" s="495">
        <v>1358.2010731117498</v>
      </c>
      <c r="AL177" s="496"/>
      <c r="AM177" s="495">
        <v>5895.5695501267792</v>
      </c>
      <c r="AN177" s="496"/>
      <c r="AO177" s="495">
        <v>5978.0571799008194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287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7989.4813283511585</v>
      </c>
      <c r="C182" s="670">
        <v>1528.5794925393736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5188.2940648152571</v>
      </c>
    </row>
    <row r="183" spans="1:45" s="465" customFormat="1" hidden="1" x14ac:dyDescent="0.4">
      <c r="A183" s="432" t="s">
        <v>238</v>
      </c>
      <c r="B183" s="651">
        <v>6793.1849933468902</v>
      </c>
      <c r="C183" s="670">
        <v>1369.9477742990002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4923.8668061905773</v>
      </c>
    </row>
    <row r="184" spans="1:45" s="465" customFormat="1" hidden="1" x14ac:dyDescent="0.4">
      <c r="A184" s="428" t="s">
        <v>1</v>
      </c>
      <c r="B184" s="651">
        <v>3677.4108666738639</v>
      </c>
      <c r="C184" s="670">
        <v>957.03737716655667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1076.1712172175075</v>
      </c>
    </row>
    <row r="185" spans="1:45" s="465" customFormat="1" hidden="1" x14ac:dyDescent="0.4">
      <c r="A185" s="428" t="s">
        <v>215</v>
      </c>
      <c r="B185" s="651">
        <v>2628.5073869991693</v>
      </c>
      <c r="C185" s="670">
        <v>395.34702582158479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887.99108095730423</v>
      </c>
    </row>
    <row r="186" spans="1:45" s="465" customFormat="1" hidden="1" x14ac:dyDescent="0.4">
      <c r="A186" s="428" t="s">
        <v>0</v>
      </c>
      <c r="B186" s="651">
        <v>487.26673967385653</v>
      </c>
      <c r="C186" s="670">
        <v>17.56337131085872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2959.7045080157654</v>
      </c>
    </row>
    <row r="187" spans="1:45" s="465" customFormat="1" hidden="1" x14ac:dyDescent="0.4">
      <c r="A187" s="508" t="s">
        <v>239</v>
      </c>
      <c r="B187" s="654">
        <v>0.92135398208334551</v>
      </c>
      <c r="C187" s="673">
        <v>0.10702011144997114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0.67224305870382173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0.40575419235026466</v>
      </c>
      <c r="C189" s="672">
        <v>0.13795714470931331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0.37150903844932442</v>
      </c>
    </row>
    <row r="190" spans="1:45" s="465" customFormat="1" x14ac:dyDescent="0.4">
      <c r="A190" s="428" t="s">
        <v>3</v>
      </c>
      <c r="B190" s="653">
        <v>2.5104355003669365</v>
      </c>
      <c r="C190" s="672">
        <v>0.93639746620613751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0.92383698980216555</v>
      </c>
    </row>
    <row r="191" spans="1:45" s="465" customFormat="1" x14ac:dyDescent="0.4">
      <c r="A191" s="428" t="s">
        <v>4</v>
      </c>
      <c r="B191" s="653">
        <v>0.64095702723548909</v>
      </c>
      <c r="C191" s="672">
        <v>0.13781601884313849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0.87910798904747578</v>
      </c>
    </row>
    <row r="192" spans="1:45" s="465" customFormat="1" x14ac:dyDescent="0.4">
      <c r="A192" s="428" t="s">
        <v>5</v>
      </c>
      <c r="B192" s="653">
        <v>0.28163441217350116</v>
      </c>
      <c r="C192" s="672">
        <v>8.4086668581106846E-2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0.33408133054104538</v>
      </c>
    </row>
    <row r="193" spans="1:34" s="465" customFormat="1" x14ac:dyDescent="0.4">
      <c r="A193" s="433" t="s">
        <v>6</v>
      </c>
      <c r="B193" s="653">
        <v>0.12963055125916567</v>
      </c>
      <c r="C193" s="672">
        <v>3.8951398833215148E-2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0.12790391623432168</v>
      </c>
    </row>
    <row r="194" spans="1:34" s="465" customFormat="1" x14ac:dyDescent="0.4">
      <c r="A194" s="428" t="s">
        <v>7</v>
      </c>
      <c r="B194" s="653">
        <v>2.3428964909819712</v>
      </c>
      <c r="C194" s="672">
        <v>0.46920431474729551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0.41544701254746441</v>
      </c>
    </row>
    <row r="195" spans="1:34" s="465" customFormat="1" x14ac:dyDescent="0.4">
      <c r="A195" s="428" t="s">
        <v>8</v>
      </c>
      <c r="B195" s="653">
        <v>3.8947230777760873E-3</v>
      </c>
      <c r="C195" s="672">
        <v>7.06682620719197E-4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6.2293397744746914E-3</v>
      </c>
    </row>
    <row r="196" spans="1:34" s="465" customFormat="1" x14ac:dyDescent="0.4">
      <c r="A196" s="428" t="s">
        <v>9</v>
      </c>
      <c r="B196" s="653">
        <v>7.9613065206791799E-3</v>
      </c>
      <c r="C196" s="672">
        <v>1.5619450462965008E-3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1.4064881045524872E-2</v>
      </c>
    </row>
    <row r="197" spans="1:34" s="465" customFormat="1" x14ac:dyDescent="0.4">
      <c r="A197" s="428" t="s">
        <v>220</v>
      </c>
      <c r="B197" s="653">
        <v>1.1315469598876713</v>
      </c>
      <c r="C197" s="672">
        <v>0.21855203871420784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0.50842326640953417</v>
      </c>
    </row>
    <row r="198" spans="1:34" s="465" customFormat="1" x14ac:dyDescent="0.4">
      <c r="A198" s="428" t="s">
        <v>10</v>
      </c>
      <c r="B198" s="653">
        <v>7.8634272901459482E-3</v>
      </c>
      <c r="C198" s="672">
        <v>1.3202010256025117E-3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5.7456092242217996E-3</v>
      </c>
    </row>
    <row r="199" spans="1:34" s="465" customFormat="1" x14ac:dyDescent="0.4">
      <c r="A199" s="430" t="s">
        <v>221</v>
      </c>
      <c r="B199" s="652">
        <v>614.24108548492791</v>
      </c>
      <c r="C199" s="671">
        <v>133.68057426556601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610.54080089155605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49.75" x14ac:dyDescent="0.4">
      <c r="A202" s="380"/>
      <c r="B202" s="649" t="s">
        <v>287</v>
      </c>
      <c r="C202" s="656"/>
      <c r="D202" s="717" t="s">
        <v>172</v>
      </c>
      <c r="E202" s="719"/>
      <c r="F202" s="717" t="s">
        <v>173</v>
      </c>
      <c r="G202" s="722"/>
      <c r="H202" s="728" t="s">
        <v>370</v>
      </c>
      <c r="I202" s="727"/>
      <c r="J202" s="728" t="s">
        <v>369</v>
      </c>
      <c r="K202" s="727"/>
      <c r="L202" s="648" t="s">
        <v>199</v>
      </c>
      <c r="M202" s="648"/>
      <c r="N202" s="530" t="s">
        <v>200</v>
      </c>
      <c r="O202" s="648"/>
      <c r="P202" s="668" t="s">
        <v>201</v>
      </c>
      <c r="Q202" s="675"/>
      <c r="R202" s="850" t="s">
        <v>405</v>
      </c>
      <c r="S202" s="850" t="s">
        <v>59</v>
      </c>
      <c r="T202" s="850" t="s">
        <v>60</v>
      </c>
      <c r="U202" s="850" t="s">
        <v>61</v>
      </c>
      <c r="V202" s="850" t="s">
        <v>62</v>
      </c>
      <c r="W202" s="850" t="s">
        <v>63</v>
      </c>
      <c r="X202" s="850" t="s">
        <v>64</v>
      </c>
      <c r="Y202" s="850" t="s">
        <v>65</v>
      </c>
      <c r="Z202" s="850" t="s">
        <v>66</v>
      </c>
      <c r="AA202" s="850" t="s">
        <v>67</v>
      </c>
    </row>
    <row r="203" spans="1:34" s="378" customFormat="1" ht="10" customHeight="1" x14ac:dyDescent="0.4">
      <c r="A203" s="433"/>
      <c r="B203" s="724" t="s">
        <v>166</v>
      </c>
      <c r="C203" s="725"/>
      <c r="D203" s="718" t="s">
        <v>166</v>
      </c>
      <c r="E203" s="716"/>
      <c r="F203" s="704"/>
      <c r="G203" s="716"/>
      <c r="H203" s="736" t="s">
        <v>166</v>
      </c>
      <c r="I203" s="735"/>
      <c r="J203" s="736" t="s">
        <v>166</v>
      </c>
      <c r="K203" s="737"/>
      <c r="L203" s="726" t="s">
        <v>166</v>
      </c>
      <c r="M203" s="727"/>
      <c r="N203" s="728" t="s">
        <v>166</v>
      </c>
      <c r="O203" s="727"/>
      <c r="P203" s="717" t="s">
        <v>166</v>
      </c>
      <c r="Q203" s="720"/>
      <c r="R203" s="851" t="s">
        <v>243</v>
      </c>
      <c r="S203" s="852"/>
      <c r="T203" s="852"/>
      <c r="U203" s="852"/>
      <c r="V203" s="852"/>
      <c r="W203" s="852"/>
      <c r="X203" s="852"/>
      <c r="Y203" s="852"/>
      <c r="Z203" s="852"/>
      <c r="AA203" s="852"/>
    </row>
    <row r="204" spans="1:34" s="425" customFormat="1" x14ac:dyDescent="0.4">
      <c r="A204" s="377"/>
      <c r="B204" s="650" t="s">
        <v>244</v>
      </c>
      <c r="C204" s="657" t="s">
        <v>48</v>
      </c>
      <c r="D204" s="669" t="s">
        <v>244</v>
      </c>
      <c r="E204" s="669" t="s">
        <v>48</v>
      </c>
      <c r="F204" s="669" t="s">
        <v>244</v>
      </c>
      <c r="G204" s="676" t="s">
        <v>48</v>
      </c>
      <c r="H204" s="508" t="s">
        <v>244</v>
      </c>
      <c r="I204" s="529" t="s">
        <v>48</v>
      </c>
      <c r="J204" s="508" t="s">
        <v>244</v>
      </c>
      <c r="K204" s="437" t="s">
        <v>48</v>
      </c>
      <c r="L204" s="529" t="s">
        <v>244</v>
      </c>
      <c r="M204" s="529" t="s">
        <v>48</v>
      </c>
      <c r="N204" s="508" t="s">
        <v>244</v>
      </c>
      <c r="O204" s="529" t="s">
        <v>48</v>
      </c>
      <c r="P204" s="669" t="s">
        <v>244</v>
      </c>
      <c r="Q204" s="676" t="s">
        <v>48</v>
      </c>
      <c r="R204" s="850" t="s">
        <v>166</v>
      </c>
      <c r="S204" s="850" t="s">
        <v>166</v>
      </c>
      <c r="T204" s="850" t="s">
        <v>166</v>
      </c>
      <c r="U204" s="850" t="s">
        <v>166</v>
      </c>
      <c r="V204" s="850" t="s">
        <v>166</v>
      </c>
      <c r="W204" s="850" t="s">
        <v>166</v>
      </c>
      <c r="X204" s="850" t="s">
        <v>166</v>
      </c>
      <c r="Y204" s="850" t="s">
        <v>166</v>
      </c>
      <c r="Z204" s="850" t="s">
        <v>166</v>
      </c>
      <c r="AA204" s="850" t="s">
        <v>166</v>
      </c>
    </row>
    <row r="205" spans="1:34" s="378" customFormat="1" hidden="1" x14ac:dyDescent="0.4">
      <c r="A205" s="433" t="s">
        <v>230</v>
      </c>
      <c r="B205" s="651">
        <v>83593.459829775617</v>
      </c>
      <c r="C205" s="658">
        <v>1875127.3388566209</v>
      </c>
      <c r="D205" s="670">
        <v>173557.46051062373</v>
      </c>
      <c r="E205" s="755" t="s">
        <v>372</v>
      </c>
      <c r="F205" s="755" t="s">
        <v>372</v>
      </c>
      <c r="G205" s="755" t="s">
        <v>372</v>
      </c>
      <c r="H205" s="738"/>
      <c r="I205" s="739"/>
      <c r="J205" s="482">
        <v>30730.568117974362</v>
      </c>
      <c r="K205" s="477">
        <v>1000000</v>
      </c>
      <c r="L205" s="482">
        <v>30822.687370216041</v>
      </c>
      <c r="M205" s="477">
        <v>1001457.5017675171</v>
      </c>
      <c r="N205" s="482">
        <v>30822.687370216041</v>
      </c>
      <c r="O205" s="477">
        <v>1001173.1005203961</v>
      </c>
      <c r="P205" s="670">
        <v>0</v>
      </c>
      <c r="Q205" s="677">
        <v>1005188.2940648153</v>
      </c>
      <c r="R205" s="853">
        <v>2579682.7646424542</v>
      </c>
      <c r="S205" s="853">
        <v>2192380.6921898262</v>
      </c>
      <c r="T205" s="853">
        <v>3146316.7489108634</v>
      </c>
      <c r="U205" s="853">
        <v>2141436.6756857717</v>
      </c>
      <c r="V205" s="853">
        <v>1698231.6737537959</v>
      </c>
      <c r="W205" s="853">
        <v>2123564.1792935603</v>
      </c>
      <c r="X205" s="853">
        <v>2134528.4841526574</v>
      </c>
      <c r="Y205" s="853">
        <v>2181966.4883893118</v>
      </c>
      <c r="Z205" s="853">
        <v>2141703.9758978835</v>
      </c>
      <c r="AA205" s="853">
        <v>1701127.9669439537</v>
      </c>
    </row>
    <row r="206" spans="1:34" s="378" customFormat="1" hidden="1" x14ac:dyDescent="0.4">
      <c r="A206" s="433" t="s">
        <v>231</v>
      </c>
      <c r="B206" s="651">
        <v>81633.010225329781</v>
      </c>
      <c r="C206" s="658">
        <v>1490078.6048838615</v>
      </c>
      <c r="D206" s="670">
        <v>172395.90034861126</v>
      </c>
      <c r="E206" s="677">
        <v>1996984.9210363312</v>
      </c>
      <c r="F206" s="670">
        <v>57459.049122210999</v>
      </c>
      <c r="G206" s="677">
        <v>2778015.5108627249</v>
      </c>
      <c r="H206" s="738"/>
      <c r="I206" s="740"/>
      <c r="J206" s="482">
        <v>26041.02214748432</v>
      </c>
      <c r="K206" s="477">
        <v>1317.77072336887</v>
      </c>
      <c r="L206" s="482">
        <v>26290.979646099113</v>
      </c>
      <c r="M206" s="477">
        <v>1317.77072336887</v>
      </c>
      <c r="N206" s="482">
        <v>26290.979646099113</v>
      </c>
      <c r="O206" s="477">
        <v>1054.1433998925472</v>
      </c>
      <c r="P206" s="670">
        <v>0</v>
      </c>
      <c r="Q206" s="677">
        <v>4923.8668061905773</v>
      </c>
      <c r="R206" s="853">
        <v>2285754.4922682284</v>
      </c>
      <c r="S206" s="853">
        <v>2015886.591067163</v>
      </c>
      <c r="T206" s="853">
        <v>2852303.0747965849</v>
      </c>
      <c r="U206" s="853">
        <v>1706485.3008371205</v>
      </c>
      <c r="V206" s="853">
        <v>1094809.1980384225</v>
      </c>
      <c r="W206" s="853">
        <v>1767941.2469109371</v>
      </c>
      <c r="X206" s="853">
        <v>1777745.6885935599</v>
      </c>
      <c r="Y206" s="853">
        <v>1826504.2388843428</v>
      </c>
      <c r="Z206" s="853">
        <v>1877588.5325986114</v>
      </c>
      <c r="AA206" s="853">
        <v>1119643.2414260122</v>
      </c>
    </row>
    <row r="207" spans="1:34" s="378" customFormat="1" hidden="1" x14ac:dyDescent="0.4">
      <c r="A207" s="433" t="s">
        <v>49</v>
      </c>
      <c r="B207" s="651">
        <v>4616.9283250717117</v>
      </c>
      <c r="C207" s="658">
        <v>807612.78709634091</v>
      </c>
      <c r="D207" s="670">
        <v>2435.6117625226625</v>
      </c>
      <c r="E207" s="677">
        <v>957.03737716655667</v>
      </c>
      <c r="F207" s="670">
        <v>6043.8712808070832</v>
      </c>
      <c r="G207" s="677">
        <v>2777286.7645937046</v>
      </c>
      <c r="H207" s="738"/>
      <c r="I207" s="740"/>
      <c r="J207" s="482">
        <v>9841.4971739838893</v>
      </c>
      <c r="K207" s="477">
        <v>908.88194317077523</v>
      </c>
      <c r="L207" s="482">
        <v>9510.1131406223776</v>
      </c>
      <c r="M207" s="477">
        <v>908.88194317077523</v>
      </c>
      <c r="N207" s="482">
        <v>9510.1131406223776</v>
      </c>
      <c r="O207" s="477">
        <v>698.01768675721712</v>
      </c>
      <c r="P207" s="670">
        <v>0</v>
      </c>
      <c r="Q207" s="677">
        <v>1076.1712172175075</v>
      </c>
      <c r="R207" s="853">
        <v>334854.80363160913</v>
      </c>
      <c r="S207" s="853">
        <v>479965.46397426061</v>
      </c>
      <c r="T207" s="853">
        <v>643603.2067578584</v>
      </c>
      <c r="U207" s="853">
        <v>1391442.4131895343</v>
      </c>
      <c r="V207" s="853">
        <v>86126.224007970435</v>
      </c>
      <c r="W207" s="853">
        <v>1112461.6257452972</v>
      </c>
      <c r="X207" s="853">
        <v>886274.34295839432</v>
      </c>
      <c r="Y207" s="853">
        <v>998434.51134997304</v>
      </c>
      <c r="Z207" s="853">
        <v>703474.79070699902</v>
      </c>
      <c r="AA207" s="853">
        <v>549931.28282624565</v>
      </c>
    </row>
    <row r="208" spans="1:34" s="378" customFormat="1" hidden="1" x14ac:dyDescent="0.4">
      <c r="A208" s="433" t="s">
        <v>232</v>
      </c>
      <c r="B208" s="651">
        <v>60469.109043969314</v>
      </c>
      <c r="C208" s="658">
        <v>670025.78290638712</v>
      </c>
      <c r="D208" s="670">
        <v>162003.40857711664</v>
      </c>
      <c r="E208" s="677">
        <v>1996010.3202878537</v>
      </c>
      <c r="F208" s="670">
        <v>8629.3625620071034</v>
      </c>
      <c r="G208" s="677">
        <v>689.16894069381908</v>
      </c>
      <c r="H208" s="738"/>
      <c r="I208" s="740"/>
      <c r="J208" s="482">
        <v>13635.614963016089</v>
      </c>
      <c r="K208" s="477">
        <v>375.26830784166242</v>
      </c>
      <c r="L208" s="482">
        <v>13786.334507225507</v>
      </c>
      <c r="M208" s="477">
        <v>375.26830784166242</v>
      </c>
      <c r="N208" s="482">
        <v>13786.334507225507</v>
      </c>
      <c r="O208" s="477">
        <v>304.75677488795202</v>
      </c>
      <c r="P208" s="670">
        <v>0</v>
      </c>
      <c r="Q208" s="677">
        <v>887.99108095730526</v>
      </c>
      <c r="R208" s="853">
        <v>1571505.2310531901</v>
      </c>
      <c r="S208" s="853">
        <v>1516256.8198050393</v>
      </c>
      <c r="T208" s="853">
        <v>157259.21637960034</v>
      </c>
      <c r="U208" s="853">
        <v>282730.62611007062</v>
      </c>
      <c r="V208" s="853">
        <v>991938.03654566815</v>
      </c>
      <c r="W208" s="853">
        <v>629836.83588264312</v>
      </c>
      <c r="X208" s="853">
        <v>866285.15709730354</v>
      </c>
      <c r="Y208" s="853">
        <v>758950.5392397492</v>
      </c>
      <c r="Z208" s="853">
        <v>1155485.8306443673</v>
      </c>
      <c r="AA208" s="853">
        <v>553547.68386752484</v>
      </c>
    </row>
    <row r="209" spans="1:199" s="378" customFormat="1" hidden="1" x14ac:dyDescent="0.4">
      <c r="A209" s="433" t="s">
        <v>233</v>
      </c>
      <c r="B209" s="651">
        <v>16546.972856288874</v>
      </c>
      <c r="C209" s="658">
        <v>12440.034881133481</v>
      </c>
      <c r="D209" s="670">
        <v>7956.8800089722408</v>
      </c>
      <c r="E209" s="677">
        <v>17.56337131085872</v>
      </c>
      <c r="F209" s="670">
        <v>42785.815279396869</v>
      </c>
      <c r="G209" s="677">
        <v>39.57732832643287</v>
      </c>
      <c r="H209" s="738"/>
      <c r="I209" s="740"/>
      <c r="J209" s="482">
        <v>2563.9100104843515</v>
      </c>
      <c r="K209" s="477">
        <v>33.620472356432359</v>
      </c>
      <c r="L209" s="482">
        <v>2994.5319982512365</v>
      </c>
      <c r="M209" s="477">
        <v>33.620472356432359</v>
      </c>
      <c r="N209" s="482">
        <v>2994.5319982512365</v>
      </c>
      <c r="O209" s="477">
        <v>51.368938247378075</v>
      </c>
      <c r="P209" s="670">
        <v>0</v>
      </c>
      <c r="Q209" s="677">
        <v>2959.7045080157654</v>
      </c>
      <c r="R209" s="853">
        <v>379394.45758342952</v>
      </c>
      <c r="S209" s="853">
        <v>19664.307287863521</v>
      </c>
      <c r="T209" s="853">
        <v>2051440.6516591271</v>
      </c>
      <c r="U209" s="853">
        <v>32312.261537515642</v>
      </c>
      <c r="V209" s="853">
        <v>16744.937484784037</v>
      </c>
      <c r="W209" s="853">
        <v>25642.785282996989</v>
      </c>
      <c r="X209" s="853">
        <v>25186.188537862188</v>
      </c>
      <c r="Y209" s="853">
        <v>69119.188294620777</v>
      </c>
      <c r="Z209" s="853">
        <v>18627.911247245222</v>
      </c>
      <c r="AA209" s="853">
        <v>16164.274732241895</v>
      </c>
    </row>
    <row r="210" spans="1:199" s="465" customFormat="1" hidden="1" x14ac:dyDescent="0.4">
      <c r="A210" s="433" t="s">
        <v>245</v>
      </c>
      <c r="B210" s="653">
        <v>9.140786983683137</v>
      </c>
      <c r="C210" s="659">
        <v>170.25997364623117</v>
      </c>
      <c r="D210" s="672">
        <v>6.1639119419361919</v>
      </c>
      <c r="E210" s="678">
        <v>49.670622403118749</v>
      </c>
      <c r="F210" s="672">
        <v>10.762360857005289</v>
      </c>
      <c r="G210" s="678">
        <v>117.9652421636515</v>
      </c>
      <c r="H210" s="741"/>
      <c r="I210" s="742"/>
      <c r="J210" s="470">
        <v>14.998278133861936</v>
      </c>
      <c r="K210" s="465">
        <v>117.87111723680906</v>
      </c>
      <c r="L210" s="470">
        <v>18.21283277206685</v>
      </c>
      <c r="M210" s="465">
        <v>117.96938590699335</v>
      </c>
      <c r="N210" s="470">
        <v>18.21283277206685</v>
      </c>
      <c r="O210" s="465">
        <v>117.98001309738979</v>
      </c>
      <c r="P210" s="672">
        <v>0</v>
      </c>
      <c r="Q210" s="678">
        <v>1292.7671058645631</v>
      </c>
      <c r="R210" s="853">
        <v>365.57267627004751</v>
      </c>
      <c r="S210" s="853">
        <v>167.59101063684312</v>
      </c>
      <c r="T210" s="853">
        <v>148.89549005495996</v>
      </c>
      <c r="U210" s="853">
        <v>174.82448844952125</v>
      </c>
      <c r="V210" s="853">
        <v>35.969299157665652</v>
      </c>
      <c r="W210" s="853">
        <v>116.60736204845898</v>
      </c>
      <c r="X210" s="853">
        <v>171.35238408274563</v>
      </c>
      <c r="Y210" s="853">
        <v>308.38470139593477</v>
      </c>
      <c r="Z210" s="853">
        <v>309.64859438520836</v>
      </c>
      <c r="AA210" s="853">
        <v>381.07051117124291</v>
      </c>
    </row>
    <row r="211" spans="1:199" s="378" customFormat="1" ht="12" customHeight="1" x14ac:dyDescent="0.3">
      <c r="A211" s="433" t="s">
        <v>12</v>
      </c>
      <c r="B211" s="653">
        <v>12.017444090472438</v>
      </c>
      <c r="C211" s="659">
        <v>2.6940700790146952</v>
      </c>
      <c r="D211" s="672">
        <v>17.106464115149755</v>
      </c>
      <c r="E211" s="678">
        <v>4.3558945903676483</v>
      </c>
      <c r="F211" s="672">
        <v>20.799829479920067</v>
      </c>
      <c r="G211" s="678">
        <v>2.7357622708227494</v>
      </c>
      <c r="H211" s="729">
        <v>0.90178606608214118</v>
      </c>
      <c r="I211" s="730">
        <v>0.13392911904762864</v>
      </c>
      <c r="J211" s="470">
        <v>0.81458073584863655</v>
      </c>
      <c r="K211" s="465">
        <v>0.13392911904762864</v>
      </c>
      <c r="L211" s="470">
        <v>0.9017860660821394</v>
      </c>
      <c r="M211" s="465">
        <v>0.13392911904762864</v>
      </c>
      <c r="N211" s="470">
        <v>0.9017860660821394</v>
      </c>
      <c r="O211" s="465">
        <v>0.11449360352033082</v>
      </c>
      <c r="P211" s="672">
        <v>0</v>
      </c>
      <c r="Q211" s="678">
        <v>0.37150903844932442</v>
      </c>
      <c r="R211" s="854">
        <v>20.623153384128262</v>
      </c>
      <c r="S211" s="854">
        <v>17.714188621566279</v>
      </c>
      <c r="T211" s="854">
        <v>23.420709668147268</v>
      </c>
      <c r="U211" s="854">
        <v>17.970702996945363</v>
      </c>
      <c r="V211" s="854">
        <v>11.949324000495682</v>
      </c>
      <c r="W211" s="854">
        <v>17.648469368583491</v>
      </c>
      <c r="X211" s="854">
        <v>16.617183599351463</v>
      </c>
      <c r="Y211" s="854">
        <v>16.728597594459419</v>
      </c>
      <c r="Z211" s="854">
        <v>17.629538327740974</v>
      </c>
      <c r="AA211" s="854">
        <v>10.674007450942183</v>
      </c>
    </row>
    <row r="212" spans="1:199" s="378" customFormat="1" x14ac:dyDescent="0.3">
      <c r="A212" s="433" t="s">
        <v>13</v>
      </c>
      <c r="B212" s="653">
        <v>18.646763583534618</v>
      </c>
      <c r="C212" s="659">
        <v>29.198707319618805</v>
      </c>
      <c r="D212" s="672">
        <v>45.983929800287875</v>
      </c>
      <c r="E212" s="678">
        <v>52.129993262547806</v>
      </c>
      <c r="F212" s="672">
        <v>8.0198124864143221</v>
      </c>
      <c r="G212" s="678">
        <v>17.892787230660971</v>
      </c>
      <c r="H212" s="729">
        <v>3.689644661862741</v>
      </c>
      <c r="I212" s="730">
        <v>0.84614124568009674</v>
      </c>
      <c r="J212" s="470">
        <v>3.3344640304172151</v>
      </c>
      <c r="K212" s="465">
        <v>0.84614124568009674</v>
      </c>
      <c r="L212" s="470">
        <v>3.689644661862729</v>
      </c>
      <c r="M212" s="465">
        <v>0.84614124568009674</v>
      </c>
      <c r="N212" s="470">
        <v>3.689644661862729</v>
      </c>
      <c r="O212" s="465">
        <v>0.66955527990502384</v>
      </c>
      <c r="P212" s="672">
        <v>0</v>
      </c>
      <c r="Q212" s="678">
        <v>0.92383698980216555</v>
      </c>
      <c r="R212" s="854">
        <v>125.54003497757323</v>
      </c>
      <c r="S212" s="854">
        <v>71.50160396358099</v>
      </c>
      <c r="T212" s="854">
        <v>102.80614831184226</v>
      </c>
      <c r="U212" s="854">
        <v>51.875130096960582</v>
      </c>
      <c r="V212" s="854">
        <v>69.406633998695625</v>
      </c>
      <c r="W212" s="854">
        <v>49.859412346915889</v>
      </c>
      <c r="X212" s="854">
        <v>61.509308555388557</v>
      </c>
      <c r="Y212" s="854">
        <v>55.628798741648403</v>
      </c>
      <c r="Z212" s="854">
        <v>63.537391773402831</v>
      </c>
      <c r="AA212" s="854">
        <v>39.491191273883068</v>
      </c>
    </row>
    <row r="213" spans="1:199" s="378" customFormat="1" x14ac:dyDescent="0.3">
      <c r="A213" s="433" t="s">
        <v>14</v>
      </c>
      <c r="B213" s="653">
        <v>31.901367643559873</v>
      </c>
      <c r="C213" s="659">
        <v>57.522925783977733</v>
      </c>
      <c r="D213" s="672">
        <v>58.664104599936032</v>
      </c>
      <c r="E213" s="678">
        <v>61.592445405680657</v>
      </c>
      <c r="F213" s="672">
        <v>37.44042786501516</v>
      </c>
      <c r="G213" s="678">
        <v>105.93328488900303</v>
      </c>
      <c r="H213" s="729">
        <v>4.8353892401912759</v>
      </c>
      <c r="I213" s="730">
        <v>0.14469053127021084</v>
      </c>
      <c r="J213" s="470">
        <v>4.4178557858982206</v>
      </c>
      <c r="K213" s="465">
        <v>0.14469053127021084</v>
      </c>
      <c r="L213" s="470">
        <v>4.8353892401912724</v>
      </c>
      <c r="M213" s="465">
        <v>0.14469053127021084</v>
      </c>
      <c r="N213" s="470">
        <v>4.8353892401912724</v>
      </c>
      <c r="O213" s="465">
        <v>0.14083992687145763</v>
      </c>
      <c r="P213" s="672">
        <v>0</v>
      </c>
      <c r="Q213" s="678">
        <v>0.87910798904747578</v>
      </c>
      <c r="R213" s="854">
        <v>377.64330009121051</v>
      </c>
      <c r="S213" s="854">
        <v>141.89920615635188</v>
      </c>
      <c r="T213" s="854">
        <v>515.1037975582708</v>
      </c>
      <c r="U213" s="854">
        <v>250.96033310609221</v>
      </c>
      <c r="V213" s="854">
        <v>60.184455378911387</v>
      </c>
      <c r="W213" s="854">
        <v>190.24499137340877</v>
      </c>
      <c r="X213" s="854">
        <v>155.17373154719195</v>
      </c>
      <c r="Y213" s="854">
        <v>265.91522327256945</v>
      </c>
      <c r="Z213" s="854">
        <v>151.40438035649632</v>
      </c>
      <c r="AA213" s="854">
        <v>123.92416929992942</v>
      </c>
    </row>
    <row r="214" spans="1:199" s="378" customFormat="1" x14ac:dyDescent="0.3">
      <c r="A214" s="433" t="s">
        <v>15</v>
      </c>
      <c r="B214" s="653">
        <v>7.4591175829015883</v>
      </c>
      <c r="C214" s="659">
        <v>8.7703316858746181</v>
      </c>
      <c r="D214" s="672">
        <v>0.89194462745961334</v>
      </c>
      <c r="E214" s="678">
        <v>3.1681907607727742</v>
      </c>
      <c r="F214" s="672">
        <v>24.403696415364021</v>
      </c>
      <c r="G214" s="678">
        <v>18.045024269901248</v>
      </c>
      <c r="H214" s="729">
        <v>0.30700568480058193</v>
      </c>
      <c r="I214" s="730">
        <v>8.5326825093599831E-2</v>
      </c>
      <c r="J214" s="470">
        <v>0.29592317701540766</v>
      </c>
      <c r="K214" s="465">
        <v>8.5326825093599831E-2</v>
      </c>
      <c r="L214" s="470">
        <v>0.30700568480058066</v>
      </c>
      <c r="M214" s="465">
        <v>8.5326825093599831E-2</v>
      </c>
      <c r="N214" s="470">
        <v>0.30700568480058066</v>
      </c>
      <c r="O214" s="465">
        <v>7.6770444062228202E-2</v>
      </c>
      <c r="P214" s="672">
        <v>0</v>
      </c>
      <c r="Q214" s="678">
        <v>0.33408133054104538</v>
      </c>
      <c r="R214" s="854">
        <v>309.04853949389764</v>
      </c>
      <c r="S214" s="854">
        <v>21.151587253388108</v>
      </c>
      <c r="T214" s="854">
        <v>76.742924268681492</v>
      </c>
      <c r="U214" s="854">
        <v>36.254447605906606</v>
      </c>
      <c r="V214" s="854">
        <v>17.008691347880813</v>
      </c>
      <c r="W214" s="854">
        <v>56.623891691752824</v>
      </c>
      <c r="X214" s="854">
        <v>33.902882021789431</v>
      </c>
      <c r="Y214" s="854">
        <v>29.618364582128905</v>
      </c>
      <c r="Z214" s="854">
        <v>16.833813947496616</v>
      </c>
      <c r="AA214" s="854">
        <v>32.310557711500863</v>
      </c>
    </row>
    <row r="215" spans="1:199" s="378" customFormat="1" x14ac:dyDescent="0.3">
      <c r="A215" s="433" t="s">
        <v>16</v>
      </c>
      <c r="B215" s="653">
        <v>1.4966569332124131</v>
      </c>
      <c r="C215" s="659">
        <v>5.5429026063569786</v>
      </c>
      <c r="D215" s="672">
        <v>0.79636135664097263</v>
      </c>
      <c r="E215" s="678">
        <v>3.1230554910248824</v>
      </c>
      <c r="F215" s="672">
        <v>4.0278796799649852</v>
      </c>
      <c r="G215" s="678">
        <v>12.6262402750697</v>
      </c>
      <c r="H215" s="729">
        <v>0.18533629511334251</v>
      </c>
      <c r="I215" s="730">
        <v>3.8727226352348619E-2</v>
      </c>
      <c r="J215" s="470">
        <v>0.1728776549470552</v>
      </c>
      <c r="K215" s="465">
        <v>3.8727226352348619E-2</v>
      </c>
      <c r="L215" s="470">
        <v>0.18533629511334193</v>
      </c>
      <c r="M215" s="465">
        <v>3.8727226352348619E-2</v>
      </c>
      <c r="N215" s="470">
        <v>0.18533629511334193</v>
      </c>
      <c r="O215" s="465">
        <v>3.3247860289947147E-2</v>
      </c>
      <c r="P215" s="672">
        <v>0</v>
      </c>
      <c r="Q215" s="678">
        <v>0.12790391623432168</v>
      </c>
      <c r="R215" s="854">
        <v>95.007456999195796</v>
      </c>
      <c r="S215" s="854">
        <v>11.829790841209888</v>
      </c>
      <c r="T215" s="854">
        <v>54.891657191911207</v>
      </c>
      <c r="U215" s="854">
        <v>21.049500059618175</v>
      </c>
      <c r="V215" s="854">
        <v>12.141893952724075</v>
      </c>
      <c r="W215" s="854">
        <v>32.858932787115357</v>
      </c>
      <c r="X215" s="854">
        <v>21.970368862660134</v>
      </c>
      <c r="Y215" s="854">
        <v>19.550325875800503</v>
      </c>
      <c r="Z215" s="854">
        <v>10.627709385871123</v>
      </c>
      <c r="AA215" s="854">
        <v>18.522467619730627</v>
      </c>
    </row>
    <row r="216" spans="1:199" s="378" customFormat="1" x14ac:dyDescent="0.3">
      <c r="A216" s="433" t="s">
        <v>17</v>
      </c>
      <c r="B216" s="653">
        <v>13.737819261571357</v>
      </c>
      <c r="C216" s="659">
        <v>206.97804376963836</v>
      </c>
      <c r="D216" s="672">
        <v>22.606507428797467</v>
      </c>
      <c r="E216" s="678">
        <v>5.9845380777292396</v>
      </c>
      <c r="F216" s="672">
        <v>18.998698169447557</v>
      </c>
      <c r="G216" s="678">
        <v>686.76419368979498</v>
      </c>
      <c r="H216" s="729">
        <v>2.6545775061919419</v>
      </c>
      <c r="I216" s="730">
        <v>0.54246652525231054</v>
      </c>
      <c r="J216" s="470">
        <v>2.737318003202224</v>
      </c>
      <c r="K216" s="465">
        <v>0.54246652525231054</v>
      </c>
      <c r="L216" s="470">
        <v>2.6545775061919312</v>
      </c>
      <c r="M216" s="465">
        <v>0.54246652525231054</v>
      </c>
      <c r="N216" s="470">
        <v>2.6545775061919312</v>
      </c>
      <c r="O216" s="465">
        <v>0.42086269104545959</v>
      </c>
      <c r="P216" s="672">
        <v>0</v>
      </c>
      <c r="Q216" s="678">
        <v>0.41544701254746441</v>
      </c>
      <c r="R216" s="854">
        <v>147.45383761924481</v>
      </c>
      <c r="S216" s="854">
        <v>142.14752532400661</v>
      </c>
      <c r="T216" s="854">
        <v>510.354136256358</v>
      </c>
      <c r="U216" s="854">
        <v>489.72312268115627</v>
      </c>
      <c r="V216" s="854">
        <v>51.856114747310571</v>
      </c>
      <c r="W216" s="854">
        <v>496.86137968104373</v>
      </c>
      <c r="X216" s="854">
        <v>275.71947261064287</v>
      </c>
      <c r="Y216" s="854">
        <v>353.43385788503707</v>
      </c>
      <c r="Z216" s="854">
        <v>343.22811362001943</v>
      </c>
      <c r="AA216" s="854">
        <v>70.949644824473992</v>
      </c>
    </row>
    <row r="217" spans="1:199" s="378" customFormat="1" x14ac:dyDescent="0.3">
      <c r="A217" s="433" t="s">
        <v>18</v>
      </c>
      <c r="B217" s="653">
        <v>0.17261291905966814</v>
      </c>
      <c r="C217" s="659">
        <v>0.39874694083911971</v>
      </c>
      <c r="D217" s="672">
        <v>0.25333639157483334</v>
      </c>
      <c r="E217" s="678">
        <v>0.43746507559899017</v>
      </c>
      <c r="F217" s="672">
        <v>0.24625750018184653</v>
      </c>
      <c r="G217" s="678">
        <v>0.54127407012811213</v>
      </c>
      <c r="H217" s="729">
        <v>4.3976295212019137E-2</v>
      </c>
      <c r="I217" s="730">
        <v>8.111481151864688E-4</v>
      </c>
      <c r="J217" s="470">
        <v>3.8247836413361276E-2</v>
      </c>
      <c r="K217" s="465">
        <v>8.111481151864688E-4</v>
      </c>
      <c r="L217" s="470">
        <v>4.3976295212019109E-2</v>
      </c>
      <c r="M217" s="465">
        <v>8.111481151864688E-4</v>
      </c>
      <c r="N217" s="470">
        <v>4.3976295212019109E-2</v>
      </c>
      <c r="O217" s="465">
        <v>8.2913653648611385E-4</v>
      </c>
      <c r="P217" s="672">
        <v>0</v>
      </c>
      <c r="Q217" s="678">
        <v>6.2293397744746914E-3</v>
      </c>
      <c r="R217" s="854">
        <v>4.5600624590932561</v>
      </c>
      <c r="S217" s="854">
        <v>0.99018783799115284</v>
      </c>
      <c r="T217" s="854">
        <v>5.0825434612581448</v>
      </c>
      <c r="U217" s="854">
        <v>1.3442990145496183</v>
      </c>
      <c r="V217" s="854">
        <v>1.6390157248096209</v>
      </c>
      <c r="W217" s="854">
        <v>1.7163102808934405</v>
      </c>
      <c r="X217" s="854">
        <v>1.4468409564267528</v>
      </c>
      <c r="Y217" s="854">
        <v>1.1065294348819867</v>
      </c>
      <c r="Z217" s="854">
        <v>0.73684143234685928</v>
      </c>
      <c r="AA217" s="854">
        <v>1.238460832618965</v>
      </c>
    </row>
    <row r="218" spans="1:199" s="378" customFormat="1" x14ac:dyDescent="0.3">
      <c r="A218" s="433" t="s">
        <v>19</v>
      </c>
      <c r="B218" s="653">
        <v>0.32900880263488075</v>
      </c>
      <c r="C218" s="659">
        <v>1.0184562062205098</v>
      </c>
      <c r="D218" s="672">
        <v>0.28455181719389588</v>
      </c>
      <c r="E218" s="678">
        <v>1.53303916635758</v>
      </c>
      <c r="F218" s="672">
        <v>0.74938527889909234</v>
      </c>
      <c r="G218" s="678">
        <v>1.0199978295984367</v>
      </c>
      <c r="H218" s="729">
        <v>4.5938640990721057E-2</v>
      </c>
      <c r="I218" s="730">
        <v>1.6935338883092644E-3</v>
      </c>
      <c r="J218" s="470">
        <v>4.2301125848301854E-2</v>
      </c>
      <c r="K218" s="465">
        <v>1.6935338883092644E-3</v>
      </c>
      <c r="L218" s="470">
        <v>4.5938640990721022E-2</v>
      </c>
      <c r="M218" s="465">
        <v>1.6935338883092644E-3</v>
      </c>
      <c r="N218" s="470">
        <v>4.5938640990721022E-2</v>
      </c>
      <c r="O218" s="465">
        <v>1.7643520388164087E-3</v>
      </c>
      <c r="P218" s="672">
        <v>0</v>
      </c>
      <c r="Q218" s="678">
        <v>1.4064881045524872E-2</v>
      </c>
      <c r="R218" s="854">
        <v>9.8476300538944432</v>
      </c>
      <c r="S218" s="854">
        <v>2.2344076715863888</v>
      </c>
      <c r="T218" s="854">
        <v>8.6763215554604347</v>
      </c>
      <c r="U218" s="854">
        <v>2.9867578366930787</v>
      </c>
      <c r="V218" s="854">
        <v>3.8163087321585616</v>
      </c>
      <c r="W218" s="854">
        <v>3.6058997729519611</v>
      </c>
      <c r="X218" s="854">
        <v>3.2628772690904713</v>
      </c>
      <c r="Y218" s="854">
        <v>2.3360744175534824</v>
      </c>
      <c r="Z218" s="854">
        <v>1.6124017535633719</v>
      </c>
      <c r="AA218" s="854">
        <v>2.6623118005308659</v>
      </c>
    </row>
    <row r="219" spans="1:199" s="378" customFormat="1" x14ac:dyDescent="0.3">
      <c r="A219" s="433" t="s">
        <v>20</v>
      </c>
      <c r="B219" s="653">
        <v>248.83964615201668</v>
      </c>
      <c r="C219" s="659">
        <v>3.2532691243745551</v>
      </c>
      <c r="D219" s="672">
        <v>381.85201471099458</v>
      </c>
      <c r="E219" s="678">
        <v>2.4588459077614302</v>
      </c>
      <c r="F219" s="672">
        <v>410.27564627440853</v>
      </c>
      <c r="G219" s="678">
        <v>3.3054027598552009</v>
      </c>
      <c r="H219" s="729">
        <v>5.1075767786370552</v>
      </c>
      <c r="I219" s="730">
        <v>0.20852766040148335</v>
      </c>
      <c r="J219" s="470">
        <v>5.0119841181150395</v>
      </c>
      <c r="K219" s="465">
        <v>0.20852766040148335</v>
      </c>
      <c r="L219" s="470">
        <v>5.1075767786370498</v>
      </c>
      <c r="M219" s="465">
        <v>0.20852766040148335</v>
      </c>
      <c r="N219" s="470">
        <v>5.1075767786370498</v>
      </c>
      <c r="O219" s="465">
        <v>0.16080478359682848</v>
      </c>
      <c r="P219" s="672">
        <v>0</v>
      </c>
      <c r="Q219" s="678">
        <v>0.50842326640953417</v>
      </c>
      <c r="R219" s="854">
        <v>361.521011967775</v>
      </c>
      <c r="S219" s="854">
        <v>341.88190187754662</v>
      </c>
      <c r="T219" s="854">
        <v>303.49939643650663</v>
      </c>
      <c r="U219" s="854">
        <v>257.74439831188175</v>
      </c>
      <c r="V219" s="854">
        <v>192.63903797903515</v>
      </c>
      <c r="W219" s="854">
        <v>277.5479789078189</v>
      </c>
      <c r="X219" s="854">
        <v>286.9227222009622</v>
      </c>
      <c r="Y219" s="854">
        <v>287.13030397064819</v>
      </c>
      <c r="Z219" s="854">
        <v>310.03096710839759</v>
      </c>
      <c r="AA219" s="854">
        <v>181.02856574337324</v>
      </c>
    </row>
    <row r="220" spans="1:199" s="378" customFormat="1" x14ac:dyDescent="0.3">
      <c r="A220" s="433" t="s">
        <v>21</v>
      </c>
      <c r="B220" s="653">
        <v>0.56419579818602639</v>
      </c>
      <c r="C220" s="659">
        <v>1.4264689873951919</v>
      </c>
      <c r="D220" s="672">
        <v>1.5836864571637708</v>
      </c>
      <c r="E220" s="678">
        <v>0.22062528229088027</v>
      </c>
      <c r="F220" s="672">
        <v>8.8027077910448226E-2</v>
      </c>
      <c r="G220" s="678">
        <v>4.3939812640029219</v>
      </c>
      <c r="H220" s="729">
        <v>3.295134133695081E-2</v>
      </c>
      <c r="I220" s="730">
        <v>1.2784256206030929E-3</v>
      </c>
      <c r="J220" s="470">
        <v>3.2783096665428876E-2</v>
      </c>
      <c r="K220" s="465">
        <v>1.2784256206030929E-3</v>
      </c>
      <c r="L220" s="470">
        <v>3.2951341336950789E-2</v>
      </c>
      <c r="M220" s="465">
        <v>1.2784256206030929E-3</v>
      </c>
      <c r="N220" s="470">
        <v>3.2951341336950789E-2</v>
      </c>
      <c r="O220" s="465">
        <v>1.1068526951316031E-3</v>
      </c>
      <c r="P220" s="672">
        <v>0</v>
      </c>
      <c r="Q220" s="678">
        <v>5.7456092242217996E-3</v>
      </c>
      <c r="R220" s="854">
        <v>2.1595961657027485</v>
      </c>
      <c r="S220" s="854">
        <v>2.1880981893026998</v>
      </c>
      <c r="T220" s="854">
        <v>3.0867334425160657</v>
      </c>
      <c r="U220" s="854">
        <v>2.6108962105257048</v>
      </c>
      <c r="V220" s="854">
        <v>1.2726120658805873</v>
      </c>
      <c r="W220" s="854">
        <v>2.2903459483367272</v>
      </c>
      <c r="X220" s="854">
        <v>2.2211236682670279</v>
      </c>
      <c r="Y220" s="854">
        <v>2.3081967126450662</v>
      </c>
      <c r="Z220" s="854">
        <v>2.1639037911334906</v>
      </c>
      <c r="AA220" s="854">
        <v>1.4847926043768909</v>
      </c>
    </row>
    <row r="221" spans="1:199" s="378" customFormat="1" x14ac:dyDescent="0.3">
      <c r="A221" s="433" t="s">
        <v>22</v>
      </c>
      <c r="B221" s="651">
        <v>5376.8343080678742</v>
      </c>
      <c r="C221" s="658">
        <v>121766.55945660736</v>
      </c>
      <c r="D221" s="670">
        <v>10503.284699546515</v>
      </c>
      <c r="E221" s="677">
        <v>118598.76511202026</v>
      </c>
      <c r="F221" s="670">
        <v>4500.4351098972948</v>
      </c>
      <c r="G221" s="677">
        <v>277878.59116253129</v>
      </c>
      <c r="H221" s="731">
        <v>2000.0223175864617</v>
      </c>
      <c r="I221" s="732">
        <v>129.43755407652384</v>
      </c>
      <c r="J221" s="482">
        <v>1991.3061385730873</v>
      </c>
      <c r="K221" s="477">
        <v>129.43755407652384</v>
      </c>
      <c r="L221" s="482">
        <v>2000.0223175864585</v>
      </c>
      <c r="M221" s="477">
        <v>129.43755407652384</v>
      </c>
      <c r="N221" s="482">
        <v>2000.0223175864585</v>
      </c>
      <c r="O221" s="477">
        <v>116.27924683403903</v>
      </c>
      <c r="P221" s="670">
        <v>0</v>
      </c>
      <c r="Q221" s="677">
        <v>610.54080089155605</v>
      </c>
      <c r="R221" s="853">
        <v>159235.18226201655</v>
      </c>
      <c r="S221" s="853">
        <v>139629.01127977754</v>
      </c>
      <c r="T221" s="853">
        <v>250619.97040188371</v>
      </c>
      <c r="U221" s="853">
        <v>158532.94009116077</v>
      </c>
      <c r="V221" s="853">
        <v>68846.008451804111</v>
      </c>
      <c r="W221" s="853">
        <v>150710.41265959226</v>
      </c>
      <c r="X221" s="853">
        <v>142096.95392743131</v>
      </c>
      <c r="Y221" s="853">
        <v>150723.40640233221</v>
      </c>
      <c r="Z221" s="853">
        <v>140453.85398034769</v>
      </c>
      <c r="AA221" s="853">
        <v>89727.307615433368</v>
      </c>
    </row>
    <row r="222" spans="1:199" s="378" customFormat="1" x14ac:dyDescent="0.3">
      <c r="A222" s="531" t="s">
        <v>246</v>
      </c>
      <c r="B222" s="652">
        <v>13058.292003622817</v>
      </c>
      <c r="C222" s="660">
        <v>122296.45201334207</v>
      </c>
      <c r="D222" s="671">
        <v>22504.097659631705</v>
      </c>
      <c r="E222" s="679">
        <v>118826.49062137464</v>
      </c>
      <c r="F222" s="671">
        <v>16909.460371466888</v>
      </c>
      <c r="G222" s="723">
        <v>279178.80197644181</v>
      </c>
      <c r="H222" s="733">
        <v>2170.5903060125579</v>
      </c>
      <c r="I222" s="734">
        <v>137.77922962798579</v>
      </c>
      <c r="J222" s="493">
        <v>2158.1318314074038</v>
      </c>
      <c r="K222" s="494">
        <v>137.77922962798579</v>
      </c>
      <c r="L222" s="493">
        <v>2170.5903060125547</v>
      </c>
      <c r="M222" s="494">
        <v>137.77922962798579</v>
      </c>
      <c r="N222" s="493">
        <v>2170.5903060125547</v>
      </c>
      <c r="O222" s="494">
        <v>122.80570300078574</v>
      </c>
      <c r="P222" s="671">
        <v>0</v>
      </c>
      <c r="Q222" s="679">
        <v>629.92569900587898</v>
      </c>
      <c r="R222" s="855">
        <v>170914.65829749679</v>
      </c>
      <c r="S222" s="855">
        <v>150632.88324084436</v>
      </c>
      <c r="T222" s="855">
        <v>260777.48372115381</v>
      </c>
      <c r="U222" s="855">
        <v>167094.68628889465</v>
      </c>
      <c r="V222" s="855">
        <v>75108.731416147304</v>
      </c>
      <c r="W222" s="855">
        <v>159777.14860445139</v>
      </c>
      <c r="X222" s="855">
        <v>151441.68107264169</v>
      </c>
      <c r="Y222" s="855">
        <v>160088.54179654218</v>
      </c>
      <c r="Z222" s="855">
        <v>150483.00736549156</v>
      </c>
      <c r="AA222" s="855">
        <v>95646.959537404065</v>
      </c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1271019.4730709905</v>
      </c>
      <c r="E237" s="606">
        <v>1271019.4730709905</v>
      </c>
      <c r="F237" s="476">
        <v>2507499.1001268285</v>
      </c>
      <c r="G237" s="607">
        <v>2355752.1040138006</v>
      </c>
      <c r="H237" s="607">
        <v>2944150.9468337428</v>
      </c>
      <c r="I237" s="607">
        <v>2702216.921417268</v>
      </c>
      <c r="J237" s="607">
        <v>1739007.9768445054</v>
      </c>
      <c r="K237" s="607">
        <v>1462781.8240097542</v>
      </c>
      <c r="L237" s="607">
        <v>2477128.7408080073</v>
      </c>
      <c r="M237" s="607">
        <v>2048913.6980277344</v>
      </c>
      <c r="N237" s="607">
        <v>2459654.6729328106</v>
      </c>
      <c r="O237" s="607">
        <v>3133573.5983884544</v>
      </c>
      <c r="P237" s="607">
        <v>1119761.1609882449</v>
      </c>
      <c r="Q237" s="607">
        <v>2142874.3012398067</v>
      </c>
      <c r="R237" s="607">
        <v>2677106.4806116605</v>
      </c>
      <c r="S237" s="607">
        <v>1265822.7848101265</v>
      </c>
      <c r="T237" s="607">
        <v>2835145.9097196888</v>
      </c>
      <c r="U237" s="607">
        <v>1000000</v>
      </c>
      <c r="V237" s="607">
        <v>1000000</v>
      </c>
      <c r="W237" s="607">
        <v>2141065.8047149582</v>
      </c>
      <c r="X237" s="607">
        <v>2003410.9723885439</v>
      </c>
      <c r="Y237" s="479">
        <v>1166655.3911958854</v>
      </c>
      <c r="Z237" s="476">
        <v>2651632.0716558923</v>
      </c>
      <c r="AA237" s="476">
        <v>2684029.4083101558</v>
      </c>
      <c r="AB237" s="481">
        <v>2248361.477191844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200159.95688705251</v>
      </c>
      <c r="E238" s="606">
        <v>200159.95688705251</v>
      </c>
      <c r="F238" s="476">
        <v>1678118.7124292175</v>
      </c>
      <c r="G238" s="607">
        <v>2208701.6268123509</v>
      </c>
      <c r="H238" s="607">
        <v>2858927.3057397045</v>
      </c>
      <c r="I238" s="607">
        <v>2563711.1395238112</v>
      </c>
      <c r="J238" s="607">
        <v>453419.54129917087</v>
      </c>
      <c r="K238" s="607">
        <v>586158.72001116246</v>
      </c>
      <c r="L238" s="607">
        <v>2155369.697147164</v>
      </c>
      <c r="M238" s="607">
        <v>724077.95004640799</v>
      </c>
      <c r="N238" s="607">
        <v>2082822.9951698754</v>
      </c>
      <c r="O238" s="607">
        <v>2974158.3156955242</v>
      </c>
      <c r="P238" s="607">
        <v>46649.321943181654</v>
      </c>
      <c r="Q238" s="607">
        <v>1778974.1630871259</v>
      </c>
      <c r="R238" s="607">
        <v>2523437.3345252778</v>
      </c>
      <c r="S238" s="607">
        <v>0</v>
      </c>
      <c r="T238" s="607">
        <v>2833100.0747632366</v>
      </c>
      <c r="U238" s="607">
        <v>0</v>
      </c>
      <c r="V238" s="607">
        <v>0</v>
      </c>
      <c r="W238" s="607">
        <v>1775986.1808745568</v>
      </c>
      <c r="X238" s="607">
        <v>1145129.6285600658</v>
      </c>
      <c r="Y238" s="479">
        <v>258084.28244614732</v>
      </c>
      <c r="Z238" s="476">
        <v>2549791.2296272968</v>
      </c>
      <c r="AA238" s="476">
        <v>2599771.1391322608</v>
      </c>
      <c r="AB238" s="481">
        <v>1961734.8220199978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47766.241868880839</v>
      </c>
      <c r="E239" s="606">
        <v>47766.241868880839</v>
      </c>
      <c r="F239" s="476">
        <v>770036.25316965592</v>
      </c>
      <c r="G239" s="607">
        <v>1406527.0617890037</v>
      </c>
      <c r="H239" s="607">
        <v>2803398.3578375382</v>
      </c>
      <c r="I239" s="607">
        <v>2015152.9452370408</v>
      </c>
      <c r="J239" s="607">
        <v>86773.275622283007</v>
      </c>
      <c r="K239" s="607">
        <v>295999.08016428456</v>
      </c>
      <c r="L239" s="607">
        <v>2053587.4777180257</v>
      </c>
      <c r="M239" s="607">
        <v>462913.96955408342</v>
      </c>
      <c r="N239" s="607">
        <v>824048.27470684156</v>
      </c>
      <c r="O239" s="607">
        <v>434567.72121998767</v>
      </c>
      <c r="P239" s="607">
        <v>3473.4356300994846</v>
      </c>
      <c r="Q239" s="607">
        <v>491524.58295942488</v>
      </c>
      <c r="R239" s="607">
        <v>2025803.1731286747</v>
      </c>
      <c r="S239" s="607">
        <v>0</v>
      </c>
      <c r="T239" s="607">
        <v>2781684.8969218326</v>
      </c>
      <c r="U239" s="607">
        <v>0</v>
      </c>
      <c r="V239" s="607">
        <v>0</v>
      </c>
      <c r="W239" s="607">
        <v>1155624.1681511907</v>
      </c>
      <c r="X239" s="607">
        <v>642574.46319228795</v>
      </c>
      <c r="Y239" s="479">
        <v>168249.74968593463</v>
      </c>
      <c r="Z239" s="476">
        <v>2503517.548475848</v>
      </c>
      <c r="AA239" s="476">
        <v>2552161.2247768124</v>
      </c>
      <c r="AB239" s="481">
        <v>1722630.562669056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111287.35361856624</v>
      </c>
      <c r="E240" s="606">
        <v>111287.35361856624</v>
      </c>
      <c r="F240" s="476">
        <v>210987.45314050093</v>
      </c>
      <c r="G240" s="607">
        <v>777029.98998081707</v>
      </c>
      <c r="H240" s="607">
        <v>9657.4011887473971</v>
      </c>
      <c r="I240" s="607">
        <v>462861.20637867425</v>
      </c>
      <c r="J240" s="607">
        <v>228789.93105461934</v>
      </c>
      <c r="K240" s="607">
        <v>247691.03981077572</v>
      </c>
      <c r="L240" s="607">
        <v>63642.898473394554</v>
      </c>
      <c r="M240" s="607">
        <v>221637.70062644035</v>
      </c>
      <c r="N240" s="607">
        <v>810146.41220201727</v>
      </c>
      <c r="O240" s="607">
        <v>180132.41230098065</v>
      </c>
      <c r="P240" s="607">
        <v>41825.594391695078</v>
      </c>
      <c r="Q240" s="607">
        <v>1187051.4282234542</v>
      </c>
      <c r="R240" s="607">
        <v>465477.40765180555</v>
      </c>
      <c r="S240" s="607">
        <v>0</v>
      </c>
      <c r="T240" s="607">
        <v>8629.3625620071762</v>
      </c>
      <c r="U240" s="607">
        <v>0</v>
      </c>
      <c r="V240" s="607">
        <v>0</v>
      </c>
      <c r="W240" s="607">
        <v>506109.28427554149</v>
      </c>
      <c r="X240" s="607">
        <v>479749.36767628317</v>
      </c>
      <c r="Y240" s="479">
        <v>43926.303103822662</v>
      </c>
      <c r="Z240" s="476">
        <v>7766.42984618849</v>
      </c>
      <c r="AA240" s="476">
        <v>7948.2036614896642</v>
      </c>
      <c r="AB240" s="481">
        <v>211094.69870319162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41106.361399605499</v>
      </c>
      <c r="E241" s="611">
        <v>41106.361399605499</v>
      </c>
      <c r="F241" s="487">
        <v>697095.00611906103</v>
      </c>
      <c r="G241" s="612">
        <v>25144.57504253037</v>
      </c>
      <c r="H241" s="612">
        <v>45871.546713418938</v>
      </c>
      <c r="I241" s="612">
        <v>85696.987908096315</v>
      </c>
      <c r="J241" s="612">
        <v>137856.33462226868</v>
      </c>
      <c r="K241" s="612">
        <v>42468.600036102231</v>
      </c>
      <c r="L241" s="612">
        <v>38139.320955743853</v>
      </c>
      <c r="M241" s="612">
        <v>39526.279865884411</v>
      </c>
      <c r="N241" s="612">
        <v>448628.30826101685</v>
      </c>
      <c r="O241" s="612">
        <v>2359458.1821745569</v>
      </c>
      <c r="P241" s="612">
        <v>1350.2919213870989</v>
      </c>
      <c r="Q241" s="612">
        <v>100398.15190424693</v>
      </c>
      <c r="R241" s="612">
        <v>32156.753744797625</v>
      </c>
      <c r="S241" s="612">
        <v>0</v>
      </c>
      <c r="T241" s="612">
        <v>42785.815279396869</v>
      </c>
      <c r="U241" s="612">
        <v>0</v>
      </c>
      <c r="V241" s="612">
        <v>0</v>
      </c>
      <c r="W241" s="612">
        <v>114252.72844782467</v>
      </c>
      <c r="X241" s="612">
        <v>22805.797691494761</v>
      </c>
      <c r="Y241" s="490">
        <v>45908.22965639006</v>
      </c>
      <c r="Z241" s="487">
        <v>38507.25130526031</v>
      </c>
      <c r="AA241" s="487">
        <v>39661.710693958841</v>
      </c>
      <c r="AB241" s="492">
        <v>28009.560647750193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1086.9593350482969</v>
      </c>
      <c r="E242" s="604">
        <v>1086.9593350482969</v>
      </c>
      <c r="F242" s="476">
        <v>685.07978626374052</v>
      </c>
      <c r="G242" s="607">
        <v>114.30234506257399</v>
      </c>
      <c r="H242" s="607">
        <v>163.95411021392619</v>
      </c>
      <c r="I242" s="607">
        <v>185.50119977362201</v>
      </c>
      <c r="J242" s="607">
        <v>1186.150058841316</v>
      </c>
      <c r="K242" s="607">
        <v>860.72885558994687</v>
      </c>
      <c r="L242" s="607">
        <v>364.22126941819317</v>
      </c>
      <c r="M242" s="607">
        <v>411.14322758789808</v>
      </c>
      <c r="N242" s="607">
        <v>215.07655682302777</v>
      </c>
      <c r="O242" s="607">
        <v>329.78712298924211</v>
      </c>
      <c r="P242" s="607">
        <v>1359.6028137858232</v>
      </c>
      <c r="Q242" s="607">
        <v>306.78604597273682</v>
      </c>
      <c r="R242" s="607">
        <v>301.30813680800668</v>
      </c>
      <c r="S242" s="607">
        <v>1635.5631174757712</v>
      </c>
      <c r="T242" s="607">
        <v>128.52154561422404</v>
      </c>
      <c r="U242" s="607">
        <v>1292.0948628058593</v>
      </c>
      <c r="V242" s="607">
        <v>0.29307106944444444</v>
      </c>
      <c r="W242" s="607">
        <v>126.24412470437781</v>
      </c>
      <c r="X242" s="607">
        <v>219.86021510829255</v>
      </c>
      <c r="Y242" s="479">
        <v>821.09412841724827</v>
      </c>
      <c r="Z242" s="476">
        <v>244.87839995234901</v>
      </c>
      <c r="AA242" s="476">
        <v>224.3792772068806</v>
      </c>
      <c r="AB242" s="481">
        <v>412.15625545738345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3.586365209582536</v>
      </c>
      <c r="E243" s="614">
        <v>3.586365209582536</v>
      </c>
      <c r="F243" s="615">
        <v>16.489474726492027</v>
      </c>
      <c r="G243" s="514">
        <v>19.573201311159849</v>
      </c>
      <c r="H243" s="514">
        <v>23.597141362931424</v>
      </c>
      <c r="I243" s="514">
        <v>22.16656758699024</v>
      </c>
      <c r="J243" s="514">
        <v>7.1572055297450126</v>
      </c>
      <c r="K243" s="514">
        <v>5.8998150614092975</v>
      </c>
      <c r="L243" s="514">
        <v>18.231605281674202</v>
      </c>
      <c r="M243" s="514">
        <v>13.254587174723357</v>
      </c>
      <c r="N243" s="514">
        <v>19.143915026332099</v>
      </c>
      <c r="O243" s="514">
        <v>21.304400986609842</v>
      </c>
      <c r="P243" s="514">
        <v>0.53423735564664865</v>
      </c>
      <c r="Q243" s="514">
        <v>16.545536961689059</v>
      </c>
      <c r="R243" s="514">
        <v>20.858491677970012</v>
      </c>
      <c r="S243" s="514">
        <v>0</v>
      </c>
      <c r="T243" s="514">
        <v>23.297674204795069</v>
      </c>
      <c r="U243" s="514">
        <v>0</v>
      </c>
      <c r="V243" s="514">
        <v>0</v>
      </c>
      <c r="W243" s="514">
        <v>15.487503790368784</v>
      </c>
      <c r="X243" s="514">
        <v>13.232200100901171</v>
      </c>
      <c r="Y243" s="616">
        <v>2.1928800123083172</v>
      </c>
      <c r="Z243" s="615">
        <v>20.967916342688671</v>
      </c>
      <c r="AA243" s="615">
        <v>21.378375929892325</v>
      </c>
      <c r="AB243" s="617">
        <v>16.465270849041389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64.928829920254586</v>
      </c>
      <c r="E244" s="619">
        <v>64.928829920254586</v>
      </c>
      <c r="F244" s="464">
        <v>138.92312579694541</v>
      </c>
      <c r="G244" s="620">
        <v>50.400034815816042</v>
      </c>
      <c r="H244" s="620">
        <v>26.480841278506077</v>
      </c>
      <c r="I244" s="620">
        <v>52.971737114978545</v>
      </c>
      <c r="J244" s="620">
        <v>119.23047135180148</v>
      </c>
      <c r="K244" s="620">
        <v>35.388603276644496</v>
      </c>
      <c r="L244" s="620">
        <v>33.88384003984406</v>
      </c>
      <c r="M244" s="620">
        <v>236.07591462727672</v>
      </c>
      <c r="N244" s="620">
        <v>93.349600712840981</v>
      </c>
      <c r="O244" s="620">
        <v>58.20477634064612</v>
      </c>
      <c r="P244" s="620">
        <v>4.6914498886913449</v>
      </c>
      <c r="Q244" s="620">
        <v>60.028532982831805</v>
      </c>
      <c r="R244" s="620">
        <v>44.924582622957992</v>
      </c>
      <c r="S244" s="620">
        <v>0</v>
      </c>
      <c r="T244" s="620">
        <v>24.311926307900436</v>
      </c>
      <c r="U244" s="620">
        <v>0</v>
      </c>
      <c r="V244" s="620">
        <v>0</v>
      </c>
      <c r="W244" s="620">
        <v>35.503715615637972</v>
      </c>
      <c r="X244" s="620">
        <v>121.66018334265669</v>
      </c>
      <c r="Y244" s="467">
        <v>4.5541415011376438</v>
      </c>
      <c r="Z244" s="464">
        <v>21.880743651602295</v>
      </c>
      <c r="AA244" s="464">
        <v>22.315283898919532</v>
      </c>
      <c r="AB244" s="469">
        <v>24.339538309478051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36.018006073261184</v>
      </c>
      <c r="E245" s="619">
        <v>36.018006073261184</v>
      </c>
      <c r="F245" s="464">
        <v>350.10998391389427</v>
      </c>
      <c r="G245" s="620">
        <v>116.43013149428833</v>
      </c>
      <c r="H245" s="620">
        <v>145.87798772572901</v>
      </c>
      <c r="I245" s="620">
        <v>153.23413242335175</v>
      </c>
      <c r="J245" s="620">
        <v>92.300692780404603</v>
      </c>
      <c r="K245" s="620">
        <v>48.251662761425358</v>
      </c>
      <c r="L245" s="620">
        <v>113.98419906908532</v>
      </c>
      <c r="M245" s="620">
        <v>91.32649020817712</v>
      </c>
      <c r="N245" s="620">
        <v>271.3692340648156</v>
      </c>
      <c r="O245" s="620">
        <v>988.52556584089916</v>
      </c>
      <c r="P245" s="620">
        <v>3.488829779892205</v>
      </c>
      <c r="Q245" s="620">
        <v>127.65857709282568</v>
      </c>
      <c r="R245" s="620">
        <v>137.17900486009404</v>
      </c>
      <c r="S245" s="620">
        <v>0</v>
      </c>
      <c r="T245" s="620">
        <v>143.13094070983462</v>
      </c>
      <c r="U245" s="620">
        <v>0</v>
      </c>
      <c r="V245" s="620">
        <v>0</v>
      </c>
      <c r="W245" s="620">
        <v>126.64014621394823</v>
      </c>
      <c r="X245" s="620">
        <v>82.500803462460283</v>
      </c>
      <c r="Y245" s="467">
        <v>28.84982004264797</v>
      </c>
      <c r="Z245" s="464">
        <v>128.81790536140528</v>
      </c>
      <c r="AA245" s="464">
        <v>131.48768399297035</v>
      </c>
      <c r="AB245" s="469">
        <v>100.39167101673318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27.299755060009872</v>
      </c>
      <c r="E246" s="619">
        <v>27.299755060009872</v>
      </c>
      <c r="F246" s="464">
        <v>71.762931176353419</v>
      </c>
      <c r="G246" s="620">
        <v>24.137286883441284</v>
      </c>
      <c r="H246" s="620">
        <v>43.439165666818241</v>
      </c>
      <c r="I246" s="620">
        <v>38.415870472200019</v>
      </c>
      <c r="J246" s="620">
        <v>50.243702652768668</v>
      </c>
      <c r="K246" s="620">
        <v>14.581594514662736</v>
      </c>
      <c r="L246" s="620">
        <v>37.201533408336225</v>
      </c>
      <c r="M246" s="620">
        <v>104.59164170389641</v>
      </c>
      <c r="N246" s="620">
        <v>39.377275794673359</v>
      </c>
      <c r="O246" s="620">
        <v>47.473579925824879</v>
      </c>
      <c r="P246" s="620">
        <v>1.3557730546685889</v>
      </c>
      <c r="Q246" s="620">
        <v>11.2088927148361</v>
      </c>
      <c r="R246" s="620">
        <v>31.636448822925125</v>
      </c>
      <c r="S246" s="620">
        <v>0</v>
      </c>
      <c r="T246" s="620">
        <v>42.301546626336247</v>
      </c>
      <c r="U246" s="620">
        <v>0</v>
      </c>
      <c r="V246" s="620">
        <v>0</v>
      </c>
      <c r="W246" s="620">
        <v>20.149836695148498</v>
      </c>
      <c r="X246" s="620">
        <v>51.802418248263663</v>
      </c>
      <c r="Y246" s="467">
        <v>3.3901804979298071</v>
      </c>
      <c r="Z246" s="464">
        <v>38.071409318824088</v>
      </c>
      <c r="AA246" s="464">
        <v>38.818198076755415</v>
      </c>
      <c r="AB246" s="469">
        <v>26.585142497773688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8.4924596109600738</v>
      </c>
      <c r="E247" s="619">
        <v>8.4924596109600738</v>
      </c>
      <c r="F247" s="464">
        <v>27.512742044613152</v>
      </c>
      <c r="G247" s="620">
        <v>10.171375104771698</v>
      </c>
      <c r="H247" s="620">
        <v>16.975760209114224</v>
      </c>
      <c r="I247" s="620">
        <v>15.257208477695283</v>
      </c>
      <c r="J247" s="620">
        <v>16.120631722268946</v>
      </c>
      <c r="K247" s="620">
        <v>5.3049875716309405</v>
      </c>
      <c r="L247" s="620">
        <v>14.111424421647504</v>
      </c>
      <c r="M247" s="620">
        <v>31.806200362838428</v>
      </c>
      <c r="N247" s="620">
        <v>17.011226119793651</v>
      </c>
      <c r="O247" s="620">
        <v>32.297200995445429</v>
      </c>
      <c r="P247" s="620">
        <v>0.46275267960437838</v>
      </c>
      <c r="Q247" s="620">
        <v>6.1814787881800779</v>
      </c>
      <c r="R247" s="620">
        <v>12.902411226446354</v>
      </c>
      <c r="S247" s="620">
        <v>0</v>
      </c>
      <c r="T247" s="620">
        <v>16.586180155408041</v>
      </c>
      <c r="U247" s="620">
        <v>0</v>
      </c>
      <c r="V247" s="620">
        <v>0</v>
      </c>
      <c r="W247" s="620">
        <v>8.9946841103152906</v>
      </c>
      <c r="X247" s="620">
        <v>16.815471165483537</v>
      </c>
      <c r="Y247" s="467">
        <v>1.6267639078774532</v>
      </c>
      <c r="Z247" s="464">
        <v>14.927568944705222</v>
      </c>
      <c r="AA247" s="464">
        <v>15.22274298159201</v>
      </c>
      <c r="AB247" s="469">
        <v>10.649644981445666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31.670662482582586</v>
      </c>
      <c r="E248" s="619">
        <v>31.670662482582586</v>
      </c>
      <c r="F248" s="464">
        <v>405.70578113100061</v>
      </c>
      <c r="G248" s="620">
        <v>366.75784176786829</v>
      </c>
      <c r="H248" s="620">
        <v>711.39127743094446</v>
      </c>
      <c r="I248" s="620">
        <v>533.2163534709465</v>
      </c>
      <c r="J248" s="620">
        <v>75.757888443755817</v>
      </c>
      <c r="K248" s="620">
        <v>90.968666174199427</v>
      </c>
      <c r="L248" s="620">
        <v>524.45407460883951</v>
      </c>
      <c r="M248" s="620">
        <v>154.34598964097324</v>
      </c>
      <c r="N248" s="620">
        <v>347.27924454464801</v>
      </c>
      <c r="O248" s="620">
        <v>783.46783228542847</v>
      </c>
      <c r="P248" s="620">
        <v>2.057638180900617</v>
      </c>
      <c r="Q248" s="620">
        <v>164.79321332892678</v>
      </c>
      <c r="R248" s="620">
        <v>514.53708180832723</v>
      </c>
      <c r="S248" s="620">
        <v>0</v>
      </c>
      <c r="T248" s="620">
        <v>704.93391007983234</v>
      </c>
      <c r="U248" s="620">
        <v>0</v>
      </c>
      <c r="V248" s="620">
        <v>0</v>
      </c>
      <c r="W248" s="620">
        <v>326.03667347366206</v>
      </c>
      <c r="X248" s="620">
        <v>182.70272625709228</v>
      </c>
      <c r="Y248" s="467">
        <v>55.435725157384717</v>
      </c>
      <c r="Z248" s="464">
        <v>634.44080828618314</v>
      </c>
      <c r="AA248" s="464">
        <v>646.88434389646523</v>
      </c>
      <c r="AB248" s="469">
        <v>439.38678617011738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1.1700632810893925</v>
      </c>
      <c r="E249" s="622">
        <v>1.1700632810893925</v>
      </c>
      <c r="F249" s="537">
        <v>2.9440857913475682</v>
      </c>
      <c r="G249" s="623">
        <v>0.70403618319369188</v>
      </c>
      <c r="H249" s="623">
        <v>0.82893399962598369</v>
      </c>
      <c r="I249" s="623">
        <v>1.0191311754924082</v>
      </c>
      <c r="J249" s="623">
        <v>2.1721152778655202</v>
      </c>
      <c r="K249" s="623">
        <v>0.58108202501341621</v>
      </c>
      <c r="L249" s="623">
        <v>0.84840403259727393</v>
      </c>
      <c r="M249" s="623">
        <v>4.3137612907786762</v>
      </c>
      <c r="N249" s="623">
        <v>1.6557559303237874</v>
      </c>
      <c r="O249" s="623">
        <v>2.3842808067344929</v>
      </c>
      <c r="P249" s="623">
        <v>6.6294647408032786E-2</v>
      </c>
      <c r="Q249" s="623">
        <v>0.60817315340313938</v>
      </c>
      <c r="R249" s="623">
        <v>0.70476924184271672</v>
      </c>
      <c r="S249" s="624">
        <v>0</v>
      </c>
      <c r="T249" s="623">
        <v>0.78626442062589796</v>
      </c>
      <c r="U249" s="623">
        <v>0</v>
      </c>
      <c r="V249" s="623">
        <v>0</v>
      </c>
      <c r="W249" s="623">
        <v>0.58653854447724352</v>
      </c>
      <c r="X249" s="623">
        <v>2.0804601060769392</v>
      </c>
      <c r="Y249" s="625">
        <v>0.10513044981354605</v>
      </c>
      <c r="Z249" s="537">
        <v>0.70763830114523762</v>
      </c>
      <c r="AA249" s="537">
        <v>0.72177829548919792</v>
      </c>
      <c r="AB249" s="626">
        <v>0.55341333064514808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2.6129016972917842</v>
      </c>
      <c r="E250" s="622">
        <v>2.6129016972917842</v>
      </c>
      <c r="F250" s="537">
        <v>5.8638715288933652</v>
      </c>
      <c r="G250" s="623">
        <v>1.6719775676968816</v>
      </c>
      <c r="H250" s="623">
        <v>1.8570767765108582</v>
      </c>
      <c r="I250" s="623">
        <v>2.2875773018508005</v>
      </c>
      <c r="J250" s="623">
        <v>4.7802926865752955</v>
      </c>
      <c r="K250" s="623">
        <v>1.2906960284884157</v>
      </c>
      <c r="L250" s="623">
        <v>1.9084890977240272</v>
      </c>
      <c r="M250" s="623">
        <v>9.7371004626828928</v>
      </c>
      <c r="N250" s="623">
        <v>3.3122615037859671</v>
      </c>
      <c r="O250" s="623">
        <v>2.5867558316316774</v>
      </c>
      <c r="P250" s="623">
        <v>0.15364666418118009</v>
      </c>
      <c r="Q250" s="623">
        <v>1.3978814044440295</v>
      </c>
      <c r="R250" s="623">
        <v>1.6838726630140513</v>
      </c>
      <c r="S250" s="624">
        <v>0</v>
      </c>
      <c r="T250" s="623">
        <v>1.7666076174099796</v>
      </c>
      <c r="U250" s="623">
        <v>0</v>
      </c>
      <c r="V250" s="623">
        <v>0</v>
      </c>
      <c r="W250" s="623">
        <v>1.2514434908315863</v>
      </c>
      <c r="X250" s="623">
        <v>4.7361286696800287</v>
      </c>
      <c r="Y250" s="625">
        <v>0.18544519421249731</v>
      </c>
      <c r="Z250" s="537">
        <v>1.5899475804578427</v>
      </c>
      <c r="AA250" s="537">
        <v>1.6212394769234608</v>
      </c>
      <c r="AB250" s="626">
        <v>1.2677784442476536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36.399459821083234</v>
      </c>
      <c r="E251" s="619">
        <v>36.399459821083234</v>
      </c>
      <c r="F251" s="464">
        <v>221.81125452229028</v>
      </c>
      <c r="G251" s="620">
        <v>346.82018127823642</v>
      </c>
      <c r="H251" s="620">
        <v>417.07000815649741</v>
      </c>
      <c r="I251" s="620">
        <v>386.54193202101305</v>
      </c>
      <c r="J251" s="620">
        <v>76.164777817326112</v>
      </c>
      <c r="K251" s="620">
        <v>93.326727567184406</v>
      </c>
      <c r="L251" s="620">
        <v>317.17101465255558</v>
      </c>
      <c r="M251" s="620">
        <v>133.78647706421577</v>
      </c>
      <c r="N251" s="620">
        <v>307.73306968860385</v>
      </c>
      <c r="O251" s="620">
        <v>299.18450768468836</v>
      </c>
      <c r="P251" s="620">
        <v>8.336203574937727</v>
      </c>
      <c r="Q251" s="620">
        <v>291.68162832794735</v>
      </c>
      <c r="R251" s="620">
        <v>335.071927597502</v>
      </c>
      <c r="S251" s="620">
        <v>0</v>
      </c>
      <c r="T251" s="620">
        <v>413.20342625815852</v>
      </c>
      <c r="U251" s="620">
        <v>0</v>
      </c>
      <c r="V251" s="620">
        <v>0</v>
      </c>
      <c r="W251" s="620">
        <v>269.50847456115292</v>
      </c>
      <c r="X251" s="620">
        <v>191.33299491255033</v>
      </c>
      <c r="Y251" s="467">
        <v>36.529655163642325</v>
      </c>
      <c r="Z251" s="464">
        <v>371.8832531579564</v>
      </c>
      <c r="AA251" s="464">
        <v>379.14950822683858</v>
      </c>
      <c r="AB251" s="469">
        <v>292.54639202340582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1.0100481133484116</v>
      </c>
      <c r="E252" s="619">
        <v>1.0100481133484116</v>
      </c>
      <c r="F252" s="464">
        <v>3.3994767091934284</v>
      </c>
      <c r="G252" s="620">
        <v>2.9519501040728091</v>
      </c>
      <c r="H252" s="620">
        <v>4.5414359030057998</v>
      </c>
      <c r="I252" s="620">
        <v>3.8530736083747024</v>
      </c>
      <c r="J252" s="620">
        <v>1.8849884010193059</v>
      </c>
      <c r="K252" s="620">
        <v>0.99272913333443569</v>
      </c>
      <c r="L252" s="620">
        <v>3.5415903966642297</v>
      </c>
      <c r="M252" s="620">
        <v>4.0093900746933722</v>
      </c>
      <c r="N252" s="620">
        <v>2.8648361089330718</v>
      </c>
      <c r="O252" s="620">
        <v>2.4637744574246647</v>
      </c>
      <c r="P252" s="620">
        <v>7.9450497790271163E-2</v>
      </c>
      <c r="Q252" s="620">
        <v>1.8425168336486122</v>
      </c>
      <c r="R252" s="620">
        <v>4.0086799316513755</v>
      </c>
      <c r="S252" s="620">
        <v>0</v>
      </c>
      <c r="T252" s="620">
        <v>4.4796970535354479</v>
      </c>
      <c r="U252" s="620">
        <v>0</v>
      </c>
      <c r="V252" s="620">
        <v>0</v>
      </c>
      <c r="W252" s="620">
        <v>2.3463526162018469</v>
      </c>
      <c r="X252" s="620">
        <v>2.7380655930622582</v>
      </c>
      <c r="Y252" s="467">
        <v>0.33718103720785719</v>
      </c>
      <c r="Z252" s="464">
        <v>4.0317291860741955</v>
      </c>
      <c r="AA252" s="464">
        <v>4.1103707985604014</v>
      </c>
      <c r="AB252" s="469">
        <v>2.946254914869511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14763.086859264538</v>
      </c>
      <c r="E253" s="611">
        <v>14763.086859264538</v>
      </c>
      <c r="F253" s="487">
        <v>149077.30195399013</v>
      </c>
      <c r="G253" s="612">
        <v>188808.32448901556</v>
      </c>
      <c r="H253" s="612">
        <v>284635.75963884994</v>
      </c>
      <c r="I253" s="612">
        <v>236158.44965582248</v>
      </c>
      <c r="J253" s="612">
        <v>33829.376469079121</v>
      </c>
      <c r="K253" s="612">
        <v>47870.007731781967</v>
      </c>
      <c r="L253" s="612">
        <v>212223.35306120993</v>
      </c>
      <c r="M253" s="612">
        <v>62252.811177823765</v>
      </c>
      <c r="N253" s="612">
        <v>168852.84407719437</v>
      </c>
      <c r="O253" s="612">
        <v>256790.57882931526</v>
      </c>
      <c r="P253" s="612">
        <v>2938.3775504861173</v>
      </c>
      <c r="Q253" s="612">
        <v>128178.86816240771</v>
      </c>
      <c r="R253" s="612">
        <v>233197.84430094378</v>
      </c>
      <c r="S253" s="612">
        <v>0</v>
      </c>
      <c r="T253" s="612">
        <v>282145.63257768669</v>
      </c>
      <c r="U253" s="612">
        <v>0</v>
      </c>
      <c r="V253" s="612">
        <v>0</v>
      </c>
      <c r="W253" s="612">
        <v>155315.89690592815</v>
      </c>
      <c r="X253" s="612">
        <v>94400.565106428272</v>
      </c>
      <c r="Y253" s="490">
        <v>23360.087064254076</v>
      </c>
      <c r="Z253" s="487">
        <v>253931.1850762465</v>
      </c>
      <c r="AA253" s="487">
        <v>258901.83101755229</v>
      </c>
      <c r="AB253" s="492">
        <v>187066.01805745263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0.22832774324237454</v>
      </c>
      <c r="E255" s="619">
        <v>0.22832774324237454</v>
      </c>
      <c r="F255" s="474">
        <v>1.8512282271507341</v>
      </c>
      <c r="G255" s="629">
        <v>1.3200147792754433</v>
      </c>
      <c r="H255" s="629">
        <v>1.169101436659588</v>
      </c>
      <c r="I255" s="629">
        <v>1.3745455576504386</v>
      </c>
      <c r="J255" s="629">
        <v>0.55753505109631507</v>
      </c>
      <c r="K255" s="629">
        <v>0.437268365267731</v>
      </c>
      <c r="L255" s="629">
        <v>0.92381291559408829</v>
      </c>
      <c r="M255" s="629">
        <v>0.56771803994326109</v>
      </c>
      <c r="N255" s="629">
        <v>1.9397333454138574</v>
      </c>
      <c r="O255" s="629">
        <v>4.7551399533102376</v>
      </c>
      <c r="P255" s="629">
        <v>4.4596775848456074E-2</v>
      </c>
      <c r="Q255" s="629">
        <v>1.4965315571902273</v>
      </c>
      <c r="R255" s="629">
        <v>1.1265995191007847</v>
      </c>
      <c r="S255" s="620">
        <v>0</v>
      </c>
      <c r="T255" s="629">
        <v>1.1528014675096943</v>
      </c>
      <c r="U255" s="629">
        <v>0</v>
      </c>
      <c r="V255" s="629">
        <v>0</v>
      </c>
      <c r="W255" s="629">
        <v>1.1356884548262105</v>
      </c>
      <c r="X255" s="629">
        <v>0.78755348768830635</v>
      </c>
      <c r="Y255" s="472">
        <v>0.19250473535474316</v>
      </c>
      <c r="Z255" s="474">
        <v>1.03752179372038</v>
      </c>
      <c r="AA255" s="474">
        <v>1.0584709615004608</v>
      </c>
      <c r="AB255" s="473">
        <v>0.91069329644866148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1.9005834325210675</v>
      </c>
      <c r="E256" s="619">
        <v>1.9005834325210675</v>
      </c>
      <c r="F256" s="474">
        <v>5.6004109136240228</v>
      </c>
      <c r="G256" s="629">
        <v>10.274575316248226</v>
      </c>
      <c r="H256" s="629">
        <v>6.6511769313851294</v>
      </c>
      <c r="I256" s="629">
        <v>9.0631855626464084</v>
      </c>
      <c r="J256" s="629">
        <v>3.7221098175063245</v>
      </c>
      <c r="K256" s="629">
        <v>3.1971730144445818</v>
      </c>
      <c r="L256" s="629">
        <v>5.5370676648104808</v>
      </c>
      <c r="M256" s="629">
        <v>5.9549655555095633</v>
      </c>
      <c r="N256" s="629">
        <v>10.01315803315417</v>
      </c>
      <c r="O256" s="629">
        <v>4.3032652711164943</v>
      </c>
      <c r="P256" s="629">
        <v>0.41929499255988351</v>
      </c>
      <c r="Q256" s="629">
        <v>11.83132990301177</v>
      </c>
      <c r="R256" s="629">
        <v>8.1635206225155326</v>
      </c>
      <c r="S256" s="620">
        <v>0</v>
      </c>
      <c r="T256" s="629">
        <v>6.5685516460430193</v>
      </c>
      <c r="U256" s="629">
        <v>0</v>
      </c>
      <c r="V256" s="629">
        <v>0</v>
      </c>
      <c r="W256" s="629">
        <v>7.2853132503411722</v>
      </c>
      <c r="X256" s="629">
        <v>7.0135905507624035</v>
      </c>
      <c r="Y256" s="472">
        <v>0.81373756560293531</v>
      </c>
      <c r="Z256" s="474">
        <v>5.9116991763286411</v>
      </c>
      <c r="AA256" s="474">
        <v>6.0271301343367565</v>
      </c>
      <c r="AB256" s="473">
        <v>5.9100328865026057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2.2891821738096376</v>
      </c>
      <c r="E257" s="619">
        <v>2.2891821738096376</v>
      </c>
      <c r="F257" s="474">
        <v>17.873176018740061</v>
      </c>
      <c r="G257" s="629">
        <v>29.668923001458321</v>
      </c>
      <c r="H257" s="629">
        <v>42.610947118453623</v>
      </c>
      <c r="I257" s="629">
        <v>35.832542493685089</v>
      </c>
      <c r="J257" s="629">
        <v>4.777817729768449</v>
      </c>
      <c r="K257" s="629">
        <v>7.3911126980358448</v>
      </c>
      <c r="L257" s="629">
        <v>31.877136684125244</v>
      </c>
      <c r="M257" s="629">
        <v>10.146988462611066</v>
      </c>
      <c r="N257" s="629">
        <v>23.596131611710632</v>
      </c>
      <c r="O257" s="629">
        <v>21.028137855257402</v>
      </c>
      <c r="P257" s="629">
        <v>0.51530983194164404</v>
      </c>
      <c r="Q257" s="629">
        <v>20.658102029540331</v>
      </c>
      <c r="R257" s="629">
        <v>34.834968173530662</v>
      </c>
      <c r="S257" s="620">
        <v>0</v>
      </c>
      <c r="T257" s="629">
        <v>42.254080596704341</v>
      </c>
      <c r="U257" s="629">
        <v>0</v>
      </c>
      <c r="V257" s="629">
        <v>0</v>
      </c>
      <c r="W257" s="629">
        <v>23.438714290332474</v>
      </c>
      <c r="X257" s="629">
        <v>15.190586044088011</v>
      </c>
      <c r="Y257" s="472">
        <v>3.2468794079983399</v>
      </c>
      <c r="Z257" s="474">
        <v>38.028689872681419</v>
      </c>
      <c r="AA257" s="474">
        <v>38.770083476654932</v>
      </c>
      <c r="AB257" s="473">
        <v>28.380164543245719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0.52328980824002602</v>
      </c>
      <c r="E258" s="619">
        <v>0.52328980824002602</v>
      </c>
      <c r="F258" s="474">
        <v>2.9721407835706501</v>
      </c>
      <c r="G258" s="629">
        <v>3.8525028422620853</v>
      </c>
      <c r="H258" s="629">
        <v>6.9537262693638642</v>
      </c>
      <c r="I258" s="629">
        <v>5.3036007000679586</v>
      </c>
      <c r="J258" s="629">
        <v>0.98849807728805916</v>
      </c>
      <c r="K258" s="629">
        <v>0.9807882147386926</v>
      </c>
      <c r="L258" s="629">
        <v>5.1895530714301419</v>
      </c>
      <c r="M258" s="629">
        <v>2.5187573521852671</v>
      </c>
      <c r="N258" s="629">
        <v>2.8610111212129645</v>
      </c>
      <c r="O258" s="629">
        <v>2.3509149591518566</v>
      </c>
      <c r="P258" s="629">
        <v>4.3942975781426065E-2</v>
      </c>
      <c r="Q258" s="629">
        <v>1.8024447765154061</v>
      </c>
      <c r="R258" s="629">
        <v>5.218165885786985</v>
      </c>
      <c r="S258" s="620">
        <v>0</v>
      </c>
      <c r="T258" s="629">
        <v>6.8884161673445083</v>
      </c>
      <c r="U258" s="629">
        <v>0</v>
      </c>
      <c r="V258" s="629">
        <v>0</v>
      </c>
      <c r="W258" s="629">
        <v>3.1382316737778861</v>
      </c>
      <c r="X258" s="629">
        <v>2.3468638075595276</v>
      </c>
      <c r="Y258" s="472">
        <v>0.45815966883471348</v>
      </c>
      <c r="Z258" s="474">
        <v>6.1995773767312947</v>
      </c>
      <c r="AA258" s="474">
        <v>6.3202561011890266</v>
      </c>
      <c r="AB258" s="473">
        <v>4.359985830934975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0.24792650479633088</v>
      </c>
      <c r="E259" s="619">
        <v>0.24792650479633088</v>
      </c>
      <c r="F259" s="474">
        <v>1.9051387784502101</v>
      </c>
      <c r="G259" s="629">
        <v>2.8099360571887915</v>
      </c>
      <c r="H259" s="629">
        <v>4.8938245414182626</v>
      </c>
      <c r="I259" s="629">
        <v>3.7674987147842534</v>
      </c>
      <c r="J259" s="629">
        <v>0.48702683390703039</v>
      </c>
      <c r="K259" s="629">
        <v>0.67776070300913105</v>
      </c>
      <c r="L259" s="629">
        <v>3.6322138759474867</v>
      </c>
      <c r="M259" s="629">
        <v>1.2864857734388044</v>
      </c>
      <c r="N259" s="629">
        <v>2.0530831301318395</v>
      </c>
      <c r="O259" s="629">
        <v>1.8204633425814882</v>
      </c>
      <c r="P259" s="629">
        <v>3.0146721651449573E-2</v>
      </c>
      <c r="Q259" s="629">
        <v>1.433542980051612</v>
      </c>
      <c r="R259" s="629">
        <v>3.734717642426471</v>
      </c>
      <c r="S259" s="620">
        <v>0</v>
      </c>
      <c r="T259" s="629">
        <v>4.8516245403633427</v>
      </c>
      <c r="U259" s="629">
        <v>0</v>
      </c>
      <c r="V259" s="629">
        <v>0</v>
      </c>
      <c r="W259" s="629">
        <v>2.2831339401519055</v>
      </c>
      <c r="X259" s="629">
        <v>1.4975901775269325</v>
      </c>
      <c r="Y259" s="472">
        <v>0.33101522237631315</v>
      </c>
      <c r="Z259" s="474">
        <v>4.3664640768105709</v>
      </c>
      <c r="AA259" s="474">
        <v>4.4514885175323728</v>
      </c>
      <c r="AB259" s="473">
        <v>3.0984599375220809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4.8163805260991976</v>
      </c>
      <c r="E260" s="619">
        <v>4.8163805260991976</v>
      </c>
      <c r="F260" s="474">
        <v>75.049285323501323</v>
      </c>
      <c r="G260" s="629">
        <v>132.72628616364179</v>
      </c>
      <c r="H260" s="629">
        <v>263.14720817257523</v>
      </c>
      <c r="I260" s="629">
        <v>189.7698007337913</v>
      </c>
      <c r="J260" s="629">
        <v>8.9944356644466623</v>
      </c>
      <c r="K260" s="629">
        <v>28.16731368286138</v>
      </c>
      <c r="L260" s="629">
        <v>192.84977692185552</v>
      </c>
      <c r="M260" s="629">
        <v>44.102176335527119</v>
      </c>
      <c r="N260" s="629">
        <v>79.666775606991834</v>
      </c>
      <c r="O260" s="629">
        <v>49.238074304858976</v>
      </c>
      <c r="P260" s="629">
        <v>0.37225192075361757</v>
      </c>
      <c r="Q260" s="629">
        <v>47.519343414559813</v>
      </c>
      <c r="R260" s="629">
        <v>190.50488732940292</v>
      </c>
      <c r="S260" s="620">
        <v>0</v>
      </c>
      <c r="T260" s="629">
        <v>261.09658521558202</v>
      </c>
      <c r="U260" s="629">
        <v>0</v>
      </c>
      <c r="V260" s="629">
        <v>0</v>
      </c>
      <c r="W260" s="629">
        <v>109.25471970826878</v>
      </c>
      <c r="X260" s="629">
        <v>60.928708205488888</v>
      </c>
      <c r="Y260" s="472">
        <v>15.98253885147591</v>
      </c>
      <c r="Z260" s="474">
        <v>234.98703381452688</v>
      </c>
      <c r="AA260" s="474">
        <v>239.55432168265284</v>
      </c>
      <c r="AB260" s="473">
        <v>161.87989007260651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2.6024629194339982E-2</v>
      </c>
      <c r="E261" s="622">
        <v>2.6024629194339982E-2</v>
      </c>
      <c r="F261" s="537">
        <v>0.12586304912043206</v>
      </c>
      <c r="G261" s="623">
        <v>0.15857369938401769</v>
      </c>
      <c r="H261" s="623">
        <v>0.21478202382833433</v>
      </c>
      <c r="I261" s="623">
        <v>0.18912716471055177</v>
      </c>
      <c r="J261" s="623">
        <v>5.1370952118430423E-2</v>
      </c>
      <c r="K261" s="623">
        <v>4.4916608231220567E-2</v>
      </c>
      <c r="L261" s="623">
        <v>0.16393872887621652</v>
      </c>
      <c r="M261" s="623">
        <v>0.10165797177844955</v>
      </c>
      <c r="N261" s="623">
        <v>0.14289792998347459</v>
      </c>
      <c r="O261" s="623">
        <v>0.14204232241855677</v>
      </c>
      <c r="P261" s="623">
        <v>3.6738197043170175E-3</v>
      </c>
      <c r="Q261" s="623">
        <v>0.11851200404036583</v>
      </c>
      <c r="R261" s="623">
        <v>0.18347529794624565</v>
      </c>
      <c r="S261" s="624">
        <v>0</v>
      </c>
      <c r="T261" s="623">
        <v>0.21256558274274151</v>
      </c>
      <c r="U261" s="623">
        <v>0</v>
      </c>
      <c r="V261" s="623">
        <v>0</v>
      </c>
      <c r="W261" s="623">
        <v>0.12491459248818487</v>
      </c>
      <c r="X261" s="623">
        <v>0.10214716303280931</v>
      </c>
      <c r="Y261" s="625">
        <v>1.7446172358183604E-2</v>
      </c>
      <c r="Z261" s="537">
        <v>0.19130911167808035</v>
      </c>
      <c r="AA261" s="537">
        <v>0.19504506561456722</v>
      </c>
      <c r="AB261" s="626">
        <v>0.14508846974800405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6.6087055271516898E-2</v>
      </c>
      <c r="E262" s="632">
        <v>6.6087055271516898E-2</v>
      </c>
      <c r="F262" s="633">
        <v>0.25856304231326899</v>
      </c>
      <c r="G262" s="634">
        <v>0.39668038093972768</v>
      </c>
      <c r="H262" s="634">
        <v>0.44239589557178677</v>
      </c>
      <c r="I262" s="634">
        <v>0.42969636323602933</v>
      </c>
      <c r="J262" s="634">
        <v>0.1283410634849107</v>
      </c>
      <c r="K262" s="634">
        <v>0.11471864918529835</v>
      </c>
      <c r="L262" s="634">
        <v>0.34344110392138943</v>
      </c>
      <c r="M262" s="634">
        <v>0.24299914192549082</v>
      </c>
      <c r="N262" s="634">
        <v>0.35307027966351417</v>
      </c>
      <c r="O262" s="634">
        <v>0.21584715286291928</v>
      </c>
      <c r="P262" s="634">
        <v>1.1496806957705686E-2</v>
      </c>
      <c r="Q262" s="634">
        <v>0.34785921605690828</v>
      </c>
      <c r="R262" s="634">
        <v>0.41861395591137129</v>
      </c>
      <c r="S262" s="635">
        <v>0</v>
      </c>
      <c r="T262" s="634">
        <v>0.43776196422692226</v>
      </c>
      <c r="U262" s="634">
        <v>0</v>
      </c>
      <c r="V262" s="634">
        <v>0</v>
      </c>
      <c r="W262" s="634">
        <v>0.29887641081634425</v>
      </c>
      <c r="X262" s="634">
        <v>0.2594599868829266</v>
      </c>
      <c r="Y262" s="636">
        <v>3.8109353749795558E-2</v>
      </c>
      <c r="Z262" s="633">
        <v>0.39398594740551351</v>
      </c>
      <c r="AA262" s="633">
        <v>0.40166660822212841</v>
      </c>
      <c r="AB262" s="637">
        <v>0.31740240464979647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436</v>
      </c>
    </row>
    <row r="425" spans="1:12" s="849" customFormat="1" ht="12.55" customHeight="1" x14ac:dyDescent="0.4">
      <c r="D425" s="849" t="str">
        <f ca="1">CONCATENATE(MID(CELL("filename",A1),FIND("]",CELL("filename",A1))+1,256), " mix")</f>
        <v>US mix</v>
      </c>
      <c r="E425" s="849" t="str">
        <f ca="1">CONCATENATE(MID(CELL("filename",A1),FIND("]",CELL("filename",A1))+1,256)," natural gas")</f>
        <v>US natural gas</v>
      </c>
      <c r="F425" s="849" t="str">
        <f ca="1">CONCATENATE(MID(CELL("filename",A1),FIND("]",CELL("filename",A1))+1,256)," coal")</f>
        <v>US coal</v>
      </c>
      <c r="G425" s="849" t="str">
        <f ca="1">CONCATENATE(MID(CELL("filename",A1),FIND("]",CELL("filename",A1))+1,256)," hydro")</f>
        <v>US hydro</v>
      </c>
      <c r="H425" s="849" t="str">
        <f ca="1">CONCATENATE(MID(CELL("filename",A1),FIND("]",CELL("filename",A1))+1,256)," nuclear")</f>
        <v>US nuclear</v>
      </c>
    </row>
    <row r="426" spans="1:12" s="406" customFormat="1" ht="12.55" customHeight="1" x14ac:dyDescent="0.4">
      <c r="A426" s="406" t="s">
        <v>379</v>
      </c>
      <c r="B426" s="406" t="s">
        <v>378</v>
      </c>
      <c r="C426" s="406" t="s">
        <v>380</v>
      </c>
      <c r="D426" s="406" t="s">
        <v>386</v>
      </c>
      <c r="E426" s="406" t="s">
        <v>386</v>
      </c>
      <c r="F426" s="406" t="s">
        <v>386</v>
      </c>
      <c r="G426" s="406" t="s">
        <v>386</v>
      </c>
      <c r="H426" s="406" t="s">
        <v>386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858">
        <f t="shared" ref="D427:D438" si="42">(B211+C211)/1000/10^6/0.000293071*(1+4.9%)</f>
        <v>5.2657473321454534E-5</v>
      </c>
      <c r="E427" s="858">
        <f>(D211+E211)/1000/10^6/0.000293071*(1+4.9%)</f>
        <v>7.6821023854587293E-5</v>
      </c>
      <c r="F427" s="858">
        <f>(F211+G211)/1000/10^6/0.000293071*(1+4.9%)</f>
        <v>8.4241824494846686E-5</v>
      </c>
      <c r="G427" s="858">
        <f>(P211+Q211)/1000/10^6/0.000293071*(1+4.9%)</f>
        <v>1.3297562069714891E-6</v>
      </c>
      <c r="H427" s="858">
        <f>(H211+I211)/1000/10^6/0.000293071*(1+4.9%)</f>
        <v>3.7071741291397942E-6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858">
        <f t="shared" si="42"/>
        <v>1.7125508486819899E-4</v>
      </c>
      <c r="E428" s="858">
        <f t="shared" ref="E428:E438" si="43">(D212+E212)/1000/10^6/0.000293071*(1+4.9%)</f>
        <v>3.511828372405138E-4</v>
      </c>
      <c r="F428" s="858">
        <f t="shared" ref="F428:F438" si="44">(F212+G212)/1000/10^6/0.000293071*(1+4.9%)</f>
        <v>9.2749938080574282E-5</v>
      </c>
      <c r="G428" s="858">
        <f t="shared" ref="G428:G438" si="45">(P212+Q212)/1000/10^6/0.000293071*(1+4.9%)</f>
        <v>3.3067243169828184E-6</v>
      </c>
      <c r="H428" s="858">
        <f t="shared" ref="H428:H438" si="46">(H212+I212)/1000/10^6/0.000293071*(1+4.9%)</f>
        <v>1.6235108274146664E-5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858">
        <f t="shared" si="42"/>
        <v>3.2007972063249841E-4</v>
      </c>
      <c r="E429" s="858">
        <f t="shared" si="43"/>
        <v>4.3043877065930064E-4</v>
      </c>
      <c r="F429" s="858">
        <f t="shared" si="44"/>
        <v>5.1318289656419468E-4</v>
      </c>
      <c r="G429" s="858">
        <f t="shared" si="45"/>
        <v>3.1466241303670513E-6</v>
      </c>
      <c r="H429" s="858">
        <f t="shared" si="46"/>
        <v>1.782538593126955E-5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858">
        <f t="shared" si="42"/>
        <v>5.8090675238922442E-5</v>
      </c>
      <c r="E430" s="858">
        <f t="shared" si="43"/>
        <v>1.4532594566694673E-5</v>
      </c>
      <c r="F430" s="858">
        <f t="shared" si="44"/>
        <v>1.5193829481198505E-4</v>
      </c>
      <c r="G430" s="858">
        <f t="shared" si="45"/>
        <v>1.1957898111295779E-6</v>
      </c>
      <c r="H430" s="858">
        <f t="shared" si="46"/>
        <v>1.4042904377403313E-6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858">
        <f t="shared" si="42"/>
        <v>2.5196958951954615E-5</v>
      </c>
      <c r="E431" s="858">
        <f t="shared" si="43"/>
        <v>1.4028915427324717E-5</v>
      </c>
      <c r="F431" s="858">
        <f t="shared" si="44"/>
        <v>5.9610714921747243E-5</v>
      </c>
      <c r="G431" s="858">
        <f t="shared" si="45"/>
        <v>4.5781127484399153E-7</v>
      </c>
      <c r="H431" s="858">
        <f t="shared" si="46"/>
        <v>8.019989491198719E-7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858">
        <f t="shared" si="42"/>
        <v>7.9001654998187801E-4</v>
      </c>
      <c r="E432" s="858">
        <f t="shared" si="43"/>
        <v>1.0233699934946316E-4</v>
      </c>
      <c r="F432" s="858">
        <f t="shared" si="44"/>
        <v>2.5261635356631854E-3</v>
      </c>
      <c r="G432" s="858">
        <f t="shared" si="45"/>
        <v>1.4870250422671986E-6</v>
      </c>
      <c r="H432" s="858">
        <f t="shared" si="46"/>
        <v>1.1443299367678894E-5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858">
        <f t="shared" si="42"/>
        <v>2.0450897326375809E-6</v>
      </c>
      <c r="E433" s="858">
        <f t="shared" si="43"/>
        <v>2.4726115482778601E-6</v>
      </c>
      <c r="F433" s="858">
        <f t="shared" si="44"/>
        <v>2.8188412270581075E-6</v>
      </c>
      <c r="G433" s="858">
        <f t="shared" si="45"/>
        <v>2.2296909020080291E-8</v>
      </c>
      <c r="H433" s="858">
        <f t="shared" si="46"/>
        <v>1.6030937230308928E-7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858">
        <f t="shared" si="42"/>
        <v>4.8230319420526239E-6</v>
      </c>
      <c r="E434" s="858">
        <f t="shared" si="43"/>
        <v>6.5057714401817243E-6</v>
      </c>
      <c r="F434" s="858">
        <f t="shared" si="44"/>
        <v>6.3332191885717391E-6</v>
      </c>
      <c r="G434" s="858">
        <f t="shared" si="45"/>
        <v>5.0342955177262812E-8</v>
      </c>
      <c r="H434" s="858">
        <f t="shared" si="46"/>
        <v>1.7049162642534676E-7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858">
        <f t="shared" si="42"/>
        <v>9.0232560753173926E-4</v>
      </c>
      <c r="E435" s="858">
        <f t="shared" si="43"/>
        <v>1.3755782482370313E-3</v>
      </c>
      <c r="F435" s="858">
        <f t="shared" si="44"/>
        <v>1.4803461292210507E-3</v>
      </c>
      <c r="G435" s="858">
        <f t="shared" si="45"/>
        <v>1.8198184278335327E-6</v>
      </c>
      <c r="H435" s="858">
        <f t="shared" si="46"/>
        <v>1.9028131601391563E-5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858">
        <f t="shared" si="42"/>
        <v>7.1252609779701776E-6</v>
      </c>
      <c r="E436" s="858">
        <f t="shared" si="43"/>
        <v>6.4582405447414748E-6</v>
      </c>
      <c r="F436" s="858">
        <f t="shared" si="44"/>
        <v>1.60426202205852E-5</v>
      </c>
      <c r="G436" s="858">
        <f t="shared" si="45"/>
        <v>2.0565474155439014E-8</v>
      </c>
      <c r="H436" s="858">
        <f t="shared" si="46"/>
        <v>1.2251988609747822E-7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858">
        <f t="shared" si="42"/>
        <v>0.45508910830189375</v>
      </c>
      <c r="E437" s="858">
        <f t="shared" si="43"/>
        <v>0.46209979920337924</v>
      </c>
      <c r="F437" s="858">
        <f t="shared" si="44"/>
        <v>1.0107298182344127</v>
      </c>
      <c r="G437" s="858">
        <f t="shared" si="45"/>
        <v>2.1853315412826324E-3</v>
      </c>
      <c r="H437" s="858">
        <f t="shared" si="46"/>
        <v>7.6220554247075677E-3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858">
        <f t="shared" si="42"/>
        <v>0.48448030161222422</v>
      </c>
      <c r="E438" s="858">
        <f t="shared" si="43"/>
        <v>0.50586986466342854</v>
      </c>
      <c r="F438" s="858">
        <f t="shared" si="44"/>
        <v>1.0597998000585394</v>
      </c>
      <c r="G438" s="858">
        <f t="shared" si="45"/>
        <v>2.2547166326834351E-3</v>
      </c>
      <c r="H438" s="858">
        <f t="shared" si="46"/>
        <v>8.2624334816031961E-3</v>
      </c>
    </row>
    <row r="439" spans="1:8" s="389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7" t="s">
        <v>417</v>
      </c>
      <c r="C443" s="757" t="s">
        <v>376</v>
      </c>
      <c r="D443" s="757" t="s">
        <v>379</v>
      </c>
      <c r="E443" s="757" t="s">
        <v>386</v>
      </c>
      <c r="F443" s="757" t="s">
        <v>380</v>
      </c>
      <c r="G443" s="830" t="s">
        <v>378</v>
      </c>
      <c r="H443" s="756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7">MID(CELL("filename",A1),FIND("]",CELL("filename",A1))+1,256)</f>
        <v>US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33%natural gas_29%coal_0%oil_20%nuclear_7%hydro_7%wind_2%solar_1%other</v>
      </c>
      <c r="D444" s="375" t="s">
        <v>387</v>
      </c>
      <c r="E444" s="763">
        <f>B211/1000/10^6/0.000293071</f>
        <v>4.1005231123080884E-5</v>
      </c>
      <c r="F444" s="375" t="s">
        <v>430</v>
      </c>
      <c r="G444" s="831" t="str">
        <f ca="1">CONCATENATE("Electric tab Row 210-220 for ", B444, " ",A444, " when Inputs tab E710 = ", B444)</f>
        <v>Electric tab Row 210-220 for US Mix when Inputs tab E710 = US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7"/>
        <v>US</v>
      </c>
      <c r="C445" s="378" t="str">
        <f t="shared" ref="C445:C454" si="48">CONCATENATE(TEXT($B$65,"0%"),"natural gas_",TEXT($B$70,"0%"),"coal_",TEXT($B$61,"0%"),"oil_",TEXT($B$76,"0%"),"nuclear_",TEXT($B$77*$C$78,"0%"),"hydro_",TEXT($B$77*$C$80,"0%"),"wind_",TEXT($B$77*$C$81,"0%"),"solar_",TEXT($B$73+$B$77*($C$79+$C$82),"0%"),"other")</f>
        <v>33%natural gas_29%coal_0%oil_20%nuclear_7%hydro_7%wind_2%solar_1%other</v>
      </c>
      <c r="D445" s="375" t="s">
        <v>388</v>
      </c>
      <c r="E445" s="763">
        <f t="shared" ref="E445:E454" si="49">B212/1000/10^6/0.000293071</f>
        <v>6.3625413580786292E-5</v>
      </c>
      <c r="F445" s="375" t="s">
        <v>430</v>
      </c>
      <c r="G445" s="831" t="str">
        <f t="shared" ref="G445:G454" ca="1" si="50">CONCATENATE("Electric tab Row 210-220 for ", B445, " ",A445, " when Inputs tab E710 = ", B445)</f>
        <v>Electric tab Row 210-220 for US Mix when Inputs tab E710 = US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7"/>
        <v>US</v>
      </c>
      <c r="C446" s="378" t="str">
        <f t="shared" si="48"/>
        <v>33%natural gas_29%coal_0%oil_20%nuclear_7%hydro_7%wind_2%solar_1%other</v>
      </c>
      <c r="D446" s="375" t="s">
        <v>389</v>
      </c>
      <c r="E446" s="763">
        <f t="shared" si="49"/>
        <v>1.0885201075357123E-4</v>
      </c>
      <c r="F446" s="375" t="s">
        <v>430</v>
      </c>
      <c r="G446" s="831" t="str">
        <f t="shared" ca="1" si="50"/>
        <v>Electric tab Row 210-220 for US Mix when Inputs tab E710 = US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7"/>
        <v>US</v>
      </c>
      <c r="C447" s="378" t="str">
        <f t="shared" si="48"/>
        <v>33%natural gas_29%coal_0%oil_20%nuclear_7%hydro_7%wind_2%solar_1%other</v>
      </c>
      <c r="D447" s="375" t="s">
        <v>390</v>
      </c>
      <c r="E447" s="763">
        <f t="shared" si="49"/>
        <v>2.5451571745077431E-5</v>
      </c>
      <c r="F447" s="375" t="s">
        <v>430</v>
      </c>
      <c r="G447" s="831" t="str">
        <f t="shared" ca="1" si="50"/>
        <v>Electric tab Row 210-220 for US Mix when Inputs tab E710 = US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7"/>
        <v>US</v>
      </c>
      <c r="C448" s="378" t="str">
        <f t="shared" si="48"/>
        <v>33%natural gas_29%coal_0%oil_20%nuclear_7%hydro_7%wind_2%solar_1%other</v>
      </c>
      <c r="D448" s="375" t="s">
        <v>391</v>
      </c>
      <c r="E448" s="763">
        <f t="shared" si="49"/>
        <v>5.1068066550849897E-6</v>
      </c>
      <c r="F448" s="375" t="s">
        <v>430</v>
      </c>
      <c r="G448" s="831" t="str">
        <f t="shared" ca="1" si="50"/>
        <v>Electric tab Row 210-220 for US Mix when Inputs tab E710 = US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7"/>
        <v>US</v>
      </c>
      <c r="C449" s="378" t="str">
        <f t="shared" si="48"/>
        <v>33%natural gas_29%coal_0%oil_20%nuclear_7%hydro_7%wind_2%solar_1%other</v>
      </c>
      <c r="D449" s="375" t="s">
        <v>392</v>
      </c>
      <c r="E449" s="763">
        <f t="shared" si="49"/>
        <v>4.6875396274525138E-5</v>
      </c>
      <c r="F449" s="375" t="s">
        <v>430</v>
      </c>
      <c r="G449" s="831" t="str">
        <f t="shared" ca="1" si="50"/>
        <v>Electric tab Row 210-220 for US Mix when Inputs tab E710 = US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7"/>
        <v>US</v>
      </c>
      <c r="C450" s="378" t="str">
        <f t="shared" si="48"/>
        <v>33%natural gas_29%coal_0%oil_20%nuclear_7%hydro_7%wind_2%solar_1%other</v>
      </c>
      <c r="D450" s="375" t="s">
        <v>393</v>
      </c>
      <c r="E450" s="763">
        <f t="shared" si="49"/>
        <v>5.8897986856314045E-7</v>
      </c>
      <c r="F450" s="375" t="s">
        <v>430</v>
      </c>
      <c r="G450" s="831" t="str">
        <f t="shared" ca="1" si="50"/>
        <v>Electric tab Row 210-220 for US Mix when Inputs tab E710 = US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7"/>
        <v>US</v>
      </c>
      <c r="C451" s="378" t="str">
        <f t="shared" si="48"/>
        <v>33%natural gas_29%coal_0%oil_20%nuclear_7%hydro_7%wind_2%solar_1%other</v>
      </c>
      <c r="D451" s="375" t="s">
        <v>394</v>
      </c>
      <c r="E451" s="763">
        <f t="shared" si="49"/>
        <v>1.1226249019346192E-6</v>
      </c>
      <c r="F451" s="375" t="s">
        <v>430</v>
      </c>
      <c r="G451" s="831" t="str">
        <f t="shared" ca="1" si="50"/>
        <v>Electric tab Row 210-220 for US Mix when Inputs tab E710 = US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7"/>
        <v>US</v>
      </c>
      <c r="C452" s="378" t="str">
        <f t="shared" si="48"/>
        <v>33%natural gas_29%coal_0%oil_20%nuclear_7%hydro_7%wind_2%solar_1%other</v>
      </c>
      <c r="D452" s="375" t="s">
        <v>395</v>
      </c>
      <c r="E452" s="763">
        <f t="shared" si="49"/>
        <v>8.4907631990888447E-4</v>
      </c>
      <c r="F452" s="375" t="s">
        <v>430</v>
      </c>
      <c r="G452" s="831" t="str">
        <f t="shared" ca="1" si="50"/>
        <v>Electric tab Row 210-220 for US Mix when Inputs tab E710 = US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7"/>
        <v>US</v>
      </c>
      <c r="C453" s="378" t="str">
        <f t="shared" si="48"/>
        <v>33%natural gas_29%coal_0%oil_20%nuclear_7%hydro_7%wind_2%solar_1%other</v>
      </c>
      <c r="D453" s="375" t="s">
        <v>396</v>
      </c>
      <c r="E453" s="763">
        <f t="shared" si="49"/>
        <v>1.9251164331715739E-6</v>
      </c>
      <c r="F453" s="375" t="s">
        <v>430</v>
      </c>
      <c r="G453" s="831" t="str">
        <f t="shared" ca="1" si="50"/>
        <v>Electric tab Row 210-220 for US Mix when Inputs tab E710 = US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7"/>
        <v>US</v>
      </c>
      <c r="C454" s="378" t="str">
        <f t="shared" si="48"/>
        <v>33%natural gas_29%coal_0%oil_20%nuclear_7%hydro_7%wind_2%solar_1%other</v>
      </c>
      <c r="D454" s="375" t="s">
        <v>397</v>
      </c>
      <c r="E454" s="763">
        <f t="shared" si="49"/>
        <v>1.8346524589836162E-2</v>
      </c>
      <c r="F454" s="375" t="s">
        <v>430</v>
      </c>
      <c r="G454" s="831" t="str">
        <f t="shared" ca="1" si="50"/>
        <v>Electric tab Row 210-220 for US Mix when Inputs tab E710 = US</v>
      </c>
      <c r="H454" s="378" t="s">
        <v>432</v>
      </c>
    </row>
    <row r="455" spans="1:46" s="378" customFormat="1" ht="15.9" x14ac:dyDescent="0.4">
      <c r="A455" s="846"/>
    </row>
    <row r="456" spans="1:46" s="378" customFormat="1" ht="15.9" x14ac:dyDescent="0.4">
      <c r="A456" s="846"/>
    </row>
    <row r="457" spans="1:46" s="378" customFormat="1" ht="15.9" x14ac:dyDescent="0.4">
      <c r="A457" s="846"/>
    </row>
    <row r="458" spans="1:46" ht="15.9" x14ac:dyDescent="0.4">
      <c r="A458" s="695" t="s">
        <v>428</v>
      </c>
    </row>
    <row r="459" spans="1:46" s="756" customFormat="1" ht="15.9" x14ac:dyDescent="0.4">
      <c r="A459" s="838" t="s">
        <v>406</v>
      </c>
      <c r="B459" s="744"/>
      <c r="C459" s="744"/>
      <c r="D459" s="744"/>
      <c r="E459" s="744"/>
      <c r="F459" s="744"/>
      <c r="G459" s="744"/>
      <c r="H459" s="745"/>
      <c r="I459" s="829" t="s">
        <v>232</v>
      </c>
      <c r="J459" s="836"/>
      <c r="K459" s="744"/>
      <c r="L459" s="744"/>
      <c r="M459" s="744"/>
      <c r="N459" s="744"/>
      <c r="O459" s="744"/>
      <c r="P459" s="744"/>
      <c r="Q459" s="744"/>
      <c r="R459" s="745"/>
      <c r="S459" s="829" t="s">
        <v>49</v>
      </c>
      <c r="T459" s="836"/>
      <c r="U459" s="744"/>
      <c r="V459" s="744"/>
      <c r="W459" s="744"/>
      <c r="X459" s="744"/>
      <c r="Y459" s="744"/>
      <c r="Z459" s="744"/>
      <c r="AA459" s="744"/>
      <c r="AB459" s="744"/>
      <c r="AC459" s="745"/>
      <c r="AD459" s="829" t="s">
        <v>263</v>
      </c>
      <c r="AE459" s="744"/>
      <c r="AF459" s="744"/>
      <c r="AG459" s="744"/>
      <c r="AH459" s="744"/>
      <c r="AI459" s="744"/>
      <c r="AJ459" s="744"/>
      <c r="AK459" s="829" t="s">
        <v>277</v>
      </c>
      <c r="AL459" s="840"/>
      <c r="AM459" s="840"/>
      <c r="AN459" s="744"/>
      <c r="AO459" s="840"/>
      <c r="AP459" s="840"/>
      <c r="AQ459" s="840"/>
      <c r="AR459" s="840"/>
      <c r="AS459" s="840"/>
      <c r="AT459" s="841"/>
    </row>
    <row r="460" spans="1:46" s="757" customFormat="1" x14ac:dyDescent="0.4">
      <c r="A460" s="839" t="s">
        <v>373</v>
      </c>
      <c r="B460" s="757" t="s">
        <v>417</v>
      </c>
      <c r="C460" s="757" t="s">
        <v>376</v>
      </c>
      <c r="D460" s="757" t="s">
        <v>379</v>
      </c>
      <c r="E460" s="757" t="s">
        <v>383</v>
      </c>
      <c r="F460" s="757" t="s">
        <v>386</v>
      </c>
      <c r="G460" s="757" t="s">
        <v>380</v>
      </c>
      <c r="H460" s="830" t="s">
        <v>378</v>
      </c>
      <c r="I460" s="805" t="s">
        <v>373</v>
      </c>
      <c r="J460" s="757" t="s">
        <v>417</v>
      </c>
      <c r="K460" s="757" t="s">
        <v>374</v>
      </c>
      <c r="L460" s="757" t="s">
        <v>376</v>
      </c>
      <c r="M460" s="757" t="s">
        <v>375</v>
      </c>
      <c r="N460" s="757" t="s">
        <v>379</v>
      </c>
      <c r="O460" s="757" t="s">
        <v>383</v>
      </c>
      <c r="P460" s="757" t="s">
        <v>386</v>
      </c>
      <c r="Q460" s="757" t="s">
        <v>380</v>
      </c>
      <c r="R460" s="830" t="s">
        <v>378</v>
      </c>
      <c r="S460" s="805" t="s">
        <v>373</v>
      </c>
      <c r="T460" s="757" t="s">
        <v>413</v>
      </c>
      <c r="U460" s="757" t="s">
        <v>417</v>
      </c>
      <c r="V460" s="757" t="s">
        <v>374</v>
      </c>
      <c r="W460" s="757" t="s">
        <v>376</v>
      </c>
      <c r="X460" s="757" t="s">
        <v>375</v>
      </c>
      <c r="Y460" s="757" t="s">
        <v>379</v>
      </c>
      <c r="Z460" s="757" t="s">
        <v>383</v>
      </c>
      <c r="AA460" s="757" t="s">
        <v>386</v>
      </c>
      <c r="AB460" s="757" t="s">
        <v>380</v>
      </c>
      <c r="AC460" s="830" t="s">
        <v>378</v>
      </c>
      <c r="AD460" s="805" t="s">
        <v>373</v>
      </c>
      <c r="AE460" s="757" t="s">
        <v>417</v>
      </c>
      <c r="AF460" s="757" t="s">
        <v>379</v>
      </c>
      <c r="AG460" s="757" t="s">
        <v>386</v>
      </c>
      <c r="AH460" s="757" t="s">
        <v>380</v>
      </c>
      <c r="AI460" s="757" t="s">
        <v>378</v>
      </c>
      <c r="AJ460" s="757" t="s">
        <v>382</v>
      </c>
      <c r="AK460" s="805" t="s">
        <v>373</v>
      </c>
      <c r="AL460" s="757" t="s">
        <v>417</v>
      </c>
      <c r="AM460" s="757" t="s">
        <v>374</v>
      </c>
      <c r="AN460" s="756" t="s">
        <v>423</v>
      </c>
      <c r="AO460" s="757" t="s">
        <v>424</v>
      </c>
      <c r="AP460" s="757" t="s">
        <v>386</v>
      </c>
      <c r="AQ460" s="757" t="s">
        <v>386</v>
      </c>
      <c r="AR460" s="757" t="s">
        <v>380</v>
      </c>
      <c r="AS460" s="757" t="s">
        <v>378</v>
      </c>
      <c r="AT460" s="830" t="s">
        <v>382</v>
      </c>
    </row>
    <row r="461" spans="1:46" x14ac:dyDescent="0.4">
      <c r="A461" s="428" t="s">
        <v>406</v>
      </c>
      <c r="B461" s="375" t="str">
        <f t="shared" ref="B461:B488" ca="1" si="51">MID(CELL("filename",A1),FIND("]",CELL("filename",A1))+1,256)</f>
        <v>US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33%natural gas_29%coal_0%oil_20%nuclear_7%hydro_7%wind_2%solar_1%other</v>
      </c>
      <c r="D461" s="375" t="s">
        <v>412</v>
      </c>
      <c r="E461" s="375" t="s">
        <v>400</v>
      </c>
      <c r="F461" s="761">
        <f>B138/10^6</f>
        <v>1.1952768141459624E-2</v>
      </c>
      <c r="G461" s="375" t="s">
        <v>398</v>
      </c>
      <c r="H461" s="831" t="str">
        <f ca="1">CONCATENATE("Electric tab Row 137-142 for ", B461, " ", A461, " when Inputs tab E710 = ", B461)</f>
        <v>Electric tab Row 137-142 for US Mix when Inputs tab E710 = US</v>
      </c>
      <c r="I461" s="428" t="s">
        <v>232</v>
      </c>
      <c r="J461" s="375" t="str">
        <f t="shared" ref="J461:J492" ca="1" si="52">MID(CELL("filename",A1),FIND("]",CELL("filename",A1))+1,256)</f>
        <v>US</v>
      </c>
      <c r="K461" s="375" t="s">
        <v>52</v>
      </c>
      <c r="M461" s="824">
        <f>INDEX($D$66:$D$69,MATCH(K461,$A$66:$A$69,0))</f>
        <v>0.34</v>
      </c>
      <c r="N461" s="375" t="s">
        <v>385</v>
      </c>
      <c r="O461" s="375" t="s">
        <v>400</v>
      </c>
      <c r="P461" s="761">
        <f>I139/10^6</f>
        <v>2.9411764705882351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US</v>
      </c>
      <c r="S461" s="428" t="s">
        <v>49</v>
      </c>
      <c r="T461" s="375" t="s">
        <v>418</v>
      </c>
      <c r="U461" s="375" t="str">
        <f t="shared" ref="U461:U492" ca="1" si="53">MID(CELL("filename",K1),FIND("]",CELL("filename",K1))+1,256)</f>
        <v>US</v>
      </c>
      <c r="V461" s="375" t="s">
        <v>52</v>
      </c>
      <c r="X461" s="824">
        <f>INDEX($D$71:$D$72,MATCH(V461,$A$71:$A$72,0))</f>
        <v>0.36</v>
      </c>
      <c r="Y461" s="375" t="s">
        <v>411</v>
      </c>
      <c r="Z461" s="375" t="s">
        <v>400</v>
      </c>
      <c r="AA461" s="761">
        <f>M$140/10^6</f>
        <v>2.7777777777777781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US</v>
      </c>
      <c r="AD461" s="428" t="s">
        <v>263</v>
      </c>
      <c r="AE461" s="375" t="str">
        <f t="shared" ref="AE461:AE471" ca="1" si="54">MID(CELL("filename",U1),FIND("]",CELL("filename",U1))+1,256)</f>
        <v>US</v>
      </c>
      <c r="AF461" s="375" t="s">
        <v>387</v>
      </c>
      <c r="AG461" s="375">
        <f>W189/1000/10^6/0.000293071</f>
        <v>1.2676417606973205E-6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US Hydro when Inputs tab E710 = US</v>
      </c>
      <c r="AJ461" s="375" t="s">
        <v>422</v>
      </c>
      <c r="AK461" s="428" t="s">
        <v>277</v>
      </c>
      <c r="AL461" s="375" t="str">
        <f t="shared" ref="AL461:AL493" ca="1" si="55">MID(CELL("filename",AA1),FIND("]",CELL("filename",AA1))+1,256)</f>
        <v>US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6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US PWR when Inputs tab E710 = US</v>
      </c>
      <c r="AT461" s="831" t="s">
        <v>422</v>
      </c>
    </row>
    <row r="462" spans="1:46" x14ac:dyDescent="0.4">
      <c r="A462" s="428" t="s">
        <v>406</v>
      </c>
      <c r="B462" s="375" t="str">
        <f t="shared" ca="1" si="51"/>
        <v>US</v>
      </c>
      <c r="C462" s="375" t="str">
        <f t="shared" ref="C462:C488" si="57">CONCATENATE(TEXT($B$65,"0%"),"natural gas_",TEXT($B$70,"0%"),"coal_",TEXT($B$61,"0%"),"oil_",TEXT($B$76,"0%"),"nuclear_",TEXT($B$77*$C$78,"0%"),"hydro_",TEXT($B$77*$C$80,"0%"),"wind_",TEXT($B$77*$C$81,"0%"),"solar_",TEXT($B$73+$B$77*($C$79+$C$82),"0%"),"other")</f>
        <v>33%natural gas_29%coal_0%oil_20%nuclear_7%hydro_7%wind_2%solar_1%other</v>
      </c>
      <c r="D462" s="375" t="s">
        <v>385</v>
      </c>
      <c r="E462" s="375" t="s">
        <v>400</v>
      </c>
      <c r="F462" s="761">
        <f t="shared" ref="F462:F466" si="58">B139/10^6</f>
        <v>0.66739727551938799</v>
      </c>
      <c r="G462" s="375" t="s">
        <v>398</v>
      </c>
      <c r="H462" s="831" t="str">
        <f t="shared" ref="H462:H466" ca="1" si="59">CONCATENATE("Electric tab Row 137-142 for ", B462, " ", A462, " when Inputs tab E710 = ", B462)</f>
        <v>Electric tab Row 137-142 for US Mix when Inputs tab E710 = US</v>
      </c>
      <c r="I462" s="428" t="s">
        <v>232</v>
      </c>
      <c r="J462" s="375" t="str">
        <f t="shared" ca="1" si="52"/>
        <v>US</v>
      </c>
      <c r="K462" s="375" t="s">
        <v>52</v>
      </c>
      <c r="M462" s="824">
        <f t="shared" ref="M462:M525" si="60">INDEX($D$66:$D$69,MATCH(K462,$A$66:$A$69,0))</f>
        <v>0.34</v>
      </c>
      <c r="N462" s="375" t="s">
        <v>387</v>
      </c>
      <c r="O462" s="375" t="s">
        <v>400</v>
      </c>
      <c r="P462" s="763">
        <f>I145/1000/10^6/0.000293071</f>
        <v>3.0400007203411834E-5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US</v>
      </c>
      <c r="S462" s="428" t="s">
        <v>49</v>
      </c>
      <c r="T462" s="375" t="s">
        <v>418</v>
      </c>
      <c r="U462" s="375" t="str">
        <f t="shared" ca="1" si="53"/>
        <v>US</v>
      </c>
      <c r="V462" s="375" t="s">
        <v>52</v>
      </c>
      <c r="X462" s="824">
        <f t="shared" ref="X462:X506" si="61">INDEX($D$71:$D$72,MATCH(V462,$A$71:$A$72,0))</f>
        <v>0.36</v>
      </c>
      <c r="Y462" s="375" t="s">
        <v>387</v>
      </c>
      <c r="Z462" s="375" t="s">
        <v>400</v>
      </c>
      <c r="AA462" s="763">
        <f>M$145/1000/10^6/0.000293071</f>
        <v>8.6000020378072964E-6</v>
      </c>
      <c r="AB462" s="375" t="s">
        <v>399</v>
      </c>
      <c r="AC462" s="831" t="str">
        <f t="shared" ref="AC462:AC472" ca="1" si="62">CONCATENATE("Electric tab Row 144-154 for ", S462, " ", V462, " when Inputs tab E710 = ", U462)</f>
        <v>Electric tab Row 144-154 for Coal Boiler when Inputs tab E710 = US</v>
      </c>
      <c r="AD462" s="428" t="s">
        <v>263</v>
      </c>
      <c r="AE462" s="375" t="str">
        <f t="shared" ca="1" si="54"/>
        <v>US</v>
      </c>
      <c r="AF462" s="375" t="s">
        <v>388</v>
      </c>
      <c r="AG462" s="375">
        <f t="shared" ref="AG462:AG471" si="63">W190/1000/10^6/0.000293071</f>
        <v>3.1522634098978253E-6</v>
      </c>
      <c r="AH462" s="375" t="s">
        <v>399</v>
      </c>
      <c r="AI462" s="375" t="str">
        <f t="shared" ref="AI462:AI471" ca="1" si="64">CONCATENATE("Electric tab Row 188-198 for ", $AE$461, " ", $AD$461, " when Inputs tab E710 = ", $AE$461)</f>
        <v>Electric tab Row 188-198 for US Hydro when Inputs tab E710 = US</v>
      </c>
      <c r="AJ462" s="375" t="s">
        <v>422</v>
      </c>
      <c r="AK462" s="428" t="s">
        <v>277</v>
      </c>
      <c r="AL462" s="375" t="str">
        <f t="shared" ca="1" si="55"/>
        <v>US</v>
      </c>
      <c r="AM462" s="375" t="s">
        <v>425</v>
      </c>
      <c r="AN462" s="375" t="s">
        <v>427</v>
      </c>
      <c r="AO462" s="762">
        <f t="shared" ref="AO462:AO482" si="65">$B$13</f>
        <v>6.9260000000000002</v>
      </c>
      <c r="AP462" s="375" t="s">
        <v>388</v>
      </c>
      <c r="AQ462" s="937">
        <f t="shared" si="56"/>
        <v>2.8871544631850193E-6</v>
      </c>
      <c r="AR462" s="375" t="s">
        <v>399</v>
      </c>
      <c r="AS462" s="375" t="str">
        <f t="shared" ref="AS462:AS471" ca="1" si="66">CONCATENATE("Electric tab Row 188-198 for ", AL462, " ", "PWR", " when Inputs tab E710 = ", AL462)</f>
        <v>Electric tab Row 188-198 for US PWR when Inputs tab E710 = US</v>
      </c>
      <c r="AT462" s="831" t="s">
        <v>422</v>
      </c>
    </row>
    <row r="463" spans="1:46" x14ac:dyDescent="0.4">
      <c r="A463" s="428" t="s">
        <v>406</v>
      </c>
      <c r="B463" s="375" t="str">
        <f t="shared" ca="1" si="51"/>
        <v>US</v>
      </c>
      <c r="C463" s="375" t="str">
        <f t="shared" si="57"/>
        <v>33%natural gas_29%coal_0%oil_20%nuclear_7%hydro_7%wind_2%solar_1%other</v>
      </c>
      <c r="D463" s="375" t="s">
        <v>411</v>
      </c>
      <c r="E463" s="375" t="s">
        <v>400</v>
      </c>
      <c r="F463" s="761">
        <f t="shared" si="58"/>
        <v>0.80393537622966704</v>
      </c>
      <c r="G463" s="375" t="s">
        <v>398</v>
      </c>
      <c r="H463" s="831" t="str">
        <f t="shared" ca="1" si="59"/>
        <v>Electric tab Row 137-142 for US Mix when Inputs tab E710 = US</v>
      </c>
      <c r="I463" s="428" t="s">
        <v>232</v>
      </c>
      <c r="J463" s="375" t="str">
        <f t="shared" ca="1" si="52"/>
        <v>US</v>
      </c>
      <c r="K463" s="375" t="s">
        <v>52</v>
      </c>
      <c r="M463" s="824">
        <f t="shared" si="60"/>
        <v>0.34</v>
      </c>
      <c r="N463" s="375" t="s">
        <v>388</v>
      </c>
      <c r="O463" s="375" t="s">
        <v>400</v>
      </c>
      <c r="P463" s="763">
        <f t="shared" ref="P463:P472" si="67">I146/1000/10^6/0.000293071</f>
        <v>4.5800010852508624E-4</v>
      </c>
      <c r="Q463" s="375" t="s">
        <v>399</v>
      </c>
      <c r="R463" s="831" t="str">
        <f t="shared" ref="R463:R472" ca="1" si="68">CONCATENATE("Electric tab Row 144-154 for ", I463, " ", K463, " when Inputs tab E710 = ", J463)</f>
        <v>Electric tab Row 144-154 for Natural gas Boiler when Inputs tab E710 = US</v>
      </c>
      <c r="S463" s="428" t="s">
        <v>49</v>
      </c>
      <c r="T463" s="375" t="s">
        <v>418</v>
      </c>
      <c r="U463" s="375" t="str">
        <f t="shared" ca="1" si="53"/>
        <v>US</v>
      </c>
      <c r="V463" s="375" t="s">
        <v>52</v>
      </c>
      <c r="X463" s="824">
        <f t="shared" si="61"/>
        <v>0.36</v>
      </c>
      <c r="Y463" s="375" t="s">
        <v>388</v>
      </c>
      <c r="Z463" s="375" t="s">
        <v>400</v>
      </c>
      <c r="AA463" s="763">
        <f>M$146/1000/10^6/0.000293071</f>
        <v>5.6000013269442862E-5</v>
      </c>
      <c r="AB463" s="375" t="s">
        <v>399</v>
      </c>
      <c r="AC463" s="831" t="str">
        <f t="shared" ca="1" si="62"/>
        <v>Electric tab Row 144-154 for Coal Boiler when Inputs tab E710 = US</v>
      </c>
      <c r="AD463" s="428" t="s">
        <v>263</v>
      </c>
      <c r="AE463" s="375" t="str">
        <f t="shared" ca="1" si="54"/>
        <v>US</v>
      </c>
      <c r="AF463" s="375" t="s">
        <v>389</v>
      </c>
      <c r="AG463" s="375">
        <f t="shared" si="63"/>
        <v>2.9996416876711645E-6</v>
      </c>
      <c r="AH463" s="375" t="s">
        <v>399</v>
      </c>
      <c r="AI463" s="375" t="str">
        <f t="shared" ca="1" si="64"/>
        <v>Electric tab Row 188-198 for US Hydro when Inputs tab E710 = US</v>
      </c>
      <c r="AJ463" s="375" t="s">
        <v>422</v>
      </c>
      <c r="AK463" s="428" t="s">
        <v>277</v>
      </c>
      <c r="AL463" s="375" t="str">
        <f t="shared" ca="1" si="55"/>
        <v>US</v>
      </c>
      <c r="AM463" s="375" t="s">
        <v>425</v>
      </c>
      <c r="AN463" s="375" t="s">
        <v>427</v>
      </c>
      <c r="AO463" s="762">
        <f t="shared" si="65"/>
        <v>6.9260000000000002</v>
      </c>
      <c r="AP463" s="375" t="s">
        <v>389</v>
      </c>
      <c r="AQ463" s="937">
        <f t="shared" si="56"/>
        <v>4.9370470387793689E-7</v>
      </c>
      <c r="AR463" s="375" t="s">
        <v>399</v>
      </c>
      <c r="AS463" s="375" t="str">
        <f t="shared" ca="1" si="66"/>
        <v>Electric tab Row 188-198 for US PWR when Inputs tab E710 = US</v>
      </c>
      <c r="AT463" s="831" t="s">
        <v>422</v>
      </c>
    </row>
    <row r="464" spans="1:46" x14ac:dyDescent="0.4">
      <c r="A464" s="428" t="s">
        <v>406</v>
      </c>
      <c r="B464" s="375" t="str">
        <f t="shared" ca="1" si="51"/>
        <v>US</v>
      </c>
      <c r="C464" s="375" t="str">
        <f t="shared" si="57"/>
        <v>33%natural gas_29%coal_0%oil_20%nuclear_7%hydro_7%wind_2%solar_1%other</v>
      </c>
      <c r="D464" s="375" t="s">
        <v>410</v>
      </c>
      <c r="E464" s="375" t="s">
        <v>400</v>
      </c>
      <c r="F464" s="761">
        <f t="shared" si="58"/>
        <v>1.5470856287386054E-2</v>
      </c>
      <c r="G464" s="375" t="s">
        <v>398</v>
      </c>
      <c r="H464" s="831" t="str">
        <f t="shared" ca="1" si="59"/>
        <v>Electric tab Row 137-142 for US Mix when Inputs tab E710 = US</v>
      </c>
      <c r="I464" s="428" t="s">
        <v>232</v>
      </c>
      <c r="J464" s="375" t="str">
        <f t="shared" ca="1" si="52"/>
        <v>US</v>
      </c>
      <c r="K464" s="375" t="s">
        <v>52</v>
      </c>
      <c r="M464" s="824">
        <f t="shared" si="60"/>
        <v>0.34</v>
      </c>
      <c r="N464" s="375" t="s">
        <v>389</v>
      </c>
      <c r="O464" s="375" t="s">
        <v>400</v>
      </c>
      <c r="P464" s="763">
        <f t="shared" si="67"/>
        <v>8.2200019477646474E-4</v>
      </c>
      <c r="Q464" s="375" t="s">
        <v>399</v>
      </c>
      <c r="R464" s="831" t="str">
        <f t="shared" ca="1" si="68"/>
        <v>Electric tab Row 144-154 for Natural gas Boiler when Inputs tab E710 = US</v>
      </c>
      <c r="S464" s="428" t="s">
        <v>49</v>
      </c>
      <c r="T464" s="375" t="s">
        <v>418</v>
      </c>
      <c r="U464" s="375" t="str">
        <f t="shared" ca="1" si="53"/>
        <v>US</v>
      </c>
      <c r="V464" s="375" t="s">
        <v>52</v>
      </c>
      <c r="X464" s="824">
        <f t="shared" si="61"/>
        <v>0.36</v>
      </c>
      <c r="Y464" s="375" t="s">
        <v>389</v>
      </c>
      <c r="Z464" s="375" t="s">
        <v>400</v>
      </c>
      <c r="AA464" s="763">
        <f>M$147/1000/10^6/0.000293071</f>
        <v>3.6190008575377443E-4</v>
      </c>
      <c r="AB464" s="375" t="s">
        <v>399</v>
      </c>
      <c r="AC464" s="831" t="str">
        <f t="shared" ca="1" si="62"/>
        <v>Electric tab Row 144-154 for Coal Boiler when Inputs tab E710 = US</v>
      </c>
      <c r="AD464" s="428" t="s">
        <v>263</v>
      </c>
      <c r="AE464" s="375" t="str">
        <f t="shared" ca="1" si="54"/>
        <v>US</v>
      </c>
      <c r="AF464" s="375" t="s">
        <v>390</v>
      </c>
      <c r="AG464" s="375">
        <f t="shared" si="63"/>
        <v>1.1399330897326769E-6</v>
      </c>
      <c r="AH464" s="375" t="s">
        <v>399</v>
      </c>
      <c r="AI464" s="375" t="str">
        <f t="shared" ca="1" si="64"/>
        <v>Electric tab Row 188-198 for US Hydro when Inputs tab E710 = US</v>
      </c>
      <c r="AJ464" s="375" t="s">
        <v>422</v>
      </c>
      <c r="AK464" s="428" t="s">
        <v>277</v>
      </c>
      <c r="AL464" s="375" t="str">
        <f t="shared" ca="1" si="55"/>
        <v>US</v>
      </c>
      <c r="AM464" s="375" t="s">
        <v>425</v>
      </c>
      <c r="AN464" s="375" t="s">
        <v>427</v>
      </c>
      <c r="AO464" s="762">
        <f t="shared" si="65"/>
        <v>6.9260000000000002</v>
      </c>
      <c r="AP464" s="375" t="s">
        <v>390</v>
      </c>
      <c r="AQ464" s="937">
        <f t="shared" si="56"/>
        <v>2.9114728203609313E-7</v>
      </c>
      <c r="AR464" s="375" t="s">
        <v>399</v>
      </c>
      <c r="AS464" s="375" t="str">
        <f t="shared" ca="1" si="66"/>
        <v>Electric tab Row 188-198 for US PWR when Inputs tab E710 = US</v>
      </c>
      <c r="AT464" s="831" t="s">
        <v>422</v>
      </c>
    </row>
    <row r="465" spans="1:46" x14ac:dyDescent="0.4">
      <c r="A465" s="428" t="s">
        <v>406</v>
      </c>
      <c r="B465" s="375" t="str">
        <f t="shared" ca="1" si="51"/>
        <v>US</v>
      </c>
      <c r="C465" s="375" t="str">
        <f t="shared" si="57"/>
        <v>33%natural gas_29%coal_0%oil_20%nuclear_7%hydro_7%wind_2%solar_1%other</v>
      </c>
      <c r="D465" s="375" t="s">
        <v>408</v>
      </c>
      <c r="E465" s="375" t="s">
        <v>400</v>
      </c>
      <c r="F465" s="761">
        <f t="shared" si="58"/>
        <v>0.20306715422064181</v>
      </c>
      <c r="G465" s="375" t="s">
        <v>398</v>
      </c>
      <c r="H465" s="831" t="str">
        <f t="shared" ca="1" si="59"/>
        <v>Electric tab Row 137-142 for US Mix when Inputs tab E710 = US</v>
      </c>
      <c r="I465" s="428" t="s">
        <v>232</v>
      </c>
      <c r="J465" s="375" t="str">
        <f t="shared" ca="1" si="52"/>
        <v>US</v>
      </c>
      <c r="K465" s="375" t="s">
        <v>52</v>
      </c>
      <c r="L465" s="378"/>
      <c r="M465" s="824">
        <f t="shared" si="60"/>
        <v>0.34</v>
      </c>
      <c r="N465" s="375" t="s">
        <v>390</v>
      </c>
      <c r="O465" s="375" t="s">
        <v>400</v>
      </c>
      <c r="P465" s="763">
        <f t="shared" si="67"/>
        <v>4.0500009596650638E-5</v>
      </c>
      <c r="Q465" s="375" t="s">
        <v>399</v>
      </c>
      <c r="R465" s="831" t="str">
        <f t="shared" ca="1" si="68"/>
        <v>Electric tab Row 144-154 for Natural gas Boiler when Inputs tab E710 = US</v>
      </c>
      <c r="S465" s="428" t="s">
        <v>49</v>
      </c>
      <c r="T465" s="375" t="s">
        <v>418</v>
      </c>
      <c r="U465" s="375" t="str">
        <f t="shared" ca="1" si="53"/>
        <v>US</v>
      </c>
      <c r="V465" s="375" t="s">
        <v>52</v>
      </c>
      <c r="W465" s="378"/>
      <c r="X465" s="824">
        <f t="shared" si="61"/>
        <v>0.36</v>
      </c>
      <c r="Y465" s="375" t="s">
        <v>390</v>
      </c>
      <c r="Z465" s="375" t="s">
        <v>400</v>
      </c>
      <c r="AA465" s="763">
        <f>M$148/1000/10^6/0.000293071</f>
        <v>6.1400014548996287E-5</v>
      </c>
      <c r="AB465" s="375" t="s">
        <v>399</v>
      </c>
      <c r="AC465" s="831" t="str">
        <f t="shared" ca="1" si="62"/>
        <v>Electric tab Row 144-154 for Coal Boiler when Inputs tab E710 = US</v>
      </c>
      <c r="AD465" s="428" t="s">
        <v>263</v>
      </c>
      <c r="AE465" s="375" t="str">
        <f t="shared" ca="1" si="54"/>
        <v>US</v>
      </c>
      <c r="AF465" s="375" t="s">
        <v>391</v>
      </c>
      <c r="AG465" s="375">
        <f t="shared" si="63"/>
        <v>4.3642638212010636E-7</v>
      </c>
      <c r="AH465" s="375" t="s">
        <v>399</v>
      </c>
      <c r="AI465" s="375" t="str">
        <f t="shared" ca="1" si="64"/>
        <v>Electric tab Row 188-198 for US Hydro when Inputs tab E710 = US</v>
      </c>
      <c r="AJ465" s="375" t="s">
        <v>422</v>
      </c>
      <c r="AK465" s="428" t="s">
        <v>277</v>
      </c>
      <c r="AL465" s="375" t="str">
        <f t="shared" ca="1" si="55"/>
        <v>US</v>
      </c>
      <c r="AM465" s="375" t="s">
        <v>425</v>
      </c>
      <c r="AN465" s="375" t="s">
        <v>427</v>
      </c>
      <c r="AO465" s="762">
        <f t="shared" si="65"/>
        <v>6.9260000000000002</v>
      </c>
      <c r="AP465" s="375" t="s">
        <v>391</v>
      </c>
      <c r="AQ465" s="937">
        <f t="shared" si="56"/>
        <v>1.3214281301237113E-7</v>
      </c>
      <c r="AR465" s="375" t="s">
        <v>399</v>
      </c>
      <c r="AS465" s="375" t="str">
        <f t="shared" ca="1" si="66"/>
        <v>Electric tab Row 188-198 for US PWR when Inputs tab E710 = US</v>
      </c>
      <c r="AT465" s="831" t="s">
        <v>422</v>
      </c>
    </row>
    <row r="466" spans="1:46" x14ac:dyDescent="0.4">
      <c r="A466" s="428" t="s">
        <v>406</v>
      </c>
      <c r="B466" s="375" t="str">
        <f t="shared" ca="1" si="51"/>
        <v>US</v>
      </c>
      <c r="C466" s="375" t="str">
        <f t="shared" si="57"/>
        <v>33%natural gas_29%coal_0%oil_20%nuclear_7%hydro_7%wind_2%solar_1%other</v>
      </c>
      <c r="D466" s="375" t="s">
        <v>409</v>
      </c>
      <c r="E466" s="375" t="s">
        <v>400</v>
      </c>
      <c r="F466" s="761">
        <f t="shared" si="58"/>
        <v>0.16531442712972721</v>
      </c>
      <c r="G466" s="375" t="s">
        <v>398</v>
      </c>
      <c r="H466" s="831" t="str">
        <f t="shared" ca="1" si="59"/>
        <v>Electric tab Row 137-142 for US Mix when Inputs tab E710 = US</v>
      </c>
      <c r="I466" s="428" t="s">
        <v>232</v>
      </c>
      <c r="J466" s="375" t="str">
        <f t="shared" ca="1" si="52"/>
        <v>US</v>
      </c>
      <c r="K466" s="375" t="s">
        <v>52</v>
      </c>
      <c r="L466" s="378"/>
      <c r="M466" s="824">
        <f t="shared" si="60"/>
        <v>0.34</v>
      </c>
      <c r="N466" s="375" t="s">
        <v>391</v>
      </c>
      <c r="O466" s="375" t="s">
        <v>400</v>
      </c>
      <c r="P466" s="763">
        <f t="shared" si="67"/>
        <v>4.0500009596650638E-5</v>
      </c>
      <c r="Q466" s="375" t="s">
        <v>399</v>
      </c>
      <c r="R466" s="831" t="str">
        <f t="shared" ca="1" si="68"/>
        <v>Electric tab Row 144-154 for Natural gas Boiler when Inputs tab E710 = US</v>
      </c>
      <c r="S466" s="428" t="s">
        <v>49</v>
      </c>
      <c r="T466" s="375" t="s">
        <v>418</v>
      </c>
      <c r="U466" s="375" t="str">
        <f t="shared" ca="1" si="53"/>
        <v>US</v>
      </c>
      <c r="V466" s="375" t="s">
        <v>52</v>
      </c>
      <c r="W466" s="378"/>
      <c r="X466" s="824">
        <f t="shared" si="61"/>
        <v>0.36</v>
      </c>
      <c r="Y466" s="375" t="s">
        <v>391</v>
      </c>
      <c r="Z466" s="375" t="s">
        <v>400</v>
      </c>
      <c r="AA466" s="763">
        <f>M$149/1000/10^6/0.000293071</f>
        <v>4.3200010236427347E-5</v>
      </c>
      <c r="AB466" s="375" t="s">
        <v>399</v>
      </c>
      <c r="AC466" s="831" t="str">
        <f t="shared" ca="1" si="62"/>
        <v>Electric tab Row 144-154 for Coal Boiler when Inputs tab E710 = US</v>
      </c>
      <c r="AD466" s="428" t="s">
        <v>263</v>
      </c>
      <c r="AE466" s="375" t="str">
        <f t="shared" ca="1" si="54"/>
        <v>US</v>
      </c>
      <c r="AF466" s="375" t="s">
        <v>392</v>
      </c>
      <c r="AG466" s="375">
        <f t="shared" si="63"/>
        <v>1.4175643872899892E-6</v>
      </c>
      <c r="AH466" s="375" t="s">
        <v>399</v>
      </c>
      <c r="AI466" s="375" t="str">
        <f t="shared" ca="1" si="64"/>
        <v>Electric tab Row 188-198 for US Hydro when Inputs tab E710 = US</v>
      </c>
      <c r="AJ466" s="375" t="s">
        <v>422</v>
      </c>
      <c r="AK466" s="428" t="s">
        <v>277</v>
      </c>
      <c r="AL466" s="375" t="str">
        <f t="shared" ca="1" si="55"/>
        <v>US</v>
      </c>
      <c r="AM466" s="375" t="s">
        <v>425</v>
      </c>
      <c r="AN466" s="375" t="s">
        <v>427</v>
      </c>
      <c r="AO466" s="762">
        <f t="shared" si="65"/>
        <v>6.9260000000000002</v>
      </c>
      <c r="AP466" s="375" t="s">
        <v>392</v>
      </c>
      <c r="AQ466" s="937">
        <f t="shared" si="56"/>
        <v>1.850973058584133E-6</v>
      </c>
      <c r="AR466" s="375" t="s">
        <v>399</v>
      </c>
      <c r="AS466" s="375" t="str">
        <f t="shared" ca="1" si="66"/>
        <v>Electric tab Row 188-198 for US PWR when Inputs tab E710 = US</v>
      </c>
      <c r="AT466" s="831" t="s">
        <v>422</v>
      </c>
    </row>
    <row r="467" spans="1:46" x14ac:dyDescent="0.4">
      <c r="A467" s="428" t="s">
        <v>406</v>
      </c>
      <c r="B467" s="375" t="str">
        <f t="shared" ca="1" si="51"/>
        <v>US</v>
      </c>
      <c r="C467" s="375" t="str">
        <f t="shared" si="57"/>
        <v>33%natural gas_29%coal_0%oil_20%nuclear_7%hydro_7%wind_2%solar_1%other</v>
      </c>
      <c r="D467" s="375" t="s">
        <v>387</v>
      </c>
      <c r="E467" s="375" t="s">
        <v>400</v>
      </c>
      <c r="F467" s="763">
        <f>B145/1000/10^6/0.000293071</f>
        <v>7.8080597761785719E-6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US Mix when Inputs tab E710 = US</v>
      </c>
      <c r="I467" s="428" t="s">
        <v>232</v>
      </c>
      <c r="J467" s="375" t="str">
        <f t="shared" ca="1" si="52"/>
        <v>US</v>
      </c>
      <c r="K467" s="375" t="s">
        <v>52</v>
      </c>
      <c r="L467" s="378"/>
      <c r="M467" s="824">
        <f t="shared" si="60"/>
        <v>0.34</v>
      </c>
      <c r="N467" s="375" t="s">
        <v>392</v>
      </c>
      <c r="O467" s="375" t="s">
        <v>400</v>
      </c>
      <c r="P467" s="763">
        <f t="shared" si="67"/>
        <v>1.6580003928702903E-4</v>
      </c>
      <c r="Q467" s="375" t="s">
        <v>399</v>
      </c>
      <c r="R467" s="831" t="str">
        <f t="shared" ca="1" si="68"/>
        <v>Electric tab Row 144-154 for Natural gas Boiler when Inputs tab E710 = US</v>
      </c>
      <c r="S467" s="428" t="s">
        <v>49</v>
      </c>
      <c r="T467" s="375" t="s">
        <v>418</v>
      </c>
      <c r="U467" s="375" t="str">
        <f t="shared" ca="1" si="53"/>
        <v>US</v>
      </c>
      <c r="V467" s="375" t="s">
        <v>52</v>
      </c>
      <c r="W467" s="378"/>
      <c r="X467" s="824">
        <f t="shared" si="61"/>
        <v>0.36</v>
      </c>
      <c r="Y467" s="375" t="s">
        <v>392</v>
      </c>
      <c r="Z467" s="375" t="s">
        <v>400</v>
      </c>
      <c r="AA467" s="763">
        <f>M$150/1000/10^6/0.000293071</f>
        <v>2.3641005601837475E-3</v>
      </c>
      <c r="AB467" s="375" t="s">
        <v>399</v>
      </c>
      <c r="AC467" s="831" t="str">
        <f t="shared" ca="1" si="62"/>
        <v>Electric tab Row 144-154 for Coal Boiler when Inputs tab E710 = US</v>
      </c>
      <c r="AD467" s="428" t="s">
        <v>263</v>
      </c>
      <c r="AE467" s="375" t="str">
        <f t="shared" ca="1" si="54"/>
        <v>US</v>
      </c>
      <c r="AF467" s="375" t="s">
        <v>393</v>
      </c>
      <c r="AG467" s="375">
        <f t="shared" si="63"/>
        <v>2.1255394680724778E-8</v>
      </c>
      <c r="AH467" s="375" t="s">
        <v>399</v>
      </c>
      <c r="AI467" s="375" t="str">
        <f t="shared" ca="1" si="64"/>
        <v>Electric tab Row 188-198 for US Hydro when Inputs tab E710 = US</v>
      </c>
      <c r="AJ467" s="375" t="s">
        <v>422</v>
      </c>
      <c r="AK467" s="428" t="s">
        <v>277</v>
      </c>
      <c r="AL467" s="375" t="str">
        <f t="shared" ca="1" si="55"/>
        <v>US</v>
      </c>
      <c r="AM467" s="375" t="s">
        <v>425</v>
      </c>
      <c r="AN467" s="375" t="s">
        <v>427</v>
      </c>
      <c r="AO467" s="762">
        <f t="shared" si="65"/>
        <v>6.9260000000000002</v>
      </c>
      <c r="AP467" s="375" t="s">
        <v>393</v>
      </c>
      <c r="AQ467" s="937">
        <f t="shared" si="56"/>
        <v>2.7677529171650174E-9</v>
      </c>
      <c r="AR467" s="375" t="s">
        <v>399</v>
      </c>
      <c r="AS467" s="375" t="str">
        <f t="shared" ca="1" si="66"/>
        <v>Electric tab Row 188-198 for US PWR when Inputs tab E710 = US</v>
      </c>
      <c r="AT467" s="831" t="s">
        <v>422</v>
      </c>
    </row>
    <row r="468" spans="1:46" x14ac:dyDescent="0.4">
      <c r="A468" s="428" t="s">
        <v>406</v>
      </c>
      <c r="B468" s="375" t="str">
        <f t="shared" ca="1" si="51"/>
        <v>US</v>
      </c>
      <c r="C468" s="375" t="str">
        <f t="shared" si="57"/>
        <v>33%natural gas_29%coal_0%oil_20%nuclear_7%hydro_7%wind_2%solar_1%other</v>
      </c>
      <c r="D468" s="375" t="s">
        <v>388</v>
      </c>
      <c r="E468" s="375" t="s">
        <v>400</v>
      </c>
      <c r="F468" s="763">
        <f t="shared" ref="F468:F477" si="69">B146/1000/10^6/0.000293071</f>
        <v>9.1064185194890911E-5</v>
      </c>
      <c r="G468" s="375" t="s">
        <v>399</v>
      </c>
      <c r="H468" s="831" t="str">
        <f t="shared" ref="H468:H477" ca="1" si="70" xml:space="preserve"> CONCATENATE("Electric tab Row 144-154 for ", B468, " ", A468, " when Inputs tab E710 = ",B468)</f>
        <v>Electric tab Row 144-154 for US Mix when Inputs tab E710 = US</v>
      </c>
      <c r="I468" s="428" t="s">
        <v>232</v>
      </c>
      <c r="J468" s="375" t="str">
        <f t="shared" ca="1" si="52"/>
        <v>US</v>
      </c>
      <c r="K468" s="375" t="s">
        <v>52</v>
      </c>
      <c r="L468" s="378"/>
      <c r="M468" s="824">
        <f t="shared" si="60"/>
        <v>0.34</v>
      </c>
      <c r="N468" s="375" t="s">
        <v>393</v>
      </c>
      <c r="O468" s="375" t="s">
        <v>400</v>
      </c>
      <c r="P468" s="763">
        <f t="shared" si="67"/>
        <v>6.682501583447354E-6</v>
      </c>
      <c r="Q468" s="375" t="s">
        <v>399</v>
      </c>
      <c r="R468" s="831" t="str">
        <f t="shared" ca="1" si="68"/>
        <v>Electric tab Row 144-154 for Natural gas Boiler when Inputs tab E710 = US</v>
      </c>
      <c r="S468" s="428" t="s">
        <v>49</v>
      </c>
      <c r="T468" s="375" t="s">
        <v>418</v>
      </c>
      <c r="U468" s="375" t="str">
        <f t="shared" ca="1" si="53"/>
        <v>US</v>
      </c>
      <c r="V468" s="375" t="s">
        <v>52</v>
      </c>
      <c r="W468" s="378"/>
      <c r="X468" s="824">
        <f t="shared" si="61"/>
        <v>0.36</v>
      </c>
      <c r="Y468" s="375" t="s">
        <v>393</v>
      </c>
      <c r="Z468" s="375" t="s">
        <v>400</v>
      </c>
      <c r="AA468" s="763">
        <f>M$151/1000/10^6/0.000293071</f>
        <v>1.857600440166376E-6</v>
      </c>
      <c r="AB468" s="375" t="s">
        <v>399</v>
      </c>
      <c r="AC468" s="831" t="str">
        <f t="shared" ca="1" si="62"/>
        <v>Electric tab Row 144-154 for Coal Boiler when Inputs tab E710 = US</v>
      </c>
      <c r="AD468" s="428" t="s">
        <v>263</v>
      </c>
      <c r="AE468" s="375" t="str">
        <f t="shared" ca="1" si="54"/>
        <v>US</v>
      </c>
      <c r="AF468" s="375" t="s">
        <v>394</v>
      </c>
      <c r="AG468" s="375">
        <f t="shared" si="63"/>
        <v>4.7991377671365885E-8</v>
      </c>
      <c r="AH468" s="375" t="s">
        <v>399</v>
      </c>
      <c r="AI468" s="375" t="str">
        <f t="shared" ca="1" si="64"/>
        <v>Electric tab Row 188-198 for US Hydro when Inputs tab E710 = US</v>
      </c>
      <c r="AJ468" s="375" t="s">
        <v>422</v>
      </c>
      <c r="AK468" s="428" t="s">
        <v>277</v>
      </c>
      <c r="AL468" s="375" t="str">
        <f t="shared" ca="1" si="55"/>
        <v>US</v>
      </c>
      <c r="AM468" s="375" t="s">
        <v>425</v>
      </c>
      <c r="AN468" s="375" t="s">
        <v>427</v>
      </c>
      <c r="AO468" s="762">
        <f t="shared" si="65"/>
        <v>6.9260000000000002</v>
      </c>
      <c r="AP468" s="375" t="s">
        <v>394</v>
      </c>
      <c r="AQ468" s="937">
        <f t="shared" si="56"/>
        <v>5.7785788710219174E-9</v>
      </c>
      <c r="AR468" s="375" t="s">
        <v>399</v>
      </c>
      <c r="AS468" s="375" t="str">
        <f t="shared" ca="1" si="66"/>
        <v>Electric tab Row 188-198 for US PWR when Inputs tab E710 = US</v>
      </c>
      <c r="AT468" s="831" t="s">
        <v>422</v>
      </c>
    </row>
    <row r="469" spans="1:46" x14ac:dyDescent="0.4">
      <c r="A469" s="428" t="s">
        <v>406</v>
      </c>
      <c r="B469" s="375" t="str">
        <f t="shared" ca="1" si="51"/>
        <v>US</v>
      </c>
      <c r="C469" s="375" t="str">
        <f t="shared" si="57"/>
        <v>33%natural gas_29%coal_0%oil_20%nuclear_7%hydro_7%wind_2%solar_1%other</v>
      </c>
      <c r="D469" s="375" t="s">
        <v>389</v>
      </c>
      <c r="E469" s="375" t="s">
        <v>400</v>
      </c>
      <c r="F469" s="763">
        <f t="shared" si="69"/>
        <v>1.9408938024145084E-4</v>
      </c>
      <c r="G469" s="375" t="s">
        <v>399</v>
      </c>
      <c r="H469" s="831" t="str">
        <f t="shared" ca="1" si="70"/>
        <v>Electric tab Row 144-154 for US Mix when Inputs tab E710 = US</v>
      </c>
      <c r="I469" s="428" t="s">
        <v>232</v>
      </c>
      <c r="J469" s="375" t="str">
        <f t="shared" ca="1" si="52"/>
        <v>US</v>
      </c>
      <c r="K469" s="375" t="s">
        <v>52</v>
      </c>
      <c r="L469" s="378"/>
      <c r="M469" s="824">
        <f t="shared" si="60"/>
        <v>0.34</v>
      </c>
      <c r="N469" s="375" t="s">
        <v>394</v>
      </c>
      <c r="O469" s="375" t="s">
        <v>400</v>
      </c>
      <c r="P469" s="763">
        <f t="shared" si="67"/>
        <v>1.7334004107366472E-5</v>
      </c>
      <c r="Q469" s="375" t="s">
        <v>399</v>
      </c>
      <c r="R469" s="831" t="str">
        <f t="shared" ca="1" si="68"/>
        <v>Electric tab Row 144-154 for Natural gas Boiler when Inputs tab E710 = US</v>
      </c>
      <c r="S469" s="428" t="s">
        <v>49</v>
      </c>
      <c r="T469" s="375" t="s">
        <v>418</v>
      </c>
      <c r="U469" s="375" t="str">
        <f t="shared" ca="1" si="53"/>
        <v>US</v>
      </c>
      <c r="V469" s="375" t="s">
        <v>52</v>
      </c>
      <c r="W469" s="378"/>
      <c r="X469" s="824">
        <f t="shared" si="61"/>
        <v>0.36</v>
      </c>
      <c r="Y469" s="375" t="s">
        <v>394</v>
      </c>
      <c r="Z469" s="375" t="s">
        <v>400</v>
      </c>
      <c r="AA469" s="763">
        <f>M$152/1000/10^6/0.000293071</f>
        <v>3.4992008291506158E-6</v>
      </c>
      <c r="AB469" s="375" t="s">
        <v>399</v>
      </c>
      <c r="AC469" s="831" t="str">
        <f t="shared" ca="1" si="62"/>
        <v>Electric tab Row 144-154 for Coal Boiler when Inputs tab E710 = US</v>
      </c>
      <c r="AD469" s="428" t="s">
        <v>263</v>
      </c>
      <c r="AE469" s="375" t="str">
        <f t="shared" ca="1" si="54"/>
        <v>US</v>
      </c>
      <c r="AF469" s="375" t="s">
        <v>395</v>
      </c>
      <c r="AG469" s="375">
        <f t="shared" si="63"/>
        <v>1.7348126099461705E-6</v>
      </c>
      <c r="AH469" s="375" t="s">
        <v>399</v>
      </c>
      <c r="AI469" s="375" t="str">
        <f t="shared" ca="1" si="64"/>
        <v>Electric tab Row 188-198 for US Hydro when Inputs tab E710 = US</v>
      </c>
      <c r="AJ469" s="375" t="s">
        <v>422</v>
      </c>
      <c r="AK469" s="428" t="s">
        <v>277</v>
      </c>
      <c r="AL469" s="375" t="str">
        <f t="shared" ca="1" si="55"/>
        <v>US</v>
      </c>
      <c r="AM469" s="375" t="s">
        <v>425</v>
      </c>
      <c r="AN469" s="375" t="s">
        <v>427</v>
      </c>
      <c r="AO469" s="762">
        <f t="shared" si="65"/>
        <v>6.9260000000000002</v>
      </c>
      <c r="AP469" s="375" t="s">
        <v>395</v>
      </c>
      <c r="AQ469" s="937">
        <f t="shared" si="56"/>
        <v>7.1152608208073595E-7</v>
      </c>
      <c r="AR469" s="375" t="s">
        <v>399</v>
      </c>
      <c r="AS469" s="375" t="str">
        <f t="shared" ca="1" si="66"/>
        <v>Electric tab Row 188-198 for US PWR when Inputs tab E710 = US</v>
      </c>
      <c r="AT469" s="831" t="s">
        <v>422</v>
      </c>
    </row>
    <row r="470" spans="1:46" x14ac:dyDescent="0.4">
      <c r="A470" s="428" t="s">
        <v>406</v>
      </c>
      <c r="B470" s="375" t="str">
        <f t="shared" ca="1" si="51"/>
        <v>US</v>
      </c>
      <c r="C470" s="375" t="str">
        <f t="shared" si="57"/>
        <v>33%natural gas_29%coal_0%oil_20%nuclear_7%hydro_7%wind_2%solar_1%other</v>
      </c>
      <c r="D470" s="375" t="s">
        <v>390</v>
      </c>
      <c r="E470" s="375" t="s">
        <v>400</v>
      </c>
      <c r="F470" s="763">
        <f t="shared" si="69"/>
        <v>2.8964644313839027E-5</v>
      </c>
      <c r="G470" s="375" t="s">
        <v>399</v>
      </c>
      <c r="H470" s="831" t="str">
        <f t="shared" ca="1" si="70"/>
        <v>Electric tab Row 144-154 for US Mix when Inputs tab E710 = US</v>
      </c>
      <c r="I470" s="428" t="s">
        <v>232</v>
      </c>
      <c r="J470" s="375" t="str">
        <f t="shared" ca="1" si="52"/>
        <v>US</v>
      </c>
      <c r="K470" s="375" t="s">
        <v>52</v>
      </c>
      <c r="L470" s="378"/>
      <c r="M470" s="824">
        <f t="shared" si="60"/>
        <v>0.34</v>
      </c>
      <c r="N470" s="375" t="s">
        <v>395</v>
      </c>
      <c r="O470" s="375" t="s">
        <v>400</v>
      </c>
      <c r="P470" s="763">
        <f t="shared" si="67"/>
        <v>1.0500002488020536E-5</v>
      </c>
      <c r="Q470" s="375" t="s">
        <v>399</v>
      </c>
      <c r="R470" s="831" t="str">
        <f t="shared" ca="1" si="68"/>
        <v>Electric tab Row 144-154 for Natural gas Boiler when Inputs tab E710 = US</v>
      </c>
      <c r="S470" s="428" t="s">
        <v>49</v>
      </c>
      <c r="T470" s="375" t="s">
        <v>418</v>
      </c>
      <c r="U470" s="375" t="str">
        <f t="shared" ca="1" si="53"/>
        <v>US</v>
      </c>
      <c r="V470" s="375" t="s">
        <v>52</v>
      </c>
      <c r="W470" s="378"/>
      <c r="X470" s="824">
        <f t="shared" si="61"/>
        <v>0.36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62"/>
        <v>Electric tab Row 144-154 for Coal Boiler when Inputs tab E710 = US</v>
      </c>
      <c r="AD470" s="428" t="s">
        <v>263</v>
      </c>
      <c r="AE470" s="375" t="str">
        <f t="shared" ca="1" si="54"/>
        <v>US</v>
      </c>
      <c r="AF470" s="375" t="s">
        <v>396</v>
      </c>
      <c r="AG470" s="375">
        <f t="shared" si="63"/>
        <v>1.9604837135785526E-8</v>
      </c>
      <c r="AH470" s="375" t="s">
        <v>399</v>
      </c>
      <c r="AI470" s="375" t="str">
        <f t="shared" ca="1" si="64"/>
        <v>Electric tab Row 188-198 for US Hydro when Inputs tab E710 = US</v>
      </c>
      <c r="AJ470" s="375" t="s">
        <v>422</v>
      </c>
      <c r="AK470" s="428" t="s">
        <v>277</v>
      </c>
      <c r="AL470" s="375" t="str">
        <f t="shared" ca="1" si="55"/>
        <v>US</v>
      </c>
      <c r="AM470" s="375" t="s">
        <v>425</v>
      </c>
      <c r="AN470" s="375" t="s">
        <v>427</v>
      </c>
      <c r="AO470" s="762">
        <f t="shared" si="65"/>
        <v>6.9260000000000002</v>
      </c>
      <c r="AP470" s="375" t="s">
        <v>396</v>
      </c>
      <c r="AQ470" s="937">
        <f t="shared" si="56"/>
        <v>4.3621703293846641E-9</v>
      </c>
      <c r="AR470" s="375" t="s">
        <v>399</v>
      </c>
      <c r="AS470" s="375" t="str">
        <f t="shared" ca="1" si="66"/>
        <v>Electric tab Row 188-198 for US PWR when Inputs tab E710 = US</v>
      </c>
      <c r="AT470" s="831" t="s">
        <v>422</v>
      </c>
    </row>
    <row r="471" spans="1:46" x14ac:dyDescent="0.4">
      <c r="A471" s="428" t="s">
        <v>406</v>
      </c>
      <c r="B471" s="375" t="str">
        <f t="shared" ca="1" si="51"/>
        <v>US</v>
      </c>
      <c r="C471" s="375" t="str">
        <f t="shared" si="57"/>
        <v>33%natural gas_29%coal_0%oil_20%nuclear_7%hydro_7%wind_2%solar_1%other</v>
      </c>
      <c r="D471" s="375" t="s">
        <v>391</v>
      </c>
      <c r="E471" s="375" t="s">
        <v>400</v>
      </c>
      <c r="F471" s="763">
        <f t="shared" si="69"/>
        <v>1.8470855373263859E-5</v>
      </c>
      <c r="G471" s="375" t="s">
        <v>399</v>
      </c>
      <c r="H471" s="831" t="str">
        <f t="shared" ca="1" si="70"/>
        <v>Electric tab Row 144-154 for US Mix when Inputs tab E710 = US</v>
      </c>
      <c r="I471" s="428" t="s">
        <v>232</v>
      </c>
      <c r="J471" s="375" t="str">
        <f t="shared" ca="1" si="52"/>
        <v>US</v>
      </c>
      <c r="K471" s="375" t="s">
        <v>52</v>
      </c>
      <c r="L471" s="378"/>
      <c r="M471" s="824">
        <f t="shared" si="60"/>
        <v>0.34</v>
      </c>
      <c r="N471" s="375" t="s">
        <v>396</v>
      </c>
      <c r="O471" s="375" t="s">
        <v>400</v>
      </c>
      <c r="P471" s="763">
        <f t="shared" si="67"/>
        <v>1.0000002369543367E-6</v>
      </c>
      <c r="Q471" s="375" t="s">
        <v>399</v>
      </c>
      <c r="R471" s="831" t="str">
        <f t="shared" ca="1" si="68"/>
        <v>Electric tab Row 144-154 for Natural gas Boiler when Inputs tab E710 = US</v>
      </c>
      <c r="S471" s="428" t="s">
        <v>49</v>
      </c>
      <c r="T471" s="375" t="s">
        <v>418</v>
      </c>
      <c r="U471" s="375" t="str">
        <f t="shared" ca="1" si="53"/>
        <v>US</v>
      </c>
      <c r="V471" s="375" t="s">
        <v>52</v>
      </c>
      <c r="W471" s="378"/>
      <c r="X471" s="824">
        <f t="shared" si="61"/>
        <v>0.36</v>
      </c>
      <c r="Y471" s="375" t="s">
        <v>396</v>
      </c>
      <c r="Z471" s="375" t="s">
        <v>400</v>
      </c>
      <c r="AA471" s="763">
        <f>M$154/1000/10^6/0.000293071</f>
        <v>1.5000003554315054E-5</v>
      </c>
      <c r="AB471" s="375" t="s">
        <v>399</v>
      </c>
      <c r="AC471" s="831" t="str">
        <f t="shared" ca="1" si="62"/>
        <v>Electric tab Row 144-154 for Coal Boiler when Inputs tab E710 = US</v>
      </c>
      <c r="AD471" s="430" t="s">
        <v>263</v>
      </c>
      <c r="AE471" s="832" t="str">
        <f t="shared" ca="1" si="54"/>
        <v>US</v>
      </c>
      <c r="AF471" s="832" t="s">
        <v>397</v>
      </c>
      <c r="AG471" s="832">
        <f t="shared" si="63"/>
        <v>2.0832521842541777E-3</v>
      </c>
      <c r="AH471" s="832" t="s">
        <v>399</v>
      </c>
      <c r="AI471" s="832" t="str">
        <f t="shared" ca="1" si="64"/>
        <v>Electric tab Row 188-198 for US Hydro when Inputs tab E710 = US</v>
      </c>
      <c r="AJ471" s="832" t="s">
        <v>422</v>
      </c>
      <c r="AK471" s="428" t="s">
        <v>277</v>
      </c>
      <c r="AL471" s="375" t="str">
        <f t="shared" ca="1" si="55"/>
        <v>US</v>
      </c>
      <c r="AM471" s="375" t="s">
        <v>425</v>
      </c>
      <c r="AN471" s="375" t="s">
        <v>427</v>
      </c>
      <c r="AO471" s="762">
        <f t="shared" si="65"/>
        <v>6.9260000000000002</v>
      </c>
      <c r="AP471" s="375" t="s">
        <v>397</v>
      </c>
      <c r="AQ471" s="937">
        <f t="shared" si="56"/>
        <v>4.4165937290459935E-4</v>
      </c>
      <c r="AR471" s="375" t="s">
        <v>399</v>
      </c>
      <c r="AS471" s="375" t="str">
        <f t="shared" ca="1" si="66"/>
        <v>Electric tab Row 188-198 for US PWR when Inputs tab E710 = US</v>
      </c>
      <c r="AT471" s="831" t="s">
        <v>422</v>
      </c>
    </row>
    <row r="472" spans="1:46" x14ac:dyDescent="0.4">
      <c r="A472" s="428" t="s">
        <v>406</v>
      </c>
      <c r="B472" s="375" t="str">
        <f t="shared" ca="1" si="51"/>
        <v>US</v>
      </c>
      <c r="C472" s="375" t="str">
        <f t="shared" si="57"/>
        <v>33%natural gas_29%coal_0%oil_20%nuclear_7%hydro_7%wind_2%solar_1%other</v>
      </c>
      <c r="D472" s="375" t="s">
        <v>392</v>
      </c>
      <c r="E472" s="375" t="s">
        <v>400</v>
      </c>
      <c r="F472" s="763">
        <f t="shared" si="69"/>
        <v>6.9824427281667701E-4</v>
      </c>
      <c r="G472" s="375" t="s">
        <v>399</v>
      </c>
      <c r="H472" s="831" t="str">
        <f t="shared" ca="1" si="70"/>
        <v>Electric tab Row 144-154 for US Mix when Inputs tab E710 = US</v>
      </c>
      <c r="I472" s="428" t="s">
        <v>232</v>
      </c>
      <c r="J472" s="375" t="str">
        <f t="shared" ca="1" si="52"/>
        <v>US</v>
      </c>
      <c r="K472" s="375" t="s">
        <v>52</v>
      </c>
      <c r="L472" s="378"/>
      <c r="M472" s="824">
        <f t="shared" si="60"/>
        <v>0.34</v>
      </c>
      <c r="N472" s="375" t="s">
        <v>397</v>
      </c>
      <c r="O472" s="375" t="s">
        <v>400</v>
      </c>
      <c r="P472" s="763">
        <f t="shared" si="67"/>
        <v>0.59540529688505961</v>
      </c>
      <c r="Q472" s="375" t="s">
        <v>399</v>
      </c>
      <c r="R472" s="831" t="str">
        <f t="shared" ca="1" si="68"/>
        <v>Electric tab Row 144-154 for Natural gas Boiler when Inputs tab E710 = US</v>
      </c>
      <c r="S472" s="428" t="s">
        <v>49</v>
      </c>
      <c r="T472" s="375" t="s">
        <v>418</v>
      </c>
      <c r="U472" s="375" t="str">
        <f t="shared" ca="1" si="53"/>
        <v>US</v>
      </c>
      <c r="V472" s="375" t="s">
        <v>52</v>
      </c>
      <c r="W472" s="378"/>
      <c r="X472" s="824">
        <f t="shared" si="61"/>
        <v>0.36</v>
      </c>
      <c r="Y472" s="375" t="s">
        <v>397</v>
      </c>
      <c r="Z472" s="375" t="s">
        <v>400</v>
      </c>
      <c r="AA472" s="763">
        <f>M$155/1000/10^6/0.000293071</f>
        <v>0.94809346628529656</v>
      </c>
      <c r="AB472" s="375" t="s">
        <v>399</v>
      </c>
      <c r="AC472" s="831" t="str">
        <f t="shared" ca="1" si="62"/>
        <v>Electric tab Row 144-154 for Coal Boiler when Inputs tab E710 = US</v>
      </c>
      <c r="AK472" s="428" t="s">
        <v>277</v>
      </c>
      <c r="AL472" s="375" t="str">
        <f t="shared" ca="1" si="55"/>
        <v>US</v>
      </c>
      <c r="AM472" s="375" t="s">
        <v>425</v>
      </c>
      <c r="AN472" s="375" t="s">
        <v>426</v>
      </c>
      <c r="AO472" s="762">
        <f t="shared" si="65"/>
        <v>6.9260000000000002</v>
      </c>
      <c r="AP472" s="375" t="s">
        <v>387</v>
      </c>
      <c r="AQ472" s="937">
        <f t="shared" ref="AQ472:AQ482" si="71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US BRW when Inputs tab E710 = US</v>
      </c>
      <c r="AT472" s="831" t="s">
        <v>422</v>
      </c>
    </row>
    <row r="473" spans="1:46" x14ac:dyDescent="0.4">
      <c r="A473" s="428" t="s">
        <v>406</v>
      </c>
      <c r="B473" s="375" t="str">
        <f t="shared" ca="1" si="51"/>
        <v>US</v>
      </c>
      <c r="C473" s="375" t="str">
        <f t="shared" si="57"/>
        <v>33%natural gas_29%coal_0%oil_20%nuclear_7%hydro_7%wind_2%solar_1%other</v>
      </c>
      <c r="D473" s="375" t="s">
        <v>393</v>
      </c>
      <c r="E473" s="375" t="s">
        <v>400</v>
      </c>
      <c r="F473" s="763">
        <f t="shared" si="69"/>
        <v>1.3472920137486943E-6</v>
      </c>
      <c r="G473" s="375" t="s">
        <v>399</v>
      </c>
      <c r="H473" s="831" t="str">
        <f t="shared" ca="1" si="70"/>
        <v>Electric tab Row 144-154 for US Mix when Inputs tab E710 = US</v>
      </c>
      <c r="I473" s="428" t="s">
        <v>232</v>
      </c>
      <c r="J473" s="375" t="str">
        <f t="shared" ca="1" si="52"/>
        <v>US</v>
      </c>
      <c r="K473" s="375" t="s">
        <v>52</v>
      </c>
      <c r="L473" s="378"/>
      <c r="M473" s="824">
        <f t="shared" si="60"/>
        <v>0.34</v>
      </c>
      <c r="N473" s="375" t="s">
        <v>387</v>
      </c>
      <c r="O473" s="375" t="s">
        <v>401</v>
      </c>
      <c r="P473" s="378">
        <f>(I145+I189)/1000/10^6/0.000293071</f>
        <v>3.121181576156924E-5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US</v>
      </c>
      <c r="S473" s="428" t="s">
        <v>49</v>
      </c>
      <c r="T473" s="375" t="s">
        <v>418</v>
      </c>
      <c r="U473" s="375" t="str">
        <f t="shared" ca="1" si="53"/>
        <v>US</v>
      </c>
      <c r="V473" s="375" t="s">
        <v>52</v>
      </c>
      <c r="W473" s="378"/>
      <c r="X473" s="824">
        <f t="shared" si="61"/>
        <v>0.36</v>
      </c>
      <c r="Y473" s="375" t="s">
        <v>387</v>
      </c>
      <c r="Z473" s="375" t="s">
        <v>401</v>
      </c>
      <c r="AA473" s="378">
        <f>(M$145+M$189)/1000/10^6/0.000293071</f>
        <v>9.4118105959647017E-6</v>
      </c>
      <c r="AB473" s="375" t="s">
        <v>399</v>
      </c>
      <c r="AC473" s="831" t="str">
        <f t="shared" ref="AC473:AC483" ca="1" si="72">CONCATENATE("Electric tab Row 144-154 plus Row 188-198 for ", S473, " ", V473, " when Inputs tab E710 = ", U473)</f>
        <v>Electric tab Row 144-154 plus Row 188-198 for Coal Boiler when Inputs tab E710 = US</v>
      </c>
      <c r="AK473" s="428" t="s">
        <v>277</v>
      </c>
      <c r="AL473" s="375" t="str">
        <f t="shared" ca="1" si="55"/>
        <v>US</v>
      </c>
      <c r="AM473" s="375" t="s">
        <v>425</v>
      </c>
      <c r="AN473" s="375" t="s">
        <v>426</v>
      </c>
      <c r="AO473" s="762">
        <f t="shared" si="65"/>
        <v>6.9260000000000002</v>
      </c>
      <c r="AP473" s="375" t="s">
        <v>388</v>
      </c>
      <c r="AQ473" s="937">
        <f t="shared" si="71"/>
        <v>2.2846179932679242E-6</v>
      </c>
      <c r="AR473" s="375" t="s">
        <v>399</v>
      </c>
      <c r="AS473" s="375" t="str">
        <f t="shared" ref="AS473:AS482" ca="1" si="73">CONCATENATE("Electric tab Row 188-198 for ", AL473, " ", "BRW", " when Inputs tab E710 = ", AL473)</f>
        <v>Electric tab Row 188-198 for US BRW when Inputs tab E710 = US</v>
      </c>
      <c r="AT473" s="831" t="s">
        <v>422</v>
      </c>
    </row>
    <row r="474" spans="1:46" x14ac:dyDescent="0.4">
      <c r="A474" s="428" t="s">
        <v>406</v>
      </c>
      <c r="B474" s="375" t="str">
        <f t="shared" ca="1" si="51"/>
        <v>US</v>
      </c>
      <c r="C474" s="375" t="str">
        <f t="shared" si="57"/>
        <v>33%natural gas_29%coal_0%oil_20%nuclear_7%hydro_7%wind_2%solar_1%other</v>
      </c>
      <c r="D474" s="375" t="s">
        <v>394</v>
      </c>
      <c r="E474" s="375" t="s">
        <v>400</v>
      </c>
      <c r="F474" s="763">
        <f t="shared" si="69"/>
        <v>3.4479525428985832E-6</v>
      </c>
      <c r="G474" s="375" t="s">
        <v>399</v>
      </c>
      <c r="H474" s="831" t="str">
        <f t="shared" ca="1" si="70"/>
        <v>Electric tab Row 144-154 for US Mix when Inputs tab E710 = US</v>
      </c>
      <c r="I474" s="428" t="s">
        <v>232</v>
      </c>
      <c r="J474" s="375" t="str">
        <f t="shared" ca="1" si="52"/>
        <v>US</v>
      </c>
      <c r="K474" s="375" t="s">
        <v>52</v>
      </c>
      <c r="L474" s="378"/>
      <c r="M474" s="824">
        <f t="shared" si="60"/>
        <v>0.34</v>
      </c>
      <c r="N474" s="375" t="s">
        <v>388</v>
      </c>
      <c r="O474" s="375" t="s">
        <v>401</v>
      </c>
      <c r="P474" s="378">
        <f t="shared" ref="P474:P483" si="74">(I146+I190)/1000/10^6/0.000293071</f>
        <v>4.6346183421331488E-4</v>
      </c>
      <c r="Q474" s="375" t="s">
        <v>399</v>
      </c>
      <c r="R474" s="831" t="str">
        <f t="shared" ref="R474:R483" ca="1" si="75">CONCATENATE("Electric tab Row 144-154 plus Row 188-198 for ", I474, " ", K474, " when Inputs tab E710 = ", J474)</f>
        <v>Electric tab Row 144-154 plus Row 188-198 for Natural gas Boiler when Inputs tab E710 = US</v>
      </c>
      <c r="S474" s="428" t="s">
        <v>49</v>
      </c>
      <c r="T474" s="375" t="s">
        <v>418</v>
      </c>
      <c r="U474" s="375" t="str">
        <f t="shared" ca="1" si="53"/>
        <v>US</v>
      </c>
      <c r="V474" s="375" t="s">
        <v>52</v>
      </c>
      <c r="W474" s="378"/>
      <c r="X474" s="824">
        <f t="shared" si="61"/>
        <v>0.36</v>
      </c>
      <c r="Y474" s="375" t="s">
        <v>388</v>
      </c>
      <c r="Z474" s="375" t="s">
        <v>401</v>
      </c>
      <c r="AA474" s="378">
        <f>(M$146+M$190)/1000/10^6/0.000293071</f>
        <v>6.1461738957671515E-5</v>
      </c>
      <c r="AB474" s="375" t="s">
        <v>399</v>
      </c>
      <c r="AC474" s="831" t="str">
        <f t="shared" ca="1" si="72"/>
        <v>Electric tab Row 144-154 plus Row 188-198 for Coal Boiler when Inputs tab E710 = US</v>
      </c>
      <c r="AK474" s="428" t="s">
        <v>277</v>
      </c>
      <c r="AL474" s="375" t="str">
        <f t="shared" ca="1" si="55"/>
        <v>US</v>
      </c>
      <c r="AM474" s="375" t="s">
        <v>425</v>
      </c>
      <c r="AN474" s="375" t="s">
        <v>426</v>
      </c>
      <c r="AO474" s="762">
        <f t="shared" si="65"/>
        <v>6.9260000000000002</v>
      </c>
      <c r="AP474" s="375" t="s">
        <v>389</v>
      </c>
      <c r="AQ474" s="937">
        <f t="shared" si="71"/>
        <v>4.8056589315032066E-7</v>
      </c>
      <c r="AR474" s="375" t="s">
        <v>399</v>
      </c>
      <c r="AS474" s="375" t="str">
        <f t="shared" ca="1" si="73"/>
        <v>Electric tab Row 188-198 for US BRW when Inputs tab E710 = US</v>
      </c>
      <c r="AT474" s="831" t="s">
        <v>422</v>
      </c>
    </row>
    <row r="475" spans="1:46" x14ac:dyDescent="0.4">
      <c r="A475" s="428" t="s">
        <v>406</v>
      </c>
      <c r="B475" s="375" t="str">
        <f t="shared" ca="1" si="51"/>
        <v>US</v>
      </c>
      <c r="C475" s="375" t="str">
        <f t="shared" si="57"/>
        <v>33%natural gas_29%coal_0%oil_20%nuclear_7%hydro_7%wind_2%solar_1%other</v>
      </c>
      <c r="D475" s="375" t="s">
        <v>395</v>
      </c>
      <c r="E475" s="375" t="s">
        <v>400</v>
      </c>
      <c r="F475" s="763">
        <f t="shared" si="69"/>
        <v>7.2396182648125666E-6</v>
      </c>
      <c r="G475" s="375" t="s">
        <v>399</v>
      </c>
      <c r="H475" s="831" t="str">
        <f t="shared" ca="1" si="70"/>
        <v>Electric tab Row 144-154 for US Mix when Inputs tab E710 = US</v>
      </c>
      <c r="I475" s="428" t="s">
        <v>232</v>
      </c>
      <c r="J475" s="375" t="str">
        <f t="shared" ca="1" si="52"/>
        <v>US</v>
      </c>
      <c r="K475" s="375" t="s">
        <v>52</v>
      </c>
      <c r="L475" s="378"/>
      <c r="M475" s="824">
        <f t="shared" si="60"/>
        <v>0.34</v>
      </c>
      <c r="N475" s="375" t="s">
        <v>389</v>
      </c>
      <c r="O475" s="375" t="s">
        <v>401</v>
      </c>
      <c r="P475" s="378">
        <f t="shared" si="74"/>
        <v>8.2282856757412664E-4</v>
      </c>
      <c r="Q475" s="375" t="s">
        <v>399</v>
      </c>
      <c r="R475" s="831" t="str">
        <f t="shared" ca="1" si="75"/>
        <v>Electric tab Row 144-154 plus Row 188-198 for Natural gas Boiler when Inputs tab E710 = US</v>
      </c>
      <c r="S475" s="428" t="s">
        <v>49</v>
      </c>
      <c r="T475" s="375" t="s">
        <v>418</v>
      </c>
      <c r="U475" s="375" t="str">
        <f t="shared" ca="1" si="53"/>
        <v>US</v>
      </c>
      <c r="V475" s="375" t="s">
        <v>52</v>
      </c>
      <c r="W475" s="378"/>
      <c r="X475" s="824">
        <f t="shared" si="61"/>
        <v>0.36</v>
      </c>
      <c r="Y475" s="375" t="s">
        <v>389</v>
      </c>
      <c r="Z475" s="375" t="s">
        <v>401</v>
      </c>
      <c r="AA475" s="378">
        <f>(M$147+M$191)/1000/10^6/0.000293071</f>
        <v>3.6272845855143639E-4</v>
      </c>
      <c r="AB475" s="375" t="s">
        <v>399</v>
      </c>
      <c r="AC475" s="831" t="str">
        <f t="shared" ca="1" si="72"/>
        <v>Electric tab Row 144-154 plus Row 188-198 for Coal Boiler when Inputs tab E710 = US</v>
      </c>
      <c r="AK475" s="428" t="s">
        <v>277</v>
      </c>
      <c r="AL475" s="375" t="str">
        <f t="shared" ca="1" si="55"/>
        <v>US</v>
      </c>
      <c r="AM475" s="375" t="s">
        <v>425</v>
      </c>
      <c r="AN475" s="375" t="s">
        <v>426</v>
      </c>
      <c r="AO475" s="762">
        <f t="shared" si="65"/>
        <v>6.9260000000000002</v>
      </c>
      <c r="AP475" s="375" t="s">
        <v>390</v>
      </c>
      <c r="AQ475" s="937">
        <f t="shared" si="71"/>
        <v>2.6195169109952265E-7</v>
      </c>
      <c r="AR475" s="375" t="s">
        <v>399</v>
      </c>
      <c r="AS475" s="375" t="str">
        <f t="shared" ca="1" si="73"/>
        <v>Electric tab Row 188-198 for US BRW when Inputs tab E710 = US</v>
      </c>
      <c r="AT475" s="831" t="s">
        <v>422</v>
      </c>
    </row>
    <row r="476" spans="1:46" x14ac:dyDescent="0.4">
      <c r="A476" s="428" t="s">
        <v>406</v>
      </c>
      <c r="B476" s="375" t="str">
        <f t="shared" ca="1" si="51"/>
        <v>US</v>
      </c>
      <c r="C476" s="375" t="str">
        <f t="shared" si="57"/>
        <v>33%natural gas_29%coal_0%oil_20%nuclear_7%hydro_7%wind_2%solar_1%other</v>
      </c>
      <c r="D476" s="375" t="s">
        <v>396</v>
      </c>
      <c r="E476" s="375" t="s">
        <v>400</v>
      </c>
      <c r="F476" s="763">
        <f t="shared" si="69"/>
        <v>4.8404842516149529E-6</v>
      </c>
      <c r="G476" s="375" t="s">
        <v>399</v>
      </c>
      <c r="H476" s="831" t="str">
        <f t="shared" ca="1" si="70"/>
        <v>Electric tab Row 144-154 for US Mix when Inputs tab E710 = US</v>
      </c>
      <c r="I476" s="428" t="s">
        <v>232</v>
      </c>
      <c r="J476" s="375" t="str">
        <f t="shared" ca="1" si="52"/>
        <v>US</v>
      </c>
      <c r="K476" s="375" t="s">
        <v>52</v>
      </c>
      <c r="L476" s="378"/>
      <c r="M476" s="824">
        <f t="shared" si="60"/>
        <v>0.34</v>
      </c>
      <c r="N476" s="375" t="s">
        <v>390</v>
      </c>
      <c r="O476" s="375" t="s">
        <v>401</v>
      </c>
      <c r="P476" s="378">
        <f t="shared" si="74"/>
        <v>4.1002188450679274E-5</v>
      </c>
      <c r="Q476" s="375" t="s">
        <v>399</v>
      </c>
      <c r="R476" s="831" t="str">
        <f t="shared" ca="1" si="75"/>
        <v>Electric tab Row 144-154 plus Row 188-198 for Natural gas Boiler when Inputs tab E710 = US</v>
      </c>
      <c r="S476" s="428" t="s">
        <v>49</v>
      </c>
      <c r="T476" s="375" t="s">
        <v>418</v>
      </c>
      <c r="U476" s="375" t="str">
        <f t="shared" ca="1" si="53"/>
        <v>US</v>
      </c>
      <c r="V476" s="375" t="s">
        <v>52</v>
      </c>
      <c r="W476" s="378"/>
      <c r="X476" s="824">
        <f t="shared" si="61"/>
        <v>0.36</v>
      </c>
      <c r="Y476" s="375" t="s">
        <v>390</v>
      </c>
      <c r="Z476" s="375" t="s">
        <v>401</v>
      </c>
      <c r="AA476" s="378">
        <f>(M$148+M$192)/1000/10^6/0.000293071</f>
        <v>6.1902193403024909E-5</v>
      </c>
      <c r="AB476" s="375" t="s">
        <v>399</v>
      </c>
      <c r="AC476" s="831" t="str">
        <f t="shared" ca="1" si="72"/>
        <v>Electric tab Row 144-154 plus Row 188-198 for Coal Boiler when Inputs tab E710 = US</v>
      </c>
      <c r="AK476" s="428" t="s">
        <v>277</v>
      </c>
      <c r="AL476" s="375" t="str">
        <f t="shared" ca="1" si="55"/>
        <v>US</v>
      </c>
      <c r="AM476" s="375" t="s">
        <v>425</v>
      </c>
      <c r="AN476" s="375" t="s">
        <v>426</v>
      </c>
      <c r="AO476" s="762">
        <f t="shared" si="65"/>
        <v>6.9260000000000002</v>
      </c>
      <c r="AP476" s="375" t="s">
        <v>391</v>
      </c>
      <c r="AQ476" s="937">
        <f t="shared" si="71"/>
        <v>1.134464354710877E-7</v>
      </c>
      <c r="AR476" s="375" t="s">
        <v>399</v>
      </c>
      <c r="AS476" s="375" t="str">
        <f t="shared" ca="1" si="73"/>
        <v>Electric tab Row 188-198 for US BRW when Inputs tab E710 = US</v>
      </c>
      <c r="AT476" s="831" t="s">
        <v>422</v>
      </c>
    </row>
    <row r="477" spans="1:46" x14ac:dyDescent="0.4">
      <c r="A477" s="428" t="s">
        <v>406</v>
      </c>
      <c r="B477" s="375" t="str">
        <f t="shared" ca="1" si="51"/>
        <v>US</v>
      </c>
      <c r="C477" s="375" t="str">
        <f t="shared" si="57"/>
        <v>33%natural gas_29%coal_0%oil_20%nuclear_7%hydro_7%wind_2%solar_1%other</v>
      </c>
      <c r="D477" s="375" t="s">
        <v>397</v>
      </c>
      <c r="E477" s="375" t="s">
        <v>400</v>
      </c>
      <c r="F477" s="763">
        <f t="shared" si="69"/>
        <v>0.41338896844492434</v>
      </c>
      <c r="G477" s="375" t="s">
        <v>399</v>
      </c>
      <c r="H477" s="831" t="str">
        <f t="shared" ca="1" si="70"/>
        <v>Electric tab Row 144-154 for US Mix when Inputs tab E710 = US</v>
      </c>
      <c r="I477" s="428" t="s">
        <v>232</v>
      </c>
      <c r="J477" s="375" t="str">
        <f t="shared" ca="1" si="52"/>
        <v>US</v>
      </c>
      <c r="K477" s="375" t="s">
        <v>52</v>
      </c>
      <c r="L477" s="378"/>
      <c r="M477" s="824">
        <f t="shared" si="60"/>
        <v>0.34</v>
      </c>
      <c r="N477" s="375" t="s">
        <v>391</v>
      </c>
      <c r="O477" s="375" t="s">
        <v>401</v>
      </c>
      <c r="P477" s="378">
        <f t="shared" si="74"/>
        <v>4.0731829871009565E-5</v>
      </c>
      <c r="Q477" s="375" t="s">
        <v>399</v>
      </c>
      <c r="R477" s="831" t="str">
        <f t="shared" ca="1" si="75"/>
        <v>Electric tab Row 144-154 plus Row 188-198 for Natural gas Boiler when Inputs tab E710 = US</v>
      </c>
      <c r="S477" s="428" t="s">
        <v>49</v>
      </c>
      <c r="T477" s="375" t="s">
        <v>418</v>
      </c>
      <c r="U477" s="375" t="str">
        <f t="shared" ca="1" si="53"/>
        <v>US</v>
      </c>
      <c r="V477" s="375" t="s">
        <v>52</v>
      </c>
      <c r="W477" s="378"/>
      <c r="X477" s="824">
        <f t="shared" si="61"/>
        <v>0.36</v>
      </c>
      <c r="Y477" s="375" t="s">
        <v>391</v>
      </c>
      <c r="Z477" s="375" t="s">
        <v>401</v>
      </c>
      <c r="AA477" s="378">
        <f>(M$149+M$193)/1000/10^6/0.000293071</f>
        <v>4.343183051078628E-5</v>
      </c>
      <c r="AB477" s="375" t="s">
        <v>399</v>
      </c>
      <c r="AC477" s="831" t="str">
        <f t="shared" ca="1" si="72"/>
        <v>Electric tab Row 144-154 plus Row 188-198 for Coal Boiler when Inputs tab E710 = US</v>
      </c>
      <c r="AK477" s="428" t="s">
        <v>277</v>
      </c>
      <c r="AL477" s="375" t="str">
        <f t="shared" ca="1" si="55"/>
        <v>US</v>
      </c>
      <c r="AM477" s="375" t="s">
        <v>425</v>
      </c>
      <c r="AN477" s="375" t="s">
        <v>426</v>
      </c>
      <c r="AO477" s="762">
        <f t="shared" si="65"/>
        <v>6.9260000000000002</v>
      </c>
      <c r="AP477" s="375" t="s">
        <v>392</v>
      </c>
      <c r="AQ477" s="937">
        <f t="shared" si="71"/>
        <v>1.4360434537892169E-6</v>
      </c>
      <c r="AR477" s="375" t="s">
        <v>399</v>
      </c>
      <c r="AS477" s="375" t="str">
        <f t="shared" ca="1" si="73"/>
        <v>Electric tab Row 188-198 for US BRW when Inputs tab E710 = US</v>
      </c>
      <c r="AT477" s="831" t="s">
        <v>422</v>
      </c>
    </row>
    <row r="478" spans="1:46" x14ac:dyDescent="0.4">
      <c r="A478" s="428" t="s">
        <v>406</v>
      </c>
      <c r="B478" s="375" t="str">
        <f t="shared" ca="1" si="51"/>
        <v>US</v>
      </c>
      <c r="C478" s="375" t="str">
        <f t="shared" si="57"/>
        <v>33%natural gas_29%coal_0%oil_20%nuclear_7%hydro_7%wind_2%solar_1%other</v>
      </c>
      <c r="D478" s="375" t="s">
        <v>387</v>
      </c>
      <c r="E478" s="375" t="s">
        <v>401</v>
      </c>
      <c r="F478" s="378">
        <f>(B145+B189)/1000/10^6/0.000293071</f>
        <v>9.1925508802122872E-6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US Mix when Inputs tab E710 = US</v>
      </c>
      <c r="I478" s="428" t="s">
        <v>232</v>
      </c>
      <c r="J478" s="375" t="str">
        <f t="shared" ca="1" si="52"/>
        <v>US</v>
      </c>
      <c r="K478" s="375" t="s">
        <v>52</v>
      </c>
      <c r="L478" s="378"/>
      <c r="M478" s="824">
        <f t="shared" si="60"/>
        <v>0.34</v>
      </c>
      <c r="N478" s="375" t="s">
        <v>392</v>
      </c>
      <c r="O478" s="375" t="s">
        <v>401</v>
      </c>
      <c r="P478" s="378">
        <f t="shared" si="74"/>
        <v>1.6862864320693326E-4</v>
      </c>
      <c r="Q478" s="375" t="s">
        <v>399</v>
      </c>
      <c r="R478" s="831" t="str">
        <f t="shared" ca="1" si="75"/>
        <v>Electric tab Row 144-154 plus Row 188-198 for Natural gas Boiler when Inputs tab E710 = US</v>
      </c>
      <c r="S478" s="428" t="s">
        <v>49</v>
      </c>
      <c r="T478" s="375" t="s">
        <v>418</v>
      </c>
      <c r="U478" s="375" t="str">
        <f t="shared" ca="1" si="53"/>
        <v>US</v>
      </c>
      <c r="V478" s="375" t="s">
        <v>52</v>
      </c>
      <c r="W478" s="378"/>
      <c r="X478" s="824">
        <f t="shared" si="61"/>
        <v>0.36</v>
      </c>
      <c r="Y478" s="375" t="s">
        <v>392</v>
      </c>
      <c r="Z478" s="375" t="s">
        <v>401</v>
      </c>
      <c r="AA478" s="378">
        <f>(M$150+M$194)/1000/10^6/0.000293071</f>
        <v>2.3669291641036515E-3</v>
      </c>
      <c r="AB478" s="375" t="s">
        <v>399</v>
      </c>
      <c r="AC478" s="831" t="str">
        <f t="shared" ca="1" si="72"/>
        <v>Electric tab Row 144-154 plus Row 188-198 for Coal Boiler when Inputs tab E710 = US</v>
      </c>
      <c r="AK478" s="428" t="s">
        <v>277</v>
      </c>
      <c r="AL478" s="375" t="str">
        <f t="shared" ca="1" si="55"/>
        <v>US</v>
      </c>
      <c r="AM478" s="375" t="s">
        <v>425</v>
      </c>
      <c r="AN478" s="375" t="s">
        <v>426</v>
      </c>
      <c r="AO478" s="762">
        <f t="shared" si="65"/>
        <v>6.9260000000000002</v>
      </c>
      <c r="AP478" s="375" t="s">
        <v>393</v>
      </c>
      <c r="AQ478" s="937">
        <f t="shared" si="71"/>
        <v>2.8291319730922332E-9</v>
      </c>
      <c r="AR478" s="375" t="s">
        <v>399</v>
      </c>
      <c r="AS478" s="375" t="str">
        <f t="shared" ca="1" si="73"/>
        <v>Electric tab Row 188-198 for US BRW when Inputs tab E710 = US</v>
      </c>
      <c r="AT478" s="831" t="s">
        <v>422</v>
      </c>
    </row>
    <row r="479" spans="1:46" x14ac:dyDescent="0.4">
      <c r="A479" s="428" t="s">
        <v>406</v>
      </c>
      <c r="B479" s="375" t="str">
        <f t="shared" ca="1" si="51"/>
        <v>US</v>
      </c>
      <c r="C479" s="375" t="str">
        <f t="shared" si="57"/>
        <v>33%natural gas_29%coal_0%oil_20%nuclear_7%hydro_7%wind_2%solar_1%other</v>
      </c>
      <c r="D479" s="375" t="s">
        <v>388</v>
      </c>
      <c r="E479" s="375" t="s">
        <v>401</v>
      </c>
      <c r="F479" s="378">
        <f t="shared" ref="F479:F488" si="76">(B146+B190)/1000/10^6/0.000293071</f>
        <v>9.9630148733988714E-5</v>
      </c>
      <c r="G479" s="375" t="s">
        <v>399</v>
      </c>
      <c r="H479" s="831" t="str">
        <f t="shared" ref="H479:H488" ca="1" si="77" xml:space="preserve"> CONCATENATE("Electric tab Row 144-154 plus Row 188-198 for ", B479, " ", A479, " when Inputs tab E710 = ",B479)</f>
        <v>Electric tab Row 144-154 plus Row 188-198 for US Mix when Inputs tab E710 = US</v>
      </c>
      <c r="I479" s="428" t="s">
        <v>232</v>
      </c>
      <c r="J479" s="375" t="str">
        <f t="shared" ca="1" si="52"/>
        <v>US</v>
      </c>
      <c r="K479" s="375" t="s">
        <v>52</v>
      </c>
      <c r="L479" s="378"/>
      <c r="M479" s="824">
        <f t="shared" si="60"/>
        <v>0.34</v>
      </c>
      <c r="N479" s="375" t="s">
        <v>393</v>
      </c>
      <c r="O479" s="375" t="s">
        <v>401</v>
      </c>
      <c r="P479" s="378">
        <f t="shared" si="74"/>
        <v>6.6868252786749994E-6</v>
      </c>
      <c r="Q479" s="375" t="s">
        <v>399</v>
      </c>
      <c r="R479" s="831" t="str">
        <f t="shared" ca="1" si="75"/>
        <v>Electric tab Row 144-154 plus Row 188-198 for Natural gas Boiler when Inputs tab E710 = US</v>
      </c>
      <c r="S479" s="428" t="s">
        <v>49</v>
      </c>
      <c r="T479" s="375" t="s">
        <v>418</v>
      </c>
      <c r="U479" s="375" t="str">
        <f t="shared" ca="1" si="53"/>
        <v>US</v>
      </c>
      <c r="V479" s="375" t="s">
        <v>52</v>
      </c>
      <c r="W479" s="378"/>
      <c r="X479" s="824">
        <f t="shared" si="61"/>
        <v>0.36</v>
      </c>
      <c r="Y479" s="375" t="s">
        <v>393</v>
      </c>
      <c r="Z479" s="375" t="s">
        <v>401</v>
      </c>
      <c r="AA479" s="378">
        <f>(M$151+M$195)/1000/10^6/0.000293071</f>
        <v>1.8619241353940195E-6</v>
      </c>
      <c r="AB479" s="375" t="s">
        <v>399</v>
      </c>
      <c r="AC479" s="831" t="str">
        <f t="shared" ca="1" si="72"/>
        <v>Electric tab Row 144-154 plus Row 188-198 for Coal Boiler when Inputs tab E710 = US</v>
      </c>
      <c r="AK479" s="428" t="s">
        <v>277</v>
      </c>
      <c r="AL479" s="375" t="str">
        <f t="shared" ca="1" si="55"/>
        <v>US</v>
      </c>
      <c r="AM479" s="375" t="s">
        <v>425</v>
      </c>
      <c r="AN479" s="375" t="s">
        <v>426</v>
      </c>
      <c r="AO479" s="762">
        <f t="shared" si="65"/>
        <v>6.9260000000000002</v>
      </c>
      <c r="AP479" s="375" t="s">
        <v>394</v>
      </c>
      <c r="AQ479" s="937">
        <f t="shared" si="71"/>
        <v>6.0202204886065444E-9</v>
      </c>
      <c r="AR479" s="375" t="s">
        <v>399</v>
      </c>
      <c r="AS479" s="375" t="str">
        <f t="shared" ca="1" si="73"/>
        <v>Electric tab Row 188-198 for US BRW when Inputs tab E710 = US</v>
      </c>
      <c r="AT479" s="831" t="s">
        <v>422</v>
      </c>
    </row>
    <row r="480" spans="1:46" x14ac:dyDescent="0.4">
      <c r="A480" s="428" t="s">
        <v>406</v>
      </c>
      <c r="B480" s="375" t="str">
        <f t="shared" ca="1" si="51"/>
        <v>US</v>
      </c>
      <c r="C480" s="375" t="str">
        <f t="shared" si="57"/>
        <v>33%natural gas_29%coal_0%oil_20%nuclear_7%hydro_7%wind_2%solar_1%other</v>
      </c>
      <c r="D480" s="375" t="s">
        <v>389</v>
      </c>
      <c r="E480" s="375" t="s">
        <v>401</v>
      </c>
      <c r="F480" s="378">
        <f t="shared" si="76"/>
        <v>1.9627641692278571E-4</v>
      </c>
      <c r="G480" s="375" t="s">
        <v>399</v>
      </c>
      <c r="H480" s="831" t="str">
        <f t="shared" ca="1" si="77"/>
        <v>Electric tab Row 144-154 plus Row 188-198 for US Mix when Inputs tab E710 = US</v>
      </c>
      <c r="I480" s="428" t="s">
        <v>232</v>
      </c>
      <c r="J480" s="375" t="str">
        <f t="shared" ca="1" si="52"/>
        <v>US</v>
      </c>
      <c r="K480" s="375" t="s">
        <v>52</v>
      </c>
      <c r="L480" s="378"/>
      <c r="M480" s="824">
        <f t="shared" si="60"/>
        <v>0.34</v>
      </c>
      <c r="N480" s="375" t="s">
        <v>394</v>
      </c>
      <c r="O480" s="375" t="s">
        <v>401</v>
      </c>
      <c r="P480" s="378">
        <f t="shared" si="74"/>
        <v>1.7343474478326241E-5</v>
      </c>
      <c r="Q480" s="375" t="s">
        <v>399</v>
      </c>
      <c r="R480" s="831" t="str">
        <f t="shared" ca="1" si="75"/>
        <v>Electric tab Row 144-154 plus Row 188-198 for Natural gas Boiler when Inputs tab E710 = US</v>
      </c>
      <c r="S480" s="428" t="s">
        <v>49</v>
      </c>
      <c r="T480" s="375" t="s">
        <v>418</v>
      </c>
      <c r="U480" s="375" t="str">
        <f t="shared" ca="1" si="53"/>
        <v>US</v>
      </c>
      <c r="V480" s="375" t="s">
        <v>52</v>
      </c>
      <c r="W480" s="378"/>
      <c r="X480" s="824">
        <f t="shared" si="61"/>
        <v>0.36</v>
      </c>
      <c r="Y480" s="375" t="s">
        <v>394</v>
      </c>
      <c r="Z480" s="375" t="s">
        <v>401</v>
      </c>
      <c r="AA480" s="378">
        <f>(M$152+M$196)/1000/10^6/0.000293071</f>
        <v>3.5086712001103795E-6</v>
      </c>
      <c r="AB480" s="375" t="s">
        <v>399</v>
      </c>
      <c r="AC480" s="831" t="str">
        <f t="shared" ca="1" si="72"/>
        <v>Electric tab Row 144-154 plus Row 188-198 for Coal Boiler when Inputs tab E710 = US</v>
      </c>
      <c r="AK480" s="428" t="s">
        <v>277</v>
      </c>
      <c r="AL480" s="375" t="str">
        <f t="shared" ca="1" si="55"/>
        <v>US</v>
      </c>
      <c r="AM480" s="375" t="s">
        <v>425</v>
      </c>
      <c r="AN480" s="375" t="s">
        <v>426</v>
      </c>
      <c r="AO480" s="762">
        <f t="shared" si="65"/>
        <v>6.9260000000000002</v>
      </c>
      <c r="AP480" s="375" t="s">
        <v>395</v>
      </c>
      <c r="AQ480" s="937">
        <f t="shared" si="71"/>
        <v>5.4868882829358232E-7</v>
      </c>
      <c r="AR480" s="375" t="s">
        <v>399</v>
      </c>
      <c r="AS480" s="375" t="str">
        <f t="shared" ca="1" si="73"/>
        <v>Electric tab Row 188-198 for US BRW when Inputs tab E710 = US</v>
      </c>
      <c r="AT480" s="831" t="s">
        <v>422</v>
      </c>
    </row>
    <row r="481" spans="1:46" x14ac:dyDescent="0.4">
      <c r="A481" s="428" t="s">
        <v>406</v>
      </c>
      <c r="B481" s="375" t="str">
        <f t="shared" ca="1" si="51"/>
        <v>US</v>
      </c>
      <c r="C481" s="375" t="str">
        <f t="shared" si="57"/>
        <v>33%natural gas_29%coal_0%oil_20%nuclear_7%hydro_7%wind_2%solar_1%other</v>
      </c>
      <c r="D481" s="375" t="s">
        <v>390</v>
      </c>
      <c r="E481" s="375" t="s">
        <v>401</v>
      </c>
      <c r="F481" s="378">
        <f t="shared" si="76"/>
        <v>2.9925621047031671E-5</v>
      </c>
      <c r="G481" s="375" t="s">
        <v>399</v>
      </c>
      <c r="H481" s="831" t="str">
        <f t="shared" ca="1" si="77"/>
        <v>Electric tab Row 144-154 plus Row 188-198 for US Mix when Inputs tab E710 = US</v>
      </c>
      <c r="I481" s="428" t="s">
        <v>232</v>
      </c>
      <c r="J481" s="375" t="str">
        <f t="shared" ca="1" si="52"/>
        <v>US</v>
      </c>
      <c r="K481" s="375" t="s">
        <v>52</v>
      </c>
      <c r="M481" s="824">
        <f t="shared" si="60"/>
        <v>0.34</v>
      </c>
      <c r="N481" s="375" t="s">
        <v>395</v>
      </c>
      <c r="O481" s="375" t="s">
        <v>401</v>
      </c>
      <c r="P481" s="378">
        <f t="shared" si="74"/>
        <v>1.1788505192502391E-5</v>
      </c>
      <c r="Q481" s="375" t="s">
        <v>399</v>
      </c>
      <c r="R481" s="831" t="str">
        <f t="shared" ca="1" si="75"/>
        <v>Electric tab Row 144-154 plus Row 188-198 for Natural gas Boiler when Inputs tab E710 = US</v>
      </c>
      <c r="S481" s="428" t="s">
        <v>49</v>
      </c>
      <c r="T481" s="375" t="s">
        <v>418</v>
      </c>
      <c r="U481" s="375" t="str">
        <f t="shared" ca="1" si="53"/>
        <v>US</v>
      </c>
      <c r="V481" s="375" t="s">
        <v>52</v>
      </c>
      <c r="X481" s="824">
        <f t="shared" si="61"/>
        <v>0.36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72"/>
        <v>Electric tab Row 144-154 plus Row 188-198 for Coal Boiler when Inputs tab E710 = US</v>
      </c>
      <c r="AK481" s="428" t="s">
        <v>277</v>
      </c>
      <c r="AL481" s="375" t="str">
        <f t="shared" ca="1" si="55"/>
        <v>US</v>
      </c>
      <c r="AM481" s="375" t="s">
        <v>425</v>
      </c>
      <c r="AN481" s="375" t="s">
        <v>426</v>
      </c>
      <c r="AO481" s="762">
        <f t="shared" si="65"/>
        <v>6.9260000000000002</v>
      </c>
      <c r="AP481" s="375" t="s">
        <v>396</v>
      </c>
      <c r="AQ481" s="937">
        <f t="shared" si="71"/>
        <v>3.7767390670916029E-9</v>
      </c>
      <c r="AR481" s="375" t="s">
        <v>399</v>
      </c>
      <c r="AS481" s="375" t="str">
        <f t="shared" ca="1" si="73"/>
        <v>Electric tab Row 188-198 for US BRW when Inputs tab E710 = US</v>
      </c>
      <c r="AT481" s="831" t="s">
        <v>422</v>
      </c>
    </row>
    <row r="482" spans="1:46" x14ac:dyDescent="0.4">
      <c r="A482" s="428" t="s">
        <v>406</v>
      </c>
      <c r="B482" s="375" t="str">
        <f t="shared" ca="1" si="51"/>
        <v>US</v>
      </c>
      <c r="C482" s="375" t="str">
        <f t="shared" si="57"/>
        <v>33%natural gas_29%coal_0%oil_20%nuclear_7%hydro_7%wind_2%solar_1%other</v>
      </c>
      <c r="D482" s="375" t="s">
        <v>391</v>
      </c>
      <c r="E482" s="375" t="s">
        <v>401</v>
      </c>
      <c r="F482" s="378">
        <f t="shared" si="76"/>
        <v>1.8913173280048103E-5</v>
      </c>
      <c r="G482" s="375" t="s">
        <v>399</v>
      </c>
      <c r="H482" s="831" t="str">
        <f t="shared" ca="1" si="77"/>
        <v>Electric tab Row 144-154 plus Row 188-198 for US Mix when Inputs tab E710 = US</v>
      </c>
      <c r="I482" s="428" t="s">
        <v>232</v>
      </c>
      <c r="J482" s="375" t="str">
        <f t="shared" ca="1" si="52"/>
        <v>US</v>
      </c>
      <c r="K482" s="375" t="s">
        <v>52</v>
      </c>
      <c r="M482" s="824">
        <f t="shared" si="60"/>
        <v>0.34</v>
      </c>
      <c r="N482" s="375" t="s">
        <v>396</v>
      </c>
      <c r="O482" s="375" t="s">
        <v>401</v>
      </c>
      <c r="P482" s="378">
        <f t="shared" si="74"/>
        <v>1.0078866821431209E-6</v>
      </c>
      <c r="Q482" s="375" t="s">
        <v>399</v>
      </c>
      <c r="R482" s="831" t="str">
        <f t="shared" ca="1" si="75"/>
        <v>Electric tab Row 144-154 plus Row 188-198 for Natural gas Boiler when Inputs tab E710 = US</v>
      </c>
      <c r="S482" s="428" t="s">
        <v>49</v>
      </c>
      <c r="T482" s="375" t="s">
        <v>418</v>
      </c>
      <c r="U482" s="375" t="str">
        <f t="shared" ca="1" si="53"/>
        <v>US</v>
      </c>
      <c r="V482" s="375" t="s">
        <v>52</v>
      </c>
      <c r="X482" s="824">
        <f t="shared" si="61"/>
        <v>0.36</v>
      </c>
      <c r="Y482" s="375" t="s">
        <v>396</v>
      </c>
      <c r="Z482" s="375" t="s">
        <v>401</v>
      </c>
      <c r="AA482" s="378">
        <f>(M$154+M$198)/1000/10^6/0.000293071</f>
        <v>1.5007889999503837E-5</v>
      </c>
      <c r="AB482" s="375" t="s">
        <v>399</v>
      </c>
      <c r="AC482" s="831" t="str">
        <f t="shared" ca="1" si="72"/>
        <v>Electric tab Row 144-154 plus Row 188-198 for Coal Boiler when Inputs tab E710 = US</v>
      </c>
      <c r="AK482" s="428" t="s">
        <v>277</v>
      </c>
      <c r="AL482" s="375" t="str">
        <f t="shared" ca="1" si="55"/>
        <v>US</v>
      </c>
      <c r="AM482" s="375" t="s">
        <v>425</v>
      </c>
      <c r="AN482" s="375" t="s">
        <v>426</v>
      </c>
      <c r="AO482" s="762">
        <f t="shared" si="65"/>
        <v>6.9260000000000002</v>
      </c>
      <c r="AP482" s="375" t="s">
        <v>397</v>
      </c>
      <c r="AQ482" s="937">
        <f t="shared" si="71"/>
        <v>3.9676135419075597E-4</v>
      </c>
      <c r="AR482" s="375" t="s">
        <v>399</v>
      </c>
      <c r="AS482" s="375" t="str">
        <f t="shared" ca="1" si="73"/>
        <v>Electric tab Row 188-198 for US BRW when Inputs tab E710 = US</v>
      </c>
      <c r="AT482" s="831" t="s">
        <v>422</v>
      </c>
    </row>
    <row r="483" spans="1:46" x14ac:dyDescent="0.4">
      <c r="A483" s="428" t="s">
        <v>406</v>
      </c>
      <c r="B483" s="375" t="str">
        <f t="shared" ca="1" si="51"/>
        <v>US</v>
      </c>
      <c r="C483" s="375" t="str">
        <f t="shared" si="57"/>
        <v>33%natural gas_29%coal_0%oil_20%nuclear_7%hydro_7%wind_2%solar_1%other</v>
      </c>
      <c r="D483" s="375" t="s">
        <v>392</v>
      </c>
      <c r="E483" s="375" t="s">
        <v>401</v>
      </c>
      <c r="F483" s="378">
        <f t="shared" si="76"/>
        <v>7.0623856938980092E-4</v>
      </c>
      <c r="G483" s="375" t="s">
        <v>399</v>
      </c>
      <c r="H483" s="831" t="str">
        <f t="shared" ca="1" si="77"/>
        <v>Electric tab Row 144-154 plus Row 188-198 for US Mix when Inputs tab E710 = US</v>
      </c>
      <c r="I483" s="428" t="s">
        <v>232</v>
      </c>
      <c r="J483" s="375" t="str">
        <f t="shared" ca="1" si="52"/>
        <v>US</v>
      </c>
      <c r="K483" s="375" t="s">
        <v>52</v>
      </c>
      <c r="M483" s="824">
        <f t="shared" si="60"/>
        <v>0.34</v>
      </c>
      <c r="N483" s="375" t="s">
        <v>397</v>
      </c>
      <c r="O483" s="375" t="s">
        <v>401</v>
      </c>
      <c r="P483" s="378">
        <f t="shared" si="74"/>
        <v>0.59620166941847941</v>
      </c>
      <c r="Q483" s="375" t="s">
        <v>399</v>
      </c>
      <c r="R483" s="831" t="str">
        <f t="shared" ca="1" si="75"/>
        <v>Electric tab Row 144-154 plus Row 188-198 for Natural gas Boiler when Inputs tab E710 = US</v>
      </c>
      <c r="S483" s="428" t="s">
        <v>49</v>
      </c>
      <c r="T483" s="375" t="s">
        <v>418</v>
      </c>
      <c r="U483" s="375" t="str">
        <f t="shared" ca="1" si="53"/>
        <v>US</v>
      </c>
      <c r="V483" s="375" t="s">
        <v>52</v>
      </c>
      <c r="X483" s="824">
        <f t="shared" si="61"/>
        <v>0.36</v>
      </c>
      <c r="Y483" s="375" t="s">
        <v>397</v>
      </c>
      <c r="Z483" s="375" t="s">
        <v>401</v>
      </c>
      <c r="AA483" s="378">
        <f>(M$155+M$199)/1000/10^6/0.000293071</f>
        <v>0.94888983881871625</v>
      </c>
      <c r="AB483" s="375" t="s">
        <v>399</v>
      </c>
      <c r="AC483" s="831" t="str">
        <f t="shared" ca="1" si="72"/>
        <v>Electric tab Row 144-154 plus Row 188-198 for Coal Boiler when Inputs tab E710 = US</v>
      </c>
      <c r="AK483" s="428" t="s">
        <v>277</v>
      </c>
      <c r="AL483" s="375" t="str">
        <f t="shared" ca="1" si="55"/>
        <v>US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8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US HTGR when Inputs tab E710 = US</v>
      </c>
      <c r="AT483" s="831" t="s">
        <v>422</v>
      </c>
    </row>
    <row r="484" spans="1:46" x14ac:dyDescent="0.4">
      <c r="A484" s="428" t="s">
        <v>406</v>
      </c>
      <c r="B484" s="375" t="str">
        <f t="shared" ca="1" si="51"/>
        <v>US</v>
      </c>
      <c r="C484" s="375" t="str">
        <f t="shared" si="57"/>
        <v>33%natural gas_29%coal_0%oil_20%nuclear_7%hydro_7%wind_2%solar_1%other</v>
      </c>
      <c r="D484" s="375" t="s">
        <v>393</v>
      </c>
      <c r="E484" s="375" t="s">
        <v>401</v>
      </c>
      <c r="F484" s="378">
        <f t="shared" si="76"/>
        <v>1.3605813636938481E-6</v>
      </c>
      <c r="G484" s="375" t="s">
        <v>399</v>
      </c>
      <c r="H484" s="831" t="str">
        <f t="shared" ca="1" si="77"/>
        <v>Electric tab Row 144-154 plus Row 188-198 for US Mix when Inputs tab E710 = US</v>
      </c>
      <c r="I484" s="428" t="s">
        <v>232</v>
      </c>
      <c r="J484" s="375" t="str">
        <f t="shared" ca="1" si="52"/>
        <v>US</v>
      </c>
      <c r="K484" s="375" t="s">
        <v>54</v>
      </c>
      <c r="M484" s="824">
        <f t="shared" si="60"/>
        <v>0.34</v>
      </c>
      <c r="N484" s="375" t="s">
        <v>385</v>
      </c>
      <c r="O484" s="375" t="s">
        <v>400</v>
      </c>
      <c r="P484" s="761">
        <f>J139/10^6</f>
        <v>2.9411764705882351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US</v>
      </c>
      <c r="S484" s="428" t="s">
        <v>49</v>
      </c>
      <c r="T484" s="375" t="s">
        <v>418</v>
      </c>
      <c r="U484" s="375" t="str">
        <f t="shared" ca="1" si="53"/>
        <v>US</v>
      </c>
      <c r="V484" s="375" t="s">
        <v>53</v>
      </c>
      <c r="X484" s="824">
        <f t="shared" si="61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US</v>
      </c>
      <c r="AK484" s="428" t="s">
        <v>277</v>
      </c>
      <c r="AL484" s="375" t="str">
        <f t="shared" ca="1" si="55"/>
        <v>US</v>
      </c>
      <c r="AM484" s="375" t="s">
        <v>34</v>
      </c>
      <c r="AO484" s="762">
        <f t="shared" ref="AO484:AO493" si="79">$C$13</f>
        <v>8.7040000000000006</v>
      </c>
      <c r="AP484" s="375" t="s">
        <v>388</v>
      </c>
      <c r="AQ484" s="937">
        <f t="shared" si="78"/>
        <v>2.8871544631850193E-6</v>
      </c>
      <c r="AR484" s="375" t="s">
        <v>399</v>
      </c>
      <c r="AS484" s="375" t="str">
        <f t="shared" ref="AS484:AS493" ca="1" si="80">CONCATENATE("Electric tab Row 188-198 for ", AL484, " ", AM484, " when Inputs tab E710 = ", AL484)</f>
        <v>Electric tab Row 188-198 for US HTGR when Inputs tab E710 = US</v>
      </c>
      <c r="AT484" s="831" t="s">
        <v>422</v>
      </c>
    </row>
    <row r="485" spans="1:46" x14ac:dyDescent="0.4">
      <c r="A485" s="428" t="s">
        <v>406</v>
      </c>
      <c r="B485" s="375" t="str">
        <f t="shared" ca="1" si="51"/>
        <v>US</v>
      </c>
      <c r="C485" s="375" t="str">
        <f t="shared" si="57"/>
        <v>33%natural gas_29%coal_0%oil_20%nuclear_7%hydro_7%wind_2%solar_1%other</v>
      </c>
      <c r="D485" s="375" t="s">
        <v>394</v>
      </c>
      <c r="E485" s="375" t="s">
        <v>401</v>
      </c>
      <c r="F485" s="378">
        <f t="shared" si="76"/>
        <v>3.475117654836234E-6</v>
      </c>
      <c r="G485" s="375" t="s">
        <v>399</v>
      </c>
      <c r="H485" s="831" t="str">
        <f t="shared" ca="1" si="77"/>
        <v>Electric tab Row 144-154 plus Row 188-198 for US Mix when Inputs tab E710 = US</v>
      </c>
      <c r="I485" s="428" t="s">
        <v>232</v>
      </c>
      <c r="J485" s="375" t="str">
        <f t="shared" ca="1" si="52"/>
        <v>US</v>
      </c>
      <c r="K485" s="375" t="s">
        <v>54</v>
      </c>
      <c r="M485" s="824">
        <f t="shared" si="60"/>
        <v>0.34</v>
      </c>
      <c r="N485" s="375" t="s">
        <v>387</v>
      </c>
      <c r="O485" s="375" t="s">
        <v>400</v>
      </c>
      <c r="P485" s="763">
        <f>J145/1000/10^6/0.000293071</f>
        <v>1.060000251171597E-5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US</v>
      </c>
      <c r="S485" s="428" t="s">
        <v>49</v>
      </c>
      <c r="T485" s="375" t="s">
        <v>418</v>
      </c>
      <c r="U485" s="375" t="str">
        <f t="shared" ca="1" si="53"/>
        <v>US</v>
      </c>
      <c r="V485" s="375" t="s">
        <v>53</v>
      </c>
      <c r="X485" s="824">
        <f t="shared" si="61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81">CONCATENATE("Electric tab Row 144-154 for ", S485, " ", V485, " when Inputs tab E710 = ", U485)</f>
        <v>Electric tab Row 144-154 for Coal IGCC when Inputs tab E710 = US</v>
      </c>
      <c r="AK485" s="428" t="s">
        <v>277</v>
      </c>
      <c r="AL485" s="375" t="str">
        <f t="shared" ca="1" si="55"/>
        <v>US</v>
      </c>
      <c r="AM485" s="375" t="s">
        <v>34</v>
      </c>
      <c r="AO485" s="762">
        <f t="shared" si="79"/>
        <v>8.7040000000000006</v>
      </c>
      <c r="AP485" s="375" t="s">
        <v>389</v>
      </c>
      <c r="AQ485" s="937">
        <f t="shared" si="78"/>
        <v>4.9370470387793689E-7</v>
      </c>
      <c r="AR485" s="375" t="s">
        <v>399</v>
      </c>
      <c r="AS485" s="375" t="str">
        <f t="shared" ca="1" si="80"/>
        <v>Electric tab Row 188-198 for US HTGR when Inputs tab E710 = US</v>
      </c>
      <c r="AT485" s="831" t="s">
        <v>422</v>
      </c>
    </row>
    <row r="486" spans="1:46" x14ac:dyDescent="0.4">
      <c r="A486" s="428" t="s">
        <v>406</v>
      </c>
      <c r="B486" s="375" t="str">
        <f t="shared" ca="1" si="51"/>
        <v>US</v>
      </c>
      <c r="C486" s="375" t="str">
        <f t="shared" si="57"/>
        <v>33%natural gas_29%coal_0%oil_20%nuclear_7%hydro_7%wind_2%solar_1%other</v>
      </c>
      <c r="D486" s="375" t="s">
        <v>395</v>
      </c>
      <c r="E486" s="375" t="s">
        <v>401</v>
      </c>
      <c r="F486" s="378">
        <f t="shared" si="76"/>
        <v>1.1100617680952927E-5</v>
      </c>
      <c r="G486" s="375" t="s">
        <v>399</v>
      </c>
      <c r="H486" s="831" t="str">
        <f t="shared" ca="1" si="77"/>
        <v>Electric tab Row 144-154 plus Row 188-198 for US Mix when Inputs tab E710 = US</v>
      </c>
      <c r="I486" s="428" t="s">
        <v>232</v>
      </c>
      <c r="J486" s="375" t="str">
        <f t="shared" ca="1" si="52"/>
        <v>US</v>
      </c>
      <c r="K486" s="375" t="s">
        <v>54</v>
      </c>
      <c r="M486" s="824">
        <f t="shared" si="60"/>
        <v>0.34</v>
      </c>
      <c r="N486" s="375" t="s">
        <v>388</v>
      </c>
      <c r="O486" s="375" t="s">
        <v>400</v>
      </c>
      <c r="P486" s="763">
        <f t="shared" ref="P486:P495" si="82">J146/1000/10^6/0.000293071</f>
        <v>4.1430009817018171E-4</v>
      </c>
      <c r="Q486" s="375" t="s">
        <v>399</v>
      </c>
      <c r="R486" s="831" t="str">
        <f t="shared" ref="R486:R495" ca="1" si="83">CONCATENATE("Electric tab Row 144-154 for ", I486, " ", K486, " when Inputs tab E710 = ", J486)</f>
        <v>Electric tab Row 144-154 for Natural gas Gas Turbine when Inputs tab E710 = US</v>
      </c>
      <c r="S486" s="428" t="s">
        <v>49</v>
      </c>
      <c r="T486" s="375" t="s">
        <v>418</v>
      </c>
      <c r="U486" s="375" t="str">
        <f t="shared" ca="1" si="53"/>
        <v>US</v>
      </c>
      <c r="V486" s="375" t="s">
        <v>53</v>
      </c>
      <c r="X486" s="824">
        <f t="shared" si="61"/>
        <v>0.39</v>
      </c>
      <c r="Y486" s="375" t="s">
        <v>388</v>
      </c>
      <c r="Z486" s="375" t="s">
        <v>400</v>
      </c>
      <c r="AA486" s="763">
        <f t="shared" ref="AA486:AA495" si="84">Q146/1000/10^6/0.000293071</f>
        <v>1.5100003578010487E-5</v>
      </c>
      <c r="AB486" s="375" t="s">
        <v>399</v>
      </c>
      <c r="AC486" s="831" t="str">
        <f t="shared" ca="1" si="81"/>
        <v>Electric tab Row 144-154 for Coal IGCC when Inputs tab E710 = US</v>
      </c>
      <c r="AK486" s="428" t="s">
        <v>277</v>
      </c>
      <c r="AL486" s="375" t="str">
        <f t="shared" ca="1" si="55"/>
        <v>US</v>
      </c>
      <c r="AM486" s="375" t="s">
        <v>34</v>
      </c>
      <c r="AO486" s="762">
        <f t="shared" si="79"/>
        <v>8.7040000000000006</v>
      </c>
      <c r="AP486" s="375" t="s">
        <v>390</v>
      </c>
      <c r="AQ486" s="937">
        <f t="shared" si="78"/>
        <v>2.9114728203609313E-7</v>
      </c>
      <c r="AR486" s="375" t="s">
        <v>399</v>
      </c>
      <c r="AS486" s="375" t="str">
        <f t="shared" ca="1" si="80"/>
        <v>Electric tab Row 188-198 for US HTGR when Inputs tab E710 = US</v>
      </c>
      <c r="AT486" s="831" t="s">
        <v>422</v>
      </c>
    </row>
    <row r="487" spans="1:46" x14ac:dyDescent="0.4">
      <c r="A487" s="428" t="s">
        <v>406</v>
      </c>
      <c r="B487" s="375" t="str">
        <f t="shared" ca="1" si="51"/>
        <v>US</v>
      </c>
      <c r="C487" s="375" t="str">
        <f t="shared" si="57"/>
        <v>33%natural gas_29%coal_0%oil_20%nuclear_7%hydro_7%wind_2%solar_1%other</v>
      </c>
      <c r="D487" s="375" t="s">
        <v>396</v>
      </c>
      <c r="E487" s="375" t="s">
        <v>401</v>
      </c>
      <c r="F487" s="378">
        <f t="shared" si="76"/>
        <v>4.8673153856751159E-6</v>
      </c>
      <c r="G487" s="375" t="s">
        <v>399</v>
      </c>
      <c r="H487" s="831" t="str">
        <f t="shared" ca="1" si="77"/>
        <v>Electric tab Row 144-154 plus Row 188-198 for US Mix when Inputs tab E710 = US</v>
      </c>
      <c r="I487" s="428" t="s">
        <v>232</v>
      </c>
      <c r="J487" s="375" t="str">
        <f t="shared" ca="1" si="52"/>
        <v>US</v>
      </c>
      <c r="K487" s="375" t="s">
        <v>54</v>
      </c>
      <c r="M487" s="824">
        <f t="shared" si="60"/>
        <v>0.34</v>
      </c>
      <c r="N487" s="375" t="s">
        <v>389</v>
      </c>
      <c r="O487" s="375" t="s">
        <v>400</v>
      </c>
      <c r="P487" s="763">
        <f t="shared" si="82"/>
        <v>3.2080007601495127E-4</v>
      </c>
      <c r="Q487" s="375" t="s">
        <v>399</v>
      </c>
      <c r="R487" s="831" t="str">
        <f t="shared" ca="1" si="83"/>
        <v>Electric tab Row 144-154 for Natural gas Gas Turbine when Inputs tab E710 = US</v>
      </c>
      <c r="S487" s="428" t="s">
        <v>49</v>
      </c>
      <c r="T487" s="375" t="s">
        <v>418</v>
      </c>
      <c r="U487" s="375" t="str">
        <f t="shared" ca="1" si="53"/>
        <v>US</v>
      </c>
      <c r="V487" s="375" t="s">
        <v>53</v>
      </c>
      <c r="X487" s="824">
        <f t="shared" si="61"/>
        <v>0.39</v>
      </c>
      <c r="Y487" s="375" t="s">
        <v>389</v>
      </c>
      <c r="Z487" s="375" t="s">
        <v>400</v>
      </c>
      <c r="AA487" s="763">
        <f t="shared" si="84"/>
        <v>2.3500005568426909E-4</v>
      </c>
      <c r="AB487" s="375" t="s">
        <v>399</v>
      </c>
      <c r="AC487" s="831" t="str">
        <f t="shared" ca="1" si="81"/>
        <v>Electric tab Row 144-154 for Coal IGCC when Inputs tab E710 = US</v>
      </c>
      <c r="AK487" s="428" t="s">
        <v>277</v>
      </c>
      <c r="AL487" s="375" t="str">
        <f t="shared" ca="1" si="55"/>
        <v>US</v>
      </c>
      <c r="AM487" s="375" t="s">
        <v>34</v>
      </c>
      <c r="AO487" s="762">
        <f t="shared" si="79"/>
        <v>8.7040000000000006</v>
      </c>
      <c r="AP487" s="375" t="s">
        <v>391</v>
      </c>
      <c r="AQ487" s="937">
        <f t="shared" si="78"/>
        <v>1.3214281301237113E-7</v>
      </c>
      <c r="AR487" s="375" t="s">
        <v>399</v>
      </c>
      <c r="AS487" s="375" t="str">
        <f t="shared" ca="1" si="80"/>
        <v>Electric tab Row 188-198 for US HTGR when Inputs tab E710 = US</v>
      </c>
      <c r="AT487" s="831" t="s">
        <v>422</v>
      </c>
    </row>
    <row r="488" spans="1:46" x14ac:dyDescent="0.4">
      <c r="A488" s="430" t="s">
        <v>406</v>
      </c>
      <c r="B488" s="832" t="str">
        <f t="shared" ca="1" si="51"/>
        <v>US</v>
      </c>
      <c r="C488" s="832" t="str">
        <f t="shared" si="57"/>
        <v>33%natural gas_29%coal_0%oil_20%nuclear_7%hydro_7%wind_2%solar_1%other</v>
      </c>
      <c r="D488" s="832" t="s">
        <v>397</v>
      </c>
      <c r="E488" s="832" t="s">
        <v>401</v>
      </c>
      <c r="F488" s="404">
        <f t="shared" si="76"/>
        <v>0.4154848465273171</v>
      </c>
      <c r="G488" s="832" t="s">
        <v>399</v>
      </c>
      <c r="H488" s="834" t="str">
        <f t="shared" ca="1" si="77"/>
        <v>Electric tab Row 144-154 plus Row 188-198 for US Mix when Inputs tab E710 = US</v>
      </c>
      <c r="I488" s="428" t="s">
        <v>232</v>
      </c>
      <c r="J488" s="375" t="str">
        <f t="shared" ca="1" si="52"/>
        <v>US</v>
      </c>
      <c r="K488" s="375" t="s">
        <v>54</v>
      </c>
      <c r="L488" s="378"/>
      <c r="M488" s="824">
        <f t="shared" si="60"/>
        <v>0.34</v>
      </c>
      <c r="N488" s="375" t="s">
        <v>390</v>
      </c>
      <c r="O488" s="375" t="s">
        <v>400</v>
      </c>
      <c r="P488" s="763">
        <f t="shared" si="82"/>
        <v>3.5900008506660693E-5</v>
      </c>
      <c r="Q488" s="375" t="s">
        <v>399</v>
      </c>
      <c r="R488" s="831" t="str">
        <f t="shared" ca="1" si="83"/>
        <v>Electric tab Row 144-154 for Natural gas Gas Turbine when Inputs tab E710 = US</v>
      </c>
      <c r="S488" s="428" t="s">
        <v>49</v>
      </c>
      <c r="T488" s="375" t="s">
        <v>418</v>
      </c>
      <c r="U488" s="375" t="str">
        <f t="shared" ca="1" si="53"/>
        <v>US</v>
      </c>
      <c r="V488" s="375" t="s">
        <v>53</v>
      </c>
      <c r="W488" s="378"/>
      <c r="X488" s="824">
        <f t="shared" si="61"/>
        <v>0.39</v>
      </c>
      <c r="Y488" s="375" t="s">
        <v>390</v>
      </c>
      <c r="Z488" s="375" t="s">
        <v>400</v>
      </c>
      <c r="AA488" s="763">
        <f t="shared" si="84"/>
        <v>2.8400006729503167E-5</v>
      </c>
      <c r="AB488" s="375" t="s">
        <v>399</v>
      </c>
      <c r="AC488" s="831" t="str">
        <f t="shared" ca="1" si="81"/>
        <v>Electric tab Row 144-154 for Coal IGCC when Inputs tab E710 = US</v>
      </c>
      <c r="AK488" s="428" t="s">
        <v>277</v>
      </c>
      <c r="AL488" s="375" t="str">
        <f t="shared" ca="1" si="55"/>
        <v>US</v>
      </c>
      <c r="AM488" s="375" t="s">
        <v>34</v>
      </c>
      <c r="AO488" s="762">
        <f t="shared" si="79"/>
        <v>8.7040000000000006</v>
      </c>
      <c r="AP488" s="375" t="s">
        <v>392</v>
      </c>
      <c r="AQ488" s="937">
        <f t="shared" si="78"/>
        <v>1.850973058584133E-6</v>
      </c>
      <c r="AR488" s="375" t="s">
        <v>399</v>
      </c>
      <c r="AS488" s="375" t="str">
        <f t="shared" ca="1" si="80"/>
        <v>Electric tab Row 188-198 for US HTGR when Inputs tab E710 = US</v>
      </c>
      <c r="AT488" s="831" t="s">
        <v>422</v>
      </c>
    </row>
    <row r="489" spans="1:46" x14ac:dyDescent="0.4">
      <c r="I489" s="428" t="s">
        <v>232</v>
      </c>
      <c r="J489" s="375" t="str">
        <f t="shared" ca="1" si="52"/>
        <v>US</v>
      </c>
      <c r="K489" s="375" t="s">
        <v>54</v>
      </c>
      <c r="L489" s="378"/>
      <c r="M489" s="824">
        <f t="shared" si="60"/>
        <v>0.34</v>
      </c>
      <c r="N489" s="375" t="s">
        <v>391</v>
      </c>
      <c r="O489" s="375" t="s">
        <v>400</v>
      </c>
      <c r="P489" s="763">
        <f t="shared" si="82"/>
        <v>3.5900008506660693E-5</v>
      </c>
      <c r="Q489" s="375" t="s">
        <v>399</v>
      </c>
      <c r="R489" s="831" t="str">
        <f t="shared" ca="1" si="83"/>
        <v>Electric tab Row 144-154 for Natural gas Gas Turbine when Inputs tab E710 = US</v>
      </c>
      <c r="S489" s="428" t="s">
        <v>49</v>
      </c>
      <c r="T489" s="375" t="s">
        <v>418</v>
      </c>
      <c r="U489" s="375" t="str">
        <f t="shared" ca="1" si="53"/>
        <v>US</v>
      </c>
      <c r="V489" s="375" t="s">
        <v>53</v>
      </c>
      <c r="W489" s="378"/>
      <c r="X489" s="824">
        <f t="shared" si="61"/>
        <v>0.39</v>
      </c>
      <c r="Y489" s="375" t="s">
        <v>391</v>
      </c>
      <c r="Z489" s="375" t="s">
        <v>400</v>
      </c>
      <c r="AA489" s="763">
        <f t="shared" si="84"/>
        <v>8.2700019596123672E-6</v>
      </c>
      <c r="AB489" s="375" t="s">
        <v>399</v>
      </c>
      <c r="AC489" s="831" t="str">
        <f t="shared" ca="1" si="81"/>
        <v>Electric tab Row 144-154 for Coal IGCC when Inputs tab E710 = US</v>
      </c>
      <c r="AK489" s="428" t="s">
        <v>277</v>
      </c>
      <c r="AL489" s="375" t="str">
        <f t="shared" ca="1" si="55"/>
        <v>US</v>
      </c>
      <c r="AM489" s="375" t="s">
        <v>34</v>
      </c>
      <c r="AO489" s="762">
        <f t="shared" si="79"/>
        <v>8.7040000000000006</v>
      </c>
      <c r="AP489" s="375" t="s">
        <v>393</v>
      </c>
      <c r="AQ489" s="937">
        <f t="shared" si="78"/>
        <v>2.7677529171650174E-9</v>
      </c>
      <c r="AR489" s="375" t="s">
        <v>399</v>
      </c>
      <c r="AS489" s="375" t="str">
        <f t="shared" ca="1" si="80"/>
        <v>Electric tab Row 188-198 for US HTGR when Inputs tab E710 = US</v>
      </c>
      <c r="AT489" s="831" t="s">
        <v>422</v>
      </c>
    </row>
    <row r="490" spans="1:46" x14ac:dyDescent="0.4">
      <c r="I490" s="428" t="s">
        <v>232</v>
      </c>
      <c r="J490" s="375" t="str">
        <f t="shared" ca="1" si="52"/>
        <v>US</v>
      </c>
      <c r="K490" s="375" t="s">
        <v>54</v>
      </c>
      <c r="L490" s="378"/>
      <c r="M490" s="824">
        <f t="shared" si="60"/>
        <v>0.34</v>
      </c>
      <c r="N490" s="375" t="s">
        <v>392</v>
      </c>
      <c r="O490" s="375" t="s">
        <v>400</v>
      </c>
      <c r="P490" s="763">
        <f t="shared" si="82"/>
        <v>1.6000003791269388E-5</v>
      </c>
      <c r="Q490" s="375" t="s">
        <v>399</v>
      </c>
      <c r="R490" s="831" t="str">
        <f t="shared" ca="1" si="83"/>
        <v>Electric tab Row 144-154 for Natural gas Gas Turbine when Inputs tab E710 = US</v>
      </c>
      <c r="S490" s="428" t="s">
        <v>49</v>
      </c>
      <c r="T490" s="375" t="s">
        <v>418</v>
      </c>
      <c r="U490" s="375" t="str">
        <f t="shared" ca="1" si="53"/>
        <v>US</v>
      </c>
      <c r="V490" s="375" t="s">
        <v>53</v>
      </c>
      <c r="W490" s="378"/>
      <c r="X490" s="824">
        <f t="shared" si="61"/>
        <v>0.39</v>
      </c>
      <c r="Y490" s="375" t="s">
        <v>392</v>
      </c>
      <c r="Z490" s="375" t="s">
        <v>400</v>
      </c>
      <c r="AA490" s="763">
        <f t="shared" si="84"/>
        <v>4.910001163445794E-6</v>
      </c>
      <c r="AB490" s="375" t="s">
        <v>399</v>
      </c>
      <c r="AC490" s="831" t="str">
        <f t="shared" ca="1" si="81"/>
        <v>Electric tab Row 144-154 for Coal IGCC when Inputs tab E710 = US</v>
      </c>
      <c r="AK490" s="428" t="s">
        <v>277</v>
      </c>
      <c r="AL490" s="375" t="str">
        <f t="shared" ca="1" si="55"/>
        <v>US</v>
      </c>
      <c r="AM490" s="375" t="s">
        <v>34</v>
      </c>
      <c r="AO490" s="762">
        <f t="shared" si="79"/>
        <v>8.7040000000000006</v>
      </c>
      <c r="AP490" s="375" t="s">
        <v>394</v>
      </c>
      <c r="AQ490" s="937">
        <f t="shared" si="78"/>
        <v>5.7785788710219174E-9</v>
      </c>
      <c r="AR490" s="375" t="s">
        <v>399</v>
      </c>
      <c r="AS490" s="375" t="str">
        <f t="shared" ca="1" si="80"/>
        <v>Electric tab Row 188-198 for US HTGR when Inputs tab E710 = US</v>
      </c>
      <c r="AT490" s="831" t="s">
        <v>422</v>
      </c>
    </row>
    <row r="491" spans="1:46" x14ac:dyDescent="0.4">
      <c r="I491" s="428" t="s">
        <v>232</v>
      </c>
      <c r="J491" s="375" t="str">
        <f t="shared" ca="1" si="52"/>
        <v>US</v>
      </c>
      <c r="K491" s="375" t="s">
        <v>54</v>
      </c>
      <c r="L491" s="378"/>
      <c r="M491" s="824">
        <f t="shared" si="60"/>
        <v>0.34</v>
      </c>
      <c r="N491" s="375" t="s">
        <v>393</v>
      </c>
      <c r="O491" s="375" t="s">
        <v>400</v>
      </c>
      <c r="P491" s="763">
        <f t="shared" si="82"/>
        <v>1.04110024669316E-6</v>
      </c>
      <c r="Q491" s="375" t="s">
        <v>399</v>
      </c>
      <c r="R491" s="831" t="str">
        <f t="shared" ca="1" si="83"/>
        <v>Electric tab Row 144-154 for Natural gas Gas Turbine when Inputs tab E710 = US</v>
      </c>
      <c r="S491" s="428" t="s">
        <v>49</v>
      </c>
      <c r="T491" s="375" t="s">
        <v>418</v>
      </c>
      <c r="U491" s="375" t="str">
        <f t="shared" ca="1" si="53"/>
        <v>US</v>
      </c>
      <c r="V491" s="375" t="s">
        <v>53</v>
      </c>
      <c r="W491" s="378"/>
      <c r="X491" s="824">
        <f t="shared" si="61"/>
        <v>0.39</v>
      </c>
      <c r="Y491" s="375" t="s">
        <v>393</v>
      </c>
      <c r="Z491" s="375" t="s">
        <v>400</v>
      </c>
      <c r="AA491" s="763">
        <f t="shared" si="84"/>
        <v>3.5561008426333167E-7</v>
      </c>
      <c r="AB491" s="375" t="s">
        <v>399</v>
      </c>
      <c r="AC491" s="831" t="str">
        <f t="shared" ca="1" si="81"/>
        <v>Electric tab Row 144-154 for Coal IGCC when Inputs tab E710 = US</v>
      </c>
      <c r="AK491" s="428" t="s">
        <v>277</v>
      </c>
      <c r="AL491" s="375" t="str">
        <f t="shared" ca="1" si="55"/>
        <v>US</v>
      </c>
      <c r="AM491" s="375" t="s">
        <v>34</v>
      </c>
      <c r="AO491" s="762">
        <f t="shared" si="79"/>
        <v>8.7040000000000006</v>
      </c>
      <c r="AP491" s="375" t="s">
        <v>395</v>
      </c>
      <c r="AQ491" s="937">
        <f t="shared" si="78"/>
        <v>7.1152608208073595E-7</v>
      </c>
      <c r="AR491" s="375" t="s">
        <v>399</v>
      </c>
      <c r="AS491" s="375" t="str">
        <f t="shared" ca="1" si="80"/>
        <v>Electric tab Row 188-198 for US HTGR when Inputs tab E710 = US</v>
      </c>
      <c r="AT491" s="831" t="s">
        <v>422</v>
      </c>
    </row>
    <row r="492" spans="1:46" x14ac:dyDescent="0.4">
      <c r="I492" s="428" t="s">
        <v>232</v>
      </c>
      <c r="J492" s="375" t="str">
        <f t="shared" ca="1" si="52"/>
        <v>US</v>
      </c>
      <c r="K492" s="375" t="s">
        <v>54</v>
      </c>
      <c r="L492" s="378"/>
      <c r="M492" s="824">
        <f t="shared" si="60"/>
        <v>0.34</v>
      </c>
      <c r="N492" s="375" t="s">
        <v>394</v>
      </c>
      <c r="O492" s="375" t="s">
        <v>400</v>
      </c>
      <c r="P492" s="763">
        <f t="shared" si="82"/>
        <v>2.4412005784529271E-5</v>
      </c>
      <c r="Q492" s="375" t="s">
        <v>399</v>
      </c>
      <c r="R492" s="831" t="str">
        <f t="shared" ca="1" si="83"/>
        <v>Electric tab Row 144-154 for Natural gas Gas Turbine when Inputs tab E710 = US</v>
      </c>
      <c r="S492" s="428" t="s">
        <v>49</v>
      </c>
      <c r="T492" s="375" t="s">
        <v>418</v>
      </c>
      <c r="U492" s="375" t="str">
        <f t="shared" ca="1" si="53"/>
        <v>US</v>
      </c>
      <c r="V492" s="375" t="s">
        <v>53</v>
      </c>
      <c r="W492" s="378"/>
      <c r="X492" s="824">
        <f t="shared" si="61"/>
        <v>0.39</v>
      </c>
      <c r="Y492" s="375" t="s">
        <v>394</v>
      </c>
      <c r="Z492" s="375" t="s">
        <v>400</v>
      </c>
      <c r="AA492" s="763">
        <f t="shared" si="84"/>
        <v>6.6987015872860153E-7</v>
      </c>
      <c r="AB492" s="375" t="s">
        <v>399</v>
      </c>
      <c r="AC492" s="831" t="str">
        <f t="shared" ca="1" si="81"/>
        <v>Electric tab Row 144-154 for Coal IGCC when Inputs tab E710 = US</v>
      </c>
      <c r="AK492" s="428" t="s">
        <v>277</v>
      </c>
      <c r="AL492" s="375" t="str">
        <f t="shared" ca="1" si="55"/>
        <v>US</v>
      </c>
      <c r="AM492" s="375" t="s">
        <v>34</v>
      </c>
      <c r="AO492" s="762">
        <f t="shared" si="79"/>
        <v>8.7040000000000006</v>
      </c>
      <c r="AP492" s="375" t="s">
        <v>396</v>
      </c>
      <c r="AQ492" s="937">
        <f t="shared" si="78"/>
        <v>4.3621703293846641E-9</v>
      </c>
      <c r="AR492" s="375" t="s">
        <v>399</v>
      </c>
      <c r="AS492" s="375" t="str">
        <f t="shared" ca="1" si="80"/>
        <v>Electric tab Row 188-198 for US HTGR when Inputs tab E710 = US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5">MID(CELL("filename",A33),FIND("]",CELL("filename",A33))+1,256)</f>
        <v>US</v>
      </c>
      <c r="K493" s="375" t="s">
        <v>54</v>
      </c>
      <c r="L493" s="378"/>
      <c r="M493" s="824">
        <f t="shared" si="60"/>
        <v>0.34</v>
      </c>
      <c r="N493" s="375" t="s">
        <v>395</v>
      </c>
      <c r="O493" s="375" t="s">
        <v>400</v>
      </c>
      <c r="P493" s="763">
        <f t="shared" si="82"/>
        <v>1.060000251171597E-5</v>
      </c>
      <c r="Q493" s="375" t="s">
        <v>399</v>
      </c>
      <c r="R493" s="831" t="str">
        <f t="shared" ca="1" si="83"/>
        <v>Electric tab Row 144-154 for Natural gas Gas Turbine when Inputs tab E710 = US</v>
      </c>
      <c r="S493" s="428" t="s">
        <v>49</v>
      </c>
      <c r="T493" s="375" t="s">
        <v>418</v>
      </c>
      <c r="U493" s="375" t="str">
        <f t="shared" ref="U493:U524" ca="1" si="86">MID(CELL("filename",K33),FIND("]",CELL("filename",K33))+1,256)</f>
        <v>US</v>
      </c>
      <c r="V493" s="375" t="s">
        <v>53</v>
      </c>
      <c r="W493" s="378"/>
      <c r="X493" s="824">
        <f t="shared" si="61"/>
        <v>0.39</v>
      </c>
      <c r="Y493" s="375" t="s">
        <v>395</v>
      </c>
      <c r="Z493" s="375" t="s">
        <v>400</v>
      </c>
      <c r="AA493" s="763">
        <f t="shared" si="84"/>
        <v>9.0000021325890309E-6</v>
      </c>
      <c r="AB493" s="375" t="s">
        <v>399</v>
      </c>
      <c r="AC493" s="831" t="str">
        <f t="shared" ca="1" si="81"/>
        <v>Electric tab Row 144-154 for Coal IGCC when Inputs tab E710 = US</v>
      </c>
      <c r="AK493" s="430" t="s">
        <v>277</v>
      </c>
      <c r="AL493" s="832" t="str">
        <f t="shared" ca="1" si="55"/>
        <v>US</v>
      </c>
      <c r="AM493" s="832" t="s">
        <v>34</v>
      </c>
      <c r="AN493" s="832"/>
      <c r="AO493" s="842">
        <f t="shared" si="79"/>
        <v>8.7040000000000006</v>
      </c>
      <c r="AP493" s="832" t="s">
        <v>397</v>
      </c>
      <c r="AQ493" s="938">
        <f t="shared" si="78"/>
        <v>4.4165937290459935E-4</v>
      </c>
      <c r="AR493" s="832" t="s">
        <v>399</v>
      </c>
      <c r="AS493" s="832" t="str">
        <f t="shared" ca="1" si="80"/>
        <v>Electric tab Row 188-198 for US HTGR when Inputs tab E710 = US</v>
      </c>
      <c r="AT493" s="834" t="s">
        <v>422</v>
      </c>
    </row>
    <row r="494" spans="1:46" x14ac:dyDescent="0.4">
      <c r="I494" s="428" t="s">
        <v>232</v>
      </c>
      <c r="J494" s="375" t="str">
        <f t="shared" ca="1" si="85"/>
        <v>US</v>
      </c>
      <c r="K494" s="375" t="s">
        <v>54</v>
      </c>
      <c r="L494" s="378"/>
      <c r="M494" s="824">
        <f t="shared" si="60"/>
        <v>0.34</v>
      </c>
      <c r="N494" s="375" t="s">
        <v>396</v>
      </c>
      <c r="O494" s="375" t="s">
        <v>400</v>
      </c>
      <c r="P494" s="763">
        <f t="shared" si="82"/>
        <v>1.0000002369543367E-6</v>
      </c>
      <c r="Q494" s="375" t="s">
        <v>399</v>
      </c>
      <c r="R494" s="831" t="str">
        <f t="shared" ca="1" si="83"/>
        <v>Electric tab Row 144-154 for Natural gas Gas Turbine when Inputs tab E710 = US</v>
      </c>
      <c r="S494" s="428" t="s">
        <v>49</v>
      </c>
      <c r="T494" s="375" t="s">
        <v>418</v>
      </c>
      <c r="U494" s="375" t="str">
        <f t="shared" ca="1" si="86"/>
        <v>US</v>
      </c>
      <c r="V494" s="375" t="s">
        <v>53</v>
      </c>
      <c r="W494" s="378"/>
      <c r="X494" s="824">
        <f t="shared" si="61"/>
        <v>0.39</v>
      </c>
      <c r="Y494" s="375" t="s">
        <v>396</v>
      </c>
      <c r="Z494" s="375" t="s">
        <v>400</v>
      </c>
      <c r="AA494" s="763">
        <f t="shared" si="84"/>
        <v>1.3500003198883547E-5</v>
      </c>
      <c r="AB494" s="375" t="s">
        <v>399</v>
      </c>
      <c r="AC494" s="831" t="str">
        <f t="shared" ca="1" si="81"/>
        <v>Electric tab Row 144-154 for Coal IGCC when Inputs tab E710 = US</v>
      </c>
    </row>
    <row r="495" spans="1:46" x14ac:dyDescent="0.4">
      <c r="I495" s="428" t="s">
        <v>232</v>
      </c>
      <c r="J495" s="375" t="str">
        <f t="shared" ca="1" si="85"/>
        <v>US</v>
      </c>
      <c r="K495" s="375" t="s">
        <v>54</v>
      </c>
      <c r="L495" s="378"/>
      <c r="M495" s="824">
        <f t="shared" si="60"/>
        <v>0.34</v>
      </c>
      <c r="N495" s="375" t="s">
        <v>397</v>
      </c>
      <c r="O495" s="375" t="s">
        <v>400</v>
      </c>
      <c r="P495" s="763">
        <f t="shared" si="82"/>
        <v>0.5955354033444602</v>
      </c>
      <c r="Q495" s="375" t="s">
        <v>399</v>
      </c>
      <c r="R495" s="831" t="str">
        <f t="shared" ca="1" si="83"/>
        <v>Electric tab Row 144-154 for Natural gas Gas Turbine when Inputs tab E710 = US</v>
      </c>
      <c r="S495" s="428" t="s">
        <v>49</v>
      </c>
      <c r="T495" s="375" t="s">
        <v>418</v>
      </c>
      <c r="U495" s="375" t="str">
        <f t="shared" ca="1" si="86"/>
        <v>US</v>
      </c>
      <c r="V495" s="375" t="s">
        <v>53</v>
      </c>
      <c r="W495" s="378"/>
      <c r="X495" s="824">
        <f t="shared" si="61"/>
        <v>0.39</v>
      </c>
      <c r="Y495" s="375" t="s">
        <v>397</v>
      </c>
      <c r="Z495" s="375" t="s">
        <v>400</v>
      </c>
      <c r="AA495" s="763">
        <f t="shared" si="84"/>
        <v>0.87524327301858795</v>
      </c>
      <c r="AB495" s="375" t="s">
        <v>399</v>
      </c>
      <c r="AC495" s="831" t="str">
        <f t="shared" ca="1" si="81"/>
        <v>Electric tab Row 144-154 for Coal IGCC when Inputs tab E710 = US</v>
      </c>
    </row>
    <row r="496" spans="1:46" x14ac:dyDescent="0.4">
      <c r="I496" s="428" t="s">
        <v>232</v>
      </c>
      <c r="J496" s="375" t="str">
        <f t="shared" ca="1" si="85"/>
        <v>US</v>
      </c>
      <c r="K496" s="375" t="s">
        <v>54</v>
      </c>
      <c r="L496" s="378"/>
      <c r="M496" s="824">
        <f t="shared" si="60"/>
        <v>0.34</v>
      </c>
      <c r="N496" s="375" t="s">
        <v>387</v>
      </c>
      <c r="O496" s="375" t="s">
        <v>401</v>
      </c>
      <c r="P496" s="378">
        <f>(J145+J189)/1000/10^6/0.000293071</f>
        <v>1.1037820797508248E-5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US</v>
      </c>
      <c r="S496" s="428" t="s">
        <v>49</v>
      </c>
      <c r="T496" s="375" t="s">
        <v>418</v>
      </c>
      <c r="U496" s="375" t="str">
        <f t="shared" ca="1" si="86"/>
        <v>US</v>
      </c>
      <c r="V496" s="375" t="s">
        <v>53</v>
      </c>
      <c r="W496" s="378"/>
      <c r="X496" s="824">
        <f t="shared" si="61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7">CONCATENATE("Electric tab Row 144-154 plus Row 188-198 for ", S496, " ", V496, " when Inputs tab E710 = ", U496)</f>
        <v>Electric tab Row 144-154 plus Row 188-198 for Coal IGCC when Inputs tab E710 = US</v>
      </c>
    </row>
    <row r="497" spans="9:29" x14ac:dyDescent="0.4">
      <c r="I497" s="428" t="s">
        <v>232</v>
      </c>
      <c r="J497" s="375" t="str">
        <f t="shared" ca="1" si="85"/>
        <v>US</v>
      </c>
      <c r="K497" s="375" t="s">
        <v>54</v>
      </c>
      <c r="L497" s="378"/>
      <c r="M497" s="824">
        <f t="shared" si="60"/>
        <v>0.34</v>
      </c>
      <c r="N497" s="375" t="s">
        <v>388</v>
      </c>
      <c r="O497" s="375" t="s">
        <v>401</v>
      </c>
      <c r="P497" s="378">
        <f t="shared" ref="P497:P506" si="88">(J146+J190)/1000/10^6/0.000293071</f>
        <v>4.1727651229744655E-4</v>
      </c>
      <c r="Q497" s="375" t="s">
        <v>399</v>
      </c>
      <c r="R497" s="831" t="str">
        <f t="shared" ref="R497:R506" ca="1" si="89">CONCATENATE("Electric tab Row 144-154 plus Row 188-198 for ", I497, " ", K497, " when Inputs tab E710 = ", J497)</f>
        <v>Electric tab Row 144-154 plus Row 188-198 for Natural gas Gas Turbine when Inputs tab E710 = US</v>
      </c>
      <c r="S497" s="428" t="s">
        <v>49</v>
      </c>
      <c r="T497" s="375" t="s">
        <v>418</v>
      </c>
      <c r="U497" s="375" t="str">
        <f t="shared" ca="1" si="86"/>
        <v>US</v>
      </c>
      <c r="V497" s="375" t="s">
        <v>53</v>
      </c>
      <c r="W497" s="378"/>
      <c r="X497" s="824">
        <f t="shared" si="61"/>
        <v>0.39</v>
      </c>
      <c r="Y497" s="375" t="s">
        <v>388</v>
      </c>
      <c r="Z497" s="375" t="s">
        <v>401</v>
      </c>
      <c r="AA497" s="378">
        <f t="shared" ref="AA497:AA506" si="90">(Q146+Q190)/1000/10^6/0.000293071</f>
        <v>2.0561729266239141E-5</v>
      </c>
      <c r="AB497" s="375" t="s">
        <v>399</v>
      </c>
      <c r="AC497" s="831" t="str">
        <f t="shared" ca="1" si="87"/>
        <v>Electric tab Row 144-154 plus Row 188-198 for Coal IGCC when Inputs tab E710 = US</v>
      </c>
    </row>
    <row r="498" spans="9:29" x14ac:dyDescent="0.4">
      <c r="I498" s="428" t="s">
        <v>232</v>
      </c>
      <c r="J498" s="375" t="str">
        <f t="shared" ca="1" si="85"/>
        <v>US</v>
      </c>
      <c r="K498" s="375" t="s">
        <v>54</v>
      </c>
      <c r="L498" s="378"/>
      <c r="M498" s="824">
        <f t="shared" si="60"/>
        <v>0.34</v>
      </c>
      <c r="N498" s="375" t="s">
        <v>389</v>
      </c>
      <c r="O498" s="375" t="s">
        <v>401</v>
      </c>
      <c r="P498" s="378">
        <f t="shared" si="88"/>
        <v>3.2123576799083652E-4</v>
      </c>
      <c r="Q498" s="375" t="s">
        <v>399</v>
      </c>
      <c r="R498" s="831" t="str">
        <f t="shared" ca="1" si="89"/>
        <v>Electric tab Row 144-154 plus Row 188-198 for Natural gas Gas Turbine when Inputs tab E710 = US</v>
      </c>
      <c r="S498" s="428" t="s">
        <v>49</v>
      </c>
      <c r="T498" s="375" t="s">
        <v>418</v>
      </c>
      <c r="U498" s="375" t="str">
        <f t="shared" ca="1" si="86"/>
        <v>US</v>
      </c>
      <c r="V498" s="375" t="s">
        <v>53</v>
      </c>
      <c r="W498" s="378"/>
      <c r="X498" s="824">
        <f t="shared" si="61"/>
        <v>0.39</v>
      </c>
      <c r="Y498" s="375" t="s">
        <v>389</v>
      </c>
      <c r="Z498" s="375" t="s">
        <v>401</v>
      </c>
      <c r="AA498" s="378">
        <f t="shared" si="90"/>
        <v>2.3582842848193105E-4</v>
      </c>
      <c r="AB498" s="375" t="s">
        <v>399</v>
      </c>
      <c r="AC498" s="831" t="str">
        <f t="shared" ca="1" si="87"/>
        <v>Electric tab Row 144-154 plus Row 188-198 for Coal IGCC when Inputs tab E710 = US</v>
      </c>
    </row>
    <row r="499" spans="9:29" x14ac:dyDescent="0.4">
      <c r="I499" s="428" t="s">
        <v>232</v>
      </c>
      <c r="J499" s="375" t="str">
        <f t="shared" ca="1" si="85"/>
        <v>US</v>
      </c>
      <c r="K499" s="375" t="s">
        <v>54</v>
      </c>
      <c r="L499" s="378"/>
      <c r="M499" s="824">
        <f t="shared" si="60"/>
        <v>0.34</v>
      </c>
      <c r="N499" s="375" t="s">
        <v>390</v>
      </c>
      <c r="O499" s="375" t="s">
        <v>401</v>
      </c>
      <c r="P499" s="378">
        <f t="shared" si="88"/>
        <v>3.6166153191091064E-5</v>
      </c>
      <c r="Q499" s="375" t="s">
        <v>399</v>
      </c>
      <c r="R499" s="831" t="str">
        <f t="shared" ca="1" si="89"/>
        <v>Electric tab Row 144-154 plus Row 188-198 for Natural gas Gas Turbine when Inputs tab E710 = US</v>
      </c>
      <c r="S499" s="428" t="s">
        <v>49</v>
      </c>
      <c r="T499" s="375" t="s">
        <v>418</v>
      </c>
      <c r="U499" s="375" t="str">
        <f t="shared" ca="1" si="86"/>
        <v>US</v>
      </c>
      <c r="V499" s="375" t="s">
        <v>53</v>
      </c>
      <c r="W499" s="378"/>
      <c r="X499" s="824">
        <f t="shared" si="61"/>
        <v>0.39</v>
      </c>
      <c r="Y499" s="375" t="s">
        <v>390</v>
      </c>
      <c r="Z499" s="375" t="s">
        <v>401</v>
      </c>
      <c r="AA499" s="378">
        <f t="shared" si="90"/>
        <v>2.8902185583531793E-5</v>
      </c>
      <c r="AB499" s="375" t="s">
        <v>399</v>
      </c>
      <c r="AC499" s="831" t="str">
        <f t="shared" ca="1" si="87"/>
        <v>Electric tab Row 144-154 plus Row 188-198 for Coal IGCC when Inputs tab E710 = US</v>
      </c>
    </row>
    <row r="500" spans="9:29" x14ac:dyDescent="0.4">
      <c r="I500" s="428" t="s">
        <v>232</v>
      </c>
      <c r="J500" s="375" t="str">
        <f t="shared" ca="1" si="85"/>
        <v>US</v>
      </c>
      <c r="K500" s="375" t="s">
        <v>54</v>
      </c>
      <c r="L500" s="378"/>
      <c r="M500" s="824">
        <f t="shared" si="60"/>
        <v>0.34</v>
      </c>
      <c r="N500" s="375" t="s">
        <v>391</v>
      </c>
      <c r="O500" s="375" t="s">
        <v>401</v>
      </c>
      <c r="P500" s="378">
        <f t="shared" si="88"/>
        <v>3.6023372034409488E-5</v>
      </c>
      <c r="Q500" s="375" t="s">
        <v>399</v>
      </c>
      <c r="R500" s="831" t="str">
        <f t="shared" ca="1" si="89"/>
        <v>Electric tab Row 144-154 plus Row 188-198 for Natural gas Gas Turbine when Inputs tab E710 = US</v>
      </c>
      <c r="S500" s="428" t="s">
        <v>49</v>
      </c>
      <c r="T500" s="375" t="s">
        <v>418</v>
      </c>
      <c r="U500" s="375" t="str">
        <f t="shared" ca="1" si="86"/>
        <v>US</v>
      </c>
      <c r="V500" s="375" t="s">
        <v>53</v>
      </c>
      <c r="W500" s="378"/>
      <c r="X500" s="824">
        <f t="shared" si="61"/>
        <v>0.39</v>
      </c>
      <c r="Y500" s="375" t="s">
        <v>391</v>
      </c>
      <c r="Z500" s="375" t="s">
        <v>401</v>
      </c>
      <c r="AA500" s="378">
        <f t="shared" si="90"/>
        <v>8.501822233971292E-6</v>
      </c>
      <c r="AB500" s="375" t="s">
        <v>399</v>
      </c>
      <c r="AC500" s="831" t="str">
        <f t="shared" ca="1" si="87"/>
        <v>Electric tab Row 144-154 plus Row 188-198 for Coal IGCC when Inputs tab E710 = US</v>
      </c>
    </row>
    <row r="501" spans="9:29" x14ac:dyDescent="0.4">
      <c r="I501" s="428" t="s">
        <v>232</v>
      </c>
      <c r="J501" s="375" t="str">
        <f t="shared" ca="1" si="85"/>
        <v>US</v>
      </c>
      <c r="K501" s="375" t="s">
        <v>54</v>
      </c>
      <c r="L501" s="378"/>
      <c r="M501" s="824">
        <f t="shared" si="60"/>
        <v>0.34</v>
      </c>
      <c r="N501" s="375" t="s">
        <v>392</v>
      </c>
      <c r="O501" s="375" t="s">
        <v>401</v>
      </c>
      <c r="P501" s="378">
        <f t="shared" si="88"/>
        <v>1.7482541965807281E-5</v>
      </c>
      <c r="Q501" s="375" t="s">
        <v>399</v>
      </c>
      <c r="R501" s="831" t="str">
        <f t="shared" ca="1" si="89"/>
        <v>Electric tab Row 144-154 plus Row 188-198 for Natural gas Gas Turbine when Inputs tab E710 = US</v>
      </c>
      <c r="S501" s="428" t="s">
        <v>49</v>
      </c>
      <c r="T501" s="375" t="s">
        <v>418</v>
      </c>
      <c r="U501" s="375" t="str">
        <f t="shared" ca="1" si="86"/>
        <v>US</v>
      </c>
      <c r="V501" s="375" t="s">
        <v>53</v>
      </c>
      <c r="W501" s="378"/>
      <c r="X501" s="824">
        <f t="shared" si="61"/>
        <v>0.39</v>
      </c>
      <c r="Y501" s="375" t="s">
        <v>392</v>
      </c>
      <c r="Z501" s="375" t="s">
        <v>401</v>
      </c>
      <c r="AA501" s="378">
        <f t="shared" si="90"/>
        <v>7.738605083349976E-6</v>
      </c>
      <c r="AB501" s="375" t="s">
        <v>399</v>
      </c>
      <c r="AC501" s="831" t="str">
        <f t="shared" ca="1" si="87"/>
        <v>Electric tab Row 144-154 plus Row 188-198 for Coal IGCC when Inputs tab E710 = US</v>
      </c>
    </row>
    <row r="502" spans="9:29" x14ac:dyDescent="0.4">
      <c r="I502" s="428" t="s">
        <v>232</v>
      </c>
      <c r="J502" s="375" t="str">
        <f t="shared" ca="1" si="85"/>
        <v>US</v>
      </c>
      <c r="K502" s="375" t="s">
        <v>54</v>
      </c>
      <c r="L502" s="378"/>
      <c r="M502" s="824">
        <f t="shared" si="60"/>
        <v>0.34</v>
      </c>
      <c r="N502" s="375" t="s">
        <v>393</v>
      </c>
      <c r="O502" s="375" t="s">
        <v>401</v>
      </c>
      <c r="P502" s="378">
        <f t="shared" si="88"/>
        <v>1.0433270192686946E-6</v>
      </c>
      <c r="Q502" s="375" t="s">
        <v>399</v>
      </c>
      <c r="R502" s="831" t="str">
        <f t="shared" ca="1" si="89"/>
        <v>Electric tab Row 144-154 plus Row 188-198 for Natural gas Gas Turbine when Inputs tab E710 = US</v>
      </c>
      <c r="S502" s="428" t="s">
        <v>49</v>
      </c>
      <c r="T502" s="375" t="s">
        <v>418</v>
      </c>
      <c r="U502" s="375" t="str">
        <f t="shared" ca="1" si="86"/>
        <v>US</v>
      </c>
      <c r="V502" s="375" t="s">
        <v>53</v>
      </c>
      <c r="W502" s="378"/>
      <c r="X502" s="824">
        <f t="shared" si="61"/>
        <v>0.39</v>
      </c>
      <c r="Y502" s="375" t="s">
        <v>393</v>
      </c>
      <c r="Z502" s="375" t="s">
        <v>401</v>
      </c>
      <c r="AA502" s="378">
        <f t="shared" si="90"/>
        <v>3.5993377949097536E-7</v>
      </c>
      <c r="AB502" s="375" t="s">
        <v>399</v>
      </c>
      <c r="AC502" s="831" t="str">
        <f t="shared" ca="1" si="87"/>
        <v>Electric tab Row 144-154 plus Row 188-198 for Coal IGCC when Inputs tab E710 = US</v>
      </c>
    </row>
    <row r="503" spans="9:29" x14ac:dyDescent="0.4">
      <c r="I503" s="428" t="s">
        <v>232</v>
      </c>
      <c r="J503" s="375" t="str">
        <f t="shared" ca="1" si="85"/>
        <v>US</v>
      </c>
      <c r="K503" s="375" t="s">
        <v>54</v>
      </c>
      <c r="L503" s="378"/>
      <c r="M503" s="824">
        <f t="shared" si="60"/>
        <v>0.34</v>
      </c>
      <c r="N503" s="375" t="s">
        <v>394</v>
      </c>
      <c r="O503" s="375" t="s">
        <v>401</v>
      </c>
      <c r="P503" s="378">
        <f t="shared" si="88"/>
        <v>2.4416935813424854E-5</v>
      </c>
      <c r="Q503" s="375" t="s">
        <v>399</v>
      </c>
      <c r="R503" s="831" t="str">
        <f t="shared" ca="1" si="89"/>
        <v>Electric tab Row 144-154 plus Row 188-198 for Natural gas Gas Turbine when Inputs tab E710 = US</v>
      </c>
      <c r="S503" s="428" t="s">
        <v>49</v>
      </c>
      <c r="T503" s="375" t="s">
        <v>418</v>
      </c>
      <c r="U503" s="375" t="str">
        <f t="shared" ca="1" si="86"/>
        <v>US</v>
      </c>
      <c r="V503" s="375" t="s">
        <v>53</v>
      </c>
      <c r="W503" s="378"/>
      <c r="X503" s="824">
        <f t="shared" si="61"/>
        <v>0.39</v>
      </c>
      <c r="Y503" s="375" t="s">
        <v>394</v>
      </c>
      <c r="Z503" s="375" t="s">
        <v>401</v>
      </c>
      <c r="AA503" s="378">
        <f t="shared" si="90"/>
        <v>6.7934052968836616E-7</v>
      </c>
      <c r="AB503" s="375" t="s">
        <v>399</v>
      </c>
      <c r="AC503" s="831" t="str">
        <f t="shared" ca="1" si="87"/>
        <v>Electric tab Row 144-154 plus Row 188-198 for Coal IGCC when Inputs tab E710 = US</v>
      </c>
    </row>
    <row r="504" spans="9:29" x14ac:dyDescent="0.4">
      <c r="I504" s="428" t="s">
        <v>232</v>
      </c>
      <c r="J504" s="375" t="str">
        <f t="shared" ca="1" si="85"/>
        <v>US</v>
      </c>
      <c r="K504" s="375" t="s">
        <v>54</v>
      </c>
      <c r="M504" s="824">
        <f t="shared" si="60"/>
        <v>0.34</v>
      </c>
      <c r="N504" s="375" t="s">
        <v>395</v>
      </c>
      <c r="O504" s="375" t="s">
        <v>401</v>
      </c>
      <c r="P504" s="378">
        <f t="shared" si="88"/>
        <v>1.1293360462223943E-5</v>
      </c>
      <c r="Q504" s="375" t="s">
        <v>399</v>
      </c>
      <c r="R504" s="831" t="str">
        <f t="shared" ca="1" si="89"/>
        <v>Electric tab Row 144-154 plus Row 188-198 for Natural gas Gas Turbine when Inputs tab E710 = US</v>
      </c>
      <c r="S504" s="428" t="s">
        <v>49</v>
      </c>
      <c r="T504" s="375" t="s">
        <v>418</v>
      </c>
      <c r="U504" s="375" t="str">
        <f t="shared" ca="1" si="86"/>
        <v>US</v>
      </c>
      <c r="V504" s="375" t="s">
        <v>53</v>
      </c>
      <c r="X504" s="824">
        <f t="shared" si="61"/>
        <v>0.39</v>
      </c>
      <c r="Y504" s="375" t="s">
        <v>395</v>
      </c>
      <c r="Z504" s="375" t="s">
        <v>401</v>
      </c>
      <c r="AA504" s="378">
        <f t="shared" si="90"/>
        <v>1.0288504837070885E-5</v>
      </c>
      <c r="AB504" s="375" t="s">
        <v>399</v>
      </c>
      <c r="AC504" s="831" t="str">
        <f t="shared" ca="1" si="87"/>
        <v>Electric tab Row 144-154 plus Row 188-198 for Coal IGCC when Inputs tab E710 = US</v>
      </c>
    </row>
    <row r="505" spans="9:29" x14ac:dyDescent="0.4">
      <c r="I505" s="428" t="s">
        <v>232</v>
      </c>
      <c r="J505" s="375" t="str">
        <f t="shared" ca="1" si="85"/>
        <v>US</v>
      </c>
      <c r="K505" s="375" t="s">
        <v>54</v>
      </c>
      <c r="M505" s="824">
        <f t="shared" si="60"/>
        <v>0.34</v>
      </c>
      <c r="N505" s="375" t="s">
        <v>396</v>
      </c>
      <c r="O505" s="375" t="s">
        <v>401</v>
      </c>
      <c r="P505" s="378">
        <f t="shared" si="88"/>
        <v>1.0041786435174304E-6</v>
      </c>
      <c r="Q505" s="375" t="s">
        <v>399</v>
      </c>
      <c r="R505" s="831" t="str">
        <f t="shared" ca="1" si="89"/>
        <v>Electric tab Row 144-154 plus Row 188-198 for Natural gas Gas Turbine when Inputs tab E710 = US</v>
      </c>
      <c r="S505" s="428" t="s">
        <v>49</v>
      </c>
      <c r="T505" s="375" t="s">
        <v>418</v>
      </c>
      <c r="U505" s="375" t="str">
        <f t="shared" ca="1" si="86"/>
        <v>US</v>
      </c>
      <c r="V505" s="375" t="s">
        <v>53</v>
      </c>
      <c r="X505" s="824">
        <f t="shared" si="61"/>
        <v>0.39</v>
      </c>
      <c r="Y505" s="375" t="s">
        <v>396</v>
      </c>
      <c r="Z505" s="375" t="s">
        <v>401</v>
      </c>
      <c r="AA505" s="378">
        <f t="shared" si="90"/>
        <v>1.3507889644072333E-5</v>
      </c>
      <c r="AB505" s="375" t="s">
        <v>399</v>
      </c>
      <c r="AC505" s="831" t="str">
        <f t="shared" ca="1" si="87"/>
        <v>Electric tab Row 144-154 plus Row 188-198 for Coal IGCC when Inputs tab E710 = US</v>
      </c>
    </row>
    <row r="506" spans="9:29" x14ac:dyDescent="0.4">
      <c r="I506" s="428" t="s">
        <v>232</v>
      </c>
      <c r="J506" s="375" t="str">
        <f t="shared" ca="1" si="85"/>
        <v>US</v>
      </c>
      <c r="K506" s="375" t="s">
        <v>54</v>
      </c>
      <c r="M506" s="824">
        <f t="shared" si="60"/>
        <v>0.34</v>
      </c>
      <c r="N506" s="375" t="s">
        <v>397</v>
      </c>
      <c r="O506" s="375" t="s">
        <v>401</v>
      </c>
      <c r="P506" s="378">
        <f t="shared" si="88"/>
        <v>0.59595871077786755</v>
      </c>
      <c r="Q506" s="375" t="s">
        <v>399</v>
      </c>
      <c r="R506" s="831" t="str">
        <f t="shared" ca="1" si="89"/>
        <v>Electric tab Row 144-154 plus Row 188-198 for Natural gas Gas Turbine when Inputs tab E710 = US</v>
      </c>
      <c r="S506" s="428" t="s">
        <v>49</v>
      </c>
      <c r="T506" s="375" t="s">
        <v>418</v>
      </c>
      <c r="U506" s="375" t="str">
        <f t="shared" ca="1" si="86"/>
        <v>US</v>
      </c>
      <c r="V506" s="375" t="s">
        <v>53</v>
      </c>
      <c r="X506" s="824">
        <f t="shared" si="61"/>
        <v>0.39</v>
      </c>
      <c r="Y506" s="375" t="s">
        <v>397</v>
      </c>
      <c r="Z506" s="375" t="s">
        <v>401</v>
      </c>
      <c r="AA506" s="378">
        <f t="shared" si="90"/>
        <v>0.87603964555200775</v>
      </c>
      <c r="AB506" s="375" t="s">
        <v>399</v>
      </c>
      <c r="AC506" s="831" t="str">
        <f t="shared" ca="1" si="87"/>
        <v>Electric tab Row 144-154 plus Row 188-198 for Coal IGCC when Inputs tab E710 = US</v>
      </c>
    </row>
    <row r="507" spans="9:29" x14ac:dyDescent="0.4">
      <c r="I507" s="428" t="s">
        <v>232</v>
      </c>
      <c r="J507" s="375" t="str">
        <f t="shared" ca="1" si="85"/>
        <v>US</v>
      </c>
      <c r="K507" s="375" t="s">
        <v>73</v>
      </c>
      <c r="M507" s="824">
        <f t="shared" si="60"/>
        <v>0.55000000000000004</v>
      </c>
      <c r="N507" s="375" t="s">
        <v>385</v>
      </c>
      <c r="O507" s="375" t="s">
        <v>400</v>
      </c>
      <c r="P507" s="761">
        <f>K139/10^6</f>
        <v>1.8181818181818181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US</v>
      </c>
      <c r="S507" s="428" t="s">
        <v>49</v>
      </c>
      <c r="T507" s="375" t="s">
        <v>418</v>
      </c>
      <c r="U507" s="375" t="str">
        <f t="shared" ca="1" si="86"/>
        <v>US</v>
      </c>
      <c r="V507" s="375" t="s">
        <v>406</v>
      </c>
      <c r="W507" s="375" t="str">
        <f>CONCATENATE(TEXT($C$71,"0%"), $A$71, "_", TEXT($C$72,"0%"),$A$72)</f>
        <v>99%Boiler_1%IGCC</v>
      </c>
      <c r="X507" s="824">
        <f>$D$70</f>
        <v>0.36027713625866054</v>
      </c>
      <c r="Y507" s="375" t="s">
        <v>411</v>
      </c>
      <c r="Z507" s="375" t="s">
        <v>400</v>
      </c>
      <c r="AA507" s="761">
        <f>D$140/10^6</f>
        <v>2.7756410256410255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US</v>
      </c>
    </row>
    <row r="508" spans="9:29" x14ac:dyDescent="0.4">
      <c r="I508" s="428" t="s">
        <v>232</v>
      </c>
      <c r="J508" s="375" t="str">
        <f t="shared" ca="1" si="85"/>
        <v>US</v>
      </c>
      <c r="K508" s="375" t="s">
        <v>73</v>
      </c>
      <c r="M508" s="824">
        <f t="shared" si="60"/>
        <v>0.55000000000000004</v>
      </c>
      <c r="N508" s="375" t="s">
        <v>387</v>
      </c>
      <c r="O508" s="375" t="s">
        <v>400</v>
      </c>
      <c r="P508" s="763">
        <f>K145/1000/10^6/0.000293071</f>
        <v>1.7000004028223724E-6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US</v>
      </c>
      <c r="S508" s="428" t="s">
        <v>49</v>
      </c>
      <c r="T508" s="375" t="s">
        <v>418</v>
      </c>
      <c r="U508" s="375" t="str">
        <f t="shared" ca="1" si="86"/>
        <v>US</v>
      </c>
      <c r="V508" s="375" t="s">
        <v>406</v>
      </c>
      <c r="W508" s="375" t="str">
        <f t="shared" ref="W508:W529" si="91">CONCATENATE(TEXT($C$71,"0%"), $A$71, "_", TEXT($C$72,"0%"),$A$72)</f>
        <v>99%Boiler_1%IGCC</v>
      </c>
      <c r="X508" s="824">
        <f t="shared" ref="X508:X529" si="92">$D$70</f>
        <v>0.36027713625866054</v>
      </c>
      <c r="Y508" s="375" t="s">
        <v>387</v>
      </c>
      <c r="Z508" s="375" t="s">
        <v>400</v>
      </c>
      <c r="AA508" s="763">
        <f>D145/1000/10^6/0.000293071</f>
        <v>8.5230020195618143E-6</v>
      </c>
      <c r="AB508" s="375" t="s">
        <v>399</v>
      </c>
      <c r="AC508" s="831" t="str">
        <f t="shared" ref="AC508:AC518" ca="1" si="93">CONCATENATE("Electric tab Row 144-154 for ", S508, " ", V508, " when Inputs tab E710 = ", U508)</f>
        <v>Electric tab Row 144-154 for Coal Mix when Inputs tab E710 = US</v>
      </c>
    </row>
    <row r="509" spans="9:29" x14ac:dyDescent="0.4">
      <c r="I509" s="428" t="s">
        <v>232</v>
      </c>
      <c r="J509" s="375" t="str">
        <f t="shared" ca="1" si="85"/>
        <v>US</v>
      </c>
      <c r="K509" s="375" t="s">
        <v>73</v>
      </c>
      <c r="M509" s="824">
        <f t="shared" si="60"/>
        <v>0.55000000000000004</v>
      </c>
      <c r="N509" s="375" t="s">
        <v>388</v>
      </c>
      <c r="O509" s="375" t="s">
        <v>400</v>
      </c>
      <c r="P509" s="763">
        <f t="shared" ref="P509:P518" si="94">K146/1000/10^6/0.000293071</f>
        <v>9.020002137328118E-5</v>
      </c>
      <c r="Q509" s="375" t="s">
        <v>399</v>
      </c>
      <c r="R509" s="831" t="str">
        <f t="shared" ref="R509:R518" ca="1" si="95">CONCATENATE("Electric tab Row 144-154 for ", I509, " ", K509, " when Inputs tab E710 = ", J509)</f>
        <v>Electric tab Row 144-154 for Natural gas Combined Cycle when Inputs tab E710 = US</v>
      </c>
      <c r="S509" s="428" t="s">
        <v>49</v>
      </c>
      <c r="T509" s="375" t="s">
        <v>418</v>
      </c>
      <c r="U509" s="375" t="str">
        <f t="shared" ca="1" si="86"/>
        <v>US</v>
      </c>
      <c r="V509" s="375" t="s">
        <v>406</v>
      </c>
      <c r="W509" s="375" t="str">
        <f t="shared" si="91"/>
        <v>99%Boiler_1%IGCC</v>
      </c>
      <c r="X509" s="824">
        <f t="shared" si="92"/>
        <v>0.36027713625866054</v>
      </c>
      <c r="Y509" s="375" t="s">
        <v>388</v>
      </c>
      <c r="Z509" s="375" t="s">
        <v>400</v>
      </c>
      <c r="AA509" s="763">
        <f t="shared" ref="AA509:AA518" si="96">D146/1000/10^6/0.000293071</f>
        <v>5.5591013172528549E-5</v>
      </c>
      <c r="AB509" s="375" t="s">
        <v>399</v>
      </c>
      <c r="AC509" s="831" t="str">
        <f t="shared" ca="1" si="93"/>
        <v>Electric tab Row 144-154 for Coal Mix when Inputs tab E710 = US</v>
      </c>
    </row>
    <row r="510" spans="9:29" x14ac:dyDescent="0.4">
      <c r="I510" s="428" t="s">
        <v>232</v>
      </c>
      <c r="J510" s="375" t="str">
        <f t="shared" ca="1" si="85"/>
        <v>US</v>
      </c>
      <c r="K510" s="375" t="s">
        <v>73</v>
      </c>
      <c r="M510" s="824">
        <f t="shared" si="60"/>
        <v>0.55000000000000004</v>
      </c>
      <c r="N510" s="375" t="s">
        <v>389</v>
      </c>
      <c r="O510" s="375" t="s">
        <v>400</v>
      </c>
      <c r="P510" s="763">
        <f t="shared" si="94"/>
        <v>1.0810002561476379E-4</v>
      </c>
      <c r="Q510" s="375" t="s">
        <v>399</v>
      </c>
      <c r="R510" s="831" t="str">
        <f t="shared" ca="1" si="95"/>
        <v>Electric tab Row 144-154 for Natural gas Combined Cycle when Inputs tab E710 = US</v>
      </c>
      <c r="S510" s="428" t="s">
        <v>49</v>
      </c>
      <c r="T510" s="375" t="s">
        <v>418</v>
      </c>
      <c r="U510" s="375" t="str">
        <f t="shared" ca="1" si="86"/>
        <v>US</v>
      </c>
      <c r="V510" s="375" t="s">
        <v>406</v>
      </c>
      <c r="W510" s="375" t="str">
        <f t="shared" si="91"/>
        <v>99%Boiler_1%IGCC</v>
      </c>
      <c r="X510" s="824">
        <f t="shared" si="92"/>
        <v>0.36027713625866054</v>
      </c>
      <c r="Y510" s="375" t="s">
        <v>389</v>
      </c>
      <c r="Z510" s="375" t="s">
        <v>400</v>
      </c>
      <c r="AA510" s="763">
        <f t="shared" si="96"/>
        <v>3.6063108545307949E-4</v>
      </c>
      <c r="AB510" s="375" t="s">
        <v>399</v>
      </c>
      <c r="AC510" s="831" t="str">
        <f t="shared" ca="1" si="93"/>
        <v>Electric tab Row 144-154 for Coal Mix when Inputs tab E710 = US</v>
      </c>
    </row>
    <row r="511" spans="9:29" x14ac:dyDescent="0.4">
      <c r="I511" s="428" t="s">
        <v>232</v>
      </c>
      <c r="J511" s="375" t="str">
        <f t="shared" ca="1" si="85"/>
        <v>US</v>
      </c>
      <c r="K511" s="375" t="s">
        <v>73</v>
      </c>
      <c r="L511" s="378"/>
      <c r="M511" s="824">
        <f t="shared" si="60"/>
        <v>0.55000000000000004</v>
      </c>
      <c r="N511" s="375" t="s">
        <v>390</v>
      </c>
      <c r="O511" s="375" t="s">
        <v>400</v>
      </c>
      <c r="P511" s="763">
        <f t="shared" si="94"/>
        <v>8.0000018956346931E-7</v>
      </c>
      <c r="Q511" s="375" t="s">
        <v>399</v>
      </c>
      <c r="R511" s="831" t="str">
        <f t="shared" ca="1" si="95"/>
        <v>Electric tab Row 144-154 for Natural gas Combined Cycle when Inputs tab E710 = US</v>
      </c>
      <c r="S511" s="428" t="s">
        <v>49</v>
      </c>
      <c r="T511" s="375" t="s">
        <v>418</v>
      </c>
      <c r="U511" s="375" t="str">
        <f t="shared" ca="1" si="86"/>
        <v>US</v>
      </c>
      <c r="V511" s="375" t="s">
        <v>406</v>
      </c>
      <c r="W511" s="375" t="str">
        <f t="shared" si="91"/>
        <v>99%Boiler_1%IGCC</v>
      </c>
      <c r="X511" s="824">
        <f t="shared" si="92"/>
        <v>0.36027713625866054</v>
      </c>
      <c r="Y511" s="375" t="s">
        <v>390</v>
      </c>
      <c r="Z511" s="375" t="s">
        <v>400</v>
      </c>
      <c r="AA511" s="763">
        <f t="shared" si="96"/>
        <v>6.1070014470801344E-5</v>
      </c>
      <c r="AB511" s="375" t="s">
        <v>399</v>
      </c>
      <c r="AC511" s="831" t="str">
        <f t="shared" ca="1" si="93"/>
        <v>Electric tab Row 144-154 for Coal Mix when Inputs tab E710 = US</v>
      </c>
    </row>
    <row r="512" spans="9:29" x14ac:dyDescent="0.4">
      <c r="I512" s="428" t="s">
        <v>232</v>
      </c>
      <c r="J512" s="375" t="str">
        <f t="shared" ca="1" si="85"/>
        <v>US</v>
      </c>
      <c r="K512" s="375" t="s">
        <v>73</v>
      </c>
      <c r="L512" s="378"/>
      <c r="M512" s="824">
        <f t="shared" si="60"/>
        <v>0.55000000000000004</v>
      </c>
      <c r="N512" s="375" t="s">
        <v>391</v>
      </c>
      <c r="O512" s="375" t="s">
        <v>400</v>
      </c>
      <c r="P512" s="763">
        <f t="shared" si="94"/>
        <v>8.0000018956346931E-7</v>
      </c>
      <c r="Q512" s="375" t="s">
        <v>399</v>
      </c>
      <c r="R512" s="831" t="str">
        <f t="shared" ca="1" si="95"/>
        <v>Electric tab Row 144-154 for Natural gas Combined Cycle when Inputs tab E710 = US</v>
      </c>
      <c r="S512" s="428" t="s">
        <v>49</v>
      </c>
      <c r="T512" s="375" t="s">
        <v>418</v>
      </c>
      <c r="U512" s="375" t="str">
        <f t="shared" ca="1" si="86"/>
        <v>US</v>
      </c>
      <c r="V512" s="375" t="s">
        <v>406</v>
      </c>
      <c r="W512" s="375" t="str">
        <f t="shared" si="91"/>
        <v>99%Boiler_1%IGCC</v>
      </c>
      <c r="X512" s="824">
        <f t="shared" si="92"/>
        <v>0.36027713625866054</v>
      </c>
      <c r="Y512" s="375" t="s">
        <v>391</v>
      </c>
      <c r="Z512" s="375" t="s">
        <v>400</v>
      </c>
      <c r="AA512" s="763">
        <f t="shared" si="96"/>
        <v>4.2850710153659197E-5</v>
      </c>
      <c r="AB512" s="375" t="s">
        <v>399</v>
      </c>
      <c r="AC512" s="831" t="str">
        <f t="shared" ca="1" si="93"/>
        <v>Electric tab Row 144-154 for Coal Mix when Inputs tab E710 = US</v>
      </c>
    </row>
    <row r="513" spans="9:29" x14ac:dyDescent="0.4">
      <c r="I513" s="428" t="s">
        <v>232</v>
      </c>
      <c r="J513" s="375" t="str">
        <f t="shared" ca="1" si="85"/>
        <v>US</v>
      </c>
      <c r="K513" s="375" t="s">
        <v>73</v>
      </c>
      <c r="L513" s="378"/>
      <c r="M513" s="824">
        <f t="shared" si="60"/>
        <v>0.55000000000000004</v>
      </c>
      <c r="N513" s="375" t="s">
        <v>392</v>
      </c>
      <c r="O513" s="375" t="s">
        <v>400</v>
      </c>
      <c r="P513" s="763">
        <f t="shared" si="94"/>
        <v>3.8000009004264793E-6</v>
      </c>
      <c r="Q513" s="375" t="s">
        <v>399</v>
      </c>
      <c r="R513" s="831" t="str">
        <f t="shared" ca="1" si="95"/>
        <v>Electric tab Row 144-154 for Natural gas Combined Cycle when Inputs tab E710 = US</v>
      </c>
      <c r="S513" s="428" t="s">
        <v>49</v>
      </c>
      <c r="T513" s="375" t="s">
        <v>418</v>
      </c>
      <c r="U513" s="375" t="str">
        <f t="shared" ca="1" si="86"/>
        <v>US</v>
      </c>
      <c r="V513" s="375" t="s">
        <v>406</v>
      </c>
      <c r="W513" s="375" t="str">
        <f t="shared" si="91"/>
        <v>99%Boiler_1%IGCC</v>
      </c>
      <c r="X513" s="824">
        <f t="shared" si="92"/>
        <v>0.36027713625866054</v>
      </c>
      <c r="Y513" s="375" t="s">
        <v>392</v>
      </c>
      <c r="Z513" s="375" t="s">
        <v>400</v>
      </c>
      <c r="AA513" s="763">
        <f t="shared" si="96"/>
        <v>2.340508654593545E-3</v>
      </c>
      <c r="AB513" s="375" t="s">
        <v>399</v>
      </c>
      <c r="AC513" s="831" t="str">
        <f t="shared" ca="1" si="93"/>
        <v>Electric tab Row 144-154 for Coal Mix when Inputs tab E710 = US</v>
      </c>
    </row>
    <row r="514" spans="9:29" x14ac:dyDescent="0.4">
      <c r="I514" s="428" t="s">
        <v>232</v>
      </c>
      <c r="J514" s="375" t="str">
        <f t="shared" ca="1" si="85"/>
        <v>US</v>
      </c>
      <c r="K514" s="375" t="s">
        <v>73</v>
      </c>
      <c r="L514" s="378"/>
      <c r="M514" s="824">
        <f t="shared" si="60"/>
        <v>0.55000000000000004</v>
      </c>
      <c r="N514" s="375" t="s">
        <v>393</v>
      </c>
      <c r="O514" s="375" t="s">
        <v>400</v>
      </c>
      <c r="P514" s="763">
        <f t="shared" si="94"/>
        <v>2.3200005497340614E-8</v>
      </c>
      <c r="Q514" s="375" t="s">
        <v>399</v>
      </c>
      <c r="R514" s="831" t="str">
        <f t="shared" ca="1" si="95"/>
        <v>Electric tab Row 144-154 for Natural gas Combined Cycle when Inputs tab E710 = US</v>
      </c>
      <c r="S514" s="428" t="s">
        <v>49</v>
      </c>
      <c r="T514" s="375" t="s">
        <v>418</v>
      </c>
      <c r="U514" s="375" t="str">
        <f t="shared" ca="1" si="86"/>
        <v>US</v>
      </c>
      <c r="V514" s="375" t="s">
        <v>406</v>
      </c>
      <c r="W514" s="375" t="str">
        <f t="shared" si="91"/>
        <v>99%Boiler_1%IGCC</v>
      </c>
      <c r="X514" s="824">
        <f t="shared" si="92"/>
        <v>0.36027713625866054</v>
      </c>
      <c r="Y514" s="375" t="s">
        <v>393</v>
      </c>
      <c r="Z514" s="375" t="s">
        <v>400</v>
      </c>
      <c r="AA514" s="763">
        <f t="shared" si="96"/>
        <v>1.8425805366073456E-6</v>
      </c>
      <c r="AB514" s="375" t="s">
        <v>399</v>
      </c>
      <c r="AC514" s="831" t="str">
        <f t="shared" ca="1" si="93"/>
        <v>Electric tab Row 144-154 for Coal Mix when Inputs tab E710 = US</v>
      </c>
    </row>
    <row r="515" spans="9:29" x14ac:dyDescent="0.4">
      <c r="I515" s="428" t="s">
        <v>232</v>
      </c>
      <c r="J515" s="375" t="str">
        <f t="shared" ca="1" si="85"/>
        <v>US</v>
      </c>
      <c r="K515" s="375" t="s">
        <v>73</v>
      </c>
      <c r="L515" s="378"/>
      <c r="M515" s="824">
        <f t="shared" si="60"/>
        <v>0.55000000000000004</v>
      </c>
      <c r="N515" s="375" t="s">
        <v>394</v>
      </c>
      <c r="O515" s="375" t="s">
        <v>400</v>
      </c>
      <c r="P515" s="763">
        <f t="shared" si="94"/>
        <v>5.440001289031593E-7</v>
      </c>
      <c r="Q515" s="375" t="s">
        <v>399</v>
      </c>
      <c r="R515" s="831" t="str">
        <f t="shared" ca="1" si="95"/>
        <v>Electric tab Row 144-154 for Natural gas Combined Cycle when Inputs tab E710 = US</v>
      </c>
      <c r="S515" s="428" t="s">
        <v>49</v>
      </c>
      <c r="T515" s="375" t="s">
        <v>418</v>
      </c>
      <c r="U515" s="375" t="str">
        <f t="shared" ca="1" si="86"/>
        <v>US</v>
      </c>
      <c r="V515" s="375" t="s">
        <v>406</v>
      </c>
      <c r="W515" s="375" t="str">
        <f t="shared" si="91"/>
        <v>99%Boiler_1%IGCC</v>
      </c>
      <c r="X515" s="824">
        <f t="shared" si="92"/>
        <v>0.36027713625866054</v>
      </c>
      <c r="Y515" s="375" t="s">
        <v>394</v>
      </c>
      <c r="Z515" s="375" t="s">
        <v>400</v>
      </c>
      <c r="AA515" s="763">
        <f t="shared" si="96"/>
        <v>3.4709075224463949E-6</v>
      </c>
      <c r="AB515" s="375" t="s">
        <v>399</v>
      </c>
      <c r="AC515" s="831" t="str">
        <f t="shared" ca="1" si="93"/>
        <v>Electric tab Row 144-154 for Coal Mix when Inputs tab E710 = US</v>
      </c>
    </row>
    <row r="516" spans="9:29" x14ac:dyDescent="0.4">
      <c r="I516" s="428" t="s">
        <v>232</v>
      </c>
      <c r="J516" s="375" t="str">
        <f t="shared" ca="1" si="85"/>
        <v>US</v>
      </c>
      <c r="K516" s="375" t="s">
        <v>73</v>
      </c>
      <c r="L516" s="378"/>
      <c r="M516" s="824">
        <f t="shared" si="60"/>
        <v>0.55000000000000004</v>
      </c>
      <c r="N516" s="375" t="s">
        <v>395</v>
      </c>
      <c r="O516" s="375" t="s">
        <v>400</v>
      </c>
      <c r="P516" s="763">
        <f t="shared" si="94"/>
        <v>7.1000016823757918E-6</v>
      </c>
      <c r="Q516" s="375" t="s">
        <v>399</v>
      </c>
      <c r="R516" s="831" t="str">
        <f t="shared" ca="1" si="95"/>
        <v>Electric tab Row 144-154 for Natural gas Combined Cycle when Inputs tab E710 = US</v>
      </c>
      <c r="S516" s="428" t="s">
        <v>49</v>
      </c>
      <c r="T516" s="375" t="s">
        <v>418</v>
      </c>
      <c r="U516" s="375" t="str">
        <f t="shared" ca="1" si="86"/>
        <v>US</v>
      </c>
      <c r="V516" s="375" t="s">
        <v>406</v>
      </c>
      <c r="W516" s="375" t="str">
        <f t="shared" si="91"/>
        <v>99%Boiler_1%IGCC</v>
      </c>
      <c r="X516" s="824">
        <f t="shared" si="92"/>
        <v>0.36027713625866054</v>
      </c>
      <c r="Y516" s="375" t="s">
        <v>395</v>
      </c>
      <c r="Z516" s="375" t="s">
        <v>400</v>
      </c>
      <c r="AA516" s="763">
        <f t="shared" si="96"/>
        <v>9.9900023671738254E-6</v>
      </c>
      <c r="AB516" s="375" t="s">
        <v>399</v>
      </c>
      <c r="AC516" s="831" t="str">
        <f t="shared" ca="1" si="93"/>
        <v>Electric tab Row 144-154 for Coal Mix when Inputs tab E710 = US</v>
      </c>
    </row>
    <row r="517" spans="9:29" x14ac:dyDescent="0.4">
      <c r="I517" s="428" t="s">
        <v>232</v>
      </c>
      <c r="J517" s="375" t="str">
        <f t="shared" ca="1" si="85"/>
        <v>US</v>
      </c>
      <c r="K517" s="375" t="s">
        <v>73</v>
      </c>
      <c r="L517" s="378"/>
      <c r="M517" s="824">
        <f t="shared" si="60"/>
        <v>0.55000000000000004</v>
      </c>
      <c r="N517" s="375" t="s">
        <v>396</v>
      </c>
      <c r="O517" s="375" t="s">
        <v>400</v>
      </c>
      <c r="P517" s="763">
        <f t="shared" si="94"/>
        <v>7.000001658680357E-7</v>
      </c>
      <c r="Q517" s="375" t="s">
        <v>399</v>
      </c>
      <c r="R517" s="831" t="str">
        <f t="shared" ca="1" si="95"/>
        <v>Electric tab Row 144-154 for Natural gas Combined Cycle when Inputs tab E710 = US</v>
      </c>
      <c r="S517" s="428" t="s">
        <v>49</v>
      </c>
      <c r="T517" s="375" t="s">
        <v>418</v>
      </c>
      <c r="U517" s="375" t="str">
        <f t="shared" ca="1" si="86"/>
        <v>US</v>
      </c>
      <c r="V517" s="375" t="s">
        <v>406</v>
      </c>
      <c r="W517" s="375" t="str">
        <f t="shared" si="91"/>
        <v>99%Boiler_1%IGCC</v>
      </c>
      <c r="X517" s="824">
        <f t="shared" si="92"/>
        <v>0.36027713625866054</v>
      </c>
      <c r="Y517" s="375" t="s">
        <v>396</v>
      </c>
      <c r="Z517" s="375" t="s">
        <v>400</v>
      </c>
      <c r="AA517" s="763">
        <f t="shared" si="96"/>
        <v>1.4985003550760739E-5</v>
      </c>
      <c r="AB517" s="375" t="s">
        <v>399</v>
      </c>
      <c r="AC517" s="831" t="str">
        <f t="shared" ca="1" si="93"/>
        <v>Electric tab Row 144-154 for Coal Mix when Inputs tab E710 = US</v>
      </c>
    </row>
    <row r="518" spans="9:29" x14ac:dyDescent="0.4">
      <c r="I518" s="428" t="s">
        <v>232</v>
      </c>
      <c r="J518" s="375" t="str">
        <f t="shared" ca="1" si="85"/>
        <v>US</v>
      </c>
      <c r="K518" s="375" t="s">
        <v>73</v>
      </c>
      <c r="L518" s="378"/>
      <c r="M518" s="824">
        <f t="shared" si="60"/>
        <v>0.55000000000000004</v>
      </c>
      <c r="N518" s="375" t="s">
        <v>397</v>
      </c>
      <c r="O518" s="375" t="s">
        <v>400</v>
      </c>
      <c r="P518" s="763">
        <f t="shared" si="94"/>
        <v>0.36842349782946021</v>
      </c>
      <c r="Q518" s="375" t="s">
        <v>399</v>
      </c>
      <c r="R518" s="831" t="str">
        <f t="shared" ca="1" si="95"/>
        <v>Electric tab Row 144-154 for Natural gas Combined Cycle when Inputs tab E710 = US</v>
      </c>
      <c r="S518" s="428" t="s">
        <v>49</v>
      </c>
      <c r="T518" s="375" t="s">
        <v>418</v>
      </c>
      <c r="U518" s="375" t="str">
        <f t="shared" ca="1" si="86"/>
        <v>US</v>
      </c>
      <c r="V518" s="375" t="s">
        <v>406</v>
      </c>
      <c r="W518" s="375" t="str">
        <f t="shared" si="91"/>
        <v>99%Boiler_1%IGCC</v>
      </c>
      <c r="X518" s="824">
        <f t="shared" si="92"/>
        <v>0.36027713625866054</v>
      </c>
      <c r="Y518" s="375" t="s">
        <v>397</v>
      </c>
      <c r="Z518" s="375" t="s">
        <v>400</v>
      </c>
      <c r="AA518" s="763">
        <f t="shared" si="96"/>
        <v>0.94736496435262918</v>
      </c>
      <c r="AB518" s="375" t="s">
        <v>399</v>
      </c>
      <c r="AC518" s="831" t="str">
        <f t="shared" ca="1" si="93"/>
        <v>Electric tab Row 144-154 for Coal Mix when Inputs tab E710 = US</v>
      </c>
    </row>
    <row r="519" spans="9:29" x14ac:dyDescent="0.4">
      <c r="I519" s="428" t="s">
        <v>232</v>
      </c>
      <c r="J519" s="375" t="str">
        <f t="shared" ca="1" si="85"/>
        <v>US</v>
      </c>
      <c r="K519" s="375" t="s">
        <v>73</v>
      </c>
      <c r="L519" s="378"/>
      <c r="M519" s="824">
        <f t="shared" si="60"/>
        <v>0.55000000000000004</v>
      </c>
      <c r="N519" s="375" t="s">
        <v>387</v>
      </c>
      <c r="O519" s="375" t="s">
        <v>401</v>
      </c>
      <c r="P519" s="378">
        <f>(K145+K189)/1000/10^6/0.000293071</f>
        <v>2.1378186886146521E-6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US</v>
      </c>
      <c r="S519" s="428" t="s">
        <v>49</v>
      </c>
      <c r="T519" s="375" t="s">
        <v>418</v>
      </c>
      <c r="U519" s="375" t="str">
        <f t="shared" ca="1" si="86"/>
        <v>US</v>
      </c>
      <c r="V519" s="375" t="s">
        <v>406</v>
      </c>
      <c r="W519" s="375" t="str">
        <f t="shared" si="91"/>
        <v>99%Boiler_1%IGCC</v>
      </c>
      <c r="X519" s="824">
        <f t="shared" si="92"/>
        <v>0.36027713625866054</v>
      </c>
      <c r="Y519" s="375" t="s">
        <v>387</v>
      </c>
      <c r="Z519" s="375" t="s">
        <v>401</v>
      </c>
      <c r="AA519" s="378">
        <f>(D145+D189)/1000/10^6/0.000293071</f>
        <v>9.3348105777192196E-6</v>
      </c>
      <c r="AB519" s="375" t="s">
        <v>399</v>
      </c>
      <c r="AC519" s="831" t="str">
        <f t="shared" ref="AC519:AC529" ca="1" si="97">CONCATENATE("Electric tab Row 144-154 plus Row 188-198 for ", S519, " ", V519, " when Inputs tab E710 = ", U519)</f>
        <v>Electric tab Row 144-154 plus Row 188-198 for Coal Mix when Inputs tab E710 = US</v>
      </c>
    </row>
    <row r="520" spans="9:29" x14ac:dyDescent="0.4">
      <c r="I520" s="428" t="s">
        <v>232</v>
      </c>
      <c r="J520" s="375" t="str">
        <f t="shared" ca="1" si="85"/>
        <v>US</v>
      </c>
      <c r="K520" s="375" t="s">
        <v>73</v>
      </c>
      <c r="L520" s="378"/>
      <c r="M520" s="824">
        <f t="shared" si="60"/>
        <v>0.55000000000000004</v>
      </c>
      <c r="N520" s="375" t="s">
        <v>388</v>
      </c>
      <c r="O520" s="375" t="s">
        <v>401</v>
      </c>
      <c r="P520" s="378">
        <f t="shared" ref="P520:P529" si="98">(K146+K190)/1000/10^6/0.000293071</f>
        <v>9.3176435500545935E-5</v>
      </c>
      <c r="Q520" s="375" t="s">
        <v>399</v>
      </c>
      <c r="R520" s="831" t="str">
        <f t="shared" ref="R520:R529" ca="1" si="99">CONCATENATE("Electric tab Row 144-154 plus Row 188-198 for ", I520, " ", K520, " when Inputs tab E710 = ", J520)</f>
        <v>Electric tab Row 144-154 plus Row 188-198 for Natural gas Combined Cycle when Inputs tab E710 = US</v>
      </c>
      <c r="S520" s="428" t="s">
        <v>49</v>
      </c>
      <c r="T520" s="375" t="s">
        <v>418</v>
      </c>
      <c r="U520" s="375" t="str">
        <f t="shared" ca="1" si="86"/>
        <v>US</v>
      </c>
      <c r="V520" s="375" t="s">
        <v>406</v>
      </c>
      <c r="W520" s="375" t="str">
        <f t="shared" si="91"/>
        <v>99%Boiler_1%IGCC</v>
      </c>
      <c r="X520" s="824">
        <f t="shared" si="92"/>
        <v>0.36027713625866054</v>
      </c>
      <c r="Y520" s="375" t="s">
        <v>388</v>
      </c>
      <c r="Z520" s="375" t="s">
        <v>401</v>
      </c>
      <c r="AA520" s="378">
        <f t="shared" ref="AA520:AA529" si="100">(D146+D190)/1000/10^6/0.000293071</f>
        <v>6.1052738860757188E-5</v>
      </c>
      <c r="AB520" s="375" t="s">
        <v>399</v>
      </c>
      <c r="AC520" s="831" t="str">
        <f t="shared" ca="1" si="97"/>
        <v>Electric tab Row 144-154 plus Row 188-198 for Coal Mix when Inputs tab E710 = US</v>
      </c>
    </row>
    <row r="521" spans="9:29" x14ac:dyDescent="0.4">
      <c r="I521" s="428" t="s">
        <v>232</v>
      </c>
      <c r="J521" s="375" t="str">
        <f t="shared" ca="1" si="85"/>
        <v>US</v>
      </c>
      <c r="K521" s="375" t="s">
        <v>73</v>
      </c>
      <c r="L521" s="378"/>
      <c r="M521" s="824">
        <f t="shared" si="60"/>
        <v>0.55000000000000004</v>
      </c>
      <c r="N521" s="375" t="s">
        <v>389</v>
      </c>
      <c r="O521" s="375" t="s">
        <v>401</v>
      </c>
      <c r="P521" s="378">
        <f t="shared" si="98"/>
        <v>1.085357175906491E-4</v>
      </c>
      <c r="Q521" s="375" t="s">
        <v>399</v>
      </c>
      <c r="R521" s="831" t="str">
        <f t="shared" ca="1" si="99"/>
        <v>Electric tab Row 144-154 plus Row 188-198 for Natural gas Combined Cycle when Inputs tab E710 = US</v>
      </c>
      <c r="S521" s="428" t="s">
        <v>49</v>
      </c>
      <c r="T521" s="375" t="s">
        <v>418</v>
      </c>
      <c r="U521" s="375" t="str">
        <f t="shared" ca="1" si="86"/>
        <v>US</v>
      </c>
      <c r="V521" s="375" t="s">
        <v>406</v>
      </c>
      <c r="W521" s="375" t="str">
        <f t="shared" si="91"/>
        <v>99%Boiler_1%IGCC</v>
      </c>
      <c r="X521" s="824">
        <f t="shared" si="92"/>
        <v>0.36027713625866054</v>
      </c>
      <c r="Y521" s="375" t="s">
        <v>389</v>
      </c>
      <c r="Z521" s="375" t="s">
        <v>401</v>
      </c>
      <c r="AA521" s="378">
        <f t="shared" si="100"/>
        <v>3.614594582507414E-4</v>
      </c>
      <c r="AB521" s="375" t="s">
        <v>399</v>
      </c>
      <c r="AC521" s="831" t="str">
        <f t="shared" ca="1" si="97"/>
        <v>Electric tab Row 144-154 plus Row 188-198 for Coal Mix when Inputs tab E710 = US</v>
      </c>
    </row>
    <row r="522" spans="9:29" x14ac:dyDescent="0.4">
      <c r="I522" s="428" t="s">
        <v>232</v>
      </c>
      <c r="J522" s="375" t="str">
        <f t="shared" ca="1" si="85"/>
        <v>US</v>
      </c>
      <c r="K522" s="375" t="s">
        <v>73</v>
      </c>
      <c r="L522" s="378"/>
      <c r="M522" s="824">
        <f t="shared" si="60"/>
        <v>0.55000000000000004</v>
      </c>
      <c r="N522" s="375" t="s">
        <v>390</v>
      </c>
      <c r="O522" s="375" t="s">
        <v>401</v>
      </c>
      <c r="P522" s="378">
        <f t="shared" si="98"/>
        <v>1.0661448739938414E-6</v>
      </c>
      <c r="Q522" s="375" t="s">
        <v>399</v>
      </c>
      <c r="R522" s="831" t="str">
        <f t="shared" ca="1" si="99"/>
        <v>Electric tab Row 144-154 plus Row 188-198 for Natural gas Combined Cycle when Inputs tab E710 = US</v>
      </c>
      <c r="S522" s="428" t="s">
        <v>49</v>
      </c>
      <c r="T522" s="375" t="s">
        <v>418</v>
      </c>
      <c r="U522" s="375" t="str">
        <f t="shared" ca="1" si="86"/>
        <v>US</v>
      </c>
      <c r="V522" s="375" t="s">
        <v>406</v>
      </c>
      <c r="W522" s="375" t="str">
        <f t="shared" si="91"/>
        <v>99%Boiler_1%IGCC</v>
      </c>
      <c r="X522" s="824">
        <f t="shared" si="92"/>
        <v>0.36027713625866054</v>
      </c>
      <c r="Y522" s="375" t="s">
        <v>390</v>
      </c>
      <c r="Z522" s="375" t="s">
        <v>401</v>
      </c>
      <c r="AA522" s="378">
        <f t="shared" si="100"/>
        <v>6.157219332482998E-5</v>
      </c>
      <c r="AB522" s="375" t="s">
        <v>399</v>
      </c>
      <c r="AC522" s="831" t="str">
        <f t="shared" ca="1" si="97"/>
        <v>Electric tab Row 144-154 plus Row 188-198 for Coal Mix when Inputs tab E710 = US</v>
      </c>
    </row>
    <row r="523" spans="9:29" x14ac:dyDescent="0.4">
      <c r="I523" s="428" t="s">
        <v>232</v>
      </c>
      <c r="J523" s="375" t="str">
        <f t="shared" ca="1" si="85"/>
        <v>US</v>
      </c>
      <c r="K523" s="375" t="s">
        <v>73</v>
      </c>
      <c r="L523" s="378"/>
      <c r="M523" s="824">
        <f t="shared" si="60"/>
        <v>0.55000000000000004</v>
      </c>
      <c r="N523" s="375" t="s">
        <v>391</v>
      </c>
      <c r="O523" s="375" t="s">
        <v>401</v>
      </c>
      <c r="P523" s="378">
        <f t="shared" si="98"/>
        <v>9.2336371731226295E-7</v>
      </c>
      <c r="Q523" s="375" t="s">
        <v>399</v>
      </c>
      <c r="R523" s="831" t="str">
        <f t="shared" ca="1" si="99"/>
        <v>Electric tab Row 144-154 plus Row 188-198 for Natural gas Combined Cycle when Inputs tab E710 = US</v>
      </c>
      <c r="S523" s="428" t="s">
        <v>49</v>
      </c>
      <c r="T523" s="375" t="s">
        <v>418</v>
      </c>
      <c r="U523" s="375" t="str">
        <f t="shared" ca="1" si="86"/>
        <v>US</v>
      </c>
      <c r="V523" s="375" t="s">
        <v>406</v>
      </c>
      <c r="W523" s="375" t="str">
        <f t="shared" si="91"/>
        <v>99%Boiler_1%IGCC</v>
      </c>
      <c r="X523" s="824">
        <f t="shared" si="92"/>
        <v>0.36027713625866054</v>
      </c>
      <c r="Y523" s="375" t="s">
        <v>391</v>
      </c>
      <c r="Z523" s="375" t="s">
        <v>401</v>
      </c>
      <c r="AA523" s="378">
        <f t="shared" si="100"/>
        <v>4.3082530428018123E-5</v>
      </c>
      <c r="AB523" s="375" t="s">
        <v>399</v>
      </c>
      <c r="AC523" s="831" t="str">
        <f t="shared" ca="1" si="97"/>
        <v>Electric tab Row 144-154 plus Row 188-198 for Coal Mix when Inputs tab E710 = US</v>
      </c>
    </row>
    <row r="524" spans="9:29" x14ac:dyDescent="0.4">
      <c r="I524" s="428" t="s">
        <v>232</v>
      </c>
      <c r="J524" s="375" t="str">
        <f t="shared" ca="1" si="85"/>
        <v>US</v>
      </c>
      <c r="K524" s="375" t="s">
        <v>73</v>
      </c>
      <c r="L524" s="378"/>
      <c r="M524" s="824">
        <f t="shared" si="60"/>
        <v>0.55000000000000004</v>
      </c>
      <c r="N524" s="375" t="s">
        <v>392</v>
      </c>
      <c r="O524" s="375" t="s">
        <v>401</v>
      </c>
      <c r="P524" s="378">
        <f t="shared" si="98"/>
        <v>5.2825390749643698E-6</v>
      </c>
      <c r="Q524" s="375" t="s">
        <v>399</v>
      </c>
      <c r="R524" s="831" t="str">
        <f t="shared" ca="1" si="99"/>
        <v>Electric tab Row 144-154 plus Row 188-198 for Natural gas Combined Cycle when Inputs tab E710 = US</v>
      </c>
      <c r="S524" s="428" t="s">
        <v>49</v>
      </c>
      <c r="T524" s="375" t="s">
        <v>418</v>
      </c>
      <c r="U524" s="375" t="str">
        <f t="shared" ca="1" si="86"/>
        <v>US</v>
      </c>
      <c r="V524" s="375" t="s">
        <v>406</v>
      </c>
      <c r="W524" s="375" t="str">
        <f t="shared" si="91"/>
        <v>99%Boiler_1%IGCC</v>
      </c>
      <c r="X524" s="824">
        <f t="shared" si="92"/>
        <v>0.36027713625866054</v>
      </c>
      <c r="Y524" s="375" t="s">
        <v>392</v>
      </c>
      <c r="Z524" s="375" t="s">
        <v>401</v>
      </c>
      <c r="AA524" s="378">
        <f t="shared" si="100"/>
        <v>2.343337258513449E-3</v>
      </c>
      <c r="AB524" s="375" t="s">
        <v>399</v>
      </c>
      <c r="AC524" s="831" t="str">
        <f t="shared" ca="1" si="97"/>
        <v>Electric tab Row 144-154 plus Row 188-198 for Coal Mix when Inputs tab E710 = US</v>
      </c>
    </row>
    <row r="525" spans="9:29" x14ac:dyDescent="0.4">
      <c r="I525" s="428" t="s">
        <v>232</v>
      </c>
      <c r="J525" s="375" t="str">
        <f t="shared" ref="J525:J556" ca="1" si="101">MID(CELL("filename",A65),FIND("]",CELL("filename",A65))+1,256)</f>
        <v>US</v>
      </c>
      <c r="K525" s="375" t="s">
        <v>73</v>
      </c>
      <c r="L525" s="378"/>
      <c r="M525" s="824">
        <f t="shared" si="60"/>
        <v>0.55000000000000004</v>
      </c>
      <c r="N525" s="375" t="s">
        <v>393</v>
      </c>
      <c r="O525" s="375" t="s">
        <v>401</v>
      </c>
      <c r="P525" s="378">
        <f t="shared" si="98"/>
        <v>2.5426778072875163E-8</v>
      </c>
      <c r="Q525" s="375" t="s">
        <v>399</v>
      </c>
      <c r="R525" s="831" t="str">
        <f t="shared" ca="1" si="99"/>
        <v>Electric tab Row 144-154 plus Row 188-198 for Natural gas Combined Cycle when Inputs tab E710 = US</v>
      </c>
      <c r="S525" s="428" t="s">
        <v>49</v>
      </c>
      <c r="T525" s="375" t="s">
        <v>418</v>
      </c>
      <c r="U525" s="375" t="str">
        <f t="shared" ref="U525:U529" ca="1" si="102">MID(CELL("filename",K65),FIND("]",CELL("filename",K65))+1,256)</f>
        <v>US</v>
      </c>
      <c r="V525" s="375" t="s">
        <v>406</v>
      </c>
      <c r="W525" s="375" t="str">
        <f t="shared" si="91"/>
        <v>99%Boiler_1%IGCC</v>
      </c>
      <c r="X525" s="824">
        <f t="shared" si="92"/>
        <v>0.36027713625866054</v>
      </c>
      <c r="Y525" s="375" t="s">
        <v>393</v>
      </c>
      <c r="Z525" s="375" t="s">
        <v>401</v>
      </c>
      <c r="AA525" s="378">
        <f t="shared" si="100"/>
        <v>1.846904231834989E-6</v>
      </c>
      <c r="AB525" s="375" t="s">
        <v>399</v>
      </c>
      <c r="AC525" s="831" t="str">
        <f t="shared" ca="1" si="97"/>
        <v>Electric tab Row 144-154 plus Row 188-198 for Coal Mix when Inputs tab E710 = US</v>
      </c>
    </row>
    <row r="526" spans="9:29" x14ac:dyDescent="0.4">
      <c r="I526" s="428" t="s">
        <v>232</v>
      </c>
      <c r="J526" s="375" t="str">
        <f t="shared" ca="1" si="101"/>
        <v>US</v>
      </c>
      <c r="K526" s="375" t="s">
        <v>73</v>
      </c>
      <c r="L526" s="378"/>
      <c r="M526" s="824">
        <f t="shared" ref="M526:M552" si="103">INDEX($D$66:$D$69,MATCH(K526,$A$66:$A$69,0))</f>
        <v>0.55000000000000004</v>
      </c>
      <c r="N526" s="375" t="s">
        <v>394</v>
      </c>
      <c r="O526" s="375" t="s">
        <v>401</v>
      </c>
      <c r="P526" s="378">
        <f t="shared" si="98"/>
        <v>5.4893015779873859E-7</v>
      </c>
      <c r="Q526" s="375" t="s">
        <v>399</v>
      </c>
      <c r="R526" s="831" t="str">
        <f t="shared" ca="1" si="99"/>
        <v>Electric tab Row 144-154 plus Row 188-198 for Natural gas Combined Cycle when Inputs tab E710 = US</v>
      </c>
      <c r="S526" s="428" t="s">
        <v>49</v>
      </c>
      <c r="T526" s="375" t="s">
        <v>418</v>
      </c>
      <c r="U526" s="375" t="str">
        <f t="shared" ca="1" si="102"/>
        <v>US</v>
      </c>
      <c r="V526" s="375" t="s">
        <v>406</v>
      </c>
      <c r="W526" s="375" t="str">
        <f t="shared" si="91"/>
        <v>99%Boiler_1%IGCC</v>
      </c>
      <c r="X526" s="824">
        <f t="shared" si="92"/>
        <v>0.36027713625866054</v>
      </c>
      <c r="Y526" s="375" t="s">
        <v>394</v>
      </c>
      <c r="Z526" s="375" t="s">
        <v>401</v>
      </c>
      <c r="AA526" s="378">
        <f t="shared" si="100"/>
        <v>3.4803778934061603E-6</v>
      </c>
      <c r="AB526" s="375" t="s">
        <v>399</v>
      </c>
      <c r="AC526" s="831" t="str">
        <f t="shared" ca="1" si="97"/>
        <v>Electric tab Row 144-154 plus Row 188-198 for Coal Mix when Inputs tab E710 = US</v>
      </c>
    </row>
    <row r="527" spans="9:29" x14ac:dyDescent="0.4">
      <c r="I527" s="428" t="s">
        <v>232</v>
      </c>
      <c r="J527" s="375" t="str">
        <f t="shared" ca="1" si="101"/>
        <v>US</v>
      </c>
      <c r="K527" s="375" t="s">
        <v>73</v>
      </c>
      <c r="M527" s="824">
        <f t="shared" si="103"/>
        <v>0.55000000000000004</v>
      </c>
      <c r="N527" s="375" t="s">
        <v>395</v>
      </c>
      <c r="O527" s="375" t="s">
        <v>401</v>
      </c>
      <c r="P527" s="378">
        <f t="shared" si="98"/>
        <v>7.7933596328837653E-6</v>
      </c>
      <c r="Q527" s="375" t="s">
        <v>399</v>
      </c>
      <c r="R527" s="831" t="str">
        <f t="shared" ca="1" si="99"/>
        <v>Electric tab Row 144-154 plus Row 188-198 for Natural gas Combined Cycle when Inputs tab E710 = US</v>
      </c>
      <c r="S527" s="428" t="s">
        <v>49</v>
      </c>
      <c r="T527" s="375" t="s">
        <v>418</v>
      </c>
      <c r="U527" s="375" t="str">
        <f t="shared" ca="1" si="102"/>
        <v>US</v>
      </c>
      <c r="V527" s="375" t="s">
        <v>406</v>
      </c>
      <c r="W527" s="375" t="str">
        <f t="shared" si="91"/>
        <v>99%Boiler_1%IGCC</v>
      </c>
      <c r="X527" s="824">
        <f t="shared" si="92"/>
        <v>0.36027713625866054</v>
      </c>
      <c r="Y527" s="375" t="s">
        <v>395</v>
      </c>
      <c r="Z527" s="375" t="s">
        <v>401</v>
      </c>
      <c r="AA527" s="378">
        <f t="shared" si="100"/>
        <v>1.1278505071655678E-5</v>
      </c>
      <c r="AB527" s="375" t="s">
        <v>399</v>
      </c>
      <c r="AC527" s="831" t="str">
        <f t="shared" ca="1" si="97"/>
        <v>Electric tab Row 144-154 plus Row 188-198 for Coal Mix when Inputs tab E710 = US</v>
      </c>
    </row>
    <row r="528" spans="9:29" x14ac:dyDescent="0.4">
      <c r="I528" s="428" t="s">
        <v>232</v>
      </c>
      <c r="J528" s="375" t="str">
        <f t="shared" ca="1" si="101"/>
        <v>US</v>
      </c>
      <c r="K528" s="375" t="s">
        <v>73</v>
      </c>
      <c r="M528" s="824">
        <f t="shared" si="103"/>
        <v>0.55000000000000004</v>
      </c>
      <c r="N528" s="375" t="s">
        <v>396</v>
      </c>
      <c r="O528" s="375" t="s">
        <v>401</v>
      </c>
      <c r="P528" s="378">
        <f t="shared" si="98"/>
        <v>7.0417857243112913E-7</v>
      </c>
      <c r="Q528" s="375" t="s">
        <v>399</v>
      </c>
      <c r="R528" s="831" t="str">
        <f t="shared" ca="1" si="99"/>
        <v>Electric tab Row 144-154 plus Row 188-198 for Natural gas Combined Cycle when Inputs tab E710 = US</v>
      </c>
      <c r="S528" s="428" t="s">
        <v>49</v>
      </c>
      <c r="T528" s="375" t="s">
        <v>418</v>
      </c>
      <c r="U528" s="375" t="str">
        <f t="shared" ca="1" si="102"/>
        <v>US</v>
      </c>
      <c r="V528" s="375" t="s">
        <v>406</v>
      </c>
      <c r="W528" s="375" t="str">
        <f t="shared" si="91"/>
        <v>99%Boiler_1%IGCC</v>
      </c>
      <c r="X528" s="824">
        <f t="shared" si="92"/>
        <v>0.36027713625866054</v>
      </c>
      <c r="Y528" s="375" t="s">
        <v>396</v>
      </c>
      <c r="Z528" s="375" t="s">
        <v>401</v>
      </c>
      <c r="AA528" s="378">
        <f t="shared" si="100"/>
        <v>1.4992889995949522E-5</v>
      </c>
      <c r="AB528" s="375" t="s">
        <v>399</v>
      </c>
      <c r="AC528" s="831" t="str">
        <f t="shared" ca="1" si="97"/>
        <v>Electric tab Row 144-154 plus Row 188-198 for Coal Mix when Inputs tab E710 = US</v>
      </c>
    </row>
    <row r="529" spans="9:29" x14ac:dyDescent="0.4">
      <c r="I529" s="428" t="s">
        <v>232</v>
      </c>
      <c r="J529" s="375" t="str">
        <f t="shared" ca="1" si="101"/>
        <v>US</v>
      </c>
      <c r="K529" s="375" t="s">
        <v>73</v>
      </c>
      <c r="M529" s="824">
        <f t="shared" si="103"/>
        <v>0.55000000000000004</v>
      </c>
      <c r="N529" s="375" t="s">
        <v>397</v>
      </c>
      <c r="O529" s="375" t="s">
        <v>401</v>
      </c>
      <c r="P529" s="378">
        <f t="shared" si="98"/>
        <v>0.36884680526286745</v>
      </c>
      <c r="Q529" s="375" t="s">
        <v>399</v>
      </c>
      <c r="R529" s="831" t="str">
        <f t="shared" ca="1" si="99"/>
        <v>Electric tab Row 144-154 plus Row 188-198 for Natural gas Combined Cycle when Inputs tab E710 = US</v>
      </c>
      <c r="S529" s="428" t="s">
        <v>49</v>
      </c>
      <c r="T529" s="375" t="s">
        <v>418</v>
      </c>
      <c r="U529" s="375" t="str">
        <f t="shared" ca="1" si="102"/>
        <v>US</v>
      </c>
      <c r="V529" s="375" t="s">
        <v>406</v>
      </c>
      <c r="W529" s="375" t="str">
        <f t="shared" si="91"/>
        <v>99%Boiler_1%IGCC</v>
      </c>
      <c r="X529" s="824">
        <f t="shared" si="92"/>
        <v>0.36027713625866054</v>
      </c>
      <c r="Y529" s="375" t="s">
        <v>397</v>
      </c>
      <c r="Z529" s="375" t="s">
        <v>401</v>
      </c>
      <c r="AA529" s="378">
        <f t="shared" si="100"/>
        <v>0.94816133688604898</v>
      </c>
      <c r="AB529" s="375" t="s">
        <v>399</v>
      </c>
      <c r="AC529" s="831" t="str">
        <f t="shared" ca="1" si="97"/>
        <v>Electric tab Row 144-154 plus Row 188-198 for Coal Mix when Inputs tab E710 = US</v>
      </c>
    </row>
    <row r="530" spans="9:29" x14ac:dyDescent="0.4">
      <c r="I530" s="428" t="s">
        <v>232</v>
      </c>
      <c r="J530" s="375" t="str">
        <f t="shared" ca="1" si="101"/>
        <v>US</v>
      </c>
      <c r="K530" s="375" t="s">
        <v>55</v>
      </c>
      <c r="M530" s="824">
        <f t="shared" si="103"/>
        <v>0.34</v>
      </c>
      <c r="N530" s="375" t="s">
        <v>385</v>
      </c>
      <c r="O530" s="375" t="s">
        <v>400</v>
      </c>
      <c r="P530" s="761">
        <f>L139/10^6</f>
        <v>2.9411764705882351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US</v>
      </c>
      <c r="S530" s="428" t="s">
        <v>49</v>
      </c>
      <c r="T530" s="375" t="s">
        <v>414</v>
      </c>
      <c r="U530" s="375" t="str">
        <f t="shared" ref="U530:U561" ca="1" si="104">MID(CELL("filename",K47),FIND("]",CELL("filename",K47))+1,256)</f>
        <v>US</v>
      </c>
      <c r="V530" s="375" t="s">
        <v>52</v>
      </c>
      <c r="X530" s="824">
        <f t="shared" ref="X530:X575" si="105">INDEX($D$71:$D$72,MATCH(V530,$A$71:$A$72,0))</f>
        <v>0.36</v>
      </c>
      <c r="Y530" s="375" t="s">
        <v>411</v>
      </c>
      <c r="Z530" s="375" t="s">
        <v>400</v>
      </c>
      <c r="AA530" s="761">
        <f>N140/10^6</f>
        <v>2.7777777777777781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US</v>
      </c>
    </row>
    <row r="531" spans="9:29" x14ac:dyDescent="0.4">
      <c r="I531" s="428" t="s">
        <v>232</v>
      </c>
      <c r="J531" s="375" t="str">
        <f t="shared" ca="1" si="101"/>
        <v>US</v>
      </c>
      <c r="K531" s="375" t="s">
        <v>55</v>
      </c>
      <c r="M531" s="824">
        <f t="shared" si="103"/>
        <v>0.34</v>
      </c>
      <c r="N531" s="375" t="s">
        <v>387</v>
      </c>
      <c r="O531" s="375" t="s">
        <v>400</v>
      </c>
      <c r="P531" s="763">
        <f>L145/1000/10^6/0.000293071</f>
        <v>1.0710002537780946E-3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US</v>
      </c>
      <c r="S531" s="428" t="s">
        <v>49</v>
      </c>
      <c r="T531" s="375" t="s">
        <v>414</v>
      </c>
      <c r="U531" s="375" t="str">
        <f t="shared" ca="1" si="104"/>
        <v>US</v>
      </c>
      <c r="V531" s="375" t="s">
        <v>52</v>
      </c>
      <c r="X531" s="824">
        <f t="shared" si="105"/>
        <v>0.36</v>
      </c>
      <c r="Y531" s="375" t="s">
        <v>387</v>
      </c>
      <c r="Z531" s="375" t="s">
        <v>400</v>
      </c>
      <c r="AA531" s="763">
        <f>N145/1000/10^6/0.000293071</f>
        <v>8.6000020378072964E-6</v>
      </c>
      <c r="AB531" s="375" t="s">
        <v>399</v>
      </c>
      <c r="AC531" s="831" t="str">
        <f t="shared" ref="AC531:AC541" ca="1" si="106">CONCATENATE("Electric tab Row 144-154 for ", S531, " ", V531, " when Inputs tab E710 = ", U531)</f>
        <v>Electric tab Row 144-154 for Coal Boiler when Inputs tab E710 = US</v>
      </c>
    </row>
    <row r="532" spans="9:29" x14ac:dyDescent="0.4">
      <c r="I532" s="428" t="s">
        <v>232</v>
      </c>
      <c r="J532" s="375" t="str">
        <f t="shared" ca="1" si="101"/>
        <v>US</v>
      </c>
      <c r="K532" s="375" t="s">
        <v>55</v>
      </c>
      <c r="M532" s="824">
        <f t="shared" si="103"/>
        <v>0.34</v>
      </c>
      <c r="N532" s="375" t="s">
        <v>388</v>
      </c>
      <c r="O532" s="375" t="s">
        <v>400</v>
      </c>
      <c r="P532" s="763">
        <f t="shared" ref="P532:P541" si="107">L146/1000/10^6/0.000293071</f>
        <v>3.6839008729160814E-3</v>
      </c>
      <c r="Q532" s="375" t="s">
        <v>399</v>
      </c>
      <c r="R532" s="831" t="str">
        <f t="shared" ref="R532:R541" ca="1" si="108">CONCATENATE("Electric tab Row 144-154 for ", I532, " ", K532, " when Inputs tab E710 = ", J532)</f>
        <v>Electric tab Row 144-154 for Natural gas Internal Combustion Engine when Inputs tab E710 = US</v>
      </c>
      <c r="S532" s="428" t="s">
        <v>49</v>
      </c>
      <c r="T532" s="375" t="s">
        <v>414</v>
      </c>
      <c r="U532" s="375" t="str">
        <f t="shared" ca="1" si="104"/>
        <v>US</v>
      </c>
      <c r="V532" s="375" t="s">
        <v>52</v>
      </c>
      <c r="X532" s="824">
        <f t="shared" si="105"/>
        <v>0.36</v>
      </c>
      <c r="Y532" s="375" t="s">
        <v>388</v>
      </c>
      <c r="Z532" s="375" t="s">
        <v>400</v>
      </c>
      <c r="AA532" s="763">
        <f t="shared" ref="AA532:AA541" si="109">N146/1000/10^6/0.000293071</f>
        <v>5.6000013269442862E-5</v>
      </c>
      <c r="AB532" s="375" t="s">
        <v>399</v>
      </c>
      <c r="AC532" s="831" t="str">
        <f t="shared" ca="1" si="106"/>
        <v>Electric tab Row 144-154 for Coal Boiler when Inputs tab E710 = US</v>
      </c>
    </row>
    <row r="533" spans="9:29" x14ac:dyDescent="0.4">
      <c r="I533" s="428" t="s">
        <v>232</v>
      </c>
      <c r="J533" s="375" t="str">
        <f t="shared" ca="1" si="101"/>
        <v>US</v>
      </c>
      <c r="K533" s="375" t="s">
        <v>55</v>
      </c>
      <c r="M533" s="824">
        <f t="shared" si="103"/>
        <v>0.34</v>
      </c>
      <c r="N533" s="375" t="s">
        <v>389</v>
      </c>
      <c r="O533" s="375" t="s">
        <v>400</v>
      </c>
      <c r="P533" s="763">
        <f t="shared" si="107"/>
        <v>2.974100704725893E-3</v>
      </c>
      <c r="Q533" s="375" t="s">
        <v>399</v>
      </c>
      <c r="R533" s="831" t="str">
        <f t="shared" ca="1" si="108"/>
        <v>Electric tab Row 144-154 for Natural gas Internal Combustion Engine when Inputs tab E710 = US</v>
      </c>
      <c r="S533" s="428" t="s">
        <v>49</v>
      </c>
      <c r="T533" s="375" t="s">
        <v>414</v>
      </c>
      <c r="U533" s="375" t="str">
        <f t="shared" ca="1" si="104"/>
        <v>US</v>
      </c>
      <c r="V533" s="375" t="s">
        <v>52</v>
      </c>
      <c r="X533" s="824">
        <f t="shared" si="105"/>
        <v>0.36</v>
      </c>
      <c r="Y533" s="375" t="s">
        <v>389</v>
      </c>
      <c r="Z533" s="375" t="s">
        <v>400</v>
      </c>
      <c r="AA533" s="763">
        <f t="shared" si="109"/>
        <v>3.6190008575377443E-4</v>
      </c>
      <c r="AB533" s="375" t="s">
        <v>399</v>
      </c>
      <c r="AC533" s="831" t="str">
        <f t="shared" ca="1" si="106"/>
        <v>Electric tab Row 144-154 for Coal Boiler when Inputs tab E710 = US</v>
      </c>
    </row>
    <row r="534" spans="9:29" x14ac:dyDescent="0.4">
      <c r="I534" s="428" t="s">
        <v>232</v>
      </c>
      <c r="J534" s="375" t="str">
        <f t="shared" ca="1" si="101"/>
        <v>US</v>
      </c>
      <c r="K534" s="375" t="s">
        <v>55</v>
      </c>
      <c r="L534" s="378"/>
      <c r="M534" s="824">
        <f t="shared" si="103"/>
        <v>0.34</v>
      </c>
      <c r="N534" s="375" t="s">
        <v>390</v>
      </c>
      <c r="O534" s="375" t="s">
        <v>400</v>
      </c>
      <c r="P534" s="763">
        <f t="shared" si="107"/>
        <v>4.5510010783791861E-4</v>
      </c>
      <c r="Q534" s="375" t="s">
        <v>399</v>
      </c>
      <c r="R534" s="831" t="str">
        <f t="shared" ca="1" si="108"/>
        <v>Electric tab Row 144-154 for Natural gas Internal Combustion Engine when Inputs tab E710 = US</v>
      </c>
      <c r="S534" s="428" t="s">
        <v>49</v>
      </c>
      <c r="T534" s="375" t="s">
        <v>414</v>
      </c>
      <c r="U534" s="375" t="str">
        <f t="shared" ca="1" si="104"/>
        <v>US</v>
      </c>
      <c r="V534" s="375" t="s">
        <v>52</v>
      </c>
      <c r="W534" s="378"/>
      <c r="X534" s="824">
        <f t="shared" si="105"/>
        <v>0.36</v>
      </c>
      <c r="Y534" s="375" t="s">
        <v>390</v>
      </c>
      <c r="Z534" s="375" t="s">
        <v>400</v>
      </c>
      <c r="AA534" s="763">
        <f t="shared" si="109"/>
        <v>6.1400014548996287E-5</v>
      </c>
      <c r="AB534" s="375" t="s">
        <v>399</v>
      </c>
      <c r="AC534" s="831" t="str">
        <f t="shared" ca="1" si="106"/>
        <v>Electric tab Row 144-154 for Coal Boiler when Inputs tab E710 = US</v>
      </c>
    </row>
    <row r="535" spans="9:29" x14ac:dyDescent="0.4">
      <c r="I535" s="428" t="s">
        <v>232</v>
      </c>
      <c r="J535" s="375" t="str">
        <f t="shared" ca="1" si="101"/>
        <v>US</v>
      </c>
      <c r="K535" s="375" t="s">
        <v>55</v>
      </c>
      <c r="L535" s="378"/>
      <c r="M535" s="824">
        <f t="shared" si="103"/>
        <v>0.34</v>
      </c>
      <c r="N535" s="375" t="s">
        <v>391</v>
      </c>
      <c r="O535" s="375" t="s">
        <v>400</v>
      </c>
      <c r="P535" s="763">
        <f t="shared" si="107"/>
        <v>4.5510010783791861E-4</v>
      </c>
      <c r="Q535" s="375" t="s">
        <v>399</v>
      </c>
      <c r="R535" s="831" t="str">
        <f t="shared" ca="1" si="108"/>
        <v>Electric tab Row 144-154 for Natural gas Internal Combustion Engine when Inputs tab E710 = US</v>
      </c>
      <c r="S535" s="428" t="s">
        <v>49</v>
      </c>
      <c r="T535" s="375" t="s">
        <v>414</v>
      </c>
      <c r="U535" s="375" t="str">
        <f t="shared" ca="1" si="104"/>
        <v>US</v>
      </c>
      <c r="V535" s="375" t="s">
        <v>52</v>
      </c>
      <c r="W535" s="378"/>
      <c r="X535" s="824">
        <f t="shared" si="105"/>
        <v>0.36</v>
      </c>
      <c r="Y535" s="375" t="s">
        <v>391</v>
      </c>
      <c r="Z535" s="375" t="s">
        <v>400</v>
      </c>
      <c r="AA535" s="763">
        <f t="shared" si="109"/>
        <v>4.3200010236427347E-5</v>
      </c>
      <c r="AB535" s="375" t="s">
        <v>399</v>
      </c>
      <c r="AC535" s="831" t="str">
        <f t="shared" ca="1" si="106"/>
        <v>Electric tab Row 144-154 for Coal Boiler when Inputs tab E710 = US</v>
      </c>
    </row>
    <row r="536" spans="9:29" x14ac:dyDescent="0.4">
      <c r="I536" s="428" t="s">
        <v>232</v>
      </c>
      <c r="J536" s="375" t="str">
        <f t="shared" ca="1" si="101"/>
        <v>US</v>
      </c>
      <c r="K536" s="375" t="s">
        <v>55</v>
      </c>
      <c r="L536" s="378"/>
      <c r="M536" s="824">
        <f t="shared" si="103"/>
        <v>0.34</v>
      </c>
      <c r="N536" s="375" t="s">
        <v>392</v>
      </c>
      <c r="O536" s="375" t="s">
        <v>400</v>
      </c>
      <c r="P536" s="763">
        <f t="shared" si="107"/>
        <v>5.9000013980305868E-6</v>
      </c>
      <c r="Q536" s="375" t="s">
        <v>399</v>
      </c>
      <c r="R536" s="831" t="str">
        <f t="shared" ca="1" si="108"/>
        <v>Electric tab Row 144-154 for Natural gas Internal Combustion Engine when Inputs tab E710 = US</v>
      </c>
      <c r="S536" s="428" t="s">
        <v>49</v>
      </c>
      <c r="T536" s="375" t="s">
        <v>414</v>
      </c>
      <c r="U536" s="375" t="str">
        <f t="shared" ca="1" si="104"/>
        <v>US</v>
      </c>
      <c r="V536" s="375" t="s">
        <v>52</v>
      </c>
      <c r="W536" s="378"/>
      <c r="X536" s="824">
        <f t="shared" si="105"/>
        <v>0.36</v>
      </c>
      <c r="Y536" s="375" t="s">
        <v>392</v>
      </c>
      <c r="Z536" s="375" t="s">
        <v>400</v>
      </c>
      <c r="AA536" s="763">
        <f t="shared" si="109"/>
        <v>2.3641005601837475E-3</v>
      </c>
      <c r="AB536" s="375" t="s">
        <v>399</v>
      </c>
      <c r="AC536" s="831" t="str">
        <f t="shared" ca="1" si="106"/>
        <v>Electric tab Row 144-154 for Coal Boiler when Inputs tab E710 = US</v>
      </c>
    </row>
    <row r="537" spans="9:29" x14ac:dyDescent="0.4">
      <c r="I537" s="428" t="s">
        <v>232</v>
      </c>
      <c r="J537" s="375" t="str">
        <f t="shared" ca="1" si="101"/>
        <v>US</v>
      </c>
      <c r="K537" s="375" t="s">
        <v>55</v>
      </c>
      <c r="L537" s="378"/>
      <c r="M537" s="824">
        <f t="shared" si="103"/>
        <v>0.34</v>
      </c>
      <c r="N537" s="375" t="s">
        <v>393</v>
      </c>
      <c r="O537" s="375" t="s">
        <v>400</v>
      </c>
      <c r="P537" s="763">
        <f t="shared" si="107"/>
        <v>9.1020021567583744E-5</v>
      </c>
      <c r="Q537" s="375" t="s">
        <v>399</v>
      </c>
      <c r="R537" s="831" t="str">
        <f t="shared" ca="1" si="108"/>
        <v>Electric tab Row 144-154 for Natural gas Internal Combustion Engine when Inputs tab E710 = US</v>
      </c>
      <c r="S537" s="428" t="s">
        <v>49</v>
      </c>
      <c r="T537" s="375" t="s">
        <v>414</v>
      </c>
      <c r="U537" s="375" t="str">
        <f t="shared" ca="1" si="104"/>
        <v>US</v>
      </c>
      <c r="V537" s="375" t="s">
        <v>52</v>
      </c>
      <c r="W537" s="378"/>
      <c r="X537" s="824">
        <f t="shared" si="105"/>
        <v>0.36</v>
      </c>
      <c r="Y537" s="375" t="s">
        <v>393</v>
      </c>
      <c r="Z537" s="375" t="s">
        <v>400</v>
      </c>
      <c r="AA537" s="763">
        <f t="shared" si="109"/>
        <v>1.857600440166376E-6</v>
      </c>
      <c r="AB537" s="375" t="s">
        <v>399</v>
      </c>
      <c r="AC537" s="831" t="str">
        <f t="shared" ca="1" si="106"/>
        <v>Electric tab Row 144-154 for Coal Boiler when Inputs tab E710 = US</v>
      </c>
    </row>
    <row r="538" spans="9:29" x14ac:dyDescent="0.4">
      <c r="I538" s="428" t="s">
        <v>232</v>
      </c>
      <c r="J538" s="375" t="str">
        <f t="shared" ca="1" si="101"/>
        <v>US</v>
      </c>
      <c r="K538" s="375" t="s">
        <v>55</v>
      </c>
      <c r="L538" s="378"/>
      <c r="M538" s="824">
        <f t="shared" si="103"/>
        <v>0.34</v>
      </c>
      <c r="N538" s="375" t="s">
        <v>394</v>
      </c>
      <c r="O538" s="375" t="s">
        <v>400</v>
      </c>
      <c r="P538" s="763">
        <f t="shared" si="107"/>
        <v>1.9478284615462917E-4</v>
      </c>
      <c r="Q538" s="375" t="s">
        <v>399</v>
      </c>
      <c r="R538" s="831" t="str">
        <f t="shared" ca="1" si="108"/>
        <v>Electric tab Row 144-154 for Natural gas Internal Combustion Engine when Inputs tab E710 = US</v>
      </c>
      <c r="S538" s="428" t="s">
        <v>49</v>
      </c>
      <c r="T538" s="375" t="s">
        <v>414</v>
      </c>
      <c r="U538" s="375" t="str">
        <f t="shared" ca="1" si="104"/>
        <v>US</v>
      </c>
      <c r="V538" s="375" t="s">
        <v>52</v>
      </c>
      <c r="W538" s="378"/>
      <c r="X538" s="824">
        <f t="shared" si="105"/>
        <v>0.36</v>
      </c>
      <c r="Y538" s="375" t="s">
        <v>394</v>
      </c>
      <c r="Z538" s="375" t="s">
        <v>400</v>
      </c>
      <c r="AA538" s="763">
        <f t="shared" si="109"/>
        <v>3.4992008291506158E-6</v>
      </c>
      <c r="AB538" s="375" t="s">
        <v>399</v>
      </c>
      <c r="AC538" s="831" t="str">
        <f t="shared" ca="1" si="106"/>
        <v>Electric tab Row 144-154 for Coal Boiler when Inputs tab E710 = US</v>
      </c>
    </row>
    <row r="539" spans="9:29" x14ac:dyDescent="0.4">
      <c r="I539" s="428" t="s">
        <v>232</v>
      </c>
      <c r="J539" s="375" t="str">
        <f t="shared" ca="1" si="101"/>
        <v>US</v>
      </c>
      <c r="K539" s="375" t="s">
        <v>55</v>
      </c>
      <c r="L539" s="378"/>
      <c r="M539" s="824">
        <f t="shared" si="103"/>
        <v>0.34</v>
      </c>
      <c r="N539" s="375" t="s">
        <v>395</v>
      </c>
      <c r="O539" s="375" t="s">
        <v>400</v>
      </c>
      <c r="P539" s="763">
        <f t="shared" si="107"/>
        <v>1.060000251171597E-5</v>
      </c>
      <c r="Q539" s="375" t="s">
        <v>399</v>
      </c>
      <c r="R539" s="831" t="str">
        <f t="shared" ca="1" si="108"/>
        <v>Electric tab Row 144-154 for Natural gas Internal Combustion Engine when Inputs tab E710 = US</v>
      </c>
      <c r="S539" s="428" t="s">
        <v>49</v>
      </c>
      <c r="T539" s="375" t="s">
        <v>414</v>
      </c>
      <c r="U539" s="375" t="str">
        <f t="shared" ca="1" si="104"/>
        <v>US</v>
      </c>
      <c r="V539" s="375" t="s">
        <v>52</v>
      </c>
      <c r="W539" s="378"/>
      <c r="X539" s="824">
        <f t="shared" si="105"/>
        <v>0.36</v>
      </c>
      <c r="Y539" s="375" t="s">
        <v>395</v>
      </c>
      <c r="Z539" s="375" t="s">
        <v>400</v>
      </c>
      <c r="AA539" s="763">
        <f t="shared" si="109"/>
        <v>1.000000236954337E-5</v>
      </c>
      <c r="AB539" s="375" t="s">
        <v>399</v>
      </c>
      <c r="AC539" s="831" t="str">
        <f t="shared" ca="1" si="106"/>
        <v>Electric tab Row 144-154 for Coal Boiler when Inputs tab E710 = US</v>
      </c>
    </row>
    <row r="540" spans="9:29" x14ac:dyDescent="0.4">
      <c r="I540" s="428" t="s">
        <v>232</v>
      </c>
      <c r="J540" s="375" t="str">
        <f t="shared" ca="1" si="101"/>
        <v>US</v>
      </c>
      <c r="K540" s="375" t="s">
        <v>55</v>
      </c>
      <c r="L540" s="378"/>
      <c r="M540" s="824">
        <f t="shared" si="103"/>
        <v>0.34</v>
      </c>
      <c r="N540" s="375" t="s">
        <v>396</v>
      </c>
      <c r="O540" s="375" t="s">
        <v>400</v>
      </c>
      <c r="P540" s="763">
        <f t="shared" si="107"/>
        <v>1.1000002606497703E-6</v>
      </c>
      <c r="Q540" s="375" t="s">
        <v>399</v>
      </c>
      <c r="R540" s="831" t="str">
        <f t="shared" ca="1" si="108"/>
        <v>Electric tab Row 144-154 for Natural gas Internal Combustion Engine when Inputs tab E710 = US</v>
      </c>
      <c r="S540" s="428" t="s">
        <v>49</v>
      </c>
      <c r="T540" s="375" t="s">
        <v>414</v>
      </c>
      <c r="U540" s="375" t="str">
        <f t="shared" ca="1" si="104"/>
        <v>US</v>
      </c>
      <c r="V540" s="375" t="s">
        <v>52</v>
      </c>
      <c r="W540" s="378"/>
      <c r="X540" s="824">
        <f t="shared" si="105"/>
        <v>0.36</v>
      </c>
      <c r="Y540" s="375" t="s">
        <v>396</v>
      </c>
      <c r="Z540" s="375" t="s">
        <v>400</v>
      </c>
      <c r="AA540" s="763">
        <f t="shared" si="109"/>
        <v>1.5000003554315054E-5</v>
      </c>
      <c r="AB540" s="375" t="s">
        <v>399</v>
      </c>
      <c r="AC540" s="831" t="str">
        <f t="shared" ca="1" si="106"/>
        <v>Electric tab Row 144-154 for Coal Boiler when Inputs tab E710 = US</v>
      </c>
    </row>
    <row r="541" spans="9:29" x14ac:dyDescent="0.4">
      <c r="I541" s="428" t="s">
        <v>232</v>
      </c>
      <c r="J541" s="375" t="str">
        <f t="shared" ca="1" si="101"/>
        <v>US</v>
      </c>
      <c r="K541" s="375" t="s">
        <v>55</v>
      </c>
      <c r="L541" s="378"/>
      <c r="M541" s="824">
        <f t="shared" si="103"/>
        <v>0.34</v>
      </c>
      <c r="N541" s="375" t="s">
        <v>397</v>
      </c>
      <c r="O541" s="375" t="s">
        <v>400</v>
      </c>
      <c r="P541" s="763">
        <f t="shared" si="107"/>
        <v>0.5870925451534128</v>
      </c>
      <c r="Q541" s="375" t="s">
        <v>399</v>
      </c>
      <c r="R541" s="831" t="str">
        <f t="shared" ca="1" si="108"/>
        <v>Electric tab Row 144-154 for Natural gas Internal Combustion Engine when Inputs tab E710 = US</v>
      </c>
      <c r="S541" s="428" t="s">
        <v>49</v>
      </c>
      <c r="T541" s="375" t="s">
        <v>414</v>
      </c>
      <c r="U541" s="375" t="str">
        <f t="shared" ca="1" si="104"/>
        <v>US</v>
      </c>
      <c r="V541" s="375" t="s">
        <v>52</v>
      </c>
      <c r="W541" s="378"/>
      <c r="X541" s="824">
        <f t="shared" si="105"/>
        <v>0.36</v>
      </c>
      <c r="Y541" s="375" t="s">
        <v>397</v>
      </c>
      <c r="Z541" s="375" t="s">
        <v>400</v>
      </c>
      <c r="AA541" s="763">
        <f t="shared" si="109"/>
        <v>0.780510494625278</v>
      </c>
      <c r="AB541" s="375" t="s">
        <v>399</v>
      </c>
      <c r="AC541" s="831" t="str">
        <f t="shared" ca="1" si="106"/>
        <v>Electric tab Row 144-154 for Coal Boiler when Inputs tab E710 = US</v>
      </c>
    </row>
    <row r="542" spans="9:29" x14ac:dyDescent="0.4">
      <c r="I542" s="428" t="s">
        <v>232</v>
      </c>
      <c r="J542" s="375" t="str">
        <f t="shared" ca="1" si="101"/>
        <v>US</v>
      </c>
      <c r="K542" s="375" t="s">
        <v>55</v>
      </c>
      <c r="L542" s="378"/>
      <c r="M542" s="824">
        <f t="shared" si="103"/>
        <v>0.34</v>
      </c>
      <c r="N542" s="375" t="s">
        <v>387</v>
      </c>
      <c r="O542" s="375" t="s">
        <v>401</v>
      </c>
      <c r="P542" s="378">
        <f>(L145+L189)/1000/10^6/0.000293071</f>
        <v>1.0714380720638868E-3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US</v>
      </c>
      <c r="S542" s="428" t="s">
        <v>49</v>
      </c>
      <c r="T542" s="375" t="s">
        <v>414</v>
      </c>
      <c r="U542" s="375" t="str">
        <f t="shared" ca="1" si="104"/>
        <v>US</v>
      </c>
      <c r="V542" s="375" t="s">
        <v>52</v>
      </c>
      <c r="W542" s="378"/>
      <c r="X542" s="824">
        <f t="shared" si="105"/>
        <v>0.36</v>
      </c>
      <c r="Y542" s="375" t="s">
        <v>387</v>
      </c>
      <c r="Z542" s="375" t="s">
        <v>401</v>
      </c>
      <c r="AA542" s="378">
        <f>(N145+N189)/1000/10^6/0.000293071</f>
        <v>9.4118105959647017E-6</v>
      </c>
      <c r="AB542" s="375" t="s">
        <v>399</v>
      </c>
      <c r="AC542" s="831" t="str">
        <f t="shared" ref="AC542:AC552" ca="1" si="110">CONCATENATE("Electric tab Row 144-154 plus Row 188-198 for ", S542, " ", V542, " when Inputs tab E710 = ", U542)</f>
        <v>Electric tab Row 144-154 plus Row 188-198 for Coal Boiler when Inputs tab E710 = US</v>
      </c>
    </row>
    <row r="543" spans="9:29" x14ac:dyDescent="0.4">
      <c r="I543" s="428" t="s">
        <v>232</v>
      </c>
      <c r="J543" s="375" t="str">
        <f t="shared" ca="1" si="101"/>
        <v>US</v>
      </c>
      <c r="K543" s="375" t="s">
        <v>55</v>
      </c>
      <c r="L543" s="378"/>
      <c r="M543" s="824">
        <f t="shared" si="103"/>
        <v>0.34</v>
      </c>
      <c r="N543" s="375" t="s">
        <v>388</v>
      </c>
      <c r="O543" s="375" t="s">
        <v>401</v>
      </c>
      <c r="P543" s="378">
        <f t="shared" ref="P543:P552" si="111">(L146+L190)/1000/10^6/0.000293071</f>
        <v>3.6868772870433464E-3</v>
      </c>
      <c r="Q543" s="375" t="s">
        <v>399</v>
      </c>
      <c r="R543" s="831" t="str">
        <f t="shared" ref="R543:R552" ca="1" si="112">CONCATENATE("Electric tab Row 144-154 plus Row 188-198 for ", I543, " ", K543, " when Inputs tab E710 = ", J543)</f>
        <v>Electric tab Row 144-154 plus Row 188-198 for Natural gas Internal Combustion Engine when Inputs tab E710 = US</v>
      </c>
      <c r="S543" s="428" t="s">
        <v>49</v>
      </c>
      <c r="T543" s="375" t="s">
        <v>414</v>
      </c>
      <c r="U543" s="375" t="str">
        <f t="shared" ca="1" si="104"/>
        <v>US</v>
      </c>
      <c r="V543" s="375" t="s">
        <v>52</v>
      </c>
      <c r="W543" s="378"/>
      <c r="X543" s="824">
        <f t="shared" si="105"/>
        <v>0.36</v>
      </c>
      <c r="Y543" s="375" t="s">
        <v>388</v>
      </c>
      <c r="Z543" s="375" t="s">
        <v>401</v>
      </c>
      <c r="AA543" s="378">
        <f t="shared" ref="AA543:AA552" si="113">(N146+N190)/1000/10^6/0.000293071</f>
        <v>6.1461738957671515E-5</v>
      </c>
      <c r="AB543" s="375" t="s">
        <v>399</v>
      </c>
      <c r="AC543" s="831" t="str">
        <f t="shared" ca="1" si="110"/>
        <v>Electric tab Row 144-154 plus Row 188-198 for Coal Boiler when Inputs tab E710 = US</v>
      </c>
    </row>
    <row r="544" spans="9:29" x14ac:dyDescent="0.4">
      <c r="I544" s="428" t="s">
        <v>232</v>
      </c>
      <c r="J544" s="375" t="str">
        <f t="shared" ca="1" si="101"/>
        <v>US</v>
      </c>
      <c r="K544" s="375" t="s">
        <v>55</v>
      </c>
      <c r="L544" s="378"/>
      <c r="M544" s="824">
        <f t="shared" si="103"/>
        <v>0.34</v>
      </c>
      <c r="N544" s="375" t="s">
        <v>389</v>
      </c>
      <c r="O544" s="375" t="s">
        <v>401</v>
      </c>
      <c r="P544" s="378">
        <f t="shared" si="111"/>
        <v>2.974536396701778E-3</v>
      </c>
      <c r="Q544" s="375" t="s">
        <v>399</v>
      </c>
      <c r="R544" s="831" t="str">
        <f t="shared" ca="1" si="112"/>
        <v>Electric tab Row 144-154 plus Row 188-198 for Natural gas Internal Combustion Engine when Inputs tab E710 = US</v>
      </c>
      <c r="S544" s="428" t="s">
        <v>49</v>
      </c>
      <c r="T544" s="375" t="s">
        <v>414</v>
      </c>
      <c r="U544" s="375" t="str">
        <f t="shared" ca="1" si="104"/>
        <v>US</v>
      </c>
      <c r="V544" s="375" t="s">
        <v>52</v>
      </c>
      <c r="W544" s="378"/>
      <c r="X544" s="824">
        <f t="shared" si="105"/>
        <v>0.36</v>
      </c>
      <c r="Y544" s="375" t="s">
        <v>389</v>
      </c>
      <c r="Z544" s="375" t="s">
        <v>401</v>
      </c>
      <c r="AA544" s="378">
        <f t="shared" si="113"/>
        <v>3.6272845855143639E-4</v>
      </c>
      <c r="AB544" s="375" t="s">
        <v>399</v>
      </c>
      <c r="AC544" s="831" t="str">
        <f t="shared" ca="1" si="110"/>
        <v>Electric tab Row 144-154 plus Row 188-198 for Coal Boiler when Inputs tab E710 = US</v>
      </c>
    </row>
    <row r="545" spans="9:29" x14ac:dyDescent="0.4">
      <c r="I545" s="428" t="s">
        <v>232</v>
      </c>
      <c r="J545" s="375" t="str">
        <f t="shared" ca="1" si="101"/>
        <v>US</v>
      </c>
      <c r="K545" s="375" t="s">
        <v>55</v>
      </c>
      <c r="L545" s="378"/>
      <c r="M545" s="824">
        <f t="shared" si="103"/>
        <v>0.34</v>
      </c>
      <c r="N545" s="375" t="s">
        <v>390</v>
      </c>
      <c r="O545" s="375" t="s">
        <v>401</v>
      </c>
      <c r="P545" s="378">
        <f t="shared" si="111"/>
        <v>4.5536625252234913E-4</v>
      </c>
      <c r="Q545" s="375" t="s">
        <v>399</v>
      </c>
      <c r="R545" s="831" t="str">
        <f t="shared" ca="1" si="112"/>
        <v>Electric tab Row 144-154 plus Row 188-198 for Natural gas Internal Combustion Engine when Inputs tab E710 = US</v>
      </c>
      <c r="S545" s="428" t="s">
        <v>49</v>
      </c>
      <c r="T545" s="375" t="s">
        <v>414</v>
      </c>
      <c r="U545" s="375" t="str">
        <f t="shared" ca="1" si="104"/>
        <v>US</v>
      </c>
      <c r="V545" s="375" t="s">
        <v>52</v>
      </c>
      <c r="W545" s="378"/>
      <c r="X545" s="824">
        <f t="shared" si="105"/>
        <v>0.36</v>
      </c>
      <c r="Y545" s="375" t="s">
        <v>390</v>
      </c>
      <c r="Z545" s="375" t="s">
        <v>401</v>
      </c>
      <c r="AA545" s="378">
        <f t="shared" si="113"/>
        <v>6.1902193403024909E-5</v>
      </c>
      <c r="AB545" s="375" t="s">
        <v>399</v>
      </c>
      <c r="AC545" s="831" t="str">
        <f t="shared" ca="1" si="110"/>
        <v>Electric tab Row 144-154 plus Row 188-198 for Coal Boiler when Inputs tab E710 = US</v>
      </c>
    </row>
    <row r="546" spans="9:29" x14ac:dyDescent="0.4">
      <c r="I546" s="428" t="s">
        <v>232</v>
      </c>
      <c r="J546" s="375" t="str">
        <f t="shared" ca="1" si="101"/>
        <v>US</v>
      </c>
      <c r="K546" s="375" t="s">
        <v>55</v>
      </c>
      <c r="L546" s="378"/>
      <c r="M546" s="824">
        <f t="shared" si="103"/>
        <v>0.34</v>
      </c>
      <c r="N546" s="375" t="s">
        <v>391</v>
      </c>
      <c r="O546" s="375" t="s">
        <v>401</v>
      </c>
      <c r="P546" s="378">
        <f t="shared" si="111"/>
        <v>4.5522347136566735E-4</v>
      </c>
      <c r="Q546" s="375" t="s">
        <v>399</v>
      </c>
      <c r="R546" s="831" t="str">
        <f t="shared" ca="1" si="112"/>
        <v>Electric tab Row 144-154 plus Row 188-198 for Natural gas Internal Combustion Engine when Inputs tab E710 = US</v>
      </c>
      <c r="S546" s="428" t="s">
        <v>49</v>
      </c>
      <c r="T546" s="375" t="s">
        <v>414</v>
      </c>
      <c r="U546" s="375" t="str">
        <f t="shared" ca="1" si="104"/>
        <v>US</v>
      </c>
      <c r="V546" s="375" t="s">
        <v>52</v>
      </c>
      <c r="W546" s="378"/>
      <c r="X546" s="824">
        <f t="shared" si="105"/>
        <v>0.36</v>
      </c>
      <c r="Y546" s="375" t="s">
        <v>391</v>
      </c>
      <c r="Z546" s="375" t="s">
        <v>401</v>
      </c>
      <c r="AA546" s="378">
        <f t="shared" si="113"/>
        <v>4.343183051078628E-5</v>
      </c>
      <c r="AB546" s="375" t="s">
        <v>399</v>
      </c>
      <c r="AC546" s="831" t="str">
        <f t="shared" ca="1" si="110"/>
        <v>Electric tab Row 144-154 plus Row 188-198 for Coal Boiler when Inputs tab E710 = US</v>
      </c>
    </row>
    <row r="547" spans="9:29" x14ac:dyDescent="0.4">
      <c r="I547" s="428" t="s">
        <v>232</v>
      </c>
      <c r="J547" s="375" t="str">
        <f t="shared" ca="1" si="101"/>
        <v>US</v>
      </c>
      <c r="K547" s="375" t="s">
        <v>55</v>
      </c>
      <c r="L547" s="378"/>
      <c r="M547" s="824">
        <f t="shared" si="103"/>
        <v>0.34</v>
      </c>
      <c r="N547" s="375" t="s">
        <v>392</v>
      </c>
      <c r="O547" s="375" t="s">
        <v>401</v>
      </c>
      <c r="P547" s="378">
        <f t="shared" si="111"/>
        <v>7.3825395725684786E-6</v>
      </c>
      <c r="Q547" s="375" t="s">
        <v>399</v>
      </c>
      <c r="R547" s="831" t="str">
        <f t="shared" ca="1" si="112"/>
        <v>Electric tab Row 144-154 plus Row 188-198 for Natural gas Internal Combustion Engine when Inputs tab E710 = US</v>
      </c>
      <c r="S547" s="428" t="s">
        <v>49</v>
      </c>
      <c r="T547" s="375" t="s">
        <v>414</v>
      </c>
      <c r="U547" s="375" t="str">
        <f t="shared" ca="1" si="104"/>
        <v>US</v>
      </c>
      <c r="V547" s="375" t="s">
        <v>52</v>
      </c>
      <c r="W547" s="378"/>
      <c r="X547" s="824">
        <f t="shared" si="105"/>
        <v>0.36</v>
      </c>
      <c r="Y547" s="375" t="s">
        <v>392</v>
      </c>
      <c r="Z547" s="375" t="s">
        <v>401</v>
      </c>
      <c r="AA547" s="378">
        <f t="shared" si="113"/>
        <v>2.3669291641036515E-3</v>
      </c>
      <c r="AB547" s="375" t="s">
        <v>399</v>
      </c>
      <c r="AC547" s="831" t="str">
        <f t="shared" ca="1" si="110"/>
        <v>Electric tab Row 144-154 plus Row 188-198 for Coal Boiler when Inputs tab E710 = US</v>
      </c>
    </row>
    <row r="548" spans="9:29" x14ac:dyDescent="0.4">
      <c r="I548" s="428" t="s">
        <v>232</v>
      </c>
      <c r="J548" s="375" t="str">
        <f t="shared" ca="1" si="101"/>
        <v>US</v>
      </c>
      <c r="K548" s="375" t="s">
        <v>55</v>
      </c>
      <c r="L548" s="378"/>
      <c r="M548" s="824">
        <f t="shared" si="103"/>
        <v>0.34</v>
      </c>
      <c r="N548" s="375" t="s">
        <v>393</v>
      </c>
      <c r="O548" s="375" t="s">
        <v>401</v>
      </c>
      <c r="P548" s="378">
        <f t="shared" si="111"/>
        <v>9.1022248340159265E-5</v>
      </c>
      <c r="Q548" s="375" t="s">
        <v>399</v>
      </c>
      <c r="R548" s="831" t="str">
        <f t="shared" ca="1" si="112"/>
        <v>Electric tab Row 144-154 plus Row 188-198 for Natural gas Internal Combustion Engine when Inputs tab E710 = US</v>
      </c>
      <c r="S548" s="428" t="s">
        <v>49</v>
      </c>
      <c r="T548" s="375" t="s">
        <v>414</v>
      </c>
      <c r="U548" s="375" t="str">
        <f t="shared" ca="1" si="104"/>
        <v>US</v>
      </c>
      <c r="V548" s="375" t="s">
        <v>52</v>
      </c>
      <c r="W548" s="378"/>
      <c r="X548" s="824">
        <f t="shared" si="105"/>
        <v>0.36</v>
      </c>
      <c r="Y548" s="375" t="s">
        <v>393</v>
      </c>
      <c r="Z548" s="375" t="s">
        <v>401</v>
      </c>
      <c r="AA548" s="378">
        <f t="shared" si="113"/>
        <v>1.8619241353940195E-6</v>
      </c>
      <c r="AB548" s="375" t="s">
        <v>399</v>
      </c>
      <c r="AC548" s="831" t="str">
        <f t="shared" ca="1" si="110"/>
        <v>Electric tab Row 144-154 plus Row 188-198 for Coal Boiler when Inputs tab E710 = US</v>
      </c>
    </row>
    <row r="549" spans="9:29" x14ac:dyDescent="0.4">
      <c r="I549" s="428" t="s">
        <v>232</v>
      </c>
      <c r="J549" s="375" t="str">
        <f t="shared" ca="1" si="101"/>
        <v>US</v>
      </c>
      <c r="K549" s="375" t="s">
        <v>55</v>
      </c>
      <c r="L549" s="378"/>
      <c r="M549" s="824">
        <f t="shared" si="103"/>
        <v>0.34</v>
      </c>
      <c r="N549" s="375" t="s">
        <v>394</v>
      </c>
      <c r="O549" s="375" t="s">
        <v>401</v>
      </c>
      <c r="P549" s="378">
        <f t="shared" si="111"/>
        <v>1.9478777618352476E-4</v>
      </c>
      <c r="Q549" s="375" t="s">
        <v>399</v>
      </c>
      <c r="R549" s="831" t="str">
        <f t="shared" ca="1" si="112"/>
        <v>Electric tab Row 144-154 plus Row 188-198 for Natural gas Internal Combustion Engine when Inputs tab E710 = US</v>
      </c>
      <c r="S549" s="428" t="s">
        <v>49</v>
      </c>
      <c r="T549" s="375" t="s">
        <v>414</v>
      </c>
      <c r="U549" s="375" t="str">
        <f t="shared" ca="1" si="104"/>
        <v>US</v>
      </c>
      <c r="V549" s="375" t="s">
        <v>52</v>
      </c>
      <c r="W549" s="378"/>
      <c r="X549" s="824">
        <f t="shared" si="105"/>
        <v>0.36</v>
      </c>
      <c r="Y549" s="375" t="s">
        <v>394</v>
      </c>
      <c r="Z549" s="375" t="s">
        <v>401</v>
      </c>
      <c r="AA549" s="378">
        <f t="shared" si="113"/>
        <v>3.5086712001103795E-6</v>
      </c>
      <c r="AB549" s="375" t="s">
        <v>399</v>
      </c>
      <c r="AC549" s="831" t="str">
        <f t="shared" ca="1" si="110"/>
        <v>Electric tab Row 144-154 plus Row 188-198 for Coal Boiler when Inputs tab E710 = US</v>
      </c>
    </row>
    <row r="550" spans="9:29" x14ac:dyDescent="0.4">
      <c r="I550" s="428" t="s">
        <v>232</v>
      </c>
      <c r="J550" s="375" t="str">
        <f t="shared" ca="1" si="101"/>
        <v>US</v>
      </c>
      <c r="K550" s="375" t="s">
        <v>55</v>
      </c>
      <c r="M550" s="824">
        <f t="shared" si="103"/>
        <v>0.34</v>
      </c>
      <c r="N550" s="375" t="s">
        <v>395</v>
      </c>
      <c r="O550" s="375" t="s">
        <v>401</v>
      </c>
      <c r="P550" s="378">
        <f t="shared" si="111"/>
        <v>1.1293360462223943E-5</v>
      </c>
      <c r="Q550" s="375" t="s">
        <v>399</v>
      </c>
      <c r="R550" s="831" t="str">
        <f t="shared" ca="1" si="112"/>
        <v>Electric tab Row 144-154 plus Row 188-198 for Natural gas Internal Combustion Engine when Inputs tab E710 = US</v>
      </c>
      <c r="S550" s="428" t="s">
        <v>49</v>
      </c>
      <c r="T550" s="375" t="s">
        <v>414</v>
      </c>
      <c r="U550" s="375" t="str">
        <f t="shared" ca="1" si="104"/>
        <v>US</v>
      </c>
      <c r="V550" s="375" t="s">
        <v>52</v>
      </c>
      <c r="X550" s="824">
        <f t="shared" si="105"/>
        <v>0.36</v>
      </c>
      <c r="Y550" s="375" t="s">
        <v>395</v>
      </c>
      <c r="Z550" s="375" t="s">
        <v>401</v>
      </c>
      <c r="AA550" s="378">
        <f t="shared" si="113"/>
        <v>1.1288505074025222E-5</v>
      </c>
      <c r="AB550" s="375" t="s">
        <v>399</v>
      </c>
      <c r="AC550" s="831" t="str">
        <f t="shared" ca="1" si="110"/>
        <v>Electric tab Row 144-154 plus Row 188-198 for Coal Boiler when Inputs tab E710 = US</v>
      </c>
    </row>
    <row r="551" spans="9:29" x14ac:dyDescent="0.4">
      <c r="I551" s="428" t="s">
        <v>232</v>
      </c>
      <c r="J551" s="375" t="str">
        <f t="shared" ca="1" si="101"/>
        <v>US</v>
      </c>
      <c r="K551" s="375" t="s">
        <v>55</v>
      </c>
      <c r="M551" s="824">
        <f t="shared" si="103"/>
        <v>0.34</v>
      </c>
      <c r="N551" s="375" t="s">
        <v>396</v>
      </c>
      <c r="O551" s="375" t="s">
        <v>401</v>
      </c>
      <c r="P551" s="378">
        <f t="shared" si="111"/>
        <v>1.104178667212864E-6</v>
      </c>
      <c r="Q551" s="375" t="s">
        <v>399</v>
      </c>
      <c r="R551" s="831" t="str">
        <f t="shared" ca="1" si="112"/>
        <v>Electric tab Row 144-154 plus Row 188-198 for Natural gas Internal Combustion Engine when Inputs tab E710 = US</v>
      </c>
      <c r="S551" s="428" t="s">
        <v>49</v>
      </c>
      <c r="T551" s="375" t="s">
        <v>414</v>
      </c>
      <c r="U551" s="375" t="str">
        <f t="shared" ca="1" si="104"/>
        <v>US</v>
      </c>
      <c r="V551" s="375" t="s">
        <v>52</v>
      </c>
      <c r="X551" s="824">
        <f t="shared" si="105"/>
        <v>0.36</v>
      </c>
      <c r="Y551" s="375" t="s">
        <v>396</v>
      </c>
      <c r="Z551" s="375" t="s">
        <v>401</v>
      </c>
      <c r="AA551" s="378">
        <f t="shared" si="113"/>
        <v>1.5007889999503837E-5</v>
      </c>
      <c r="AB551" s="375" t="s">
        <v>399</v>
      </c>
      <c r="AC551" s="831" t="str">
        <f t="shared" ca="1" si="110"/>
        <v>Electric tab Row 144-154 plus Row 188-198 for Coal Boiler when Inputs tab E710 = US</v>
      </c>
    </row>
    <row r="552" spans="9:29" x14ac:dyDescent="0.4">
      <c r="I552" s="428" t="s">
        <v>232</v>
      </c>
      <c r="J552" s="375" t="str">
        <f t="shared" ca="1" si="101"/>
        <v>US</v>
      </c>
      <c r="K552" s="375" t="s">
        <v>55</v>
      </c>
      <c r="M552" s="824">
        <f t="shared" si="103"/>
        <v>0.34</v>
      </c>
      <c r="N552" s="375" t="s">
        <v>397</v>
      </c>
      <c r="O552" s="375" t="s">
        <v>401</v>
      </c>
      <c r="P552" s="378">
        <f t="shared" si="111"/>
        <v>0.58751585258681993</v>
      </c>
      <c r="Q552" s="375" t="s">
        <v>399</v>
      </c>
      <c r="R552" s="831" t="str">
        <f t="shared" ca="1" si="112"/>
        <v>Electric tab Row 144-154 plus Row 188-198 for Natural gas Internal Combustion Engine when Inputs tab E710 = US</v>
      </c>
      <c r="S552" s="428" t="s">
        <v>49</v>
      </c>
      <c r="T552" s="375" t="s">
        <v>414</v>
      </c>
      <c r="U552" s="375" t="str">
        <f t="shared" ca="1" si="104"/>
        <v>US</v>
      </c>
      <c r="V552" s="375" t="s">
        <v>52</v>
      </c>
      <c r="X552" s="824">
        <f t="shared" si="105"/>
        <v>0.36</v>
      </c>
      <c r="Y552" s="375" t="s">
        <v>397</v>
      </c>
      <c r="Z552" s="375" t="s">
        <v>401</v>
      </c>
      <c r="AA552" s="378">
        <f t="shared" si="113"/>
        <v>0.7811661020543651</v>
      </c>
      <c r="AB552" s="375" t="s">
        <v>399</v>
      </c>
      <c r="AC552" s="831" t="str">
        <f t="shared" ca="1" si="110"/>
        <v>Electric tab Row 144-154 plus Row 188-198 for Coal Boiler when Inputs tab E710 = US</v>
      </c>
    </row>
    <row r="553" spans="9:29" x14ac:dyDescent="0.4">
      <c r="I553" s="428" t="s">
        <v>232</v>
      </c>
      <c r="J553" s="375" t="str">
        <f t="shared" ca="1" si="101"/>
        <v>US</v>
      </c>
      <c r="K553" s="375" t="s">
        <v>406</v>
      </c>
      <c r="L553" s="375" t="str">
        <f>CONCATENATE(TEXT($C$66,"0%"), $A$66, "_", TEXT($C$67,"0%"),$A$67, "_",TEXT($C$68,"0%"),$A$68,"_",TEXT($C$69,"0%"),$A$69)</f>
        <v>9%Boiler_6%Gas Turbine_84%Combined Cycle_1%Internal Combustion Engine</v>
      </c>
      <c r="M553" s="824">
        <f>$D$65</f>
        <v>0.50109866552333993</v>
      </c>
      <c r="N553" s="375" t="s">
        <v>385</v>
      </c>
      <c r="O553" s="375" t="s">
        <v>400</v>
      </c>
      <c r="P553" s="761">
        <f>C139/10^6</f>
        <v>1.9956149732620323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US</v>
      </c>
      <c r="S553" s="428" t="s">
        <v>49</v>
      </c>
      <c r="T553" s="375" t="s">
        <v>414</v>
      </c>
      <c r="U553" s="375" t="str">
        <f t="shared" ca="1" si="104"/>
        <v>US</v>
      </c>
      <c r="V553" s="375" t="s">
        <v>53</v>
      </c>
      <c r="X553" s="824">
        <f t="shared" si="105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US</v>
      </c>
    </row>
    <row r="554" spans="9:29" x14ac:dyDescent="0.4">
      <c r="I554" s="428" t="s">
        <v>232</v>
      </c>
      <c r="J554" s="375" t="str">
        <f t="shared" ca="1" si="101"/>
        <v>US</v>
      </c>
      <c r="K554" s="375" t="s">
        <v>406</v>
      </c>
      <c r="L554" s="375" t="str">
        <f t="shared" ref="L554:L575" si="114">CONCATENATE(TEXT($C$66,"0%"), $A$66, "_", TEXT($C$67,"0%"),$A$67, "_",TEXT($C$68,"0%"),$A$68,"_",TEXT($C$69,"0%"),$A$69)</f>
        <v>9%Boiler_6%Gas Turbine_84%Combined Cycle_1%Internal Combustion Engine</v>
      </c>
      <c r="M554" s="824">
        <f t="shared" ref="M554:M575" si="115">$D$65</f>
        <v>0.50109866552333993</v>
      </c>
      <c r="N554" s="375" t="s">
        <v>387</v>
      </c>
      <c r="O554" s="375" t="s">
        <v>400</v>
      </c>
      <c r="P554" s="763">
        <f>C145/1000/10^6/0.000293071</f>
        <v>1.4392203410294214E-5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US</v>
      </c>
      <c r="S554" s="428" t="s">
        <v>49</v>
      </c>
      <c r="T554" s="375" t="s">
        <v>414</v>
      </c>
      <c r="U554" s="375" t="str">
        <f t="shared" ca="1" si="104"/>
        <v>US</v>
      </c>
      <c r="V554" s="375" t="s">
        <v>53</v>
      </c>
      <c r="X554" s="824">
        <f t="shared" si="105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6">CONCATENATE("Electric tab Row 144-154 for ", S554, " ", V554, " when Inputs tab E710 = ", U554)</f>
        <v>Electric tab Row 144-154 for Coal IGCC when Inputs tab E710 = US</v>
      </c>
    </row>
    <row r="555" spans="9:29" x14ac:dyDescent="0.4">
      <c r="I555" s="428" t="s">
        <v>232</v>
      </c>
      <c r="J555" s="375" t="str">
        <f t="shared" ca="1" si="101"/>
        <v>US</v>
      </c>
      <c r="K555" s="375" t="s">
        <v>406</v>
      </c>
      <c r="L555" s="375" t="str">
        <f t="shared" si="114"/>
        <v>9%Boiler_6%Gas Turbine_84%Combined Cycle_1%Internal Combustion Engine</v>
      </c>
      <c r="M555" s="824">
        <f t="shared" si="115"/>
        <v>0.50109866552333993</v>
      </c>
      <c r="N555" s="375" t="s">
        <v>388</v>
      </c>
      <c r="O555" s="375" t="s">
        <v>400</v>
      </c>
      <c r="P555" s="763">
        <f t="shared" ref="P555:P564" si="117">C146/1000/10^6/0.000293071</f>
        <v>1.7467984139113617E-4</v>
      </c>
      <c r="Q555" s="375" t="s">
        <v>399</v>
      </c>
      <c r="R555" s="831" t="str">
        <f t="shared" ref="R555:R564" ca="1" si="118">CONCATENATE("Electric tab Row 144-154 for ", I555, " ", K555, " when Inputs tab E710 = ", J555)</f>
        <v>Electric tab Row 144-154 for Natural gas Mix when Inputs tab E710 = US</v>
      </c>
      <c r="S555" s="428" t="s">
        <v>49</v>
      </c>
      <c r="T555" s="375" t="s">
        <v>414</v>
      </c>
      <c r="U555" s="375" t="str">
        <f t="shared" ca="1" si="104"/>
        <v>US</v>
      </c>
      <c r="V555" s="375" t="s">
        <v>53</v>
      </c>
      <c r="X555" s="824">
        <f t="shared" si="105"/>
        <v>0.39</v>
      </c>
      <c r="Y555" s="375" t="s">
        <v>388</v>
      </c>
      <c r="Z555" s="375" t="s">
        <v>400</v>
      </c>
      <c r="AA555" s="763">
        <f t="shared" ref="AA555:AA564" si="119">R146/1000/10^6/0.000293071</f>
        <v>1.5100003578010487E-5</v>
      </c>
      <c r="AB555" s="375" t="s">
        <v>399</v>
      </c>
      <c r="AC555" s="831" t="str">
        <f t="shared" ca="1" si="116"/>
        <v>Electric tab Row 144-154 for Coal IGCC when Inputs tab E710 = US</v>
      </c>
    </row>
    <row r="556" spans="9:29" x14ac:dyDescent="0.4">
      <c r="I556" s="428" t="s">
        <v>232</v>
      </c>
      <c r="J556" s="375" t="str">
        <f t="shared" ca="1" si="101"/>
        <v>US</v>
      </c>
      <c r="K556" s="375" t="s">
        <v>406</v>
      </c>
      <c r="L556" s="375" t="str">
        <f t="shared" si="114"/>
        <v>9%Boiler_6%Gas Turbine_84%Combined Cycle_1%Internal Combustion Engine</v>
      </c>
      <c r="M556" s="824">
        <f t="shared" si="115"/>
        <v>0.50109866552333993</v>
      </c>
      <c r="N556" s="375" t="s">
        <v>389</v>
      </c>
      <c r="O556" s="375" t="s">
        <v>400</v>
      </c>
      <c r="P556" s="763">
        <f t="shared" si="117"/>
        <v>2.0969194968740515E-4</v>
      </c>
      <c r="Q556" s="375" t="s">
        <v>399</v>
      </c>
      <c r="R556" s="831" t="str">
        <f t="shared" ca="1" si="118"/>
        <v>Electric tab Row 144-154 for Natural gas Mix when Inputs tab E710 = US</v>
      </c>
      <c r="S556" s="428" t="s">
        <v>49</v>
      </c>
      <c r="T556" s="375" t="s">
        <v>414</v>
      </c>
      <c r="U556" s="375" t="str">
        <f t="shared" ca="1" si="104"/>
        <v>US</v>
      </c>
      <c r="V556" s="375" t="s">
        <v>53</v>
      </c>
      <c r="X556" s="824">
        <f t="shared" si="105"/>
        <v>0.39</v>
      </c>
      <c r="Y556" s="375" t="s">
        <v>389</v>
      </c>
      <c r="Z556" s="375" t="s">
        <v>400</v>
      </c>
      <c r="AA556" s="763">
        <f t="shared" si="119"/>
        <v>2.3500005568426909E-4</v>
      </c>
      <c r="AB556" s="375" t="s">
        <v>399</v>
      </c>
      <c r="AC556" s="831" t="str">
        <f t="shared" ca="1" si="116"/>
        <v>Electric tab Row 144-154 for Coal IGCC when Inputs tab E710 = US</v>
      </c>
    </row>
    <row r="557" spans="9:29" x14ac:dyDescent="0.4">
      <c r="I557" s="428" t="s">
        <v>232</v>
      </c>
      <c r="J557" s="375" t="str">
        <f t="shared" ref="J557:J575" ca="1" si="120">MID(CELL("filename",A97),FIND("]",CELL("filename",A97))+1,256)</f>
        <v>US</v>
      </c>
      <c r="K557" s="375" t="s">
        <v>406</v>
      </c>
      <c r="L557" s="375" t="str">
        <f t="shared" si="114"/>
        <v>9%Boiler_6%Gas Turbine_84%Combined Cycle_1%Internal Combustion Engine</v>
      </c>
      <c r="M557" s="824">
        <f t="shared" si="115"/>
        <v>0.50109866552333993</v>
      </c>
      <c r="N557" s="375" t="s">
        <v>390</v>
      </c>
      <c r="O557" s="375" t="s">
        <v>400</v>
      </c>
      <c r="P557" s="763">
        <f t="shared" si="117"/>
        <v>1.052340249356527E-5</v>
      </c>
      <c r="Q557" s="375" t="s">
        <v>399</v>
      </c>
      <c r="R557" s="831" t="str">
        <f t="shared" ca="1" si="118"/>
        <v>Electric tab Row 144-154 for Natural gas Mix when Inputs tab E710 = US</v>
      </c>
      <c r="S557" s="428" t="s">
        <v>49</v>
      </c>
      <c r="T557" s="375" t="s">
        <v>414</v>
      </c>
      <c r="U557" s="375" t="str">
        <f t="shared" ca="1" si="104"/>
        <v>US</v>
      </c>
      <c r="V557" s="375" t="s">
        <v>53</v>
      </c>
      <c r="W557" s="378"/>
      <c r="X557" s="824">
        <f t="shared" si="105"/>
        <v>0.39</v>
      </c>
      <c r="Y557" s="375" t="s">
        <v>390</v>
      </c>
      <c r="Z557" s="375" t="s">
        <v>400</v>
      </c>
      <c r="AA557" s="763">
        <f t="shared" si="119"/>
        <v>2.8400006729503167E-5</v>
      </c>
      <c r="AB557" s="375" t="s">
        <v>399</v>
      </c>
      <c r="AC557" s="831" t="str">
        <f t="shared" ca="1" si="116"/>
        <v>Electric tab Row 144-154 for Coal IGCC when Inputs tab E710 = US</v>
      </c>
    </row>
    <row r="558" spans="9:29" x14ac:dyDescent="0.4">
      <c r="I558" s="428" t="s">
        <v>232</v>
      </c>
      <c r="J558" s="375" t="str">
        <f t="shared" ca="1" si="120"/>
        <v>US</v>
      </c>
      <c r="K558" s="375" t="s">
        <v>406</v>
      </c>
      <c r="L558" s="375" t="str">
        <f t="shared" si="114"/>
        <v>9%Boiler_6%Gas Turbine_84%Combined Cycle_1%Internal Combustion Engine</v>
      </c>
      <c r="M558" s="824">
        <f t="shared" si="115"/>
        <v>0.50109866552333993</v>
      </c>
      <c r="N558" s="375" t="s">
        <v>391</v>
      </c>
      <c r="O558" s="375" t="s">
        <v>400</v>
      </c>
      <c r="P558" s="763">
        <f t="shared" si="117"/>
        <v>1.052340249356527E-5</v>
      </c>
      <c r="Q558" s="375" t="s">
        <v>399</v>
      </c>
      <c r="R558" s="831" t="str">
        <f t="shared" ca="1" si="118"/>
        <v>Electric tab Row 144-154 for Natural gas Mix when Inputs tab E710 = US</v>
      </c>
      <c r="S558" s="428" t="s">
        <v>49</v>
      </c>
      <c r="T558" s="375" t="s">
        <v>414</v>
      </c>
      <c r="U558" s="375" t="str">
        <f t="shared" ca="1" si="104"/>
        <v>US</v>
      </c>
      <c r="V558" s="375" t="s">
        <v>53</v>
      </c>
      <c r="W558" s="378"/>
      <c r="X558" s="824">
        <f t="shared" si="105"/>
        <v>0.39</v>
      </c>
      <c r="Y558" s="375" t="s">
        <v>391</v>
      </c>
      <c r="Z558" s="375" t="s">
        <v>400</v>
      </c>
      <c r="AA558" s="763">
        <f t="shared" si="119"/>
        <v>8.2700019596123672E-6</v>
      </c>
      <c r="AB558" s="375" t="s">
        <v>399</v>
      </c>
      <c r="AC558" s="831" t="str">
        <f t="shared" ca="1" si="116"/>
        <v>Electric tab Row 144-154 for Coal IGCC when Inputs tab E710 = US</v>
      </c>
    </row>
    <row r="559" spans="9:29" x14ac:dyDescent="0.4">
      <c r="I559" s="428" t="s">
        <v>232</v>
      </c>
      <c r="J559" s="375" t="str">
        <f t="shared" ca="1" si="120"/>
        <v>US</v>
      </c>
      <c r="K559" s="375" t="s">
        <v>406</v>
      </c>
      <c r="L559" s="375" t="str">
        <f t="shared" si="114"/>
        <v>9%Boiler_6%Gas Turbine_84%Combined Cycle_1%Internal Combustion Engine</v>
      </c>
      <c r="M559" s="824">
        <f t="shared" si="115"/>
        <v>0.50109866552333993</v>
      </c>
      <c r="N559" s="375" t="s">
        <v>392</v>
      </c>
      <c r="O559" s="375" t="s">
        <v>400</v>
      </c>
      <c r="P559" s="763">
        <f t="shared" si="117"/>
        <v>1.8819104459267361E-5</v>
      </c>
      <c r="Q559" s="375" t="s">
        <v>399</v>
      </c>
      <c r="R559" s="831" t="str">
        <f t="shared" ca="1" si="118"/>
        <v>Electric tab Row 144-154 for Natural gas Mix when Inputs tab E710 = US</v>
      </c>
      <c r="S559" s="428" t="s">
        <v>49</v>
      </c>
      <c r="T559" s="375" t="s">
        <v>414</v>
      </c>
      <c r="U559" s="375" t="str">
        <f t="shared" ca="1" si="104"/>
        <v>US</v>
      </c>
      <c r="V559" s="375" t="s">
        <v>53</v>
      </c>
      <c r="W559" s="378"/>
      <c r="X559" s="824">
        <f t="shared" si="105"/>
        <v>0.39</v>
      </c>
      <c r="Y559" s="375" t="s">
        <v>392</v>
      </c>
      <c r="Z559" s="375" t="s">
        <v>400</v>
      </c>
      <c r="AA559" s="763">
        <f t="shared" si="119"/>
        <v>4.910001163445794E-6</v>
      </c>
      <c r="AB559" s="375" t="s">
        <v>399</v>
      </c>
      <c r="AC559" s="831" t="str">
        <f t="shared" ca="1" si="116"/>
        <v>Electric tab Row 144-154 for Coal IGCC when Inputs tab E710 = US</v>
      </c>
    </row>
    <row r="560" spans="9:29" x14ac:dyDescent="0.4">
      <c r="I560" s="428" t="s">
        <v>232</v>
      </c>
      <c r="J560" s="375" t="str">
        <f t="shared" ca="1" si="120"/>
        <v>US</v>
      </c>
      <c r="K560" s="375" t="s">
        <v>406</v>
      </c>
      <c r="L560" s="375" t="str">
        <f t="shared" si="114"/>
        <v>9%Boiler_6%Gas Turbine_84%Combined Cycle_1%Internal Combustion Engine</v>
      </c>
      <c r="M560" s="824">
        <f t="shared" si="115"/>
        <v>0.50109866552333993</v>
      </c>
      <c r="N560" s="375" t="s">
        <v>393</v>
      </c>
      <c r="O560" s="375" t="s">
        <v>400</v>
      </c>
      <c r="P560" s="763">
        <f t="shared" si="117"/>
        <v>1.4902818531286648E-6</v>
      </c>
      <c r="Q560" s="375" t="s">
        <v>399</v>
      </c>
      <c r="R560" s="831" t="str">
        <f t="shared" ca="1" si="118"/>
        <v>Electric tab Row 144-154 for Natural gas Mix when Inputs tab E710 = US</v>
      </c>
      <c r="S560" s="428" t="s">
        <v>49</v>
      </c>
      <c r="T560" s="375" t="s">
        <v>414</v>
      </c>
      <c r="U560" s="375" t="str">
        <f t="shared" ca="1" si="104"/>
        <v>US</v>
      </c>
      <c r="V560" s="375" t="s">
        <v>53</v>
      </c>
      <c r="W560" s="378"/>
      <c r="X560" s="824">
        <f t="shared" si="105"/>
        <v>0.39</v>
      </c>
      <c r="Y560" s="375" t="s">
        <v>393</v>
      </c>
      <c r="Z560" s="375" t="s">
        <v>400</v>
      </c>
      <c r="AA560" s="763">
        <f t="shared" si="119"/>
        <v>3.5561008426333167E-7</v>
      </c>
      <c r="AB560" s="375" t="s">
        <v>399</v>
      </c>
      <c r="AC560" s="831" t="str">
        <f t="shared" ca="1" si="116"/>
        <v>Electric tab Row 144-154 for Coal IGCC when Inputs tab E710 = US</v>
      </c>
    </row>
    <row r="561" spans="9:29" x14ac:dyDescent="0.4">
      <c r="I561" s="428" t="s">
        <v>232</v>
      </c>
      <c r="J561" s="375" t="str">
        <f t="shared" ca="1" si="120"/>
        <v>US</v>
      </c>
      <c r="K561" s="375" t="s">
        <v>406</v>
      </c>
      <c r="L561" s="375" t="str">
        <f t="shared" si="114"/>
        <v>9%Boiler_6%Gas Turbine_84%Combined Cycle_1%Internal Combustion Engine</v>
      </c>
      <c r="M561" s="824">
        <f t="shared" si="115"/>
        <v>0.50109866552333993</v>
      </c>
      <c r="N561" s="375" t="s">
        <v>394</v>
      </c>
      <c r="O561" s="375" t="s">
        <v>400</v>
      </c>
      <c r="P561" s="763">
        <f t="shared" si="117"/>
        <v>5.2256184382326585E-6</v>
      </c>
      <c r="Q561" s="375" t="s">
        <v>399</v>
      </c>
      <c r="R561" s="831" t="str">
        <f t="shared" ca="1" si="118"/>
        <v>Electric tab Row 144-154 for Natural gas Mix when Inputs tab E710 = US</v>
      </c>
      <c r="S561" s="428" t="s">
        <v>49</v>
      </c>
      <c r="T561" s="375" t="s">
        <v>414</v>
      </c>
      <c r="U561" s="375" t="str">
        <f t="shared" ca="1" si="104"/>
        <v>US</v>
      </c>
      <c r="V561" s="375" t="s">
        <v>53</v>
      </c>
      <c r="W561" s="378"/>
      <c r="X561" s="824">
        <f t="shared" si="105"/>
        <v>0.39</v>
      </c>
      <c r="Y561" s="375" t="s">
        <v>394</v>
      </c>
      <c r="Z561" s="375" t="s">
        <v>400</v>
      </c>
      <c r="AA561" s="763">
        <f t="shared" si="119"/>
        <v>6.6987015872860153E-7</v>
      </c>
      <c r="AB561" s="375" t="s">
        <v>399</v>
      </c>
      <c r="AC561" s="831" t="str">
        <f t="shared" ca="1" si="116"/>
        <v>Electric tab Row 144-154 for Coal IGCC when Inputs tab E710 = US</v>
      </c>
    </row>
    <row r="562" spans="9:29" x14ac:dyDescent="0.4">
      <c r="I562" s="428" t="s">
        <v>232</v>
      </c>
      <c r="J562" s="375" t="str">
        <f t="shared" ca="1" si="120"/>
        <v>US</v>
      </c>
      <c r="K562" s="375" t="s">
        <v>406</v>
      </c>
      <c r="L562" s="375" t="str">
        <f t="shared" si="114"/>
        <v>9%Boiler_6%Gas Turbine_84%Combined Cycle_1%Internal Combustion Engine</v>
      </c>
      <c r="M562" s="824">
        <f t="shared" si="115"/>
        <v>0.50109866552333993</v>
      </c>
      <c r="N562" s="375" t="s">
        <v>395</v>
      </c>
      <c r="O562" s="375" t="s">
        <v>400</v>
      </c>
      <c r="P562" s="763">
        <f t="shared" si="117"/>
        <v>7.6442018113263426E-6</v>
      </c>
      <c r="Q562" s="375" t="s">
        <v>399</v>
      </c>
      <c r="R562" s="831" t="str">
        <f t="shared" ca="1" si="118"/>
        <v>Electric tab Row 144-154 for Natural gas Mix when Inputs tab E710 = US</v>
      </c>
      <c r="S562" s="428" t="s">
        <v>49</v>
      </c>
      <c r="T562" s="375" t="s">
        <v>414</v>
      </c>
      <c r="U562" s="375" t="str">
        <f t="shared" ref="U562:U593" ca="1" si="121">MID(CELL("filename",K79),FIND("]",CELL("filename",K79))+1,256)</f>
        <v>US</v>
      </c>
      <c r="V562" s="375" t="s">
        <v>53</v>
      </c>
      <c r="W562" s="378"/>
      <c r="X562" s="824">
        <f t="shared" si="105"/>
        <v>0.39</v>
      </c>
      <c r="Y562" s="375" t="s">
        <v>395</v>
      </c>
      <c r="Z562" s="375" t="s">
        <v>400</v>
      </c>
      <c r="AA562" s="763">
        <f t="shared" si="119"/>
        <v>9.0000021325890309E-6</v>
      </c>
      <c r="AB562" s="375" t="s">
        <v>399</v>
      </c>
      <c r="AC562" s="831" t="str">
        <f t="shared" ca="1" si="116"/>
        <v>Electric tab Row 144-154 for Coal IGCC when Inputs tab E710 = US</v>
      </c>
    </row>
    <row r="563" spans="9:29" x14ac:dyDescent="0.4">
      <c r="I563" s="428" t="s">
        <v>232</v>
      </c>
      <c r="J563" s="375" t="str">
        <f t="shared" ca="1" si="120"/>
        <v>US</v>
      </c>
      <c r="K563" s="375" t="s">
        <v>406</v>
      </c>
      <c r="L563" s="375" t="str">
        <f t="shared" si="114"/>
        <v>9%Boiler_6%Gas Turbine_84%Combined Cycle_1%Internal Combustion Engine</v>
      </c>
      <c r="M563" s="824">
        <f t="shared" si="115"/>
        <v>0.50109866552333993</v>
      </c>
      <c r="N563" s="375" t="s">
        <v>396</v>
      </c>
      <c r="O563" s="375" t="s">
        <v>400</v>
      </c>
      <c r="P563" s="763">
        <f t="shared" si="117"/>
        <v>7.4830017731293008E-7</v>
      </c>
      <c r="Q563" s="375" t="s">
        <v>399</v>
      </c>
      <c r="R563" s="831" t="str">
        <f t="shared" ca="1" si="118"/>
        <v>Electric tab Row 144-154 for Natural gas Mix when Inputs tab E710 = US</v>
      </c>
      <c r="S563" s="428" t="s">
        <v>49</v>
      </c>
      <c r="T563" s="375" t="s">
        <v>414</v>
      </c>
      <c r="U563" s="375" t="str">
        <f t="shared" ca="1" si="121"/>
        <v>US</v>
      </c>
      <c r="V563" s="375" t="s">
        <v>53</v>
      </c>
      <c r="W563" s="378"/>
      <c r="X563" s="824">
        <f t="shared" si="105"/>
        <v>0.39</v>
      </c>
      <c r="Y563" s="375" t="s">
        <v>396</v>
      </c>
      <c r="Z563" s="375" t="s">
        <v>400</v>
      </c>
      <c r="AA563" s="763">
        <f t="shared" si="119"/>
        <v>1.3500003198883547E-5</v>
      </c>
      <c r="AB563" s="375" t="s">
        <v>399</v>
      </c>
      <c r="AC563" s="831" t="str">
        <f t="shared" ca="1" si="116"/>
        <v>Electric tab Row 144-154 for Coal IGCC when Inputs tab E710 = US</v>
      </c>
    </row>
    <row r="564" spans="9:29" x14ac:dyDescent="0.4">
      <c r="I564" s="428" t="s">
        <v>232</v>
      </c>
      <c r="J564" s="375" t="str">
        <f t="shared" ca="1" si="120"/>
        <v>US</v>
      </c>
      <c r="K564" s="375" t="s">
        <v>406</v>
      </c>
      <c r="L564" s="375" t="str">
        <f t="shared" si="114"/>
        <v>9%Boiler_6%Gas Turbine_84%Combined Cycle_1%Internal Combustion Engine</v>
      </c>
      <c r="M564" s="824">
        <f t="shared" si="115"/>
        <v>0.50109866552333993</v>
      </c>
      <c r="N564" s="375" t="s">
        <v>397</v>
      </c>
      <c r="O564" s="375" t="s">
        <v>400</v>
      </c>
      <c r="P564" s="763">
        <f t="shared" si="117"/>
        <v>0.40421974380868353</v>
      </c>
      <c r="Q564" s="375" t="s">
        <v>399</v>
      </c>
      <c r="R564" s="831" t="str">
        <f t="shared" ca="1" si="118"/>
        <v>Electric tab Row 144-154 for Natural gas Mix when Inputs tab E710 = US</v>
      </c>
      <c r="S564" s="428" t="s">
        <v>49</v>
      </c>
      <c r="T564" s="375" t="s">
        <v>414</v>
      </c>
      <c r="U564" s="375" t="str">
        <f t="shared" ca="1" si="121"/>
        <v>US</v>
      </c>
      <c r="V564" s="375" t="s">
        <v>53</v>
      </c>
      <c r="W564" s="378"/>
      <c r="X564" s="824">
        <f t="shared" si="105"/>
        <v>0.39</v>
      </c>
      <c r="Y564" s="375" t="s">
        <v>397</v>
      </c>
      <c r="Z564" s="375" t="s">
        <v>400</v>
      </c>
      <c r="AA564" s="763">
        <f t="shared" si="119"/>
        <v>0.7205371455809807</v>
      </c>
      <c r="AB564" s="375" t="s">
        <v>399</v>
      </c>
      <c r="AC564" s="831" t="str">
        <f t="shared" ca="1" si="116"/>
        <v>Electric tab Row 144-154 for Coal IGCC when Inputs tab E710 = US</v>
      </c>
    </row>
    <row r="565" spans="9:29" x14ac:dyDescent="0.4">
      <c r="I565" s="428" t="s">
        <v>232</v>
      </c>
      <c r="J565" s="375" t="str">
        <f t="shared" ca="1" si="120"/>
        <v>US</v>
      </c>
      <c r="K565" s="375" t="s">
        <v>406</v>
      </c>
      <c r="L565" s="375" t="str">
        <f t="shared" si="114"/>
        <v>9%Boiler_6%Gas Turbine_84%Combined Cycle_1%Internal Combustion Engine</v>
      </c>
      <c r="M565" s="824">
        <f t="shared" si="115"/>
        <v>0.50109866552333993</v>
      </c>
      <c r="N565" s="375" t="s">
        <v>387</v>
      </c>
      <c r="O565" s="375" t="s">
        <v>401</v>
      </c>
      <c r="P565" s="378">
        <f>(C145+C189)/1000/10^6/0.000293071</f>
        <v>1.4862932840054621E-5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US</v>
      </c>
      <c r="S565" s="428" t="s">
        <v>49</v>
      </c>
      <c r="T565" s="375" t="s">
        <v>414</v>
      </c>
      <c r="U565" s="375" t="str">
        <f t="shared" ca="1" si="121"/>
        <v>US</v>
      </c>
      <c r="V565" s="375" t="s">
        <v>53</v>
      </c>
      <c r="W565" s="378"/>
      <c r="X565" s="824">
        <f t="shared" si="105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22">CONCATENATE("Electric tab Row 144-154 plus Row 188-198 for ", S565, " ", V565, " when Inputs tab E710 = ", U565)</f>
        <v>Electric tab Row 144-154 plus Row 188-198 for Coal IGCC when Inputs tab E710 = US</v>
      </c>
    </row>
    <row r="566" spans="9:29" x14ac:dyDescent="0.4">
      <c r="I566" s="428" t="s">
        <v>232</v>
      </c>
      <c r="J566" s="375" t="str">
        <f t="shared" ca="1" si="120"/>
        <v>US</v>
      </c>
      <c r="K566" s="375" t="s">
        <v>406</v>
      </c>
      <c r="L566" s="375" t="str">
        <f t="shared" si="114"/>
        <v>9%Boiler_6%Gas Turbine_84%Combined Cycle_1%Internal Combustion Engine</v>
      </c>
      <c r="M566" s="824">
        <f t="shared" si="115"/>
        <v>0.50109866552333993</v>
      </c>
      <c r="N566" s="375" t="s">
        <v>388</v>
      </c>
      <c r="O566" s="375" t="s">
        <v>401</v>
      </c>
      <c r="P566" s="378">
        <f t="shared" ref="P566:P575" si="123">(C146+C190)/1000/10^6/0.000293071</f>
        <v>1.7787496293576575E-4</v>
      </c>
      <c r="Q566" s="375" t="s">
        <v>399</v>
      </c>
      <c r="R566" s="831" t="str">
        <f t="shared" ref="R566:R575" ca="1" si="124">CONCATENATE("Electric tab Row 144-154 plus Row 188-198 for ", I566, " ", K566, " when Inputs tab E710 = ", J566)</f>
        <v>Electric tab Row 144-154 plus Row 188-198 for Natural gas Mix when Inputs tab E710 = US</v>
      </c>
      <c r="S566" s="428" t="s">
        <v>49</v>
      </c>
      <c r="T566" s="375" t="s">
        <v>414</v>
      </c>
      <c r="U566" s="375" t="str">
        <f t="shared" ca="1" si="121"/>
        <v>US</v>
      </c>
      <c r="V566" s="375" t="s">
        <v>53</v>
      </c>
      <c r="W566" s="378"/>
      <c r="X566" s="824">
        <f t="shared" si="105"/>
        <v>0.39</v>
      </c>
      <c r="Y566" s="375" t="s">
        <v>388</v>
      </c>
      <c r="Z566" s="375" t="s">
        <v>401</v>
      </c>
      <c r="AA566" s="378">
        <f t="shared" ref="AA566:AA575" si="125">(R146+R190)/1000/10^6/0.000293071</f>
        <v>2.0561729266239141E-5</v>
      </c>
      <c r="AB566" s="375" t="s">
        <v>399</v>
      </c>
      <c r="AC566" s="831" t="str">
        <f t="shared" ca="1" si="122"/>
        <v>Electric tab Row 144-154 plus Row 188-198 for Coal IGCC when Inputs tab E710 = US</v>
      </c>
    </row>
    <row r="567" spans="9:29" x14ac:dyDescent="0.4">
      <c r="I567" s="428" t="s">
        <v>232</v>
      </c>
      <c r="J567" s="375" t="str">
        <f t="shared" ca="1" si="120"/>
        <v>US</v>
      </c>
      <c r="K567" s="375" t="s">
        <v>406</v>
      </c>
      <c r="L567" s="375" t="str">
        <f t="shared" si="114"/>
        <v>9%Boiler_6%Gas Turbine_84%Combined Cycle_1%Internal Combustion Engine</v>
      </c>
      <c r="M567" s="824">
        <f t="shared" si="115"/>
        <v>0.50109866552333993</v>
      </c>
      <c r="N567" s="375" t="s">
        <v>389</v>
      </c>
      <c r="O567" s="375" t="s">
        <v>401</v>
      </c>
      <c r="P567" s="378">
        <f t="shared" si="123"/>
        <v>2.1016219757560679E-4</v>
      </c>
      <c r="Q567" s="375" t="s">
        <v>399</v>
      </c>
      <c r="R567" s="831" t="str">
        <f t="shared" ca="1" si="124"/>
        <v>Electric tab Row 144-154 plus Row 188-198 for Natural gas Mix when Inputs tab E710 = US</v>
      </c>
      <c r="S567" s="428" t="s">
        <v>49</v>
      </c>
      <c r="T567" s="375" t="s">
        <v>414</v>
      </c>
      <c r="U567" s="375" t="str">
        <f t="shared" ca="1" si="121"/>
        <v>US</v>
      </c>
      <c r="V567" s="375" t="s">
        <v>53</v>
      </c>
      <c r="W567" s="378"/>
      <c r="X567" s="824">
        <f t="shared" si="105"/>
        <v>0.39</v>
      </c>
      <c r="Y567" s="375" t="s">
        <v>389</v>
      </c>
      <c r="Z567" s="375" t="s">
        <v>401</v>
      </c>
      <c r="AA567" s="378">
        <f t="shared" si="125"/>
        <v>2.3582842848193105E-4</v>
      </c>
      <c r="AB567" s="375" t="s">
        <v>399</v>
      </c>
      <c r="AC567" s="831" t="str">
        <f t="shared" ca="1" si="122"/>
        <v>Electric tab Row 144-154 plus Row 188-198 for Coal IGCC when Inputs tab E710 = US</v>
      </c>
    </row>
    <row r="568" spans="9:29" x14ac:dyDescent="0.4">
      <c r="I568" s="428" t="s">
        <v>232</v>
      </c>
      <c r="J568" s="375" t="str">
        <f t="shared" ca="1" si="120"/>
        <v>US</v>
      </c>
      <c r="K568" s="375" t="s">
        <v>406</v>
      </c>
      <c r="L568" s="375" t="str">
        <f t="shared" si="114"/>
        <v>9%Boiler_6%Gas Turbine_84%Combined Cycle_1%Internal Combustion Engine</v>
      </c>
      <c r="M568" s="824">
        <f t="shared" si="115"/>
        <v>0.50109866552333993</v>
      </c>
      <c r="N568" s="375" t="s">
        <v>390</v>
      </c>
      <c r="O568" s="375" t="s">
        <v>401</v>
      </c>
      <c r="P568" s="378">
        <f t="shared" si="123"/>
        <v>1.0810318184920289E-5</v>
      </c>
      <c r="Q568" s="375" t="s">
        <v>399</v>
      </c>
      <c r="R568" s="831" t="str">
        <f t="shared" ca="1" si="124"/>
        <v>Electric tab Row 144-154 plus Row 188-198 for Natural gas Mix when Inputs tab E710 = US</v>
      </c>
      <c r="S568" s="428" t="s">
        <v>49</v>
      </c>
      <c r="T568" s="375" t="s">
        <v>414</v>
      </c>
      <c r="U568" s="375" t="str">
        <f t="shared" ca="1" si="121"/>
        <v>US</v>
      </c>
      <c r="V568" s="375" t="s">
        <v>53</v>
      </c>
      <c r="W568" s="378"/>
      <c r="X568" s="824">
        <f t="shared" si="105"/>
        <v>0.39</v>
      </c>
      <c r="Y568" s="375" t="s">
        <v>390</v>
      </c>
      <c r="Z568" s="375" t="s">
        <v>401</v>
      </c>
      <c r="AA568" s="378">
        <f t="shared" si="125"/>
        <v>2.8902185583531793E-5</v>
      </c>
      <c r="AB568" s="375" t="s">
        <v>399</v>
      </c>
      <c r="AC568" s="831" t="str">
        <f t="shared" ca="1" si="122"/>
        <v>Electric tab Row 144-154 plus Row 188-198 for Coal IGCC when Inputs tab E710 = US</v>
      </c>
    </row>
    <row r="569" spans="9:29" x14ac:dyDescent="0.4">
      <c r="I569" s="428" t="s">
        <v>232</v>
      </c>
      <c r="J569" s="375" t="str">
        <f t="shared" ca="1" si="120"/>
        <v>US</v>
      </c>
      <c r="K569" s="375" t="s">
        <v>406</v>
      </c>
      <c r="L569" s="375" t="str">
        <f t="shared" si="114"/>
        <v>9%Boiler_6%Gas Turbine_84%Combined Cycle_1%Internal Combustion Engine</v>
      </c>
      <c r="M569" s="824">
        <f t="shared" si="115"/>
        <v>0.50109866552333993</v>
      </c>
      <c r="N569" s="375" t="s">
        <v>391</v>
      </c>
      <c r="O569" s="375" t="s">
        <v>401</v>
      </c>
      <c r="P569" s="378">
        <f t="shared" si="123"/>
        <v>1.0656310215015757E-5</v>
      </c>
      <c r="Q569" s="375" t="s">
        <v>399</v>
      </c>
      <c r="R569" s="831" t="str">
        <f t="shared" ca="1" si="124"/>
        <v>Electric tab Row 144-154 plus Row 188-198 for Natural gas Mix when Inputs tab E710 = US</v>
      </c>
      <c r="S569" s="428" t="s">
        <v>49</v>
      </c>
      <c r="T569" s="375" t="s">
        <v>414</v>
      </c>
      <c r="U569" s="375" t="str">
        <f t="shared" ca="1" si="121"/>
        <v>US</v>
      </c>
      <c r="V569" s="375" t="s">
        <v>53</v>
      </c>
      <c r="W569" s="378"/>
      <c r="X569" s="824">
        <f t="shared" si="105"/>
        <v>0.39</v>
      </c>
      <c r="Y569" s="375" t="s">
        <v>391</v>
      </c>
      <c r="Z569" s="375" t="s">
        <v>401</v>
      </c>
      <c r="AA569" s="378">
        <f t="shared" si="125"/>
        <v>8.501822233971292E-6</v>
      </c>
      <c r="AB569" s="375" t="s">
        <v>399</v>
      </c>
      <c r="AC569" s="831" t="str">
        <f t="shared" ca="1" si="122"/>
        <v>Electric tab Row 144-154 plus Row 188-198 for Coal IGCC when Inputs tab E710 = US</v>
      </c>
    </row>
    <row r="570" spans="9:29" x14ac:dyDescent="0.4">
      <c r="I570" s="428" t="s">
        <v>232</v>
      </c>
      <c r="J570" s="375" t="str">
        <f t="shared" ca="1" si="120"/>
        <v>US</v>
      </c>
      <c r="K570" s="375" t="s">
        <v>406</v>
      </c>
      <c r="L570" s="375" t="str">
        <f t="shared" si="114"/>
        <v>9%Boiler_6%Gas Turbine_84%Combined Cycle_1%Internal Combustion Engine</v>
      </c>
      <c r="M570" s="824">
        <f t="shared" si="115"/>
        <v>0.50109866552333993</v>
      </c>
      <c r="N570" s="375" t="s">
        <v>392</v>
      </c>
      <c r="O570" s="375" t="s">
        <v>401</v>
      </c>
      <c r="P570" s="378">
        <f t="shared" si="123"/>
        <v>2.0420096419397485E-5</v>
      </c>
      <c r="Q570" s="375" t="s">
        <v>399</v>
      </c>
      <c r="R570" s="831" t="str">
        <f t="shared" ca="1" si="124"/>
        <v>Electric tab Row 144-154 plus Row 188-198 for Natural gas Mix when Inputs tab E710 = US</v>
      </c>
      <c r="S570" s="428" t="s">
        <v>49</v>
      </c>
      <c r="T570" s="375" t="s">
        <v>414</v>
      </c>
      <c r="U570" s="375" t="str">
        <f t="shared" ca="1" si="121"/>
        <v>US</v>
      </c>
      <c r="V570" s="375" t="s">
        <v>53</v>
      </c>
      <c r="W570" s="378"/>
      <c r="X570" s="824">
        <f t="shared" si="105"/>
        <v>0.39</v>
      </c>
      <c r="Y570" s="375" t="s">
        <v>392</v>
      </c>
      <c r="Z570" s="375" t="s">
        <v>401</v>
      </c>
      <c r="AA570" s="378">
        <f t="shared" si="125"/>
        <v>7.738605083349976E-6</v>
      </c>
      <c r="AB570" s="375" t="s">
        <v>399</v>
      </c>
      <c r="AC570" s="831" t="str">
        <f t="shared" ca="1" si="122"/>
        <v>Electric tab Row 144-154 plus Row 188-198 for Coal IGCC when Inputs tab E710 = US</v>
      </c>
    </row>
    <row r="571" spans="9:29" x14ac:dyDescent="0.4">
      <c r="I571" s="428" t="s">
        <v>232</v>
      </c>
      <c r="J571" s="375" t="str">
        <f t="shared" ca="1" si="120"/>
        <v>US</v>
      </c>
      <c r="K571" s="375" t="s">
        <v>406</v>
      </c>
      <c r="L571" s="375" t="str">
        <f t="shared" si="114"/>
        <v>9%Boiler_6%Gas Turbine_84%Combined Cycle_1%Internal Combustion Engine</v>
      </c>
      <c r="M571" s="824">
        <f t="shared" si="115"/>
        <v>0.50109866552333993</v>
      </c>
      <c r="N571" s="375" t="s">
        <v>393</v>
      </c>
      <c r="O571" s="375" t="s">
        <v>401</v>
      </c>
      <c r="P571" s="378">
        <f t="shared" si="123"/>
        <v>1.4926931548975852E-6</v>
      </c>
      <c r="Q571" s="375" t="s">
        <v>399</v>
      </c>
      <c r="R571" s="831" t="str">
        <f t="shared" ca="1" si="124"/>
        <v>Electric tab Row 144-154 plus Row 188-198 for Natural gas Mix when Inputs tab E710 = US</v>
      </c>
      <c r="S571" s="428" t="s">
        <v>49</v>
      </c>
      <c r="T571" s="375" t="s">
        <v>414</v>
      </c>
      <c r="U571" s="375" t="str">
        <f t="shared" ca="1" si="121"/>
        <v>US</v>
      </c>
      <c r="V571" s="375" t="s">
        <v>53</v>
      </c>
      <c r="W571" s="378"/>
      <c r="X571" s="824">
        <f t="shared" si="105"/>
        <v>0.39</v>
      </c>
      <c r="Y571" s="375" t="s">
        <v>393</v>
      </c>
      <c r="Z571" s="375" t="s">
        <v>401</v>
      </c>
      <c r="AA571" s="378">
        <f t="shared" si="125"/>
        <v>3.5993377949097536E-7</v>
      </c>
      <c r="AB571" s="375" t="s">
        <v>399</v>
      </c>
      <c r="AC571" s="831" t="str">
        <f t="shared" ca="1" si="122"/>
        <v>Electric tab Row 144-154 plus Row 188-198 for Coal IGCC when Inputs tab E710 = US</v>
      </c>
    </row>
    <row r="572" spans="9:29" x14ac:dyDescent="0.4">
      <c r="I572" s="428" t="s">
        <v>232</v>
      </c>
      <c r="J572" s="375" t="str">
        <f t="shared" ca="1" si="120"/>
        <v>US</v>
      </c>
      <c r="K572" s="375" t="s">
        <v>406</v>
      </c>
      <c r="L572" s="375" t="str">
        <f t="shared" si="114"/>
        <v>9%Boiler_6%Gas Turbine_84%Combined Cycle_1%Internal Combustion Engine</v>
      </c>
      <c r="M572" s="824">
        <f t="shared" si="115"/>
        <v>0.50109866552333993</v>
      </c>
      <c r="N572" s="375" t="s">
        <v>394</v>
      </c>
      <c r="O572" s="375" t="s">
        <v>401</v>
      </c>
      <c r="P572" s="378">
        <f t="shared" si="123"/>
        <v>5.2309480172298866E-6</v>
      </c>
      <c r="Q572" s="375" t="s">
        <v>399</v>
      </c>
      <c r="R572" s="831" t="str">
        <f t="shared" ca="1" si="124"/>
        <v>Electric tab Row 144-154 plus Row 188-198 for Natural gas Mix when Inputs tab E710 = US</v>
      </c>
      <c r="S572" s="428" t="s">
        <v>49</v>
      </c>
      <c r="T572" s="375" t="s">
        <v>414</v>
      </c>
      <c r="U572" s="375" t="str">
        <f t="shared" ca="1" si="121"/>
        <v>US</v>
      </c>
      <c r="V572" s="375" t="s">
        <v>53</v>
      </c>
      <c r="W572" s="378"/>
      <c r="X572" s="824">
        <f t="shared" si="105"/>
        <v>0.39</v>
      </c>
      <c r="Y572" s="375" t="s">
        <v>394</v>
      </c>
      <c r="Z572" s="375" t="s">
        <v>401</v>
      </c>
      <c r="AA572" s="378">
        <f t="shared" si="125"/>
        <v>6.7934052968836616E-7</v>
      </c>
      <c r="AB572" s="375" t="s">
        <v>399</v>
      </c>
      <c r="AC572" s="831" t="str">
        <f t="shared" ca="1" si="122"/>
        <v>Electric tab Row 144-154 plus Row 188-198 for Coal IGCC when Inputs tab E710 = US</v>
      </c>
    </row>
    <row r="573" spans="9:29" x14ac:dyDescent="0.4">
      <c r="I573" s="428" t="s">
        <v>232</v>
      </c>
      <c r="J573" s="375" t="str">
        <f t="shared" ca="1" si="120"/>
        <v>US</v>
      </c>
      <c r="K573" s="375" t="s">
        <v>406</v>
      </c>
      <c r="L573" s="375" t="str">
        <f t="shared" si="114"/>
        <v>9%Boiler_6%Gas Turbine_84%Combined Cycle_1%Internal Combustion Engine</v>
      </c>
      <c r="M573" s="824">
        <f t="shared" si="115"/>
        <v>0.50109866552333993</v>
      </c>
      <c r="N573" s="375" t="s">
        <v>395</v>
      </c>
      <c r="O573" s="375" t="s">
        <v>401</v>
      </c>
      <c r="P573" s="378">
        <f t="shared" si="123"/>
        <v>8.3899325001840176E-6</v>
      </c>
      <c r="Q573" s="375" t="s">
        <v>399</v>
      </c>
      <c r="R573" s="831" t="str">
        <f t="shared" ca="1" si="124"/>
        <v>Electric tab Row 144-154 plus Row 188-198 for Natural gas Mix when Inputs tab E710 = US</v>
      </c>
      <c r="S573" s="428" t="s">
        <v>49</v>
      </c>
      <c r="T573" s="375" t="s">
        <v>414</v>
      </c>
      <c r="U573" s="375" t="str">
        <f t="shared" ca="1" si="121"/>
        <v>US</v>
      </c>
      <c r="V573" s="375" t="s">
        <v>53</v>
      </c>
      <c r="X573" s="824">
        <f t="shared" si="105"/>
        <v>0.39</v>
      </c>
      <c r="Y573" s="375" t="s">
        <v>395</v>
      </c>
      <c r="Z573" s="375" t="s">
        <v>401</v>
      </c>
      <c r="AA573" s="378">
        <f t="shared" si="125"/>
        <v>1.0288504837070885E-5</v>
      </c>
      <c r="AB573" s="375" t="s">
        <v>399</v>
      </c>
      <c r="AC573" s="831" t="str">
        <f t="shared" ca="1" si="122"/>
        <v>Electric tab Row 144-154 plus Row 188-198 for Coal IGCC when Inputs tab E710 = US</v>
      </c>
    </row>
    <row r="574" spans="9:29" x14ac:dyDescent="0.4">
      <c r="I574" s="428" t="s">
        <v>232</v>
      </c>
      <c r="J574" s="375" t="str">
        <f t="shared" ca="1" si="120"/>
        <v>US</v>
      </c>
      <c r="K574" s="375" t="s">
        <v>406</v>
      </c>
      <c r="L574" s="375" t="str">
        <f t="shared" si="114"/>
        <v>9%Boiler_6%Gas Turbine_84%Combined Cycle_1%Internal Combustion Engine</v>
      </c>
      <c r="M574" s="824">
        <f t="shared" si="115"/>
        <v>0.50109866552333993</v>
      </c>
      <c r="N574" s="375" t="s">
        <v>396</v>
      </c>
      <c r="O574" s="375" t="s">
        <v>401</v>
      </c>
      <c r="P574" s="378">
        <f t="shared" si="123"/>
        <v>7.5280489127508451E-7</v>
      </c>
      <c r="Q574" s="375" t="s">
        <v>399</v>
      </c>
      <c r="R574" s="831" t="str">
        <f t="shared" ca="1" si="124"/>
        <v>Electric tab Row 144-154 plus Row 188-198 for Natural gas Mix when Inputs tab E710 = US</v>
      </c>
      <c r="S574" s="428" t="s">
        <v>49</v>
      </c>
      <c r="T574" s="375" t="s">
        <v>414</v>
      </c>
      <c r="U574" s="375" t="str">
        <f t="shared" ca="1" si="121"/>
        <v>US</v>
      </c>
      <c r="V574" s="375" t="s">
        <v>53</v>
      </c>
      <c r="X574" s="824">
        <f t="shared" si="105"/>
        <v>0.39</v>
      </c>
      <c r="Y574" s="375" t="s">
        <v>396</v>
      </c>
      <c r="Z574" s="375" t="s">
        <v>401</v>
      </c>
      <c r="AA574" s="378">
        <f t="shared" si="125"/>
        <v>1.3507889644072333E-5</v>
      </c>
      <c r="AB574" s="375" t="s">
        <v>399</v>
      </c>
      <c r="AC574" s="831" t="str">
        <f t="shared" ca="1" si="122"/>
        <v>Electric tab Row 144-154 plus Row 188-198 for Coal IGCC when Inputs tab E710 = US</v>
      </c>
    </row>
    <row r="575" spans="9:29" x14ac:dyDescent="0.4">
      <c r="I575" s="430" t="s">
        <v>232</v>
      </c>
      <c r="J575" s="832" t="str">
        <f t="shared" ca="1" si="120"/>
        <v>US</v>
      </c>
      <c r="K575" s="832" t="s">
        <v>406</v>
      </c>
      <c r="L575" s="832" t="str">
        <f t="shared" si="114"/>
        <v>9%Boiler_6%Gas Turbine_84%Combined Cycle_1%Internal Combustion Engine</v>
      </c>
      <c r="M575" s="833">
        <f t="shared" si="115"/>
        <v>0.50109866552333993</v>
      </c>
      <c r="N575" s="832" t="s">
        <v>397</v>
      </c>
      <c r="O575" s="832" t="s">
        <v>401</v>
      </c>
      <c r="P575" s="404">
        <f t="shared" si="123"/>
        <v>0.40467588097089185</v>
      </c>
      <c r="Q575" s="832" t="s">
        <v>399</v>
      </c>
      <c r="R575" s="834" t="str">
        <f t="shared" ca="1" si="124"/>
        <v>Electric tab Row 144-154 plus Row 188-198 for Natural gas Mix when Inputs tab E710 = US</v>
      </c>
      <c r="S575" s="428" t="s">
        <v>49</v>
      </c>
      <c r="T575" s="375" t="s">
        <v>414</v>
      </c>
      <c r="U575" s="375" t="str">
        <f t="shared" ca="1" si="121"/>
        <v>US</v>
      </c>
      <c r="V575" s="375" t="s">
        <v>53</v>
      </c>
      <c r="X575" s="824">
        <f t="shared" si="105"/>
        <v>0.39</v>
      </c>
      <c r="Y575" s="375" t="s">
        <v>397</v>
      </c>
      <c r="Z575" s="375" t="s">
        <v>401</v>
      </c>
      <c r="AA575" s="378">
        <f t="shared" si="125"/>
        <v>0.7211927530100678</v>
      </c>
      <c r="AB575" s="375" t="s">
        <v>399</v>
      </c>
      <c r="AC575" s="831" t="str">
        <f t="shared" ca="1" si="122"/>
        <v>Electric tab Row 144-154 plus Row 188-198 for Coal IGCC when Inputs tab E710 = US</v>
      </c>
    </row>
    <row r="576" spans="9:29" x14ac:dyDescent="0.4">
      <c r="S576" s="428" t="s">
        <v>49</v>
      </c>
      <c r="T576" s="375" t="s">
        <v>414</v>
      </c>
      <c r="U576" s="375" t="str">
        <f t="shared" ca="1" si="121"/>
        <v>US</v>
      </c>
      <c r="V576" s="375" t="s">
        <v>406</v>
      </c>
      <c r="W576" s="375" t="str">
        <f>CONCATENATE(TEXT($C$71,"0%"), $A$71, "_", TEXT($C$72,"0%"),$A$72)</f>
        <v>99%Boiler_1%IGCC</v>
      </c>
      <c r="X576" s="824">
        <f>$D$70</f>
        <v>0.36027713625866054</v>
      </c>
      <c r="Y576" s="375" t="s">
        <v>411</v>
      </c>
      <c r="Z576" s="375" t="s">
        <v>400</v>
      </c>
      <c r="AA576" s="761">
        <f>E140/10^6</f>
        <v>2.7756410256410255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US</v>
      </c>
    </row>
    <row r="577" spans="19:29" x14ac:dyDescent="0.4">
      <c r="S577" s="428" t="s">
        <v>49</v>
      </c>
      <c r="T577" s="375" t="s">
        <v>414</v>
      </c>
      <c r="U577" s="375" t="str">
        <f t="shared" ca="1" si="121"/>
        <v>US</v>
      </c>
      <c r="V577" s="375" t="s">
        <v>406</v>
      </c>
      <c r="W577" s="375" t="str">
        <f t="shared" ref="W577:W598" si="126">CONCATENATE(TEXT($C$71,"0%"), $A$71, "_", TEXT($C$72,"0%"),$A$72)</f>
        <v>99%Boiler_1%IGCC</v>
      </c>
      <c r="X577" s="824">
        <f t="shared" ref="X577:X598" si="127">$D$70</f>
        <v>0.36027713625866054</v>
      </c>
      <c r="Y577" s="375" t="s">
        <v>387</v>
      </c>
      <c r="Z577" s="375" t="s">
        <v>400</v>
      </c>
      <c r="AA577" s="763">
        <f>E145/1000/10^6/0.000293071</f>
        <v>8.5230020195618143E-6</v>
      </c>
      <c r="AB577" s="375" t="s">
        <v>399</v>
      </c>
      <c r="AC577" s="831" t="str">
        <f t="shared" ref="AC577:AC587" ca="1" si="128">CONCATENATE("Electric tab Row 144-154 for ", S577, " ", V577, " when Inputs tab E710 = ", U577)</f>
        <v>Electric tab Row 144-154 for Coal Mix when Inputs tab E710 = US</v>
      </c>
    </row>
    <row r="578" spans="19:29" x14ac:dyDescent="0.4">
      <c r="S578" s="428" t="s">
        <v>49</v>
      </c>
      <c r="T578" s="375" t="s">
        <v>414</v>
      </c>
      <c r="U578" s="375" t="str">
        <f t="shared" ca="1" si="121"/>
        <v>US</v>
      </c>
      <c r="V578" s="375" t="s">
        <v>406</v>
      </c>
      <c r="W578" s="375" t="str">
        <f t="shared" si="126"/>
        <v>99%Boiler_1%IGCC</v>
      </c>
      <c r="X578" s="824">
        <f t="shared" si="127"/>
        <v>0.36027713625866054</v>
      </c>
      <c r="Y578" s="375" t="s">
        <v>388</v>
      </c>
      <c r="Z578" s="375" t="s">
        <v>400</v>
      </c>
      <c r="AA578" s="763">
        <f t="shared" ref="AA578:AA587" si="129">E146/1000/10^6/0.000293071</f>
        <v>5.5591013172528549E-5</v>
      </c>
      <c r="AB578" s="375" t="s">
        <v>399</v>
      </c>
      <c r="AC578" s="831" t="str">
        <f t="shared" ca="1" si="128"/>
        <v>Electric tab Row 144-154 for Coal Mix when Inputs tab E710 = US</v>
      </c>
    </row>
    <row r="579" spans="19:29" x14ac:dyDescent="0.4">
      <c r="S579" s="428" t="s">
        <v>49</v>
      </c>
      <c r="T579" s="375" t="s">
        <v>414</v>
      </c>
      <c r="U579" s="375" t="str">
        <f t="shared" ca="1" si="121"/>
        <v>US</v>
      </c>
      <c r="V579" s="375" t="s">
        <v>406</v>
      </c>
      <c r="W579" s="375" t="str">
        <f t="shared" si="126"/>
        <v>99%Boiler_1%IGCC</v>
      </c>
      <c r="X579" s="824">
        <f t="shared" si="127"/>
        <v>0.36027713625866054</v>
      </c>
      <c r="Y579" s="375" t="s">
        <v>389</v>
      </c>
      <c r="Z579" s="375" t="s">
        <v>400</v>
      </c>
      <c r="AA579" s="763">
        <f t="shared" si="129"/>
        <v>3.6063108545307949E-4</v>
      </c>
      <c r="AB579" s="375" t="s">
        <v>399</v>
      </c>
      <c r="AC579" s="831" t="str">
        <f t="shared" ca="1" si="128"/>
        <v>Electric tab Row 144-154 for Coal Mix when Inputs tab E710 = US</v>
      </c>
    </row>
    <row r="580" spans="19:29" x14ac:dyDescent="0.4">
      <c r="S580" s="428" t="s">
        <v>49</v>
      </c>
      <c r="T580" s="375" t="s">
        <v>414</v>
      </c>
      <c r="U580" s="375" t="str">
        <f t="shared" ca="1" si="121"/>
        <v>US</v>
      </c>
      <c r="V580" s="375" t="s">
        <v>406</v>
      </c>
      <c r="W580" s="375" t="str">
        <f t="shared" si="126"/>
        <v>99%Boiler_1%IGCC</v>
      </c>
      <c r="X580" s="824">
        <f t="shared" si="127"/>
        <v>0.36027713625866054</v>
      </c>
      <c r="Y580" s="375" t="s">
        <v>390</v>
      </c>
      <c r="Z580" s="375" t="s">
        <v>400</v>
      </c>
      <c r="AA580" s="763">
        <f t="shared" si="129"/>
        <v>6.1070014470801344E-5</v>
      </c>
      <c r="AB580" s="375" t="s">
        <v>399</v>
      </c>
      <c r="AC580" s="831" t="str">
        <f t="shared" ca="1" si="128"/>
        <v>Electric tab Row 144-154 for Coal Mix when Inputs tab E710 = US</v>
      </c>
    </row>
    <row r="581" spans="19:29" x14ac:dyDescent="0.4">
      <c r="S581" s="428" t="s">
        <v>49</v>
      </c>
      <c r="T581" s="375" t="s">
        <v>414</v>
      </c>
      <c r="U581" s="375" t="str">
        <f t="shared" ca="1" si="121"/>
        <v>US</v>
      </c>
      <c r="V581" s="375" t="s">
        <v>406</v>
      </c>
      <c r="W581" s="375" t="str">
        <f t="shared" si="126"/>
        <v>99%Boiler_1%IGCC</v>
      </c>
      <c r="X581" s="824">
        <f t="shared" si="127"/>
        <v>0.36027713625866054</v>
      </c>
      <c r="Y581" s="375" t="s">
        <v>391</v>
      </c>
      <c r="Z581" s="375" t="s">
        <v>400</v>
      </c>
      <c r="AA581" s="763">
        <f t="shared" si="129"/>
        <v>4.2850710153659197E-5</v>
      </c>
      <c r="AB581" s="375" t="s">
        <v>399</v>
      </c>
      <c r="AC581" s="831" t="str">
        <f t="shared" ca="1" si="128"/>
        <v>Electric tab Row 144-154 for Coal Mix when Inputs tab E710 = US</v>
      </c>
    </row>
    <row r="582" spans="19:29" x14ac:dyDescent="0.4">
      <c r="S582" s="428" t="s">
        <v>49</v>
      </c>
      <c r="T582" s="375" t="s">
        <v>414</v>
      </c>
      <c r="U582" s="375" t="str">
        <f t="shared" ca="1" si="121"/>
        <v>US</v>
      </c>
      <c r="V582" s="375" t="s">
        <v>406</v>
      </c>
      <c r="W582" s="375" t="str">
        <f t="shared" si="126"/>
        <v>99%Boiler_1%IGCC</v>
      </c>
      <c r="X582" s="824">
        <f t="shared" si="127"/>
        <v>0.36027713625866054</v>
      </c>
      <c r="Y582" s="375" t="s">
        <v>392</v>
      </c>
      <c r="Z582" s="375" t="s">
        <v>400</v>
      </c>
      <c r="AA582" s="763">
        <f t="shared" si="129"/>
        <v>2.340508654593545E-3</v>
      </c>
      <c r="AB582" s="375" t="s">
        <v>399</v>
      </c>
      <c r="AC582" s="831" t="str">
        <f t="shared" ca="1" si="128"/>
        <v>Electric tab Row 144-154 for Coal Mix when Inputs tab E710 = US</v>
      </c>
    </row>
    <row r="583" spans="19:29" x14ac:dyDescent="0.4">
      <c r="S583" s="428" t="s">
        <v>49</v>
      </c>
      <c r="T583" s="375" t="s">
        <v>414</v>
      </c>
      <c r="U583" s="375" t="str">
        <f t="shared" ca="1" si="121"/>
        <v>US</v>
      </c>
      <c r="V583" s="375" t="s">
        <v>406</v>
      </c>
      <c r="W583" s="375" t="str">
        <f t="shared" si="126"/>
        <v>99%Boiler_1%IGCC</v>
      </c>
      <c r="X583" s="824">
        <f t="shared" si="127"/>
        <v>0.36027713625866054</v>
      </c>
      <c r="Y583" s="375" t="s">
        <v>393</v>
      </c>
      <c r="Z583" s="375" t="s">
        <v>400</v>
      </c>
      <c r="AA583" s="763">
        <f t="shared" si="129"/>
        <v>1.8425805366073456E-6</v>
      </c>
      <c r="AB583" s="375" t="s">
        <v>399</v>
      </c>
      <c r="AC583" s="831" t="str">
        <f t="shared" ca="1" si="128"/>
        <v>Electric tab Row 144-154 for Coal Mix when Inputs tab E710 = US</v>
      </c>
    </row>
    <row r="584" spans="19:29" x14ac:dyDescent="0.4">
      <c r="S584" s="428" t="s">
        <v>49</v>
      </c>
      <c r="T584" s="375" t="s">
        <v>414</v>
      </c>
      <c r="U584" s="375" t="str">
        <f t="shared" ca="1" si="121"/>
        <v>US</v>
      </c>
      <c r="V584" s="375" t="s">
        <v>406</v>
      </c>
      <c r="W584" s="375" t="str">
        <f t="shared" si="126"/>
        <v>99%Boiler_1%IGCC</v>
      </c>
      <c r="X584" s="824">
        <f t="shared" si="127"/>
        <v>0.36027713625866054</v>
      </c>
      <c r="Y584" s="375" t="s">
        <v>394</v>
      </c>
      <c r="Z584" s="375" t="s">
        <v>400</v>
      </c>
      <c r="AA584" s="763">
        <f t="shared" si="129"/>
        <v>3.4709075224463949E-6</v>
      </c>
      <c r="AB584" s="375" t="s">
        <v>399</v>
      </c>
      <c r="AC584" s="831" t="str">
        <f t="shared" ca="1" si="128"/>
        <v>Electric tab Row 144-154 for Coal Mix when Inputs tab E710 = US</v>
      </c>
    </row>
    <row r="585" spans="19:29" x14ac:dyDescent="0.4">
      <c r="S585" s="428" t="s">
        <v>49</v>
      </c>
      <c r="T585" s="375" t="s">
        <v>414</v>
      </c>
      <c r="U585" s="375" t="str">
        <f t="shared" ca="1" si="121"/>
        <v>US</v>
      </c>
      <c r="V585" s="375" t="s">
        <v>406</v>
      </c>
      <c r="W585" s="375" t="str">
        <f t="shared" si="126"/>
        <v>99%Boiler_1%IGCC</v>
      </c>
      <c r="X585" s="824">
        <f t="shared" si="127"/>
        <v>0.36027713625866054</v>
      </c>
      <c r="Y585" s="375" t="s">
        <v>395</v>
      </c>
      <c r="Z585" s="375" t="s">
        <v>400</v>
      </c>
      <c r="AA585" s="763">
        <f t="shared" si="129"/>
        <v>9.9900023671738254E-6</v>
      </c>
      <c r="AB585" s="375" t="s">
        <v>399</v>
      </c>
      <c r="AC585" s="831" t="str">
        <f t="shared" ca="1" si="128"/>
        <v>Electric tab Row 144-154 for Coal Mix when Inputs tab E710 = US</v>
      </c>
    </row>
    <row r="586" spans="19:29" x14ac:dyDescent="0.4">
      <c r="S586" s="428" t="s">
        <v>49</v>
      </c>
      <c r="T586" s="375" t="s">
        <v>414</v>
      </c>
      <c r="U586" s="375" t="str">
        <f t="shared" ca="1" si="121"/>
        <v>US</v>
      </c>
      <c r="V586" s="375" t="s">
        <v>406</v>
      </c>
      <c r="W586" s="375" t="str">
        <f t="shared" si="126"/>
        <v>99%Boiler_1%IGCC</v>
      </c>
      <c r="X586" s="824">
        <f t="shared" si="127"/>
        <v>0.36027713625866054</v>
      </c>
      <c r="Y586" s="375" t="s">
        <v>396</v>
      </c>
      <c r="Z586" s="375" t="s">
        <v>400</v>
      </c>
      <c r="AA586" s="763">
        <f t="shared" si="129"/>
        <v>1.4985003550760739E-5</v>
      </c>
      <c r="AB586" s="375" t="s">
        <v>399</v>
      </c>
      <c r="AC586" s="831" t="str">
        <f t="shared" ca="1" si="128"/>
        <v>Electric tab Row 144-154 for Coal Mix when Inputs tab E710 = US</v>
      </c>
    </row>
    <row r="587" spans="19:29" x14ac:dyDescent="0.4">
      <c r="S587" s="428" t="s">
        <v>49</v>
      </c>
      <c r="T587" s="375" t="s">
        <v>414</v>
      </c>
      <c r="U587" s="375" t="str">
        <f t="shared" ca="1" si="121"/>
        <v>US</v>
      </c>
      <c r="V587" s="375" t="s">
        <v>406</v>
      </c>
      <c r="W587" s="375" t="str">
        <f t="shared" si="126"/>
        <v>99%Boiler_1%IGCC</v>
      </c>
      <c r="X587" s="824">
        <f t="shared" si="127"/>
        <v>0.36027713625866054</v>
      </c>
      <c r="Y587" s="375" t="s">
        <v>397</v>
      </c>
      <c r="Z587" s="375" t="s">
        <v>400</v>
      </c>
      <c r="AA587" s="763">
        <f t="shared" si="129"/>
        <v>0.77991076113483482</v>
      </c>
      <c r="AB587" s="375" t="s">
        <v>399</v>
      </c>
      <c r="AC587" s="831" t="str">
        <f t="shared" ca="1" si="128"/>
        <v>Electric tab Row 144-154 for Coal Mix when Inputs tab E710 = US</v>
      </c>
    </row>
    <row r="588" spans="19:29" x14ac:dyDescent="0.4">
      <c r="S588" s="428" t="s">
        <v>49</v>
      </c>
      <c r="T588" s="375" t="s">
        <v>414</v>
      </c>
      <c r="U588" s="375" t="str">
        <f t="shared" ca="1" si="121"/>
        <v>US</v>
      </c>
      <c r="V588" s="375" t="s">
        <v>406</v>
      </c>
      <c r="W588" s="375" t="str">
        <f t="shared" si="126"/>
        <v>99%Boiler_1%IGCC</v>
      </c>
      <c r="X588" s="824">
        <f t="shared" si="127"/>
        <v>0.36027713625866054</v>
      </c>
      <c r="Y588" s="375" t="s">
        <v>387</v>
      </c>
      <c r="Z588" s="375" t="s">
        <v>401</v>
      </c>
      <c r="AA588" s="378">
        <f>(E145+E189)/1000/10^6/0.000293071</f>
        <v>9.3348105777192196E-6</v>
      </c>
      <c r="AB588" s="375" t="s">
        <v>399</v>
      </c>
      <c r="AC588" s="831" t="str">
        <f t="shared" ref="AC588:AC598" ca="1" si="130">CONCATENATE("Electric tab Row 144-154 plus Row 188-198 for ", S588, " ", V588, " when Inputs tab E710 = ", U588)</f>
        <v>Electric tab Row 144-154 plus Row 188-198 for Coal Mix when Inputs tab E710 = US</v>
      </c>
    </row>
    <row r="589" spans="19:29" x14ac:dyDescent="0.4">
      <c r="S589" s="428" t="s">
        <v>49</v>
      </c>
      <c r="T589" s="375" t="s">
        <v>414</v>
      </c>
      <c r="U589" s="375" t="str">
        <f t="shared" ca="1" si="121"/>
        <v>US</v>
      </c>
      <c r="V589" s="375" t="s">
        <v>406</v>
      </c>
      <c r="W589" s="375" t="str">
        <f t="shared" si="126"/>
        <v>99%Boiler_1%IGCC</v>
      </c>
      <c r="X589" s="824">
        <f t="shared" si="127"/>
        <v>0.36027713625866054</v>
      </c>
      <c r="Y589" s="375" t="s">
        <v>388</v>
      </c>
      <c r="Z589" s="375" t="s">
        <v>401</v>
      </c>
      <c r="AA589" s="378">
        <f t="shared" ref="AA589:AA598" si="131">(E146+E190)/1000/10^6/0.000293071</f>
        <v>6.1052738860757188E-5</v>
      </c>
      <c r="AB589" s="375" t="s">
        <v>399</v>
      </c>
      <c r="AC589" s="831" t="str">
        <f t="shared" ca="1" si="130"/>
        <v>Electric tab Row 144-154 plus Row 188-198 for Coal Mix when Inputs tab E710 = US</v>
      </c>
    </row>
    <row r="590" spans="19:29" x14ac:dyDescent="0.4">
      <c r="S590" s="428" t="s">
        <v>49</v>
      </c>
      <c r="T590" s="375" t="s">
        <v>414</v>
      </c>
      <c r="U590" s="375" t="str">
        <f t="shared" ca="1" si="121"/>
        <v>US</v>
      </c>
      <c r="V590" s="375" t="s">
        <v>406</v>
      </c>
      <c r="W590" s="375" t="str">
        <f t="shared" si="126"/>
        <v>99%Boiler_1%IGCC</v>
      </c>
      <c r="X590" s="824">
        <f t="shared" si="127"/>
        <v>0.36027713625866054</v>
      </c>
      <c r="Y590" s="375" t="s">
        <v>389</v>
      </c>
      <c r="Z590" s="375" t="s">
        <v>401</v>
      </c>
      <c r="AA590" s="378">
        <f t="shared" si="131"/>
        <v>3.614594582507414E-4</v>
      </c>
      <c r="AB590" s="375" t="s">
        <v>399</v>
      </c>
      <c r="AC590" s="831" t="str">
        <f t="shared" ca="1" si="130"/>
        <v>Electric tab Row 144-154 plus Row 188-198 for Coal Mix when Inputs tab E710 = US</v>
      </c>
    </row>
    <row r="591" spans="19:29" x14ac:dyDescent="0.4">
      <c r="S591" s="428" t="s">
        <v>49</v>
      </c>
      <c r="T591" s="375" t="s">
        <v>414</v>
      </c>
      <c r="U591" s="375" t="str">
        <f t="shared" ca="1" si="121"/>
        <v>US</v>
      </c>
      <c r="V591" s="375" t="s">
        <v>406</v>
      </c>
      <c r="W591" s="375" t="str">
        <f t="shared" si="126"/>
        <v>99%Boiler_1%IGCC</v>
      </c>
      <c r="X591" s="824">
        <f t="shared" si="127"/>
        <v>0.36027713625866054</v>
      </c>
      <c r="Y591" s="375" t="s">
        <v>390</v>
      </c>
      <c r="Z591" s="375" t="s">
        <v>401</v>
      </c>
      <c r="AA591" s="378">
        <f t="shared" si="131"/>
        <v>6.157219332482998E-5</v>
      </c>
      <c r="AB591" s="375" t="s">
        <v>399</v>
      </c>
      <c r="AC591" s="831" t="str">
        <f t="shared" ca="1" si="130"/>
        <v>Electric tab Row 144-154 plus Row 188-198 for Coal Mix when Inputs tab E710 = US</v>
      </c>
    </row>
    <row r="592" spans="19:29" x14ac:dyDescent="0.4">
      <c r="S592" s="428" t="s">
        <v>49</v>
      </c>
      <c r="T592" s="375" t="s">
        <v>414</v>
      </c>
      <c r="U592" s="375" t="str">
        <f t="shared" ca="1" si="121"/>
        <v>US</v>
      </c>
      <c r="V592" s="375" t="s">
        <v>406</v>
      </c>
      <c r="W592" s="375" t="str">
        <f t="shared" si="126"/>
        <v>99%Boiler_1%IGCC</v>
      </c>
      <c r="X592" s="824">
        <f t="shared" si="127"/>
        <v>0.36027713625866054</v>
      </c>
      <c r="Y592" s="375" t="s">
        <v>391</v>
      </c>
      <c r="Z592" s="375" t="s">
        <v>401</v>
      </c>
      <c r="AA592" s="378">
        <f t="shared" si="131"/>
        <v>4.3082530428018123E-5</v>
      </c>
      <c r="AB592" s="375" t="s">
        <v>399</v>
      </c>
      <c r="AC592" s="831" t="str">
        <f t="shared" ca="1" si="130"/>
        <v>Electric tab Row 144-154 plus Row 188-198 for Coal Mix when Inputs tab E710 = US</v>
      </c>
    </row>
    <row r="593" spans="19:29" x14ac:dyDescent="0.4">
      <c r="S593" s="428" t="s">
        <v>49</v>
      </c>
      <c r="T593" s="375" t="s">
        <v>414</v>
      </c>
      <c r="U593" s="375" t="str">
        <f t="shared" ca="1" si="121"/>
        <v>US</v>
      </c>
      <c r="V593" s="375" t="s">
        <v>406</v>
      </c>
      <c r="W593" s="375" t="str">
        <f t="shared" si="126"/>
        <v>99%Boiler_1%IGCC</v>
      </c>
      <c r="X593" s="824">
        <f t="shared" si="127"/>
        <v>0.36027713625866054</v>
      </c>
      <c r="Y593" s="375" t="s">
        <v>392</v>
      </c>
      <c r="Z593" s="375" t="s">
        <v>401</v>
      </c>
      <c r="AA593" s="378">
        <f t="shared" si="131"/>
        <v>2.343337258513449E-3</v>
      </c>
      <c r="AB593" s="375" t="s">
        <v>399</v>
      </c>
      <c r="AC593" s="831" t="str">
        <f t="shared" ca="1" si="130"/>
        <v>Electric tab Row 144-154 plus Row 188-198 for Coal Mix when Inputs tab E710 = US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32">MID(CELL("filename",K111),FIND("]",CELL("filename",K111))+1,256)</f>
        <v>US</v>
      </c>
      <c r="V594" s="375" t="s">
        <v>406</v>
      </c>
      <c r="W594" s="375" t="str">
        <f t="shared" si="126"/>
        <v>99%Boiler_1%IGCC</v>
      </c>
      <c r="X594" s="824">
        <f t="shared" si="127"/>
        <v>0.36027713625866054</v>
      </c>
      <c r="Y594" s="375" t="s">
        <v>393</v>
      </c>
      <c r="Z594" s="375" t="s">
        <v>401</v>
      </c>
      <c r="AA594" s="378">
        <f t="shared" si="131"/>
        <v>1.846904231834989E-6</v>
      </c>
      <c r="AB594" s="375" t="s">
        <v>399</v>
      </c>
      <c r="AC594" s="831" t="str">
        <f t="shared" ca="1" si="130"/>
        <v>Electric tab Row 144-154 plus Row 188-198 for Coal Mix when Inputs tab E710 = US</v>
      </c>
    </row>
    <row r="595" spans="19:29" x14ac:dyDescent="0.4">
      <c r="S595" s="428" t="s">
        <v>49</v>
      </c>
      <c r="T595" s="375" t="s">
        <v>414</v>
      </c>
      <c r="U595" s="375" t="str">
        <f t="shared" ca="1" si="132"/>
        <v>US</v>
      </c>
      <c r="V595" s="375" t="s">
        <v>406</v>
      </c>
      <c r="W595" s="375" t="str">
        <f t="shared" si="126"/>
        <v>99%Boiler_1%IGCC</v>
      </c>
      <c r="X595" s="824">
        <f t="shared" si="127"/>
        <v>0.36027713625866054</v>
      </c>
      <c r="Y595" s="375" t="s">
        <v>394</v>
      </c>
      <c r="Z595" s="375" t="s">
        <v>401</v>
      </c>
      <c r="AA595" s="378">
        <f t="shared" si="131"/>
        <v>3.4803778934061603E-6</v>
      </c>
      <c r="AB595" s="375" t="s">
        <v>399</v>
      </c>
      <c r="AC595" s="831" t="str">
        <f t="shared" ca="1" si="130"/>
        <v>Electric tab Row 144-154 plus Row 188-198 for Coal Mix when Inputs tab E710 = US</v>
      </c>
    </row>
    <row r="596" spans="19:29" x14ac:dyDescent="0.4">
      <c r="S596" s="428" t="s">
        <v>49</v>
      </c>
      <c r="T596" s="375" t="s">
        <v>414</v>
      </c>
      <c r="U596" s="375" t="str">
        <f t="shared" ca="1" si="132"/>
        <v>US</v>
      </c>
      <c r="V596" s="375" t="s">
        <v>406</v>
      </c>
      <c r="W596" s="375" t="str">
        <f t="shared" si="126"/>
        <v>99%Boiler_1%IGCC</v>
      </c>
      <c r="X596" s="824">
        <f t="shared" si="127"/>
        <v>0.36027713625866054</v>
      </c>
      <c r="Y596" s="375" t="s">
        <v>395</v>
      </c>
      <c r="Z596" s="375" t="s">
        <v>401</v>
      </c>
      <c r="AA596" s="378">
        <f t="shared" si="131"/>
        <v>1.1278505071655678E-5</v>
      </c>
      <c r="AB596" s="375" t="s">
        <v>399</v>
      </c>
      <c r="AC596" s="831" t="str">
        <f t="shared" ca="1" si="130"/>
        <v>Electric tab Row 144-154 plus Row 188-198 for Coal Mix when Inputs tab E710 = US</v>
      </c>
    </row>
    <row r="597" spans="19:29" x14ac:dyDescent="0.4">
      <c r="S597" s="428" t="s">
        <v>49</v>
      </c>
      <c r="T597" s="375" t="s">
        <v>414</v>
      </c>
      <c r="U597" s="375" t="str">
        <f t="shared" ca="1" si="132"/>
        <v>US</v>
      </c>
      <c r="V597" s="375" t="s">
        <v>406</v>
      </c>
      <c r="W597" s="375" t="str">
        <f t="shared" si="126"/>
        <v>99%Boiler_1%IGCC</v>
      </c>
      <c r="X597" s="824">
        <f t="shared" si="127"/>
        <v>0.36027713625866054</v>
      </c>
      <c r="Y597" s="375" t="s">
        <v>396</v>
      </c>
      <c r="Z597" s="375" t="s">
        <v>401</v>
      </c>
      <c r="AA597" s="378">
        <f t="shared" si="131"/>
        <v>1.4992889995949522E-5</v>
      </c>
      <c r="AB597" s="375" t="s">
        <v>399</v>
      </c>
      <c r="AC597" s="831" t="str">
        <f t="shared" ca="1" si="130"/>
        <v>Electric tab Row 144-154 plus Row 188-198 for Coal Mix when Inputs tab E710 = US</v>
      </c>
    </row>
    <row r="598" spans="19:29" x14ac:dyDescent="0.4">
      <c r="S598" s="428" t="s">
        <v>49</v>
      </c>
      <c r="T598" s="375" t="s">
        <v>414</v>
      </c>
      <c r="U598" s="375" t="str">
        <f t="shared" ca="1" si="132"/>
        <v>US</v>
      </c>
      <c r="V598" s="375" t="s">
        <v>406</v>
      </c>
      <c r="W598" s="375" t="str">
        <f t="shared" si="126"/>
        <v>99%Boiler_1%IGCC</v>
      </c>
      <c r="X598" s="824">
        <f t="shared" si="127"/>
        <v>0.36027713625866054</v>
      </c>
      <c r="Y598" s="375" t="s">
        <v>397</v>
      </c>
      <c r="Z598" s="375" t="s">
        <v>401</v>
      </c>
      <c r="AA598" s="378">
        <f t="shared" si="131"/>
        <v>0.78056636856392192</v>
      </c>
      <c r="AB598" s="375" t="s">
        <v>399</v>
      </c>
      <c r="AC598" s="831" t="str">
        <f t="shared" ca="1" si="130"/>
        <v>Electric tab Row 144-154 plus Row 188-198 for Coal Mix when Inputs tab E710 = US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33">MID(CELL("filename",K93),FIND("]",CELL("filename",K93))+1,256)</f>
        <v>US</v>
      </c>
      <c r="V599" s="375" t="s">
        <v>52</v>
      </c>
      <c r="X599" s="824">
        <f t="shared" ref="X599:X644" si="134">INDEX($D$71:$D$72,MATCH(V599,$A$71:$A$72,0))</f>
        <v>0.36</v>
      </c>
      <c r="Y599" s="375" t="s">
        <v>411</v>
      </c>
      <c r="Z599" s="375" t="s">
        <v>400</v>
      </c>
      <c r="AA599" s="761">
        <f>O140/10^6</f>
        <v>2.7777777777777781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US</v>
      </c>
    </row>
    <row r="600" spans="19:29" x14ac:dyDescent="0.4">
      <c r="S600" s="428" t="s">
        <v>49</v>
      </c>
      <c r="T600" s="375" t="s">
        <v>415</v>
      </c>
      <c r="U600" s="375" t="str">
        <f t="shared" ca="1" si="133"/>
        <v>US</v>
      </c>
      <c r="V600" s="375" t="s">
        <v>52</v>
      </c>
      <c r="X600" s="824">
        <f t="shared" si="134"/>
        <v>0.36</v>
      </c>
      <c r="Y600" s="375" t="s">
        <v>387</v>
      </c>
      <c r="Z600" s="375" t="s">
        <v>400</v>
      </c>
      <c r="AA600" s="763">
        <f>O145/1000/10^6/0.000293071</f>
        <v>8.6000020378072964E-6</v>
      </c>
      <c r="AB600" s="375" t="s">
        <v>399</v>
      </c>
      <c r="AC600" s="831" t="str">
        <f t="shared" ref="AC600:AC610" ca="1" si="135">CONCATENATE("Electric tab Row 144-154 for ", S600, " ", V600, " when Inputs tab E710 = ", U600)</f>
        <v>Electric tab Row 144-154 for Coal Boiler when Inputs tab E710 = US</v>
      </c>
    </row>
    <row r="601" spans="19:29" x14ac:dyDescent="0.4">
      <c r="S601" s="428" t="s">
        <v>49</v>
      </c>
      <c r="T601" s="375" t="s">
        <v>415</v>
      </c>
      <c r="U601" s="375" t="str">
        <f t="shared" ca="1" si="133"/>
        <v>US</v>
      </c>
      <c r="V601" s="375" t="s">
        <v>52</v>
      </c>
      <c r="X601" s="824">
        <f t="shared" si="134"/>
        <v>0.36</v>
      </c>
      <c r="Y601" s="375" t="s">
        <v>388</v>
      </c>
      <c r="Z601" s="375" t="s">
        <v>400</v>
      </c>
      <c r="AA601" s="763">
        <f t="shared" ref="AA601:AA610" si="136">O146/1000/10^6/0.000293071</f>
        <v>5.6000013269442862E-5</v>
      </c>
      <c r="AB601" s="375" t="s">
        <v>399</v>
      </c>
      <c r="AC601" s="831" t="str">
        <f t="shared" ca="1" si="135"/>
        <v>Electric tab Row 144-154 for Coal Boiler when Inputs tab E710 = US</v>
      </c>
    </row>
    <row r="602" spans="19:29" x14ac:dyDescent="0.4">
      <c r="S602" s="428" t="s">
        <v>49</v>
      </c>
      <c r="T602" s="375" t="s">
        <v>415</v>
      </c>
      <c r="U602" s="375" t="str">
        <f t="shared" ca="1" si="133"/>
        <v>US</v>
      </c>
      <c r="V602" s="375" t="s">
        <v>52</v>
      </c>
      <c r="X602" s="824">
        <f t="shared" si="134"/>
        <v>0.36</v>
      </c>
      <c r="Y602" s="375" t="s">
        <v>389</v>
      </c>
      <c r="Z602" s="375" t="s">
        <v>400</v>
      </c>
      <c r="AA602" s="763">
        <f t="shared" si="136"/>
        <v>3.6190008575377443E-4</v>
      </c>
      <c r="AB602" s="375" t="s">
        <v>399</v>
      </c>
      <c r="AC602" s="831" t="str">
        <f t="shared" ca="1" si="135"/>
        <v>Electric tab Row 144-154 for Coal Boiler when Inputs tab E710 = US</v>
      </c>
    </row>
    <row r="603" spans="19:29" x14ac:dyDescent="0.4">
      <c r="S603" s="428" t="s">
        <v>49</v>
      </c>
      <c r="T603" s="375" t="s">
        <v>415</v>
      </c>
      <c r="U603" s="375" t="str">
        <f t="shared" ca="1" si="133"/>
        <v>US</v>
      </c>
      <c r="V603" s="375" t="s">
        <v>52</v>
      </c>
      <c r="X603" s="824">
        <f t="shared" si="134"/>
        <v>0.36</v>
      </c>
      <c r="Y603" s="375" t="s">
        <v>390</v>
      </c>
      <c r="Z603" s="375" t="s">
        <v>400</v>
      </c>
      <c r="AA603" s="763">
        <f t="shared" si="136"/>
        <v>6.1400014548996287E-5</v>
      </c>
      <c r="AB603" s="375" t="s">
        <v>399</v>
      </c>
      <c r="AC603" s="831" t="str">
        <f t="shared" ca="1" si="135"/>
        <v>Electric tab Row 144-154 for Coal Boiler when Inputs tab E710 = US</v>
      </c>
    </row>
    <row r="604" spans="19:29" x14ac:dyDescent="0.4">
      <c r="S604" s="428" t="s">
        <v>49</v>
      </c>
      <c r="T604" s="375" t="s">
        <v>415</v>
      </c>
      <c r="U604" s="375" t="str">
        <f t="shared" ca="1" si="133"/>
        <v>US</v>
      </c>
      <c r="V604" s="375" t="s">
        <v>52</v>
      </c>
      <c r="X604" s="824">
        <f t="shared" si="134"/>
        <v>0.36</v>
      </c>
      <c r="Y604" s="375" t="s">
        <v>391</v>
      </c>
      <c r="Z604" s="375" t="s">
        <v>400</v>
      </c>
      <c r="AA604" s="763">
        <f t="shared" si="136"/>
        <v>4.3200010236427347E-5</v>
      </c>
      <c r="AB604" s="375" t="s">
        <v>399</v>
      </c>
      <c r="AC604" s="831" t="str">
        <f t="shared" ca="1" si="135"/>
        <v>Electric tab Row 144-154 for Coal Boiler when Inputs tab E710 = US</v>
      </c>
    </row>
    <row r="605" spans="19:29" x14ac:dyDescent="0.4">
      <c r="S605" s="428" t="s">
        <v>49</v>
      </c>
      <c r="T605" s="375" t="s">
        <v>415</v>
      </c>
      <c r="U605" s="375" t="str">
        <f t="shared" ca="1" si="133"/>
        <v>US</v>
      </c>
      <c r="V605" s="375" t="s">
        <v>52</v>
      </c>
      <c r="X605" s="824">
        <f t="shared" si="134"/>
        <v>0.36</v>
      </c>
      <c r="Y605" s="375" t="s">
        <v>392</v>
      </c>
      <c r="Z605" s="375" t="s">
        <v>400</v>
      </c>
      <c r="AA605" s="763">
        <f t="shared" si="136"/>
        <v>2.3641005601837475E-3</v>
      </c>
      <c r="AB605" s="375" t="s">
        <v>399</v>
      </c>
      <c r="AC605" s="831" t="str">
        <f t="shared" ca="1" si="135"/>
        <v>Electric tab Row 144-154 for Coal Boiler when Inputs tab E710 = US</v>
      </c>
    </row>
    <row r="606" spans="19:29" x14ac:dyDescent="0.4">
      <c r="S606" s="428" t="s">
        <v>49</v>
      </c>
      <c r="T606" s="375" t="s">
        <v>415</v>
      </c>
      <c r="U606" s="375" t="str">
        <f t="shared" ca="1" si="133"/>
        <v>US</v>
      </c>
      <c r="V606" s="375" t="s">
        <v>52</v>
      </c>
      <c r="X606" s="824">
        <f t="shared" si="134"/>
        <v>0.36</v>
      </c>
      <c r="Y606" s="375" t="s">
        <v>393</v>
      </c>
      <c r="Z606" s="375" t="s">
        <v>400</v>
      </c>
      <c r="AA606" s="763">
        <f t="shared" si="136"/>
        <v>1.857600440166376E-6</v>
      </c>
      <c r="AB606" s="375" t="s">
        <v>399</v>
      </c>
      <c r="AC606" s="831" t="str">
        <f t="shared" ca="1" si="135"/>
        <v>Electric tab Row 144-154 for Coal Boiler when Inputs tab E710 = US</v>
      </c>
    </row>
    <row r="607" spans="19:29" x14ac:dyDescent="0.4">
      <c r="S607" s="428" t="s">
        <v>49</v>
      </c>
      <c r="T607" s="375" t="s">
        <v>415</v>
      </c>
      <c r="U607" s="375" t="str">
        <f t="shared" ca="1" si="133"/>
        <v>US</v>
      </c>
      <c r="V607" s="375" t="s">
        <v>52</v>
      </c>
      <c r="X607" s="824">
        <f t="shared" si="134"/>
        <v>0.36</v>
      </c>
      <c r="Y607" s="375" t="s">
        <v>394</v>
      </c>
      <c r="Z607" s="375" t="s">
        <v>400</v>
      </c>
      <c r="AA607" s="763">
        <f t="shared" si="136"/>
        <v>3.4992008291506158E-6</v>
      </c>
      <c r="AB607" s="375" t="s">
        <v>399</v>
      </c>
      <c r="AC607" s="831" t="str">
        <f t="shared" ca="1" si="135"/>
        <v>Electric tab Row 144-154 for Coal Boiler when Inputs tab E710 = US</v>
      </c>
    </row>
    <row r="608" spans="19:29" x14ac:dyDescent="0.4">
      <c r="S608" s="428" t="s">
        <v>49</v>
      </c>
      <c r="T608" s="375" t="s">
        <v>415</v>
      </c>
      <c r="U608" s="375" t="str">
        <f t="shared" ca="1" si="133"/>
        <v>US</v>
      </c>
      <c r="V608" s="375" t="s">
        <v>52</v>
      </c>
      <c r="X608" s="824">
        <f t="shared" si="134"/>
        <v>0.36</v>
      </c>
      <c r="Y608" s="375" t="s">
        <v>395</v>
      </c>
      <c r="Z608" s="375" t="s">
        <v>400</v>
      </c>
      <c r="AA608" s="763">
        <f t="shared" si="136"/>
        <v>1.000000236954337E-5</v>
      </c>
      <c r="AB608" s="375" t="s">
        <v>399</v>
      </c>
      <c r="AC608" s="831" t="str">
        <f t="shared" ca="1" si="135"/>
        <v>Electric tab Row 144-154 for Coal Boiler when Inputs tab E710 = US</v>
      </c>
    </row>
    <row r="609" spans="19:29" x14ac:dyDescent="0.4">
      <c r="S609" s="428" t="s">
        <v>49</v>
      </c>
      <c r="T609" s="375" t="s">
        <v>415</v>
      </c>
      <c r="U609" s="375" t="str">
        <f t="shared" ca="1" si="133"/>
        <v>US</v>
      </c>
      <c r="V609" s="375" t="s">
        <v>52</v>
      </c>
      <c r="X609" s="824">
        <f t="shared" si="134"/>
        <v>0.36</v>
      </c>
      <c r="Y609" s="375" t="s">
        <v>396</v>
      </c>
      <c r="Z609" s="375" t="s">
        <v>400</v>
      </c>
      <c r="AA609" s="763">
        <f t="shared" si="136"/>
        <v>1.5000003554315054E-5</v>
      </c>
      <c r="AB609" s="375" t="s">
        <v>399</v>
      </c>
      <c r="AC609" s="831" t="str">
        <f t="shared" ca="1" si="135"/>
        <v>Electric tab Row 144-154 for Coal Boiler when Inputs tab E710 = US</v>
      </c>
    </row>
    <row r="610" spans="19:29" x14ac:dyDescent="0.4">
      <c r="S610" s="428" t="s">
        <v>49</v>
      </c>
      <c r="T610" s="375" t="s">
        <v>415</v>
      </c>
      <c r="U610" s="375" t="str">
        <f t="shared" ca="1" si="133"/>
        <v>US</v>
      </c>
      <c r="V610" s="375" t="s">
        <v>52</v>
      </c>
      <c r="X610" s="824">
        <f t="shared" si="134"/>
        <v>0.36</v>
      </c>
      <c r="Y610" s="375" t="s">
        <v>397</v>
      </c>
      <c r="Z610" s="375" t="s">
        <v>400</v>
      </c>
      <c r="AA610" s="763">
        <f t="shared" si="136"/>
        <v>1.2519477608602327</v>
      </c>
      <c r="AB610" s="375" t="s">
        <v>399</v>
      </c>
      <c r="AC610" s="831" t="str">
        <f t="shared" ca="1" si="135"/>
        <v>Electric tab Row 144-154 for Coal Boiler when Inputs tab E710 = US</v>
      </c>
    </row>
    <row r="611" spans="19:29" x14ac:dyDescent="0.4">
      <c r="S611" s="428" t="s">
        <v>49</v>
      </c>
      <c r="T611" s="375" t="s">
        <v>415</v>
      </c>
      <c r="U611" s="375" t="str">
        <f t="shared" ca="1" si="133"/>
        <v>US</v>
      </c>
      <c r="V611" s="375" t="s">
        <v>52</v>
      </c>
      <c r="X611" s="824">
        <f t="shared" si="134"/>
        <v>0.36</v>
      </c>
      <c r="Y611" s="375" t="s">
        <v>387</v>
      </c>
      <c r="Z611" s="375" t="s">
        <v>401</v>
      </c>
      <c r="AA611" s="378">
        <f>(O145+O189)/1000/10^6/0.000293071</f>
        <v>9.4118105959647017E-6</v>
      </c>
      <c r="AB611" s="375" t="s">
        <v>399</v>
      </c>
      <c r="AC611" s="831" t="str">
        <f t="shared" ref="AC611:AC621" ca="1" si="137">CONCATENATE("Electric tab Row 144-154 plus Row 188-198 for ", S611, " ", V611, " when Inputs tab E710 = ", U611)</f>
        <v>Electric tab Row 144-154 plus Row 188-198 for Coal Boiler when Inputs tab E710 = US</v>
      </c>
    </row>
    <row r="612" spans="19:29" x14ac:dyDescent="0.4">
      <c r="S612" s="428" t="s">
        <v>49</v>
      </c>
      <c r="T612" s="375" t="s">
        <v>415</v>
      </c>
      <c r="U612" s="375" t="str">
        <f t="shared" ca="1" si="133"/>
        <v>US</v>
      </c>
      <c r="V612" s="375" t="s">
        <v>52</v>
      </c>
      <c r="X612" s="824">
        <f t="shared" si="134"/>
        <v>0.36</v>
      </c>
      <c r="Y612" s="375" t="s">
        <v>388</v>
      </c>
      <c r="Z612" s="375" t="s">
        <v>401</v>
      </c>
      <c r="AA612" s="378">
        <f t="shared" ref="AA612:AA621" si="138">(O146+O190)/1000/10^6/0.000293071</f>
        <v>6.1461738957671515E-5</v>
      </c>
      <c r="AB612" s="375" t="s">
        <v>399</v>
      </c>
      <c r="AC612" s="831" t="str">
        <f t="shared" ca="1" si="137"/>
        <v>Electric tab Row 144-154 plus Row 188-198 for Coal Boiler when Inputs tab E710 = US</v>
      </c>
    </row>
    <row r="613" spans="19:29" x14ac:dyDescent="0.4">
      <c r="S613" s="428" t="s">
        <v>49</v>
      </c>
      <c r="T613" s="375" t="s">
        <v>415</v>
      </c>
      <c r="U613" s="375" t="str">
        <f t="shared" ca="1" si="133"/>
        <v>US</v>
      </c>
      <c r="V613" s="375" t="s">
        <v>52</v>
      </c>
      <c r="X613" s="824">
        <f t="shared" si="134"/>
        <v>0.36</v>
      </c>
      <c r="Y613" s="375" t="s">
        <v>389</v>
      </c>
      <c r="Z613" s="375" t="s">
        <v>401</v>
      </c>
      <c r="AA613" s="378">
        <f t="shared" si="138"/>
        <v>3.6272845855143639E-4</v>
      </c>
      <c r="AB613" s="375" t="s">
        <v>399</v>
      </c>
      <c r="AC613" s="831" t="str">
        <f t="shared" ca="1" si="137"/>
        <v>Electric tab Row 144-154 plus Row 188-198 for Coal Boiler when Inputs tab E710 = US</v>
      </c>
    </row>
    <row r="614" spans="19:29" x14ac:dyDescent="0.4">
      <c r="S614" s="428" t="s">
        <v>49</v>
      </c>
      <c r="T614" s="375" t="s">
        <v>415</v>
      </c>
      <c r="U614" s="375" t="str">
        <f t="shared" ca="1" si="133"/>
        <v>US</v>
      </c>
      <c r="V614" s="375" t="s">
        <v>52</v>
      </c>
      <c r="X614" s="824">
        <f t="shared" si="134"/>
        <v>0.36</v>
      </c>
      <c r="Y614" s="375" t="s">
        <v>390</v>
      </c>
      <c r="Z614" s="375" t="s">
        <v>401</v>
      </c>
      <c r="AA614" s="378">
        <f t="shared" si="138"/>
        <v>6.1902193403024909E-5</v>
      </c>
      <c r="AB614" s="375" t="s">
        <v>399</v>
      </c>
      <c r="AC614" s="831" t="str">
        <f t="shared" ca="1" si="137"/>
        <v>Electric tab Row 144-154 plus Row 188-198 for Coal Boiler when Inputs tab E710 = US</v>
      </c>
    </row>
    <row r="615" spans="19:29" x14ac:dyDescent="0.4">
      <c r="S615" s="428" t="s">
        <v>49</v>
      </c>
      <c r="T615" s="375" t="s">
        <v>415</v>
      </c>
      <c r="U615" s="375" t="str">
        <f t="shared" ca="1" si="133"/>
        <v>US</v>
      </c>
      <c r="V615" s="375" t="s">
        <v>52</v>
      </c>
      <c r="X615" s="824">
        <f t="shared" si="134"/>
        <v>0.36</v>
      </c>
      <c r="Y615" s="375" t="s">
        <v>391</v>
      </c>
      <c r="Z615" s="375" t="s">
        <v>401</v>
      </c>
      <c r="AA615" s="378">
        <f t="shared" si="138"/>
        <v>4.343183051078628E-5</v>
      </c>
      <c r="AB615" s="375" t="s">
        <v>399</v>
      </c>
      <c r="AC615" s="831" t="str">
        <f t="shared" ca="1" si="137"/>
        <v>Electric tab Row 144-154 plus Row 188-198 for Coal Boiler when Inputs tab E710 = US</v>
      </c>
    </row>
    <row r="616" spans="19:29" x14ac:dyDescent="0.4">
      <c r="S616" s="428" t="s">
        <v>49</v>
      </c>
      <c r="T616" s="375" t="s">
        <v>415</v>
      </c>
      <c r="U616" s="375" t="str">
        <f t="shared" ca="1" si="133"/>
        <v>US</v>
      </c>
      <c r="V616" s="375" t="s">
        <v>52</v>
      </c>
      <c r="X616" s="824">
        <f t="shared" si="134"/>
        <v>0.36</v>
      </c>
      <c r="Y616" s="375" t="s">
        <v>392</v>
      </c>
      <c r="Z616" s="375" t="s">
        <v>401</v>
      </c>
      <c r="AA616" s="378">
        <f t="shared" si="138"/>
        <v>2.3669291641036515E-3</v>
      </c>
      <c r="AB616" s="375" t="s">
        <v>399</v>
      </c>
      <c r="AC616" s="831" t="str">
        <f t="shared" ca="1" si="137"/>
        <v>Electric tab Row 144-154 plus Row 188-198 for Coal Boiler when Inputs tab E710 = US</v>
      </c>
    </row>
    <row r="617" spans="19:29" x14ac:dyDescent="0.4">
      <c r="S617" s="428" t="s">
        <v>49</v>
      </c>
      <c r="T617" s="375" t="s">
        <v>415</v>
      </c>
      <c r="U617" s="375" t="str">
        <f t="shared" ca="1" si="133"/>
        <v>US</v>
      </c>
      <c r="V617" s="375" t="s">
        <v>52</v>
      </c>
      <c r="X617" s="824">
        <f t="shared" si="134"/>
        <v>0.36</v>
      </c>
      <c r="Y617" s="375" t="s">
        <v>393</v>
      </c>
      <c r="Z617" s="375" t="s">
        <v>401</v>
      </c>
      <c r="AA617" s="378">
        <f t="shared" si="138"/>
        <v>1.8619241353940195E-6</v>
      </c>
      <c r="AB617" s="375" t="s">
        <v>399</v>
      </c>
      <c r="AC617" s="831" t="str">
        <f t="shared" ca="1" si="137"/>
        <v>Electric tab Row 144-154 plus Row 188-198 for Coal Boiler when Inputs tab E710 = US</v>
      </c>
    </row>
    <row r="618" spans="19:29" x14ac:dyDescent="0.4">
      <c r="S618" s="428" t="s">
        <v>49</v>
      </c>
      <c r="T618" s="375" t="s">
        <v>415</v>
      </c>
      <c r="U618" s="375" t="str">
        <f t="shared" ca="1" si="133"/>
        <v>US</v>
      </c>
      <c r="V618" s="375" t="s">
        <v>52</v>
      </c>
      <c r="X618" s="824">
        <f t="shared" si="134"/>
        <v>0.36</v>
      </c>
      <c r="Y618" s="375" t="s">
        <v>394</v>
      </c>
      <c r="Z618" s="375" t="s">
        <v>401</v>
      </c>
      <c r="AA618" s="378">
        <f t="shared" si="138"/>
        <v>3.5086712001103795E-6</v>
      </c>
      <c r="AB618" s="375" t="s">
        <v>399</v>
      </c>
      <c r="AC618" s="831" t="str">
        <f t="shared" ca="1" si="137"/>
        <v>Electric tab Row 144-154 plus Row 188-198 for Coal Boiler when Inputs tab E710 = US</v>
      </c>
    </row>
    <row r="619" spans="19:29" x14ac:dyDescent="0.4">
      <c r="S619" s="428" t="s">
        <v>49</v>
      </c>
      <c r="T619" s="375" t="s">
        <v>415</v>
      </c>
      <c r="U619" s="375" t="str">
        <f t="shared" ca="1" si="133"/>
        <v>US</v>
      </c>
      <c r="V619" s="375" t="s">
        <v>52</v>
      </c>
      <c r="X619" s="824">
        <f t="shared" si="134"/>
        <v>0.36</v>
      </c>
      <c r="Y619" s="375" t="s">
        <v>395</v>
      </c>
      <c r="Z619" s="375" t="s">
        <v>401</v>
      </c>
      <c r="AA619" s="378">
        <f t="shared" si="138"/>
        <v>1.1288505074025222E-5</v>
      </c>
      <c r="AB619" s="375" t="s">
        <v>399</v>
      </c>
      <c r="AC619" s="831" t="str">
        <f t="shared" ca="1" si="137"/>
        <v>Electric tab Row 144-154 plus Row 188-198 for Coal Boiler when Inputs tab E710 = US</v>
      </c>
    </row>
    <row r="620" spans="19:29" x14ac:dyDescent="0.4">
      <c r="S620" s="428" t="s">
        <v>49</v>
      </c>
      <c r="T620" s="375" t="s">
        <v>415</v>
      </c>
      <c r="U620" s="375" t="str">
        <f t="shared" ca="1" si="133"/>
        <v>US</v>
      </c>
      <c r="V620" s="375" t="s">
        <v>52</v>
      </c>
      <c r="X620" s="824">
        <f t="shared" si="134"/>
        <v>0.36</v>
      </c>
      <c r="Y620" s="375" t="s">
        <v>396</v>
      </c>
      <c r="Z620" s="375" t="s">
        <v>401</v>
      </c>
      <c r="AA620" s="378">
        <f t="shared" si="138"/>
        <v>1.5007889999503837E-5</v>
      </c>
      <c r="AB620" s="375" t="s">
        <v>399</v>
      </c>
      <c r="AC620" s="831" t="str">
        <f t="shared" ca="1" si="137"/>
        <v>Electric tab Row 144-154 plus Row 188-198 for Coal Boiler when Inputs tab E710 = US</v>
      </c>
    </row>
    <row r="621" spans="19:29" x14ac:dyDescent="0.4">
      <c r="S621" s="428" t="s">
        <v>49</v>
      </c>
      <c r="T621" s="375" t="s">
        <v>415</v>
      </c>
      <c r="U621" s="832" t="str">
        <f t="shared" ca="1" si="133"/>
        <v>US</v>
      </c>
      <c r="V621" s="375" t="s">
        <v>52</v>
      </c>
      <c r="W621" s="832"/>
      <c r="X621" s="824">
        <f t="shared" si="134"/>
        <v>0.36</v>
      </c>
      <c r="Y621" s="375" t="s">
        <v>397</v>
      </c>
      <c r="Z621" s="375" t="s">
        <v>401</v>
      </c>
      <c r="AA621" s="378">
        <f t="shared" si="138"/>
        <v>1.2529993626753282</v>
      </c>
      <c r="AB621" s="832" t="s">
        <v>399</v>
      </c>
      <c r="AC621" s="834" t="str">
        <f t="shared" ca="1" si="137"/>
        <v>Electric tab Row 144-154 plus Row 188-198 for Coal Boiler when Inputs tab E710 = US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9">MID(CELL("filename",K116),FIND("]",CELL("filename",K116))+1,256)</f>
        <v>US</v>
      </c>
      <c r="V622" s="375" t="s">
        <v>53</v>
      </c>
      <c r="X622" s="824">
        <f t="shared" si="134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US</v>
      </c>
    </row>
    <row r="623" spans="19:29" x14ac:dyDescent="0.4">
      <c r="S623" s="428" t="s">
        <v>49</v>
      </c>
      <c r="T623" s="375" t="s">
        <v>415</v>
      </c>
      <c r="U623" s="832" t="str">
        <f t="shared" ca="1" si="139"/>
        <v>US</v>
      </c>
      <c r="V623" s="375" t="s">
        <v>53</v>
      </c>
      <c r="X623" s="824">
        <f t="shared" si="134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40">CONCATENATE("Electric tab Row 144-154 for ", S623, " ", V623, " when Inputs tab E710 = ", U623)</f>
        <v>Electric tab Row 144-154 for Coal IGCC when Inputs tab E710 = US</v>
      </c>
    </row>
    <row r="624" spans="19:29" x14ac:dyDescent="0.4">
      <c r="S624" s="428" t="s">
        <v>49</v>
      </c>
      <c r="T624" s="375" t="s">
        <v>415</v>
      </c>
      <c r="U624" s="832" t="str">
        <f t="shared" ca="1" si="139"/>
        <v>US</v>
      </c>
      <c r="V624" s="375" t="s">
        <v>53</v>
      </c>
      <c r="X624" s="824">
        <f t="shared" si="134"/>
        <v>0.39</v>
      </c>
      <c r="Y624" s="375" t="s">
        <v>388</v>
      </c>
      <c r="Z624" s="375" t="s">
        <v>400</v>
      </c>
      <c r="AA624" s="763">
        <f t="shared" ref="AA624:AA633" si="141">S146/1000/10^6/0.000293071</f>
        <v>1.5100003578010487E-5</v>
      </c>
      <c r="AB624" s="375" t="s">
        <v>399</v>
      </c>
      <c r="AC624" s="831" t="str">
        <f t="shared" ca="1" si="140"/>
        <v>Electric tab Row 144-154 for Coal IGCC when Inputs tab E710 = US</v>
      </c>
    </row>
    <row r="625" spans="19:29" x14ac:dyDescent="0.4">
      <c r="S625" s="428" t="s">
        <v>49</v>
      </c>
      <c r="T625" s="375" t="s">
        <v>415</v>
      </c>
      <c r="U625" s="832" t="str">
        <f t="shared" ca="1" si="139"/>
        <v>US</v>
      </c>
      <c r="V625" s="375" t="s">
        <v>53</v>
      </c>
      <c r="X625" s="824">
        <f t="shared" si="134"/>
        <v>0.39</v>
      </c>
      <c r="Y625" s="375" t="s">
        <v>389</v>
      </c>
      <c r="Z625" s="375" t="s">
        <v>400</v>
      </c>
      <c r="AA625" s="763">
        <f t="shared" si="141"/>
        <v>2.3500005568426909E-4</v>
      </c>
      <c r="AB625" s="375" t="s">
        <v>399</v>
      </c>
      <c r="AC625" s="831" t="str">
        <f t="shared" ca="1" si="140"/>
        <v>Electric tab Row 144-154 for Coal IGCC when Inputs tab E710 = US</v>
      </c>
    </row>
    <row r="626" spans="19:29" x14ac:dyDescent="0.4">
      <c r="S626" s="428" t="s">
        <v>49</v>
      </c>
      <c r="T626" s="375" t="s">
        <v>415</v>
      </c>
      <c r="U626" s="832" t="str">
        <f t="shared" ca="1" si="139"/>
        <v>US</v>
      </c>
      <c r="V626" s="375" t="s">
        <v>53</v>
      </c>
      <c r="X626" s="824">
        <f t="shared" si="134"/>
        <v>0.39</v>
      </c>
      <c r="Y626" s="375" t="s">
        <v>390</v>
      </c>
      <c r="Z626" s="375" t="s">
        <v>400</v>
      </c>
      <c r="AA626" s="763">
        <f t="shared" si="141"/>
        <v>2.8400006729503167E-5</v>
      </c>
      <c r="AB626" s="375" t="s">
        <v>399</v>
      </c>
      <c r="AC626" s="831" t="str">
        <f t="shared" ca="1" si="140"/>
        <v>Electric tab Row 144-154 for Coal IGCC when Inputs tab E710 = US</v>
      </c>
    </row>
    <row r="627" spans="19:29" x14ac:dyDescent="0.4">
      <c r="S627" s="428" t="s">
        <v>49</v>
      </c>
      <c r="T627" s="375" t="s">
        <v>415</v>
      </c>
      <c r="U627" s="832" t="str">
        <f t="shared" ca="1" si="139"/>
        <v>US</v>
      </c>
      <c r="V627" s="375" t="s">
        <v>53</v>
      </c>
      <c r="X627" s="824">
        <f t="shared" si="134"/>
        <v>0.39</v>
      </c>
      <c r="Y627" s="375" t="s">
        <v>391</v>
      </c>
      <c r="Z627" s="375" t="s">
        <v>400</v>
      </c>
      <c r="AA627" s="763">
        <f t="shared" si="141"/>
        <v>8.2700019596123672E-6</v>
      </c>
      <c r="AB627" s="375" t="s">
        <v>399</v>
      </c>
      <c r="AC627" s="831" t="str">
        <f t="shared" ca="1" si="140"/>
        <v>Electric tab Row 144-154 for Coal IGCC when Inputs tab E710 = US</v>
      </c>
    </row>
    <row r="628" spans="19:29" x14ac:dyDescent="0.4">
      <c r="S628" s="428" t="s">
        <v>49</v>
      </c>
      <c r="T628" s="375" t="s">
        <v>415</v>
      </c>
      <c r="U628" s="832" t="str">
        <f t="shared" ca="1" si="139"/>
        <v>US</v>
      </c>
      <c r="V628" s="375" t="s">
        <v>53</v>
      </c>
      <c r="X628" s="824">
        <f t="shared" si="134"/>
        <v>0.39</v>
      </c>
      <c r="Y628" s="375" t="s">
        <v>392</v>
      </c>
      <c r="Z628" s="375" t="s">
        <v>400</v>
      </c>
      <c r="AA628" s="763">
        <f t="shared" si="141"/>
        <v>4.910001163445794E-6</v>
      </c>
      <c r="AB628" s="375" t="s">
        <v>399</v>
      </c>
      <c r="AC628" s="831" t="str">
        <f t="shared" ca="1" si="140"/>
        <v>Electric tab Row 144-154 for Coal IGCC when Inputs tab E710 = US</v>
      </c>
    </row>
    <row r="629" spans="19:29" x14ac:dyDescent="0.4">
      <c r="S629" s="428" t="s">
        <v>49</v>
      </c>
      <c r="T629" s="375" t="s">
        <v>415</v>
      </c>
      <c r="U629" s="832" t="str">
        <f t="shared" ca="1" si="139"/>
        <v>US</v>
      </c>
      <c r="V629" s="375" t="s">
        <v>53</v>
      </c>
      <c r="X629" s="824">
        <f t="shared" si="134"/>
        <v>0.39</v>
      </c>
      <c r="Y629" s="375" t="s">
        <v>393</v>
      </c>
      <c r="Z629" s="375" t="s">
        <v>400</v>
      </c>
      <c r="AA629" s="763">
        <f t="shared" si="141"/>
        <v>3.5561008426333167E-7</v>
      </c>
      <c r="AB629" s="375" t="s">
        <v>399</v>
      </c>
      <c r="AC629" s="831" t="str">
        <f t="shared" ca="1" si="140"/>
        <v>Electric tab Row 144-154 for Coal IGCC when Inputs tab E710 = US</v>
      </c>
    </row>
    <row r="630" spans="19:29" x14ac:dyDescent="0.4">
      <c r="S630" s="428" t="s">
        <v>49</v>
      </c>
      <c r="T630" s="375" t="s">
        <v>415</v>
      </c>
      <c r="U630" s="832" t="str">
        <f t="shared" ca="1" si="139"/>
        <v>US</v>
      </c>
      <c r="V630" s="375" t="s">
        <v>53</v>
      </c>
      <c r="X630" s="824">
        <f t="shared" si="134"/>
        <v>0.39</v>
      </c>
      <c r="Y630" s="375" t="s">
        <v>394</v>
      </c>
      <c r="Z630" s="375" t="s">
        <v>400</v>
      </c>
      <c r="AA630" s="763">
        <f t="shared" si="141"/>
        <v>6.6987015872860153E-7</v>
      </c>
      <c r="AB630" s="375" t="s">
        <v>399</v>
      </c>
      <c r="AC630" s="831" t="str">
        <f t="shared" ca="1" si="140"/>
        <v>Electric tab Row 144-154 for Coal IGCC when Inputs tab E710 = US</v>
      </c>
    </row>
    <row r="631" spans="19:29" x14ac:dyDescent="0.4">
      <c r="S631" s="428" t="s">
        <v>49</v>
      </c>
      <c r="T631" s="375" t="s">
        <v>415</v>
      </c>
      <c r="U631" s="832" t="str">
        <f t="shared" ca="1" si="139"/>
        <v>US</v>
      </c>
      <c r="V631" s="375" t="s">
        <v>53</v>
      </c>
      <c r="X631" s="824">
        <f t="shared" si="134"/>
        <v>0.39</v>
      </c>
      <c r="Y631" s="375" t="s">
        <v>395</v>
      </c>
      <c r="Z631" s="375" t="s">
        <v>400</v>
      </c>
      <c r="AA631" s="763">
        <f t="shared" si="141"/>
        <v>9.0000021325890309E-6</v>
      </c>
      <c r="AB631" s="375" t="s">
        <v>399</v>
      </c>
      <c r="AC631" s="831" t="str">
        <f t="shared" ca="1" si="140"/>
        <v>Electric tab Row 144-154 for Coal IGCC when Inputs tab E710 = US</v>
      </c>
    </row>
    <row r="632" spans="19:29" x14ac:dyDescent="0.4">
      <c r="S632" s="428" t="s">
        <v>49</v>
      </c>
      <c r="T632" s="375" t="s">
        <v>415</v>
      </c>
      <c r="U632" s="832" t="str">
        <f t="shared" ca="1" si="139"/>
        <v>US</v>
      </c>
      <c r="V632" s="375" t="s">
        <v>53</v>
      </c>
      <c r="X632" s="824">
        <f t="shared" si="134"/>
        <v>0.39</v>
      </c>
      <c r="Y632" s="375" t="s">
        <v>396</v>
      </c>
      <c r="Z632" s="375" t="s">
        <v>400</v>
      </c>
      <c r="AA632" s="763">
        <f t="shared" si="141"/>
        <v>1.3500003198883547E-5</v>
      </c>
      <c r="AB632" s="375" t="s">
        <v>399</v>
      </c>
      <c r="AC632" s="831" t="str">
        <f t="shared" ca="1" si="140"/>
        <v>Electric tab Row 144-154 for Coal IGCC when Inputs tab E710 = US</v>
      </c>
    </row>
    <row r="633" spans="19:29" x14ac:dyDescent="0.4">
      <c r="S633" s="428" t="s">
        <v>49</v>
      </c>
      <c r="T633" s="375" t="s">
        <v>415</v>
      </c>
      <c r="U633" s="832" t="str">
        <f t="shared" ca="1" si="139"/>
        <v>US</v>
      </c>
      <c r="V633" s="375" t="s">
        <v>53</v>
      </c>
      <c r="X633" s="824">
        <f t="shared" si="134"/>
        <v>0.39</v>
      </c>
      <c r="Y633" s="375" t="s">
        <v>397</v>
      </c>
      <c r="Z633" s="375" t="s">
        <v>400</v>
      </c>
      <c r="AA633" s="763">
        <f t="shared" si="141"/>
        <v>1.1557498230178409</v>
      </c>
      <c r="AB633" s="375" t="s">
        <v>399</v>
      </c>
      <c r="AC633" s="831" t="str">
        <f t="shared" ca="1" si="140"/>
        <v>Electric tab Row 144-154 for Coal IGCC when Inputs tab E710 = US</v>
      </c>
    </row>
    <row r="634" spans="19:29" x14ac:dyDescent="0.4">
      <c r="S634" s="428" t="s">
        <v>49</v>
      </c>
      <c r="T634" s="375" t="s">
        <v>415</v>
      </c>
      <c r="U634" s="832" t="str">
        <f t="shared" ca="1" si="139"/>
        <v>US</v>
      </c>
      <c r="V634" s="375" t="s">
        <v>53</v>
      </c>
      <c r="X634" s="824">
        <f t="shared" si="134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42">CONCATENATE("Electric tab Row 144-154 plus Row 188-198 for ", S634, " ", V634, " when Inputs tab E710 = ", U634)</f>
        <v>Electric tab Row 144-154 plus Row 188-198 for Coal IGCC when Inputs tab E710 = US</v>
      </c>
    </row>
    <row r="635" spans="19:29" x14ac:dyDescent="0.4">
      <c r="S635" s="428" t="s">
        <v>49</v>
      </c>
      <c r="T635" s="375" t="s">
        <v>415</v>
      </c>
      <c r="U635" s="832" t="str">
        <f t="shared" ca="1" si="139"/>
        <v>US</v>
      </c>
      <c r="V635" s="375" t="s">
        <v>53</v>
      </c>
      <c r="X635" s="824">
        <f t="shared" si="134"/>
        <v>0.39</v>
      </c>
      <c r="Y635" s="375" t="s">
        <v>388</v>
      </c>
      <c r="Z635" s="375" t="s">
        <v>401</v>
      </c>
      <c r="AA635" s="378">
        <f t="shared" ref="AA635:AA644" si="143">(S146+S190)/1000/10^6/0.000293071</f>
        <v>2.0561729266239141E-5</v>
      </c>
      <c r="AB635" s="375" t="s">
        <v>399</v>
      </c>
      <c r="AC635" s="831" t="str">
        <f t="shared" ca="1" si="142"/>
        <v>Electric tab Row 144-154 plus Row 188-198 for Coal IGCC when Inputs tab E710 = US</v>
      </c>
    </row>
    <row r="636" spans="19:29" x14ac:dyDescent="0.4">
      <c r="S636" s="428" t="s">
        <v>49</v>
      </c>
      <c r="T636" s="375" t="s">
        <v>415</v>
      </c>
      <c r="U636" s="832" t="str">
        <f t="shared" ca="1" si="139"/>
        <v>US</v>
      </c>
      <c r="V636" s="375" t="s">
        <v>53</v>
      </c>
      <c r="X636" s="824">
        <f t="shared" si="134"/>
        <v>0.39</v>
      </c>
      <c r="Y636" s="375" t="s">
        <v>389</v>
      </c>
      <c r="Z636" s="375" t="s">
        <v>401</v>
      </c>
      <c r="AA636" s="378">
        <f t="shared" si="143"/>
        <v>2.3582842848193105E-4</v>
      </c>
      <c r="AB636" s="375" t="s">
        <v>399</v>
      </c>
      <c r="AC636" s="831" t="str">
        <f t="shared" ca="1" si="142"/>
        <v>Electric tab Row 144-154 plus Row 188-198 for Coal IGCC when Inputs tab E710 = US</v>
      </c>
    </row>
    <row r="637" spans="19:29" x14ac:dyDescent="0.4">
      <c r="S637" s="428" t="s">
        <v>49</v>
      </c>
      <c r="T637" s="375" t="s">
        <v>415</v>
      </c>
      <c r="U637" s="832" t="str">
        <f t="shared" ca="1" si="139"/>
        <v>US</v>
      </c>
      <c r="V637" s="375" t="s">
        <v>53</v>
      </c>
      <c r="X637" s="824">
        <f t="shared" si="134"/>
        <v>0.39</v>
      </c>
      <c r="Y637" s="375" t="s">
        <v>390</v>
      </c>
      <c r="Z637" s="375" t="s">
        <v>401</v>
      </c>
      <c r="AA637" s="378">
        <f t="shared" si="143"/>
        <v>2.8902185583531793E-5</v>
      </c>
      <c r="AB637" s="375" t="s">
        <v>399</v>
      </c>
      <c r="AC637" s="831" t="str">
        <f t="shared" ca="1" si="142"/>
        <v>Electric tab Row 144-154 plus Row 188-198 for Coal IGCC when Inputs tab E710 = US</v>
      </c>
    </row>
    <row r="638" spans="19:29" x14ac:dyDescent="0.4">
      <c r="S638" s="428" t="s">
        <v>49</v>
      </c>
      <c r="T638" s="375" t="s">
        <v>415</v>
      </c>
      <c r="U638" s="832" t="str">
        <f t="shared" ca="1" si="139"/>
        <v>US</v>
      </c>
      <c r="V638" s="375" t="s">
        <v>53</v>
      </c>
      <c r="X638" s="824">
        <f t="shared" si="134"/>
        <v>0.39</v>
      </c>
      <c r="Y638" s="375" t="s">
        <v>391</v>
      </c>
      <c r="Z638" s="375" t="s">
        <v>401</v>
      </c>
      <c r="AA638" s="378">
        <f t="shared" si="143"/>
        <v>8.501822233971292E-6</v>
      </c>
      <c r="AB638" s="375" t="s">
        <v>399</v>
      </c>
      <c r="AC638" s="831" t="str">
        <f t="shared" ca="1" si="142"/>
        <v>Electric tab Row 144-154 plus Row 188-198 for Coal IGCC when Inputs tab E710 = US</v>
      </c>
    </row>
    <row r="639" spans="19:29" x14ac:dyDescent="0.4">
      <c r="S639" s="428" t="s">
        <v>49</v>
      </c>
      <c r="T639" s="375" t="s">
        <v>415</v>
      </c>
      <c r="U639" s="832" t="str">
        <f t="shared" ca="1" si="139"/>
        <v>US</v>
      </c>
      <c r="V639" s="375" t="s">
        <v>53</v>
      </c>
      <c r="X639" s="824">
        <f t="shared" si="134"/>
        <v>0.39</v>
      </c>
      <c r="Y639" s="375" t="s">
        <v>392</v>
      </c>
      <c r="Z639" s="375" t="s">
        <v>401</v>
      </c>
      <c r="AA639" s="378">
        <f t="shared" si="143"/>
        <v>7.738605083349976E-6</v>
      </c>
      <c r="AB639" s="375" t="s">
        <v>399</v>
      </c>
      <c r="AC639" s="831" t="str">
        <f t="shared" ca="1" si="142"/>
        <v>Electric tab Row 144-154 plus Row 188-198 for Coal IGCC when Inputs tab E710 = US</v>
      </c>
    </row>
    <row r="640" spans="19:29" x14ac:dyDescent="0.4">
      <c r="S640" s="428" t="s">
        <v>49</v>
      </c>
      <c r="T640" s="375" t="s">
        <v>415</v>
      </c>
      <c r="U640" s="832" t="str">
        <f t="shared" ca="1" si="139"/>
        <v>US</v>
      </c>
      <c r="V640" s="375" t="s">
        <v>53</v>
      </c>
      <c r="X640" s="824">
        <f t="shared" si="134"/>
        <v>0.39</v>
      </c>
      <c r="Y640" s="375" t="s">
        <v>393</v>
      </c>
      <c r="Z640" s="375" t="s">
        <v>401</v>
      </c>
      <c r="AA640" s="378">
        <f t="shared" si="143"/>
        <v>3.5993377949097536E-7</v>
      </c>
      <c r="AB640" s="375" t="s">
        <v>399</v>
      </c>
      <c r="AC640" s="831" t="str">
        <f t="shared" ca="1" si="142"/>
        <v>Electric tab Row 144-154 plus Row 188-198 for Coal IGCC when Inputs tab E710 = US</v>
      </c>
    </row>
    <row r="641" spans="19:29" x14ac:dyDescent="0.4">
      <c r="S641" s="428" t="s">
        <v>49</v>
      </c>
      <c r="T641" s="375" t="s">
        <v>415</v>
      </c>
      <c r="U641" s="832" t="str">
        <f t="shared" ca="1" si="139"/>
        <v>US</v>
      </c>
      <c r="V641" s="375" t="s">
        <v>53</v>
      </c>
      <c r="X641" s="824">
        <f t="shared" si="134"/>
        <v>0.39</v>
      </c>
      <c r="Y641" s="375" t="s">
        <v>394</v>
      </c>
      <c r="Z641" s="375" t="s">
        <v>401</v>
      </c>
      <c r="AA641" s="378">
        <f t="shared" si="143"/>
        <v>6.7934052968836616E-7</v>
      </c>
      <c r="AB641" s="375" t="s">
        <v>399</v>
      </c>
      <c r="AC641" s="831" t="str">
        <f t="shared" ca="1" si="142"/>
        <v>Electric tab Row 144-154 plus Row 188-198 for Coal IGCC when Inputs tab E710 = US</v>
      </c>
    </row>
    <row r="642" spans="19:29" x14ac:dyDescent="0.4">
      <c r="S642" s="428" t="s">
        <v>49</v>
      </c>
      <c r="T642" s="375" t="s">
        <v>415</v>
      </c>
      <c r="U642" s="832" t="str">
        <f t="shared" ca="1" si="139"/>
        <v>US</v>
      </c>
      <c r="V642" s="375" t="s">
        <v>53</v>
      </c>
      <c r="X642" s="824">
        <f t="shared" si="134"/>
        <v>0.39</v>
      </c>
      <c r="Y642" s="375" t="s">
        <v>395</v>
      </c>
      <c r="Z642" s="375" t="s">
        <v>401</v>
      </c>
      <c r="AA642" s="378">
        <f t="shared" si="143"/>
        <v>1.0288504837070885E-5</v>
      </c>
      <c r="AB642" s="375" t="s">
        <v>399</v>
      </c>
      <c r="AC642" s="831" t="str">
        <f t="shared" ca="1" si="142"/>
        <v>Electric tab Row 144-154 plus Row 188-198 for Coal IGCC when Inputs tab E710 = US</v>
      </c>
    </row>
    <row r="643" spans="19:29" x14ac:dyDescent="0.4">
      <c r="S643" s="428" t="s">
        <v>49</v>
      </c>
      <c r="T643" s="375" t="s">
        <v>415</v>
      </c>
      <c r="U643" s="832" t="str">
        <f t="shared" ca="1" si="139"/>
        <v>US</v>
      </c>
      <c r="V643" s="375" t="s">
        <v>53</v>
      </c>
      <c r="X643" s="824">
        <f t="shared" si="134"/>
        <v>0.39</v>
      </c>
      <c r="Y643" s="375" t="s">
        <v>396</v>
      </c>
      <c r="Z643" s="375" t="s">
        <v>401</v>
      </c>
      <c r="AA643" s="378">
        <f t="shared" si="143"/>
        <v>1.3507889644072333E-5</v>
      </c>
      <c r="AB643" s="375" t="s">
        <v>399</v>
      </c>
      <c r="AC643" s="831" t="str">
        <f t="shared" ca="1" si="142"/>
        <v>Electric tab Row 144-154 plus Row 188-198 for Coal IGCC when Inputs tab E710 = US</v>
      </c>
    </row>
    <row r="644" spans="19:29" x14ac:dyDescent="0.4">
      <c r="S644" s="428" t="s">
        <v>49</v>
      </c>
      <c r="T644" s="375" t="s">
        <v>415</v>
      </c>
      <c r="U644" s="832" t="str">
        <f t="shared" ca="1" si="139"/>
        <v>US</v>
      </c>
      <c r="V644" s="375" t="s">
        <v>53</v>
      </c>
      <c r="X644" s="824">
        <f t="shared" si="134"/>
        <v>0.39</v>
      </c>
      <c r="Y644" s="375" t="s">
        <v>397</v>
      </c>
      <c r="Z644" s="375" t="s">
        <v>401</v>
      </c>
      <c r="AA644" s="378">
        <f t="shared" si="143"/>
        <v>1.1568014248329361</v>
      </c>
      <c r="AB644" s="375" t="s">
        <v>399</v>
      </c>
      <c r="AC644" s="831" t="str">
        <f t="shared" ca="1" si="142"/>
        <v>Electric tab Row 144-154 plus Row 188-198 for Coal IGCC when Inputs tab E710 = US</v>
      </c>
    </row>
    <row r="645" spans="19:29" x14ac:dyDescent="0.4">
      <c r="S645" s="428" t="s">
        <v>49</v>
      </c>
      <c r="T645" s="375" t="s">
        <v>415</v>
      </c>
      <c r="U645" s="832" t="str">
        <f t="shared" ca="1" si="139"/>
        <v>US</v>
      </c>
      <c r="V645" s="375" t="s">
        <v>406</v>
      </c>
      <c r="W645" s="375" t="str">
        <f>CONCATENATE(TEXT($C$71,"0%"), $A$71, "_", TEXT($C$72,"0%"),$A$72)</f>
        <v>99%Boiler_1%IGCC</v>
      </c>
      <c r="X645" s="824">
        <f>$D$70</f>
        <v>0.36027713625866054</v>
      </c>
      <c r="Y645" s="375" t="s">
        <v>411</v>
      </c>
      <c r="Z645" s="375" t="s">
        <v>400</v>
      </c>
      <c r="AA645" s="761">
        <f>F140/10^6</f>
        <v>2.7756410256410255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US</v>
      </c>
    </row>
    <row r="646" spans="19:29" x14ac:dyDescent="0.4">
      <c r="S646" s="428" t="s">
        <v>49</v>
      </c>
      <c r="T646" s="375" t="s">
        <v>415</v>
      </c>
      <c r="U646" s="832" t="str">
        <f t="shared" ca="1" si="139"/>
        <v>US</v>
      </c>
      <c r="V646" s="375" t="s">
        <v>406</v>
      </c>
      <c r="W646" s="375" t="str">
        <f t="shared" ref="W646:W667" si="144">CONCATENATE(TEXT($C$71,"0%"), $A$71, "_", TEXT($C$72,"0%"),$A$72)</f>
        <v>99%Boiler_1%IGCC</v>
      </c>
      <c r="X646" s="824">
        <f t="shared" ref="X646:X667" si="145">$D$70</f>
        <v>0.36027713625866054</v>
      </c>
      <c r="Y646" s="375" t="s">
        <v>387</v>
      </c>
      <c r="Z646" s="375" t="s">
        <v>400</v>
      </c>
      <c r="AA646" s="763">
        <f>F145/1000/10^6/0.000293071</f>
        <v>8.5230020195618143E-6</v>
      </c>
      <c r="AB646" s="375" t="s">
        <v>399</v>
      </c>
      <c r="AC646" s="831" t="str">
        <f t="shared" ref="AC646:AC656" ca="1" si="146">CONCATENATE("Electric tab Row 144-154 for ", S646, " ", V646, " when Inputs tab E710 = ", U646)</f>
        <v>Electric tab Row 144-154 for Coal Mix when Inputs tab E710 = US</v>
      </c>
    </row>
    <row r="647" spans="19:29" x14ac:dyDescent="0.4">
      <c r="S647" s="428" t="s">
        <v>49</v>
      </c>
      <c r="T647" s="375" t="s">
        <v>415</v>
      </c>
      <c r="U647" s="832" t="str">
        <f t="shared" ca="1" si="139"/>
        <v>US</v>
      </c>
      <c r="V647" s="375" t="s">
        <v>406</v>
      </c>
      <c r="W647" s="375" t="str">
        <f t="shared" si="144"/>
        <v>99%Boiler_1%IGCC</v>
      </c>
      <c r="X647" s="824">
        <f t="shared" si="145"/>
        <v>0.36027713625866054</v>
      </c>
      <c r="Y647" s="375" t="s">
        <v>388</v>
      </c>
      <c r="Z647" s="375" t="s">
        <v>400</v>
      </c>
      <c r="AA647" s="763">
        <f t="shared" ref="AA647:AA656" si="147">F146/1000/10^6/0.000293071</f>
        <v>5.5591013172528549E-5</v>
      </c>
      <c r="AB647" s="375" t="s">
        <v>399</v>
      </c>
      <c r="AC647" s="831" t="str">
        <f t="shared" ca="1" si="146"/>
        <v>Electric tab Row 144-154 for Coal Mix when Inputs tab E710 = US</v>
      </c>
    </row>
    <row r="648" spans="19:29" x14ac:dyDescent="0.4">
      <c r="S648" s="428" t="s">
        <v>49</v>
      </c>
      <c r="T648" s="375" t="s">
        <v>415</v>
      </c>
      <c r="U648" s="832" t="str">
        <f t="shared" ca="1" si="139"/>
        <v>US</v>
      </c>
      <c r="V648" s="375" t="s">
        <v>406</v>
      </c>
      <c r="W648" s="375" t="str">
        <f t="shared" si="144"/>
        <v>99%Boiler_1%IGCC</v>
      </c>
      <c r="X648" s="824">
        <f t="shared" si="145"/>
        <v>0.36027713625866054</v>
      </c>
      <c r="Y648" s="375" t="s">
        <v>389</v>
      </c>
      <c r="Z648" s="375" t="s">
        <v>400</v>
      </c>
      <c r="AA648" s="763">
        <f t="shared" si="147"/>
        <v>3.6063108545307949E-4</v>
      </c>
      <c r="AB648" s="375" t="s">
        <v>399</v>
      </c>
      <c r="AC648" s="831" t="str">
        <f t="shared" ca="1" si="146"/>
        <v>Electric tab Row 144-154 for Coal Mix when Inputs tab E710 = US</v>
      </c>
    </row>
    <row r="649" spans="19:29" x14ac:dyDescent="0.4">
      <c r="S649" s="428" t="s">
        <v>49</v>
      </c>
      <c r="T649" s="375" t="s">
        <v>415</v>
      </c>
      <c r="U649" s="832" t="str">
        <f t="shared" ca="1" si="139"/>
        <v>US</v>
      </c>
      <c r="V649" s="375" t="s">
        <v>406</v>
      </c>
      <c r="W649" s="375" t="str">
        <f t="shared" si="144"/>
        <v>99%Boiler_1%IGCC</v>
      </c>
      <c r="X649" s="824">
        <f t="shared" si="145"/>
        <v>0.36027713625866054</v>
      </c>
      <c r="Y649" s="375" t="s">
        <v>390</v>
      </c>
      <c r="Z649" s="375" t="s">
        <v>400</v>
      </c>
      <c r="AA649" s="763">
        <f t="shared" si="147"/>
        <v>6.1070014470801344E-5</v>
      </c>
      <c r="AB649" s="375" t="s">
        <v>399</v>
      </c>
      <c r="AC649" s="831" t="str">
        <f t="shared" ca="1" si="146"/>
        <v>Electric tab Row 144-154 for Coal Mix when Inputs tab E710 = US</v>
      </c>
    </row>
    <row r="650" spans="19:29" x14ac:dyDescent="0.4">
      <c r="S650" s="428" t="s">
        <v>49</v>
      </c>
      <c r="T650" s="375" t="s">
        <v>415</v>
      </c>
      <c r="U650" s="832" t="str">
        <f t="shared" ca="1" si="139"/>
        <v>US</v>
      </c>
      <c r="V650" s="375" t="s">
        <v>406</v>
      </c>
      <c r="W650" s="375" t="str">
        <f t="shared" si="144"/>
        <v>99%Boiler_1%IGCC</v>
      </c>
      <c r="X650" s="824">
        <f t="shared" si="145"/>
        <v>0.36027713625866054</v>
      </c>
      <c r="Y650" s="375" t="s">
        <v>391</v>
      </c>
      <c r="Z650" s="375" t="s">
        <v>400</v>
      </c>
      <c r="AA650" s="763">
        <f t="shared" si="147"/>
        <v>4.2850710153659197E-5</v>
      </c>
      <c r="AB650" s="375" t="s">
        <v>399</v>
      </c>
      <c r="AC650" s="831" t="str">
        <f t="shared" ca="1" si="146"/>
        <v>Electric tab Row 144-154 for Coal Mix when Inputs tab E710 = US</v>
      </c>
    </row>
    <row r="651" spans="19:29" x14ac:dyDescent="0.4">
      <c r="S651" s="428" t="s">
        <v>49</v>
      </c>
      <c r="T651" s="375" t="s">
        <v>415</v>
      </c>
      <c r="U651" s="832" t="str">
        <f t="shared" ca="1" si="139"/>
        <v>US</v>
      </c>
      <c r="V651" s="375" t="s">
        <v>406</v>
      </c>
      <c r="W651" s="375" t="str">
        <f t="shared" si="144"/>
        <v>99%Boiler_1%IGCC</v>
      </c>
      <c r="X651" s="824">
        <f t="shared" si="145"/>
        <v>0.36027713625866054</v>
      </c>
      <c r="Y651" s="375" t="s">
        <v>392</v>
      </c>
      <c r="Z651" s="375" t="s">
        <v>400</v>
      </c>
      <c r="AA651" s="763">
        <f t="shared" si="147"/>
        <v>2.340508654593545E-3</v>
      </c>
      <c r="AB651" s="375" t="s">
        <v>399</v>
      </c>
      <c r="AC651" s="831" t="str">
        <f t="shared" ca="1" si="146"/>
        <v>Electric tab Row 144-154 for Coal Mix when Inputs tab E710 = US</v>
      </c>
    </row>
    <row r="652" spans="19:29" x14ac:dyDescent="0.4">
      <c r="S652" s="428" t="s">
        <v>49</v>
      </c>
      <c r="T652" s="375" t="s">
        <v>415</v>
      </c>
      <c r="U652" s="832" t="str">
        <f t="shared" ca="1" si="139"/>
        <v>US</v>
      </c>
      <c r="V652" s="375" t="s">
        <v>406</v>
      </c>
      <c r="W652" s="375" t="str">
        <f t="shared" si="144"/>
        <v>99%Boiler_1%IGCC</v>
      </c>
      <c r="X652" s="824">
        <f t="shared" si="145"/>
        <v>0.36027713625866054</v>
      </c>
      <c r="Y652" s="375" t="s">
        <v>393</v>
      </c>
      <c r="Z652" s="375" t="s">
        <v>400</v>
      </c>
      <c r="AA652" s="763">
        <f t="shared" si="147"/>
        <v>1.8425805366073456E-6</v>
      </c>
      <c r="AB652" s="375" t="s">
        <v>399</v>
      </c>
      <c r="AC652" s="831" t="str">
        <f t="shared" ca="1" si="146"/>
        <v>Electric tab Row 144-154 for Coal Mix when Inputs tab E710 = US</v>
      </c>
    </row>
    <row r="653" spans="19:29" x14ac:dyDescent="0.4">
      <c r="S653" s="428" t="s">
        <v>49</v>
      </c>
      <c r="T653" s="375" t="s">
        <v>415</v>
      </c>
      <c r="U653" s="832" t="str">
        <f t="shared" ca="1" si="139"/>
        <v>US</v>
      </c>
      <c r="V653" s="375" t="s">
        <v>406</v>
      </c>
      <c r="W653" s="375" t="str">
        <f t="shared" si="144"/>
        <v>99%Boiler_1%IGCC</v>
      </c>
      <c r="X653" s="824">
        <f t="shared" si="145"/>
        <v>0.36027713625866054</v>
      </c>
      <c r="Y653" s="375" t="s">
        <v>394</v>
      </c>
      <c r="Z653" s="375" t="s">
        <v>400</v>
      </c>
      <c r="AA653" s="763">
        <f t="shared" si="147"/>
        <v>3.4709075224463949E-6</v>
      </c>
      <c r="AB653" s="375" t="s">
        <v>399</v>
      </c>
      <c r="AC653" s="831" t="str">
        <f t="shared" ca="1" si="146"/>
        <v>Electric tab Row 144-154 for Coal Mix when Inputs tab E710 = US</v>
      </c>
    </row>
    <row r="654" spans="19:29" x14ac:dyDescent="0.4">
      <c r="S654" s="428" t="s">
        <v>49</v>
      </c>
      <c r="T654" s="375" t="s">
        <v>415</v>
      </c>
      <c r="U654" s="832" t="str">
        <f t="shared" ca="1" si="139"/>
        <v>US</v>
      </c>
      <c r="V654" s="375" t="s">
        <v>406</v>
      </c>
      <c r="W654" s="375" t="str">
        <f t="shared" si="144"/>
        <v>99%Boiler_1%IGCC</v>
      </c>
      <c r="X654" s="824">
        <f t="shared" si="145"/>
        <v>0.36027713625866054</v>
      </c>
      <c r="Y654" s="375" t="s">
        <v>395</v>
      </c>
      <c r="Z654" s="375" t="s">
        <v>400</v>
      </c>
      <c r="AA654" s="763">
        <f t="shared" si="147"/>
        <v>9.9900023671738254E-6</v>
      </c>
      <c r="AB654" s="375" t="s">
        <v>399</v>
      </c>
      <c r="AC654" s="831" t="str">
        <f t="shared" ca="1" si="146"/>
        <v>Electric tab Row 144-154 for Coal Mix when Inputs tab E710 = US</v>
      </c>
    </row>
    <row r="655" spans="19:29" x14ac:dyDescent="0.4">
      <c r="S655" s="428" t="s">
        <v>49</v>
      </c>
      <c r="T655" s="375" t="s">
        <v>415</v>
      </c>
      <c r="U655" s="832" t="str">
        <f t="shared" ca="1" si="139"/>
        <v>US</v>
      </c>
      <c r="V655" s="375" t="s">
        <v>406</v>
      </c>
      <c r="W655" s="375" t="str">
        <f t="shared" si="144"/>
        <v>99%Boiler_1%IGCC</v>
      </c>
      <c r="X655" s="824">
        <f t="shared" si="145"/>
        <v>0.36027713625866054</v>
      </c>
      <c r="Y655" s="375" t="s">
        <v>396</v>
      </c>
      <c r="Z655" s="375" t="s">
        <v>400</v>
      </c>
      <c r="AA655" s="763">
        <f t="shared" si="147"/>
        <v>1.4985003550760739E-5</v>
      </c>
      <c r="AB655" s="375" t="s">
        <v>399</v>
      </c>
      <c r="AC655" s="831" t="str">
        <f t="shared" ca="1" si="146"/>
        <v>Electric tab Row 144-154 for Coal Mix when Inputs tab E710 = US</v>
      </c>
    </row>
    <row r="656" spans="19:29" x14ac:dyDescent="0.4">
      <c r="S656" s="428" t="s">
        <v>49</v>
      </c>
      <c r="T656" s="375" t="s">
        <v>415</v>
      </c>
      <c r="U656" s="832" t="str">
        <f t="shared" ca="1" si="139"/>
        <v>US</v>
      </c>
      <c r="V656" s="375" t="s">
        <v>406</v>
      </c>
      <c r="W656" s="375" t="str">
        <f t="shared" si="144"/>
        <v>99%Boiler_1%IGCC</v>
      </c>
      <c r="X656" s="824">
        <f t="shared" si="145"/>
        <v>0.36027713625866054</v>
      </c>
      <c r="Y656" s="375" t="s">
        <v>397</v>
      </c>
      <c r="Z656" s="375" t="s">
        <v>400</v>
      </c>
      <c r="AA656" s="763">
        <f t="shared" si="147"/>
        <v>1.2509857814818088</v>
      </c>
      <c r="AB656" s="375" t="s">
        <v>399</v>
      </c>
      <c r="AC656" s="831" t="str">
        <f t="shared" ca="1" si="146"/>
        <v>Electric tab Row 144-154 for Coal Mix when Inputs tab E710 = US</v>
      </c>
    </row>
    <row r="657" spans="19:29" x14ac:dyDescent="0.4">
      <c r="S657" s="428" t="s">
        <v>49</v>
      </c>
      <c r="T657" s="375" t="s">
        <v>415</v>
      </c>
      <c r="U657" s="832" t="str">
        <f t="shared" ca="1" si="139"/>
        <v>US</v>
      </c>
      <c r="V657" s="375" t="s">
        <v>406</v>
      </c>
      <c r="W657" s="375" t="str">
        <f t="shared" si="144"/>
        <v>99%Boiler_1%IGCC</v>
      </c>
      <c r="X657" s="824">
        <f t="shared" si="145"/>
        <v>0.36027713625866054</v>
      </c>
      <c r="Y657" s="375" t="s">
        <v>387</v>
      </c>
      <c r="Z657" s="375" t="s">
        <v>401</v>
      </c>
      <c r="AA657" s="378">
        <f>(F145+F189)/1000/10^6/0.000293071</f>
        <v>9.3348105777192196E-6</v>
      </c>
      <c r="AB657" s="375" t="s">
        <v>399</v>
      </c>
      <c r="AC657" s="831" t="str">
        <f t="shared" ref="AC657:AC667" ca="1" si="148">CONCATENATE("Electric tab Row 144-154 plus Row 188-198 for ", S657, " ", V657, " when Inputs tab E710 = ", U657)</f>
        <v>Electric tab Row 144-154 plus Row 188-198 for Coal Mix when Inputs tab E710 = US</v>
      </c>
    </row>
    <row r="658" spans="19:29" x14ac:dyDescent="0.4">
      <c r="S658" s="428" t="s">
        <v>49</v>
      </c>
      <c r="T658" s="375" t="s">
        <v>415</v>
      </c>
      <c r="U658" s="832" t="str">
        <f t="shared" ca="1" si="139"/>
        <v>US</v>
      </c>
      <c r="V658" s="375" t="s">
        <v>406</v>
      </c>
      <c r="W658" s="375" t="str">
        <f t="shared" si="144"/>
        <v>99%Boiler_1%IGCC</v>
      </c>
      <c r="X658" s="824">
        <f t="shared" si="145"/>
        <v>0.36027713625866054</v>
      </c>
      <c r="Y658" s="375" t="s">
        <v>388</v>
      </c>
      <c r="Z658" s="375" t="s">
        <v>401</v>
      </c>
      <c r="AA658" s="378">
        <f t="shared" ref="AA658:AA667" si="149">(F146+F190)/1000/10^6/0.000293071</f>
        <v>6.1052738860757188E-5</v>
      </c>
      <c r="AB658" s="375" t="s">
        <v>399</v>
      </c>
      <c r="AC658" s="831" t="str">
        <f t="shared" ca="1" si="148"/>
        <v>Electric tab Row 144-154 plus Row 188-198 for Coal Mix when Inputs tab E710 = US</v>
      </c>
    </row>
    <row r="659" spans="19:29" x14ac:dyDescent="0.4">
      <c r="S659" s="428" t="s">
        <v>49</v>
      </c>
      <c r="T659" s="375" t="s">
        <v>415</v>
      </c>
      <c r="U659" s="832" t="str">
        <f t="shared" ca="1" si="139"/>
        <v>US</v>
      </c>
      <c r="V659" s="375" t="s">
        <v>406</v>
      </c>
      <c r="W659" s="375" t="str">
        <f t="shared" si="144"/>
        <v>99%Boiler_1%IGCC</v>
      </c>
      <c r="X659" s="824">
        <f t="shared" si="145"/>
        <v>0.36027713625866054</v>
      </c>
      <c r="Y659" s="375" t="s">
        <v>389</v>
      </c>
      <c r="Z659" s="375" t="s">
        <v>401</v>
      </c>
      <c r="AA659" s="378">
        <f t="shared" si="149"/>
        <v>3.614594582507414E-4</v>
      </c>
      <c r="AB659" s="375" t="s">
        <v>399</v>
      </c>
      <c r="AC659" s="831" t="str">
        <f t="shared" ca="1" si="148"/>
        <v>Electric tab Row 144-154 plus Row 188-198 for Coal Mix when Inputs tab E710 = US</v>
      </c>
    </row>
    <row r="660" spans="19:29" x14ac:dyDescent="0.4">
      <c r="S660" s="428" t="s">
        <v>49</v>
      </c>
      <c r="T660" s="375" t="s">
        <v>415</v>
      </c>
      <c r="U660" s="832" t="str">
        <f t="shared" ca="1" si="139"/>
        <v>US</v>
      </c>
      <c r="V660" s="375" t="s">
        <v>406</v>
      </c>
      <c r="W660" s="375" t="str">
        <f t="shared" si="144"/>
        <v>99%Boiler_1%IGCC</v>
      </c>
      <c r="X660" s="824">
        <f t="shared" si="145"/>
        <v>0.36027713625866054</v>
      </c>
      <c r="Y660" s="375" t="s">
        <v>390</v>
      </c>
      <c r="Z660" s="375" t="s">
        <v>401</v>
      </c>
      <c r="AA660" s="378">
        <f t="shared" si="149"/>
        <v>6.157219332482998E-5</v>
      </c>
      <c r="AB660" s="375" t="s">
        <v>399</v>
      </c>
      <c r="AC660" s="831" t="str">
        <f t="shared" ca="1" si="148"/>
        <v>Electric tab Row 144-154 plus Row 188-198 for Coal Mix when Inputs tab E710 = US</v>
      </c>
    </row>
    <row r="661" spans="19:29" x14ac:dyDescent="0.4">
      <c r="S661" s="428" t="s">
        <v>49</v>
      </c>
      <c r="T661" s="375" t="s">
        <v>415</v>
      </c>
      <c r="U661" s="832" t="str">
        <f t="shared" ca="1" si="139"/>
        <v>US</v>
      </c>
      <c r="V661" s="375" t="s">
        <v>406</v>
      </c>
      <c r="W661" s="375" t="str">
        <f t="shared" si="144"/>
        <v>99%Boiler_1%IGCC</v>
      </c>
      <c r="X661" s="824">
        <f t="shared" si="145"/>
        <v>0.36027713625866054</v>
      </c>
      <c r="Y661" s="375" t="s">
        <v>391</v>
      </c>
      <c r="Z661" s="375" t="s">
        <v>401</v>
      </c>
      <c r="AA661" s="378">
        <f t="shared" si="149"/>
        <v>4.3082530428018123E-5</v>
      </c>
      <c r="AB661" s="375" t="s">
        <v>399</v>
      </c>
      <c r="AC661" s="831" t="str">
        <f t="shared" ca="1" si="148"/>
        <v>Electric tab Row 144-154 plus Row 188-198 for Coal Mix when Inputs tab E710 = US</v>
      </c>
    </row>
    <row r="662" spans="19:29" x14ac:dyDescent="0.4">
      <c r="S662" s="428" t="s">
        <v>49</v>
      </c>
      <c r="T662" s="375" t="s">
        <v>415</v>
      </c>
      <c r="U662" s="832" t="str">
        <f t="shared" ca="1" si="139"/>
        <v>US</v>
      </c>
      <c r="V662" s="375" t="s">
        <v>406</v>
      </c>
      <c r="W662" s="375" t="str">
        <f t="shared" si="144"/>
        <v>99%Boiler_1%IGCC</v>
      </c>
      <c r="X662" s="824">
        <f t="shared" si="145"/>
        <v>0.36027713625866054</v>
      </c>
      <c r="Y662" s="375" t="s">
        <v>392</v>
      </c>
      <c r="Z662" s="375" t="s">
        <v>401</v>
      </c>
      <c r="AA662" s="378">
        <f t="shared" si="149"/>
        <v>2.343337258513449E-3</v>
      </c>
      <c r="AB662" s="375" t="s">
        <v>399</v>
      </c>
      <c r="AC662" s="831" t="str">
        <f t="shared" ca="1" si="148"/>
        <v>Electric tab Row 144-154 plus Row 188-198 for Coal Mix when Inputs tab E710 = US</v>
      </c>
    </row>
    <row r="663" spans="19:29" x14ac:dyDescent="0.4">
      <c r="S663" s="428" t="s">
        <v>49</v>
      </c>
      <c r="T663" s="375" t="s">
        <v>415</v>
      </c>
      <c r="U663" s="832" t="str">
        <f t="shared" ca="1" si="139"/>
        <v>US</v>
      </c>
      <c r="V663" s="375" t="s">
        <v>406</v>
      </c>
      <c r="W663" s="375" t="str">
        <f t="shared" si="144"/>
        <v>99%Boiler_1%IGCC</v>
      </c>
      <c r="X663" s="824">
        <f t="shared" si="145"/>
        <v>0.36027713625866054</v>
      </c>
      <c r="Y663" s="375" t="s">
        <v>393</v>
      </c>
      <c r="Z663" s="375" t="s">
        <v>401</v>
      </c>
      <c r="AA663" s="378">
        <f t="shared" si="149"/>
        <v>1.846904231834989E-6</v>
      </c>
      <c r="AB663" s="375" t="s">
        <v>399</v>
      </c>
      <c r="AC663" s="831" t="str">
        <f t="shared" ca="1" si="148"/>
        <v>Electric tab Row 144-154 plus Row 188-198 for Coal Mix when Inputs tab E710 = US</v>
      </c>
    </row>
    <row r="664" spans="19:29" x14ac:dyDescent="0.4">
      <c r="S664" s="428" t="s">
        <v>49</v>
      </c>
      <c r="T664" s="375" t="s">
        <v>415</v>
      </c>
      <c r="U664" s="832" t="str">
        <f t="shared" ca="1" si="139"/>
        <v>US</v>
      </c>
      <c r="V664" s="375" t="s">
        <v>406</v>
      </c>
      <c r="W664" s="375" t="str">
        <f t="shared" si="144"/>
        <v>99%Boiler_1%IGCC</v>
      </c>
      <c r="X664" s="824">
        <f t="shared" si="145"/>
        <v>0.36027713625866054</v>
      </c>
      <c r="Y664" s="375" t="s">
        <v>394</v>
      </c>
      <c r="Z664" s="375" t="s">
        <v>401</v>
      </c>
      <c r="AA664" s="378">
        <f t="shared" si="149"/>
        <v>3.4803778934061603E-6</v>
      </c>
      <c r="AB664" s="375" t="s">
        <v>399</v>
      </c>
      <c r="AC664" s="831" t="str">
        <f t="shared" ca="1" si="148"/>
        <v>Electric tab Row 144-154 plus Row 188-198 for Coal Mix when Inputs tab E710 = US</v>
      </c>
    </row>
    <row r="665" spans="19:29" x14ac:dyDescent="0.4">
      <c r="S665" s="428" t="s">
        <v>49</v>
      </c>
      <c r="T665" s="375" t="s">
        <v>415</v>
      </c>
      <c r="U665" s="832" t="str">
        <f t="shared" ca="1" si="139"/>
        <v>US</v>
      </c>
      <c r="V665" s="375" t="s">
        <v>406</v>
      </c>
      <c r="W665" s="375" t="str">
        <f t="shared" si="144"/>
        <v>99%Boiler_1%IGCC</v>
      </c>
      <c r="X665" s="824">
        <f t="shared" si="145"/>
        <v>0.36027713625866054</v>
      </c>
      <c r="Y665" s="375" t="s">
        <v>395</v>
      </c>
      <c r="Z665" s="375" t="s">
        <v>401</v>
      </c>
      <c r="AA665" s="378">
        <f t="shared" si="149"/>
        <v>1.1278505071655678E-5</v>
      </c>
      <c r="AB665" s="375" t="s">
        <v>399</v>
      </c>
      <c r="AC665" s="831" t="str">
        <f t="shared" ca="1" si="148"/>
        <v>Electric tab Row 144-154 plus Row 188-198 for Coal Mix when Inputs tab E710 = US</v>
      </c>
    </row>
    <row r="666" spans="19:29" x14ac:dyDescent="0.4">
      <c r="S666" s="428" t="s">
        <v>49</v>
      </c>
      <c r="T666" s="375" t="s">
        <v>415</v>
      </c>
      <c r="U666" s="832" t="str">
        <f t="shared" ca="1" si="139"/>
        <v>US</v>
      </c>
      <c r="V666" s="375" t="s">
        <v>406</v>
      </c>
      <c r="W666" s="375" t="str">
        <f t="shared" si="144"/>
        <v>99%Boiler_1%IGCC</v>
      </c>
      <c r="X666" s="824">
        <f t="shared" si="145"/>
        <v>0.36027713625866054</v>
      </c>
      <c r="Y666" s="375" t="s">
        <v>396</v>
      </c>
      <c r="Z666" s="375" t="s">
        <v>401</v>
      </c>
      <c r="AA666" s="378">
        <f t="shared" si="149"/>
        <v>1.4992889995949522E-5</v>
      </c>
      <c r="AB666" s="375" t="s">
        <v>399</v>
      </c>
      <c r="AC666" s="831" t="str">
        <f t="shared" ca="1" si="148"/>
        <v>Electric tab Row 144-154 plus Row 188-198 for Coal Mix when Inputs tab E710 = US</v>
      </c>
    </row>
    <row r="667" spans="19:29" x14ac:dyDescent="0.4">
      <c r="S667" s="428" t="s">
        <v>49</v>
      </c>
      <c r="T667" s="375" t="s">
        <v>415</v>
      </c>
      <c r="U667" s="832" t="str">
        <f t="shared" ca="1" si="139"/>
        <v>US</v>
      </c>
      <c r="V667" s="375" t="s">
        <v>406</v>
      </c>
      <c r="W667" s="375" t="str">
        <f t="shared" si="144"/>
        <v>99%Boiler_1%IGCC</v>
      </c>
      <c r="X667" s="824">
        <f t="shared" si="145"/>
        <v>0.36027713625866054</v>
      </c>
      <c r="Y667" s="375" t="s">
        <v>397</v>
      </c>
      <c r="Z667" s="375" t="s">
        <v>401</v>
      </c>
      <c r="AA667" s="378">
        <f t="shared" si="149"/>
        <v>1.2520373832969041</v>
      </c>
      <c r="AB667" s="375" t="s">
        <v>399</v>
      </c>
      <c r="AC667" s="831" t="str">
        <f t="shared" ca="1" si="148"/>
        <v>Electric tab Row 144-154 plus Row 188-198 for Coal Mix when Inputs tab E710 = US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50">MID(CELL("filename",K139),FIND("]",CELL("filename",K139))+1,256)</f>
        <v>US</v>
      </c>
      <c r="V668" s="375" t="s">
        <v>52</v>
      </c>
      <c r="X668" s="824">
        <f t="shared" ref="X668:X713" si="151">INDEX($D$71:$D$72,MATCH(V668,$A$71:$A$72,0))</f>
        <v>0.36</v>
      </c>
      <c r="Y668" s="375" t="s">
        <v>411</v>
      </c>
      <c r="Z668" s="375" t="s">
        <v>400</v>
      </c>
      <c r="AA668" s="761">
        <f>P140/10^6</f>
        <v>2.7777777777777781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US</v>
      </c>
    </row>
    <row r="669" spans="19:29" x14ac:dyDescent="0.4">
      <c r="S669" s="428" t="s">
        <v>49</v>
      </c>
      <c r="T669" s="375" t="s">
        <v>416</v>
      </c>
      <c r="U669" s="375" t="str">
        <f t="shared" ca="1" si="150"/>
        <v>US</v>
      </c>
      <c r="V669" s="375" t="s">
        <v>52</v>
      </c>
      <c r="X669" s="824">
        <f t="shared" si="151"/>
        <v>0.36</v>
      </c>
      <c r="Y669" s="375" t="s">
        <v>387</v>
      </c>
      <c r="Z669" s="375" t="s">
        <v>400</v>
      </c>
      <c r="AA669" s="763">
        <f>P145/1000/10^6/0.000293071</f>
        <v>8.6000020378072964E-6</v>
      </c>
      <c r="AB669" s="375" t="s">
        <v>399</v>
      </c>
      <c r="AC669" s="831" t="str">
        <f t="shared" ref="AC669:AC679" ca="1" si="152">CONCATENATE("Electric tab Row 144-154 for ", S669, " ", V669, " when Inputs tab E710 = ", U669)</f>
        <v>Electric tab Row 144-154 for Coal Boiler when Inputs tab E710 = US</v>
      </c>
    </row>
    <row r="670" spans="19:29" x14ac:dyDescent="0.4">
      <c r="S670" s="428" t="s">
        <v>49</v>
      </c>
      <c r="T670" s="375" t="s">
        <v>416</v>
      </c>
      <c r="U670" s="375" t="str">
        <f t="shared" ca="1" si="150"/>
        <v>US</v>
      </c>
      <c r="V670" s="375" t="s">
        <v>52</v>
      </c>
      <c r="X670" s="824">
        <f t="shared" si="151"/>
        <v>0.36</v>
      </c>
      <c r="Y670" s="375" t="s">
        <v>388</v>
      </c>
      <c r="Z670" s="375" t="s">
        <v>400</v>
      </c>
      <c r="AA670" s="763">
        <f t="shared" ref="AA670:AA679" si="153">P146/1000/10^6/0.000293071</f>
        <v>5.6000013269442862E-5</v>
      </c>
      <c r="AB670" s="375" t="s">
        <v>399</v>
      </c>
      <c r="AC670" s="831" t="str">
        <f t="shared" ca="1" si="152"/>
        <v>Electric tab Row 144-154 for Coal Boiler when Inputs tab E710 = US</v>
      </c>
    </row>
    <row r="671" spans="19:29" x14ac:dyDescent="0.4">
      <c r="S671" s="428" t="s">
        <v>49</v>
      </c>
      <c r="T671" s="375" t="s">
        <v>416</v>
      </c>
      <c r="U671" s="375" t="str">
        <f t="shared" ca="1" si="150"/>
        <v>US</v>
      </c>
      <c r="V671" s="375" t="s">
        <v>52</v>
      </c>
      <c r="X671" s="824">
        <f t="shared" si="151"/>
        <v>0.36</v>
      </c>
      <c r="Y671" s="375" t="s">
        <v>389</v>
      </c>
      <c r="Z671" s="375" t="s">
        <v>400</v>
      </c>
      <c r="AA671" s="763">
        <f t="shared" si="153"/>
        <v>3.6190008575377443E-4</v>
      </c>
      <c r="AB671" s="375" t="s">
        <v>399</v>
      </c>
      <c r="AC671" s="831" t="str">
        <f t="shared" ca="1" si="152"/>
        <v>Electric tab Row 144-154 for Coal Boiler when Inputs tab E710 = US</v>
      </c>
    </row>
    <row r="672" spans="19:29" x14ac:dyDescent="0.4">
      <c r="S672" s="428" t="s">
        <v>49</v>
      </c>
      <c r="T672" s="375" t="s">
        <v>416</v>
      </c>
      <c r="U672" s="375" t="str">
        <f t="shared" ca="1" si="150"/>
        <v>US</v>
      </c>
      <c r="V672" s="375" t="s">
        <v>52</v>
      </c>
      <c r="X672" s="824">
        <f t="shared" si="151"/>
        <v>0.36</v>
      </c>
      <c r="Y672" s="375" t="s">
        <v>390</v>
      </c>
      <c r="Z672" s="375" t="s">
        <v>400</v>
      </c>
      <c r="AA672" s="763">
        <f t="shared" si="153"/>
        <v>6.1400014548996287E-5</v>
      </c>
      <c r="AB672" s="375" t="s">
        <v>399</v>
      </c>
      <c r="AC672" s="831" t="str">
        <f t="shared" ca="1" si="152"/>
        <v>Electric tab Row 144-154 for Coal Boiler when Inputs tab E710 = US</v>
      </c>
    </row>
    <row r="673" spans="19:29" x14ac:dyDescent="0.4">
      <c r="S673" s="428" t="s">
        <v>49</v>
      </c>
      <c r="T673" s="375" t="s">
        <v>416</v>
      </c>
      <c r="U673" s="375" t="str">
        <f t="shared" ca="1" si="150"/>
        <v>US</v>
      </c>
      <c r="V673" s="375" t="s">
        <v>52</v>
      </c>
      <c r="X673" s="824">
        <f t="shared" si="151"/>
        <v>0.36</v>
      </c>
      <c r="Y673" s="375" t="s">
        <v>391</v>
      </c>
      <c r="Z673" s="375" t="s">
        <v>400</v>
      </c>
      <c r="AA673" s="763">
        <f t="shared" si="153"/>
        <v>4.3200010236427347E-5</v>
      </c>
      <c r="AB673" s="375" t="s">
        <v>399</v>
      </c>
      <c r="AC673" s="831" t="str">
        <f t="shared" ca="1" si="152"/>
        <v>Electric tab Row 144-154 for Coal Boiler when Inputs tab E710 = US</v>
      </c>
    </row>
    <row r="674" spans="19:29" x14ac:dyDescent="0.4">
      <c r="S674" s="428" t="s">
        <v>49</v>
      </c>
      <c r="T674" s="375" t="s">
        <v>416</v>
      </c>
      <c r="U674" s="375" t="str">
        <f t="shared" ca="1" si="150"/>
        <v>US</v>
      </c>
      <c r="V674" s="375" t="s">
        <v>52</v>
      </c>
      <c r="X674" s="824">
        <f t="shared" si="151"/>
        <v>0.36</v>
      </c>
      <c r="Y674" s="375" t="s">
        <v>392</v>
      </c>
      <c r="Z674" s="375" t="s">
        <v>400</v>
      </c>
      <c r="AA674" s="763">
        <f t="shared" si="153"/>
        <v>2.3641005601837475E-3</v>
      </c>
      <c r="AB674" s="375" t="s">
        <v>399</v>
      </c>
      <c r="AC674" s="831" t="str">
        <f t="shared" ca="1" si="152"/>
        <v>Electric tab Row 144-154 for Coal Boiler when Inputs tab E710 = US</v>
      </c>
    </row>
    <row r="675" spans="19:29" x14ac:dyDescent="0.4">
      <c r="S675" s="428" t="s">
        <v>49</v>
      </c>
      <c r="T675" s="375" t="s">
        <v>416</v>
      </c>
      <c r="U675" s="375" t="str">
        <f t="shared" ca="1" si="150"/>
        <v>US</v>
      </c>
      <c r="V675" s="375" t="s">
        <v>52</v>
      </c>
      <c r="X675" s="824">
        <f t="shared" si="151"/>
        <v>0.36</v>
      </c>
      <c r="Y675" s="375" t="s">
        <v>393</v>
      </c>
      <c r="Z675" s="375" t="s">
        <v>400</v>
      </c>
      <c r="AA675" s="763">
        <f t="shared" si="153"/>
        <v>1.857600440166376E-6</v>
      </c>
      <c r="AB675" s="375" t="s">
        <v>399</v>
      </c>
      <c r="AC675" s="831" t="str">
        <f t="shared" ca="1" si="152"/>
        <v>Electric tab Row 144-154 for Coal Boiler when Inputs tab E710 = US</v>
      </c>
    </row>
    <row r="676" spans="19:29" x14ac:dyDescent="0.4">
      <c r="S676" s="428" t="s">
        <v>49</v>
      </c>
      <c r="T676" s="375" t="s">
        <v>416</v>
      </c>
      <c r="U676" s="375" t="str">
        <f t="shared" ca="1" si="150"/>
        <v>US</v>
      </c>
      <c r="V676" s="375" t="s">
        <v>52</v>
      </c>
      <c r="X676" s="824">
        <f t="shared" si="151"/>
        <v>0.36</v>
      </c>
      <c r="Y676" s="375" t="s">
        <v>394</v>
      </c>
      <c r="Z676" s="375" t="s">
        <v>400</v>
      </c>
      <c r="AA676" s="763">
        <f t="shared" si="153"/>
        <v>3.4992008291506158E-6</v>
      </c>
      <c r="AB676" s="375" t="s">
        <v>399</v>
      </c>
      <c r="AC676" s="831" t="str">
        <f t="shared" ca="1" si="152"/>
        <v>Electric tab Row 144-154 for Coal Boiler when Inputs tab E710 = US</v>
      </c>
    </row>
    <row r="677" spans="19:29" x14ac:dyDescent="0.4">
      <c r="S677" s="428" t="s">
        <v>49</v>
      </c>
      <c r="T677" s="375" t="s">
        <v>416</v>
      </c>
      <c r="U677" s="375" t="str">
        <f t="shared" ca="1" si="150"/>
        <v>US</v>
      </c>
      <c r="V677" s="375" t="s">
        <v>52</v>
      </c>
      <c r="X677" s="824">
        <f t="shared" si="151"/>
        <v>0.36</v>
      </c>
      <c r="Y677" s="375" t="s">
        <v>395</v>
      </c>
      <c r="Z677" s="375" t="s">
        <v>400</v>
      </c>
      <c r="AA677" s="763">
        <f t="shared" si="153"/>
        <v>1.000000236954337E-5</v>
      </c>
      <c r="AB677" s="375" t="s">
        <v>399</v>
      </c>
      <c r="AC677" s="831" t="str">
        <f t="shared" ca="1" si="152"/>
        <v>Electric tab Row 144-154 for Coal Boiler when Inputs tab E710 = US</v>
      </c>
    </row>
    <row r="678" spans="19:29" x14ac:dyDescent="0.4">
      <c r="S678" s="428" t="s">
        <v>49</v>
      </c>
      <c r="T678" s="375" t="s">
        <v>416</v>
      </c>
      <c r="U678" s="375" t="str">
        <f t="shared" ca="1" si="150"/>
        <v>US</v>
      </c>
      <c r="V678" s="375" t="s">
        <v>52</v>
      </c>
      <c r="X678" s="824">
        <f t="shared" si="151"/>
        <v>0.36</v>
      </c>
      <c r="Y678" s="375" t="s">
        <v>396</v>
      </c>
      <c r="Z678" s="375" t="s">
        <v>400</v>
      </c>
      <c r="AA678" s="763">
        <f t="shared" si="153"/>
        <v>1.5000003554315054E-5</v>
      </c>
      <c r="AB678" s="375" t="s">
        <v>399</v>
      </c>
      <c r="AC678" s="831" t="str">
        <f t="shared" ca="1" si="152"/>
        <v>Electric tab Row 144-154 for Coal Boiler when Inputs tab E710 = US</v>
      </c>
    </row>
    <row r="679" spans="19:29" x14ac:dyDescent="0.4">
      <c r="S679" s="428" t="s">
        <v>49</v>
      </c>
      <c r="T679" s="375" t="s">
        <v>416</v>
      </c>
      <c r="U679" s="375" t="str">
        <f t="shared" ca="1" si="150"/>
        <v>US</v>
      </c>
      <c r="V679" s="375" t="s">
        <v>52</v>
      </c>
      <c r="X679" s="824">
        <f t="shared" si="151"/>
        <v>0.36</v>
      </c>
      <c r="Y679" s="375" t="s">
        <v>397</v>
      </c>
      <c r="Z679" s="375" t="s">
        <v>400</v>
      </c>
      <c r="AA679" s="763">
        <f t="shared" si="153"/>
        <v>2.0383555265556388</v>
      </c>
      <c r="AB679" s="375" t="s">
        <v>399</v>
      </c>
      <c r="AC679" s="831" t="str">
        <f t="shared" ca="1" si="152"/>
        <v>Electric tab Row 144-154 for Coal Boiler when Inputs tab E710 = US</v>
      </c>
    </row>
    <row r="680" spans="19:29" x14ac:dyDescent="0.4">
      <c r="S680" s="428" t="s">
        <v>49</v>
      </c>
      <c r="T680" s="375" t="s">
        <v>416</v>
      </c>
      <c r="U680" s="375" t="str">
        <f t="shared" ca="1" si="150"/>
        <v>US</v>
      </c>
      <c r="V680" s="375" t="s">
        <v>52</v>
      </c>
      <c r="X680" s="824">
        <f t="shared" si="151"/>
        <v>0.36</v>
      </c>
      <c r="Y680" s="375" t="s">
        <v>387</v>
      </c>
      <c r="Z680" s="375" t="s">
        <v>401</v>
      </c>
      <c r="AA680" s="378">
        <f>(P145+P189)/1000/10^6/0.000293071</f>
        <v>9.4118105959647017E-6</v>
      </c>
      <c r="AB680" s="375" t="s">
        <v>399</v>
      </c>
      <c r="AC680" s="831" t="str">
        <f t="shared" ref="AC680:AC690" ca="1" si="154">CONCATENATE("Electric tab Row 144-154 plus Row 188-198 for ", S680, " ", V680, " when Inputs tab E710 = ", U680)</f>
        <v>Electric tab Row 144-154 plus Row 188-198 for Coal Boiler when Inputs tab E710 = US</v>
      </c>
    </row>
    <row r="681" spans="19:29" x14ac:dyDescent="0.4">
      <c r="S681" s="428" t="s">
        <v>49</v>
      </c>
      <c r="T681" s="375" t="s">
        <v>416</v>
      </c>
      <c r="U681" s="375" t="str">
        <f t="shared" ca="1" si="150"/>
        <v>US</v>
      </c>
      <c r="V681" s="375" t="s">
        <v>52</v>
      </c>
      <c r="X681" s="824">
        <f t="shared" si="151"/>
        <v>0.36</v>
      </c>
      <c r="Y681" s="375" t="s">
        <v>388</v>
      </c>
      <c r="Z681" s="375" t="s">
        <v>401</v>
      </c>
      <c r="AA681" s="378">
        <f t="shared" ref="AA681:AA690" si="155">(P146+P190)/1000/10^6/0.000293071</f>
        <v>6.1461738957671515E-5</v>
      </c>
      <c r="AB681" s="375" t="s">
        <v>399</v>
      </c>
      <c r="AC681" s="831" t="str">
        <f t="shared" ca="1" si="154"/>
        <v>Electric tab Row 144-154 plus Row 188-198 for Coal Boiler when Inputs tab E710 = US</v>
      </c>
    </row>
    <row r="682" spans="19:29" x14ac:dyDescent="0.4">
      <c r="S682" s="428" t="s">
        <v>49</v>
      </c>
      <c r="T682" s="375" t="s">
        <v>416</v>
      </c>
      <c r="U682" s="375" t="str">
        <f t="shared" ca="1" si="150"/>
        <v>US</v>
      </c>
      <c r="V682" s="375" t="s">
        <v>52</v>
      </c>
      <c r="X682" s="824">
        <f t="shared" si="151"/>
        <v>0.36</v>
      </c>
      <c r="Y682" s="375" t="s">
        <v>389</v>
      </c>
      <c r="Z682" s="375" t="s">
        <v>401</v>
      </c>
      <c r="AA682" s="378">
        <f t="shared" si="155"/>
        <v>3.6272845855143639E-4</v>
      </c>
      <c r="AB682" s="375" t="s">
        <v>399</v>
      </c>
      <c r="AC682" s="831" t="str">
        <f t="shared" ca="1" si="154"/>
        <v>Electric tab Row 144-154 plus Row 188-198 for Coal Boiler when Inputs tab E710 = US</v>
      </c>
    </row>
    <row r="683" spans="19:29" x14ac:dyDescent="0.4">
      <c r="S683" s="428" t="s">
        <v>49</v>
      </c>
      <c r="T683" s="375" t="s">
        <v>416</v>
      </c>
      <c r="U683" s="375" t="str">
        <f t="shared" ca="1" si="150"/>
        <v>US</v>
      </c>
      <c r="V683" s="375" t="s">
        <v>52</v>
      </c>
      <c r="X683" s="824">
        <f t="shared" si="151"/>
        <v>0.36</v>
      </c>
      <c r="Y683" s="375" t="s">
        <v>390</v>
      </c>
      <c r="Z683" s="375" t="s">
        <v>401</v>
      </c>
      <c r="AA683" s="378">
        <f t="shared" si="155"/>
        <v>6.1902193403024909E-5</v>
      </c>
      <c r="AB683" s="375" t="s">
        <v>399</v>
      </c>
      <c r="AC683" s="831" t="str">
        <f t="shared" ca="1" si="154"/>
        <v>Electric tab Row 144-154 plus Row 188-198 for Coal Boiler when Inputs tab E710 = US</v>
      </c>
    </row>
    <row r="684" spans="19:29" x14ac:dyDescent="0.4">
      <c r="S684" s="428" t="s">
        <v>49</v>
      </c>
      <c r="T684" s="375" t="s">
        <v>416</v>
      </c>
      <c r="U684" s="375" t="str">
        <f t="shared" ca="1" si="150"/>
        <v>US</v>
      </c>
      <c r="V684" s="375" t="s">
        <v>52</v>
      </c>
      <c r="X684" s="824">
        <f t="shared" si="151"/>
        <v>0.36</v>
      </c>
      <c r="Y684" s="375" t="s">
        <v>391</v>
      </c>
      <c r="Z684" s="375" t="s">
        <v>401</v>
      </c>
      <c r="AA684" s="378">
        <f t="shared" si="155"/>
        <v>4.343183051078628E-5</v>
      </c>
      <c r="AB684" s="375" t="s">
        <v>399</v>
      </c>
      <c r="AC684" s="831" t="str">
        <f t="shared" ca="1" si="154"/>
        <v>Electric tab Row 144-154 plus Row 188-198 for Coal Boiler when Inputs tab E710 = US</v>
      </c>
    </row>
    <row r="685" spans="19:29" x14ac:dyDescent="0.4">
      <c r="S685" s="428" t="s">
        <v>49</v>
      </c>
      <c r="T685" s="375" t="s">
        <v>416</v>
      </c>
      <c r="U685" s="375" t="str">
        <f t="shared" ca="1" si="150"/>
        <v>US</v>
      </c>
      <c r="V685" s="375" t="s">
        <v>52</v>
      </c>
      <c r="X685" s="824">
        <f t="shared" si="151"/>
        <v>0.36</v>
      </c>
      <c r="Y685" s="375" t="s">
        <v>392</v>
      </c>
      <c r="Z685" s="375" t="s">
        <v>401</v>
      </c>
      <c r="AA685" s="378">
        <f t="shared" si="155"/>
        <v>2.3669291641036515E-3</v>
      </c>
      <c r="AB685" s="375" t="s">
        <v>399</v>
      </c>
      <c r="AC685" s="831" t="str">
        <f t="shared" ca="1" si="154"/>
        <v>Electric tab Row 144-154 plus Row 188-198 for Coal Boiler when Inputs tab E710 = US</v>
      </c>
    </row>
    <row r="686" spans="19:29" x14ac:dyDescent="0.4">
      <c r="S686" s="428" t="s">
        <v>49</v>
      </c>
      <c r="T686" s="375" t="s">
        <v>416</v>
      </c>
      <c r="U686" s="375" t="str">
        <f t="shared" ca="1" si="150"/>
        <v>US</v>
      </c>
      <c r="V686" s="375" t="s">
        <v>52</v>
      </c>
      <c r="X686" s="824">
        <f t="shared" si="151"/>
        <v>0.36</v>
      </c>
      <c r="Y686" s="375" t="s">
        <v>393</v>
      </c>
      <c r="Z686" s="375" t="s">
        <v>401</v>
      </c>
      <c r="AA686" s="378">
        <f t="shared" si="155"/>
        <v>1.8619241353940195E-6</v>
      </c>
      <c r="AB686" s="375" t="s">
        <v>399</v>
      </c>
      <c r="AC686" s="831" t="str">
        <f t="shared" ca="1" si="154"/>
        <v>Electric tab Row 144-154 plus Row 188-198 for Coal Boiler when Inputs tab E710 = US</v>
      </c>
    </row>
    <row r="687" spans="19:29" x14ac:dyDescent="0.4">
      <c r="S687" s="428" t="s">
        <v>49</v>
      </c>
      <c r="T687" s="375" t="s">
        <v>416</v>
      </c>
      <c r="U687" s="375" t="str">
        <f t="shared" ca="1" si="150"/>
        <v>US</v>
      </c>
      <c r="V687" s="375" t="s">
        <v>52</v>
      </c>
      <c r="X687" s="824">
        <f t="shared" si="151"/>
        <v>0.36</v>
      </c>
      <c r="Y687" s="375" t="s">
        <v>394</v>
      </c>
      <c r="Z687" s="375" t="s">
        <v>401</v>
      </c>
      <c r="AA687" s="378">
        <f t="shared" si="155"/>
        <v>3.5086712001103795E-6</v>
      </c>
      <c r="AB687" s="375" t="s">
        <v>399</v>
      </c>
      <c r="AC687" s="831" t="str">
        <f t="shared" ca="1" si="154"/>
        <v>Electric tab Row 144-154 plus Row 188-198 for Coal Boiler when Inputs tab E710 = US</v>
      </c>
    </row>
    <row r="688" spans="19:29" x14ac:dyDescent="0.4">
      <c r="S688" s="428" t="s">
        <v>49</v>
      </c>
      <c r="T688" s="375" t="s">
        <v>416</v>
      </c>
      <c r="U688" s="375" t="str">
        <f t="shared" ca="1" si="150"/>
        <v>US</v>
      </c>
      <c r="V688" s="375" t="s">
        <v>52</v>
      </c>
      <c r="X688" s="824">
        <f t="shared" si="151"/>
        <v>0.36</v>
      </c>
      <c r="Y688" s="375" t="s">
        <v>395</v>
      </c>
      <c r="Z688" s="375" t="s">
        <v>401</v>
      </c>
      <c r="AA688" s="378">
        <f t="shared" si="155"/>
        <v>1.1288505074025222E-5</v>
      </c>
      <c r="AB688" s="375" t="s">
        <v>399</v>
      </c>
      <c r="AC688" s="831" t="str">
        <f t="shared" ca="1" si="154"/>
        <v>Electric tab Row 144-154 plus Row 188-198 for Coal Boiler when Inputs tab E710 = US</v>
      </c>
    </row>
    <row r="689" spans="19:29" x14ac:dyDescent="0.4">
      <c r="S689" s="428" t="s">
        <v>49</v>
      </c>
      <c r="T689" s="375" t="s">
        <v>416</v>
      </c>
      <c r="U689" s="375" t="str">
        <f t="shared" ca="1" si="150"/>
        <v>US</v>
      </c>
      <c r="V689" s="375" t="s">
        <v>52</v>
      </c>
      <c r="X689" s="824">
        <f t="shared" si="151"/>
        <v>0.36</v>
      </c>
      <c r="Y689" s="375" t="s">
        <v>396</v>
      </c>
      <c r="Z689" s="375" t="s">
        <v>401</v>
      </c>
      <c r="AA689" s="378">
        <f t="shared" si="155"/>
        <v>1.5007889999503837E-5</v>
      </c>
      <c r="AB689" s="375" t="s">
        <v>399</v>
      </c>
      <c r="AC689" s="831" t="str">
        <f t="shared" ca="1" si="154"/>
        <v>Electric tab Row 144-154 plus Row 188-198 for Coal Boiler when Inputs tab E710 = US</v>
      </c>
    </row>
    <row r="690" spans="19:29" x14ac:dyDescent="0.4">
      <c r="S690" s="428" t="s">
        <v>49</v>
      </c>
      <c r="T690" s="375" t="s">
        <v>416</v>
      </c>
      <c r="U690" s="375" t="str">
        <f t="shared" ca="1" si="150"/>
        <v>US</v>
      </c>
      <c r="V690" s="375" t="s">
        <v>52</v>
      </c>
      <c r="X690" s="824">
        <f t="shared" si="151"/>
        <v>0.36</v>
      </c>
      <c r="Y690" s="375" t="s">
        <v>397</v>
      </c>
      <c r="Z690" s="375" t="s">
        <v>401</v>
      </c>
      <c r="AA690" s="378">
        <f t="shared" si="155"/>
        <v>2.040067689345932</v>
      </c>
      <c r="AB690" s="375" t="s">
        <v>399</v>
      </c>
      <c r="AC690" s="831" t="str">
        <f t="shared" ca="1" si="154"/>
        <v>Electric tab Row 144-154 plus Row 188-198 for Coal Boiler when Inputs tab E710 = US</v>
      </c>
    </row>
    <row r="691" spans="19:29" x14ac:dyDescent="0.4">
      <c r="S691" s="428" t="s">
        <v>49</v>
      </c>
      <c r="T691" s="375" t="s">
        <v>416</v>
      </c>
      <c r="U691" s="375" t="str">
        <f t="shared" ca="1" si="150"/>
        <v>US</v>
      </c>
      <c r="V691" s="375" t="s">
        <v>53</v>
      </c>
      <c r="X691" s="824">
        <f t="shared" si="151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US</v>
      </c>
    </row>
    <row r="692" spans="19:29" x14ac:dyDescent="0.4">
      <c r="S692" s="428" t="s">
        <v>49</v>
      </c>
      <c r="T692" s="375" t="s">
        <v>416</v>
      </c>
      <c r="U692" s="375" t="str">
        <f t="shared" ca="1" si="150"/>
        <v>US</v>
      </c>
      <c r="V692" s="375" t="s">
        <v>53</v>
      </c>
      <c r="X692" s="824">
        <f t="shared" si="151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6">CONCATENATE("Electric tab Row 144-154 for ", S692, " ", V692, " when Inputs tab E710 = ", U692)</f>
        <v>Electric tab Row 144-154 for Coal IGCC when Inputs tab E710 = US</v>
      </c>
    </row>
    <row r="693" spans="19:29" x14ac:dyDescent="0.4">
      <c r="S693" s="428" t="s">
        <v>49</v>
      </c>
      <c r="T693" s="375" t="s">
        <v>416</v>
      </c>
      <c r="U693" s="375" t="str">
        <f t="shared" ca="1" si="150"/>
        <v>US</v>
      </c>
      <c r="V693" s="375" t="s">
        <v>53</v>
      </c>
      <c r="X693" s="824">
        <f t="shared" si="151"/>
        <v>0.39</v>
      </c>
      <c r="Y693" s="375" t="s">
        <v>388</v>
      </c>
      <c r="Z693" s="375" t="s">
        <v>400</v>
      </c>
      <c r="AA693" s="763">
        <f t="shared" ref="AA693:AA702" si="157">T146/1000/10^6/0.000293071</f>
        <v>1.5100003578010487E-5</v>
      </c>
      <c r="AB693" s="375" t="s">
        <v>399</v>
      </c>
      <c r="AC693" s="831" t="str">
        <f t="shared" ca="1" si="156"/>
        <v>Electric tab Row 144-154 for Coal IGCC when Inputs tab E710 = US</v>
      </c>
    </row>
    <row r="694" spans="19:29" x14ac:dyDescent="0.4">
      <c r="S694" s="428" t="s">
        <v>49</v>
      </c>
      <c r="T694" s="375" t="s">
        <v>416</v>
      </c>
      <c r="U694" s="375" t="str">
        <f t="shared" ca="1" si="150"/>
        <v>US</v>
      </c>
      <c r="V694" s="375" t="s">
        <v>53</v>
      </c>
      <c r="X694" s="824">
        <f t="shared" si="151"/>
        <v>0.39</v>
      </c>
      <c r="Y694" s="375" t="s">
        <v>389</v>
      </c>
      <c r="Z694" s="375" t="s">
        <v>400</v>
      </c>
      <c r="AA694" s="763">
        <f t="shared" si="157"/>
        <v>2.3500005568426909E-4</v>
      </c>
      <c r="AB694" s="375" t="s">
        <v>399</v>
      </c>
      <c r="AC694" s="831" t="str">
        <f t="shared" ca="1" si="156"/>
        <v>Electric tab Row 144-154 for Coal IGCC when Inputs tab E710 = US</v>
      </c>
    </row>
    <row r="695" spans="19:29" x14ac:dyDescent="0.4">
      <c r="S695" s="428" t="s">
        <v>49</v>
      </c>
      <c r="T695" s="375" t="s">
        <v>416</v>
      </c>
      <c r="U695" s="375" t="str">
        <f t="shared" ca="1" si="150"/>
        <v>US</v>
      </c>
      <c r="V695" s="375" t="s">
        <v>53</v>
      </c>
      <c r="X695" s="824">
        <f t="shared" si="151"/>
        <v>0.39</v>
      </c>
      <c r="Y695" s="375" t="s">
        <v>390</v>
      </c>
      <c r="Z695" s="375" t="s">
        <v>400</v>
      </c>
      <c r="AA695" s="763">
        <f t="shared" si="157"/>
        <v>2.8400006729503167E-5</v>
      </c>
      <c r="AB695" s="375" t="s">
        <v>399</v>
      </c>
      <c r="AC695" s="831" t="str">
        <f t="shared" ca="1" si="156"/>
        <v>Electric tab Row 144-154 for Coal IGCC when Inputs tab E710 = US</v>
      </c>
    </row>
    <row r="696" spans="19:29" x14ac:dyDescent="0.4">
      <c r="S696" s="428" t="s">
        <v>49</v>
      </c>
      <c r="T696" s="375" t="s">
        <v>416</v>
      </c>
      <c r="U696" s="375" t="str">
        <f t="shared" ca="1" si="150"/>
        <v>US</v>
      </c>
      <c r="V696" s="375" t="s">
        <v>53</v>
      </c>
      <c r="X696" s="824">
        <f t="shared" si="151"/>
        <v>0.39</v>
      </c>
      <c r="Y696" s="375" t="s">
        <v>391</v>
      </c>
      <c r="Z696" s="375" t="s">
        <v>400</v>
      </c>
      <c r="AA696" s="763">
        <f t="shared" si="157"/>
        <v>8.2700019596123672E-6</v>
      </c>
      <c r="AB696" s="375" t="s">
        <v>399</v>
      </c>
      <c r="AC696" s="831" t="str">
        <f t="shared" ca="1" si="156"/>
        <v>Electric tab Row 144-154 for Coal IGCC when Inputs tab E710 = US</v>
      </c>
    </row>
    <row r="697" spans="19:29" x14ac:dyDescent="0.4">
      <c r="S697" s="428" t="s">
        <v>49</v>
      </c>
      <c r="T697" s="375" t="s">
        <v>416</v>
      </c>
      <c r="U697" s="375" t="str">
        <f t="shared" ca="1" si="150"/>
        <v>US</v>
      </c>
      <c r="V697" s="375" t="s">
        <v>53</v>
      </c>
      <c r="X697" s="824">
        <f t="shared" si="151"/>
        <v>0.39</v>
      </c>
      <c r="Y697" s="375" t="s">
        <v>392</v>
      </c>
      <c r="Z697" s="375" t="s">
        <v>400</v>
      </c>
      <c r="AA697" s="763">
        <f t="shared" si="157"/>
        <v>4.910001163445794E-6</v>
      </c>
      <c r="AB697" s="375" t="s">
        <v>399</v>
      </c>
      <c r="AC697" s="831" t="str">
        <f t="shared" ca="1" si="156"/>
        <v>Electric tab Row 144-154 for Coal IGCC when Inputs tab E710 = US</v>
      </c>
    </row>
    <row r="698" spans="19:29" x14ac:dyDescent="0.4">
      <c r="S698" s="428" t="s">
        <v>49</v>
      </c>
      <c r="T698" s="375" t="s">
        <v>416</v>
      </c>
      <c r="U698" s="375" t="str">
        <f t="shared" ca="1" si="150"/>
        <v>US</v>
      </c>
      <c r="V698" s="375" t="s">
        <v>53</v>
      </c>
      <c r="X698" s="824">
        <f t="shared" si="151"/>
        <v>0.39</v>
      </c>
      <c r="Y698" s="375" t="s">
        <v>393</v>
      </c>
      <c r="Z698" s="375" t="s">
        <v>400</v>
      </c>
      <c r="AA698" s="763">
        <f t="shared" si="157"/>
        <v>3.5561008426333167E-7</v>
      </c>
      <c r="AB698" s="375" t="s">
        <v>399</v>
      </c>
      <c r="AC698" s="831" t="str">
        <f t="shared" ca="1" si="156"/>
        <v>Electric tab Row 144-154 for Coal IGCC when Inputs tab E710 = US</v>
      </c>
    </row>
    <row r="699" spans="19:29" x14ac:dyDescent="0.4">
      <c r="S699" s="428" t="s">
        <v>49</v>
      </c>
      <c r="T699" s="375" t="s">
        <v>416</v>
      </c>
      <c r="U699" s="375" t="str">
        <f t="shared" ca="1" si="150"/>
        <v>US</v>
      </c>
      <c r="V699" s="375" t="s">
        <v>53</v>
      </c>
      <c r="X699" s="824">
        <f t="shared" si="151"/>
        <v>0.39</v>
      </c>
      <c r="Y699" s="375" t="s">
        <v>394</v>
      </c>
      <c r="Z699" s="375" t="s">
        <v>400</v>
      </c>
      <c r="AA699" s="763">
        <f t="shared" si="157"/>
        <v>6.6987015872860153E-7</v>
      </c>
      <c r="AB699" s="375" t="s">
        <v>399</v>
      </c>
      <c r="AC699" s="831" t="str">
        <f t="shared" ca="1" si="156"/>
        <v>Electric tab Row 144-154 for Coal IGCC when Inputs tab E710 = US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8">MID(CELL("filename",K171),FIND("]",CELL("filename",K171))+1,256)</f>
        <v>US</v>
      </c>
      <c r="V700" s="375" t="s">
        <v>53</v>
      </c>
      <c r="X700" s="824">
        <f t="shared" si="151"/>
        <v>0.39</v>
      </c>
      <c r="Y700" s="375" t="s">
        <v>395</v>
      </c>
      <c r="Z700" s="375" t="s">
        <v>400</v>
      </c>
      <c r="AA700" s="763">
        <f t="shared" si="157"/>
        <v>9.0000021325890309E-6</v>
      </c>
      <c r="AB700" s="375" t="s">
        <v>399</v>
      </c>
      <c r="AC700" s="831" t="str">
        <f t="shared" ca="1" si="156"/>
        <v>Electric tab Row 144-154 for Coal IGCC when Inputs tab E710 = US</v>
      </c>
    </row>
    <row r="701" spans="19:29" x14ac:dyDescent="0.4">
      <c r="S701" s="428" t="s">
        <v>49</v>
      </c>
      <c r="T701" s="375" t="s">
        <v>416</v>
      </c>
      <c r="U701" s="375" t="str">
        <f t="shared" ca="1" si="158"/>
        <v>US</v>
      </c>
      <c r="V701" s="375" t="s">
        <v>53</v>
      </c>
      <c r="X701" s="824">
        <f t="shared" si="151"/>
        <v>0.39</v>
      </c>
      <c r="Y701" s="375" t="s">
        <v>396</v>
      </c>
      <c r="Z701" s="375" t="s">
        <v>400</v>
      </c>
      <c r="AA701" s="763">
        <f t="shared" si="157"/>
        <v>1.3500003198883547E-5</v>
      </c>
      <c r="AB701" s="375" t="s">
        <v>399</v>
      </c>
      <c r="AC701" s="831" t="str">
        <f t="shared" ca="1" si="156"/>
        <v>Electric tab Row 144-154 for Coal IGCC when Inputs tab E710 = US</v>
      </c>
    </row>
    <row r="702" spans="19:29" x14ac:dyDescent="0.4">
      <c r="S702" s="428" t="s">
        <v>49</v>
      </c>
      <c r="T702" s="375" t="s">
        <v>416</v>
      </c>
      <c r="U702" s="375" t="str">
        <f t="shared" ca="1" si="158"/>
        <v>US</v>
      </c>
      <c r="V702" s="375" t="s">
        <v>53</v>
      </c>
      <c r="X702" s="824">
        <f t="shared" si="151"/>
        <v>0.39</v>
      </c>
      <c r="Y702" s="375" t="s">
        <v>397</v>
      </c>
      <c r="Z702" s="375" t="s">
        <v>400</v>
      </c>
      <c r="AA702" s="763">
        <f t="shared" si="157"/>
        <v>1.8817311015001061</v>
      </c>
      <c r="AB702" s="375" t="s">
        <v>399</v>
      </c>
      <c r="AC702" s="831" t="str">
        <f t="shared" ca="1" si="156"/>
        <v>Electric tab Row 144-154 for Coal IGCC when Inputs tab E710 = US</v>
      </c>
    </row>
    <row r="703" spans="19:29" x14ac:dyDescent="0.4">
      <c r="S703" s="428" t="s">
        <v>49</v>
      </c>
      <c r="T703" s="375" t="s">
        <v>416</v>
      </c>
      <c r="U703" s="375" t="str">
        <f t="shared" ca="1" si="158"/>
        <v>US</v>
      </c>
      <c r="V703" s="375" t="s">
        <v>53</v>
      </c>
      <c r="X703" s="824">
        <f t="shared" si="151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9">CONCATENATE("Electric tab Row 144-154 plus Row 188-198 for ", S703, " ", V703, " when Inputs tab E710 = ", U703)</f>
        <v>Electric tab Row 144-154 plus Row 188-198 for Coal IGCC when Inputs tab E710 = US</v>
      </c>
    </row>
    <row r="704" spans="19:29" x14ac:dyDescent="0.4">
      <c r="S704" s="428" t="s">
        <v>49</v>
      </c>
      <c r="T704" s="375" t="s">
        <v>416</v>
      </c>
      <c r="U704" s="375" t="str">
        <f t="shared" ca="1" si="158"/>
        <v>US</v>
      </c>
      <c r="V704" s="375" t="s">
        <v>53</v>
      </c>
      <c r="X704" s="824">
        <f t="shared" si="151"/>
        <v>0.39</v>
      </c>
      <c r="Y704" s="375" t="s">
        <v>388</v>
      </c>
      <c r="Z704" s="375" t="s">
        <v>401</v>
      </c>
      <c r="AA704" s="378">
        <f t="shared" ref="AA704:AA713" si="160">(T146+T190)/1000/10^6/0.000293071</f>
        <v>2.0561729266239141E-5</v>
      </c>
      <c r="AB704" s="375" t="s">
        <v>399</v>
      </c>
      <c r="AC704" s="831" t="str">
        <f t="shared" ca="1" si="159"/>
        <v>Electric tab Row 144-154 plus Row 188-198 for Coal IGCC when Inputs tab E710 = US</v>
      </c>
    </row>
    <row r="705" spans="19:29" x14ac:dyDescent="0.4">
      <c r="S705" s="428" t="s">
        <v>49</v>
      </c>
      <c r="T705" s="375" t="s">
        <v>416</v>
      </c>
      <c r="U705" s="375" t="str">
        <f t="shared" ca="1" si="158"/>
        <v>US</v>
      </c>
      <c r="V705" s="375" t="s">
        <v>53</v>
      </c>
      <c r="X705" s="824">
        <f t="shared" si="151"/>
        <v>0.39</v>
      </c>
      <c r="Y705" s="375" t="s">
        <v>389</v>
      </c>
      <c r="Z705" s="375" t="s">
        <v>401</v>
      </c>
      <c r="AA705" s="378">
        <f t="shared" si="160"/>
        <v>2.3582842848193105E-4</v>
      </c>
      <c r="AB705" s="375" t="s">
        <v>399</v>
      </c>
      <c r="AC705" s="831" t="str">
        <f t="shared" ca="1" si="159"/>
        <v>Electric tab Row 144-154 plus Row 188-198 for Coal IGCC when Inputs tab E710 = US</v>
      </c>
    </row>
    <row r="706" spans="19:29" x14ac:dyDescent="0.4">
      <c r="S706" s="428" t="s">
        <v>49</v>
      </c>
      <c r="T706" s="375" t="s">
        <v>416</v>
      </c>
      <c r="U706" s="375" t="str">
        <f t="shared" ca="1" si="158"/>
        <v>US</v>
      </c>
      <c r="V706" s="375" t="s">
        <v>53</v>
      </c>
      <c r="X706" s="824">
        <f t="shared" si="151"/>
        <v>0.39</v>
      </c>
      <c r="Y706" s="375" t="s">
        <v>390</v>
      </c>
      <c r="Z706" s="375" t="s">
        <v>401</v>
      </c>
      <c r="AA706" s="378">
        <f t="shared" si="160"/>
        <v>2.8902185583531793E-5</v>
      </c>
      <c r="AB706" s="375" t="s">
        <v>399</v>
      </c>
      <c r="AC706" s="831" t="str">
        <f t="shared" ca="1" si="159"/>
        <v>Electric tab Row 144-154 plus Row 188-198 for Coal IGCC when Inputs tab E710 = US</v>
      </c>
    </row>
    <row r="707" spans="19:29" x14ac:dyDescent="0.4">
      <c r="S707" s="428" t="s">
        <v>49</v>
      </c>
      <c r="T707" s="375" t="s">
        <v>416</v>
      </c>
      <c r="U707" s="375" t="str">
        <f t="shared" ca="1" si="158"/>
        <v>US</v>
      </c>
      <c r="V707" s="375" t="s">
        <v>53</v>
      </c>
      <c r="X707" s="824">
        <f t="shared" si="151"/>
        <v>0.39</v>
      </c>
      <c r="Y707" s="375" t="s">
        <v>391</v>
      </c>
      <c r="Z707" s="375" t="s">
        <v>401</v>
      </c>
      <c r="AA707" s="378">
        <f t="shared" si="160"/>
        <v>8.501822233971292E-6</v>
      </c>
      <c r="AB707" s="375" t="s">
        <v>399</v>
      </c>
      <c r="AC707" s="831" t="str">
        <f t="shared" ca="1" si="159"/>
        <v>Electric tab Row 144-154 plus Row 188-198 for Coal IGCC when Inputs tab E710 = US</v>
      </c>
    </row>
    <row r="708" spans="19:29" x14ac:dyDescent="0.4">
      <c r="S708" s="428" t="s">
        <v>49</v>
      </c>
      <c r="T708" s="375" t="s">
        <v>416</v>
      </c>
      <c r="U708" s="375" t="str">
        <f t="shared" ca="1" si="158"/>
        <v>US</v>
      </c>
      <c r="V708" s="375" t="s">
        <v>53</v>
      </c>
      <c r="X708" s="824">
        <f t="shared" si="151"/>
        <v>0.39</v>
      </c>
      <c r="Y708" s="375" t="s">
        <v>392</v>
      </c>
      <c r="Z708" s="375" t="s">
        <v>401</v>
      </c>
      <c r="AA708" s="378">
        <f t="shared" si="160"/>
        <v>7.738605083349976E-6</v>
      </c>
      <c r="AB708" s="375" t="s">
        <v>399</v>
      </c>
      <c r="AC708" s="831" t="str">
        <f t="shared" ca="1" si="159"/>
        <v>Electric tab Row 144-154 plus Row 188-198 for Coal IGCC when Inputs tab E710 = US</v>
      </c>
    </row>
    <row r="709" spans="19:29" x14ac:dyDescent="0.4">
      <c r="S709" s="428" t="s">
        <v>49</v>
      </c>
      <c r="T709" s="375" t="s">
        <v>416</v>
      </c>
      <c r="U709" s="375" t="str">
        <f t="shared" ca="1" si="158"/>
        <v>US</v>
      </c>
      <c r="V709" s="375" t="s">
        <v>53</v>
      </c>
      <c r="X709" s="824">
        <f t="shared" si="151"/>
        <v>0.39</v>
      </c>
      <c r="Y709" s="375" t="s">
        <v>393</v>
      </c>
      <c r="Z709" s="375" t="s">
        <v>401</v>
      </c>
      <c r="AA709" s="378">
        <f t="shared" si="160"/>
        <v>3.5993377949097536E-7</v>
      </c>
      <c r="AB709" s="375" t="s">
        <v>399</v>
      </c>
      <c r="AC709" s="831" t="str">
        <f t="shared" ca="1" si="159"/>
        <v>Electric tab Row 144-154 plus Row 188-198 for Coal IGCC when Inputs tab E710 = US</v>
      </c>
    </row>
    <row r="710" spans="19:29" x14ac:dyDescent="0.4">
      <c r="S710" s="428" t="s">
        <v>49</v>
      </c>
      <c r="T710" s="375" t="s">
        <v>416</v>
      </c>
      <c r="U710" s="375" t="str">
        <f t="shared" ca="1" si="158"/>
        <v>US</v>
      </c>
      <c r="V710" s="375" t="s">
        <v>53</v>
      </c>
      <c r="X710" s="824">
        <f t="shared" si="151"/>
        <v>0.39</v>
      </c>
      <c r="Y710" s="375" t="s">
        <v>394</v>
      </c>
      <c r="Z710" s="375" t="s">
        <v>401</v>
      </c>
      <c r="AA710" s="378">
        <f t="shared" si="160"/>
        <v>6.7934052968836616E-7</v>
      </c>
      <c r="AB710" s="375" t="s">
        <v>399</v>
      </c>
      <c r="AC710" s="831" t="str">
        <f t="shared" ca="1" si="159"/>
        <v>Electric tab Row 144-154 plus Row 188-198 for Coal IGCC when Inputs tab E710 = US</v>
      </c>
    </row>
    <row r="711" spans="19:29" x14ac:dyDescent="0.4">
      <c r="S711" s="428" t="s">
        <v>49</v>
      </c>
      <c r="T711" s="375" t="s">
        <v>416</v>
      </c>
      <c r="U711" s="375" t="str">
        <f t="shared" ca="1" si="158"/>
        <v>US</v>
      </c>
      <c r="V711" s="375" t="s">
        <v>53</v>
      </c>
      <c r="X711" s="824">
        <f t="shared" si="151"/>
        <v>0.39</v>
      </c>
      <c r="Y711" s="375" t="s">
        <v>395</v>
      </c>
      <c r="Z711" s="375" t="s">
        <v>401</v>
      </c>
      <c r="AA711" s="378">
        <f t="shared" si="160"/>
        <v>1.0288504837070885E-5</v>
      </c>
      <c r="AB711" s="375" t="s">
        <v>399</v>
      </c>
      <c r="AC711" s="831" t="str">
        <f t="shared" ca="1" si="159"/>
        <v>Electric tab Row 144-154 plus Row 188-198 for Coal IGCC when Inputs tab E710 = US</v>
      </c>
    </row>
    <row r="712" spans="19:29" x14ac:dyDescent="0.4">
      <c r="S712" s="428" t="s">
        <v>49</v>
      </c>
      <c r="T712" s="375" t="s">
        <v>416</v>
      </c>
      <c r="U712" s="375" t="str">
        <f t="shared" ca="1" si="158"/>
        <v>US</v>
      </c>
      <c r="V712" s="375" t="s">
        <v>53</v>
      </c>
      <c r="X712" s="824">
        <f t="shared" si="151"/>
        <v>0.39</v>
      </c>
      <c r="Y712" s="375" t="s">
        <v>396</v>
      </c>
      <c r="Z712" s="375" t="s">
        <v>401</v>
      </c>
      <c r="AA712" s="378">
        <f t="shared" si="160"/>
        <v>1.3507889644072333E-5</v>
      </c>
      <c r="AB712" s="375" t="s">
        <v>399</v>
      </c>
      <c r="AC712" s="831" t="str">
        <f t="shared" ca="1" si="159"/>
        <v>Electric tab Row 144-154 plus Row 188-198 for Coal IGCC when Inputs tab E710 = US</v>
      </c>
    </row>
    <row r="713" spans="19:29" x14ac:dyDescent="0.4">
      <c r="S713" s="428" t="s">
        <v>49</v>
      </c>
      <c r="T713" s="375" t="s">
        <v>416</v>
      </c>
      <c r="U713" s="375" t="str">
        <f t="shared" ca="1" si="158"/>
        <v>US</v>
      </c>
      <c r="V713" s="375" t="s">
        <v>53</v>
      </c>
      <c r="X713" s="824">
        <f t="shared" si="151"/>
        <v>0.39</v>
      </c>
      <c r="Y713" s="375" t="s">
        <v>397</v>
      </c>
      <c r="Z713" s="375" t="s">
        <v>401</v>
      </c>
      <c r="AA713" s="378">
        <f t="shared" si="160"/>
        <v>1.8834432642903991</v>
      </c>
      <c r="AB713" s="375" t="s">
        <v>399</v>
      </c>
      <c r="AC713" s="831" t="str">
        <f t="shared" ca="1" si="159"/>
        <v>Electric tab Row 144-154 plus Row 188-198 for Coal IGCC when Inputs tab E710 = US</v>
      </c>
    </row>
    <row r="714" spans="19:29" x14ac:dyDescent="0.4">
      <c r="S714" s="428" t="s">
        <v>49</v>
      </c>
      <c r="T714" s="375" t="s">
        <v>416</v>
      </c>
      <c r="U714" s="375" t="str">
        <f t="shared" ca="1" si="158"/>
        <v>US</v>
      </c>
      <c r="V714" s="375" t="s">
        <v>406</v>
      </c>
      <c r="W714" s="375" t="str">
        <f>CONCATENATE(TEXT($C$71,"0%"), $A$71, "_", TEXT($C$72,"0%"),$A$72)</f>
        <v>99%Boiler_1%IGCC</v>
      </c>
      <c r="X714" s="824">
        <f>$D$70</f>
        <v>0.36027713625866054</v>
      </c>
      <c r="Y714" s="375" t="s">
        <v>411</v>
      </c>
      <c r="Z714" s="375" t="s">
        <v>400</v>
      </c>
      <c r="AA714" s="761">
        <f>G140/10^6</f>
        <v>2.7756410256410255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US</v>
      </c>
    </row>
    <row r="715" spans="19:29" x14ac:dyDescent="0.4">
      <c r="S715" s="428" t="s">
        <v>49</v>
      </c>
      <c r="T715" s="375" t="s">
        <v>416</v>
      </c>
      <c r="U715" s="375" t="str">
        <f t="shared" ca="1" si="158"/>
        <v>US</v>
      </c>
      <c r="V715" s="375" t="s">
        <v>406</v>
      </c>
      <c r="W715" s="375" t="str">
        <f t="shared" ref="W715:W736" si="161">CONCATENATE(TEXT($C$71,"0%"), $A$71, "_", TEXT($C$72,"0%"),$A$72)</f>
        <v>99%Boiler_1%IGCC</v>
      </c>
      <c r="X715" s="824">
        <f t="shared" ref="X715:X736" si="162">$D$70</f>
        <v>0.36027713625866054</v>
      </c>
      <c r="Y715" s="375" t="s">
        <v>387</v>
      </c>
      <c r="Z715" s="375" t="s">
        <v>400</v>
      </c>
      <c r="AA715" s="763">
        <f>G145/1000/10^6/0.000293071</f>
        <v>8.5230020195618143E-6</v>
      </c>
      <c r="AB715" s="375" t="s">
        <v>399</v>
      </c>
      <c r="AC715" s="831" t="str">
        <f t="shared" ref="AC715:AC725" ca="1" si="163">CONCATENATE("Electric tab Row 144-154 for ", S715, " ", V715, " when Inputs tab E710 = ", U715)</f>
        <v>Electric tab Row 144-154 for Coal Mix when Inputs tab E710 = US</v>
      </c>
    </row>
    <row r="716" spans="19:29" x14ac:dyDescent="0.4">
      <c r="S716" s="428" t="s">
        <v>49</v>
      </c>
      <c r="T716" s="375" t="s">
        <v>416</v>
      </c>
      <c r="U716" s="375" t="str">
        <f t="shared" ca="1" si="158"/>
        <v>US</v>
      </c>
      <c r="V716" s="375" t="s">
        <v>406</v>
      </c>
      <c r="W716" s="375" t="str">
        <f t="shared" si="161"/>
        <v>99%Boiler_1%IGCC</v>
      </c>
      <c r="X716" s="824">
        <f t="shared" si="162"/>
        <v>0.36027713625866054</v>
      </c>
      <c r="Y716" s="375" t="s">
        <v>388</v>
      </c>
      <c r="Z716" s="375" t="s">
        <v>400</v>
      </c>
      <c r="AA716" s="763">
        <f t="shared" ref="AA716:AA725" si="164">G146/1000/10^6/0.000293071</f>
        <v>5.5591013172528549E-5</v>
      </c>
      <c r="AB716" s="375" t="s">
        <v>399</v>
      </c>
      <c r="AC716" s="831" t="str">
        <f t="shared" ca="1" si="163"/>
        <v>Electric tab Row 144-154 for Coal Mix when Inputs tab E710 = US</v>
      </c>
    </row>
    <row r="717" spans="19:29" x14ac:dyDescent="0.4">
      <c r="S717" s="428" t="s">
        <v>49</v>
      </c>
      <c r="T717" s="375" t="s">
        <v>416</v>
      </c>
      <c r="U717" s="375" t="str">
        <f t="shared" ca="1" si="158"/>
        <v>US</v>
      </c>
      <c r="V717" s="375" t="s">
        <v>406</v>
      </c>
      <c r="W717" s="375" t="str">
        <f t="shared" si="161"/>
        <v>99%Boiler_1%IGCC</v>
      </c>
      <c r="X717" s="824">
        <f t="shared" si="162"/>
        <v>0.36027713625866054</v>
      </c>
      <c r="Y717" s="375" t="s">
        <v>389</v>
      </c>
      <c r="Z717" s="375" t="s">
        <v>400</v>
      </c>
      <c r="AA717" s="763">
        <f t="shared" si="164"/>
        <v>3.6063108545307949E-4</v>
      </c>
      <c r="AB717" s="375" t="s">
        <v>399</v>
      </c>
      <c r="AC717" s="831" t="str">
        <f t="shared" ca="1" si="163"/>
        <v>Electric tab Row 144-154 for Coal Mix when Inputs tab E710 = US</v>
      </c>
    </row>
    <row r="718" spans="19:29" x14ac:dyDescent="0.4">
      <c r="S718" s="428" t="s">
        <v>49</v>
      </c>
      <c r="T718" s="375" t="s">
        <v>416</v>
      </c>
      <c r="U718" s="375" t="str">
        <f t="shared" ca="1" si="158"/>
        <v>US</v>
      </c>
      <c r="V718" s="375" t="s">
        <v>406</v>
      </c>
      <c r="W718" s="375" t="str">
        <f t="shared" si="161"/>
        <v>99%Boiler_1%IGCC</v>
      </c>
      <c r="X718" s="824">
        <f t="shared" si="162"/>
        <v>0.36027713625866054</v>
      </c>
      <c r="Y718" s="375" t="s">
        <v>390</v>
      </c>
      <c r="Z718" s="375" t="s">
        <v>400</v>
      </c>
      <c r="AA718" s="763">
        <f t="shared" si="164"/>
        <v>6.1070014470801344E-5</v>
      </c>
      <c r="AB718" s="375" t="s">
        <v>399</v>
      </c>
      <c r="AC718" s="831" t="str">
        <f t="shared" ca="1" si="163"/>
        <v>Electric tab Row 144-154 for Coal Mix when Inputs tab E710 = US</v>
      </c>
    </row>
    <row r="719" spans="19:29" x14ac:dyDescent="0.4">
      <c r="S719" s="428" t="s">
        <v>49</v>
      </c>
      <c r="T719" s="375" t="s">
        <v>416</v>
      </c>
      <c r="U719" s="375" t="str">
        <f t="shared" ca="1" si="158"/>
        <v>US</v>
      </c>
      <c r="V719" s="375" t="s">
        <v>406</v>
      </c>
      <c r="W719" s="375" t="str">
        <f t="shared" si="161"/>
        <v>99%Boiler_1%IGCC</v>
      </c>
      <c r="X719" s="824">
        <f t="shared" si="162"/>
        <v>0.36027713625866054</v>
      </c>
      <c r="Y719" s="375" t="s">
        <v>391</v>
      </c>
      <c r="Z719" s="375" t="s">
        <v>400</v>
      </c>
      <c r="AA719" s="763">
        <f t="shared" si="164"/>
        <v>4.2850710153659197E-5</v>
      </c>
      <c r="AB719" s="375" t="s">
        <v>399</v>
      </c>
      <c r="AC719" s="831" t="str">
        <f t="shared" ca="1" si="163"/>
        <v>Electric tab Row 144-154 for Coal Mix when Inputs tab E710 = US</v>
      </c>
    </row>
    <row r="720" spans="19:29" x14ac:dyDescent="0.4">
      <c r="S720" s="428" t="s">
        <v>49</v>
      </c>
      <c r="T720" s="375" t="s">
        <v>416</v>
      </c>
      <c r="U720" s="375" t="str">
        <f t="shared" ca="1" si="158"/>
        <v>US</v>
      </c>
      <c r="V720" s="375" t="s">
        <v>406</v>
      </c>
      <c r="W720" s="375" t="str">
        <f t="shared" si="161"/>
        <v>99%Boiler_1%IGCC</v>
      </c>
      <c r="X720" s="824">
        <f t="shared" si="162"/>
        <v>0.36027713625866054</v>
      </c>
      <c r="Y720" s="375" t="s">
        <v>392</v>
      </c>
      <c r="Z720" s="375" t="s">
        <v>400</v>
      </c>
      <c r="AA720" s="763">
        <f t="shared" si="164"/>
        <v>2.340508654593545E-3</v>
      </c>
      <c r="AB720" s="375" t="s">
        <v>399</v>
      </c>
      <c r="AC720" s="831" t="str">
        <f t="shared" ca="1" si="163"/>
        <v>Electric tab Row 144-154 for Coal Mix when Inputs tab E710 = US</v>
      </c>
    </row>
    <row r="721" spans="19:29" x14ac:dyDescent="0.4">
      <c r="S721" s="428" t="s">
        <v>49</v>
      </c>
      <c r="T721" s="375" t="s">
        <v>416</v>
      </c>
      <c r="U721" s="375" t="str">
        <f t="shared" ca="1" si="158"/>
        <v>US</v>
      </c>
      <c r="V721" s="375" t="s">
        <v>406</v>
      </c>
      <c r="W721" s="375" t="str">
        <f t="shared" si="161"/>
        <v>99%Boiler_1%IGCC</v>
      </c>
      <c r="X721" s="824">
        <f t="shared" si="162"/>
        <v>0.36027713625866054</v>
      </c>
      <c r="Y721" s="375" t="s">
        <v>393</v>
      </c>
      <c r="Z721" s="375" t="s">
        <v>400</v>
      </c>
      <c r="AA721" s="763">
        <f t="shared" si="164"/>
        <v>1.8425805366073456E-6</v>
      </c>
      <c r="AB721" s="375" t="s">
        <v>399</v>
      </c>
      <c r="AC721" s="831" t="str">
        <f t="shared" ca="1" si="163"/>
        <v>Electric tab Row 144-154 for Coal Mix when Inputs tab E710 = US</v>
      </c>
    </row>
    <row r="722" spans="19:29" x14ac:dyDescent="0.4">
      <c r="S722" s="428" t="s">
        <v>49</v>
      </c>
      <c r="T722" s="375" t="s">
        <v>416</v>
      </c>
      <c r="U722" s="375" t="str">
        <f t="shared" ca="1" si="158"/>
        <v>US</v>
      </c>
      <c r="V722" s="375" t="s">
        <v>406</v>
      </c>
      <c r="W722" s="375" t="str">
        <f t="shared" si="161"/>
        <v>99%Boiler_1%IGCC</v>
      </c>
      <c r="X722" s="824">
        <f t="shared" si="162"/>
        <v>0.36027713625866054</v>
      </c>
      <c r="Y722" s="375" t="s">
        <v>394</v>
      </c>
      <c r="Z722" s="375" t="s">
        <v>400</v>
      </c>
      <c r="AA722" s="763">
        <f t="shared" si="164"/>
        <v>3.4709075224463949E-6</v>
      </c>
      <c r="AB722" s="375" t="s">
        <v>399</v>
      </c>
      <c r="AC722" s="831" t="str">
        <f t="shared" ca="1" si="163"/>
        <v>Electric tab Row 144-154 for Coal Mix when Inputs tab E710 = US</v>
      </c>
    </row>
    <row r="723" spans="19:29" x14ac:dyDescent="0.4">
      <c r="S723" s="428" t="s">
        <v>49</v>
      </c>
      <c r="T723" s="375" t="s">
        <v>416</v>
      </c>
      <c r="U723" s="375" t="str">
        <f t="shared" ca="1" si="158"/>
        <v>US</v>
      </c>
      <c r="V723" s="375" t="s">
        <v>406</v>
      </c>
      <c r="W723" s="375" t="str">
        <f t="shared" si="161"/>
        <v>99%Boiler_1%IGCC</v>
      </c>
      <c r="X723" s="824">
        <f t="shared" si="162"/>
        <v>0.36027713625866054</v>
      </c>
      <c r="Y723" s="375" t="s">
        <v>395</v>
      </c>
      <c r="Z723" s="375" t="s">
        <v>400</v>
      </c>
      <c r="AA723" s="763">
        <f t="shared" si="164"/>
        <v>9.9900023671738254E-6</v>
      </c>
      <c r="AB723" s="375" t="s">
        <v>399</v>
      </c>
      <c r="AC723" s="831" t="str">
        <f t="shared" ca="1" si="163"/>
        <v>Electric tab Row 144-154 for Coal Mix when Inputs tab E710 = US</v>
      </c>
    </row>
    <row r="724" spans="19:29" x14ac:dyDescent="0.4">
      <c r="S724" s="428" t="s">
        <v>49</v>
      </c>
      <c r="T724" s="375" t="s">
        <v>416</v>
      </c>
      <c r="U724" s="375" t="str">
        <f t="shared" ca="1" si="158"/>
        <v>US</v>
      </c>
      <c r="V724" s="375" t="s">
        <v>406</v>
      </c>
      <c r="W724" s="375" t="str">
        <f t="shared" si="161"/>
        <v>99%Boiler_1%IGCC</v>
      </c>
      <c r="X724" s="824">
        <f t="shared" si="162"/>
        <v>0.36027713625866054</v>
      </c>
      <c r="Y724" s="375" t="s">
        <v>396</v>
      </c>
      <c r="Z724" s="375" t="s">
        <v>400</v>
      </c>
      <c r="AA724" s="763">
        <f t="shared" si="164"/>
        <v>1.4985003550760739E-5</v>
      </c>
      <c r="AB724" s="375" t="s">
        <v>399</v>
      </c>
      <c r="AC724" s="831" t="str">
        <f t="shared" ca="1" si="163"/>
        <v>Electric tab Row 144-154 for Coal Mix when Inputs tab E710 = US</v>
      </c>
    </row>
    <row r="725" spans="19:29" x14ac:dyDescent="0.4">
      <c r="S725" s="428" t="s">
        <v>49</v>
      </c>
      <c r="T725" s="375" t="s">
        <v>416</v>
      </c>
      <c r="U725" s="375" t="str">
        <f t="shared" ca="1" si="158"/>
        <v>US</v>
      </c>
      <c r="V725" s="375" t="s">
        <v>406</v>
      </c>
      <c r="W725" s="375" t="str">
        <f t="shared" si="161"/>
        <v>99%Boiler_1%IGCC</v>
      </c>
      <c r="X725" s="824">
        <f t="shared" si="162"/>
        <v>0.36027713625866054</v>
      </c>
      <c r="Y725" s="375" t="s">
        <v>397</v>
      </c>
      <c r="Z725" s="375" t="s">
        <v>400</v>
      </c>
      <c r="AA725" s="763">
        <f t="shared" si="164"/>
        <v>2.0367892823050826</v>
      </c>
      <c r="AB725" s="375" t="s">
        <v>399</v>
      </c>
      <c r="AC725" s="831" t="str">
        <f t="shared" ca="1" si="163"/>
        <v>Electric tab Row 144-154 for Coal Mix when Inputs tab E710 = US</v>
      </c>
    </row>
    <row r="726" spans="19:29" x14ac:dyDescent="0.4">
      <c r="S726" s="428" t="s">
        <v>49</v>
      </c>
      <c r="T726" s="375" t="s">
        <v>416</v>
      </c>
      <c r="U726" s="375" t="str">
        <f t="shared" ca="1" si="158"/>
        <v>US</v>
      </c>
      <c r="V726" s="375" t="s">
        <v>406</v>
      </c>
      <c r="W726" s="375" t="str">
        <f t="shared" si="161"/>
        <v>99%Boiler_1%IGCC</v>
      </c>
      <c r="X726" s="824">
        <f t="shared" si="162"/>
        <v>0.36027713625866054</v>
      </c>
      <c r="Y726" s="375" t="s">
        <v>387</v>
      </c>
      <c r="Z726" s="375" t="s">
        <v>401</v>
      </c>
      <c r="AA726" s="378">
        <f>(G145+G189)/1000/10^6/0.000293071</f>
        <v>9.3348105777192196E-6</v>
      </c>
      <c r="AB726" s="375" t="s">
        <v>399</v>
      </c>
      <c r="AC726" s="831" t="str">
        <f t="shared" ref="AC726:AC736" ca="1" si="165">CONCATENATE("Electric tab Row 144-154 plus Row 188-198 for ", S726, " ", V726, " when Inputs tab E710 = ", U726)</f>
        <v>Electric tab Row 144-154 plus Row 188-198 for Coal Mix when Inputs tab E710 = US</v>
      </c>
    </row>
    <row r="727" spans="19:29" x14ac:dyDescent="0.4">
      <c r="S727" s="428" t="s">
        <v>49</v>
      </c>
      <c r="T727" s="375" t="s">
        <v>416</v>
      </c>
      <c r="U727" s="375" t="str">
        <f t="shared" ca="1" si="158"/>
        <v>US</v>
      </c>
      <c r="V727" s="375" t="s">
        <v>406</v>
      </c>
      <c r="W727" s="375" t="str">
        <f t="shared" si="161"/>
        <v>99%Boiler_1%IGCC</v>
      </c>
      <c r="X727" s="824">
        <f t="shared" si="162"/>
        <v>0.36027713625866054</v>
      </c>
      <c r="Y727" s="375" t="s">
        <v>388</v>
      </c>
      <c r="Z727" s="375" t="s">
        <v>401</v>
      </c>
      <c r="AA727" s="378">
        <f t="shared" ref="AA727:AA736" si="166">(G146+G190)/1000/10^6/0.000293071</f>
        <v>6.1052738860757188E-5</v>
      </c>
      <c r="AB727" s="375" t="s">
        <v>399</v>
      </c>
      <c r="AC727" s="831" t="str">
        <f t="shared" ca="1" si="165"/>
        <v>Electric tab Row 144-154 plus Row 188-198 for Coal Mix when Inputs tab E710 = US</v>
      </c>
    </row>
    <row r="728" spans="19:29" x14ac:dyDescent="0.4">
      <c r="S728" s="428" t="s">
        <v>49</v>
      </c>
      <c r="T728" s="375" t="s">
        <v>416</v>
      </c>
      <c r="U728" s="375" t="str">
        <f t="shared" ca="1" si="158"/>
        <v>US</v>
      </c>
      <c r="V728" s="375" t="s">
        <v>406</v>
      </c>
      <c r="W728" s="375" t="str">
        <f t="shared" si="161"/>
        <v>99%Boiler_1%IGCC</v>
      </c>
      <c r="X728" s="824">
        <f t="shared" si="162"/>
        <v>0.36027713625866054</v>
      </c>
      <c r="Y728" s="375" t="s">
        <v>389</v>
      </c>
      <c r="Z728" s="375" t="s">
        <v>401</v>
      </c>
      <c r="AA728" s="378">
        <f t="shared" si="166"/>
        <v>3.614594582507414E-4</v>
      </c>
      <c r="AB728" s="375" t="s">
        <v>399</v>
      </c>
      <c r="AC728" s="831" t="str">
        <f t="shared" ca="1" si="165"/>
        <v>Electric tab Row 144-154 plus Row 188-198 for Coal Mix when Inputs tab E710 = US</v>
      </c>
    </row>
    <row r="729" spans="19:29" x14ac:dyDescent="0.4">
      <c r="S729" s="428" t="s">
        <v>49</v>
      </c>
      <c r="T729" s="375" t="s">
        <v>416</v>
      </c>
      <c r="U729" s="375" t="str">
        <f t="shared" ca="1" si="158"/>
        <v>US</v>
      </c>
      <c r="V729" s="375" t="s">
        <v>406</v>
      </c>
      <c r="W729" s="375" t="str">
        <f t="shared" si="161"/>
        <v>99%Boiler_1%IGCC</v>
      </c>
      <c r="X729" s="824">
        <f t="shared" si="162"/>
        <v>0.36027713625866054</v>
      </c>
      <c r="Y729" s="375" t="s">
        <v>390</v>
      </c>
      <c r="Z729" s="375" t="s">
        <v>401</v>
      </c>
      <c r="AA729" s="378">
        <f t="shared" si="166"/>
        <v>6.157219332482998E-5</v>
      </c>
      <c r="AB729" s="375" t="s">
        <v>399</v>
      </c>
      <c r="AC729" s="831" t="str">
        <f t="shared" ca="1" si="165"/>
        <v>Electric tab Row 144-154 plus Row 188-198 for Coal Mix when Inputs tab E710 = US</v>
      </c>
    </row>
    <row r="730" spans="19:29" x14ac:dyDescent="0.4">
      <c r="S730" s="428" t="s">
        <v>49</v>
      </c>
      <c r="T730" s="375" t="s">
        <v>416</v>
      </c>
      <c r="U730" s="375" t="str">
        <f t="shared" ca="1" si="158"/>
        <v>US</v>
      </c>
      <c r="V730" s="375" t="s">
        <v>406</v>
      </c>
      <c r="W730" s="375" t="str">
        <f t="shared" si="161"/>
        <v>99%Boiler_1%IGCC</v>
      </c>
      <c r="X730" s="824">
        <f t="shared" si="162"/>
        <v>0.36027713625866054</v>
      </c>
      <c r="Y730" s="375" t="s">
        <v>391</v>
      </c>
      <c r="Z730" s="375" t="s">
        <v>401</v>
      </c>
      <c r="AA730" s="378">
        <f t="shared" si="166"/>
        <v>4.3082530428018123E-5</v>
      </c>
      <c r="AB730" s="375" t="s">
        <v>399</v>
      </c>
      <c r="AC730" s="831" t="str">
        <f t="shared" ca="1" si="165"/>
        <v>Electric tab Row 144-154 plus Row 188-198 for Coal Mix when Inputs tab E710 = US</v>
      </c>
    </row>
    <row r="731" spans="19:29" x14ac:dyDescent="0.4">
      <c r="S731" s="428" t="s">
        <v>49</v>
      </c>
      <c r="T731" s="375" t="s">
        <v>416</v>
      </c>
      <c r="U731" s="375" t="str">
        <f t="shared" ca="1" si="158"/>
        <v>US</v>
      </c>
      <c r="V731" s="375" t="s">
        <v>406</v>
      </c>
      <c r="W731" s="375" t="str">
        <f t="shared" si="161"/>
        <v>99%Boiler_1%IGCC</v>
      </c>
      <c r="X731" s="824">
        <f t="shared" si="162"/>
        <v>0.36027713625866054</v>
      </c>
      <c r="Y731" s="375" t="s">
        <v>392</v>
      </c>
      <c r="Z731" s="375" t="s">
        <v>401</v>
      </c>
      <c r="AA731" s="378">
        <f t="shared" si="166"/>
        <v>2.343337258513449E-3</v>
      </c>
      <c r="AB731" s="375" t="s">
        <v>399</v>
      </c>
      <c r="AC731" s="831" t="str">
        <f t="shared" ca="1" si="165"/>
        <v>Electric tab Row 144-154 plus Row 188-198 for Coal Mix when Inputs tab E710 = US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7">MID(CELL("filename",K203),FIND("]",CELL("filename",K203))+1,256)</f>
        <v>US</v>
      </c>
      <c r="V732" s="375" t="s">
        <v>406</v>
      </c>
      <c r="W732" s="375" t="str">
        <f t="shared" si="161"/>
        <v>99%Boiler_1%IGCC</v>
      </c>
      <c r="X732" s="824">
        <f t="shared" si="162"/>
        <v>0.36027713625866054</v>
      </c>
      <c r="Y732" s="375" t="s">
        <v>393</v>
      </c>
      <c r="Z732" s="375" t="s">
        <v>401</v>
      </c>
      <c r="AA732" s="378">
        <f t="shared" si="166"/>
        <v>1.846904231834989E-6</v>
      </c>
      <c r="AB732" s="375" t="s">
        <v>399</v>
      </c>
      <c r="AC732" s="831" t="str">
        <f t="shared" ca="1" si="165"/>
        <v>Electric tab Row 144-154 plus Row 188-198 for Coal Mix when Inputs tab E710 = US</v>
      </c>
    </row>
    <row r="733" spans="19:29" x14ac:dyDescent="0.4">
      <c r="S733" s="428" t="s">
        <v>49</v>
      </c>
      <c r="T733" s="375" t="s">
        <v>416</v>
      </c>
      <c r="U733" s="375" t="str">
        <f t="shared" ca="1" si="167"/>
        <v>US</v>
      </c>
      <c r="V733" s="375" t="s">
        <v>406</v>
      </c>
      <c r="W733" s="375" t="str">
        <f t="shared" si="161"/>
        <v>99%Boiler_1%IGCC</v>
      </c>
      <c r="X733" s="824">
        <f t="shared" si="162"/>
        <v>0.36027713625866054</v>
      </c>
      <c r="Y733" s="375" t="s">
        <v>394</v>
      </c>
      <c r="Z733" s="375" t="s">
        <v>401</v>
      </c>
      <c r="AA733" s="378">
        <f t="shared" si="166"/>
        <v>3.4803778934061603E-6</v>
      </c>
      <c r="AB733" s="375" t="s">
        <v>399</v>
      </c>
      <c r="AC733" s="831" t="str">
        <f t="shared" ca="1" si="165"/>
        <v>Electric tab Row 144-154 plus Row 188-198 for Coal Mix when Inputs tab E710 = US</v>
      </c>
    </row>
    <row r="734" spans="19:29" x14ac:dyDescent="0.4">
      <c r="S734" s="428" t="s">
        <v>49</v>
      </c>
      <c r="T734" s="375" t="s">
        <v>416</v>
      </c>
      <c r="U734" s="375" t="str">
        <f t="shared" ca="1" si="167"/>
        <v>US</v>
      </c>
      <c r="V734" s="375" t="s">
        <v>406</v>
      </c>
      <c r="W734" s="375" t="str">
        <f t="shared" si="161"/>
        <v>99%Boiler_1%IGCC</v>
      </c>
      <c r="X734" s="824">
        <f t="shared" si="162"/>
        <v>0.36027713625866054</v>
      </c>
      <c r="Y734" s="375" t="s">
        <v>395</v>
      </c>
      <c r="Z734" s="375" t="s">
        <v>401</v>
      </c>
      <c r="AA734" s="378">
        <f t="shared" si="166"/>
        <v>1.1278505071655678E-5</v>
      </c>
      <c r="AB734" s="375" t="s">
        <v>399</v>
      </c>
      <c r="AC734" s="831" t="str">
        <f t="shared" ca="1" si="165"/>
        <v>Electric tab Row 144-154 plus Row 188-198 for Coal Mix when Inputs tab E710 = US</v>
      </c>
    </row>
    <row r="735" spans="19:29" x14ac:dyDescent="0.4">
      <c r="S735" s="428" t="s">
        <v>49</v>
      </c>
      <c r="T735" s="375" t="s">
        <v>416</v>
      </c>
      <c r="U735" s="375" t="str">
        <f t="shared" ca="1" si="167"/>
        <v>US</v>
      </c>
      <c r="V735" s="375" t="s">
        <v>406</v>
      </c>
      <c r="W735" s="375" t="str">
        <f t="shared" si="161"/>
        <v>99%Boiler_1%IGCC</v>
      </c>
      <c r="X735" s="824">
        <f t="shared" si="162"/>
        <v>0.36027713625866054</v>
      </c>
      <c r="Y735" s="375" t="s">
        <v>396</v>
      </c>
      <c r="Z735" s="375" t="s">
        <v>401</v>
      </c>
      <c r="AA735" s="378">
        <f t="shared" si="166"/>
        <v>1.4992889995949522E-5</v>
      </c>
      <c r="AB735" s="375" t="s">
        <v>399</v>
      </c>
      <c r="AC735" s="831" t="str">
        <f t="shared" ca="1" si="165"/>
        <v>Electric tab Row 144-154 plus Row 188-198 for Coal Mix when Inputs tab E710 = US</v>
      </c>
    </row>
    <row r="736" spans="19:29" x14ac:dyDescent="0.4">
      <c r="S736" s="428" t="s">
        <v>49</v>
      </c>
      <c r="T736" s="375" t="s">
        <v>416</v>
      </c>
      <c r="U736" s="375" t="str">
        <f t="shared" ca="1" si="167"/>
        <v>US</v>
      </c>
      <c r="V736" s="375" t="s">
        <v>406</v>
      </c>
      <c r="W736" s="375" t="str">
        <f t="shared" si="161"/>
        <v>99%Boiler_1%IGCC</v>
      </c>
      <c r="X736" s="824">
        <f t="shared" si="162"/>
        <v>0.36027713625866054</v>
      </c>
      <c r="Y736" s="375" t="s">
        <v>397</v>
      </c>
      <c r="Z736" s="375" t="s">
        <v>401</v>
      </c>
      <c r="AA736" s="378">
        <f t="shared" si="166"/>
        <v>2.0385014450953762</v>
      </c>
      <c r="AB736" s="375" t="s">
        <v>399</v>
      </c>
      <c r="AC736" s="831" t="str">
        <f t="shared" ca="1" si="165"/>
        <v>Electric tab Row 144-154 plus Row 188-198 for Coal Mix when Inputs tab E710 = US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AT43:BD43"/>
    <mergeCell ref="AT44:BD44"/>
    <mergeCell ref="B43:AS43"/>
  </mergeCells>
  <dataValidations disablePrompts="1"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D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ASCC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0.1355423999975375</v>
      </c>
      <c r="C61" s="427"/>
      <c r="D61" s="683">
        <v>0.38416774480900973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</v>
      </c>
      <c r="D62" s="681">
        <v>0.35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0.38100000000000001</v>
      </c>
      <c r="D63" s="681">
        <v>0.36499999999999999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0.61899999999999999</v>
      </c>
      <c r="D64" s="682">
        <v>0.39700000000000002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0.49786616780544413</v>
      </c>
      <c r="C65" s="827"/>
      <c r="D65" s="684">
        <v>0.34897972865901977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</v>
      </c>
      <c r="D66" s="681">
        <v>0.34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0.34699999999999998</v>
      </c>
      <c r="D67" s="681">
        <v>0.29899999999999999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0.65300000000000002</v>
      </c>
      <c r="D68" s="681">
        <v>0.38300000000000001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0</v>
      </c>
      <c r="D69" s="681">
        <v>0.34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8.5526740044001778E-2</v>
      </c>
      <c r="C70" s="828"/>
      <c r="D70" s="683">
        <v>0.26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0.26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6.7044608935946555E-3</v>
      </c>
      <c r="C73" s="827"/>
      <c r="D73" s="684">
        <v>0.39900000000000002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0.39900000000000002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0.27436023125942199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0.92051871207183023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7.9481287928169692E-2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0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0.17337868296755465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0.20874219057470136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0.32932869201479908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0.3351306065974568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8.5922054319324745E-3</v>
      </c>
      <c r="C108" s="465">
        <v>5.7349557903448702E-3</v>
      </c>
      <c r="D108" s="465">
        <v>1.9619814439207177E-2</v>
      </c>
      <c r="E108" s="466">
        <v>6.8294143232650539E-2</v>
      </c>
      <c r="F108" s="466">
        <v>6.8294143232650539E-2</v>
      </c>
      <c r="G108" s="466">
        <v>6.8294143232650539E-2</v>
      </c>
      <c r="H108" s="466">
        <v>6.8294143232650539E-2</v>
      </c>
      <c r="I108" s="466">
        <v>6.8294143232650539E-2</v>
      </c>
      <c r="J108" s="467">
        <v>8.5922054319324745E-3</v>
      </c>
      <c r="K108" s="464">
        <v>5.7349557903448702E-3</v>
      </c>
      <c r="L108" s="464">
        <v>1.9619814439207177E-2</v>
      </c>
      <c r="M108" s="466">
        <v>6.8294143232650539E-2</v>
      </c>
      <c r="N108" s="466">
        <v>6.8294143232650539E-2</v>
      </c>
      <c r="O108" s="466">
        <v>6.8294143232650539E-2</v>
      </c>
      <c r="P108" s="466">
        <v>6.8294143232650539E-2</v>
      </c>
      <c r="Q108" s="468">
        <v>6.8294143232650539E-2</v>
      </c>
      <c r="R108" s="464">
        <v>2.0400000000000001E-2</v>
      </c>
      <c r="S108" s="464">
        <v>1.2E-2</v>
      </c>
      <c r="T108" s="464">
        <v>1E-3</v>
      </c>
      <c r="U108" s="465">
        <v>3.04E-2</v>
      </c>
      <c r="V108" s="465">
        <v>1.2E-2</v>
      </c>
      <c r="W108" s="465">
        <v>3.0000000000000001E-3</v>
      </c>
      <c r="X108" s="465">
        <v>1.071</v>
      </c>
      <c r="Y108" s="465">
        <v>3.2000000000000001E-2</v>
      </c>
      <c r="Z108" s="465">
        <v>8.9999999999999998E-4</v>
      </c>
      <c r="AA108" s="464">
        <v>0.92500000000000004</v>
      </c>
      <c r="AB108" s="464">
        <v>0.92500000000000004</v>
      </c>
      <c r="AC108" s="464">
        <v>0.92500000000000004</v>
      </c>
      <c r="AD108" s="464">
        <v>0.92500000000000004</v>
      </c>
      <c r="AE108" s="464">
        <v>0.92500000000000004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2.0400000000000001E-2</v>
      </c>
      <c r="AL108" s="464">
        <v>1.2E-2</v>
      </c>
      <c r="AM108" s="464">
        <v>1E-3</v>
      </c>
      <c r="AN108" s="464">
        <v>3.04E-2</v>
      </c>
      <c r="AO108" s="464">
        <v>1.2E-2</v>
      </c>
      <c r="AP108" s="464">
        <v>3.0000000000000001E-3</v>
      </c>
      <c r="AQ108" s="464">
        <v>1.071</v>
      </c>
      <c r="AR108" s="464">
        <v>3.2000000000000001E-2</v>
      </c>
      <c r="AS108" s="464">
        <v>8.9999999999999998E-4</v>
      </c>
      <c r="AT108" s="464">
        <v>0.92500000000000004</v>
      </c>
      <c r="AU108" s="464">
        <v>0.92500000000000004</v>
      </c>
      <c r="AV108" s="464">
        <v>0.92500000000000004</v>
      </c>
      <c r="AW108" s="464">
        <v>0.92500000000000004</v>
      </c>
      <c r="AX108" s="464">
        <v>0.92500000000000004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5.1910000000000003E-3</v>
      </c>
      <c r="BE108" s="464">
        <v>6.123E-3</v>
      </c>
      <c r="BF108" s="464">
        <v>3.2000000000000001E-2</v>
      </c>
      <c r="BG108" s="469">
        <v>0.92500000000000004</v>
      </c>
      <c r="BH108" s="467">
        <v>5.1910000000000003E-3</v>
      </c>
      <c r="BI108" s="464">
        <v>6.123E-3</v>
      </c>
      <c r="BJ108" s="464">
        <v>3.2000000000000001E-2</v>
      </c>
      <c r="BK108" s="464">
        <v>0.92500000000000004</v>
      </c>
      <c r="BL108" s="470">
        <v>6.1557427892071307E-3</v>
      </c>
      <c r="BM108" s="471">
        <v>1.5489358587010176E-3</v>
      </c>
      <c r="BN108" s="464">
        <v>6.1557427892071307E-3</v>
      </c>
      <c r="BO108" s="469">
        <v>1.5489358587010176E-3</v>
      </c>
      <c r="BP108" s="472">
        <v>1.2690517151843066E-2</v>
      </c>
      <c r="BQ108" s="473">
        <v>2.0818223198973752E-3</v>
      </c>
      <c r="BR108" s="474">
        <v>1.2690517151843066E-2</v>
      </c>
      <c r="BS108" s="473">
        <v>2.0818223198973752E-3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2.3483640437522491</v>
      </c>
      <c r="C109" s="465">
        <v>0.2480355662640506</v>
      </c>
      <c r="D109" s="465">
        <v>0.16295601062985651</v>
      </c>
      <c r="E109" s="466">
        <v>2.4104428971217478</v>
      </c>
      <c r="F109" s="466">
        <v>2.4104428971217478</v>
      </c>
      <c r="G109" s="466">
        <v>2.4104428971217478</v>
      </c>
      <c r="H109" s="466">
        <v>2.4104428971217478</v>
      </c>
      <c r="I109" s="466">
        <v>2.4104428971217478</v>
      </c>
      <c r="J109" s="467">
        <v>2.3483640437522491</v>
      </c>
      <c r="K109" s="464">
        <v>0.2480355662640506</v>
      </c>
      <c r="L109" s="464">
        <v>0.16295601062985651</v>
      </c>
      <c r="M109" s="466">
        <v>2.4104428971217478</v>
      </c>
      <c r="N109" s="466">
        <v>2.4104428971217478</v>
      </c>
      <c r="O109" s="466">
        <v>2.4104428971217478</v>
      </c>
      <c r="P109" s="466">
        <v>2.4104428971217478</v>
      </c>
      <c r="Q109" s="468">
        <v>2.4104428971217478</v>
      </c>
      <c r="R109" s="464">
        <v>0.158</v>
      </c>
      <c r="S109" s="464">
        <v>3.1E-2</v>
      </c>
      <c r="T109" s="464">
        <v>1.4999999999999999E-2</v>
      </c>
      <c r="U109" s="465">
        <v>0.45800000000000002</v>
      </c>
      <c r="V109" s="465">
        <v>0.47099999999999997</v>
      </c>
      <c r="W109" s="465">
        <v>0.154</v>
      </c>
      <c r="X109" s="465">
        <v>3.6839</v>
      </c>
      <c r="Y109" s="465">
        <v>0.113</v>
      </c>
      <c r="Z109" s="465">
        <v>1.5100000000000001E-2</v>
      </c>
      <c r="AA109" s="464">
        <v>23.120999999999999</v>
      </c>
      <c r="AB109" s="464">
        <v>23.120999999999999</v>
      </c>
      <c r="AC109" s="464">
        <v>23.120999999999999</v>
      </c>
      <c r="AD109" s="464">
        <v>23.120999999999999</v>
      </c>
      <c r="AE109" s="464">
        <v>23.120999999999999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0.158</v>
      </c>
      <c r="AL109" s="464">
        <v>3.1E-2</v>
      </c>
      <c r="AM109" s="464">
        <v>1.4999999999999999E-2</v>
      </c>
      <c r="AN109" s="464">
        <v>0.45800000000000002</v>
      </c>
      <c r="AO109" s="464">
        <v>0.47099999999999997</v>
      </c>
      <c r="AP109" s="464">
        <v>0.154</v>
      </c>
      <c r="AQ109" s="464">
        <v>3.6839</v>
      </c>
      <c r="AR109" s="464">
        <v>0.113</v>
      </c>
      <c r="AS109" s="464">
        <v>1.5100000000000001E-2</v>
      </c>
      <c r="AT109" s="464">
        <v>23.120999999999999</v>
      </c>
      <c r="AU109" s="464">
        <v>23.120999999999999</v>
      </c>
      <c r="AV109" s="464">
        <v>23.120999999999999</v>
      </c>
      <c r="AW109" s="464">
        <v>23.120999999999999</v>
      </c>
      <c r="AX109" s="464">
        <v>23.120999999999999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2.1096E-2</v>
      </c>
      <c r="BE109" s="464">
        <v>0.26399899999999998</v>
      </c>
      <c r="BF109" s="464">
        <v>0.113</v>
      </c>
      <c r="BG109" s="469">
        <v>23.120999999999999</v>
      </c>
      <c r="BH109" s="464">
        <v>2.1096E-2</v>
      </c>
      <c r="BI109" s="464">
        <v>0.26399899999999998</v>
      </c>
      <c r="BJ109" s="464">
        <v>0.113</v>
      </c>
      <c r="BK109" s="464">
        <v>23.120999999999999</v>
      </c>
      <c r="BL109" s="470">
        <v>0.47188923191318127</v>
      </c>
      <c r="BM109" s="471">
        <v>4.7341120739825174E-2</v>
      </c>
      <c r="BN109" s="464">
        <v>0.47188923191318127</v>
      </c>
      <c r="BO109" s="469">
        <v>4.7341120739825174E-2</v>
      </c>
      <c r="BP109" s="472">
        <v>0.29897393485059165</v>
      </c>
      <c r="BQ109" s="473">
        <v>4.6855813512352275E-2</v>
      </c>
      <c r="BR109" s="474">
        <v>0.29897393485059165</v>
      </c>
      <c r="BS109" s="473">
        <v>4.6855813512352275E-2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8.7617999773399742</v>
      </c>
      <c r="C110" s="465">
        <v>0.22796548919886517</v>
      </c>
      <c r="D110" s="465">
        <v>1.5227994437815415</v>
      </c>
      <c r="E110" s="466">
        <v>0.88383020250909905</v>
      </c>
      <c r="F110" s="466">
        <v>0.88383020250909905</v>
      </c>
      <c r="G110" s="466">
        <v>0.88383020250909905</v>
      </c>
      <c r="H110" s="466">
        <v>0.88383020250909905</v>
      </c>
      <c r="I110" s="466">
        <v>0.88383020250909905</v>
      </c>
      <c r="J110" s="467">
        <v>8.7617999773399742</v>
      </c>
      <c r="K110" s="464">
        <v>0.22796548919886517</v>
      </c>
      <c r="L110" s="464">
        <v>1.5227994437815415</v>
      </c>
      <c r="M110" s="466">
        <v>0.88383020250909905</v>
      </c>
      <c r="N110" s="466">
        <v>0.88383020250909905</v>
      </c>
      <c r="O110" s="466">
        <v>0.88383020250909905</v>
      </c>
      <c r="P110" s="466">
        <v>0.88383020250909905</v>
      </c>
      <c r="Q110" s="468">
        <v>0.88383020250909905</v>
      </c>
      <c r="R110" s="464">
        <v>4.2263999999999999</v>
      </c>
      <c r="S110" s="464">
        <v>5.4329999999999998</v>
      </c>
      <c r="T110" s="464">
        <v>0.749</v>
      </c>
      <c r="U110" s="465">
        <v>0.82199999999999995</v>
      </c>
      <c r="V110" s="465">
        <v>1.986</v>
      </c>
      <c r="W110" s="465">
        <v>0.9</v>
      </c>
      <c r="X110" s="465">
        <v>2.9741</v>
      </c>
      <c r="Y110" s="465">
        <v>1.3380000000000001</v>
      </c>
      <c r="Z110" s="465">
        <v>0.23499999999999999</v>
      </c>
      <c r="AA110" s="464">
        <v>0.50900000000000001</v>
      </c>
      <c r="AB110" s="464">
        <v>0.50900000000000001</v>
      </c>
      <c r="AC110" s="464">
        <v>0.50900000000000001</v>
      </c>
      <c r="AD110" s="464">
        <v>0.50900000000000001</v>
      </c>
      <c r="AE110" s="464">
        <v>0.50900000000000001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4.2263999999999999</v>
      </c>
      <c r="AL110" s="464">
        <v>5.4329999999999998</v>
      </c>
      <c r="AM110" s="464">
        <v>0.749</v>
      </c>
      <c r="AN110" s="464">
        <v>0.82199999999999995</v>
      </c>
      <c r="AO110" s="464">
        <v>1.986</v>
      </c>
      <c r="AP110" s="464">
        <v>0.9</v>
      </c>
      <c r="AQ110" s="464">
        <v>2.9741</v>
      </c>
      <c r="AR110" s="464">
        <v>1.3380000000000001</v>
      </c>
      <c r="AS110" s="464">
        <v>0.23499999999999999</v>
      </c>
      <c r="AT110" s="464">
        <v>0.50900000000000001</v>
      </c>
      <c r="AU110" s="464">
        <v>0.50900000000000001</v>
      </c>
      <c r="AV110" s="464">
        <v>0.50900000000000001</v>
      </c>
      <c r="AW110" s="464">
        <v>0.50900000000000001</v>
      </c>
      <c r="AX110" s="464">
        <v>0.50900000000000001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2.533604</v>
      </c>
      <c r="BE110" s="464">
        <v>1.2768419999999998</v>
      </c>
      <c r="BF110" s="464">
        <v>1.3380000000000001</v>
      </c>
      <c r="BG110" s="469">
        <v>0.50900000000000001</v>
      </c>
      <c r="BH110" s="464">
        <v>2.533604</v>
      </c>
      <c r="BI110" s="464">
        <v>1.2768419999999998</v>
      </c>
      <c r="BJ110" s="464">
        <v>1.3380000000000001</v>
      </c>
      <c r="BK110" s="464">
        <v>0.50900000000000001</v>
      </c>
      <c r="BL110" s="470">
        <v>1.4372573789231169</v>
      </c>
      <c r="BM110" s="471">
        <v>9.6968557569574898E-2</v>
      </c>
      <c r="BN110" s="464">
        <v>1.4372573789231169</v>
      </c>
      <c r="BO110" s="469">
        <v>9.6968557569574898E-2</v>
      </c>
      <c r="BP110" s="472">
        <v>1.0969545490101138</v>
      </c>
      <c r="BQ110" s="473">
        <v>0.24593667045827997</v>
      </c>
      <c r="BR110" s="474">
        <v>1.0969545490101138</v>
      </c>
      <c r="BS110" s="473">
        <v>0.24593667045827997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0.33252515673723676</v>
      </c>
      <c r="C111" s="465">
        <v>1.4930415488965358E-2</v>
      </c>
      <c r="D111" s="465">
        <v>0.37849837340546766</v>
      </c>
      <c r="E111" s="466">
        <v>0.31315592675136866</v>
      </c>
      <c r="F111" s="466">
        <v>0.31315592675136866</v>
      </c>
      <c r="G111" s="466">
        <v>0.31315592675136866</v>
      </c>
      <c r="H111" s="466">
        <v>0.31315592675136866</v>
      </c>
      <c r="I111" s="466">
        <v>0.31315592675136866</v>
      </c>
      <c r="J111" s="467">
        <v>0.33252515673723676</v>
      </c>
      <c r="K111" s="464">
        <v>1.4930415488965358E-2</v>
      </c>
      <c r="L111" s="464">
        <v>0.37849837340546766</v>
      </c>
      <c r="M111" s="466">
        <v>0.31315592675136866</v>
      </c>
      <c r="N111" s="466">
        <v>0.31315592675136866</v>
      </c>
      <c r="O111" s="466">
        <v>0.31315592675136866</v>
      </c>
      <c r="P111" s="466">
        <v>0.31315592675136866</v>
      </c>
      <c r="Q111" s="468">
        <v>0.31315592675136866</v>
      </c>
      <c r="R111" s="464">
        <v>0.1694</v>
      </c>
      <c r="S111" s="464">
        <v>0.01</v>
      </c>
      <c r="T111" s="464">
        <v>5.2999999999999999E-2</v>
      </c>
      <c r="U111" s="465">
        <v>4.0500000000000001E-2</v>
      </c>
      <c r="V111" s="465">
        <v>3.7999999999999999E-2</v>
      </c>
      <c r="W111" s="465">
        <v>1E-3</v>
      </c>
      <c r="X111" s="465">
        <v>0.4551</v>
      </c>
      <c r="Y111" s="465">
        <v>11.887</v>
      </c>
      <c r="Z111" s="465">
        <v>2.8400000000000002E-2</v>
      </c>
      <c r="AA111" s="464">
        <v>1.7430000000000001</v>
      </c>
      <c r="AB111" s="464">
        <v>1.7430000000000001</v>
      </c>
      <c r="AC111" s="464">
        <v>1.7430000000000001</v>
      </c>
      <c r="AD111" s="464">
        <v>1.7430000000000001</v>
      </c>
      <c r="AE111" s="464">
        <v>1.7430000000000001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0.1694</v>
      </c>
      <c r="AL111" s="464">
        <v>0.01</v>
      </c>
      <c r="AM111" s="464">
        <v>5.2999999999999999E-2</v>
      </c>
      <c r="AN111" s="464">
        <v>4.0500000000000001E-2</v>
      </c>
      <c r="AO111" s="464">
        <v>3.7999999999999999E-2</v>
      </c>
      <c r="AP111" s="464">
        <v>1E-3</v>
      </c>
      <c r="AQ111" s="464">
        <v>0.4551</v>
      </c>
      <c r="AR111" s="464">
        <v>11.887</v>
      </c>
      <c r="AS111" s="464">
        <v>2.8400000000000002E-2</v>
      </c>
      <c r="AT111" s="464">
        <v>1.7430000000000001</v>
      </c>
      <c r="AU111" s="464">
        <v>1.7430000000000001</v>
      </c>
      <c r="AV111" s="464">
        <v>1.7430000000000001</v>
      </c>
      <c r="AW111" s="464">
        <v>1.7430000000000001</v>
      </c>
      <c r="AX111" s="464">
        <v>1.7430000000000001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3.6616999999999997E-2</v>
      </c>
      <c r="BE111" s="464">
        <v>1.3838999999999999E-2</v>
      </c>
      <c r="BF111" s="464">
        <v>11.887</v>
      </c>
      <c r="BG111" s="469">
        <v>1.7430000000000001</v>
      </c>
      <c r="BH111" s="464">
        <v>3.6616999999999997E-2</v>
      </c>
      <c r="BI111" s="464">
        <v>1.3838999999999999E-2</v>
      </c>
      <c r="BJ111" s="464">
        <v>11.887</v>
      </c>
      <c r="BK111" s="464">
        <v>1.7430000000000001</v>
      </c>
      <c r="BL111" s="470">
        <v>8.6975880200785519E-2</v>
      </c>
      <c r="BM111" s="471">
        <v>1.5105902932252302E-2</v>
      </c>
      <c r="BN111" s="464">
        <v>8.6975880200785519E-2</v>
      </c>
      <c r="BO111" s="469">
        <v>1.5105902932252302E-2</v>
      </c>
      <c r="BP111" s="472">
        <v>1.0401953601975542</v>
      </c>
      <c r="BQ111" s="473">
        <v>0.38868752490068298</v>
      </c>
      <c r="BR111" s="474">
        <v>1.0401953601975542</v>
      </c>
      <c r="BS111" s="473">
        <v>0.38868752490068298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0.22746069546707443</v>
      </c>
      <c r="C112" s="465">
        <v>1.4930415488965358E-2</v>
      </c>
      <c r="D112" s="465">
        <v>0.26612080080150041</v>
      </c>
      <c r="E112" s="466">
        <v>0.28081327089037644</v>
      </c>
      <c r="F112" s="466">
        <v>0.28081327089037644</v>
      </c>
      <c r="G112" s="466">
        <v>0.28081327089037644</v>
      </c>
      <c r="H112" s="466">
        <v>0.28081327089037644</v>
      </c>
      <c r="I112" s="466">
        <v>0.28081327089037644</v>
      </c>
      <c r="J112" s="467">
        <v>0.22746069546707443</v>
      </c>
      <c r="K112" s="464">
        <v>1.4930415488965358E-2</v>
      </c>
      <c r="L112" s="464">
        <v>0.26612080080150041</v>
      </c>
      <c r="M112" s="466">
        <v>0.28081327089037644</v>
      </c>
      <c r="N112" s="466">
        <v>0.28081327089037644</v>
      </c>
      <c r="O112" s="466">
        <v>0.28081327089037644</v>
      </c>
      <c r="P112" s="466">
        <v>0.28081327089037644</v>
      </c>
      <c r="Q112" s="468">
        <v>0.28081327089037644</v>
      </c>
      <c r="R112" s="464">
        <v>0.13150000000000001</v>
      </c>
      <c r="S112" s="464">
        <v>0.01</v>
      </c>
      <c r="T112" s="464">
        <v>3.9E-2</v>
      </c>
      <c r="U112" s="465">
        <v>4.0500000000000001E-2</v>
      </c>
      <c r="V112" s="465">
        <v>3.7999999999999999E-2</v>
      </c>
      <c r="W112" s="465">
        <v>1E-3</v>
      </c>
      <c r="X112" s="465">
        <v>0.4551</v>
      </c>
      <c r="Y112" s="465">
        <v>3.504</v>
      </c>
      <c r="Z112" s="465">
        <v>8.2699999999999996E-3</v>
      </c>
      <c r="AA112" s="464">
        <v>1.2350000000000001</v>
      </c>
      <c r="AB112" s="464">
        <v>1.2350000000000001</v>
      </c>
      <c r="AC112" s="464">
        <v>1.2350000000000001</v>
      </c>
      <c r="AD112" s="464">
        <v>1.2350000000000001</v>
      </c>
      <c r="AE112" s="464">
        <v>1.2350000000000001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0.13150000000000001</v>
      </c>
      <c r="AL112" s="464">
        <v>0.01</v>
      </c>
      <c r="AM112" s="464">
        <v>3.9E-2</v>
      </c>
      <c r="AN112" s="464">
        <v>4.0500000000000001E-2</v>
      </c>
      <c r="AO112" s="464">
        <v>3.7999999999999999E-2</v>
      </c>
      <c r="AP112" s="464">
        <v>1E-3</v>
      </c>
      <c r="AQ112" s="464">
        <v>0.4551</v>
      </c>
      <c r="AR112" s="464">
        <v>3.504</v>
      </c>
      <c r="AS112" s="464">
        <v>8.2699999999999996E-3</v>
      </c>
      <c r="AT112" s="464">
        <v>1.2350000000000001</v>
      </c>
      <c r="AU112" s="464">
        <v>1.2350000000000001</v>
      </c>
      <c r="AV112" s="464">
        <v>1.2350000000000001</v>
      </c>
      <c r="AW112" s="464">
        <v>1.2350000000000001</v>
      </c>
      <c r="AX112" s="464">
        <v>1.2350000000000001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2.7951E-2</v>
      </c>
      <c r="BE112" s="464">
        <v>1.3838999999999999E-2</v>
      </c>
      <c r="BF112" s="464">
        <v>3.504</v>
      </c>
      <c r="BG112" s="469">
        <v>1.2350000000000001</v>
      </c>
      <c r="BH112" s="464">
        <v>2.7951E-2</v>
      </c>
      <c r="BI112" s="464">
        <v>1.3838999999999999E-2</v>
      </c>
      <c r="BJ112" s="464">
        <v>3.504</v>
      </c>
      <c r="BK112" s="464">
        <v>1.2350000000000001</v>
      </c>
      <c r="BL112" s="470">
        <v>6.2907063455488924E-2</v>
      </c>
      <c r="BM112" s="471">
        <v>1.1308387892201179E-2</v>
      </c>
      <c r="BN112" s="464">
        <v>6.2907063455488924E-2</v>
      </c>
      <c r="BO112" s="469">
        <v>1.1308387892201179E-2</v>
      </c>
      <c r="BP112" s="467">
        <v>0.31864422183636237</v>
      </c>
      <c r="BQ112" s="469">
        <v>0.11618265105678846</v>
      </c>
      <c r="BR112" s="464">
        <v>0.31864422183636237</v>
      </c>
      <c r="BS112" s="469">
        <v>0.11618265105678846</v>
      </c>
    </row>
    <row r="113" spans="1:170" ht="14.5" hidden="1" customHeight="1" x14ac:dyDescent="0.4">
      <c r="A113" s="453" t="s">
        <v>17</v>
      </c>
      <c r="B113" s="464">
        <v>2.3743719931449987</v>
      </c>
      <c r="C113" s="465">
        <v>2.6258944138228177E-3</v>
      </c>
      <c r="D113" s="465">
        <v>4.2705052424111374</v>
      </c>
      <c r="E113" s="466">
        <v>0.50389725091815041</v>
      </c>
      <c r="F113" s="466">
        <v>0.19481454140588469</v>
      </c>
      <c r="G113" s="466">
        <v>1.1813943770539803</v>
      </c>
      <c r="H113" s="466">
        <v>0.80907334899083228</v>
      </c>
      <c r="I113" s="466">
        <v>0.35897979409501268</v>
      </c>
      <c r="J113" s="467">
        <v>2.3743719931449987</v>
      </c>
      <c r="K113" s="464">
        <v>2.6258944138228177E-3</v>
      </c>
      <c r="L113" s="464">
        <v>4.2705052424111374</v>
      </c>
      <c r="M113" s="466">
        <v>0.50389725091815041</v>
      </c>
      <c r="N113" s="466">
        <v>0.19481454140588469</v>
      </c>
      <c r="O113" s="466">
        <v>1.1813943770539803</v>
      </c>
      <c r="P113" s="466">
        <v>0.80907334899083228</v>
      </c>
      <c r="Q113" s="468">
        <v>0.35897979409501268</v>
      </c>
      <c r="R113" s="464">
        <v>3.6036999999999999</v>
      </c>
      <c r="S113" s="464">
        <v>0.26</v>
      </c>
      <c r="T113" s="464">
        <v>0.48899999999999999</v>
      </c>
      <c r="U113" s="465">
        <v>0.1658</v>
      </c>
      <c r="V113" s="465">
        <v>1.2999999999999999E-2</v>
      </c>
      <c r="W113" s="465">
        <v>8.0000000000000002E-3</v>
      </c>
      <c r="X113" s="465">
        <v>5.8999999999999999E-3</v>
      </c>
      <c r="Y113" s="465">
        <v>4.2709999999999999</v>
      </c>
      <c r="Z113" s="465">
        <v>4.9100000000000003E-3</v>
      </c>
      <c r="AA113" s="464">
        <v>0.5038972509181503</v>
      </c>
      <c r="AB113" s="464">
        <v>0.19481454140588467</v>
      </c>
      <c r="AC113" s="464">
        <v>1.1813943770539801</v>
      </c>
      <c r="AD113" s="464">
        <v>0.80907334899083228</v>
      </c>
      <c r="AE113" s="464">
        <v>0.35897979409501268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3.6036999999999999</v>
      </c>
      <c r="AL113" s="464">
        <v>0.26</v>
      </c>
      <c r="AM113" s="464">
        <v>0.48899999999999999</v>
      </c>
      <c r="AN113" s="464">
        <v>0.1658</v>
      </c>
      <c r="AO113" s="464">
        <v>1.2999999999999999E-2</v>
      </c>
      <c r="AP113" s="464">
        <v>8.0000000000000002E-3</v>
      </c>
      <c r="AQ113" s="464">
        <v>5.8999999999999999E-3</v>
      </c>
      <c r="AR113" s="464">
        <v>4.2709999999999999</v>
      </c>
      <c r="AS113" s="464">
        <v>4.9100000000000003E-3</v>
      </c>
      <c r="AT113" s="464">
        <v>0.5038972509181503</v>
      </c>
      <c r="AU113" s="464">
        <v>0.19481454140588467</v>
      </c>
      <c r="AV113" s="464">
        <v>1.1813943770539801</v>
      </c>
      <c r="AW113" s="464">
        <v>0.80907334899083228</v>
      </c>
      <c r="AX113" s="464">
        <v>0.35897979409501268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0.40175099999999997</v>
      </c>
      <c r="BE113" s="464">
        <v>9.7350000000000006E-3</v>
      </c>
      <c r="BF113" s="464">
        <v>4.2709999999999999</v>
      </c>
      <c r="BG113" s="469">
        <v>0.35897979409501268</v>
      </c>
      <c r="BH113" s="464">
        <v>0.40175099999999997</v>
      </c>
      <c r="BI113" s="464">
        <v>9.7350000000000006E-3</v>
      </c>
      <c r="BJ113" s="464">
        <v>4.2709999999999999</v>
      </c>
      <c r="BK113" s="464">
        <v>0.35897979409501268</v>
      </c>
      <c r="BL113" s="470">
        <v>0.69078458014202626</v>
      </c>
      <c r="BM113" s="471">
        <v>0.14245087626599204</v>
      </c>
      <c r="BN113" s="464">
        <v>0.69078458014202626</v>
      </c>
      <c r="BO113" s="469">
        <v>0.14245087626599204</v>
      </c>
      <c r="BP113" s="472">
        <v>0.42699249460402894</v>
      </c>
      <c r="BQ113" s="473">
        <v>0.14090104505785483</v>
      </c>
      <c r="BR113" s="474">
        <v>0.42699249460402894</v>
      </c>
      <c r="BS113" s="473">
        <v>0.14090104505785483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0.15998841808871714</v>
      </c>
      <c r="C114" s="465">
        <v>4.3298204917999547E-4</v>
      </c>
      <c r="D114" s="465">
        <v>1.1443194434464517E-2</v>
      </c>
      <c r="E114" s="466">
        <v>3.8752231382871948E-2</v>
      </c>
      <c r="F114" s="466">
        <v>3.8752231382871948E-2</v>
      </c>
      <c r="G114" s="466">
        <v>3.8752231382871948E-2</v>
      </c>
      <c r="H114" s="466">
        <v>3.8752231382871948E-2</v>
      </c>
      <c r="I114" s="466">
        <v>3.8752231382871948E-2</v>
      </c>
      <c r="J114" s="467">
        <v>0.15998841808871714</v>
      </c>
      <c r="K114" s="464">
        <v>4.3298204917999547E-4</v>
      </c>
      <c r="L114" s="464">
        <v>1.1443194434464517E-2</v>
      </c>
      <c r="M114" s="466">
        <v>3.8752231382871948E-2</v>
      </c>
      <c r="N114" s="466">
        <v>3.8752231382871948E-2</v>
      </c>
      <c r="O114" s="466">
        <v>3.8752231382871948E-2</v>
      </c>
      <c r="P114" s="466">
        <v>3.8752231382871948E-2</v>
      </c>
      <c r="Q114" s="468">
        <v>3.8752231382871948E-2</v>
      </c>
      <c r="R114" s="464">
        <v>8.3371000000000001E-3</v>
      </c>
      <c r="S114" s="464">
        <v>1.5E-3</v>
      </c>
      <c r="T114" s="464">
        <v>2.3400000000000001E-3</v>
      </c>
      <c r="U114" s="465">
        <v>6.6825000000000001E-3</v>
      </c>
      <c r="V114" s="465">
        <v>1.1019999999999999E-3</v>
      </c>
      <c r="W114" s="465">
        <v>2.8999999999999997E-5</v>
      </c>
      <c r="X114" s="465">
        <v>9.1020000000000004E-2</v>
      </c>
      <c r="Y114" s="465">
        <v>0.150672</v>
      </c>
      <c r="Z114" s="465">
        <v>3.5560999999999996E-4</v>
      </c>
      <c r="AA114" s="464">
        <v>0.17043000000000003</v>
      </c>
      <c r="AB114" s="464">
        <v>0.17043000000000003</v>
      </c>
      <c r="AC114" s="464">
        <v>0.17043000000000003</v>
      </c>
      <c r="AD114" s="464">
        <v>0.17043000000000003</v>
      </c>
      <c r="AE114" s="464">
        <v>0.17043000000000003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8.3371000000000001E-3</v>
      </c>
      <c r="AL114" s="464">
        <v>1.5E-3</v>
      </c>
      <c r="AM114" s="464">
        <v>2.3400000000000001E-3</v>
      </c>
      <c r="AN114" s="464">
        <v>6.6825000000000001E-3</v>
      </c>
      <c r="AO114" s="464">
        <v>1.1019999999999999E-3</v>
      </c>
      <c r="AP114" s="464">
        <v>2.8999999999999997E-5</v>
      </c>
      <c r="AQ114" s="464">
        <v>9.1020000000000004E-2</v>
      </c>
      <c r="AR114" s="464">
        <v>0.150672</v>
      </c>
      <c r="AS114" s="464">
        <v>3.5560999999999996E-4</v>
      </c>
      <c r="AT114" s="464">
        <v>0.17043000000000003</v>
      </c>
      <c r="AU114" s="464">
        <v>0.17043000000000003</v>
      </c>
      <c r="AV114" s="464">
        <v>0.17043000000000003</v>
      </c>
      <c r="AW114" s="464">
        <v>0.17043000000000003</v>
      </c>
      <c r="AX114" s="464">
        <v>0.17043000000000003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2.0199599999999999E-3</v>
      </c>
      <c r="BE114" s="464">
        <v>4.0133099999999994E-4</v>
      </c>
      <c r="BF114" s="464">
        <v>0.150672</v>
      </c>
      <c r="BG114" s="469">
        <v>0.17043000000000003</v>
      </c>
      <c r="BH114" s="464">
        <v>2.0199599999999999E-3</v>
      </c>
      <c r="BI114" s="464">
        <v>4.0133099999999994E-4</v>
      </c>
      <c r="BJ114" s="464">
        <v>0.150672</v>
      </c>
      <c r="BK114" s="464">
        <v>0.17043000000000003</v>
      </c>
      <c r="BL114" s="470">
        <v>2.3139293208623363E-2</v>
      </c>
      <c r="BM114" s="471">
        <v>6.5960787875025419E-4</v>
      </c>
      <c r="BN114" s="464">
        <v>2.3139293208623363E-2</v>
      </c>
      <c r="BO114" s="469">
        <v>6.5960787875025419E-4</v>
      </c>
      <c r="BP114" s="472">
        <v>1.4502725599295725E-2</v>
      </c>
      <c r="BQ114" s="473">
        <v>4.976996786368316E-3</v>
      </c>
      <c r="BR114" s="474">
        <v>1.4502725599295725E-2</v>
      </c>
      <c r="BS114" s="473">
        <v>4.976996786368316E-3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4.3583656265928958E-2</v>
      </c>
      <c r="C115" s="465">
        <v>1.0152682532496448E-2</v>
      </c>
      <c r="D115" s="465">
        <v>2.1555784864921528E-2</v>
      </c>
      <c r="E115" s="466">
        <v>9.1545126310262709E-2</v>
      </c>
      <c r="F115" s="466">
        <v>9.1545126310262709E-2</v>
      </c>
      <c r="G115" s="466">
        <v>9.1545126310262709E-2</v>
      </c>
      <c r="H115" s="466">
        <v>9.1545126310262709E-2</v>
      </c>
      <c r="I115" s="466">
        <v>9.1545126310262709E-2</v>
      </c>
      <c r="J115" s="467">
        <v>4.3583656265928958E-2</v>
      </c>
      <c r="K115" s="464">
        <v>1.0152682532496448E-2</v>
      </c>
      <c r="L115" s="464">
        <v>2.1555784864921528E-2</v>
      </c>
      <c r="M115" s="466">
        <v>9.1545126310262709E-2</v>
      </c>
      <c r="N115" s="466">
        <v>9.1545126310262709E-2</v>
      </c>
      <c r="O115" s="466">
        <v>9.1545126310262709E-2</v>
      </c>
      <c r="P115" s="466">
        <v>9.1545126310262709E-2</v>
      </c>
      <c r="Q115" s="468">
        <v>9.1545126310262709E-2</v>
      </c>
      <c r="R115" s="464">
        <v>5.7860000000000012E-3</v>
      </c>
      <c r="S115" s="464">
        <v>3.9000000000000003E-3</v>
      </c>
      <c r="T115" s="464">
        <v>1.56E-3</v>
      </c>
      <c r="U115" s="465">
        <v>1.7333999999999999E-2</v>
      </c>
      <c r="V115" s="465">
        <v>2.5840000000000002E-2</v>
      </c>
      <c r="W115" s="465">
        <v>6.8000000000000005E-4</v>
      </c>
      <c r="X115" s="465">
        <v>0.19478279999999998</v>
      </c>
      <c r="Y115" s="465">
        <v>0.28382400000000002</v>
      </c>
      <c r="Z115" s="465">
        <v>6.6986999999999993E-4</v>
      </c>
      <c r="AA115" s="464">
        <v>0.40261000000000002</v>
      </c>
      <c r="AB115" s="464">
        <v>0.40261000000000002</v>
      </c>
      <c r="AC115" s="464">
        <v>0.40261000000000002</v>
      </c>
      <c r="AD115" s="464">
        <v>0.40261000000000002</v>
      </c>
      <c r="AE115" s="464">
        <v>0.40261000000000002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5.7860000000000012E-3</v>
      </c>
      <c r="AL115" s="464">
        <v>3.9000000000000003E-3</v>
      </c>
      <c r="AM115" s="464">
        <v>1.56E-3</v>
      </c>
      <c r="AN115" s="464">
        <v>1.7333999999999999E-2</v>
      </c>
      <c r="AO115" s="464">
        <v>2.5840000000000002E-2</v>
      </c>
      <c r="AP115" s="464">
        <v>6.8000000000000005E-4</v>
      </c>
      <c r="AQ115" s="464">
        <v>0.19478279999999998</v>
      </c>
      <c r="AR115" s="464">
        <v>0.28382400000000002</v>
      </c>
      <c r="AS115" s="464">
        <v>6.6986999999999993E-4</v>
      </c>
      <c r="AT115" s="464">
        <v>0.40261000000000002</v>
      </c>
      <c r="AU115" s="464">
        <v>0.40261000000000002</v>
      </c>
      <c r="AV115" s="464">
        <v>0.40261000000000002</v>
      </c>
      <c r="AW115" s="464">
        <v>0.40261000000000002</v>
      </c>
      <c r="AX115" s="464">
        <v>0.40261000000000002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2.4515399999999999E-3</v>
      </c>
      <c r="BE115" s="464">
        <v>9.4105200000000003E-3</v>
      </c>
      <c r="BF115" s="464">
        <v>0.28382400000000002</v>
      </c>
      <c r="BG115" s="469">
        <v>0.40261000000000002</v>
      </c>
      <c r="BH115" s="464">
        <v>2.4515399999999999E-3</v>
      </c>
      <c r="BI115" s="464">
        <v>9.4105200000000003E-3</v>
      </c>
      <c r="BJ115" s="464">
        <v>0.28382400000000002</v>
      </c>
      <c r="BK115" s="464">
        <v>0.40261000000000002</v>
      </c>
      <c r="BL115" s="470">
        <v>1.3419467244283913E-2</v>
      </c>
      <c r="BM115" s="471">
        <v>2.3497336528338908E-3</v>
      </c>
      <c r="BN115" s="464">
        <v>1.3419467244283913E-2</v>
      </c>
      <c r="BO115" s="469">
        <v>2.3497336528338908E-3</v>
      </c>
      <c r="BP115" s="472">
        <v>3.1991291611365359E-2</v>
      </c>
      <c r="BQ115" s="473">
        <v>1.0729200505052123E-2</v>
      </c>
      <c r="BR115" s="474">
        <v>3.1991291611365359E-2</v>
      </c>
      <c r="BS115" s="473">
        <v>1.0729200505052123E-2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3.1122255339526114E-2</v>
      </c>
      <c r="C116" s="465">
        <v>1.0825327671467358E-2</v>
      </c>
      <c r="D116" s="465">
        <v>1.3884791756977386E-2</v>
      </c>
      <c r="E116" s="466">
        <v>8.4362850361895517E-2</v>
      </c>
      <c r="F116" s="466">
        <v>8.4362850361895517E-2</v>
      </c>
      <c r="G116" s="466">
        <v>8.4362850361895517E-2</v>
      </c>
      <c r="H116" s="466">
        <v>8.4362850361895517E-2</v>
      </c>
      <c r="I116" s="466">
        <v>8.4362850361895517E-2</v>
      </c>
      <c r="J116" s="467">
        <v>3.1122255339526114E-2</v>
      </c>
      <c r="K116" s="464">
        <v>1.0825327671467358E-2</v>
      </c>
      <c r="L116" s="464">
        <v>1.3884791756977386E-2</v>
      </c>
      <c r="M116" s="466">
        <v>8.4362850361895517E-2</v>
      </c>
      <c r="N116" s="466">
        <v>8.4362850361895517E-2</v>
      </c>
      <c r="O116" s="466">
        <v>8.4362850361895517E-2</v>
      </c>
      <c r="P116" s="466">
        <v>8.4362850361895517E-2</v>
      </c>
      <c r="Q116" s="468">
        <v>8.4362850361895517E-2</v>
      </c>
      <c r="R116" s="464">
        <v>3.1E-2</v>
      </c>
      <c r="S116" s="464">
        <v>0.03</v>
      </c>
      <c r="T116" s="464">
        <v>2.7E-2</v>
      </c>
      <c r="U116" s="465">
        <v>1.0500000000000001E-2</v>
      </c>
      <c r="V116" s="465">
        <v>1.2E-2</v>
      </c>
      <c r="W116" s="465">
        <v>1.2E-2</v>
      </c>
      <c r="X116" s="465">
        <v>1.06E-2</v>
      </c>
      <c r="Y116" s="465">
        <v>1.4E-2</v>
      </c>
      <c r="Z116" s="465">
        <v>8.9999999999999993E-3</v>
      </c>
      <c r="AA116" s="464">
        <v>0.27100000000000002</v>
      </c>
      <c r="AB116" s="464">
        <v>0.27100000000000002</v>
      </c>
      <c r="AC116" s="464">
        <v>0.27100000000000002</v>
      </c>
      <c r="AD116" s="464">
        <v>0.27100000000000002</v>
      </c>
      <c r="AE116" s="464">
        <v>0.27100000000000002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3.1E-2</v>
      </c>
      <c r="AL116" s="464">
        <v>0.03</v>
      </c>
      <c r="AM116" s="464">
        <v>2.7E-2</v>
      </c>
      <c r="AN116" s="464">
        <v>1.0500000000000001E-2</v>
      </c>
      <c r="AO116" s="464">
        <v>1.2E-2</v>
      </c>
      <c r="AP116" s="464">
        <v>1.2E-2</v>
      </c>
      <c r="AQ116" s="464">
        <v>1.06E-2</v>
      </c>
      <c r="AR116" s="464">
        <v>1.4E-2</v>
      </c>
      <c r="AS116" s="464">
        <v>8.9999999999999993E-3</v>
      </c>
      <c r="AT116" s="464">
        <v>0.27100000000000002</v>
      </c>
      <c r="AU116" s="464">
        <v>0.27100000000000002</v>
      </c>
      <c r="AV116" s="464">
        <v>0.27100000000000002</v>
      </c>
      <c r="AW116" s="464">
        <v>0.27100000000000002</v>
      </c>
      <c r="AX116" s="464">
        <v>0.27100000000000002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2.8142999999999998E-2</v>
      </c>
      <c r="BE116" s="464">
        <v>1.2E-2</v>
      </c>
      <c r="BF116" s="464">
        <v>1.4E-2</v>
      </c>
      <c r="BG116" s="469">
        <v>0.27100000000000002</v>
      </c>
      <c r="BH116" s="464">
        <v>2.8142999999999998E-2</v>
      </c>
      <c r="BI116" s="464">
        <v>1.2E-2</v>
      </c>
      <c r="BJ116" s="464">
        <v>1.4E-2</v>
      </c>
      <c r="BK116" s="464">
        <v>0.27100000000000002</v>
      </c>
      <c r="BL116" s="470">
        <v>1.1361077991374841E-2</v>
      </c>
      <c r="BM116" s="471"/>
      <c r="BN116" s="464">
        <v>1.1361077991374841E-2</v>
      </c>
      <c r="BO116" s="469"/>
      <c r="BP116" s="472">
        <v>1.2803247039576204E-2</v>
      </c>
      <c r="BQ116" s="473"/>
      <c r="BR116" s="474">
        <v>1.2803247039576204E-2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5.3451039281784641E-3</v>
      </c>
      <c r="C117" s="465">
        <v>1.0962014161765865E-3</v>
      </c>
      <c r="D117" s="465">
        <v>2.0814064013767612E-2</v>
      </c>
      <c r="E117" s="466">
        <v>5.2225436103405569E-2</v>
      </c>
      <c r="F117" s="466">
        <v>5.2225436103405569E-2</v>
      </c>
      <c r="G117" s="466">
        <v>5.2225436103405569E-2</v>
      </c>
      <c r="H117" s="466">
        <v>5.2225436103405569E-2</v>
      </c>
      <c r="I117" s="466">
        <v>5.2225436103405569E-2</v>
      </c>
      <c r="J117" s="467">
        <v>5.3451039281784641E-3</v>
      </c>
      <c r="K117" s="464">
        <v>1.0962014161765865E-3</v>
      </c>
      <c r="L117" s="464">
        <v>2.0814064013767612E-2</v>
      </c>
      <c r="M117" s="466">
        <v>5.2225436103405569E-2</v>
      </c>
      <c r="N117" s="466">
        <v>5.2225436103405569E-2</v>
      </c>
      <c r="O117" s="466">
        <v>5.2225436103405569E-2</v>
      </c>
      <c r="P117" s="466">
        <v>5.2225436103405569E-2</v>
      </c>
      <c r="Q117" s="468">
        <v>5.2225436103405569E-2</v>
      </c>
      <c r="R117" s="464">
        <v>6.1999999999999998E-3</v>
      </c>
      <c r="S117" s="464">
        <v>6.0000000000000001E-3</v>
      </c>
      <c r="T117" s="464">
        <v>5.0000000000000001E-3</v>
      </c>
      <c r="U117" s="465">
        <v>1E-3</v>
      </c>
      <c r="V117" s="465">
        <v>1E-3</v>
      </c>
      <c r="W117" s="465">
        <v>1E-3</v>
      </c>
      <c r="X117" s="465">
        <v>1.1000000000000001E-3</v>
      </c>
      <c r="Y117" s="465">
        <v>2.1000000000000001E-2</v>
      </c>
      <c r="Z117" s="465">
        <v>1.35E-2</v>
      </c>
      <c r="AA117" s="464">
        <v>3.5999999999999997E-2</v>
      </c>
      <c r="AB117" s="464">
        <v>3.5999999999999997E-2</v>
      </c>
      <c r="AC117" s="464">
        <v>3.5999999999999997E-2</v>
      </c>
      <c r="AD117" s="464">
        <v>3.5999999999999997E-2</v>
      </c>
      <c r="AE117" s="464">
        <v>3.5999999999999997E-2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6.1999999999999998E-3</v>
      </c>
      <c r="AL117" s="464">
        <v>6.0000000000000001E-3</v>
      </c>
      <c r="AM117" s="464">
        <v>5.0000000000000001E-3</v>
      </c>
      <c r="AN117" s="464">
        <v>1E-3</v>
      </c>
      <c r="AO117" s="464">
        <v>1E-3</v>
      </c>
      <c r="AP117" s="464">
        <v>1E-3</v>
      </c>
      <c r="AQ117" s="464">
        <v>1.1000000000000001E-3</v>
      </c>
      <c r="AR117" s="464">
        <v>2.1000000000000001E-2</v>
      </c>
      <c r="AS117" s="464">
        <v>1.35E-2</v>
      </c>
      <c r="AT117" s="464">
        <v>3.5999999999999997E-2</v>
      </c>
      <c r="AU117" s="464">
        <v>3.5999999999999997E-2</v>
      </c>
      <c r="AV117" s="464">
        <v>3.5999999999999997E-2</v>
      </c>
      <c r="AW117" s="464">
        <v>3.5999999999999997E-2</v>
      </c>
      <c r="AX117" s="464">
        <v>3.5999999999999997E-2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5.3810000000000004E-3</v>
      </c>
      <c r="BE117" s="464">
        <v>1E-3</v>
      </c>
      <c r="BF117" s="464">
        <v>2.1000000000000001E-2</v>
      </c>
      <c r="BG117" s="469">
        <v>3.5999999999999997E-2</v>
      </c>
      <c r="BH117" s="464">
        <v>5.3810000000000004E-3</v>
      </c>
      <c r="BI117" s="464">
        <v>1E-3</v>
      </c>
      <c r="BJ117" s="464">
        <v>2.1000000000000001E-2</v>
      </c>
      <c r="BK117" s="464">
        <v>3.5999999999999997E-2</v>
      </c>
      <c r="BL117" s="470">
        <v>3.4005522490472358E-3</v>
      </c>
      <c r="BM117" s="471"/>
      <c r="BN117" s="464">
        <v>3.4005522490472358E-3</v>
      </c>
      <c r="BO117" s="469"/>
      <c r="BP117" s="472">
        <v>3.2646419552856383E-3</v>
      </c>
      <c r="BQ117" s="473"/>
      <c r="BR117" s="474">
        <v>3.2646419552856383E-3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751.88080808803375</v>
      </c>
      <c r="C118" s="477">
        <v>580.46878377460257</v>
      </c>
      <c r="D118" s="477">
        <v>1312.5861184660744</v>
      </c>
      <c r="E118" s="478">
        <v>895.55983763293921</v>
      </c>
      <c r="F118" s="478">
        <v>890.45309464995432</v>
      </c>
      <c r="G118" s="478">
        <v>913.31694608868702</v>
      </c>
      <c r="H118" s="478">
        <v>878.33149143426169</v>
      </c>
      <c r="I118" s="478">
        <v>823.36531354663941</v>
      </c>
      <c r="J118" s="479">
        <v>751.88080808803375</v>
      </c>
      <c r="K118" s="476">
        <v>580.46878377460257</v>
      </c>
      <c r="L118" s="476">
        <v>1312.5861184660744</v>
      </c>
      <c r="M118" s="478">
        <v>895.55983763293921</v>
      </c>
      <c r="N118" s="478">
        <v>890.45309464995432</v>
      </c>
      <c r="O118" s="478">
        <v>913.31694608868702</v>
      </c>
      <c r="P118" s="478">
        <v>878.33149143426169</v>
      </c>
      <c r="Q118" s="480">
        <v>823.36531354663941</v>
      </c>
      <c r="R118" s="476">
        <v>829.05777141896203</v>
      </c>
      <c r="S118" s="476">
        <v>795.19908570507118</v>
      </c>
      <c r="T118" s="476">
        <v>731.15651907513131</v>
      </c>
      <c r="U118" s="477">
        <v>595.40515580122576</v>
      </c>
      <c r="V118" s="477">
        <v>677.19777552488495</v>
      </c>
      <c r="W118" s="477">
        <v>529.02240508153079</v>
      </c>
      <c r="X118" s="477">
        <v>587.09240603932108</v>
      </c>
      <c r="Y118" s="477">
        <v>1312.6257190341598</v>
      </c>
      <c r="Z118" s="477">
        <v>875.24306562594779</v>
      </c>
      <c r="AA118" s="476">
        <v>859.83135772284379</v>
      </c>
      <c r="AB118" s="476">
        <v>854.72461473985857</v>
      </c>
      <c r="AC118" s="476">
        <v>877.58846617859137</v>
      </c>
      <c r="AD118" s="476">
        <v>842.60301152416616</v>
      </c>
      <c r="AE118" s="476">
        <v>787.63683363654366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829.05777141896203</v>
      </c>
      <c r="AL118" s="476">
        <v>795.19908570507118</v>
      </c>
      <c r="AM118" s="476">
        <v>731.15651907513131</v>
      </c>
      <c r="AN118" s="476">
        <v>595.40515580122576</v>
      </c>
      <c r="AO118" s="476">
        <v>677.19777552488495</v>
      </c>
      <c r="AP118" s="476">
        <v>529.02240508153079</v>
      </c>
      <c r="AQ118" s="476">
        <v>587.09240603932108</v>
      </c>
      <c r="AR118" s="476">
        <v>1312.6257190341598</v>
      </c>
      <c r="AS118" s="476">
        <v>875.24306562594779</v>
      </c>
      <c r="AT118" s="476">
        <v>859.83135772284379</v>
      </c>
      <c r="AU118" s="476">
        <v>854.72461473985857</v>
      </c>
      <c r="AV118" s="476">
        <v>877.58846617859137</v>
      </c>
      <c r="AW118" s="476">
        <v>842.60301152416616</v>
      </c>
      <c r="AX118" s="476">
        <v>787.63683363654366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755.55673696113831</v>
      </c>
      <c r="BE118" s="476">
        <v>580.43925862537469</v>
      </c>
      <c r="BF118" s="476">
        <v>1312.6257190341598</v>
      </c>
      <c r="BG118" s="481">
        <v>-39.961166666666713</v>
      </c>
      <c r="BH118" s="476">
        <v>755.55673696113831</v>
      </c>
      <c r="BI118" s="476">
        <v>580.43925862537469</v>
      </c>
      <c r="BJ118" s="476">
        <v>1312.6257190341598</v>
      </c>
      <c r="BK118" s="476">
        <v>-39.961166666666713</v>
      </c>
      <c r="BL118" s="482">
        <v>503.14033200546743</v>
      </c>
      <c r="BM118" s="483"/>
      <c r="BN118" s="476">
        <v>503.14033200546743</v>
      </c>
      <c r="BO118" s="481"/>
      <c r="BP118" s="484">
        <v>503.38772336539563</v>
      </c>
      <c r="BQ118" s="485"/>
      <c r="BR118" s="486">
        <v>503.38772336539563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-899.79252438951039</v>
      </c>
      <c r="F119" s="489">
        <v>-894.68578140652551</v>
      </c>
      <c r="G119" s="489">
        <v>-917.5496328452582</v>
      </c>
      <c r="H119" s="489">
        <v>-882.56417819083288</v>
      </c>
      <c r="I119" s="489">
        <v>-827.5980003032106</v>
      </c>
      <c r="J119" s="490"/>
      <c r="K119" s="487"/>
      <c r="L119" s="487"/>
      <c r="M119" s="489">
        <v>-899.79252438951039</v>
      </c>
      <c r="N119" s="489">
        <v>-894.68578140652551</v>
      </c>
      <c r="O119" s="489">
        <v>-917.5496328452582</v>
      </c>
      <c r="P119" s="489">
        <v>-882.56417819083288</v>
      </c>
      <c r="Q119" s="491">
        <v>-827.5980003032106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-899.7925243895105</v>
      </c>
      <c r="AB119" s="487">
        <v>-894.68578140652528</v>
      </c>
      <c r="AC119" s="487">
        <v>-917.54963284525809</v>
      </c>
      <c r="AD119" s="487">
        <v>-882.56417819083288</v>
      </c>
      <c r="AE119" s="487">
        <v>-827.59800030321037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-899.7925243895105</v>
      </c>
      <c r="AU119" s="487">
        <v>-894.68578140652528</v>
      </c>
      <c r="AV119" s="487">
        <v>-917.54963284525809</v>
      </c>
      <c r="AW119" s="487">
        <v>-882.56417819083288</v>
      </c>
      <c r="AX119" s="487">
        <v>-827.59800030321037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328</v>
      </c>
      <c r="C121" s="959"/>
      <c r="D121" s="958" t="s">
        <v>329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1.2690517151843066E-2</v>
      </c>
      <c r="C123" s="473">
        <v>2.0818223198973752E-3</v>
      </c>
      <c r="D123" s="472">
        <v>1.2690517151843066E-2</v>
      </c>
      <c r="E123" s="473">
        <v>2.0818223198973752E-3</v>
      </c>
      <c r="F123" s="472">
        <v>5.1910000000000003E-3</v>
      </c>
      <c r="G123" s="473">
        <v>5.1910000000000003E-5</v>
      </c>
      <c r="H123" s="472">
        <v>6.123E-3</v>
      </c>
      <c r="I123" s="473">
        <v>1.9164989999999999E-3</v>
      </c>
      <c r="J123" s="472">
        <v>3.2000000000000001E-2</v>
      </c>
      <c r="K123" s="473">
        <v>1.2160000000000001E-2</v>
      </c>
      <c r="L123" s="472">
        <v>0.92500000000000004</v>
      </c>
      <c r="M123" s="473">
        <v>1.2024999999999999E-2</v>
      </c>
      <c r="N123" s="472">
        <v>0</v>
      </c>
      <c r="O123" s="473">
        <v>0</v>
      </c>
      <c r="P123" s="472">
        <v>0</v>
      </c>
      <c r="Q123" s="473">
        <v>0</v>
      </c>
      <c r="R123" s="503">
        <v>2.0400000000000001E-2</v>
      </c>
      <c r="S123" s="504">
        <v>2.0400000000000003E-4</v>
      </c>
      <c r="T123" s="503">
        <v>1.2E-2</v>
      </c>
      <c r="U123" s="504">
        <v>1.2E-4</v>
      </c>
      <c r="V123" s="503">
        <v>1E-3</v>
      </c>
      <c r="W123" s="505">
        <v>1.0000000000000001E-5</v>
      </c>
      <c r="X123" s="472">
        <v>3.04E-2</v>
      </c>
      <c r="Y123" s="473">
        <v>9.5151999999999997E-3</v>
      </c>
      <c r="Z123" s="472">
        <v>1.2E-2</v>
      </c>
      <c r="AA123" s="473">
        <v>3.7560000000000002E-3</v>
      </c>
      <c r="AB123" s="472">
        <v>3.0000000000000001E-3</v>
      </c>
      <c r="AC123" s="473">
        <v>9.3900000000000006E-4</v>
      </c>
      <c r="AD123" s="474">
        <v>1.071</v>
      </c>
      <c r="AE123" s="474">
        <v>0.33522299999999999</v>
      </c>
      <c r="AF123" s="472">
        <v>3.2000000000000001E-2</v>
      </c>
      <c r="AG123" s="473">
        <v>1.2160000000000001E-2</v>
      </c>
      <c r="AH123" s="472">
        <v>8.9999999999999998E-4</v>
      </c>
      <c r="AI123" s="473">
        <v>3.4200000000000002E-4</v>
      </c>
      <c r="AJ123" s="472">
        <v>0.92500000000000004</v>
      </c>
      <c r="AK123" s="473">
        <v>1.2024999999999999E-2</v>
      </c>
      <c r="AL123" s="472">
        <v>0.92500000000000004</v>
      </c>
      <c r="AM123" s="473">
        <v>1.2024999999999999E-2</v>
      </c>
      <c r="AN123" s="472">
        <v>0.92500000000000004</v>
      </c>
      <c r="AO123" s="473">
        <v>1.2024999999999999E-2</v>
      </c>
      <c r="AP123" s="472">
        <v>0.92500000000000004</v>
      </c>
      <c r="AQ123" s="473">
        <v>1.2024999999999999E-2</v>
      </c>
      <c r="AR123" s="472">
        <v>0.92500000000000004</v>
      </c>
      <c r="AS123" s="473">
        <v>1.2024999999999999E-2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0.29897393485059165</v>
      </c>
      <c r="C124" s="473">
        <v>4.6855813512352275E-2</v>
      </c>
      <c r="D124" s="472">
        <v>0.29897393485059165</v>
      </c>
      <c r="E124" s="473">
        <v>4.6855813512352275E-2</v>
      </c>
      <c r="F124" s="472">
        <v>2.1096E-2</v>
      </c>
      <c r="G124" s="473">
        <v>2.1096E-4</v>
      </c>
      <c r="H124" s="472">
        <v>0.26399899999999998</v>
      </c>
      <c r="I124" s="473">
        <v>8.2631686999999995E-2</v>
      </c>
      <c r="J124" s="472">
        <v>0.113</v>
      </c>
      <c r="K124" s="473">
        <v>4.2939999999999999E-2</v>
      </c>
      <c r="L124" s="472">
        <v>23.120999999999999</v>
      </c>
      <c r="M124" s="473">
        <v>0.30057299999999998</v>
      </c>
      <c r="N124" s="472">
        <v>0</v>
      </c>
      <c r="O124" s="473">
        <v>0</v>
      </c>
      <c r="P124" s="472">
        <v>0</v>
      </c>
      <c r="Q124" s="473">
        <v>0</v>
      </c>
      <c r="R124" s="472">
        <v>0.158</v>
      </c>
      <c r="S124" s="474">
        <v>1.58E-3</v>
      </c>
      <c r="T124" s="472">
        <v>3.1E-2</v>
      </c>
      <c r="U124" s="474">
        <v>3.1E-4</v>
      </c>
      <c r="V124" s="472">
        <v>1.4999999999999999E-2</v>
      </c>
      <c r="W124" s="473">
        <v>1.4999999999999999E-4</v>
      </c>
      <c r="X124" s="472">
        <v>0.45800000000000002</v>
      </c>
      <c r="Y124" s="473">
        <v>0.14335400000000001</v>
      </c>
      <c r="Z124" s="472">
        <v>0.47099999999999997</v>
      </c>
      <c r="AA124" s="473">
        <v>0.147423</v>
      </c>
      <c r="AB124" s="472">
        <v>0.154</v>
      </c>
      <c r="AC124" s="473">
        <v>4.8202000000000002E-2</v>
      </c>
      <c r="AD124" s="474">
        <v>3.6839</v>
      </c>
      <c r="AE124" s="474">
        <v>1.1530606999999999</v>
      </c>
      <c r="AF124" s="472">
        <v>0.113</v>
      </c>
      <c r="AG124" s="473">
        <v>4.2939999999999999E-2</v>
      </c>
      <c r="AH124" s="472">
        <v>1.5100000000000001E-2</v>
      </c>
      <c r="AI124" s="473">
        <v>5.738E-3</v>
      </c>
      <c r="AJ124" s="472">
        <v>23.120999999999999</v>
      </c>
      <c r="AK124" s="473">
        <v>0.30057299999999998</v>
      </c>
      <c r="AL124" s="472">
        <v>23.120999999999999</v>
      </c>
      <c r="AM124" s="473">
        <v>0.30057299999999998</v>
      </c>
      <c r="AN124" s="472">
        <v>23.120999999999999</v>
      </c>
      <c r="AO124" s="473">
        <v>0.30057299999999998</v>
      </c>
      <c r="AP124" s="472">
        <v>23.120999999999999</v>
      </c>
      <c r="AQ124" s="473">
        <v>0.30057299999999998</v>
      </c>
      <c r="AR124" s="472">
        <v>23.120999999999999</v>
      </c>
      <c r="AS124" s="473">
        <v>0.30057299999999998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1.0969545490101138</v>
      </c>
      <c r="C125" s="473">
        <v>0.24593667045827997</v>
      </c>
      <c r="D125" s="472">
        <v>1.0969545490101138</v>
      </c>
      <c r="E125" s="473">
        <v>0.24593667045827997</v>
      </c>
      <c r="F125" s="472">
        <v>2.533604</v>
      </c>
      <c r="G125" s="473">
        <v>2.5336040000000001E-2</v>
      </c>
      <c r="H125" s="472">
        <v>1.2768419999999998</v>
      </c>
      <c r="I125" s="473">
        <v>0.39965154599999997</v>
      </c>
      <c r="J125" s="472">
        <v>1.3380000000000001</v>
      </c>
      <c r="K125" s="473">
        <v>0.50844</v>
      </c>
      <c r="L125" s="472">
        <v>0.50900000000000001</v>
      </c>
      <c r="M125" s="473">
        <v>6.6169999999999996E-3</v>
      </c>
      <c r="N125" s="472">
        <v>0</v>
      </c>
      <c r="O125" s="473">
        <v>0</v>
      </c>
      <c r="P125" s="472">
        <v>0</v>
      </c>
      <c r="Q125" s="473">
        <v>0</v>
      </c>
      <c r="R125" s="472">
        <v>4.2263999999999999</v>
      </c>
      <c r="S125" s="474">
        <v>4.2264000000000003E-2</v>
      </c>
      <c r="T125" s="472">
        <v>5.4329999999999998</v>
      </c>
      <c r="U125" s="474">
        <v>5.4329999999999996E-2</v>
      </c>
      <c r="V125" s="472">
        <v>0.749</v>
      </c>
      <c r="W125" s="473">
        <v>7.4900000000000001E-3</v>
      </c>
      <c r="X125" s="472">
        <v>0.82199999999999995</v>
      </c>
      <c r="Y125" s="473">
        <v>0.25728599999999996</v>
      </c>
      <c r="Z125" s="472">
        <v>1.986</v>
      </c>
      <c r="AA125" s="473">
        <v>0.621618</v>
      </c>
      <c r="AB125" s="472">
        <v>0.9</v>
      </c>
      <c r="AC125" s="473">
        <v>0.28170000000000001</v>
      </c>
      <c r="AD125" s="474">
        <v>2.9741</v>
      </c>
      <c r="AE125" s="474">
        <v>0.93089330000000003</v>
      </c>
      <c r="AF125" s="472">
        <v>1.3380000000000001</v>
      </c>
      <c r="AG125" s="473">
        <v>0.50844</v>
      </c>
      <c r="AH125" s="472">
        <v>0.23499999999999999</v>
      </c>
      <c r="AI125" s="473">
        <v>8.929999999999999E-2</v>
      </c>
      <c r="AJ125" s="472">
        <v>0.50900000000000001</v>
      </c>
      <c r="AK125" s="473">
        <v>6.6169999999999996E-3</v>
      </c>
      <c r="AL125" s="472">
        <v>0.50900000000000001</v>
      </c>
      <c r="AM125" s="473">
        <v>6.6169999999999996E-3</v>
      </c>
      <c r="AN125" s="472">
        <v>0.50900000000000001</v>
      </c>
      <c r="AO125" s="473">
        <v>6.6169999999999996E-3</v>
      </c>
      <c r="AP125" s="472">
        <v>0.50900000000000001</v>
      </c>
      <c r="AQ125" s="473">
        <v>6.6169999999999996E-3</v>
      </c>
      <c r="AR125" s="472">
        <v>0.50900000000000001</v>
      </c>
      <c r="AS125" s="473">
        <v>6.6169999999999996E-3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1.0401953601975542</v>
      </c>
      <c r="C126" s="473">
        <v>0.38868752490068298</v>
      </c>
      <c r="D126" s="472">
        <v>1.0401953601975542</v>
      </c>
      <c r="E126" s="473">
        <v>0.38868752490068298</v>
      </c>
      <c r="F126" s="472">
        <v>3.6616999999999997E-2</v>
      </c>
      <c r="G126" s="473">
        <v>3.6616999999999997E-4</v>
      </c>
      <c r="H126" s="472">
        <v>1.3838999999999999E-2</v>
      </c>
      <c r="I126" s="473">
        <v>4.3316069999999995E-3</v>
      </c>
      <c r="J126" s="472">
        <v>11.887</v>
      </c>
      <c r="K126" s="473">
        <v>4.5170599999999999</v>
      </c>
      <c r="L126" s="472">
        <v>1.7430000000000001</v>
      </c>
      <c r="M126" s="473">
        <v>2.2658999999999999E-2</v>
      </c>
      <c r="N126" s="472">
        <v>0</v>
      </c>
      <c r="O126" s="473">
        <v>0</v>
      </c>
      <c r="P126" s="472">
        <v>0</v>
      </c>
      <c r="Q126" s="473">
        <v>0</v>
      </c>
      <c r="R126" s="472">
        <v>0.1694</v>
      </c>
      <c r="S126" s="474">
        <v>1.694E-3</v>
      </c>
      <c r="T126" s="472">
        <v>0.01</v>
      </c>
      <c r="U126" s="474">
        <v>1E-4</v>
      </c>
      <c r="V126" s="472">
        <v>5.2999999999999999E-2</v>
      </c>
      <c r="W126" s="473">
        <v>5.2999999999999998E-4</v>
      </c>
      <c r="X126" s="472">
        <v>4.0500000000000001E-2</v>
      </c>
      <c r="Y126" s="473">
        <v>1.26765E-2</v>
      </c>
      <c r="Z126" s="472">
        <v>3.7999999999999999E-2</v>
      </c>
      <c r="AA126" s="473">
        <v>1.1894E-2</v>
      </c>
      <c r="AB126" s="472">
        <v>1E-3</v>
      </c>
      <c r="AC126" s="473">
        <v>3.1300000000000002E-4</v>
      </c>
      <c r="AD126" s="474">
        <v>0.4551</v>
      </c>
      <c r="AE126" s="474">
        <v>0.1424463</v>
      </c>
      <c r="AF126" s="472">
        <v>11.887</v>
      </c>
      <c r="AG126" s="473">
        <v>4.5170599999999999</v>
      </c>
      <c r="AH126" s="472">
        <v>2.8400000000000002E-2</v>
      </c>
      <c r="AI126" s="473">
        <v>1.0792000000000001E-2</v>
      </c>
      <c r="AJ126" s="472">
        <v>1.7430000000000001</v>
      </c>
      <c r="AK126" s="473">
        <v>2.2658999999999999E-2</v>
      </c>
      <c r="AL126" s="472">
        <v>1.7430000000000001</v>
      </c>
      <c r="AM126" s="473">
        <v>2.2658999999999999E-2</v>
      </c>
      <c r="AN126" s="472">
        <v>1.7430000000000001</v>
      </c>
      <c r="AO126" s="473">
        <v>2.2658999999999999E-2</v>
      </c>
      <c r="AP126" s="472">
        <v>1.7430000000000001</v>
      </c>
      <c r="AQ126" s="473">
        <v>2.2658999999999999E-2</v>
      </c>
      <c r="AR126" s="472">
        <v>1.7430000000000001</v>
      </c>
      <c r="AS126" s="473">
        <v>2.2658999999999999E-2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0.31864422183636237</v>
      </c>
      <c r="C127" s="469">
        <v>0.11618265105678846</v>
      </c>
      <c r="D127" s="467">
        <v>0.31864422183636237</v>
      </c>
      <c r="E127" s="469">
        <v>0.11618265105678846</v>
      </c>
      <c r="F127" s="467">
        <v>2.7951E-2</v>
      </c>
      <c r="G127" s="469">
        <v>2.7951000000000001E-4</v>
      </c>
      <c r="H127" s="467">
        <v>1.3838999999999999E-2</v>
      </c>
      <c r="I127" s="469">
        <v>4.3316069999999995E-3</v>
      </c>
      <c r="J127" s="467">
        <v>3.504</v>
      </c>
      <c r="K127" s="469">
        <v>1.33152</v>
      </c>
      <c r="L127" s="472">
        <v>1.2350000000000001</v>
      </c>
      <c r="M127" s="473">
        <v>1.6055E-2</v>
      </c>
      <c r="N127" s="467">
        <v>0</v>
      </c>
      <c r="O127" s="469">
        <v>0</v>
      </c>
      <c r="P127" s="467">
        <v>0</v>
      </c>
      <c r="Q127" s="469">
        <v>0</v>
      </c>
      <c r="R127" s="472">
        <v>0.13150000000000001</v>
      </c>
      <c r="S127" s="474">
        <v>1.315E-3</v>
      </c>
      <c r="T127" s="472">
        <v>0.01</v>
      </c>
      <c r="U127" s="474">
        <v>1E-4</v>
      </c>
      <c r="V127" s="472">
        <v>3.9E-2</v>
      </c>
      <c r="W127" s="473">
        <v>3.8999999999999999E-4</v>
      </c>
      <c r="X127" s="467">
        <v>4.0500000000000001E-2</v>
      </c>
      <c r="Y127" s="469">
        <v>1.26765E-2</v>
      </c>
      <c r="Z127" s="467">
        <v>3.7999999999999999E-2</v>
      </c>
      <c r="AA127" s="469">
        <v>1.1894E-2</v>
      </c>
      <c r="AB127" s="467">
        <v>1E-3</v>
      </c>
      <c r="AC127" s="469">
        <v>3.1300000000000002E-4</v>
      </c>
      <c r="AD127" s="464">
        <v>0.4551</v>
      </c>
      <c r="AE127" s="464">
        <v>0.1424463</v>
      </c>
      <c r="AF127" s="467">
        <v>3.504</v>
      </c>
      <c r="AG127" s="469">
        <v>1.33152</v>
      </c>
      <c r="AH127" s="467">
        <v>8.2699999999999996E-3</v>
      </c>
      <c r="AI127" s="469">
        <v>3.1425999999999997E-3</v>
      </c>
      <c r="AJ127" s="467">
        <v>1.2350000000000001</v>
      </c>
      <c r="AK127" s="469">
        <v>1.6055E-2</v>
      </c>
      <c r="AL127" s="467">
        <v>1.2350000000000001</v>
      </c>
      <c r="AM127" s="469">
        <v>1.6055E-2</v>
      </c>
      <c r="AN127" s="467">
        <v>1.2350000000000001</v>
      </c>
      <c r="AO127" s="469">
        <v>1.6055E-2</v>
      </c>
      <c r="AP127" s="467">
        <v>1.2350000000000001</v>
      </c>
      <c r="AQ127" s="469">
        <v>1.6055E-2</v>
      </c>
      <c r="AR127" s="467">
        <v>1.2350000000000001</v>
      </c>
      <c r="AS127" s="469">
        <v>1.6055E-2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0.42699249460402894</v>
      </c>
      <c r="C128" s="473">
        <v>0.14090104505785483</v>
      </c>
      <c r="D128" s="472">
        <v>0.42699249460402894</v>
      </c>
      <c r="E128" s="473">
        <v>0.14090104505785483</v>
      </c>
      <c r="F128" s="472">
        <v>0.40175099999999997</v>
      </c>
      <c r="G128" s="473">
        <v>4.0175100000000002E-3</v>
      </c>
      <c r="H128" s="472">
        <v>9.7350000000000006E-3</v>
      </c>
      <c r="I128" s="473">
        <v>3.0470550000000003E-3</v>
      </c>
      <c r="J128" s="472">
        <v>4.2709999999999999</v>
      </c>
      <c r="K128" s="473">
        <v>1.6229800000000001</v>
      </c>
      <c r="L128" s="472">
        <v>0.35897979409501268</v>
      </c>
      <c r="M128" s="473">
        <v>4.666737323235165E-3</v>
      </c>
      <c r="N128" s="472">
        <v>0</v>
      </c>
      <c r="O128" s="473">
        <v>0</v>
      </c>
      <c r="P128" s="472">
        <v>0</v>
      </c>
      <c r="Q128" s="473">
        <v>0</v>
      </c>
      <c r="R128" s="472">
        <v>3.6036999999999999</v>
      </c>
      <c r="S128" s="474">
        <v>3.6037E-2</v>
      </c>
      <c r="T128" s="472">
        <v>0.26</v>
      </c>
      <c r="U128" s="474">
        <v>2.6000000000000003E-3</v>
      </c>
      <c r="V128" s="472">
        <v>0.48899999999999999</v>
      </c>
      <c r="W128" s="473">
        <v>4.8900000000000002E-3</v>
      </c>
      <c r="X128" s="472">
        <v>0.1658</v>
      </c>
      <c r="Y128" s="473">
        <v>5.1895400000000001E-2</v>
      </c>
      <c r="Z128" s="472">
        <v>1.2999999999999999E-2</v>
      </c>
      <c r="AA128" s="473">
        <v>4.0689999999999997E-3</v>
      </c>
      <c r="AB128" s="472">
        <v>8.0000000000000002E-3</v>
      </c>
      <c r="AC128" s="473">
        <v>2.5040000000000001E-3</v>
      </c>
      <c r="AD128" s="474">
        <v>5.8999999999999999E-3</v>
      </c>
      <c r="AE128" s="474">
        <v>1.8466999999999999E-3</v>
      </c>
      <c r="AF128" s="472">
        <v>4.2709999999999999</v>
      </c>
      <c r="AG128" s="473">
        <v>1.6229800000000001</v>
      </c>
      <c r="AH128" s="472">
        <v>4.9100000000000003E-3</v>
      </c>
      <c r="AI128" s="473">
        <v>1.8658000000000001E-3</v>
      </c>
      <c r="AJ128" s="472">
        <v>0.5038972509181503</v>
      </c>
      <c r="AK128" s="473">
        <v>6.5506642619359533E-3</v>
      </c>
      <c r="AL128" s="472">
        <v>0.19481454140588467</v>
      </c>
      <c r="AM128" s="473">
        <v>2.5325890382765005E-3</v>
      </c>
      <c r="AN128" s="472">
        <v>1.1813943770539801</v>
      </c>
      <c r="AO128" s="473">
        <v>1.5358126901701741E-2</v>
      </c>
      <c r="AP128" s="472">
        <v>0.80907334899083228</v>
      </c>
      <c r="AQ128" s="473">
        <v>1.0517953536880819E-2</v>
      </c>
      <c r="AR128" s="472">
        <v>0.35897979409501268</v>
      </c>
      <c r="AS128" s="473">
        <v>4.666737323235165E-3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1.4502725599295725E-2</v>
      </c>
      <c r="C129" s="469">
        <v>4.976996786368316E-3</v>
      </c>
      <c r="D129" s="467">
        <v>1.4502725599295725E-2</v>
      </c>
      <c r="E129" s="469">
        <v>4.976996786368316E-3</v>
      </c>
      <c r="F129" s="467">
        <v>2.0199599999999999E-3</v>
      </c>
      <c r="G129" s="469">
        <v>2.0199599999999999E-5</v>
      </c>
      <c r="H129" s="467">
        <v>4.0133099999999994E-4</v>
      </c>
      <c r="I129" s="469">
        <v>1.2561660299999997E-4</v>
      </c>
      <c r="J129" s="467">
        <v>0.150672</v>
      </c>
      <c r="K129" s="469">
        <v>5.7255359999999998E-2</v>
      </c>
      <c r="L129" s="472">
        <v>0.17043000000000003</v>
      </c>
      <c r="M129" s="473">
        <v>2.2155900000000004E-3</v>
      </c>
      <c r="N129" s="467">
        <v>0</v>
      </c>
      <c r="O129" s="469">
        <v>0</v>
      </c>
      <c r="P129" s="467">
        <v>0</v>
      </c>
      <c r="Q129" s="469">
        <v>0</v>
      </c>
      <c r="R129" s="472">
        <v>8.3371000000000001E-3</v>
      </c>
      <c r="S129" s="474">
        <v>8.3370999999999998E-5</v>
      </c>
      <c r="T129" s="472">
        <v>1.5E-3</v>
      </c>
      <c r="U129" s="474">
        <v>1.5E-5</v>
      </c>
      <c r="V129" s="472">
        <v>2.3400000000000001E-3</v>
      </c>
      <c r="W129" s="473">
        <v>2.34E-5</v>
      </c>
      <c r="X129" s="467">
        <v>6.6825000000000001E-3</v>
      </c>
      <c r="Y129" s="469">
        <v>2.0916225000000002E-3</v>
      </c>
      <c r="Z129" s="467">
        <v>1.1019999999999999E-3</v>
      </c>
      <c r="AA129" s="469">
        <v>3.4492599999999996E-4</v>
      </c>
      <c r="AB129" s="467">
        <v>2.8999999999999997E-5</v>
      </c>
      <c r="AC129" s="469">
        <v>9.0769999999999997E-6</v>
      </c>
      <c r="AD129" s="464">
        <v>9.1020000000000004E-2</v>
      </c>
      <c r="AE129" s="464">
        <v>2.8489260000000002E-2</v>
      </c>
      <c r="AF129" s="467">
        <v>0.150672</v>
      </c>
      <c r="AG129" s="469">
        <v>5.7255359999999998E-2</v>
      </c>
      <c r="AH129" s="467">
        <v>3.5560999999999996E-4</v>
      </c>
      <c r="AI129" s="469">
        <v>1.3513179999999998E-4</v>
      </c>
      <c r="AJ129" s="467">
        <v>0.17043000000000003</v>
      </c>
      <c r="AK129" s="469">
        <v>2.2155900000000004E-3</v>
      </c>
      <c r="AL129" s="467">
        <v>0.17043000000000003</v>
      </c>
      <c r="AM129" s="469">
        <v>2.2155900000000004E-3</v>
      </c>
      <c r="AN129" s="467">
        <v>0.17043000000000003</v>
      </c>
      <c r="AO129" s="469">
        <v>2.2155900000000004E-3</v>
      </c>
      <c r="AP129" s="467">
        <v>0.17043000000000003</v>
      </c>
      <c r="AQ129" s="469">
        <v>2.2155900000000004E-3</v>
      </c>
      <c r="AR129" s="467">
        <v>0.17043000000000003</v>
      </c>
      <c r="AS129" s="469">
        <v>2.2155900000000004E-3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3.1991291611365359E-2</v>
      </c>
      <c r="C130" s="469">
        <v>1.0729200505052123E-2</v>
      </c>
      <c r="D130" s="467">
        <v>3.1991291611365359E-2</v>
      </c>
      <c r="E130" s="469">
        <v>1.0729200505052123E-2</v>
      </c>
      <c r="F130" s="467">
        <v>2.4515399999999999E-3</v>
      </c>
      <c r="G130" s="469">
        <v>2.4515399999999999E-5</v>
      </c>
      <c r="H130" s="467">
        <v>9.4105200000000003E-3</v>
      </c>
      <c r="I130" s="469">
        <v>2.9454927600000001E-3</v>
      </c>
      <c r="J130" s="467">
        <v>0.28382400000000002</v>
      </c>
      <c r="K130" s="469">
        <v>0.10785312000000001</v>
      </c>
      <c r="L130" s="472">
        <v>0.40261000000000002</v>
      </c>
      <c r="M130" s="473">
        <v>5.2339300000000004E-3</v>
      </c>
      <c r="N130" s="467">
        <v>0</v>
      </c>
      <c r="O130" s="469">
        <v>0</v>
      </c>
      <c r="P130" s="467">
        <v>0</v>
      </c>
      <c r="Q130" s="469">
        <v>0</v>
      </c>
      <c r="R130" s="472">
        <v>5.7860000000000012E-3</v>
      </c>
      <c r="S130" s="474">
        <v>5.7860000000000012E-5</v>
      </c>
      <c r="T130" s="472">
        <v>3.9000000000000003E-3</v>
      </c>
      <c r="U130" s="474">
        <v>3.9000000000000006E-5</v>
      </c>
      <c r="V130" s="472">
        <v>1.56E-3</v>
      </c>
      <c r="W130" s="473">
        <v>1.56E-5</v>
      </c>
      <c r="X130" s="467">
        <v>1.7333999999999999E-2</v>
      </c>
      <c r="Y130" s="469">
        <v>5.4255419999999993E-3</v>
      </c>
      <c r="Z130" s="467">
        <v>2.5840000000000002E-2</v>
      </c>
      <c r="AA130" s="469">
        <v>8.0879200000000002E-3</v>
      </c>
      <c r="AB130" s="467">
        <v>6.8000000000000005E-4</v>
      </c>
      <c r="AC130" s="469">
        <v>2.1284000000000003E-4</v>
      </c>
      <c r="AD130" s="464">
        <v>0.19478279999999998</v>
      </c>
      <c r="AE130" s="464">
        <v>6.096701639999999E-2</v>
      </c>
      <c r="AF130" s="467">
        <v>0.28382400000000002</v>
      </c>
      <c r="AG130" s="469">
        <v>0.10785312000000001</v>
      </c>
      <c r="AH130" s="467">
        <v>6.6986999999999993E-4</v>
      </c>
      <c r="AI130" s="469">
        <v>2.5455059999999997E-4</v>
      </c>
      <c r="AJ130" s="467">
        <v>0.40261000000000002</v>
      </c>
      <c r="AK130" s="469">
        <v>5.2339300000000004E-3</v>
      </c>
      <c r="AL130" s="467">
        <v>0.40261000000000002</v>
      </c>
      <c r="AM130" s="469">
        <v>5.2339300000000004E-3</v>
      </c>
      <c r="AN130" s="467">
        <v>0.40261000000000002</v>
      </c>
      <c r="AO130" s="469">
        <v>5.2339300000000004E-3</v>
      </c>
      <c r="AP130" s="467">
        <v>0.40261000000000002</v>
      </c>
      <c r="AQ130" s="469">
        <v>5.2339300000000004E-3</v>
      </c>
      <c r="AR130" s="467">
        <v>0.40261000000000002</v>
      </c>
      <c r="AS130" s="469">
        <v>5.2339300000000004E-3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1.2803247039576204E-2</v>
      </c>
      <c r="C131" s="473"/>
      <c r="D131" s="472">
        <v>1.2803247039576204E-2</v>
      </c>
      <c r="E131" s="473"/>
      <c r="F131" s="472">
        <v>2.8142999999999998E-2</v>
      </c>
      <c r="G131" s="473"/>
      <c r="H131" s="472">
        <v>1.2E-2</v>
      </c>
      <c r="I131" s="473"/>
      <c r="J131" s="472">
        <v>1.4E-2</v>
      </c>
      <c r="K131" s="473"/>
      <c r="L131" s="472">
        <v>0.27100000000000002</v>
      </c>
      <c r="M131" s="473"/>
      <c r="N131" s="472">
        <v>0</v>
      </c>
      <c r="O131" s="473"/>
      <c r="P131" s="472">
        <v>0</v>
      </c>
      <c r="Q131" s="473"/>
      <c r="R131" s="472">
        <v>3.1E-2</v>
      </c>
      <c r="S131" s="474"/>
      <c r="T131" s="472">
        <v>0.03</v>
      </c>
      <c r="U131" s="474"/>
      <c r="V131" s="472">
        <v>2.7E-2</v>
      </c>
      <c r="W131" s="473"/>
      <c r="X131" s="472">
        <v>1.0500000000000001E-2</v>
      </c>
      <c r="Y131" s="473"/>
      <c r="Z131" s="472">
        <v>1.2E-2</v>
      </c>
      <c r="AA131" s="473"/>
      <c r="AB131" s="472">
        <v>1.2E-2</v>
      </c>
      <c r="AC131" s="473"/>
      <c r="AD131" s="474">
        <v>1.06E-2</v>
      </c>
      <c r="AE131" s="474"/>
      <c r="AF131" s="472">
        <v>1.4E-2</v>
      </c>
      <c r="AG131" s="473"/>
      <c r="AH131" s="472">
        <v>8.9999999999999993E-3</v>
      </c>
      <c r="AI131" s="473"/>
      <c r="AJ131" s="472">
        <v>0.27100000000000002</v>
      </c>
      <c r="AK131" s="473"/>
      <c r="AL131" s="472">
        <v>0.27100000000000002</v>
      </c>
      <c r="AM131" s="473"/>
      <c r="AN131" s="472">
        <v>0.27100000000000002</v>
      </c>
      <c r="AO131" s="473"/>
      <c r="AP131" s="472">
        <v>0.27100000000000002</v>
      </c>
      <c r="AQ131" s="473"/>
      <c r="AR131" s="472">
        <v>0.27100000000000002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3.2646419552856383E-3</v>
      </c>
      <c r="C132" s="473"/>
      <c r="D132" s="472">
        <v>3.2646419552856383E-3</v>
      </c>
      <c r="E132" s="473"/>
      <c r="F132" s="472">
        <v>5.3810000000000004E-3</v>
      </c>
      <c r="G132" s="473"/>
      <c r="H132" s="472">
        <v>1E-3</v>
      </c>
      <c r="I132" s="473"/>
      <c r="J132" s="472">
        <v>2.1000000000000001E-2</v>
      </c>
      <c r="K132" s="473"/>
      <c r="L132" s="472">
        <v>3.5999999999999997E-2</v>
      </c>
      <c r="M132" s="473"/>
      <c r="N132" s="472">
        <v>0</v>
      </c>
      <c r="O132" s="473"/>
      <c r="P132" s="472">
        <v>0</v>
      </c>
      <c r="Q132" s="473"/>
      <c r="R132" s="472">
        <v>6.1999999999999998E-3</v>
      </c>
      <c r="S132" s="474"/>
      <c r="T132" s="472">
        <v>6.0000000000000001E-3</v>
      </c>
      <c r="U132" s="474"/>
      <c r="V132" s="472">
        <v>5.0000000000000001E-3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1.1000000000000001E-3</v>
      </c>
      <c r="AE132" s="474"/>
      <c r="AF132" s="472">
        <v>2.1000000000000001E-2</v>
      </c>
      <c r="AG132" s="473"/>
      <c r="AH132" s="472">
        <v>1.35E-2</v>
      </c>
      <c r="AI132" s="473"/>
      <c r="AJ132" s="472">
        <v>3.5999999999999997E-2</v>
      </c>
      <c r="AK132" s="473"/>
      <c r="AL132" s="472">
        <v>3.5999999999999997E-2</v>
      </c>
      <c r="AM132" s="473"/>
      <c r="AN132" s="472">
        <v>3.5999999999999997E-2</v>
      </c>
      <c r="AO132" s="473"/>
      <c r="AP132" s="472">
        <v>3.5999999999999997E-2</v>
      </c>
      <c r="AQ132" s="473"/>
      <c r="AR132" s="472">
        <v>3.5999999999999997E-2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503.38772336539563</v>
      </c>
      <c r="C133" s="492"/>
      <c r="D133" s="490">
        <v>503.38772336539563</v>
      </c>
      <c r="E133" s="492"/>
      <c r="F133" s="490">
        <v>755.55673696113831</v>
      </c>
      <c r="G133" s="492"/>
      <c r="H133" s="490">
        <v>580.43925862537469</v>
      </c>
      <c r="I133" s="492"/>
      <c r="J133" s="490">
        <v>1312.6257190341598</v>
      </c>
      <c r="K133" s="492"/>
      <c r="L133" s="495">
        <v>-39.961166666666713</v>
      </c>
      <c r="M133" s="496"/>
      <c r="N133" s="490">
        <v>0</v>
      </c>
      <c r="O133" s="492"/>
      <c r="P133" s="490">
        <v>0</v>
      </c>
      <c r="Q133" s="492"/>
      <c r="R133" s="495">
        <v>829.05777141896203</v>
      </c>
      <c r="S133" s="497"/>
      <c r="T133" s="495">
        <v>795.19908570507118</v>
      </c>
      <c r="U133" s="497"/>
      <c r="V133" s="495">
        <v>731.15651907513131</v>
      </c>
      <c r="W133" s="496"/>
      <c r="X133" s="490">
        <v>595.40515580122576</v>
      </c>
      <c r="Y133" s="492"/>
      <c r="Z133" s="490">
        <v>677.19777552488495</v>
      </c>
      <c r="AA133" s="492"/>
      <c r="AB133" s="490">
        <v>529.02240508153079</v>
      </c>
      <c r="AC133" s="492"/>
      <c r="AD133" s="487">
        <v>587.09240603932108</v>
      </c>
      <c r="AE133" s="487"/>
      <c r="AF133" s="490">
        <v>1312.6257190341598</v>
      </c>
      <c r="AG133" s="492"/>
      <c r="AH133" s="490">
        <v>875.24306562594779</v>
      </c>
      <c r="AI133" s="492"/>
      <c r="AJ133" s="490">
        <v>-39.961166666666671</v>
      </c>
      <c r="AK133" s="492"/>
      <c r="AL133" s="490">
        <v>-39.961166666666671</v>
      </c>
      <c r="AM133" s="492"/>
      <c r="AN133" s="490">
        <v>-39.961166666666671</v>
      </c>
      <c r="AO133" s="492"/>
      <c r="AP133" s="490">
        <v>-39.961166666666671</v>
      </c>
      <c r="AQ133" s="492"/>
      <c r="AR133" s="490">
        <v>-39.961166666666671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328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352820.87533122505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1426633.4887660423</v>
      </c>
      <c r="C139" s="670">
        <v>2865495.9525659941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2941176.4705882352</v>
      </c>
      <c r="J139" s="510">
        <v>3344481.6053511705</v>
      </c>
      <c r="K139" s="510">
        <v>2610966.0574412532</v>
      </c>
      <c r="L139" s="510">
        <v>2941176.4705882352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328949.00016923761</v>
      </c>
      <c r="C140" s="670">
        <v>0</v>
      </c>
      <c r="D140" s="670">
        <v>3846153.846153846</v>
      </c>
      <c r="E140" s="702">
        <f t="shared" si="3"/>
        <v>3846153.846153846</v>
      </c>
      <c r="F140" s="702">
        <f t="shared" si="3"/>
        <v>3846153.846153846</v>
      </c>
      <c r="G140" s="702">
        <f t="shared" si="3"/>
        <v>3846153.846153846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3846153.846153846</v>
      </c>
      <c r="N140" s="706">
        <f t="shared" si="4"/>
        <v>3846153.846153846</v>
      </c>
      <c r="O140" s="706">
        <f t="shared" si="4"/>
        <v>3846153.846153846</v>
      </c>
      <c r="P140" s="706">
        <f t="shared" si="4"/>
        <v>3846153.846153846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16803.160134322447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0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274360.23125942197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3.7192234334937124</v>
      </c>
      <c r="C145" s="672">
        <v>1.7944741582083332</v>
      </c>
      <c r="D145" s="672">
        <v>9.3782742222222222</v>
      </c>
      <c r="E145" s="704">
        <f>D145</f>
        <v>9.3782742222222222</v>
      </c>
      <c r="F145" s="704">
        <f t="shared" ref="F145:G145" si="6">E145</f>
        <v>9.3782742222222222</v>
      </c>
      <c r="G145" s="704">
        <f t="shared" si="6"/>
        <v>9.3782742222222222</v>
      </c>
      <c r="H145" s="672">
        <v>0</v>
      </c>
      <c r="I145" s="512">
        <v>8.9093605111111103</v>
      </c>
      <c r="J145" s="512">
        <v>3.5168528333333331</v>
      </c>
      <c r="K145" s="512">
        <v>0.87921320833333327</v>
      </c>
      <c r="L145" s="512">
        <v>313.87911537499997</v>
      </c>
      <c r="M145" s="512">
        <v>9.3782742222222222</v>
      </c>
      <c r="N145" s="528">
        <f>M145</f>
        <v>9.3782742222222222</v>
      </c>
      <c r="O145" s="528">
        <f t="shared" ref="O145:P145" si="7">N145</f>
        <v>9.3782742222222222</v>
      </c>
      <c r="P145" s="528">
        <f t="shared" si="7"/>
        <v>9.3782742222222222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87.620610822676554</v>
      </c>
      <c r="C146" s="672">
        <v>77.370469262263882</v>
      </c>
      <c r="D146" s="672">
        <v>33.117030847222225</v>
      </c>
      <c r="E146" s="704">
        <f t="shared" ref="E146:G154" si="9">D146</f>
        <v>33.117030847222225</v>
      </c>
      <c r="F146" s="704">
        <f t="shared" si="9"/>
        <v>33.117030847222225</v>
      </c>
      <c r="G146" s="704">
        <f t="shared" si="9"/>
        <v>33.117030847222225</v>
      </c>
      <c r="H146" s="672">
        <v>0</v>
      </c>
      <c r="I146" s="512">
        <v>134.22654980555555</v>
      </c>
      <c r="J146" s="512">
        <v>138.03647370833332</v>
      </c>
      <c r="K146" s="512">
        <v>45.13294469444444</v>
      </c>
      <c r="L146" s="512">
        <v>1079.6445127263889</v>
      </c>
      <c r="M146" s="512">
        <v>33.117030847222225</v>
      </c>
      <c r="N146" s="528">
        <f t="shared" ref="N146:P154" si="10">M146</f>
        <v>33.117030847222225</v>
      </c>
      <c r="O146" s="528">
        <f t="shared" si="10"/>
        <v>33.117030847222225</v>
      </c>
      <c r="P146" s="528">
        <f t="shared" si="10"/>
        <v>33.117030847222225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321.48564281034231</v>
      </c>
      <c r="C147" s="672">
        <v>374.20545045158326</v>
      </c>
      <c r="D147" s="672">
        <v>392.12909091666666</v>
      </c>
      <c r="E147" s="704">
        <f t="shared" si="9"/>
        <v>392.12909091666666</v>
      </c>
      <c r="F147" s="704">
        <f t="shared" si="9"/>
        <v>392.12909091666666</v>
      </c>
      <c r="G147" s="704">
        <f t="shared" si="9"/>
        <v>392.12909091666666</v>
      </c>
      <c r="H147" s="672">
        <v>0</v>
      </c>
      <c r="I147" s="512">
        <v>240.90441908333332</v>
      </c>
      <c r="J147" s="512">
        <v>582.0391439166666</v>
      </c>
      <c r="K147" s="512">
        <v>263.76396249999999</v>
      </c>
      <c r="L147" s="512">
        <v>871.62266763472223</v>
      </c>
      <c r="M147" s="512">
        <v>392.12909091666666</v>
      </c>
      <c r="N147" s="528">
        <f t="shared" si="10"/>
        <v>392.12909091666666</v>
      </c>
      <c r="O147" s="528">
        <f t="shared" si="10"/>
        <v>392.12909091666666</v>
      </c>
      <c r="P147" s="528">
        <f t="shared" si="10"/>
        <v>392.12909091666666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304.85116664424629</v>
      </c>
      <c r="C148" s="672">
        <v>4.0558105300416658</v>
      </c>
      <c r="D148" s="672">
        <v>3483.735802486111</v>
      </c>
      <c r="E148" s="704">
        <f t="shared" si="9"/>
        <v>3483.735802486111</v>
      </c>
      <c r="F148" s="704">
        <f t="shared" si="9"/>
        <v>3483.735802486111</v>
      </c>
      <c r="G148" s="704">
        <f t="shared" si="9"/>
        <v>3483.735802486111</v>
      </c>
      <c r="H148" s="672">
        <v>0</v>
      </c>
      <c r="I148" s="512">
        <v>11.8693783125</v>
      </c>
      <c r="J148" s="512">
        <v>11.136700638888888</v>
      </c>
      <c r="K148" s="512">
        <v>0.29307106944444444</v>
      </c>
      <c r="L148" s="512">
        <v>133.37664370416667</v>
      </c>
      <c r="M148" s="512">
        <v>3483.735802486111</v>
      </c>
      <c r="N148" s="528">
        <f t="shared" si="10"/>
        <v>3483.735802486111</v>
      </c>
      <c r="O148" s="528">
        <f t="shared" si="10"/>
        <v>3483.735802486111</v>
      </c>
      <c r="P148" s="528">
        <f t="shared" si="10"/>
        <v>3483.735802486111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93.38540286587552</v>
      </c>
      <c r="C149" s="672">
        <v>4.0558105300416658</v>
      </c>
      <c r="D149" s="672">
        <v>1026.9210273333333</v>
      </c>
      <c r="E149" s="704">
        <f t="shared" si="9"/>
        <v>1026.9210273333333</v>
      </c>
      <c r="F149" s="704">
        <f t="shared" si="9"/>
        <v>1026.9210273333333</v>
      </c>
      <c r="G149" s="704">
        <f t="shared" si="9"/>
        <v>1026.9210273333333</v>
      </c>
      <c r="H149" s="672">
        <v>0</v>
      </c>
      <c r="I149" s="470">
        <v>11.8693783125</v>
      </c>
      <c r="J149" s="470">
        <v>11.136700638888888</v>
      </c>
      <c r="K149" s="470">
        <v>0.29307106944444444</v>
      </c>
      <c r="L149" s="470">
        <v>133.37664370416667</v>
      </c>
      <c r="M149" s="470">
        <v>1026.9210273333333</v>
      </c>
      <c r="N149" s="528">
        <f t="shared" si="10"/>
        <v>1026.9210273333333</v>
      </c>
      <c r="O149" s="528">
        <f t="shared" si="10"/>
        <v>1026.9210273333333</v>
      </c>
      <c r="P149" s="528">
        <f t="shared" si="10"/>
        <v>1026.9210273333333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125.13914703835393</v>
      </c>
      <c r="C150" s="672">
        <v>2.8530468610416664</v>
      </c>
      <c r="D150" s="672">
        <v>1251.7065375972222</v>
      </c>
      <c r="E150" s="704">
        <f t="shared" si="9"/>
        <v>1251.7065375972222</v>
      </c>
      <c r="F150" s="704">
        <f t="shared" si="9"/>
        <v>1251.7065375972222</v>
      </c>
      <c r="G150" s="704">
        <f t="shared" si="9"/>
        <v>1251.7065375972222</v>
      </c>
      <c r="H150" s="672">
        <v>0</v>
      </c>
      <c r="I150" s="512">
        <v>48.591183313888891</v>
      </c>
      <c r="J150" s="512">
        <v>3.8099239027777778</v>
      </c>
      <c r="K150" s="512">
        <v>2.3445685555555555</v>
      </c>
      <c r="L150" s="512">
        <v>1.7291193097222222</v>
      </c>
      <c r="M150" s="512">
        <v>1251.7065375972222</v>
      </c>
      <c r="N150" s="528">
        <f t="shared" si="10"/>
        <v>1251.7065375972222</v>
      </c>
      <c r="O150" s="528">
        <f t="shared" si="10"/>
        <v>1251.7065375972222</v>
      </c>
      <c r="P150" s="528">
        <f t="shared" si="10"/>
        <v>1251.7065375972222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4.2503293012449195</v>
      </c>
      <c r="C151" s="672">
        <v>0.11761850537120831</v>
      </c>
      <c r="D151" s="672">
        <v>44.157604175333333</v>
      </c>
      <c r="E151" s="704">
        <f t="shared" si="9"/>
        <v>44.157604175333333</v>
      </c>
      <c r="F151" s="704">
        <f t="shared" si="9"/>
        <v>44.157604175333333</v>
      </c>
      <c r="G151" s="704">
        <f t="shared" si="9"/>
        <v>44.157604175333333</v>
      </c>
      <c r="H151" s="672">
        <v>0</v>
      </c>
      <c r="I151" s="512">
        <v>1.9584474215624998</v>
      </c>
      <c r="J151" s="512">
        <v>0.32296431852777779</v>
      </c>
      <c r="K151" s="512">
        <v>8.499061013888887E-3</v>
      </c>
      <c r="L151" s="512">
        <v>26.675328740833333</v>
      </c>
      <c r="M151" s="512">
        <v>44.157604175333333</v>
      </c>
      <c r="N151" s="528">
        <f t="shared" si="10"/>
        <v>44.157604175333333</v>
      </c>
      <c r="O151" s="528">
        <f t="shared" si="10"/>
        <v>44.157604175333333</v>
      </c>
      <c r="P151" s="528">
        <f t="shared" si="10"/>
        <v>44.157604175333333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9.3757220454519299</v>
      </c>
      <c r="C152" s="672">
        <v>2.7579511604283335</v>
      </c>
      <c r="D152" s="672">
        <v>83.180603214000001</v>
      </c>
      <c r="E152" s="704">
        <f t="shared" si="9"/>
        <v>83.180603214000001</v>
      </c>
      <c r="F152" s="704">
        <f t="shared" si="9"/>
        <v>83.180603214000001</v>
      </c>
      <c r="G152" s="704">
        <f t="shared" si="9"/>
        <v>83.180603214000001</v>
      </c>
      <c r="H152" s="672">
        <v>0</v>
      </c>
      <c r="I152" s="512">
        <v>5.0800939177500002</v>
      </c>
      <c r="J152" s="512">
        <v>7.5729564344444453</v>
      </c>
      <c r="K152" s="512">
        <v>0.19928832722222223</v>
      </c>
      <c r="L152" s="512">
        <v>57.085203505383326</v>
      </c>
      <c r="M152" s="512">
        <v>83.180603214000001</v>
      </c>
      <c r="N152" s="528">
        <f t="shared" si="10"/>
        <v>83.180603214000001</v>
      </c>
      <c r="O152" s="528">
        <f t="shared" si="10"/>
        <v>83.180603214000001</v>
      </c>
      <c r="P152" s="528">
        <f t="shared" si="10"/>
        <v>83.180603214000001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3.7522613022500151</v>
      </c>
      <c r="C153" s="672">
        <v>3.5168528333333331</v>
      </c>
      <c r="D153" s="672">
        <v>4.1029949722222225</v>
      </c>
      <c r="E153" s="704">
        <f t="shared" si="9"/>
        <v>4.1029949722222225</v>
      </c>
      <c r="F153" s="704">
        <f t="shared" si="9"/>
        <v>4.1029949722222225</v>
      </c>
      <c r="G153" s="704">
        <f t="shared" si="9"/>
        <v>4.1029949722222225</v>
      </c>
      <c r="H153" s="672">
        <v>0</v>
      </c>
      <c r="I153" s="512">
        <v>3.0772462291666667</v>
      </c>
      <c r="J153" s="512">
        <v>3.5168528333333331</v>
      </c>
      <c r="K153" s="512">
        <v>3.5168528333333331</v>
      </c>
      <c r="L153" s="512">
        <v>3.1065533361111108</v>
      </c>
      <c r="M153" s="512">
        <v>4.1029949722222225</v>
      </c>
      <c r="N153" s="528">
        <f t="shared" si="10"/>
        <v>4.1029949722222225</v>
      </c>
      <c r="O153" s="528">
        <f t="shared" si="10"/>
        <v>4.1029949722222225</v>
      </c>
      <c r="P153" s="528">
        <f t="shared" si="10"/>
        <v>4.1029949722222225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0.95677210918876421</v>
      </c>
      <c r="C154" s="672">
        <v>0.29307106944444444</v>
      </c>
      <c r="D154" s="672">
        <v>6.1544924583333334</v>
      </c>
      <c r="E154" s="704">
        <f t="shared" si="9"/>
        <v>6.1544924583333334</v>
      </c>
      <c r="F154" s="704">
        <f t="shared" si="9"/>
        <v>6.1544924583333334</v>
      </c>
      <c r="G154" s="704">
        <f t="shared" si="9"/>
        <v>6.1544924583333334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0.32237817638888888</v>
      </c>
      <c r="M154" s="512">
        <v>6.1544924583333334</v>
      </c>
      <c r="N154" s="528">
        <f t="shared" si="10"/>
        <v>6.1544924583333334</v>
      </c>
      <c r="O154" s="528">
        <f t="shared" si="10"/>
        <v>6.1544924583333334</v>
      </c>
      <c r="P154" s="528">
        <f t="shared" si="10"/>
        <v>6.1544924583333334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147528.37843190064</v>
      </c>
      <c r="C155" s="671">
        <v>170109.95427287903</v>
      </c>
      <c r="D155" s="671">
        <v>384692.6232576241</v>
      </c>
      <c r="E155" s="703">
        <f>$D$155*($H$12*$I$12)/($H13*$I13)</f>
        <v>316695.17862403649</v>
      </c>
      <c r="F155" s="703">
        <f>$D$155*($H$12*$I$12)/($H14*$I14)</f>
        <v>507982.68887332035</v>
      </c>
      <c r="G155" s="703">
        <f>$D$155*($H$12*$I$12)/($H15*$I15)</f>
        <v>827070.7082442902</v>
      </c>
      <c r="H155" s="671">
        <v>0</v>
      </c>
      <c r="I155" s="511">
        <v>174496.0257634013</v>
      </c>
      <c r="J155" s="511">
        <v>198467.07629847684</v>
      </c>
      <c r="K155" s="511">
        <v>155041.16201731632</v>
      </c>
      <c r="L155" s="511">
        <v>172059.79930065584</v>
      </c>
      <c r="M155" s="511">
        <v>384692.6232576241</v>
      </c>
      <c r="N155" s="707">
        <f>$M$155*($H$12*$I$12)/($H13*$I13)</f>
        <v>316695.17862403649</v>
      </c>
      <c r="O155" s="707">
        <f>$M$155*($H$12*$I$12)/($H14*$I14)</f>
        <v>507982.68887332035</v>
      </c>
      <c r="P155" s="707">
        <f>$M$155*($H$12*$I$12)/($H15*$I15)</f>
        <v>827070.7082442902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5209.1814152848992</v>
      </c>
      <c r="AF160" s="485"/>
      <c r="AG160" s="484">
        <v>28145.546385872101</v>
      </c>
      <c r="AH160" s="485"/>
      <c r="AI160" s="484">
        <v>272218.03527091752</v>
      </c>
      <c r="AJ160" s="485"/>
      <c r="AK160" s="484">
        <v>14491.234253586987</v>
      </c>
      <c r="AL160" s="485"/>
      <c r="AM160" s="484">
        <v>73549.049022622421</v>
      </c>
      <c r="AN160" s="485"/>
      <c r="AO160" s="484">
        <v>66063.708019228856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4947.9212390971534</v>
      </c>
      <c r="AF161" s="485"/>
      <c r="AG161" s="484">
        <v>25317.973049179614</v>
      </c>
      <c r="AH161" s="485"/>
      <c r="AI161" s="484">
        <v>228222.87112235566</v>
      </c>
      <c r="AJ161" s="485"/>
      <c r="AK161" s="484">
        <v>13334.069477444435</v>
      </c>
      <c r="AL161" s="485"/>
      <c r="AM161" s="484">
        <v>69393.384448450583</v>
      </c>
      <c r="AN161" s="485"/>
      <c r="AO161" s="484">
        <v>58742.413083725776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1059.6151110835287</v>
      </c>
      <c r="AF162" s="485"/>
      <c r="AG162" s="484">
        <v>11892.414259486015</v>
      </c>
      <c r="AH162" s="485"/>
      <c r="AI162" s="484">
        <v>81895.721862105784</v>
      </c>
      <c r="AJ162" s="485"/>
      <c r="AK162" s="484">
        <v>7240.4262623661461</v>
      </c>
      <c r="AL162" s="485"/>
      <c r="AM162" s="484">
        <v>18107.978439619787</v>
      </c>
      <c r="AN162" s="485"/>
      <c r="AO162" s="484">
        <v>30706.443882117423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916.62553208115526</v>
      </c>
      <c r="AF163" s="485"/>
      <c r="AG163" s="484">
        <v>11342.854569825686</v>
      </c>
      <c r="AH163" s="485"/>
      <c r="AI163" s="484">
        <v>123077.09000642055</v>
      </c>
      <c r="AJ163" s="485"/>
      <c r="AK163" s="484">
        <v>3309.0652602575901</v>
      </c>
      <c r="AL163" s="485"/>
      <c r="AM163" s="484">
        <v>12873.49663968638</v>
      </c>
      <c r="AN163" s="485"/>
      <c r="AO163" s="484">
        <v>15445.147798020911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2971.6805959324711</v>
      </c>
      <c r="AF164" s="496"/>
      <c r="AG164" s="495">
        <v>2082.7042198679146</v>
      </c>
      <c r="AH164" s="496"/>
      <c r="AI164" s="495">
        <v>23250.059253829397</v>
      </c>
      <c r="AJ164" s="496"/>
      <c r="AK164" s="495">
        <v>2784.5779548207001</v>
      </c>
      <c r="AL164" s="496"/>
      <c r="AM164" s="495">
        <v>38411.909369144429</v>
      </c>
      <c r="AN164" s="496"/>
      <c r="AO164" s="495">
        <v>12590.821403587446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0.6781208182946965</v>
      </c>
      <c r="AF165" s="521"/>
      <c r="AG165" s="520">
        <v>2.6245123768712135</v>
      </c>
      <c r="AH165" s="521"/>
      <c r="AI165" s="520">
        <v>43.541706126173068</v>
      </c>
      <c r="AJ165" s="521"/>
      <c r="AK165" s="520">
        <v>0.6718774353647311</v>
      </c>
      <c r="AL165" s="521"/>
      <c r="AM165" s="520">
        <v>4.176096834226227</v>
      </c>
      <c r="AN165" s="521"/>
      <c r="AO165" s="520">
        <v>6.3053901041466558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0.37171386934513428</v>
      </c>
      <c r="AF167" s="473">
        <v>0.17113753668040974</v>
      </c>
      <c r="AG167" s="472">
        <v>1.6678766489057331</v>
      </c>
      <c r="AH167" s="473">
        <v>0.10810663881634552</v>
      </c>
      <c r="AI167" s="472">
        <v>7.3089415649544662</v>
      </c>
      <c r="AJ167" s="473">
        <v>0.18202791163854262</v>
      </c>
      <c r="AK167" s="472">
        <v>0.9855711693976672</v>
      </c>
      <c r="AL167" s="473">
        <v>2.4489452572923558E-2</v>
      </c>
      <c r="AM167" s="472">
        <v>2.6850211994837645</v>
      </c>
      <c r="AN167" s="473">
        <v>0.12800058499374711</v>
      </c>
      <c r="AO167" s="472">
        <v>3.9978335797334696</v>
      </c>
      <c r="AP167" s="473">
        <v>9.5591339974164094E-2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0.92651591974321412</v>
      </c>
      <c r="AF168" s="473">
        <v>0.14858744575095395</v>
      </c>
      <c r="AG168" s="472">
        <v>10.18788615628227</v>
      </c>
      <c r="AH168" s="473">
        <v>0.16542185556579264</v>
      </c>
      <c r="AI168" s="472">
        <v>49.242002644027629</v>
      </c>
      <c r="AJ168" s="473">
        <v>1.4306095241964598</v>
      </c>
      <c r="AK168" s="472">
        <v>7.0434196238225493</v>
      </c>
      <c r="AL168" s="473">
        <v>0.12426600182884716</v>
      </c>
      <c r="AM168" s="472">
        <v>18.181400722892096</v>
      </c>
      <c r="AN168" s="473">
        <v>0.21137555997569984</v>
      </c>
      <c r="AO168" s="472">
        <v>28.526719457954016</v>
      </c>
      <c r="AP168" s="473">
        <v>0.52526326624127428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0.88883574594009584</v>
      </c>
      <c r="AF169" s="473">
        <v>0.19256862698309879</v>
      </c>
      <c r="AG169" s="472">
        <v>2.7512930681367318</v>
      </c>
      <c r="AH169" s="473">
        <v>0.37416150762137146</v>
      </c>
      <c r="AI169" s="472">
        <v>28.422571493363211</v>
      </c>
      <c r="AJ169" s="473">
        <v>4.4426563037966993</v>
      </c>
      <c r="AK169" s="472">
        <v>1.4466525938462953</v>
      </c>
      <c r="AL169" s="473">
        <v>0.16994025607083066</v>
      </c>
      <c r="AM169" s="472">
        <v>5.6254361345947821</v>
      </c>
      <c r="AN169" s="473">
        <v>0.38872349709536685</v>
      </c>
      <c r="AO169" s="472">
        <v>6.2310112583426358</v>
      </c>
      <c r="AP169" s="473">
        <v>0.73011803886032067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0.34305990958432803</v>
      </c>
      <c r="AF170" s="473">
        <v>0.13489396298485506</v>
      </c>
      <c r="AG170" s="472">
        <v>1.6944781788493581</v>
      </c>
      <c r="AH170" s="473">
        <v>0.33704073058435224</v>
      </c>
      <c r="AI170" s="472">
        <v>17.481983190702177</v>
      </c>
      <c r="AJ170" s="473">
        <v>4.7917348115757195</v>
      </c>
      <c r="AK170" s="472">
        <v>0.64045451820140398</v>
      </c>
      <c r="AL170" s="473">
        <v>3.3146953971337038E-2</v>
      </c>
      <c r="AM170" s="472">
        <v>2.0310436628008555</v>
      </c>
      <c r="AN170" s="473">
        <v>0.11071118559128186</v>
      </c>
      <c r="AO170" s="472">
        <v>2.8455631771181893</v>
      </c>
      <c r="AP170" s="473">
        <v>0.13450726732509261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0.13061008833264029</v>
      </c>
      <c r="AF171" s="469">
        <v>4.2412118978491099E-2</v>
      </c>
      <c r="AG171" s="467">
        <v>0.67219183831032125</v>
      </c>
      <c r="AH171" s="469">
        <v>0.10660953075311848</v>
      </c>
      <c r="AI171" s="467">
        <v>6.2768367148496429</v>
      </c>
      <c r="AJ171" s="469">
        <v>1.5006604089033744</v>
      </c>
      <c r="AK171" s="467">
        <v>0.31150136795234484</v>
      </c>
      <c r="AL171" s="469">
        <v>1.7736237260740095E-2</v>
      </c>
      <c r="AM171" s="467">
        <v>1.0275876055340627</v>
      </c>
      <c r="AN171" s="469">
        <v>5.4119304024167911E-2</v>
      </c>
      <c r="AO171" s="467">
        <v>1.3909439806883519</v>
      </c>
      <c r="AP171" s="469">
        <v>7.4494652104751438E-2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0.41280289893273292</v>
      </c>
      <c r="AF172" s="473">
        <v>6.4430957486294169E-2</v>
      </c>
      <c r="AG172" s="472">
        <v>7.6064331516771251</v>
      </c>
      <c r="AH172" s="473">
        <v>0.47693662408235216</v>
      </c>
      <c r="AI172" s="472">
        <v>72.063051620283872</v>
      </c>
      <c r="AJ172" s="473">
        <v>5.4338730294332933</v>
      </c>
      <c r="AK172" s="472">
        <v>3.4199041041893832</v>
      </c>
      <c r="AL172" s="473">
        <v>0.23399249100153097</v>
      </c>
      <c r="AM172" s="472">
        <v>9.5212272560135176</v>
      </c>
      <c r="AN172" s="473">
        <v>0.64196254402465258</v>
      </c>
      <c r="AO172" s="472">
        <v>15.390474806630262</v>
      </c>
      <c r="AP172" s="473">
        <v>1.0784165288238912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6.3527267218469715E-3</v>
      </c>
      <c r="AF173" s="473">
        <v>1.5884768375339176E-3</v>
      </c>
      <c r="AG173" s="472">
        <v>2.088027412656469E-2</v>
      </c>
      <c r="AH173" s="473">
        <v>4.5816522515216987E-3</v>
      </c>
      <c r="AI173" s="472">
        <v>0.26994107708060061</v>
      </c>
      <c r="AJ173" s="473">
        <v>6.616032987172997E-2</v>
      </c>
      <c r="AK173" s="472">
        <v>7.4775446662437468E-3</v>
      </c>
      <c r="AL173" s="473">
        <v>8.2072873860482222E-4</v>
      </c>
      <c r="AM173" s="472">
        <v>4.3612672808582068E-2</v>
      </c>
      <c r="AN173" s="473">
        <v>3.8574522263802183E-3</v>
      </c>
      <c r="AO173" s="472">
        <v>3.3237449719653991E-2</v>
      </c>
      <c r="AP173" s="473">
        <v>3.500975844561661E-3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1.4330807954216507E-2</v>
      </c>
      <c r="AF174" s="473">
        <v>3.5510917127035413E-3</v>
      </c>
      <c r="AG174" s="472">
        <v>4.4145829200054838E-2</v>
      </c>
      <c r="AH174" s="473">
        <v>1.027031739446364E-2</v>
      </c>
      <c r="AI174" s="472">
        <v>0.55053671811453542</v>
      </c>
      <c r="AJ174" s="473">
        <v>0.146150205812449</v>
      </c>
      <c r="AK174" s="472">
        <v>1.8275150017258344E-2</v>
      </c>
      <c r="AL174" s="473">
        <v>2.3545781859317353E-3</v>
      </c>
      <c r="AM174" s="472">
        <v>9.7621768015242361E-2</v>
      </c>
      <c r="AN174" s="473">
        <v>7.5960609743823829E-3</v>
      </c>
      <c r="AO174" s="472">
        <v>7.9270420942225805E-2</v>
      </c>
      <c r="AP174" s="473">
        <v>9.9632587744009175E-3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0.51211708631540231</v>
      </c>
      <c r="AF175" s="473"/>
      <c r="AG175" s="472">
        <v>4.7520738712799613</v>
      </c>
      <c r="AH175" s="473"/>
      <c r="AI175" s="472">
        <v>37.403893014221104</v>
      </c>
      <c r="AJ175" s="473"/>
      <c r="AK175" s="472">
        <v>1.8846190098071611</v>
      </c>
      <c r="AL175" s="473"/>
      <c r="AM175" s="472">
        <v>8.2852463612604765</v>
      </c>
      <c r="AN175" s="473"/>
      <c r="AO175" s="472">
        <v>8.3362922570889779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5.7508200646597821E-3</v>
      </c>
      <c r="AF176" s="473"/>
      <c r="AG176" s="472">
        <v>2.5885167258742448E-2</v>
      </c>
      <c r="AH176" s="473"/>
      <c r="AI176" s="472">
        <v>0.26200510866919902</v>
      </c>
      <c r="AJ176" s="473"/>
      <c r="AK176" s="472">
        <v>1.3400745340459421E-2</v>
      </c>
      <c r="AL176" s="473"/>
      <c r="AM176" s="472">
        <v>6.7737977538999586E-2</v>
      </c>
      <c r="AN176" s="473"/>
      <c r="AO176" s="472">
        <v>6.1072735848497831E-2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611.60907624199569</v>
      </c>
      <c r="AF177" s="496"/>
      <c r="AG177" s="495">
        <v>2040.6944229384105</v>
      </c>
      <c r="AH177" s="496"/>
      <c r="AI177" s="495">
        <v>18656.460066882133</v>
      </c>
      <c r="AJ177" s="496"/>
      <c r="AK177" s="495">
        <v>1359.3048281678903</v>
      </c>
      <c r="AL177" s="496"/>
      <c r="AM177" s="495">
        <v>5912.0337317559761</v>
      </c>
      <c r="AN177" s="496"/>
      <c r="AO177" s="495">
        <v>5982.7257956326284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328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3074.509593376139</v>
      </c>
      <c r="C182" s="670">
        <v>1419.3651841743686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5209.1814152848992</v>
      </c>
    </row>
    <row r="183" spans="1:45" s="465" customFormat="1" hidden="1" x14ac:dyDescent="0.4">
      <c r="A183" s="432" t="s">
        <v>238</v>
      </c>
      <c r="B183" s="651">
        <v>2827.5082971246929</v>
      </c>
      <c r="C183" s="670">
        <v>1273.0187223568771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4947.9212390971534</v>
      </c>
    </row>
    <row r="184" spans="1:45" s="465" customFormat="1" hidden="1" x14ac:dyDescent="0.4">
      <c r="A184" s="428" t="s">
        <v>1</v>
      </c>
      <c r="B184" s="651">
        <v>1243.0063588848936</v>
      </c>
      <c r="C184" s="670">
        <v>890.58371637150219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1059.6151110835287</v>
      </c>
    </row>
    <row r="185" spans="1:45" s="465" customFormat="1" hidden="1" x14ac:dyDescent="0.4">
      <c r="A185" s="428" t="s">
        <v>215</v>
      </c>
      <c r="B185" s="651">
        <v>775.07026298946266</v>
      </c>
      <c r="C185" s="670">
        <v>366.99578842163311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916.62553208115526</v>
      </c>
    </row>
    <row r="186" spans="1:45" s="465" customFormat="1" hidden="1" x14ac:dyDescent="0.4">
      <c r="A186" s="428" t="s">
        <v>0</v>
      </c>
      <c r="B186" s="651">
        <v>809.43167525033732</v>
      </c>
      <c r="C186" s="670">
        <v>15.439217563741916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2971.6805959324711</v>
      </c>
    </row>
    <row r="187" spans="1:45" s="465" customFormat="1" hidden="1" x14ac:dyDescent="0.4">
      <c r="A187" s="508" t="s">
        <v>239</v>
      </c>
      <c r="B187" s="654">
        <v>0.30962474830473746</v>
      </c>
      <c r="C187" s="673">
        <v>9.7463881232335001E-2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0.6781208182946965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0.23345460709989219</v>
      </c>
      <c r="C189" s="672">
        <v>0.12831184283542918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0.37171386934513428</v>
      </c>
    </row>
    <row r="190" spans="1:45" s="465" customFormat="1" x14ac:dyDescent="0.4">
      <c r="A190" s="428" t="s">
        <v>3</v>
      </c>
      <c r="B190" s="653">
        <v>1.156213831361343</v>
      </c>
      <c r="C190" s="672">
        <v>0.87230066469161183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0.92651591974321412</v>
      </c>
    </row>
    <row r="191" spans="1:45" s="465" customFormat="1" x14ac:dyDescent="0.4">
      <c r="A191" s="428" t="s">
        <v>4</v>
      </c>
      <c r="B191" s="653">
        <v>0.38774206245074916</v>
      </c>
      <c r="C191" s="672">
        <v>0.12768868306467543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0.88883574594009584</v>
      </c>
    </row>
    <row r="192" spans="1:45" s="465" customFormat="1" x14ac:dyDescent="0.4">
      <c r="A192" s="428" t="s">
        <v>5</v>
      </c>
      <c r="B192" s="653">
        <v>0.1865866244041155</v>
      </c>
      <c r="C192" s="672">
        <v>7.7999288810693623E-2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0.34305990958432803</v>
      </c>
    </row>
    <row r="193" spans="1:34" s="465" customFormat="1" x14ac:dyDescent="0.4">
      <c r="A193" s="433" t="s">
        <v>6</v>
      </c>
      <c r="B193" s="653">
        <v>7.682055406862677E-2</v>
      </c>
      <c r="C193" s="672">
        <v>3.6154272440866692E-2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0.13061008833264029</v>
      </c>
    </row>
    <row r="194" spans="1:34" s="465" customFormat="1" x14ac:dyDescent="0.4">
      <c r="A194" s="428" t="s">
        <v>7</v>
      </c>
      <c r="B194" s="653">
        <v>0.62178802064522831</v>
      </c>
      <c r="C194" s="672">
        <v>0.43448894534999394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0.41280289893273292</v>
      </c>
    </row>
    <row r="195" spans="1:34" s="465" customFormat="1" x14ac:dyDescent="0.4">
      <c r="A195" s="428" t="s">
        <v>8</v>
      </c>
      <c r="B195" s="653">
        <v>2.5899621736454313E-3</v>
      </c>
      <c r="C195" s="672">
        <v>6.5260246548448501E-4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6.3527267218469715E-3</v>
      </c>
    </row>
    <row r="196" spans="1:34" s="465" customFormat="1" x14ac:dyDescent="0.4">
      <c r="A196" s="428" t="s">
        <v>9</v>
      </c>
      <c r="B196" s="653">
        <v>5.7530890458154463E-3</v>
      </c>
      <c r="C196" s="672">
        <v>1.4448484984563301E-3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1.4330807954216507E-2</v>
      </c>
    </row>
    <row r="197" spans="1:34" s="465" customFormat="1" x14ac:dyDescent="0.4">
      <c r="A197" s="428" t="s">
        <v>220</v>
      </c>
      <c r="B197" s="653">
        <v>0.39657575936869005</v>
      </c>
      <c r="C197" s="672">
        <v>0.20320310791332249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0.51211708631540231</v>
      </c>
    </row>
    <row r="198" spans="1:34" s="465" customFormat="1" x14ac:dyDescent="0.4">
      <c r="A198" s="428" t="s">
        <v>10</v>
      </c>
      <c r="B198" s="653">
        <v>3.0062131116837315E-3</v>
      </c>
      <c r="C198" s="672">
        <v>1.2245697898523708E-3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5.7508200646597821E-3</v>
      </c>
    </row>
    <row r="199" spans="1:34" s="465" customFormat="1" x14ac:dyDescent="0.4">
      <c r="A199" s="430" t="s">
        <v>221</v>
      </c>
      <c r="B199" s="652">
        <v>299.0944294082916</v>
      </c>
      <c r="C199" s="671">
        <v>124.05913281609605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611.60907624199569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328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184559.39489566654</v>
      </c>
      <c r="C205" s="658">
        <v>2402641.2652536253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182464.83939091573</v>
      </c>
      <c r="C206" s="658">
        <v>2111230.8725636299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2419.1303383305576</v>
      </c>
      <c r="C207" s="658">
        <v>330192.00652812253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150937.01164372693</v>
      </c>
      <c r="C208" s="658">
        <v>1427408.559029032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29108.697408858668</v>
      </c>
      <c r="C209" s="658">
        <v>353630.3070064754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14.585894264705578</v>
      </c>
      <c r="C210" s="659">
        <v>352.64289107334986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16.943967578890728</v>
      </c>
      <c r="C211" s="659">
        <v>3.9526780405936046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38.487051917446315</v>
      </c>
      <c r="C212" s="659">
        <v>88.776824654037895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58.223191205252476</v>
      </c>
      <c r="C213" s="659">
        <v>321.87338487279305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6.1546605120788085</v>
      </c>
      <c r="C214" s="659">
        <v>305.03775326865042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2.2114749710401465</v>
      </c>
      <c r="C215" s="659">
        <v>93.462223419944152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21.806883068870995</v>
      </c>
      <c r="C216" s="659">
        <v>125.76093505899915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0.33656353909298042</v>
      </c>
      <c r="C217" s="659">
        <v>4.2529192634185646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0.52954988087715826</v>
      </c>
      <c r="C218" s="659">
        <v>9.3814751344977445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358.55352306067715</v>
      </c>
      <c r="C219" s="659">
        <v>4.1488370616187051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1.2039635988378612</v>
      </c>
      <c r="C220" s="659">
        <v>0.95977832230044791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11934.965437495539</v>
      </c>
      <c r="C221" s="658">
        <v>147827.47286130892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23123.909834975224</v>
      </c>
      <c r="C222" s="660">
        <v>148358.10484720237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1245857.8611343366</v>
      </c>
      <c r="E237" s="606">
        <v>1245857.8611343366</v>
      </c>
      <c r="F237" s="476">
        <v>2644355.8630185751</v>
      </c>
      <c r="G237" s="607">
        <v>3245437.676436468</v>
      </c>
      <c r="H237" s="607">
        <v>4048147.9132318101</v>
      </c>
      <c r="I237" s="607">
        <v>3670266.0597627014</v>
      </c>
      <c r="J237" s="607">
        <v>1697798.4775686651</v>
      </c>
      <c r="K237" s="607">
        <v>1651981.3558536498</v>
      </c>
      <c r="L237" s="607">
        <v>3292435.1867141612</v>
      </c>
      <c r="M237" s="607">
        <v>1995506.077209987</v>
      </c>
      <c r="N237" s="607">
        <v>3017628.2560244091</v>
      </c>
      <c r="O237" s="607">
        <v>3052857.8382919552</v>
      </c>
      <c r="P237" s="607">
        <v>1135234.7953543128</v>
      </c>
      <c r="Q237" s="607">
        <v>2844481.1778050023</v>
      </c>
      <c r="R237" s="607">
        <v>3677394.6151705356</v>
      </c>
      <c r="S237" s="607">
        <v>1265822.7848101265</v>
      </c>
      <c r="T237" s="607">
        <v>3933205.0570194572</v>
      </c>
      <c r="U237" s="607">
        <v>1000000</v>
      </c>
      <c r="V237" s="607">
        <v>1000000</v>
      </c>
      <c r="W237" s="607">
        <v>2803931.7102438114</v>
      </c>
      <c r="X237" s="607">
        <v>2325753.3467000425</v>
      </c>
      <c r="Y237" s="479">
        <v>1245864.3858897751</v>
      </c>
      <c r="Z237" s="476">
        <v>3639885.7547281217</v>
      </c>
      <c r="AA237" s="476">
        <v>3691441.4326392319</v>
      </c>
      <c r="AB237" s="481">
        <v>3018586.7683042106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260351.62135733731</v>
      </c>
      <c r="E238" s="606">
        <v>260351.62135733731</v>
      </c>
      <c r="F238" s="476">
        <v>1974915.2288902565</v>
      </c>
      <c r="G238" s="607">
        <v>3102780.9598958842</v>
      </c>
      <c r="H238" s="607">
        <v>3965385.5506155957</v>
      </c>
      <c r="I238" s="607">
        <v>3551743.0380807277</v>
      </c>
      <c r="J238" s="607">
        <v>565728.24535480072</v>
      </c>
      <c r="K238" s="607">
        <v>805373.33751973894</v>
      </c>
      <c r="L238" s="607">
        <v>2989751.7603625334</v>
      </c>
      <c r="M238" s="607">
        <v>991741.68927990203</v>
      </c>
      <c r="N238" s="607">
        <v>2700936.1734534265</v>
      </c>
      <c r="O238" s="607">
        <v>2896876.4336114982</v>
      </c>
      <c r="P238" s="607">
        <v>66130.122459979146</v>
      </c>
      <c r="Q238" s="607">
        <v>2480931.5413033813</v>
      </c>
      <c r="R238" s="607">
        <v>3523649.4435476381</v>
      </c>
      <c r="S238" s="607">
        <v>0</v>
      </c>
      <c r="T238" s="607">
        <v>3931055.4681724436</v>
      </c>
      <c r="U238" s="607">
        <v>0</v>
      </c>
      <c r="V238" s="607">
        <v>0</v>
      </c>
      <c r="W238" s="607">
        <v>2439262.9972123611</v>
      </c>
      <c r="X238" s="607">
        <v>1603698.1830300719</v>
      </c>
      <c r="Y238" s="479">
        <v>337452.11308349622</v>
      </c>
      <c r="Z238" s="476">
        <v>3537951.5341554536</v>
      </c>
      <c r="AA238" s="476">
        <v>3607088.5662935721</v>
      </c>
      <c r="AB238" s="481">
        <v>2731888.6038050428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65349.058742169771</v>
      </c>
      <c r="E239" s="606">
        <v>65349.058742169771</v>
      </c>
      <c r="F239" s="476">
        <v>1059175.769905291</v>
      </c>
      <c r="G239" s="607">
        <v>1945587.2916005871</v>
      </c>
      <c r="H239" s="607">
        <v>3880529.8345595025</v>
      </c>
      <c r="I239" s="607">
        <v>2788877.3817281872</v>
      </c>
      <c r="J239" s="607">
        <v>118260.68969638465</v>
      </c>
      <c r="K239" s="607">
        <v>407745.27694258373</v>
      </c>
      <c r="L239" s="607">
        <v>2842617.5845275321</v>
      </c>
      <c r="M239" s="607">
        <v>637200.25171689398</v>
      </c>
      <c r="N239" s="607">
        <v>1134662.2677296964</v>
      </c>
      <c r="O239" s="607">
        <v>578572.06087402778</v>
      </c>
      <c r="P239" s="607">
        <v>4759.2519690395866</v>
      </c>
      <c r="Q239" s="607">
        <v>676844.11145970726</v>
      </c>
      <c r="R239" s="607">
        <v>2804543.0073219319</v>
      </c>
      <c r="S239" s="607">
        <v>0</v>
      </c>
      <c r="T239" s="607">
        <v>3851006.1046919269</v>
      </c>
      <c r="U239" s="607">
        <v>0</v>
      </c>
      <c r="V239" s="607">
        <v>0</v>
      </c>
      <c r="W239" s="607">
        <v>1595623.9914963036</v>
      </c>
      <c r="X239" s="607">
        <v>886404.19695038279</v>
      </c>
      <c r="Y239" s="479">
        <v>231591.24969215921</v>
      </c>
      <c r="Z239" s="476">
        <v>3465907.0741810114</v>
      </c>
      <c r="AA239" s="476">
        <v>3533246.1258632638</v>
      </c>
      <c r="AB239" s="481">
        <v>2384630.3545732372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158632.03567943946</v>
      </c>
      <c r="E240" s="606">
        <v>158632.03567943946</v>
      </c>
      <c r="F240" s="476">
        <v>282513.27299978142</v>
      </c>
      <c r="G240" s="607">
        <v>1120324.2547594511</v>
      </c>
      <c r="H240" s="607">
        <v>19814.339260456713</v>
      </c>
      <c r="I240" s="607">
        <v>667817.49785861559</v>
      </c>
      <c r="J240" s="607">
        <v>324360.67130496399</v>
      </c>
      <c r="K240" s="607">
        <v>356030.40998853912</v>
      </c>
      <c r="L240" s="607">
        <v>95600.410709059564</v>
      </c>
      <c r="M240" s="607">
        <v>318796.95307427854</v>
      </c>
      <c r="N240" s="607">
        <v>1152860.3444996504</v>
      </c>
      <c r="O240" s="607">
        <v>184793.75966754789</v>
      </c>
      <c r="P240" s="607">
        <v>60084.76005182576</v>
      </c>
      <c r="Q240" s="607">
        <v>1705415.0177511228</v>
      </c>
      <c r="R240" s="607">
        <v>672602.30232664431</v>
      </c>
      <c r="S240" s="607">
        <v>0</v>
      </c>
      <c r="T240" s="607">
        <v>18169.376123361631</v>
      </c>
      <c r="U240" s="607">
        <v>0</v>
      </c>
      <c r="V240" s="607">
        <v>0</v>
      </c>
      <c r="W240" s="607">
        <v>728181.60269737919</v>
      </c>
      <c r="X240" s="607">
        <v>691312.49204402976</v>
      </c>
      <c r="Y240" s="479">
        <v>62495.803396486503</v>
      </c>
      <c r="Z240" s="476">
        <v>16352.445965403705</v>
      </c>
      <c r="AA240" s="476">
        <v>16701.594743494446</v>
      </c>
      <c r="AB240" s="481">
        <v>307017.68628646788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36370.526935728136</v>
      </c>
      <c r="E241" s="611">
        <v>36370.526935728136</v>
      </c>
      <c r="F241" s="487">
        <v>633226.18598518462</v>
      </c>
      <c r="G241" s="612">
        <v>36869.41353584607</v>
      </c>
      <c r="H241" s="612">
        <v>65041.376795636592</v>
      </c>
      <c r="I241" s="612">
        <v>95048.158493925192</v>
      </c>
      <c r="J241" s="612">
        <v>123106.88435345222</v>
      </c>
      <c r="K241" s="612">
        <v>41597.650588616176</v>
      </c>
      <c r="L241" s="612">
        <v>51533.765125941885</v>
      </c>
      <c r="M241" s="612">
        <v>35744.484488729693</v>
      </c>
      <c r="N241" s="612">
        <v>413413.5612240801</v>
      </c>
      <c r="O241" s="612">
        <v>2133510.6130699236</v>
      </c>
      <c r="P241" s="612">
        <v>1286.1104391138097</v>
      </c>
      <c r="Q241" s="612">
        <v>98672.412092551371</v>
      </c>
      <c r="R241" s="612">
        <v>46504.13389906205</v>
      </c>
      <c r="S241" s="612">
        <v>0</v>
      </c>
      <c r="T241" s="612">
        <v>61879.98735715526</v>
      </c>
      <c r="U241" s="612">
        <v>0</v>
      </c>
      <c r="V241" s="612">
        <v>0</v>
      </c>
      <c r="W241" s="612">
        <v>115457.40301867851</v>
      </c>
      <c r="X241" s="612">
        <v>25981.494035659543</v>
      </c>
      <c r="Y241" s="490">
        <v>43365.059994850555</v>
      </c>
      <c r="Z241" s="487">
        <v>55692.014009038598</v>
      </c>
      <c r="AA241" s="487">
        <v>57140.845686813947</v>
      </c>
      <c r="AB241" s="492">
        <v>40240.562945337835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1085.283297083718</v>
      </c>
      <c r="E242" s="604">
        <v>1085.283297083718</v>
      </c>
      <c r="F242" s="476">
        <v>665.10902517412921</v>
      </c>
      <c r="G242" s="607">
        <v>111.4627419072369</v>
      </c>
      <c r="H242" s="607">
        <v>169.68357932013595</v>
      </c>
      <c r="I242" s="607">
        <v>184.73141969647588</v>
      </c>
      <c r="J242" s="607">
        <v>1180.9917833369886</v>
      </c>
      <c r="K242" s="607">
        <v>858.86242596776992</v>
      </c>
      <c r="L242" s="607">
        <v>367.88616094885651</v>
      </c>
      <c r="M242" s="607">
        <v>410.89960801061807</v>
      </c>
      <c r="N242" s="607">
        <v>198.45563986065434</v>
      </c>
      <c r="O242" s="607">
        <v>259.63435515364449</v>
      </c>
      <c r="P242" s="607">
        <v>1359.2791008545919</v>
      </c>
      <c r="Q242" s="607">
        <v>296.98004283874479</v>
      </c>
      <c r="R242" s="607">
        <v>301.83114039453466</v>
      </c>
      <c r="S242" s="607">
        <v>1635.5631174757712</v>
      </c>
      <c r="T242" s="607">
        <v>134.16089203096854</v>
      </c>
      <c r="U242" s="607">
        <v>1292.0948628058593</v>
      </c>
      <c r="V242" s="607">
        <v>0.29307106944444444</v>
      </c>
      <c r="W242" s="607">
        <v>122.86320435905287</v>
      </c>
      <c r="X242" s="607">
        <v>218.26913084655658</v>
      </c>
      <c r="Y242" s="479">
        <v>820.06469635936594</v>
      </c>
      <c r="Z242" s="476">
        <v>249.9538140410825</v>
      </c>
      <c r="AA242" s="476">
        <v>229.54104171063855</v>
      </c>
      <c r="AB242" s="481">
        <v>414.13419015648424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13.748485879514966</v>
      </c>
      <c r="E243" s="614">
        <v>13.748485879514966</v>
      </c>
      <c r="F243" s="615">
        <v>37.935146621887085</v>
      </c>
      <c r="G243" s="514">
        <v>29.414237455698775</v>
      </c>
      <c r="H243" s="514">
        <v>38.901393881399891</v>
      </c>
      <c r="I243" s="514">
        <v>36.213262854743569</v>
      </c>
      <c r="J243" s="514">
        <v>25.377958501723683</v>
      </c>
      <c r="K243" s="514">
        <v>11.391329145543867</v>
      </c>
      <c r="L243" s="514">
        <v>31.536814422988115</v>
      </c>
      <c r="M243" s="514">
        <v>52.751447463820938</v>
      </c>
      <c r="N243" s="514">
        <v>31.405348971064505</v>
      </c>
      <c r="O243" s="514">
        <v>19.605741470417119</v>
      </c>
      <c r="P243" s="514">
        <v>1.1054225677084335</v>
      </c>
      <c r="Q243" s="514">
        <v>21.794935531359133</v>
      </c>
      <c r="R243" s="514">
        <v>32.530182384999435</v>
      </c>
      <c r="S243" s="514">
        <v>0</v>
      </c>
      <c r="T243" s="514">
        <v>38.203590188319922</v>
      </c>
      <c r="U243" s="514">
        <v>0</v>
      </c>
      <c r="V243" s="514">
        <v>0</v>
      </c>
      <c r="W243" s="514">
        <v>22.67491108952246</v>
      </c>
      <c r="X243" s="514">
        <v>33.270181869503958</v>
      </c>
      <c r="Y243" s="616">
        <v>3.1138965448838487</v>
      </c>
      <c r="Z243" s="615">
        <v>34.383246843334426</v>
      </c>
      <c r="AA243" s="615">
        <v>35.053672664628799</v>
      </c>
      <c r="AB243" s="617">
        <v>26.17596793012628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295.10835948321909</v>
      </c>
      <c r="E244" s="619">
        <v>295.10835948321909</v>
      </c>
      <c r="F244" s="464">
        <v>565.64532742981953</v>
      </c>
      <c r="G244" s="620">
        <v>89.172439454382541</v>
      </c>
      <c r="H244" s="620">
        <v>53.847093089323124</v>
      </c>
      <c r="I244" s="620">
        <v>130.48582077161601</v>
      </c>
      <c r="J244" s="620">
        <v>532.8807108652228</v>
      </c>
      <c r="K244" s="620">
        <v>122.21457482276013</v>
      </c>
      <c r="L244" s="620">
        <v>101.27560853638251</v>
      </c>
      <c r="M244" s="620">
        <v>1101.1517918023924</v>
      </c>
      <c r="N244" s="620">
        <v>270.48429745212422</v>
      </c>
      <c r="O244" s="620">
        <v>36.610735073878296</v>
      </c>
      <c r="P244" s="620">
        <v>16.316361263341413</v>
      </c>
      <c r="Q244" s="620">
        <v>88.509874538837749</v>
      </c>
      <c r="R244" s="620">
        <v>72.517620848701256</v>
      </c>
      <c r="S244" s="620">
        <v>0</v>
      </c>
      <c r="T244" s="620">
        <v>44.811719699120317</v>
      </c>
      <c r="U244" s="620">
        <v>0</v>
      </c>
      <c r="V244" s="620">
        <v>0</v>
      </c>
      <c r="W244" s="620">
        <v>53.893488936201749</v>
      </c>
      <c r="X244" s="620">
        <v>500.08035770642806</v>
      </c>
      <c r="Y244" s="467">
        <v>6.2613610734628864</v>
      </c>
      <c r="Z244" s="464">
        <v>40.330566114182368</v>
      </c>
      <c r="AA244" s="464">
        <v>41.119307163035771</v>
      </c>
      <c r="AB244" s="469">
        <v>41.464726947621926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47.52624780038942</v>
      </c>
      <c r="E245" s="619">
        <v>47.52624780038942</v>
      </c>
      <c r="F245" s="464">
        <v>353.33955254374018</v>
      </c>
      <c r="G245" s="620">
        <v>390.85040861619984</v>
      </c>
      <c r="H245" s="620">
        <v>450.86753088754267</v>
      </c>
      <c r="I245" s="620">
        <v>435.29881644848734</v>
      </c>
      <c r="J245" s="620">
        <v>107.90208165692242</v>
      </c>
      <c r="K245" s="620">
        <v>111.99164982936027</v>
      </c>
      <c r="L245" s="620">
        <v>344.59387853040306</v>
      </c>
      <c r="M245" s="620">
        <v>152.51945661067174</v>
      </c>
      <c r="N245" s="620">
        <v>418.92148667563828</v>
      </c>
      <c r="O245" s="620">
        <v>706.94923483386617</v>
      </c>
      <c r="P245" s="620">
        <v>10.0285986286273</v>
      </c>
      <c r="Q245" s="620">
        <v>354.31645561573623</v>
      </c>
      <c r="R245" s="620">
        <v>431.26922807295574</v>
      </c>
      <c r="S245" s="620">
        <v>0</v>
      </c>
      <c r="T245" s="620">
        <v>446.13706222592373</v>
      </c>
      <c r="U245" s="620">
        <v>0</v>
      </c>
      <c r="V245" s="620">
        <v>0</v>
      </c>
      <c r="W245" s="620">
        <v>317.37966467666399</v>
      </c>
      <c r="X245" s="620">
        <v>217.9401935532743</v>
      </c>
      <c r="Y245" s="467">
        <v>47.511243194988978</v>
      </c>
      <c r="Z245" s="464">
        <v>401.52353904067934</v>
      </c>
      <c r="AA245" s="464">
        <v>409.43522995952634</v>
      </c>
      <c r="AB245" s="469">
        <v>320.27853533103837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81.804563513098898</v>
      </c>
      <c r="E246" s="619">
        <v>81.804563513098898</v>
      </c>
      <c r="F246" s="464">
        <v>1012.1849753380753</v>
      </c>
      <c r="G246" s="620">
        <v>1781.2245240592424</v>
      </c>
      <c r="H246" s="620">
        <v>3547.330617915336</v>
      </c>
      <c r="I246" s="620">
        <v>2555.3872617876414</v>
      </c>
      <c r="J246" s="620">
        <v>148.15654701300468</v>
      </c>
      <c r="K246" s="620">
        <v>381.02974653011387</v>
      </c>
      <c r="L246" s="620">
        <v>2603.0748144000036</v>
      </c>
      <c r="M246" s="620">
        <v>664.38010454984328</v>
      </c>
      <c r="N246" s="620">
        <v>1056.2180863977424</v>
      </c>
      <c r="O246" s="620">
        <v>540.71980172904046</v>
      </c>
      <c r="P246" s="620">
        <v>5.4734815203020117</v>
      </c>
      <c r="Q246" s="620">
        <v>622.00772009179923</v>
      </c>
      <c r="R246" s="620">
        <v>2564.3715748400455</v>
      </c>
      <c r="S246" s="620">
        <v>0</v>
      </c>
      <c r="T246" s="620">
        <v>3519.6888091592518</v>
      </c>
      <c r="U246" s="620">
        <v>0</v>
      </c>
      <c r="V246" s="620">
        <v>0</v>
      </c>
      <c r="W246" s="620">
        <v>1460.0898607318961</v>
      </c>
      <c r="X246" s="620">
        <v>845.86017346288133</v>
      </c>
      <c r="Y246" s="467">
        <v>211.99848207492147</v>
      </c>
      <c r="Z246" s="464">
        <v>3167.7213722715405</v>
      </c>
      <c r="AA246" s="464">
        <v>3229.2690378865332</v>
      </c>
      <c r="AB246" s="469">
        <v>2179.9802654877763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33.274340555649154</v>
      </c>
      <c r="E247" s="619">
        <v>33.274340555649154</v>
      </c>
      <c r="F247" s="464">
        <v>315.88622275106314</v>
      </c>
      <c r="G247" s="620">
        <v>524.6230526596089</v>
      </c>
      <c r="H247" s="620">
        <v>1041.5351867286902</v>
      </c>
      <c r="I247" s="620">
        <v>753.09732151842616</v>
      </c>
      <c r="J247" s="620">
        <v>60.344848853205761</v>
      </c>
      <c r="K247" s="620">
        <v>115.50408631155257</v>
      </c>
      <c r="L247" s="620">
        <v>766.21461574706575</v>
      </c>
      <c r="M247" s="620">
        <v>229.24267514108297</v>
      </c>
      <c r="N247" s="620">
        <v>318.7361530095074</v>
      </c>
      <c r="O247" s="620">
        <v>164.84909097577753</v>
      </c>
      <c r="P247" s="620">
        <v>2.1017727775197548</v>
      </c>
      <c r="Q247" s="620">
        <v>184.82636551727512</v>
      </c>
      <c r="R247" s="620">
        <v>753.50580769676969</v>
      </c>
      <c r="S247" s="620">
        <v>0</v>
      </c>
      <c r="T247" s="620">
        <v>1033.1448135988658</v>
      </c>
      <c r="U247" s="620">
        <v>0</v>
      </c>
      <c r="V247" s="620">
        <v>0</v>
      </c>
      <c r="W247" s="620">
        <v>429.69488417556551</v>
      </c>
      <c r="X247" s="620">
        <v>263.45267541756255</v>
      </c>
      <c r="Y247" s="467">
        <v>62.417222236408286</v>
      </c>
      <c r="Z247" s="464">
        <v>929.83075610891228</v>
      </c>
      <c r="AA247" s="464">
        <v>947.89808548902033</v>
      </c>
      <c r="AB247" s="469">
        <v>640.24541905744366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29.533625199677424</v>
      </c>
      <c r="E248" s="619">
        <v>29.533625199677424</v>
      </c>
      <c r="F248" s="464">
        <v>393.82590959585877</v>
      </c>
      <c r="G248" s="620">
        <v>658.28740081760338</v>
      </c>
      <c r="H248" s="620">
        <v>1288.0602705733072</v>
      </c>
      <c r="I248" s="620">
        <v>936.22244446740467</v>
      </c>
      <c r="J248" s="620">
        <v>56.706916856432656</v>
      </c>
      <c r="K248" s="620">
        <v>142.45299071096747</v>
      </c>
      <c r="L248" s="620">
        <v>945.50848314466384</v>
      </c>
      <c r="M248" s="620">
        <v>232.45499354966029</v>
      </c>
      <c r="N248" s="620">
        <v>412.10528231484108</v>
      </c>
      <c r="O248" s="620">
        <v>301.62527055930042</v>
      </c>
      <c r="P248" s="620">
        <v>2.5001150114316482</v>
      </c>
      <c r="Q248" s="620">
        <v>247.6360866855909</v>
      </c>
      <c r="R248" s="620">
        <v>931.32903396906966</v>
      </c>
      <c r="S248" s="620">
        <v>0</v>
      </c>
      <c r="T248" s="620">
        <v>1277.9890291754887</v>
      </c>
      <c r="U248" s="620">
        <v>0</v>
      </c>
      <c r="V248" s="620">
        <v>0</v>
      </c>
      <c r="W248" s="620">
        <v>541.90670510595703</v>
      </c>
      <c r="X248" s="620">
        <v>309.13313216729694</v>
      </c>
      <c r="Y248" s="467">
        <v>79.524135016643598</v>
      </c>
      <c r="Z248" s="464">
        <v>1150.1906505804909</v>
      </c>
      <c r="AA248" s="464">
        <v>1172.5566143873853</v>
      </c>
      <c r="AB248" s="469">
        <v>794.68660544660736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2.9360616085783504</v>
      </c>
      <c r="E249" s="622">
        <v>2.9360616085783504</v>
      </c>
      <c r="F249" s="537">
        <v>16.561386718421016</v>
      </c>
      <c r="G249" s="623">
        <v>22.782974413730251</v>
      </c>
      <c r="H249" s="623">
        <v>44.93572485174419</v>
      </c>
      <c r="I249" s="623">
        <v>32.872291012924777</v>
      </c>
      <c r="J249" s="623">
        <v>5.319307039606489</v>
      </c>
      <c r="K249" s="623">
        <v>5.5390478928656028</v>
      </c>
      <c r="L249" s="623">
        <v>33.364178119397323</v>
      </c>
      <c r="M249" s="623">
        <v>15.484385431360343</v>
      </c>
      <c r="N249" s="623">
        <v>14.974129512450544</v>
      </c>
      <c r="O249" s="623">
        <v>7.6989961228067418</v>
      </c>
      <c r="P249" s="623">
        <v>0.16532515700191219</v>
      </c>
      <c r="Q249" s="623">
        <v>8.1375670504158197</v>
      </c>
      <c r="R249" s="623">
        <v>32.512603457990892</v>
      </c>
      <c r="S249" s="624">
        <v>0</v>
      </c>
      <c r="T249" s="623">
        <v>44.527979416063744</v>
      </c>
      <c r="U249" s="623">
        <v>0</v>
      </c>
      <c r="V249" s="623">
        <v>0</v>
      </c>
      <c r="W249" s="623">
        <v>18.613950632255687</v>
      </c>
      <c r="X249" s="623">
        <v>13.780947080810884</v>
      </c>
      <c r="Y249" s="625">
        <v>2.7092685632167921</v>
      </c>
      <c r="Z249" s="537">
        <v>40.075199743020889</v>
      </c>
      <c r="AA249" s="537">
        <v>40.853994393101857</v>
      </c>
      <c r="AB249" s="626">
        <v>27.619079532592007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6.6076921846897676</v>
      </c>
      <c r="E250" s="622">
        <v>6.6076921846897676</v>
      </c>
      <c r="F250" s="537">
        <v>33.183936280112441</v>
      </c>
      <c r="G250" s="623">
        <v>43.976309296940876</v>
      </c>
      <c r="H250" s="623">
        <v>85.078880226479413</v>
      </c>
      <c r="I250" s="623">
        <v>62.908270674004683</v>
      </c>
      <c r="J250" s="623">
        <v>11.974388592041356</v>
      </c>
      <c r="K250" s="623">
        <v>11.058535058278572</v>
      </c>
      <c r="L250" s="623">
        <v>63.419597121629273</v>
      </c>
      <c r="M250" s="623">
        <v>33.067067457209376</v>
      </c>
      <c r="N250" s="623">
        <v>29.751867300357386</v>
      </c>
      <c r="O250" s="623">
        <v>14.27774927245072</v>
      </c>
      <c r="P250" s="623">
        <v>0.40081752805376181</v>
      </c>
      <c r="Q250" s="623">
        <v>16.619619803669071</v>
      </c>
      <c r="R250" s="623">
        <v>62.064787939841189</v>
      </c>
      <c r="S250" s="624">
        <v>0</v>
      </c>
      <c r="T250" s="623">
        <v>84.281189973360412</v>
      </c>
      <c r="U250" s="623">
        <v>0</v>
      </c>
      <c r="V250" s="623">
        <v>0</v>
      </c>
      <c r="W250" s="623">
        <v>35.726396070579661</v>
      </c>
      <c r="X250" s="623">
        <v>28.074924411514857</v>
      </c>
      <c r="Y250" s="625">
        <v>5.1608402099206385</v>
      </c>
      <c r="Z250" s="537">
        <v>75.853105554199558</v>
      </c>
      <c r="AA250" s="537">
        <v>77.327133233971168</v>
      </c>
      <c r="AB250" s="626">
        <v>52.491804196201961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44.310524349747965</v>
      </c>
      <c r="E251" s="619">
        <v>44.310524349747965</v>
      </c>
      <c r="F251" s="464">
        <v>266.45854978830039</v>
      </c>
      <c r="G251" s="620">
        <v>487.83248189402332</v>
      </c>
      <c r="H251" s="620">
        <v>578.47349145017017</v>
      </c>
      <c r="I251" s="620">
        <v>536.68294063022336</v>
      </c>
      <c r="J251" s="620">
        <v>91.69227062894295</v>
      </c>
      <c r="K251" s="620">
        <v>127.97660586446662</v>
      </c>
      <c r="L251" s="620">
        <v>439.16510478764735</v>
      </c>
      <c r="M251" s="620">
        <v>166.22553682463212</v>
      </c>
      <c r="N251" s="620">
        <v>409.35710998556561</v>
      </c>
      <c r="O251" s="620">
        <v>301.70253908253466</v>
      </c>
      <c r="P251" s="620">
        <v>11.640728077634614</v>
      </c>
      <c r="Q251" s="620">
        <v>410.90993289545565</v>
      </c>
      <c r="R251" s="620">
        <v>466.70492666315141</v>
      </c>
      <c r="S251" s="620">
        <v>0</v>
      </c>
      <c r="T251" s="620">
        <v>573.4236582074833</v>
      </c>
      <c r="U251" s="620">
        <v>0</v>
      </c>
      <c r="V251" s="620">
        <v>0</v>
      </c>
      <c r="W251" s="620">
        <v>373.65985978361317</v>
      </c>
      <c r="X251" s="620">
        <v>260.72973969852126</v>
      </c>
      <c r="Y251" s="467">
        <v>48.906088422063171</v>
      </c>
      <c r="Z251" s="464">
        <v>516.08152764615306</v>
      </c>
      <c r="AA251" s="464">
        <v>526.14568696611479</v>
      </c>
      <c r="AB251" s="469">
        <v>407.78114481744211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0.70670188050465077</v>
      </c>
      <c r="E252" s="619">
        <v>0.70670188050465077</v>
      </c>
      <c r="F252" s="464">
        <v>3.1969650068840805</v>
      </c>
      <c r="G252" s="620">
        <v>4.1146011686236088</v>
      </c>
      <c r="H252" s="620">
        <v>6.3422076644751559</v>
      </c>
      <c r="I252" s="620">
        <v>5.2240034734841583</v>
      </c>
      <c r="J252" s="620">
        <v>1.3423689905261904</v>
      </c>
      <c r="K252" s="620">
        <v>1.1365393943349826</v>
      </c>
      <c r="L252" s="620">
        <v>4.8056521723416346</v>
      </c>
      <c r="M252" s="620">
        <v>2.9949497252679875</v>
      </c>
      <c r="N252" s="620">
        <v>3.3699957337787367</v>
      </c>
      <c r="O252" s="620">
        <v>2.5067015412530327</v>
      </c>
      <c r="P252" s="620">
        <v>7.9037834043922311E-2</v>
      </c>
      <c r="Q252" s="620">
        <v>2.5662815838559929</v>
      </c>
      <c r="R252" s="620">
        <v>5.638912434547839</v>
      </c>
      <c r="S252" s="620">
        <v>0</v>
      </c>
      <c r="T252" s="620">
        <v>6.2777226327886924</v>
      </c>
      <c r="U252" s="620">
        <v>0</v>
      </c>
      <c r="V252" s="620">
        <v>0</v>
      </c>
      <c r="W252" s="620">
        <v>3.256296260833365</v>
      </c>
      <c r="X252" s="620">
        <v>2.7315690687392689</v>
      </c>
      <c r="Y252" s="467">
        <v>0.45494163829371864</v>
      </c>
      <c r="Z252" s="464">
        <v>5.649952945080873</v>
      </c>
      <c r="AA252" s="464">
        <v>5.7599957681519358</v>
      </c>
      <c r="AB252" s="469">
        <v>4.1324048123035162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18555.300225005121</v>
      </c>
      <c r="E253" s="611">
        <v>18555.300225005121</v>
      </c>
      <c r="F253" s="487">
        <v>176042.98588920941</v>
      </c>
      <c r="G253" s="612">
        <v>264017.86467622104</v>
      </c>
      <c r="H253" s="612">
        <v>394469.51492912299</v>
      </c>
      <c r="I253" s="612">
        <v>326328.0479542978</v>
      </c>
      <c r="J253" s="612">
        <v>40720.601125009081</v>
      </c>
      <c r="K253" s="612">
        <v>65259.142618672464</v>
      </c>
      <c r="L253" s="612">
        <v>294004.76025916467</v>
      </c>
      <c r="M253" s="612">
        <v>83720.475057829855</v>
      </c>
      <c r="N253" s="612">
        <v>216945.25415112954</v>
      </c>
      <c r="O253" s="612">
        <v>252078.60635802188</v>
      </c>
      <c r="P253" s="612">
        <v>4127.7169138392173</v>
      </c>
      <c r="Q253" s="612">
        <v>177307.64844299981</v>
      </c>
      <c r="R253" s="612">
        <v>324679.77501833421</v>
      </c>
      <c r="S253" s="612">
        <v>0</v>
      </c>
      <c r="T253" s="612">
        <v>391166.96961039514</v>
      </c>
      <c r="U253" s="612">
        <v>0</v>
      </c>
      <c r="V253" s="612">
        <v>0</v>
      </c>
      <c r="W253" s="612">
        <v>212551.8905985546</v>
      </c>
      <c r="X253" s="612">
        <v>130999.07196923607</v>
      </c>
      <c r="Y253" s="490">
        <v>30571.386993994496</v>
      </c>
      <c r="Z253" s="487">
        <v>352050.43313403794</v>
      </c>
      <c r="AA253" s="487">
        <v>358923.79446567746</v>
      </c>
      <c r="AB253" s="492">
        <v>259937.1307715968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0.36596407553958188</v>
      </c>
      <c r="E255" s="619">
        <v>0.36596407553958188</v>
      </c>
      <c r="F255" s="474">
        <v>2.6514340722413281</v>
      </c>
      <c r="G255" s="629">
        <v>2.5340341131395743</v>
      </c>
      <c r="H255" s="629">
        <v>3.8924842353536806</v>
      </c>
      <c r="I255" s="629">
        <v>3.2553530116179434</v>
      </c>
      <c r="J255" s="629">
        <v>0.787712473827753</v>
      </c>
      <c r="K255" s="629">
        <v>0.71025301765268334</v>
      </c>
      <c r="L255" s="629">
        <v>2.9310113219261797</v>
      </c>
      <c r="M255" s="629">
        <v>1.4240950005414719</v>
      </c>
      <c r="N255" s="629">
        <v>2.577253400259452</v>
      </c>
      <c r="O255" s="629">
        <v>4.6904457242696944</v>
      </c>
      <c r="P255" s="629">
        <v>4.4942264616781649E-2</v>
      </c>
      <c r="Q255" s="629">
        <v>1.716041207239777</v>
      </c>
      <c r="R255" s="629">
        <v>2.9419995599879449</v>
      </c>
      <c r="S255" s="620">
        <v>0</v>
      </c>
      <c r="T255" s="629">
        <v>3.8520538430254132</v>
      </c>
      <c r="U255" s="629">
        <v>0</v>
      </c>
      <c r="V255" s="629">
        <v>0</v>
      </c>
      <c r="W255" s="629">
        <v>2.1378757692893404</v>
      </c>
      <c r="X255" s="629">
        <v>1.5064183571470617</v>
      </c>
      <c r="Y255" s="472">
        <v>0.33905117463589063</v>
      </c>
      <c r="Z255" s="474">
        <v>3.4668500391110069</v>
      </c>
      <c r="AA255" s="474">
        <v>3.5349173903063233</v>
      </c>
      <c r="AB255" s="473">
        <v>2.5402424724630941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5.4493916899450907</v>
      </c>
      <c r="E256" s="619">
        <v>5.4493916899450907</v>
      </c>
      <c r="F256" s="474">
        <v>13.527671575282366</v>
      </c>
      <c r="G256" s="629">
        <v>17.223257258809717</v>
      </c>
      <c r="H256" s="629">
        <v>13.392217838363019</v>
      </c>
      <c r="I256" s="629">
        <v>16.554951635615698</v>
      </c>
      <c r="J256" s="629">
        <v>10.200100645614818</v>
      </c>
      <c r="K256" s="629">
        <v>6.0215881403585207</v>
      </c>
      <c r="L256" s="629">
        <v>11.325443965017323</v>
      </c>
      <c r="M256" s="629">
        <v>19.151434620557787</v>
      </c>
      <c r="N256" s="629">
        <v>17.426844837142482</v>
      </c>
      <c r="O256" s="629">
        <v>4.9391451444373926</v>
      </c>
      <c r="P256" s="629">
        <v>0.75317724165483613</v>
      </c>
      <c r="Q256" s="629">
        <v>18.26576971899798</v>
      </c>
      <c r="R256" s="629">
        <v>14.692474966362987</v>
      </c>
      <c r="S256" s="620">
        <v>0</v>
      </c>
      <c r="T256" s="629">
        <v>13.167665270763395</v>
      </c>
      <c r="U256" s="629">
        <v>0</v>
      </c>
      <c r="V256" s="629">
        <v>0</v>
      </c>
      <c r="W256" s="629">
        <v>12.232689807884382</v>
      </c>
      <c r="X256" s="629">
        <v>15.390762637001609</v>
      </c>
      <c r="Y256" s="472">
        <v>1.3865312292369207</v>
      </c>
      <c r="Z256" s="474">
        <v>11.850904146005611</v>
      </c>
      <c r="AA256" s="474">
        <v>12.081666423664078</v>
      </c>
      <c r="AB256" s="473">
        <v>10.91748874536159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9.0244362463173999</v>
      </c>
      <c r="E257" s="619">
        <v>9.0244362463173999</v>
      </c>
      <c r="F257" s="474">
        <v>54.44924816982671</v>
      </c>
      <c r="G257" s="629">
        <v>121.00805957247236</v>
      </c>
      <c r="H257" s="629">
        <v>153.54471534354255</v>
      </c>
      <c r="I257" s="629">
        <v>136.39920935883899</v>
      </c>
      <c r="J257" s="629">
        <v>17.941424153903508</v>
      </c>
      <c r="K257" s="629">
        <v>30.24758519356844</v>
      </c>
      <c r="L257" s="629">
        <v>115.72012622583422</v>
      </c>
      <c r="M257" s="629">
        <v>38.050197725831993</v>
      </c>
      <c r="N257" s="629">
        <v>91.303617132378832</v>
      </c>
      <c r="O257" s="629">
        <v>34.885864483646195</v>
      </c>
      <c r="P257" s="629">
        <v>2.5765456973218028</v>
      </c>
      <c r="Q257" s="629">
        <v>94.425820987844375</v>
      </c>
      <c r="R257" s="629">
        <v>135.24814545506899</v>
      </c>
      <c r="S257" s="620">
        <v>0</v>
      </c>
      <c r="T257" s="629">
        <v>152.31907241802855</v>
      </c>
      <c r="U257" s="629">
        <v>0</v>
      </c>
      <c r="V257" s="629">
        <v>0</v>
      </c>
      <c r="W257" s="629">
        <v>91.828485005720125</v>
      </c>
      <c r="X257" s="629">
        <v>62.417646775781641</v>
      </c>
      <c r="Y257" s="472">
        <v>11.665965219307658</v>
      </c>
      <c r="Z257" s="474">
        <v>137.08722766840896</v>
      </c>
      <c r="AA257" s="474">
        <v>139.75276550187343</v>
      </c>
      <c r="AB257" s="473">
        <v>106.05041985297945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22.840703823451392</v>
      </c>
      <c r="E258" s="619">
        <v>22.840703823451392</v>
      </c>
      <c r="F258" s="474">
        <v>365.2374149935826</v>
      </c>
      <c r="G258" s="629">
        <v>669.76522844997362</v>
      </c>
      <c r="H258" s="629">
        <v>1334.9214680189511</v>
      </c>
      <c r="I258" s="629">
        <v>959.7385384031594</v>
      </c>
      <c r="J258" s="629">
        <v>41.368787267939567</v>
      </c>
      <c r="K258" s="629">
        <v>140.5236917111867</v>
      </c>
      <c r="L258" s="629">
        <v>977.96677786486453</v>
      </c>
      <c r="M258" s="629">
        <v>220.39489220870792</v>
      </c>
      <c r="N258" s="629">
        <v>391.15244702238022</v>
      </c>
      <c r="O258" s="629">
        <v>199.92933632128128</v>
      </c>
      <c r="P258" s="629">
        <v>1.6758662973095091</v>
      </c>
      <c r="Q258" s="629">
        <v>233.57767213463777</v>
      </c>
      <c r="R258" s="629">
        <v>965.0350891478447</v>
      </c>
      <c r="S258" s="620">
        <v>0</v>
      </c>
      <c r="T258" s="629">
        <v>1324.7556301695233</v>
      </c>
      <c r="U258" s="629">
        <v>0</v>
      </c>
      <c r="V258" s="629">
        <v>0</v>
      </c>
      <c r="W258" s="629">
        <v>549.23153306565303</v>
      </c>
      <c r="X258" s="629">
        <v>305.66220980656232</v>
      </c>
      <c r="Y258" s="472">
        <v>79.708341454112315</v>
      </c>
      <c r="Z258" s="474">
        <v>1192.2806106621281</v>
      </c>
      <c r="AA258" s="474">
        <v>1215.4455663381818</v>
      </c>
      <c r="AB258" s="473">
        <v>820.4425551285351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6.9045794403948717</v>
      </c>
      <c r="E259" s="619">
        <v>6.9045794403948717</v>
      </c>
      <c r="F259" s="474">
        <v>108.11816079144619</v>
      </c>
      <c r="G259" s="629">
        <v>197.7996034436926</v>
      </c>
      <c r="H259" s="629">
        <v>393.57842791034716</v>
      </c>
      <c r="I259" s="629">
        <v>283.1896488223137</v>
      </c>
      <c r="J259" s="629">
        <v>12.527586083590702</v>
      </c>
      <c r="K259" s="629">
        <v>41.582683975464064</v>
      </c>
      <c r="L259" s="629">
        <v>288.38474338144187</v>
      </c>
      <c r="M259" s="629">
        <v>65.513767790389338</v>
      </c>
      <c r="N259" s="629">
        <v>115.82891323185174</v>
      </c>
      <c r="O259" s="629">
        <v>59.472262105613453</v>
      </c>
      <c r="P259" s="629">
        <v>0.51744851317478502</v>
      </c>
      <c r="Q259" s="629">
        <v>69.384567167011198</v>
      </c>
      <c r="R259" s="629">
        <v>284.70761962752897</v>
      </c>
      <c r="S259" s="620">
        <v>0</v>
      </c>
      <c r="T259" s="629">
        <v>390.57684836754731</v>
      </c>
      <c r="U259" s="629">
        <v>0</v>
      </c>
      <c r="V259" s="629">
        <v>0</v>
      </c>
      <c r="W259" s="629">
        <v>162.16075591479378</v>
      </c>
      <c r="X259" s="629">
        <v>90.507347985903138</v>
      </c>
      <c r="Y259" s="472">
        <v>23.527120685400789</v>
      </c>
      <c r="Z259" s="474">
        <v>351.51932377336493</v>
      </c>
      <c r="AA259" s="474">
        <v>358.34912375780141</v>
      </c>
      <c r="AB259" s="473">
        <v>241.97776565665808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8.2384904987945031</v>
      </c>
      <c r="E260" s="619">
        <v>8.2384904987945031</v>
      </c>
      <c r="F260" s="474">
        <v>131.87943658980782</v>
      </c>
      <c r="G260" s="629">
        <v>240.926291627458</v>
      </c>
      <c r="H260" s="629">
        <v>479.65859313399432</v>
      </c>
      <c r="I260" s="629">
        <v>345.04837469694206</v>
      </c>
      <c r="J260" s="629">
        <v>14.992278017296703</v>
      </c>
      <c r="K260" s="629">
        <v>50.598939305238787</v>
      </c>
      <c r="L260" s="629">
        <v>351.41371851690741</v>
      </c>
      <c r="M260" s="629">
        <v>79.127201583899819</v>
      </c>
      <c r="N260" s="629">
        <v>141.21422045510596</v>
      </c>
      <c r="O260" s="629">
        <v>74.157435226675716</v>
      </c>
      <c r="P260" s="629">
        <v>0.61577331545940384</v>
      </c>
      <c r="Q260" s="629">
        <v>84.429582838672104</v>
      </c>
      <c r="R260" s="629">
        <v>346.84156937581122</v>
      </c>
      <c r="S260" s="620">
        <v>0</v>
      </c>
      <c r="T260" s="629">
        <v>476.00399246840982</v>
      </c>
      <c r="U260" s="629">
        <v>0</v>
      </c>
      <c r="V260" s="629">
        <v>0</v>
      </c>
      <c r="W260" s="629">
        <v>197.61542234579429</v>
      </c>
      <c r="X260" s="629">
        <v>109.93518772468535</v>
      </c>
      <c r="Y260" s="472">
        <v>28.697436402064355</v>
      </c>
      <c r="Z260" s="474">
        <v>428.40378851246879</v>
      </c>
      <c r="AA260" s="474">
        <v>436.72769505961372</v>
      </c>
      <c r="AB260" s="473">
        <v>294.86989938142261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0.31611592470983696</v>
      </c>
      <c r="E261" s="622">
        <v>0.31611592470983696</v>
      </c>
      <c r="F261" s="537">
        <v>4.700224966265611</v>
      </c>
      <c r="G261" s="623">
        <v>8.5043351673910692</v>
      </c>
      <c r="H261" s="623">
        <v>16.929788817060089</v>
      </c>
      <c r="I261" s="623">
        <v>12.183828918622892</v>
      </c>
      <c r="J261" s="623">
        <v>0.57453089577466598</v>
      </c>
      <c r="K261" s="623">
        <v>1.7945940639793969</v>
      </c>
      <c r="L261" s="623">
        <v>12.408457159769</v>
      </c>
      <c r="M261" s="623">
        <v>2.8884212918843315</v>
      </c>
      <c r="N261" s="623">
        <v>5.0004337292014069</v>
      </c>
      <c r="O261" s="623">
        <v>2.6112007329698947</v>
      </c>
      <c r="P261" s="623">
        <v>2.2915795426483795E-2</v>
      </c>
      <c r="Q261" s="623">
        <v>2.9793361038373538</v>
      </c>
      <c r="R261" s="623">
        <v>12.243083459001193</v>
      </c>
      <c r="S261" s="624">
        <v>0</v>
      </c>
      <c r="T261" s="623">
        <v>16.800058070350026</v>
      </c>
      <c r="U261" s="623">
        <v>0</v>
      </c>
      <c r="V261" s="623">
        <v>0</v>
      </c>
      <c r="W261" s="623">
        <v>6.9742718578477945</v>
      </c>
      <c r="X261" s="623">
        <v>3.9205310195969574</v>
      </c>
      <c r="Y261" s="625">
        <v>1.0127314577417947</v>
      </c>
      <c r="Z261" s="537">
        <v>15.120059155901036</v>
      </c>
      <c r="AA261" s="537">
        <v>15.413841589613597</v>
      </c>
      <c r="AB261" s="626">
        <v>10.407061656041526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0.64865420333394985</v>
      </c>
      <c r="E262" s="632">
        <v>0.64865420333394985</v>
      </c>
      <c r="F262" s="633">
        <v>8.9420959029053897</v>
      </c>
      <c r="G262" s="634">
        <v>16.331609701628935</v>
      </c>
      <c r="H262" s="634">
        <v>31.946045011708765</v>
      </c>
      <c r="I262" s="634">
        <v>23.158766161769677</v>
      </c>
      <c r="J262" s="634">
        <v>1.1858536644524347</v>
      </c>
      <c r="K262" s="634">
        <v>3.4799108043082549</v>
      </c>
      <c r="L262" s="634">
        <v>23.437655465919853</v>
      </c>
      <c r="M262" s="634">
        <v>5.5784976353568432</v>
      </c>
      <c r="N262" s="634">
        <v>9.7236342565557319</v>
      </c>
      <c r="O262" s="634">
        <v>4.8975255899903747</v>
      </c>
      <c r="P262" s="634">
        <v>5.9166069421549831E-2</v>
      </c>
      <c r="Q262" s="634">
        <v>6.0537177946688416</v>
      </c>
      <c r="R262" s="634">
        <v>23.26584217074711</v>
      </c>
      <c r="S262" s="635">
        <v>0</v>
      </c>
      <c r="T262" s="634">
        <v>31.700653945382953</v>
      </c>
      <c r="U262" s="634">
        <v>0</v>
      </c>
      <c r="V262" s="634">
        <v>0</v>
      </c>
      <c r="W262" s="634">
        <v>13.340661581190504</v>
      </c>
      <c r="X262" s="634">
        <v>7.5934094551433082</v>
      </c>
      <c r="Y262" s="636">
        <v>1.9251152389625763</v>
      </c>
      <c r="Z262" s="633">
        <v>28.530601556721368</v>
      </c>
      <c r="AA262" s="633">
        <v>29.084945430230352</v>
      </c>
      <c r="AB262" s="637">
        <v>19.713031112457863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4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4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4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4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4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4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4" s="523" customFormat="1" ht="12.55" hidden="1" customHeight="1" x14ac:dyDescent="0.4"/>
    <row r="424" spans="1:14" s="523" customFormat="1" ht="12.55" customHeight="1" x14ac:dyDescent="0.4">
      <c r="A424" s="695" t="s">
        <v>436</v>
      </c>
    </row>
    <row r="425" spans="1:14" s="857" customFormat="1" ht="12.55" customHeight="1" x14ac:dyDescent="0.4">
      <c r="D425" s="857" t="str">
        <f ca="1">CONCATENATE(MID(CELL("filename",A1),FIND("]",CELL("filename",A1))+1,256), " mix")</f>
        <v>ASCC mix</v>
      </c>
    </row>
    <row r="426" spans="1:14" s="389" customFormat="1" ht="12.55" customHeight="1" x14ac:dyDescent="0.4">
      <c r="A426" s="406" t="s">
        <v>379</v>
      </c>
      <c r="B426" s="406" t="s">
        <v>378</v>
      </c>
      <c r="C426" s="406" t="s">
        <v>380</v>
      </c>
      <c r="D426" s="406" t="s">
        <v>386</v>
      </c>
      <c r="E426" s="406"/>
      <c r="F426" s="406"/>
      <c r="G426" s="406"/>
      <c r="H426" s="406"/>
      <c r="I426" s="406"/>
      <c r="J426" s="406"/>
      <c r="K426" s="406"/>
      <c r="L426" s="406"/>
      <c r="M426" s="406"/>
      <c r="N426" s="406"/>
    </row>
    <row r="427" spans="1:14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7.479614583100704E-5</v>
      </c>
    </row>
    <row r="428" spans="1:14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4.5552035692199825E-4</v>
      </c>
    </row>
    <row r="429" spans="1:14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1.3604939018390415E-3</v>
      </c>
    </row>
    <row r="430" spans="1:14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1.1138626546331261E-3</v>
      </c>
    </row>
    <row r="431" spans="1:14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3.424484497345098E-4</v>
      </c>
    </row>
    <row r="432" spans="1:14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5.2819501491493796E-4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1.6427307580192551E-5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3.5474902808972139E-5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1.2982341336000092E-3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7.7447624475778423E-6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0.57184367533957936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0.61379199375442905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ASCC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50%natural gas_9%coal_14%oil_0%nuclear_25%hydro_2%wind_0%solar_1%other</v>
      </c>
      <c r="D444" s="375" t="s">
        <v>387</v>
      </c>
      <c r="E444" s="763">
        <f>B211/1000/10^6/0.000293071</f>
        <v>5.7815231049441015E-5</v>
      </c>
      <c r="F444" s="375" t="s">
        <v>430</v>
      </c>
      <c r="G444" s="831" t="str">
        <f ca="1">CONCATENATE("Electric tab Row 210-220 for ", B444, " ",A444, " when Inputs tab E710 = ", B444)</f>
        <v>Electric tab Row 210-220 for ASCC Mix when Inputs tab E710 = ASCC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ASCC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50%natural gas_9%coal_14%oil_0%nuclear_25%hydro_2%wind_0%solar_1%other</v>
      </c>
      <c r="D445" s="375" t="s">
        <v>388</v>
      </c>
      <c r="E445" s="763">
        <f t="shared" ref="E445:E454" si="45">B212/1000/10^6/0.000293071</f>
        <v>1.3132330362760665E-4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ASCC Mix when Inputs tab E710 = ASCC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ASCC</v>
      </c>
      <c r="C446" s="378" t="str">
        <f t="shared" si="44"/>
        <v>50%natural gas_9%coal_14%oil_0%nuclear_25%hydro_2%wind_0%solar_1%other</v>
      </c>
      <c r="D446" s="375" t="s">
        <v>389</v>
      </c>
      <c r="E446" s="763">
        <f t="shared" si="45"/>
        <v>1.9866582229307054E-4</v>
      </c>
      <c r="F446" s="375" t="s">
        <v>430</v>
      </c>
      <c r="G446" s="831" t="str">
        <f t="shared" ca="1" si="46"/>
        <v>Electric tab Row 210-220 for ASCC Mix when Inputs tab E710 = ASCC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ASCC</v>
      </c>
      <c r="C447" s="378" t="str">
        <f t="shared" si="44"/>
        <v>50%natural gas_9%coal_14%oil_0%nuclear_25%hydro_2%wind_0%solar_1%other</v>
      </c>
      <c r="D447" s="375" t="s">
        <v>390</v>
      </c>
      <c r="E447" s="763">
        <f t="shared" si="45"/>
        <v>2.100057839935991E-5</v>
      </c>
      <c r="F447" s="375" t="s">
        <v>430</v>
      </c>
      <c r="G447" s="831" t="str">
        <f t="shared" ca="1" si="46"/>
        <v>Electric tab Row 210-220 for ASCC Mix when Inputs tab E710 = ASCC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ASCC</v>
      </c>
      <c r="C448" s="378" t="str">
        <f t="shared" si="44"/>
        <v>50%natural gas_9%coal_14%oil_0%nuclear_25%hydro_2%wind_0%solar_1%other</v>
      </c>
      <c r="D448" s="375" t="s">
        <v>391</v>
      </c>
      <c r="E448" s="763">
        <f t="shared" si="45"/>
        <v>7.5458676260706334E-6</v>
      </c>
      <c r="F448" s="375" t="s">
        <v>430</v>
      </c>
      <c r="G448" s="831" t="str">
        <f t="shared" ca="1" si="46"/>
        <v>Electric tab Row 210-220 for ASCC Mix when Inputs tab E710 = ASCC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ASCC</v>
      </c>
      <c r="C449" s="378" t="str">
        <f t="shared" si="44"/>
        <v>50%natural gas_9%coal_14%oil_0%nuclear_25%hydro_2%wind_0%solar_1%other</v>
      </c>
      <c r="D449" s="375" t="s">
        <v>392</v>
      </c>
      <c r="E449" s="763">
        <f t="shared" si="45"/>
        <v>7.4408191424163409E-5</v>
      </c>
      <c r="F449" s="375" t="s">
        <v>430</v>
      </c>
      <c r="G449" s="831" t="str">
        <f t="shared" ca="1" si="46"/>
        <v>Electric tab Row 210-220 for ASCC Mix when Inputs tab E710 = ASCC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ASCC</v>
      </c>
      <c r="C450" s="378" t="str">
        <f t="shared" si="44"/>
        <v>50%natural gas_9%coal_14%oil_0%nuclear_25%hydro_2%wind_0%solar_1%other</v>
      </c>
      <c r="D450" s="375" t="s">
        <v>393</v>
      </c>
      <c r="E450" s="763">
        <f t="shared" si="45"/>
        <v>1.148402738902793E-6</v>
      </c>
      <c r="F450" s="375" t="s">
        <v>430</v>
      </c>
      <c r="G450" s="831" t="str">
        <f t="shared" ca="1" si="46"/>
        <v>Electric tab Row 210-220 for ASCC Mix when Inputs tab E710 = ASCC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ASCC</v>
      </c>
      <c r="C451" s="378" t="str">
        <f t="shared" si="44"/>
        <v>50%natural gas_9%coal_14%oil_0%nuclear_25%hydro_2%wind_0%solar_1%other</v>
      </c>
      <c r="D451" s="375" t="s">
        <v>394</v>
      </c>
      <c r="E451" s="763">
        <f t="shared" si="45"/>
        <v>1.8068996279985335E-6</v>
      </c>
      <c r="F451" s="375" t="s">
        <v>430</v>
      </c>
      <c r="G451" s="831" t="str">
        <f t="shared" ca="1" si="46"/>
        <v>Electric tab Row 210-220 for ASCC Mix when Inputs tab E710 = ASCC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ASCC</v>
      </c>
      <c r="C452" s="378" t="str">
        <f t="shared" si="44"/>
        <v>50%natural gas_9%coal_14%oil_0%nuclear_25%hydro_2%wind_0%solar_1%other</v>
      </c>
      <c r="D452" s="375" t="s">
        <v>395</v>
      </c>
      <c r="E452" s="763">
        <f t="shared" si="45"/>
        <v>1.2234356966764953E-3</v>
      </c>
      <c r="F452" s="375" t="s">
        <v>430</v>
      </c>
      <c r="G452" s="831" t="str">
        <f t="shared" ca="1" si="46"/>
        <v>Electric tab Row 210-220 for ASCC Mix when Inputs tab E710 = ASCC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ASCC</v>
      </c>
      <c r="C453" s="378" t="str">
        <f t="shared" si="44"/>
        <v>50%natural gas_9%coal_14%oil_0%nuclear_25%hydro_2%wind_0%solar_1%other</v>
      </c>
      <c r="D453" s="375" t="s">
        <v>396</v>
      </c>
      <c r="E453" s="763">
        <f t="shared" si="45"/>
        <v>4.1080953039975339E-6</v>
      </c>
      <c r="F453" s="375" t="s">
        <v>430</v>
      </c>
      <c r="G453" s="831" t="str">
        <f t="shared" ca="1" si="46"/>
        <v>Electric tab Row 210-220 for ASCC Mix when Inputs tab E710 = ASCC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ASCC</v>
      </c>
      <c r="C454" s="378" t="str">
        <f t="shared" si="44"/>
        <v>50%natural gas_9%coal_14%oil_0%nuclear_25%hydro_2%wind_0%solar_1%other</v>
      </c>
      <c r="D454" s="375" t="s">
        <v>397</v>
      </c>
      <c r="E454" s="763">
        <f t="shared" si="45"/>
        <v>4.0723802210029442E-2</v>
      </c>
      <c r="F454" s="375" t="s">
        <v>430</v>
      </c>
      <c r="G454" s="831" t="str">
        <f t="shared" ca="1" si="46"/>
        <v>Electric tab Row 210-220 for ASCC Mix when Inputs tab E710 = ASCC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ASCC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50%natural gas_9%coal_14%oil_0%nuclear_25%hydro_2%wind_0%solar_1%other</v>
      </c>
      <c r="D461" s="375" t="s">
        <v>412</v>
      </c>
      <c r="E461" s="375" t="s">
        <v>400</v>
      </c>
      <c r="F461" s="761">
        <f>B138/10^6</f>
        <v>0.35282087533122503</v>
      </c>
      <c r="G461" s="375" t="s">
        <v>398</v>
      </c>
      <c r="H461" s="831" t="str">
        <f ca="1">CONCATENATE("Electric tab Row 137-142 for ", B461, " ", A461, " when Inputs tab E710 = ", B461)</f>
        <v>Electric tab Row 137-142 for ASCC Mix when Inputs tab E710 = ASCC</v>
      </c>
      <c r="I461" s="428" t="s">
        <v>232</v>
      </c>
      <c r="J461" s="375" t="str">
        <f t="shared" ref="J461:J492" ca="1" si="48">MID(CELL("filename",A1),FIND("]",CELL("filename",A1))+1,256)</f>
        <v>ASCC</v>
      </c>
      <c r="K461" s="375" t="s">
        <v>52</v>
      </c>
      <c r="M461" s="824">
        <f>INDEX($D$66:$D$69,MATCH(K461,$A$66:$A$69,0))</f>
        <v>0.34</v>
      </c>
      <c r="N461" s="375" t="s">
        <v>385</v>
      </c>
      <c r="O461" s="375" t="s">
        <v>400</v>
      </c>
      <c r="P461" s="761">
        <f>I139/10^6</f>
        <v>2.9411764705882351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ASCC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ASCC</v>
      </c>
      <c r="V461" s="375" t="s">
        <v>52</v>
      </c>
      <c r="X461" s="824">
        <f>INDEX($D$71:$D$72,MATCH(V461,$A$71:$A$72,0))</f>
        <v>0.26</v>
      </c>
      <c r="Y461" s="375" t="s">
        <v>411</v>
      </c>
      <c r="Z461" s="375" t="s">
        <v>400</v>
      </c>
      <c r="AA461" s="761">
        <f>M$140/10^6</f>
        <v>3.8461538461538458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ASCC</v>
      </c>
      <c r="AD461" s="428" t="s">
        <v>263</v>
      </c>
      <c r="AE461" s="375" t="str">
        <f t="shared" ref="AE461:AE471" ca="1" si="50">MID(CELL("filename",U1),FIND("]",CELL("filename",U1))+1,256)</f>
        <v>ASCC</v>
      </c>
      <c r="AF461" s="375" t="s">
        <v>387</v>
      </c>
      <c r="AG461" s="375">
        <f>W189/1000/10^6/0.000293071</f>
        <v>1.2683406728920099E-6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ASCC Hydro when Inputs tab E710 = ASCC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ASCC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ASCC PWR when Inputs tab E710 = ASCC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ASCC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50%natural gas_9%coal_14%oil_0%nuclear_25%hydro_2%wind_0%solar_1%other</v>
      </c>
      <c r="D462" s="375" t="s">
        <v>385</v>
      </c>
      <c r="E462" s="375" t="s">
        <v>400</v>
      </c>
      <c r="F462" s="761">
        <f t="shared" ref="F462:F466" si="54">B139/10^6</f>
        <v>1.4266334887660423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ASCC Mix when Inputs tab E710 = ASCC</v>
      </c>
      <c r="I462" s="428" t="s">
        <v>232</v>
      </c>
      <c r="J462" s="375" t="str">
        <f t="shared" ca="1" si="48"/>
        <v>ASCC</v>
      </c>
      <c r="K462" s="375" t="s">
        <v>52</v>
      </c>
      <c r="M462" s="824">
        <f t="shared" ref="M462:M525" si="56">INDEX($D$66:$D$69,MATCH(K462,$A$66:$A$69,0))</f>
        <v>0.34</v>
      </c>
      <c r="N462" s="375" t="s">
        <v>387</v>
      </c>
      <c r="O462" s="375" t="s">
        <v>400</v>
      </c>
      <c r="P462" s="763">
        <f>I145/1000/10^6/0.000293071</f>
        <v>3.0400007203411834E-5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ASCC</v>
      </c>
      <c r="S462" s="428" t="s">
        <v>49</v>
      </c>
      <c r="T462" s="375" t="s">
        <v>418</v>
      </c>
      <c r="U462" s="375" t="str">
        <f t="shared" ca="1" si="49"/>
        <v>ASCC</v>
      </c>
      <c r="V462" s="375" t="s">
        <v>52</v>
      </c>
      <c r="X462" s="824">
        <f t="shared" ref="X462:X506" si="57">INDEX($D$71:$D$72,MATCH(V462,$A$71:$A$72,0))</f>
        <v>0.26</v>
      </c>
      <c r="Y462" s="375" t="s">
        <v>387</v>
      </c>
      <c r="Z462" s="375" t="s">
        <v>400</v>
      </c>
      <c r="AA462" s="763">
        <f>M$145/1000/10^6/0.000293071</f>
        <v>3.2000007582538776E-5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ASCC</v>
      </c>
      <c r="AD462" s="428" t="s">
        <v>263</v>
      </c>
      <c r="AE462" s="375" t="str">
        <f t="shared" ca="1" si="50"/>
        <v>ASCC</v>
      </c>
      <c r="AF462" s="375" t="s">
        <v>388</v>
      </c>
      <c r="AG462" s="375">
        <f t="shared" ref="AG462:AG471" si="59">W190/1000/10^6/0.000293071</f>
        <v>3.1614043004705826E-6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ASCC Hydro when Inputs tab E710 = ASCC</v>
      </c>
      <c r="AJ462" s="375" t="s">
        <v>422</v>
      </c>
      <c r="AK462" s="428" t="s">
        <v>277</v>
      </c>
      <c r="AL462" s="375" t="str">
        <f t="shared" ca="1" si="51"/>
        <v>ASCC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ASCC PWR when Inputs tab E710 = ASCC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ASCC</v>
      </c>
      <c r="C463" s="375" t="str">
        <f t="shared" si="53"/>
        <v>50%natural gas_9%coal_14%oil_0%nuclear_25%hydro_2%wind_0%solar_1%other</v>
      </c>
      <c r="D463" s="375" t="s">
        <v>411</v>
      </c>
      <c r="E463" s="375" t="s">
        <v>400</v>
      </c>
      <c r="F463" s="761">
        <f t="shared" si="54"/>
        <v>0.32894900016923762</v>
      </c>
      <c r="G463" s="375" t="s">
        <v>398</v>
      </c>
      <c r="H463" s="831" t="str">
        <f t="shared" ca="1" si="55"/>
        <v>Electric tab Row 137-142 for ASCC Mix when Inputs tab E710 = ASCC</v>
      </c>
      <c r="I463" s="428" t="s">
        <v>232</v>
      </c>
      <c r="J463" s="375" t="str">
        <f t="shared" ca="1" si="48"/>
        <v>ASCC</v>
      </c>
      <c r="K463" s="375" t="s">
        <v>52</v>
      </c>
      <c r="M463" s="824">
        <f t="shared" si="56"/>
        <v>0.34</v>
      </c>
      <c r="N463" s="375" t="s">
        <v>388</v>
      </c>
      <c r="O463" s="375" t="s">
        <v>400</v>
      </c>
      <c r="P463" s="763">
        <f t="shared" ref="P463:P472" si="63">I146/1000/10^6/0.000293071</f>
        <v>4.5800010852508624E-4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ASCC</v>
      </c>
      <c r="S463" s="428" t="s">
        <v>49</v>
      </c>
      <c r="T463" s="375" t="s">
        <v>418</v>
      </c>
      <c r="U463" s="375" t="str">
        <f t="shared" ca="1" si="49"/>
        <v>ASCC</v>
      </c>
      <c r="V463" s="375" t="s">
        <v>52</v>
      </c>
      <c r="X463" s="824">
        <f t="shared" si="57"/>
        <v>0.26</v>
      </c>
      <c r="Y463" s="375" t="s">
        <v>388</v>
      </c>
      <c r="Z463" s="375" t="s">
        <v>400</v>
      </c>
      <c r="AA463" s="763">
        <f>M$146/1000/10^6/0.000293071</f>
        <v>1.1300002677584006E-4</v>
      </c>
      <c r="AB463" s="375" t="s">
        <v>399</v>
      </c>
      <c r="AC463" s="831" t="str">
        <f t="shared" ca="1" si="58"/>
        <v>Electric tab Row 144-154 for Coal Boiler when Inputs tab E710 = ASCC</v>
      </c>
      <c r="AD463" s="428" t="s">
        <v>263</v>
      </c>
      <c r="AE463" s="375" t="str">
        <f t="shared" ca="1" si="50"/>
        <v>ASCC</v>
      </c>
      <c r="AF463" s="375" t="s">
        <v>389</v>
      </c>
      <c r="AG463" s="375">
        <f t="shared" si="59"/>
        <v>3.0328341799089502E-6</v>
      </c>
      <c r="AH463" s="375" t="s">
        <v>399</v>
      </c>
      <c r="AI463" s="375" t="str">
        <f t="shared" ca="1" si="60"/>
        <v>Electric tab Row 188-198 for ASCC Hydro when Inputs tab E710 = ASCC</v>
      </c>
      <c r="AJ463" s="375" t="s">
        <v>422</v>
      </c>
      <c r="AK463" s="428" t="s">
        <v>277</v>
      </c>
      <c r="AL463" s="375" t="str">
        <f t="shared" ca="1" si="51"/>
        <v>ASCC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ASCC PWR when Inputs tab E710 = ASCC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ASCC</v>
      </c>
      <c r="C464" s="375" t="str">
        <f t="shared" si="53"/>
        <v>50%natural gas_9%coal_14%oil_0%nuclear_25%hydro_2%wind_0%solar_1%other</v>
      </c>
      <c r="D464" s="375" t="s">
        <v>410</v>
      </c>
      <c r="E464" s="375" t="s">
        <v>400</v>
      </c>
      <c r="F464" s="761">
        <f t="shared" si="54"/>
        <v>1.6803160134322447E-2</v>
      </c>
      <c r="G464" s="375" t="s">
        <v>398</v>
      </c>
      <c r="H464" s="831" t="str">
        <f t="shared" ca="1" si="55"/>
        <v>Electric tab Row 137-142 for ASCC Mix when Inputs tab E710 = ASCC</v>
      </c>
      <c r="I464" s="428" t="s">
        <v>232</v>
      </c>
      <c r="J464" s="375" t="str">
        <f t="shared" ca="1" si="48"/>
        <v>ASCC</v>
      </c>
      <c r="K464" s="375" t="s">
        <v>52</v>
      </c>
      <c r="M464" s="824">
        <f t="shared" si="56"/>
        <v>0.34</v>
      </c>
      <c r="N464" s="375" t="s">
        <v>389</v>
      </c>
      <c r="O464" s="375" t="s">
        <v>400</v>
      </c>
      <c r="P464" s="763">
        <f t="shared" si="63"/>
        <v>8.2200019477646474E-4</v>
      </c>
      <c r="Q464" s="375" t="s">
        <v>399</v>
      </c>
      <c r="R464" s="831" t="str">
        <f t="shared" ca="1" si="64"/>
        <v>Electric tab Row 144-154 for Natural gas Boiler when Inputs tab E710 = ASCC</v>
      </c>
      <c r="S464" s="428" t="s">
        <v>49</v>
      </c>
      <c r="T464" s="375" t="s">
        <v>418</v>
      </c>
      <c r="U464" s="375" t="str">
        <f t="shared" ca="1" si="49"/>
        <v>ASCC</v>
      </c>
      <c r="V464" s="375" t="s">
        <v>52</v>
      </c>
      <c r="X464" s="824">
        <f t="shared" si="57"/>
        <v>0.26</v>
      </c>
      <c r="Y464" s="375" t="s">
        <v>389</v>
      </c>
      <c r="Z464" s="375" t="s">
        <v>400</v>
      </c>
      <c r="AA464" s="763">
        <f>M$147/1000/10^6/0.000293071</f>
        <v>1.3380003170449027E-3</v>
      </c>
      <c r="AB464" s="375" t="s">
        <v>399</v>
      </c>
      <c r="AC464" s="831" t="str">
        <f t="shared" ca="1" si="58"/>
        <v>Electric tab Row 144-154 for Coal Boiler when Inputs tab E710 = ASCC</v>
      </c>
      <c r="AD464" s="428" t="s">
        <v>263</v>
      </c>
      <c r="AE464" s="375" t="str">
        <f t="shared" ca="1" si="50"/>
        <v>ASCC</v>
      </c>
      <c r="AF464" s="375" t="s">
        <v>390</v>
      </c>
      <c r="AG464" s="375">
        <f t="shared" si="59"/>
        <v>1.1705692804280466E-6</v>
      </c>
      <c r="AH464" s="375" t="s">
        <v>399</v>
      </c>
      <c r="AI464" s="375" t="str">
        <f t="shared" ca="1" si="60"/>
        <v>Electric tab Row 188-198 for ASCC Hydro when Inputs tab E710 = ASCC</v>
      </c>
      <c r="AJ464" s="375" t="s">
        <v>422</v>
      </c>
      <c r="AK464" s="428" t="s">
        <v>277</v>
      </c>
      <c r="AL464" s="375" t="str">
        <f t="shared" ca="1" si="51"/>
        <v>ASCC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ASCC PWR when Inputs tab E710 = ASCC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ASCC</v>
      </c>
      <c r="C465" s="375" t="str">
        <f t="shared" si="53"/>
        <v>50%natural gas_9%coal_14%oil_0%nuclear_25%hydro_2%wind_0%solar_1%other</v>
      </c>
      <c r="D465" s="375" t="s">
        <v>408</v>
      </c>
      <c r="E465" s="375" t="s">
        <v>400</v>
      </c>
      <c r="F465" s="761">
        <f t="shared" si="54"/>
        <v>0</v>
      </c>
      <c r="G465" s="375" t="s">
        <v>398</v>
      </c>
      <c r="H465" s="831" t="str">
        <f t="shared" ca="1" si="55"/>
        <v>Electric tab Row 137-142 for ASCC Mix when Inputs tab E710 = ASCC</v>
      </c>
      <c r="I465" s="428" t="s">
        <v>232</v>
      </c>
      <c r="J465" s="375" t="str">
        <f t="shared" ca="1" si="48"/>
        <v>ASCC</v>
      </c>
      <c r="K465" s="375" t="s">
        <v>52</v>
      </c>
      <c r="L465" s="378"/>
      <c r="M465" s="824">
        <f t="shared" si="56"/>
        <v>0.34</v>
      </c>
      <c r="N465" s="375" t="s">
        <v>390</v>
      </c>
      <c r="O465" s="375" t="s">
        <v>400</v>
      </c>
      <c r="P465" s="763">
        <f t="shared" si="63"/>
        <v>4.0500009596650638E-5</v>
      </c>
      <c r="Q465" s="375" t="s">
        <v>399</v>
      </c>
      <c r="R465" s="831" t="str">
        <f t="shared" ca="1" si="64"/>
        <v>Electric tab Row 144-154 for Natural gas Boiler when Inputs tab E710 = ASCC</v>
      </c>
      <c r="S465" s="428" t="s">
        <v>49</v>
      </c>
      <c r="T465" s="375" t="s">
        <v>418</v>
      </c>
      <c r="U465" s="375" t="str">
        <f t="shared" ca="1" si="49"/>
        <v>ASCC</v>
      </c>
      <c r="V465" s="375" t="s">
        <v>52</v>
      </c>
      <c r="W465" s="378"/>
      <c r="X465" s="824">
        <f t="shared" si="57"/>
        <v>0.26</v>
      </c>
      <c r="Y465" s="375" t="s">
        <v>390</v>
      </c>
      <c r="Z465" s="375" t="s">
        <v>400</v>
      </c>
      <c r="AA465" s="763">
        <f>M$148/1000/10^6/0.000293071</f>
        <v>1.1887002816676201E-2</v>
      </c>
      <c r="AB465" s="375" t="s">
        <v>399</v>
      </c>
      <c r="AC465" s="831" t="str">
        <f t="shared" ca="1" si="58"/>
        <v>Electric tab Row 144-154 for Coal Boiler when Inputs tab E710 = ASCC</v>
      </c>
      <c r="AD465" s="428" t="s">
        <v>263</v>
      </c>
      <c r="AE465" s="375" t="str">
        <f t="shared" ca="1" si="50"/>
        <v>ASCC</v>
      </c>
      <c r="AF465" s="375" t="s">
        <v>391</v>
      </c>
      <c r="AG465" s="375">
        <f t="shared" si="59"/>
        <v>4.4566022681411773E-7</v>
      </c>
      <c r="AH465" s="375" t="s">
        <v>399</v>
      </c>
      <c r="AI465" s="375" t="str">
        <f t="shared" ca="1" si="60"/>
        <v>Electric tab Row 188-198 for ASCC Hydro when Inputs tab E710 = ASCC</v>
      </c>
      <c r="AJ465" s="375" t="s">
        <v>422</v>
      </c>
      <c r="AK465" s="428" t="s">
        <v>277</v>
      </c>
      <c r="AL465" s="375" t="str">
        <f t="shared" ca="1" si="51"/>
        <v>ASCC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ASCC PWR when Inputs tab E710 = ASCC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ASCC</v>
      </c>
      <c r="C466" s="375" t="str">
        <f t="shared" si="53"/>
        <v>50%natural gas_9%coal_14%oil_0%nuclear_25%hydro_2%wind_0%solar_1%other</v>
      </c>
      <c r="D466" s="375" t="s">
        <v>409</v>
      </c>
      <c r="E466" s="375" t="s">
        <v>400</v>
      </c>
      <c r="F466" s="761">
        <f t="shared" si="54"/>
        <v>0.27436023125942199</v>
      </c>
      <c r="G466" s="375" t="s">
        <v>398</v>
      </c>
      <c r="H466" s="831" t="str">
        <f t="shared" ca="1" si="55"/>
        <v>Electric tab Row 137-142 for ASCC Mix when Inputs tab E710 = ASCC</v>
      </c>
      <c r="I466" s="428" t="s">
        <v>232</v>
      </c>
      <c r="J466" s="375" t="str">
        <f t="shared" ca="1" si="48"/>
        <v>ASCC</v>
      </c>
      <c r="K466" s="375" t="s">
        <v>52</v>
      </c>
      <c r="L466" s="378"/>
      <c r="M466" s="824">
        <f t="shared" si="56"/>
        <v>0.34</v>
      </c>
      <c r="N466" s="375" t="s">
        <v>391</v>
      </c>
      <c r="O466" s="375" t="s">
        <v>400</v>
      </c>
      <c r="P466" s="763">
        <f t="shared" si="63"/>
        <v>4.0500009596650638E-5</v>
      </c>
      <c r="Q466" s="375" t="s">
        <v>399</v>
      </c>
      <c r="R466" s="831" t="str">
        <f t="shared" ca="1" si="64"/>
        <v>Electric tab Row 144-154 for Natural gas Boiler when Inputs tab E710 = ASCC</v>
      </c>
      <c r="S466" s="428" t="s">
        <v>49</v>
      </c>
      <c r="T466" s="375" t="s">
        <v>418</v>
      </c>
      <c r="U466" s="375" t="str">
        <f t="shared" ca="1" si="49"/>
        <v>ASCC</v>
      </c>
      <c r="V466" s="375" t="s">
        <v>52</v>
      </c>
      <c r="W466" s="378"/>
      <c r="X466" s="824">
        <f t="shared" si="57"/>
        <v>0.26</v>
      </c>
      <c r="Y466" s="375" t="s">
        <v>391</v>
      </c>
      <c r="Z466" s="375" t="s">
        <v>400</v>
      </c>
      <c r="AA466" s="763">
        <f>M$149/1000/10^6/0.000293071</f>
        <v>3.5040008302879961E-3</v>
      </c>
      <c r="AB466" s="375" t="s">
        <v>399</v>
      </c>
      <c r="AC466" s="831" t="str">
        <f t="shared" ca="1" si="58"/>
        <v>Electric tab Row 144-154 for Coal Boiler when Inputs tab E710 = ASCC</v>
      </c>
      <c r="AD466" s="428" t="s">
        <v>263</v>
      </c>
      <c r="AE466" s="375" t="str">
        <f t="shared" ca="1" si="50"/>
        <v>ASCC</v>
      </c>
      <c r="AF466" s="375" t="s">
        <v>392</v>
      </c>
      <c r="AG466" s="375">
        <f t="shared" si="59"/>
        <v>1.4085422949822156E-6</v>
      </c>
      <c r="AH466" s="375" t="s">
        <v>399</v>
      </c>
      <c r="AI466" s="375" t="str">
        <f t="shared" ca="1" si="60"/>
        <v>Electric tab Row 188-198 for ASCC Hydro when Inputs tab E710 = ASCC</v>
      </c>
      <c r="AJ466" s="375" t="s">
        <v>422</v>
      </c>
      <c r="AK466" s="428" t="s">
        <v>277</v>
      </c>
      <c r="AL466" s="375" t="str">
        <f t="shared" ca="1" si="51"/>
        <v>ASCC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ASCC PWR when Inputs tab E710 = ASCC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ASCC</v>
      </c>
      <c r="C467" s="375" t="str">
        <f t="shared" si="53"/>
        <v>50%natural gas_9%coal_14%oil_0%nuclear_25%hydro_2%wind_0%solar_1%other</v>
      </c>
      <c r="D467" s="375" t="s">
        <v>387</v>
      </c>
      <c r="E467" s="375" t="s">
        <v>400</v>
      </c>
      <c r="F467" s="763">
        <f>B145/1000/10^6/0.000293071</f>
        <v>1.2690520158916142E-5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ASCC Mix when Inputs tab E710 = ASCC</v>
      </c>
      <c r="I467" s="428" t="s">
        <v>232</v>
      </c>
      <c r="J467" s="375" t="str">
        <f t="shared" ca="1" si="48"/>
        <v>ASCC</v>
      </c>
      <c r="K467" s="375" t="s">
        <v>52</v>
      </c>
      <c r="L467" s="378"/>
      <c r="M467" s="824">
        <f t="shared" si="56"/>
        <v>0.34</v>
      </c>
      <c r="N467" s="375" t="s">
        <v>392</v>
      </c>
      <c r="O467" s="375" t="s">
        <v>400</v>
      </c>
      <c r="P467" s="763">
        <f t="shared" si="63"/>
        <v>1.6580003928702903E-4</v>
      </c>
      <c r="Q467" s="375" t="s">
        <v>399</v>
      </c>
      <c r="R467" s="831" t="str">
        <f t="shared" ca="1" si="64"/>
        <v>Electric tab Row 144-154 for Natural gas Boiler when Inputs tab E710 = ASCC</v>
      </c>
      <c r="S467" s="428" t="s">
        <v>49</v>
      </c>
      <c r="T467" s="375" t="s">
        <v>418</v>
      </c>
      <c r="U467" s="375" t="str">
        <f t="shared" ca="1" si="49"/>
        <v>ASCC</v>
      </c>
      <c r="V467" s="375" t="s">
        <v>52</v>
      </c>
      <c r="W467" s="378"/>
      <c r="X467" s="824">
        <f t="shared" si="57"/>
        <v>0.26</v>
      </c>
      <c r="Y467" s="375" t="s">
        <v>392</v>
      </c>
      <c r="Z467" s="375" t="s">
        <v>400</v>
      </c>
      <c r="AA467" s="763">
        <f>M$150/1000/10^6/0.000293071</f>
        <v>4.2710010120319726E-3</v>
      </c>
      <c r="AB467" s="375" t="s">
        <v>399</v>
      </c>
      <c r="AC467" s="831" t="str">
        <f t="shared" ca="1" si="58"/>
        <v>Electric tab Row 144-154 for Coal Boiler when Inputs tab E710 = ASCC</v>
      </c>
      <c r="AD467" s="428" t="s">
        <v>263</v>
      </c>
      <c r="AE467" s="375" t="str">
        <f t="shared" ca="1" si="50"/>
        <v>ASCC</v>
      </c>
      <c r="AF467" s="375" t="s">
        <v>393</v>
      </c>
      <c r="AG467" s="375">
        <f t="shared" si="59"/>
        <v>2.1676408521644826E-8</v>
      </c>
      <c r="AH467" s="375" t="s">
        <v>399</v>
      </c>
      <c r="AI467" s="375" t="str">
        <f t="shared" ca="1" si="60"/>
        <v>Electric tab Row 188-198 for ASCC Hydro when Inputs tab E710 = ASCC</v>
      </c>
      <c r="AJ467" s="375" t="s">
        <v>422</v>
      </c>
      <c r="AK467" s="428" t="s">
        <v>277</v>
      </c>
      <c r="AL467" s="375" t="str">
        <f t="shared" ca="1" si="51"/>
        <v>ASCC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ASCC PWR when Inputs tab E710 = ASCC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ASCC</v>
      </c>
      <c r="C468" s="375" t="str">
        <f t="shared" si="53"/>
        <v>50%natural gas_9%coal_14%oil_0%nuclear_25%hydro_2%wind_0%solar_1%other</v>
      </c>
      <c r="D468" s="375" t="s">
        <v>388</v>
      </c>
      <c r="E468" s="375" t="s">
        <v>400</v>
      </c>
      <c r="F468" s="763">
        <f t="shared" ref="F468:F477" si="65">B146/1000/10^6/0.000293071</f>
        <v>2.9897400569376211E-4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ASCC Mix when Inputs tab E710 = ASCC</v>
      </c>
      <c r="I468" s="428" t="s">
        <v>232</v>
      </c>
      <c r="J468" s="375" t="str">
        <f t="shared" ca="1" si="48"/>
        <v>ASCC</v>
      </c>
      <c r="K468" s="375" t="s">
        <v>52</v>
      </c>
      <c r="L468" s="378"/>
      <c r="M468" s="824">
        <f t="shared" si="56"/>
        <v>0.34</v>
      </c>
      <c r="N468" s="375" t="s">
        <v>393</v>
      </c>
      <c r="O468" s="375" t="s">
        <v>400</v>
      </c>
      <c r="P468" s="763">
        <f t="shared" si="63"/>
        <v>6.682501583447354E-6</v>
      </c>
      <c r="Q468" s="375" t="s">
        <v>399</v>
      </c>
      <c r="R468" s="831" t="str">
        <f t="shared" ca="1" si="64"/>
        <v>Electric tab Row 144-154 for Natural gas Boiler when Inputs tab E710 = ASCC</v>
      </c>
      <c r="S468" s="428" t="s">
        <v>49</v>
      </c>
      <c r="T468" s="375" t="s">
        <v>418</v>
      </c>
      <c r="U468" s="375" t="str">
        <f t="shared" ca="1" si="49"/>
        <v>ASCC</v>
      </c>
      <c r="V468" s="375" t="s">
        <v>52</v>
      </c>
      <c r="W468" s="378"/>
      <c r="X468" s="824">
        <f t="shared" si="57"/>
        <v>0.26</v>
      </c>
      <c r="Y468" s="375" t="s">
        <v>393</v>
      </c>
      <c r="Z468" s="375" t="s">
        <v>400</v>
      </c>
      <c r="AA468" s="763">
        <f>M$151/1000/10^6/0.000293071</f>
        <v>1.5067203570238384E-4</v>
      </c>
      <c r="AB468" s="375" t="s">
        <v>399</v>
      </c>
      <c r="AC468" s="831" t="str">
        <f t="shared" ca="1" si="58"/>
        <v>Electric tab Row 144-154 for Coal Boiler when Inputs tab E710 = ASCC</v>
      </c>
      <c r="AD468" s="428" t="s">
        <v>263</v>
      </c>
      <c r="AE468" s="375" t="str">
        <f t="shared" ca="1" si="50"/>
        <v>ASCC</v>
      </c>
      <c r="AF468" s="375" t="s">
        <v>394</v>
      </c>
      <c r="AG468" s="375">
        <f t="shared" si="59"/>
        <v>4.8898758165142601E-8</v>
      </c>
      <c r="AH468" s="375" t="s">
        <v>399</v>
      </c>
      <c r="AI468" s="375" t="str">
        <f t="shared" ca="1" si="60"/>
        <v>Electric tab Row 188-198 for ASCC Hydro when Inputs tab E710 = ASCC</v>
      </c>
      <c r="AJ468" s="375" t="s">
        <v>422</v>
      </c>
      <c r="AK468" s="428" t="s">
        <v>277</v>
      </c>
      <c r="AL468" s="375" t="str">
        <f t="shared" ca="1" si="51"/>
        <v>ASCC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ASCC PWR when Inputs tab E710 = ASCC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ASCC</v>
      </c>
      <c r="C469" s="375" t="str">
        <f t="shared" si="53"/>
        <v>50%natural gas_9%coal_14%oil_0%nuclear_25%hydro_2%wind_0%solar_1%other</v>
      </c>
      <c r="D469" s="375" t="s">
        <v>389</v>
      </c>
      <c r="E469" s="375" t="s">
        <v>400</v>
      </c>
      <c r="F469" s="763">
        <f t="shared" si="65"/>
        <v>1.0969548089382515E-3</v>
      </c>
      <c r="G469" s="375" t="s">
        <v>399</v>
      </c>
      <c r="H469" s="831" t="str">
        <f t="shared" ca="1" si="66"/>
        <v>Electric tab Row 144-154 for ASCC Mix when Inputs tab E710 = ASCC</v>
      </c>
      <c r="I469" s="428" t="s">
        <v>232</v>
      </c>
      <c r="J469" s="375" t="str">
        <f t="shared" ca="1" si="48"/>
        <v>ASCC</v>
      </c>
      <c r="K469" s="375" t="s">
        <v>52</v>
      </c>
      <c r="L469" s="378"/>
      <c r="M469" s="824">
        <f t="shared" si="56"/>
        <v>0.34</v>
      </c>
      <c r="N469" s="375" t="s">
        <v>394</v>
      </c>
      <c r="O469" s="375" t="s">
        <v>400</v>
      </c>
      <c r="P469" s="763">
        <f t="shared" si="63"/>
        <v>1.7334004107366472E-5</v>
      </c>
      <c r="Q469" s="375" t="s">
        <v>399</v>
      </c>
      <c r="R469" s="831" t="str">
        <f t="shared" ca="1" si="64"/>
        <v>Electric tab Row 144-154 for Natural gas Boiler when Inputs tab E710 = ASCC</v>
      </c>
      <c r="S469" s="428" t="s">
        <v>49</v>
      </c>
      <c r="T469" s="375" t="s">
        <v>418</v>
      </c>
      <c r="U469" s="375" t="str">
        <f t="shared" ca="1" si="49"/>
        <v>ASCC</v>
      </c>
      <c r="V469" s="375" t="s">
        <v>52</v>
      </c>
      <c r="W469" s="378"/>
      <c r="X469" s="824">
        <f t="shared" si="57"/>
        <v>0.26</v>
      </c>
      <c r="Y469" s="375" t="s">
        <v>394</v>
      </c>
      <c r="Z469" s="375" t="s">
        <v>400</v>
      </c>
      <c r="AA469" s="763">
        <f>M$152/1000/10^6/0.000293071</f>
        <v>2.838240672533277E-4</v>
      </c>
      <c r="AB469" s="375" t="s">
        <v>399</v>
      </c>
      <c r="AC469" s="831" t="str">
        <f t="shared" ca="1" si="58"/>
        <v>Electric tab Row 144-154 for Coal Boiler when Inputs tab E710 = ASCC</v>
      </c>
      <c r="AD469" s="428" t="s">
        <v>263</v>
      </c>
      <c r="AE469" s="375" t="str">
        <f t="shared" ca="1" si="50"/>
        <v>ASCC</v>
      </c>
      <c r="AF469" s="375" t="s">
        <v>395</v>
      </c>
      <c r="AG469" s="375">
        <f t="shared" si="59"/>
        <v>1.7474164496500925E-6</v>
      </c>
      <c r="AH469" s="375" t="s">
        <v>399</v>
      </c>
      <c r="AI469" s="375" t="str">
        <f t="shared" ca="1" si="60"/>
        <v>Electric tab Row 188-198 for ASCC Hydro when Inputs tab E710 = ASCC</v>
      </c>
      <c r="AJ469" s="375" t="s">
        <v>422</v>
      </c>
      <c r="AK469" s="428" t="s">
        <v>277</v>
      </c>
      <c r="AL469" s="375" t="str">
        <f t="shared" ca="1" si="51"/>
        <v>ASCC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ASCC PWR when Inputs tab E710 = ASCC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ASCC</v>
      </c>
      <c r="C470" s="375" t="str">
        <f t="shared" si="53"/>
        <v>50%natural gas_9%coal_14%oil_0%nuclear_25%hydro_2%wind_0%solar_1%other</v>
      </c>
      <c r="D470" s="375" t="s">
        <v>390</v>
      </c>
      <c r="E470" s="375" t="s">
        <v>400</v>
      </c>
      <c r="F470" s="763">
        <f t="shared" si="65"/>
        <v>1.0401956066763559E-3</v>
      </c>
      <c r="G470" s="375" t="s">
        <v>399</v>
      </c>
      <c r="H470" s="831" t="str">
        <f t="shared" ca="1" si="66"/>
        <v>Electric tab Row 144-154 for ASCC Mix when Inputs tab E710 = ASCC</v>
      </c>
      <c r="I470" s="428" t="s">
        <v>232</v>
      </c>
      <c r="J470" s="375" t="str">
        <f t="shared" ca="1" si="48"/>
        <v>ASCC</v>
      </c>
      <c r="K470" s="375" t="s">
        <v>52</v>
      </c>
      <c r="L470" s="378"/>
      <c r="M470" s="824">
        <f t="shared" si="56"/>
        <v>0.34</v>
      </c>
      <c r="N470" s="375" t="s">
        <v>395</v>
      </c>
      <c r="O470" s="375" t="s">
        <v>400</v>
      </c>
      <c r="P470" s="763">
        <f t="shared" si="63"/>
        <v>1.0500002488020536E-5</v>
      </c>
      <c r="Q470" s="375" t="s">
        <v>399</v>
      </c>
      <c r="R470" s="831" t="str">
        <f t="shared" ca="1" si="64"/>
        <v>Electric tab Row 144-154 for Natural gas Boiler when Inputs tab E710 = ASCC</v>
      </c>
      <c r="S470" s="428" t="s">
        <v>49</v>
      </c>
      <c r="T470" s="375" t="s">
        <v>418</v>
      </c>
      <c r="U470" s="375" t="str">
        <f t="shared" ca="1" si="49"/>
        <v>ASCC</v>
      </c>
      <c r="V470" s="375" t="s">
        <v>52</v>
      </c>
      <c r="W470" s="378"/>
      <c r="X470" s="824">
        <f t="shared" si="57"/>
        <v>0.26</v>
      </c>
      <c r="Y470" s="375" t="s">
        <v>395</v>
      </c>
      <c r="Z470" s="375" t="s">
        <v>400</v>
      </c>
      <c r="AA470" s="763">
        <f>M$153/1000/10^6/0.000293071</f>
        <v>1.4000003317360716E-5</v>
      </c>
      <c r="AB470" s="375" t="s">
        <v>399</v>
      </c>
      <c r="AC470" s="831" t="str">
        <f t="shared" ca="1" si="58"/>
        <v>Electric tab Row 144-154 for Coal Boiler when Inputs tab E710 = ASCC</v>
      </c>
      <c r="AD470" s="428" t="s">
        <v>263</v>
      </c>
      <c r="AE470" s="375" t="str">
        <f t="shared" ca="1" si="50"/>
        <v>ASCC</v>
      </c>
      <c r="AF470" s="375" t="s">
        <v>396</v>
      </c>
      <c r="AG470" s="375">
        <f t="shared" si="59"/>
        <v>1.9622617265644782E-8</v>
      </c>
      <c r="AH470" s="375" t="s">
        <v>399</v>
      </c>
      <c r="AI470" s="375" t="str">
        <f t="shared" ca="1" si="60"/>
        <v>Electric tab Row 188-198 for ASCC Hydro when Inputs tab E710 = ASCC</v>
      </c>
      <c r="AJ470" s="375" t="s">
        <v>422</v>
      </c>
      <c r="AK470" s="428" t="s">
        <v>277</v>
      </c>
      <c r="AL470" s="375" t="str">
        <f t="shared" ca="1" si="51"/>
        <v>ASCC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ASCC PWR when Inputs tab E710 = ASCC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ASCC</v>
      </c>
      <c r="C471" s="375" t="str">
        <f t="shared" si="53"/>
        <v>50%natural gas_9%coal_14%oil_0%nuclear_25%hydro_2%wind_0%solar_1%other</v>
      </c>
      <c r="D471" s="375" t="s">
        <v>391</v>
      </c>
      <c r="E471" s="375" t="s">
        <v>400</v>
      </c>
      <c r="F471" s="763">
        <f t="shared" si="65"/>
        <v>3.1864429734049265E-4</v>
      </c>
      <c r="G471" s="375" t="s">
        <v>399</v>
      </c>
      <c r="H471" s="831" t="str">
        <f t="shared" ca="1" si="66"/>
        <v>Electric tab Row 144-154 for ASCC Mix when Inputs tab E710 = ASCC</v>
      </c>
      <c r="I471" s="428" t="s">
        <v>232</v>
      </c>
      <c r="J471" s="375" t="str">
        <f t="shared" ca="1" si="48"/>
        <v>ASCC</v>
      </c>
      <c r="K471" s="375" t="s">
        <v>52</v>
      </c>
      <c r="L471" s="378"/>
      <c r="M471" s="824">
        <f t="shared" si="56"/>
        <v>0.34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ASCC</v>
      </c>
      <c r="S471" s="428" t="s">
        <v>49</v>
      </c>
      <c r="T471" s="375" t="s">
        <v>418</v>
      </c>
      <c r="U471" s="375" t="str">
        <f t="shared" ca="1" si="49"/>
        <v>ASCC</v>
      </c>
      <c r="V471" s="375" t="s">
        <v>52</v>
      </c>
      <c r="W471" s="378"/>
      <c r="X471" s="824">
        <f t="shared" si="57"/>
        <v>0.26</v>
      </c>
      <c r="Y471" s="375" t="s">
        <v>396</v>
      </c>
      <c r="Z471" s="375" t="s">
        <v>400</v>
      </c>
      <c r="AA471" s="763">
        <f>M$154/1000/10^6/0.000293071</f>
        <v>2.1000004976041073E-5</v>
      </c>
      <c r="AB471" s="375" t="s">
        <v>399</v>
      </c>
      <c r="AC471" s="831" t="str">
        <f t="shared" ca="1" si="58"/>
        <v>Electric tab Row 144-154 for Coal Boiler when Inputs tab E710 = ASCC</v>
      </c>
      <c r="AD471" s="430" t="s">
        <v>263</v>
      </c>
      <c r="AE471" s="832" t="str">
        <f t="shared" ca="1" si="50"/>
        <v>ASCC</v>
      </c>
      <c r="AF471" s="832" t="s">
        <v>397</v>
      </c>
      <c r="AG471" s="832">
        <f t="shared" si="59"/>
        <v>2.0868972919258328E-3</v>
      </c>
      <c r="AH471" s="832" t="s">
        <v>399</v>
      </c>
      <c r="AI471" s="832" t="str">
        <f t="shared" ca="1" si="60"/>
        <v>Electric tab Row 188-198 for ASCC Hydro when Inputs tab E710 = ASCC</v>
      </c>
      <c r="AJ471" s="832" t="s">
        <v>422</v>
      </c>
      <c r="AK471" s="428" t="s">
        <v>277</v>
      </c>
      <c r="AL471" s="375" t="str">
        <f t="shared" ca="1" si="51"/>
        <v>ASCC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ASCC PWR when Inputs tab E710 = ASCC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ASCC</v>
      </c>
      <c r="C472" s="375" t="str">
        <f t="shared" si="53"/>
        <v>50%natural gas_9%coal_14%oil_0%nuclear_25%hydro_2%wind_0%solar_1%other</v>
      </c>
      <c r="D472" s="375" t="s">
        <v>392</v>
      </c>
      <c r="E472" s="375" t="s">
        <v>400</v>
      </c>
      <c r="F472" s="763">
        <f t="shared" si="65"/>
        <v>4.2699259578175234E-4</v>
      </c>
      <c r="G472" s="375" t="s">
        <v>399</v>
      </c>
      <c r="H472" s="831" t="str">
        <f t="shared" ca="1" si="66"/>
        <v>Electric tab Row 144-154 for ASCC Mix when Inputs tab E710 = ASCC</v>
      </c>
      <c r="I472" s="428" t="s">
        <v>232</v>
      </c>
      <c r="J472" s="375" t="str">
        <f t="shared" ca="1" si="48"/>
        <v>ASCC</v>
      </c>
      <c r="K472" s="375" t="s">
        <v>52</v>
      </c>
      <c r="L472" s="378"/>
      <c r="M472" s="824">
        <f t="shared" si="56"/>
        <v>0.34</v>
      </c>
      <c r="N472" s="375" t="s">
        <v>397</v>
      </c>
      <c r="O472" s="375" t="s">
        <v>400</v>
      </c>
      <c r="P472" s="763">
        <f t="shared" si="63"/>
        <v>0.59540529688505961</v>
      </c>
      <c r="Q472" s="375" t="s">
        <v>399</v>
      </c>
      <c r="R472" s="831" t="str">
        <f t="shared" ca="1" si="64"/>
        <v>Electric tab Row 144-154 for Natural gas Boiler when Inputs tab E710 = ASCC</v>
      </c>
      <c r="S472" s="428" t="s">
        <v>49</v>
      </c>
      <c r="T472" s="375" t="s">
        <v>418</v>
      </c>
      <c r="U472" s="375" t="str">
        <f t="shared" ca="1" si="49"/>
        <v>ASCC</v>
      </c>
      <c r="V472" s="375" t="s">
        <v>52</v>
      </c>
      <c r="W472" s="378"/>
      <c r="X472" s="824">
        <f t="shared" si="57"/>
        <v>0.26</v>
      </c>
      <c r="Y472" s="375" t="s">
        <v>397</v>
      </c>
      <c r="Z472" s="375" t="s">
        <v>400</v>
      </c>
      <c r="AA472" s="763">
        <f>M$155/1000/10^6/0.000293071</f>
        <v>1.3126260300665167</v>
      </c>
      <c r="AB472" s="375" t="s">
        <v>399</v>
      </c>
      <c r="AC472" s="831" t="str">
        <f t="shared" ca="1" si="58"/>
        <v>Electric tab Row 144-154 for Coal Boiler when Inputs tab E710 = ASCC</v>
      </c>
      <c r="AK472" s="428" t="s">
        <v>277</v>
      </c>
      <c r="AL472" s="375" t="str">
        <f t="shared" ca="1" si="51"/>
        <v>ASCC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ASCC BRW when Inputs tab E710 = ASCC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ASCC</v>
      </c>
      <c r="C473" s="375" t="str">
        <f t="shared" si="53"/>
        <v>50%natural gas_9%coal_14%oil_0%nuclear_25%hydro_2%wind_0%solar_1%other</v>
      </c>
      <c r="D473" s="375" t="s">
        <v>393</v>
      </c>
      <c r="E473" s="375" t="s">
        <v>400</v>
      </c>
      <c r="F473" s="763">
        <f t="shared" si="65"/>
        <v>1.450272903577945E-5</v>
      </c>
      <c r="G473" s="375" t="s">
        <v>399</v>
      </c>
      <c r="H473" s="831" t="str">
        <f t="shared" ca="1" si="66"/>
        <v>Electric tab Row 144-154 for ASCC Mix when Inputs tab E710 = ASCC</v>
      </c>
      <c r="I473" s="428" t="s">
        <v>232</v>
      </c>
      <c r="J473" s="375" t="str">
        <f t="shared" ca="1" si="48"/>
        <v>ASCC</v>
      </c>
      <c r="K473" s="375" t="s">
        <v>52</v>
      </c>
      <c r="L473" s="378"/>
      <c r="M473" s="824">
        <f t="shared" si="56"/>
        <v>0.34</v>
      </c>
      <c r="N473" s="375" t="s">
        <v>387</v>
      </c>
      <c r="O473" s="375" t="s">
        <v>401</v>
      </c>
      <c r="P473" s="378">
        <f>(I145+I189)/1000/10^6/0.000293071</f>
        <v>3.121181576156924E-5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ASCC</v>
      </c>
      <c r="S473" s="428" t="s">
        <v>49</v>
      </c>
      <c r="T473" s="375" t="s">
        <v>418</v>
      </c>
      <c r="U473" s="375" t="str">
        <f t="shared" ca="1" si="49"/>
        <v>ASCC</v>
      </c>
      <c r="V473" s="375" t="s">
        <v>52</v>
      </c>
      <c r="W473" s="378"/>
      <c r="X473" s="824">
        <f t="shared" si="57"/>
        <v>0.26</v>
      </c>
      <c r="Y473" s="375" t="s">
        <v>387</v>
      </c>
      <c r="Z473" s="375" t="s">
        <v>401</v>
      </c>
      <c r="AA473" s="378">
        <f>(M$145+M$189)/1000/10^6/0.000293071</f>
        <v>3.2811816140696184E-5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ASCC</v>
      </c>
      <c r="AK473" s="428" t="s">
        <v>277</v>
      </c>
      <c r="AL473" s="375" t="str">
        <f t="shared" ca="1" si="51"/>
        <v>ASCC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ASCC BRW when Inputs tab E710 = ASCC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ASCC</v>
      </c>
      <c r="C474" s="375" t="str">
        <f t="shared" si="53"/>
        <v>50%natural gas_9%coal_14%oil_0%nuclear_25%hydro_2%wind_0%solar_1%other</v>
      </c>
      <c r="D474" s="375" t="s">
        <v>394</v>
      </c>
      <c r="E474" s="375" t="s">
        <v>400</v>
      </c>
      <c r="F474" s="763">
        <f t="shared" si="65"/>
        <v>3.1991299191840647E-5</v>
      </c>
      <c r="G474" s="375" t="s">
        <v>399</v>
      </c>
      <c r="H474" s="831" t="str">
        <f t="shared" ca="1" si="66"/>
        <v>Electric tab Row 144-154 for ASCC Mix when Inputs tab E710 = ASCC</v>
      </c>
      <c r="I474" s="428" t="s">
        <v>232</v>
      </c>
      <c r="J474" s="375" t="str">
        <f t="shared" ca="1" si="48"/>
        <v>ASCC</v>
      </c>
      <c r="K474" s="375" t="s">
        <v>52</v>
      </c>
      <c r="L474" s="378"/>
      <c r="M474" s="824">
        <f t="shared" si="56"/>
        <v>0.34</v>
      </c>
      <c r="N474" s="375" t="s">
        <v>388</v>
      </c>
      <c r="O474" s="375" t="s">
        <v>401</v>
      </c>
      <c r="P474" s="378">
        <f t="shared" ref="P474:P483" si="70">(I146+I190)/1000/10^6/0.000293071</f>
        <v>4.6346183421331488E-4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ASCC</v>
      </c>
      <c r="S474" s="428" t="s">
        <v>49</v>
      </c>
      <c r="T474" s="375" t="s">
        <v>418</v>
      </c>
      <c r="U474" s="375" t="str">
        <f t="shared" ca="1" si="49"/>
        <v>ASCC</v>
      </c>
      <c r="V474" s="375" t="s">
        <v>52</v>
      </c>
      <c r="W474" s="378"/>
      <c r="X474" s="824">
        <f t="shared" si="57"/>
        <v>0.26</v>
      </c>
      <c r="Y474" s="375" t="s">
        <v>388</v>
      </c>
      <c r="Z474" s="375" t="s">
        <v>401</v>
      </c>
      <c r="AA474" s="378">
        <f>(M$146+M$190)/1000/10^6/0.000293071</f>
        <v>1.1846175246406872E-4</v>
      </c>
      <c r="AB474" s="375" t="s">
        <v>399</v>
      </c>
      <c r="AC474" s="831" t="str">
        <f t="shared" ca="1" si="68"/>
        <v>Electric tab Row 144-154 plus Row 188-198 for Coal Boiler when Inputs tab E710 = ASCC</v>
      </c>
      <c r="AK474" s="428" t="s">
        <v>277</v>
      </c>
      <c r="AL474" s="375" t="str">
        <f t="shared" ca="1" si="51"/>
        <v>ASCC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ASCC BRW when Inputs tab E710 = ASCC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ASCC</v>
      </c>
      <c r="C475" s="375" t="str">
        <f t="shared" si="53"/>
        <v>50%natural gas_9%coal_14%oil_0%nuclear_25%hydro_2%wind_0%solar_1%other</v>
      </c>
      <c r="D475" s="375" t="s">
        <v>395</v>
      </c>
      <c r="E475" s="375" t="s">
        <v>400</v>
      </c>
      <c r="F475" s="763">
        <f t="shared" si="65"/>
        <v>1.2803250073361113E-5</v>
      </c>
      <c r="G475" s="375" t="s">
        <v>399</v>
      </c>
      <c r="H475" s="831" t="str">
        <f t="shared" ca="1" si="66"/>
        <v>Electric tab Row 144-154 for ASCC Mix when Inputs tab E710 = ASCC</v>
      </c>
      <c r="I475" s="428" t="s">
        <v>232</v>
      </c>
      <c r="J475" s="375" t="str">
        <f t="shared" ca="1" si="48"/>
        <v>ASCC</v>
      </c>
      <c r="K475" s="375" t="s">
        <v>52</v>
      </c>
      <c r="L475" s="378"/>
      <c r="M475" s="824">
        <f t="shared" si="56"/>
        <v>0.34</v>
      </c>
      <c r="N475" s="375" t="s">
        <v>389</v>
      </c>
      <c r="O475" s="375" t="s">
        <v>401</v>
      </c>
      <c r="P475" s="378">
        <f t="shared" si="70"/>
        <v>8.2282856757412664E-4</v>
      </c>
      <c r="Q475" s="375" t="s">
        <v>399</v>
      </c>
      <c r="R475" s="831" t="str">
        <f t="shared" ca="1" si="71"/>
        <v>Electric tab Row 144-154 plus Row 188-198 for Natural gas Boiler when Inputs tab E710 = ASCC</v>
      </c>
      <c r="S475" s="428" t="s">
        <v>49</v>
      </c>
      <c r="T475" s="375" t="s">
        <v>418</v>
      </c>
      <c r="U475" s="375" t="str">
        <f t="shared" ca="1" si="49"/>
        <v>ASCC</v>
      </c>
      <c r="V475" s="375" t="s">
        <v>52</v>
      </c>
      <c r="W475" s="378"/>
      <c r="X475" s="824">
        <f t="shared" si="57"/>
        <v>0.26</v>
      </c>
      <c r="Y475" s="375" t="s">
        <v>389</v>
      </c>
      <c r="Z475" s="375" t="s">
        <v>401</v>
      </c>
      <c r="AA475" s="378">
        <f>(M$147+M$191)/1000/10^6/0.000293071</f>
        <v>1.3388286898425646E-3</v>
      </c>
      <c r="AB475" s="375" t="s">
        <v>399</v>
      </c>
      <c r="AC475" s="831" t="str">
        <f t="shared" ca="1" si="68"/>
        <v>Electric tab Row 144-154 plus Row 188-198 for Coal Boiler when Inputs tab E710 = ASCC</v>
      </c>
      <c r="AK475" s="428" t="s">
        <v>277</v>
      </c>
      <c r="AL475" s="375" t="str">
        <f t="shared" ca="1" si="51"/>
        <v>ASCC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ASCC BRW when Inputs tab E710 = ASCC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ASCC</v>
      </c>
      <c r="C476" s="375" t="str">
        <f t="shared" si="53"/>
        <v>50%natural gas_9%coal_14%oil_0%nuclear_25%hydro_2%wind_0%solar_1%other</v>
      </c>
      <c r="D476" s="375" t="s">
        <v>396</v>
      </c>
      <c r="E476" s="375" t="s">
        <v>400</v>
      </c>
      <c r="F476" s="763">
        <f t="shared" si="65"/>
        <v>3.2646427288567078E-6</v>
      </c>
      <c r="G476" s="375" t="s">
        <v>399</v>
      </c>
      <c r="H476" s="831" t="str">
        <f t="shared" ca="1" si="66"/>
        <v>Electric tab Row 144-154 for ASCC Mix when Inputs tab E710 = ASCC</v>
      </c>
      <c r="I476" s="428" t="s">
        <v>232</v>
      </c>
      <c r="J476" s="375" t="str">
        <f t="shared" ca="1" si="48"/>
        <v>ASCC</v>
      </c>
      <c r="K476" s="375" t="s">
        <v>52</v>
      </c>
      <c r="L476" s="378"/>
      <c r="M476" s="824">
        <f t="shared" si="56"/>
        <v>0.34</v>
      </c>
      <c r="N476" s="375" t="s">
        <v>390</v>
      </c>
      <c r="O476" s="375" t="s">
        <v>401</v>
      </c>
      <c r="P476" s="378">
        <f t="shared" si="70"/>
        <v>4.1002188450679274E-5</v>
      </c>
      <c r="Q476" s="375" t="s">
        <v>399</v>
      </c>
      <c r="R476" s="831" t="str">
        <f t="shared" ca="1" si="71"/>
        <v>Electric tab Row 144-154 plus Row 188-198 for Natural gas Boiler when Inputs tab E710 = ASCC</v>
      </c>
      <c r="S476" s="428" t="s">
        <v>49</v>
      </c>
      <c r="T476" s="375" t="s">
        <v>418</v>
      </c>
      <c r="U476" s="375" t="str">
        <f t="shared" ca="1" si="49"/>
        <v>ASCC</v>
      </c>
      <c r="V476" s="375" t="s">
        <v>52</v>
      </c>
      <c r="W476" s="378"/>
      <c r="X476" s="824">
        <f t="shared" si="57"/>
        <v>0.26</v>
      </c>
      <c r="Y476" s="375" t="s">
        <v>390</v>
      </c>
      <c r="Z476" s="375" t="s">
        <v>401</v>
      </c>
      <c r="AA476" s="378">
        <f>(M$148+M$192)/1000/10^6/0.000293071</f>
        <v>1.188750499553023E-2</v>
      </c>
      <c r="AB476" s="375" t="s">
        <v>399</v>
      </c>
      <c r="AC476" s="831" t="str">
        <f t="shared" ca="1" si="68"/>
        <v>Electric tab Row 144-154 plus Row 188-198 for Coal Boiler when Inputs tab E710 = ASCC</v>
      </c>
      <c r="AK476" s="428" t="s">
        <v>277</v>
      </c>
      <c r="AL476" s="375" t="str">
        <f t="shared" ca="1" si="51"/>
        <v>ASCC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ASCC BRW when Inputs tab E710 = ASCC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ASCC</v>
      </c>
      <c r="C477" s="375" t="str">
        <f t="shared" si="53"/>
        <v>50%natural gas_9%coal_14%oil_0%nuclear_25%hydro_2%wind_0%solar_1%other</v>
      </c>
      <c r="D477" s="375" t="s">
        <v>397</v>
      </c>
      <c r="E477" s="375" t="s">
        <v>400</v>
      </c>
      <c r="F477" s="763">
        <f t="shared" si="65"/>
        <v>0.50338784264529979</v>
      </c>
      <c r="G477" s="375" t="s">
        <v>399</v>
      </c>
      <c r="H477" s="831" t="str">
        <f t="shared" ca="1" si="66"/>
        <v>Electric tab Row 144-154 for ASCC Mix when Inputs tab E710 = ASCC</v>
      </c>
      <c r="I477" s="428" t="s">
        <v>232</v>
      </c>
      <c r="J477" s="375" t="str">
        <f t="shared" ca="1" si="48"/>
        <v>ASCC</v>
      </c>
      <c r="K477" s="375" t="s">
        <v>52</v>
      </c>
      <c r="L477" s="378"/>
      <c r="M477" s="824">
        <f t="shared" si="56"/>
        <v>0.34</v>
      </c>
      <c r="N477" s="375" t="s">
        <v>391</v>
      </c>
      <c r="O477" s="375" t="s">
        <v>401</v>
      </c>
      <c r="P477" s="378">
        <f t="shared" si="70"/>
        <v>4.0731829871009565E-5</v>
      </c>
      <c r="Q477" s="375" t="s">
        <v>399</v>
      </c>
      <c r="R477" s="831" t="str">
        <f t="shared" ca="1" si="71"/>
        <v>Electric tab Row 144-154 plus Row 188-198 for Natural gas Boiler when Inputs tab E710 = ASCC</v>
      </c>
      <c r="S477" s="428" t="s">
        <v>49</v>
      </c>
      <c r="T477" s="375" t="s">
        <v>418</v>
      </c>
      <c r="U477" s="375" t="str">
        <f t="shared" ca="1" si="49"/>
        <v>ASCC</v>
      </c>
      <c r="V477" s="375" t="s">
        <v>52</v>
      </c>
      <c r="W477" s="378"/>
      <c r="X477" s="824">
        <f t="shared" si="57"/>
        <v>0.26</v>
      </c>
      <c r="Y477" s="375" t="s">
        <v>391</v>
      </c>
      <c r="Z477" s="375" t="s">
        <v>401</v>
      </c>
      <c r="AA477" s="378">
        <f>(M$149+M$193)/1000/10^6/0.000293071</f>
        <v>3.5042326505623552E-3</v>
      </c>
      <c r="AB477" s="375" t="s">
        <v>399</v>
      </c>
      <c r="AC477" s="831" t="str">
        <f t="shared" ca="1" si="68"/>
        <v>Electric tab Row 144-154 plus Row 188-198 for Coal Boiler when Inputs tab E710 = ASCC</v>
      </c>
      <c r="AK477" s="428" t="s">
        <v>277</v>
      </c>
      <c r="AL477" s="375" t="str">
        <f t="shared" ca="1" si="51"/>
        <v>ASCC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ASCC BRW when Inputs tab E710 = ASCC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ASCC</v>
      </c>
      <c r="C478" s="375" t="str">
        <f t="shared" si="53"/>
        <v>50%natural gas_9%coal_14%oil_0%nuclear_25%hydro_2%wind_0%solar_1%other</v>
      </c>
      <c r="D478" s="375" t="s">
        <v>387</v>
      </c>
      <c r="E478" s="375" t="s">
        <v>401</v>
      </c>
      <c r="F478" s="378">
        <f>(B145+B189)/1000/10^6/0.000293071</f>
        <v>1.3487100533978472E-5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ASCC Mix when Inputs tab E710 = ASCC</v>
      </c>
      <c r="I478" s="428" t="s">
        <v>232</v>
      </c>
      <c r="J478" s="375" t="str">
        <f t="shared" ca="1" si="48"/>
        <v>ASCC</v>
      </c>
      <c r="K478" s="375" t="s">
        <v>52</v>
      </c>
      <c r="L478" s="378"/>
      <c r="M478" s="824">
        <f t="shared" si="56"/>
        <v>0.34</v>
      </c>
      <c r="N478" s="375" t="s">
        <v>392</v>
      </c>
      <c r="O478" s="375" t="s">
        <v>401</v>
      </c>
      <c r="P478" s="378">
        <f t="shared" si="70"/>
        <v>1.6862864320693326E-4</v>
      </c>
      <c r="Q478" s="375" t="s">
        <v>399</v>
      </c>
      <c r="R478" s="831" t="str">
        <f t="shared" ca="1" si="71"/>
        <v>Electric tab Row 144-154 plus Row 188-198 for Natural gas Boiler when Inputs tab E710 = ASCC</v>
      </c>
      <c r="S478" s="428" t="s">
        <v>49</v>
      </c>
      <c r="T478" s="375" t="s">
        <v>418</v>
      </c>
      <c r="U478" s="375" t="str">
        <f t="shared" ca="1" si="49"/>
        <v>ASCC</v>
      </c>
      <c r="V478" s="375" t="s">
        <v>52</v>
      </c>
      <c r="W478" s="378"/>
      <c r="X478" s="824">
        <f t="shared" si="57"/>
        <v>0.26</v>
      </c>
      <c r="Y478" s="375" t="s">
        <v>392</v>
      </c>
      <c r="Z478" s="375" t="s">
        <v>401</v>
      </c>
      <c r="AA478" s="378">
        <f>(M$150+M$194)/1000/10^6/0.000293071</f>
        <v>4.273829615951877E-3</v>
      </c>
      <c r="AB478" s="375" t="s">
        <v>399</v>
      </c>
      <c r="AC478" s="831" t="str">
        <f t="shared" ca="1" si="68"/>
        <v>Electric tab Row 144-154 plus Row 188-198 for Coal Boiler when Inputs tab E710 = ASCC</v>
      </c>
      <c r="AK478" s="428" t="s">
        <v>277</v>
      </c>
      <c r="AL478" s="375" t="str">
        <f t="shared" ca="1" si="51"/>
        <v>ASCC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ASCC BRW when Inputs tab E710 = ASCC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ASCC</v>
      </c>
      <c r="C479" s="375" t="str">
        <f t="shared" si="53"/>
        <v>50%natural gas_9%coal_14%oil_0%nuclear_25%hydro_2%wind_0%solar_1%other</v>
      </c>
      <c r="D479" s="375" t="s">
        <v>388</v>
      </c>
      <c r="E479" s="375" t="s">
        <v>401</v>
      </c>
      <c r="F479" s="378">
        <f t="shared" ref="F479:F488" si="72">(B146+B190)/1000/10^6/0.000293071</f>
        <v>3.0291917198916951E-4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ASCC Mix when Inputs tab E710 = ASCC</v>
      </c>
      <c r="I479" s="428" t="s">
        <v>232</v>
      </c>
      <c r="J479" s="375" t="str">
        <f t="shared" ca="1" si="48"/>
        <v>ASCC</v>
      </c>
      <c r="K479" s="375" t="s">
        <v>52</v>
      </c>
      <c r="L479" s="378"/>
      <c r="M479" s="824">
        <f t="shared" si="56"/>
        <v>0.34</v>
      </c>
      <c r="N479" s="375" t="s">
        <v>393</v>
      </c>
      <c r="O479" s="375" t="s">
        <v>401</v>
      </c>
      <c r="P479" s="378">
        <f t="shared" si="70"/>
        <v>6.6868252786749994E-6</v>
      </c>
      <c r="Q479" s="375" t="s">
        <v>399</v>
      </c>
      <c r="R479" s="831" t="str">
        <f t="shared" ca="1" si="71"/>
        <v>Electric tab Row 144-154 plus Row 188-198 for Natural gas Boiler when Inputs tab E710 = ASCC</v>
      </c>
      <c r="S479" s="428" t="s">
        <v>49</v>
      </c>
      <c r="T479" s="375" t="s">
        <v>418</v>
      </c>
      <c r="U479" s="375" t="str">
        <f t="shared" ca="1" si="49"/>
        <v>ASCC</v>
      </c>
      <c r="V479" s="375" t="s">
        <v>52</v>
      </c>
      <c r="W479" s="378"/>
      <c r="X479" s="824">
        <f t="shared" si="57"/>
        <v>0.26</v>
      </c>
      <c r="Y479" s="375" t="s">
        <v>393</v>
      </c>
      <c r="Z479" s="375" t="s">
        <v>401</v>
      </c>
      <c r="AA479" s="378">
        <f>(M$151+M$195)/1000/10^6/0.000293071</f>
        <v>1.5067635939761148E-4</v>
      </c>
      <c r="AB479" s="375" t="s">
        <v>399</v>
      </c>
      <c r="AC479" s="831" t="str">
        <f t="shared" ca="1" si="68"/>
        <v>Electric tab Row 144-154 plus Row 188-198 for Coal Boiler when Inputs tab E710 = ASCC</v>
      </c>
      <c r="AK479" s="428" t="s">
        <v>277</v>
      </c>
      <c r="AL479" s="375" t="str">
        <f t="shared" ca="1" si="51"/>
        <v>ASCC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ASCC BRW when Inputs tab E710 = ASCC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ASCC</v>
      </c>
      <c r="C480" s="375" t="str">
        <f t="shared" si="53"/>
        <v>50%natural gas_9%coal_14%oil_0%nuclear_25%hydro_2%wind_0%solar_1%other</v>
      </c>
      <c r="D480" s="375" t="s">
        <v>389</v>
      </c>
      <c r="E480" s="375" t="s">
        <v>401</v>
      </c>
      <c r="F480" s="378">
        <f t="shared" si="72"/>
        <v>1.0982778400892379E-3</v>
      </c>
      <c r="G480" s="375" t="s">
        <v>399</v>
      </c>
      <c r="H480" s="831" t="str">
        <f t="shared" ca="1" si="73"/>
        <v>Electric tab Row 144-154 plus Row 188-198 for ASCC Mix when Inputs tab E710 = ASCC</v>
      </c>
      <c r="I480" s="428" t="s">
        <v>232</v>
      </c>
      <c r="J480" s="375" t="str">
        <f t="shared" ca="1" si="48"/>
        <v>ASCC</v>
      </c>
      <c r="K480" s="375" t="s">
        <v>52</v>
      </c>
      <c r="L480" s="378"/>
      <c r="M480" s="824">
        <f t="shared" si="56"/>
        <v>0.34</v>
      </c>
      <c r="N480" s="375" t="s">
        <v>394</v>
      </c>
      <c r="O480" s="375" t="s">
        <v>401</v>
      </c>
      <c r="P480" s="378">
        <f t="shared" si="70"/>
        <v>1.7343474478326241E-5</v>
      </c>
      <c r="Q480" s="375" t="s">
        <v>399</v>
      </c>
      <c r="R480" s="831" t="str">
        <f t="shared" ca="1" si="71"/>
        <v>Electric tab Row 144-154 plus Row 188-198 for Natural gas Boiler when Inputs tab E710 = ASCC</v>
      </c>
      <c r="S480" s="428" t="s">
        <v>49</v>
      </c>
      <c r="T480" s="375" t="s">
        <v>418</v>
      </c>
      <c r="U480" s="375" t="str">
        <f t="shared" ca="1" si="49"/>
        <v>ASCC</v>
      </c>
      <c r="V480" s="375" t="s">
        <v>52</v>
      </c>
      <c r="W480" s="378"/>
      <c r="X480" s="824">
        <f t="shared" si="57"/>
        <v>0.26</v>
      </c>
      <c r="Y480" s="375" t="s">
        <v>394</v>
      </c>
      <c r="Z480" s="375" t="s">
        <v>401</v>
      </c>
      <c r="AA480" s="378">
        <f>(M$152+M$196)/1000/10^6/0.000293071</f>
        <v>2.8383353762428742E-4</v>
      </c>
      <c r="AB480" s="375" t="s">
        <v>399</v>
      </c>
      <c r="AC480" s="831" t="str">
        <f t="shared" ca="1" si="68"/>
        <v>Electric tab Row 144-154 plus Row 188-198 for Coal Boiler when Inputs tab E710 = ASCC</v>
      </c>
      <c r="AK480" s="428" t="s">
        <v>277</v>
      </c>
      <c r="AL480" s="375" t="str">
        <f t="shared" ca="1" si="51"/>
        <v>ASCC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ASCC BRW when Inputs tab E710 = ASCC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ASCC</v>
      </c>
      <c r="C481" s="375" t="str">
        <f t="shared" si="53"/>
        <v>50%natural gas_9%coal_14%oil_0%nuclear_25%hydro_2%wind_0%solar_1%other</v>
      </c>
      <c r="D481" s="375" t="s">
        <v>390</v>
      </c>
      <c r="E481" s="375" t="s">
        <v>401</v>
      </c>
      <c r="F481" s="378">
        <f t="shared" si="72"/>
        <v>1.0408322668181104E-3</v>
      </c>
      <c r="G481" s="375" t="s">
        <v>399</v>
      </c>
      <c r="H481" s="831" t="str">
        <f t="shared" ca="1" si="73"/>
        <v>Electric tab Row 144-154 plus Row 188-198 for ASCC Mix when Inputs tab E710 = ASCC</v>
      </c>
      <c r="I481" s="428" t="s">
        <v>232</v>
      </c>
      <c r="J481" s="375" t="str">
        <f t="shared" ca="1" si="48"/>
        <v>ASCC</v>
      </c>
      <c r="K481" s="375" t="s">
        <v>52</v>
      </c>
      <c r="M481" s="824">
        <f t="shared" si="56"/>
        <v>0.34</v>
      </c>
      <c r="N481" s="375" t="s">
        <v>395</v>
      </c>
      <c r="O481" s="375" t="s">
        <v>401</v>
      </c>
      <c r="P481" s="378">
        <f t="shared" si="70"/>
        <v>1.1788505192502391E-5</v>
      </c>
      <c r="Q481" s="375" t="s">
        <v>399</v>
      </c>
      <c r="R481" s="831" t="str">
        <f t="shared" ca="1" si="71"/>
        <v>Electric tab Row 144-154 plus Row 188-198 for Natural gas Boiler when Inputs tab E710 = ASCC</v>
      </c>
      <c r="S481" s="428" t="s">
        <v>49</v>
      </c>
      <c r="T481" s="375" t="s">
        <v>418</v>
      </c>
      <c r="U481" s="375" t="str">
        <f t="shared" ca="1" si="49"/>
        <v>ASCC</v>
      </c>
      <c r="V481" s="375" t="s">
        <v>52</v>
      </c>
      <c r="X481" s="824">
        <f t="shared" si="57"/>
        <v>0.26</v>
      </c>
      <c r="Y481" s="375" t="s">
        <v>395</v>
      </c>
      <c r="Z481" s="375" t="s">
        <v>401</v>
      </c>
      <c r="AA481" s="378">
        <f>(M$153+M$197)/1000/10^6/0.000293071</f>
        <v>1.5288506021842568E-5</v>
      </c>
      <c r="AB481" s="375" t="s">
        <v>399</v>
      </c>
      <c r="AC481" s="831" t="str">
        <f t="shared" ca="1" si="68"/>
        <v>Electric tab Row 144-154 plus Row 188-198 for Coal Boiler when Inputs tab E710 = ASCC</v>
      </c>
      <c r="AK481" s="428" t="s">
        <v>277</v>
      </c>
      <c r="AL481" s="375" t="str">
        <f t="shared" ca="1" si="51"/>
        <v>ASCC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ASCC BRW when Inputs tab E710 = ASCC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ASCC</v>
      </c>
      <c r="C482" s="375" t="str">
        <f t="shared" si="53"/>
        <v>50%natural gas_9%coal_14%oil_0%nuclear_25%hydro_2%wind_0%solar_1%other</v>
      </c>
      <c r="D482" s="375" t="s">
        <v>391</v>
      </c>
      <c r="E482" s="375" t="s">
        <v>401</v>
      </c>
      <c r="F482" s="378">
        <f t="shared" si="72"/>
        <v>3.1890642001407217E-4</v>
      </c>
      <c r="G482" s="375" t="s">
        <v>399</v>
      </c>
      <c r="H482" s="831" t="str">
        <f t="shared" ca="1" si="73"/>
        <v>Electric tab Row 144-154 plus Row 188-198 for ASCC Mix when Inputs tab E710 = ASCC</v>
      </c>
      <c r="I482" s="428" t="s">
        <v>232</v>
      </c>
      <c r="J482" s="375" t="str">
        <f t="shared" ca="1" si="48"/>
        <v>ASCC</v>
      </c>
      <c r="K482" s="375" t="s">
        <v>52</v>
      </c>
      <c r="M482" s="824">
        <f t="shared" si="56"/>
        <v>0.34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ASCC</v>
      </c>
      <c r="S482" s="428" t="s">
        <v>49</v>
      </c>
      <c r="T482" s="375" t="s">
        <v>418</v>
      </c>
      <c r="U482" s="375" t="str">
        <f t="shared" ca="1" si="49"/>
        <v>ASCC</v>
      </c>
      <c r="V482" s="375" t="s">
        <v>52</v>
      </c>
      <c r="X482" s="824">
        <f t="shared" si="57"/>
        <v>0.26</v>
      </c>
      <c r="Y482" s="375" t="s">
        <v>396</v>
      </c>
      <c r="Z482" s="375" t="s">
        <v>401</v>
      </c>
      <c r="AA482" s="378">
        <f>(M$154+M$198)/1000/10^6/0.000293071</f>
        <v>2.1007891421229859E-5</v>
      </c>
      <c r="AB482" s="375" t="s">
        <v>399</v>
      </c>
      <c r="AC482" s="831" t="str">
        <f t="shared" ca="1" si="68"/>
        <v>Electric tab Row 144-154 plus Row 188-198 for Coal Boiler when Inputs tab E710 = ASCC</v>
      </c>
      <c r="AK482" s="428" t="s">
        <v>277</v>
      </c>
      <c r="AL482" s="375" t="str">
        <f t="shared" ca="1" si="51"/>
        <v>ASCC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ASCC BRW when Inputs tab E710 = ASCC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ASCC</v>
      </c>
      <c r="C483" s="375" t="str">
        <f t="shared" si="53"/>
        <v>50%natural gas_9%coal_14%oil_0%nuclear_25%hydro_2%wind_0%solar_1%other</v>
      </c>
      <c r="D483" s="375" t="s">
        <v>392</v>
      </c>
      <c r="E483" s="375" t="s">
        <v>401</v>
      </c>
      <c r="F483" s="378">
        <f t="shared" si="72"/>
        <v>4.2911422508197386E-4</v>
      </c>
      <c r="G483" s="375" t="s">
        <v>399</v>
      </c>
      <c r="H483" s="831" t="str">
        <f t="shared" ca="1" si="73"/>
        <v>Electric tab Row 144-154 plus Row 188-198 for ASCC Mix when Inputs tab E710 = ASCC</v>
      </c>
      <c r="I483" s="428" t="s">
        <v>232</v>
      </c>
      <c r="J483" s="375" t="str">
        <f t="shared" ca="1" si="48"/>
        <v>ASCC</v>
      </c>
      <c r="K483" s="375" t="s">
        <v>52</v>
      </c>
      <c r="M483" s="824">
        <f t="shared" si="56"/>
        <v>0.34</v>
      </c>
      <c r="N483" s="375" t="s">
        <v>397</v>
      </c>
      <c r="O483" s="375" t="s">
        <v>401</v>
      </c>
      <c r="P483" s="378">
        <f t="shared" si="70"/>
        <v>0.59620166941847941</v>
      </c>
      <c r="Q483" s="375" t="s">
        <v>399</v>
      </c>
      <c r="R483" s="831" t="str">
        <f t="shared" ca="1" si="71"/>
        <v>Electric tab Row 144-154 plus Row 188-198 for Natural gas Boiler when Inputs tab E710 = ASCC</v>
      </c>
      <c r="S483" s="428" t="s">
        <v>49</v>
      </c>
      <c r="T483" s="375" t="s">
        <v>418</v>
      </c>
      <c r="U483" s="375" t="str">
        <f t="shared" ca="1" si="49"/>
        <v>ASCC</v>
      </c>
      <c r="V483" s="375" t="s">
        <v>52</v>
      </c>
      <c r="X483" s="824">
        <f t="shared" si="57"/>
        <v>0.26</v>
      </c>
      <c r="Y483" s="375" t="s">
        <v>397</v>
      </c>
      <c r="Z483" s="375" t="s">
        <v>401</v>
      </c>
      <c r="AA483" s="378">
        <f>(M$155+M$199)/1000/10^6/0.000293071</f>
        <v>1.3134224025999366</v>
      </c>
      <c r="AB483" s="375" t="s">
        <v>399</v>
      </c>
      <c r="AC483" s="831" t="str">
        <f t="shared" ca="1" si="68"/>
        <v>Electric tab Row 144-154 plus Row 188-198 for Coal Boiler when Inputs tab E710 = ASCC</v>
      </c>
      <c r="AK483" s="428" t="s">
        <v>277</v>
      </c>
      <c r="AL483" s="375" t="str">
        <f t="shared" ca="1" si="51"/>
        <v>ASCC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ASCC HTGR when Inputs tab E710 = ASCC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ASCC</v>
      </c>
      <c r="C484" s="375" t="str">
        <f t="shared" si="53"/>
        <v>50%natural gas_9%coal_14%oil_0%nuclear_25%hydro_2%wind_0%solar_1%other</v>
      </c>
      <c r="D484" s="375" t="s">
        <v>393</v>
      </c>
      <c r="E484" s="375" t="s">
        <v>401</v>
      </c>
      <c r="F484" s="378">
        <f t="shared" si="72"/>
        <v>1.4511566355656358E-5</v>
      </c>
      <c r="G484" s="375" t="s">
        <v>399</v>
      </c>
      <c r="H484" s="831" t="str">
        <f t="shared" ca="1" si="73"/>
        <v>Electric tab Row 144-154 plus Row 188-198 for ASCC Mix when Inputs tab E710 = ASCC</v>
      </c>
      <c r="I484" s="428" t="s">
        <v>232</v>
      </c>
      <c r="J484" s="375" t="str">
        <f t="shared" ca="1" si="48"/>
        <v>ASCC</v>
      </c>
      <c r="K484" s="375" t="s">
        <v>54</v>
      </c>
      <c r="M484" s="824">
        <f t="shared" si="56"/>
        <v>0.29899999999999999</v>
      </c>
      <c r="N484" s="375" t="s">
        <v>385</v>
      </c>
      <c r="O484" s="375" t="s">
        <v>400</v>
      </c>
      <c r="P484" s="761">
        <f>J139/10^6</f>
        <v>3.3444816053511706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ASCC</v>
      </c>
      <c r="S484" s="428" t="s">
        <v>49</v>
      </c>
      <c r="T484" s="375" t="s">
        <v>418</v>
      </c>
      <c r="U484" s="375" t="str">
        <f t="shared" ca="1" si="49"/>
        <v>ASCC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ASCC</v>
      </c>
      <c r="AK484" s="428" t="s">
        <v>277</v>
      </c>
      <c r="AL484" s="375" t="str">
        <f t="shared" ca="1" si="51"/>
        <v>ASCC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ASCC HTGR when Inputs tab E710 = ASCC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ASCC</v>
      </c>
      <c r="C485" s="375" t="str">
        <f t="shared" si="53"/>
        <v>50%natural gas_9%coal_14%oil_0%nuclear_25%hydro_2%wind_0%solar_1%other</v>
      </c>
      <c r="D485" s="375" t="s">
        <v>394</v>
      </c>
      <c r="E485" s="375" t="s">
        <v>401</v>
      </c>
      <c r="F485" s="378">
        <f t="shared" si="72"/>
        <v>3.2010929551193207E-5</v>
      </c>
      <c r="G485" s="375" t="s">
        <v>399</v>
      </c>
      <c r="H485" s="831" t="str">
        <f t="shared" ca="1" si="73"/>
        <v>Electric tab Row 144-154 plus Row 188-198 for ASCC Mix when Inputs tab E710 = ASCC</v>
      </c>
      <c r="I485" s="428" t="s">
        <v>232</v>
      </c>
      <c r="J485" s="375" t="str">
        <f t="shared" ca="1" si="48"/>
        <v>ASCC</v>
      </c>
      <c r="K485" s="375" t="s">
        <v>54</v>
      </c>
      <c r="M485" s="824">
        <f t="shared" si="56"/>
        <v>0.29899999999999999</v>
      </c>
      <c r="N485" s="375" t="s">
        <v>387</v>
      </c>
      <c r="O485" s="375" t="s">
        <v>400</v>
      </c>
      <c r="P485" s="763">
        <f>J145/1000/10^6/0.000293071</f>
        <v>1.200000284345204E-5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ASCC</v>
      </c>
      <c r="S485" s="428" t="s">
        <v>49</v>
      </c>
      <c r="T485" s="375" t="s">
        <v>418</v>
      </c>
      <c r="U485" s="375" t="str">
        <f t="shared" ca="1" si="49"/>
        <v>ASCC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ASCC</v>
      </c>
      <c r="AK485" s="428" t="s">
        <v>277</v>
      </c>
      <c r="AL485" s="375" t="str">
        <f t="shared" ca="1" si="51"/>
        <v>ASCC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ASCC HTGR when Inputs tab E710 = ASCC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ASCC</v>
      </c>
      <c r="C486" s="375" t="str">
        <f t="shared" si="53"/>
        <v>50%natural gas_9%coal_14%oil_0%nuclear_25%hydro_2%wind_0%solar_1%other</v>
      </c>
      <c r="D486" s="375" t="s">
        <v>395</v>
      </c>
      <c r="E486" s="375" t="s">
        <v>401</v>
      </c>
      <c r="F486" s="378">
        <f t="shared" si="72"/>
        <v>1.4156423056592785E-5</v>
      </c>
      <c r="G486" s="375" t="s">
        <v>399</v>
      </c>
      <c r="H486" s="831" t="str">
        <f t="shared" ca="1" si="73"/>
        <v>Electric tab Row 144-154 plus Row 188-198 for ASCC Mix when Inputs tab E710 = ASCC</v>
      </c>
      <c r="I486" s="428" t="s">
        <v>232</v>
      </c>
      <c r="J486" s="375" t="str">
        <f t="shared" ca="1" si="48"/>
        <v>ASCC</v>
      </c>
      <c r="K486" s="375" t="s">
        <v>54</v>
      </c>
      <c r="M486" s="824">
        <f t="shared" si="56"/>
        <v>0.29899999999999999</v>
      </c>
      <c r="N486" s="375" t="s">
        <v>388</v>
      </c>
      <c r="O486" s="375" t="s">
        <v>400</v>
      </c>
      <c r="P486" s="763">
        <f t="shared" ref="P486:P495" si="78">J146/1000/10^6/0.000293071</f>
        <v>4.7100011160549265E-4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ASCC</v>
      </c>
      <c r="S486" s="428" t="s">
        <v>49</v>
      </c>
      <c r="T486" s="375" t="s">
        <v>418</v>
      </c>
      <c r="U486" s="375" t="str">
        <f t="shared" ca="1" si="49"/>
        <v>ASCC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ASCC</v>
      </c>
      <c r="AK486" s="428" t="s">
        <v>277</v>
      </c>
      <c r="AL486" s="375" t="str">
        <f t="shared" ca="1" si="51"/>
        <v>ASCC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ASCC HTGR when Inputs tab E710 = ASCC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ASCC</v>
      </c>
      <c r="C487" s="375" t="str">
        <f t="shared" si="53"/>
        <v>50%natural gas_9%coal_14%oil_0%nuclear_25%hydro_2%wind_0%solar_1%other</v>
      </c>
      <c r="D487" s="375" t="s">
        <v>396</v>
      </c>
      <c r="E487" s="375" t="s">
        <v>401</v>
      </c>
      <c r="F487" s="378">
        <f t="shared" si="72"/>
        <v>3.2749003562292001E-6</v>
      </c>
      <c r="G487" s="375" t="s">
        <v>399</v>
      </c>
      <c r="H487" s="831" t="str">
        <f t="shared" ca="1" si="73"/>
        <v>Electric tab Row 144-154 plus Row 188-198 for ASCC Mix when Inputs tab E710 = ASCC</v>
      </c>
      <c r="I487" s="428" t="s">
        <v>232</v>
      </c>
      <c r="J487" s="375" t="str">
        <f t="shared" ca="1" si="48"/>
        <v>ASCC</v>
      </c>
      <c r="K487" s="375" t="s">
        <v>54</v>
      </c>
      <c r="M487" s="824">
        <f t="shared" si="56"/>
        <v>0.29899999999999999</v>
      </c>
      <c r="N487" s="375" t="s">
        <v>389</v>
      </c>
      <c r="O487" s="375" t="s">
        <v>400</v>
      </c>
      <c r="P487" s="763">
        <f t="shared" si="78"/>
        <v>1.9860004705913128E-3</v>
      </c>
      <c r="Q487" s="375" t="s">
        <v>399</v>
      </c>
      <c r="R487" s="831" t="str">
        <f t="shared" ca="1" si="79"/>
        <v>Electric tab Row 144-154 for Natural gas Gas Turbine when Inputs tab E710 = ASCC</v>
      </c>
      <c r="S487" s="428" t="s">
        <v>49</v>
      </c>
      <c r="T487" s="375" t="s">
        <v>418</v>
      </c>
      <c r="U487" s="375" t="str">
        <f t="shared" ca="1" si="49"/>
        <v>ASCC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ASCC</v>
      </c>
      <c r="AK487" s="428" t="s">
        <v>277</v>
      </c>
      <c r="AL487" s="375" t="str">
        <f t="shared" ca="1" si="51"/>
        <v>ASCC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ASCC HTGR when Inputs tab E710 = ASCC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ASCC</v>
      </c>
      <c r="C488" s="832" t="str">
        <f t="shared" si="53"/>
        <v>50%natural gas_9%coal_14%oil_0%nuclear_25%hydro_2%wind_0%solar_1%other</v>
      </c>
      <c r="D488" s="832" t="s">
        <v>397</v>
      </c>
      <c r="E488" s="832" t="s">
        <v>401</v>
      </c>
      <c r="F488" s="404">
        <f t="shared" si="72"/>
        <v>0.50440839544447902</v>
      </c>
      <c r="G488" s="832" t="s">
        <v>399</v>
      </c>
      <c r="H488" s="834" t="str">
        <f t="shared" ca="1" si="73"/>
        <v>Electric tab Row 144-154 plus Row 188-198 for ASCC Mix when Inputs tab E710 = ASCC</v>
      </c>
      <c r="I488" s="428" t="s">
        <v>232</v>
      </c>
      <c r="J488" s="375" t="str">
        <f t="shared" ca="1" si="48"/>
        <v>ASCC</v>
      </c>
      <c r="K488" s="375" t="s">
        <v>54</v>
      </c>
      <c r="L488" s="378"/>
      <c r="M488" s="824">
        <f t="shared" si="56"/>
        <v>0.29899999999999999</v>
      </c>
      <c r="N488" s="375" t="s">
        <v>390</v>
      </c>
      <c r="O488" s="375" t="s">
        <v>400</v>
      </c>
      <c r="P488" s="763">
        <f t="shared" si="78"/>
        <v>3.8000009004264791E-5</v>
      </c>
      <c r="Q488" s="375" t="s">
        <v>399</v>
      </c>
      <c r="R488" s="831" t="str">
        <f t="shared" ca="1" si="79"/>
        <v>Electric tab Row 144-154 for Natural gas Gas Turbine when Inputs tab E710 = ASCC</v>
      </c>
      <c r="S488" s="428" t="s">
        <v>49</v>
      </c>
      <c r="T488" s="375" t="s">
        <v>418</v>
      </c>
      <c r="U488" s="375" t="str">
        <f t="shared" ca="1" si="49"/>
        <v>ASCC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ASCC</v>
      </c>
      <c r="AK488" s="428" t="s">
        <v>277</v>
      </c>
      <c r="AL488" s="375" t="str">
        <f t="shared" ca="1" si="51"/>
        <v>ASCC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ASCC HTGR when Inputs tab E710 = ASCC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ASCC</v>
      </c>
      <c r="K489" s="375" t="s">
        <v>54</v>
      </c>
      <c r="L489" s="378"/>
      <c r="M489" s="824">
        <f t="shared" si="56"/>
        <v>0.29899999999999999</v>
      </c>
      <c r="N489" s="375" t="s">
        <v>391</v>
      </c>
      <c r="O489" s="375" t="s">
        <v>400</v>
      </c>
      <c r="P489" s="763">
        <f t="shared" si="78"/>
        <v>3.8000009004264791E-5</v>
      </c>
      <c r="Q489" s="375" t="s">
        <v>399</v>
      </c>
      <c r="R489" s="831" t="str">
        <f t="shared" ca="1" si="79"/>
        <v>Electric tab Row 144-154 for Natural gas Gas Turbine when Inputs tab E710 = ASCC</v>
      </c>
      <c r="S489" s="428" t="s">
        <v>49</v>
      </c>
      <c r="T489" s="375" t="s">
        <v>418</v>
      </c>
      <c r="U489" s="375" t="str">
        <f t="shared" ca="1" si="49"/>
        <v>ASCC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ASCC</v>
      </c>
      <c r="AK489" s="428" t="s">
        <v>277</v>
      </c>
      <c r="AL489" s="375" t="str">
        <f t="shared" ca="1" si="51"/>
        <v>ASCC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ASCC HTGR when Inputs tab E710 = ASCC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ASCC</v>
      </c>
      <c r="K490" s="375" t="s">
        <v>54</v>
      </c>
      <c r="L490" s="378"/>
      <c r="M490" s="824">
        <f t="shared" si="56"/>
        <v>0.29899999999999999</v>
      </c>
      <c r="N490" s="375" t="s">
        <v>392</v>
      </c>
      <c r="O490" s="375" t="s">
        <v>400</v>
      </c>
      <c r="P490" s="763">
        <f t="shared" si="78"/>
        <v>1.3000003080406379E-5</v>
      </c>
      <c r="Q490" s="375" t="s">
        <v>399</v>
      </c>
      <c r="R490" s="831" t="str">
        <f t="shared" ca="1" si="79"/>
        <v>Electric tab Row 144-154 for Natural gas Gas Turbine when Inputs tab E710 = ASCC</v>
      </c>
      <c r="S490" s="428" t="s">
        <v>49</v>
      </c>
      <c r="T490" s="375" t="s">
        <v>418</v>
      </c>
      <c r="U490" s="375" t="str">
        <f t="shared" ca="1" si="49"/>
        <v>ASCC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ASCC</v>
      </c>
      <c r="AK490" s="428" t="s">
        <v>277</v>
      </c>
      <c r="AL490" s="375" t="str">
        <f t="shared" ca="1" si="51"/>
        <v>ASCC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ASCC HTGR when Inputs tab E710 = ASCC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ASCC</v>
      </c>
      <c r="K491" s="375" t="s">
        <v>54</v>
      </c>
      <c r="L491" s="378"/>
      <c r="M491" s="824">
        <f t="shared" si="56"/>
        <v>0.29899999999999999</v>
      </c>
      <c r="N491" s="375" t="s">
        <v>393</v>
      </c>
      <c r="O491" s="375" t="s">
        <v>400</v>
      </c>
      <c r="P491" s="763">
        <f t="shared" si="78"/>
        <v>1.1020002611236793E-6</v>
      </c>
      <c r="Q491" s="375" t="s">
        <v>399</v>
      </c>
      <c r="R491" s="831" t="str">
        <f t="shared" ca="1" si="79"/>
        <v>Electric tab Row 144-154 for Natural gas Gas Turbine when Inputs tab E710 = ASCC</v>
      </c>
      <c r="S491" s="428" t="s">
        <v>49</v>
      </c>
      <c r="T491" s="375" t="s">
        <v>418</v>
      </c>
      <c r="U491" s="375" t="str">
        <f t="shared" ca="1" si="49"/>
        <v>ASCC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ASCC</v>
      </c>
      <c r="AK491" s="428" t="s">
        <v>277</v>
      </c>
      <c r="AL491" s="375" t="str">
        <f t="shared" ca="1" si="51"/>
        <v>ASCC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ASCC HTGR when Inputs tab E710 = ASCC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ASCC</v>
      </c>
      <c r="K492" s="375" t="s">
        <v>54</v>
      </c>
      <c r="L492" s="378"/>
      <c r="M492" s="824">
        <f t="shared" si="56"/>
        <v>0.29899999999999999</v>
      </c>
      <c r="N492" s="375" t="s">
        <v>394</v>
      </c>
      <c r="O492" s="375" t="s">
        <v>400</v>
      </c>
      <c r="P492" s="763">
        <f t="shared" si="78"/>
        <v>2.5840006122900066E-5</v>
      </c>
      <c r="Q492" s="375" t="s">
        <v>399</v>
      </c>
      <c r="R492" s="831" t="str">
        <f t="shared" ca="1" si="79"/>
        <v>Electric tab Row 144-154 for Natural gas Gas Turbine when Inputs tab E710 = ASCC</v>
      </c>
      <c r="S492" s="428" t="s">
        <v>49</v>
      </c>
      <c r="T492" s="375" t="s">
        <v>418</v>
      </c>
      <c r="U492" s="375" t="str">
        <f t="shared" ca="1" si="49"/>
        <v>ASCC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ASCC</v>
      </c>
      <c r="AK492" s="428" t="s">
        <v>277</v>
      </c>
      <c r="AL492" s="375" t="str">
        <f t="shared" ca="1" si="51"/>
        <v>ASCC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ASCC HTGR when Inputs tab E710 = ASCC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ASCC</v>
      </c>
      <c r="K493" s="375" t="s">
        <v>54</v>
      </c>
      <c r="L493" s="378"/>
      <c r="M493" s="824">
        <f t="shared" si="56"/>
        <v>0.29899999999999999</v>
      </c>
      <c r="N493" s="375" t="s">
        <v>395</v>
      </c>
      <c r="O493" s="375" t="s">
        <v>400</v>
      </c>
      <c r="P493" s="763">
        <f t="shared" si="78"/>
        <v>1.200000284345204E-5</v>
      </c>
      <c r="Q493" s="375" t="s">
        <v>399</v>
      </c>
      <c r="R493" s="831" t="str">
        <f t="shared" ca="1" si="79"/>
        <v>Electric tab Row 144-154 for Natural gas Gas Turbine when Inputs tab E710 = ASCC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ASCC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ASCC</v>
      </c>
      <c r="AK493" s="430" t="s">
        <v>277</v>
      </c>
      <c r="AL493" s="832" t="str">
        <f t="shared" ca="1" si="51"/>
        <v>ASCC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ASCC HTGR when Inputs tab E710 = ASCC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ASCC</v>
      </c>
      <c r="K494" s="375" t="s">
        <v>54</v>
      </c>
      <c r="L494" s="378"/>
      <c r="M494" s="824">
        <f t="shared" si="56"/>
        <v>0.29899999999999999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ASCC</v>
      </c>
      <c r="S494" s="428" t="s">
        <v>49</v>
      </c>
      <c r="T494" s="375" t="s">
        <v>418</v>
      </c>
      <c r="U494" s="375" t="str">
        <f t="shared" ca="1" si="82"/>
        <v>ASCC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ASCC</v>
      </c>
    </row>
    <row r="495" spans="1:46" x14ac:dyDescent="0.4">
      <c r="I495" s="428" t="s">
        <v>232</v>
      </c>
      <c r="J495" s="375" t="str">
        <f t="shared" ca="1" si="81"/>
        <v>ASCC</v>
      </c>
      <c r="K495" s="375" t="s">
        <v>54</v>
      </c>
      <c r="L495" s="378"/>
      <c r="M495" s="824">
        <f t="shared" si="56"/>
        <v>0.29899999999999999</v>
      </c>
      <c r="N495" s="375" t="s">
        <v>397</v>
      </c>
      <c r="O495" s="375" t="s">
        <v>400</v>
      </c>
      <c r="P495" s="763">
        <f t="shared" si="78"/>
        <v>0.67719793598983469</v>
      </c>
      <c r="Q495" s="375" t="s">
        <v>399</v>
      </c>
      <c r="R495" s="831" t="str">
        <f t="shared" ca="1" si="79"/>
        <v>Electric tab Row 144-154 for Natural gas Gas Turbine when Inputs tab E710 = ASCC</v>
      </c>
      <c r="S495" s="428" t="s">
        <v>49</v>
      </c>
      <c r="T495" s="375" t="s">
        <v>418</v>
      </c>
      <c r="U495" s="375" t="str">
        <f t="shared" ca="1" si="82"/>
        <v>ASCC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ASCC</v>
      </c>
    </row>
    <row r="496" spans="1:46" x14ac:dyDescent="0.4">
      <c r="I496" s="428" t="s">
        <v>232</v>
      </c>
      <c r="J496" s="375" t="str">
        <f t="shared" ca="1" si="81"/>
        <v>ASCC</v>
      </c>
      <c r="K496" s="375" t="s">
        <v>54</v>
      </c>
      <c r="L496" s="378"/>
      <c r="M496" s="824">
        <f t="shared" si="56"/>
        <v>0.29899999999999999</v>
      </c>
      <c r="N496" s="375" t="s">
        <v>387</v>
      </c>
      <c r="O496" s="375" t="s">
        <v>401</v>
      </c>
      <c r="P496" s="378">
        <f>(J145+J189)/1000/10^6/0.000293071</f>
        <v>1.2437821129244321E-5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ASCC</v>
      </c>
      <c r="S496" s="428" t="s">
        <v>49</v>
      </c>
      <c r="T496" s="375" t="s">
        <v>418</v>
      </c>
      <c r="U496" s="375" t="str">
        <f t="shared" ca="1" si="82"/>
        <v>ASCC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ASCC</v>
      </c>
    </row>
    <row r="497" spans="9:29" x14ac:dyDescent="0.4">
      <c r="I497" s="428" t="s">
        <v>232</v>
      </c>
      <c r="J497" s="375" t="str">
        <f t="shared" ca="1" si="81"/>
        <v>ASCC</v>
      </c>
      <c r="K497" s="375" t="s">
        <v>54</v>
      </c>
      <c r="L497" s="378"/>
      <c r="M497" s="824">
        <f t="shared" si="56"/>
        <v>0.29899999999999999</v>
      </c>
      <c r="N497" s="375" t="s">
        <v>388</v>
      </c>
      <c r="O497" s="375" t="s">
        <v>401</v>
      </c>
      <c r="P497" s="378">
        <f t="shared" ref="P497:P506" si="84">(J146+J190)/1000/10^6/0.000293071</f>
        <v>4.7397652573275738E-4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ASCC</v>
      </c>
      <c r="S497" s="428" t="s">
        <v>49</v>
      </c>
      <c r="T497" s="375" t="s">
        <v>418</v>
      </c>
      <c r="U497" s="375" t="str">
        <f t="shared" ca="1" si="82"/>
        <v>ASCC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ASCC</v>
      </c>
    </row>
    <row r="498" spans="9:29" x14ac:dyDescent="0.4">
      <c r="I498" s="428" t="s">
        <v>232</v>
      </c>
      <c r="J498" s="375" t="str">
        <f t="shared" ca="1" si="81"/>
        <v>ASCC</v>
      </c>
      <c r="K498" s="375" t="s">
        <v>54</v>
      </c>
      <c r="L498" s="378"/>
      <c r="M498" s="824">
        <f t="shared" si="56"/>
        <v>0.29899999999999999</v>
      </c>
      <c r="N498" s="375" t="s">
        <v>389</v>
      </c>
      <c r="O498" s="375" t="s">
        <v>401</v>
      </c>
      <c r="P498" s="378">
        <f t="shared" si="84"/>
        <v>1.9864361625671978E-3</v>
      </c>
      <c r="Q498" s="375" t="s">
        <v>399</v>
      </c>
      <c r="R498" s="831" t="str">
        <f t="shared" ca="1" si="85"/>
        <v>Electric tab Row 144-154 plus Row 188-198 for Natural gas Gas Turbine when Inputs tab E710 = ASCC</v>
      </c>
      <c r="S498" s="428" t="s">
        <v>49</v>
      </c>
      <c r="T498" s="375" t="s">
        <v>418</v>
      </c>
      <c r="U498" s="375" t="str">
        <f t="shared" ca="1" si="82"/>
        <v>ASCC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ASCC</v>
      </c>
    </row>
    <row r="499" spans="9:29" x14ac:dyDescent="0.4">
      <c r="I499" s="428" t="s">
        <v>232</v>
      </c>
      <c r="J499" s="375" t="str">
        <f t="shared" ca="1" si="81"/>
        <v>ASCC</v>
      </c>
      <c r="K499" s="375" t="s">
        <v>54</v>
      </c>
      <c r="L499" s="378"/>
      <c r="M499" s="824">
        <f t="shared" si="56"/>
        <v>0.29899999999999999</v>
      </c>
      <c r="N499" s="375" t="s">
        <v>390</v>
      </c>
      <c r="O499" s="375" t="s">
        <v>401</v>
      </c>
      <c r="P499" s="378">
        <f t="shared" si="84"/>
        <v>3.8266153688695162E-5</v>
      </c>
      <c r="Q499" s="375" t="s">
        <v>399</v>
      </c>
      <c r="R499" s="831" t="str">
        <f t="shared" ca="1" si="85"/>
        <v>Electric tab Row 144-154 plus Row 188-198 for Natural gas Gas Turbine when Inputs tab E710 = ASCC</v>
      </c>
      <c r="S499" s="428" t="s">
        <v>49</v>
      </c>
      <c r="T499" s="375" t="s">
        <v>418</v>
      </c>
      <c r="U499" s="375" t="str">
        <f t="shared" ca="1" si="82"/>
        <v>ASCC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ASCC</v>
      </c>
    </row>
    <row r="500" spans="9:29" x14ac:dyDescent="0.4">
      <c r="I500" s="428" t="s">
        <v>232</v>
      </c>
      <c r="J500" s="375" t="str">
        <f t="shared" ca="1" si="81"/>
        <v>ASCC</v>
      </c>
      <c r="K500" s="375" t="s">
        <v>54</v>
      </c>
      <c r="L500" s="378"/>
      <c r="M500" s="824">
        <f t="shared" si="56"/>
        <v>0.29899999999999999</v>
      </c>
      <c r="N500" s="375" t="s">
        <v>391</v>
      </c>
      <c r="O500" s="375" t="s">
        <v>401</v>
      </c>
      <c r="P500" s="378">
        <f t="shared" si="84"/>
        <v>3.8123372532013586E-5</v>
      </c>
      <c r="Q500" s="375" t="s">
        <v>399</v>
      </c>
      <c r="R500" s="831" t="str">
        <f t="shared" ca="1" si="85"/>
        <v>Electric tab Row 144-154 plus Row 188-198 for Natural gas Gas Turbine when Inputs tab E710 = ASCC</v>
      </c>
      <c r="S500" s="428" t="s">
        <v>49</v>
      </c>
      <c r="T500" s="375" t="s">
        <v>418</v>
      </c>
      <c r="U500" s="375" t="str">
        <f t="shared" ca="1" si="82"/>
        <v>ASCC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ASCC</v>
      </c>
    </row>
    <row r="501" spans="9:29" x14ac:dyDescent="0.4">
      <c r="I501" s="428" t="s">
        <v>232</v>
      </c>
      <c r="J501" s="375" t="str">
        <f t="shared" ca="1" si="81"/>
        <v>ASCC</v>
      </c>
      <c r="K501" s="375" t="s">
        <v>54</v>
      </c>
      <c r="L501" s="378"/>
      <c r="M501" s="824">
        <f t="shared" si="56"/>
        <v>0.29899999999999999</v>
      </c>
      <c r="N501" s="375" t="s">
        <v>392</v>
      </c>
      <c r="O501" s="375" t="s">
        <v>401</v>
      </c>
      <c r="P501" s="378">
        <f t="shared" si="84"/>
        <v>1.4482541254944272E-5</v>
      </c>
      <c r="Q501" s="375" t="s">
        <v>399</v>
      </c>
      <c r="R501" s="831" t="str">
        <f t="shared" ca="1" si="85"/>
        <v>Electric tab Row 144-154 plus Row 188-198 for Natural gas Gas Turbine when Inputs tab E710 = ASCC</v>
      </c>
      <c r="S501" s="428" t="s">
        <v>49</v>
      </c>
      <c r="T501" s="375" t="s">
        <v>418</v>
      </c>
      <c r="U501" s="375" t="str">
        <f t="shared" ca="1" si="82"/>
        <v>ASCC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ASCC</v>
      </c>
    </row>
    <row r="502" spans="9:29" x14ac:dyDescent="0.4">
      <c r="I502" s="428" t="s">
        <v>232</v>
      </c>
      <c r="J502" s="375" t="str">
        <f t="shared" ca="1" si="81"/>
        <v>ASCC</v>
      </c>
      <c r="K502" s="375" t="s">
        <v>54</v>
      </c>
      <c r="L502" s="378"/>
      <c r="M502" s="824">
        <f t="shared" si="56"/>
        <v>0.29899999999999999</v>
      </c>
      <c r="N502" s="375" t="s">
        <v>393</v>
      </c>
      <c r="O502" s="375" t="s">
        <v>401</v>
      </c>
      <c r="P502" s="378">
        <f t="shared" si="84"/>
        <v>1.1042270336992139E-6</v>
      </c>
      <c r="Q502" s="375" t="s">
        <v>399</v>
      </c>
      <c r="R502" s="831" t="str">
        <f t="shared" ca="1" si="85"/>
        <v>Electric tab Row 144-154 plus Row 188-198 for Natural gas Gas Turbine when Inputs tab E710 = ASCC</v>
      </c>
      <c r="S502" s="428" t="s">
        <v>49</v>
      </c>
      <c r="T502" s="375" t="s">
        <v>418</v>
      </c>
      <c r="U502" s="375" t="str">
        <f t="shared" ca="1" si="82"/>
        <v>ASCC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ASCC</v>
      </c>
    </row>
    <row r="503" spans="9:29" x14ac:dyDescent="0.4">
      <c r="I503" s="428" t="s">
        <v>232</v>
      </c>
      <c r="J503" s="375" t="str">
        <f t="shared" ca="1" si="81"/>
        <v>ASCC</v>
      </c>
      <c r="K503" s="375" t="s">
        <v>54</v>
      </c>
      <c r="L503" s="378"/>
      <c r="M503" s="824">
        <f t="shared" si="56"/>
        <v>0.29899999999999999</v>
      </c>
      <c r="N503" s="375" t="s">
        <v>394</v>
      </c>
      <c r="O503" s="375" t="s">
        <v>401</v>
      </c>
      <c r="P503" s="378">
        <f t="shared" si="84"/>
        <v>2.5844936151795645E-5</v>
      </c>
      <c r="Q503" s="375" t="s">
        <v>399</v>
      </c>
      <c r="R503" s="831" t="str">
        <f t="shared" ca="1" si="85"/>
        <v>Electric tab Row 144-154 plus Row 188-198 for Natural gas Gas Turbine when Inputs tab E710 = ASCC</v>
      </c>
      <c r="S503" s="428" t="s">
        <v>49</v>
      </c>
      <c r="T503" s="375" t="s">
        <v>418</v>
      </c>
      <c r="U503" s="375" t="str">
        <f t="shared" ca="1" si="82"/>
        <v>ASCC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ASCC</v>
      </c>
    </row>
    <row r="504" spans="9:29" x14ac:dyDescent="0.4">
      <c r="I504" s="428" t="s">
        <v>232</v>
      </c>
      <c r="J504" s="375" t="str">
        <f t="shared" ca="1" si="81"/>
        <v>ASCC</v>
      </c>
      <c r="K504" s="375" t="s">
        <v>54</v>
      </c>
      <c r="M504" s="824">
        <f t="shared" si="56"/>
        <v>0.29899999999999999</v>
      </c>
      <c r="N504" s="375" t="s">
        <v>395</v>
      </c>
      <c r="O504" s="375" t="s">
        <v>401</v>
      </c>
      <c r="P504" s="378">
        <f t="shared" si="84"/>
        <v>1.2693360793960016E-5</v>
      </c>
      <c r="Q504" s="375" t="s">
        <v>399</v>
      </c>
      <c r="R504" s="831" t="str">
        <f t="shared" ca="1" si="85"/>
        <v>Electric tab Row 144-154 plus Row 188-198 for Natural gas Gas Turbine when Inputs tab E710 = ASCC</v>
      </c>
      <c r="S504" s="428" t="s">
        <v>49</v>
      </c>
      <c r="T504" s="375" t="s">
        <v>418</v>
      </c>
      <c r="U504" s="375" t="str">
        <f t="shared" ca="1" si="82"/>
        <v>ASCC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ASCC</v>
      </c>
    </row>
    <row r="505" spans="9:29" x14ac:dyDescent="0.4">
      <c r="I505" s="428" t="s">
        <v>232</v>
      </c>
      <c r="J505" s="375" t="str">
        <f t="shared" ca="1" si="81"/>
        <v>ASCC</v>
      </c>
      <c r="K505" s="375" t="s">
        <v>54</v>
      </c>
      <c r="M505" s="824">
        <f t="shared" si="56"/>
        <v>0.29899999999999999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ASCC</v>
      </c>
      <c r="S505" s="428" t="s">
        <v>49</v>
      </c>
      <c r="T505" s="375" t="s">
        <v>418</v>
      </c>
      <c r="U505" s="375" t="str">
        <f t="shared" ca="1" si="82"/>
        <v>ASCC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ASCC</v>
      </c>
    </row>
    <row r="506" spans="9:29" x14ac:dyDescent="0.4">
      <c r="I506" s="428" t="s">
        <v>232</v>
      </c>
      <c r="J506" s="375" t="str">
        <f t="shared" ca="1" si="81"/>
        <v>ASCC</v>
      </c>
      <c r="K506" s="375" t="s">
        <v>54</v>
      </c>
      <c r="M506" s="824">
        <f t="shared" si="56"/>
        <v>0.29899999999999999</v>
      </c>
      <c r="N506" s="375" t="s">
        <v>397</v>
      </c>
      <c r="O506" s="375" t="s">
        <v>401</v>
      </c>
      <c r="P506" s="378">
        <f t="shared" si="84"/>
        <v>0.67762124342324193</v>
      </c>
      <c r="Q506" s="375" t="s">
        <v>399</v>
      </c>
      <c r="R506" s="831" t="str">
        <f t="shared" ca="1" si="85"/>
        <v>Electric tab Row 144-154 plus Row 188-198 for Natural gas Gas Turbine when Inputs tab E710 = ASCC</v>
      </c>
      <c r="S506" s="428" t="s">
        <v>49</v>
      </c>
      <c r="T506" s="375" t="s">
        <v>418</v>
      </c>
      <c r="U506" s="375" t="str">
        <f t="shared" ca="1" si="82"/>
        <v>ASCC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ASCC</v>
      </c>
    </row>
    <row r="507" spans="9:29" x14ac:dyDescent="0.4">
      <c r="I507" s="428" t="s">
        <v>232</v>
      </c>
      <c r="J507" s="375" t="str">
        <f t="shared" ca="1" si="81"/>
        <v>ASCC</v>
      </c>
      <c r="K507" s="375" t="s">
        <v>73</v>
      </c>
      <c r="M507" s="824">
        <f t="shared" si="56"/>
        <v>0.38300000000000001</v>
      </c>
      <c r="N507" s="375" t="s">
        <v>385</v>
      </c>
      <c r="O507" s="375" t="s">
        <v>400</v>
      </c>
      <c r="P507" s="761">
        <f>K139/10^6</f>
        <v>2.6109660574412534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ASCC</v>
      </c>
      <c r="S507" s="428" t="s">
        <v>49</v>
      </c>
      <c r="T507" s="375" t="s">
        <v>418</v>
      </c>
      <c r="U507" s="375" t="str">
        <f t="shared" ca="1" si="82"/>
        <v>ASCC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0.26</v>
      </c>
      <c r="Y507" s="375" t="s">
        <v>411</v>
      </c>
      <c r="Z507" s="375" t="s">
        <v>400</v>
      </c>
      <c r="AA507" s="761">
        <f>D$140/10^6</f>
        <v>3.8461538461538458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ASCC</v>
      </c>
    </row>
    <row r="508" spans="9:29" x14ac:dyDescent="0.4">
      <c r="I508" s="428" t="s">
        <v>232</v>
      </c>
      <c r="J508" s="375" t="str">
        <f t="shared" ca="1" si="81"/>
        <v>ASCC</v>
      </c>
      <c r="K508" s="375" t="s">
        <v>73</v>
      </c>
      <c r="M508" s="824">
        <f t="shared" si="56"/>
        <v>0.38300000000000001</v>
      </c>
      <c r="N508" s="375" t="s">
        <v>387</v>
      </c>
      <c r="O508" s="375" t="s">
        <v>400</v>
      </c>
      <c r="P508" s="763">
        <f>K145/1000/10^6/0.000293071</f>
        <v>3.00000071086301E-6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ASCC</v>
      </c>
      <c r="S508" s="428" t="s">
        <v>49</v>
      </c>
      <c r="T508" s="375" t="s">
        <v>418</v>
      </c>
      <c r="U508" s="375" t="str">
        <f t="shared" ca="1" si="82"/>
        <v>ASCC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0.26</v>
      </c>
      <c r="Y508" s="375" t="s">
        <v>387</v>
      </c>
      <c r="Z508" s="375" t="s">
        <v>400</v>
      </c>
      <c r="AA508" s="763">
        <f>D145/1000/10^6/0.000293071</f>
        <v>3.2000007582538776E-5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ASCC</v>
      </c>
    </row>
    <row r="509" spans="9:29" x14ac:dyDescent="0.4">
      <c r="I509" s="428" t="s">
        <v>232</v>
      </c>
      <c r="J509" s="375" t="str">
        <f t="shared" ca="1" si="81"/>
        <v>ASCC</v>
      </c>
      <c r="K509" s="375" t="s">
        <v>73</v>
      </c>
      <c r="M509" s="824">
        <f t="shared" si="56"/>
        <v>0.38300000000000001</v>
      </c>
      <c r="N509" s="375" t="s">
        <v>388</v>
      </c>
      <c r="O509" s="375" t="s">
        <v>400</v>
      </c>
      <c r="P509" s="763">
        <f t="shared" ref="P509:P518" si="90">K146/1000/10^6/0.000293071</f>
        <v>1.5400003649096786E-4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ASCC</v>
      </c>
      <c r="S509" s="428" t="s">
        <v>49</v>
      </c>
      <c r="T509" s="375" t="s">
        <v>418</v>
      </c>
      <c r="U509" s="375" t="str">
        <f t="shared" ca="1" si="82"/>
        <v>ASCC</v>
      </c>
      <c r="V509" s="375" t="s">
        <v>406</v>
      </c>
      <c r="W509" s="375" t="str">
        <f t="shared" si="87"/>
        <v>100%Boiler_0%IGCC</v>
      </c>
      <c r="X509" s="824">
        <f t="shared" si="88"/>
        <v>0.26</v>
      </c>
      <c r="Y509" s="375" t="s">
        <v>388</v>
      </c>
      <c r="Z509" s="375" t="s">
        <v>400</v>
      </c>
      <c r="AA509" s="763">
        <f t="shared" ref="AA509:AA518" si="92">D146/1000/10^6/0.000293071</f>
        <v>1.1300002677584006E-4</v>
      </c>
      <c r="AB509" s="375" t="s">
        <v>399</v>
      </c>
      <c r="AC509" s="831" t="str">
        <f t="shared" ca="1" si="89"/>
        <v>Electric tab Row 144-154 for Coal Mix when Inputs tab E710 = ASCC</v>
      </c>
    </row>
    <row r="510" spans="9:29" x14ac:dyDescent="0.4">
      <c r="I510" s="428" t="s">
        <v>232</v>
      </c>
      <c r="J510" s="375" t="str">
        <f t="shared" ca="1" si="81"/>
        <v>ASCC</v>
      </c>
      <c r="K510" s="375" t="s">
        <v>73</v>
      </c>
      <c r="M510" s="824">
        <f t="shared" si="56"/>
        <v>0.38300000000000001</v>
      </c>
      <c r="N510" s="375" t="s">
        <v>389</v>
      </c>
      <c r="O510" s="375" t="s">
        <v>400</v>
      </c>
      <c r="P510" s="763">
        <f t="shared" si="90"/>
        <v>9.0000021325890313E-4</v>
      </c>
      <c r="Q510" s="375" t="s">
        <v>399</v>
      </c>
      <c r="R510" s="831" t="str">
        <f t="shared" ca="1" si="91"/>
        <v>Electric tab Row 144-154 for Natural gas Combined Cycle when Inputs tab E710 = ASCC</v>
      </c>
      <c r="S510" s="428" t="s">
        <v>49</v>
      </c>
      <c r="T510" s="375" t="s">
        <v>418</v>
      </c>
      <c r="U510" s="375" t="str">
        <f t="shared" ca="1" si="82"/>
        <v>ASCC</v>
      </c>
      <c r="V510" s="375" t="s">
        <v>406</v>
      </c>
      <c r="W510" s="375" t="str">
        <f t="shared" si="87"/>
        <v>100%Boiler_0%IGCC</v>
      </c>
      <c r="X510" s="824">
        <f t="shared" si="88"/>
        <v>0.26</v>
      </c>
      <c r="Y510" s="375" t="s">
        <v>389</v>
      </c>
      <c r="Z510" s="375" t="s">
        <v>400</v>
      </c>
      <c r="AA510" s="763">
        <f t="shared" si="92"/>
        <v>1.3380003170449027E-3</v>
      </c>
      <c r="AB510" s="375" t="s">
        <v>399</v>
      </c>
      <c r="AC510" s="831" t="str">
        <f t="shared" ca="1" si="89"/>
        <v>Electric tab Row 144-154 for Coal Mix when Inputs tab E710 = ASCC</v>
      </c>
    </row>
    <row r="511" spans="9:29" x14ac:dyDescent="0.4">
      <c r="I511" s="428" t="s">
        <v>232</v>
      </c>
      <c r="J511" s="375" t="str">
        <f t="shared" ca="1" si="81"/>
        <v>ASCC</v>
      </c>
      <c r="K511" s="375" t="s">
        <v>73</v>
      </c>
      <c r="L511" s="378"/>
      <c r="M511" s="824">
        <f t="shared" si="56"/>
        <v>0.38300000000000001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ASCC</v>
      </c>
      <c r="S511" s="428" t="s">
        <v>49</v>
      </c>
      <c r="T511" s="375" t="s">
        <v>418</v>
      </c>
      <c r="U511" s="375" t="str">
        <f t="shared" ca="1" si="82"/>
        <v>ASCC</v>
      </c>
      <c r="V511" s="375" t="s">
        <v>406</v>
      </c>
      <c r="W511" s="375" t="str">
        <f t="shared" si="87"/>
        <v>100%Boiler_0%IGCC</v>
      </c>
      <c r="X511" s="824">
        <f t="shared" si="88"/>
        <v>0.26</v>
      </c>
      <c r="Y511" s="375" t="s">
        <v>390</v>
      </c>
      <c r="Z511" s="375" t="s">
        <v>400</v>
      </c>
      <c r="AA511" s="763">
        <f t="shared" si="92"/>
        <v>1.1887002816676201E-2</v>
      </c>
      <c r="AB511" s="375" t="s">
        <v>399</v>
      </c>
      <c r="AC511" s="831" t="str">
        <f t="shared" ca="1" si="89"/>
        <v>Electric tab Row 144-154 for Coal Mix when Inputs tab E710 = ASCC</v>
      </c>
    </row>
    <row r="512" spans="9:29" x14ac:dyDescent="0.4">
      <c r="I512" s="428" t="s">
        <v>232</v>
      </c>
      <c r="J512" s="375" t="str">
        <f t="shared" ca="1" si="81"/>
        <v>ASCC</v>
      </c>
      <c r="K512" s="375" t="s">
        <v>73</v>
      </c>
      <c r="L512" s="378"/>
      <c r="M512" s="824">
        <f t="shared" si="56"/>
        <v>0.38300000000000001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ASCC</v>
      </c>
      <c r="S512" s="428" t="s">
        <v>49</v>
      </c>
      <c r="T512" s="375" t="s">
        <v>418</v>
      </c>
      <c r="U512" s="375" t="str">
        <f t="shared" ca="1" si="82"/>
        <v>ASCC</v>
      </c>
      <c r="V512" s="375" t="s">
        <v>406</v>
      </c>
      <c r="W512" s="375" t="str">
        <f t="shared" si="87"/>
        <v>100%Boiler_0%IGCC</v>
      </c>
      <c r="X512" s="824">
        <f t="shared" si="88"/>
        <v>0.26</v>
      </c>
      <c r="Y512" s="375" t="s">
        <v>391</v>
      </c>
      <c r="Z512" s="375" t="s">
        <v>400</v>
      </c>
      <c r="AA512" s="763">
        <f t="shared" si="92"/>
        <v>3.5040008302879961E-3</v>
      </c>
      <c r="AB512" s="375" t="s">
        <v>399</v>
      </c>
      <c r="AC512" s="831" t="str">
        <f t="shared" ca="1" si="89"/>
        <v>Electric tab Row 144-154 for Coal Mix when Inputs tab E710 = ASCC</v>
      </c>
    </row>
    <row r="513" spans="9:29" x14ac:dyDescent="0.4">
      <c r="I513" s="428" t="s">
        <v>232</v>
      </c>
      <c r="J513" s="375" t="str">
        <f t="shared" ca="1" si="81"/>
        <v>ASCC</v>
      </c>
      <c r="K513" s="375" t="s">
        <v>73</v>
      </c>
      <c r="L513" s="378"/>
      <c r="M513" s="824">
        <f t="shared" si="56"/>
        <v>0.38300000000000001</v>
      </c>
      <c r="N513" s="375" t="s">
        <v>392</v>
      </c>
      <c r="O513" s="375" t="s">
        <v>400</v>
      </c>
      <c r="P513" s="763">
        <f t="shared" si="90"/>
        <v>8.0000018956346939E-6</v>
      </c>
      <c r="Q513" s="375" t="s">
        <v>399</v>
      </c>
      <c r="R513" s="831" t="str">
        <f t="shared" ca="1" si="91"/>
        <v>Electric tab Row 144-154 for Natural gas Combined Cycle when Inputs tab E710 = ASCC</v>
      </c>
      <c r="S513" s="428" t="s">
        <v>49</v>
      </c>
      <c r="T513" s="375" t="s">
        <v>418</v>
      </c>
      <c r="U513" s="375" t="str">
        <f t="shared" ca="1" si="82"/>
        <v>ASCC</v>
      </c>
      <c r="V513" s="375" t="s">
        <v>406</v>
      </c>
      <c r="W513" s="375" t="str">
        <f t="shared" si="87"/>
        <v>100%Boiler_0%IGCC</v>
      </c>
      <c r="X513" s="824">
        <f t="shared" si="88"/>
        <v>0.26</v>
      </c>
      <c r="Y513" s="375" t="s">
        <v>392</v>
      </c>
      <c r="Z513" s="375" t="s">
        <v>400</v>
      </c>
      <c r="AA513" s="763">
        <f t="shared" si="92"/>
        <v>4.2710010120319726E-3</v>
      </c>
      <c r="AB513" s="375" t="s">
        <v>399</v>
      </c>
      <c r="AC513" s="831" t="str">
        <f t="shared" ca="1" si="89"/>
        <v>Electric tab Row 144-154 for Coal Mix when Inputs tab E710 = ASCC</v>
      </c>
    </row>
    <row r="514" spans="9:29" x14ac:dyDescent="0.4">
      <c r="I514" s="428" t="s">
        <v>232</v>
      </c>
      <c r="J514" s="375" t="str">
        <f t="shared" ca="1" si="81"/>
        <v>ASCC</v>
      </c>
      <c r="K514" s="375" t="s">
        <v>73</v>
      </c>
      <c r="L514" s="378"/>
      <c r="M514" s="824">
        <f t="shared" si="56"/>
        <v>0.38300000000000001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ASCC</v>
      </c>
      <c r="S514" s="428" t="s">
        <v>49</v>
      </c>
      <c r="T514" s="375" t="s">
        <v>418</v>
      </c>
      <c r="U514" s="375" t="str">
        <f t="shared" ca="1" si="82"/>
        <v>ASCC</v>
      </c>
      <c r="V514" s="375" t="s">
        <v>406</v>
      </c>
      <c r="W514" s="375" t="str">
        <f t="shared" si="87"/>
        <v>100%Boiler_0%IGCC</v>
      </c>
      <c r="X514" s="824">
        <f t="shared" si="88"/>
        <v>0.26</v>
      </c>
      <c r="Y514" s="375" t="s">
        <v>393</v>
      </c>
      <c r="Z514" s="375" t="s">
        <v>400</v>
      </c>
      <c r="AA514" s="763">
        <f t="shared" si="92"/>
        <v>1.5067203570238384E-4</v>
      </c>
      <c r="AB514" s="375" t="s">
        <v>399</v>
      </c>
      <c r="AC514" s="831" t="str">
        <f t="shared" ca="1" si="89"/>
        <v>Electric tab Row 144-154 for Coal Mix when Inputs tab E710 = ASCC</v>
      </c>
    </row>
    <row r="515" spans="9:29" x14ac:dyDescent="0.4">
      <c r="I515" s="428" t="s">
        <v>232</v>
      </c>
      <c r="J515" s="375" t="str">
        <f t="shared" ca="1" si="81"/>
        <v>ASCC</v>
      </c>
      <c r="K515" s="375" t="s">
        <v>73</v>
      </c>
      <c r="L515" s="378"/>
      <c r="M515" s="824">
        <f t="shared" si="56"/>
        <v>0.38300000000000001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ASCC</v>
      </c>
      <c r="S515" s="428" t="s">
        <v>49</v>
      </c>
      <c r="T515" s="375" t="s">
        <v>418</v>
      </c>
      <c r="U515" s="375" t="str">
        <f t="shared" ca="1" si="82"/>
        <v>ASCC</v>
      </c>
      <c r="V515" s="375" t="s">
        <v>406</v>
      </c>
      <c r="W515" s="375" t="str">
        <f t="shared" si="87"/>
        <v>100%Boiler_0%IGCC</v>
      </c>
      <c r="X515" s="824">
        <f t="shared" si="88"/>
        <v>0.26</v>
      </c>
      <c r="Y515" s="375" t="s">
        <v>394</v>
      </c>
      <c r="Z515" s="375" t="s">
        <v>400</v>
      </c>
      <c r="AA515" s="763">
        <f t="shared" si="92"/>
        <v>2.838240672533277E-4</v>
      </c>
      <c r="AB515" s="375" t="s">
        <v>399</v>
      </c>
      <c r="AC515" s="831" t="str">
        <f t="shared" ca="1" si="89"/>
        <v>Electric tab Row 144-154 for Coal Mix when Inputs tab E710 = ASCC</v>
      </c>
    </row>
    <row r="516" spans="9:29" x14ac:dyDescent="0.4">
      <c r="I516" s="428" t="s">
        <v>232</v>
      </c>
      <c r="J516" s="375" t="str">
        <f t="shared" ca="1" si="81"/>
        <v>ASCC</v>
      </c>
      <c r="K516" s="375" t="s">
        <v>73</v>
      </c>
      <c r="L516" s="378"/>
      <c r="M516" s="824">
        <f t="shared" si="56"/>
        <v>0.38300000000000001</v>
      </c>
      <c r="N516" s="375" t="s">
        <v>395</v>
      </c>
      <c r="O516" s="375" t="s">
        <v>400</v>
      </c>
      <c r="P516" s="763">
        <f t="shared" si="90"/>
        <v>1.200000284345204E-5</v>
      </c>
      <c r="Q516" s="375" t="s">
        <v>399</v>
      </c>
      <c r="R516" s="831" t="str">
        <f t="shared" ca="1" si="91"/>
        <v>Electric tab Row 144-154 for Natural gas Combined Cycle when Inputs tab E710 = ASCC</v>
      </c>
      <c r="S516" s="428" t="s">
        <v>49</v>
      </c>
      <c r="T516" s="375" t="s">
        <v>418</v>
      </c>
      <c r="U516" s="375" t="str">
        <f t="shared" ca="1" si="82"/>
        <v>ASCC</v>
      </c>
      <c r="V516" s="375" t="s">
        <v>406</v>
      </c>
      <c r="W516" s="375" t="str">
        <f t="shared" si="87"/>
        <v>100%Boiler_0%IGCC</v>
      </c>
      <c r="X516" s="824">
        <f t="shared" si="88"/>
        <v>0.26</v>
      </c>
      <c r="Y516" s="375" t="s">
        <v>395</v>
      </c>
      <c r="Z516" s="375" t="s">
        <v>400</v>
      </c>
      <c r="AA516" s="763">
        <f t="shared" si="92"/>
        <v>1.4000003317360716E-5</v>
      </c>
      <c r="AB516" s="375" t="s">
        <v>399</v>
      </c>
      <c r="AC516" s="831" t="str">
        <f t="shared" ca="1" si="89"/>
        <v>Electric tab Row 144-154 for Coal Mix when Inputs tab E710 = ASCC</v>
      </c>
    </row>
    <row r="517" spans="9:29" x14ac:dyDescent="0.4">
      <c r="I517" s="428" t="s">
        <v>232</v>
      </c>
      <c r="J517" s="375" t="str">
        <f t="shared" ca="1" si="81"/>
        <v>ASCC</v>
      </c>
      <c r="K517" s="375" t="s">
        <v>73</v>
      </c>
      <c r="L517" s="378"/>
      <c r="M517" s="824">
        <f t="shared" si="56"/>
        <v>0.38300000000000001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ASCC</v>
      </c>
      <c r="S517" s="428" t="s">
        <v>49</v>
      </c>
      <c r="T517" s="375" t="s">
        <v>418</v>
      </c>
      <c r="U517" s="375" t="str">
        <f t="shared" ca="1" si="82"/>
        <v>ASCC</v>
      </c>
      <c r="V517" s="375" t="s">
        <v>406</v>
      </c>
      <c r="W517" s="375" t="str">
        <f t="shared" si="87"/>
        <v>100%Boiler_0%IGCC</v>
      </c>
      <c r="X517" s="824">
        <f t="shared" si="88"/>
        <v>0.26</v>
      </c>
      <c r="Y517" s="375" t="s">
        <v>396</v>
      </c>
      <c r="Z517" s="375" t="s">
        <v>400</v>
      </c>
      <c r="AA517" s="763">
        <f t="shared" si="92"/>
        <v>2.1000004976041073E-5</v>
      </c>
      <c r="AB517" s="375" t="s">
        <v>399</v>
      </c>
      <c r="AC517" s="831" t="str">
        <f t="shared" ca="1" si="89"/>
        <v>Electric tab Row 144-154 for Coal Mix when Inputs tab E710 = ASCC</v>
      </c>
    </row>
    <row r="518" spans="9:29" x14ac:dyDescent="0.4">
      <c r="I518" s="428" t="s">
        <v>232</v>
      </c>
      <c r="J518" s="375" t="str">
        <f t="shared" ca="1" si="81"/>
        <v>ASCC</v>
      </c>
      <c r="K518" s="375" t="s">
        <v>73</v>
      </c>
      <c r="L518" s="378"/>
      <c r="M518" s="824">
        <f t="shared" si="56"/>
        <v>0.38300000000000001</v>
      </c>
      <c r="N518" s="375" t="s">
        <v>397</v>
      </c>
      <c r="O518" s="375" t="s">
        <v>400</v>
      </c>
      <c r="P518" s="763">
        <f t="shared" si="90"/>
        <v>0.52902253043568392</v>
      </c>
      <c r="Q518" s="375" t="s">
        <v>399</v>
      </c>
      <c r="R518" s="831" t="str">
        <f t="shared" ca="1" si="91"/>
        <v>Electric tab Row 144-154 for Natural gas Combined Cycle when Inputs tab E710 = ASCC</v>
      </c>
      <c r="S518" s="428" t="s">
        <v>49</v>
      </c>
      <c r="T518" s="375" t="s">
        <v>418</v>
      </c>
      <c r="U518" s="375" t="str">
        <f t="shared" ca="1" si="82"/>
        <v>ASCC</v>
      </c>
      <c r="V518" s="375" t="s">
        <v>406</v>
      </c>
      <c r="W518" s="375" t="str">
        <f t="shared" si="87"/>
        <v>100%Boiler_0%IGCC</v>
      </c>
      <c r="X518" s="824">
        <f t="shared" si="88"/>
        <v>0.26</v>
      </c>
      <c r="Y518" s="375" t="s">
        <v>397</v>
      </c>
      <c r="Z518" s="375" t="s">
        <v>400</v>
      </c>
      <c r="AA518" s="763">
        <f t="shared" si="92"/>
        <v>1.3126260300665167</v>
      </c>
      <c r="AB518" s="375" t="s">
        <v>399</v>
      </c>
      <c r="AC518" s="831" t="str">
        <f t="shared" ca="1" si="89"/>
        <v>Electric tab Row 144-154 for Coal Mix when Inputs tab E710 = ASCC</v>
      </c>
    </row>
    <row r="519" spans="9:29" x14ac:dyDescent="0.4">
      <c r="I519" s="428" t="s">
        <v>232</v>
      </c>
      <c r="J519" s="375" t="str">
        <f t="shared" ca="1" si="81"/>
        <v>ASCC</v>
      </c>
      <c r="K519" s="375" t="s">
        <v>73</v>
      </c>
      <c r="L519" s="378"/>
      <c r="M519" s="824">
        <f t="shared" si="56"/>
        <v>0.38300000000000001</v>
      </c>
      <c r="N519" s="375" t="s">
        <v>387</v>
      </c>
      <c r="O519" s="375" t="s">
        <v>401</v>
      </c>
      <c r="P519" s="378">
        <f>(K145+K189)/1000/10^6/0.000293071</f>
        <v>3.4378189966552895E-6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ASCC</v>
      </c>
      <c r="S519" s="428" t="s">
        <v>49</v>
      </c>
      <c r="T519" s="375" t="s">
        <v>418</v>
      </c>
      <c r="U519" s="375" t="str">
        <f t="shared" ca="1" si="82"/>
        <v>ASCC</v>
      </c>
      <c r="V519" s="375" t="s">
        <v>406</v>
      </c>
      <c r="W519" s="375" t="str">
        <f t="shared" si="87"/>
        <v>100%Boiler_0%IGCC</v>
      </c>
      <c r="X519" s="824">
        <f t="shared" si="88"/>
        <v>0.26</v>
      </c>
      <c r="Y519" s="375" t="s">
        <v>387</v>
      </c>
      <c r="Z519" s="375" t="s">
        <v>401</v>
      </c>
      <c r="AA519" s="378">
        <f>(D145+D189)/1000/10^6/0.000293071</f>
        <v>3.2811816140696184E-5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ASCC</v>
      </c>
    </row>
    <row r="520" spans="9:29" x14ac:dyDescent="0.4">
      <c r="I520" s="428" t="s">
        <v>232</v>
      </c>
      <c r="J520" s="375" t="str">
        <f t="shared" ca="1" si="81"/>
        <v>ASCC</v>
      </c>
      <c r="K520" s="375" t="s">
        <v>73</v>
      </c>
      <c r="L520" s="378"/>
      <c r="M520" s="824">
        <f t="shared" si="56"/>
        <v>0.38300000000000001</v>
      </c>
      <c r="N520" s="375" t="s">
        <v>388</v>
      </c>
      <c r="O520" s="375" t="s">
        <v>401</v>
      </c>
      <c r="P520" s="378">
        <f t="shared" ref="P520:P529" si="94">(K146+K190)/1000/10^6/0.000293071</f>
        <v>1.5697645061823264E-4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ASCC</v>
      </c>
      <c r="S520" s="428" t="s">
        <v>49</v>
      </c>
      <c r="T520" s="375" t="s">
        <v>418</v>
      </c>
      <c r="U520" s="375" t="str">
        <f t="shared" ca="1" si="82"/>
        <v>ASCC</v>
      </c>
      <c r="V520" s="375" t="s">
        <v>406</v>
      </c>
      <c r="W520" s="375" t="str">
        <f t="shared" si="87"/>
        <v>100%Boiler_0%IGCC</v>
      </c>
      <c r="X520" s="824">
        <f t="shared" si="88"/>
        <v>0.26</v>
      </c>
      <c r="Y520" s="375" t="s">
        <v>388</v>
      </c>
      <c r="Z520" s="375" t="s">
        <v>401</v>
      </c>
      <c r="AA520" s="378">
        <f t="shared" ref="AA520:AA529" si="96">(D146+D190)/1000/10^6/0.000293071</f>
        <v>1.1846175246406872E-4</v>
      </c>
      <c r="AB520" s="375" t="s">
        <v>399</v>
      </c>
      <c r="AC520" s="831" t="str">
        <f t="shared" ca="1" si="93"/>
        <v>Electric tab Row 144-154 plus Row 188-198 for Coal Mix when Inputs tab E710 = ASCC</v>
      </c>
    </row>
    <row r="521" spans="9:29" x14ac:dyDescent="0.4">
      <c r="I521" s="428" t="s">
        <v>232</v>
      </c>
      <c r="J521" s="375" t="str">
        <f t="shared" ca="1" si="81"/>
        <v>ASCC</v>
      </c>
      <c r="K521" s="375" t="s">
        <v>73</v>
      </c>
      <c r="L521" s="378"/>
      <c r="M521" s="824">
        <f t="shared" si="56"/>
        <v>0.38300000000000001</v>
      </c>
      <c r="N521" s="375" t="s">
        <v>389</v>
      </c>
      <c r="O521" s="375" t="s">
        <v>401</v>
      </c>
      <c r="P521" s="378">
        <f t="shared" si="94"/>
        <v>9.0043590523478849E-4</v>
      </c>
      <c r="Q521" s="375" t="s">
        <v>399</v>
      </c>
      <c r="R521" s="831" t="str">
        <f t="shared" ca="1" si="95"/>
        <v>Electric tab Row 144-154 plus Row 188-198 for Natural gas Combined Cycle when Inputs tab E710 = ASCC</v>
      </c>
      <c r="S521" s="428" t="s">
        <v>49</v>
      </c>
      <c r="T521" s="375" t="s">
        <v>418</v>
      </c>
      <c r="U521" s="375" t="str">
        <f t="shared" ca="1" si="82"/>
        <v>ASCC</v>
      </c>
      <c r="V521" s="375" t="s">
        <v>406</v>
      </c>
      <c r="W521" s="375" t="str">
        <f t="shared" si="87"/>
        <v>100%Boiler_0%IGCC</v>
      </c>
      <c r="X521" s="824">
        <f t="shared" si="88"/>
        <v>0.26</v>
      </c>
      <c r="Y521" s="375" t="s">
        <v>389</v>
      </c>
      <c r="Z521" s="375" t="s">
        <v>401</v>
      </c>
      <c r="AA521" s="378">
        <f t="shared" si="96"/>
        <v>1.3388286898425646E-3</v>
      </c>
      <c r="AB521" s="375" t="s">
        <v>399</v>
      </c>
      <c r="AC521" s="831" t="str">
        <f t="shared" ca="1" si="93"/>
        <v>Electric tab Row 144-154 plus Row 188-198 for Coal Mix when Inputs tab E710 = ASCC</v>
      </c>
    </row>
    <row r="522" spans="9:29" x14ac:dyDescent="0.4">
      <c r="I522" s="428" t="s">
        <v>232</v>
      </c>
      <c r="J522" s="375" t="str">
        <f t="shared" ca="1" si="81"/>
        <v>ASCC</v>
      </c>
      <c r="K522" s="375" t="s">
        <v>73</v>
      </c>
      <c r="L522" s="378"/>
      <c r="M522" s="824">
        <f t="shared" si="56"/>
        <v>0.38300000000000001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ASCC</v>
      </c>
      <c r="S522" s="428" t="s">
        <v>49</v>
      </c>
      <c r="T522" s="375" t="s">
        <v>418</v>
      </c>
      <c r="U522" s="375" t="str">
        <f t="shared" ca="1" si="82"/>
        <v>ASCC</v>
      </c>
      <c r="V522" s="375" t="s">
        <v>406</v>
      </c>
      <c r="W522" s="375" t="str">
        <f t="shared" si="87"/>
        <v>100%Boiler_0%IGCC</v>
      </c>
      <c r="X522" s="824">
        <f t="shared" si="88"/>
        <v>0.26</v>
      </c>
      <c r="Y522" s="375" t="s">
        <v>390</v>
      </c>
      <c r="Z522" s="375" t="s">
        <v>401</v>
      </c>
      <c r="AA522" s="378">
        <f t="shared" si="96"/>
        <v>1.188750499553023E-2</v>
      </c>
      <c r="AB522" s="375" t="s">
        <v>399</v>
      </c>
      <c r="AC522" s="831" t="str">
        <f t="shared" ca="1" si="93"/>
        <v>Electric tab Row 144-154 plus Row 188-198 for Coal Mix when Inputs tab E710 = ASCC</v>
      </c>
    </row>
    <row r="523" spans="9:29" x14ac:dyDescent="0.4">
      <c r="I523" s="428" t="s">
        <v>232</v>
      </c>
      <c r="J523" s="375" t="str">
        <f t="shared" ca="1" si="81"/>
        <v>ASCC</v>
      </c>
      <c r="K523" s="375" t="s">
        <v>73</v>
      </c>
      <c r="L523" s="378"/>
      <c r="M523" s="824">
        <f t="shared" si="56"/>
        <v>0.38300000000000001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ASCC</v>
      </c>
      <c r="S523" s="428" t="s">
        <v>49</v>
      </c>
      <c r="T523" s="375" t="s">
        <v>418</v>
      </c>
      <c r="U523" s="375" t="str">
        <f t="shared" ca="1" si="82"/>
        <v>ASCC</v>
      </c>
      <c r="V523" s="375" t="s">
        <v>406</v>
      </c>
      <c r="W523" s="375" t="str">
        <f t="shared" si="87"/>
        <v>100%Boiler_0%IGCC</v>
      </c>
      <c r="X523" s="824">
        <f t="shared" si="88"/>
        <v>0.26</v>
      </c>
      <c r="Y523" s="375" t="s">
        <v>391</v>
      </c>
      <c r="Z523" s="375" t="s">
        <v>401</v>
      </c>
      <c r="AA523" s="378">
        <f t="shared" si="96"/>
        <v>3.5042326505623552E-3</v>
      </c>
      <c r="AB523" s="375" t="s">
        <v>399</v>
      </c>
      <c r="AC523" s="831" t="str">
        <f t="shared" ca="1" si="93"/>
        <v>Electric tab Row 144-154 plus Row 188-198 for Coal Mix when Inputs tab E710 = ASCC</v>
      </c>
    </row>
    <row r="524" spans="9:29" x14ac:dyDescent="0.4">
      <c r="I524" s="428" t="s">
        <v>232</v>
      </c>
      <c r="J524" s="375" t="str">
        <f t="shared" ca="1" si="81"/>
        <v>ASCC</v>
      </c>
      <c r="K524" s="375" t="s">
        <v>73</v>
      </c>
      <c r="L524" s="378"/>
      <c r="M524" s="824">
        <f t="shared" si="56"/>
        <v>0.38300000000000001</v>
      </c>
      <c r="N524" s="375" t="s">
        <v>392</v>
      </c>
      <c r="O524" s="375" t="s">
        <v>401</v>
      </c>
      <c r="P524" s="378">
        <f t="shared" si="94"/>
        <v>9.482540070172584E-6</v>
      </c>
      <c r="Q524" s="375" t="s">
        <v>399</v>
      </c>
      <c r="R524" s="831" t="str">
        <f t="shared" ca="1" si="95"/>
        <v>Electric tab Row 144-154 plus Row 188-198 for Natural gas Combined Cycle when Inputs tab E710 = ASCC</v>
      </c>
      <c r="S524" s="428" t="s">
        <v>49</v>
      </c>
      <c r="T524" s="375" t="s">
        <v>418</v>
      </c>
      <c r="U524" s="375" t="str">
        <f t="shared" ca="1" si="82"/>
        <v>ASCC</v>
      </c>
      <c r="V524" s="375" t="s">
        <v>406</v>
      </c>
      <c r="W524" s="375" t="str">
        <f t="shared" si="87"/>
        <v>100%Boiler_0%IGCC</v>
      </c>
      <c r="X524" s="824">
        <f t="shared" si="88"/>
        <v>0.26</v>
      </c>
      <c r="Y524" s="375" t="s">
        <v>392</v>
      </c>
      <c r="Z524" s="375" t="s">
        <v>401</v>
      </c>
      <c r="AA524" s="378">
        <f t="shared" si="96"/>
        <v>4.273829615951877E-3</v>
      </c>
      <c r="AB524" s="375" t="s">
        <v>399</v>
      </c>
      <c r="AC524" s="831" t="str">
        <f t="shared" ca="1" si="93"/>
        <v>Electric tab Row 144-154 plus Row 188-198 for Coal Mix when Inputs tab E710 = ASCC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ASCC</v>
      </c>
      <c r="K525" s="375" t="s">
        <v>73</v>
      </c>
      <c r="L525" s="378"/>
      <c r="M525" s="824">
        <f t="shared" si="56"/>
        <v>0.38300000000000001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ASCC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ASCC</v>
      </c>
      <c r="V525" s="375" t="s">
        <v>406</v>
      </c>
      <c r="W525" s="375" t="str">
        <f t="shared" si="87"/>
        <v>100%Boiler_0%IGCC</v>
      </c>
      <c r="X525" s="824">
        <f t="shared" si="88"/>
        <v>0.26</v>
      </c>
      <c r="Y525" s="375" t="s">
        <v>393</v>
      </c>
      <c r="Z525" s="375" t="s">
        <v>401</v>
      </c>
      <c r="AA525" s="378">
        <f t="shared" si="96"/>
        <v>1.5067635939761148E-4</v>
      </c>
      <c r="AB525" s="375" t="s">
        <v>399</v>
      </c>
      <c r="AC525" s="831" t="str">
        <f t="shared" ca="1" si="93"/>
        <v>Electric tab Row 144-154 plus Row 188-198 for Coal Mix when Inputs tab E710 = ASCC</v>
      </c>
    </row>
    <row r="526" spans="9:29" x14ac:dyDescent="0.4">
      <c r="I526" s="428" t="s">
        <v>232</v>
      </c>
      <c r="J526" s="375" t="str">
        <f t="shared" ca="1" si="97"/>
        <v>ASCC</v>
      </c>
      <c r="K526" s="375" t="s">
        <v>73</v>
      </c>
      <c r="L526" s="378"/>
      <c r="M526" s="824">
        <f t="shared" ref="M526:M552" si="99">INDEX($D$66:$D$69,MATCH(K526,$A$66:$A$69,0))</f>
        <v>0.38300000000000001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ASCC</v>
      </c>
      <c r="S526" s="428" t="s">
        <v>49</v>
      </c>
      <c r="T526" s="375" t="s">
        <v>418</v>
      </c>
      <c r="U526" s="375" t="str">
        <f t="shared" ca="1" si="98"/>
        <v>ASCC</v>
      </c>
      <c r="V526" s="375" t="s">
        <v>406</v>
      </c>
      <c r="W526" s="375" t="str">
        <f t="shared" si="87"/>
        <v>100%Boiler_0%IGCC</v>
      </c>
      <c r="X526" s="824">
        <f t="shared" si="88"/>
        <v>0.26</v>
      </c>
      <c r="Y526" s="375" t="s">
        <v>394</v>
      </c>
      <c r="Z526" s="375" t="s">
        <v>401</v>
      </c>
      <c r="AA526" s="378">
        <f t="shared" si="96"/>
        <v>2.8383353762428742E-4</v>
      </c>
      <c r="AB526" s="375" t="s">
        <v>399</v>
      </c>
      <c r="AC526" s="831" t="str">
        <f t="shared" ca="1" si="93"/>
        <v>Electric tab Row 144-154 plus Row 188-198 for Coal Mix when Inputs tab E710 = ASCC</v>
      </c>
    </row>
    <row r="527" spans="9:29" x14ac:dyDescent="0.4">
      <c r="I527" s="428" t="s">
        <v>232</v>
      </c>
      <c r="J527" s="375" t="str">
        <f t="shared" ca="1" si="97"/>
        <v>ASCC</v>
      </c>
      <c r="K527" s="375" t="s">
        <v>73</v>
      </c>
      <c r="M527" s="824">
        <f t="shared" si="99"/>
        <v>0.38300000000000001</v>
      </c>
      <c r="N527" s="375" t="s">
        <v>395</v>
      </c>
      <c r="O527" s="375" t="s">
        <v>401</v>
      </c>
      <c r="P527" s="378">
        <f t="shared" si="94"/>
        <v>1.2693360793960016E-5</v>
      </c>
      <c r="Q527" s="375" t="s">
        <v>399</v>
      </c>
      <c r="R527" s="831" t="str">
        <f t="shared" ca="1" si="95"/>
        <v>Electric tab Row 144-154 plus Row 188-198 for Natural gas Combined Cycle when Inputs tab E710 = ASCC</v>
      </c>
      <c r="S527" s="428" t="s">
        <v>49</v>
      </c>
      <c r="T527" s="375" t="s">
        <v>418</v>
      </c>
      <c r="U527" s="375" t="str">
        <f t="shared" ca="1" si="98"/>
        <v>ASCC</v>
      </c>
      <c r="V527" s="375" t="s">
        <v>406</v>
      </c>
      <c r="W527" s="375" t="str">
        <f t="shared" si="87"/>
        <v>100%Boiler_0%IGCC</v>
      </c>
      <c r="X527" s="824">
        <f t="shared" si="88"/>
        <v>0.26</v>
      </c>
      <c r="Y527" s="375" t="s">
        <v>395</v>
      </c>
      <c r="Z527" s="375" t="s">
        <v>401</v>
      </c>
      <c r="AA527" s="378">
        <f t="shared" si="96"/>
        <v>1.5288506021842568E-5</v>
      </c>
      <c r="AB527" s="375" t="s">
        <v>399</v>
      </c>
      <c r="AC527" s="831" t="str">
        <f t="shared" ca="1" si="93"/>
        <v>Electric tab Row 144-154 plus Row 188-198 for Coal Mix when Inputs tab E710 = ASCC</v>
      </c>
    </row>
    <row r="528" spans="9:29" x14ac:dyDescent="0.4">
      <c r="I528" s="428" t="s">
        <v>232</v>
      </c>
      <c r="J528" s="375" t="str">
        <f t="shared" ca="1" si="97"/>
        <v>ASCC</v>
      </c>
      <c r="K528" s="375" t="s">
        <v>73</v>
      </c>
      <c r="M528" s="824">
        <f t="shared" si="99"/>
        <v>0.38300000000000001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ASCC</v>
      </c>
      <c r="S528" s="428" t="s">
        <v>49</v>
      </c>
      <c r="T528" s="375" t="s">
        <v>418</v>
      </c>
      <c r="U528" s="375" t="str">
        <f t="shared" ca="1" si="98"/>
        <v>ASCC</v>
      </c>
      <c r="V528" s="375" t="s">
        <v>406</v>
      </c>
      <c r="W528" s="375" t="str">
        <f t="shared" si="87"/>
        <v>100%Boiler_0%IGCC</v>
      </c>
      <c r="X528" s="824">
        <f t="shared" si="88"/>
        <v>0.26</v>
      </c>
      <c r="Y528" s="375" t="s">
        <v>396</v>
      </c>
      <c r="Z528" s="375" t="s">
        <v>401</v>
      </c>
      <c r="AA528" s="378">
        <f t="shared" si="96"/>
        <v>2.1007891421229859E-5</v>
      </c>
      <c r="AB528" s="375" t="s">
        <v>399</v>
      </c>
      <c r="AC528" s="831" t="str">
        <f t="shared" ca="1" si="93"/>
        <v>Electric tab Row 144-154 plus Row 188-198 for Coal Mix when Inputs tab E710 = ASCC</v>
      </c>
    </row>
    <row r="529" spans="9:29" x14ac:dyDescent="0.4">
      <c r="I529" s="428" t="s">
        <v>232</v>
      </c>
      <c r="J529" s="375" t="str">
        <f t="shared" ca="1" si="97"/>
        <v>ASCC</v>
      </c>
      <c r="K529" s="375" t="s">
        <v>73</v>
      </c>
      <c r="M529" s="824">
        <f t="shared" si="99"/>
        <v>0.38300000000000001</v>
      </c>
      <c r="N529" s="375" t="s">
        <v>397</v>
      </c>
      <c r="O529" s="375" t="s">
        <v>401</v>
      </c>
      <c r="P529" s="378">
        <f t="shared" si="94"/>
        <v>0.52944583786909127</v>
      </c>
      <c r="Q529" s="375" t="s">
        <v>399</v>
      </c>
      <c r="R529" s="831" t="str">
        <f t="shared" ca="1" si="95"/>
        <v>Electric tab Row 144-154 plus Row 188-198 for Natural gas Combined Cycle when Inputs tab E710 = ASCC</v>
      </c>
      <c r="S529" s="428" t="s">
        <v>49</v>
      </c>
      <c r="T529" s="375" t="s">
        <v>418</v>
      </c>
      <c r="U529" s="375" t="str">
        <f t="shared" ca="1" si="98"/>
        <v>ASCC</v>
      </c>
      <c r="V529" s="375" t="s">
        <v>406</v>
      </c>
      <c r="W529" s="375" t="str">
        <f t="shared" si="87"/>
        <v>100%Boiler_0%IGCC</v>
      </c>
      <c r="X529" s="824">
        <f t="shared" si="88"/>
        <v>0.26</v>
      </c>
      <c r="Y529" s="375" t="s">
        <v>397</v>
      </c>
      <c r="Z529" s="375" t="s">
        <v>401</v>
      </c>
      <c r="AA529" s="378">
        <f t="shared" si="96"/>
        <v>1.3134224025999366</v>
      </c>
      <c r="AB529" s="375" t="s">
        <v>399</v>
      </c>
      <c r="AC529" s="831" t="str">
        <f t="shared" ca="1" si="93"/>
        <v>Electric tab Row 144-154 plus Row 188-198 for Coal Mix when Inputs tab E710 = ASCC</v>
      </c>
    </row>
    <row r="530" spans="9:29" x14ac:dyDescent="0.4">
      <c r="I530" s="428" t="s">
        <v>232</v>
      </c>
      <c r="J530" s="375" t="str">
        <f t="shared" ca="1" si="97"/>
        <v>ASCC</v>
      </c>
      <c r="K530" s="375" t="s">
        <v>55</v>
      </c>
      <c r="M530" s="824">
        <f t="shared" si="99"/>
        <v>0.34</v>
      </c>
      <c r="N530" s="375" t="s">
        <v>385</v>
      </c>
      <c r="O530" s="375" t="s">
        <v>400</v>
      </c>
      <c r="P530" s="761">
        <f>L139/10^6</f>
        <v>2.9411764705882351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ASCC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ASCC</v>
      </c>
      <c r="V530" s="375" t="s">
        <v>52</v>
      </c>
      <c r="X530" s="824">
        <f t="shared" ref="X530:X575" si="101">INDEX($D$71:$D$72,MATCH(V530,$A$71:$A$72,0))</f>
        <v>0.26</v>
      </c>
      <c r="Y530" s="375" t="s">
        <v>411</v>
      </c>
      <c r="Z530" s="375" t="s">
        <v>400</v>
      </c>
      <c r="AA530" s="761">
        <f>N140/10^6</f>
        <v>3.8461538461538458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ASCC</v>
      </c>
    </row>
    <row r="531" spans="9:29" x14ac:dyDescent="0.4">
      <c r="I531" s="428" t="s">
        <v>232</v>
      </c>
      <c r="J531" s="375" t="str">
        <f t="shared" ca="1" si="97"/>
        <v>ASCC</v>
      </c>
      <c r="K531" s="375" t="s">
        <v>55</v>
      </c>
      <c r="M531" s="824">
        <f t="shared" si="99"/>
        <v>0.34</v>
      </c>
      <c r="N531" s="375" t="s">
        <v>387</v>
      </c>
      <c r="O531" s="375" t="s">
        <v>400</v>
      </c>
      <c r="P531" s="763">
        <f>L145/1000/10^6/0.000293071</f>
        <v>1.0710002537780946E-3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ASCC</v>
      </c>
      <c r="S531" s="428" t="s">
        <v>49</v>
      </c>
      <c r="T531" s="375" t="s">
        <v>414</v>
      </c>
      <c r="U531" s="375" t="str">
        <f t="shared" ca="1" si="100"/>
        <v>ASCC</v>
      </c>
      <c r="V531" s="375" t="s">
        <v>52</v>
      </c>
      <c r="X531" s="824">
        <f t="shared" si="101"/>
        <v>0.26</v>
      </c>
      <c r="Y531" s="375" t="s">
        <v>387</v>
      </c>
      <c r="Z531" s="375" t="s">
        <v>400</v>
      </c>
      <c r="AA531" s="763">
        <f>N145/1000/10^6/0.000293071</f>
        <v>3.2000007582538776E-5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ASCC</v>
      </c>
    </row>
    <row r="532" spans="9:29" x14ac:dyDescent="0.4">
      <c r="I532" s="428" t="s">
        <v>232</v>
      </c>
      <c r="J532" s="375" t="str">
        <f t="shared" ca="1" si="97"/>
        <v>ASCC</v>
      </c>
      <c r="K532" s="375" t="s">
        <v>55</v>
      </c>
      <c r="M532" s="824">
        <f t="shared" si="99"/>
        <v>0.34</v>
      </c>
      <c r="N532" s="375" t="s">
        <v>388</v>
      </c>
      <c r="O532" s="375" t="s">
        <v>400</v>
      </c>
      <c r="P532" s="763">
        <f t="shared" ref="P532:P541" si="103">L146/1000/10^6/0.000293071</f>
        <v>3.6839008729160814E-3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ASCC</v>
      </c>
      <c r="S532" s="428" t="s">
        <v>49</v>
      </c>
      <c r="T532" s="375" t="s">
        <v>414</v>
      </c>
      <c r="U532" s="375" t="str">
        <f t="shared" ca="1" si="100"/>
        <v>ASCC</v>
      </c>
      <c r="V532" s="375" t="s">
        <v>52</v>
      </c>
      <c r="X532" s="824">
        <f t="shared" si="101"/>
        <v>0.26</v>
      </c>
      <c r="Y532" s="375" t="s">
        <v>388</v>
      </c>
      <c r="Z532" s="375" t="s">
        <v>400</v>
      </c>
      <c r="AA532" s="763">
        <f t="shared" ref="AA532:AA541" si="105">N146/1000/10^6/0.000293071</f>
        <v>1.1300002677584006E-4</v>
      </c>
      <c r="AB532" s="375" t="s">
        <v>399</v>
      </c>
      <c r="AC532" s="831" t="str">
        <f t="shared" ca="1" si="102"/>
        <v>Electric tab Row 144-154 for Coal Boiler when Inputs tab E710 = ASCC</v>
      </c>
    </row>
    <row r="533" spans="9:29" x14ac:dyDescent="0.4">
      <c r="I533" s="428" t="s">
        <v>232</v>
      </c>
      <c r="J533" s="375" t="str">
        <f t="shared" ca="1" si="97"/>
        <v>ASCC</v>
      </c>
      <c r="K533" s="375" t="s">
        <v>55</v>
      </c>
      <c r="M533" s="824">
        <f t="shared" si="99"/>
        <v>0.34</v>
      </c>
      <c r="N533" s="375" t="s">
        <v>389</v>
      </c>
      <c r="O533" s="375" t="s">
        <v>400</v>
      </c>
      <c r="P533" s="763">
        <f t="shared" si="103"/>
        <v>2.974100704725893E-3</v>
      </c>
      <c r="Q533" s="375" t="s">
        <v>399</v>
      </c>
      <c r="R533" s="831" t="str">
        <f t="shared" ca="1" si="104"/>
        <v>Electric tab Row 144-154 for Natural gas Internal Combustion Engine when Inputs tab E710 = ASCC</v>
      </c>
      <c r="S533" s="428" t="s">
        <v>49</v>
      </c>
      <c r="T533" s="375" t="s">
        <v>414</v>
      </c>
      <c r="U533" s="375" t="str">
        <f t="shared" ca="1" si="100"/>
        <v>ASCC</v>
      </c>
      <c r="V533" s="375" t="s">
        <v>52</v>
      </c>
      <c r="X533" s="824">
        <f t="shared" si="101"/>
        <v>0.26</v>
      </c>
      <c r="Y533" s="375" t="s">
        <v>389</v>
      </c>
      <c r="Z533" s="375" t="s">
        <v>400</v>
      </c>
      <c r="AA533" s="763">
        <f t="shared" si="105"/>
        <v>1.3380003170449027E-3</v>
      </c>
      <c r="AB533" s="375" t="s">
        <v>399</v>
      </c>
      <c r="AC533" s="831" t="str">
        <f t="shared" ca="1" si="102"/>
        <v>Electric tab Row 144-154 for Coal Boiler when Inputs tab E710 = ASCC</v>
      </c>
    </row>
    <row r="534" spans="9:29" x14ac:dyDescent="0.4">
      <c r="I534" s="428" t="s">
        <v>232</v>
      </c>
      <c r="J534" s="375" t="str">
        <f t="shared" ca="1" si="97"/>
        <v>ASCC</v>
      </c>
      <c r="K534" s="375" t="s">
        <v>55</v>
      </c>
      <c r="L534" s="378"/>
      <c r="M534" s="824">
        <f t="shared" si="99"/>
        <v>0.34</v>
      </c>
      <c r="N534" s="375" t="s">
        <v>390</v>
      </c>
      <c r="O534" s="375" t="s">
        <v>400</v>
      </c>
      <c r="P534" s="763">
        <f t="shared" si="103"/>
        <v>4.5510010783791861E-4</v>
      </c>
      <c r="Q534" s="375" t="s">
        <v>399</v>
      </c>
      <c r="R534" s="831" t="str">
        <f t="shared" ca="1" si="104"/>
        <v>Electric tab Row 144-154 for Natural gas Internal Combustion Engine when Inputs tab E710 = ASCC</v>
      </c>
      <c r="S534" s="428" t="s">
        <v>49</v>
      </c>
      <c r="T534" s="375" t="s">
        <v>414</v>
      </c>
      <c r="U534" s="375" t="str">
        <f t="shared" ca="1" si="100"/>
        <v>ASCC</v>
      </c>
      <c r="V534" s="375" t="s">
        <v>52</v>
      </c>
      <c r="W534" s="378"/>
      <c r="X534" s="824">
        <f t="shared" si="101"/>
        <v>0.26</v>
      </c>
      <c r="Y534" s="375" t="s">
        <v>390</v>
      </c>
      <c r="Z534" s="375" t="s">
        <v>400</v>
      </c>
      <c r="AA534" s="763">
        <f t="shared" si="105"/>
        <v>1.1887002816676201E-2</v>
      </c>
      <c r="AB534" s="375" t="s">
        <v>399</v>
      </c>
      <c r="AC534" s="831" t="str">
        <f t="shared" ca="1" si="102"/>
        <v>Electric tab Row 144-154 for Coal Boiler when Inputs tab E710 = ASCC</v>
      </c>
    </row>
    <row r="535" spans="9:29" x14ac:dyDescent="0.4">
      <c r="I535" s="428" t="s">
        <v>232</v>
      </c>
      <c r="J535" s="375" t="str">
        <f t="shared" ca="1" si="97"/>
        <v>ASCC</v>
      </c>
      <c r="K535" s="375" t="s">
        <v>55</v>
      </c>
      <c r="L535" s="378"/>
      <c r="M535" s="824">
        <f t="shared" si="99"/>
        <v>0.34</v>
      </c>
      <c r="N535" s="375" t="s">
        <v>391</v>
      </c>
      <c r="O535" s="375" t="s">
        <v>400</v>
      </c>
      <c r="P535" s="763">
        <f t="shared" si="103"/>
        <v>4.5510010783791861E-4</v>
      </c>
      <c r="Q535" s="375" t="s">
        <v>399</v>
      </c>
      <c r="R535" s="831" t="str">
        <f t="shared" ca="1" si="104"/>
        <v>Electric tab Row 144-154 for Natural gas Internal Combustion Engine when Inputs tab E710 = ASCC</v>
      </c>
      <c r="S535" s="428" t="s">
        <v>49</v>
      </c>
      <c r="T535" s="375" t="s">
        <v>414</v>
      </c>
      <c r="U535" s="375" t="str">
        <f t="shared" ca="1" si="100"/>
        <v>ASCC</v>
      </c>
      <c r="V535" s="375" t="s">
        <v>52</v>
      </c>
      <c r="W535" s="378"/>
      <c r="X535" s="824">
        <f t="shared" si="101"/>
        <v>0.26</v>
      </c>
      <c r="Y535" s="375" t="s">
        <v>391</v>
      </c>
      <c r="Z535" s="375" t="s">
        <v>400</v>
      </c>
      <c r="AA535" s="763">
        <f t="shared" si="105"/>
        <v>3.5040008302879961E-3</v>
      </c>
      <c r="AB535" s="375" t="s">
        <v>399</v>
      </c>
      <c r="AC535" s="831" t="str">
        <f t="shared" ca="1" si="102"/>
        <v>Electric tab Row 144-154 for Coal Boiler when Inputs tab E710 = ASCC</v>
      </c>
    </row>
    <row r="536" spans="9:29" x14ac:dyDescent="0.4">
      <c r="I536" s="428" t="s">
        <v>232</v>
      </c>
      <c r="J536" s="375" t="str">
        <f t="shared" ca="1" si="97"/>
        <v>ASCC</v>
      </c>
      <c r="K536" s="375" t="s">
        <v>55</v>
      </c>
      <c r="L536" s="378"/>
      <c r="M536" s="824">
        <f t="shared" si="99"/>
        <v>0.34</v>
      </c>
      <c r="N536" s="375" t="s">
        <v>392</v>
      </c>
      <c r="O536" s="375" t="s">
        <v>400</v>
      </c>
      <c r="P536" s="763">
        <f t="shared" si="103"/>
        <v>5.9000013980305868E-6</v>
      </c>
      <c r="Q536" s="375" t="s">
        <v>399</v>
      </c>
      <c r="R536" s="831" t="str">
        <f t="shared" ca="1" si="104"/>
        <v>Electric tab Row 144-154 for Natural gas Internal Combustion Engine when Inputs tab E710 = ASCC</v>
      </c>
      <c r="S536" s="428" t="s">
        <v>49</v>
      </c>
      <c r="T536" s="375" t="s">
        <v>414</v>
      </c>
      <c r="U536" s="375" t="str">
        <f t="shared" ca="1" si="100"/>
        <v>ASCC</v>
      </c>
      <c r="V536" s="375" t="s">
        <v>52</v>
      </c>
      <c r="W536" s="378"/>
      <c r="X536" s="824">
        <f t="shared" si="101"/>
        <v>0.26</v>
      </c>
      <c r="Y536" s="375" t="s">
        <v>392</v>
      </c>
      <c r="Z536" s="375" t="s">
        <v>400</v>
      </c>
      <c r="AA536" s="763">
        <f t="shared" si="105"/>
        <v>4.2710010120319726E-3</v>
      </c>
      <c r="AB536" s="375" t="s">
        <v>399</v>
      </c>
      <c r="AC536" s="831" t="str">
        <f t="shared" ca="1" si="102"/>
        <v>Electric tab Row 144-154 for Coal Boiler when Inputs tab E710 = ASCC</v>
      </c>
    </row>
    <row r="537" spans="9:29" x14ac:dyDescent="0.4">
      <c r="I537" s="428" t="s">
        <v>232</v>
      </c>
      <c r="J537" s="375" t="str">
        <f t="shared" ca="1" si="97"/>
        <v>ASCC</v>
      </c>
      <c r="K537" s="375" t="s">
        <v>55</v>
      </c>
      <c r="L537" s="378"/>
      <c r="M537" s="824">
        <f t="shared" si="99"/>
        <v>0.34</v>
      </c>
      <c r="N537" s="375" t="s">
        <v>393</v>
      </c>
      <c r="O537" s="375" t="s">
        <v>400</v>
      </c>
      <c r="P537" s="763">
        <f t="shared" si="103"/>
        <v>9.1020021567583744E-5</v>
      </c>
      <c r="Q537" s="375" t="s">
        <v>399</v>
      </c>
      <c r="R537" s="831" t="str">
        <f t="shared" ca="1" si="104"/>
        <v>Electric tab Row 144-154 for Natural gas Internal Combustion Engine when Inputs tab E710 = ASCC</v>
      </c>
      <c r="S537" s="428" t="s">
        <v>49</v>
      </c>
      <c r="T537" s="375" t="s">
        <v>414</v>
      </c>
      <c r="U537" s="375" t="str">
        <f t="shared" ca="1" si="100"/>
        <v>ASCC</v>
      </c>
      <c r="V537" s="375" t="s">
        <v>52</v>
      </c>
      <c r="W537" s="378"/>
      <c r="X537" s="824">
        <f t="shared" si="101"/>
        <v>0.26</v>
      </c>
      <c r="Y537" s="375" t="s">
        <v>393</v>
      </c>
      <c r="Z537" s="375" t="s">
        <v>400</v>
      </c>
      <c r="AA537" s="763">
        <f t="shared" si="105"/>
        <v>1.5067203570238384E-4</v>
      </c>
      <c r="AB537" s="375" t="s">
        <v>399</v>
      </c>
      <c r="AC537" s="831" t="str">
        <f t="shared" ca="1" si="102"/>
        <v>Electric tab Row 144-154 for Coal Boiler when Inputs tab E710 = ASCC</v>
      </c>
    </row>
    <row r="538" spans="9:29" x14ac:dyDescent="0.4">
      <c r="I538" s="428" t="s">
        <v>232</v>
      </c>
      <c r="J538" s="375" t="str">
        <f t="shared" ca="1" si="97"/>
        <v>ASCC</v>
      </c>
      <c r="K538" s="375" t="s">
        <v>55</v>
      </c>
      <c r="L538" s="378"/>
      <c r="M538" s="824">
        <f t="shared" si="99"/>
        <v>0.34</v>
      </c>
      <c r="N538" s="375" t="s">
        <v>394</v>
      </c>
      <c r="O538" s="375" t="s">
        <v>400</v>
      </c>
      <c r="P538" s="763">
        <f t="shared" si="103"/>
        <v>1.9478284615462917E-4</v>
      </c>
      <c r="Q538" s="375" t="s">
        <v>399</v>
      </c>
      <c r="R538" s="831" t="str">
        <f t="shared" ca="1" si="104"/>
        <v>Electric tab Row 144-154 for Natural gas Internal Combustion Engine when Inputs tab E710 = ASCC</v>
      </c>
      <c r="S538" s="428" t="s">
        <v>49</v>
      </c>
      <c r="T538" s="375" t="s">
        <v>414</v>
      </c>
      <c r="U538" s="375" t="str">
        <f t="shared" ca="1" si="100"/>
        <v>ASCC</v>
      </c>
      <c r="V538" s="375" t="s">
        <v>52</v>
      </c>
      <c r="W538" s="378"/>
      <c r="X538" s="824">
        <f t="shared" si="101"/>
        <v>0.26</v>
      </c>
      <c r="Y538" s="375" t="s">
        <v>394</v>
      </c>
      <c r="Z538" s="375" t="s">
        <v>400</v>
      </c>
      <c r="AA538" s="763">
        <f t="shared" si="105"/>
        <v>2.838240672533277E-4</v>
      </c>
      <c r="AB538" s="375" t="s">
        <v>399</v>
      </c>
      <c r="AC538" s="831" t="str">
        <f t="shared" ca="1" si="102"/>
        <v>Electric tab Row 144-154 for Coal Boiler when Inputs tab E710 = ASCC</v>
      </c>
    </row>
    <row r="539" spans="9:29" x14ac:dyDescent="0.4">
      <c r="I539" s="428" t="s">
        <v>232</v>
      </c>
      <c r="J539" s="375" t="str">
        <f t="shared" ca="1" si="97"/>
        <v>ASCC</v>
      </c>
      <c r="K539" s="375" t="s">
        <v>55</v>
      </c>
      <c r="L539" s="378"/>
      <c r="M539" s="824">
        <f t="shared" si="99"/>
        <v>0.34</v>
      </c>
      <c r="N539" s="375" t="s">
        <v>395</v>
      </c>
      <c r="O539" s="375" t="s">
        <v>400</v>
      </c>
      <c r="P539" s="763">
        <f t="shared" si="103"/>
        <v>1.060000251171597E-5</v>
      </c>
      <c r="Q539" s="375" t="s">
        <v>399</v>
      </c>
      <c r="R539" s="831" t="str">
        <f t="shared" ca="1" si="104"/>
        <v>Electric tab Row 144-154 for Natural gas Internal Combustion Engine when Inputs tab E710 = ASCC</v>
      </c>
      <c r="S539" s="428" t="s">
        <v>49</v>
      </c>
      <c r="T539" s="375" t="s">
        <v>414</v>
      </c>
      <c r="U539" s="375" t="str">
        <f t="shared" ca="1" si="100"/>
        <v>ASCC</v>
      </c>
      <c r="V539" s="375" t="s">
        <v>52</v>
      </c>
      <c r="W539" s="378"/>
      <c r="X539" s="824">
        <f t="shared" si="101"/>
        <v>0.26</v>
      </c>
      <c r="Y539" s="375" t="s">
        <v>395</v>
      </c>
      <c r="Z539" s="375" t="s">
        <v>400</v>
      </c>
      <c r="AA539" s="763">
        <f t="shared" si="105"/>
        <v>1.4000003317360716E-5</v>
      </c>
      <c r="AB539" s="375" t="s">
        <v>399</v>
      </c>
      <c r="AC539" s="831" t="str">
        <f t="shared" ca="1" si="102"/>
        <v>Electric tab Row 144-154 for Coal Boiler when Inputs tab E710 = ASCC</v>
      </c>
    </row>
    <row r="540" spans="9:29" x14ac:dyDescent="0.4">
      <c r="I540" s="428" t="s">
        <v>232</v>
      </c>
      <c r="J540" s="375" t="str">
        <f t="shared" ca="1" si="97"/>
        <v>ASCC</v>
      </c>
      <c r="K540" s="375" t="s">
        <v>55</v>
      </c>
      <c r="L540" s="378"/>
      <c r="M540" s="824">
        <f t="shared" si="99"/>
        <v>0.34</v>
      </c>
      <c r="N540" s="375" t="s">
        <v>396</v>
      </c>
      <c r="O540" s="375" t="s">
        <v>400</v>
      </c>
      <c r="P540" s="763">
        <f t="shared" si="103"/>
        <v>1.1000002606497703E-6</v>
      </c>
      <c r="Q540" s="375" t="s">
        <v>399</v>
      </c>
      <c r="R540" s="831" t="str">
        <f t="shared" ca="1" si="104"/>
        <v>Electric tab Row 144-154 for Natural gas Internal Combustion Engine when Inputs tab E710 = ASCC</v>
      </c>
      <c r="S540" s="428" t="s">
        <v>49</v>
      </c>
      <c r="T540" s="375" t="s">
        <v>414</v>
      </c>
      <c r="U540" s="375" t="str">
        <f t="shared" ca="1" si="100"/>
        <v>ASCC</v>
      </c>
      <c r="V540" s="375" t="s">
        <v>52</v>
      </c>
      <c r="W540" s="378"/>
      <c r="X540" s="824">
        <f t="shared" si="101"/>
        <v>0.26</v>
      </c>
      <c r="Y540" s="375" t="s">
        <v>396</v>
      </c>
      <c r="Z540" s="375" t="s">
        <v>400</v>
      </c>
      <c r="AA540" s="763">
        <f t="shared" si="105"/>
        <v>2.1000004976041073E-5</v>
      </c>
      <c r="AB540" s="375" t="s">
        <v>399</v>
      </c>
      <c r="AC540" s="831" t="str">
        <f t="shared" ca="1" si="102"/>
        <v>Electric tab Row 144-154 for Coal Boiler when Inputs tab E710 = ASCC</v>
      </c>
    </row>
    <row r="541" spans="9:29" x14ac:dyDescent="0.4">
      <c r="I541" s="428" t="s">
        <v>232</v>
      </c>
      <c r="J541" s="375" t="str">
        <f t="shared" ca="1" si="97"/>
        <v>ASCC</v>
      </c>
      <c r="K541" s="375" t="s">
        <v>55</v>
      </c>
      <c r="L541" s="378"/>
      <c r="M541" s="824">
        <f t="shared" si="99"/>
        <v>0.34</v>
      </c>
      <c r="N541" s="375" t="s">
        <v>397</v>
      </c>
      <c r="O541" s="375" t="s">
        <v>400</v>
      </c>
      <c r="P541" s="763">
        <f t="shared" si="103"/>
        <v>0.5870925451534128</v>
      </c>
      <c r="Q541" s="375" t="s">
        <v>399</v>
      </c>
      <c r="R541" s="831" t="str">
        <f t="shared" ca="1" si="104"/>
        <v>Electric tab Row 144-154 for Natural gas Internal Combustion Engine when Inputs tab E710 = ASCC</v>
      </c>
      <c r="S541" s="428" t="s">
        <v>49</v>
      </c>
      <c r="T541" s="375" t="s">
        <v>414</v>
      </c>
      <c r="U541" s="375" t="str">
        <f t="shared" ca="1" si="100"/>
        <v>ASCC</v>
      </c>
      <c r="V541" s="375" t="s">
        <v>52</v>
      </c>
      <c r="W541" s="378"/>
      <c r="X541" s="824">
        <f t="shared" si="101"/>
        <v>0.26</v>
      </c>
      <c r="Y541" s="375" t="s">
        <v>397</v>
      </c>
      <c r="Z541" s="375" t="s">
        <v>400</v>
      </c>
      <c r="AA541" s="763">
        <f t="shared" si="105"/>
        <v>1.0806090627323635</v>
      </c>
      <c r="AB541" s="375" t="s">
        <v>399</v>
      </c>
      <c r="AC541" s="831" t="str">
        <f t="shared" ca="1" si="102"/>
        <v>Electric tab Row 144-154 for Coal Boiler when Inputs tab E710 = ASCC</v>
      </c>
    </row>
    <row r="542" spans="9:29" x14ac:dyDescent="0.4">
      <c r="I542" s="428" t="s">
        <v>232</v>
      </c>
      <c r="J542" s="375" t="str">
        <f t="shared" ca="1" si="97"/>
        <v>ASCC</v>
      </c>
      <c r="K542" s="375" t="s">
        <v>55</v>
      </c>
      <c r="L542" s="378"/>
      <c r="M542" s="824">
        <f t="shared" si="99"/>
        <v>0.34</v>
      </c>
      <c r="N542" s="375" t="s">
        <v>387</v>
      </c>
      <c r="O542" s="375" t="s">
        <v>401</v>
      </c>
      <c r="P542" s="378">
        <f>(L145+L189)/1000/10^6/0.000293071</f>
        <v>1.0714380720638868E-3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ASCC</v>
      </c>
      <c r="S542" s="428" t="s">
        <v>49</v>
      </c>
      <c r="T542" s="375" t="s">
        <v>414</v>
      </c>
      <c r="U542" s="375" t="str">
        <f t="shared" ca="1" si="100"/>
        <v>ASCC</v>
      </c>
      <c r="V542" s="375" t="s">
        <v>52</v>
      </c>
      <c r="W542" s="378"/>
      <c r="X542" s="824">
        <f t="shared" si="101"/>
        <v>0.26</v>
      </c>
      <c r="Y542" s="375" t="s">
        <v>387</v>
      </c>
      <c r="Z542" s="375" t="s">
        <v>401</v>
      </c>
      <c r="AA542" s="378">
        <f>(N145+N189)/1000/10^6/0.000293071</f>
        <v>3.2811816140696184E-5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ASCC</v>
      </c>
    </row>
    <row r="543" spans="9:29" x14ac:dyDescent="0.4">
      <c r="I543" s="428" t="s">
        <v>232</v>
      </c>
      <c r="J543" s="375" t="str">
        <f t="shared" ca="1" si="97"/>
        <v>ASCC</v>
      </c>
      <c r="K543" s="375" t="s">
        <v>55</v>
      </c>
      <c r="L543" s="378"/>
      <c r="M543" s="824">
        <f t="shared" si="99"/>
        <v>0.34</v>
      </c>
      <c r="N543" s="375" t="s">
        <v>388</v>
      </c>
      <c r="O543" s="375" t="s">
        <v>401</v>
      </c>
      <c r="P543" s="378">
        <f t="shared" ref="P543:P552" si="107">(L146+L190)/1000/10^6/0.000293071</f>
        <v>3.6868772870433464E-3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ASCC</v>
      </c>
      <c r="S543" s="428" t="s">
        <v>49</v>
      </c>
      <c r="T543" s="375" t="s">
        <v>414</v>
      </c>
      <c r="U543" s="375" t="str">
        <f t="shared" ca="1" si="100"/>
        <v>ASCC</v>
      </c>
      <c r="V543" s="375" t="s">
        <v>52</v>
      </c>
      <c r="W543" s="378"/>
      <c r="X543" s="824">
        <f t="shared" si="101"/>
        <v>0.26</v>
      </c>
      <c r="Y543" s="375" t="s">
        <v>388</v>
      </c>
      <c r="Z543" s="375" t="s">
        <v>401</v>
      </c>
      <c r="AA543" s="378">
        <f t="shared" ref="AA543:AA552" si="109">(N146+N190)/1000/10^6/0.000293071</f>
        <v>1.1846175246406872E-4</v>
      </c>
      <c r="AB543" s="375" t="s">
        <v>399</v>
      </c>
      <c r="AC543" s="831" t="str">
        <f t="shared" ca="1" si="106"/>
        <v>Electric tab Row 144-154 plus Row 188-198 for Coal Boiler when Inputs tab E710 = ASCC</v>
      </c>
    </row>
    <row r="544" spans="9:29" x14ac:dyDescent="0.4">
      <c r="I544" s="428" t="s">
        <v>232</v>
      </c>
      <c r="J544" s="375" t="str">
        <f t="shared" ca="1" si="97"/>
        <v>ASCC</v>
      </c>
      <c r="K544" s="375" t="s">
        <v>55</v>
      </c>
      <c r="L544" s="378"/>
      <c r="M544" s="824">
        <f t="shared" si="99"/>
        <v>0.34</v>
      </c>
      <c r="N544" s="375" t="s">
        <v>389</v>
      </c>
      <c r="O544" s="375" t="s">
        <v>401</v>
      </c>
      <c r="P544" s="378">
        <f t="shared" si="107"/>
        <v>2.974536396701778E-3</v>
      </c>
      <c r="Q544" s="375" t="s">
        <v>399</v>
      </c>
      <c r="R544" s="831" t="str">
        <f t="shared" ca="1" si="108"/>
        <v>Electric tab Row 144-154 plus Row 188-198 for Natural gas Internal Combustion Engine when Inputs tab E710 = ASCC</v>
      </c>
      <c r="S544" s="428" t="s">
        <v>49</v>
      </c>
      <c r="T544" s="375" t="s">
        <v>414</v>
      </c>
      <c r="U544" s="375" t="str">
        <f t="shared" ca="1" si="100"/>
        <v>ASCC</v>
      </c>
      <c r="V544" s="375" t="s">
        <v>52</v>
      </c>
      <c r="W544" s="378"/>
      <c r="X544" s="824">
        <f t="shared" si="101"/>
        <v>0.26</v>
      </c>
      <c r="Y544" s="375" t="s">
        <v>389</v>
      </c>
      <c r="Z544" s="375" t="s">
        <v>401</v>
      </c>
      <c r="AA544" s="378">
        <f t="shared" si="109"/>
        <v>1.3388286898425646E-3</v>
      </c>
      <c r="AB544" s="375" t="s">
        <v>399</v>
      </c>
      <c r="AC544" s="831" t="str">
        <f t="shared" ca="1" si="106"/>
        <v>Electric tab Row 144-154 plus Row 188-198 for Coal Boiler when Inputs tab E710 = ASCC</v>
      </c>
    </row>
    <row r="545" spans="9:29" x14ac:dyDescent="0.4">
      <c r="I545" s="428" t="s">
        <v>232</v>
      </c>
      <c r="J545" s="375" t="str">
        <f t="shared" ca="1" si="97"/>
        <v>ASCC</v>
      </c>
      <c r="K545" s="375" t="s">
        <v>55</v>
      </c>
      <c r="L545" s="378"/>
      <c r="M545" s="824">
        <f t="shared" si="99"/>
        <v>0.34</v>
      </c>
      <c r="N545" s="375" t="s">
        <v>390</v>
      </c>
      <c r="O545" s="375" t="s">
        <v>401</v>
      </c>
      <c r="P545" s="378">
        <f t="shared" si="107"/>
        <v>4.5536625252234913E-4</v>
      </c>
      <c r="Q545" s="375" t="s">
        <v>399</v>
      </c>
      <c r="R545" s="831" t="str">
        <f t="shared" ca="1" si="108"/>
        <v>Electric tab Row 144-154 plus Row 188-198 for Natural gas Internal Combustion Engine when Inputs tab E710 = ASCC</v>
      </c>
      <c r="S545" s="428" t="s">
        <v>49</v>
      </c>
      <c r="T545" s="375" t="s">
        <v>414</v>
      </c>
      <c r="U545" s="375" t="str">
        <f t="shared" ca="1" si="100"/>
        <v>ASCC</v>
      </c>
      <c r="V545" s="375" t="s">
        <v>52</v>
      </c>
      <c r="W545" s="378"/>
      <c r="X545" s="824">
        <f t="shared" si="101"/>
        <v>0.26</v>
      </c>
      <c r="Y545" s="375" t="s">
        <v>390</v>
      </c>
      <c r="Z545" s="375" t="s">
        <v>401</v>
      </c>
      <c r="AA545" s="378">
        <f t="shared" si="109"/>
        <v>1.188750499553023E-2</v>
      </c>
      <c r="AB545" s="375" t="s">
        <v>399</v>
      </c>
      <c r="AC545" s="831" t="str">
        <f t="shared" ca="1" si="106"/>
        <v>Electric tab Row 144-154 plus Row 188-198 for Coal Boiler when Inputs tab E710 = ASCC</v>
      </c>
    </row>
    <row r="546" spans="9:29" x14ac:dyDescent="0.4">
      <c r="I546" s="428" t="s">
        <v>232</v>
      </c>
      <c r="J546" s="375" t="str">
        <f t="shared" ca="1" si="97"/>
        <v>ASCC</v>
      </c>
      <c r="K546" s="375" t="s">
        <v>55</v>
      </c>
      <c r="L546" s="378"/>
      <c r="M546" s="824">
        <f t="shared" si="99"/>
        <v>0.34</v>
      </c>
      <c r="N546" s="375" t="s">
        <v>391</v>
      </c>
      <c r="O546" s="375" t="s">
        <v>401</v>
      </c>
      <c r="P546" s="378">
        <f t="shared" si="107"/>
        <v>4.5522347136566735E-4</v>
      </c>
      <c r="Q546" s="375" t="s">
        <v>399</v>
      </c>
      <c r="R546" s="831" t="str">
        <f t="shared" ca="1" si="108"/>
        <v>Electric tab Row 144-154 plus Row 188-198 for Natural gas Internal Combustion Engine when Inputs tab E710 = ASCC</v>
      </c>
      <c r="S546" s="428" t="s">
        <v>49</v>
      </c>
      <c r="T546" s="375" t="s">
        <v>414</v>
      </c>
      <c r="U546" s="375" t="str">
        <f t="shared" ca="1" si="100"/>
        <v>ASCC</v>
      </c>
      <c r="V546" s="375" t="s">
        <v>52</v>
      </c>
      <c r="W546" s="378"/>
      <c r="X546" s="824">
        <f t="shared" si="101"/>
        <v>0.26</v>
      </c>
      <c r="Y546" s="375" t="s">
        <v>391</v>
      </c>
      <c r="Z546" s="375" t="s">
        <v>401</v>
      </c>
      <c r="AA546" s="378">
        <f t="shared" si="109"/>
        <v>3.5042326505623552E-3</v>
      </c>
      <c r="AB546" s="375" t="s">
        <v>399</v>
      </c>
      <c r="AC546" s="831" t="str">
        <f t="shared" ca="1" si="106"/>
        <v>Electric tab Row 144-154 plus Row 188-198 for Coal Boiler when Inputs tab E710 = ASCC</v>
      </c>
    </row>
    <row r="547" spans="9:29" x14ac:dyDescent="0.4">
      <c r="I547" s="428" t="s">
        <v>232</v>
      </c>
      <c r="J547" s="375" t="str">
        <f t="shared" ca="1" si="97"/>
        <v>ASCC</v>
      </c>
      <c r="K547" s="375" t="s">
        <v>55</v>
      </c>
      <c r="L547" s="378"/>
      <c r="M547" s="824">
        <f t="shared" si="99"/>
        <v>0.34</v>
      </c>
      <c r="N547" s="375" t="s">
        <v>392</v>
      </c>
      <c r="O547" s="375" t="s">
        <v>401</v>
      </c>
      <c r="P547" s="378">
        <f t="shared" si="107"/>
        <v>7.3825395725684786E-6</v>
      </c>
      <c r="Q547" s="375" t="s">
        <v>399</v>
      </c>
      <c r="R547" s="831" t="str">
        <f t="shared" ca="1" si="108"/>
        <v>Electric tab Row 144-154 plus Row 188-198 for Natural gas Internal Combustion Engine when Inputs tab E710 = ASCC</v>
      </c>
      <c r="S547" s="428" t="s">
        <v>49</v>
      </c>
      <c r="T547" s="375" t="s">
        <v>414</v>
      </c>
      <c r="U547" s="375" t="str">
        <f t="shared" ca="1" si="100"/>
        <v>ASCC</v>
      </c>
      <c r="V547" s="375" t="s">
        <v>52</v>
      </c>
      <c r="W547" s="378"/>
      <c r="X547" s="824">
        <f t="shared" si="101"/>
        <v>0.26</v>
      </c>
      <c r="Y547" s="375" t="s">
        <v>392</v>
      </c>
      <c r="Z547" s="375" t="s">
        <v>401</v>
      </c>
      <c r="AA547" s="378">
        <f t="shared" si="109"/>
        <v>4.273829615951877E-3</v>
      </c>
      <c r="AB547" s="375" t="s">
        <v>399</v>
      </c>
      <c r="AC547" s="831" t="str">
        <f t="shared" ca="1" si="106"/>
        <v>Electric tab Row 144-154 plus Row 188-198 for Coal Boiler when Inputs tab E710 = ASCC</v>
      </c>
    </row>
    <row r="548" spans="9:29" x14ac:dyDescent="0.4">
      <c r="I548" s="428" t="s">
        <v>232</v>
      </c>
      <c r="J548" s="375" t="str">
        <f t="shared" ca="1" si="97"/>
        <v>ASCC</v>
      </c>
      <c r="K548" s="375" t="s">
        <v>55</v>
      </c>
      <c r="L548" s="378"/>
      <c r="M548" s="824">
        <f t="shared" si="99"/>
        <v>0.34</v>
      </c>
      <c r="N548" s="375" t="s">
        <v>393</v>
      </c>
      <c r="O548" s="375" t="s">
        <v>401</v>
      </c>
      <c r="P548" s="378">
        <f t="shared" si="107"/>
        <v>9.1022248340159265E-5</v>
      </c>
      <c r="Q548" s="375" t="s">
        <v>399</v>
      </c>
      <c r="R548" s="831" t="str">
        <f t="shared" ca="1" si="108"/>
        <v>Electric tab Row 144-154 plus Row 188-198 for Natural gas Internal Combustion Engine when Inputs tab E710 = ASCC</v>
      </c>
      <c r="S548" s="428" t="s">
        <v>49</v>
      </c>
      <c r="T548" s="375" t="s">
        <v>414</v>
      </c>
      <c r="U548" s="375" t="str">
        <f t="shared" ca="1" si="100"/>
        <v>ASCC</v>
      </c>
      <c r="V548" s="375" t="s">
        <v>52</v>
      </c>
      <c r="W548" s="378"/>
      <c r="X548" s="824">
        <f t="shared" si="101"/>
        <v>0.26</v>
      </c>
      <c r="Y548" s="375" t="s">
        <v>393</v>
      </c>
      <c r="Z548" s="375" t="s">
        <v>401</v>
      </c>
      <c r="AA548" s="378">
        <f t="shared" si="109"/>
        <v>1.5067635939761148E-4</v>
      </c>
      <c r="AB548" s="375" t="s">
        <v>399</v>
      </c>
      <c r="AC548" s="831" t="str">
        <f t="shared" ca="1" si="106"/>
        <v>Electric tab Row 144-154 plus Row 188-198 for Coal Boiler when Inputs tab E710 = ASCC</v>
      </c>
    </row>
    <row r="549" spans="9:29" x14ac:dyDescent="0.4">
      <c r="I549" s="428" t="s">
        <v>232</v>
      </c>
      <c r="J549" s="375" t="str">
        <f t="shared" ca="1" si="97"/>
        <v>ASCC</v>
      </c>
      <c r="K549" s="375" t="s">
        <v>55</v>
      </c>
      <c r="L549" s="378"/>
      <c r="M549" s="824">
        <f t="shared" si="99"/>
        <v>0.34</v>
      </c>
      <c r="N549" s="375" t="s">
        <v>394</v>
      </c>
      <c r="O549" s="375" t="s">
        <v>401</v>
      </c>
      <c r="P549" s="378">
        <f t="shared" si="107"/>
        <v>1.9478777618352476E-4</v>
      </c>
      <c r="Q549" s="375" t="s">
        <v>399</v>
      </c>
      <c r="R549" s="831" t="str">
        <f t="shared" ca="1" si="108"/>
        <v>Electric tab Row 144-154 plus Row 188-198 for Natural gas Internal Combustion Engine when Inputs tab E710 = ASCC</v>
      </c>
      <c r="S549" s="428" t="s">
        <v>49</v>
      </c>
      <c r="T549" s="375" t="s">
        <v>414</v>
      </c>
      <c r="U549" s="375" t="str">
        <f t="shared" ca="1" si="100"/>
        <v>ASCC</v>
      </c>
      <c r="V549" s="375" t="s">
        <v>52</v>
      </c>
      <c r="W549" s="378"/>
      <c r="X549" s="824">
        <f t="shared" si="101"/>
        <v>0.26</v>
      </c>
      <c r="Y549" s="375" t="s">
        <v>394</v>
      </c>
      <c r="Z549" s="375" t="s">
        <v>401</v>
      </c>
      <c r="AA549" s="378">
        <f t="shared" si="109"/>
        <v>2.8383353762428742E-4</v>
      </c>
      <c r="AB549" s="375" t="s">
        <v>399</v>
      </c>
      <c r="AC549" s="831" t="str">
        <f t="shared" ca="1" si="106"/>
        <v>Electric tab Row 144-154 plus Row 188-198 for Coal Boiler when Inputs tab E710 = ASCC</v>
      </c>
    </row>
    <row r="550" spans="9:29" x14ac:dyDescent="0.4">
      <c r="I550" s="428" t="s">
        <v>232</v>
      </c>
      <c r="J550" s="375" t="str">
        <f t="shared" ca="1" si="97"/>
        <v>ASCC</v>
      </c>
      <c r="K550" s="375" t="s">
        <v>55</v>
      </c>
      <c r="M550" s="824">
        <f t="shared" si="99"/>
        <v>0.34</v>
      </c>
      <c r="N550" s="375" t="s">
        <v>395</v>
      </c>
      <c r="O550" s="375" t="s">
        <v>401</v>
      </c>
      <c r="P550" s="378">
        <f t="shared" si="107"/>
        <v>1.1293360462223943E-5</v>
      </c>
      <c r="Q550" s="375" t="s">
        <v>399</v>
      </c>
      <c r="R550" s="831" t="str">
        <f t="shared" ca="1" si="108"/>
        <v>Electric tab Row 144-154 plus Row 188-198 for Natural gas Internal Combustion Engine when Inputs tab E710 = ASCC</v>
      </c>
      <c r="S550" s="428" t="s">
        <v>49</v>
      </c>
      <c r="T550" s="375" t="s">
        <v>414</v>
      </c>
      <c r="U550" s="375" t="str">
        <f t="shared" ca="1" si="100"/>
        <v>ASCC</v>
      </c>
      <c r="V550" s="375" t="s">
        <v>52</v>
      </c>
      <c r="X550" s="824">
        <f t="shared" si="101"/>
        <v>0.26</v>
      </c>
      <c r="Y550" s="375" t="s">
        <v>395</v>
      </c>
      <c r="Z550" s="375" t="s">
        <v>401</v>
      </c>
      <c r="AA550" s="378">
        <f t="shared" si="109"/>
        <v>1.5288506021842568E-5</v>
      </c>
      <c r="AB550" s="375" t="s">
        <v>399</v>
      </c>
      <c r="AC550" s="831" t="str">
        <f t="shared" ca="1" si="106"/>
        <v>Electric tab Row 144-154 plus Row 188-198 for Coal Boiler when Inputs tab E710 = ASCC</v>
      </c>
    </row>
    <row r="551" spans="9:29" x14ac:dyDescent="0.4">
      <c r="I551" s="428" t="s">
        <v>232</v>
      </c>
      <c r="J551" s="375" t="str">
        <f t="shared" ca="1" si="97"/>
        <v>ASCC</v>
      </c>
      <c r="K551" s="375" t="s">
        <v>55</v>
      </c>
      <c r="M551" s="824">
        <f t="shared" si="99"/>
        <v>0.34</v>
      </c>
      <c r="N551" s="375" t="s">
        <v>396</v>
      </c>
      <c r="O551" s="375" t="s">
        <v>401</v>
      </c>
      <c r="P551" s="378">
        <f t="shared" si="107"/>
        <v>1.104178667212864E-6</v>
      </c>
      <c r="Q551" s="375" t="s">
        <v>399</v>
      </c>
      <c r="R551" s="831" t="str">
        <f t="shared" ca="1" si="108"/>
        <v>Electric tab Row 144-154 plus Row 188-198 for Natural gas Internal Combustion Engine when Inputs tab E710 = ASCC</v>
      </c>
      <c r="S551" s="428" t="s">
        <v>49</v>
      </c>
      <c r="T551" s="375" t="s">
        <v>414</v>
      </c>
      <c r="U551" s="375" t="str">
        <f t="shared" ca="1" si="100"/>
        <v>ASCC</v>
      </c>
      <c r="V551" s="375" t="s">
        <v>52</v>
      </c>
      <c r="X551" s="824">
        <f t="shared" si="101"/>
        <v>0.26</v>
      </c>
      <c r="Y551" s="375" t="s">
        <v>396</v>
      </c>
      <c r="Z551" s="375" t="s">
        <v>401</v>
      </c>
      <c r="AA551" s="378">
        <f t="shared" si="109"/>
        <v>2.1007891421229859E-5</v>
      </c>
      <c r="AB551" s="375" t="s">
        <v>399</v>
      </c>
      <c r="AC551" s="831" t="str">
        <f t="shared" ca="1" si="106"/>
        <v>Electric tab Row 144-154 plus Row 188-198 for Coal Boiler when Inputs tab E710 = ASCC</v>
      </c>
    </row>
    <row r="552" spans="9:29" x14ac:dyDescent="0.4">
      <c r="I552" s="428" t="s">
        <v>232</v>
      </c>
      <c r="J552" s="375" t="str">
        <f t="shared" ca="1" si="97"/>
        <v>ASCC</v>
      </c>
      <c r="K552" s="375" t="s">
        <v>55</v>
      </c>
      <c r="M552" s="824">
        <f t="shared" si="99"/>
        <v>0.34</v>
      </c>
      <c r="N552" s="375" t="s">
        <v>397</v>
      </c>
      <c r="O552" s="375" t="s">
        <v>401</v>
      </c>
      <c r="P552" s="378">
        <f t="shared" si="107"/>
        <v>0.58751585258681993</v>
      </c>
      <c r="Q552" s="375" t="s">
        <v>399</v>
      </c>
      <c r="R552" s="831" t="str">
        <f t="shared" ca="1" si="108"/>
        <v>Electric tab Row 144-154 plus Row 188-198 for Natural gas Internal Combustion Engine when Inputs tab E710 = ASCC</v>
      </c>
      <c r="S552" s="428" t="s">
        <v>49</v>
      </c>
      <c r="T552" s="375" t="s">
        <v>414</v>
      </c>
      <c r="U552" s="375" t="str">
        <f t="shared" ca="1" si="100"/>
        <v>ASCC</v>
      </c>
      <c r="V552" s="375" t="s">
        <v>52</v>
      </c>
      <c r="X552" s="824">
        <f t="shared" si="101"/>
        <v>0.26</v>
      </c>
      <c r="Y552" s="375" t="s">
        <v>397</v>
      </c>
      <c r="Z552" s="375" t="s">
        <v>401</v>
      </c>
      <c r="AA552" s="378">
        <f t="shared" si="109"/>
        <v>1.0812646701614503</v>
      </c>
      <c r="AB552" s="375" t="s">
        <v>399</v>
      </c>
      <c r="AC552" s="831" t="str">
        <f t="shared" ca="1" si="106"/>
        <v>Electric tab Row 144-154 plus Row 188-198 for Coal Boiler when Inputs tab E710 = ASCC</v>
      </c>
    </row>
    <row r="553" spans="9:29" x14ac:dyDescent="0.4">
      <c r="I553" s="428" t="s">
        <v>232</v>
      </c>
      <c r="J553" s="375" t="str">
        <f t="shared" ca="1" si="97"/>
        <v>ASCC</v>
      </c>
      <c r="K553" s="375" t="s">
        <v>406</v>
      </c>
      <c r="L553" s="375" t="str">
        <f>CONCATENATE(TEXT($C$66,"0%"), $A$66, "_", TEXT($C$67,"0%"),$A$67, "_",TEXT($C$68,"0%"),$A$68,"_",TEXT($C$69,"0%"),$A$69)</f>
        <v>0%Boiler_35%Gas Turbine_65%Combined Cycle_0%Internal Combustion Engine</v>
      </c>
      <c r="M553" s="824">
        <f>$D$65</f>
        <v>0.34897972865901977</v>
      </c>
      <c r="N553" s="375" t="s">
        <v>385</v>
      </c>
      <c r="O553" s="375" t="s">
        <v>400</v>
      </c>
      <c r="P553" s="761">
        <f>C139/10^6</f>
        <v>2.8654959525659942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ASCC</v>
      </c>
      <c r="S553" s="428" t="s">
        <v>49</v>
      </c>
      <c r="T553" s="375" t="s">
        <v>414</v>
      </c>
      <c r="U553" s="375" t="str">
        <f t="shared" ca="1" si="100"/>
        <v>ASCC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ASCC</v>
      </c>
    </row>
    <row r="554" spans="9:29" x14ac:dyDescent="0.4">
      <c r="I554" s="428" t="s">
        <v>232</v>
      </c>
      <c r="J554" s="375" t="str">
        <f t="shared" ca="1" si="97"/>
        <v>ASCC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0%Boiler_35%Gas Turbine_65%Combined Cycle_0%Internal Combustion Engine</v>
      </c>
      <c r="M554" s="824">
        <f t="shared" ref="M554:M575" si="111">$D$65</f>
        <v>0.34897972865901977</v>
      </c>
      <c r="N554" s="375" t="s">
        <v>387</v>
      </c>
      <c r="O554" s="375" t="s">
        <v>400</v>
      </c>
      <c r="P554" s="763">
        <f>C145/1000/10^6/0.000293071</f>
        <v>6.1230014508714042E-6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ASCC</v>
      </c>
      <c r="S554" s="428" t="s">
        <v>49</v>
      </c>
      <c r="T554" s="375" t="s">
        <v>414</v>
      </c>
      <c r="U554" s="375" t="str">
        <f t="shared" ca="1" si="100"/>
        <v>ASCC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ASCC</v>
      </c>
    </row>
    <row r="555" spans="9:29" x14ac:dyDescent="0.4">
      <c r="I555" s="428" t="s">
        <v>232</v>
      </c>
      <c r="J555" s="375" t="str">
        <f t="shared" ca="1" si="97"/>
        <v>ASCC</v>
      </c>
      <c r="K555" s="375" t="s">
        <v>406</v>
      </c>
      <c r="L555" s="375" t="str">
        <f t="shared" si="110"/>
        <v>0%Boiler_35%Gas Turbine_65%Combined Cycle_0%Internal Combustion Engine</v>
      </c>
      <c r="M555" s="824">
        <f t="shared" si="111"/>
        <v>0.34897972865901977</v>
      </c>
      <c r="N555" s="375" t="s">
        <v>388</v>
      </c>
      <c r="O555" s="375" t="s">
        <v>400</v>
      </c>
      <c r="P555" s="763">
        <f t="shared" ref="P555:P564" si="113">C146/1000/10^6/0.000293071</f>
        <v>2.6399906255570796E-4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ASCC</v>
      </c>
      <c r="S555" s="428" t="s">
        <v>49</v>
      </c>
      <c r="T555" s="375" t="s">
        <v>414</v>
      </c>
      <c r="U555" s="375" t="str">
        <f t="shared" ca="1" si="100"/>
        <v>ASCC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ASCC</v>
      </c>
    </row>
    <row r="556" spans="9:29" x14ac:dyDescent="0.4">
      <c r="I556" s="428" t="s">
        <v>232</v>
      </c>
      <c r="J556" s="375" t="str">
        <f t="shared" ca="1" si="97"/>
        <v>ASCC</v>
      </c>
      <c r="K556" s="375" t="s">
        <v>406</v>
      </c>
      <c r="L556" s="375" t="str">
        <f t="shared" si="110"/>
        <v>0%Boiler_35%Gas Turbine_65%Combined Cycle_0%Internal Combustion Engine</v>
      </c>
      <c r="M556" s="824">
        <f t="shared" si="111"/>
        <v>0.34897972865901977</v>
      </c>
      <c r="N556" s="375" t="s">
        <v>389</v>
      </c>
      <c r="O556" s="375" t="s">
        <v>400</v>
      </c>
      <c r="P556" s="763">
        <f t="shared" si="113"/>
        <v>1.276842302553249E-3</v>
      </c>
      <c r="Q556" s="375" t="s">
        <v>399</v>
      </c>
      <c r="R556" s="831" t="str">
        <f t="shared" ca="1" si="114"/>
        <v>Electric tab Row 144-154 for Natural gas Mix when Inputs tab E710 = ASCC</v>
      </c>
      <c r="S556" s="428" t="s">
        <v>49</v>
      </c>
      <c r="T556" s="375" t="s">
        <v>414</v>
      </c>
      <c r="U556" s="375" t="str">
        <f t="shared" ca="1" si="100"/>
        <v>ASCC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ASCC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ASCC</v>
      </c>
      <c r="K557" s="375" t="s">
        <v>406</v>
      </c>
      <c r="L557" s="375" t="str">
        <f t="shared" si="110"/>
        <v>0%Boiler_35%Gas Turbine_65%Combined Cycle_0%Internal Combustion Engine</v>
      </c>
      <c r="M557" s="824">
        <f t="shared" si="111"/>
        <v>0.34897972865901977</v>
      </c>
      <c r="N557" s="375" t="s">
        <v>390</v>
      </c>
      <c r="O557" s="375" t="s">
        <v>400</v>
      </c>
      <c r="P557" s="763">
        <f t="shared" si="113"/>
        <v>1.3839003279211066E-5</v>
      </c>
      <c r="Q557" s="375" t="s">
        <v>399</v>
      </c>
      <c r="R557" s="831" t="str">
        <f t="shared" ca="1" si="114"/>
        <v>Electric tab Row 144-154 for Natural gas Mix when Inputs tab E710 = ASCC</v>
      </c>
      <c r="S557" s="428" t="s">
        <v>49</v>
      </c>
      <c r="T557" s="375" t="s">
        <v>414</v>
      </c>
      <c r="U557" s="375" t="str">
        <f t="shared" ca="1" si="100"/>
        <v>ASCC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ASCC</v>
      </c>
    </row>
    <row r="558" spans="9:29" x14ac:dyDescent="0.4">
      <c r="I558" s="428" t="s">
        <v>232</v>
      </c>
      <c r="J558" s="375" t="str">
        <f t="shared" ca="1" si="116"/>
        <v>ASCC</v>
      </c>
      <c r="K558" s="375" t="s">
        <v>406</v>
      </c>
      <c r="L558" s="375" t="str">
        <f t="shared" si="110"/>
        <v>0%Boiler_35%Gas Turbine_65%Combined Cycle_0%Internal Combustion Engine</v>
      </c>
      <c r="M558" s="824">
        <f t="shared" si="111"/>
        <v>0.34897972865901977</v>
      </c>
      <c r="N558" s="375" t="s">
        <v>391</v>
      </c>
      <c r="O558" s="375" t="s">
        <v>400</v>
      </c>
      <c r="P558" s="763">
        <f t="shared" si="113"/>
        <v>1.3839003279211066E-5</v>
      </c>
      <c r="Q558" s="375" t="s">
        <v>399</v>
      </c>
      <c r="R558" s="831" t="str">
        <f t="shared" ca="1" si="114"/>
        <v>Electric tab Row 144-154 for Natural gas Mix when Inputs tab E710 = ASCC</v>
      </c>
      <c r="S558" s="428" t="s">
        <v>49</v>
      </c>
      <c r="T558" s="375" t="s">
        <v>414</v>
      </c>
      <c r="U558" s="375" t="str">
        <f t="shared" ca="1" si="100"/>
        <v>ASCC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ASCC</v>
      </c>
    </row>
    <row r="559" spans="9:29" x14ac:dyDescent="0.4">
      <c r="I559" s="428" t="s">
        <v>232</v>
      </c>
      <c r="J559" s="375" t="str">
        <f t="shared" ca="1" si="116"/>
        <v>ASCC</v>
      </c>
      <c r="K559" s="375" t="s">
        <v>406</v>
      </c>
      <c r="L559" s="375" t="str">
        <f t="shared" si="110"/>
        <v>0%Boiler_35%Gas Turbine_65%Combined Cycle_0%Internal Combustion Engine</v>
      </c>
      <c r="M559" s="824">
        <f t="shared" si="111"/>
        <v>0.34897972865901977</v>
      </c>
      <c r="N559" s="375" t="s">
        <v>392</v>
      </c>
      <c r="O559" s="375" t="s">
        <v>400</v>
      </c>
      <c r="P559" s="763">
        <f t="shared" si="113"/>
        <v>9.7350023067504675E-6</v>
      </c>
      <c r="Q559" s="375" t="s">
        <v>399</v>
      </c>
      <c r="R559" s="831" t="str">
        <f t="shared" ca="1" si="114"/>
        <v>Electric tab Row 144-154 for Natural gas Mix when Inputs tab E710 = ASCC</v>
      </c>
      <c r="S559" s="428" t="s">
        <v>49</v>
      </c>
      <c r="T559" s="375" t="s">
        <v>414</v>
      </c>
      <c r="U559" s="375" t="str">
        <f t="shared" ca="1" si="100"/>
        <v>ASCC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ASCC</v>
      </c>
    </row>
    <row r="560" spans="9:29" x14ac:dyDescent="0.4">
      <c r="I560" s="428" t="s">
        <v>232</v>
      </c>
      <c r="J560" s="375" t="str">
        <f t="shared" ca="1" si="116"/>
        <v>ASCC</v>
      </c>
      <c r="K560" s="375" t="s">
        <v>406</v>
      </c>
      <c r="L560" s="375" t="str">
        <f t="shared" si="110"/>
        <v>0%Boiler_35%Gas Turbine_65%Combined Cycle_0%Internal Combustion Engine</v>
      </c>
      <c r="M560" s="824">
        <f t="shared" si="111"/>
        <v>0.34897972865901977</v>
      </c>
      <c r="N560" s="375" t="s">
        <v>393</v>
      </c>
      <c r="O560" s="375" t="s">
        <v>400</v>
      </c>
      <c r="P560" s="763">
        <f t="shared" si="113"/>
        <v>4.0133109509712091E-7</v>
      </c>
      <c r="Q560" s="375" t="s">
        <v>399</v>
      </c>
      <c r="R560" s="831" t="str">
        <f t="shared" ca="1" si="114"/>
        <v>Electric tab Row 144-154 for Natural gas Mix when Inputs tab E710 = ASCC</v>
      </c>
      <c r="S560" s="428" t="s">
        <v>49</v>
      </c>
      <c r="T560" s="375" t="s">
        <v>414</v>
      </c>
      <c r="U560" s="375" t="str">
        <f t="shared" ca="1" si="100"/>
        <v>ASCC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ASCC</v>
      </c>
    </row>
    <row r="561" spans="9:29" x14ac:dyDescent="0.4">
      <c r="I561" s="428" t="s">
        <v>232</v>
      </c>
      <c r="J561" s="375" t="str">
        <f t="shared" ca="1" si="116"/>
        <v>ASCC</v>
      </c>
      <c r="K561" s="375" t="s">
        <v>406</v>
      </c>
      <c r="L561" s="375" t="str">
        <f t="shared" si="110"/>
        <v>0%Boiler_35%Gas Turbine_65%Combined Cycle_0%Internal Combustion Engine</v>
      </c>
      <c r="M561" s="824">
        <f t="shared" si="111"/>
        <v>0.34897972865901977</v>
      </c>
      <c r="N561" s="375" t="s">
        <v>394</v>
      </c>
      <c r="O561" s="375" t="s">
        <v>400</v>
      </c>
      <c r="P561" s="763">
        <f t="shared" si="113"/>
        <v>9.4105222298635264E-6</v>
      </c>
      <c r="Q561" s="375" t="s">
        <v>399</v>
      </c>
      <c r="R561" s="831" t="str">
        <f t="shared" ca="1" si="114"/>
        <v>Electric tab Row 144-154 for Natural gas Mix when Inputs tab E710 = ASCC</v>
      </c>
      <c r="S561" s="428" t="s">
        <v>49</v>
      </c>
      <c r="T561" s="375" t="s">
        <v>414</v>
      </c>
      <c r="U561" s="375" t="str">
        <f t="shared" ca="1" si="100"/>
        <v>ASCC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ASCC</v>
      </c>
    </row>
    <row r="562" spans="9:29" x14ac:dyDescent="0.4">
      <c r="I562" s="428" t="s">
        <v>232</v>
      </c>
      <c r="J562" s="375" t="str">
        <f t="shared" ca="1" si="116"/>
        <v>ASCC</v>
      </c>
      <c r="K562" s="375" t="s">
        <v>406</v>
      </c>
      <c r="L562" s="375" t="str">
        <f t="shared" si="110"/>
        <v>0%Boiler_35%Gas Turbine_65%Combined Cycle_0%Internal Combustion Engine</v>
      </c>
      <c r="M562" s="824">
        <f t="shared" si="111"/>
        <v>0.34897972865901977</v>
      </c>
      <c r="N562" s="375" t="s">
        <v>395</v>
      </c>
      <c r="O562" s="375" t="s">
        <v>400</v>
      </c>
      <c r="P562" s="763">
        <f t="shared" si="113"/>
        <v>1.200000284345204E-5</v>
      </c>
      <c r="Q562" s="375" t="s">
        <v>399</v>
      </c>
      <c r="R562" s="831" t="str">
        <f t="shared" ca="1" si="114"/>
        <v>Electric tab Row 144-154 for Natural gas Mix when Inputs tab E710 = ASCC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ASCC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ASCC</v>
      </c>
    </row>
    <row r="563" spans="9:29" x14ac:dyDescent="0.4">
      <c r="I563" s="428" t="s">
        <v>232</v>
      </c>
      <c r="J563" s="375" t="str">
        <f t="shared" ca="1" si="116"/>
        <v>ASCC</v>
      </c>
      <c r="K563" s="375" t="s">
        <v>406</v>
      </c>
      <c r="L563" s="375" t="str">
        <f t="shared" si="110"/>
        <v>0%Boiler_35%Gas Turbine_65%Combined Cycle_0%Internal Combustion Engine</v>
      </c>
      <c r="M563" s="824">
        <f t="shared" si="111"/>
        <v>0.34897972865901977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ASCC</v>
      </c>
      <c r="S563" s="428" t="s">
        <v>49</v>
      </c>
      <c r="T563" s="375" t="s">
        <v>414</v>
      </c>
      <c r="U563" s="375" t="str">
        <f t="shared" ca="1" si="117"/>
        <v>ASCC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ASCC</v>
      </c>
    </row>
    <row r="564" spans="9:29" x14ac:dyDescent="0.4">
      <c r="I564" s="428" t="s">
        <v>232</v>
      </c>
      <c r="J564" s="375" t="str">
        <f t="shared" ca="1" si="116"/>
        <v>ASCC</v>
      </c>
      <c r="K564" s="375" t="s">
        <v>406</v>
      </c>
      <c r="L564" s="375" t="str">
        <f t="shared" si="110"/>
        <v>0%Boiler_35%Gas Turbine_65%Combined Cycle_0%Internal Combustion Engine</v>
      </c>
      <c r="M564" s="824">
        <f t="shared" si="111"/>
        <v>0.34897972865901977</v>
      </c>
      <c r="N564" s="375" t="s">
        <v>397</v>
      </c>
      <c r="O564" s="375" t="s">
        <v>400</v>
      </c>
      <c r="P564" s="763">
        <f t="shared" si="113"/>
        <v>0.58043939616297424</v>
      </c>
      <c r="Q564" s="375" t="s">
        <v>399</v>
      </c>
      <c r="R564" s="831" t="str">
        <f t="shared" ca="1" si="114"/>
        <v>Electric tab Row 144-154 for Natural gas Mix when Inputs tab E710 = ASCC</v>
      </c>
      <c r="S564" s="428" t="s">
        <v>49</v>
      </c>
      <c r="T564" s="375" t="s">
        <v>414</v>
      </c>
      <c r="U564" s="375" t="str">
        <f t="shared" ca="1" si="117"/>
        <v>ASCC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ASCC</v>
      </c>
    </row>
    <row r="565" spans="9:29" x14ac:dyDescent="0.4">
      <c r="I565" s="428" t="s">
        <v>232</v>
      </c>
      <c r="J565" s="375" t="str">
        <f t="shared" ca="1" si="116"/>
        <v>ASCC</v>
      </c>
      <c r="K565" s="375" t="s">
        <v>406</v>
      </c>
      <c r="L565" s="375" t="str">
        <f t="shared" si="110"/>
        <v>0%Boiler_35%Gas Turbine_65%Combined Cycle_0%Internal Combustion Engine</v>
      </c>
      <c r="M565" s="824">
        <f t="shared" si="111"/>
        <v>0.34897972865901977</v>
      </c>
      <c r="N565" s="375" t="s">
        <v>387</v>
      </c>
      <c r="O565" s="375" t="s">
        <v>401</v>
      </c>
      <c r="P565" s="378">
        <f>(C145+C189)/1000/10^6/0.000293071</f>
        <v>6.5608197366636829E-6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ASCC</v>
      </c>
      <c r="S565" s="428" t="s">
        <v>49</v>
      </c>
      <c r="T565" s="375" t="s">
        <v>414</v>
      </c>
      <c r="U565" s="375" t="str">
        <f t="shared" ca="1" si="117"/>
        <v>ASCC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ASCC</v>
      </c>
    </row>
    <row r="566" spans="9:29" x14ac:dyDescent="0.4">
      <c r="I566" s="428" t="s">
        <v>232</v>
      </c>
      <c r="J566" s="375" t="str">
        <f t="shared" ca="1" si="116"/>
        <v>ASCC</v>
      </c>
      <c r="K566" s="375" t="s">
        <v>406</v>
      </c>
      <c r="L566" s="375" t="str">
        <f t="shared" si="110"/>
        <v>0%Boiler_35%Gas Turbine_65%Combined Cycle_0%Internal Combustion Engine</v>
      </c>
      <c r="M566" s="824">
        <f t="shared" si="111"/>
        <v>0.34897972865901977</v>
      </c>
      <c r="N566" s="375" t="s">
        <v>388</v>
      </c>
      <c r="O566" s="375" t="s">
        <v>401</v>
      </c>
      <c r="P566" s="378">
        <f t="shared" ref="P566:P575" si="119">(C146+C190)/1000/10^6/0.000293071</f>
        <v>2.6697547668297269E-4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ASCC</v>
      </c>
      <c r="S566" s="428" t="s">
        <v>49</v>
      </c>
      <c r="T566" s="375" t="s">
        <v>414</v>
      </c>
      <c r="U566" s="375" t="str">
        <f t="shared" ca="1" si="117"/>
        <v>ASCC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ASCC</v>
      </c>
    </row>
    <row r="567" spans="9:29" x14ac:dyDescent="0.4">
      <c r="I567" s="428" t="s">
        <v>232</v>
      </c>
      <c r="J567" s="375" t="str">
        <f t="shared" ca="1" si="116"/>
        <v>ASCC</v>
      </c>
      <c r="K567" s="375" t="s">
        <v>406</v>
      </c>
      <c r="L567" s="375" t="str">
        <f t="shared" si="110"/>
        <v>0%Boiler_35%Gas Turbine_65%Combined Cycle_0%Internal Combustion Engine</v>
      </c>
      <c r="M567" s="824">
        <f t="shared" si="111"/>
        <v>0.34897972865901977</v>
      </c>
      <c r="N567" s="375" t="s">
        <v>389</v>
      </c>
      <c r="O567" s="375" t="s">
        <v>401</v>
      </c>
      <c r="P567" s="378">
        <f t="shared" si="119"/>
        <v>1.2772779945291344E-3</v>
      </c>
      <c r="Q567" s="375" t="s">
        <v>399</v>
      </c>
      <c r="R567" s="831" t="str">
        <f t="shared" ca="1" si="120"/>
        <v>Electric tab Row 144-154 plus Row 188-198 for Natural gas Mix when Inputs tab E710 = ASCC</v>
      </c>
      <c r="S567" s="428" t="s">
        <v>49</v>
      </c>
      <c r="T567" s="375" t="s">
        <v>414</v>
      </c>
      <c r="U567" s="375" t="str">
        <f t="shared" ca="1" si="117"/>
        <v>ASCC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ASCC</v>
      </c>
    </row>
    <row r="568" spans="9:29" x14ac:dyDescent="0.4">
      <c r="I568" s="428" t="s">
        <v>232</v>
      </c>
      <c r="J568" s="375" t="str">
        <f t="shared" ca="1" si="116"/>
        <v>ASCC</v>
      </c>
      <c r="K568" s="375" t="s">
        <v>406</v>
      </c>
      <c r="L568" s="375" t="str">
        <f t="shared" si="110"/>
        <v>0%Boiler_35%Gas Turbine_65%Combined Cycle_0%Internal Combustion Engine</v>
      </c>
      <c r="M568" s="824">
        <f t="shared" si="111"/>
        <v>0.34897972865901977</v>
      </c>
      <c r="N568" s="375" t="s">
        <v>390</v>
      </c>
      <c r="O568" s="375" t="s">
        <v>401</v>
      </c>
      <c r="P568" s="378">
        <f t="shared" si="119"/>
        <v>1.4105147963641439E-5</v>
      </c>
      <c r="Q568" s="375" t="s">
        <v>399</v>
      </c>
      <c r="R568" s="831" t="str">
        <f t="shared" ca="1" si="120"/>
        <v>Electric tab Row 144-154 plus Row 188-198 for Natural gas Mix when Inputs tab E710 = ASCC</v>
      </c>
      <c r="S568" s="428" t="s">
        <v>49</v>
      </c>
      <c r="T568" s="375" t="s">
        <v>414</v>
      </c>
      <c r="U568" s="375" t="str">
        <f t="shared" ca="1" si="117"/>
        <v>ASCC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ASCC</v>
      </c>
    </row>
    <row r="569" spans="9:29" x14ac:dyDescent="0.4">
      <c r="I569" s="428" t="s">
        <v>232</v>
      </c>
      <c r="J569" s="375" t="str">
        <f t="shared" ca="1" si="116"/>
        <v>ASCC</v>
      </c>
      <c r="K569" s="375" t="s">
        <v>406</v>
      </c>
      <c r="L569" s="375" t="str">
        <f t="shared" si="110"/>
        <v>0%Boiler_35%Gas Turbine_65%Combined Cycle_0%Internal Combustion Engine</v>
      </c>
      <c r="M569" s="824">
        <f t="shared" si="111"/>
        <v>0.34897972865901977</v>
      </c>
      <c r="N569" s="375" t="s">
        <v>391</v>
      </c>
      <c r="O569" s="375" t="s">
        <v>401</v>
      </c>
      <c r="P569" s="378">
        <f t="shared" si="119"/>
        <v>1.3962366806959858E-5</v>
      </c>
      <c r="Q569" s="375" t="s">
        <v>399</v>
      </c>
      <c r="R569" s="831" t="str">
        <f t="shared" ca="1" si="120"/>
        <v>Electric tab Row 144-154 plus Row 188-198 for Natural gas Mix when Inputs tab E710 = ASCC</v>
      </c>
      <c r="S569" s="428" t="s">
        <v>49</v>
      </c>
      <c r="T569" s="375" t="s">
        <v>414</v>
      </c>
      <c r="U569" s="375" t="str">
        <f t="shared" ca="1" si="117"/>
        <v>ASCC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ASCC</v>
      </c>
    </row>
    <row r="570" spans="9:29" x14ac:dyDescent="0.4">
      <c r="I570" s="428" t="s">
        <v>232</v>
      </c>
      <c r="J570" s="375" t="str">
        <f t="shared" ca="1" si="116"/>
        <v>ASCC</v>
      </c>
      <c r="K570" s="375" t="s">
        <v>406</v>
      </c>
      <c r="L570" s="375" t="str">
        <f t="shared" si="110"/>
        <v>0%Boiler_35%Gas Turbine_65%Combined Cycle_0%Internal Combustion Engine</v>
      </c>
      <c r="M570" s="824">
        <f t="shared" si="111"/>
        <v>0.34897972865901977</v>
      </c>
      <c r="N570" s="375" t="s">
        <v>392</v>
      </c>
      <c r="O570" s="375" t="s">
        <v>401</v>
      </c>
      <c r="P570" s="378">
        <f t="shared" si="119"/>
        <v>1.1217540481288359E-5</v>
      </c>
      <c r="Q570" s="375" t="s">
        <v>399</v>
      </c>
      <c r="R570" s="831" t="str">
        <f t="shared" ca="1" si="120"/>
        <v>Electric tab Row 144-154 plus Row 188-198 for Natural gas Mix when Inputs tab E710 = ASCC</v>
      </c>
      <c r="S570" s="428" t="s">
        <v>49</v>
      </c>
      <c r="T570" s="375" t="s">
        <v>414</v>
      </c>
      <c r="U570" s="375" t="str">
        <f t="shared" ca="1" si="117"/>
        <v>ASCC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ASCC</v>
      </c>
    </row>
    <row r="571" spans="9:29" x14ac:dyDescent="0.4">
      <c r="I571" s="428" t="s">
        <v>232</v>
      </c>
      <c r="J571" s="375" t="str">
        <f t="shared" ca="1" si="116"/>
        <v>ASCC</v>
      </c>
      <c r="K571" s="375" t="s">
        <v>406</v>
      </c>
      <c r="L571" s="375" t="str">
        <f t="shared" si="110"/>
        <v>0%Boiler_35%Gas Turbine_65%Combined Cycle_0%Internal Combustion Engine</v>
      </c>
      <c r="M571" s="824">
        <f t="shared" si="111"/>
        <v>0.34897972865901977</v>
      </c>
      <c r="N571" s="375" t="s">
        <v>393</v>
      </c>
      <c r="O571" s="375" t="s">
        <v>401</v>
      </c>
      <c r="P571" s="378">
        <f t="shared" si="119"/>
        <v>4.0355786767265543E-7</v>
      </c>
      <c r="Q571" s="375" t="s">
        <v>399</v>
      </c>
      <c r="R571" s="831" t="str">
        <f t="shared" ca="1" si="120"/>
        <v>Electric tab Row 144-154 plus Row 188-198 for Natural gas Mix when Inputs tab E710 = ASCC</v>
      </c>
      <c r="S571" s="428" t="s">
        <v>49</v>
      </c>
      <c r="T571" s="375" t="s">
        <v>414</v>
      </c>
      <c r="U571" s="375" t="str">
        <f t="shared" ca="1" si="117"/>
        <v>ASCC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ASCC</v>
      </c>
    </row>
    <row r="572" spans="9:29" x14ac:dyDescent="0.4">
      <c r="I572" s="428" t="s">
        <v>232</v>
      </c>
      <c r="J572" s="375" t="str">
        <f t="shared" ca="1" si="116"/>
        <v>ASCC</v>
      </c>
      <c r="K572" s="375" t="s">
        <v>406</v>
      </c>
      <c r="L572" s="375" t="str">
        <f t="shared" si="110"/>
        <v>0%Boiler_35%Gas Turbine_65%Combined Cycle_0%Internal Combustion Engine</v>
      </c>
      <c r="M572" s="824">
        <f t="shared" si="111"/>
        <v>0.34897972865901977</v>
      </c>
      <c r="N572" s="375" t="s">
        <v>394</v>
      </c>
      <c r="O572" s="375" t="s">
        <v>401</v>
      </c>
      <c r="P572" s="378">
        <f t="shared" si="119"/>
        <v>9.415452258759106E-6</v>
      </c>
      <c r="Q572" s="375" t="s">
        <v>399</v>
      </c>
      <c r="R572" s="831" t="str">
        <f t="shared" ca="1" si="120"/>
        <v>Electric tab Row 144-154 plus Row 188-198 for Natural gas Mix when Inputs tab E710 = ASCC</v>
      </c>
      <c r="S572" s="428" t="s">
        <v>49</v>
      </c>
      <c r="T572" s="375" t="s">
        <v>414</v>
      </c>
      <c r="U572" s="375" t="str">
        <f t="shared" ca="1" si="117"/>
        <v>ASCC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ASCC</v>
      </c>
    </row>
    <row r="573" spans="9:29" x14ac:dyDescent="0.4">
      <c r="I573" s="428" t="s">
        <v>232</v>
      </c>
      <c r="J573" s="375" t="str">
        <f t="shared" ca="1" si="116"/>
        <v>ASCC</v>
      </c>
      <c r="K573" s="375" t="s">
        <v>406</v>
      </c>
      <c r="L573" s="375" t="str">
        <f t="shared" si="110"/>
        <v>0%Boiler_35%Gas Turbine_65%Combined Cycle_0%Internal Combustion Engine</v>
      </c>
      <c r="M573" s="824">
        <f t="shared" si="111"/>
        <v>0.34897972865901977</v>
      </c>
      <c r="N573" s="375" t="s">
        <v>395</v>
      </c>
      <c r="O573" s="375" t="s">
        <v>401</v>
      </c>
      <c r="P573" s="378">
        <f t="shared" si="119"/>
        <v>1.2693360793960016E-5</v>
      </c>
      <c r="Q573" s="375" t="s">
        <v>399</v>
      </c>
      <c r="R573" s="831" t="str">
        <f t="shared" ca="1" si="120"/>
        <v>Electric tab Row 144-154 plus Row 188-198 for Natural gas Mix when Inputs tab E710 = ASCC</v>
      </c>
      <c r="S573" s="428" t="s">
        <v>49</v>
      </c>
      <c r="T573" s="375" t="s">
        <v>414</v>
      </c>
      <c r="U573" s="375" t="str">
        <f t="shared" ca="1" si="117"/>
        <v>ASCC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ASCC</v>
      </c>
    </row>
    <row r="574" spans="9:29" x14ac:dyDescent="0.4">
      <c r="I574" s="428" t="s">
        <v>232</v>
      </c>
      <c r="J574" s="375" t="str">
        <f t="shared" ca="1" si="116"/>
        <v>ASCC</v>
      </c>
      <c r="K574" s="375" t="s">
        <v>406</v>
      </c>
      <c r="L574" s="375" t="str">
        <f t="shared" si="110"/>
        <v>0%Boiler_35%Gas Turbine_65%Combined Cycle_0%Internal Combustion Engine</v>
      </c>
      <c r="M574" s="824">
        <f t="shared" si="111"/>
        <v>0.34897972865901977</v>
      </c>
      <c r="N574" s="375" t="s">
        <v>396</v>
      </c>
      <c r="O574" s="375" t="s">
        <v>401</v>
      </c>
      <c r="P574" s="378">
        <f t="shared" si="119"/>
        <v>1.0041786435174304E-6</v>
      </c>
      <c r="Q574" s="375" t="s">
        <v>399</v>
      </c>
      <c r="R574" s="831" t="str">
        <f t="shared" ca="1" si="120"/>
        <v>Electric tab Row 144-154 plus Row 188-198 for Natural gas Mix when Inputs tab E710 = ASCC</v>
      </c>
      <c r="S574" s="428" t="s">
        <v>49</v>
      </c>
      <c r="T574" s="375" t="s">
        <v>414</v>
      </c>
      <c r="U574" s="375" t="str">
        <f t="shared" ca="1" si="117"/>
        <v>ASCC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ASCC</v>
      </c>
    </row>
    <row r="575" spans="9:29" x14ac:dyDescent="0.4">
      <c r="I575" s="430" t="s">
        <v>232</v>
      </c>
      <c r="J575" s="832" t="str">
        <f t="shared" ca="1" si="116"/>
        <v>ASCC</v>
      </c>
      <c r="K575" s="832" t="s">
        <v>406</v>
      </c>
      <c r="L575" s="832" t="str">
        <f t="shared" si="110"/>
        <v>0%Boiler_35%Gas Turbine_65%Combined Cycle_0%Internal Combustion Engine</v>
      </c>
      <c r="M575" s="833">
        <f t="shared" si="111"/>
        <v>0.34897972865901977</v>
      </c>
      <c r="N575" s="832" t="s">
        <v>397</v>
      </c>
      <c r="O575" s="832" t="s">
        <v>401</v>
      </c>
      <c r="P575" s="404">
        <f t="shared" si="119"/>
        <v>0.58086270359638148</v>
      </c>
      <c r="Q575" s="832" t="s">
        <v>399</v>
      </c>
      <c r="R575" s="834" t="str">
        <f t="shared" ca="1" si="120"/>
        <v>Electric tab Row 144-154 plus Row 188-198 for Natural gas Mix when Inputs tab E710 = ASCC</v>
      </c>
      <c r="S575" s="428" t="s">
        <v>49</v>
      </c>
      <c r="T575" s="375" t="s">
        <v>414</v>
      </c>
      <c r="U575" s="375" t="str">
        <f t="shared" ca="1" si="117"/>
        <v>ASCC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ASCC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ASCC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0.26</v>
      </c>
      <c r="Y576" s="375" t="s">
        <v>411</v>
      </c>
      <c r="Z576" s="375" t="s">
        <v>400</v>
      </c>
      <c r="AA576" s="837">
        <f>E140/10^6</f>
        <v>3.8461538461538458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ASCC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ASCC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0.26</v>
      </c>
      <c r="Y577" s="375" t="s">
        <v>387</v>
      </c>
      <c r="Z577" s="375" t="s">
        <v>400</v>
      </c>
      <c r="AA577" s="763">
        <f>E145/1000/10^6/0.000293071</f>
        <v>3.2000007582538776E-5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ASCC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ASCC</v>
      </c>
      <c r="V578" s="375" t="s">
        <v>406</v>
      </c>
      <c r="W578" s="375" t="str">
        <f t="shared" si="122"/>
        <v>100%Boiler_0%IGCC</v>
      </c>
      <c r="X578" s="824">
        <f t="shared" si="123"/>
        <v>0.26</v>
      </c>
      <c r="Y578" s="375" t="s">
        <v>388</v>
      </c>
      <c r="Z578" s="375" t="s">
        <v>400</v>
      </c>
      <c r="AA578" s="763">
        <f t="shared" ref="AA578:AA587" si="125">E146/1000/10^6/0.000293071</f>
        <v>1.1300002677584006E-4</v>
      </c>
      <c r="AB578" s="375" t="s">
        <v>399</v>
      </c>
      <c r="AC578" s="831" t="str">
        <f t="shared" ca="1" si="124"/>
        <v>Electric tab Row 144-154 for Coal Mix when Inputs tab E710 = ASCC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ASCC</v>
      </c>
      <c r="V579" s="375" t="s">
        <v>406</v>
      </c>
      <c r="W579" s="375" t="str">
        <f t="shared" si="122"/>
        <v>100%Boiler_0%IGCC</v>
      </c>
      <c r="X579" s="824">
        <f t="shared" si="123"/>
        <v>0.26</v>
      </c>
      <c r="Y579" s="375" t="s">
        <v>389</v>
      </c>
      <c r="Z579" s="375" t="s">
        <v>400</v>
      </c>
      <c r="AA579" s="763">
        <f t="shared" si="125"/>
        <v>1.3380003170449027E-3</v>
      </c>
      <c r="AB579" s="375" t="s">
        <v>399</v>
      </c>
      <c r="AC579" s="831" t="str">
        <f t="shared" ca="1" si="124"/>
        <v>Electric tab Row 144-154 for Coal Mix when Inputs tab E710 = ASCC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ASCC</v>
      </c>
      <c r="V580" s="375" t="s">
        <v>406</v>
      </c>
      <c r="W580" s="375" t="str">
        <f t="shared" si="122"/>
        <v>100%Boiler_0%IGCC</v>
      </c>
      <c r="X580" s="824">
        <f t="shared" si="123"/>
        <v>0.26</v>
      </c>
      <c r="Y580" s="375" t="s">
        <v>390</v>
      </c>
      <c r="Z580" s="375" t="s">
        <v>400</v>
      </c>
      <c r="AA580" s="763">
        <f t="shared" si="125"/>
        <v>1.1887002816676201E-2</v>
      </c>
      <c r="AB580" s="375" t="s">
        <v>399</v>
      </c>
      <c r="AC580" s="831" t="str">
        <f t="shared" ca="1" si="124"/>
        <v>Electric tab Row 144-154 for Coal Mix when Inputs tab E710 = ASCC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ASCC</v>
      </c>
      <c r="V581" s="375" t="s">
        <v>406</v>
      </c>
      <c r="W581" s="375" t="str">
        <f t="shared" si="122"/>
        <v>100%Boiler_0%IGCC</v>
      </c>
      <c r="X581" s="824">
        <f t="shared" si="123"/>
        <v>0.26</v>
      </c>
      <c r="Y581" s="375" t="s">
        <v>391</v>
      </c>
      <c r="Z581" s="375" t="s">
        <v>400</v>
      </c>
      <c r="AA581" s="763">
        <f t="shared" si="125"/>
        <v>3.5040008302879961E-3</v>
      </c>
      <c r="AB581" s="375" t="s">
        <v>399</v>
      </c>
      <c r="AC581" s="831" t="str">
        <f t="shared" ca="1" si="124"/>
        <v>Electric tab Row 144-154 for Coal Mix when Inputs tab E710 = ASCC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ASCC</v>
      </c>
      <c r="V582" s="375" t="s">
        <v>406</v>
      </c>
      <c r="W582" s="375" t="str">
        <f t="shared" si="122"/>
        <v>100%Boiler_0%IGCC</v>
      </c>
      <c r="X582" s="824">
        <f t="shared" si="123"/>
        <v>0.26</v>
      </c>
      <c r="Y582" s="375" t="s">
        <v>392</v>
      </c>
      <c r="Z582" s="375" t="s">
        <v>400</v>
      </c>
      <c r="AA582" s="763">
        <f t="shared" si="125"/>
        <v>4.2710010120319726E-3</v>
      </c>
      <c r="AB582" s="375" t="s">
        <v>399</v>
      </c>
      <c r="AC582" s="831" t="str">
        <f t="shared" ca="1" si="124"/>
        <v>Electric tab Row 144-154 for Coal Mix when Inputs tab E710 = ASCC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ASCC</v>
      </c>
      <c r="V583" s="375" t="s">
        <v>406</v>
      </c>
      <c r="W583" s="375" t="str">
        <f t="shared" si="122"/>
        <v>100%Boiler_0%IGCC</v>
      </c>
      <c r="X583" s="824">
        <f t="shared" si="123"/>
        <v>0.26</v>
      </c>
      <c r="Y583" s="375" t="s">
        <v>393</v>
      </c>
      <c r="Z583" s="375" t="s">
        <v>400</v>
      </c>
      <c r="AA583" s="763">
        <f t="shared" si="125"/>
        <v>1.5067203570238384E-4</v>
      </c>
      <c r="AB583" s="375" t="s">
        <v>399</v>
      </c>
      <c r="AC583" s="831" t="str">
        <f t="shared" ca="1" si="124"/>
        <v>Electric tab Row 144-154 for Coal Mix when Inputs tab E710 = ASCC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ASCC</v>
      </c>
      <c r="V584" s="375" t="s">
        <v>406</v>
      </c>
      <c r="W584" s="375" t="str">
        <f t="shared" si="122"/>
        <v>100%Boiler_0%IGCC</v>
      </c>
      <c r="X584" s="824">
        <f t="shared" si="123"/>
        <v>0.26</v>
      </c>
      <c r="Y584" s="375" t="s">
        <v>394</v>
      </c>
      <c r="Z584" s="375" t="s">
        <v>400</v>
      </c>
      <c r="AA584" s="763">
        <f t="shared" si="125"/>
        <v>2.838240672533277E-4</v>
      </c>
      <c r="AB584" s="375" t="s">
        <v>399</v>
      </c>
      <c r="AC584" s="831" t="str">
        <f t="shared" ca="1" si="124"/>
        <v>Electric tab Row 144-154 for Coal Mix when Inputs tab E710 = ASCC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ASCC</v>
      </c>
      <c r="V585" s="375" t="s">
        <v>406</v>
      </c>
      <c r="W585" s="375" t="str">
        <f t="shared" si="122"/>
        <v>100%Boiler_0%IGCC</v>
      </c>
      <c r="X585" s="824">
        <f t="shared" si="123"/>
        <v>0.26</v>
      </c>
      <c r="Y585" s="375" t="s">
        <v>395</v>
      </c>
      <c r="Z585" s="375" t="s">
        <v>400</v>
      </c>
      <c r="AA585" s="763">
        <f t="shared" si="125"/>
        <v>1.4000003317360716E-5</v>
      </c>
      <c r="AB585" s="375" t="s">
        <v>399</v>
      </c>
      <c r="AC585" s="831" t="str">
        <f t="shared" ca="1" si="124"/>
        <v>Electric tab Row 144-154 for Coal Mix when Inputs tab E710 = ASCC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ASCC</v>
      </c>
      <c r="V586" s="375" t="s">
        <v>406</v>
      </c>
      <c r="W586" s="375" t="str">
        <f t="shared" si="122"/>
        <v>100%Boiler_0%IGCC</v>
      </c>
      <c r="X586" s="824">
        <f t="shared" si="123"/>
        <v>0.26</v>
      </c>
      <c r="Y586" s="375" t="s">
        <v>396</v>
      </c>
      <c r="Z586" s="375" t="s">
        <v>400</v>
      </c>
      <c r="AA586" s="763">
        <f t="shared" si="125"/>
        <v>2.1000004976041073E-5</v>
      </c>
      <c r="AB586" s="375" t="s">
        <v>399</v>
      </c>
      <c r="AC586" s="831" t="str">
        <f t="shared" ca="1" si="124"/>
        <v>Electric tab Row 144-154 for Coal Mix when Inputs tab E710 = ASCC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ASCC</v>
      </c>
      <c r="V587" s="375" t="s">
        <v>406</v>
      </c>
      <c r="W587" s="375" t="str">
        <f t="shared" si="122"/>
        <v>100%Boiler_0%IGCC</v>
      </c>
      <c r="X587" s="824">
        <f t="shared" si="123"/>
        <v>0.26</v>
      </c>
      <c r="Y587" s="375" t="s">
        <v>397</v>
      </c>
      <c r="Z587" s="375" t="s">
        <v>400</v>
      </c>
      <c r="AA587" s="763">
        <f t="shared" si="125"/>
        <v>1.0806090627323635</v>
      </c>
      <c r="AB587" s="375" t="s">
        <v>399</v>
      </c>
      <c r="AC587" s="831" t="str">
        <f t="shared" ca="1" si="124"/>
        <v>Electric tab Row 144-154 for Coal Mix when Inputs tab E710 = ASCC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ASCC</v>
      </c>
      <c r="V588" s="375" t="s">
        <v>406</v>
      </c>
      <c r="W588" s="375" t="str">
        <f t="shared" si="122"/>
        <v>100%Boiler_0%IGCC</v>
      </c>
      <c r="X588" s="824">
        <f t="shared" si="123"/>
        <v>0.26</v>
      </c>
      <c r="Y588" s="375" t="s">
        <v>387</v>
      </c>
      <c r="Z588" s="375" t="s">
        <v>401</v>
      </c>
      <c r="AA588" s="378">
        <f>(E145+E189)/1000/10^6/0.000293071</f>
        <v>3.2811816140696184E-5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ASCC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ASCC</v>
      </c>
      <c r="V589" s="375" t="s">
        <v>406</v>
      </c>
      <c r="W589" s="375" t="str">
        <f t="shared" si="122"/>
        <v>100%Boiler_0%IGCC</v>
      </c>
      <c r="X589" s="824">
        <f t="shared" si="123"/>
        <v>0.26</v>
      </c>
      <c r="Y589" s="375" t="s">
        <v>388</v>
      </c>
      <c r="Z589" s="375" t="s">
        <v>401</v>
      </c>
      <c r="AA589" s="378">
        <f t="shared" ref="AA589:AA598" si="127">(E146+E190)/1000/10^6/0.000293071</f>
        <v>1.1846175246406872E-4</v>
      </c>
      <c r="AB589" s="375" t="s">
        <v>399</v>
      </c>
      <c r="AC589" s="831" t="str">
        <f t="shared" ca="1" si="126"/>
        <v>Electric tab Row 144-154 plus Row 188-198 for Coal Mix when Inputs tab E710 = ASCC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ASCC</v>
      </c>
      <c r="V590" s="375" t="s">
        <v>406</v>
      </c>
      <c r="W590" s="375" t="str">
        <f t="shared" si="122"/>
        <v>100%Boiler_0%IGCC</v>
      </c>
      <c r="X590" s="824">
        <f t="shared" si="123"/>
        <v>0.26</v>
      </c>
      <c r="Y590" s="375" t="s">
        <v>389</v>
      </c>
      <c r="Z590" s="375" t="s">
        <v>401</v>
      </c>
      <c r="AA590" s="378">
        <f t="shared" si="127"/>
        <v>1.3388286898425646E-3</v>
      </c>
      <c r="AB590" s="375" t="s">
        <v>399</v>
      </c>
      <c r="AC590" s="831" t="str">
        <f t="shared" ca="1" si="126"/>
        <v>Electric tab Row 144-154 plus Row 188-198 for Coal Mix when Inputs tab E710 = ASCC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ASCC</v>
      </c>
      <c r="V591" s="375" t="s">
        <v>406</v>
      </c>
      <c r="W591" s="375" t="str">
        <f t="shared" si="122"/>
        <v>100%Boiler_0%IGCC</v>
      </c>
      <c r="X591" s="824">
        <f t="shared" si="123"/>
        <v>0.26</v>
      </c>
      <c r="Y591" s="375" t="s">
        <v>390</v>
      </c>
      <c r="Z591" s="375" t="s">
        <v>401</v>
      </c>
      <c r="AA591" s="378">
        <f t="shared" si="127"/>
        <v>1.188750499553023E-2</v>
      </c>
      <c r="AB591" s="375" t="s">
        <v>399</v>
      </c>
      <c r="AC591" s="831" t="str">
        <f t="shared" ca="1" si="126"/>
        <v>Electric tab Row 144-154 plus Row 188-198 for Coal Mix when Inputs tab E710 = ASCC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ASCC</v>
      </c>
      <c r="V592" s="375" t="s">
        <v>406</v>
      </c>
      <c r="W592" s="375" t="str">
        <f t="shared" si="122"/>
        <v>100%Boiler_0%IGCC</v>
      </c>
      <c r="X592" s="824">
        <f t="shared" si="123"/>
        <v>0.26</v>
      </c>
      <c r="Y592" s="375" t="s">
        <v>391</v>
      </c>
      <c r="Z592" s="375" t="s">
        <v>401</v>
      </c>
      <c r="AA592" s="378">
        <f t="shared" si="127"/>
        <v>3.5042326505623552E-3</v>
      </c>
      <c r="AB592" s="375" t="s">
        <v>399</v>
      </c>
      <c r="AC592" s="831" t="str">
        <f t="shared" ca="1" si="126"/>
        <v>Electric tab Row 144-154 plus Row 188-198 for Coal Mix when Inputs tab E710 = ASCC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ASCC</v>
      </c>
      <c r="V593" s="375" t="s">
        <v>406</v>
      </c>
      <c r="W593" s="375" t="str">
        <f t="shared" si="122"/>
        <v>100%Boiler_0%IGCC</v>
      </c>
      <c r="X593" s="824">
        <f t="shared" si="123"/>
        <v>0.26</v>
      </c>
      <c r="Y593" s="375" t="s">
        <v>392</v>
      </c>
      <c r="Z593" s="375" t="s">
        <v>401</v>
      </c>
      <c r="AA593" s="378">
        <f t="shared" si="127"/>
        <v>4.273829615951877E-3</v>
      </c>
      <c r="AB593" s="375" t="s">
        <v>399</v>
      </c>
      <c r="AC593" s="831" t="str">
        <f t="shared" ca="1" si="126"/>
        <v>Electric tab Row 144-154 plus Row 188-198 for Coal Mix when Inputs tab E710 = ASCC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ASCC</v>
      </c>
      <c r="V594" s="375" t="s">
        <v>406</v>
      </c>
      <c r="W594" s="375" t="str">
        <f t="shared" si="122"/>
        <v>100%Boiler_0%IGCC</v>
      </c>
      <c r="X594" s="824">
        <f t="shared" si="123"/>
        <v>0.26</v>
      </c>
      <c r="Y594" s="375" t="s">
        <v>393</v>
      </c>
      <c r="Z594" s="375" t="s">
        <v>401</v>
      </c>
      <c r="AA594" s="378">
        <f t="shared" si="127"/>
        <v>1.5067635939761148E-4</v>
      </c>
      <c r="AB594" s="375" t="s">
        <v>399</v>
      </c>
      <c r="AC594" s="831" t="str">
        <f t="shared" ca="1" si="126"/>
        <v>Electric tab Row 144-154 plus Row 188-198 for Coal Mix when Inputs tab E710 = ASCC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ASCC</v>
      </c>
      <c r="V595" s="375" t="s">
        <v>406</v>
      </c>
      <c r="W595" s="375" t="str">
        <f t="shared" si="122"/>
        <v>100%Boiler_0%IGCC</v>
      </c>
      <c r="X595" s="824">
        <f t="shared" si="123"/>
        <v>0.26</v>
      </c>
      <c r="Y595" s="375" t="s">
        <v>394</v>
      </c>
      <c r="Z595" s="375" t="s">
        <v>401</v>
      </c>
      <c r="AA595" s="378">
        <f t="shared" si="127"/>
        <v>2.8383353762428742E-4</v>
      </c>
      <c r="AB595" s="375" t="s">
        <v>399</v>
      </c>
      <c r="AC595" s="831" t="str">
        <f t="shared" ca="1" si="126"/>
        <v>Electric tab Row 144-154 plus Row 188-198 for Coal Mix when Inputs tab E710 = ASCC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ASCC</v>
      </c>
      <c r="V596" s="375" t="s">
        <v>406</v>
      </c>
      <c r="W596" s="375" t="str">
        <f t="shared" si="122"/>
        <v>100%Boiler_0%IGCC</v>
      </c>
      <c r="X596" s="824">
        <f t="shared" si="123"/>
        <v>0.26</v>
      </c>
      <c r="Y596" s="375" t="s">
        <v>395</v>
      </c>
      <c r="Z596" s="375" t="s">
        <v>401</v>
      </c>
      <c r="AA596" s="378">
        <f t="shared" si="127"/>
        <v>1.5288506021842568E-5</v>
      </c>
      <c r="AB596" s="375" t="s">
        <v>399</v>
      </c>
      <c r="AC596" s="831" t="str">
        <f t="shared" ca="1" si="126"/>
        <v>Electric tab Row 144-154 plus Row 188-198 for Coal Mix when Inputs tab E710 = ASCC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ASCC</v>
      </c>
      <c r="V597" s="375" t="s">
        <v>406</v>
      </c>
      <c r="W597" s="375" t="str">
        <f t="shared" si="122"/>
        <v>100%Boiler_0%IGCC</v>
      </c>
      <c r="X597" s="824">
        <f t="shared" si="123"/>
        <v>0.26</v>
      </c>
      <c r="Y597" s="375" t="s">
        <v>396</v>
      </c>
      <c r="Z597" s="375" t="s">
        <v>401</v>
      </c>
      <c r="AA597" s="378">
        <f t="shared" si="127"/>
        <v>2.1007891421229859E-5</v>
      </c>
      <c r="AB597" s="375" t="s">
        <v>399</v>
      </c>
      <c r="AC597" s="831" t="str">
        <f t="shared" ca="1" si="126"/>
        <v>Electric tab Row 144-154 plus Row 188-198 for Coal Mix when Inputs tab E710 = ASCC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ASCC</v>
      </c>
      <c r="V598" s="375" t="s">
        <v>406</v>
      </c>
      <c r="W598" s="375" t="str">
        <f t="shared" si="122"/>
        <v>100%Boiler_0%IGCC</v>
      </c>
      <c r="X598" s="824">
        <f t="shared" si="123"/>
        <v>0.26</v>
      </c>
      <c r="Y598" s="375" t="s">
        <v>397</v>
      </c>
      <c r="Z598" s="375" t="s">
        <v>401</v>
      </c>
      <c r="AA598" s="378">
        <f t="shared" si="127"/>
        <v>1.0812646701614503</v>
      </c>
      <c r="AB598" s="375" t="s">
        <v>399</v>
      </c>
      <c r="AC598" s="831" t="str">
        <f t="shared" ca="1" si="126"/>
        <v>Electric tab Row 144-154 plus Row 188-198 for Coal Mix when Inputs tab E710 = ASCC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ASCC</v>
      </c>
      <c r="V599" s="375" t="s">
        <v>52</v>
      </c>
      <c r="X599" s="824">
        <f t="shared" ref="X599:X644" si="130">INDEX($D$71:$D$72,MATCH(V599,$A$71:$A$72,0))</f>
        <v>0.26</v>
      </c>
      <c r="Y599" s="375" t="s">
        <v>411</v>
      </c>
      <c r="Z599" s="375" t="s">
        <v>400</v>
      </c>
      <c r="AA599" s="761">
        <f>O140/10^6</f>
        <v>3.8461538461538458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ASCC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ASCC</v>
      </c>
      <c r="V600" s="375" t="s">
        <v>52</v>
      </c>
      <c r="X600" s="824">
        <f t="shared" si="130"/>
        <v>0.26</v>
      </c>
      <c r="Y600" s="375" t="s">
        <v>387</v>
      </c>
      <c r="Z600" s="375" t="s">
        <v>400</v>
      </c>
      <c r="AA600" s="763">
        <f>O145/1000/10^6/0.000293071</f>
        <v>3.2000007582538776E-5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ASCC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ASCC</v>
      </c>
      <c r="V601" s="375" t="s">
        <v>52</v>
      </c>
      <c r="X601" s="824">
        <f t="shared" si="130"/>
        <v>0.26</v>
      </c>
      <c r="Y601" s="375" t="s">
        <v>388</v>
      </c>
      <c r="Z601" s="375" t="s">
        <v>400</v>
      </c>
      <c r="AA601" s="763">
        <f t="shared" ref="AA601:AA610" si="132">O146/1000/10^6/0.000293071</f>
        <v>1.1300002677584006E-4</v>
      </c>
      <c r="AB601" s="375" t="s">
        <v>399</v>
      </c>
      <c r="AC601" s="831" t="str">
        <f t="shared" ca="1" si="131"/>
        <v>Electric tab Row 144-154 for Coal Boiler when Inputs tab E710 = ASCC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ASCC</v>
      </c>
      <c r="V602" s="375" t="s">
        <v>52</v>
      </c>
      <c r="X602" s="824">
        <f t="shared" si="130"/>
        <v>0.26</v>
      </c>
      <c r="Y602" s="375" t="s">
        <v>389</v>
      </c>
      <c r="Z602" s="375" t="s">
        <v>400</v>
      </c>
      <c r="AA602" s="763">
        <f t="shared" si="132"/>
        <v>1.3380003170449027E-3</v>
      </c>
      <c r="AB602" s="375" t="s">
        <v>399</v>
      </c>
      <c r="AC602" s="831" t="str">
        <f t="shared" ca="1" si="131"/>
        <v>Electric tab Row 144-154 for Coal Boiler when Inputs tab E710 = ASCC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ASCC</v>
      </c>
      <c r="V603" s="375" t="s">
        <v>52</v>
      </c>
      <c r="X603" s="824">
        <f t="shared" si="130"/>
        <v>0.26</v>
      </c>
      <c r="Y603" s="375" t="s">
        <v>390</v>
      </c>
      <c r="Z603" s="375" t="s">
        <v>400</v>
      </c>
      <c r="AA603" s="763">
        <f t="shared" si="132"/>
        <v>1.1887002816676201E-2</v>
      </c>
      <c r="AB603" s="375" t="s">
        <v>399</v>
      </c>
      <c r="AC603" s="831" t="str">
        <f t="shared" ca="1" si="131"/>
        <v>Electric tab Row 144-154 for Coal Boiler when Inputs tab E710 = ASCC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ASCC</v>
      </c>
      <c r="V604" s="375" t="s">
        <v>52</v>
      </c>
      <c r="X604" s="824">
        <f t="shared" si="130"/>
        <v>0.26</v>
      </c>
      <c r="Y604" s="375" t="s">
        <v>391</v>
      </c>
      <c r="Z604" s="375" t="s">
        <v>400</v>
      </c>
      <c r="AA604" s="763">
        <f t="shared" si="132"/>
        <v>3.5040008302879961E-3</v>
      </c>
      <c r="AB604" s="375" t="s">
        <v>399</v>
      </c>
      <c r="AC604" s="831" t="str">
        <f t="shared" ca="1" si="131"/>
        <v>Electric tab Row 144-154 for Coal Boiler when Inputs tab E710 = ASCC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ASCC</v>
      </c>
      <c r="V605" s="375" t="s">
        <v>52</v>
      </c>
      <c r="X605" s="824">
        <f t="shared" si="130"/>
        <v>0.26</v>
      </c>
      <c r="Y605" s="375" t="s">
        <v>392</v>
      </c>
      <c r="Z605" s="375" t="s">
        <v>400</v>
      </c>
      <c r="AA605" s="763">
        <f t="shared" si="132"/>
        <v>4.2710010120319726E-3</v>
      </c>
      <c r="AB605" s="375" t="s">
        <v>399</v>
      </c>
      <c r="AC605" s="831" t="str">
        <f t="shared" ca="1" si="131"/>
        <v>Electric tab Row 144-154 for Coal Boiler when Inputs tab E710 = ASCC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ASCC</v>
      </c>
      <c r="V606" s="375" t="s">
        <v>52</v>
      </c>
      <c r="X606" s="824">
        <f t="shared" si="130"/>
        <v>0.26</v>
      </c>
      <c r="Y606" s="375" t="s">
        <v>393</v>
      </c>
      <c r="Z606" s="375" t="s">
        <v>400</v>
      </c>
      <c r="AA606" s="763">
        <f t="shared" si="132"/>
        <v>1.5067203570238384E-4</v>
      </c>
      <c r="AB606" s="375" t="s">
        <v>399</v>
      </c>
      <c r="AC606" s="831" t="str">
        <f t="shared" ca="1" si="131"/>
        <v>Electric tab Row 144-154 for Coal Boiler when Inputs tab E710 = ASCC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ASCC</v>
      </c>
      <c r="V607" s="375" t="s">
        <v>52</v>
      </c>
      <c r="X607" s="824">
        <f t="shared" si="130"/>
        <v>0.26</v>
      </c>
      <c r="Y607" s="375" t="s">
        <v>394</v>
      </c>
      <c r="Z607" s="375" t="s">
        <v>400</v>
      </c>
      <c r="AA607" s="763">
        <f t="shared" si="132"/>
        <v>2.838240672533277E-4</v>
      </c>
      <c r="AB607" s="375" t="s">
        <v>399</v>
      </c>
      <c r="AC607" s="831" t="str">
        <f t="shared" ca="1" si="131"/>
        <v>Electric tab Row 144-154 for Coal Boiler when Inputs tab E710 = ASCC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ASCC</v>
      </c>
      <c r="V608" s="375" t="s">
        <v>52</v>
      </c>
      <c r="X608" s="824">
        <f t="shared" si="130"/>
        <v>0.26</v>
      </c>
      <c r="Y608" s="375" t="s">
        <v>395</v>
      </c>
      <c r="Z608" s="375" t="s">
        <v>400</v>
      </c>
      <c r="AA608" s="763">
        <f t="shared" si="132"/>
        <v>1.4000003317360716E-5</v>
      </c>
      <c r="AB608" s="375" t="s">
        <v>399</v>
      </c>
      <c r="AC608" s="831" t="str">
        <f t="shared" ca="1" si="131"/>
        <v>Electric tab Row 144-154 for Coal Boiler when Inputs tab E710 = ASCC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ASCC</v>
      </c>
      <c r="V609" s="375" t="s">
        <v>52</v>
      </c>
      <c r="X609" s="824">
        <f t="shared" si="130"/>
        <v>0.26</v>
      </c>
      <c r="Y609" s="375" t="s">
        <v>396</v>
      </c>
      <c r="Z609" s="375" t="s">
        <v>400</v>
      </c>
      <c r="AA609" s="763">
        <f t="shared" si="132"/>
        <v>2.1000004976041073E-5</v>
      </c>
      <c r="AB609" s="375" t="s">
        <v>399</v>
      </c>
      <c r="AC609" s="831" t="str">
        <f t="shared" ca="1" si="131"/>
        <v>Electric tab Row 144-154 for Coal Boiler when Inputs tab E710 = ASCC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ASCC</v>
      </c>
      <c r="V610" s="375" t="s">
        <v>52</v>
      </c>
      <c r="X610" s="824">
        <f t="shared" si="130"/>
        <v>0.26</v>
      </c>
      <c r="Y610" s="375" t="s">
        <v>397</v>
      </c>
      <c r="Z610" s="375" t="s">
        <v>400</v>
      </c>
      <c r="AA610" s="763">
        <f t="shared" si="132"/>
        <v>1.7333092966322849</v>
      </c>
      <c r="AB610" s="375" t="s">
        <v>399</v>
      </c>
      <c r="AC610" s="831" t="str">
        <f t="shared" ca="1" si="131"/>
        <v>Electric tab Row 144-154 for Coal Boiler when Inputs tab E710 = ASCC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ASCC</v>
      </c>
      <c r="V611" s="375" t="s">
        <v>52</v>
      </c>
      <c r="X611" s="824">
        <f t="shared" si="130"/>
        <v>0.26</v>
      </c>
      <c r="Y611" s="375" t="s">
        <v>387</v>
      </c>
      <c r="Z611" s="375" t="s">
        <v>401</v>
      </c>
      <c r="AA611" s="378">
        <f>(O145+O189)/1000/10^6/0.000293071</f>
        <v>3.2811816140696184E-5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ASCC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ASCC</v>
      </c>
      <c r="V612" s="375" t="s">
        <v>52</v>
      </c>
      <c r="X612" s="824">
        <f t="shared" si="130"/>
        <v>0.26</v>
      </c>
      <c r="Y612" s="375" t="s">
        <v>388</v>
      </c>
      <c r="Z612" s="375" t="s">
        <v>401</v>
      </c>
      <c r="AA612" s="378">
        <f t="shared" ref="AA612:AA621" si="134">(O146+O190)/1000/10^6/0.000293071</f>
        <v>1.1846175246406872E-4</v>
      </c>
      <c r="AB612" s="375" t="s">
        <v>399</v>
      </c>
      <c r="AC612" s="831" t="str">
        <f t="shared" ca="1" si="133"/>
        <v>Electric tab Row 144-154 plus Row 188-198 for Coal Boiler when Inputs tab E710 = ASCC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ASCC</v>
      </c>
      <c r="V613" s="375" t="s">
        <v>52</v>
      </c>
      <c r="X613" s="824">
        <f t="shared" si="130"/>
        <v>0.26</v>
      </c>
      <c r="Y613" s="375" t="s">
        <v>389</v>
      </c>
      <c r="Z613" s="375" t="s">
        <v>401</v>
      </c>
      <c r="AA613" s="378">
        <f t="shared" si="134"/>
        <v>1.3388286898425646E-3</v>
      </c>
      <c r="AB613" s="375" t="s">
        <v>399</v>
      </c>
      <c r="AC613" s="831" t="str">
        <f t="shared" ca="1" si="133"/>
        <v>Electric tab Row 144-154 plus Row 188-198 for Coal Boiler when Inputs tab E710 = ASCC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ASCC</v>
      </c>
      <c r="V614" s="375" t="s">
        <v>52</v>
      </c>
      <c r="X614" s="824">
        <f t="shared" si="130"/>
        <v>0.26</v>
      </c>
      <c r="Y614" s="375" t="s">
        <v>390</v>
      </c>
      <c r="Z614" s="375" t="s">
        <v>401</v>
      </c>
      <c r="AA614" s="378">
        <f t="shared" si="134"/>
        <v>1.188750499553023E-2</v>
      </c>
      <c r="AB614" s="375" t="s">
        <v>399</v>
      </c>
      <c r="AC614" s="831" t="str">
        <f t="shared" ca="1" si="133"/>
        <v>Electric tab Row 144-154 plus Row 188-198 for Coal Boiler when Inputs tab E710 = ASCC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ASCC</v>
      </c>
      <c r="V615" s="375" t="s">
        <v>52</v>
      </c>
      <c r="X615" s="824">
        <f t="shared" si="130"/>
        <v>0.26</v>
      </c>
      <c r="Y615" s="375" t="s">
        <v>391</v>
      </c>
      <c r="Z615" s="375" t="s">
        <v>401</v>
      </c>
      <c r="AA615" s="378">
        <f t="shared" si="134"/>
        <v>3.5042326505623552E-3</v>
      </c>
      <c r="AB615" s="375" t="s">
        <v>399</v>
      </c>
      <c r="AC615" s="831" t="str">
        <f t="shared" ca="1" si="133"/>
        <v>Electric tab Row 144-154 plus Row 188-198 for Coal Boiler when Inputs tab E710 = ASCC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ASCC</v>
      </c>
      <c r="V616" s="375" t="s">
        <v>52</v>
      </c>
      <c r="X616" s="824">
        <f t="shared" si="130"/>
        <v>0.26</v>
      </c>
      <c r="Y616" s="375" t="s">
        <v>392</v>
      </c>
      <c r="Z616" s="375" t="s">
        <v>401</v>
      </c>
      <c r="AA616" s="378">
        <f t="shared" si="134"/>
        <v>4.273829615951877E-3</v>
      </c>
      <c r="AB616" s="375" t="s">
        <v>399</v>
      </c>
      <c r="AC616" s="831" t="str">
        <f t="shared" ca="1" si="133"/>
        <v>Electric tab Row 144-154 plus Row 188-198 for Coal Boiler when Inputs tab E710 = ASCC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ASCC</v>
      </c>
      <c r="V617" s="375" t="s">
        <v>52</v>
      </c>
      <c r="X617" s="824">
        <f t="shared" si="130"/>
        <v>0.26</v>
      </c>
      <c r="Y617" s="375" t="s">
        <v>393</v>
      </c>
      <c r="Z617" s="375" t="s">
        <v>401</v>
      </c>
      <c r="AA617" s="378">
        <f t="shared" si="134"/>
        <v>1.5067635939761148E-4</v>
      </c>
      <c r="AB617" s="375" t="s">
        <v>399</v>
      </c>
      <c r="AC617" s="831" t="str">
        <f t="shared" ca="1" si="133"/>
        <v>Electric tab Row 144-154 plus Row 188-198 for Coal Boiler when Inputs tab E710 = ASCC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ASCC</v>
      </c>
      <c r="V618" s="375" t="s">
        <v>52</v>
      </c>
      <c r="X618" s="824">
        <f t="shared" si="130"/>
        <v>0.26</v>
      </c>
      <c r="Y618" s="375" t="s">
        <v>394</v>
      </c>
      <c r="Z618" s="375" t="s">
        <v>401</v>
      </c>
      <c r="AA618" s="378">
        <f t="shared" si="134"/>
        <v>2.8383353762428742E-4</v>
      </c>
      <c r="AB618" s="375" t="s">
        <v>399</v>
      </c>
      <c r="AC618" s="831" t="str">
        <f t="shared" ca="1" si="133"/>
        <v>Electric tab Row 144-154 plus Row 188-198 for Coal Boiler when Inputs tab E710 = ASCC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ASCC</v>
      </c>
      <c r="V619" s="375" t="s">
        <v>52</v>
      </c>
      <c r="X619" s="824">
        <f t="shared" si="130"/>
        <v>0.26</v>
      </c>
      <c r="Y619" s="375" t="s">
        <v>395</v>
      </c>
      <c r="Z619" s="375" t="s">
        <v>401</v>
      </c>
      <c r="AA619" s="378">
        <f t="shared" si="134"/>
        <v>1.5288506021842568E-5</v>
      </c>
      <c r="AB619" s="375" t="s">
        <v>399</v>
      </c>
      <c r="AC619" s="831" t="str">
        <f t="shared" ca="1" si="133"/>
        <v>Electric tab Row 144-154 plus Row 188-198 for Coal Boiler when Inputs tab E710 = ASCC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ASCC</v>
      </c>
      <c r="V620" s="375" t="s">
        <v>52</v>
      </c>
      <c r="X620" s="824">
        <f t="shared" si="130"/>
        <v>0.26</v>
      </c>
      <c r="Y620" s="375" t="s">
        <v>396</v>
      </c>
      <c r="Z620" s="375" t="s">
        <v>401</v>
      </c>
      <c r="AA620" s="378">
        <f t="shared" si="134"/>
        <v>2.1007891421229859E-5</v>
      </c>
      <c r="AB620" s="375" t="s">
        <v>399</v>
      </c>
      <c r="AC620" s="831" t="str">
        <f t="shared" ca="1" si="133"/>
        <v>Electric tab Row 144-154 plus Row 188-198 for Coal Boiler when Inputs tab E710 = ASCC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ASCC</v>
      </c>
      <c r="V621" s="375" t="s">
        <v>52</v>
      </c>
      <c r="W621" s="832"/>
      <c r="X621" s="824">
        <f t="shared" si="130"/>
        <v>0.26</v>
      </c>
      <c r="Y621" s="375" t="s">
        <v>397</v>
      </c>
      <c r="Z621" s="375" t="s">
        <v>401</v>
      </c>
      <c r="AA621" s="378">
        <f t="shared" si="134"/>
        <v>1.73436089844738</v>
      </c>
      <c r="AB621" s="832" t="s">
        <v>399</v>
      </c>
      <c r="AC621" s="834" t="str">
        <f t="shared" ca="1" si="133"/>
        <v>Electric tab Row 144-154 plus Row 188-198 for Coal Boiler when Inputs tab E710 = ASCC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ASCC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ASCC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ASCC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ASCC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ASCC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ASCC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ASCC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ASCC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ASCC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ASCC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ASCC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ASCC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ASCC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ASCC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ASCC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ASCC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ASCC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ASCC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ASCC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ASCC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ASCC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ASCC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ASCC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ASCC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ASCC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ASCC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ASCC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ASCC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ASCC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ASCC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ASCC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ASCC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ASCC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ASCC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ASCC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ASCC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ASCC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ASCC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ASCC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ASCC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ASCC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ASCC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ASCC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ASCC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ASCC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ASCC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ASCC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0.26</v>
      </c>
      <c r="Y645" s="375" t="s">
        <v>411</v>
      </c>
      <c r="Z645" s="375" t="s">
        <v>400</v>
      </c>
      <c r="AA645" s="761">
        <f>F140/10^6</f>
        <v>3.8461538461538458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ASCC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ASCC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0.26</v>
      </c>
      <c r="Y646" s="375" t="s">
        <v>387</v>
      </c>
      <c r="Z646" s="375" t="s">
        <v>400</v>
      </c>
      <c r="AA646" s="763">
        <f>F145/1000/10^6/0.000293071</f>
        <v>3.2000007582538776E-5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ASCC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ASCC</v>
      </c>
      <c r="V647" s="375" t="s">
        <v>406</v>
      </c>
      <c r="W647" s="375" t="str">
        <f t="shared" si="140"/>
        <v>100%Boiler_0%IGCC</v>
      </c>
      <c r="X647" s="824">
        <f t="shared" si="141"/>
        <v>0.26</v>
      </c>
      <c r="Y647" s="375" t="s">
        <v>388</v>
      </c>
      <c r="Z647" s="375" t="s">
        <v>400</v>
      </c>
      <c r="AA647" s="763">
        <f t="shared" ref="AA647:AA656" si="143">F146/1000/10^6/0.000293071</f>
        <v>1.1300002677584006E-4</v>
      </c>
      <c r="AB647" s="375" t="s">
        <v>399</v>
      </c>
      <c r="AC647" s="831" t="str">
        <f t="shared" ca="1" si="142"/>
        <v>Electric tab Row 144-154 for Coal Mix when Inputs tab E710 = ASCC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ASCC</v>
      </c>
      <c r="V648" s="375" t="s">
        <v>406</v>
      </c>
      <c r="W648" s="375" t="str">
        <f t="shared" si="140"/>
        <v>100%Boiler_0%IGCC</v>
      </c>
      <c r="X648" s="824">
        <f t="shared" si="141"/>
        <v>0.26</v>
      </c>
      <c r="Y648" s="375" t="s">
        <v>389</v>
      </c>
      <c r="Z648" s="375" t="s">
        <v>400</v>
      </c>
      <c r="AA648" s="763">
        <f t="shared" si="143"/>
        <v>1.3380003170449027E-3</v>
      </c>
      <c r="AB648" s="375" t="s">
        <v>399</v>
      </c>
      <c r="AC648" s="831" t="str">
        <f t="shared" ca="1" si="142"/>
        <v>Electric tab Row 144-154 for Coal Mix when Inputs tab E710 = ASCC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ASCC</v>
      </c>
      <c r="V649" s="375" t="s">
        <v>406</v>
      </c>
      <c r="W649" s="375" t="str">
        <f t="shared" si="140"/>
        <v>100%Boiler_0%IGCC</v>
      </c>
      <c r="X649" s="824">
        <f t="shared" si="141"/>
        <v>0.26</v>
      </c>
      <c r="Y649" s="375" t="s">
        <v>390</v>
      </c>
      <c r="Z649" s="375" t="s">
        <v>400</v>
      </c>
      <c r="AA649" s="763">
        <f t="shared" si="143"/>
        <v>1.1887002816676201E-2</v>
      </c>
      <c r="AB649" s="375" t="s">
        <v>399</v>
      </c>
      <c r="AC649" s="831" t="str">
        <f t="shared" ca="1" si="142"/>
        <v>Electric tab Row 144-154 for Coal Mix when Inputs tab E710 = ASCC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ASCC</v>
      </c>
      <c r="V650" s="375" t="s">
        <v>406</v>
      </c>
      <c r="W650" s="375" t="str">
        <f t="shared" si="140"/>
        <v>100%Boiler_0%IGCC</v>
      </c>
      <c r="X650" s="824">
        <f t="shared" si="141"/>
        <v>0.26</v>
      </c>
      <c r="Y650" s="375" t="s">
        <v>391</v>
      </c>
      <c r="Z650" s="375" t="s">
        <v>400</v>
      </c>
      <c r="AA650" s="763">
        <f t="shared" si="143"/>
        <v>3.5040008302879961E-3</v>
      </c>
      <c r="AB650" s="375" t="s">
        <v>399</v>
      </c>
      <c r="AC650" s="831" t="str">
        <f t="shared" ca="1" si="142"/>
        <v>Electric tab Row 144-154 for Coal Mix when Inputs tab E710 = ASCC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ASCC</v>
      </c>
      <c r="V651" s="375" t="s">
        <v>406</v>
      </c>
      <c r="W651" s="375" t="str">
        <f t="shared" si="140"/>
        <v>100%Boiler_0%IGCC</v>
      </c>
      <c r="X651" s="824">
        <f t="shared" si="141"/>
        <v>0.26</v>
      </c>
      <c r="Y651" s="375" t="s">
        <v>392</v>
      </c>
      <c r="Z651" s="375" t="s">
        <v>400</v>
      </c>
      <c r="AA651" s="763">
        <f t="shared" si="143"/>
        <v>4.2710010120319726E-3</v>
      </c>
      <c r="AB651" s="375" t="s">
        <v>399</v>
      </c>
      <c r="AC651" s="831" t="str">
        <f t="shared" ca="1" si="142"/>
        <v>Electric tab Row 144-154 for Coal Mix when Inputs tab E710 = ASCC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ASCC</v>
      </c>
      <c r="V652" s="375" t="s">
        <v>406</v>
      </c>
      <c r="W652" s="375" t="str">
        <f t="shared" si="140"/>
        <v>100%Boiler_0%IGCC</v>
      </c>
      <c r="X652" s="824">
        <f t="shared" si="141"/>
        <v>0.26</v>
      </c>
      <c r="Y652" s="375" t="s">
        <v>393</v>
      </c>
      <c r="Z652" s="375" t="s">
        <v>400</v>
      </c>
      <c r="AA652" s="763">
        <f t="shared" si="143"/>
        <v>1.5067203570238384E-4</v>
      </c>
      <c r="AB652" s="375" t="s">
        <v>399</v>
      </c>
      <c r="AC652" s="831" t="str">
        <f t="shared" ca="1" si="142"/>
        <v>Electric tab Row 144-154 for Coal Mix when Inputs tab E710 = ASCC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ASCC</v>
      </c>
      <c r="V653" s="375" t="s">
        <v>406</v>
      </c>
      <c r="W653" s="375" t="str">
        <f t="shared" si="140"/>
        <v>100%Boiler_0%IGCC</v>
      </c>
      <c r="X653" s="824">
        <f t="shared" si="141"/>
        <v>0.26</v>
      </c>
      <c r="Y653" s="375" t="s">
        <v>394</v>
      </c>
      <c r="Z653" s="375" t="s">
        <v>400</v>
      </c>
      <c r="AA653" s="763">
        <f t="shared" si="143"/>
        <v>2.838240672533277E-4</v>
      </c>
      <c r="AB653" s="375" t="s">
        <v>399</v>
      </c>
      <c r="AC653" s="831" t="str">
        <f t="shared" ca="1" si="142"/>
        <v>Electric tab Row 144-154 for Coal Mix when Inputs tab E710 = ASCC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ASCC</v>
      </c>
      <c r="V654" s="375" t="s">
        <v>406</v>
      </c>
      <c r="W654" s="375" t="str">
        <f t="shared" si="140"/>
        <v>100%Boiler_0%IGCC</v>
      </c>
      <c r="X654" s="824">
        <f t="shared" si="141"/>
        <v>0.26</v>
      </c>
      <c r="Y654" s="375" t="s">
        <v>395</v>
      </c>
      <c r="Z654" s="375" t="s">
        <v>400</v>
      </c>
      <c r="AA654" s="763">
        <f t="shared" si="143"/>
        <v>1.4000003317360716E-5</v>
      </c>
      <c r="AB654" s="375" t="s">
        <v>399</v>
      </c>
      <c r="AC654" s="831" t="str">
        <f t="shared" ca="1" si="142"/>
        <v>Electric tab Row 144-154 for Coal Mix when Inputs tab E710 = ASCC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ASCC</v>
      </c>
      <c r="V655" s="375" t="s">
        <v>406</v>
      </c>
      <c r="W655" s="375" t="str">
        <f t="shared" si="140"/>
        <v>100%Boiler_0%IGCC</v>
      </c>
      <c r="X655" s="824">
        <f t="shared" si="141"/>
        <v>0.26</v>
      </c>
      <c r="Y655" s="375" t="s">
        <v>396</v>
      </c>
      <c r="Z655" s="375" t="s">
        <v>400</v>
      </c>
      <c r="AA655" s="763">
        <f t="shared" si="143"/>
        <v>2.1000004976041073E-5</v>
      </c>
      <c r="AB655" s="375" t="s">
        <v>399</v>
      </c>
      <c r="AC655" s="831" t="str">
        <f t="shared" ca="1" si="142"/>
        <v>Electric tab Row 144-154 for Coal Mix when Inputs tab E710 = ASCC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ASCC</v>
      </c>
      <c r="V656" s="375" t="s">
        <v>406</v>
      </c>
      <c r="W656" s="375" t="str">
        <f t="shared" si="140"/>
        <v>100%Boiler_0%IGCC</v>
      </c>
      <c r="X656" s="824">
        <f t="shared" si="141"/>
        <v>0.26</v>
      </c>
      <c r="Y656" s="375" t="s">
        <v>397</v>
      </c>
      <c r="Z656" s="375" t="s">
        <v>400</v>
      </c>
      <c r="AA656" s="763">
        <f t="shared" si="143"/>
        <v>1.7333092966322849</v>
      </c>
      <c r="AB656" s="375" t="s">
        <v>399</v>
      </c>
      <c r="AC656" s="831" t="str">
        <f t="shared" ca="1" si="142"/>
        <v>Electric tab Row 144-154 for Coal Mix when Inputs tab E710 = ASCC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ASCC</v>
      </c>
      <c r="V657" s="375" t="s">
        <v>406</v>
      </c>
      <c r="W657" s="375" t="str">
        <f t="shared" si="140"/>
        <v>100%Boiler_0%IGCC</v>
      </c>
      <c r="X657" s="824">
        <f t="shared" si="141"/>
        <v>0.26</v>
      </c>
      <c r="Y657" s="375" t="s">
        <v>387</v>
      </c>
      <c r="Z657" s="375" t="s">
        <v>401</v>
      </c>
      <c r="AA657" s="378">
        <f>(F145+F189)/1000/10^6/0.000293071</f>
        <v>3.2811816140696184E-5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ASCC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ASCC</v>
      </c>
      <c r="V658" s="375" t="s">
        <v>406</v>
      </c>
      <c r="W658" s="375" t="str">
        <f t="shared" si="140"/>
        <v>100%Boiler_0%IGCC</v>
      </c>
      <c r="X658" s="824">
        <f t="shared" si="141"/>
        <v>0.26</v>
      </c>
      <c r="Y658" s="375" t="s">
        <v>388</v>
      </c>
      <c r="Z658" s="375" t="s">
        <v>401</v>
      </c>
      <c r="AA658" s="378">
        <f t="shared" ref="AA658:AA667" si="145">(F146+F190)/1000/10^6/0.000293071</f>
        <v>1.1846175246406872E-4</v>
      </c>
      <c r="AB658" s="375" t="s">
        <v>399</v>
      </c>
      <c r="AC658" s="831" t="str">
        <f t="shared" ca="1" si="144"/>
        <v>Electric tab Row 144-154 plus Row 188-198 for Coal Mix when Inputs tab E710 = ASCC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ASCC</v>
      </c>
      <c r="V659" s="375" t="s">
        <v>406</v>
      </c>
      <c r="W659" s="375" t="str">
        <f t="shared" si="140"/>
        <v>100%Boiler_0%IGCC</v>
      </c>
      <c r="X659" s="824">
        <f t="shared" si="141"/>
        <v>0.26</v>
      </c>
      <c r="Y659" s="375" t="s">
        <v>389</v>
      </c>
      <c r="Z659" s="375" t="s">
        <v>401</v>
      </c>
      <c r="AA659" s="378">
        <f t="shared" si="145"/>
        <v>1.3388286898425646E-3</v>
      </c>
      <c r="AB659" s="375" t="s">
        <v>399</v>
      </c>
      <c r="AC659" s="831" t="str">
        <f t="shared" ca="1" si="144"/>
        <v>Electric tab Row 144-154 plus Row 188-198 for Coal Mix when Inputs tab E710 = ASCC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ASCC</v>
      </c>
      <c r="V660" s="375" t="s">
        <v>406</v>
      </c>
      <c r="W660" s="375" t="str">
        <f t="shared" si="140"/>
        <v>100%Boiler_0%IGCC</v>
      </c>
      <c r="X660" s="824">
        <f t="shared" si="141"/>
        <v>0.26</v>
      </c>
      <c r="Y660" s="375" t="s">
        <v>390</v>
      </c>
      <c r="Z660" s="375" t="s">
        <v>401</v>
      </c>
      <c r="AA660" s="378">
        <f t="shared" si="145"/>
        <v>1.188750499553023E-2</v>
      </c>
      <c r="AB660" s="375" t="s">
        <v>399</v>
      </c>
      <c r="AC660" s="831" t="str">
        <f t="shared" ca="1" si="144"/>
        <v>Electric tab Row 144-154 plus Row 188-198 for Coal Mix when Inputs tab E710 = ASCC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ASCC</v>
      </c>
      <c r="V661" s="375" t="s">
        <v>406</v>
      </c>
      <c r="W661" s="375" t="str">
        <f t="shared" si="140"/>
        <v>100%Boiler_0%IGCC</v>
      </c>
      <c r="X661" s="824">
        <f t="shared" si="141"/>
        <v>0.26</v>
      </c>
      <c r="Y661" s="375" t="s">
        <v>391</v>
      </c>
      <c r="Z661" s="375" t="s">
        <v>401</v>
      </c>
      <c r="AA661" s="378">
        <f t="shared" si="145"/>
        <v>3.5042326505623552E-3</v>
      </c>
      <c r="AB661" s="375" t="s">
        <v>399</v>
      </c>
      <c r="AC661" s="831" t="str">
        <f t="shared" ca="1" si="144"/>
        <v>Electric tab Row 144-154 plus Row 188-198 for Coal Mix when Inputs tab E710 = ASCC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ASCC</v>
      </c>
      <c r="V662" s="375" t="s">
        <v>406</v>
      </c>
      <c r="W662" s="375" t="str">
        <f t="shared" si="140"/>
        <v>100%Boiler_0%IGCC</v>
      </c>
      <c r="X662" s="824">
        <f t="shared" si="141"/>
        <v>0.26</v>
      </c>
      <c r="Y662" s="375" t="s">
        <v>392</v>
      </c>
      <c r="Z662" s="375" t="s">
        <v>401</v>
      </c>
      <c r="AA662" s="378">
        <f t="shared" si="145"/>
        <v>4.273829615951877E-3</v>
      </c>
      <c r="AB662" s="375" t="s">
        <v>399</v>
      </c>
      <c r="AC662" s="831" t="str">
        <f t="shared" ca="1" si="144"/>
        <v>Electric tab Row 144-154 plus Row 188-198 for Coal Mix when Inputs tab E710 = ASCC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ASCC</v>
      </c>
      <c r="V663" s="375" t="s">
        <v>406</v>
      </c>
      <c r="W663" s="375" t="str">
        <f t="shared" si="140"/>
        <v>100%Boiler_0%IGCC</v>
      </c>
      <c r="X663" s="824">
        <f t="shared" si="141"/>
        <v>0.26</v>
      </c>
      <c r="Y663" s="375" t="s">
        <v>393</v>
      </c>
      <c r="Z663" s="375" t="s">
        <v>401</v>
      </c>
      <c r="AA663" s="378">
        <f t="shared" si="145"/>
        <v>1.5067635939761148E-4</v>
      </c>
      <c r="AB663" s="375" t="s">
        <v>399</v>
      </c>
      <c r="AC663" s="831" t="str">
        <f t="shared" ca="1" si="144"/>
        <v>Electric tab Row 144-154 plus Row 188-198 for Coal Mix when Inputs tab E710 = ASCC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ASCC</v>
      </c>
      <c r="V664" s="375" t="s">
        <v>406</v>
      </c>
      <c r="W664" s="375" t="str">
        <f t="shared" si="140"/>
        <v>100%Boiler_0%IGCC</v>
      </c>
      <c r="X664" s="824">
        <f t="shared" si="141"/>
        <v>0.26</v>
      </c>
      <c r="Y664" s="375" t="s">
        <v>394</v>
      </c>
      <c r="Z664" s="375" t="s">
        <v>401</v>
      </c>
      <c r="AA664" s="378">
        <f t="shared" si="145"/>
        <v>2.8383353762428742E-4</v>
      </c>
      <c r="AB664" s="375" t="s">
        <v>399</v>
      </c>
      <c r="AC664" s="831" t="str">
        <f t="shared" ca="1" si="144"/>
        <v>Electric tab Row 144-154 plus Row 188-198 for Coal Mix when Inputs tab E710 = ASCC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ASCC</v>
      </c>
      <c r="V665" s="375" t="s">
        <v>406</v>
      </c>
      <c r="W665" s="375" t="str">
        <f t="shared" si="140"/>
        <v>100%Boiler_0%IGCC</v>
      </c>
      <c r="X665" s="824">
        <f t="shared" si="141"/>
        <v>0.26</v>
      </c>
      <c r="Y665" s="375" t="s">
        <v>395</v>
      </c>
      <c r="Z665" s="375" t="s">
        <v>401</v>
      </c>
      <c r="AA665" s="378">
        <f t="shared" si="145"/>
        <v>1.5288506021842568E-5</v>
      </c>
      <c r="AB665" s="375" t="s">
        <v>399</v>
      </c>
      <c r="AC665" s="831" t="str">
        <f t="shared" ca="1" si="144"/>
        <v>Electric tab Row 144-154 plus Row 188-198 for Coal Mix when Inputs tab E710 = ASCC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ASCC</v>
      </c>
      <c r="V666" s="375" t="s">
        <v>406</v>
      </c>
      <c r="W666" s="375" t="str">
        <f t="shared" si="140"/>
        <v>100%Boiler_0%IGCC</v>
      </c>
      <c r="X666" s="824">
        <f t="shared" si="141"/>
        <v>0.26</v>
      </c>
      <c r="Y666" s="375" t="s">
        <v>396</v>
      </c>
      <c r="Z666" s="375" t="s">
        <v>401</v>
      </c>
      <c r="AA666" s="378">
        <f t="shared" si="145"/>
        <v>2.1007891421229859E-5</v>
      </c>
      <c r="AB666" s="375" t="s">
        <v>399</v>
      </c>
      <c r="AC666" s="831" t="str">
        <f t="shared" ca="1" si="144"/>
        <v>Electric tab Row 144-154 plus Row 188-198 for Coal Mix when Inputs tab E710 = ASCC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ASCC</v>
      </c>
      <c r="V667" s="375" t="s">
        <v>406</v>
      </c>
      <c r="W667" s="375" t="str">
        <f t="shared" si="140"/>
        <v>100%Boiler_0%IGCC</v>
      </c>
      <c r="X667" s="824">
        <f t="shared" si="141"/>
        <v>0.26</v>
      </c>
      <c r="Y667" s="375" t="s">
        <v>397</v>
      </c>
      <c r="Z667" s="375" t="s">
        <v>401</v>
      </c>
      <c r="AA667" s="378">
        <f t="shared" si="145"/>
        <v>1.73436089844738</v>
      </c>
      <c r="AB667" s="375" t="s">
        <v>399</v>
      </c>
      <c r="AC667" s="831" t="str">
        <f t="shared" ca="1" si="144"/>
        <v>Electric tab Row 144-154 plus Row 188-198 for Coal Mix when Inputs tab E710 = ASCC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ASCC</v>
      </c>
      <c r="V668" s="375" t="s">
        <v>52</v>
      </c>
      <c r="X668" s="824">
        <f t="shared" ref="X668:X713" si="147">INDEX($D$71:$D$72,MATCH(V668,$A$71:$A$72,0))</f>
        <v>0.26</v>
      </c>
      <c r="Y668" s="375" t="s">
        <v>411</v>
      </c>
      <c r="Z668" s="375" t="s">
        <v>400</v>
      </c>
      <c r="AA668" s="761">
        <f>P140/10^6</f>
        <v>3.8461538461538458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ASCC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ASCC</v>
      </c>
      <c r="V669" s="375" t="s">
        <v>52</v>
      </c>
      <c r="X669" s="824">
        <f t="shared" si="147"/>
        <v>0.26</v>
      </c>
      <c r="Y669" s="375" t="s">
        <v>387</v>
      </c>
      <c r="Z669" s="375" t="s">
        <v>400</v>
      </c>
      <c r="AA669" s="763">
        <f>P145/1000/10^6/0.000293071</f>
        <v>3.2000007582538776E-5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ASCC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ASCC</v>
      </c>
      <c r="V670" s="375" t="s">
        <v>52</v>
      </c>
      <c r="X670" s="824">
        <f t="shared" si="147"/>
        <v>0.26</v>
      </c>
      <c r="Y670" s="375" t="s">
        <v>388</v>
      </c>
      <c r="Z670" s="375" t="s">
        <v>400</v>
      </c>
      <c r="AA670" s="763">
        <f t="shared" ref="AA670:AA679" si="149">P146/1000/10^6/0.000293071</f>
        <v>1.1300002677584006E-4</v>
      </c>
      <c r="AB670" s="375" t="s">
        <v>399</v>
      </c>
      <c r="AC670" s="831" t="str">
        <f t="shared" ca="1" si="148"/>
        <v>Electric tab Row 144-154 for Coal Boiler when Inputs tab E710 = ASCC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ASCC</v>
      </c>
      <c r="V671" s="375" t="s">
        <v>52</v>
      </c>
      <c r="X671" s="824">
        <f t="shared" si="147"/>
        <v>0.26</v>
      </c>
      <c r="Y671" s="375" t="s">
        <v>389</v>
      </c>
      <c r="Z671" s="375" t="s">
        <v>400</v>
      </c>
      <c r="AA671" s="763">
        <f t="shared" si="149"/>
        <v>1.3380003170449027E-3</v>
      </c>
      <c r="AB671" s="375" t="s">
        <v>399</v>
      </c>
      <c r="AC671" s="831" t="str">
        <f t="shared" ca="1" si="148"/>
        <v>Electric tab Row 144-154 for Coal Boiler when Inputs tab E710 = ASCC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ASCC</v>
      </c>
      <c r="V672" s="375" t="s">
        <v>52</v>
      </c>
      <c r="X672" s="824">
        <f t="shared" si="147"/>
        <v>0.26</v>
      </c>
      <c r="Y672" s="375" t="s">
        <v>390</v>
      </c>
      <c r="Z672" s="375" t="s">
        <v>400</v>
      </c>
      <c r="AA672" s="763">
        <f t="shared" si="149"/>
        <v>1.1887002816676201E-2</v>
      </c>
      <c r="AB672" s="375" t="s">
        <v>399</v>
      </c>
      <c r="AC672" s="831" t="str">
        <f t="shared" ca="1" si="148"/>
        <v>Electric tab Row 144-154 for Coal Boiler when Inputs tab E710 = ASCC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ASCC</v>
      </c>
      <c r="V673" s="375" t="s">
        <v>52</v>
      </c>
      <c r="X673" s="824">
        <f t="shared" si="147"/>
        <v>0.26</v>
      </c>
      <c r="Y673" s="375" t="s">
        <v>391</v>
      </c>
      <c r="Z673" s="375" t="s">
        <v>400</v>
      </c>
      <c r="AA673" s="763">
        <f t="shared" si="149"/>
        <v>3.5040008302879961E-3</v>
      </c>
      <c r="AB673" s="375" t="s">
        <v>399</v>
      </c>
      <c r="AC673" s="831" t="str">
        <f t="shared" ca="1" si="148"/>
        <v>Electric tab Row 144-154 for Coal Boiler when Inputs tab E710 = ASCC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ASCC</v>
      </c>
      <c r="V674" s="375" t="s">
        <v>52</v>
      </c>
      <c r="X674" s="824">
        <f t="shared" si="147"/>
        <v>0.26</v>
      </c>
      <c r="Y674" s="375" t="s">
        <v>392</v>
      </c>
      <c r="Z674" s="375" t="s">
        <v>400</v>
      </c>
      <c r="AA674" s="763">
        <f t="shared" si="149"/>
        <v>4.2710010120319726E-3</v>
      </c>
      <c r="AB674" s="375" t="s">
        <v>399</v>
      </c>
      <c r="AC674" s="831" t="str">
        <f t="shared" ca="1" si="148"/>
        <v>Electric tab Row 144-154 for Coal Boiler when Inputs tab E710 = ASCC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ASCC</v>
      </c>
      <c r="V675" s="375" t="s">
        <v>52</v>
      </c>
      <c r="X675" s="824">
        <f t="shared" si="147"/>
        <v>0.26</v>
      </c>
      <c r="Y675" s="375" t="s">
        <v>393</v>
      </c>
      <c r="Z675" s="375" t="s">
        <v>400</v>
      </c>
      <c r="AA675" s="763">
        <f t="shared" si="149"/>
        <v>1.5067203570238384E-4</v>
      </c>
      <c r="AB675" s="375" t="s">
        <v>399</v>
      </c>
      <c r="AC675" s="831" t="str">
        <f t="shared" ca="1" si="148"/>
        <v>Electric tab Row 144-154 for Coal Boiler when Inputs tab E710 = ASCC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ASCC</v>
      </c>
      <c r="V676" s="375" t="s">
        <v>52</v>
      </c>
      <c r="X676" s="824">
        <f t="shared" si="147"/>
        <v>0.26</v>
      </c>
      <c r="Y676" s="375" t="s">
        <v>394</v>
      </c>
      <c r="Z676" s="375" t="s">
        <v>400</v>
      </c>
      <c r="AA676" s="763">
        <f t="shared" si="149"/>
        <v>2.838240672533277E-4</v>
      </c>
      <c r="AB676" s="375" t="s">
        <v>399</v>
      </c>
      <c r="AC676" s="831" t="str">
        <f t="shared" ca="1" si="148"/>
        <v>Electric tab Row 144-154 for Coal Boiler when Inputs tab E710 = ASCC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ASCC</v>
      </c>
      <c r="V677" s="375" t="s">
        <v>52</v>
      </c>
      <c r="X677" s="824">
        <f t="shared" si="147"/>
        <v>0.26</v>
      </c>
      <c r="Y677" s="375" t="s">
        <v>395</v>
      </c>
      <c r="Z677" s="375" t="s">
        <v>400</v>
      </c>
      <c r="AA677" s="763">
        <f t="shared" si="149"/>
        <v>1.4000003317360716E-5</v>
      </c>
      <c r="AB677" s="375" t="s">
        <v>399</v>
      </c>
      <c r="AC677" s="831" t="str">
        <f t="shared" ca="1" si="148"/>
        <v>Electric tab Row 144-154 for Coal Boiler when Inputs tab E710 = ASCC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ASCC</v>
      </c>
      <c r="V678" s="375" t="s">
        <v>52</v>
      </c>
      <c r="X678" s="824">
        <f t="shared" si="147"/>
        <v>0.26</v>
      </c>
      <c r="Y678" s="375" t="s">
        <v>396</v>
      </c>
      <c r="Z678" s="375" t="s">
        <v>400</v>
      </c>
      <c r="AA678" s="763">
        <f t="shared" si="149"/>
        <v>2.1000004976041073E-5</v>
      </c>
      <c r="AB678" s="375" t="s">
        <v>399</v>
      </c>
      <c r="AC678" s="831" t="str">
        <f t="shared" ca="1" si="148"/>
        <v>Electric tab Row 144-154 for Coal Boiler when Inputs tab E710 = ASCC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ASCC</v>
      </c>
      <c r="V679" s="375" t="s">
        <v>52</v>
      </c>
      <c r="X679" s="824">
        <f t="shared" si="147"/>
        <v>0.26</v>
      </c>
      <c r="Y679" s="375" t="s">
        <v>397</v>
      </c>
      <c r="Z679" s="375" t="s">
        <v>400</v>
      </c>
      <c r="AA679" s="763">
        <f t="shared" si="149"/>
        <v>2.8220830728536437</v>
      </c>
      <c r="AB679" s="375" t="s">
        <v>399</v>
      </c>
      <c r="AC679" s="831" t="str">
        <f t="shared" ca="1" si="148"/>
        <v>Electric tab Row 144-154 for Coal Boiler when Inputs tab E710 = ASCC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ASCC</v>
      </c>
      <c r="V680" s="375" t="s">
        <v>52</v>
      </c>
      <c r="X680" s="824">
        <f t="shared" si="147"/>
        <v>0.26</v>
      </c>
      <c r="Y680" s="375" t="s">
        <v>387</v>
      </c>
      <c r="Z680" s="375" t="s">
        <v>401</v>
      </c>
      <c r="AA680" s="378">
        <f>(P145+P189)/1000/10^6/0.000293071</f>
        <v>3.2811816140696184E-5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ASCC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ASCC</v>
      </c>
      <c r="V681" s="375" t="s">
        <v>52</v>
      </c>
      <c r="X681" s="824">
        <f t="shared" si="147"/>
        <v>0.26</v>
      </c>
      <c r="Y681" s="375" t="s">
        <v>388</v>
      </c>
      <c r="Z681" s="375" t="s">
        <v>401</v>
      </c>
      <c r="AA681" s="378">
        <f t="shared" ref="AA681:AA690" si="151">(P146+P190)/1000/10^6/0.000293071</f>
        <v>1.1846175246406872E-4</v>
      </c>
      <c r="AB681" s="375" t="s">
        <v>399</v>
      </c>
      <c r="AC681" s="831" t="str">
        <f t="shared" ca="1" si="150"/>
        <v>Electric tab Row 144-154 plus Row 188-198 for Coal Boiler when Inputs tab E710 = ASCC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ASCC</v>
      </c>
      <c r="V682" s="375" t="s">
        <v>52</v>
      </c>
      <c r="X682" s="824">
        <f t="shared" si="147"/>
        <v>0.26</v>
      </c>
      <c r="Y682" s="375" t="s">
        <v>389</v>
      </c>
      <c r="Z682" s="375" t="s">
        <v>401</v>
      </c>
      <c r="AA682" s="378">
        <f t="shared" si="151"/>
        <v>1.3388286898425646E-3</v>
      </c>
      <c r="AB682" s="375" t="s">
        <v>399</v>
      </c>
      <c r="AC682" s="831" t="str">
        <f t="shared" ca="1" si="150"/>
        <v>Electric tab Row 144-154 plus Row 188-198 for Coal Boiler when Inputs tab E710 = ASCC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ASCC</v>
      </c>
      <c r="V683" s="375" t="s">
        <v>52</v>
      </c>
      <c r="X683" s="824">
        <f t="shared" si="147"/>
        <v>0.26</v>
      </c>
      <c r="Y683" s="375" t="s">
        <v>390</v>
      </c>
      <c r="Z683" s="375" t="s">
        <v>401</v>
      </c>
      <c r="AA683" s="378">
        <f t="shared" si="151"/>
        <v>1.188750499553023E-2</v>
      </c>
      <c r="AB683" s="375" t="s">
        <v>399</v>
      </c>
      <c r="AC683" s="831" t="str">
        <f t="shared" ca="1" si="150"/>
        <v>Electric tab Row 144-154 plus Row 188-198 for Coal Boiler when Inputs tab E710 = ASCC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ASCC</v>
      </c>
      <c r="V684" s="375" t="s">
        <v>52</v>
      </c>
      <c r="X684" s="824">
        <f t="shared" si="147"/>
        <v>0.26</v>
      </c>
      <c r="Y684" s="375" t="s">
        <v>391</v>
      </c>
      <c r="Z684" s="375" t="s">
        <v>401</v>
      </c>
      <c r="AA684" s="378">
        <f t="shared" si="151"/>
        <v>3.5042326505623552E-3</v>
      </c>
      <c r="AB684" s="375" t="s">
        <v>399</v>
      </c>
      <c r="AC684" s="831" t="str">
        <f t="shared" ca="1" si="150"/>
        <v>Electric tab Row 144-154 plus Row 188-198 for Coal Boiler when Inputs tab E710 = ASCC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ASCC</v>
      </c>
      <c r="V685" s="375" t="s">
        <v>52</v>
      </c>
      <c r="X685" s="824">
        <f t="shared" si="147"/>
        <v>0.26</v>
      </c>
      <c r="Y685" s="375" t="s">
        <v>392</v>
      </c>
      <c r="Z685" s="375" t="s">
        <v>401</v>
      </c>
      <c r="AA685" s="378">
        <f t="shared" si="151"/>
        <v>4.273829615951877E-3</v>
      </c>
      <c r="AB685" s="375" t="s">
        <v>399</v>
      </c>
      <c r="AC685" s="831" t="str">
        <f t="shared" ca="1" si="150"/>
        <v>Electric tab Row 144-154 plus Row 188-198 for Coal Boiler when Inputs tab E710 = ASCC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ASCC</v>
      </c>
      <c r="V686" s="375" t="s">
        <v>52</v>
      </c>
      <c r="X686" s="824">
        <f t="shared" si="147"/>
        <v>0.26</v>
      </c>
      <c r="Y686" s="375" t="s">
        <v>393</v>
      </c>
      <c r="Z686" s="375" t="s">
        <v>401</v>
      </c>
      <c r="AA686" s="378">
        <f t="shared" si="151"/>
        <v>1.5067635939761148E-4</v>
      </c>
      <c r="AB686" s="375" t="s">
        <v>399</v>
      </c>
      <c r="AC686" s="831" t="str">
        <f t="shared" ca="1" si="150"/>
        <v>Electric tab Row 144-154 plus Row 188-198 for Coal Boiler when Inputs tab E710 = ASCC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ASCC</v>
      </c>
      <c r="V687" s="375" t="s">
        <v>52</v>
      </c>
      <c r="X687" s="824">
        <f t="shared" si="147"/>
        <v>0.26</v>
      </c>
      <c r="Y687" s="375" t="s">
        <v>394</v>
      </c>
      <c r="Z687" s="375" t="s">
        <v>401</v>
      </c>
      <c r="AA687" s="378">
        <f t="shared" si="151"/>
        <v>2.8383353762428742E-4</v>
      </c>
      <c r="AB687" s="375" t="s">
        <v>399</v>
      </c>
      <c r="AC687" s="831" t="str">
        <f t="shared" ca="1" si="150"/>
        <v>Electric tab Row 144-154 plus Row 188-198 for Coal Boiler when Inputs tab E710 = ASCC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ASCC</v>
      </c>
      <c r="V688" s="375" t="s">
        <v>52</v>
      </c>
      <c r="X688" s="824">
        <f t="shared" si="147"/>
        <v>0.26</v>
      </c>
      <c r="Y688" s="375" t="s">
        <v>395</v>
      </c>
      <c r="Z688" s="375" t="s">
        <v>401</v>
      </c>
      <c r="AA688" s="378">
        <f t="shared" si="151"/>
        <v>1.5288506021842568E-5</v>
      </c>
      <c r="AB688" s="375" t="s">
        <v>399</v>
      </c>
      <c r="AC688" s="831" t="str">
        <f t="shared" ca="1" si="150"/>
        <v>Electric tab Row 144-154 plus Row 188-198 for Coal Boiler when Inputs tab E710 = ASCC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ASCC</v>
      </c>
      <c r="V689" s="375" t="s">
        <v>52</v>
      </c>
      <c r="X689" s="824">
        <f t="shared" si="147"/>
        <v>0.26</v>
      </c>
      <c r="Y689" s="375" t="s">
        <v>396</v>
      </c>
      <c r="Z689" s="375" t="s">
        <v>401</v>
      </c>
      <c r="AA689" s="378">
        <f t="shared" si="151"/>
        <v>2.1007891421229859E-5</v>
      </c>
      <c r="AB689" s="375" t="s">
        <v>399</v>
      </c>
      <c r="AC689" s="831" t="str">
        <f t="shared" ca="1" si="150"/>
        <v>Electric tab Row 144-154 plus Row 188-198 for Coal Boiler when Inputs tab E710 = ASCC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ASCC</v>
      </c>
      <c r="V690" s="375" t="s">
        <v>52</v>
      </c>
      <c r="X690" s="824">
        <f t="shared" si="147"/>
        <v>0.26</v>
      </c>
      <c r="Y690" s="375" t="s">
        <v>397</v>
      </c>
      <c r="Z690" s="375" t="s">
        <v>401</v>
      </c>
      <c r="AA690" s="378">
        <f t="shared" si="151"/>
        <v>2.823795235643936</v>
      </c>
      <c r="AB690" s="375" t="s">
        <v>399</v>
      </c>
      <c r="AC690" s="831" t="str">
        <f t="shared" ca="1" si="150"/>
        <v>Electric tab Row 144-154 plus Row 188-198 for Coal Boiler when Inputs tab E710 = ASCC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ASCC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ASCC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ASCC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ASCC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ASCC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ASCC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ASCC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ASCC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ASCC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ASCC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ASCC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ASCC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ASCC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ASCC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ASCC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ASCC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ASCC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ASCC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ASCC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ASCC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ASCC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ASCC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ASCC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ASCC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ASCC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ASCC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ASCC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ASCC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ASCC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ASCC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ASCC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ASCC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ASCC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ASCC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ASCC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ASCC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ASCC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ASCC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ASCC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ASCC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ASCC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ASCC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ASCC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ASCC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ASCC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ASCC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ASCC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0.26</v>
      </c>
      <c r="Y714" s="375" t="s">
        <v>411</v>
      </c>
      <c r="Z714" s="375" t="s">
        <v>400</v>
      </c>
      <c r="AA714" s="761">
        <f>G140/10^6</f>
        <v>3.8461538461538458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ASCC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ASCC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0.26</v>
      </c>
      <c r="Y715" s="375" t="s">
        <v>387</v>
      </c>
      <c r="Z715" s="375" t="s">
        <v>400</v>
      </c>
      <c r="AA715" s="763">
        <f>G145/1000/10^6/0.000293071</f>
        <v>3.2000007582538776E-5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ASCC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ASCC</v>
      </c>
      <c r="V716" s="375" t="s">
        <v>406</v>
      </c>
      <c r="W716" s="375" t="str">
        <f t="shared" si="157"/>
        <v>100%Boiler_0%IGCC</v>
      </c>
      <c r="X716" s="824">
        <f t="shared" si="158"/>
        <v>0.26</v>
      </c>
      <c r="Y716" s="375" t="s">
        <v>388</v>
      </c>
      <c r="Z716" s="375" t="s">
        <v>400</v>
      </c>
      <c r="AA716" s="763">
        <f t="shared" ref="AA716:AA725" si="160">G146/1000/10^6/0.000293071</f>
        <v>1.1300002677584006E-4</v>
      </c>
      <c r="AB716" s="375" t="s">
        <v>399</v>
      </c>
      <c r="AC716" s="831" t="str">
        <f t="shared" ca="1" si="159"/>
        <v>Electric tab Row 144-154 for Coal Mix when Inputs tab E710 = ASCC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ASCC</v>
      </c>
      <c r="V717" s="375" t="s">
        <v>406</v>
      </c>
      <c r="W717" s="375" t="str">
        <f t="shared" si="157"/>
        <v>100%Boiler_0%IGCC</v>
      </c>
      <c r="X717" s="824">
        <f t="shared" si="158"/>
        <v>0.26</v>
      </c>
      <c r="Y717" s="375" t="s">
        <v>389</v>
      </c>
      <c r="Z717" s="375" t="s">
        <v>400</v>
      </c>
      <c r="AA717" s="763">
        <f t="shared" si="160"/>
        <v>1.3380003170449027E-3</v>
      </c>
      <c r="AB717" s="375" t="s">
        <v>399</v>
      </c>
      <c r="AC717" s="831" t="str">
        <f t="shared" ca="1" si="159"/>
        <v>Electric tab Row 144-154 for Coal Mix when Inputs tab E710 = ASCC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ASCC</v>
      </c>
      <c r="V718" s="375" t="s">
        <v>406</v>
      </c>
      <c r="W718" s="375" t="str">
        <f t="shared" si="157"/>
        <v>100%Boiler_0%IGCC</v>
      </c>
      <c r="X718" s="824">
        <f t="shared" si="158"/>
        <v>0.26</v>
      </c>
      <c r="Y718" s="375" t="s">
        <v>390</v>
      </c>
      <c r="Z718" s="375" t="s">
        <v>400</v>
      </c>
      <c r="AA718" s="763">
        <f t="shared" si="160"/>
        <v>1.1887002816676201E-2</v>
      </c>
      <c r="AB718" s="375" t="s">
        <v>399</v>
      </c>
      <c r="AC718" s="831" t="str">
        <f t="shared" ca="1" si="159"/>
        <v>Electric tab Row 144-154 for Coal Mix when Inputs tab E710 = ASCC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ASCC</v>
      </c>
      <c r="V719" s="375" t="s">
        <v>406</v>
      </c>
      <c r="W719" s="375" t="str">
        <f t="shared" si="157"/>
        <v>100%Boiler_0%IGCC</v>
      </c>
      <c r="X719" s="824">
        <f t="shared" si="158"/>
        <v>0.26</v>
      </c>
      <c r="Y719" s="375" t="s">
        <v>391</v>
      </c>
      <c r="Z719" s="375" t="s">
        <v>400</v>
      </c>
      <c r="AA719" s="763">
        <f t="shared" si="160"/>
        <v>3.5040008302879961E-3</v>
      </c>
      <c r="AB719" s="375" t="s">
        <v>399</v>
      </c>
      <c r="AC719" s="831" t="str">
        <f t="shared" ca="1" si="159"/>
        <v>Electric tab Row 144-154 for Coal Mix when Inputs tab E710 = ASCC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ASCC</v>
      </c>
      <c r="V720" s="375" t="s">
        <v>406</v>
      </c>
      <c r="W720" s="375" t="str">
        <f t="shared" si="157"/>
        <v>100%Boiler_0%IGCC</v>
      </c>
      <c r="X720" s="824">
        <f t="shared" si="158"/>
        <v>0.26</v>
      </c>
      <c r="Y720" s="375" t="s">
        <v>392</v>
      </c>
      <c r="Z720" s="375" t="s">
        <v>400</v>
      </c>
      <c r="AA720" s="763">
        <f t="shared" si="160"/>
        <v>4.2710010120319726E-3</v>
      </c>
      <c r="AB720" s="375" t="s">
        <v>399</v>
      </c>
      <c r="AC720" s="831" t="str">
        <f t="shared" ca="1" si="159"/>
        <v>Electric tab Row 144-154 for Coal Mix when Inputs tab E710 = ASCC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ASCC</v>
      </c>
      <c r="V721" s="375" t="s">
        <v>406</v>
      </c>
      <c r="W721" s="375" t="str">
        <f t="shared" si="157"/>
        <v>100%Boiler_0%IGCC</v>
      </c>
      <c r="X721" s="824">
        <f t="shared" si="158"/>
        <v>0.26</v>
      </c>
      <c r="Y721" s="375" t="s">
        <v>393</v>
      </c>
      <c r="Z721" s="375" t="s">
        <v>400</v>
      </c>
      <c r="AA721" s="763">
        <f t="shared" si="160"/>
        <v>1.5067203570238384E-4</v>
      </c>
      <c r="AB721" s="375" t="s">
        <v>399</v>
      </c>
      <c r="AC721" s="831" t="str">
        <f t="shared" ca="1" si="159"/>
        <v>Electric tab Row 144-154 for Coal Mix when Inputs tab E710 = ASCC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ASCC</v>
      </c>
      <c r="V722" s="375" t="s">
        <v>406</v>
      </c>
      <c r="W722" s="375" t="str">
        <f t="shared" si="157"/>
        <v>100%Boiler_0%IGCC</v>
      </c>
      <c r="X722" s="824">
        <f t="shared" si="158"/>
        <v>0.26</v>
      </c>
      <c r="Y722" s="375" t="s">
        <v>394</v>
      </c>
      <c r="Z722" s="375" t="s">
        <v>400</v>
      </c>
      <c r="AA722" s="763">
        <f t="shared" si="160"/>
        <v>2.838240672533277E-4</v>
      </c>
      <c r="AB722" s="375" t="s">
        <v>399</v>
      </c>
      <c r="AC722" s="831" t="str">
        <f t="shared" ca="1" si="159"/>
        <v>Electric tab Row 144-154 for Coal Mix when Inputs tab E710 = ASCC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ASCC</v>
      </c>
      <c r="V723" s="375" t="s">
        <v>406</v>
      </c>
      <c r="W723" s="375" t="str">
        <f t="shared" si="157"/>
        <v>100%Boiler_0%IGCC</v>
      </c>
      <c r="X723" s="824">
        <f t="shared" si="158"/>
        <v>0.26</v>
      </c>
      <c r="Y723" s="375" t="s">
        <v>395</v>
      </c>
      <c r="Z723" s="375" t="s">
        <v>400</v>
      </c>
      <c r="AA723" s="763">
        <f t="shared" si="160"/>
        <v>1.4000003317360716E-5</v>
      </c>
      <c r="AB723" s="375" t="s">
        <v>399</v>
      </c>
      <c r="AC723" s="831" t="str">
        <f t="shared" ca="1" si="159"/>
        <v>Electric tab Row 144-154 for Coal Mix when Inputs tab E710 = ASCC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ASCC</v>
      </c>
      <c r="V724" s="375" t="s">
        <v>406</v>
      </c>
      <c r="W724" s="375" t="str">
        <f t="shared" si="157"/>
        <v>100%Boiler_0%IGCC</v>
      </c>
      <c r="X724" s="824">
        <f t="shared" si="158"/>
        <v>0.26</v>
      </c>
      <c r="Y724" s="375" t="s">
        <v>396</v>
      </c>
      <c r="Z724" s="375" t="s">
        <v>400</v>
      </c>
      <c r="AA724" s="763">
        <f t="shared" si="160"/>
        <v>2.1000004976041073E-5</v>
      </c>
      <c r="AB724" s="375" t="s">
        <v>399</v>
      </c>
      <c r="AC724" s="831" t="str">
        <f t="shared" ca="1" si="159"/>
        <v>Electric tab Row 144-154 for Coal Mix when Inputs tab E710 = ASCC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ASCC</v>
      </c>
      <c r="V725" s="375" t="s">
        <v>406</v>
      </c>
      <c r="W725" s="375" t="str">
        <f t="shared" si="157"/>
        <v>100%Boiler_0%IGCC</v>
      </c>
      <c r="X725" s="824">
        <f t="shared" si="158"/>
        <v>0.26</v>
      </c>
      <c r="Y725" s="375" t="s">
        <v>397</v>
      </c>
      <c r="Z725" s="375" t="s">
        <v>400</v>
      </c>
      <c r="AA725" s="763">
        <f t="shared" si="160"/>
        <v>2.8220830728536437</v>
      </c>
      <c r="AB725" s="375" t="s">
        <v>399</v>
      </c>
      <c r="AC725" s="831" t="str">
        <f t="shared" ca="1" si="159"/>
        <v>Electric tab Row 144-154 for Coal Mix when Inputs tab E710 = ASCC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ASCC</v>
      </c>
      <c r="V726" s="375" t="s">
        <v>406</v>
      </c>
      <c r="W726" s="375" t="str">
        <f t="shared" si="157"/>
        <v>100%Boiler_0%IGCC</v>
      </c>
      <c r="X726" s="824">
        <f t="shared" si="158"/>
        <v>0.26</v>
      </c>
      <c r="Y726" s="375" t="s">
        <v>387</v>
      </c>
      <c r="Z726" s="375" t="s">
        <v>401</v>
      </c>
      <c r="AA726" s="378">
        <f>(G145+G189)/1000/10^6/0.000293071</f>
        <v>3.2811816140696184E-5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ASCC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ASCC</v>
      </c>
      <c r="V727" s="375" t="s">
        <v>406</v>
      </c>
      <c r="W727" s="375" t="str">
        <f t="shared" si="157"/>
        <v>100%Boiler_0%IGCC</v>
      </c>
      <c r="X727" s="824">
        <f t="shared" si="158"/>
        <v>0.26</v>
      </c>
      <c r="Y727" s="375" t="s">
        <v>388</v>
      </c>
      <c r="Z727" s="375" t="s">
        <v>401</v>
      </c>
      <c r="AA727" s="378">
        <f t="shared" ref="AA727:AA736" si="162">(G146+G190)/1000/10^6/0.000293071</f>
        <v>1.1846175246406872E-4</v>
      </c>
      <c r="AB727" s="375" t="s">
        <v>399</v>
      </c>
      <c r="AC727" s="831" t="str">
        <f t="shared" ca="1" si="161"/>
        <v>Electric tab Row 144-154 plus Row 188-198 for Coal Mix when Inputs tab E710 = ASCC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ASCC</v>
      </c>
      <c r="V728" s="375" t="s">
        <v>406</v>
      </c>
      <c r="W728" s="375" t="str">
        <f t="shared" si="157"/>
        <v>100%Boiler_0%IGCC</v>
      </c>
      <c r="X728" s="824">
        <f t="shared" si="158"/>
        <v>0.26</v>
      </c>
      <c r="Y728" s="375" t="s">
        <v>389</v>
      </c>
      <c r="Z728" s="375" t="s">
        <v>401</v>
      </c>
      <c r="AA728" s="378">
        <f t="shared" si="162"/>
        <v>1.3388286898425646E-3</v>
      </c>
      <c r="AB728" s="375" t="s">
        <v>399</v>
      </c>
      <c r="AC728" s="831" t="str">
        <f t="shared" ca="1" si="161"/>
        <v>Electric tab Row 144-154 plus Row 188-198 for Coal Mix when Inputs tab E710 = ASCC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ASCC</v>
      </c>
      <c r="V729" s="375" t="s">
        <v>406</v>
      </c>
      <c r="W729" s="375" t="str">
        <f t="shared" si="157"/>
        <v>100%Boiler_0%IGCC</v>
      </c>
      <c r="X729" s="824">
        <f t="shared" si="158"/>
        <v>0.26</v>
      </c>
      <c r="Y729" s="375" t="s">
        <v>390</v>
      </c>
      <c r="Z729" s="375" t="s">
        <v>401</v>
      </c>
      <c r="AA729" s="378">
        <f t="shared" si="162"/>
        <v>1.188750499553023E-2</v>
      </c>
      <c r="AB729" s="375" t="s">
        <v>399</v>
      </c>
      <c r="AC729" s="831" t="str">
        <f t="shared" ca="1" si="161"/>
        <v>Electric tab Row 144-154 plus Row 188-198 for Coal Mix when Inputs tab E710 = ASCC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ASCC</v>
      </c>
      <c r="V730" s="375" t="s">
        <v>406</v>
      </c>
      <c r="W730" s="375" t="str">
        <f t="shared" si="157"/>
        <v>100%Boiler_0%IGCC</v>
      </c>
      <c r="X730" s="824">
        <f t="shared" si="158"/>
        <v>0.26</v>
      </c>
      <c r="Y730" s="375" t="s">
        <v>391</v>
      </c>
      <c r="Z730" s="375" t="s">
        <v>401</v>
      </c>
      <c r="AA730" s="378">
        <f t="shared" si="162"/>
        <v>3.5042326505623552E-3</v>
      </c>
      <c r="AB730" s="375" t="s">
        <v>399</v>
      </c>
      <c r="AC730" s="831" t="str">
        <f t="shared" ca="1" si="161"/>
        <v>Electric tab Row 144-154 plus Row 188-198 for Coal Mix when Inputs tab E710 = ASCC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ASCC</v>
      </c>
      <c r="V731" s="375" t="s">
        <v>406</v>
      </c>
      <c r="W731" s="375" t="str">
        <f t="shared" si="157"/>
        <v>100%Boiler_0%IGCC</v>
      </c>
      <c r="X731" s="824">
        <f t="shared" si="158"/>
        <v>0.26</v>
      </c>
      <c r="Y731" s="375" t="s">
        <v>392</v>
      </c>
      <c r="Z731" s="375" t="s">
        <v>401</v>
      </c>
      <c r="AA731" s="378">
        <f t="shared" si="162"/>
        <v>4.273829615951877E-3</v>
      </c>
      <c r="AB731" s="375" t="s">
        <v>399</v>
      </c>
      <c r="AC731" s="831" t="str">
        <f t="shared" ca="1" si="161"/>
        <v>Electric tab Row 144-154 plus Row 188-198 for Coal Mix when Inputs tab E710 = ASCC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ASCC</v>
      </c>
      <c r="V732" s="375" t="s">
        <v>406</v>
      </c>
      <c r="W732" s="375" t="str">
        <f t="shared" si="157"/>
        <v>100%Boiler_0%IGCC</v>
      </c>
      <c r="X732" s="824">
        <f t="shared" si="158"/>
        <v>0.26</v>
      </c>
      <c r="Y732" s="375" t="s">
        <v>393</v>
      </c>
      <c r="Z732" s="375" t="s">
        <v>401</v>
      </c>
      <c r="AA732" s="378">
        <f t="shared" si="162"/>
        <v>1.5067635939761148E-4</v>
      </c>
      <c r="AB732" s="375" t="s">
        <v>399</v>
      </c>
      <c r="AC732" s="831" t="str">
        <f t="shared" ca="1" si="161"/>
        <v>Electric tab Row 144-154 plus Row 188-198 for Coal Mix when Inputs tab E710 = ASCC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ASCC</v>
      </c>
      <c r="V733" s="375" t="s">
        <v>406</v>
      </c>
      <c r="W733" s="375" t="str">
        <f t="shared" si="157"/>
        <v>100%Boiler_0%IGCC</v>
      </c>
      <c r="X733" s="824">
        <f t="shared" si="158"/>
        <v>0.26</v>
      </c>
      <c r="Y733" s="375" t="s">
        <v>394</v>
      </c>
      <c r="Z733" s="375" t="s">
        <v>401</v>
      </c>
      <c r="AA733" s="378">
        <f t="shared" si="162"/>
        <v>2.8383353762428742E-4</v>
      </c>
      <c r="AB733" s="375" t="s">
        <v>399</v>
      </c>
      <c r="AC733" s="831" t="str">
        <f t="shared" ca="1" si="161"/>
        <v>Electric tab Row 144-154 plus Row 188-198 for Coal Mix when Inputs tab E710 = ASCC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ASCC</v>
      </c>
      <c r="V734" s="375" t="s">
        <v>406</v>
      </c>
      <c r="W734" s="375" t="str">
        <f t="shared" si="157"/>
        <v>100%Boiler_0%IGCC</v>
      </c>
      <c r="X734" s="824">
        <f t="shared" si="158"/>
        <v>0.26</v>
      </c>
      <c r="Y734" s="375" t="s">
        <v>395</v>
      </c>
      <c r="Z734" s="375" t="s">
        <v>401</v>
      </c>
      <c r="AA734" s="378">
        <f t="shared" si="162"/>
        <v>1.5288506021842568E-5</v>
      </c>
      <c r="AB734" s="375" t="s">
        <v>399</v>
      </c>
      <c r="AC734" s="831" t="str">
        <f t="shared" ca="1" si="161"/>
        <v>Electric tab Row 144-154 plus Row 188-198 for Coal Mix when Inputs tab E710 = ASCC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ASCC</v>
      </c>
      <c r="V735" s="375" t="s">
        <v>406</v>
      </c>
      <c r="W735" s="375" t="str">
        <f t="shared" si="157"/>
        <v>100%Boiler_0%IGCC</v>
      </c>
      <c r="X735" s="824">
        <f t="shared" si="158"/>
        <v>0.26</v>
      </c>
      <c r="Y735" s="375" t="s">
        <v>396</v>
      </c>
      <c r="Z735" s="375" t="s">
        <v>401</v>
      </c>
      <c r="AA735" s="378">
        <f t="shared" si="162"/>
        <v>2.1007891421229859E-5</v>
      </c>
      <c r="AB735" s="375" t="s">
        <v>399</v>
      </c>
      <c r="AC735" s="831" t="str">
        <f t="shared" ca="1" si="161"/>
        <v>Electric tab Row 144-154 plus Row 188-198 for Coal Mix when Inputs tab E710 = ASCC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ASCC</v>
      </c>
      <c r="V736" s="375" t="s">
        <v>406</v>
      </c>
      <c r="W736" s="375" t="str">
        <f t="shared" si="157"/>
        <v>100%Boiler_0%IGCC</v>
      </c>
      <c r="X736" s="824">
        <f t="shared" si="158"/>
        <v>0.26</v>
      </c>
      <c r="Y736" s="375" t="s">
        <v>397</v>
      </c>
      <c r="Z736" s="375" t="s">
        <v>401</v>
      </c>
      <c r="AA736" s="378">
        <f t="shared" si="162"/>
        <v>2.823795235643936</v>
      </c>
      <c r="AB736" s="375" t="s">
        <v>399</v>
      </c>
      <c r="AC736" s="831" t="str">
        <f t="shared" ca="1" si="161"/>
        <v>Electric tab Row 144-154 plus Row 188-198 for Coal Mix when Inputs tab E710 = ASCC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disablePrompts="1"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J452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FRCC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1.8289159775951552E-3</v>
      </c>
      <c r="C61" s="427"/>
      <c r="D61" s="683">
        <v>0.32244935713625017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0.83199999999999996</v>
      </c>
      <c r="D62" s="681">
        <v>0.33200000000000002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1.0000000000000286E-3</v>
      </c>
      <c r="D63" s="681">
        <v>0.32900000000000001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0.16700000000000001</v>
      </c>
      <c r="D64" s="682">
        <v>0.28199999999999997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0.67316337223659473</v>
      </c>
      <c r="C65" s="827"/>
      <c r="D65" s="684">
        <v>0.48120249220745398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6.7000000000000004E-2</v>
      </c>
      <c r="D66" s="681">
        <v>0.33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3.4000000000000002E-2</v>
      </c>
      <c r="D67" s="681">
        <v>0.318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0.89700000000000002</v>
      </c>
      <c r="D68" s="681">
        <v>0.50900000000000001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2.0000000000000018E-3</v>
      </c>
      <c r="D69" s="681">
        <v>0.33900000000000002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0.16562200560959309</v>
      </c>
      <c r="C70" s="828"/>
      <c r="D70" s="683">
        <v>0.34799999999999998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0.97</v>
      </c>
      <c r="D71" s="681">
        <v>0.34799999999999998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0.03</v>
      </c>
      <c r="D72" s="682">
        <v>0.34799999999999998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3.4786164084511777E-3</v>
      </c>
      <c r="C73" s="827"/>
      <c r="D73" s="684">
        <v>0.185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0.185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0.12999854284321868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2.5908546924547249E-2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0.26026417892167969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0.32355794176573505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0.41617787931258521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0.26137868296755462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0.29674219057470136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0.45532869201479909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0.45613096539893466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1.8405203474508719E-2</v>
      </c>
      <c r="C108" s="465">
        <v>6.4341260112266239E-3</v>
      </c>
      <c r="D108" s="465">
        <v>1.4254613907977906E-2</v>
      </c>
      <c r="E108" s="466">
        <v>0.14729385486393279</v>
      </c>
      <c r="F108" s="466">
        <v>0.14729385486393279</v>
      </c>
      <c r="G108" s="466">
        <v>0.14729385486393279</v>
      </c>
      <c r="H108" s="466">
        <v>0.14729385486393279</v>
      </c>
      <c r="I108" s="466">
        <v>0.14729385486393279</v>
      </c>
      <c r="J108" s="467">
        <v>1.8405203474508719E-2</v>
      </c>
      <c r="K108" s="464">
        <v>6.4341260112266239E-3</v>
      </c>
      <c r="L108" s="464">
        <v>1.4254613907977906E-2</v>
      </c>
      <c r="M108" s="466">
        <v>0.14729385486393279</v>
      </c>
      <c r="N108" s="466">
        <v>0.14729385486393279</v>
      </c>
      <c r="O108" s="466">
        <v>0.14729385486393279</v>
      </c>
      <c r="P108" s="466">
        <v>0.14729385486393279</v>
      </c>
      <c r="Q108" s="468">
        <v>0.14729385486393279</v>
      </c>
      <c r="R108" s="464">
        <v>2.5000000000000001E-2</v>
      </c>
      <c r="S108" s="464">
        <v>1.2999999999999999E-2</v>
      </c>
      <c r="T108" s="464">
        <v>2E-3</v>
      </c>
      <c r="U108" s="465">
        <v>2.8000000000000001E-2</v>
      </c>
      <c r="V108" s="465">
        <v>1.0999999999999999E-2</v>
      </c>
      <c r="W108" s="465">
        <v>2E-3</v>
      </c>
      <c r="X108" s="465">
        <v>1.1359999999999999</v>
      </c>
      <c r="Y108" s="465">
        <v>1.2E-2</v>
      </c>
      <c r="Z108" s="465">
        <v>1E-3</v>
      </c>
      <c r="AA108" s="464">
        <v>0.159</v>
      </c>
      <c r="AB108" s="464">
        <v>0.159</v>
      </c>
      <c r="AC108" s="464">
        <v>0.159</v>
      </c>
      <c r="AD108" s="464">
        <v>0.159</v>
      </c>
      <c r="AE108" s="464">
        <v>0.159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2.5000000000000001E-2</v>
      </c>
      <c r="AL108" s="464">
        <v>1.2999999999999999E-2</v>
      </c>
      <c r="AM108" s="464">
        <v>2E-3</v>
      </c>
      <c r="AN108" s="464">
        <v>2.8000000000000001E-2</v>
      </c>
      <c r="AO108" s="464">
        <v>1.0999999999999999E-2</v>
      </c>
      <c r="AP108" s="464">
        <v>2E-3</v>
      </c>
      <c r="AQ108" s="464">
        <v>1.1359999999999999</v>
      </c>
      <c r="AR108" s="464">
        <v>1.2E-2</v>
      </c>
      <c r="AS108" s="464">
        <v>1E-3</v>
      </c>
      <c r="AT108" s="464">
        <v>0.159</v>
      </c>
      <c r="AU108" s="464">
        <v>0.159</v>
      </c>
      <c r="AV108" s="464">
        <v>0.159</v>
      </c>
      <c r="AW108" s="464">
        <v>0.159</v>
      </c>
      <c r="AX108" s="464">
        <v>0.159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2.1146999999999999E-2</v>
      </c>
      <c r="BE108" s="464">
        <v>6.3160000000000022E-3</v>
      </c>
      <c r="BF108" s="464">
        <v>1.167E-2</v>
      </c>
      <c r="BG108" s="469">
        <v>0.159</v>
      </c>
      <c r="BH108" s="467">
        <v>2.1146999999999999E-2</v>
      </c>
      <c r="BI108" s="464">
        <v>6.3160000000000022E-3</v>
      </c>
      <c r="BJ108" s="464">
        <v>1.167E-2</v>
      </c>
      <c r="BK108" s="464">
        <v>0.159</v>
      </c>
      <c r="BL108" s="470">
        <v>7.2381360988413258E-3</v>
      </c>
      <c r="BM108" s="471">
        <v>2.2598023057856724E-3</v>
      </c>
      <c r="BN108" s="464">
        <v>7.2381360988413258E-3</v>
      </c>
      <c r="BO108" s="469">
        <v>2.2598023057856724E-3</v>
      </c>
      <c r="BP108" s="472">
        <v>6.7762847596322265E-3</v>
      </c>
      <c r="BQ108" s="473">
        <v>2.0728264629358544E-3</v>
      </c>
      <c r="BR108" s="474">
        <v>6.7762847596322265E-3</v>
      </c>
      <c r="BS108" s="473">
        <v>2.0728264629358544E-3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0.14856788877856705</v>
      </c>
      <c r="C109" s="465">
        <v>0.13204947303110942</v>
      </c>
      <c r="D109" s="465">
        <v>0.11875370683310109</v>
      </c>
      <c r="E109" s="466">
        <v>5.1987390051436613</v>
      </c>
      <c r="F109" s="466">
        <v>5.1987390051436613</v>
      </c>
      <c r="G109" s="466">
        <v>5.1987390051436613</v>
      </c>
      <c r="H109" s="466">
        <v>5.1987390051436613</v>
      </c>
      <c r="I109" s="466">
        <v>5.1987390051436613</v>
      </c>
      <c r="J109" s="467">
        <v>0.14856788877856705</v>
      </c>
      <c r="K109" s="464">
        <v>0.13204947303110942</v>
      </c>
      <c r="L109" s="464">
        <v>0.11875370683310109</v>
      </c>
      <c r="M109" s="466">
        <v>5.1987390051436613</v>
      </c>
      <c r="N109" s="466">
        <v>5.1987390051436613</v>
      </c>
      <c r="O109" s="466">
        <v>5.1987390051436613</v>
      </c>
      <c r="P109" s="466">
        <v>5.1987390051436613</v>
      </c>
      <c r="Q109" s="468">
        <v>5.1987390051436613</v>
      </c>
      <c r="R109" s="464">
        <v>0.16500000000000001</v>
      </c>
      <c r="S109" s="464">
        <v>3.4000000000000002E-2</v>
      </c>
      <c r="T109" s="464">
        <v>1.7999999999999999E-2</v>
      </c>
      <c r="U109" s="465">
        <v>0.41399999999999998</v>
      </c>
      <c r="V109" s="465">
        <v>0.443</v>
      </c>
      <c r="W109" s="465">
        <v>9.5000000000000001E-2</v>
      </c>
      <c r="X109" s="465">
        <v>3.9060000000000001</v>
      </c>
      <c r="Y109" s="465">
        <v>9.9000000000000005E-2</v>
      </c>
      <c r="Z109" s="465">
        <v>1.7000000000000001E-2</v>
      </c>
      <c r="AA109" s="464">
        <v>5.6079999999999997</v>
      </c>
      <c r="AB109" s="464">
        <v>5.6079999999999997</v>
      </c>
      <c r="AC109" s="464">
        <v>5.6079999999999997</v>
      </c>
      <c r="AD109" s="464">
        <v>5.6079999999999997</v>
      </c>
      <c r="AE109" s="464">
        <v>5.6079999999999997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0.16500000000000001</v>
      </c>
      <c r="AL109" s="464">
        <v>3.4000000000000002E-2</v>
      </c>
      <c r="AM109" s="464">
        <v>1.7999999999999999E-2</v>
      </c>
      <c r="AN109" s="464">
        <v>0.41399999999999998</v>
      </c>
      <c r="AO109" s="464">
        <v>0.443</v>
      </c>
      <c r="AP109" s="464">
        <v>9.5000000000000001E-2</v>
      </c>
      <c r="AQ109" s="464">
        <v>3.9060000000000001</v>
      </c>
      <c r="AR109" s="464">
        <v>9.9000000000000005E-2</v>
      </c>
      <c r="AS109" s="464">
        <v>1.7000000000000001E-2</v>
      </c>
      <c r="AT109" s="464">
        <v>5.6079999999999997</v>
      </c>
      <c r="AU109" s="464">
        <v>5.6079999999999997</v>
      </c>
      <c r="AV109" s="464">
        <v>5.6079999999999997</v>
      </c>
      <c r="AW109" s="464">
        <v>5.6079999999999997</v>
      </c>
      <c r="AX109" s="464">
        <v>5.6079999999999997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0.14032000000000003</v>
      </c>
      <c r="BE109" s="464">
        <v>0.135827</v>
      </c>
      <c r="BF109" s="464">
        <v>9.6540000000000001E-2</v>
      </c>
      <c r="BG109" s="469">
        <v>5.6079999999999997</v>
      </c>
      <c r="BH109" s="464">
        <v>0.14032000000000003</v>
      </c>
      <c r="BI109" s="464">
        <v>0.135827</v>
      </c>
      <c r="BJ109" s="464">
        <v>9.6540000000000001E-2</v>
      </c>
      <c r="BK109" s="464">
        <v>5.6079999999999997</v>
      </c>
      <c r="BL109" s="470">
        <v>0.1269152326590513</v>
      </c>
      <c r="BM109" s="471">
        <v>3.553458278574987E-2</v>
      </c>
      <c r="BN109" s="464">
        <v>0.1269152326590513</v>
      </c>
      <c r="BO109" s="469">
        <v>3.553458278574987E-2</v>
      </c>
      <c r="BP109" s="472">
        <v>0.12718762409090043</v>
      </c>
      <c r="BQ109" s="473">
        <v>3.4950815091654652E-2</v>
      </c>
      <c r="BR109" s="474">
        <v>0.12718762409090043</v>
      </c>
      <c r="BS109" s="473">
        <v>3.4950815091654652E-2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4.2466368744816609</v>
      </c>
      <c r="C110" s="465">
        <v>0.15842660481835166</v>
      </c>
      <c r="D110" s="465">
        <v>1.1070929856788936</v>
      </c>
      <c r="E110" s="466">
        <v>1.9062067610871924</v>
      </c>
      <c r="F110" s="466">
        <v>1.9062067610871924</v>
      </c>
      <c r="G110" s="466">
        <v>1.9062067610871924</v>
      </c>
      <c r="H110" s="466">
        <v>1.9062067610871924</v>
      </c>
      <c r="I110" s="466">
        <v>1.9062067610871924</v>
      </c>
      <c r="J110" s="467">
        <v>4.2466368744816609</v>
      </c>
      <c r="K110" s="464">
        <v>0.15842660481835166</v>
      </c>
      <c r="L110" s="464">
        <v>1.1070929856788936</v>
      </c>
      <c r="M110" s="466">
        <v>1.9062067610871924</v>
      </c>
      <c r="N110" s="466">
        <v>1.9062067610871924</v>
      </c>
      <c r="O110" s="466">
        <v>1.9062067610871924</v>
      </c>
      <c r="P110" s="466">
        <v>1.9062067610871924</v>
      </c>
      <c r="Q110" s="468">
        <v>1.9062067610871924</v>
      </c>
      <c r="R110" s="464">
        <v>3.6219999999999999</v>
      </c>
      <c r="S110" s="464">
        <v>6.1130000000000004</v>
      </c>
      <c r="T110" s="464">
        <v>2.5030000000000001</v>
      </c>
      <c r="U110" s="465">
        <v>1.9510000000000001</v>
      </c>
      <c r="V110" s="465">
        <v>0.25800000000000001</v>
      </c>
      <c r="W110" s="465">
        <v>0.11899999999999999</v>
      </c>
      <c r="X110" s="465">
        <v>7.742</v>
      </c>
      <c r="Y110" s="465">
        <v>0.64300000000000002</v>
      </c>
      <c r="Z110" s="465">
        <v>0.11700000000000001</v>
      </c>
      <c r="AA110" s="464">
        <v>9.3140000000000001</v>
      </c>
      <c r="AB110" s="464">
        <v>9.3140000000000001</v>
      </c>
      <c r="AC110" s="464">
        <v>9.3140000000000001</v>
      </c>
      <c r="AD110" s="464">
        <v>9.3140000000000001</v>
      </c>
      <c r="AE110" s="464">
        <v>9.3140000000000001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3.6219999999999999</v>
      </c>
      <c r="AL110" s="464">
        <v>6.1130000000000004</v>
      </c>
      <c r="AM110" s="464">
        <v>2.5030000000000001</v>
      </c>
      <c r="AN110" s="464">
        <v>1.9510000000000001</v>
      </c>
      <c r="AO110" s="464">
        <v>0.25800000000000001</v>
      </c>
      <c r="AP110" s="464">
        <v>0.11899999999999999</v>
      </c>
      <c r="AQ110" s="464">
        <v>7.742</v>
      </c>
      <c r="AR110" s="464">
        <v>0.64300000000000002</v>
      </c>
      <c r="AS110" s="464">
        <v>0.11700000000000001</v>
      </c>
      <c r="AT110" s="464">
        <v>9.3140000000000001</v>
      </c>
      <c r="AU110" s="464">
        <v>9.3140000000000001</v>
      </c>
      <c r="AV110" s="464">
        <v>9.3140000000000001</v>
      </c>
      <c r="AW110" s="464">
        <v>9.3140000000000001</v>
      </c>
      <c r="AX110" s="464">
        <v>9.3140000000000001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3.4376179999999996</v>
      </c>
      <c r="BE110" s="464">
        <v>0.261716</v>
      </c>
      <c r="BF110" s="464">
        <v>0.62722</v>
      </c>
      <c r="BG110" s="469">
        <v>9.3140000000000001</v>
      </c>
      <c r="BH110" s="464">
        <v>3.4376179999999996</v>
      </c>
      <c r="BI110" s="464">
        <v>0.261716</v>
      </c>
      <c r="BJ110" s="464">
        <v>0.62722</v>
      </c>
      <c r="BK110" s="464">
        <v>9.3140000000000001</v>
      </c>
      <c r="BL110" s="470">
        <v>0.30440365238376954</v>
      </c>
      <c r="BM110" s="471">
        <v>0.10322078209154491</v>
      </c>
      <c r="BN110" s="464">
        <v>0.30440365238376954</v>
      </c>
      <c r="BO110" s="469">
        <v>0.10322078209154491</v>
      </c>
      <c r="BP110" s="472">
        <v>0.3187460072001046</v>
      </c>
      <c r="BQ110" s="473">
        <v>9.5102610698178713E-2</v>
      </c>
      <c r="BR110" s="474">
        <v>0.3187460072001046</v>
      </c>
      <c r="BS110" s="473">
        <v>9.5102610698178713E-2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0.20159674800382196</v>
      </c>
      <c r="C111" s="465">
        <v>4.6783985223986324E-3</v>
      </c>
      <c r="D111" s="465">
        <v>0.34838162260843092</v>
      </c>
      <c r="E111" s="466">
        <v>0.67540116093943836</v>
      </c>
      <c r="F111" s="466">
        <v>0.67540116093943836</v>
      </c>
      <c r="G111" s="466">
        <v>0.67540116093943836</v>
      </c>
      <c r="H111" s="466">
        <v>0.67540116093943836</v>
      </c>
      <c r="I111" s="466">
        <v>0.67540116093943836</v>
      </c>
      <c r="J111" s="467">
        <v>0.20159674800382196</v>
      </c>
      <c r="K111" s="464">
        <v>4.6783985223986324E-3</v>
      </c>
      <c r="L111" s="464">
        <v>0.34838162260843092</v>
      </c>
      <c r="M111" s="466">
        <v>0.67540116093943836</v>
      </c>
      <c r="N111" s="466">
        <v>0.67540116093943836</v>
      </c>
      <c r="O111" s="466">
        <v>0.67540116093943836</v>
      </c>
      <c r="P111" s="466">
        <v>0.67540116093943836</v>
      </c>
      <c r="Q111" s="468">
        <v>0.67540116093943836</v>
      </c>
      <c r="R111" s="464">
        <v>0.23300000000000001</v>
      </c>
      <c r="S111" s="464">
        <v>1.0999999999999999E-2</v>
      </c>
      <c r="T111" s="464">
        <v>0.32700000000000001</v>
      </c>
      <c r="U111" s="465">
        <v>2.3E-2</v>
      </c>
      <c r="V111" s="465">
        <v>3.5999999999999997E-2</v>
      </c>
      <c r="W111" s="465">
        <v>1E-3</v>
      </c>
      <c r="X111" s="465">
        <v>0.48299999999999998</v>
      </c>
      <c r="Y111" s="465">
        <v>0.187</v>
      </c>
      <c r="Z111" s="465">
        <v>1.95</v>
      </c>
      <c r="AA111" s="464">
        <v>3.5230000000000001</v>
      </c>
      <c r="AB111" s="464">
        <v>3.5230000000000001</v>
      </c>
      <c r="AC111" s="464">
        <v>3.5230000000000001</v>
      </c>
      <c r="AD111" s="464">
        <v>3.5230000000000001</v>
      </c>
      <c r="AE111" s="464">
        <v>3.5230000000000001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0.23300000000000001</v>
      </c>
      <c r="AL111" s="464">
        <v>1.0999999999999999E-2</v>
      </c>
      <c r="AM111" s="464">
        <v>0.32700000000000001</v>
      </c>
      <c r="AN111" s="464">
        <v>2.3E-2</v>
      </c>
      <c r="AO111" s="464">
        <v>3.5999999999999997E-2</v>
      </c>
      <c r="AP111" s="464">
        <v>1E-3</v>
      </c>
      <c r="AQ111" s="464">
        <v>0.48299999999999998</v>
      </c>
      <c r="AR111" s="464">
        <v>0.187</v>
      </c>
      <c r="AS111" s="464">
        <v>1.95</v>
      </c>
      <c r="AT111" s="464">
        <v>3.5230000000000001</v>
      </c>
      <c r="AU111" s="464">
        <v>3.5230000000000001</v>
      </c>
      <c r="AV111" s="464">
        <v>3.5230000000000001</v>
      </c>
      <c r="AW111" s="464">
        <v>3.5230000000000001</v>
      </c>
      <c r="AX111" s="464">
        <v>3.5230000000000001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0.24847600000000003</v>
      </c>
      <c r="BE111" s="464">
        <v>4.628000000000001E-3</v>
      </c>
      <c r="BF111" s="464">
        <v>0.23988999999999999</v>
      </c>
      <c r="BG111" s="469">
        <v>3.5230000000000001</v>
      </c>
      <c r="BH111" s="464">
        <v>0.24847600000000003</v>
      </c>
      <c r="BI111" s="464">
        <v>4.628000000000001E-3</v>
      </c>
      <c r="BJ111" s="464">
        <v>0.23988999999999999</v>
      </c>
      <c r="BK111" s="464">
        <v>3.5230000000000001</v>
      </c>
      <c r="BL111" s="470">
        <v>6.3567154654123575E-2</v>
      </c>
      <c r="BM111" s="471">
        <v>2.2945841198557908E-2</v>
      </c>
      <c r="BN111" s="464">
        <v>6.3567154654123575E-2</v>
      </c>
      <c r="BO111" s="469">
        <v>2.2945841198557908E-2</v>
      </c>
      <c r="BP111" s="472">
        <v>5.5556070345818678E-2</v>
      </c>
      <c r="BQ111" s="473">
        <v>1.6236785709056081E-2</v>
      </c>
      <c r="BR111" s="474">
        <v>5.5556070345818678E-2</v>
      </c>
      <c r="BS111" s="473">
        <v>1.6236785709056081E-2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0.12921321470961339</v>
      </c>
      <c r="C112" s="465">
        <v>4.6783985223986324E-3</v>
      </c>
      <c r="D112" s="465">
        <v>0.21445496512553466</v>
      </c>
      <c r="E112" s="466">
        <v>0.60564591937978485</v>
      </c>
      <c r="F112" s="466">
        <v>0.60564591937978485</v>
      </c>
      <c r="G112" s="466">
        <v>0.60564591937978485</v>
      </c>
      <c r="H112" s="466">
        <v>0.60564591937978485</v>
      </c>
      <c r="I112" s="466">
        <v>0.60564591937978485</v>
      </c>
      <c r="J112" s="467">
        <v>0.12921321470961339</v>
      </c>
      <c r="K112" s="464">
        <v>4.6783985223986324E-3</v>
      </c>
      <c r="L112" s="464">
        <v>0.21445496512553466</v>
      </c>
      <c r="M112" s="466">
        <v>0.60564591937978485</v>
      </c>
      <c r="N112" s="466">
        <v>0.60564591937978485</v>
      </c>
      <c r="O112" s="466">
        <v>0.60564591937978485</v>
      </c>
      <c r="P112" s="466">
        <v>0.60564591937978485</v>
      </c>
      <c r="Q112" s="468">
        <v>0.60564591937978485</v>
      </c>
      <c r="R112" s="464">
        <v>0.18099999999999999</v>
      </c>
      <c r="S112" s="464">
        <v>1.0999999999999999E-2</v>
      </c>
      <c r="T112" s="464">
        <v>7.9000000000000001E-2</v>
      </c>
      <c r="U112" s="465">
        <v>2.3E-2</v>
      </c>
      <c r="V112" s="465">
        <v>3.5999999999999997E-2</v>
      </c>
      <c r="W112" s="465">
        <v>1E-3</v>
      </c>
      <c r="X112" s="465">
        <v>0.48299999999999998</v>
      </c>
      <c r="Y112" s="465">
        <v>0.13100000000000001</v>
      </c>
      <c r="Z112" s="465">
        <v>0.56799999999999995</v>
      </c>
      <c r="AA112" s="464">
        <v>2.4950000000000001</v>
      </c>
      <c r="AB112" s="464">
        <v>2.4950000000000001</v>
      </c>
      <c r="AC112" s="464">
        <v>2.4950000000000001</v>
      </c>
      <c r="AD112" s="464">
        <v>2.4950000000000001</v>
      </c>
      <c r="AE112" s="464">
        <v>2.4950000000000001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0.18099999999999999</v>
      </c>
      <c r="AL112" s="464">
        <v>1.0999999999999999E-2</v>
      </c>
      <c r="AM112" s="464">
        <v>7.9000000000000001E-2</v>
      </c>
      <c r="AN112" s="464">
        <v>2.3E-2</v>
      </c>
      <c r="AO112" s="464">
        <v>3.5999999999999997E-2</v>
      </c>
      <c r="AP112" s="464">
        <v>1E-3</v>
      </c>
      <c r="AQ112" s="464">
        <v>0.48299999999999998</v>
      </c>
      <c r="AR112" s="464">
        <v>0.13100000000000001</v>
      </c>
      <c r="AS112" s="464">
        <v>0.56799999999999995</v>
      </c>
      <c r="AT112" s="464">
        <v>2.4950000000000001</v>
      </c>
      <c r="AU112" s="464">
        <v>2.4950000000000001</v>
      </c>
      <c r="AV112" s="464">
        <v>2.4950000000000001</v>
      </c>
      <c r="AW112" s="464">
        <v>2.4950000000000001</v>
      </c>
      <c r="AX112" s="464">
        <v>2.4950000000000001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0.163796</v>
      </c>
      <c r="BE112" s="464">
        <v>4.628000000000001E-3</v>
      </c>
      <c r="BF112" s="464">
        <v>0.14410999999999999</v>
      </c>
      <c r="BG112" s="469">
        <v>2.4950000000000001</v>
      </c>
      <c r="BH112" s="464">
        <v>0.163796</v>
      </c>
      <c r="BI112" s="464">
        <v>4.628000000000001E-3</v>
      </c>
      <c r="BJ112" s="464">
        <v>0.14410999999999999</v>
      </c>
      <c r="BK112" s="464">
        <v>2.4950000000000001</v>
      </c>
      <c r="BL112" s="470">
        <v>4.1010917908795817E-2</v>
      </c>
      <c r="BM112" s="471">
        <v>1.4512506277665704E-2</v>
      </c>
      <c r="BN112" s="464">
        <v>4.1010917908795817E-2</v>
      </c>
      <c r="BO112" s="469">
        <v>1.4512506277665704E-2</v>
      </c>
      <c r="BP112" s="467">
        <v>3.5961904375661283E-2</v>
      </c>
      <c r="BQ112" s="469">
        <v>1.0160703988354721E-2</v>
      </c>
      <c r="BR112" s="464">
        <v>3.5961904375661283E-2</v>
      </c>
      <c r="BS112" s="469">
        <v>1.0160703988354721E-2</v>
      </c>
    </row>
    <row r="113" spans="1:170" ht="14.5" hidden="1" customHeight="1" x14ac:dyDescent="0.4">
      <c r="A113" s="453" t="s">
        <v>17</v>
      </c>
      <c r="B113" s="464">
        <v>6.8646121746759654</v>
      </c>
      <c r="C113" s="465">
        <v>1.9043623731442674E-3</v>
      </c>
      <c r="D113" s="465">
        <v>3.0960981011508575</v>
      </c>
      <c r="E113" s="466">
        <v>1.0867838006288757</v>
      </c>
      <c r="F113" s="466">
        <v>0.42016757849161079</v>
      </c>
      <c r="G113" s="466">
        <v>2.5479803051056118</v>
      </c>
      <c r="H113" s="466">
        <v>1.744974412147795</v>
      </c>
      <c r="I113" s="466">
        <v>0.77423209645356794</v>
      </c>
      <c r="J113" s="467">
        <v>6.8646121746759654</v>
      </c>
      <c r="K113" s="464">
        <v>1.9043623731442674E-3</v>
      </c>
      <c r="L113" s="464">
        <v>3.0960981011508575</v>
      </c>
      <c r="M113" s="466">
        <v>1.0867838006288757</v>
      </c>
      <c r="N113" s="466">
        <v>0.42016757849161079</v>
      </c>
      <c r="O113" s="466">
        <v>2.5479803051056118</v>
      </c>
      <c r="P113" s="466">
        <v>1.744974412147795</v>
      </c>
      <c r="Q113" s="468">
        <v>0.77423209645356794</v>
      </c>
      <c r="R113" s="464">
        <v>10.042999999999999</v>
      </c>
      <c r="S113" s="464">
        <v>1.7350000000000001</v>
      </c>
      <c r="T113" s="464">
        <v>0.33100000000000002</v>
      </c>
      <c r="U113" s="465">
        <v>2.8620000000000001</v>
      </c>
      <c r="V113" s="465">
        <v>6.2E-2</v>
      </c>
      <c r="W113" s="465">
        <v>3.0000000000000001E-3</v>
      </c>
      <c r="X113" s="465">
        <v>2.5000000000000001E-2</v>
      </c>
      <c r="Y113" s="465">
        <v>1.667</v>
      </c>
      <c r="Z113" s="465">
        <v>0.04</v>
      </c>
      <c r="AA113" s="464">
        <v>1.0867838006288755</v>
      </c>
      <c r="AB113" s="464">
        <v>0.42016757849161074</v>
      </c>
      <c r="AC113" s="464">
        <v>2.5479803051056114</v>
      </c>
      <c r="AD113" s="464">
        <v>1.7449744121477953</v>
      </c>
      <c r="AE113" s="464">
        <v>0.77423209645356794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10.042999999999999</v>
      </c>
      <c r="AL113" s="464">
        <v>1.7350000000000001</v>
      </c>
      <c r="AM113" s="464">
        <v>0.33100000000000002</v>
      </c>
      <c r="AN113" s="464">
        <v>2.8620000000000001</v>
      </c>
      <c r="AO113" s="464">
        <v>6.2E-2</v>
      </c>
      <c r="AP113" s="464">
        <v>3.0000000000000001E-3</v>
      </c>
      <c r="AQ113" s="464">
        <v>2.5000000000000001E-2</v>
      </c>
      <c r="AR113" s="464">
        <v>1.667</v>
      </c>
      <c r="AS113" s="464">
        <v>0.04</v>
      </c>
      <c r="AT113" s="464">
        <v>1.0867838006288755</v>
      </c>
      <c r="AU113" s="464">
        <v>0.42016757849161074</v>
      </c>
      <c r="AV113" s="464">
        <v>2.5479803051056114</v>
      </c>
      <c r="AW113" s="464">
        <v>1.7449744121477953</v>
      </c>
      <c r="AX113" s="464">
        <v>0.77423209645356794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8.412787999999999</v>
      </c>
      <c r="BE113" s="464">
        <v>0.196603</v>
      </c>
      <c r="BF113" s="464">
        <v>1.61819</v>
      </c>
      <c r="BG113" s="469">
        <v>0.77423209645356794</v>
      </c>
      <c r="BH113" s="464">
        <v>8.412787999999999</v>
      </c>
      <c r="BI113" s="464">
        <v>0.196603</v>
      </c>
      <c r="BJ113" s="464">
        <v>1.61819</v>
      </c>
      <c r="BK113" s="464">
        <v>0.77423209645356794</v>
      </c>
      <c r="BL113" s="470">
        <v>0.52931197943465613</v>
      </c>
      <c r="BM113" s="471">
        <v>0.19541896102224507</v>
      </c>
      <c r="BN113" s="464">
        <v>0.52931197943465613</v>
      </c>
      <c r="BO113" s="469">
        <v>0.19541896102224507</v>
      </c>
      <c r="BP113" s="472">
        <v>0.41843335059321246</v>
      </c>
      <c r="BQ113" s="473">
        <v>0.14345614573755436</v>
      </c>
      <c r="BR113" s="474">
        <v>0.41843335059321246</v>
      </c>
      <c r="BS113" s="473">
        <v>0.14345614573755436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9.0984528397465986E-3</v>
      </c>
      <c r="C114" s="465">
        <v>4.9086521613427188E-4</v>
      </c>
      <c r="D114" s="465">
        <v>9.2215635003979907E-3</v>
      </c>
      <c r="E114" s="466">
        <v>8.3579136874410306E-2</v>
      </c>
      <c r="F114" s="466">
        <v>8.3579136874410306E-2</v>
      </c>
      <c r="G114" s="466">
        <v>8.3579136874410306E-2</v>
      </c>
      <c r="H114" s="466">
        <v>8.3579136874410306E-2</v>
      </c>
      <c r="I114" s="466">
        <v>8.3579136874410306E-2</v>
      </c>
      <c r="J114" s="467">
        <v>9.0984528397465986E-3</v>
      </c>
      <c r="K114" s="464">
        <v>4.9086521613427188E-4</v>
      </c>
      <c r="L114" s="464">
        <v>9.2215635003979907E-3</v>
      </c>
      <c r="M114" s="466">
        <v>8.3579136874410306E-2</v>
      </c>
      <c r="N114" s="466">
        <v>8.3579136874410306E-2</v>
      </c>
      <c r="O114" s="466">
        <v>8.3579136874410306E-2</v>
      </c>
      <c r="P114" s="466">
        <v>8.3579136874410306E-2</v>
      </c>
      <c r="Q114" s="468">
        <v>8.3579136874410306E-2</v>
      </c>
      <c r="R114" s="464">
        <v>1.14754E-2</v>
      </c>
      <c r="S114" s="464">
        <v>1.6499999999999998E-3</v>
      </c>
      <c r="T114" s="464">
        <v>4.7399999999999994E-3</v>
      </c>
      <c r="U114" s="465">
        <v>3.7950000000000002E-3</v>
      </c>
      <c r="V114" s="465">
        <v>1.044E-3</v>
      </c>
      <c r="W114" s="465">
        <v>2.8999999999999997E-5</v>
      </c>
      <c r="X114" s="465">
        <v>9.6600000000000005E-2</v>
      </c>
      <c r="Y114" s="465">
        <v>5.633E-3</v>
      </c>
      <c r="Z114" s="465">
        <v>2.4423999999999998E-2</v>
      </c>
      <c r="AA114" s="464">
        <v>0.34431000000000006</v>
      </c>
      <c r="AB114" s="464">
        <v>0.34431000000000006</v>
      </c>
      <c r="AC114" s="464">
        <v>0.34431000000000006</v>
      </c>
      <c r="AD114" s="464">
        <v>0.34431000000000006</v>
      </c>
      <c r="AE114" s="464">
        <v>0.34431000000000006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1.14754E-2</v>
      </c>
      <c r="AL114" s="464">
        <v>1.6499999999999998E-3</v>
      </c>
      <c r="AM114" s="464">
        <v>4.7399999999999994E-3</v>
      </c>
      <c r="AN114" s="464">
        <v>3.7950000000000002E-3</v>
      </c>
      <c r="AO114" s="464">
        <v>1.044E-3</v>
      </c>
      <c r="AP114" s="464">
        <v>2.8999999999999997E-5</v>
      </c>
      <c r="AQ114" s="464">
        <v>9.6600000000000005E-2</v>
      </c>
      <c r="AR114" s="464">
        <v>5.633E-3</v>
      </c>
      <c r="AS114" s="464">
        <v>2.4423999999999998E-2</v>
      </c>
      <c r="AT114" s="464">
        <v>0.34431000000000006</v>
      </c>
      <c r="AU114" s="464">
        <v>0.34431000000000006</v>
      </c>
      <c r="AV114" s="464">
        <v>0.34431000000000006</v>
      </c>
      <c r="AW114" s="464">
        <v>0.34431000000000006</v>
      </c>
      <c r="AX114" s="464">
        <v>0.34431000000000006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1.03407628E-2</v>
      </c>
      <c r="BE114" s="464">
        <v>5.0897400000000015E-4</v>
      </c>
      <c r="BF114" s="464">
        <v>6.1967300000000001E-3</v>
      </c>
      <c r="BG114" s="469">
        <v>0.34431000000000006</v>
      </c>
      <c r="BH114" s="464">
        <v>1.03407628E-2</v>
      </c>
      <c r="BI114" s="464">
        <v>5.0897400000000015E-4</v>
      </c>
      <c r="BJ114" s="464">
        <v>6.1967300000000001E-3</v>
      </c>
      <c r="BK114" s="464">
        <v>0.34431000000000006</v>
      </c>
      <c r="BL114" s="470">
        <v>2.1651063887042454E-3</v>
      </c>
      <c r="BM114" s="471">
        <v>6.8774304733553609E-4</v>
      </c>
      <c r="BN114" s="464">
        <v>2.1651063887042454E-3</v>
      </c>
      <c r="BO114" s="469">
        <v>6.8774304733553609E-4</v>
      </c>
      <c r="BP114" s="472">
        <v>2.5855723069411491E-3</v>
      </c>
      <c r="BQ114" s="473">
        <v>5.1300004934889932E-4</v>
      </c>
      <c r="BR114" s="474">
        <v>2.5855723069411491E-3</v>
      </c>
      <c r="BS114" s="473">
        <v>5.1300004934889932E-4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8.4986431090204977E-3</v>
      </c>
      <c r="C115" s="465">
        <v>2.5325576478281301E-3</v>
      </c>
      <c r="D115" s="465">
        <v>1.737085217516831E-2</v>
      </c>
      <c r="E115" s="466">
        <v>0.19744056971780985</v>
      </c>
      <c r="F115" s="466">
        <v>0.19744056971780985</v>
      </c>
      <c r="G115" s="466">
        <v>0.19744056971780985</v>
      </c>
      <c r="H115" s="466">
        <v>0.19744056971780985</v>
      </c>
      <c r="I115" s="466">
        <v>0.19744056971780985</v>
      </c>
      <c r="J115" s="467">
        <v>8.4986431090204977E-3</v>
      </c>
      <c r="K115" s="464">
        <v>2.5325576478281301E-3</v>
      </c>
      <c r="L115" s="464">
        <v>1.737085217516831E-2</v>
      </c>
      <c r="M115" s="466">
        <v>0.19744056971780985</v>
      </c>
      <c r="N115" s="466">
        <v>0.19744056971780985</v>
      </c>
      <c r="O115" s="466">
        <v>0.19744056971780985</v>
      </c>
      <c r="P115" s="466">
        <v>0.19744056971780985</v>
      </c>
      <c r="Q115" s="468">
        <v>0.19744056971780985</v>
      </c>
      <c r="R115" s="464">
        <v>7.9640000000000006E-3</v>
      </c>
      <c r="S115" s="464">
        <v>4.2899999999999995E-3</v>
      </c>
      <c r="T115" s="464">
        <v>3.16E-3</v>
      </c>
      <c r="U115" s="465">
        <v>9.8439999999999986E-3</v>
      </c>
      <c r="V115" s="465">
        <v>2.4479999999999998E-2</v>
      </c>
      <c r="W115" s="465">
        <v>6.8000000000000005E-4</v>
      </c>
      <c r="X115" s="465">
        <v>0.20672399999999999</v>
      </c>
      <c r="Y115" s="465">
        <v>1.0610999999999999E-2</v>
      </c>
      <c r="Z115" s="465">
        <v>4.6007999999999993E-2</v>
      </c>
      <c r="AA115" s="464">
        <v>0.81337000000000004</v>
      </c>
      <c r="AB115" s="464">
        <v>0.81337000000000004</v>
      </c>
      <c r="AC115" s="464">
        <v>0.81337000000000004</v>
      </c>
      <c r="AD115" s="464">
        <v>0.81337000000000004</v>
      </c>
      <c r="AE115" s="464">
        <v>0.81337000000000004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7.9640000000000006E-3</v>
      </c>
      <c r="AL115" s="464">
        <v>4.2899999999999995E-3</v>
      </c>
      <c r="AM115" s="464">
        <v>3.16E-3</v>
      </c>
      <c r="AN115" s="464">
        <v>9.8439999999999986E-3</v>
      </c>
      <c r="AO115" s="464">
        <v>2.4479999999999998E-2</v>
      </c>
      <c r="AP115" s="464">
        <v>6.8000000000000005E-4</v>
      </c>
      <c r="AQ115" s="464">
        <v>0.20672399999999999</v>
      </c>
      <c r="AR115" s="464">
        <v>1.0610999999999999E-2</v>
      </c>
      <c r="AS115" s="464">
        <v>4.6007999999999993E-2</v>
      </c>
      <c r="AT115" s="464">
        <v>0.81337000000000004</v>
      </c>
      <c r="AU115" s="464">
        <v>0.81337000000000004</v>
      </c>
      <c r="AV115" s="464">
        <v>0.81337000000000004</v>
      </c>
      <c r="AW115" s="464">
        <v>0.81337000000000004</v>
      </c>
      <c r="AX115" s="464">
        <v>0.81337000000000004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7.1580580000000001E-3</v>
      </c>
      <c r="BE115" s="464">
        <v>2.5152760000000003E-3</v>
      </c>
      <c r="BF115" s="464">
        <v>1.1672909999999998E-2</v>
      </c>
      <c r="BG115" s="469">
        <v>0.81337000000000004</v>
      </c>
      <c r="BH115" s="464">
        <v>7.1580580000000001E-3</v>
      </c>
      <c r="BI115" s="464">
        <v>2.5152760000000003E-3</v>
      </c>
      <c r="BJ115" s="464">
        <v>1.1672909999999998E-2</v>
      </c>
      <c r="BK115" s="464">
        <v>0.81337000000000004</v>
      </c>
      <c r="BL115" s="470">
        <v>5.2841837326789891E-3</v>
      </c>
      <c r="BM115" s="471">
        <v>1.6359525757294695E-3</v>
      </c>
      <c r="BN115" s="464">
        <v>5.2841837326789891E-3</v>
      </c>
      <c r="BO115" s="469">
        <v>1.6359525757294695E-3</v>
      </c>
      <c r="BP115" s="472">
        <v>6.4689761545527356E-3</v>
      </c>
      <c r="BQ115" s="473">
        <v>1.3015326287675844E-3</v>
      </c>
      <c r="BR115" s="474">
        <v>6.4689761545527356E-3</v>
      </c>
      <c r="BS115" s="473">
        <v>1.3015326287675844E-3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3.3363262334649008E-2</v>
      </c>
      <c r="C116" s="465">
        <v>1.588492936232706E-2</v>
      </c>
      <c r="D116" s="465">
        <v>1.0371341789713037E-2</v>
      </c>
      <c r="E116" s="466">
        <v>0.18195014753727734</v>
      </c>
      <c r="F116" s="466">
        <v>0.18195014753727734</v>
      </c>
      <c r="G116" s="466">
        <v>0.18195014753727734</v>
      </c>
      <c r="H116" s="466">
        <v>0.18195014753727734</v>
      </c>
      <c r="I116" s="466">
        <v>0.18195014753727734</v>
      </c>
      <c r="J116" s="467">
        <v>3.3363262334649008E-2</v>
      </c>
      <c r="K116" s="464">
        <v>1.588492936232706E-2</v>
      </c>
      <c r="L116" s="464">
        <v>1.0371341789713037E-2</v>
      </c>
      <c r="M116" s="466">
        <v>0.18195014753727734</v>
      </c>
      <c r="N116" s="466">
        <v>0.18195014753727734</v>
      </c>
      <c r="O116" s="466">
        <v>0.18195014753727734</v>
      </c>
      <c r="P116" s="466">
        <v>0.18195014753727734</v>
      </c>
      <c r="Q116" s="468">
        <v>0.18195014753727734</v>
      </c>
      <c r="R116" s="464">
        <v>3.3000000000000002E-2</v>
      </c>
      <c r="S116" s="464">
        <v>3.3000000000000002E-2</v>
      </c>
      <c r="T116" s="464">
        <v>3.4000000000000002E-2</v>
      </c>
      <c r="U116" s="465">
        <v>1.0999999999999999E-2</v>
      </c>
      <c r="V116" s="465">
        <v>1.0999999999999999E-2</v>
      </c>
      <c r="W116" s="465">
        <v>7.0000000000000001E-3</v>
      </c>
      <c r="X116" s="465">
        <v>1.0999999999999999E-2</v>
      </c>
      <c r="Y116" s="465">
        <v>0.01</v>
      </c>
      <c r="Z116" s="465">
        <v>0.01</v>
      </c>
      <c r="AA116" s="464">
        <v>0.58299999999999996</v>
      </c>
      <c r="AB116" s="464">
        <v>0.58299999999999996</v>
      </c>
      <c r="AC116" s="464">
        <v>0.58299999999999996</v>
      </c>
      <c r="AD116" s="464">
        <v>0.58299999999999996</v>
      </c>
      <c r="AE116" s="464">
        <v>0.58299999999999996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3.3000000000000002E-2</v>
      </c>
      <c r="AL116" s="464">
        <v>3.3000000000000002E-2</v>
      </c>
      <c r="AM116" s="464">
        <v>3.4000000000000002E-2</v>
      </c>
      <c r="AN116" s="464">
        <v>1.0999999999999999E-2</v>
      </c>
      <c r="AO116" s="464">
        <v>1.0999999999999999E-2</v>
      </c>
      <c r="AP116" s="464">
        <v>7.0000000000000001E-3</v>
      </c>
      <c r="AQ116" s="464">
        <v>1.0999999999999999E-2</v>
      </c>
      <c r="AR116" s="464">
        <v>0.01</v>
      </c>
      <c r="AS116" s="464">
        <v>0.01</v>
      </c>
      <c r="AT116" s="464">
        <v>0.58299999999999996</v>
      </c>
      <c r="AU116" s="464">
        <v>0.58299999999999996</v>
      </c>
      <c r="AV116" s="464">
        <v>0.58299999999999996</v>
      </c>
      <c r="AW116" s="464">
        <v>0.58299999999999996</v>
      </c>
      <c r="AX116" s="464">
        <v>0.58299999999999996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3.3167000000000002E-2</v>
      </c>
      <c r="BE116" s="464">
        <v>7.4120000000000002E-3</v>
      </c>
      <c r="BF116" s="464">
        <v>0.01</v>
      </c>
      <c r="BG116" s="469">
        <v>0.58299999999999996</v>
      </c>
      <c r="BH116" s="464">
        <v>3.3167000000000002E-2</v>
      </c>
      <c r="BI116" s="464">
        <v>7.4120000000000002E-3</v>
      </c>
      <c r="BJ116" s="464">
        <v>0.01</v>
      </c>
      <c r="BK116" s="464">
        <v>0.58299999999999996</v>
      </c>
      <c r="BL116" s="470">
        <v>1.3104828417650868E-2</v>
      </c>
      <c r="BM116" s="471"/>
      <c r="BN116" s="464">
        <v>1.3104828417650868E-2</v>
      </c>
      <c r="BO116" s="469"/>
      <c r="BP116" s="472">
        <v>8.7343999934695066E-3</v>
      </c>
      <c r="BQ116" s="473"/>
      <c r="BR116" s="474">
        <v>8.7343999934695066E-3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6.6801640642753183E-3</v>
      </c>
      <c r="C117" s="465">
        <v>1.2745865842135743E-3</v>
      </c>
      <c r="D117" s="465">
        <v>1.5549266730842932E-2</v>
      </c>
      <c r="E117" s="466">
        <v>0.11263756219058822</v>
      </c>
      <c r="F117" s="466">
        <v>0.11263756219058822</v>
      </c>
      <c r="G117" s="466">
        <v>0.11263756219058822</v>
      </c>
      <c r="H117" s="466">
        <v>0.11263756219058822</v>
      </c>
      <c r="I117" s="466">
        <v>0.11263756219058822</v>
      </c>
      <c r="J117" s="467">
        <v>6.6801640642753183E-3</v>
      </c>
      <c r="K117" s="464">
        <v>1.2745865842135743E-3</v>
      </c>
      <c r="L117" s="464">
        <v>1.5549266730842932E-2</v>
      </c>
      <c r="M117" s="466">
        <v>0.11263756219058822</v>
      </c>
      <c r="N117" s="466">
        <v>0.11263756219058822</v>
      </c>
      <c r="O117" s="466">
        <v>0.11263756219058822</v>
      </c>
      <c r="P117" s="466">
        <v>0.11263756219058822</v>
      </c>
      <c r="Q117" s="468">
        <v>0.11263756219058822</v>
      </c>
      <c r="R117" s="464">
        <v>7.0000000000000001E-3</v>
      </c>
      <c r="S117" s="464">
        <v>7.0000000000000001E-3</v>
      </c>
      <c r="T117" s="464">
        <v>7.0000000000000001E-3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1.6E-2</v>
      </c>
      <c r="AA117" s="464">
        <v>7.8E-2</v>
      </c>
      <c r="AB117" s="464">
        <v>7.8E-2</v>
      </c>
      <c r="AC117" s="464">
        <v>7.8E-2</v>
      </c>
      <c r="AD117" s="464">
        <v>7.8E-2</v>
      </c>
      <c r="AE117" s="464">
        <v>7.8E-2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7.0000000000000001E-3</v>
      </c>
      <c r="AL117" s="464">
        <v>7.0000000000000001E-3</v>
      </c>
      <c r="AM117" s="464">
        <v>7.0000000000000001E-3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1.6E-2</v>
      </c>
      <c r="AT117" s="464">
        <v>7.8E-2</v>
      </c>
      <c r="AU117" s="464">
        <v>7.8E-2</v>
      </c>
      <c r="AV117" s="464">
        <v>7.8E-2</v>
      </c>
      <c r="AW117" s="464">
        <v>7.8E-2</v>
      </c>
      <c r="AX117" s="464">
        <v>7.8E-2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7.0000000000000001E-3</v>
      </c>
      <c r="BE117" s="464">
        <v>1E-3</v>
      </c>
      <c r="BF117" s="464">
        <v>1.6E-2</v>
      </c>
      <c r="BG117" s="469">
        <v>7.8E-2</v>
      </c>
      <c r="BH117" s="464">
        <v>7.0000000000000001E-3</v>
      </c>
      <c r="BI117" s="464">
        <v>1E-3</v>
      </c>
      <c r="BJ117" s="464">
        <v>1.6E-2</v>
      </c>
      <c r="BK117" s="464">
        <v>7.8E-2</v>
      </c>
      <c r="BL117" s="470">
        <v>3.8373460757916895E-3</v>
      </c>
      <c r="BM117" s="471"/>
      <c r="BN117" s="464">
        <v>3.8373460757916895E-3</v>
      </c>
      <c r="BO117" s="469"/>
      <c r="BP117" s="472">
        <v>3.6072499536924422E-3</v>
      </c>
      <c r="BQ117" s="473"/>
      <c r="BR117" s="474">
        <v>3.6072499536924422E-3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899.94240271252147</v>
      </c>
      <c r="C118" s="477">
        <v>421.01603320678151</v>
      </c>
      <c r="D118" s="477">
        <v>980.67376133855464</v>
      </c>
      <c r="E118" s="478">
        <v>1931.504730894826</v>
      </c>
      <c r="F118" s="478">
        <v>1920.490728461253</v>
      </c>
      <c r="G118" s="478">
        <v>1969.8024945372226</v>
      </c>
      <c r="H118" s="478">
        <v>1894.3473788230835</v>
      </c>
      <c r="I118" s="478">
        <v>1775.7987032708602</v>
      </c>
      <c r="J118" s="479">
        <v>899.94240271252147</v>
      </c>
      <c r="K118" s="476">
        <v>421.01603320678151</v>
      </c>
      <c r="L118" s="476">
        <v>980.67376133855464</v>
      </c>
      <c r="M118" s="478">
        <v>1931.504730894826</v>
      </c>
      <c r="N118" s="478">
        <v>1920.490728461253</v>
      </c>
      <c r="O118" s="478">
        <v>1969.8024945372226</v>
      </c>
      <c r="P118" s="478">
        <v>1894.3473788230835</v>
      </c>
      <c r="Q118" s="480">
        <v>1775.7987032708602</v>
      </c>
      <c r="R118" s="476">
        <v>873.99738044024241</v>
      </c>
      <c r="S118" s="476">
        <v>882.21412086110445</v>
      </c>
      <c r="T118" s="476">
        <v>1029.3372664014473</v>
      </c>
      <c r="U118" s="477">
        <v>613.54853977211428</v>
      </c>
      <c r="V118" s="477">
        <v>636.73771121904042</v>
      </c>
      <c r="W118" s="477">
        <v>398.10516650488842</v>
      </c>
      <c r="X118" s="477">
        <v>588.29855352869106</v>
      </c>
      <c r="Y118" s="477">
        <v>980.71285094779876</v>
      </c>
      <c r="Z118" s="477">
        <v>980.87599142398915</v>
      </c>
      <c r="AA118" s="476">
        <v>1929.7222352277242</v>
      </c>
      <c r="AB118" s="476">
        <v>1918.7082327941512</v>
      </c>
      <c r="AC118" s="476">
        <v>1968.0199988701202</v>
      </c>
      <c r="AD118" s="476">
        <v>1892.5648831559818</v>
      </c>
      <c r="AE118" s="476">
        <v>1774.0162076037584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873.99738044024241</v>
      </c>
      <c r="AL118" s="476">
        <v>882.21412086110445</v>
      </c>
      <c r="AM118" s="476">
        <v>1029.3372664014473</v>
      </c>
      <c r="AN118" s="476">
        <v>613.54853977211428</v>
      </c>
      <c r="AO118" s="476">
        <v>636.73771121904042</v>
      </c>
      <c r="AP118" s="476">
        <v>398.10516650488842</v>
      </c>
      <c r="AQ118" s="476">
        <v>588.29855352869106</v>
      </c>
      <c r="AR118" s="476">
        <v>980.71285094779876</v>
      </c>
      <c r="AS118" s="476">
        <v>980.87599142398915</v>
      </c>
      <c r="AT118" s="476">
        <v>1929.7222352277242</v>
      </c>
      <c r="AU118" s="476">
        <v>1918.7082327941512</v>
      </c>
      <c r="AV118" s="476">
        <v>1968.0199988701202</v>
      </c>
      <c r="AW118" s="476">
        <v>1892.5648831559818</v>
      </c>
      <c r="AX118" s="476">
        <v>1774.0162076037584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899.94735813618445</v>
      </c>
      <c r="BE118" s="476">
        <v>421.03376580812136</v>
      </c>
      <c r="BF118" s="476">
        <v>980.71774516208438</v>
      </c>
      <c r="BG118" s="481">
        <v>-10.911371428571329</v>
      </c>
      <c r="BH118" s="476">
        <v>899.94735813618445</v>
      </c>
      <c r="BI118" s="476">
        <v>421.03376580812136</v>
      </c>
      <c r="BJ118" s="476">
        <v>980.71774516208438</v>
      </c>
      <c r="BK118" s="476">
        <v>-10.911371428571329</v>
      </c>
      <c r="BL118" s="482">
        <v>447.44789106296776</v>
      </c>
      <c r="BM118" s="483"/>
      <c r="BN118" s="476">
        <v>447.44789106296776</v>
      </c>
      <c r="BO118" s="481"/>
      <c r="BP118" s="484">
        <v>447.46092113412953</v>
      </c>
      <c r="BQ118" s="485"/>
      <c r="BR118" s="486">
        <v>447.46092113412953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-1940.6336066562958</v>
      </c>
      <c r="F119" s="489">
        <v>-1929.6196042227227</v>
      </c>
      <c r="G119" s="489">
        <v>-1978.9313702986924</v>
      </c>
      <c r="H119" s="489">
        <v>-1903.4762545845533</v>
      </c>
      <c r="I119" s="489">
        <v>-1784.92757903233</v>
      </c>
      <c r="J119" s="490"/>
      <c r="K119" s="487"/>
      <c r="L119" s="487"/>
      <c r="M119" s="489">
        <v>-1940.6336066562958</v>
      </c>
      <c r="N119" s="489">
        <v>-1929.6196042227227</v>
      </c>
      <c r="O119" s="489">
        <v>-1978.9313702986924</v>
      </c>
      <c r="P119" s="489">
        <v>-1903.4762545845533</v>
      </c>
      <c r="Q119" s="491">
        <v>-1784.92757903233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-1940.6336066562956</v>
      </c>
      <c r="AB119" s="487">
        <v>-1929.6196042227225</v>
      </c>
      <c r="AC119" s="487">
        <v>-1978.9313702986915</v>
      </c>
      <c r="AD119" s="487">
        <v>-1903.4762545845531</v>
      </c>
      <c r="AE119" s="487">
        <v>-1784.9275790323297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-1940.6336066562956</v>
      </c>
      <c r="AU119" s="487">
        <v>-1929.6196042227225</v>
      </c>
      <c r="AV119" s="487">
        <v>-1978.9313702986915</v>
      </c>
      <c r="AW119" s="487">
        <v>-1903.4762545845531</v>
      </c>
      <c r="AX119" s="487">
        <v>-1784.9275790323297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330</v>
      </c>
      <c r="C121" s="959"/>
      <c r="D121" s="958" t="s">
        <v>331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6.7762847596322265E-3</v>
      </c>
      <c r="C123" s="473">
        <v>2.0728264629358544E-3</v>
      </c>
      <c r="D123" s="472">
        <v>6.7762847596322265E-3</v>
      </c>
      <c r="E123" s="473">
        <v>2.0728264629358544E-3</v>
      </c>
      <c r="F123" s="472">
        <v>2.1146999999999999E-2</v>
      </c>
      <c r="G123" s="473">
        <v>2.1147000000000001E-4</v>
      </c>
      <c r="H123" s="472">
        <v>6.3160000000000022E-3</v>
      </c>
      <c r="I123" s="473">
        <v>1.9769080000000007E-3</v>
      </c>
      <c r="J123" s="472">
        <v>1.167E-2</v>
      </c>
      <c r="K123" s="473">
        <v>4.4346000000000003E-3</v>
      </c>
      <c r="L123" s="472">
        <v>0.159</v>
      </c>
      <c r="M123" s="473">
        <v>2.0669999999999998E-3</v>
      </c>
      <c r="N123" s="472">
        <v>0</v>
      </c>
      <c r="O123" s="473">
        <v>0</v>
      </c>
      <c r="P123" s="472">
        <v>0</v>
      </c>
      <c r="Q123" s="473">
        <v>0</v>
      </c>
      <c r="R123" s="503">
        <v>2.5000000000000001E-2</v>
      </c>
      <c r="S123" s="504">
        <v>2.5000000000000001E-4</v>
      </c>
      <c r="T123" s="503">
        <v>1.2999999999999999E-2</v>
      </c>
      <c r="U123" s="504">
        <v>1.2999999999999999E-4</v>
      </c>
      <c r="V123" s="503">
        <v>2E-3</v>
      </c>
      <c r="W123" s="505">
        <v>2.0000000000000002E-5</v>
      </c>
      <c r="X123" s="472">
        <v>2.8000000000000001E-2</v>
      </c>
      <c r="Y123" s="473">
        <v>8.764000000000001E-3</v>
      </c>
      <c r="Z123" s="472">
        <v>1.0999999999999999E-2</v>
      </c>
      <c r="AA123" s="473">
        <v>3.4429999999999999E-3</v>
      </c>
      <c r="AB123" s="472">
        <v>2E-3</v>
      </c>
      <c r="AC123" s="473">
        <v>6.2600000000000004E-4</v>
      </c>
      <c r="AD123" s="474">
        <v>1.1359999999999999</v>
      </c>
      <c r="AE123" s="474">
        <v>0.355568</v>
      </c>
      <c r="AF123" s="472">
        <v>1.2E-2</v>
      </c>
      <c r="AG123" s="473">
        <v>4.5599999999999998E-3</v>
      </c>
      <c r="AH123" s="472">
        <v>1E-3</v>
      </c>
      <c r="AI123" s="473">
        <v>3.8000000000000002E-4</v>
      </c>
      <c r="AJ123" s="472">
        <v>0.159</v>
      </c>
      <c r="AK123" s="473">
        <v>2.0669999999999998E-3</v>
      </c>
      <c r="AL123" s="472">
        <v>0.159</v>
      </c>
      <c r="AM123" s="473">
        <v>2.0669999999999998E-3</v>
      </c>
      <c r="AN123" s="472">
        <v>0.159</v>
      </c>
      <c r="AO123" s="473">
        <v>2.0669999999999998E-3</v>
      </c>
      <c r="AP123" s="472">
        <v>0.159</v>
      </c>
      <c r="AQ123" s="473">
        <v>2.0669999999999998E-3</v>
      </c>
      <c r="AR123" s="472">
        <v>0.159</v>
      </c>
      <c r="AS123" s="473">
        <v>2.0669999999999998E-3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0.12718762409090043</v>
      </c>
      <c r="C124" s="473">
        <v>3.4950815091654652E-2</v>
      </c>
      <c r="D124" s="472">
        <v>0.12718762409090043</v>
      </c>
      <c r="E124" s="473">
        <v>3.4950815091654652E-2</v>
      </c>
      <c r="F124" s="472">
        <v>0.14032000000000003</v>
      </c>
      <c r="G124" s="473">
        <v>1.4032000000000003E-3</v>
      </c>
      <c r="H124" s="472">
        <v>0.135827</v>
      </c>
      <c r="I124" s="473">
        <v>4.2513850999999998E-2</v>
      </c>
      <c r="J124" s="472">
        <v>9.6540000000000001E-2</v>
      </c>
      <c r="K124" s="473">
        <v>3.6685200000000001E-2</v>
      </c>
      <c r="L124" s="472">
        <v>5.6079999999999997</v>
      </c>
      <c r="M124" s="473">
        <v>7.2903999999999997E-2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0.16500000000000001</v>
      </c>
      <c r="S124" s="474">
        <v>1.6500000000000002E-3</v>
      </c>
      <c r="T124" s="472">
        <v>3.4000000000000002E-2</v>
      </c>
      <c r="U124" s="474">
        <v>3.4000000000000002E-4</v>
      </c>
      <c r="V124" s="472">
        <v>1.7999999999999999E-2</v>
      </c>
      <c r="W124" s="473">
        <v>1.7999999999999998E-4</v>
      </c>
      <c r="X124" s="472">
        <v>0.41399999999999998</v>
      </c>
      <c r="Y124" s="473">
        <v>0.129582</v>
      </c>
      <c r="Z124" s="472">
        <v>0.443</v>
      </c>
      <c r="AA124" s="473">
        <v>0.138659</v>
      </c>
      <c r="AB124" s="472">
        <v>9.5000000000000001E-2</v>
      </c>
      <c r="AC124" s="473">
        <v>2.9735000000000001E-2</v>
      </c>
      <c r="AD124" s="474">
        <v>3.9060000000000001</v>
      </c>
      <c r="AE124" s="474">
        <v>1.2225779999999999</v>
      </c>
      <c r="AF124" s="472">
        <v>9.9000000000000005E-2</v>
      </c>
      <c r="AG124" s="473">
        <v>3.7620000000000001E-2</v>
      </c>
      <c r="AH124" s="472">
        <v>1.7000000000000001E-2</v>
      </c>
      <c r="AI124" s="473">
        <v>6.4600000000000005E-3</v>
      </c>
      <c r="AJ124" s="472">
        <v>5.6079999999999997</v>
      </c>
      <c r="AK124" s="473">
        <v>7.2903999999999997E-2</v>
      </c>
      <c r="AL124" s="472">
        <v>5.6079999999999997</v>
      </c>
      <c r="AM124" s="473">
        <v>7.2903999999999997E-2</v>
      </c>
      <c r="AN124" s="472">
        <v>5.6079999999999997</v>
      </c>
      <c r="AO124" s="473">
        <v>7.2903999999999997E-2</v>
      </c>
      <c r="AP124" s="472">
        <v>5.6079999999999997</v>
      </c>
      <c r="AQ124" s="473">
        <v>7.2903999999999997E-2</v>
      </c>
      <c r="AR124" s="472">
        <v>5.6079999999999997</v>
      </c>
      <c r="AS124" s="473">
        <v>7.2903999999999997E-2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0.3187460072001046</v>
      </c>
      <c r="C125" s="473">
        <v>9.5102610698178713E-2</v>
      </c>
      <c r="D125" s="472">
        <v>0.3187460072001046</v>
      </c>
      <c r="E125" s="473">
        <v>9.5102610698178713E-2</v>
      </c>
      <c r="F125" s="472">
        <v>3.4376179999999996</v>
      </c>
      <c r="G125" s="473">
        <v>3.4376179999999999E-2</v>
      </c>
      <c r="H125" s="472">
        <v>0.261716</v>
      </c>
      <c r="I125" s="473">
        <v>8.1917108000000002E-2</v>
      </c>
      <c r="J125" s="472">
        <v>0.62722</v>
      </c>
      <c r="K125" s="473">
        <v>0.23834360000000002</v>
      </c>
      <c r="L125" s="472">
        <v>9.3140000000000001</v>
      </c>
      <c r="M125" s="473">
        <v>0.121082</v>
      </c>
      <c r="N125" s="472">
        <v>0</v>
      </c>
      <c r="O125" s="473">
        <v>0</v>
      </c>
      <c r="P125" s="472">
        <v>0</v>
      </c>
      <c r="Q125" s="473">
        <v>0</v>
      </c>
      <c r="R125" s="472">
        <v>3.6219999999999999</v>
      </c>
      <c r="S125" s="474">
        <v>3.6220000000000002E-2</v>
      </c>
      <c r="T125" s="472">
        <v>6.1130000000000004</v>
      </c>
      <c r="U125" s="474">
        <v>6.1130000000000004E-2</v>
      </c>
      <c r="V125" s="472">
        <v>2.5030000000000001</v>
      </c>
      <c r="W125" s="473">
        <v>2.503E-2</v>
      </c>
      <c r="X125" s="472">
        <v>1.9510000000000001</v>
      </c>
      <c r="Y125" s="473">
        <v>0.61066300000000007</v>
      </c>
      <c r="Z125" s="472">
        <v>0.25800000000000001</v>
      </c>
      <c r="AA125" s="473">
        <v>8.0754000000000006E-2</v>
      </c>
      <c r="AB125" s="472">
        <v>0.11899999999999999</v>
      </c>
      <c r="AC125" s="473">
        <v>3.7246999999999995E-2</v>
      </c>
      <c r="AD125" s="474">
        <v>7.742</v>
      </c>
      <c r="AE125" s="474">
        <v>2.4232459999999998</v>
      </c>
      <c r="AF125" s="472">
        <v>0.64300000000000002</v>
      </c>
      <c r="AG125" s="473">
        <v>0.24434</v>
      </c>
      <c r="AH125" s="472">
        <v>0.11700000000000001</v>
      </c>
      <c r="AI125" s="473">
        <v>4.4460000000000006E-2</v>
      </c>
      <c r="AJ125" s="472">
        <v>9.3140000000000001</v>
      </c>
      <c r="AK125" s="473">
        <v>0.121082</v>
      </c>
      <c r="AL125" s="472">
        <v>9.3140000000000001</v>
      </c>
      <c r="AM125" s="473">
        <v>0.121082</v>
      </c>
      <c r="AN125" s="472">
        <v>9.3140000000000001</v>
      </c>
      <c r="AO125" s="473">
        <v>0.121082</v>
      </c>
      <c r="AP125" s="472">
        <v>9.3140000000000001</v>
      </c>
      <c r="AQ125" s="473">
        <v>0.121082</v>
      </c>
      <c r="AR125" s="472">
        <v>9.3140000000000001</v>
      </c>
      <c r="AS125" s="473">
        <v>0.121082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5.5556070345818678E-2</v>
      </c>
      <c r="C126" s="473">
        <v>1.6236785709056081E-2</v>
      </c>
      <c r="D126" s="472">
        <v>5.5556070345818678E-2</v>
      </c>
      <c r="E126" s="473">
        <v>1.6236785709056081E-2</v>
      </c>
      <c r="F126" s="472">
        <v>0.24847600000000003</v>
      </c>
      <c r="G126" s="473">
        <v>2.4847600000000004E-3</v>
      </c>
      <c r="H126" s="472">
        <v>4.628000000000001E-3</v>
      </c>
      <c r="I126" s="473">
        <v>1.4485640000000003E-3</v>
      </c>
      <c r="J126" s="472">
        <v>0.23988999999999999</v>
      </c>
      <c r="K126" s="473">
        <v>9.1158199999999995E-2</v>
      </c>
      <c r="L126" s="472">
        <v>3.5230000000000001</v>
      </c>
      <c r="M126" s="473">
        <v>4.5798999999999999E-2</v>
      </c>
      <c r="N126" s="472">
        <v>0</v>
      </c>
      <c r="O126" s="473">
        <v>0</v>
      </c>
      <c r="P126" s="472">
        <v>0</v>
      </c>
      <c r="Q126" s="473">
        <v>0</v>
      </c>
      <c r="R126" s="472">
        <v>0.23300000000000001</v>
      </c>
      <c r="S126" s="474">
        <v>2.33E-3</v>
      </c>
      <c r="T126" s="472">
        <v>1.0999999999999999E-2</v>
      </c>
      <c r="U126" s="474">
        <v>1.0999999999999999E-4</v>
      </c>
      <c r="V126" s="472">
        <v>0.32700000000000001</v>
      </c>
      <c r="W126" s="473">
        <v>3.2700000000000003E-3</v>
      </c>
      <c r="X126" s="472">
        <v>2.3E-2</v>
      </c>
      <c r="Y126" s="473">
        <v>7.1989999999999997E-3</v>
      </c>
      <c r="Z126" s="472">
        <v>3.5999999999999997E-2</v>
      </c>
      <c r="AA126" s="473">
        <v>1.1267999999999999E-2</v>
      </c>
      <c r="AB126" s="472">
        <v>1E-3</v>
      </c>
      <c r="AC126" s="473">
        <v>3.1300000000000002E-4</v>
      </c>
      <c r="AD126" s="474">
        <v>0.48299999999999998</v>
      </c>
      <c r="AE126" s="474">
        <v>0.15117900000000001</v>
      </c>
      <c r="AF126" s="472">
        <v>0.187</v>
      </c>
      <c r="AG126" s="473">
        <v>7.1059999999999998E-2</v>
      </c>
      <c r="AH126" s="472">
        <v>1.95</v>
      </c>
      <c r="AI126" s="473">
        <v>0.74099999999999999</v>
      </c>
      <c r="AJ126" s="472">
        <v>3.5230000000000001</v>
      </c>
      <c r="AK126" s="473">
        <v>4.5798999999999999E-2</v>
      </c>
      <c r="AL126" s="472">
        <v>3.5230000000000001</v>
      </c>
      <c r="AM126" s="473">
        <v>4.5798999999999999E-2</v>
      </c>
      <c r="AN126" s="472">
        <v>3.5230000000000001</v>
      </c>
      <c r="AO126" s="473">
        <v>4.5798999999999999E-2</v>
      </c>
      <c r="AP126" s="472">
        <v>3.5230000000000001</v>
      </c>
      <c r="AQ126" s="473">
        <v>4.5798999999999999E-2</v>
      </c>
      <c r="AR126" s="472">
        <v>3.5230000000000001</v>
      </c>
      <c r="AS126" s="473">
        <v>4.5798999999999999E-2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3.5961904375661283E-2</v>
      </c>
      <c r="C127" s="469">
        <v>1.0160703988354721E-2</v>
      </c>
      <c r="D127" s="467">
        <v>3.5961904375661283E-2</v>
      </c>
      <c r="E127" s="469">
        <v>1.0160703988354721E-2</v>
      </c>
      <c r="F127" s="467">
        <v>0.163796</v>
      </c>
      <c r="G127" s="469">
        <v>1.6379599999999999E-3</v>
      </c>
      <c r="H127" s="467">
        <v>4.628000000000001E-3</v>
      </c>
      <c r="I127" s="469">
        <v>1.4485640000000003E-3</v>
      </c>
      <c r="J127" s="467">
        <v>0.14410999999999999</v>
      </c>
      <c r="K127" s="469">
        <v>5.4761799999999999E-2</v>
      </c>
      <c r="L127" s="472">
        <v>2.4950000000000001</v>
      </c>
      <c r="M127" s="473">
        <v>3.2434999999999999E-2</v>
      </c>
      <c r="N127" s="467">
        <v>0</v>
      </c>
      <c r="O127" s="469">
        <v>0</v>
      </c>
      <c r="P127" s="467">
        <v>0</v>
      </c>
      <c r="Q127" s="469">
        <v>0</v>
      </c>
      <c r="R127" s="472">
        <v>0.18099999999999999</v>
      </c>
      <c r="S127" s="474">
        <v>1.81E-3</v>
      </c>
      <c r="T127" s="472">
        <v>1.0999999999999999E-2</v>
      </c>
      <c r="U127" s="474">
        <v>1.0999999999999999E-4</v>
      </c>
      <c r="V127" s="472">
        <v>7.9000000000000001E-2</v>
      </c>
      <c r="W127" s="473">
        <v>7.9000000000000001E-4</v>
      </c>
      <c r="X127" s="467">
        <v>2.3E-2</v>
      </c>
      <c r="Y127" s="469">
        <v>7.1989999999999997E-3</v>
      </c>
      <c r="Z127" s="467">
        <v>3.5999999999999997E-2</v>
      </c>
      <c r="AA127" s="469">
        <v>1.1267999999999999E-2</v>
      </c>
      <c r="AB127" s="467">
        <v>1E-3</v>
      </c>
      <c r="AC127" s="469">
        <v>3.1300000000000002E-4</v>
      </c>
      <c r="AD127" s="464">
        <v>0.48299999999999998</v>
      </c>
      <c r="AE127" s="464">
        <v>0.15117900000000001</v>
      </c>
      <c r="AF127" s="467">
        <v>0.13100000000000001</v>
      </c>
      <c r="AG127" s="469">
        <v>4.9780000000000005E-2</v>
      </c>
      <c r="AH127" s="467">
        <v>0.56799999999999995</v>
      </c>
      <c r="AI127" s="469">
        <v>0.21583999999999998</v>
      </c>
      <c r="AJ127" s="467">
        <v>2.4950000000000001</v>
      </c>
      <c r="AK127" s="469">
        <v>3.2434999999999999E-2</v>
      </c>
      <c r="AL127" s="467">
        <v>2.4950000000000001</v>
      </c>
      <c r="AM127" s="469">
        <v>3.2434999999999999E-2</v>
      </c>
      <c r="AN127" s="467">
        <v>2.4950000000000001</v>
      </c>
      <c r="AO127" s="469">
        <v>3.2434999999999999E-2</v>
      </c>
      <c r="AP127" s="467">
        <v>2.4950000000000001</v>
      </c>
      <c r="AQ127" s="469">
        <v>3.2434999999999999E-2</v>
      </c>
      <c r="AR127" s="467">
        <v>2.4950000000000001</v>
      </c>
      <c r="AS127" s="469">
        <v>3.2434999999999999E-2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0.41843335059321246</v>
      </c>
      <c r="C128" s="473">
        <v>0.14345614573755436</v>
      </c>
      <c r="D128" s="472">
        <v>0.41843335059321246</v>
      </c>
      <c r="E128" s="473">
        <v>0.14345614573755436</v>
      </c>
      <c r="F128" s="472">
        <v>8.412787999999999</v>
      </c>
      <c r="G128" s="473">
        <v>8.4127879999999988E-2</v>
      </c>
      <c r="H128" s="472">
        <v>0.196603</v>
      </c>
      <c r="I128" s="473">
        <v>6.1536739E-2</v>
      </c>
      <c r="J128" s="472">
        <v>1.61819</v>
      </c>
      <c r="K128" s="473">
        <v>0.61491220000000002</v>
      </c>
      <c r="L128" s="472">
        <v>0.77423209645356794</v>
      </c>
      <c r="M128" s="473">
        <v>1.0065017253896382E-2</v>
      </c>
      <c r="N128" s="472">
        <v>0</v>
      </c>
      <c r="O128" s="473">
        <v>0</v>
      </c>
      <c r="P128" s="472">
        <v>0</v>
      </c>
      <c r="Q128" s="473">
        <v>0</v>
      </c>
      <c r="R128" s="472">
        <v>10.042999999999999</v>
      </c>
      <c r="S128" s="474">
        <v>0.10042999999999999</v>
      </c>
      <c r="T128" s="472">
        <v>1.7350000000000001</v>
      </c>
      <c r="U128" s="474">
        <v>1.7350000000000001E-2</v>
      </c>
      <c r="V128" s="472">
        <v>0.33100000000000002</v>
      </c>
      <c r="W128" s="473">
        <v>3.3100000000000004E-3</v>
      </c>
      <c r="X128" s="472">
        <v>2.8620000000000001</v>
      </c>
      <c r="Y128" s="473">
        <v>0.89580599999999999</v>
      </c>
      <c r="Z128" s="472">
        <v>6.2E-2</v>
      </c>
      <c r="AA128" s="473">
        <v>1.9406E-2</v>
      </c>
      <c r="AB128" s="472">
        <v>3.0000000000000001E-3</v>
      </c>
      <c r="AC128" s="473">
        <v>9.3900000000000006E-4</v>
      </c>
      <c r="AD128" s="474">
        <v>2.5000000000000001E-2</v>
      </c>
      <c r="AE128" s="474">
        <v>7.8250000000000004E-3</v>
      </c>
      <c r="AF128" s="472">
        <v>1.667</v>
      </c>
      <c r="AG128" s="473">
        <v>0.63346000000000002</v>
      </c>
      <c r="AH128" s="472">
        <v>0.04</v>
      </c>
      <c r="AI128" s="473">
        <v>1.52E-2</v>
      </c>
      <c r="AJ128" s="472">
        <v>1.0867838006288755</v>
      </c>
      <c r="AK128" s="473">
        <v>1.412818940817538E-2</v>
      </c>
      <c r="AL128" s="472">
        <v>0.42016757849161074</v>
      </c>
      <c r="AM128" s="473">
        <v>5.4621785203909394E-3</v>
      </c>
      <c r="AN128" s="472">
        <v>2.5479803051056114</v>
      </c>
      <c r="AO128" s="473">
        <v>3.3123743966372944E-2</v>
      </c>
      <c r="AP128" s="472">
        <v>1.7449744121477953</v>
      </c>
      <c r="AQ128" s="473">
        <v>2.2684667357921337E-2</v>
      </c>
      <c r="AR128" s="472">
        <v>0.77423209645356794</v>
      </c>
      <c r="AS128" s="473">
        <v>1.0065017253896382E-2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2.5855723069411491E-3</v>
      </c>
      <c r="C129" s="469">
        <v>5.1300004934889932E-4</v>
      </c>
      <c r="D129" s="467">
        <v>2.5855723069411491E-3</v>
      </c>
      <c r="E129" s="469">
        <v>5.1300004934889932E-4</v>
      </c>
      <c r="F129" s="467">
        <v>1.03407628E-2</v>
      </c>
      <c r="G129" s="469">
        <v>1.0340762800000001E-4</v>
      </c>
      <c r="H129" s="467">
        <v>5.0897400000000015E-4</v>
      </c>
      <c r="I129" s="469">
        <v>1.5930886200000004E-4</v>
      </c>
      <c r="J129" s="467">
        <v>6.1967300000000001E-3</v>
      </c>
      <c r="K129" s="469">
        <v>2.3547574E-3</v>
      </c>
      <c r="L129" s="472">
        <v>0.34431000000000006</v>
      </c>
      <c r="M129" s="473">
        <v>4.4760300000000006E-3</v>
      </c>
      <c r="N129" s="467">
        <v>0</v>
      </c>
      <c r="O129" s="469">
        <v>0</v>
      </c>
      <c r="P129" s="467">
        <v>0</v>
      </c>
      <c r="Q129" s="469">
        <v>0</v>
      </c>
      <c r="R129" s="472">
        <v>1.14754E-2</v>
      </c>
      <c r="S129" s="474">
        <v>1.1475400000000001E-4</v>
      </c>
      <c r="T129" s="472">
        <v>1.6499999999999998E-3</v>
      </c>
      <c r="U129" s="474">
        <v>1.6499999999999998E-5</v>
      </c>
      <c r="V129" s="472">
        <v>4.7399999999999994E-3</v>
      </c>
      <c r="W129" s="473">
        <v>4.7399999999999993E-5</v>
      </c>
      <c r="X129" s="467">
        <v>3.7950000000000002E-3</v>
      </c>
      <c r="Y129" s="469">
        <v>1.1878350000000001E-3</v>
      </c>
      <c r="Z129" s="467">
        <v>1.044E-3</v>
      </c>
      <c r="AA129" s="469">
        <v>3.2677200000000002E-4</v>
      </c>
      <c r="AB129" s="467">
        <v>2.8999999999999997E-5</v>
      </c>
      <c r="AC129" s="469">
        <v>9.0769999999999997E-6</v>
      </c>
      <c r="AD129" s="464">
        <v>9.6600000000000005E-2</v>
      </c>
      <c r="AE129" s="464">
        <v>3.02358E-2</v>
      </c>
      <c r="AF129" s="467">
        <v>5.633E-3</v>
      </c>
      <c r="AG129" s="469">
        <v>2.1405399999999998E-3</v>
      </c>
      <c r="AH129" s="467">
        <v>2.4423999999999998E-2</v>
      </c>
      <c r="AI129" s="469">
        <v>9.2811199999999986E-3</v>
      </c>
      <c r="AJ129" s="467">
        <v>0.34431000000000006</v>
      </c>
      <c r="AK129" s="469">
        <v>4.4760300000000006E-3</v>
      </c>
      <c r="AL129" s="467">
        <v>0.34431000000000006</v>
      </c>
      <c r="AM129" s="469">
        <v>4.4760300000000006E-3</v>
      </c>
      <c r="AN129" s="467">
        <v>0.34431000000000006</v>
      </c>
      <c r="AO129" s="469">
        <v>4.4760300000000006E-3</v>
      </c>
      <c r="AP129" s="467">
        <v>0.34431000000000006</v>
      </c>
      <c r="AQ129" s="469">
        <v>4.4760300000000006E-3</v>
      </c>
      <c r="AR129" s="467">
        <v>0.34431000000000006</v>
      </c>
      <c r="AS129" s="469">
        <v>4.4760300000000006E-3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6.4689761545527356E-3</v>
      </c>
      <c r="C130" s="469">
        <v>1.3015326287675844E-3</v>
      </c>
      <c r="D130" s="467">
        <v>6.4689761545527356E-3</v>
      </c>
      <c r="E130" s="469">
        <v>1.3015326287675844E-3</v>
      </c>
      <c r="F130" s="467">
        <v>7.1580580000000001E-3</v>
      </c>
      <c r="G130" s="469">
        <v>7.1580580000000002E-5</v>
      </c>
      <c r="H130" s="467">
        <v>2.5152760000000003E-3</v>
      </c>
      <c r="I130" s="469">
        <v>7.872813880000001E-4</v>
      </c>
      <c r="J130" s="467">
        <v>1.1672909999999998E-2</v>
      </c>
      <c r="K130" s="469">
        <v>4.4357057999999993E-3</v>
      </c>
      <c r="L130" s="472">
        <v>0.81337000000000004</v>
      </c>
      <c r="M130" s="473">
        <v>1.0573809999999999E-2</v>
      </c>
      <c r="N130" s="467">
        <v>0</v>
      </c>
      <c r="O130" s="469">
        <v>0</v>
      </c>
      <c r="P130" s="467">
        <v>0</v>
      </c>
      <c r="Q130" s="469">
        <v>0</v>
      </c>
      <c r="R130" s="472">
        <v>7.9640000000000006E-3</v>
      </c>
      <c r="S130" s="474">
        <v>7.9640000000000003E-5</v>
      </c>
      <c r="T130" s="472">
        <v>4.2899999999999995E-3</v>
      </c>
      <c r="U130" s="474">
        <v>4.2899999999999999E-5</v>
      </c>
      <c r="V130" s="472">
        <v>3.16E-3</v>
      </c>
      <c r="W130" s="473">
        <v>3.1600000000000002E-5</v>
      </c>
      <c r="X130" s="467">
        <v>9.8439999999999986E-3</v>
      </c>
      <c r="Y130" s="469">
        <v>3.0811719999999996E-3</v>
      </c>
      <c r="Z130" s="467">
        <v>2.4479999999999998E-2</v>
      </c>
      <c r="AA130" s="469">
        <v>7.6622399999999998E-3</v>
      </c>
      <c r="AB130" s="467">
        <v>6.8000000000000005E-4</v>
      </c>
      <c r="AC130" s="469">
        <v>2.1284000000000003E-4</v>
      </c>
      <c r="AD130" s="464">
        <v>0.20672399999999999</v>
      </c>
      <c r="AE130" s="464">
        <v>6.4704611999999995E-2</v>
      </c>
      <c r="AF130" s="467">
        <v>1.0610999999999999E-2</v>
      </c>
      <c r="AG130" s="469">
        <v>4.0321799999999998E-3</v>
      </c>
      <c r="AH130" s="467">
        <v>4.6007999999999993E-2</v>
      </c>
      <c r="AI130" s="469">
        <v>1.7483039999999998E-2</v>
      </c>
      <c r="AJ130" s="467">
        <v>0.81337000000000004</v>
      </c>
      <c r="AK130" s="469">
        <v>1.0573809999999999E-2</v>
      </c>
      <c r="AL130" s="467">
        <v>0.81337000000000004</v>
      </c>
      <c r="AM130" s="469">
        <v>1.0573809999999999E-2</v>
      </c>
      <c r="AN130" s="467">
        <v>0.81337000000000004</v>
      </c>
      <c r="AO130" s="469">
        <v>1.0573809999999999E-2</v>
      </c>
      <c r="AP130" s="467">
        <v>0.81337000000000004</v>
      </c>
      <c r="AQ130" s="469">
        <v>1.0573809999999999E-2</v>
      </c>
      <c r="AR130" s="467">
        <v>0.81337000000000004</v>
      </c>
      <c r="AS130" s="469">
        <v>1.0573809999999999E-2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8.7343999934695066E-3</v>
      </c>
      <c r="C131" s="473"/>
      <c r="D131" s="472">
        <v>8.7343999934695066E-3</v>
      </c>
      <c r="E131" s="473"/>
      <c r="F131" s="472">
        <v>3.3167000000000002E-2</v>
      </c>
      <c r="G131" s="473"/>
      <c r="H131" s="472">
        <v>7.4120000000000002E-3</v>
      </c>
      <c r="I131" s="473"/>
      <c r="J131" s="472">
        <v>0.01</v>
      </c>
      <c r="K131" s="473"/>
      <c r="L131" s="472">
        <v>0.58299999999999996</v>
      </c>
      <c r="M131" s="473"/>
      <c r="N131" s="472">
        <v>0</v>
      </c>
      <c r="O131" s="473"/>
      <c r="P131" s="472">
        <v>0</v>
      </c>
      <c r="Q131" s="473"/>
      <c r="R131" s="472">
        <v>3.3000000000000002E-2</v>
      </c>
      <c r="S131" s="474"/>
      <c r="T131" s="472">
        <v>3.3000000000000002E-2</v>
      </c>
      <c r="U131" s="474"/>
      <c r="V131" s="472">
        <v>3.4000000000000002E-2</v>
      </c>
      <c r="W131" s="473"/>
      <c r="X131" s="472">
        <v>1.0999999999999999E-2</v>
      </c>
      <c r="Y131" s="473"/>
      <c r="Z131" s="472">
        <v>1.0999999999999999E-2</v>
      </c>
      <c r="AA131" s="473"/>
      <c r="AB131" s="472">
        <v>7.0000000000000001E-3</v>
      </c>
      <c r="AC131" s="473"/>
      <c r="AD131" s="474">
        <v>1.0999999999999999E-2</v>
      </c>
      <c r="AE131" s="474"/>
      <c r="AF131" s="472">
        <v>0.01</v>
      </c>
      <c r="AG131" s="473"/>
      <c r="AH131" s="472">
        <v>0.01</v>
      </c>
      <c r="AI131" s="473"/>
      <c r="AJ131" s="472">
        <v>0.58299999999999996</v>
      </c>
      <c r="AK131" s="473"/>
      <c r="AL131" s="472">
        <v>0.58299999999999996</v>
      </c>
      <c r="AM131" s="473"/>
      <c r="AN131" s="472">
        <v>0.58299999999999996</v>
      </c>
      <c r="AO131" s="473"/>
      <c r="AP131" s="472">
        <v>0.58299999999999996</v>
      </c>
      <c r="AQ131" s="473"/>
      <c r="AR131" s="472">
        <v>0.58299999999999996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3.6072499536924422E-3</v>
      </c>
      <c r="C132" s="473"/>
      <c r="D132" s="472">
        <v>3.6072499536924422E-3</v>
      </c>
      <c r="E132" s="473"/>
      <c r="F132" s="472">
        <v>7.0000000000000001E-3</v>
      </c>
      <c r="G132" s="473"/>
      <c r="H132" s="472">
        <v>1E-3</v>
      </c>
      <c r="I132" s="473"/>
      <c r="J132" s="472">
        <v>1.6E-2</v>
      </c>
      <c r="K132" s="473"/>
      <c r="L132" s="472">
        <v>7.8E-2</v>
      </c>
      <c r="M132" s="473"/>
      <c r="N132" s="472">
        <v>0</v>
      </c>
      <c r="O132" s="473"/>
      <c r="P132" s="472">
        <v>0</v>
      </c>
      <c r="Q132" s="473"/>
      <c r="R132" s="472">
        <v>7.0000000000000001E-3</v>
      </c>
      <c r="S132" s="474"/>
      <c r="T132" s="472">
        <v>7.0000000000000001E-3</v>
      </c>
      <c r="U132" s="474"/>
      <c r="V132" s="472">
        <v>7.0000000000000001E-3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1.6E-2</v>
      </c>
      <c r="AI132" s="473"/>
      <c r="AJ132" s="472">
        <v>7.8E-2</v>
      </c>
      <c r="AK132" s="473"/>
      <c r="AL132" s="472">
        <v>7.8E-2</v>
      </c>
      <c r="AM132" s="473"/>
      <c r="AN132" s="472">
        <v>7.8E-2</v>
      </c>
      <c r="AO132" s="473"/>
      <c r="AP132" s="472">
        <v>7.8E-2</v>
      </c>
      <c r="AQ132" s="473"/>
      <c r="AR132" s="472">
        <v>7.8E-2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447.46092113412953</v>
      </c>
      <c r="C133" s="492"/>
      <c r="D133" s="490">
        <v>447.46092113412953</v>
      </c>
      <c r="E133" s="492"/>
      <c r="F133" s="490">
        <v>899.94735813618445</v>
      </c>
      <c r="G133" s="492"/>
      <c r="H133" s="490">
        <v>421.03376580812136</v>
      </c>
      <c r="I133" s="492"/>
      <c r="J133" s="490">
        <v>980.71774516208438</v>
      </c>
      <c r="K133" s="492"/>
      <c r="L133" s="495">
        <v>-10.911371428571329</v>
      </c>
      <c r="M133" s="496"/>
      <c r="N133" s="490">
        <v>0</v>
      </c>
      <c r="O133" s="492"/>
      <c r="P133" s="490">
        <v>0</v>
      </c>
      <c r="Q133" s="492"/>
      <c r="R133" s="495">
        <v>873.99738044024241</v>
      </c>
      <c r="S133" s="497"/>
      <c r="T133" s="495">
        <v>882.21412086110445</v>
      </c>
      <c r="U133" s="497"/>
      <c r="V133" s="495">
        <v>1029.3372664014473</v>
      </c>
      <c r="W133" s="496"/>
      <c r="X133" s="490">
        <v>613.54853977211428</v>
      </c>
      <c r="Y133" s="492"/>
      <c r="Z133" s="490">
        <v>636.73771121904042</v>
      </c>
      <c r="AA133" s="492"/>
      <c r="AB133" s="490">
        <v>398.10516650488842</v>
      </c>
      <c r="AC133" s="492"/>
      <c r="AD133" s="487">
        <v>588.29855352869106</v>
      </c>
      <c r="AE133" s="487"/>
      <c r="AF133" s="490">
        <v>980.71285094779876</v>
      </c>
      <c r="AG133" s="492"/>
      <c r="AH133" s="490">
        <v>980.87599142398915</v>
      </c>
      <c r="AI133" s="492"/>
      <c r="AJ133" s="490">
        <v>-10.911371428571428</v>
      </c>
      <c r="AK133" s="492"/>
      <c r="AL133" s="490">
        <v>-10.911371428571428</v>
      </c>
      <c r="AM133" s="492"/>
      <c r="AN133" s="490">
        <v>-10.911371428571428</v>
      </c>
      <c r="AO133" s="492"/>
      <c r="AP133" s="490">
        <v>-10.911371428571428</v>
      </c>
      <c r="AQ133" s="492"/>
      <c r="AR133" s="490">
        <v>-10.911371428571428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330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5671.9479729722379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1398919.1310056294</v>
      </c>
      <c r="C139" s="670">
        <v>2078127.2254277607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3030303.0303030303</v>
      </c>
      <c r="J139" s="510">
        <v>3144654.0880503142</v>
      </c>
      <c r="K139" s="510">
        <v>1964636.5422396855</v>
      </c>
      <c r="L139" s="510">
        <v>2949852.5073746312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475925.30347584223</v>
      </c>
      <c r="C140" s="670">
        <v>0</v>
      </c>
      <c r="D140" s="670">
        <v>2873563.2183908047</v>
      </c>
      <c r="E140" s="702">
        <f t="shared" si="3"/>
        <v>2873563.2183908047</v>
      </c>
      <c r="F140" s="702">
        <f t="shared" si="3"/>
        <v>2873563.2183908047</v>
      </c>
      <c r="G140" s="702">
        <f t="shared" si="3"/>
        <v>2873563.2183908047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2873563.2183908047</v>
      </c>
      <c r="N140" s="706">
        <f t="shared" si="4"/>
        <v>2873563.2183908047</v>
      </c>
      <c r="O140" s="706">
        <f t="shared" si="4"/>
        <v>2873563.2183908047</v>
      </c>
      <c r="P140" s="706">
        <f t="shared" si="4"/>
        <v>2873563.2183908047</v>
      </c>
      <c r="Q140" s="510">
        <v>2873563.2183908047</v>
      </c>
      <c r="R140" s="706">
        <f t="shared" si="5"/>
        <v>2873563.2183908047</v>
      </c>
      <c r="S140" s="706">
        <f t="shared" si="5"/>
        <v>2873563.2183908047</v>
      </c>
      <c r="T140" s="706">
        <f t="shared" si="5"/>
        <v>2873563.2183908047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18803.331937573934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129998.54284321869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25908.546924547249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1.9859330213655066</v>
      </c>
      <c r="C145" s="672">
        <v>1.8510368746111117</v>
      </c>
      <c r="D145" s="672">
        <v>3.4201393804166664</v>
      </c>
      <c r="E145" s="704">
        <f>D145</f>
        <v>3.4201393804166664</v>
      </c>
      <c r="F145" s="704">
        <f t="shared" ref="F145:G145" si="6">E145</f>
        <v>3.4201393804166664</v>
      </c>
      <c r="G145" s="704">
        <f t="shared" si="6"/>
        <v>3.4201393804166664</v>
      </c>
      <c r="H145" s="672">
        <v>0</v>
      </c>
      <c r="I145" s="512">
        <v>8.2059899444444451</v>
      </c>
      <c r="J145" s="512">
        <v>3.2237817638888888</v>
      </c>
      <c r="K145" s="512">
        <v>0.58614213888888889</v>
      </c>
      <c r="L145" s="512">
        <v>332.92873488888887</v>
      </c>
      <c r="M145" s="512">
        <v>3.5168528333333331</v>
      </c>
      <c r="N145" s="528">
        <f>M145</f>
        <v>3.5168528333333331</v>
      </c>
      <c r="O145" s="528">
        <f t="shared" ref="O145:P145" si="7">N145</f>
        <v>3.5168528333333331</v>
      </c>
      <c r="P145" s="528">
        <f t="shared" si="7"/>
        <v>3.5168528333333331</v>
      </c>
      <c r="Q145" s="512">
        <v>0.29307106944444444</v>
      </c>
      <c r="R145" s="528">
        <f>Q145</f>
        <v>0.29307106944444444</v>
      </c>
      <c r="S145" s="528">
        <f t="shared" ref="S145:T145" si="8">R145</f>
        <v>0.29307106944444444</v>
      </c>
      <c r="T145" s="528">
        <f t="shared" si="8"/>
        <v>0.29307106944444444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37.275013012418171</v>
      </c>
      <c r="C146" s="672">
        <v>39.806964149430556</v>
      </c>
      <c r="D146" s="672">
        <v>28.293081044166666</v>
      </c>
      <c r="E146" s="704">
        <f t="shared" ref="E146:G154" si="9">D146</f>
        <v>28.293081044166666</v>
      </c>
      <c r="F146" s="704">
        <f t="shared" si="9"/>
        <v>28.293081044166666</v>
      </c>
      <c r="G146" s="704">
        <f t="shared" si="9"/>
        <v>28.293081044166666</v>
      </c>
      <c r="H146" s="672">
        <v>0</v>
      </c>
      <c r="I146" s="512">
        <v>121.33142275</v>
      </c>
      <c r="J146" s="512">
        <v>129.83048376388888</v>
      </c>
      <c r="K146" s="512">
        <v>27.84175159722222</v>
      </c>
      <c r="L146" s="512">
        <v>1144.73559725</v>
      </c>
      <c r="M146" s="512">
        <v>29.014035874999998</v>
      </c>
      <c r="N146" s="528">
        <f t="shared" ref="N146:P154" si="10">M146</f>
        <v>29.014035874999998</v>
      </c>
      <c r="O146" s="528">
        <f t="shared" si="10"/>
        <v>29.014035874999998</v>
      </c>
      <c r="P146" s="528">
        <f t="shared" si="10"/>
        <v>29.014035874999998</v>
      </c>
      <c r="Q146" s="512">
        <v>4.9822081805555554</v>
      </c>
      <c r="R146" s="528">
        <f t="shared" ref="R146:T154" si="11">Q146</f>
        <v>4.9822081805555554</v>
      </c>
      <c r="S146" s="528">
        <f t="shared" si="11"/>
        <v>4.9822081805555554</v>
      </c>
      <c r="T146" s="528">
        <f t="shared" si="11"/>
        <v>4.9822081805555554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93.415233211281233</v>
      </c>
      <c r="C147" s="672">
        <v>76.701388010722226</v>
      </c>
      <c r="D147" s="672">
        <v>183.82003617694443</v>
      </c>
      <c r="E147" s="704">
        <f t="shared" si="9"/>
        <v>183.82003617694443</v>
      </c>
      <c r="F147" s="704">
        <f t="shared" si="9"/>
        <v>183.82003617694443</v>
      </c>
      <c r="G147" s="704">
        <f t="shared" si="9"/>
        <v>183.82003617694443</v>
      </c>
      <c r="H147" s="672">
        <v>0</v>
      </c>
      <c r="I147" s="512">
        <v>571.78165648611105</v>
      </c>
      <c r="J147" s="512">
        <v>75.612335916666666</v>
      </c>
      <c r="K147" s="512">
        <v>34.87545726388889</v>
      </c>
      <c r="L147" s="512">
        <v>2268.9562196388888</v>
      </c>
      <c r="M147" s="512">
        <v>188.44469765277776</v>
      </c>
      <c r="N147" s="528">
        <f t="shared" si="10"/>
        <v>188.44469765277776</v>
      </c>
      <c r="O147" s="528">
        <f t="shared" si="10"/>
        <v>188.44469765277776</v>
      </c>
      <c r="P147" s="528">
        <f t="shared" si="10"/>
        <v>188.44469765277776</v>
      </c>
      <c r="Q147" s="512">
        <v>34.289315125000002</v>
      </c>
      <c r="R147" s="528">
        <f t="shared" si="11"/>
        <v>34.289315125000002</v>
      </c>
      <c r="S147" s="528">
        <f t="shared" si="11"/>
        <v>34.289315125000002</v>
      </c>
      <c r="T147" s="528">
        <f t="shared" si="11"/>
        <v>34.289315125000002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16.281876950379864</v>
      </c>
      <c r="C148" s="672">
        <v>1.3563329093888892</v>
      </c>
      <c r="D148" s="672">
        <v>70.304818849027782</v>
      </c>
      <c r="E148" s="704">
        <f t="shared" si="9"/>
        <v>70.304818849027782</v>
      </c>
      <c r="F148" s="704">
        <f t="shared" si="9"/>
        <v>70.304818849027782</v>
      </c>
      <c r="G148" s="704">
        <f t="shared" si="9"/>
        <v>70.304818849027782</v>
      </c>
      <c r="H148" s="672">
        <v>0</v>
      </c>
      <c r="I148" s="512">
        <v>6.7406345972222219</v>
      </c>
      <c r="J148" s="512">
        <v>10.550558499999999</v>
      </c>
      <c r="K148" s="512">
        <v>0.29307106944444444</v>
      </c>
      <c r="L148" s="512">
        <v>141.55332654166665</v>
      </c>
      <c r="M148" s="512">
        <v>54.804289986111108</v>
      </c>
      <c r="N148" s="528">
        <f t="shared" si="10"/>
        <v>54.804289986111108</v>
      </c>
      <c r="O148" s="528">
        <f t="shared" si="10"/>
        <v>54.804289986111108</v>
      </c>
      <c r="P148" s="528">
        <f t="shared" si="10"/>
        <v>54.804289986111108</v>
      </c>
      <c r="Q148" s="512">
        <v>571.48858541666664</v>
      </c>
      <c r="R148" s="528">
        <f t="shared" si="11"/>
        <v>571.48858541666664</v>
      </c>
      <c r="S148" s="528">
        <f t="shared" si="11"/>
        <v>571.48858541666664</v>
      </c>
      <c r="T148" s="528">
        <f t="shared" si="11"/>
        <v>571.48858541666664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10.539393774633897</v>
      </c>
      <c r="C149" s="672">
        <v>1.3563329093888892</v>
      </c>
      <c r="D149" s="672">
        <v>42.234471817638891</v>
      </c>
      <c r="E149" s="704">
        <f t="shared" si="9"/>
        <v>42.234471817638891</v>
      </c>
      <c r="F149" s="704">
        <f t="shared" si="9"/>
        <v>42.234471817638891</v>
      </c>
      <c r="G149" s="704">
        <f t="shared" si="9"/>
        <v>42.234471817638891</v>
      </c>
      <c r="H149" s="672">
        <v>0</v>
      </c>
      <c r="I149" s="470">
        <v>6.7406345972222219</v>
      </c>
      <c r="J149" s="470">
        <v>10.550558499999999</v>
      </c>
      <c r="K149" s="470">
        <v>0.29307106944444444</v>
      </c>
      <c r="L149" s="470">
        <v>141.55332654166665</v>
      </c>
      <c r="M149" s="470">
        <v>38.392310097222222</v>
      </c>
      <c r="N149" s="528">
        <f t="shared" si="10"/>
        <v>38.392310097222222</v>
      </c>
      <c r="O149" s="528">
        <f t="shared" si="10"/>
        <v>38.392310097222222</v>
      </c>
      <c r="P149" s="528">
        <f t="shared" si="10"/>
        <v>38.392310097222222</v>
      </c>
      <c r="Q149" s="470">
        <v>166.46436744444443</v>
      </c>
      <c r="R149" s="528">
        <f t="shared" si="11"/>
        <v>166.46436744444443</v>
      </c>
      <c r="S149" s="528">
        <f t="shared" si="11"/>
        <v>166.46436744444443</v>
      </c>
      <c r="T149" s="528">
        <f t="shared" si="11"/>
        <v>166.46436744444443</v>
      </c>
    </row>
    <row r="150" spans="1:173" x14ac:dyDescent="0.4">
      <c r="A150" s="428" t="s">
        <v>7</v>
      </c>
      <c r="B150" s="653">
        <v>122.63070954957493</v>
      </c>
      <c r="C150" s="672">
        <v>57.618651465986112</v>
      </c>
      <c r="D150" s="672">
        <v>474.24467386430553</v>
      </c>
      <c r="E150" s="704">
        <f t="shared" si="9"/>
        <v>474.24467386430553</v>
      </c>
      <c r="F150" s="704">
        <f t="shared" si="9"/>
        <v>474.24467386430553</v>
      </c>
      <c r="G150" s="704">
        <f t="shared" si="9"/>
        <v>474.24467386430553</v>
      </c>
      <c r="H150" s="672">
        <v>0</v>
      </c>
      <c r="I150" s="512">
        <v>838.76940074999993</v>
      </c>
      <c r="J150" s="512">
        <v>18.170406305555556</v>
      </c>
      <c r="K150" s="512">
        <v>0.87921320833333327</v>
      </c>
      <c r="L150" s="512">
        <v>7.3267767361111114</v>
      </c>
      <c r="M150" s="512">
        <v>488.5494727638889</v>
      </c>
      <c r="N150" s="528">
        <f t="shared" si="10"/>
        <v>488.5494727638889</v>
      </c>
      <c r="O150" s="528">
        <f t="shared" si="10"/>
        <v>488.5494727638889</v>
      </c>
      <c r="P150" s="528">
        <f t="shared" si="10"/>
        <v>488.5494727638889</v>
      </c>
      <c r="Q150" s="512">
        <v>11.722842777777778</v>
      </c>
      <c r="R150" s="528">
        <f t="shared" si="11"/>
        <v>11.722842777777778</v>
      </c>
      <c r="S150" s="528">
        <f t="shared" si="11"/>
        <v>11.722842777777778</v>
      </c>
      <c r="T150" s="528">
        <f t="shared" si="11"/>
        <v>11.722842777777778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0.75775644112118201</v>
      </c>
      <c r="C151" s="672">
        <v>0.14916555449941671</v>
      </c>
      <c r="D151" s="672">
        <v>1.8160822881584724</v>
      </c>
      <c r="E151" s="704">
        <f t="shared" si="9"/>
        <v>1.8160822881584724</v>
      </c>
      <c r="F151" s="704">
        <f t="shared" si="9"/>
        <v>1.8160822881584724</v>
      </c>
      <c r="G151" s="704">
        <f t="shared" si="9"/>
        <v>1.8160822881584724</v>
      </c>
      <c r="H151" s="672">
        <v>0</v>
      </c>
      <c r="I151" s="512">
        <v>1.1122047085416666</v>
      </c>
      <c r="J151" s="512">
        <v>0.30596619650000001</v>
      </c>
      <c r="K151" s="512">
        <v>8.499061013888887E-3</v>
      </c>
      <c r="L151" s="512">
        <v>28.310665308333334</v>
      </c>
      <c r="M151" s="512">
        <v>1.6508693341805556</v>
      </c>
      <c r="N151" s="528">
        <f t="shared" si="10"/>
        <v>1.6508693341805556</v>
      </c>
      <c r="O151" s="528">
        <f t="shared" si="10"/>
        <v>1.6508693341805556</v>
      </c>
      <c r="P151" s="528">
        <f t="shared" si="10"/>
        <v>1.6508693341805556</v>
      </c>
      <c r="Q151" s="512">
        <v>7.15796780011111</v>
      </c>
      <c r="R151" s="528">
        <f t="shared" si="11"/>
        <v>7.15796780011111</v>
      </c>
      <c r="S151" s="528">
        <f t="shared" si="11"/>
        <v>7.15796780011111</v>
      </c>
      <c r="T151" s="528">
        <f t="shared" si="11"/>
        <v>7.15796780011111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1.8958697598253798</v>
      </c>
      <c r="C152" s="672">
        <v>0.73715462726794456</v>
      </c>
      <c r="D152" s="672">
        <v>3.4209922172287492</v>
      </c>
      <c r="E152" s="704">
        <f t="shared" si="9"/>
        <v>3.4209922172287492</v>
      </c>
      <c r="F152" s="704">
        <f t="shared" si="9"/>
        <v>3.4209922172287492</v>
      </c>
      <c r="G152" s="704">
        <f t="shared" si="9"/>
        <v>3.4209922172287492</v>
      </c>
      <c r="H152" s="672">
        <v>0</v>
      </c>
      <c r="I152" s="512">
        <v>2.8849916076111106</v>
      </c>
      <c r="J152" s="512">
        <v>7.1743797799999998</v>
      </c>
      <c r="K152" s="512">
        <v>0.19928832722222223</v>
      </c>
      <c r="L152" s="512">
        <v>60.584823759833334</v>
      </c>
      <c r="M152" s="512">
        <v>3.1097771178749993</v>
      </c>
      <c r="N152" s="528">
        <f t="shared" si="10"/>
        <v>3.1097771178749993</v>
      </c>
      <c r="O152" s="528">
        <f t="shared" si="10"/>
        <v>3.1097771178749993</v>
      </c>
      <c r="P152" s="528">
        <f t="shared" si="10"/>
        <v>3.1097771178749993</v>
      </c>
      <c r="Q152" s="512">
        <v>13.483613762999997</v>
      </c>
      <c r="R152" s="528">
        <f t="shared" si="11"/>
        <v>13.483613762999997</v>
      </c>
      <c r="S152" s="528">
        <f t="shared" si="11"/>
        <v>13.483613762999997</v>
      </c>
      <c r="T152" s="528">
        <f t="shared" si="11"/>
        <v>13.483613762999997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2.559799947041657</v>
      </c>
      <c r="C153" s="672">
        <v>2.1722427667222224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3.2237817638888888</v>
      </c>
      <c r="K153" s="512">
        <v>2.0514974861111113</v>
      </c>
      <c r="L153" s="512">
        <v>3.2237817638888888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2.9307106944444445</v>
      </c>
      <c r="R153" s="528">
        <f t="shared" si="11"/>
        <v>2.9307106944444445</v>
      </c>
      <c r="S153" s="528">
        <f t="shared" si="11"/>
        <v>2.9307106944444445</v>
      </c>
      <c r="T153" s="528">
        <f t="shared" si="11"/>
        <v>2.9307106944444445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1.0571806016820666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4.6891371111111111</v>
      </c>
      <c r="R154" s="528">
        <f t="shared" si="11"/>
        <v>4.6891371111111111</v>
      </c>
      <c r="S154" s="528">
        <f t="shared" si="11"/>
        <v>4.6891371111111111</v>
      </c>
      <c r="T154" s="528">
        <f t="shared" si="11"/>
        <v>4.6891371111111111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131137.85069137556</v>
      </c>
      <c r="C155" s="671">
        <v>123392.8160176079</v>
      </c>
      <c r="D155" s="671">
        <v>287419.99839779618</v>
      </c>
      <c r="E155" s="703">
        <f>$D$155*($H$12*$I$12)/($H13*$I13)</f>
        <v>236616.25471760682</v>
      </c>
      <c r="F155" s="703">
        <f>$D$155*($H$12*$I$12)/($H14*$I14)</f>
        <v>379535.17898444476</v>
      </c>
      <c r="G155" s="703">
        <f>$D$155*($H$12*$I$12)/($H15*$I15)</f>
        <v>617939.22541436937</v>
      </c>
      <c r="H155" s="671">
        <v>0</v>
      </c>
      <c r="I155" s="511">
        <v>179813.32670709078</v>
      </c>
      <c r="J155" s="511">
        <v>186609.40198257199</v>
      </c>
      <c r="K155" s="511">
        <v>116673.10689894627</v>
      </c>
      <c r="L155" s="511">
        <v>172413.28623527323</v>
      </c>
      <c r="M155" s="511">
        <v>287418.56404518138</v>
      </c>
      <c r="N155" s="707">
        <f>$M$155*($H$12*$I$12)/($H13*$I13)</f>
        <v>236615.07389808993</v>
      </c>
      <c r="O155" s="707">
        <f>$M$155*($H$12*$I$12)/($H14*$I14)</f>
        <v>379533.28493643343</v>
      </c>
      <c r="P155" s="707">
        <f>$M$155*($H$12*$I$12)/($H15*$I15)</f>
        <v>617936.14162497176</v>
      </c>
      <c r="Q155" s="493">
        <v>287466.37579900824</v>
      </c>
      <c r="R155" s="707">
        <f>$Q$155*($H$12*$I$12)/($H13*$I13)</f>
        <v>236654.43454865372</v>
      </c>
      <c r="S155" s="707">
        <f>$Q$155*($H$12*$I$12)/($H14*$I14)</f>
        <v>379596.41987014504</v>
      </c>
      <c r="T155" s="707">
        <f>$Q$155*($H$12*$I$12)/($H15*$I15)</f>
        <v>618038.93460489705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5196.3385490435803</v>
      </c>
      <c r="AF160" s="485"/>
      <c r="AG160" s="484">
        <v>27297.001445140402</v>
      </c>
      <c r="AH160" s="485"/>
      <c r="AI160" s="484">
        <v>256546.0544038541</v>
      </c>
      <c r="AJ160" s="485"/>
      <c r="AK160" s="484">
        <v>14477.964848331725</v>
      </c>
      <c r="AL160" s="485"/>
      <c r="AM160" s="484">
        <v>73351.115706694545</v>
      </c>
      <c r="AN160" s="485"/>
      <c r="AO160" s="484">
        <v>66007.581658781564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4939.0571740240539</v>
      </c>
      <c r="AF161" s="485"/>
      <c r="AG161" s="484">
        <v>24725.127179669245</v>
      </c>
      <c r="AH161" s="485"/>
      <c r="AI161" s="484">
        <v>217273.26606124264</v>
      </c>
      <c r="AJ161" s="485"/>
      <c r="AK161" s="484">
        <v>13324.911017840957</v>
      </c>
      <c r="AL161" s="485"/>
      <c r="AM161" s="484">
        <v>69256.77212534823</v>
      </c>
      <c r="AN161" s="485"/>
      <c r="AO161" s="484">
        <v>58703.675024637334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1064.8975335092753</v>
      </c>
      <c r="AF162" s="485"/>
      <c r="AG162" s="484">
        <v>12213.69588574565</v>
      </c>
      <c r="AH162" s="485"/>
      <c r="AI162" s="484">
        <v>87828.808808946909</v>
      </c>
      <c r="AJ162" s="485"/>
      <c r="AK162" s="484">
        <v>7245.8841253213168</v>
      </c>
      <c r="AL162" s="485"/>
      <c r="AM162" s="484">
        <v>18189.390747994999</v>
      </c>
      <c r="AN162" s="485"/>
      <c r="AO162" s="484">
        <v>30729.529316438031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914.76888265904358</v>
      </c>
      <c r="AF163" s="485"/>
      <c r="AG163" s="484">
        <v>11218.808722686243</v>
      </c>
      <c r="AH163" s="485"/>
      <c r="AI163" s="484">
        <v>120786.02066676236</v>
      </c>
      <c r="AJ163" s="485"/>
      <c r="AK163" s="484">
        <v>3307.1469475432768</v>
      </c>
      <c r="AL163" s="485"/>
      <c r="AM163" s="484">
        <v>12844.882094480585</v>
      </c>
      <c r="AN163" s="485"/>
      <c r="AO163" s="484">
        <v>15437.033801290616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2959.3907578557341</v>
      </c>
      <c r="AF164" s="496"/>
      <c r="AG164" s="495">
        <v>1292.6225712373498</v>
      </c>
      <c r="AH164" s="496"/>
      <c r="AI164" s="495">
        <v>8658.4365855333508</v>
      </c>
      <c r="AJ164" s="496"/>
      <c r="AK164" s="495">
        <v>2771.8799449763637</v>
      </c>
      <c r="AL164" s="496"/>
      <c r="AM164" s="495">
        <v>38222.499282872624</v>
      </c>
      <c r="AN164" s="496"/>
      <c r="AO164" s="495">
        <v>12537.111906908689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0.67117402800524029</v>
      </c>
      <c r="AF165" s="521"/>
      <c r="AG165" s="520">
        <v>2.191323392529732</v>
      </c>
      <c r="AH165" s="521"/>
      <c r="AI165" s="520">
        <v>35.542732658408468</v>
      </c>
      <c r="AJ165" s="521"/>
      <c r="AK165" s="520">
        <v>0.66410902941335026</v>
      </c>
      <c r="AL165" s="521"/>
      <c r="AM165" s="520">
        <v>4.0602192707746791</v>
      </c>
      <c r="AN165" s="521"/>
      <c r="AO165" s="520">
        <v>6.2725316342950945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0.37161800160345826</v>
      </c>
      <c r="AF167" s="473">
        <v>0.17111301960684963</v>
      </c>
      <c r="AG167" s="472">
        <v>1.6614385909549299</v>
      </c>
      <c r="AH167" s="473">
        <v>0.10648741515179491</v>
      </c>
      <c r="AI167" s="472">
        <v>7.1900327456988844</v>
      </c>
      <c r="AJ167" s="473">
        <v>0.15212209721565245</v>
      </c>
      <c r="AK167" s="472">
        <v>0.98547211768356346</v>
      </c>
      <c r="AL167" s="473">
        <v>2.4464121234994064E-2</v>
      </c>
      <c r="AM167" s="472">
        <v>2.6835436928552658</v>
      </c>
      <c r="AN167" s="473">
        <v>0.12762272964779731</v>
      </c>
      <c r="AO167" s="472">
        <v>3.9974146150472789</v>
      </c>
      <c r="AP167" s="473">
        <v>9.5484194568933575E-2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0.92468677808359812</v>
      </c>
      <c r="AF168" s="473">
        <v>0.14845240696243128</v>
      </c>
      <c r="AG168" s="472">
        <v>10.069827810153026</v>
      </c>
      <c r="AH168" s="473">
        <v>0.15664393356002393</v>
      </c>
      <c r="AI168" s="472">
        <v>47.061629281482979</v>
      </c>
      <c r="AJ168" s="473">
        <v>1.2684918219567298</v>
      </c>
      <c r="AK168" s="472">
        <v>7.0415297324622665</v>
      </c>
      <c r="AL168" s="473">
        <v>0.12412647811378097</v>
      </c>
      <c r="AM168" s="472">
        <v>18.153210125311567</v>
      </c>
      <c r="AN168" s="473">
        <v>0.2092943520359031</v>
      </c>
      <c r="AO168" s="472">
        <v>28.518725676646344</v>
      </c>
      <c r="AP168" s="473">
        <v>0.52467311482362533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0.88087951522997632</v>
      </c>
      <c r="AF169" s="473">
        <v>0.19106299627373732</v>
      </c>
      <c r="AG169" s="472">
        <v>2.2340787743916386</v>
      </c>
      <c r="AH169" s="473">
        <v>0.2754178466043094</v>
      </c>
      <c r="AI169" s="472">
        <v>18.870242215817903</v>
      </c>
      <c r="AJ169" s="473">
        <v>2.6189554879678583</v>
      </c>
      <c r="AK169" s="472">
        <v>1.4384321197236836</v>
      </c>
      <c r="AL169" s="473">
        <v>0.16838462015032199</v>
      </c>
      <c r="AM169" s="472">
        <v>5.5028152883482697</v>
      </c>
      <c r="AN169" s="473">
        <v>0.36551882663730378</v>
      </c>
      <c r="AO169" s="472">
        <v>6.1962406499560636</v>
      </c>
      <c r="AP169" s="473">
        <v>0.72353807685602411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0.3342383108210687</v>
      </c>
      <c r="AF170" s="473">
        <v>0.13154374769398866</v>
      </c>
      <c r="AG170" s="472">
        <v>1.0636567060137077</v>
      </c>
      <c r="AH170" s="473">
        <v>9.7518362062447447E-2</v>
      </c>
      <c r="AI170" s="472">
        <v>5.8299083186165657</v>
      </c>
      <c r="AJ170" s="473">
        <v>0.36745321219896243</v>
      </c>
      <c r="AK170" s="472">
        <v>0.63133993530460564</v>
      </c>
      <c r="AL170" s="473">
        <v>2.9685470876243153E-2</v>
      </c>
      <c r="AM170" s="472">
        <v>1.8950858273622466</v>
      </c>
      <c r="AN170" s="473">
        <v>5.9077912369134913E-2</v>
      </c>
      <c r="AO170" s="472">
        <v>2.8070107058392186</v>
      </c>
      <c r="AP170" s="473">
        <v>0.11986603479506373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0.12806067129391047</v>
      </c>
      <c r="AF171" s="469">
        <v>4.1457091253381297E-2</v>
      </c>
      <c r="AG171" s="467">
        <v>0.48992774360865454</v>
      </c>
      <c r="AH171" s="469">
        <v>3.8244018452069241E-2</v>
      </c>
      <c r="AI171" s="467">
        <v>2.9101881098281535</v>
      </c>
      <c r="AJ171" s="469">
        <v>0.23786065697828743</v>
      </c>
      <c r="AK171" s="467">
        <v>0.30886727932945346</v>
      </c>
      <c r="AL171" s="469">
        <v>1.6749491025408261E-2</v>
      </c>
      <c r="AM171" s="467">
        <v>0.98829617644984613</v>
      </c>
      <c r="AN171" s="469">
        <v>3.9400486520183638E-2</v>
      </c>
      <c r="AO171" s="467">
        <v>1.3798024257614716</v>
      </c>
      <c r="AP171" s="469">
        <v>7.0320955257841905E-2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0.41287124236621076</v>
      </c>
      <c r="AF172" s="473">
        <v>6.4529127414017923E-2</v>
      </c>
      <c r="AG172" s="472">
        <v>7.5964745735270167</v>
      </c>
      <c r="AH172" s="473">
        <v>0.47781806135189892</v>
      </c>
      <c r="AI172" s="472">
        <v>71.878737646905535</v>
      </c>
      <c r="AJ172" s="473">
        <v>5.4500028063176478</v>
      </c>
      <c r="AK172" s="472">
        <v>3.4199747174542354</v>
      </c>
      <c r="AL172" s="473">
        <v>0.23409392136219728</v>
      </c>
      <c r="AM172" s="472">
        <v>9.5222805600155969</v>
      </c>
      <c r="AN172" s="473">
        <v>0.64347553177626893</v>
      </c>
      <c r="AO172" s="472">
        <v>15.390773483585198</v>
      </c>
      <c r="AP172" s="473">
        <v>1.0788455546071531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6.2433039260790359E-3</v>
      </c>
      <c r="AF173" s="473">
        <v>1.5480642583350821E-3</v>
      </c>
      <c r="AG173" s="472">
        <v>1.3055861011184222E-2</v>
      </c>
      <c r="AH173" s="473">
        <v>1.6841545521407006E-3</v>
      </c>
      <c r="AI173" s="472">
        <v>0.12541422263331295</v>
      </c>
      <c r="AJ173" s="473">
        <v>1.2639673710259336E-2</v>
      </c>
      <c r="AK173" s="472">
        <v>7.3644877057548958E-3</v>
      </c>
      <c r="AL173" s="473">
        <v>7.7897397134933123E-4</v>
      </c>
      <c r="AM173" s="472">
        <v>4.1926256677051604E-2</v>
      </c>
      <c r="AN173" s="473">
        <v>3.2346165092029112E-3</v>
      </c>
      <c r="AO173" s="472">
        <v>3.2759246243808139E-2</v>
      </c>
      <c r="AP173" s="473">
        <v>3.3243633233301225E-3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1.4094548064570743E-2</v>
      </c>
      <c r="AF174" s="473">
        <v>3.4651053400619166E-3</v>
      </c>
      <c r="AG174" s="472">
        <v>2.7457136763470943E-2</v>
      </c>
      <c r="AH174" s="473">
        <v>4.1748839785714781E-3</v>
      </c>
      <c r="AI174" s="472">
        <v>0.24228042707657252</v>
      </c>
      <c r="AJ174" s="473">
        <v>3.3561115000831122E-2</v>
      </c>
      <c r="AK174" s="472">
        <v>1.8031043432142114E-2</v>
      </c>
      <c r="AL174" s="473">
        <v>2.2657360222299336E-3</v>
      </c>
      <c r="AM174" s="472">
        <v>9.39805478623848E-2</v>
      </c>
      <c r="AN174" s="473">
        <v>6.2708452832921976E-3</v>
      </c>
      <c r="AO174" s="472">
        <v>7.8237909392519372E-2</v>
      </c>
      <c r="AP174" s="473">
        <v>9.587478006015079E-3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0.51149225539666543</v>
      </c>
      <c r="AF175" s="473"/>
      <c r="AG175" s="472">
        <v>4.7088625670946023</v>
      </c>
      <c r="AH175" s="473"/>
      <c r="AI175" s="472">
        <v>36.605761537230144</v>
      </c>
      <c r="AJ175" s="473"/>
      <c r="AK175" s="472">
        <v>1.88397342691928</v>
      </c>
      <c r="AL175" s="473"/>
      <c r="AM175" s="472">
        <v>8.2756165128048433</v>
      </c>
      <c r="AN175" s="473"/>
      <c r="AO175" s="472">
        <v>8.3335615983166562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5.7523471181316213E-3</v>
      </c>
      <c r="AF176" s="473"/>
      <c r="AG176" s="472">
        <v>2.5948266134992199E-2</v>
      </c>
      <c r="AH176" s="473"/>
      <c r="AI176" s="472">
        <v>0.26316948751421998</v>
      </c>
      <c r="AJ176" s="473"/>
      <c r="AK176" s="472">
        <v>1.3402323110638098E-2</v>
      </c>
      <c r="AL176" s="473"/>
      <c r="AM176" s="472">
        <v>6.7761512375507357E-2</v>
      </c>
      <c r="AN176" s="473"/>
      <c r="AO176" s="472">
        <v>6.1079409433036691E-2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610.97245743746271</v>
      </c>
      <c r="AF177" s="496"/>
      <c r="AG177" s="495">
        <v>1997.6563828329029</v>
      </c>
      <c r="AH177" s="496"/>
      <c r="AI177" s="495">
        <v>17861.554076076369</v>
      </c>
      <c r="AJ177" s="496"/>
      <c r="AK177" s="495">
        <v>1358.6470658933533</v>
      </c>
      <c r="AL177" s="496"/>
      <c r="AM177" s="495">
        <v>5902.2222092659376</v>
      </c>
      <c r="AN177" s="496"/>
      <c r="AO177" s="495">
        <v>5979.9436210137119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330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3841.3067607262738</v>
      </c>
      <c r="C182" s="670">
        <v>1502.5169871340886</v>
      </c>
      <c r="D182" s="670">
        <v>2660.4368701403378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5196.3385490435803</v>
      </c>
    </row>
    <row r="183" spans="1:45" s="465" customFormat="1" hidden="1" x14ac:dyDescent="0.4">
      <c r="A183" s="432" t="s">
        <v>238</v>
      </c>
      <c r="B183" s="651">
        <v>3338.3904929600767</v>
      </c>
      <c r="C183" s="670">
        <v>1346.8169778128115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4939.0571740240539</v>
      </c>
    </row>
    <row r="184" spans="1:45" s="465" customFormat="1" hidden="1" x14ac:dyDescent="0.4">
      <c r="A184" s="428" t="s">
        <v>1</v>
      </c>
      <c r="B184" s="651">
        <v>1776.3258733131784</v>
      </c>
      <c r="C184" s="670">
        <v>941.17911720410052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1064.8975335092753</v>
      </c>
    </row>
    <row r="185" spans="1:45" s="465" customFormat="1" hidden="1" x14ac:dyDescent="0.4">
      <c r="A185" s="428" t="s">
        <v>215</v>
      </c>
      <c r="B185" s="651">
        <v>1446.8766526656664</v>
      </c>
      <c r="C185" s="670">
        <v>388.58138962386909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914.76888265904358</v>
      </c>
    </row>
    <row r="186" spans="1:45" s="465" customFormat="1" hidden="1" x14ac:dyDescent="0.4">
      <c r="A186" s="428" t="s">
        <v>0</v>
      </c>
      <c r="B186" s="651">
        <v>115.18796698123172</v>
      </c>
      <c r="C186" s="670">
        <v>17.05647098484221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2959.3907578557341</v>
      </c>
    </row>
    <row r="187" spans="1:45" s="465" customFormat="1" hidden="1" x14ac:dyDescent="0.4">
      <c r="A187" s="508" t="s">
        <v>239</v>
      </c>
      <c r="B187" s="654">
        <v>0.42115051028570372</v>
      </c>
      <c r="C187" s="673">
        <v>0.10473964742076253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0.67117402800524029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0.21213593459716215</v>
      </c>
      <c r="C189" s="672">
        <v>0.13565542494395461</v>
      </c>
      <c r="D189" s="672">
        <v>0.23791754594774886</v>
      </c>
      <c r="E189" s="704">
        <f>D189</f>
        <v>0.23791754594774886</v>
      </c>
      <c r="F189" s="704">
        <f t="shared" ref="F189:G189" si="12">E189</f>
        <v>0.23791754594774886</v>
      </c>
      <c r="G189" s="704">
        <f t="shared" si="12"/>
        <v>0.23791754594774886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0.37161800160345826</v>
      </c>
    </row>
    <row r="190" spans="1:45" s="465" customFormat="1" x14ac:dyDescent="0.4">
      <c r="A190" s="428" t="s">
        <v>3</v>
      </c>
      <c r="B190" s="653">
        <v>1.4041255730934035</v>
      </c>
      <c r="C190" s="672">
        <v>0.92110163857198946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0.92468677808359812</v>
      </c>
    </row>
    <row r="191" spans="1:45" s="465" customFormat="1" x14ac:dyDescent="0.4">
      <c r="A191" s="428" t="s">
        <v>4</v>
      </c>
      <c r="B191" s="653">
        <v>0.31554283573617448</v>
      </c>
      <c r="C191" s="672">
        <v>0.13539926825964163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0.88087951522997632</v>
      </c>
    </row>
    <row r="192" spans="1:45" s="465" customFormat="1" x14ac:dyDescent="0.4">
      <c r="A192" s="428" t="s">
        <v>5</v>
      </c>
      <c r="B192" s="653">
        <v>0.14298712927459883</v>
      </c>
      <c r="C192" s="672">
        <v>8.2633998408621859E-2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0.3342383108210687</v>
      </c>
    </row>
    <row r="193" spans="1:34" s="465" customFormat="1" x14ac:dyDescent="0.4">
      <c r="A193" s="433" t="s">
        <v>6</v>
      </c>
      <c r="B193" s="653">
        <v>6.7673394303370812E-2</v>
      </c>
      <c r="C193" s="672">
        <v>3.8283902762313811E-2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0.12806067129391047</v>
      </c>
    </row>
    <row r="194" spans="1:34" s="465" customFormat="1" x14ac:dyDescent="0.4">
      <c r="A194" s="428" t="s">
        <v>7</v>
      </c>
      <c r="B194" s="653">
        <v>1.1277061286641561</v>
      </c>
      <c r="C194" s="672">
        <v>0.46091996523203044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0.41287124236621076</v>
      </c>
    </row>
    <row r="195" spans="1:34" s="465" customFormat="1" x14ac:dyDescent="0.4">
      <c r="A195" s="428" t="s">
        <v>8</v>
      </c>
      <c r="B195" s="653">
        <v>1.8823121951660235E-3</v>
      </c>
      <c r="C195" s="672">
        <v>6.9377712912909524E-4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6.2433039260790359E-3</v>
      </c>
    </row>
    <row r="196" spans="1:34" s="465" customFormat="1" x14ac:dyDescent="0.4">
      <c r="A196" s="428" t="s">
        <v>9</v>
      </c>
      <c r="B196" s="653">
        <v>3.8528301145815207E-3</v>
      </c>
      <c r="C196" s="672">
        <v>1.5340015519255512E-3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1.4094548064570743E-2</v>
      </c>
    </row>
    <row r="197" spans="1:34" s="465" customFormat="1" x14ac:dyDescent="0.4">
      <c r="A197" s="428" t="s">
        <v>220</v>
      </c>
      <c r="B197" s="653">
        <v>0.54660726476618093</v>
      </c>
      <c r="C197" s="672">
        <v>0.21488922568217836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0.51149225539666543</v>
      </c>
    </row>
    <row r="198" spans="1:34" s="465" customFormat="1" x14ac:dyDescent="0.4">
      <c r="A198" s="428" t="s">
        <v>10</v>
      </c>
      <c r="B198" s="653">
        <v>3.6794674612453059E-3</v>
      </c>
      <c r="C198" s="672">
        <v>1.2973799352530462E-3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5.7523471181316213E-3</v>
      </c>
    </row>
    <row r="199" spans="1:34" s="465" customFormat="1" x14ac:dyDescent="0.4">
      <c r="A199" s="430" t="s">
        <v>221</v>
      </c>
      <c r="B199" s="652">
        <v>298.99420712489132</v>
      </c>
      <c r="C199" s="671">
        <v>131.38454846512434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610.97245743746271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330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138253.57735542953</v>
      </c>
      <c r="C205" s="658">
        <v>2059068.1109205098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137442.56740817509</v>
      </c>
      <c r="C206" s="658">
        <v>1883854.7729474038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2509.2796337489613</v>
      </c>
      <c r="C207" s="658">
        <v>477701.62934915541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120983.57662820233</v>
      </c>
      <c r="C208" s="658">
        <v>1400366.0076582951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13949.711146223552</v>
      </c>
      <c r="C209" s="658">
        <v>5787.1359399534695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8.6072727790863919</v>
      </c>
      <c r="C210" s="659">
        <v>159.6281602015186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15.74042686357808</v>
      </c>
      <c r="C211" s="659">
        <v>2.1980689559626687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34.342633896539468</v>
      </c>
      <c r="C212" s="659">
        <v>38.679138585511573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48.728272718163169</v>
      </c>
      <c r="C213" s="659">
        <v>93.730776047017414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4.8930458635781546</v>
      </c>
      <c r="C214" s="659">
        <v>16.424864079654462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1.312827756822722</v>
      </c>
      <c r="C215" s="659">
        <v>10.607067168937268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19.223972547184889</v>
      </c>
      <c r="C216" s="659">
        <v>123.75841567823909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0.23437709160478126</v>
      </c>
      <c r="C217" s="659">
        <v>0.759638753316348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0.34265845242599408</v>
      </c>
      <c r="C218" s="659">
        <v>1.8997225899399612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339.74045204871487</v>
      </c>
      <c r="C219" s="659">
        <v>3.1064072118078379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1.1318481945650285</v>
      </c>
      <c r="C220" s="659">
        <v>1.0608600691433119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8550.3454477702417</v>
      </c>
      <c r="C221" s="658">
        <v>131436.84489850045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19145.523440639372</v>
      </c>
      <c r="C222" s="660">
        <v>131878.79718491528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1318361.9100371022</v>
      </c>
      <c r="E237" s="606">
        <v>1318361.9100371022</v>
      </c>
      <c r="F237" s="476">
        <v>2667495.9385507097</v>
      </c>
      <c r="G237" s="607">
        <v>2441498.5001949864</v>
      </c>
      <c r="H237" s="607">
        <v>3047721.9068101807</v>
      </c>
      <c r="I237" s="607">
        <v>2807696.1131108305</v>
      </c>
      <c r="J237" s="607">
        <v>1830237.4407603382</v>
      </c>
      <c r="K237" s="607">
        <v>1500230.5853847344</v>
      </c>
      <c r="L237" s="607">
        <v>2563348.6642536279</v>
      </c>
      <c r="M237" s="607">
        <v>2220231.6666973233</v>
      </c>
      <c r="N237" s="607">
        <v>2583401.5501797479</v>
      </c>
      <c r="O237" s="607">
        <v>3337977.1118675112</v>
      </c>
      <c r="P237" s="607">
        <v>1123504.2605745113</v>
      </c>
      <c r="Q237" s="607">
        <v>2217579.6510396642</v>
      </c>
      <c r="R237" s="607">
        <v>2769930.6734001357</v>
      </c>
      <c r="S237" s="607">
        <v>1265822.7848101265</v>
      </c>
      <c r="T237" s="607">
        <v>2936473.2032397049</v>
      </c>
      <c r="U237" s="607">
        <v>1000000</v>
      </c>
      <c r="V237" s="607">
        <v>1000000</v>
      </c>
      <c r="W237" s="607">
        <v>2212003.147388638</v>
      </c>
      <c r="X237" s="607">
        <v>2108454.5197344217</v>
      </c>
      <c r="Y237" s="479">
        <v>1178081.874646672</v>
      </c>
      <c r="Z237" s="476">
        <v>2742826.6773956139</v>
      </c>
      <c r="AA237" s="476">
        <v>2777028.4986872361</v>
      </c>
      <c r="AB237" s="481">
        <v>2319786.9986645039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210536.04263708781</v>
      </c>
      <c r="E238" s="606">
        <v>210536.04263708781</v>
      </c>
      <c r="F238" s="476">
        <v>1770754.9807407758</v>
      </c>
      <c r="G238" s="607">
        <v>2293555.6340134768</v>
      </c>
      <c r="H238" s="607">
        <v>2962640.9451751499</v>
      </c>
      <c r="I238" s="607">
        <v>2661506.1679726406</v>
      </c>
      <c r="J238" s="607">
        <v>478302.0814258476</v>
      </c>
      <c r="K238" s="607">
        <v>611265.77756378357</v>
      </c>
      <c r="L238" s="607">
        <v>2234161.3132064138</v>
      </c>
      <c r="M238" s="607">
        <v>756696.43289022322</v>
      </c>
      <c r="N238" s="607">
        <v>2182541.1481377683</v>
      </c>
      <c r="O238" s="607">
        <v>3184294.9145178325</v>
      </c>
      <c r="P238" s="607">
        <v>48660.662957948211</v>
      </c>
      <c r="Q238" s="607">
        <v>1854825.2191914669</v>
      </c>
      <c r="R238" s="607">
        <v>2617053.1233284604</v>
      </c>
      <c r="S238" s="607">
        <v>0</v>
      </c>
      <c r="T238" s="607">
        <v>2935510.4631482349</v>
      </c>
      <c r="U238" s="607">
        <v>0</v>
      </c>
      <c r="V238" s="607">
        <v>0</v>
      </c>
      <c r="W238" s="607">
        <v>1848499.9765791842</v>
      </c>
      <c r="X238" s="607">
        <v>1192000.2902981606</v>
      </c>
      <c r="Y238" s="479">
        <v>269923.0874630264</v>
      </c>
      <c r="Z238" s="476">
        <v>2641960.6211898653</v>
      </c>
      <c r="AA238" s="476">
        <v>2693764.9162760363</v>
      </c>
      <c r="AB238" s="481">
        <v>2033894.3821040313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49087.441013809068</v>
      </c>
      <c r="E239" s="606">
        <v>49087.441013809068</v>
      </c>
      <c r="F239" s="476">
        <v>793947.75279922783</v>
      </c>
      <c r="G239" s="607">
        <v>1454438.6879235783</v>
      </c>
      <c r="H239" s="607">
        <v>2900224.6007903535</v>
      </c>
      <c r="I239" s="607">
        <v>2084506.759890941</v>
      </c>
      <c r="J239" s="607">
        <v>88999.733474327179</v>
      </c>
      <c r="K239" s="607">
        <v>305327.07513055124</v>
      </c>
      <c r="L239" s="607">
        <v>2124513.332910798</v>
      </c>
      <c r="M239" s="607">
        <v>477304.66489597771</v>
      </c>
      <c r="N239" s="607">
        <v>849969.20854158851</v>
      </c>
      <c r="O239" s="607">
        <v>440410.48611120792</v>
      </c>
      <c r="P239" s="607">
        <v>3569.506849537554</v>
      </c>
      <c r="Q239" s="607">
        <v>506865.66231830366</v>
      </c>
      <c r="R239" s="607">
        <v>2095942.6529528941</v>
      </c>
      <c r="S239" s="607">
        <v>0</v>
      </c>
      <c r="T239" s="607">
        <v>2878001.7924116412</v>
      </c>
      <c r="U239" s="607">
        <v>0</v>
      </c>
      <c r="V239" s="607">
        <v>0</v>
      </c>
      <c r="W239" s="607">
        <v>1193729.6234725637</v>
      </c>
      <c r="X239" s="607">
        <v>663361.45093777485</v>
      </c>
      <c r="Y239" s="479">
        <v>173488.58291982696</v>
      </c>
      <c r="Z239" s="476">
        <v>2590202.7939327587</v>
      </c>
      <c r="AA239" s="476">
        <v>2640529.1866638409</v>
      </c>
      <c r="AB239" s="481">
        <v>1782171.2907989118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116922.00137520605</v>
      </c>
      <c r="E240" s="606">
        <v>116922.00137520605</v>
      </c>
      <c r="F240" s="476">
        <v>229681.17368838307</v>
      </c>
      <c r="G240" s="607">
        <v>813082.99152406713</v>
      </c>
      <c r="H240" s="607">
        <v>14880.537004073769</v>
      </c>
      <c r="I240" s="607">
        <v>486290.21341171535</v>
      </c>
      <c r="J240" s="607">
        <v>240757.25892325595</v>
      </c>
      <c r="K240" s="607">
        <v>260510.54142718494</v>
      </c>
      <c r="L240" s="607">
        <v>69859.292881708127</v>
      </c>
      <c r="M240" s="607">
        <v>235373.62443266981</v>
      </c>
      <c r="N240" s="607">
        <v>852333.17682633433</v>
      </c>
      <c r="O240" s="607">
        <v>217284.3936437089</v>
      </c>
      <c r="P240" s="607">
        <v>43626.103360457273</v>
      </c>
      <c r="Q240" s="607">
        <v>1240918.2863617819</v>
      </c>
      <c r="R240" s="607">
        <v>487850.22792663256</v>
      </c>
      <c r="S240" s="607">
        <v>0</v>
      </c>
      <c r="T240" s="607">
        <v>13264.06771318661</v>
      </c>
      <c r="U240" s="607">
        <v>0</v>
      </c>
      <c r="V240" s="607">
        <v>0</v>
      </c>
      <c r="W240" s="607">
        <v>533224.88074251788</v>
      </c>
      <c r="X240" s="607">
        <v>503843.92462346528</v>
      </c>
      <c r="Y240" s="479">
        <v>47399.44003149154</v>
      </c>
      <c r="Z240" s="476">
        <v>11937.666383737953</v>
      </c>
      <c r="AA240" s="476">
        <v>12206.777961715306</v>
      </c>
      <c r="AB240" s="481">
        <v>222728.27524656098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44526.600248072609</v>
      </c>
      <c r="E241" s="611">
        <v>44526.600248072609</v>
      </c>
      <c r="F241" s="487">
        <v>747126.05425316445</v>
      </c>
      <c r="G241" s="612">
        <v>26033.954565831133</v>
      </c>
      <c r="H241" s="612">
        <v>47535.807380722559</v>
      </c>
      <c r="I241" s="612">
        <v>90709.194669984077</v>
      </c>
      <c r="J241" s="612">
        <v>148545.08902826425</v>
      </c>
      <c r="K241" s="612">
        <v>45428.16100604731</v>
      </c>
      <c r="L241" s="612">
        <v>39788.687413907501</v>
      </c>
      <c r="M241" s="612">
        <v>44018.143561575416</v>
      </c>
      <c r="N241" s="612">
        <v>480238.76276984526</v>
      </c>
      <c r="O241" s="612">
        <v>2526600.0347629143</v>
      </c>
      <c r="P241" s="612">
        <v>1465.0527479533725</v>
      </c>
      <c r="Q241" s="612">
        <v>107041.27051138104</v>
      </c>
      <c r="R241" s="612">
        <v>33260.242448933583</v>
      </c>
      <c r="S241" s="612">
        <v>0</v>
      </c>
      <c r="T241" s="612">
        <v>44244.603023406919</v>
      </c>
      <c r="U241" s="612">
        <v>0</v>
      </c>
      <c r="V241" s="612">
        <v>0</v>
      </c>
      <c r="W241" s="612">
        <v>121545.47236410239</v>
      </c>
      <c r="X241" s="612">
        <v>24794.914736920266</v>
      </c>
      <c r="Y241" s="490">
        <v>49035.064511707853</v>
      </c>
      <c r="Z241" s="487">
        <v>39820.160873368477</v>
      </c>
      <c r="AA241" s="487">
        <v>41028.951650479969</v>
      </c>
      <c r="AB241" s="492">
        <v>28994.816058558346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11789.50896731329</v>
      </c>
      <c r="E242" s="604">
        <v>11789.50896731329</v>
      </c>
      <c r="F242" s="476">
        <v>6693.3337048714893</v>
      </c>
      <c r="G242" s="607">
        <v>138.23194549586913</v>
      </c>
      <c r="H242" s="607">
        <v>406.92906523654017</v>
      </c>
      <c r="I242" s="607">
        <v>938.40746123642384</v>
      </c>
      <c r="J242" s="607">
        <v>12739.864884151437</v>
      </c>
      <c r="K242" s="607">
        <v>9009.0936757436066</v>
      </c>
      <c r="L242" s="607">
        <v>2968.6843907270668</v>
      </c>
      <c r="M242" s="607">
        <v>3584.6775785282925</v>
      </c>
      <c r="N242" s="607">
        <v>1345.7087582023714</v>
      </c>
      <c r="O242" s="607">
        <v>2234.5482574507537</v>
      </c>
      <c r="P242" s="607">
        <v>14932.038816164</v>
      </c>
      <c r="Q242" s="607">
        <v>2541.5009677084263</v>
      </c>
      <c r="R242" s="607">
        <v>2250.5370921125259</v>
      </c>
      <c r="S242" s="607">
        <v>17981.115134320098</v>
      </c>
      <c r="T242" s="607">
        <v>106.29284482121007</v>
      </c>
      <c r="U242" s="607">
        <v>14205.080956112879</v>
      </c>
      <c r="V242" s="607">
        <v>0.29307106944444444</v>
      </c>
      <c r="W242" s="607">
        <v>243.63654188914745</v>
      </c>
      <c r="X242" s="607">
        <v>1518.329205465318</v>
      </c>
      <c r="Y242" s="479">
        <v>8784.7813623351758</v>
      </c>
      <c r="Z242" s="476">
        <v>1516.1658716186021</v>
      </c>
      <c r="AA242" s="476">
        <v>1267.7473031132376</v>
      </c>
      <c r="AB242" s="481">
        <v>3666.8833952334817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3.9137498214495201</v>
      </c>
      <c r="E243" s="614">
        <v>3.9137498214495201</v>
      </c>
      <c r="F243" s="615">
        <v>18.076028720261217</v>
      </c>
      <c r="G243" s="514">
        <v>19.842385105904885</v>
      </c>
      <c r="H243" s="514">
        <v>25.281699181624518</v>
      </c>
      <c r="I243" s="514">
        <v>23.148729746241024</v>
      </c>
      <c r="J243" s="514">
        <v>7.7836061192867092</v>
      </c>
      <c r="K243" s="514">
        <v>6.0491461705160336</v>
      </c>
      <c r="L243" s="514">
        <v>19.495951428407849</v>
      </c>
      <c r="M243" s="514">
        <v>14.703270892170085</v>
      </c>
      <c r="N243" s="514">
        <v>19.670052891593855</v>
      </c>
      <c r="O243" s="514">
        <v>23.638903447155307</v>
      </c>
      <c r="P243" s="514">
        <v>0.52160962084343387</v>
      </c>
      <c r="Q243" s="514">
        <v>16.022244297424297</v>
      </c>
      <c r="R243" s="514">
        <v>21.701661701561854</v>
      </c>
      <c r="S243" s="514">
        <v>0</v>
      </c>
      <c r="T243" s="514">
        <v>24.955112595208213</v>
      </c>
      <c r="U243" s="514">
        <v>0</v>
      </c>
      <c r="V243" s="514">
        <v>0</v>
      </c>
      <c r="W243" s="514">
        <v>15.892978820713818</v>
      </c>
      <c r="X243" s="514">
        <v>13.821705423618308</v>
      </c>
      <c r="Y243" s="616">
        <v>2.3043157618041197</v>
      </c>
      <c r="Z243" s="615">
        <v>22.459611574060332</v>
      </c>
      <c r="AA243" s="615">
        <v>22.899413389413709</v>
      </c>
      <c r="AB243" s="617">
        <v>17.335012419765395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76.318355957629947</v>
      </c>
      <c r="E244" s="619">
        <v>76.318355957629947</v>
      </c>
      <c r="F244" s="464">
        <v>164.84694810205656</v>
      </c>
      <c r="G244" s="620">
        <v>53.932733751125781</v>
      </c>
      <c r="H244" s="620">
        <v>39.358282009923037</v>
      </c>
      <c r="I244" s="620">
        <v>62.830386266453729</v>
      </c>
      <c r="J244" s="620">
        <v>139.75413968657415</v>
      </c>
      <c r="K244" s="620">
        <v>39.818217433877678</v>
      </c>
      <c r="L244" s="620">
        <v>45.418116414148642</v>
      </c>
      <c r="M244" s="620">
        <v>280.78155600248658</v>
      </c>
      <c r="N244" s="620">
        <v>102.77593653179353</v>
      </c>
      <c r="O244" s="620">
        <v>65.811585978482157</v>
      </c>
      <c r="P244" s="620">
        <v>5.0700831035579927</v>
      </c>
      <c r="Q244" s="620">
        <v>57.360290217289602</v>
      </c>
      <c r="R244" s="620">
        <v>52.307878781209467</v>
      </c>
      <c r="S244" s="620">
        <v>0</v>
      </c>
      <c r="T244" s="620">
        <v>36.733628380033998</v>
      </c>
      <c r="U244" s="620">
        <v>0</v>
      </c>
      <c r="V244" s="620">
        <v>0</v>
      </c>
      <c r="W244" s="620">
        <v>38.824726401431846</v>
      </c>
      <c r="X244" s="620">
        <v>140.96428716167483</v>
      </c>
      <c r="Y244" s="467">
        <v>5.2632568629841963</v>
      </c>
      <c r="Z244" s="464">
        <v>33.060280612793576</v>
      </c>
      <c r="AA244" s="464">
        <v>33.713019138833687</v>
      </c>
      <c r="AB244" s="469">
        <v>31.136427491788613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140.8258586823228</v>
      </c>
      <c r="E245" s="619">
        <v>140.8258586823228</v>
      </c>
      <c r="F245" s="464">
        <v>534.57970749773961</v>
      </c>
      <c r="G245" s="620">
        <v>168.47600877241553</v>
      </c>
      <c r="H245" s="620">
        <v>229.19827479847862</v>
      </c>
      <c r="I245" s="620">
        <v>236.62928751819149</v>
      </c>
      <c r="J245" s="620">
        <v>277.79187801379186</v>
      </c>
      <c r="K245" s="620">
        <v>93.518517206132998</v>
      </c>
      <c r="L245" s="620">
        <v>196.44341979730703</v>
      </c>
      <c r="M245" s="620">
        <v>497.99451650857668</v>
      </c>
      <c r="N245" s="620">
        <v>352.91934910165088</v>
      </c>
      <c r="O245" s="620">
        <v>885.07019168039506</v>
      </c>
      <c r="P245" s="620">
        <v>8.7874671463530358</v>
      </c>
      <c r="Q245" s="620">
        <v>147.28025336575925</v>
      </c>
      <c r="R245" s="620">
        <v>199.23761281185233</v>
      </c>
      <c r="S245" s="620">
        <v>0</v>
      </c>
      <c r="T245" s="620">
        <v>222.87128007340161</v>
      </c>
      <c r="U245" s="620">
        <v>0</v>
      </c>
      <c r="V245" s="620">
        <v>0</v>
      </c>
      <c r="W245" s="620">
        <v>159.29938590901642</v>
      </c>
      <c r="X245" s="620">
        <v>271.02170343049733</v>
      </c>
      <c r="Y245" s="467">
        <v>31.911940117152589</v>
      </c>
      <c r="Z245" s="464">
        <v>200.58424350380892</v>
      </c>
      <c r="AA245" s="464">
        <v>204.62843665224901</v>
      </c>
      <c r="AB245" s="469">
        <v>151.42999885253016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46.387394552568992</v>
      </c>
      <c r="E246" s="619">
        <v>46.387394552568992</v>
      </c>
      <c r="F246" s="464">
        <v>125.55591607573292</v>
      </c>
      <c r="G246" s="620">
        <v>51.380431461244207</v>
      </c>
      <c r="H246" s="620">
        <v>97.691648061477366</v>
      </c>
      <c r="I246" s="620">
        <v>81.313978099116184</v>
      </c>
      <c r="J246" s="620">
        <v>85.095403859339683</v>
      </c>
      <c r="K246" s="620">
        <v>26.615052803567764</v>
      </c>
      <c r="L246" s="620">
        <v>80.569108119143834</v>
      </c>
      <c r="M246" s="620">
        <v>180.92983226351328</v>
      </c>
      <c r="N246" s="620">
        <v>70.656038955863139</v>
      </c>
      <c r="O246" s="620">
        <v>75.527494610739723</v>
      </c>
      <c r="P246" s="620">
        <v>2.241206611672018</v>
      </c>
      <c r="Q246" s="620">
        <v>20.422634457735338</v>
      </c>
      <c r="R246" s="620">
        <v>70.100694329619984</v>
      </c>
      <c r="S246" s="620">
        <v>0</v>
      </c>
      <c r="T246" s="620">
        <v>95.597040927466395</v>
      </c>
      <c r="U246" s="620">
        <v>0</v>
      </c>
      <c r="V246" s="620">
        <v>0</v>
      </c>
      <c r="W246" s="620">
        <v>42.647396396452038</v>
      </c>
      <c r="X246" s="620">
        <v>92.370812389168179</v>
      </c>
      <c r="Y246" s="467">
        <v>6.9308820393245387</v>
      </c>
      <c r="Z246" s="464">
        <v>86.037376055466737</v>
      </c>
      <c r="AA246" s="464">
        <v>87.719556324495386</v>
      </c>
      <c r="AB246" s="469">
        <v>59.431800895786566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32.508002342742358</v>
      </c>
      <c r="E247" s="619">
        <v>32.508002342742358</v>
      </c>
      <c r="F247" s="464">
        <v>82.569053655808673</v>
      </c>
      <c r="G247" s="620">
        <v>25.84956035006498</v>
      </c>
      <c r="H247" s="620">
        <v>47.750036185365687</v>
      </c>
      <c r="I247" s="620">
        <v>42.263918345487326</v>
      </c>
      <c r="J247" s="620">
        <v>59.59461537388475</v>
      </c>
      <c r="K247" s="620">
        <v>16.638883637953757</v>
      </c>
      <c r="L247" s="620">
        <v>41.372954842543507</v>
      </c>
      <c r="M247" s="620">
        <v>124.7315472549307</v>
      </c>
      <c r="N247" s="620">
        <v>43.626486426077086</v>
      </c>
      <c r="O247" s="620">
        <v>48.289450771396943</v>
      </c>
      <c r="P247" s="620">
        <v>1.5722115908099539</v>
      </c>
      <c r="Q247" s="620">
        <v>10.966455357827387</v>
      </c>
      <c r="R247" s="620">
        <v>34.288192082394957</v>
      </c>
      <c r="S247" s="620">
        <v>0</v>
      </c>
      <c r="T247" s="620">
        <v>46.431019946020172</v>
      </c>
      <c r="U247" s="620">
        <v>0</v>
      </c>
      <c r="V247" s="620">
        <v>0</v>
      </c>
      <c r="W247" s="620">
        <v>21.442876789871136</v>
      </c>
      <c r="X247" s="620">
        <v>60.675997547093864</v>
      </c>
      <c r="Y247" s="467">
        <v>3.603574501820384</v>
      </c>
      <c r="Z247" s="464">
        <v>41.787937000745075</v>
      </c>
      <c r="AA247" s="464">
        <v>42.606967864884204</v>
      </c>
      <c r="AB247" s="469">
        <v>28.972808850094371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51.315297102488294</v>
      </c>
      <c r="E248" s="619">
        <v>51.315297102488294</v>
      </c>
      <c r="F248" s="464">
        <v>718.22823913997479</v>
      </c>
      <c r="G248" s="620">
        <v>279.12939943147694</v>
      </c>
      <c r="H248" s="620">
        <v>500.05382794704104</v>
      </c>
      <c r="I248" s="620">
        <v>419.79751749141775</v>
      </c>
      <c r="J248" s="620">
        <v>146.01635334297589</v>
      </c>
      <c r="K248" s="620">
        <v>93.81928332613829</v>
      </c>
      <c r="L248" s="620">
        <v>373.20202636988199</v>
      </c>
      <c r="M248" s="620">
        <v>137.70915057014457</v>
      </c>
      <c r="N248" s="620">
        <v>536.14345631013339</v>
      </c>
      <c r="O248" s="620">
        <v>2017.4310147124515</v>
      </c>
      <c r="P248" s="620">
        <v>3.3946111307325397</v>
      </c>
      <c r="Q248" s="620">
        <v>203.73302125849</v>
      </c>
      <c r="R248" s="620">
        <v>371.5964252770562</v>
      </c>
      <c r="S248" s="620">
        <v>0</v>
      </c>
      <c r="T248" s="620">
        <v>493.88186106583862</v>
      </c>
      <c r="U248" s="620">
        <v>0</v>
      </c>
      <c r="V248" s="620">
        <v>0</v>
      </c>
      <c r="W248" s="620">
        <v>300.86329154632233</v>
      </c>
      <c r="X248" s="620">
        <v>149.74251281902707</v>
      </c>
      <c r="Y248" s="467">
        <v>66.710905268246933</v>
      </c>
      <c r="Z248" s="464">
        <v>444.49387758493577</v>
      </c>
      <c r="AA248" s="464">
        <v>453.46548354077976</v>
      </c>
      <c r="AB248" s="469">
        <v>314.14374191608346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4.4297668484139763</v>
      </c>
      <c r="E249" s="622">
        <v>4.4297668484139763</v>
      </c>
      <c r="F249" s="537">
        <v>9.5345327358932597</v>
      </c>
      <c r="G249" s="623">
        <v>1.4221070514229359</v>
      </c>
      <c r="H249" s="623">
        <v>2.2219230472930516</v>
      </c>
      <c r="I249" s="623">
        <v>2.6699122368791608</v>
      </c>
      <c r="J249" s="623">
        <v>8.0498236890193002</v>
      </c>
      <c r="K249" s="623">
        <v>1.8309805464896844</v>
      </c>
      <c r="L249" s="623">
        <v>2.5192927780631651</v>
      </c>
      <c r="M249" s="623">
        <v>16.691248821299624</v>
      </c>
      <c r="N249" s="623">
        <v>4.3317025951302739</v>
      </c>
      <c r="O249" s="623">
        <v>3.3272723709023753</v>
      </c>
      <c r="P249" s="623">
        <v>0.2151308396764639</v>
      </c>
      <c r="Q249" s="623">
        <v>0.71605291356420486</v>
      </c>
      <c r="R249" s="623">
        <v>1.5844395638627913</v>
      </c>
      <c r="S249" s="624">
        <v>0</v>
      </c>
      <c r="T249" s="623">
        <v>2.0733354899732834</v>
      </c>
      <c r="U249" s="623">
        <v>0</v>
      </c>
      <c r="V249" s="623">
        <v>0</v>
      </c>
      <c r="W249" s="623">
        <v>1.0879507564111959</v>
      </c>
      <c r="X249" s="623">
        <v>7.4842288480347205</v>
      </c>
      <c r="Y249" s="625">
        <v>0.19157646556478108</v>
      </c>
      <c r="Z249" s="537">
        <v>1.866002791606538</v>
      </c>
      <c r="AA249" s="537">
        <v>1.9027780696131344</v>
      </c>
      <c r="AB249" s="626">
        <v>1.3243062107370562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10.256605574661192</v>
      </c>
      <c r="E250" s="622">
        <v>10.256605574661192</v>
      </c>
      <c r="F250" s="537">
        <v>20.865245046660874</v>
      </c>
      <c r="G250" s="623">
        <v>3.0154272289616313</v>
      </c>
      <c r="H250" s="623">
        <v>4.5357951334714803</v>
      </c>
      <c r="I250" s="623">
        <v>5.6899065255141617</v>
      </c>
      <c r="J250" s="623">
        <v>18.528558150917313</v>
      </c>
      <c r="K250" s="623">
        <v>4.1390534519074826</v>
      </c>
      <c r="L250" s="623">
        <v>5.3978504567581025</v>
      </c>
      <c r="M250" s="623">
        <v>38.774904765092792</v>
      </c>
      <c r="N250" s="623">
        <v>9.1712289477643765</v>
      </c>
      <c r="O250" s="623">
        <v>3.5019376202046417</v>
      </c>
      <c r="P250" s="623">
        <v>0.50051737841371191</v>
      </c>
      <c r="Q250" s="623">
        <v>1.4307188007269007</v>
      </c>
      <c r="R250" s="623">
        <v>3.2965762833577981</v>
      </c>
      <c r="S250" s="624">
        <v>0</v>
      </c>
      <c r="T250" s="623">
        <v>4.2017037321517279</v>
      </c>
      <c r="U250" s="623">
        <v>0</v>
      </c>
      <c r="V250" s="623">
        <v>0</v>
      </c>
      <c r="W250" s="623">
        <v>2.1070877624531765</v>
      </c>
      <c r="X250" s="623">
        <v>17.297713688883867</v>
      </c>
      <c r="Y250" s="625">
        <v>0.32861439056237096</v>
      </c>
      <c r="Z250" s="537">
        <v>3.7815350827760943</v>
      </c>
      <c r="AA250" s="537">
        <v>3.855502151678444</v>
      </c>
      <c r="AB250" s="626">
        <v>2.7014150236538423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39.089241140970479</v>
      </c>
      <c r="E251" s="619">
        <v>39.089241140970479</v>
      </c>
      <c r="F251" s="464">
        <v>235.15950755692455</v>
      </c>
      <c r="G251" s="620">
        <v>360.27775398247479</v>
      </c>
      <c r="H251" s="620">
        <v>432.27546506534094</v>
      </c>
      <c r="I251" s="620">
        <v>401.4817244085458</v>
      </c>
      <c r="J251" s="620">
        <v>81.693547579241056</v>
      </c>
      <c r="K251" s="620">
        <v>97.619781256658442</v>
      </c>
      <c r="L251" s="620">
        <v>329.0117687456754</v>
      </c>
      <c r="M251" s="620">
        <v>143.24429581093099</v>
      </c>
      <c r="N251" s="620">
        <v>322.50005542370303</v>
      </c>
      <c r="O251" s="620">
        <v>320.99954158151894</v>
      </c>
      <c r="P251" s="620">
        <v>8.7335053588305467</v>
      </c>
      <c r="Q251" s="620">
        <v>303.96173874286774</v>
      </c>
      <c r="R251" s="620">
        <v>347.35706407863228</v>
      </c>
      <c r="S251" s="620">
        <v>0</v>
      </c>
      <c r="T251" s="620">
        <v>428.17737031486809</v>
      </c>
      <c r="U251" s="620">
        <v>0</v>
      </c>
      <c r="V251" s="620">
        <v>0</v>
      </c>
      <c r="W251" s="620">
        <v>280.45953494542204</v>
      </c>
      <c r="X251" s="620">
        <v>200.70256807686945</v>
      </c>
      <c r="Y251" s="467">
        <v>38.174456588138916</v>
      </c>
      <c r="Z251" s="464">
        <v>385.35980895237844</v>
      </c>
      <c r="AA251" s="464">
        <v>392.8912781945109</v>
      </c>
      <c r="AB251" s="469">
        <v>303.35133648585082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1.1794960740484277</v>
      </c>
      <c r="E252" s="619">
        <v>1.1794960740484277</v>
      </c>
      <c r="F252" s="464">
        <v>3.8411196750360554</v>
      </c>
      <c r="G252" s="620">
        <v>3.1624454787398193</v>
      </c>
      <c r="H252" s="620">
        <v>4.8502834250033162</v>
      </c>
      <c r="I252" s="620">
        <v>4.141716585028651</v>
      </c>
      <c r="J252" s="620">
        <v>2.1969921147822036</v>
      </c>
      <c r="K252" s="620">
        <v>1.0977022117234689</v>
      </c>
      <c r="L252" s="620">
        <v>3.8030002151232911</v>
      </c>
      <c r="M252" s="620">
        <v>4.6545514853671994</v>
      </c>
      <c r="N252" s="620">
        <v>3.1503643762903324</v>
      </c>
      <c r="O252" s="620">
        <v>2.722211831298023</v>
      </c>
      <c r="P252" s="620">
        <v>8.985276203054865E-2</v>
      </c>
      <c r="Q252" s="620">
        <v>1.9802577759578044</v>
      </c>
      <c r="R252" s="620">
        <v>4.2726007960173717</v>
      </c>
      <c r="S252" s="620">
        <v>0</v>
      </c>
      <c r="T252" s="620">
        <v>4.7813741162809809</v>
      </c>
      <c r="U252" s="620">
        <v>0</v>
      </c>
      <c r="V252" s="620">
        <v>0</v>
      </c>
      <c r="W252" s="620">
        <v>2.5122987826888701</v>
      </c>
      <c r="X252" s="620">
        <v>3.0846847150866088</v>
      </c>
      <c r="Y252" s="467">
        <v>0.36192132511535202</v>
      </c>
      <c r="Z252" s="464">
        <v>4.3032386663146944</v>
      </c>
      <c r="AA252" s="464">
        <v>4.38719223081947</v>
      </c>
      <c r="AB252" s="469">
        <v>3.1464545210150727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15495.876713364205</v>
      </c>
      <c r="E253" s="611">
        <v>15495.876713364205</v>
      </c>
      <c r="F253" s="487">
        <v>156815.01261979929</v>
      </c>
      <c r="G253" s="612">
        <v>195810.07484829391</v>
      </c>
      <c r="H253" s="612">
        <v>294741.99038288387</v>
      </c>
      <c r="I253" s="612">
        <v>244893.66695070401</v>
      </c>
      <c r="J253" s="612">
        <v>35631.0730614887</v>
      </c>
      <c r="K253" s="612">
        <v>49807.908293102591</v>
      </c>
      <c r="L253" s="612">
        <v>219800.06864290294</v>
      </c>
      <c r="M253" s="612">
        <v>64784.051594175311</v>
      </c>
      <c r="N253" s="612">
        <v>176644.83892549307</v>
      </c>
      <c r="O253" s="612">
        <v>273926.02702149999</v>
      </c>
      <c r="P253" s="612">
        <v>3063.887970086912</v>
      </c>
      <c r="Q253" s="612">
        <v>133490.82518272588</v>
      </c>
      <c r="R253" s="612">
        <v>241635.76651417025</v>
      </c>
      <c r="S253" s="612">
        <v>0</v>
      </c>
      <c r="T253" s="612">
        <v>292149.47188227484</v>
      </c>
      <c r="U253" s="612">
        <v>0</v>
      </c>
      <c r="V253" s="612">
        <v>0</v>
      </c>
      <c r="W253" s="612">
        <v>161356.42015900649</v>
      </c>
      <c r="X253" s="612">
        <v>98034.402743594488</v>
      </c>
      <c r="Y253" s="490">
        <v>24357.282193075964</v>
      </c>
      <c r="Z253" s="487">
        <v>262934.64455466659</v>
      </c>
      <c r="AA253" s="487">
        <v>268082.91785545199</v>
      </c>
      <c r="AB253" s="492">
        <v>193780.43218042751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0.21114018254755151</v>
      </c>
      <c r="E255" s="619">
        <v>0.21114018254755151</v>
      </c>
      <c r="F255" s="474">
        <v>2.0078336536404056</v>
      </c>
      <c r="G255" s="629">
        <v>1.247472243915916</v>
      </c>
      <c r="H255" s="629">
        <v>1.5306432221885709</v>
      </c>
      <c r="I255" s="629">
        <v>1.4939917604473227</v>
      </c>
      <c r="J255" s="629">
        <v>0.52785275551256183</v>
      </c>
      <c r="K255" s="629">
        <v>0.40316514575512408</v>
      </c>
      <c r="L255" s="629">
        <v>1.1720200576043029</v>
      </c>
      <c r="M255" s="629">
        <v>0.58581432425851543</v>
      </c>
      <c r="N255" s="629">
        <v>1.8570347281015454</v>
      </c>
      <c r="O255" s="629">
        <v>5.1441507952876124</v>
      </c>
      <c r="P255" s="629">
        <v>3.1766423970571396E-2</v>
      </c>
      <c r="Q255" s="629">
        <v>1.1848170506428199</v>
      </c>
      <c r="R255" s="629">
        <v>1.2350555792632307</v>
      </c>
      <c r="S255" s="620">
        <v>0</v>
      </c>
      <c r="T255" s="629">
        <v>1.5109952890321885</v>
      </c>
      <c r="U255" s="629">
        <v>0</v>
      </c>
      <c r="V255" s="629">
        <v>0</v>
      </c>
      <c r="W255" s="629">
        <v>1.135981040887291</v>
      </c>
      <c r="X255" s="629">
        <v>0.72627511110272747</v>
      </c>
      <c r="Y255" s="472">
        <v>0.20744469398308332</v>
      </c>
      <c r="Z255" s="474">
        <v>1.3598963800473618</v>
      </c>
      <c r="AA255" s="474">
        <v>1.387166837387712</v>
      </c>
      <c r="AB255" s="473">
        <v>1.0648745352183617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1.9674897698555516</v>
      </c>
      <c r="E256" s="619">
        <v>1.9674897698555516</v>
      </c>
      <c r="F256" s="474">
        <v>7.0056785572340114</v>
      </c>
      <c r="G256" s="629">
        <v>11.387845292988093</v>
      </c>
      <c r="H256" s="629">
        <v>11.290181003080821</v>
      </c>
      <c r="I256" s="629">
        <v>11.719138679389568</v>
      </c>
      <c r="J256" s="629">
        <v>3.8141297783974664</v>
      </c>
      <c r="K256" s="629">
        <v>3.3666526423203709</v>
      </c>
      <c r="L256" s="629">
        <v>8.8770728098466822</v>
      </c>
      <c r="M256" s="629">
        <v>6.96894008291126</v>
      </c>
      <c r="N256" s="629">
        <v>10.322131221400301</v>
      </c>
      <c r="O256" s="629">
        <v>5.3569773707251906</v>
      </c>
      <c r="P256" s="629">
        <v>0.3662208622866106</v>
      </c>
      <c r="Q256" s="629">
        <v>10.798487048552333</v>
      </c>
      <c r="R256" s="629">
        <v>10.777894725067245</v>
      </c>
      <c r="S256" s="620">
        <v>0</v>
      </c>
      <c r="T256" s="629">
        <v>11.165034768420249</v>
      </c>
      <c r="U256" s="629">
        <v>0</v>
      </c>
      <c r="V256" s="629">
        <v>0</v>
      </c>
      <c r="W256" s="629">
        <v>8.4403322877914135</v>
      </c>
      <c r="X256" s="629">
        <v>7.5789517435436142</v>
      </c>
      <c r="Y256" s="472">
        <v>1.0394807039846929</v>
      </c>
      <c r="Z256" s="474">
        <v>10.04853587227444</v>
      </c>
      <c r="AA256" s="474">
        <v>10.244404066753161</v>
      </c>
      <c r="AB256" s="473">
        <v>8.4307844638792773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4.3976881513039263</v>
      </c>
      <c r="E257" s="619">
        <v>4.3976881513039263</v>
      </c>
      <c r="F257" s="474">
        <v>28.814507110178688</v>
      </c>
      <c r="G257" s="629">
        <v>46.588100325643261</v>
      </c>
      <c r="H257" s="629">
        <v>72.706989545049211</v>
      </c>
      <c r="I257" s="629">
        <v>58.777246573469469</v>
      </c>
      <c r="J257" s="629">
        <v>8.6132259428987155</v>
      </c>
      <c r="K257" s="629">
        <v>11.587413044830079</v>
      </c>
      <c r="L257" s="629">
        <v>54.326952240047675</v>
      </c>
      <c r="M257" s="629">
        <v>20.716820464544249</v>
      </c>
      <c r="N257" s="629">
        <v>35.020879663389216</v>
      </c>
      <c r="O257" s="629">
        <v>24.963233096571777</v>
      </c>
      <c r="P257" s="629">
        <v>0.71179157468072907</v>
      </c>
      <c r="Q257" s="629">
        <v>28.602599821293019</v>
      </c>
      <c r="R257" s="629">
        <v>57.543118033589188</v>
      </c>
      <c r="S257" s="620">
        <v>0</v>
      </c>
      <c r="T257" s="629">
        <v>72.076753019259527</v>
      </c>
      <c r="U257" s="629">
        <v>0</v>
      </c>
      <c r="V257" s="629">
        <v>0</v>
      </c>
      <c r="W257" s="629">
        <v>36.932918933228777</v>
      </c>
      <c r="X257" s="629">
        <v>25.337957497015921</v>
      </c>
      <c r="Y257" s="472">
        <v>5.1289617844502136</v>
      </c>
      <c r="Z257" s="474">
        <v>64.869107288375389</v>
      </c>
      <c r="AA257" s="474">
        <v>66.131888739861878</v>
      </c>
      <c r="AB257" s="473">
        <v>47.319753575896712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1.0733245527775446</v>
      </c>
      <c r="E258" s="619">
        <v>1.0733245527775446</v>
      </c>
      <c r="F258" s="474">
        <v>8.9356400739233042</v>
      </c>
      <c r="G258" s="629">
        <v>13.741856043273776</v>
      </c>
      <c r="H258" s="629">
        <v>27.045055622503043</v>
      </c>
      <c r="I258" s="629">
        <v>19.68566040464674</v>
      </c>
      <c r="J258" s="629">
        <v>1.9831528184547891</v>
      </c>
      <c r="K258" s="629">
        <v>3.1181045745372931</v>
      </c>
      <c r="L258" s="629">
        <v>19.940811714807833</v>
      </c>
      <c r="M258" s="629">
        <v>6.6481244088859492</v>
      </c>
      <c r="N258" s="629">
        <v>8.7580421649263958</v>
      </c>
      <c r="O258" s="629">
        <v>5.6391635772368716</v>
      </c>
      <c r="P258" s="629">
        <v>6.9256674566121154E-2</v>
      </c>
      <c r="Q258" s="629">
        <v>5.0240215964122186</v>
      </c>
      <c r="R258" s="629">
        <v>19.621500976417941</v>
      </c>
      <c r="S258" s="620">
        <v>0</v>
      </c>
      <c r="T258" s="629">
        <v>26.819317164953077</v>
      </c>
      <c r="U258" s="629">
        <v>0</v>
      </c>
      <c r="V258" s="629">
        <v>0</v>
      </c>
      <c r="W258" s="629">
        <v>11.287830080127781</v>
      </c>
      <c r="X258" s="629">
        <v>7.192094891097681</v>
      </c>
      <c r="Y258" s="472">
        <v>1.6531897220377998</v>
      </c>
      <c r="Z258" s="474">
        <v>24.137396451660827</v>
      </c>
      <c r="AA258" s="474">
        <v>24.606639507653746</v>
      </c>
      <c r="AB258" s="473">
        <v>16.650316974181035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0.72015732099818786</v>
      </c>
      <c r="E259" s="619">
        <v>0.72015732099818786</v>
      </c>
      <c r="F259" s="474">
        <v>5.5913335983224481</v>
      </c>
      <c r="G259" s="629">
        <v>8.334965938612438</v>
      </c>
      <c r="H259" s="629">
        <v>16.27624397428194</v>
      </c>
      <c r="I259" s="629">
        <v>11.903427611094251</v>
      </c>
      <c r="J259" s="629">
        <v>1.3371677953849632</v>
      </c>
      <c r="K259" s="629">
        <v>1.9220630519959516</v>
      </c>
      <c r="L259" s="629">
        <v>12.018107434878806</v>
      </c>
      <c r="M259" s="629">
        <v>4.249118056939726</v>
      </c>
      <c r="N259" s="629">
        <v>5.4315239971334472</v>
      </c>
      <c r="O259" s="629">
        <v>3.7001521328973017</v>
      </c>
      <c r="P259" s="629">
        <v>4.8046455513597729E-2</v>
      </c>
      <c r="Q259" s="629">
        <v>3.1305677130596621</v>
      </c>
      <c r="R259" s="629">
        <v>11.842707055742521</v>
      </c>
      <c r="S259" s="620">
        <v>0</v>
      </c>
      <c r="T259" s="629">
        <v>16.138199451613673</v>
      </c>
      <c r="U259" s="629">
        <v>0</v>
      </c>
      <c r="V259" s="629">
        <v>0</v>
      </c>
      <c r="W259" s="629">
        <v>6.845008692683427</v>
      </c>
      <c r="X259" s="629">
        <v>4.4641800707725654</v>
      </c>
      <c r="Y259" s="472">
        <v>1.0037121257658534</v>
      </c>
      <c r="Z259" s="474">
        <v>14.52438612749655</v>
      </c>
      <c r="AA259" s="474">
        <v>14.806800441247077</v>
      </c>
      <c r="AB259" s="473">
        <v>10.035932809654311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4.450050104500475</v>
      </c>
      <c r="E260" s="619">
        <v>4.450050104500475</v>
      </c>
      <c r="F260" s="474">
        <v>57.565011768363632</v>
      </c>
      <c r="G260" s="629">
        <v>97.777058359291189</v>
      </c>
      <c r="H260" s="629">
        <v>181.91049763899264</v>
      </c>
      <c r="I260" s="629">
        <v>135.0693424920554</v>
      </c>
      <c r="J260" s="629">
        <v>8.8358070146237164</v>
      </c>
      <c r="K260" s="629">
        <v>21.589037919410977</v>
      </c>
      <c r="L260" s="629">
        <v>133.79024109915974</v>
      </c>
      <c r="M260" s="629">
        <v>32.401159765271608</v>
      </c>
      <c r="N260" s="629">
        <v>63.913456695372538</v>
      </c>
      <c r="O260" s="629">
        <v>49.214039595349462</v>
      </c>
      <c r="P260" s="629">
        <v>0.59254731651170345</v>
      </c>
      <c r="Q260" s="629">
        <v>42.603160207131523</v>
      </c>
      <c r="R260" s="629">
        <v>135.16428860225378</v>
      </c>
      <c r="S260" s="620">
        <v>0</v>
      </c>
      <c r="T260" s="629">
        <v>180.48231235177013</v>
      </c>
      <c r="U260" s="629">
        <v>0</v>
      </c>
      <c r="V260" s="629">
        <v>0</v>
      </c>
      <c r="W260" s="629">
        <v>79.934425823638023</v>
      </c>
      <c r="X260" s="629">
        <v>45.890768078430277</v>
      </c>
      <c r="Y260" s="472">
        <v>11.617090101005674</v>
      </c>
      <c r="Z260" s="474">
        <v>162.43415516335273</v>
      </c>
      <c r="AA260" s="474">
        <v>165.59390149723768</v>
      </c>
      <c r="AB260" s="473">
        <v>113.51418350346844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7.2034718435782782E-2</v>
      </c>
      <c r="E261" s="622">
        <v>7.2034718435782782E-2</v>
      </c>
      <c r="F261" s="537">
        <v>0.33523647367626586</v>
      </c>
      <c r="G261" s="623">
        <v>0.37383946995384343</v>
      </c>
      <c r="H261" s="623">
        <v>0.7051611504077504</v>
      </c>
      <c r="I261" s="623">
        <v>0.53197379449103055</v>
      </c>
      <c r="J261" s="623">
        <v>0.13355701020255006</v>
      </c>
      <c r="K261" s="623">
        <v>0.10114979110101133</v>
      </c>
      <c r="L261" s="623">
        <v>0.52935081791777194</v>
      </c>
      <c r="M261" s="623">
        <v>0.33132556330909396</v>
      </c>
      <c r="N261" s="623">
        <v>0.28556818695277175</v>
      </c>
      <c r="O261" s="623">
        <v>0.22886521335367238</v>
      </c>
      <c r="P261" s="623">
        <v>4.5171882360670219E-3</v>
      </c>
      <c r="Q261" s="623">
        <v>0.15539346940139001</v>
      </c>
      <c r="R261" s="623">
        <v>0.5184075027234728</v>
      </c>
      <c r="S261" s="624">
        <v>0</v>
      </c>
      <c r="T261" s="623">
        <v>0.69797382632925564</v>
      </c>
      <c r="U261" s="623">
        <v>0</v>
      </c>
      <c r="V261" s="623">
        <v>0</v>
      </c>
      <c r="W261" s="623">
        <v>0.3061408044136007</v>
      </c>
      <c r="X261" s="623">
        <v>0.26123616712367875</v>
      </c>
      <c r="Y261" s="625">
        <v>4.5275657089509543E-2</v>
      </c>
      <c r="Z261" s="537">
        <v>0.62817673005513985</v>
      </c>
      <c r="AA261" s="537">
        <v>0.64040297715495342</v>
      </c>
      <c r="AB261" s="626">
        <v>0.43710050647191984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0.16875646088294086</v>
      </c>
      <c r="E262" s="632">
        <v>0.16875646088294086</v>
      </c>
      <c r="F262" s="633">
        <v>0.6819494598126622</v>
      </c>
      <c r="G262" s="634">
        <v>0.77568497943857873</v>
      </c>
      <c r="H262" s="634">
        <v>1.3681529520804798</v>
      </c>
      <c r="I262" s="634">
        <v>1.0644377111405374</v>
      </c>
      <c r="J262" s="634">
        <v>0.31073898907690506</v>
      </c>
      <c r="K262" s="634">
        <v>0.21882751759007549</v>
      </c>
      <c r="L262" s="634">
        <v>1.0352399681111941</v>
      </c>
      <c r="M262" s="634">
        <v>0.74356769842336368</v>
      </c>
      <c r="N262" s="634">
        <v>0.60596848029390427</v>
      </c>
      <c r="O262" s="634">
        <v>0.36882918205220028</v>
      </c>
      <c r="P262" s="634">
        <v>1.2497428684082561E-2</v>
      </c>
      <c r="Q262" s="634">
        <v>0.37413472034387074</v>
      </c>
      <c r="R262" s="634">
        <v>1.0342390411398787</v>
      </c>
      <c r="S262" s="635">
        <v>0</v>
      </c>
      <c r="T262" s="634">
        <v>1.3535549294979992</v>
      </c>
      <c r="U262" s="634">
        <v>0</v>
      </c>
      <c r="V262" s="634">
        <v>0</v>
      </c>
      <c r="W262" s="634">
        <v>0.62248336885235445</v>
      </c>
      <c r="X262" s="634">
        <v>0.57418695568354028</v>
      </c>
      <c r="Y262" s="636">
        <v>8.9018349531649832E-2</v>
      </c>
      <c r="Z262" s="633">
        <v>1.21819999187329</v>
      </c>
      <c r="AA262" s="633">
        <v>1.2418969519572272</v>
      </c>
      <c r="AB262" s="637">
        <v>0.8608100865827164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FRCC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6.4207929527992341E-5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2.6136956346302278E-4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5.0990900551291121E-4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7.6303992992998325E-5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4.2665326071573888E-5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5.1178221403165027E-4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3.5579181199172368E-6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8.0262383976643438E-6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1.2271645961705127E-3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7.8484427617541436E-6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0.5010613901520039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0.5405670036824074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FRCC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67%natural gas_17%coal_0%oil_13%nuclear_1%hydro_0%wind_1%solar_1%other</v>
      </c>
      <c r="D444" s="375" t="s">
        <v>387</v>
      </c>
      <c r="E444" s="763">
        <f>B211/1000/10^6/0.000293071</f>
        <v>5.3708578684271314E-5</v>
      </c>
      <c r="F444" s="375" t="s">
        <v>430</v>
      </c>
      <c r="G444" s="831" t="str">
        <f ca="1">CONCATENATE("Electric tab Row 210-220 for ", B444, " ",A444, " when Inputs tab E710 = ", B444)</f>
        <v>Electric tab Row 210-220 for FRCC Mix when Inputs tab E710 = FRCC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FRCC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67%natural gas_17%coal_0%oil_13%nuclear_1%hydro_0%wind_1%solar_1%other</v>
      </c>
      <c r="D445" s="375" t="s">
        <v>388</v>
      </c>
      <c r="E445" s="763">
        <f t="shared" ref="E445:E454" si="45">B212/1000/10^6/0.000293071</f>
        <v>1.1718195896741562E-4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FRCC Mix when Inputs tab E710 = FRCC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FRCC</v>
      </c>
      <c r="C446" s="378" t="str">
        <f t="shared" si="44"/>
        <v>67%natural gas_17%coal_0%oil_13%nuclear_1%hydro_0%wind_1%solar_1%other</v>
      </c>
      <c r="D446" s="375" t="s">
        <v>389</v>
      </c>
      <c r="E446" s="763">
        <f t="shared" si="45"/>
        <v>1.6626780786281538E-4</v>
      </c>
      <c r="F446" s="375" t="s">
        <v>430</v>
      </c>
      <c r="G446" s="831" t="str">
        <f t="shared" ca="1" si="46"/>
        <v>Electric tab Row 210-220 for FRCC Mix when Inputs tab E710 = FRCC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FRCC</v>
      </c>
      <c r="C447" s="378" t="str">
        <f t="shared" si="44"/>
        <v>67%natural gas_17%coal_0%oil_13%nuclear_1%hydro_0%wind_1%solar_1%other</v>
      </c>
      <c r="D447" s="375" t="s">
        <v>390</v>
      </c>
      <c r="E447" s="763">
        <f t="shared" si="45"/>
        <v>1.6695769501513814E-5</v>
      </c>
      <c r="F447" s="375" t="s">
        <v>430</v>
      </c>
      <c r="G447" s="831" t="str">
        <f t="shared" ca="1" si="46"/>
        <v>Electric tab Row 210-220 for FRCC Mix when Inputs tab E710 = FRCC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FRCC</v>
      </c>
      <c r="C448" s="378" t="str">
        <f t="shared" si="44"/>
        <v>67%natural gas_17%coal_0%oil_13%nuclear_1%hydro_0%wind_1%solar_1%other</v>
      </c>
      <c r="D448" s="375" t="s">
        <v>391</v>
      </c>
      <c r="E448" s="763">
        <f t="shared" si="45"/>
        <v>4.4795553187545744E-6</v>
      </c>
      <c r="F448" s="375" t="s">
        <v>430</v>
      </c>
      <c r="G448" s="831" t="str">
        <f t="shared" ca="1" si="46"/>
        <v>Electric tab Row 210-220 for FRCC Mix when Inputs tab E710 = FRCC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FRCC</v>
      </c>
      <c r="C449" s="378" t="str">
        <f t="shared" si="44"/>
        <v>67%natural gas_17%coal_0%oil_13%nuclear_1%hydro_0%wind_1%solar_1%other</v>
      </c>
      <c r="D449" s="375" t="s">
        <v>392</v>
      </c>
      <c r="E449" s="763">
        <f t="shared" si="45"/>
        <v>6.5594932788248886E-5</v>
      </c>
      <c r="F449" s="375" t="s">
        <v>430</v>
      </c>
      <c r="G449" s="831" t="str">
        <f t="shared" ca="1" si="46"/>
        <v>Electric tab Row 210-220 for FRCC Mix when Inputs tab E710 = FRCC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FRCC</v>
      </c>
      <c r="C450" s="378" t="str">
        <f t="shared" si="44"/>
        <v>67%natural gas_17%coal_0%oil_13%nuclear_1%hydro_0%wind_1%solar_1%other</v>
      </c>
      <c r="D450" s="375" t="s">
        <v>393</v>
      </c>
      <c r="E450" s="763">
        <f t="shared" si="45"/>
        <v>7.9972802360104288E-7</v>
      </c>
      <c r="F450" s="375" t="s">
        <v>430</v>
      </c>
      <c r="G450" s="831" t="str">
        <f t="shared" ca="1" si="46"/>
        <v>Electric tab Row 210-220 for FRCC Mix when Inputs tab E710 = FRCC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FRCC</v>
      </c>
      <c r="C451" s="378" t="str">
        <f t="shared" si="44"/>
        <v>67%natural gas_17%coal_0%oil_13%nuclear_1%hydro_0%wind_1%solar_1%other</v>
      </c>
      <c r="D451" s="375" t="s">
        <v>394</v>
      </c>
      <c r="E451" s="763">
        <f t="shared" si="45"/>
        <v>1.1691994514161896E-6</v>
      </c>
      <c r="F451" s="375" t="s">
        <v>430</v>
      </c>
      <c r="G451" s="831" t="str">
        <f t="shared" ca="1" si="46"/>
        <v>Electric tab Row 210-220 for FRCC Mix when Inputs tab E710 = FRCC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FRCC</v>
      </c>
      <c r="C452" s="378" t="str">
        <f t="shared" si="44"/>
        <v>67%natural gas_17%coal_0%oil_13%nuclear_1%hydro_0%wind_1%solar_1%other</v>
      </c>
      <c r="D452" s="375" t="s">
        <v>395</v>
      </c>
      <c r="E452" s="763">
        <f t="shared" si="45"/>
        <v>1.1592428184594001E-3</v>
      </c>
      <c r="F452" s="375" t="s">
        <v>430</v>
      </c>
      <c r="G452" s="831" t="str">
        <f t="shared" ca="1" si="46"/>
        <v>Electric tab Row 210-220 for FRCC Mix when Inputs tab E710 = FRCC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FRCC</v>
      </c>
      <c r="C453" s="378" t="str">
        <f t="shared" si="44"/>
        <v>67%natural gas_17%coal_0%oil_13%nuclear_1%hydro_0%wind_1%solar_1%other</v>
      </c>
      <c r="D453" s="375" t="s">
        <v>396</v>
      </c>
      <c r="E453" s="763">
        <f t="shared" si="45"/>
        <v>3.8620272717704196E-6</v>
      </c>
      <c r="F453" s="375" t="s">
        <v>430</v>
      </c>
      <c r="G453" s="831" t="str">
        <f t="shared" ca="1" si="46"/>
        <v>Electric tab Row 210-220 for FRCC Mix when Inputs tab E710 = FRCC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FRCC</v>
      </c>
      <c r="C454" s="378" t="str">
        <f t="shared" si="44"/>
        <v>67%natural gas_17%coal_0%oil_13%nuclear_1%hydro_0%wind_1%solar_1%other</v>
      </c>
      <c r="D454" s="375" t="s">
        <v>397</v>
      </c>
      <c r="E454" s="763">
        <f t="shared" si="45"/>
        <v>2.9174996665552861E-2</v>
      </c>
      <c r="F454" s="375" t="s">
        <v>430</v>
      </c>
      <c r="G454" s="831" t="str">
        <f t="shared" ca="1" si="46"/>
        <v>Electric tab Row 210-220 for FRCC Mix when Inputs tab E710 = FRCC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FRCC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67%natural gas_17%coal_0%oil_13%nuclear_1%hydro_0%wind_1%solar_1%other</v>
      </c>
      <c r="D461" s="375" t="s">
        <v>412</v>
      </c>
      <c r="E461" s="375" t="s">
        <v>400</v>
      </c>
      <c r="F461" s="761">
        <f>B138/10^6</f>
        <v>5.6719479729722376E-3</v>
      </c>
      <c r="G461" s="375" t="s">
        <v>398</v>
      </c>
      <c r="H461" s="831" t="str">
        <f ca="1">CONCATENATE("Electric tab Row 137-142 for ", B461, " ", A461, " when Inputs tab E710 = ", B461)</f>
        <v>Electric tab Row 137-142 for FRCC Mix when Inputs tab E710 = FRCC</v>
      </c>
      <c r="I461" s="428" t="s">
        <v>232</v>
      </c>
      <c r="J461" s="375" t="str">
        <f t="shared" ref="J461:J492" ca="1" si="48">MID(CELL("filename",A1),FIND("]",CELL("filename",A1))+1,256)</f>
        <v>FRCC</v>
      </c>
      <c r="K461" s="375" t="s">
        <v>52</v>
      </c>
      <c r="M461" s="824">
        <f>INDEX($D$66:$D$69,MATCH(K461,$A$66:$A$69,0))</f>
        <v>0.33</v>
      </c>
      <c r="N461" s="375" t="s">
        <v>385</v>
      </c>
      <c r="O461" s="375" t="s">
        <v>400</v>
      </c>
      <c r="P461" s="761">
        <f>I139/10^6</f>
        <v>3.0303030303030303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FRCC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FRCC</v>
      </c>
      <c r="V461" s="375" t="s">
        <v>52</v>
      </c>
      <c r="X461" s="824">
        <f>INDEX($D$71:$D$72,MATCH(V461,$A$71:$A$72,0))</f>
        <v>0.34799999999999998</v>
      </c>
      <c r="Y461" s="375" t="s">
        <v>411</v>
      </c>
      <c r="Z461" s="375" t="s">
        <v>400</v>
      </c>
      <c r="AA461" s="761">
        <f>M$140/10^6</f>
        <v>2.8735632183908049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FRCC</v>
      </c>
      <c r="AD461" s="428" t="s">
        <v>263</v>
      </c>
      <c r="AE461" s="375" t="str">
        <f t="shared" ref="AE461:AE471" ca="1" si="50">MID(CELL("filename",U1),FIND("]",CELL("filename",U1))+1,256)</f>
        <v>FRCC</v>
      </c>
      <c r="AF461" s="375" t="s">
        <v>387</v>
      </c>
      <c r="AG461" s="375">
        <f>W189/1000/10^6/0.000293071</f>
        <v>1.2680135585010397E-6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FRCC Hydro when Inputs tab E710 = FRCC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FRCC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FRCC PWR when Inputs tab E710 = FRCC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FRCC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67%natural gas_17%coal_0%oil_13%nuclear_1%hydro_0%wind_1%solar_1%other</v>
      </c>
      <c r="D462" s="375" t="s">
        <v>385</v>
      </c>
      <c r="E462" s="375" t="s">
        <v>400</v>
      </c>
      <c r="F462" s="761">
        <f t="shared" ref="F462:F466" si="54">B139/10^6</f>
        <v>1.3989191310056295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FRCC Mix when Inputs tab E710 = FRCC</v>
      </c>
      <c r="I462" s="428" t="s">
        <v>232</v>
      </c>
      <c r="J462" s="375" t="str">
        <f t="shared" ca="1" si="48"/>
        <v>FRCC</v>
      </c>
      <c r="K462" s="375" t="s">
        <v>52</v>
      </c>
      <c r="M462" s="824">
        <f t="shared" ref="M462:M525" si="56">INDEX($D$66:$D$69,MATCH(K462,$A$66:$A$69,0))</f>
        <v>0.33</v>
      </c>
      <c r="N462" s="375" t="s">
        <v>387</v>
      </c>
      <c r="O462" s="375" t="s">
        <v>400</v>
      </c>
      <c r="P462" s="763">
        <f>I145/1000/10^6/0.000293071</f>
        <v>2.8000006634721431E-5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FRCC</v>
      </c>
      <c r="S462" s="428" t="s">
        <v>49</v>
      </c>
      <c r="T462" s="375" t="s">
        <v>418</v>
      </c>
      <c r="U462" s="375" t="str">
        <f t="shared" ca="1" si="49"/>
        <v>FRCC</v>
      </c>
      <c r="V462" s="375" t="s">
        <v>52</v>
      </c>
      <c r="X462" s="824">
        <f t="shared" ref="X462:X506" si="57">INDEX($D$71:$D$72,MATCH(V462,$A$71:$A$72,0))</f>
        <v>0.34799999999999998</v>
      </c>
      <c r="Y462" s="375" t="s">
        <v>387</v>
      </c>
      <c r="Z462" s="375" t="s">
        <v>400</v>
      </c>
      <c r="AA462" s="763">
        <f>M$145/1000/10^6/0.000293071</f>
        <v>1.200000284345204E-5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FRCC</v>
      </c>
      <c r="AD462" s="428" t="s">
        <v>263</v>
      </c>
      <c r="AE462" s="375" t="str">
        <f t="shared" ca="1" si="50"/>
        <v>FRCC</v>
      </c>
      <c r="AF462" s="375" t="s">
        <v>388</v>
      </c>
      <c r="AG462" s="375">
        <f t="shared" ref="AG462:AG471" si="59">W190/1000/10^6/0.000293071</f>
        <v>3.155163008566518E-6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FRCC Hydro when Inputs tab E710 = FRCC</v>
      </c>
      <c r="AJ462" s="375" t="s">
        <v>422</v>
      </c>
      <c r="AK462" s="428" t="s">
        <v>277</v>
      </c>
      <c r="AL462" s="375" t="str">
        <f t="shared" ca="1" si="51"/>
        <v>FRCC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FRCC PWR when Inputs tab E710 = FRCC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FRCC</v>
      </c>
      <c r="C463" s="375" t="str">
        <f t="shared" si="53"/>
        <v>67%natural gas_17%coal_0%oil_13%nuclear_1%hydro_0%wind_1%solar_1%other</v>
      </c>
      <c r="D463" s="375" t="s">
        <v>411</v>
      </c>
      <c r="E463" s="375" t="s">
        <v>400</v>
      </c>
      <c r="F463" s="761">
        <f t="shared" si="54"/>
        <v>0.47592530347584222</v>
      </c>
      <c r="G463" s="375" t="s">
        <v>398</v>
      </c>
      <c r="H463" s="831" t="str">
        <f t="shared" ca="1" si="55"/>
        <v>Electric tab Row 137-142 for FRCC Mix when Inputs tab E710 = FRCC</v>
      </c>
      <c r="I463" s="428" t="s">
        <v>232</v>
      </c>
      <c r="J463" s="375" t="str">
        <f t="shared" ca="1" si="48"/>
        <v>FRCC</v>
      </c>
      <c r="K463" s="375" t="s">
        <v>52</v>
      </c>
      <c r="M463" s="824">
        <f t="shared" si="56"/>
        <v>0.33</v>
      </c>
      <c r="N463" s="375" t="s">
        <v>388</v>
      </c>
      <c r="O463" s="375" t="s">
        <v>400</v>
      </c>
      <c r="P463" s="763">
        <f t="shared" ref="P463:P472" si="63">I146/1000/10^6/0.000293071</f>
        <v>4.140000980990954E-4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FRCC</v>
      </c>
      <c r="S463" s="428" t="s">
        <v>49</v>
      </c>
      <c r="T463" s="375" t="s">
        <v>418</v>
      </c>
      <c r="U463" s="375" t="str">
        <f t="shared" ca="1" si="49"/>
        <v>FRCC</v>
      </c>
      <c r="V463" s="375" t="s">
        <v>52</v>
      </c>
      <c r="X463" s="824">
        <f t="shared" si="57"/>
        <v>0.34799999999999998</v>
      </c>
      <c r="Y463" s="375" t="s">
        <v>388</v>
      </c>
      <c r="Z463" s="375" t="s">
        <v>400</v>
      </c>
      <c r="AA463" s="763">
        <f>M$146/1000/10^6/0.000293071</f>
        <v>9.9000023458479334E-5</v>
      </c>
      <c r="AB463" s="375" t="s">
        <v>399</v>
      </c>
      <c r="AC463" s="831" t="str">
        <f t="shared" ca="1" si="58"/>
        <v>Electric tab Row 144-154 for Coal Boiler when Inputs tab E710 = FRCC</v>
      </c>
      <c r="AD463" s="428" t="s">
        <v>263</v>
      </c>
      <c r="AE463" s="375" t="str">
        <f t="shared" ca="1" si="50"/>
        <v>FRCC</v>
      </c>
      <c r="AF463" s="375" t="s">
        <v>389</v>
      </c>
      <c r="AG463" s="375">
        <f t="shared" si="59"/>
        <v>3.005686387359979E-6</v>
      </c>
      <c r="AH463" s="375" t="s">
        <v>399</v>
      </c>
      <c r="AI463" s="375" t="str">
        <f t="shared" ca="1" si="60"/>
        <v>Electric tab Row 188-198 for FRCC Hydro when Inputs tab E710 = FRCC</v>
      </c>
      <c r="AJ463" s="375" t="s">
        <v>422</v>
      </c>
      <c r="AK463" s="428" t="s">
        <v>277</v>
      </c>
      <c r="AL463" s="375" t="str">
        <f t="shared" ca="1" si="51"/>
        <v>FRCC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FRCC PWR when Inputs tab E710 = FRCC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FRCC</v>
      </c>
      <c r="C464" s="375" t="str">
        <f t="shared" si="53"/>
        <v>67%natural gas_17%coal_0%oil_13%nuclear_1%hydro_0%wind_1%solar_1%other</v>
      </c>
      <c r="D464" s="375" t="s">
        <v>410</v>
      </c>
      <c r="E464" s="375" t="s">
        <v>400</v>
      </c>
      <c r="F464" s="761">
        <f t="shared" si="54"/>
        <v>1.8803331937573935E-2</v>
      </c>
      <c r="G464" s="375" t="s">
        <v>398</v>
      </c>
      <c r="H464" s="831" t="str">
        <f t="shared" ca="1" si="55"/>
        <v>Electric tab Row 137-142 for FRCC Mix when Inputs tab E710 = FRCC</v>
      </c>
      <c r="I464" s="428" t="s">
        <v>232</v>
      </c>
      <c r="J464" s="375" t="str">
        <f t="shared" ca="1" si="48"/>
        <v>FRCC</v>
      </c>
      <c r="K464" s="375" t="s">
        <v>52</v>
      </c>
      <c r="M464" s="824">
        <f t="shared" si="56"/>
        <v>0.33</v>
      </c>
      <c r="N464" s="375" t="s">
        <v>389</v>
      </c>
      <c r="O464" s="375" t="s">
        <v>400</v>
      </c>
      <c r="P464" s="763">
        <f t="shared" si="63"/>
        <v>1.9510004622979107E-3</v>
      </c>
      <c r="Q464" s="375" t="s">
        <v>399</v>
      </c>
      <c r="R464" s="831" t="str">
        <f t="shared" ca="1" si="64"/>
        <v>Electric tab Row 144-154 for Natural gas Boiler when Inputs tab E710 = FRCC</v>
      </c>
      <c r="S464" s="428" t="s">
        <v>49</v>
      </c>
      <c r="T464" s="375" t="s">
        <v>418</v>
      </c>
      <c r="U464" s="375" t="str">
        <f t="shared" ca="1" si="49"/>
        <v>FRCC</v>
      </c>
      <c r="V464" s="375" t="s">
        <v>52</v>
      </c>
      <c r="X464" s="824">
        <f t="shared" si="57"/>
        <v>0.34799999999999998</v>
      </c>
      <c r="Y464" s="375" t="s">
        <v>389</v>
      </c>
      <c r="Z464" s="375" t="s">
        <v>400</v>
      </c>
      <c r="AA464" s="763">
        <f>M$147/1000/10^6/0.000293071</f>
        <v>6.4300015236163851E-4</v>
      </c>
      <c r="AB464" s="375" t="s">
        <v>399</v>
      </c>
      <c r="AC464" s="831" t="str">
        <f t="shared" ca="1" si="58"/>
        <v>Electric tab Row 144-154 for Coal Boiler when Inputs tab E710 = FRCC</v>
      </c>
      <c r="AD464" s="428" t="s">
        <v>263</v>
      </c>
      <c r="AE464" s="375" t="str">
        <f t="shared" ca="1" si="50"/>
        <v>FRCC</v>
      </c>
      <c r="AF464" s="375" t="s">
        <v>390</v>
      </c>
      <c r="AG464" s="375">
        <f t="shared" si="59"/>
        <v>1.1404687288099767E-6</v>
      </c>
      <c r="AH464" s="375" t="s">
        <v>399</v>
      </c>
      <c r="AI464" s="375" t="str">
        <f t="shared" ca="1" si="60"/>
        <v>Electric tab Row 188-198 for FRCC Hydro when Inputs tab E710 = FRCC</v>
      </c>
      <c r="AJ464" s="375" t="s">
        <v>422</v>
      </c>
      <c r="AK464" s="428" t="s">
        <v>277</v>
      </c>
      <c r="AL464" s="375" t="str">
        <f t="shared" ca="1" si="51"/>
        <v>FRCC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FRCC PWR when Inputs tab E710 = FRCC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FRCC</v>
      </c>
      <c r="C465" s="375" t="str">
        <f t="shared" si="53"/>
        <v>67%natural gas_17%coal_0%oil_13%nuclear_1%hydro_0%wind_1%solar_1%other</v>
      </c>
      <c r="D465" s="375" t="s">
        <v>408</v>
      </c>
      <c r="E465" s="375" t="s">
        <v>400</v>
      </c>
      <c r="F465" s="761">
        <f t="shared" si="54"/>
        <v>0.12999854284321868</v>
      </c>
      <c r="G465" s="375" t="s">
        <v>398</v>
      </c>
      <c r="H465" s="831" t="str">
        <f t="shared" ca="1" si="55"/>
        <v>Electric tab Row 137-142 for FRCC Mix when Inputs tab E710 = FRCC</v>
      </c>
      <c r="I465" s="428" t="s">
        <v>232</v>
      </c>
      <c r="J465" s="375" t="str">
        <f t="shared" ca="1" si="48"/>
        <v>FRCC</v>
      </c>
      <c r="K465" s="375" t="s">
        <v>52</v>
      </c>
      <c r="L465" s="378"/>
      <c r="M465" s="824">
        <f t="shared" si="56"/>
        <v>0.33</v>
      </c>
      <c r="N465" s="375" t="s">
        <v>390</v>
      </c>
      <c r="O465" s="375" t="s">
        <v>400</v>
      </c>
      <c r="P465" s="763">
        <f t="shared" si="63"/>
        <v>2.3000005449949743E-5</v>
      </c>
      <c r="Q465" s="375" t="s">
        <v>399</v>
      </c>
      <c r="R465" s="831" t="str">
        <f t="shared" ca="1" si="64"/>
        <v>Electric tab Row 144-154 for Natural gas Boiler when Inputs tab E710 = FRCC</v>
      </c>
      <c r="S465" s="428" t="s">
        <v>49</v>
      </c>
      <c r="T465" s="375" t="s">
        <v>418</v>
      </c>
      <c r="U465" s="375" t="str">
        <f t="shared" ca="1" si="49"/>
        <v>FRCC</v>
      </c>
      <c r="V465" s="375" t="s">
        <v>52</v>
      </c>
      <c r="W465" s="378"/>
      <c r="X465" s="824">
        <f t="shared" si="57"/>
        <v>0.34799999999999998</v>
      </c>
      <c r="Y465" s="375" t="s">
        <v>390</v>
      </c>
      <c r="Z465" s="375" t="s">
        <v>400</v>
      </c>
      <c r="AA465" s="763">
        <f>M$148/1000/10^6/0.000293071</f>
        <v>1.8700004431046097E-4</v>
      </c>
      <c r="AB465" s="375" t="s">
        <v>399</v>
      </c>
      <c r="AC465" s="831" t="str">
        <f t="shared" ca="1" si="58"/>
        <v>Electric tab Row 144-154 for Coal Boiler when Inputs tab E710 = FRCC</v>
      </c>
      <c r="AD465" s="428" t="s">
        <v>263</v>
      </c>
      <c r="AE465" s="375" t="str">
        <f t="shared" ca="1" si="50"/>
        <v>FRCC</v>
      </c>
      <c r="AF465" s="375" t="s">
        <v>391</v>
      </c>
      <c r="AG465" s="375">
        <f t="shared" si="59"/>
        <v>4.3696125271320085E-7</v>
      </c>
      <c r="AH465" s="375" t="s">
        <v>399</v>
      </c>
      <c r="AI465" s="375" t="str">
        <f t="shared" ca="1" si="60"/>
        <v>Electric tab Row 188-198 for FRCC Hydro when Inputs tab E710 = FRCC</v>
      </c>
      <c r="AJ465" s="375" t="s">
        <v>422</v>
      </c>
      <c r="AK465" s="428" t="s">
        <v>277</v>
      </c>
      <c r="AL465" s="375" t="str">
        <f t="shared" ca="1" si="51"/>
        <v>FRCC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FRCC PWR when Inputs tab E710 = FRCC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FRCC</v>
      </c>
      <c r="C466" s="375" t="str">
        <f t="shared" si="53"/>
        <v>67%natural gas_17%coal_0%oil_13%nuclear_1%hydro_0%wind_1%solar_1%other</v>
      </c>
      <c r="D466" s="375" t="s">
        <v>409</v>
      </c>
      <c r="E466" s="375" t="s">
        <v>400</v>
      </c>
      <c r="F466" s="761">
        <f t="shared" si="54"/>
        <v>2.5908546924547249E-2</v>
      </c>
      <c r="G466" s="375" t="s">
        <v>398</v>
      </c>
      <c r="H466" s="831" t="str">
        <f t="shared" ca="1" si="55"/>
        <v>Electric tab Row 137-142 for FRCC Mix when Inputs tab E710 = FRCC</v>
      </c>
      <c r="I466" s="428" t="s">
        <v>232</v>
      </c>
      <c r="J466" s="375" t="str">
        <f t="shared" ca="1" si="48"/>
        <v>FRCC</v>
      </c>
      <c r="K466" s="375" t="s">
        <v>52</v>
      </c>
      <c r="L466" s="378"/>
      <c r="M466" s="824">
        <f t="shared" si="56"/>
        <v>0.33</v>
      </c>
      <c r="N466" s="375" t="s">
        <v>391</v>
      </c>
      <c r="O466" s="375" t="s">
        <v>400</v>
      </c>
      <c r="P466" s="763">
        <f t="shared" si="63"/>
        <v>2.3000005449949743E-5</v>
      </c>
      <c r="Q466" s="375" t="s">
        <v>399</v>
      </c>
      <c r="R466" s="831" t="str">
        <f t="shared" ca="1" si="64"/>
        <v>Electric tab Row 144-154 for Natural gas Boiler when Inputs tab E710 = FRCC</v>
      </c>
      <c r="S466" s="428" t="s">
        <v>49</v>
      </c>
      <c r="T466" s="375" t="s">
        <v>418</v>
      </c>
      <c r="U466" s="375" t="str">
        <f t="shared" ca="1" si="49"/>
        <v>FRCC</v>
      </c>
      <c r="V466" s="375" t="s">
        <v>52</v>
      </c>
      <c r="W466" s="378"/>
      <c r="X466" s="824">
        <f t="shared" si="57"/>
        <v>0.34799999999999998</v>
      </c>
      <c r="Y466" s="375" t="s">
        <v>391</v>
      </c>
      <c r="Z466" s="375" t="s">
        <v>400</v>
      </c>
      <c r="AA466" s="763">
        <f>M$149/1000/10^6/0.000293071</f>
        <v>1.310000310410181E-4</v>
      </c>
      <c r="AB466" s="375" t="s">
        <v>399</v>
      </c>
      <c r="AC466" s="831" t="str">
        <f t="shared" ca="1" si="58"/>
        <v>Electric tab Row 144-154 for Coal Boiler when Inputs tab E710 = FRCC</v>
      </c>
      <c r="AD466" s="428" t="s">
        <v>263</v>
      </c>
      <c r="AE466" s="375" t="str">
        <f t="shared" ca="1" si="50"/>
        <v>FRCC</v>
      </c>
      <c r="AF466" s="375" t="s">
        <v>392</v>
      </c>
      <c r="AG466" s="375">
        <f t="shared" si="59"/>
        <v>1.4087754925127726E-6</v>
      </c>
      <c r="AH466" s="375" t="s">
        <v>399</v>
      </c>
      <c r="AI466" s="375" t="str">
        <f t="shared" ca="1" si="60"/>
        <v>Electric tab Row 188-198 for FRCC Hydro when Inputs tab E710 = FRCC</v>
      </c>
      <c r="AJ466" s="375" t="s">
        <v>422</v>
      </c>
      <c r="AK466" s="428" t="s">
        <v>277</v>
      </c>
      <c r="AL466" s="375" t="str">
        <f t="shared" ca="1" si="51"/>
        <v>FRCC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FRCC PWR when Inputs tab E710 = FRCC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FRCC</v>
      </c>
      <c r="C467" s="375" t="str">
        <f t="shared" si="53"/>
        <v>67%natural gas_17%coal_0%oil_13%nuclear_1%hydro_0%wind_1%solar_1%other</v>
      </c>
      <c r="D467" s="375" t="s">
        <v>387</v>
      </c>
      <c r="E467" s="375" t="s">
        <v>400</v>
      </c>
      <c r="F467" s="763">
        <f>B145/1000/10^6/0.000293071</f>
        <v>6.7762863653022876E-6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FRCC Mix when Inputs tab E710 = FRCC</v>
      </c>
      <c r="I467" s="428" t="s">
        <v>232</v>
      </c>
      <c r="J467" s="375" t="str">
        <f t="shared" ca="1" si="48"/>
        <v>FRCC</v>
      </c>
      <c r="K467" s="375" t="s">
        <v>52</v>
      </c>
      <c r="L467" s="378"/>
      <c r="M467" s="824">
        <f t="shared" si="56"/>
        <v>0.33</v>
      </c>
      <c r="N467" s="375" t="s">
        <v>392</v>
      </c>
      <c r="O467" s="375" t="s">
        <v>400</v>
      </c>
      <c r="P467" s="763">
        <f t="shared" si="63"/>
        <v>2.8620006781633115E-3</v>
      </c>
      <c r="Q467" s="375" t="s">
        <v>399</v>
      </c>
      <c r="R467" s="831" t="str">
        <f t="shared" ca="1" si="64"/>
        <v>Electric tab Row 144-154 for Natural gas Boiler when Inputs tab E710 = FRCC</v>
      </c>
      <c r="S467" s="428" t="s">
        <v>49</v>
      </c>
      <c r="T467" s="375" t="s">
        <v>418</v>
      </c>
      <c r="U467" s="375" t="str">
        <f t="shared" ca="1" si="49"/>
        <v>FRCC</v>
      </c>
      <c r="V467" s="375" t="s">
        <v>52</v>
      </c>
      <c r="W467" s="378"/>
      <c r="X467" s="824">
        <f t="shared" si="57"/>
        <v>0.34799999999999998</v>
      </c>
      <c r="Y467" s="375" t="s">
        <v>392</v>
      </c>
      <c r="Z467" s="375" t="s">
        <v>400</v>
      </c>
      <c r="AA467" s="763">
        <f>M$150/1000/10^6/0.000293071</f>
        <v>1.6670003950028794E-3</v>
      </c>
      <c r="AB467" s="375" t="s">
        <v>399</v>
      </c>
      <c r="AC467" s="831" t="str">
        <f t="shared" ca="1" si="58"/>
        <v>Electric tab Row 144-154 for Coal Boiler when Inputs tab E710 = FRCC</v>
      </c>
      <c r="AD467" s="428" t="s">
        <v>263</v>
      </c>
      <c r="AE467" s="375" t="str">
        <f t="shared" ca="1" si="50"/>
        <v>FRCC</v>
      </c>
      <c r="AF467" s="375" t="s">
        <v>393</v>
      </c>
      <c r="AG467" s="375">
        <f t="shared" si="59"/>
        <v>2.1303042355193915E-8</v>
      </c>
      <c r="AH467" s="375" t="s">
        <v>399</v>
      </c>
      <c r="AI467" s="375" t="str">
        <f t="shared" ca="1" si="60"/>
        <v>Electric tab Row 188-198 for FRCC Hydro when Inputs tab E710 = FRCC</v>
      </c>
      <c r="AJ467" s="375" t="s">
        <v>422</v>
      </c>
      <c r="AK467" s="428" t="s">
        <v>277</v>
      </c>
      <c r="AL467" s="375" t="str">
        <f t="shared" ca="1" si="51"/>
        <v>FRCC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FRCC PWR when Inputs tab E710 = FRCC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FRCC</v>
      </c>
      <c r="C468" s="375" t="str">
        <f t="shared" si="53"/>
        <v>67%natural gas_17%coal_0%oil_13%nuclear_1%hydro_0%wind_1%solar_1%other</v>
      </c>
      <c r="D468" s="375" t="s">
        <v>388</v>
      </c>
      <c r="E468" s="375" t="s">
        <v>400</v>
      </c>
      <c r="F468" s="763">
        <f t="shared" ref="F468:F477" si="65">B146/1000/10^6/0.000293071</f>
        <v>1.2718765422855955E-4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FRCC Mix when Inputs tab E710 = FRCC</v>
      </c>
      <c r="I468" s="428" t="s">
        <v>232</v>
      </c>
      <c r="J468" s="375" t="str">
        <f t="shared" ca="1" si="48"/>
        <v>FRCC</v>
      </c>
      <c r="K468" s="375" t="s">
        <v>52</v>
      </c>
      <c r="L468" s="378"/>
      <c r="M468" s="824">
        <f t="shared" si="56"/>
        <v>0.33</v>
      </c>
      <c r="N468" s="375" t="s">
        <v>393</v>
      </c>
      <c r="O468" s="375" t="s">
        <v>400</v>
      </c>
      <c r="P468" s="763">
        <f t="shared" si="63"/>
        <v>3.7950008992417077E-6</v>
      </c>
      <c r="Q468" s="375" t="s">
        <v>399</v>
      </c>
      <c r="R468" s="831" t="str">
        <f t="shared" ca="1" si="64"/>
        <v>Electric tab Row 144-154 for Natural gas Boiler when Inputs tab E710 = FRCC</v>
      </c>
      <c r="S468" s="428" t="s">
        <v>49</v>
      </c>
      <c r="T468" s="375" t="s">
        <v>418</v>
      </c>
      <c r="U468" s="375" t="str">
        <f t="shared" ca="1" si="49"/>
        <v>FRCC</v>
      </c>
      <c r="V468" s="375" t="s">
        <v>52</v>
      </c>
      <c r="W468" s="378"/>
      <c r="X468" s="824">
        <f t="shared" si="57"/>
        <v>0.34799999999999998</v>
      </c>
      <c r="Y468" s="375" t="s">
        <v>393</v>
      </c>
      <c r="Z468" s="375" t="s">
        <v>400</v>
      </c>
      <c r="AA468" s="763">
        <f>M$151/1000/10^6/0.000293071</f>
        <v>5.633001334763779E-6</v>
      </c>
      <c r="AB468" s="375" t="s">
        <v>399</v>
      </c>
      <c r="AC468" s="831" t="str">
        <f t="shared" ca="1" si="58"/>
        <v>Electric tab Row 144-154 for Coal Boiler when Inputs tab E710 = FRCC</v>
      </c>
      <c r="AD468" s="428" t="s">
        <v>263</v>
      </c>
      <c r="AE468" s="375" t="str">
        <f t="shared" ca="1" si="50"/>
        <v>FRCC</v>
      </c>
      <c r="AF468" s="375" t="s">
        <v>394</v>
      </c>
      <c r="AG468" s="375">
        <f t="shared" si="59"/>
        <v>4.809260576642091E-8</v>
      </c>
      <c r="AH468" s="375" t="s">
        <v>399</v>
      </c>
      <c r="AI468" s="375" t="str">
        <f t="shared" ca="1" si="60"/>
        <v>Electric tab Row 188-198 for FRCC Hydro when Inputs tab E710 = FRCC</v>
      </c>
      <c r="AJ468" s="375" t="s">
        <v>422</v>
      </c>
      <c r="AK468" s="428" t="s">
        <v>277</v>
      </c>
      <c r="AL468" s="375" t="str">
        <f t="shared" ca="1" si="51"/>
        <v>FRCC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FRCC PWR when Inputs tab E710 = FRCC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FRCC</v>
      </c>
      <c r="C469" s="375" t="str">
        <f t="shared" si="53"/>
        <v>67%natural gas_17%coal_0%oil_13%nuclear_1%hydro_0%wind_1%solar_1%other</v>
      </c>
      <c r="D469" s="375" t="s">
        <v>389</v>
      </c>
      <c r="E469" s="375" t="s">
        <v>400</v>
      </c>
      <c r="F469" s="763">
        <f t="shared" si="65"/>
        <v>3.1874608272835332E-4</v>
      </c>
      <c r="G469" s="375" t="s">
        <v>399</v>
      </c>
      <c r="H469" s="831" t="str">
        <f t="shared" ca="1" si="66"/>
        <v>Electric tab Row 144-154 for FRCC Mix when Inputs tab E710 = FRCC</v>
      </c>
      <c r="I469" s="428" t="s">
        <v>232</v>
      </c>
      <c r="J469" s="375" t="str">
        <f t="shared" ca="1" si="48"/>
        <v>FRCC</v>
      </c>
      <c r="K469" s="375" t="s">
        <v>52</v>
      </c>
      <c r="L469" s="378"/>
      <c r="M469" s="824">
        <f t="shared" si="56"/>
        <v>0.33</v>
      </c>
      <c r="N469" s="375" t="s">
        <v>394</v>
      </c>
      <c r="O469" s="375" t="s">
        <v>400</v>
      </c>
      <c r="P469" s="763">
        <f t="shared" si="63"/>
        <v>9.8440023325784893E-6</v>
      </c>
      <c r="Q469" s="375" t="s">
        <v>399</v>
      </c>
      <c r="R469" s="831" t="str">
        <f t="shared" ca="1" si="64"/>
        <v>Electric tab Row 144-154 for Natural gas Boiler when Inputs tab E710 = FRCC</v>
      </c>
      <c r="S469" s="428" t="s">
        <v>49</v>
      </c>
      <c r="T469" s="375" t="s">
        <v>418</v>
      </c>
      <c r="U469" s="375" t="str">
        <f t="shared" ca="1" si="49"/>
        <v>FRCC</v>
      </c>
      <c r="V469" s="375" t="s">
        <v>52</v>
      </c>
      <c r="W469" s="378"/>
      <c r="X469" s="824">
        <f t="shared" si="57"/>
        <v>0.34799999999999998</v>
      </c>
      <c r="Y469" s="375" t="s">
        <v>394</v>
      </c>
      <c r="Z469" s="375" t="s">
        <v>400</v>
      </c>
      <c r="AA469" s="763">
        <f>M$152/1000/10^6/0.000293071</f>
        <v>1.0611002514322466E-5</v>
      </c>
      <c r="AB469" s="375" t="s">
        <v>399</v>
      </c>
      <c r="AC469" s="831" t="str">
        <f t="shared" ca="1" si="58"/>
        <v>Electric tab Row 144-154 for Coal Boiler when Inputs tab E710 = FRCC</v>
      </c>
      <c r="AD469" s="428" t="s">
        <v>263</v>
      </c>
      <c r="AE469" s="375" t="str">
        <f t="shared" ca="1" si="50"/>
        <v>FRCC</v>
      </c>
      <c r="AF469" s="375" t="s">
        <v>395</v>
      </c>
      <c r="AG469" s="375">
        <f t="shared" si="59"/>
        <v>1.7452844375481212E-6</v>
      </c>
      <c r="AH469" s="375" t="s">
        <v>399</v>
      </c>
      <c r="AI469" s="375" t="str">
        <f t="shared" ca="1" si="60"/>
        <v>Electric tab Row 188-198 for FRCC Hydro when Inputs tab E710 = FRCC</v>
      </c>
      <c r="AJ469" s="375" t="s">
        <v>422</v>
      </c>
      <c r="AK469" s="428" t="s">
        <v>277</v>
      </c>
      <c r="AL469" s="375" t="str">
        <f t="shared" ca="1" si="51"/>
        <v>FRCC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FRCC PWR when Inputs tab E710 = FRCC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FRCC</v>
      </c>
      <c r="C470" s="375" t="str">
        <f t="shared" si="53"/>
        <v>67%natural gas_17%coal_0%oil_13%nuclear_1%hydro_0%wind_1%solar_1%other</v>
      </c>
      <c r="D470" s="375" t="s">
        <v>390</v>
      </c>
      <c r="E470" s="375" t="s">
        <v>400</v>
      </c>
      <c r="F470" s="763">
        <f t="shared" si="65"/>
        <v>5.5556083510070483E-5</v>
      </c>
      <c r="G470" s="375" t="s">
        <v>399</v>
      </c>
      <c r="H470" s="831" t="str">
        <f t="shared" ca="1" si="66"/>
        <v>Electric tab Row 144-154 for FRCC Mix when Inputs tab E710 = FRCC</v>
      </c>
      <c r="I470" s="428" t="s">
        <v>232</v>
      </c>
      <c r="J470" s="375" t="str">
        <f t="shared" ca="1" si="48"/>
        <v>FRCC</v>
      </c>
      <c r="K470" s="375" t="s">
        <v>52</v>
      </c>
      <c r="L470" s="378"/>
      <c r="M470" s="824">
        <f t="shared" si="56"/>
        <v>0.33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FRCC</v>
      </c>
      <c r="S470" s="428" t="s">
        <v>49</v>
      </c>
      <c r="T470" s="375" t="s">
        <v>418</v>
      </c>
      <c r="U470" s="375" t="str">
        <f t="shared" ca="1" si="49"/>
        <v>FRCC</v>
      </c>
      <c r="V470" s="375" t="s">
        <v>52</v>
      </c>
      <c r="W470" s="378"/>
      <c r="X470" s="824">
        <f t="shared" si="57"/>
        <v>0.34799999999999998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FRCC</v>
      </c>
      <c r="AD470" s="428" t="s">
        <v>263</v>
      </c>
      <c r="AE470" s="375" t="str">
        <f t="shared" ca="1" si="50"/>
        <v>FRCC</v>
      </c>
      <c r="AF470" s="375" t="s">
        <v>396</v>
      </c>
      <c r="AG470" s="375">
        <f t="shared" si="59"/>
        <v>1.9627827789619651E-8</v>
      </c>
      <c r="AH470" s="375" t="s">
        <v>399</v>
      </c>
      <c r="AI470" s="375" t="str">
        <f t="shared" ca="1" si="60"/>
        <v>Electric tab Row 188-198 for FRCC Hydro when Inputs tab E710 = FRCC</v>
      </c>
      <c r="AJ470" s="375" t="s">
        <v>422</v>
      </c>
      <c r="AK470" s="428" t="s">
        <v>277</v>
      </c>
      <c r="AL470" s="375" t="str">
        <f t="shared" ca="1" si="51"/>
        <v>FRCC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FRCC PWR when Inputs tab E710 = FRCC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FRCC</v>
      </c>
      <c r="C471" s="375" t="str">
        <f t="shared" si="53"/>
        <v>67%natural gas_17%coal_0%oil_13%nuclear_1%hydro_0%wind_1%solar_1%other</v>
      </c>
      <c r="D471" s="375" t="s">
        <v>391</v>
      </c>
      <c r="E471" s="375" t="s">
        <v>400</v>
      </c>
      <c r="F471" s="763">
        <f t="shared" si="65"/>
        <v>3.5961912896990481E-5</v>
      </c>
      <c r="G471" s="375" t="s">
        <v>399</v>
      </c>
      <c r="H471" s="831" t="str">
        <f t="shared" ca="1" si="66"/>
        <v>Electric tab Row 144-154 for FRCC Mix when Inputs tab E710 = FRCC</v>
      </c>
      <c r="I471" s="428" t="s">
        <v>232</v>
      </c>
      <c r="J471" s="375" t="str">
        <f t="shared" ca="1" si="48"/>
        <v>FRCC</v>
      </c>
      <c r="K471" s="375" t="s">
        <v>52</v>
      </c>
      <c r="L471" s="378"/>
      <c r="M471" s="824">
        <f t="shared" si="56"/>
        <v>0.33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FRCC</v>
      </c>
      <c r="S471" s="428" t="s">
        <v>49</v>
      </c>
      <c r="T471" s="375" t="s">
        <v>418</v>
      </c>
      <c r="U471" s="375" t="str">
        <f t="shared" ca="1" si="49"/>
        <v>FRCC</v>
      </c>
      <c r="V471" s="375" t="s">
        <v>52</v>
      </c>
      <c r="W471" s="378"/>
      <c r="X471" s="824">
        <f t="shared" si="57"/>
        <v>0.34799999999999998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FRCC</v>
      </c>
      <c r="AD471" s="430" t="s">
        <v>263</v>
      </c>
      <c r="AE471" s="832" t="str">
        <f t="shared" ca="1" si="50"/>
        <v>FRCC</v>
      </c>
      <c r="AF471" s="832" t="s">
        <v>397</v>
      </c>
      <c r="AG471" s="832">
        <f t="shared" si="59"/>
        <v>2.0847250578783392E-3</v>
      </c>
      <c r="AH471" s="832" t="s">
        <v>399</v>
      </c>
      <c r="AI471" s="832" t="str">
        <f t="shared" ca="1" si="60"/>
        <v>Electric tab Row 188-198 for FRCC Hydro when Inputs tab E710 = FRCC</v>
      </c>
      <c r="AJ471" s="832" t="s">
        <v>422</v>
      </c>
      <c r="AK471" s="428" t="s">
        <v>277</v>
      </c>
      <c r="AL471" s="375" t="str">
        <f t="shared" ca="1" si="51"/>
        <v>FRCC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FRCC PWR when Inputs tab E710 = FRCC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FRCC</v>
      </c>
      <c r="C472" s="375" t="str">
        <f t="shared" si="53"/>
        <v>67%natural gas_17%coal_0%oil_13%nuclear_1%hydro_0%wind_1%solar_1%other</v>
      </c>
      <c r="D472" s="375" t="s">
        <v>392</v>
      </c>
      <c r="E472" s="375" t="s">
        <v>400</v>
      </c>
      <c r="F472" s="763">
        <f t="shared" si="65"/>
        <v>4.1843344974280946E-4</v>
      </c>
      <c r="G472" s="375" t="s">
        <v>399</v>
      </c>
      <c r="H472" s="831" t="str">
        <f t="shared" ca="1" si="66"/>
        <v>Electric tab Row 144-154 for FRCC Mix when Inputs tab E710 = FRCC</v>
      </c>
      <c r="I472" s="428" t="s">
        <v>232</v>
      </c>
      <c r="J472" s="375" t="str">
        <f t="shared" ca="1" si="48"/>
        <v>FRCC</v>
      </c>
      <c r="K472" s="375" t="s">
        <v>52</v>
      </c>
      <c r="L472" s="378"/>
      <c r="M472" s="824">
        <f t="shared" si="56"/>
        <v>0.33</v>
      </c>
      <c r="N472" s="375" t="s">
        <v>397</v>
      </c>
      <c r="O472" s="375" t="s">
        <v>400</v>
      </c>
      <c r="P472" s="763">
        <f t="shared" si="63"/>
        <v>0.61354868515510153</v>
      </c>
      <c r="Q472" s="375" t="s">
        <v>399</v>
      </c>
      <c r="R472" s="831" t="str">
        <f t="shared" ca="1" si="64"/>
        <v>Electric tab Row 144-154 for Natural gas Boiler when Inputs tab E710 = FRCC</v>
      </c>
      <c r="S472" s="428" t="s">
        <v>49</v>
      </c>
      <c r="T472" s="375" t="s">
        <v>418</v>
      </c>
      <c r="U472" s="375" t="str">
        <f t="shared" ca="1" si="49"/>
        <v>FRCC</v>
      </c>
      <c r="V472" s="375" t="s">
        <v>52</v>
      </c>
      <c r="W472" s="378"/>
      <c r="X472" s="824">
        <f t="shared" si="57"/>
        <v>0.34799999999999998</v>
      </c>
      <c r="Y472" s="375" t="s">
        <v>397</v>
      </c>
      <c r="Z472" s="375" t="s">
        <v>400</v>
      </c>
      <c r="AA472" s="763">
        <f>M$155/1000/10^6/0.000293071</f>
        <v>0.98071308333196183</v>
      </c>
      <c r="AB472" s="375" t="s">
        <v>399</v>
      </c>
      <c r="AC472" s="831" t="str">
        <f t="shared" ca="1" si="58"/>
        <v>Electric tab Row 144-154 for Coal Boiler when Inputs tab E710 = FRCC</v>
      </c>
      <c r="AK472" s="428" t="s">
        <v>277</v>
      </c>
      <c r="AL472" s="375" t="str">
        <f t="shared" ca="1" si="51"/>
        <v>FRCC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FRCC BRW when Inputs tab E710 = FRCC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FRCC</v>
      </c>
      <c r="C473" s="375" t="str">
        <f t="shared" si="53"/>
        <v>67%natural gas_17%coal_0%oil_13%nuclear_1%hydro_0%wind_1%solar_1%other</v>
      </c>
      <c r="D473" s="375" t="s">
        <v>393</v>
      </c>
      <c r="E473" s="375" t="s">
        <v>400</v>
      </c>
      <c r="F473" s="763">
        <f t="shared" si="65"/>
        <v>2.5855729196037206E-6</v>
      </c>
      <c r="G473" s="375" t="s">
        <v>399</v>
      </c>
      <c r="H473" s="831" t="str">
        <f t="shared" ca="1" si="66"/>
        <v>Electric tab Row 144-154 for FRCC Mix when Inputs tab E710 = FRCC</v>
      </c>
      <c r="I473" s="428" t="s">
        <v>232</v>
      </c>
      <c r="J473" s="375" t="str">
        <f t="shared" ca="1" si="48"/>
        <v>FRCC</v>
      </c>
      <c r="K473" s="375" t="s">
        <v>52</v>
      </c>
      <c r="L473" s="378"/>
      <c r="M473" s="824">
        <f t="shared" si="56"/>
        <v>0.33</v>
      </c>
      <c r="N473" s="375" t="s">
        <v>387</v>
      </c>
      <c r="O473" s="375" t="s">
        <v>401</v>
      </c>
      <c r="P473" s="378">
        <f>(I145+I189)/1000/10^6/0.000293071</f>
        <v>2.881181519287884E-5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FRCC</v>
      </c>
      <c r="S473" s="428" t="s">
        <v>49</v>
      </c>
      <c r="T473" s="375" t="s">
        <v>418</v>
      </c>
      <c r="U473" s="375" t="str">
        <f t="shared" ca="1" si="49"/>
        <v>FRCC</v>
      </c>
      <c r="V473" s="375" t="s">
        <v>52</v>
      </c>
      <c r="W473" s="378"/>
      <c r="X473" s="824">
        <f t="shared" si="57"/>
        <v>0.34799999999999998</v>
      </c>
      <c r="Y473" s="375" t="s">
        <v>387</v>
      </c>
      <c r="Z473" s="375" t="s">
        <v>401</v>
      </c>
      <c r="AA473" s="378">
        <f>(M$145+M$189)/1000/10^6/0.000293071</f>
        <v>1.2811811401609445E-5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FRCC</v>
      </c>
      <c r="AK473" s="428" t="s">
        <v>277</v>
      </c>
      <c r="AL473" s="375" t="str">
        <f t="shared" ca="1" si="51"/>
        <v>FRCC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FRCC BRW when Inputs tab E710 = FRCC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FRCC</v>
      </c>
      <c r="C474" s="375" t="str">
        <f t="shared" si="53"/>
        <v>67%natural gas_17%coal_0%oil_13%nuclear_1%hydro_0%wind_1%solar_1%other</v>
      </c>
      <c r="D474" s="375" t="s">
        <v>394</v>
      </c>
      <c r="E474" s="375" t="s">
        <v>400</v>
      </c>
      <c r="F474" s="763">
        <f t="shared" si="65"/>
        <v>6.4689776874046898E-6</v>
      </c>
      <c r="G474" s="375" t="s">
        <v>399</v>
      </c>
      <c r="H474" s="831" t="str">
        <f t="shared" ca="1" si="66"/>
        <v>Electric tab Row 144-154 for FRCC Mix when Inputs tab E710 = FRCC</v>
      </c>
      <c r="I474" s="428" t="s">
        <v>232</v>
      </c>
      <c r="J474" s="375" t="str">
        <f t="shared" ca="1" si="48"/>
        <v>FRCC</v>
      </c>
      <c r="K474" s="375" t="s">
        <v>52</v>
      </c>
      <c r="L474" s="378"/>
      <c r="M474" s="824">
        <f t="shared" si="56"/>
        <v>0.33</v>
      </c>
      <c r="N474" s="375" t="s">
        <v>388</v>
      </c>
      <c r="O474" s="375" t="s">
        <v>401</v>
      </c>
      <c r="P474" s="378">
        <f t="shared" ref="P474:P483" si="70">(I146+I190)/1000/10^6/0.000293071</f>
        <v>4.194618237873241E-4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FRCC</v>
      </c>
      <c r="S474" s="428" t="s">
        <v>49</v>
      </c>
      <c r="T474" s="375" t="s">
        <v>418</v>
      </c>
      <c r="U474" s="375" t="str">
        <f t="shared" ca="1" si="49"/>
        <v>FRCC</v>
      </c>
      <c r="V474" s="375" t="s">
        <v>52</v>
      </c>
      <c r="W474" s="378"/>
      <c r="X474" s="824">
        <f t="shared" si="57"/>
        <v>0.34799999999999998</v>
      </c>
      <c r="Y474" s="375" t="s">
        <v>388</v>
      </c>
      <c r="Z474" s="375" t="s">
        <v>401</v>
      </c>
      <c r="AA474" s="378">
        <f>(M$146+M$190)/1000/10^6/0.000293071</f>
        <v>1.0446174914670799E-4</v>
      </c>
      <c r="AB474" s="375" t="s">
        <v>399</v>
      </c>
      <c r="AC474" s="831" t="str">
        <f t="shared" ca="1" si="68"/>
        <v>Electric tab Row 144-154 plus Row 188-198 for Coal Boiler when Inputs tab E710 = FRCC</v>
      </c>
      <c r="AK474" s="428" t="s">
        <v>277</v>
      </c>
      <c r="AL474" s="375" t="str">
        <f t="shared" ca="1" si="51"/>
        <v>FRCC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FRCC BRW when Inputs tab E710 = FRCC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FRCC</v>
      </c>
      <c r="C475" s="375" t="str">
        <f t="shared" si="53"/>
        <v>67%natural gas_17%coal_0%oil_13%nuclear_1%hydro_0%wind_1%solar_1%other</v>
      </c>
      <c r="D475" s="375" t="s">
        <v>395</v>
      </c>
      <c r="E475" s="375" t="s">
        <v>400</v>
      </c>
      <c r="F475" s="763">
        <f t="shared" si="65"/>
        <v>8.7344020631234645E-6</v>
      </c>
      <c r="G475" s="375" t="s">
        <v>399</v>
      </c>
      <c r="H475" s="831" t="str">
        <f t="shared" ca="1" si="66"/>
        <v>Electric tab Row 144-154 for FRCC Mix when Inputs tab E710 = FRCC</v>
      </c>
      <c r="I475" s="428" t="s">
        <v>232</v>
      </c>
      <c r="J475" s="375" t="str">
        <f t="shared" ca="1" si="48"/>
        <v>FRCC</v>
      </c>
      <c r="K475" s="375" t="s">
        <v>52</v>
      </c>
      <c r="L475" s="378"/>
      <c r="M475" s="824">
        <f t="shared" si="56"/>
        <v>0.33</v>
      </c>
      <c r="N475" s="375" t="s">
        <v>389</v>
      </c>
      <c r="O475" s="375" t="s">
        <v>401</v>
      </c>
      <c r="P475" s="378">
        <f t="shared" si="70"/>
        <v>1.9518288350955726E-3</v>
      </c>
      <c r="Q475" s="375" t="s">
        <v>399</v>
      </c>
      <c r="R475" s="831" t="str">
        <f t="shared" ca="1" si="71"/>
        <v>Electric tab Row 144-154 plus Row 188-198 for Natural gas Boiler when Inputs tab E710 = FRCC</v>
      </c>
      <c r="S475" s="428" t="s">
        <v>49</v>
      </c>
      <c r="T475" s="375" t="s">
        <v>418</v>
      </c>
      <c r="U475" s="375" t="str">
        <f t="shared" ca="1" si="49"/>
        <v>FRCC</v>
      </c>
      <c r="V475" s="375" t="s">
        <v>52</v>
      </c>
      <c r="W475" s="378"/>
      <c r="X475" s="824">
        <f t="shared" si="57"/>
        <v>0.34799999999999998</v>
      </c>
      <c r="Y475" s="375" t="s">
        <v>389</v>
      </c>
      <c r="Z475" s="375" t="s">
        <v>401</v>
      </c>
      <c r="AA475" s="378">
        <f>(M$147+M$191)/1000/10^6/0.000293071</f>
        <v>6.4382852515930042E-4</v>
      </c>
      <c r="AB475" s="375" t="s">
        <v>399</v>
      </c>
      <c r="AC475" s="831" t="str">
        <f t="shared" ca="1" si="68"/>
        <v>Electric tab Row 144-154 plus Row 188-198 for Coal Boiler when Inputs tab E710 = FRCC</v>
      </c>
      <c r="AK475" s="428" t="s">
        <v>277</v>
      </c>
      <c r="AL475" s="375" t="str">
        <f t="shared" ca="1" si="51"/>
        <v>FRCC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FRCC BRW when Inputs tab E710 = FRCC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FRCC</v>
      </c>
      <c r="C476" s="375" t="str">
        <f t="shared" si="53"/>
        <v>67%natural gas_17%coal_0%oil_13%nuclear_1%hydro_0%wind_1%solar_1%other</v>
      </c>
      <c r="D476" s="375" t="s">
        <v>396</v>
      </c>
      <c r="E476" s="375" t="s">
        <v>400</v>
      </c>
      <c r="F476" s="763">
        <f t="shared" si="65"/>
        <v>3.6072508084459625E-6</v>
      </c>
      <c r="G476" s="375" t="s">
        <v>399</v>
      </c>
      <c r="H476" s="831" t="str">
        <f t="shared" ca="1" si="66"/>
        <v>Electric tab Row 144-154 for FRCC Mix when Inputs tab E710 = FRCC</v>
      </c>
      <c r="I476" s="428" t="s">
        <v>232</v>
      </c>
      <c r="J476" s="375" t="str">
        <f t="shared" ca="1" si="48"/>
        <v>FRCC</v>
      </c>
      <c r="K476" s="375" t="s">
        <v>52</v>
      </c>
      <c r="L476" s="378"/>
      <c r="M476" s="824">
        <f t="shared" si="56"/>
        <v>0.33</v>
      </c>
      <c r="N476" s="375" t="s">
        <v>390</v>
      </c>
      <c r="O476" s="375" t="s">
        <v>401</v>
      </c>
      <c r="P476" s="378">
        <f t="shared" si="70"/>
        <v>2.3502184303978379E-5</v>
      </c>
      <c r="Q476" s="375" t="s">
        <v>399</v>
      </c>
      <c r="R476" s="831" t="str">
        <f t="shared" ca="1" si="71"/>
        <v>Electric tab Row 144-154 plus Row 188-198 for Natural gas Boiler when Inputs tab E710 = FRCC</v>
      </c>
      <c r="S476" s="428" t="s">
        <v>49</v>
      </c>
      <c r="T476" s="375" t="s">
        <v>418</v>
      </c>
      <c r="U476" s="375" t="str">
        <f t="shared" ca="1" si="49"/>
        <v>FRCC</v>
      </c>
      <c r="V476" s="375" t="s">
        <v>52</v>
      </c>
      <c r="W476" s="378"/>
      <c r="X476" s="824">
        <f t="shared" si="57"/>
        <v>0.34799999999999998</v>
      </c>
      <c r="Y476" s="375" t="s">
        <v>390</v>
      </c>
      <c r="Z476" s="375" t="s">
        <v>401</v>
      </c>
      <c r="AA476" s="378">
        <f>(M$148+M$192)/1000/10^6/0.000293071</f>
        <v>1.8750222316448961E-4</v>
      </c>
      <c r="AB476" s="375" t="s">
        <v>399</v>
      </c>
      <c r="AC476" s="831" t="str">
        <f t="shared" ca="1" si="68"/>
        <v>Electric tab Row 144-154 plus Row 188-198 for Coal Boiler when Inputs tab E710 = FRCC</v>
      </c>
      <c r="AK476" s="428" t="s">
        <v>277</v>
      </c>
      <c r="AL476" s="375" t="str">
        <f t="shared" ca="1" si="51"/>
        <v>FRCC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FRCC BRW when Inputs tab E710 = FRCC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FRCC</v>
      </c>
      <c r="C477" s="375" t="str">
        <f t="shared" si="53"/>
        <v>67%natural gas_17%coal_0%oil_13%nuclear_1%hydro_0%wind_1%solar_1%other</v>
      </c>
      <c r="D477" s="375" t="s">
        <v>397</v>
      </c>
      <c r="E477" s="375" t="s">
        <v>400</v>
      </c>
      <c r="F477" s="763">
        <f t="shared" si="65"/>
        <v>0.44746102716193537</v>
      </c>
      <c r="G477" s="375" t="s">
        <v>399</v>
      </c>
      <c r="H477" s="831" t="str">
        <f t="shared" ca="1" si="66"/>
        <v>Electric tab Row 144-154 for FRCC Mix when Inputs tab E710 = FRCC</v>
      </c>
      <c r="I477" s="428" t="s">
        <v>232</v>
      </c>
      <c r="J477" s="375" t="str">
        <f t="shared" ca="1" si="48"/>
        <v>FRCC</v>
      </c>
      <c r="K477" s="375" t="s">
        <v>52</v>
      </c>
      <c r="L477" s="378"/>
      <c r="M477" s="824">
        <f t="shared" si="56"/>
        <v>0.33</v>
      </c>
      <c r="N477" s="375" t="s">
        <v>391</v>
      </c>
      <c r="O477" s="375" t="s">
        <v>401</v>
      </c>
      <c r="P477" s="378">
        <f t="shared" si="70"/>
        <v>2.3231825724308673E-5</v>
      </c>
      <c r="Q477" s="375" t="s">
        <v>399</v>
      </c>
      <c r="R477" s="831" t="str">
        <f t="shared" ca="1" si="71"/>
        <v>Electric tab Row 144-154 plus Row 188-198 for Natural gas Boiler when Inputs tab E710 = FRCC</v>
      </c>
      <c r="S477" s="428" t="s">
        <v>49</v>
      </c>
      <c r="T477" s="375" t="s">
        <v>418</v>
      </c>
      <c r="U477" s="375" t="str">
        <f t="shared" ca="1" si="49"/>
        <v>FRCC</v>
      </c>
      <c r="V477" s="375" t="s">
        <v>52</v>
      </c>
      <c r="W477" s="378"/>
      <c r="X477" s="824">
        <f t="shared" si="57"/>
        <v>0.34799999999999998</v>
      </c>
      <c r="Y477" s="375" t="s">
        <v>391</v>
      </c>
      <c r="Z477" s="375" t="s">
        <v>401</v>
      </c>
      <c r="AA477" s="378">
        <f>(M$149+M$193)/1000/10^6/0.000293071</f>
        <v>1.3123185131537704E-4</v>
      </c>
      <c r="AB477" s="375" t="s">
        <v>399</v>
      </c>
      <c r="AC477" s="831" t="str">
        <f t="shared" ca="1" si="68"/>
        <v>Electric tab Row 144-154 plus Row 188-198 for Coal Boiler when Inputs tab E710 = FRCC</v>
      </c>
      <c r="AK477" s="428" t="s">
        <v>277</v>
      </c>
      <c r="AL477" s="375" t="str">
        <f t="shared" ca="1" si="51"/>
        <v>FRCC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FRCC BRW when Inputs tab E710 = FRCC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FRCC</v>
      </c>
      <c r="C478" s="375" t="str">
        <f t="shared" si="53"/>
        <v>67%natural gas_17%coal_0%oil_13%nuclear_1%hydro_0%wind_1%solar_1%other</v>
      </c>
      <c r="D478" s="375" t="s">
        <v>387</v>
      </c>
      <c r="E478" s="375" t="s">
        <v>401</v>
      </c>
      <c r="F478" s="378">
        <f>(B145+B189)/1000/10^6/0.000293071</f>
        <v>7.5001243929377823E-6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FRCC Mix when Inputs tab E710 = FRCC</v>
      </c>
      <c r="I478" s="428" t="s">
        <v>232</v>
      </c>
      <c r="J478" s="375" t="str">
        <f t="shared" ca="1" si="48"/>
        <v>FRCC</v>
      </c>
      <c r="K478" s="375" t="s">
        <v>52</v>
      </c>
      <c r="L478" s="378"/>
      <c r="M478" s="824">
        <f t="shared" si="56"/>
        <v>0.33</v>
      </c>
      <c r="N478" s="375" t="s">
        <v>392</v>
      </c>
      <c r="O478" s="375" t="s">
        <v>401</v>
      </c>
      <c r="P478" s="378">
        <f t="shared" si="70"/>
        <v>2.8648292820832163E-3</v>
      </c>
      <c r="Q478" s="375" t="s">
        <v>399</v>
      </c>
      <c r="R478" s="831" t="str">
        <f t="shared" ca="1" si="71"/>
        <v>Electric tab Row 144-154 plus Row 188-198 for Natural gas Boiler when Inputs tab E710 = FRCC</v>
      </c>
      <c r="S478" s="428" t="s">
        <v>49</v>
      </c>
      <c r="T478" s="375" t="s">
        <v>418</v>
      </c>
      <c r="U478" s="375" t="str">
        <f t="shared" ca="1" si="49"/>
        <v>FRCC</v>
      </c>
      <c r="V478" s="375" t="s">
        <v>52</v>
      </c>
      <c r="W478" s="378"/>
      <c r="X478" s="824">
        <f t="shared" si="57"/>
        <v>0.34799999999999998</v>
      </c>
      <c r="Y478" s="375" t="s">
        <v>392</v>
      </c>
      <c r="Z478" s="375" t="s">
        <v>401</v>
      </c>
      <c r="AA478" s="378">
        <f>(M$150+M$194)/1000/10^6/0.000293071</f>
        <v>1.6698289989227836E-3</v>
      </c>
      <c r="AB478" s="375" t="s">
        <v>399</v>
      </c>
      <c r="AC478" s="831" t="str">
        <f t="shared" ca="1" si="68"/>
        <v>Electric tab Row 144-154 plus Row 188-198 for Coal Boiler when Inputs tab E710 = FRCC</v>
      </c>
      <c r="AK478" s="428" t="s">
        <v>277</v>
      </c>
      <c r="AL478" s="375" t="str">
        <f t="shared" ca="1" si="51"/>
        <v>FRCC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FRCC BRW when Inputs tab E710 = FRCC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FRCC</v>
      </c>
      <c r="C479" s="375" t="str">
        <f t="shared" si="53"/>
        <v>67%natural gas_17%coal_0%oil_13%nuclear_1%hydro_0%wind_1%solar_1%other</v>
      </c>
      <c r="D479" s="375" t="s">
        <v>388</v>
      </c>
      <c r="E479" s="375" t="s">
        <v>401</v>
      </c>
      <c r="F479" s="378">
        <f t="shared" ref="F479:F488" si="72">(B146+B190)/1000/10^6/0.000293071</f>
        <v>1.3197873070181483E-4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FRCC Mix when Inputs tab E710 = FRCC</v>
      </c>
      <c r="I479" s="428" t="s">
        <v>232</v>
      </c>
      <c r="J479" s="375" t="str">
        <f t="shared" ca="1" si="48"/>
        <v>FRCC</v>
      </c>
      <c r="K479" s="375" t="s">
        <v>52</v>
      </c>
      <c r="L479" s="378"/>
      <c r="M479" s="824">
        <f t="shared" si="56"/>
        <v>0.33</v>
      </c>
      <c r="N479" s="375" t="s">
        <v>393</v>
      </c>
      <c r="O479" s="375" t="s">
        <v>401</v>
      </c>
      <c r="P479" s="378">
        <f t="shared" si="70"/>
        <v>3.7993245944693518E-6</v>
      </c>
      <c r="Q479" s="375" t="s">
        <v>399</v>
      </c>
      <c r="R479" s="831" t="str">
        <f t="shared" ca="1" si="71"/>
        <v>Electric tab Row 144-154 plus Row 188-198 for Natural gas Boiler when Inputs tab E710 = FRCC</v>
      </c>
      <c r="S479" s="428" t="s">
        <v>49</v>
      </c>
      <c r="T479" s="375" t="s">
        <v>418</v>
      </c>
      <c r="U479" s="375" t="str">
        <f t="shared" ca="1" si="49"/>
        <v>FRCC</v>
      </c>
      <c r="V479" s="375" t="s">
        <v>52</v>
      </c>
      <c r="W479" s="378"/>
      <c r="X479" s="824">
        <f t="shared" si="57"/>
        <v>0.34799999999999998</v>
      </c>
      <c r="Y479" s="375" t="s">
        <v>393</v>
      </c>
      <c r="Z479" s="375" t="s">
        <v>401</v>
      </c>
      <c r="AA479" s="378">
        <f>(M$151+M$195)/1000/10^6/0.000293071</f>
        <v>5.6373250299914235E-6</v>
      </c>
      <c r="AB479" s="375" t="s">
        <v>399</v>
      </c>
      <c r="AC479" s="831" t="str">
        <f t="shared" ca="1" si="68"/>
        <v>Electric tab Row 144-154 plus Row 188-198 for Coal Boiler when Inputs tab E710 = FRCC</v>
      </c>
      <c r="AK479" s="428" t="s">
        <v>277</v>
      </c>
      <c r="AL479" s="375" t="str">
        <f t="shared" ca="1" si="51"/>
        <v>FRCC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FRCC BRW when Inputs tab E710 = FRCC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FRCC</v>
      </c>
      <c r="C480" s="375" t="str">
        <f t="shared" si="53"/>
        <v>67%natural gas_17%coal_0%oil_13%nuclear_1%hydro_0%wind_1%solar_1%other</v>
      </c>
      <c r="D480" s="375" t="s">
        <v>389</v>
      </c>
      <c r="E480" s="375" t="s">
        <v>401</v>
      </c>
      <c r="F480" s="378">
        <f t="shared" si="72"/>
        <v>3.1982275983300098E-4</v>
      </c>
      <c r="G480" s="375" t="s">
        <v>399</v>
      </c>
      <c r="H480" s="831" t="str">
        <f t="shared" ca="1" si="73"/>
        <v>Electric tab Row 144-154 plus Row 188-198 for FRCC Mix when Inputs tab E710 = FRCC</v>
      </c>
      <c r="I480" s="428" t="s">
        <v>232</v>
      </c>
      <c r="J480" s="375" t="str">
        <f t="shared" ca="1" si="48"/>
        <v>FRCC</v>
      </c>
      <c r="K480" s="375" t="s">
        <v>52</v>
      </c>
      <c r="L480" s="378"/>
      <c r="M480" s="824">
        <f t="shared" si="56"/>
        <v>0.33</v>
      </c>
      <c r="N480" s="375" t="s">
        <v>394</v>
      </c>
      <c r="O480" s="375" t="s">
        <v>401</v>
      </c>
      <c r="P480" s="378">
        <f t="shared" si="70"/>
        <v>9.8534727035382542E-6</v>
      </c>
      <c r="Q480" s="375" t="s">
        <v>399</v>
      </c>
      <c r="R480" s="831" t="str">
        <f t="shared" ca="1" si="71"/>
        <v>Electric tab Row 144-154 plus Row 188-198 for Natural gas Boiler when Inputs tab E710 = FRCC</v>
      </c>
      <c r="S480" s="428" t="s">
        <v>49</v>
      </c>
      <c r="T480" s="375" t="s">
        <v>418</v>
      </c>
      <c r="U480" s="375" t="str">
        <f t="shared" ca="1" si="49"/>
        <v>FRCC</v>
      </c>
      <c r="V480" s="375" t="s">
        <v>52</v>
      </c>
      <c r="W480" s="378"/>
      <c r="X480" s="824">
        <f t="shared" si="57"/>
        <v>0.34799999999999998</v>
      </c>
      <c r="Y480" s="375" t="s">
        <v>394</v>
      </c>
      <c r="Z480" s="375" t="s">
        <v>401</v>
      </c>
      <c r="AA480" s="378">
        <f>(M$152+M$196)/1000/10^6/0.000293071</f>
        <v>1.0620472885282231E-5</v>
      </c>
      <c r="AB480" s="375" t="s">
        <v>399</v>
      </c>
      <c r="AC480" s="831" t="str">
        <f t="shared" ca="1" si="68"/>
        <v>Electric tab Row 144-154 plus Row 188-198 for Coal Boiler when Inputs tab E710 = FRCC</v>
      </c>
      <c r="AK480" s="428" t="s">
        <v>277</v>
      </c>
      <c r="AL480" s="375" t="str">
        <f t="shared" ca="1" si="51"/>
        <v>FRCC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FRCC BRW when Inputs tab E710 = FRCC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FRCC</v>
      </c>
      <c r="C481" s="375" t="str">
        <f t="shared" si="53"/>
        <v>67%natural gas_17%coal_0%oil_13%nuclear_1%hydro_0%wind_1%solar_1%other</v>
      </c>
      <c r="D481" s="375" t="s">
        <v>390</v>
      </c>
      <c r="E481" s="375" t="s">
        <v>401</v>
      </c>
      <c r="F481" s="378">
        <f t="shared" si="72"/>
        <v>5.6043975963689556E-5</v>
      </c>
      <c r="G481" s="375" t="s">
        <v>399</v>
      </c>
      <c r="H481" s="831" t="str">
        <f t="shared" ca="1" si="73"/>
        <v>Electric tab Row 144-154 plus Row 188-198 for FRCC Mix when Inputs tab E710 = FRCC</v>
      </c>
      <c r="I481" s="428" t="s">
        <v>232</v>
      </c>
      <c r="J481" s="375" t="str">
        <f t="shared" ca="1" si="48"/>
        <v>FRCC</v>
      </c>
      <c r="K481" s="375" t="s">
        <v>52</v>
      </c>
      <c r="M481" s="824">
        <f t="shared" si="56"/>
        <v>0.33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FRCC</v>
      </c>
      <c r="S481" s="428" t="s">
        <v>49</v>
      </c>
      <c r="T481" s="375" t="s">
        <v>418</v>
      </c>
      <c r="U481" s="375" t="str">
        <f t="shared" ca="1" si="49"/>
        <v>FRCC</v>
      </c>
      <c r="V481" s="375" t="s">
        <v>52</v>
      </c>
      <c r="X481" s="824">
        <f t="shared" si="57"/>
        <v>0.34799999999999998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FRCC</v>
      </c>
      <c r="AK481" s="428" t="s">
        <v>277</v>
      </c>
      <c r="AL481" s="375" t="str">
        <f t="shared" ca="1" si="51"/>
        <v>FRCC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FRCC BRW when Inputs tab E710 = FRCC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FRCC</v>
      </c>
      <c r="C482" s="375" t="str">
        <f t="shared" si="53"/>
        <v>67%natural gas_17%coal_0%oil_13%nuclear_1%hydro_0%wind_1%solar_1%other</v>
      </c>
      <c r="D482" s="375" t="s">
        <v>391</v>
      </c>
      <c r="E482" s="375" t="s">
        <v>401</v>
      </c>
      <c r="F482" s="378">
        <f t="shared" si="72"/>
        <v>3.6192824158436926E-5</v>
      </c>
      <c r="G482" s="375" t="s">
        <v>399</v>
      </c>
      <c r="H482" s="831" t="str">
        <f t="shared" ca="1" si="73"/>
        <v>Electric tab Row 144-154 plus Row 188-198 for FRCC Mix when Inputs tab E710 = FRCC</v>
      </c>
      <c r="I482" s="428" t="s">
        <v>232</v>
      </c>
      <c r="J482" s="375" t="str">
        <f t="shared" ca="1" si="48"/>
        <v>FRCC</v>
      </c>
      <c r="K482" s="375" t="s">
        <v>52</v>
      </c>
      <c r="M482" s="824">
        <f t="shared" si="56"/>
        <v>0.33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FRCC</v>
      </c>
      <c r="S482" s="428" t="s">
        <v>49</v>
      </c>
      <c r="T482" s="375" t="s">
        <v>418</v>
      </c>
      <c r="U482" s="375" t="str">
        <f t="shared" ca="1" si="49"/>
        <v>FRCC</v>
      </c>
      <c r="V482" s="375" t="s">
        <v>52</v>
      </c>
      <c r="X482" s="824">
        <f t="shared" si="57"/>
        <v>0.34799999999999998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FRCC</v>
      </c>
      <c r="AK482" s="428" t="s">
        <v>277</v>
      </c>
      <c r="AL482" s="375" t="str">
        <f t="shared" ca="1" si="51"/>
        <v>FRCC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FRCC BRW when Inputs tab E710 = FRCC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FRCC</v>
      </c>
      <c r="C483" s="375" t="str">
        <f t="shared" si="53"/>
        <v>67%natural gas_17%coal_0%oil_13%nuclear_1%hydro_0%wind_1%solar_1%other</v>
      </c>
      <c r="D483" s="375" t="s">
        <v>392</v>
      </c>
      <c r="E483" s="375" t="s">
        <v>401</v>
      </c>
      <c r="F483" s="378">
        <f t="shared" si="72"/>
        <v>4.2228134369568838E-4</v>
      </c>
      <c r="G483" s="375" t="s">
        <v>399</v>
      </c>
      <c r="H483" s="831" t="str">
        <f t="shared" ca="1" si="73"/>
        <v>Electric tab Row 144-154 plus Row 188-198 for FRCC Mix when Inputs tab E710 = FRCC</v>
      </c>
      <c r="I483" s="428" t="s">
        <v>232</v>
      </c>
      <c r="J483" s="375" t="str">
        <f t="shared" ca="1" si="48"/>
        <v>FRCC</v>
      </c>
      <c r="K483" s="375" t="s">
        <v>52</v>
      </c>
      <c r="M483" s="824">
        <f t="shared" si="56"/>
        <v>0.33</v>
      </c>
      <c r="N483" s="375" t="s">
        <v>397</v>
      </c>
      <c r="O483" s="375" t="s">
        <v>401</v>
      </c>
      <c r="P483" s="378">
        <f t="shared" si="70"/>
        <v>0.61434505768852132</v>
      </c>
      <c r="Q483" s="375" t="s">
        <v>399</v>
      </c>
      <c r="R483" s="831" t="str">
        <f t="shared" ca="1" si="71"/>
        <v>Electric tab Row 144-154 plus Row 188-198 for Natural gas Boiler when Inputs tab E710 = FRCC</v>
      </c>
      <c r="S483" s="428" t="s">
        <v>49</v>
      </c>
      <c r="T483" s="375" t="s">
        <v>418</v>
      </c>
      <c r="U483" s="375" t="str">
        <f t="shared" ca="1" si="49"/>
        <v>FRCC</v>
      </c>
      <c r="V483" s="375" t="s">
        <v>52</v>
      </c>
      <c r="X483" s="824">
        <f t="shared" si="57"/>
        <v>0.34799999999999998</v>
      </c>
      <c r="Y483" s="375" t="s">
        <v>397</v>
      </c>
      <c r="Z483" s="375" t="s">
        <v>401</v>
      </c>
      <c r="AA483" s="378">
        <f>(M$155+M$199)/1000/10^6/0.000293071</f>
        <v>0.98150945586538163</v>
      </c>
      <c r="AB483" s="375" t="s">
        <v>399</v>
      </c>
      <c r="AC483" s="831" t="str">
        <f t="shared" ca="1" si="68"/>
        <v>Electric tab Row 144-154 plus Row 188-198 for Coal Boiler when Inputs tab E710 = FRCC</v>
      </c>
      <c r="AK483" s="428" t="s">
        <v>277</v>
      </c>
      <c r="AL483" s="375" t="str">
        <f t="shared" ca="1" si="51"/>
        <v>FRCC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FRCC HTGR when Inputs tab E710 = FRCC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FRCC</v>
      </c>
      <c r="C484" s="375" t="str">
        <f t="shared" si="53"/>
        <v>67%natural gas_17%coal_0%oil_13%nuclear_1%hydro_0%wind_1%solar_1%other</v>
      </c>
      <c r="D484" s="375" t="s">
        <v>393</v>
      </c>
      <c r="E484" s="375" t="s">
        <v>401</v>
      </c>
      <c r="F484" s="378">
        <f t="shared" si="72"/>
        <v>2.5919956369492306E-6</v>
      </c>
      <c r="G484" s="375" t="s">
        <v>399</v>
      </c>
      <c r="H484" s="831" t="str">
        <f t="shared" ca="1" si="73"/>
        <v>Electric tab Row 144-154 plus Row 188-198 for FRCC Mix when Inputs tab E710 = FRCC</v>
      </c>
      <c r="I484" s="428" t="s">
        <v>232</v>
      </c>
      <c r="J484" s="375" t="str">
        <f t="shared" ca="1" si="48"/>
        <v>FRCC</v>
      </c>
      <c r="K484" s="375" t="s">
        <v>54</v>
      </c>
      <c r="M484" s="824">
        <f t="shared" si="56"/>
        <v>0.318</v>
      </c>
      <c r="N484" s="375" t="s">
        <v>385</v>
      </c>
      <c r="O484" s="375" t="s">
        <v>400</v>
      </c>
      <c r="P484" s="761">
        <f>J139/10^6</f>
        <v>3.1446540880503142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FRCC</v>
      </c>
      <c r="S484" s="428" t="s">
        <v>49</v>
      </c>
      <c r="T484" s="375" t="s">
        <v>418</v>
      </c>
      <c r="U484" s="375" t="str">
        <f t="shared" ca="1" si="49"/>
        <v>FRCC</v>
      </c>
      <c r="V484" s="375" t="s">
        <v>53</v>
      </c>
      <c r="X484" s="824">
        <f t="shared" si="57"/>
        <v>0.34799999999999998</v>
      </c>
      <c r="Y484" s="375" t="s">
        <v>411</v>
      </c>
      <c r="Z484" s="375" t="s">
        <v>400</v>
      </c>
      <c r="AA484" s="761">
        <f>Q140/10^6</f>
        <v>2.8735632183908049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FRCC</v>
      </c>
      <c r="AK484" s="428" t="s">
        <v>277</v>
      </c>
      <c r="AL484" s="375" t="str">
        <f t="shared" ca="1" si="51"/>
        <v>FRCC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FRCC HTGR when Inputs tab E710 = FRCC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FRCC</v>
      </c>
      <c r="C485" s="375" t="str">
        <f t="shared" si="53"/>
        <v>67%natural gas_17%coal_0%oil_13%nuclear_1%hydro_0%wind_1%solar_1%other</v>
      </c>
      <c r="D485" s="375" t="s">
        <v>394</v>
      </c>
      <c r="E485" s="375" t="s">
        <v>401</v>
      </c>
      <c r="F485" s="378">
        <f t="shared" si="72"/>
        <v>6.4821240925917642E-6</v>
      </c>
      <c r="G485" s="375" t="s">
        <v>399</v>
      </c>
      <c r="H485" s="831" t="str">
        <f t="shared" ca="1" si="73"/>
        <v>Electric tab Row 144-154 plus Row 188-198 for FRCC Mix when Inputs tab E710 = FRCC</v>
      </c>
      <c r="I485" s="428" t="s">
        <v>232</v>
      </c>
      <c r="J485" s="375" t="str">
        <f t="shared" ca="1" si="48"/>
        <v>FRCC</v>
      </c>
      <c r="K485" s="375" t="s">
        <v>54</v>
      </c>
      <c r="M485" s="824">
        <f t="shared" si="56"/>
        <v>0.318</v>
      </c>
      <c r="N485" s="375" t="s">
        <v>387</v>
      </c>
      <c r="O485" s="375" t="s">
        <v>400</v>
      </c>
      <c r="P485" s="763">
        <f>J145/1000/10^6/0.000293071</f>
        <v>1.1000002606497705E-5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FRCC</v>
      </c>
      <c r="S485" s="428" t="s">
        <v>49</v>
      </c>
      <c r="T485" s="375" t="s">
        <v>418</v>
      </c>
      <c r="U485" s="375" t="str">
        <f t="shared" ca="1" si="49"/>
        <v>FRCC</v>
      </c>
      <c r="V485" s="375" t="s">
        <v>53</v>
      </c>
      <c r="X485" s="824">
        <f t="shared" si="57"/>
        <v>0.34799999999999998</v>
      </c>
      <c r="Y485" s="375" t="s">
        <v>387</v>
      </c>
      <c r="Z485" s="375" t="s">
        <v>400</v>
      </c>
      <c r="AA485" s="763">
        <f>Q145/1000/10^6/0.000293071</f>
        <v>1.0000002369543367E-6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FRCC</v>
      </c>
      <c r="AK485" s="428" t="s">
        <v>277</v>
      </c>
      <c r="AL485" s="375" t="str">
        <f t="shared" ca="1" si="51"/>
        <v>FRCC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FRCC HTGR when Inputs tab E710 = FRCC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FRCC</v>
      </c>
      <c r="C486" s="375" t="str">
        <f t="shared" si="53"/>
        <v>67%natural gas_17%coal_0%oil_13%nuclear_1%hydro_0%wind_1%solar_1%other</v>
      </c>
      <c r="D486" s="375" t="s">
        <v>395</v>
      </c>
      <c r="E486" s="375" t="s">
        <v>401</v>
      </c>
      <c r="F486" s="378">
        <f t="shared" si="72"/>
        <v>1.0599503914777777E-5</v>
      </c>
      <c r="G486" s="375" t="s">
        <v>399</v>
      </c>
      <c r="H486" s="831" t="str">
        <f t="shared" ca="1" si="73"/>
        <v>Electric tab Row 144-154 plus Row 188-198 for FRCC Mix when Inputs tab E710 = FRCC</v>
      </c>
      <c r="I486" s="428" t="s">
        <v>232</v>
      </c>
      <c r="J486" s="375" t="str">
        <f t="shared" ca="1" si="48"/>
        <v>FRCC</v>
      </c>
      <c r="K486" s="375" t="s">
        <v>54</v>
      </c>
      <c r="M486" s="824">
        <f t="shared" si="56"/>
        <v>0.318</v>
      </c>
      <c r="N486" s="375" t="s">
        <v>388</v>
      </c>
      <c r="O486" s="375" t="s">
        <v>400</v>
      </c>
      <c r="P486" s="763">
        <f t="shared" ref="P486:P495" si="78">J146/1000/10^6/0.000293071</f>
        <v>4.4300010497077115E-4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FRCC</v>
      </c>
      <c r="S486" s="428" t="s">
        <v>49</v>
      </c>
      <c r="T486" s="375" t="s">
        <v>418</v>
      </c>
      <c r="U486" s="375" t="str">
        <f t="shared" ca="1" si="49"/>
        <v>FRCC</v>
      </c>
      <c r="V486" s="375" t="s">
        <v>53</v>
      </c>
      <c r="X486" s="824">
        <f t="shared" si="57"/>
        <v>0.34799999999999998</v>
      </c>
      <c r="Y486" s="375" t="s">
        <v>388</v>
      </c>
      <c r="Z486" s="375" t="s">
        <v>400</v>
      </c>
      <c r="AA486" s="763">
        <f t="shared" ref="AA486:AA495" si="80">Q146/1000/10^6/0.000293071</f>
        <v>1.7000004028223725E-5</v>
      </c>
      <c r="AB486" s="375" t="s">
        <v>399</v>
      </c>
      <c r="AC486" s="831" t="str">
        <f t="shared" ca="1" si="77"/>
        <v>Electric tab Row 144-154 for Coal IGCC when Inputs tab E710 = FRCC</v>
      </c>
      <c r="AK486" s="428" t="s">
        <v>277</v>
      </c>
      <c r="AL486" s="375" t="str">
        <f t="shared" ca="1" si="51"/>
        <v>FRCC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FRCC HTGR when Inputs tab E710 = FRCC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FRCC</v>
      </c>
      <c r="C487" s="375" t="str">
        <f t="shared" si="53"/>
        <v>67%natural gas_17%coal_0%oil_13%nuclear_1%hydro_0%wind_1%solar_1%other</v>
      </c>
      <c r="D487" s="375" t="s">
        <v>396</v>
      </c>
      <c r="E487" s="375" t="s">
        <v>401</v>
      </c>
      <c r="F487" s="378">
        <f t="shared" si="72"/>
        <v>3.6198056755643234E-6</v>
      </c>
      <c r="G487" s="375" t="s">
        <v>399</v>
      </c>
      <c r="H487" s="831" t="str">
        <f t="shared" ca="1" si="73"/>
        <v>Electric tab Row 144-154 plus Row 188-198 for FRCC Mix when Inputs tab E710 = FRCC</v>
      </c>
      <c r="I487" s="428" t="s">
        <v>232</v>
      </c>
      <c r="J487" s="375" t="str">
        <f t="shared" ca="1" si="48"/>
        <v>FRCC</v>
      </c>
      <c r="K487" s="375" t="s">
        <v>54</v>
      </c>
      <c r="M487" s="824">
        <f t="shared" si="56"/>
        <v>0.318</v>
      </c>
      <c r="N487" s="375" t="s">
        <v>389</v>
      </c>
      <c r="O487" s="375" t="s">
        <v>400</v>
      </c>
      <c r="P487" s="763">
        <f t="shared" si="78"/>
        <v>2.5800006113421887E-4</v>
      </c>
      <c r="Q487" s="375" t="s">
        <v>399</v>
      </c>
      <c r="R487" s="831" t="str">
        <f t="shared" ca="1" si="79"/>
        <v>Electric tab Row 144-154 for Natural gas Gas Turbine when Inputs tab E710 = FRCC</v>
      </c>
      <c r="S487" s="428" t="s">
        <v>49</v>
      </c>
      <c r="T487" s="375" t="s">
        <v>418</v>
      </c>
      <c r="U487" s="375" t="str">
        <f t="shared" ca="1" si="49"/>
        <v>FRCC</v>
      </c>
      <c r="V487" s="375" t="s">
        <v>53</v>
      </c>
      <c r="X487" s="824">
        <f t="shared" si="57"/>
        <v>0.34799999999999998</v>
      </c>
      <c r="Y487" s="375" t="s">
        <v>389</v>
      </c>
      <c r="Z487" s="375" t="s">
        <v>400</v>
      </c>
      <c r="AA487" s="763">
        <f t="shared" si="80"/>
        <v>1.1700002772365742E-4</v>
      </c>
      <c r="AB487" s="375" t="s">
        <v>399</v>
      </c>
      <c r="AC487" s="831" t="str">
        <f t="shared" ca="1" si="77"/>
        <v>Electric tab Row 144-154 for Coal IGCC when Inputs tab E710 = FRCC</v>
      </c>
      <c r="AK487" s="428" t="s">
        <v>277</v>
      </c>
      <c r="AL487" s="375" t="str">
        <f t="shared" ca="1" si="51"/>
        <v>FRCC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FRCC HTGR when Inputs tab E710 = FRCC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FRCC</v>
      </c>
      <c r="C488" s="832" t="str">
        <f t="shared" si="53"/>
        <v>67%natural gas_17%coal_0%oil_13%nuclear_1%hydro_0%wind_1%solar_1%other</v>
      </c>
      <c r="D488" s="832" t="s">
        <v>397</v>
      </c>
      <c r="E488" s="832" t="s">
        <v>401</v>
      </c>
      <c r="F488" s="404">
        <f t="shared" si="72"/>
        <v>0.44848123798840711</v>
      </c>
      <c r="G488" s="832" t="s">
        <v>399</v>
      </c>
      <c r="H488" s="834" t="str">
        <f t="shared" ca="1" si="73"/>
        <v>Electric tab Row 144-154 plus Row 188-198 for FRCC Mix when Inputs tab E710 = FRCC</v>
      </c>
      <c r="I488" s="428" t="s">
        <v>232</v>
      </c>
      <c r="J488" s="375" t="str">
        <f t="shared" ca="1" si="48"/>
        <v>FRCC</v>
      </c>
      <c r="K488" s="375" t="s">
        <v>54</v>
      </c>
      <c r="L488" s="378"/>
      <c r="M488" s="824">
        <f t="shared" si="56"/>
        <v>0.318</v>
      </c>
      <c r="N488" s="375" t="s">
        <v>390</v>
      </c>
      <c r="O488" s="375" t="s">
        <v>400</v>
      </c>
      <c r="P488" s="763">
        <f t="shared" si="78"/>
        <v>3.6000008530356123E-5</v>
      </c>
      <c r="Q488" s="375" t="s">
        <v>399</v>
      </c>
      <c r="R488" s="831" t="str">
        <f t="shared" ca="1" si="79"/>
        <v>Electric tab Row 144-154 for Natural gas Gas Turbine when Inputs tab E710 = FRCC</v>
      </c>
      <c r="S488" s="428" t="s">
        <v>49</v>
      </c>
      <c r="T488" s="375" t="s">
        <v>418</v>
      </c>
      <c r="U488" s="375" t="str">
        <f t="shared" ca="1" si="49"/>
        <v>FRCC</v>
      </c>
      <c r="V488" s="375" t="s">
        <v>53</v>
      </c>
      <c r="W488" s="378"/>
      <c r="X488" s="824">
        <f t="shared" si="57"/>
        <v>0.34799999999999998</v>
      </c>
      <c r="Y488" s="375" t="s">
        <v>390</v>
      </c>
      <c r="Z488" s="375" t="s">
        <v>400</v>
      </c>
      <c r="AA488" s="763">
        <f t="shared" si="80"/>
        <v>1.9500004620609565E-3</v>
      </c>
      <c r="AB488" s="375" t="s">
        <v>399</v>
      </c>
      <c r="AC488" s="831" t="str">
        <f t="shared" ca="1" si="77"/>
        <v>Electric tab Row 144-154 for Coal IGCC when Inputs tab E710 = FRCC</v>
      </c>
      <c r="AK488" s="428" t="s">
        <v>277</v>
      </c>
      <c r="AL488" s="375" t="str">
        <f t="shared" ca="1" si="51"/>
        <v>FRCC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FRCC HTGR when Inputs tab E710 = FRCC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FRCC</v>
      </c>
      <c r="K489" s="375" t="s">
        <v>54</v>
      </c>
      <c r="L489" s="378"/>
      <c r="M489" s="824">
        <f t="shared" si="56"/>
        <v>0.318</v>
      </c>
      <c r="N489" s="375" t="s">
        <v>391</v>
      </c>
      <c r="O489" s="375" t="s">
        <v>400</v>
      </c>
      <c r="P489" s="763">
        <f t="shared" si="78"/>
        <v>3.6000008530356123E-5</v>
      </c>
      <c r="Q489" s="375" t="s">
        <v>399</v>
      </c>
      <c r="R489" s="831" t="str">
        <f t="shared" ca="1" si="79"/>
        <v>Electric tab Row 144-154 for Natural gas Gas Turbine when Inputs tab E710 = FRCC</v>
      </c>
      <c r="S489" s="428" t="s">
        <v>49</v>
      </c>
      <c r="T489" s="375" t="s">
        <v>418</v>
      </c>
      <c r="U489" s="375" t="str">
        <f t="shared" ca="1" si="49"/>
        <v>FRCC</v>
      </c>
      <c r="V489" s="375" t="s">
        <v>53</v>
      </c>
      <c r="W489" s="378"/>
      <c r="X489" s="824">
        <f t="shared" si="57"/>
        <v>0.34799999999999998</v>
      </c>
      <c r="Y489" s="375" t="s">
        <v>391</v>
      </c>
      <c r="Z489" s="375" t="s">
        <v>400</v>
      </c>
      <c r="AA489" s="763">
        <f t="shared" si="80"/>
        <v>5.680001345900632E-4</v>
      </c>
      <c r="AB489" s="375" t="s">
        <v>399</v>
      </c>
      <c r="AC489" s="831" t="str">
        <f t="shared" ca="1" si="77"/>
        <v>Electric tab Row 144-154 for Coal IGCC when Inputs tab E710 = FRCC</v>
      </c>
      <c r="AK489" s="428" t="s">
        <v>277</v>
      </c>
      <c r="AL489" s="375" t="str">
        <f t="shared" ca="1" si="51"/>
        <v>FRCC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FRCC HTGR when Inputs tab E710 = FRCC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FRCC</v>
      </c>
      <c r="K490" s="375" t="s">
        <v>54</v>
      </c>
      <c r="L490" s="378"/>
      <c r="M490" s="824">
        <f t="shared" si="56"/>
        <v>0.318</v>
      </c>
      <c r="N490" s="375" t="s">
        <v>392</v>
      </c>
      <c r="O490" s="375" t="s">
        <v>400</v>
      </c>
      <c r="P490" s="763">
        <f t="shared" si="78"/>
        <v>6.2000014691168884E-5</v>
      </c>
      <c r="Q490" s="375" t="s">
        <v>399</v>
      </c>
      <c r="R490" s="831" t="str">
        <f t="shared" ca="1" si="79"/>
        <v>Electric tab Row 144-154 for Natural gas Gas Turbine when Inputs tab E710 = FRCC</v>
      </c>
      <c r="S490" s="428" t="s">
        <v>49</v>
      </c>
      <c r="T490" s="375" t="s">
        <v>418</v>
      </c>
      <c r="U490" s="375" t="str">
        <f t="shared" ca="1" si="49"/>
        <v>FRCC</v>
      </c>
      <c r="V490" s="375" t="s">
        <v>53</v>
      </c>
      <c r="W490" s="378"/>
      <c r="X490" s="824">
        <f t="shared" si="57"/>
        <v>0.34799999999999998</v>
      </c>
      <c r="Y490" s="375" t="s">
        <v>392</v>
      </c>
      <c r="Z490" s="375" t="s">
        <v>400</v>
      </c>
      <c r="AA490" s="763">
        <f t="shared" si="80"/>
        <v>4.0000009478173478E-5</v>
      </c>
      <c r="AB490" s="375" t="s">
        <v>399</v>
      </c>
      <c r="AC490" s="831" t="str">
        <f t="shared" ca="1" si="77"/>
        <v>Electric tab Row 144-154 for Coal IGCC when Inputs tab E710 = FRCC</v>
      </c>
      <c r="AK490" s="428" t="s">
        <v>277</v>
      </c>
      <c r="AL490" s="375" t="str">
        <f t="shared" ca="1" si="51"/>
        <v>FRCC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FRCC HTGR when Inputs tab E710 = FRCC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FRCC</v>
      </c>
      <c r="K491" s="375" t="s">
        <v>54</v>
      </c>
      <c r="L491" s="378"/>
      <c r="M491" s="824">
        <f t="shared" si="56"/>
        <v>0.318</v>
      </c>
      <c r="N491" s="375" t="s">
        <v>393</v>
      </c>
      <c r="O491" s="375" t="s">
        <v>400</v>
      </c>
      <c r="P491" s="763">
        <f t="shared" si="78"/>
        <v>1.0440002473803276E-6</v>
      </c>
      <c r="Q491" s="375" t="s">
        <v>399</v>
      </c>
      <c r="R491" s="831" t="str">
        <f t="shared" ca="1" si="79"/>
        <v>Electric tab Row 144-154 for Natural gas Gas Turbine when Inputs tab E710 = FRCC</v>
      </c>
      <c r="S491" s="428" t="s">
        <v>49</v>
      </c>
      <c r="T491" s="375" t="s">
        <v>418</v>
      </c>
      <c r="U491" s="375" t="str">
        <f t="shared" ca="1" si="49"/>
        <v>FRCC</v>
      </c>
      <c r="V491" s="375" t="s">
        <v>53</v>
      </c>
      <c r="W491" s="378"/>
      <c r="X491" s="824">
        <f t="shared" si="57"/>
        <v>0.34799999999999998</v>
      </c>
      <c r="Y491" s="375" t="s">
        <v>393</v>
      </c>
      <c r="Z491" s="375" t="s">
        <v>400</v>
      </c>
      <c r="AA491" s="763">
        <f t="shared" si="80"/>
        <v>2.4424005787372716E-5</v>
      </c>
      <c r="AB491" s="375" t="s">
        <v>399</v>
      </c>
      <c r="AC491" s="831" t="str">
        <f t="shared" ca="1" si="77"/>
        <v>Electric tab Row 144-154 for Coal IGCC when Inputs tab E710 = FRCC</v>
      </c>
      <c r="AK491" s="428" t="s">
        <v>277</v>
      </c>
      <c r="AL491" s="375" t="str">
        <f t="shared" ca="1" si="51"/>
        <v>FRCC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FRCC HTGR when Inputs tab E710 = FRCC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FRCC</v>
      </c>
      <c r="K492" s="375" t="s">
        <v>54</v>
      </c>
      <c r="L492" s="378"/>
      <c r="M492" s="824">
        <f t="shared" si="56"/>
        <v>0.318</v>
      </c>
      <c r="N492" s="375" t="s">
        <v>394</v>
      </c>
      <c r="O492" s="375" t="s">
        <v>400</v>
      </c>
      <c r="P492" s="763">
        <f t="shared" si="78"/>
        <v>2.4480005800642165E-5</v>
      </c>
      <c r="Q492" s="375" t="s">
        <v>399</v>
      </c>
      <c r="R492" s="831" t="str">
        <f t="shared" ca="1" si="79"/>
        <v>Electric tab Row 144-154 for Natural gas Gas Turbine when Inputs tab E710 = FRCC</v>
      </c>
      <c r="S492" s="428" t="s">
        <v>49</v>
      </c>
      <c r="T492" s="375" t="s">
        <v>418</v>
      </c>
      <c r="U492" s="375" t="str">
        <f t="shared" ca="1" si="49"/>
        <v>FRCC</v>
      </c>
      <c r="V492" s="375" t="s">
        <v>53</v>
      </c>
      <c r="W492" s="378"/>
      <c r="X492" s="824">
        <f t="shared" si="57"/>
        <v>0.34799999999999998</v>
      </c>
      <c r="Y492" s="375" t="s">
        <v>394</v>
      </c>
      <c r="Z492" s="375" t="s">
        <v>400</v>
      </c>
      <c r="AA492" s="763">
        <f t="shared" si="80"/>
        <v>4.6008010901795116E-5</v>
      </c>
      <c r="AB492" s="375" t="s">
        <v>399</v>
      </c>
      <c r="AC492" s="831" t="str">
        <f t="shared" ca="1" si="77"/>
        <v>Electric tab Row 144-154 for Coal IGCC when Inputs tab E710 = FRCC</v>
      </c>
      <c r="AK492" s="428" t="s">
        <v>277</v>
      </c>
      <c r="AL492" s="375" t="str">
        <f t="shared" ca="1" si="51"/>
        <v>FRCC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FRCC HTGR when Inputs tab E710 = FRCC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FRCC</v>
      </c>
      <c r="K493" s="375" t="s">
        <v>54</v>
      </c>
      <c r="L493" s="378"/>
      <c r="M493" s="824">
        <f t="shared" si="56"/>
        <v>0.318</v>
      </c>
      <c r="N493" s="375" t="s">
        <v>395</v>
      </c>
      <c r="O493" s="375" t="s">
        <v>400</v>
      </c>
      <c r="P493" s="763">
        <f t="shared" si="78"/>
        <v>1.1000002606497705E-5</v>
      </c>
      <c r="Q493" s="375" t="s">
        <v>399</v>
      </c>
      <c r="R493" s="831" t="str">
        <f t="shared" ca="1" si="79"/>
        <v>Electric tab Row 144-154 for Natural gas Gas Turbine when Inputs tab E710 = FRCC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FRCC</v>
      </c>
      <c r="V493" s="375" t="s">
        <v>53</v>
      </c>
      <c r="W493" s="378"/>
      <c r="X493" s="824">
        <f t="shared" si="57"/>
        <v>0.34799999999999998</v>
      </c>
      <c r="Y493" s="375" t="s">
        <v>395</v>
      </c>
      <c r="Z493" s="375" t="s">
        <v>400</v>
      </c>
      <c r="AA493" s="763">
        <f t="shared" si="80"/>
        <v>1.000000236954337E-5</v>
      </c>
      <c r="AB493" s="375" t="s">
        <v>399</v>
      </c>
      <c r="AC493" s="831" t="str">
        <f t="shared" ca="1" si="77"/>
        <v>Electric tab Row 144-154 for Coal IGCC when Inputs tab E710 = FRCC</v>
      </c>
      <c r="AK493" s="430" t="s">
        <v>277</v>
      </c>
      <c r="AL493" s="832" t="str">
        <f t="shared" ca="1" si="51"/>
        <v>FRCC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FRCC HTGR when Inputs tab E710 = FRCC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FRCC</v>
      </c>
      <c r="K494" s="375" t="s">
        <v>54</v>
      </c>
      <c r="L494" s="378"/>
      <c r="M494" s="824">
        <f t="shared" si="56"/>
        <v>0.318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FRCC</v>
      </c>
      <c r="S494" s="428" t="s">
        <v>49</v>
      </c>
      <c r="T494" s="375" t="s">
        <v>418</v>
      </c>
      <c r="U494" s="375" t="str">
        <f t="shared" ca="1" si="82"/>
        <v>FRCC</v>
      </c>
      <c r="V494" s="375" t="s">
        <v>53</v>
      </c>
      <c r="W494" s="378"/>
      <c r="X494" s="824">
        <f t="shared" si="57"/>
        <v>0.34799999999999998</v>
      </c>
      <c r="Y494" s="375" t="s">
        <v>396</v>
      </c>
      <c r="Z494" s="375" t="s">
        <v>400</v>
      </c>
      <c r="AA494" s="763">
        <f t="shared" si="80"/>
        <v>1.6000003791269388E-5</v>
      </c>
      <c r="AB494" s="375" t="s">
        <v>399</v>
      </c>
      <c r="AC494" s="831" t="str">
        <f t="shared" ca="1" si="77"/>
        <v>Electric tab Row 144-154 for Coal IGCC when Inputs tab E710 = FRCC</v>
      </c>
    </row>
    <row r="495" spans="1:46" x14ac:dyDescent="0.4">
      <c r="I495" s="428" t="s">
        <v>232</v>
      </c>
      <c r="J495" s="375" t="str">
        <f t="shared" ca="1" si="81"/>
        <v>FRCC</v>
      </c>
      <c r="K495" s="375" t="s">
        <v>54</v>
      </c>
      <c r="L495" s="378"/>
      <c r="M495" s="824">
        <f t="shared" si="56"/>
        <v>0.318</v>
      </c>
      <c r="N495" s="375" t="s">
        <v>397</v>
      </c>
      <c r="O495" s="375" t="s">
        <v>400</v>
      </c>
      <c r="P495" s="763">
        <f t="shared" si="78"/>
        <v>0.6367378620968025</v>
      </c>
      <c r="Q495" s="375" t="s">
        <v>399</v>
      </c>
      <c r="R495" s="831" t="str">
        <f t="shared" ca="1" si="79"/>
        <v>Electric tab Row 144-154 for Natural gas Gas Turbine when Inputs tab E710 = FRCC</v>
      </c>
      <c r="S495" s="428" t="s">
        <v>49</v>
      </c>
      <c r="T495" s="375" t="s">
        <v>418</v>
      </c>
      <c r="U495" s="375" t="str">
        <f t="shared" ca="1" si="82"/>
        <v>FRCC</v>
      </c>
      <c r="V495" s="375" t="s">
        <v>53</v>
      </c>
      <c r="W495" s="378"/>
      <c r="X495" s="824">
        <f t="shared" si="57"/>
        <v>0.34799999999999998</v>
      </c>
      <c r="Y495" s="375" t="s">
        <v>397</v>
      </c>
      <c r="Z495" s="375" t="s">
        <v>400</v>
      </c>
      <c r="AA495" s="763">
        <f t="shared" si="80"/>
        <v>0.98087622384680928</v>
      </c>
      <c r="AB495" s="375" t="s">
        <v>399</v>
      </c>
      <c r="AC495" s="831" t="str">
        <f t="shared" ca="1" si="77"/>
        <v>Electric tab Row 144-154 for Coal IGCC when Inputs tab E710 = FRCC</v>
      </c>
    </row>
    <row r="496" spans="1:46" x14ac:dyDescent="0.4">
      <c r="I496" s="428" t="s">
        <v>232</v>
      </c>
      <c r="J496" s="375" t="str">
        <f t="shared" ca="1" si="81"/>
        <v>FRCC</v>
      </c>
      <c r="K496" s="375" t="s">
        <v>54</v>
      </c>
      <c r="L496" s="378"/>
      <c r="M496" s="824">
        <f t="shared" si="56"/>
        <v>0.318</v>
      </c>
      <c r="N496" s="375" t="s">
        <v>387</v>
      </c>
      <c r="O496" s="375" t="s">
        <v>401</v>
      </c>
      <c r="P496" s="378">
        <f>(J145+J189)/1000/10^6/0.000293071</f>
        <v>1.1437820892289984E-5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FRCC</v>
      </c>
      <c r="S496" s="428" t="s">
        <v>49</v>
      </c>
      <c r="T496" s="375" t="s">
        <v>418</v>
      </c>
      <c r="U496" s="375" t="str">
        <f t="shared" ca="1" si="82"/>
        <v>FRCC</v>
      </c>
      <c r="V496" s="375" t="s">
        <v>53</v>
      </c>
      <c r="W496" s="378"/>
      <c r="X496" s="824">
        <f t="shared" si="57"/>
        <v>0.34799999999999998</v>
      </c>
      <c r="Y496" s="375" t="s">
        <v>387</v>
      </c>
      <c r="Z496" s="375" t="s">
        <v>401</v>
      </c>
      <c r="AA496" s="378">
        <f>(Q145+Q189)/1000/10^6/0.000293071</f>
        <v>1.8118087951117418E-6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FRCC</v>
      </c>
    </row>
    <row r="497" spans="9:29" x14ac:dyDescent="0.4">
      <c r="I497" s="428" t="s">
        <v>232</v>
      </c>
      <c r="J497" s="375" t="str">
        <f t="shared" ca="1" si="81"/>
        <v>FRCC</v>
      </c>
      <c r="K497" s="375" t="s">
        <v>54</v>
      </c>
      <c r="L497" s="378"/>
      <c r="M497" s="824">
        <f t="shared" si="56"/>
        <v>0.318</v>
      </c>
      <c r="N497" s="375" t="s">
        <v>388</v>
      </c>
      <c r="O497" s="375" t="s">
        <v>401</v>
      </c>
      <c r="P497" s="378">
        <f t="shared" ref="P497:P506" si="84">(J146+J190)/1000/10^6/0.000293071</f>
        <v>4.4597651909803599E-4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FRCC</v>
      </c>
      <c r="S497" s="428" t="s">
        <v>49</v>
      </c>
      <c r="T497" s="375" t="s">
        <v>418</v>
      </c>
      <c r="U497" s="375" t="str">
        <f t="shared" ca="1" si="82"/>
        <v>FRCC</v>
      </c>
      <c r="V497" s="375" t="s">
        <v>53</v>
      </c>
      <c r="W497" s="378"/>
      <c r="X497" s="824">
        <f t="shared" si="57"/>
        <v>0.34799999999999998</v>
      </c>
      <c r="Y497" s="375" t="s">
        <v>388</v>
      </c>
      <c r="Z497" s="375" t="s">
        <v>401</v>
      </c>
      <c r="AA497" s="378">
        <f t="shared" ref="AA497:AA506" si="86">(Q146+Q190)/1000/10^6/0.000293071</f>
        <v>2.2461729716452378E-5</v>
      </c>
      <c r="AB497" s="375" t="s">
        <v>399</v>
      </c>
      <c r="AC497" s="831" t="str">
        <f t="shared" ca="1" si="83"/>
        <v>Electric tab Row 144-154 plus Row 188-198 for Coal IGCC when Inputs tab E710 = FRCC</v>
      </c>
    </row>
    <row r="498" spans="9:29" x14ac:dyDescent="0.4">
      <c r="I498" s="428" t="s">
        <v>232</v>
      </c>
      <c r="J498" s="375" t="str">
        <f t="shared" ca="1" si="81"/>
        <v>FRCC</v>
      </c>
      <c r="K498" s="375" t="s">
        <v>54</v>
      </c>
      <c r="L498" s="378"/>
      <c r="M498" s="824">
        <f t="shared" si="56"/>
        <v>0.318</v>
      </c>
      <c r="N498" s="375" t="s">
        <v>389</v>
      </c>
      <c r="O498" s="375" t="s">
        <v>401</v>
      </c>
      <c r="P498" s="378">
        <f t="shared" si="84"/>
        <v>2.5843575311010417E-4</v>
      </c>
      <c r="Q498" s="375" t="s">
        <v>399</v>
      </c>
      <c r="R498" s="831" t="str">
        <f t="shared" ca="1" si="85"/>
        <v>Electric tab Row 144-154 plus Row 188-198 for Natural gas Gas Turbine when Inputs tab E710 = FRCC</v>
      </c>
      <c r="S498" s="428" t="s">
        <v>49</v>
      </c>
      <c r="T498" s="375" t="s">
        <v>418</v>
      </c>
      <c r="U498" s="375" t="str">
        <f t="shared" ca="1" si="82"/>
        <v>FRCC</v>
      </c>
      <c r="V498" s="375" t="s">
        <v>53</v>
      </c>
      <c r="W498" s="378"/>
      <c r="X498" s="824">
        <f t="shared" si="57"/>
        <v>0.34799999999999998</v>
      </c>
      <c r="Y498" s="375" t="s">
        <v>389</v>
      </c>
      <c r="Z498" s="375" t="s">
        <v>401</v>
      </c>
      <c r="AA498" s="378">
        <f t="shared" si="86"/>
        <v>1.1782840052131931E-4</v>
      </c>
      <c r="AB498" s="375" t="s">
        <v>399</v>
      </c>
      <c r="AC498" s="831" t="str">
        <f t="shared" ca="1" si="83"/>
        <v>Electric tab Row 144-154 plus Row 188-198 for Coal IGCC when Inputs tab E710 = FRCC</v>
      </c>
    </row>
    <row r="499" spans="9:29" x14ac:dyDescent="0.4">
      <c r="I499" s="428" t="s">
        <v>232</v>
      </c>
      <c r="J499" s="375" t="str">
        <f t="shared" ca="1" si="81"/>
        <v>FRCC</v>
      </c>
      <c r="K499" s="375" t="s">
        <v>54</v>
      </c>
      <c r="L499" s="378"/>
      <c r="M499" s="824">
        <f t="shared" si="56"/>
        <v>0.318</v>
      </c>
      <c r="N499" s="375" t="s">
        <v>390</v>
      </c>
      <c r="O499" s="375" t="s">
        <v>401</v>
      </c>
      <c r="P499" s="378">
        <f t="shared" si="84"/>
        <v>3.6266153214786495E-5</v>
      </c>
      <c r="Q499" s="375" t="s">
        <v>399</v>
      </c>
      <c r="R499" s="831" t="str">
        <f t="shared" ca="1" si="85"/>
        <v>Electric tab Row 144-154 plus Row 188-198 for Natural gas Gas Turbine when Inputs tab E710 = FRCC</v>
      </c>
      <c r="S499" s="428" t="s">
        <v>49</v>
      </c>
      <c r="T499" s="375" t="s">
        <v>418</v>
      </c>
      <c r="U499" s="375" t="str">
        <f t="shared" ca="1" si="82"/>
        <v>FRCC</v>
      </c>
      <c r="V499" s="375" t="s">
        <v>53</v>
      </c>
      <c r="W499" s="378"/>
      <c r="X499" s="824">
        <f t="shared" si="57"/>
        <v>0.34799999999999998</v>
      </c>
      <c r="Y499" s="375" t="s">
        <v>390</v>
      </c>
      <c r="Z499" s="375" t="s">
        <v>401</v>
      </c>
      <c r="AA499" s="378">
        <f t="shared" si="86"/>
        <v>1.9505026409149856E-3</v>
      </c>
      <c r="AB499" s="375" t="s">
        <v>399</v>
      </c>
      <c r="AC499" s="831" t="str">
        <f t="shared" ca="1" si="83"/>
        <v>Electric tab Row 144-154 plus Row 188-198 for Coal IGCC when Inputs tab E710 = FRCC</v>
      </c>
    </row>
    <row r="500" spans="9:29" x14ac:dyDescent="0.4">
      <c r="I500" s="428" t="s">
        <v>232</v>
      </c>
      <c r="J500" s="375" t="str">
        <f t="shared" ca="1" si="81"/>
        <v>FRCC</v>
      </c>
      <c r="K500" s="375" t="s">
        <v>54</v>
      </c>
      <c r="L500" s="378"/>
      <c r="M500" s="824">
        <f t="shared" si="56"/>
        <v>0.318</v>
      </c>
      <c r="N500" s="375" t="s">
        <v>391</v>
      </c>
      <c r="O500" s="375" t="s">
        <v>401</v>
      </c>
      <c r="P500" s="378">
        <f t="shared" si="84"/>
        <v>3.6123372058104912E-5</v>
      </c>
      <c r="Q500" s="375" t="s">
        <v>399</v>
      </c>
      <c r="R500" s="831" t="str">
        <f t="shared" ca="1" si="85"/>
        <v>Electric tab Row 144-154 plus Row 188-198 for Natural gas Gas Turbine when Inputs tab E710 = FRCC</v>
      </c>
      <c r="S500" s="428" t="s">
        <v>49</v>
      </c>
      <c r="T500" s="375" t="s">
        <v>418</v>
      </c>
      <c r="U500" s="375" t="str">
        <f t="shared" ca="1" si="82"/>
        <v>FRCC</v>
      </c>
      <c r="V500" s="375" t="s">
        <v>53</v>
      </c>
      <c r="W500" s="378"/>
      <c r="X500" s="824">
        <f t="shared" si="57"/>
        <v>0.34799999999999998</v>
      </c>
      <c r="Y500" s="375" t="s">
        <v>391</v>
      </c>
      <c r="Z500" s="375" t="s">
        <v>401</v>
      </c>
      <c r="AA500" s="378">
        <f t="shared" si="86"/>
        <v>5.6823195486442222E-4</v>
      </c>
      <c r="AB500" s="375" t="s">
        <v>399</v>
      </c>
      <c r="AC500" s="831" t="str">
        <f t="shared" ca="1" si="83"/>
        <v>Electric tab Row 144-154 plus Row 188-198 for Coal IGCC when Inputs tab E710 = FRCC</v>
      </c>
    </row>
    <row r="501" spans="9:29" x14ac:dyDescent="0.4">
      <c r="I501" s="428" t="s">
        <v>232</v>
      </c>
      <c r="J501" s="375" t="str">
        <f t="shared" ca="1" si="81"/>
        <v>FRCC</v>
      </c>
      <c r="K501" s="375" t="s">
        <v>54</v>
      </c>
      <c r="L501" s="378"/>
      <c r="M501" s="824">
        <f t="shared" si="56"/>
        <v>0.318</v>
      </c>
      <c r="N501" s="375" t="s">
        <v>392</v>
      </c>
      <c r="O501" s="375" t="s">
        <v>401</v>
      </c>
      <c r="P501" s="378">
        <f t="shared" si="84"/>
        <v>6.3482552865706774E-5</v>
      </c>
      <c r="Q501" s="375" t="s">
        <v>399</v>
      </c>
      <c r="R501" s="831" t="str">
        <f t="shared" ca="1" si="85"/>
        <v>Electric tab Row 144-154 plus Row 188-198 for Natural gas Gas Turbine when Inputs tab E710 = FRCC</v>
      </c>
      <c r="S501" s="428" t="s">
        <v>49</v>
      </c>
      <c r="T501" s="375" t="s">
        <v>418</v>
      </c>
      <c r="U501" s="375" t="str">
        <f t="shared" ca="1" si="82"/>
        <v>FRCC</v>
      </c>
      <c r="V501" s="375" t="s">
        <v>53</v>
      </c>
      <c r="W501" s="378"/>
      <c r="X501" s="824">
        <f t="shared" si="57"/>
        <v>0.34799999999999998</v>
      </c>
      <c r="Y501" s="375" t="s">
        <v>392</v>
      </c>
      <c r="Z501" s="375" t="s">
        <v>401</v>
      </c>
      <c r="AA501" s="378">
        <f t="shared" si="86"/>
        <v>4.2828613398077656E-5</v>
      </c>
      <c r="AB501" s="375" t="s">
        <v>399</v>
      </c>
      <c r="AC501" s="831" t="str">
        <f t="shared" ca="1" si="83"/>
        <v>Electric tab Row 144-154 plus Row 188-198 for Coal IGCC when Inputs tab E710 = FRCC</v>
      </c>
    </row>
    <row r="502" spans="9:29" x14ac:dyDescent="0.4">
      <c r="I502" s="428" t="s">
        <v>232</v>
      </c>
      <c r="J502" s="375" t="str">
        <f t="shared" ca="1" si="81"/>
        <v>FRCC</v>
      </c>
      <c r="K502" s="375" t="s">
        <v>54</v>
      </c>
      <c r="L502" s="378"/>
      <c r="M502" s="824">
        <f t="shared" si="56"/>
        <v>0.318</v>
      </c>
      <c r="N502" s="375" t="s">
        <v>393</v>
      </c>
      <c r="O502" s="375" t="s">
        <v>401</v>
      </c>
      <c r="P502" s="378">
        <f t="shared" si="84"/>
        <v>1.0462270199558622E-6</v>
      </c>
      <c r="Q502" s="375" t="s">
        <v>399</v>
      </c>
      <c r="R502" s="831" t="str">
        <f t="shared" ca="1" si="85"/>
        <v>Electric tab Row 144-154 plus Row 188-198 for Natural gas Gas Turbine when Inputs tab E710 = FRCC</v>
      </c>
      <c r="S502" s="428" t="s">
        <v>49</v>
      </c>
      <c r="T502" s="375" t="s">
        <v>418</v>
      </c>
      <c r="U502" s="375" t="str">
        <f t="shared" ca="1" si="82"/>
        <v>FRCC</v>
      </c>
      <c r="V502" s="375" t="s">
        <v>53</v>
      </c>
      <c r="W502" s="378"/>
      <c r="X502" s="824">
        <f t="shared" si="57"/>
        <v>0.34799999999999998</v>
      </c>
      <c r="Y502" s="375" t="s">
        <v>393</v>
      </c>
      <c r="Z502" s="375" t="s">
        <v>401</v>
      </c>
      <c r="AA502" s="378">
        <f t="shared" si="86"/>
        <v>2.4428329482600363E-5</v>
      </c>
      <c r="AB502" s="375" t="s">
        <v>399</v>
      </c>
      <c r="AC502" s="831" t="str">
        <f t="shared" ca="1" si="83"/>
        <v>Electric tab Row 144-154 plus Row 188-198 for Coal IGCC when Inputs tab E710 = FRCC</v>
      </c>
    </row>
    <row r="503" spans="9:29" x14ac:dyDescent="0.4">
      <c r="I503" s="428" t="s">
        <v>232</v>
      </c>
      <c r="J503" s="375" t="str">
        <f t="shared" ca="1" si="81"/>
        <v>FRCC</v>
      </c>
      <c r="K503" s="375" t="s">
        <v>54</v>
      </c>
      <c r="L503" s="378"/>
      <c r="M503" s="824">
        <f t="shared" si="56"/>
        <v>0.318</v>
      </c>
      <c r="N503" s="375" t="s">
        <v>394</v>
      </c>
      <c r="O503" s="375" t="s">
        <v>401</v>
      </c>
      <c r="P503" s="378">
        <f t="shared" si="84"/>
        <v>2.4484935829537745E-5</v>
      </c>
      <c r="Q503" s="375" t="s">
        <v>399</v>
      </c>
      <c r="R503" s="831" t="str">
        <f t="shared" ca="1" si="85"/>
        <v>Electric tab Row 144-154 plus Row 188-198 for Natural gas Gas Turbine when Inputs tab E710 = FRCC</v>
      </c>
      <c r="S503" s="428" t="s">
        <v>49</v>
      </c>
      <c r="T503" s="375" t="s">
        <v>418</v>
      </c>
      <c r="U503" s="375" t="str">
        <f t="shared" ca="1" si="82"/>
        <v>FRCC</v>
      </c>
      <c r="V503" s="375" t="s">
        <v>53</v>
      </c>
      <c r="W503" s="378"/>
      <c r="X503" s="824">
        <f t="shared" si="57"/>
        <v>0.34799999999999998</v>
      </c>
      <c r="Y503" s="375" t="s">
        <v>394</v>
      </c>
      <c r="Z503" s="375" t="s">
        <v>401</v>
      </c>
      <c r="AA503" s="378">
        <f t="shared" si="86"/>
        <v>4.6017481272754881E-5</v>
      </c>
      <c r="AB503" s="375" t="s">
        <v>399</v>
      </c>
      <c r="AC503" s="831" t="str">
        <f t="shared" ca="1" si="83"/>
        <v>Electric tab Row 144-154 plus Row 188-198 for Coal IGCC when Inputs tab E710 = FRCC</v>
      </c>
    </row>
    <row r="504" spans="9:29" x14ac:dyDescent="0.4">
      <c r="I504" s="428" t="s">
        <v>232</v>
      </c>
      <c r="J504" s="375" t="str">
        <f t="shared" ca="1" si="81"/>
        <v>FRCC</v>
      </c>
      <c r="K504" s="375" t="s">
        <v>54</v>
      </c>
      <c r="M504" s="824">
        <f t="shared" si="56"/>
        <v>0.318</v>
      </c>
      <c r="N504" s="375" t="s">
        <v>395</v>
      </c>
      <c r="O504" s="375" t="s">
        <v>401</v>
      </c>
      <c r="P504" s="378">
        <f t="shared" si="84"/>
        <v>1.1693360557005679E-5</v>
      </c>
      <c r="Q504" s="375" t="s">
        <v>399</v>
      </c>
      <c r="R504" s="831" t="str">
        <f t="shared" ca="1" si="85"/>
        <v>Electric tab Row 144-154 plus Row 188-198 for Natural gas Gas Turbine when Inputs tab E710 = FRCC</v>
      </c>
      <c r="S504" s="428" t="s">
        <v>49</v>
      </c>
      <c r="T504" s="375" t="s">
        <v>418</v>
      </c>
      <c r="U504" s="375" t="str">
        <f t="shared" ca="1" si="82"/>
        <v>FRCC</v>
      </c>
      <c r="V504" s="375" t="s">
        <v>53</v>
      </c>
      <c r="X504" s="824">
        <f t="shared" si="57"/>
        <v>0.34799999999999998</v>
      </c>
      <c r="Y504" s="375" t="s">
        <v>395</v>
      </c>
      <c r="Z504" s="375" t="s">
        <v>401</v>
      </c>
      <c r="AA504" s="378">
        <f t="shared" si="86"/>
        <v>1.1288505074025222E-5</v>
      </c>
      <c r="AB504" s="375" t="s">
        <v>399</v>
      </c>
      <c r="AC504" s="831" t="str">
        <f t="shared" ca="1" si="83"/>
        <v>Electric tab Row 144-154 plus Row 188-198 for Coal IGCC when Inputs tab E710 = FRCC</v>
      </c>
    </row>
    <row r="505" spans="9:29" x14ac:dyDescent="0.4">
      <c r="I505" s="428" t="s">
        <v>232</v>
      </c>
      <c r="J505" s="375" t="str">
        <f t="shared" ca="1" si="81"/>
        <v>FRCC</v>
      </c>
      <c r="K505" s="375" t="s">
        <v>54</v>
      </c>
      <c r="M505" s="824">
        <f t="shared" si="56"/>
        <v>0.318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FRCC</v>
      </c>
      <c r="S505" s="428" t="s">
        <v>49</v>
      </c>
      <c r="T505" s="375" t="s">
        <v>418</v>
      </c>
      <c r="U505" s="375" t="str">
        <f t="shared" ca="1" si="82"/>
        <v>FRCC</v>
      </c>
      <c r="V505" s="375" t="s">
        <v>53</v>
      </c>
      <c r="X505" s="824">
        <f t="shared" si="57"/>
        <v>0.34799999999999998</v>
      </c>
      <c r="Y505" s="375" t="s">
        <v>396</v>
      </c>
      <c r="Z505" s="375" t="s">
        <v>401</v>
      </c>
      <c r="AA505" s="378">
        <f t="shared" si="86"/>
        <v>1.6007890236458171E-5</v>
      </c>
      <c r="AB505" s="375" t="s">
        <v>399</v>
      </c>
      <c r="AC505" s="831" t="str">
        <f t="shared" ca="1" si="83"/>
        <v>Electric tab Row 144-154 plus Row 188-198 for Coal IGCC when Inputs tab E710 = FRCC</v>
      </c>
    </row>
    <row r="506" spans="9:29" x14ac:dyDescent="0.4">
      <c r="I506" s="428" t="s">
        <v>232</v>
      </c>
      <c r="J506" s="375" t="str">
        <f t="shared" ca="1" si="81"/>
        <v>FRCC</v>
      </c>
      <c r="K506" s="375" t="s">
        <v>54</v>
      </c>
      <c r="M506" s="824">
        <f t="shared" si="56"/>
        <v>0.318</v>
      </c>
      <c r="N506" s="375" t="s">
        <v>397</v>
      </c>
      <c r="O506" s="375" t="s">
        <v>401</v>
      </c>
      <c r="P506" s="378">
        <f t="shared" si="84"/>
        <v>0.63716116953020963</v>
      </c>
      <c r="Q506" s="375" t="s">
        <v>399</v>
      </c>
      <c r="R506" s="831" t="str">
        <f t="shared" ca="1" si="85"/>
        <v>Electric tab Row 144-154 plus Row 188-198 for Natural gas Gas Turbine when Inputs tab E710 = FRCC</v>
      </c>
      <c r="S506" s="428" t="s">
        <v>49</v>
      </c>
      <c r="T506" s="375" t="s">
        <v>418</v>
      </c>
      <c r="U506" s="375" t="str">
        <f t="shared" ca="1" si="82"/>
        <v>FRCC</v>
      </c>
      <c r="V506" s="375" t="s">
        <v>53</v>
      </c>
      <c r="X506" s="824">
        <f t="shared" si="57"/>
        <v>0.34799999999999998</v>
      </c>
      <c r="Y506" s="375" t="s">
        <v>397</v>
      </c>
      <c r="Z506" s="375" t="s">
        <v>401</v>
      </c>
      <c r="AA506" s="378">
        <f t="shared" si="86"/>
        <v>0.98167259638022908</v>
      </c>
      <c r="AB506" s="375" t="s">
        <v>399</v>
      </c>
      <c r="AC506" s="831" t="str">
        <f t="shared" ca="1" si="83"/>
        <v>Electric tab Row 144-154 plus Row 188-198 for Coal IGCC when Inputs tab E710 = FRCC</v>
      </c>
    </row>
    <row r="507" spans="9:29" x14ac:dyDescent="0.4">
      <c r="I507" s="428" t="s">
        <v>232</v>
      </c>
      <c r="J507" s="375" t="str">
        <f t="shared" ca="1" si="81"/>
        <v>FRCC</v>
      </c>
      <c r="K507" s="375" t="s">
        <v>73</v>
      </c>
      <c r="M507" s="824">
        <f t="shared" si="56"/>
        <v>0.50900000000000001</v>
      </c>
      <c r="N507" s="375" t="s">
        <v>385</v>
      </c>
      <c r="O507" s="375" t="s">
        <v>400</v>
      </c>
      <c r="P507" s="761">
        <f>K139/10^6</f>
        <v>1.9646365422396856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FRCC</v>
      </c>
      <c r="S507" s="428" t="s">
        <v>49</v>
      </c>
      <c r="T507" s="375" t="s">
        <v>418</v>
      </c>
      <c r="U507" s="375" t="str">
        <f t="shared" ca="1" si="82"/>
        <v>FRCC</v>
      </c>
      <c r="V507" s="375" t="s">
        <v>406</v>
      </c>
      <c r="W507" s="375" t="str">
        <f>CONCATENATE(TEXT($C$71,"0%"), $A$71, "_", TEXT($C$72,"0%"),$A$72)</f>
        <v>97%Boiler_3%IGCC</v>
      </c>
      <c r="X507" s="824">
        <f>$D$70</f>
        <v>0.34799999999999998</v>
      </c>
      <c r="Y507" s="375" t="s">
        <v>411</v>
      </c>
      <c r="Z507" s="375" t="s">
        <v>400</v>
      </c>
      <c r="AA507" s="761">
        <f>D$140/10^6</f>
        <v>2.8735632183908049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FRCC</v>
      </c>
    </row>
    <row r="508" spans="9:29" x14ac:dyDescent="0.4">
      <c r="I508" s="428" t="s">
        <v>232</v>
      </c>
      <c r="J508" s="375" t="str">
        <f t="shared" ca="1" si="81"/>
        <v>FRCC</v>
      </c>
      <c r="K508" s="375" t="s">
        <v>73</v>
      </c>
      <c r="M508" s="824">
        <f t="shared" si="56"/>
        <v>0.50900000000000001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FRCC</v>
      </c>
      <c r="S508" s="428" t="s">
        <v>49</v>
      </c>
      <c r="T508" s="375" t="s">
        <v>418</v>
      </c>
      <c r="U508" s="375" t="str">
        <f t="shared" ca="1" si="82"/>
        <v>FRCC</v>
      </c>
      <c r="V508" s="375" t="s">
        <v>406</v>
      </c>
      <c r="W508" s="375" t="str">
        <f t="shared" ref="W508:W529" si="87">CONCATENATE(TEXT($C$71,"0%"), $A$71, "_", TEXT($C$72,"0%"),$A$72)</f>
        <v>97%Boiler_3%IGCC</v>
      </c>
      <c r="X508" s="824">
        <f t="shared" ref="X508:X529" si="88">$D$70</f>
        <v>0.34799999999999998</v>
      </c>
      <c r="Y508" s="375" t="s">
        <v>387</v>
      </c>
      <c r="Z508" s="375" t="s">
        <v>400</v>
      </c>
      <c r="AA508" s="763">
        <f>D145/1000/10^6/0.000293071</f>
        <v>1.1670002765257109E-5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FRCC</v>
      </c>
    </row>
    <row r="509" spans="9:29" x14ac:dyDescent="0.4">
      <c r="I509" s="428" t="s">
        <v>232</v>
      </c>
      <c r="J509" s="375" t="str">
        <f t="shared" ca="1" si="81"/>
        <v>FRCC</v>
      </c>
      <c r="K509" s="375" t="s">
        <v>73</v>
      </c>
      <c r="M509" s="824">
        <f t="shared" si="56"/>
        <v>0.50900000000000001</v>
      </c>
      <c r="N509" s="375" t="s">
        <v>388</v>
      </c>
      <c r="O509" s="375" t="s">
        <v>400</v>
      </c>
      <c r="P509" s="763">
        <f t="shared" ref="P509:P518" si="90">K146/1000/10^6/0.000293071</f>
        <v>9.5000022510661987E-5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FRCC</v>
      </c>
      <c r="S509" s="428" t="s">
        <v>49</v>
      </c>
      <c r="T509" s="375" t="s">
        <v>418</v>
      </c>
      <c r="U509" s="375" t="str">
        <f t="shared" ca="1" si="82"/>
        <v>FRCC</v>
      </c>
      <c r="V509" s="375" t="s">
        <v>406</v>
      </c>
      <c r="W509" s="375" t="str">
        <f t="shared" si="87"/>
        <v>97%Boiler_3%IGCC</v>
      </c>
      <c r="X509" s="824">
        <f t="shared" si="88"/>
        <v>0.34799999999999998</v>
      </c>
      <c r="Y509" s="375" t="s">
        <v>388</v>
      </c>
      <c r="Z509" s="375" t="s">
        <v>400</v>
      </c>
      <c r="AA509" s="763">
        <f t="shared" ref="AA509:AA518" si="92">D146/1000/10^6/0.000293071</f>
        <v>9.654002287557167E-5</v>
      </c>
      <c r="AB509" s="375" t="s">
        <v>399</v>
      </c>
      <c r="AC509" s="831" t="str">
        <f t="shared" ca="1" si="89"/>
        <v>Electric tab Row 144-154 for Coal Mix when Inputs tab E710 = FRCC</v>
      </c>
    </row>
    <row r="510" spans="9:29" x14ac:dyDescent="0.4">
      <c r="I510" s="428" t="s">
        <v>232</v>
      </c>
      <c r="J510" s="375" t="str">
        <f t="shared" ca="1" si="81"/>
        <v>FRCC</v>
      </c>
      <c r="K510" s="375" t="s">
        <v>73</v>
      </c>
      <c r="M510" s="824">
        <f t="shared" si="56"/>
        <v>0.50900000000000001</v>
      </c>
      <c r="N510" s="375" t="s">
        <v>389</v>
      </c>
      <c r="O510" s="375" t="s">
        <v>400</v>
      </c>
      <c r="P510" s="763">
        <f t="shared" si="90"/>
        <v>1.1900002819756609E-4</v>
      </c>
      <c r="Q510" s="375" t="s">
        <v>399</v>
      </c>
      <c r="R510" s="831" t="str">
        <f t="shared" ca="1" si="91"/>
        <v>Electric tab Row 144-154 for Natural gas Combined Cycle when Inputs tab E710 = FRCC</v>
      </c>
      <c r="S510" s="428" t="s">
        <v>49</v>
      </c>
      <c r="T510" s="375" t="s">
        <v>418</v>
      </c>
      <c r="U510" s="375" t="str">
        <f t="shared" ca="1" si="82"/>
        <v>FRCC</v>
      </c>
      <c r="V510" s="375" t="s">
        <v>406</v>
      </c>
      <c r="W510" s="375" t="str">
        <f t="shared" si="87"/>
        <v>97%Boiler_3%IGCC</v>
      </c>
      <c r="X510" s="824">
        <f t="shared" si="88"/>
        <v>0.34799999999999998</v>
      </c>
      <c r="Y510" s="375" t="s">
        <v>389</v>
      </c>
      <c r="Z510" s="375" t="s">
        <v>400</v>
      </c>
      <c r="AA510" s="763">
        <f t="shared" si="92"/>
        <v>6.2722014862249913E-4</v>
      </c>
      <c r="AB510" s="375" t="s">
        <v>399</v>
      </c>
      <c r="AC510" s="831" t="str">
        <f t="shared" ca="1" si="89"/>
        <v>Electric tab Row 144-154 for Coal Mix when Inputs tab E710 = FRCC</v>
      </c>
    </row>
    <row r="511" spans="9:29" x14ac:dyDescent="0.4">
      <c r="I511" s="428" t="s">
        <v>232</v>
      </c>
      <c r="J511" s="375" t="str">
        <f t="shared" ca="1" si="81"/>
        <v>FRCC</v>
      </c>
      <c r="K511" s="375" t="s">
        <v>73</v>
      </c>
      <c r="L511" s="378"/>
      <c r="M511" s="824">
        <f t="shared" si="56"/>
        <v>0.50900000000000001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FRCC</v>
      </c>
      <c r="S511" s="428" t="s">
        <v>49</v>
      </c>
      <c r="T511" s="375" t="s">
        <v>418</v>
      </c>
      <c r="U511" s="375" t="str">
        <f t="shared" ca="1" si="82"/>
        <v>FRCC</v>
      </c>
      <c r="V511" s="375" t="s">
        <v>406</v>
      </c>
      <c r="W511" s="375" t="str">
        <f t="shared" si="87"/>
        <v>97%Boiler_3%IGCC</v>
      </c>
      <c r="X511" s="824">
        <f t="shared" si="88"/>
        <v>0.34799999999999998</v>
      </c>
      <c r="Y511" s="375" t="s">
        <v>390</v>
      </c>
      <c r="Z511" s="375" t="s">
        <v>400</v>
      </c>
      <c r="AA511" s="763">
        <f t="shared" si="92"/>
        <v>2.3989005684297589E-4</v>
      </c>
      <c r="AB511" s="375" t="s">
        <v>399</v>
      </c>
      <c r="AC511" s="831" t="str">
        <f t="shared" ca="1" si="89"/>
        <v>Electric tab Row 144-154 for Coal Mix when Inputs tab E710 = FRCC</v>
      </c>
    </row>
    <row r="512" spans="9:29" x14ac:dyDescent="0.4">
      <c r="I512" s="428" t="s">
        <v>232</v>
      </c>
      <c r="J512" s="375" t="str">
        <f t="shared" ca="1" si="81"/>
        <v>FRCC</v>
      </c>
      <c r="K512" s="375" t="s">
        <v>73</v>
      </c>
      <c r="L512" s="378"/>
      <c r="M512" s="824">
        <f t="shared" si="56"/>
        <v>0.50900000000000001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FRCC</v>
      </c>
      <c r="S512" s="428" t="s">
        <v>49</v>
      </c>
      <c r="T512" s="375" t="s">
        <v>418</v>
      </c>
      <c r="U512" s="375" t="str">
        <f t="shared" ca="1" si="82"/>
        <v>FRCC</v>
      </c>
      <c r="V512" s="375" t="s">
        <v>406</v>
      </c>
      <c r="W512" s="375" t="str">
        <f t="shared" si="87"/>
        <v>97%Boiler_3%IGCC</v>
      </c>
      <c r="X512" s="824">
        <f t="shared" si="88"/>
        <v>0.34799999999999998</v>
      </c>
      <c r="Y512" s="375" t="s">
        <v>391</v>
      </c>
      <c r="Z512" s="375" t="s">
        <v>400</v>
      </c>
      <c r="AA512" s="763">
        <f t="shared" si="92"/>
        <v>1.4411003414748947E-4</v>
      </c>
      <c r="AB512" s="375" t="s">
        <v>399</v>
      </c>
      <c r="AC512" s="831" t="str">
        <f t="shared" ca="1" si="89"/>
        <v>Electric tab Row 144-154 for Coal Mix when Inputs tab E710 = FRCC</v>
      </c>
    </row>
    <row r="513" spans="9:29" x14ac:dyDescent="0.4">
      <c r="I513" s="428" t="s">
        <v>232</v>
      </c>
      <c r="J513" s="375" t="str">
        <f t="shared" ca="1" si="81"/>
        <v>FRCC</v>
      </c>
      <c r="K513" s="375" t="s">
        <v>73</v>
      </c>
      <c r="L513" s="378"/>
      <c r="M513" s="824">
        <f t="shared" si="56"/>
        <v>0.50900000000000001</v>
      </c>
      <c r="N513" s="375" t="s">
        <v>392</v>
      </c>
      <c r="O513" s="375" t="s">
        <v>400</v>
      </c>
      <c r="P513" s="763">
        <f t="shared" si="90"/>
        <v>3.00000071086301E-6</v>
      </c>
      <c r="Q513" s="375" t="s">
        <v>399</v>
      </c>
      <c r="R513" s="831" t="str">
        <f t="shared" ca="1" si="91"/>
        <v>Electric tab Row 144-154 for Natural gas Combined Cycle when Inputs tab E710 = FRCC</v>
      </c>
      <c r="S513" s="428" t="s">
        <v>49</v>
      </c>
      <c r="T513" s="375" t="s">
        <v>418</v>
      </c>
      <c r="U513" s="375" t="str">
        <f t="shared" ca="1" si="82"/>
        <v>FRCC</v>
      </c>
      <c r="V513" s="375" t="s">
        <v>406</v>
      </c>
      <c r="W513" s="375" t="str">
        <f t="shared" si="87"/>
        <v>97%Boiler_3%IGCC</v>
      </c>
      <c r="X513" s="824">
        <f t="shared" si="88"/>
        <v>0.34799999999999998</v>
      </c>
      <c r="Y513" s="375" t="s">
        <v>392</v>
      </c>
      <c r="Z513" s="375" t="s">
        <v>400</v>
      </c>
      <c r="AA513" s="763">
        <f t="shared" si="92"/>
        <v>1.6181903834371382E-3</v>
      </c>
      <c r="AB513" s="375" t="s">
        <v>399</v>
      </c>
      <c r="AC513" s="831" t="str">
        <f t="shared" ca="1" si="89"/>
        <v>Electric tab Row 144-154 for Coal Mix when Inputs tab E710 = FRCC</v>
      </c>
    </row>
    <row r="514" spans="9:29" x14ac:dyDescent="0.4">
      <c r="I514" s="428" t="s">
        <v>232</v>
      </c>
      <c r="J514" s="375" t="str">
        <f t="shared" ca="1" si="81"/>
        <v>FRCC</v>
      </c>
      <c r="K514" s="375" t="s">
        <v>73</v>
      </c>
      <c r="L514" s="378"/>
      <c r="M514" s="824">
        <f t="shared" si="56"/>
        <v>0.50900000000000001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FRCC</v>
      </c>
      <c r="S514" s="428" t="s">
        <v>49</v>
      </c>
      <c r="T514" s="375" t="s">
        <v>418</v>
      </c>
      <c r="U514" s="375" t="str">
        <f t="shared" ca="1" si="82"/>
        <v>FRCC</v>
      </c>
      <c r="V514" s="375" t="s">
        <v>406</v>
      </c>
      <c r="W514" s="375" t="str">
        <f t="shared" si="87"/>
        <v>97%Boiler_3%IGCC</v>
      </c>
      <c r="X514" s="824">
        <f t="shared" si="88"/>
        <v>0.34799999999999998</v>
      </c>
      <c r="Y514" s="375" t="s">
        <v>393</v>
      </c>
      <c r="Z514" s="375" t="s">
        <v>400</v>
      </c>
      <c r="AA514" s="763">
        <f t="shared" si="92"/>
        <v>6.1967314683420485E-6</v>
      </c>
      <c r="AB514" s="375" t="s">
        <v>399</v>
      </c>
      <c r="AC514" s="831" t="str">
        <f t="shared" ca="1" si="89"/>
        <v>Electric tab Row 144-154 for Coal Mix when Inputs tab E710 = FRCC</v>
      </c>
    </row>
    <row r="515" spans="9:29" x14ac:dyDescent="0.4">
      <c r="I515" s="428" t="s">
        <v>232</v>
      </c>
      <c r="J515" s="375" t="str">
        <f t="shared" ca="1" si="81"/>
        <v>FRCC</v>
      </c>
      <c r="K515" s="375" t="s">
        <v>73</v>
      </c>
      <c r="L515" s="378"/>
      <c r="M515" s="824">
        <f t="shared" si="56"/>
        <v>0.50900000000000001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FRCC</v>
      </c>
      <c r="S515" s="428" t="s">
        <v>49</v>
      </c>
      <c r="T515" s="375" t="s">
        <v>418</v>
      </c>
      <c r="U515" s="375" t="str">
        <f t="shared" ca="1" si="82"/>
        <v>FRCC</v>
      </c>
      <c r="V515" s="375" t="s">
        <v>406</v>
      </c>
      <c r="W515" s="375" t="str">
        <f t="shared" si="87"/>
        <v>97%Boiler_3%IGCC</v>
      </c>
      <c r="X515" s="824">
        <f t="shared" si="88"/>
        <v>0.34799999999999998</v>
      </c>
      <c r="Y515" s="375" t="s">
        <v>394</v>
      </c>
      <c r="Z515" s="375" t="s">
        <v>400</v>
      </c>
      <c r="AA515" s="763">
        <f t="shared" si="92"/>
        <v>1.1672912765946645E-5</v>
      </c>
      <c r="AB515" s="375" t="s">
        <v>399</v>
      </c>
      <c r="AC515" s="831" t="str">
        <f t="shared" ca="1" si="89"/>
        <v>Electric tab Row 144-154 for Coal Mix when Inputs tab E710 = FRCC</v>
      </c>
    </row>
    <row r="516" spans="9:29" x14ac:dyDescent="0.4">
      <c r="I516" s="428" t="s">
        <v>232</v>
      </c>
      <c r="J516" s="375" t="str">
        <f t="shared" ca="1" si="81"/>
        <v>FRCC</v>
      </c>
      <c r="K516" s="375" t="s">
        <v>73</v>
      </c>
      <c r="L516" s="378"/>
      <c r="M516" s="824">
        <f t="shared" si="56"/>
        <v>0.50900000000000001</v>
      </c>
      <c r="N516" s="375" t="s">
        <v>395</v>
      </c>
      <c r="O516" s="375" t="s">
        <v>400</v>
      </c>
      <c r="P516" s="763">
        <f t="shared" si="90"/>
        <v>7.0000016586803578E-6</v>
      </c>
      <c r="Q516" s="375" t="s">
        <v>399</v>
      </c>
      <c r="R516" s="831" t="str">
        <f t="shared" ca="1" si="91"/>
        <v>Electric tab Row 144-154 for Natural gas Combined Cycle when Inputs tab E710 = FRCC</v>
      </c>
      <c r="S516" s="428" t="s">
        <v>49</v>
      </c>
      <c r="T516" s="375" t="s">
        <v>418</v>
      </c>
      <c r="U516" s="375" t="str">
        <f t="shared" ca="1" si="82"/>
        <v>FRCC</v>
      </c>
      <c r="V516" s="375" t="s">
        <v>406</v>
      </c>
      <c r="W516" s="375" t="str">
        <f t="shared" si="87"/>
        <v>97%Boiler_3%IGCC</v>
      </c>
      <c r="X516" s="824">
        <f t="shared" si="88"/>
        <v>0.34799999999999998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FRCC</v>
      </c>
    </row>
    <row r="517" spans="9:29" x14ac:dyDescent="0.4">
      <c r="I517" s="428" t="s">
        <v>232</v>
      </c>
      <c r="J517" s="375" t="str">
        <f t="shared" ca="1" si="81"/>
        <v>FRCC</v>
      </c>
      <c r="K517" s="375" t="s">
        <v>73</v>
      </c>
      <c r="L517" s="378"/>
      <c r="M517" s="824">
        <f t="shared" si="56"/>
        <v>0.50900000000000001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FRCC</v>
      </c>
      <c r="S517" s="428" t="s">
        <v>49</v>
      </c>
      <c r="T517" s="375" t="s">
        <v>418</v>
      </c>
      <c r="U517" s="375" t="str">
        <f t="shared" ca="1" si="82"/>
        <v>FRCC</v>
      </c>
      <c r="V517" s="375" t="s">
        <v>406</v>
      </c>
      <c r="W517" s="375" t="str">
        <f t="shared" si="87"/>
        <v>97%Boiler_3%IGCC</v>
      </c>
      <c r="X517" s="824">
        <f t="shared" si="88"/>
        <v>0.34799999999999998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FRCC</v>
      </c>
    </row>
    <row r="518" spans="9:29" x14ac:dyDescent="0.4">
      <c r="I518" s="428" t="s">
        <v>232</v>
      </c>
      <c r="J518" s="375" t="str">
        <f t="shared" ca="1" si="81"/>
        <v>FRCC</v>
      </c>
      <c r="K518" s="375" t="s">
        <v>73</v>
      </c>
      <c r="L518" s="378"/>
      <c r="M518" s="824">
        <f t="shared" si="56"/>
        <v>0.50900000000000001</v>
      </c>
      <c r="N518" s="375" t="s">
        <v>397</v>
      </c>
      <c r="O518" s="375" t="s">
        <v>400</v>
      </c>
      <c r="P518" s="763">
        <f t="shared" si="90"/>
        <v>0.39810526083763409</v>
      </c>
      <c r="Q518" s="375" t="s">
        <v>399</v>
      </c>
      <c r="R518" s="831" t="str">
        <f t="shared" ca="1" si="91"/>
        <v>Electric tab Row 144-154 for Natural gas Combined Cycle when Inputs tab E710 = FRCC</v>
      </c>
      <c r="S518" s="428" t="s">
        <v>49</v>
      </c>
      <c r="T518" s="375" t="s">
        <v>418</v>
      </c>
      <c r="U518" s="375" t="str">
        <f t="shared" ca="1" si="82"/>
        <v>FRCC</v>
      </c>
      <c r="V518" s="375" t="s">
        <v>406</v>
      </c>
      <c r="W518" s="375" t="str">
        <f t="shared" si="87"/>
        <v>97%Boiler_3%IGCC</v>
      </c>
      <c r="X518" s="824">
        <f t="shared" si="88"/>
        <v>0.34799999999999998</v>
      </c>
      <c r="Y518" s="375" t="s">
        <v>397</v>
      </c>
      <c r="Z518" s="375" t="s">
        <v>400</v>
      </c>
      <c r="AA518" s="763">
        <f t="shared" si="92"/>
        <v>0.98071797754740708</v>
      </c>
      <c r="AB518" s="375" t="s">
        <v>399</v>
      </c>
      <c r="AC518" s="831" t="str">
        <f t="shared" ca="1" si="89"/>
        <v>Electric tab Row 144-154 for Coal Mix when Inputs tab E710 = FRCC</v>
      </c>
    </row>
    <row r="519" spans="9:29" x14ac:dyDescent="0.4">
      <c r="I519" s="428" t="s">
        <v>232</v>
      </c>
      <c r="J519" s="375" t="str">
        <f t="shared" ca="1" si="81"/>
        <v>FRCC</v>
      </c>
      <c r="K519" s="375" t="s">
        <v>73</v>
      </c>
      <c r="L519" s="378"/>
      <c r="M519" s="824">
        <f t="shared" si="56"/>
        <v>0.50900000000000001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FRCC</v>
      </c>
      <c r="S519" s="428" t="s">
        <v>49</v>
      </c>
      <c r="T519" s="375" t="s">
        <v>418</v>
      </c>
      <c r="U519" s="375" t="str">
        <f t="shared" ca="1" si="82"/>
        <v>FRCC</v>
      </c>
      <c r="V519" s="375" t="s">
        <v>406</v>
      </c>
      <c r="W519" s="375" t="str">
        <f t="shared" si="87"/>
        <v>97%Boiler_3%IGCC</v>
      </c>
      <c r="X519" s="824">
        <f t="shared" si="88"/>
        <v>0.34799999999999998</v>
      </c>
      <c r="Y519" s="375" t="s">
        <v>387</v>
      </c>
      <c r="Z519" s="375" t="s">
        <v>401</v>
      </c>
      <c r="AA519" s="378">
        <f>(D145+D189)/1000/10^6/0.000293071</f>
        <v>1.2481811323414514E-5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FRCC</v>
      </c>
    </row>
    <row r="520" spans="9:29" x14ac:dyDescent="0.4">
      <c r="I520" s="428" t="s">
        <v>232</v>
      </c>
      <c r="J520" s="375" t="str">
        <f t="shared" ca="1" si="81"/>
        <v>FRCC</v>
      </c>
      <c r="K520" s="375" t="s">
        <v>73</v>
      </c>
      <c r="L520" s="378"/>
      <c r="M520" s="824">
        <f t="shared" si="56"/>
        <v>0.50900000000000001</v>
      </c>
      <c r="N520" s="375" t="s">
        <v>388</v>
      </c>
      <c r="O520" s="375" t="s">
        <v>401</v>
      </c>
      <c r="P520" s="378">
        <f t="shared" ref="P520:P529" si="94">(K146+K190)/1000/10^6/0.000293071</f>
        <v>9.7976436637926755E-5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FRCC</v>
      </c>
      <c r="S520" s="428" t="s">
        <v>49</v>
      </c>
      <c r="T520" s="375" t="s">
        <v>418</v>
      </c>
      <c r="U520" s="375" t="str">
        <f t="shared" ca="1" si="82"/>
        <v>FRCC</v>
      </c>
      <c r="V520" s="375" t="s">
        <v>406</v>
      </c>
      <c r="W520" s="375" t="str">
        <f t="shared" si="87"/>
        <v>97%Boiler_3%IGCC</v>
      </c>
      <c r="X520" s="824">
        <f t="shared" si="88"/>
        <v>0.34799999999999998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1.0200174856380033E-4</v>
      </c>
      <c r="AB520" s="375" t="s">
        <v>399</v>
      </c>
      <c r="AC520" s="831" t="str">
        <f t="shared" ca="1" si="93"/>
        <v>Electric tab Row 144-154 plus Row 188-198 for Coal Mix when Inputs tab E710 = FRCC</v>
      </c>
    </row>
    <row r="521" spans="9:29" x14ac:dyDescent="0.4">
      <c r="I521" s="428" t="s">
        <v>232</v>
      </c>
      <c r="J521" s="375" t="str">
        <f t="shared" ca="1" si="81"/>
        <v>FRCC</v>
      </c>
      <c r="K521" s="375" t="s">
        <v>73</v>
      </c>
      <c r="L521" s="378"/>
      <c r="M521" s="824">
        <f t="shared" si="56"/>
        <v>0.50900000000000001</v>
      </c>
      <c r="N521" s="375" t="s">
        <v>389</v>
      </c>
      <c r="O521" s="375" t="s">
        <v>401</v>
      </c>
      <c r="P521" s="378">
        <f t="shared" si="94"/>
        <v>1.1943572017345135E-4</v>
      </c>
      <c r="Q521" s="375" t="s">
        <v>399</v>
      </c>
      <c r="R521" s="831" t="str">
        <f t="shared" ca="1" si="95"/>
        <v>Electric tab Row 144-154 plus Row 188-198 for Natural gas Combined Cycle when Inputs tab E710 = FRCC</v>
      </c>
      <c r="S521" s="428" t="s">
        <v>49</v>
      </c>
      <c r="T521" s="375" t="s">
        <v>418</v>
      </c>
      <c r="U521" s="375" t="str">
        <f t="shared" ca="1" si="82"/>
        <v>FRCC</v>
      </c>
      <c r="V521" s="375" t="s">
        <v>406</v>
      </c>
      <c r="W521" s="375" t="str">
        <f t="shared" si="87"/>
        <v>97%Boiler_3%IGCC</v>
      </c>
      <c r="X521" s="824">
        <f t="shared" si="88"/>
        <v>0.34799999999999998</v>
      </c>
      <c r="Y521" s="375" t="s">
        <v>389</v>
      </c>
      <c r="Z521" s="375" t="s">
        <v>401</v>
      </c>
      <c r="AA521" s="378">
        <f t="shared" si="96"/>
        <v>6.2804852142016104E-4</v>
      </c>
      <c r="AB521" s="375" t="s">
        <v>399</v>
      </c>
      <c r="AC521" s="831" t="str">
        <f t="shared" ca="1" si="93"/>
        <v>Electric tab Row 144-154 plus Row 188-198 for Coal Mix when Inputs tab E710 = FRCC</v>
      </c>
    </row>
    <row r="522" spans="9:29" x14ac:dyDescent="0.4">
      <c r="I522" s="428" t="s">
        <v>232</v>
      </c>
      <c r="J522" s="375" t="str">
        <f t="shared" ca="1" si="81"/>
        <v>FRCC</v>
      </c>
      <c r="K522" s="375" t="s">
        <v>73</v>
      </c>
      <c r="L522" s="378"/>
      <c r="M522" s="824">
        <f t="shared" si="56"/>
        <v>0.50900000000000001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FRCC</v>
      </c>
      <c r="S522" s="428" t="s">
        <v>49</v>
      </c>
      <c r="T522" s="375" t="s">
        <v>418</v>
      </c>
      <c r="U522" s="375" t="str">
        <f t="shared" ca="1" si="82"/>
        <v>FRCC</v>
      </c>
      <c r="V522" s="375" t="s">
        <v>406</v>
      </c>
      <c r="W522" s="375" t="str">
        <f t="shared" si="87"/>
        <v>97%Boiler_3%IGCC</v>
      </c>
      <c r="X522" s="824">
        <f t="shared" si="88"/>
        <v>0.34799999999999998</v>
      </c>
      <c r="Y522" s="375" t="s">
        <v>390</v>
      </c>
      <c r="Z522" s="375" t="s">
        <v>401</v>
      </c>
      <c r="AA522" s="378">
        <f t="shared" si="96"/>
        <v>2.403922356970045E-4</v>
      </c>
      <c r="AB522" s="375" t="s">
        <v>399</v>
      </c>
      <c r="AC522" s="831" t="str">
        <f t="shared" ca="1" si="93"/>
        <v>Electric tab Row 144-154 plus Row 188-198 for Coal Mix when Inputs tab E710 = FRCC</v>
      </c>
    </row>
    <row r="523" spans="9:29" x14ac:dyDescent="0.4">
      <c r="I523" s="428" t="s">
        <v>232</v>
      </c>
      <c r="J523" s="375" t="str">
        <f t="shared" ca="1" si="81"/>
        <v>FRCC</v>
      </c>
      <c r="K523" s="375" t="s">
        <v>73</v>
      </c>
      <c r="L523" s="378"/>
      <c r="M523" s="824">
        <f t="shared" si="56"/>
        <v>0.50900000000000001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FRCC</v>
      </c>
      <c r="S523" s="428" t="s">
        <v>49</v>
      </c>
      <c r="T523" s="375" t="s">
        <v>418</v>
      </c>
      <c r="U523" s="375" t="str">
        <f t="shared" ca="1" si="82"/>
        <v>FRCC</v>
      </c>
      <c r="V523" s="375" t="s">
        <v>406</v>
      </c>
      <c r="W523" s="375" t="str">
        <f t="shared" si="87"/>
        <v>97%Boiler_3%IGCC</v>
      </c>
      <c r="X523" s="824">
        <f t="shared" si="88"/>
        <v>0.34799999999999998</v>
      </c>
      <c r="Y523" s="375" t="s">
        <v>391</v>
      </c>
      <c r="Z523" s="375" t="s">
        <v>401</v>
      </c>
      <c r="AA523" s="378">
        <f t="shared" si="96"/>
        <v>1.4434185442184841E-4</v>
      </c>
      <c r="AB523" s="375" t="s">
        <v>399</v>
      </c>
      <c r="AC523" s="831" t="str">
        <f t="shared" ca="1" si="93"/>
        <v>Electric tab Row 144-154 plus Row 188-198 for Coal Mix when Inputs tab E710 = FRCC</v>
      </c>
    </row>
    <row r="524" spans="9:29" x14ac:dyDescent="0.4">
      <c r="I524" s="428" t="s">
        <v>232</v>
      </c>
      <c r="J524" s="375" t="str">
        <f t="shared" ca="1" si="81"/>
        <v>FRCC</v>
      </c>
      <c r="K524" s="375" t="s">
        <v>73</v>
      </c>
      <c r="L524" s="378"/>
      <c r="M524" s="824">
        <f t="shared" si="56"/>
        <v>0.50900000000000001</v>
      </c>
      <c r="N524" s="375" t="s">
        <v>392</v>
      </c>
      <c r="O524" s="375" t="s">
        <v>401</v>
      </c>
      <c r="P524" s="378">
        <f t="shared" si="94"/>
        <v>4.4825388854009009E-6</v>
      </c>
      <c r="Q524" s="375" t="s">
        <v>399</v>
      </c>
      <c r="R524" s="831" t="str">
        <f t="shared" ca="1" si="95"/>
        <v>Electric tab Row 144-154 plus Row 188-198 for Natural gas Combined Cycle when Inputs tab E710 = FRCC</v>
      </c>
      <c r="S524" s="428" t="s">
        <v>49</v>
      </c>
      <c r="T524" s="375" t="s">
        <v>418</v>
      </c>
      <c r="U524" s="375" t="str">
        <f t="shared" ca="1" si="82"/>
        <v>FRCC</v>
      </c>
      <c r="V524" s="375" t="s">
        <v>406</v>
      </c>
      <c r="W524" s="375" t="str">
        <f t="shared" si="87"/>
        <v>97%Boiler_3%IGCC</v>
      </c>
      <c r="X524" s="824">
        <f t="shared" si="88"/>
        <v>0.34799999999999998</v>
      </c>
      <c r="Y524" s="375" t="s">
        <v>392</v>
      </c>
      <c r="Z524" s="375" t="s">
        <v>401</v>
      </c>
      <c r="AA524" s="378">
        <f t="shared" si="96"/>
        <v>1.6210189873570424E-3</v>
      </c>
      <c r="AB524" s="375" t="s">
        <v>399</v>
      </c>
      <c r="AC524" s="831" t="str">
        <f t="shared" ca="1" si="93"/>
        <v>Electric tab Row 144-154 plus Row 188-198 for Coal Mix when Inputs tab E710 = FRCC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FRCC</v>
      </c>
      <c r="K525" s="375" t="s">
        <v>73</v>
      </c>
      <c r="L525" s="378"/>
      <c r="M525" s="824">
        <f t="shared" si="56"/>
        <v>0.50900000000000001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FRCC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FRCC</v>
      </c>
      <c r="V525" s="375" t="s">
        <v>406</v>
      </c>
      <c r="W525" s="375" t="str">
        <f t="shared" si="87"/>
        <v>97%Boiler_3%IGCC</v>
      </c>
      <c r="X525" s="824">
        <f t="shared" si="88"/>
        <v>0.34799999999999998</v>
      </c>
      <c r="Y525" s="375" t="s">
        <v>393</v>
      </c>
      <c r="Z525" s="375" t="s">
        <v>401</v>
      </c>
      <c r="AA525" s="378">
        <f t="shared" si="96"/>
        <v>6.2010551635696922E-6</v>
      </c>
      <c r="AB525" s="375" t="s">
        <v>399</v>
      </c>
      <c r="AC525" s="831" t="str">
        <f t="shared" ca="1" si="93"/>
        <v>Electric tab Row 144-154 plus Row 188-198 for Coal Mix when Inputs tab E710 = FRCC</v>
      </c>
    </row>
    <row r="526" spans="9:29" x14ac:dyDescent="0.4">
      <c r="I526" s="428" t="s">
        <v>232</v>
      </c>
      <c r="J526" s="375" t="str">
        <f t="shared" ca="1" si="97"/>
        <v>FRCC</v>
      </c>
      <c r="K526" s="375" t="s">
        <v>73</v>
      </c>
      <c r="L526" s="378"/>
      <c r="M526" s="824">
        <f t="shared" ref="M526:M552" si="99">INDEX($D$66:$D$69,MATCH(K526,$A$66:$A$69,0))</f>
        <v>0.50900000000000001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FRCC</v>
      </c>
      <c r="S526" s="428" t="s">
        <v>49</v>
      </c>
      <c r="T526" s="375" t="s">
        <v>418</v>
      </c>
      <c r="U526" s="375" t="str">
        <f t="shared" ca="1" si="98"/>
        <v>FRCC</v>
      </c>
      <c r="V526" s="375" t="s">
        <v>406</v>
      </c>
      <c r="W526" s="375" t="str">
        <f t="shared" si="87"/>
        <v>97%Boiler_3%IGCC</v>
      </c>
      <c r="X526" s="824">
        <f t="shared" si="88"/>
        <v>0.34799999999999998</v>
      </c>
      <c r="Y526" s="375" t="s">
        <v>394</v>
      </c>
      <c r="Z526" s="375" t="s">
        <v>401</v>
      </c>
      <c r="AA526" s="378">
        <f t="shared" si="96"/>
        <v>1.168238313690641E-5</v>
      </c>
      <c r="AB526" s="375" t="s">
        <v>399</v>
      </c>
      <c r="AC526" s="831" t="str">
        <f t="shared" ca="1" si="93"/>
        <v>Electric tab Row 144-154 plus Row 188-198 for Coal Mix when Inputs tab E710 = FRCC</v>
      </c>
    </row>
    <row r="527" spans="9:29" x14ac:dyDescent="0.4">
      <c r="I527" s="428" t="s">
        <v>232</v>
      </c>
      <c r="J527" s="375" t="str">
        <f t="shared" ca="1" si="97"/>
        <v>FRCC</v>
      </c>
      <c r="K527" s="375" t="s">
        <v>73</v>
      </c>
      <c r="M527" s="824">
        <f t="shared" si="99"/>
        <v>0.50900000000000001</v>
      </c>
      <c r="N527" s="375" t="s">
        <v>395</v>
      </c>
      <c r="O527" s="375" t="s">
        <v>401</v>
      </c>
      <c r="P527" s="378">
        <f t="shared" si="94"/>
        <v>7.6933596091883329E-6</v>
      </c>
      <c r="Q527" s="375" t="s">
        <v>399</v>
      </c>
      <c r="R527" s="831" t="str">
        <f t="shared" ca="1" si="95"/>
        <v>Electric tab Row 144-154 plus Row 188-198 for Natural gas Combined Cycle when Inputs tab E710 = FRCC</v>
      </c>
      <c r="S527" s="428" t="s">
        <v>49</v>
      </c>
      <c r="T527" s="375" t="s">
        <v>418</v>
      </c>
      <c r="U527" s="375" t="str">
        <f t="shared" ca="1" si="98"/>
        <v>FRCC</v>
      </c>
      <c r="V527" s="375" t="s">
        <v>406</v>
      </c>
      <c r="W527" s="375" t="str">
        <f t="shared" si="87"/>
        <v>97%Boiler_3%IGCC</v>
      </c>
      <c r="X527" s="824">
        <f t="shared" si="88"/>
        <v>0.34799999999999998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FRCC</v>
      </c>
    </row>
    <row r="528" spans="9:29" x14ac:dyDescent="0.4">
      <c r="I528" s="428" t="s">
        <v>232</v>
      </c>
      <c r="J528" s="375" t="str">
        <f t="shared" ca="1" si="97"/>
        <v>FRCC</v>
      </c>
      <c r="K528" s="375" t="s">
        <v>73</v>
      </c>
      <c r="M528" s="824">
        <f t="shared" si="99"/>
        <v>0.50900000000000001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FRCC</v>
      </c>
      <c r="S528" s="428" t="s">
        <v>49</v>
      </c>
      <c r="T528" s="375" t="s">
        <v>418</v>
      </c>
      <c r="U528" s="375" t="str">
        <f t="shared" ca="1" si="98"/>
        <v>FRCC</v>
      </c>
      <c r="V528" s="375" t="s">
        <v>406</v>
      </c>
      <c r="W528" s="375" t="str">
        <f t="shared" si="87"/>
        <v>97%Boiler_3%IGCC</v>
      </c>
      <c r="X528" s="824">
        <f t="shared" si="88"/>
        <v>0.34799999999999998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FRCC</v>
      </c>
    </row>
    <row r="529" spans="9:29" x14ac:dyDescent="0.4">
      <c r="I529" s="428" t="s">
        <v>232</v>
      </c>
      <c r="J529" s="375" t="str">
        <f t="shared" ca="1" si="97"/>
        <v>FRCC</v>
      </c>
      <c r="K529" s="375" t="s">
        <v>73</v>
      </c>
      <c r="M529" s="824">
        <f t="shared" si="99"/>
        <v>0.50900000000000001</v>
      </c>
      <c r="N529" s="375" t="s">
        <v>397</v>
      </c>
      <c r="O529" s="375" t="s">
        <v>401</v>
      </c>
      <c r="P529" s="378">
        <f t="shared" si="94"/>
        <v>0.39852856827104133</v>
      </c>
      <c r="Q529" s="375" t="s">
        <v>399</v>
      </c>
      <c r="R529" s="831" t="str">
        <f t="shared" ca="1" si="95"/>
        <v>Electric tab Row 144-154 plus Row 188-198 for Natural gas Combined Cycle when Inputs tab E710 = FRCC</v>
      </c>
      <c r="S529" s="428" t="s">
        <v>49</v>
      </c>
      <c r="T529" s="375" t="s">
        <v>418</v>
      </c>
      <c r="U529" s="375" t="str">
        <f t="shared" ca="1" si="98"/>
        <v>FRCC</v>
      </c>
      <c r="V529" s="375" t="s">
        <v>406</v>
      </c>
      <c r="W529" s="375" t="str">
        <f t="shared" si="87"/>
        <v>97%Boiler_3%IGCC</v>
      </c>
      <c r="X529" s="824">
        <f t="shared" si="88"/>
        <v>0.34799999999999998</v>
      </c>
      <c r="Y529" s="375" t="s">
        <v>397</v>
      </c>
      <c r="Z529" s="375" t="s">
        <v>401</v>
      </c>
      <c r="AA529" s="378">
        <f t="shared" si="96"/>
        <v>0.9815143500808271</v>
      </c>
      <c r="AB529" s="375" t="s">
        <v>399</v>
      </c>
      <c r="AC529" s="831" t="str">
        <f t="shared" ca="1" si="93"/>
        <v>Electric tab Row 144-154 plus Row 188-198 for Coal Mix when Inputs tab E710 = FRCC</v>
      </c>
    </row>
    <row r="530" spans="9:29" x14ac:dyDescent="0.4">
      <c r="I530" s="428" t="s">
        <v>232</v>
      </c>
      <c r="J530" s="375" t="str">
        <f t="shared" ca="1" si="97"/>
        <v>FRCC</v>
      </c>
      <c r="K530" s="375" t="s">
        <v>55</v>
      </c>
      <c r="M530" s="824">
        <f t="shared" si="99"/>
        <v>0.33900000000000002</v>
      </c>
      <c r="N530" s="375" t="s">
        <v>385</v>
      </c>
      <c r="O530" s="375" t="s">
        <v>400</v>
      </c>
      <c r="P530" s="761">
        <f>L139/10^6</f>
        <v>2.9498525073746311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FRCC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FRCC</v>
      </c>
      <c r="V530" s="375" t="s">
        <v>52</v>
      </c>
      <c r="X530" s="824">
        <f t="shared" ref="X530:X575" si="101">INDEX($D$71:$D$72,MATCH(V530,$A$71:$A$72,0))</f>
        <v>0.34799999999999998</v>
      </c>
      <c r="Y530" s="375" t="s">
        <v>411</v>
      </c>
      <c r="Z530" s="375" t="s">
        <v>400</v>
      </c>
      <c r="AA530" s="761">
        <f>N140/10^6</f>
        <v>2.8735632183908049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FRCC</v>
      </c>
    </row>
    <row r="531" spans="9:29" x14ac:dyDescent="0.4">
      <c r="I531" s="428" t="s">
        <v>232</v>
      </c>
      <c r="J531" s="375" t="str">
        <f t="shared" ca="1" si="97"/>
        <v>FRCC</v>
      </c>
      <c r="K531" s="375" t="s">
        <v>55</v>
      </c>
      <c r="M531" s="824">
        <f t="shared" si="99"/>
        <v>0.33900000000000002</v>
      </c>
      <c r="N531" s="375" t="s">
        <v>387</v>
      </c>
      <c r="O531" s="375" t="s">
        <v>400</v>
      </c>
      <c r="P531" s="763">
        <f>L145/1000/10^6/0.000293071</f>
        <v>1.1360002691801264E-3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FRCC</v>
      </c>
      <c r="S531" s="428" t="s">
        <v>49</v>
      </c>
      <c r="T531" s="375" t="s">
        <v>414</v>
      </c>
      <c r="U531" s="375" t="str">
        <f t="shared" ca="1" si="100"/>
        <v>FRCC</v>
      </c>
      <c r="V531" s="375" t="s">
        <v>52</v>
      </c>
      <c r="X531" s="824">
        <f t="shared" si="101"/>
        <v>0.34799999999999998</v>
      </c>
      <c r="Y531" s="375" t="s">
        <v>387</v>
      </c>
      <c r="Z531" s="375" t="s">
        <v>400</v>
      </c>
      <c r="AA531" s="763">
        <f>N145/1000/10^6/0.000293071</f>
        <v>1.200000284345204E-5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FRCC</v>
      </c>
    </row>
    <row r="532" spans="9:29" x14ac:dyDescent="0.4">
      <c r="I532" s="428" t="s">
        <v>232</v>
      </c>
      <c r="J532" s="375" t="str">
        <f t="shared" ca="1" si="97"/>
        <v>FRCC</v>
      </c>
      <c r="K532" s="375" t="s">
        <v>55</v>
      </c>
      <c r="M532" s="824">
        <f t="shared" si="99"/>
        <v>0.33900000000000002</v>
      </c>
      <c r="N532" s="375" t="s">
        <v>388</v>
      </c>
      <c r="O532" s="375" t="s">
        <v>400</v>
      </c>
      <c r="P532" s="763">
        <f t="shared" ref="P532:P541" si="103">L146/1000/10^6/0.000293071</f>
        <v>3.9060009255436393E-3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FRCC</v>
      </c>
      <c r="S532" s="428" t="s">
        <v>49</v>
      </c>
      <c r="T532" s="375" t="s">
        <v>414</v>
      </c>
      <c r="U532" s="375" t="str">
        <f t="shared" ca="1" si="100"/>
        <v>FRCC</v>
      </c>
      <c r="V532" s="375" t="s">
        <v>52</v>
      </c>
      <c r="X532" s="824">
        <f t="shared" si="101"/>
        <v>0.34799999999999998</v>
      </c>
      <c r="Y532" s="375" t="s">
        <v>388</v>
      </c>
      <c r="Z532" s="375" t="s">
        <v>400</v>
      </c>
      <c r="AA532" s="763">
        <f t="shared" ref="AA532:AA541" si="105">N146/1000/10^6/0.000293071</f>
        <v>9.9000023458479334E-5</v>
      </c>
      <c r="AB532" s="375" t="s">
        <v>399</v>
      </c>
      <c r="AC532" s="831" t="str">
        <f t="shared" ca="1" si="102"/>
        <v>Electric tab Row 144-154 for Coal Boiler when Inputs tab E710 = FRCC</v>
      </c>
    </row>
    <row r="533" spans="9:29" x14ac:dyDescent="0.4">
      <c r="I533" s="428" t="s">
        <v>232</v>
      </c>
      <c r="J533" s="375" t="str">
        <f t="shared" ca="1" si="97"/>
        <v>FRCC</v>
      </c>
      <c r="K533" s="375" t="s">
        <v>55</v>
      </c>
      <c r="M533" s="824">
        <f t="shared" si="99"/>
        <v>0.33900000000000002</v>
      </c>
      <c r="N533" s="375" t="s">
        <v>389</v>
      </c>
      <c r="O533" s="375" t="s">
        <v>400</v>
      </c>
      <c r="P533" s="763">
        <f t="shared" si="103"/>
        <v>7.742001834500474E-3</v>
      </c>
      <c r="Q533" s="375" t="s">
        <v>399</v>
      </c>
      <c r="R533" s="831" t="str">
        <f t="shared" ca="1" si="104"/>
        <v>Electric tab Row 144-154 for Natural gas Internal Combustion Engine when Inputs tab E710 = FRCC</v>
      </c>
      <c r="S533" s="428" t="s">
        <v>49</v>
      </c>
      <c r="T533" s="375" t="s">
        <v>414</v>
      </c>
      <c r="U533" s="375" t="str">
        <f t="shared" ca="1" si="100"/>
        <v>FRCC</v>
      </c>
      <c r="V533" s="375" t="s">
        <v>52</v>
      </c>
      <c r="X533" s="824">
        <f t="shared" si="101"/>
        <v>0.34799999999999998</v>
      </c>
      <c r="Y533" s="375" t="s">
        <v>389</v>
      </c>
      <c r="Z533" s="375" t="s">
        <v>400</v>
      </c>
      <c r="AA533" s="763">
        <f t="shared" si="105"/>
        <v>6.4300015236163851E-4</v>
      </c>
      <c r="AB533" s="375" t="s">
        <v>399</v>
      </c>
      <c r="AC533" s="831" t="str">
        <f t="shared" ca="1" si="102"/>
        <v>Electric tab Row 144-154 for Coal Boiler when Inputs tab E710 = FRCC</v>
      </c>
    </row>
    <row r="534" spans="9:29" x14ac:dyDescent="0.4">
      <c r="I534" s="428" t="s">
        <v>232</v>
      </c>
      <c r="J534" s="375" t="str">
        <f t="shared" ca="1" si="97"/>
        <v>FRCC</v>
      </c>
      <c r="K534" s="375" t="s">
        <v>55</v>
      </c>
      <c r="L534" s="378"/>
      <c r="M534" s="824">
        <f t="shared" si="99"/>
        <v>0.33900000000000002</v>
      </c>
      <c r="N534" s="375" t="s">
        <v>390</v>
      </c>
      <c r="O534" s="375" t="s">
        <v>400</v>
      </c>
      <c r="P534" s="763">
        <f t="shared" si="103"/>
        <v>4.8300011444894466E-4</v>
      </c>
      <c r="Q534" s="375" t="s">
        <v>399</v>
      </c>
      <c r="R534" s="831" t="str">
        <f t="shared" ca="1" si="104"/>
        <v>Electric tab Row 144-154 for Natural gas Internal Combustion Engine when Inputs tab E710 = FRCC</v>
      </c>
      <c r="S534" s="428" t="s">
        <v>49</v>
      </c>
      <c r="T534" s="375" t="s">
        <v>414</v>
      </c>
      <c r="U534" s="375" t="str">
        <f t="shared" ca="1" si="100"/>
        <v>FRCC</v>
      </c>
      <c r="V534" s="375" t="s">
        <v>52</v>
      </c>
      <c r="W534" s="378"/>
      <c r="X534" s="824">
        <f t="shared" si="101"/>
        <v>0.34799999999999998</v>
      </c>
      <c r="Y534" s="375" t="s">
        <v>390</v>
      </c>
      <c r="Z534" s="375" t="s">
        <v>400</v>
      </c>
      <c r="AA534" s="763">
        <f t="shared" si="105"/>
        <v>1.8700004431046097E-4</v>
      </c>
      <c r="AB534" s="375" t="s">
        <v>399</v>
      </c>
      <c r="AC534" s="831" t="str">
        <f t="shared" ca="1" si="102"/>
        <v>Electric tab Row 144-154 for Coal Boiler when Inputs tab E710 = FRCC</v>
      </c>
    </row>
    <row r="535" spans="9:29" x14ac:dyDescent="0.4">
      <c r="I535" s="428" t="s">
        <v>232</v>
      </c>
      <c r="J535" s="375" t="str">
        <f t="shared" ca="1" si="97"/>
        <v>FRCC</v>
      </c>
      <c r="K535" s="375" t="s">
        <v>55</v>
      </c>
      <c r="L535" s="378"/>
      <c r="M535" s="824">
        <f t="shared" si="99"/>
        <v>0.33900000000000002</v>
      </c>
      <c r="N535" s="375" t="s">
        <v>391</v>
      </c>
      <c r="O535" s="375" t="s">
        <v>400</v>
      </c>
      <c r="P535" s="763">
        <f t="shared" si="103"/>
        <v>4.8300011444894466E-4</v>
      </c>
      <c r="Q535" s="375" t="s">
        <v>399</v>
      </c>
      <c r="R535" s="831" t="str">
        <f t="shared" ca="1" si="104"/>
        <v>Electric tab Row 144-154 for Natural gas Internal Combustion Engine when Inputs tab E710 = FRCC</v>
      </c>
      <c r="S535" s="428" t="s">
        <v>49</v>
      </c>
      <c r="T535" s="375" t="s">
        <v>414</v>
      </c>
      <c r="U535" s="375" t="str">
        <f t="shared" ca="1" si="100"/>
        <v>FRCC</v>
      </c>
      <c r="V535" s="375" t="s">
        <v>52</v>
      </c>
      <c r="W535" s="378"/>
      <c r="X535" s="824">
        <f t="shared" si="101"/>
        <v>0.34799999999999998</v>
      </c>
      <c r="Y535" s="375" t="s">
        <v>391</v>
      </c>
      <c r="Z535" s="375" t="s">
        <v>400</v>
      </c>
      <c r="AA535" s="763">
        <f t="shared" si="105"/>
        <v>1.310000310410181E-4</v>
      </c>
      <c r="AB535" s="375" t="s">
        <v>399</v>
      </c>
      <c r="AC535" s="831" t="str">
        <f t="shared" ca="1" si="102"/>
        <v>Electric tab Row 144-154 for Coal Boiler when Inputs tab E710 = FRCC</v>
      </c>
    </row>
    <row r="536" spans="9:29" x14ac:dyDescent="0.4">
      <c r="I536" s="428" t="s">
        <v>232</v>
      </c>
      <c r="J536" s="375" t="str">
        <f t="shared" ca="1" si="97"/>
        <v>FRCC</v>
      </c>
      <c r="K536" s="375" t="s">
        <v>55</v>
      </c>
      <c r="L536" s="378"/>
      <c r="M536" s="824">
        <f t="shared" si="99"/>
        <v>0.33900000000000002</v>
      </c>
      <c r="N536" s="375" t="s">
        <v>392</v>
      </c>
      <c r="O536" s="375" t="s">
        <v>400</v>
      </c>
      <c r="P536" s="763">
        <f t="shared" si="103"/>
        <v>2.500000592385842E-5</v>
      </c>
      <c r="Q536" s="375" t="s">
        <v>399</v>
      </c>
      <c r="R536" s="831" t="str">
        <f t="shared" ca="1" si="104"/>
        <v>Electric tab Row 144-154 for Natural gas Internal Combustion Engine when Inputs tab E710 = FRCC</v>
      </c>
      <c r="S536" s="428" t="s">
        <v>49</v>
      </c>
      <c r="T536" s="375" t="s">
        <v>414</v>
      </c>
      <c r="U536" s="375" t="str">
        <f t="shared" ca="1" si="100"/>
        <v>FRCC</v>
      </c>
      <c r="V536" s="375" t="s">
        <v>52</v>
      </c>
      <c r="W536" s="378"/>
      <c r="X536" s="824">
        <f t="shared" si="101"/>
        <v>0.34799999999999998</v>
      </c>
      <c r="Y536" s="375" t="s">
        <v>392</v>
      </c>
      <c r="Z536" s="375" t="s">
        <v>400</v>
      </c>
      <c r="AA536" s="763">
        <f t="shared" si="105"/>
        <v>1.6670003950028794E-3</v>
      </c>
      <c r="AB536" s="375" t="s">
        <v>399</v>
      </c>
      <c r="AC536" s="831" t="str">
        <f t="shared" ca="1" si="102"/>
        <v>Electric tab Row 144-154 for Coal Boiler when Inputs tab E710 = FRCC</v>
      </c>
    </row>
    <row r="537" spans="9:29" x14ac:dyDescent="0.4">
      <c r="I537" s="428" t="s">
        <v>232</v>
      </c>
      <c r="J537" s="375" t="str">
        <f t="shared" ca="1" si="97"/>
        <v>FRCC</v>
      </c>
      <c r="K537" s="375" t="s">
        <v>55</v>
      </c>
      <c r="L537" s="378"/>
      <c r="M537" s="824">
        <f t="shared" si="99"/>
        <v>0.33900000000000002</v>
      </c>
      <c r="N537" s="375" t="s">
        <v>393</v>
      </c>
      <c r="O537" s="375" t="s">
        <v>400</v>
      </c>
      <c r="P537" s="763">
        <f t="shared" si="103"/>
        <v>9.6600022889788945E-5</v>
      </c>
      <c r="Q537" s="375" t="s">
        <v>399</v>
      </c>
      <c r="R537" s="831" t="str">
        <f t="shared" ca="1" si="104"/>
        <v>Electric tab Row 144-154 for Natural gas Internal Combustion Engine when Inputs tab E710 = FRCC</v>
      </c>
      <c r="S537" s="428" t="s">
        <v>49</v>
      </c>
      <c r="T537" s="375" t="s">
        <v>414</v>
      </c>
      <c r="U537" s="375" t="str">
        <f t="shared" ca="1" si="100"/>
        <v>FRCC</v>
      </c>
      <c r="V537" s="375" t="s">
        <v>52</v>
      </c>
      <c r="W537" s="378"/>
      <c r="X537" s="824">
        <f t="shared" si="101"/>
        <v>0.34799999999999998</v>
      </c>
      <c r="Y537" s="375" t="s">
        <v>393</v>
      </c>
      <c r="Z537" s="375" t="s">
        <v>400</v>
      </c>
      <c r="AA537" s="763">
        <f t="shared" si="105"/>
        <v>5.633001334763779E-6</v>
      </c>
      <c r="AB537" s="375" t="s">
        <v>399</v>
      </c>
      <c r="AC537" s="831" t="str">
        <f t="shared" ca="1" si="102"/>
        <v>Electric tab Row 144-154 for Coal Boiler when Inputs tab E710 = FRCC</v>
      </c>
    </row>
    <row r="538" spans="9:29" x14ac:dyDescent="0.4">
      <c r="I538" s="428" t="s">
        <v>232</v>
      </c>
      <c r="J538" s="375" t="str">
        <f t="shared" ca="1" si="97"/>
        <v>FRCC</v>
      </c>
      <c r="K538" s="375" t="s">
        <v>55</v>
      </c>
      <c r="L538" s="378"/>
      <c r="M538" s="824">
        <f t="shared" si="99"/>
        <v>0.33900000000000002</v>
      </c>
      <c r="N538" s="375" t="s">
        <v>394</v>
      </c>
      <c r="O538" s="375" t="s">
        <v>400</v>
      </c>
      <c r="P538" s="763">
        <f t="shared" si="103"/>
        <v>2.0672404898414832E-4</v>
      </c>
      <c r="Q538" s="375" t="s">
        <v>399</v>
      </c>
      <c r="R538" s="831" t="str">
        <f t="shared" ca="1" si="104"/>
        <v>Electric tab Row 144-154 for Natural gas Internal Combustion Engine when Inputs tab E710 = FRCC</v>
      </c>
      <c r="S538" s="428" t="s">
        <v>49</v>
      </c>
      <c r="T538" s="375" t="s">
        <v>414</v>
      </c>
      <c r="U538" s="375" t="str">
        <f t="shared" ca="1" si="100"/>
        <v>FRCC</v>
      </c>
      <c r="V538" s="375" t="s">
        <v>52</v>
      </c>
      <c r="W538" s="378"/>
      <c r="X538" s="824">
        <f t="shared" si="101"/>
        <v>0.34799999999999998</v>
      </c>
      <c r="Y538" s="375" t="s">
        <v>394</v>
      </c>
      <c r="Z538" s="375" t="s">
        <v>400</v>
      </c>
      <c r="AA538" s="763">
        <f t="shared" si="105"/>
        <v>1.0611002514322466E-5</v>
      </c>
      <c r="AB538" s="375" t="s">
        <v>399</v>
      </c>
      <c r="AC538" s="831" t="str">
        <f t="shared" ca="1" si="102"/>
        <v>Electric tab Row 144-154 for Coal Boiler when Inputs tab E710 = FRCC</v>
      </c>
    </row>
    <row r="539" spans="9:29" x14ac:dyDescent="0.4">
      <c r="I539" s="428" t="s">
        <v>232</v>
      </c>
      <c r="J539" s="375" t="str">
        <f t="shared" ca="1" si="97"/>
        <v>FRCC</v>
      </c>
      <c r="K539" s="375" t="s">
        <v>55</v>
      </c>
      <c r="L539" s="378"/>
      <c r="M539" s="824">
        <f t="shared" si="99"/>
        <v>0.33900000000000002</v>
      </c>
      <c r="N539" s="375" t="s">
        <v>395</v>
      </c>
      <c r="O539" s="375" t="s">
        <v>400</v>
      </c>
      <c r="P539" s="763">
        <f t="shared" si="103"/>
        <v>1.1000002606497705E-5</v>
      </c>
      <c r="Q539" s="375" t="s">
        <v>399</v>
      </c>
      <c r="R539" s="831" t="str">
        <f t="shared" ca="1" si="104"/>
        <v>Electric tab Row 144-154 for Natural gas Internal Combustion Engine when Inputs tab E710 = FRCC</v>
      </c>
      <c r="S539" s="428" t="s">
        <v>49</v>
      </c>
      <c r="T539" s="375" t="s">
        <v>414</v>
      </c>
      <c r="U539" s="375" t="str">
        <f t="shared" ca="1" si="100"/>
        <v>FRCC</v>
      </c>
      <c r="V539" s="375" t="s">
        <v>52</v>
      </c>
      <c r="W539" s="378"/>
      <c r="X539" s="824">
        <f t="shared" si="101"/>
        <v>0.34799999999999998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FRCC</v>
      </c>
    </row>
    <row r="540" spans="9:29" x14ac:dyDescent="0.4">
      <c r="I540" s="428" t="s">
        <v>232</v>
      </c>
      <c r="J540" s="375" t="str">
        <f t="shared" ca="1" si="97"/>
        <v>FRCC</v>
      </c>
      <c r="K540" s="375" t="s">
        <v>55</v>
      </c>
      <c r="L540" s="378"/>
      <c r="M540" s="824">
        <f t="shared" si="99"/>
        <v>0.33900000000000002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FRCC</v>
      </c>
      <c r="S540" s="428" t="s">
        <v>49</v>
      </c>
      <c r="T540" s="375" t="s">
        <v>414</v>
      </c>
      <c r="U540" s="375" t="str">
        <f t="shared" ca="1" si="100"/>
        <v>FRCC</v>
      </c>
      <c r="V540" s="375" t="s">
        <v>52</v>
      </c>
      <c r="W540" s="378"/>
      <c r="X540" s="824">
        <f t="shared" si="101"/>
        <v>0.34799999999999998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FRCC</v>
      </c>
    </row>
    <row r="541" spans="9:29" x14ac:dyDescent="0.4">
      <c r="I541" s="428" t="s">
        <v>232</v>
      </c>
      <c r="J541" s="375" t="str">
        <f t="shared" ca="1" si="97"/>
        <v>FRCC</v>
      </c>
      <c r="K541" s="375" t="s">
        <v>55</v>
      </c>
      <c r="L541" s="378"/>
      <c r="M541" s="824">
        <f t="shared" si="99"/>
        <v>0.33900000000000002</v>
      </c>
      <c r="N541" s="375" t="s">
        <v>397</v>
      </c>
      <c r="O541" s="375" t="s">
        <v>400</v>
      </c>
      <c r="P541" s="763">
        <f t="shared" si="103"/>
        <v>0.58829869292858461</v>
      </c>
      <c r="Q541" s="375" t="s">
        <v>399</v>
      </c>
      <c r="R541" s="831" t="str">
        <f t="shared" ca="1" si="104"/>
        <v>Electric tab Row 144-154 for Natural gas Internal Combustion Engine when Inputs tab E710 = FRCC</v>
      </c>
      <c r="S541" s="428" t="s">
        <v>49</v>
      </c>
      <c r="T541" s="375" t="s">
        <v>414</v>
      </c>
      <c r="U541" s="375" t="str">
        <f t="shared" ca="1" si="100"/>
        <v>FRCC</v>
      </c>
      <c r="V541" s="375" t="s">
        <v>52</v>
      </c>
      <c r="W541" s="378"/>
      <c r="X541" s="824">
        <f t="shared" si="101"/>
        <v>0.34799999999999998</v>
      </c>
      <c r="Y541" s="375" t="s">
        <v>397</v>
      </c>
      <c r="Z541" s="375" t="s">
        <v>400</v>
      </c>
      <c r="AA541" s="763">
        <f t="shared" si="105"/>
        <v>0.80736433798666518</v>
      </c>
      <c r="AB541" s="375" t="s">
        <v>399</v>
      </c>
      <c r="AC541" s="831" t="str">
        <f t="shared" ca="1" si="102"/>
        <v>Electric tab Row 144-154 for Coal Boiler when Inputs tab E710 = FRCC</v>
      </c>
    </row>
    <row r="542" spans="9:29" x14ac:dyDescent="0.4">
      <c r="I542" s="428" t="s">
        <v>232</v>
      </c>
      <c r="J542" s="375" t="str">
        <f t="shared" ca="1" si="97"/>
        <v>FRCC</v>
      </c>
      <c r="K542" s="375" t="s">
        <v>55</v>
      </c>
      <c r="L542" s="378"/>
      <c r="M542" s="824">
        <f t="shared" si="99"/>
        <v>0.33900000000000002</v>
      </c>
      <c r="N542" s="375" t="s">
        <v>387</v>
      </c>
      <c r="O542" s="375" t="s">
        <v>401</v>
      </c>
      <c r="P542" s="378">
        <f>(L145+L189)/1000/10^6/0.000293071</f>
        <v>1.1364380874659189E-3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FRCC</v>
      </c>
      <c r="S542" s="428" t="s">
        <v>49</v>
      </c>
      <c r="T542" s="375" t="s">
        <v>414</v>
      </c>
      <c r="U542" s="375" t="str">
        <f t="shared" ca="1" si="100"/>
        <v>FRCC</v>
      </c>
      <c r="V542" s="375" t="s">
        <v>52</v>
      </c>
      <c r="W542" s="378"/>
      <c r="X542" s="824">
        <f t="shared" si="101"/>
        <v>0.34799999999999998</v>
      </c>
      <c r="Y542" s="375" t="s">
        <v>387</v>
      </c>
      <c r="Z542" s="375" t="s">
        <v>401</v>
      </c>
      <c r="AA542" s="378">
        <f>(N145+N189)/1000/10^6/0.000293071</f>
        <v>1.2811811401609445E-5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FRCC</v>
      </c>
    </row>
    <row r="543" spans="9:29" x14ac:dyDescent="0.4">
      <c r="I543" s="428" t="s">
        <v>232</v>
      </c>
      <c r="J543" s="375" t="str">
        <f t="shared" ca="1" si="97"/>
        <v>FRCC</v>
      </c>
      <c r="K543" s="375" t="s">
        <v>55</v>
      </c>
      <c r="L543" s="378"/>
      <c r="M543" s="824">
        <f t="shared" si="99"/>
        <v>0.33900000000000002</v>
      </c>
      <c r="N543" s="375" t="s">
        <v>388</v>
      </c>
      <c r="O543" s="375" t="s">
        <v>401</v>
      </c>
      <c r="P543" s="378">
        <f t="shared" ref="P543:P552" si="107">(L146+L190)/1000/10^6/0.000293071</f>
        <v>3.9089773396709044E-3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FRCC</v>
      </c>
      <c r="S543" s="428" t="s">
        <v>49</v>
      </c>
      <c r="T543" s="375" t="s">
        <v>414</v>
      </c>
      <c r="U543" s="375" t="str">
        <f t="shared" ca="1" si="100"/>
        <v>FRCC</v>
      </c>
      <c r="V543" s="375" t="s">
        <v>52</v>
      </c>
      <c r="W543" s="378"/>
      <c r="X543" s="824">
        <f t="shared" si="101"/>
        <v>0.34799999999999998</v>
      </c>
      <c r="Y543" s="375" t="s">
        <v>388</v>
      </c>
      <c r="Z543" s="375" t="s">
        <v>401</v>
      </c>
      <c r="AA543" s="378">
        <f t="shared" ref="AA543:AA552" si="109">(N146+N190)/1000/10^6/0.000293071</f>
        <v>1.0446174914670799E-4</v>
      </c>
      <c r="AB543" s="375" t="s">
        <v>399</v>
      </c>
      <c r="AC543" s="831" t="str">
        <f t="shared" ca="1" si="106"/>
        <v>Electric tab Row 144-154 plus Row 188-198 for Coal Boiler when Inputs tab E710 = FRCC</v>
      </c>
    </row>
    <row r="544" spans="9:29" x14ac:dyDescent="0.4">
      <c r="I544" s="428" t="s">
        <v>232</v>
      </c>
      <c r="J544" s="375" t="str">
        <f t="shared" ca="1" si="97"/>
        <v>FRCC</v>
      </c>
      <c r="K544" s="375" t="s">
        <v>55</v>
      </c>
      <c r="L544" s="378"/>
      <c r="M544" s="824">
        <f t="shared" si="99"/>
        <v>0.33900000000000002</v>
      </c>
      <c r="N544" s="375" t="s">
        <v>389</v>
      </c>
      <c r="O544" s="375" t="s">
        <v>401</v>
      </c>
      <c r="P544" s="378">
        <f t="shared" si="107"/>
        <v>7.7424375264763604E-3</v>
      </c>
      <c r="Q544" s="375" t="s">
        <v>399</v>
      </c>
      <c r="R544" s="831" t="str">
        <f t="shared" ca="1" si="108"/>
        <v>Electric tab Row 144-154 plus Row 188-198 for Natural gas Internal Combustion Engine when Inputs tab E710 = FRCC</v>
      </c>
      <c r="S544" s="428" t="s">
        <v>49</v>
      </c>
      <c r="T544" s="375" t="s">
        <v>414</v>
      </c>
      <c r="U544" s="375" t="str">
        <f t="shared" ca="1" si="100"/>
        <v>FRCC</v>
      </c>
      <c r="V544" s="375" t="s">
        <v>52</v>
      </c>
      <c r="W544" s="378"/>
      <c r="X544" s="824">
        <f t="shared" si="101"/>
        <v>0.34799999999999998</v>
      </c>
      <c r="Y544" s="375" t="s">
        <v>389</v>
      </c>
      <c r="Z544" s="375" t="s">
        <v>401</v>
      </c>
      <c r="AA544" s="378">
        <f t="shared" si="109"/>
        <v>6.4382852515930042E-4</v>
      </c>
      <c r="AB544" s="375" t="s">
        <v>399</v>
      </c>
      <c r="AC544" s="831" t="str">
        <f t="shared" ca="1" si="106"/>
        <v>Electric tab Row 144-154 plus Row 188-198 for Coal Boiler when Inputs tab E710 = FRCC</v>
      </c>
    </row>
    <row r="545" spans="9:29" x14ac:dyDescent="0.4">
      <c r="I545" s="428" t="s">
        <v>232</v>
      </c>
      <c r="J545" s="375" t="str">
        <f t="shared" ca="1" si="97"/>
        <v>FRCC</v>
      </c>
      <c r="K545" s="375" t="s">
        <v>55</v>
      </c>
      <c r="L545" s="378"/>
      <c r="M545" s="824">
        <f t="shared" si="99"/>
        <v>0.33900000000000002</v>
      </c>
      <c r="N545" s="375" t="s">
        <v>390</v>
      </c>
      <c r="O545" s="375" t="s">
        <v>401</v>
      </c>
      <c r="P545" s="378">
        <f t="shared" si="107"/>
        <v>4.8326625913337507E-4</v>
      </c>
      <c r="Q545" s="375" t="s">
        <v>399</v>
      </c>
      <c r="R545" s="831" t="str">
        <f t="shared" ca="1" si="108"/>
        <v>Electric tab Row 144-154 plus Row 188-198 for Natural gas Internal Combustion Engine when Inputs tab E710 = FRCC</v>
      </c>
      <c r="S545" s="428" t="s">
        <v>49</v>
      </c>
      <c r="T545" s="375" t="s">
        <v>414</v>
      </c>
      <c r="U545" s="375" t="str">
        <f t="shared" ca="1" si="100"/>
        <v>FRCC</v>
      </c>
      <c r="V545" s="375" t="s">
        <v>52</v>
      </c>
      <c r="W545" s="378"/>
      <c r="X545" s="824">
        <f t="shared" si="101"/>
        <v>0.34799999999999998</v>
      </c>
      <c r="Y545" s="375" t="s">
        <v>390</v>
      </c>
      <c r="Z545" s="375" t="s">
        <v>401</v>
      </c>
      <c r="AA545" s="378">
        <f t="shared" si="109"/>
        <v>1.8750222316448961E-4</v>
      </c>
      <c r="AB545" s="375" t="s">
        <v>399</v>
      </c>
      <c r="AC545" s="831" t="str">
        <f t="shared" ca="1" si="106"/>
        <v>Electric tab Row 144-154 plus Row 188-198 for Coal Boiler when Inputs tab E710 = FRCC</v>
      </c>
    </row>
    <row r="546" spans="9:29" x14ac:dyDescent="0.4">
      <c r="I546" s="428" t="s">
        <v>232</v>
      </c>
      <c r="J546" s="375" t="str">
        <f t="shared" ca="1" si="97"/>
        <v>FRCC</v>
      </c>
      <c r="K546" s="375" t="s">
        <v>55</v>
      </c>
      <c r="L546" s="378"/>
      <c r="M546" s="824">
        <f t="shared" si="99"/>
        <v>0.33900000000000002</v>
      </c>
      <c r="N546" s="375" t="s">
        <v>391</v>
      </c>
      <c r="O546" s="375" t="s">
        <v>401</v>
      </c>
      <c r="P546" s="378">
        <f t="shared" si="107"/>
        <v>4.8312347797669329E-4</v>
      </c>
      <c r="Q546" s="375" t="s">
        <v>399</v>
      </c>
      <c r="R546" s="831" t="str">
        <f t="shared" ca="1" si="108"/>
        <v>Electric tab Row 144-154 plus Row 188-198 for Natural gas Internal Combustion Engine when Inputs tab E710 = FRCC</v>
      </c>
      <c r="S546" s="428" t="s">
        <v>49</v>
      </c>
      <c r="T546" s="375" t="s">
        <v>414</v>
      </c>
      <c r="U546" s="375" t="str">
        <f t="shared" ca="1" si="100"/>
        <v>FRCC</v>
      </c>
      <c r="V546" s="375" t="s">
        <v>52</v>
      </c>
      <c r="W546" s="378"/>
      <c r="X546" s="824">
        <f t="shared" si="101"/>
        <v>0.34799999999999998</v>
      </c>
      <c r="Y546" s="375" t="s">
        <v>391</v>
      </c>
      <c r="Z546" s="375" t="s">
        <v>401</v>
      </c>
      <c r="AA546" s="378">
        <f t="shared" si="109"/>
        <v>1.3123185131537704E-4</v>
      </c>
      <c r="AB546" s="375" t="s">
        <v>399</v>
      </c>
      <c r="AC546" s="831" t="str">
        <f t="shared" ca="1" si="106"/>
        <v>Electric tab Row 144-154 plus Row 188-198 for Coal Boiler when Inputs tab E710 = FRCC</v>
      </c>
    </row>
    <row r="547" spans="9:29" x14ac:dyDescent="0.4">
      <c r="I547" s="428" t="s">
        <v>232</v>
      </c>
      <c r="J547" s="375" t="str">
        <f t="shared" ca="1" si="97"/>
        <v>FRCC</v>
      </c>
      <c r="K547" s="375" t="s">
        <v>55</v>
      </c>
      <c r="L547" s="378"/>
      <c r="M547" s="824">
        <f t="shared" si="99"/>
        <v>0.33900000000000002</v>
      </c>
      <c r="N547" s="375" t="s">
        <v>392</v>
      </c>
      <c r="O547" s="375" t="s">
        <v>401</v>
      </c>
      <c r="P547" s="378">
        <f t="shared" si="107"/>
        <v>2.648254409839631E-5</v>
      </c>
      <c r="Q547" s="375" t="s">
        <v>399</v>
      </c>
      <c r="R547" s="831" t="str">
        <f t="shared" ca="1" si="108"/>
        <v>Electric tab Row 144-154 plus Row 188-198 for Natural gas Internal Combustion Engine when Inputs tab E710 = FRCC</v>
      </c>
      <c r="S547" s="428" t="s">
        <v>49</v>
      </c>
      <c r="T547" s="375" t="s">
        <v>414</v>
      </c>
      <c r="U547" s="375" t="str">
        <f t="shared" ca="1" si="100"/>
        <v>FRCC</v>
      </c>
      <c r="V547" s="375" t="s">
        <v>52</v>
      </c>
      <c r="W547" s="378"/>
      <c r="X547" s="824">
        <f t="shared" si="101"/>
        <v>0.34799999999999998</v>
      </c>
      <c r="Y547" s="375" t="s">
        <v>392</v>
      </c>
      <c r="Z547" s="375" t="s">
        <v>401</v>
      </c>
      <c r="AA547" s="378">
        <f t="shared" si="109"/>
        <v>1.6698289989227836E-3</v>
      </c>
      <c r="AB547" s="375" t="s">
        <v>399</v>
      </c>
      <c r="AC547" s="831" t="str">
        <f t="shared" ca="1" si="106"/>
        <v>Electric tab Row 144-154 plus Row 188-198 for Coal Boiler when Inputs tab E710 = FRCC</v>
      </c>
    </row>
    <row r="548" spans="9:29" x14ac:dyDescent="0.4">
      <c r="I548" s="428" t="s">
        <v>232</v>
      </c>
      <c r="J548" s="375" t="str">
        <f t="shared" ca="1" si="97"/>
        <v>FRCC</v>
      </c>
      <c r="K548" s="375" t="s">
        <v>55</v>
      </c>
      <c r="L548" s="378"/>
      <c r="M548" s="824">
        <f t="shared" si="99"/>
        <v>0.33900000000000002</v>
      </c>
      <c r="N548" s="375" t="s">
        <v>393</v>
      </c>
      <c r="O548" s="375" t="s">
        <v>401</v>
      </c>
      <c r="P548" s="378">
        <f t="shared" si="107"/>
        <v>9.660224966236448E-5</v>
      </c>
      <c r="Q548" s="375" t="s">
        <v>399</v>
      </c>
      <c r="R548" s="831" t="str">
        <f t="shared" ca="1" si="108"/>
        <v>Electric tab Row 144-154 plus Row 188-198 for Natural gas Internal Combustion Engine when Inputs tab E710 = FRCC</v>
      </c>
      <c r="S548" s="428" t="s">
        <v>49</v>
      </c>
      <c r="T548" s="375" t="s">
        <v>414</v>
      </c>
      <c r="U548" s="375" t="str">
        <f t="shared" ca="1" si="100"/>
        <v>FRCC</v>
      </c>
      <c r="V548" s="375" t="s">
        <v>52</v>
      </c>
      <c r="W548" s="378"/>
      <c r="X548" s="824">
        <f t="shared" si="101"/>
        <v>0.34799999999999998</v>
      </c>
      <c r="Y548" s="375" t="s">
        <v>393</v>
      </c>
      <c r="Z548" s="375" t="s">
        <v>401</v>
      </c>
      <c r="AA548" s="378">
        <f t="shared" si="109"/>
        <v>5.6373250299914235E-6</v>
      </c>
      <c r="AB548" s="375" t="s">
        <v>399</v>
      </c>
      <c r="AC548" s="831" t="str">
        <f t="shared" ca="1" si="106"/>
        <v>Electric tab Row 144-154 plus Row 188-198 for Coal Boiler when Inputs tab E710 = FRCC</v>
      </c>
    </row>
    <row r="549" spans="9:29" x14ac:dyDescent="0.4">
      <c r="I549" s="428" t="s">
        <v>232</v>
      </c>
      <c r="J549" s="375" t="str">
        <f t="shared" ca="1" si="97"/>
        <v>FRCC</v>
      </c>
      <c r="K549" s="375" t="s">
        <v>55</v>
      </c>
      <c r="L549" s="378"/>
      <c r="M549" s="824">
        <f t="shared" si="99"/>
        <v>0.33900000000000002</v>
      </c>
      <c r="N549" s="375" t="s">
        <v>394</v>
      </c>
      <c r="O549" s="375" t="s">
        <v>401</v>
      </c>
      <c r="P549" s="378">
        <f t="shared" si="107"/>
        <v>2.0672897901304388E-4</v>
      </c>
      <c r="Q549" s="375" t="s">
        <v>399</v>
      </c>
      <c r="R549" s="831" t="str">
        <f t="shared" ca="1" si="108"/>
        <v>Electric tab Row 144-154 plus Row 188-198 for Natural gas Internal Combustion Engine when Inputs tab E710 = FRCC</v>
      </c>
      <c r="S549" s="428" t="s">
        <v>49</v>
      </c>
      <c r="T549" s="375" t="s">
        <v>414</v>
      </c>
      <c r="U549" s="375" t="str">
        <f t="shared" ca="1" si="100"/>
        <v>FRCC</v>
      </c>
      <c r="V549" s="375" t="s">
        <v>52</v>
      </c>
      <c r="W549" s="378"/>
      <c r="X549" s="824">
        <f t="shared" si="101"/>
        <v>0.34799999999999998</v>
      </c>
      <c r="Y549" s="375" t="s">
        <v>394</v>
      </c>
      <c r="Z549" s="375" t="s">
        <v>401</v>
      </c>
      <c r="AA549" s="378">
        <f t="shared" si="109"/>
        <v>1.0620472885282231E-5</v>
      </c>
      <c r="AB549" s="375" t="s">
        <v>399</v>
      </c>
      <c r="AC549" s="831" t="str">
        <f t="shared" ca="1" si="106"/>
        <v>Electric tab Row 144-154 plus Row 188-198 for Coal Boiler when Inputs tab E710 = FRCC</v>
      </c>
    </row>
    <row r="550" spans="9:29" x14ac:dyDescent="0.4">
      <c r="I550" s="428" t="s">
        <v>232</v>
      </c>
      <c r="J550" s="375" t="str">
        <f t="shared" ca="1" si="97"/>
        <v>FRCC</v>
      </c>
      <c r="K550" s="375" t="s">
        <v>55</v>
      </c>
      <c r="M550" s="824">
        <f t="shared" si="99"/>
        <v>0.33900000000000002</v>
      </c>
      <c r="N550" s="375" t="s">
        <v>395</v>
      </c>
      <c r="O550" s="375" t="s">
        <v>401</v>
      </c>
      <c r="P550" s="378">
        <f t="shared" si="107"/>
        <v>1.1693360557005679E-5</v>
      </c>
      <c r="Q550" s="375" t="s">
        <v>399</v>
      </c>
      <c r="R550" s="831" t="str">
        <f t="shared" ca="1" si="108"/>
        <v>Electric tab Row 144-154 plus Row 188-198 for Natural gas Internal Combustion Engine when Inputs tab E710 = FRCC</v>
      </c>
      <c r="S550" s="428" t="s">
        <v>49</v>
      </c>
      <c r="T550" s="375" t="s">
        <v>414</v>
      </c>
      <c r="U550" s="375" t="str">
        <f t="shared" ca="1" si="100"/>
        <v>FRCC</v>
      </c>
      <c r="V550" s="375" t="s">
        <v>52</v>
      </c>
      <c r="X550" s="824">
        <f t="shared" si="101"/>
        <v>0.34799999999999998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FRCC</v>
      </c>
    </row>
    <row r="551" spans="9:29" x14ac:dyDescent="0.4">
      <c r="I551" s="428" t="s">
        <v>232</v>
      </c>
      <c r="J551" s="375" t="str">
        <f t="shared" ca="1" si="97"/>
        <v>FRCC</v>
      </c>
      <c r="K551" s="375" t="s">
        <v>55</v>
      </c>
      <c r="M551" s="824">
        <f t="shared" si="99"/>
        <v>0.33900000000000002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FRCC</v>
      </c>
      <c r="S551" s="428" t="s">
        <v>49</v>
      </c>
      <c r="T551" s="375" t="s">
        <v>414</v>
      </c>
      <c r="U551" s="375" t="str">
        <f t="shared" ca="1" si="100"/>
        <v>FRCC</v>
      </c>
      <c r="V551" s="375" t="s">
        <v>52</v>
      </c>
      <c r="X551" s="824">
        <f t="shared" si="101"/>
        <v>0.34799999999999998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FRCC</v>
      </c>
    </row>
    <row r="552" spans="9:29" x14ac:dyDescent="0.4">
      <c r="I552" s="428" t="s">
        <v>232</v>
      </c>
      <c r="J552" s="375" t="str">
        <f t="shared" ca="1" si="97"/>
        <v>FRCC</v>
      </c>
      <c r="K552" s="375" t="s">
        <v>55</v>
      </c>
      <c r="M552" s="824">
        <f t="shared" si="99"/>
        <v>0.33900000000000002</v>
      </c>
      <c r="N552" s="375" t="s">
        <v>397</v>
      </c>
      <c r="O552" s="375" t="s">
        <v>401</v>
      </c>
      <c r="P552" s="378">
        <f t="shared" si="107"/>
        <v>0.58872200036199196</v>
      </c>
      <c r="Q552" s="375" t="s">
        <v>399</v>
      </c>
      <c r="R552" s="831" t="str">
        <f t="shared" ca="1" si="108"/>
        <v>Electric tab Row 144-154 plus Row 188-198 for Natural gas Internal Combustion Engine when Inputs tab E710 = FRCC</v>
      </c>
      <c r="S552" s="428" t="s">
        <v>49</v>
      </c>
      <c r="T552" s="375" t="s">
        <v>414</v>
      </c>
      <c r="U552" s="375" t="str">
        <f t="shared" ca="1" si="100"/>
        <v>FRCC</v>
      </c>
      <c r="V552" s="375" t="s">
        <v>52</v>
      </c>
      <c r="X552" s="824">
        <f t="shared" si="101"/>
        <v>0.34799999999999998</v>
      </c>
      <c r="Y552" s="375" t="s">
        <v>397</v>
      </c>
      <c r="Z552" s="375" t="s">
        <v>401</v>
      </c>
      <c r="AA552" s="378">
        <f t="shared" si="109"/>
        <v>0.80801994541575217</v>
      </c>
      <c r="AB552" s="375" t="s">
        <v>399</v>
      </c>
      <c r="AC552" s="831" t="str">
        <f t="shared" ca="1" si="106"/>
        <v>Electric tab Row 144-154 plus Row 188-198 for Coal Boiler when Inputs tab E710 = FRCC</v>
      </c>
    </row>
    <row r="553" spans="9:29" x14ac:dyDescent="0.4">
      <c r="I553" s="428" t="s">
        <v>232</v>
      </c>
      <c r="J553" s="375" t="str">
        <f t="shared" ca="1" si="97"/>
        <v>FRCC</v>
      </c>
      <c r="K553" s="375" t="s">
        <v>406</v>
      </c>
      <c r="L553" s="375" t="str">
        <f>CONCATENATE(TEXT($C$66,"0%"), $A$66, "_", TEXT($C$67,"0%"),$A$67, "_",TEXT($C$68,"0%"),$A$68,"_",TEXT($C$69,"0%"),$A$69)</f>
        <v>7%Boiler_3%Gas Turbine_90%Combined Cycle_0%Internal Combustion Engine</v>
      </c>
      <c r="M553" s="824">
        <f>$D$65</f>
        <v>0.48120249220745398</v>
      </c>
      <c r="N553" s="375" t="s">
        <v>385</v>
      </c>
      <c r="O553" s="375" t="s">
        <v>400</v>
      </c>
      <c r="P553" s="761">
        <f>C139/10^6</f>
        <v>2.0781272254277607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FRCC</v>
      </c>
      <c r="S553" s="428" t="s">
        <v>49</v>
      </c>
      <c r="T553" s="375" t="s">
        <v>414</v>
      </c>
      <c r="U553" s="375" t="str">
        <f t="shared" ca="1" si="100"/>
        <v>FRCC</v>
      </c>
      <c r="V553" s="375" t="s">
        <v>53</v>
      </c>
      <c r="X553" s="824">
        <f t="shared" si="101"/>
        <v>0.34799999999999998</v>
      </c>
      <c r="Y553" s="375" t="s">
        <v>411</v>
      </c>
      <c r="Z553" s="375" t="s">
        <v>400</v>
      </c>
      <c r="AA553" s="761">
        <f>R140/10^6</f>
        <v>2.8735632183908049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FRCC</v>
      </c>
    </row>
    <row r="554" spans="9:29" x14ac:dyDescent="0.4">
      <c r="I554" s="428" t="s">
        <v>232</v>
      </c>
      <c r="J554" s="375" t="str">
        <f t="shared" ca="1" si="97"/>
        <v>FRCC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7%Boiler_3%Gas Turbine_90%Combined Cycle_0%Internal Combustion Engine</v>
      </c>
      <c r="M554" s="824">
        <f t="shared" ref="M554:M575" si="111">$D$65</f>
        <v>0.48120249220745398</v>
      </c>
      <c r="N554" s="375" t="s">
        <v>387</v>
      </c>
      <c r="O554" s="375" t="s">
        <v>400</v>
      </c>
      <c r="P554" s="763">
        <f>C145/1000/10^6/0.000293071</f>
        <v>6.3160014966035928E-6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FRCC</v>
      </c>
      <c r="S554" s="428" t="s">
        <v>49</v>
      </c>
      <c r="T554" s="375" t="s">
        <v>414</v>
      </c>
      <c r="U554" s="375" t="str">
        <f t="shared" ca="1" si="100"/>
        <v>FRCC</v>
      </c>
      <c r="V554" s="375" t="s">
        <v>53</v>
      </c>
      <c r="X554" s="824">
        <f t="shared" si="101"/>
        <v>0.34799999999999998</v>
      </c>
      <c r="Y554" s="375" t="s">
        <v>387</v>
      </c>
      <c r="Z554" s="375" t="s">
        <v>400</v>
      </c>
      <c r="AA554" s="763">
        <f>R145/1000/10^6/0.000293071</f>
        <v>1.0000002369543367E-6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FRCC</v>
      </c>
    </row>
    <row r="555" spans="9:29" x14ac:dyDescent="0.4">
      <c r="I555" s="428" t="s">
        <v>232</v>
      </c>
      <c r="J555" s="375" t="str">
        <f t="shared" ca="1" si="97"/>
        <v>FRCC</v>
      </c>
      <c r="K555" s="375" t="s">
        <v>406</v>
      </c>
      <c r="L555" s="375" t="str">
        <f t="shared" si="110"/>
        <v>7%Boiler_3%Gas Turbine_90%Combined Cycle_0%Internal Combustion Engine</v>
      </c>
      <c r="M555" s="824">
        <f t="shared" si="111"/>
        <v>0.48120249220745398</v>
      </c>
      <c r="N555" s="375" t="s">
        <v>388</v>
      </c>
      <c r="O555" s="375" t="s">
        <v>400</v>
      </c>
      <c r="P555" s="763">
        <f t="shared" ref="P555:P564" si="113">C146/1000/10^6/0.000293071</f>
        <v>1.3582703218479672E-4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FRCC</v>
      </c>
      <c r="S555" s="428" t="s">
        <v>49</v>
      </c>
      <c r="T555" s="375" t="s">
        <v>414</v>
      </c>
      <c r="U555" s="375" t="str">
        <f t="shared" ca="1" si="100"/>
        <v>FRCC</v>
      </c>
      <c r="V555" s="375" t="s">
        <v>53</v>
      </c>
      <c r="X555" s="824">
        <f t="shared" si="101"/>
        <v>0.34799999999999998</v>
      </c>
      <c r="Y555" s="375" t="s">
        <v>388</v>
      </c>
      <c r="Z555" s="375" t="s">
        <v>400</v>
      </c>
      <c r="AA555" s="763">
        <f t="shared" ref="AA555:AA564" si="115">R146/1000/10^6/0.000293071</f>
        <v>1.7000004028223725E-5</v>
      </c>
      <c r="AB555" s="375" t="s">
        <v>399</v>
      </c>
      <c r="AC555" s="831" t="str">
        <f t="shared" ca="1" si="112"/>
        <v>Electric tab Row 144-154 for Coal IGCC when Inputs tab E710 = FRCC</v>
      </c>
    </row>
    <row r="556" spans="9:29" x14ac:dyDescent="0.4">
      <c r="I556" s="428" t="s">
        <v>232</v>
      </c>
      <c r="J556" s="375" t="str">
        <f t="shared" ca="1" si="97"/>
        <v>FRCC</v>
      </c>
      <c r="K556" s="375" t="s">
        <v>406</v>
      </c>
      <c r="L556" s="375" t="str">
        <f t="shared" si="110"/>
        <v>7%Boiler_3%Gas Turbine_90%Combined Cycle_0%Internal Combustion Engine</v>
      </c>
      <c r="M556" s="824">
        <f t="shared" si="111"/>
        <v>0.48120249220745398</v>
      </c>
      <c r="N556" s="375" t="s">
        <v>389</v>
      </c>
      <c r="O556" s="375" t="s">
        <v>400</v>
      </c>
      <c r="P556" s="763">
        <f t="shared" si="113"/>
        <v>2.6171606201474121E-4</v>
      </c>
      <c r="Q556" s="375" t="s">
        <v>399</v>
      </c>
      <c r="R556" s="831" t="str">
        <f t="shared" ca="1" si="114"/>
        <v>Electric tab Row 144-154 for Natural gas Mix when Inputs tab E710 = FRCC</v>
      </c>
      <c r="S556" s="428" t="s">
        <v>49</v>
      </c>
      <c r="T556" s="375" t="s">
        <v>414</v>
      </c>
      <c r="U556" s="375" t="str">
        <f t="shared" ca="1" si="100"/>
        <v>FRCC</v>
      </c>
      <c r="V556" s="375" t="s">
        <v>53</v>
      </c>
      <c r="X556" s="824">
        <f t="shared" si="101"/>
        <v>0.34799999999999998</v>
      </c>
      <c r="Y556" s="375" t="s">
        <v>389</v>
      </c>
      <c r="Z556" s="375" t="s">
        <v>400</v>
      </c>
      <c r="AA556" s="763">
        <f t="shared" si="115"/>
        <v>1.1700002772365742E-4</v>
      </c>
      <c r="AB556" s="375" t="s">
        <v>399</v>
      </c>
      <c r="AC556" s="831" t="str">
        <f t="shared" ca="1" si="112"/>
        <v>Electric tab Row 144-154 for Coal IGCC when Inputs tab E710 = FRCC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FRCC</v>
      </c>
      <c r="K557" s="375" t="s">
        <v>406</v>
      </c>
      <c r="L557" s="375" t="str">
        <f t="shared" si="110"/>
        <v>7%Boiler_3%Gas Turbine_90%Combined Cycle_0%Internal Combustion Engine</v>
      </c>
      <c r="M557" s="824">
        <f t="shared" si="111"/>
        <v>0.48120249220745398</v>
      </c>
      <c r="N557" s="375" t="s">
        <v>390</v>
      </c>
      <c r="O557" s="375" t="s">
        <v>400</v>
      </c>
      <c r="P557" s="763">
        <f t="shared" si="113"/>
        <v>4.6280010966246717E-6</v>
      </c>
      <c r="Q557" s="375" t="s">
        <v>399</v>
      </c>
      <c r="R557" s="831" t="str">
        <f t="shared" ca="1" si="114"/>
        <v>Electric tab Row 144-154 for Natural gas Mix when Inputs tab E710 = FRCC</v>
      </c>
      <c r="S557" s="428" t="s">
        <v>49</v>
      </c>
      <c r="T557" s="375" t="s">
        <v>414</v>
      </c>
      <c r="U557" s="375" t="str">
        <f t="shared" ca="1" si="100"/>
        <v>FRCC</v>
      </c>
      <c r="V557" s="375" t="s">
        <v>53</v>
      </c>
      <c r="W557" s="378"/>
      <c r="X557" s="824">
        <f t="shared" si="101"/>
        <v>0.34799999999999998</v>
      </c>
      <c r="Y557" s="375" t="s">
        <v>390</v>
      </c>
      <c r="Z557" s="375" t="s">
        <v>400</v>
      </c>
      <c r="AA557" s="763">
        <f t="shared" si="115"/>
        <v>1.9500004620609565E-3</v>
      </c>
      <c r="AB557" s="375" t="s">
        <v>399</v>
      </c>
      <c r="AC557" s="831" t="str">
        <f t="shared" ca="1" si="112"/>
        <v>Electric tab Row 144-154 for Coal IGCC when Inputs tab E710 = FRCC</v>
      </c>
    </row>
    <row r="558" spans="9:29" x14ac:dyDescent="0.4">
      <c r="I558" s="428" t="s">
        <v>232</v>
      </c>
      <c r="J558" s="375" t="str">
        <f t="shared" ca="1" si="116"/>
        <v>FRCC</v>
      </c>
      <c r="K558" s="375" t="s">
        <v>406</v>
      </c>
      <c r="L558" s="375" t="str">
        <f t="shared" si="110"/>
        <v>7%Boiler_3%Gas Turbine_90%Combined Cycle_0%Internal Combustion Engine</v>
      </c>
      <c r="M558" s="824">
        <f t="shared" si="111"/>
        <v>0.48120249220745398</v>
      </c>
      <c r="N558" s="375" t="s">
        <v>391</v>
      </c>
      <c r="O558" s="375" t="s">
        <v>400</v>
      </c>
      <c r="P558" s="763">
        <f t="shared" si="113"/>
        <v>4.6280010966246717E-6</v>
      </c>
      <c r="Q558" s="375" t="s">
        <v>399</v>
      </c>
      <c r="R558" s="831" t="str">
        <f t="shared" ca="1" si="114"/>
        <v>Electric tab Row 144-154 for Natural gas Mix when Inputs tab E710 = FRCC</v>
      </c>
      <c r="S558" s="428" t="s">
        <v>49</v>
      </c>
      <c r="T558" s="375" t="s">
        <v>414</v>
      </c>
      <c r="U558" s="375" t="str">
        <f t="shared" ca="1" si="100"/>
        <v>FRCC</v>
      </c>
      <c r="V558" s="375" t="s">
        <v>53</v>
      </c>
      <c r="W558" s="378"/>
      <c r="X558" s="824">
        <f t="shared" si="101"/>
        <v>0.34799999999999998</v>
      </c>
      <c r="Y558" s="375" t="s">
        <v>391</v>
      </c>
      <c r="Z558" s="375" t="s">
        <v>400</v>
      </c>
      <c r="AA558" s="763">
        <f t="shared" si="115"/>
        <v>5.680001345900632E-4</v>
      </c>
      <c r="AB558" s="375" t="s">
        <v>399</v>
      </c>
      <c r="AC558" s="831" t="str">
        <f t="shared" ca="1" si="112"/>
        <v>Electric tab Row 144-154 for Coal IGCC when Inputs tab E710 = FRCC</v>
      </c>
    </row>
    <row r="559" spans="9:29" x14ac:dyDescent="0.4">
      <c r="I559" s="428" t="s">
        <v>232</v>
      </c>
      <c r="J559" s="375" t="str">
        <f t="shared" ca="1" si="116"/>
        <v>FRCC</v>
      </c>
      <c r="K559" s="375" t="s">
        <v>406</v>
      </c>
      <c r="L559" s="375" t="str">
        <f t="shared" si="110"/>
        <v>7%Boiler_3%Gas Turbine_90%Combined Cycle_0%Internal Combustion Engine</v>
      </c>
      <c r="M559" s="824">
        <f t="shared" si="111"/>
        <v>0.48120249220745398</v>
      </c>
      <c r="N559" s="375" t="s">
        <v>392</v>
      </c>
      <c r="O559" s="375" t="s">
        <v>400</v>
      </c>
      <c r="P559" s="763">
        <f t="shared" si="113"/>
        <v>1.9660304658593346E-4</v>
      </c>
      <c r="Q559" s="375" t="s">
        <v>399</v>
      </c>
      <c r="R559" s="831" t="str">
        <f t="shared" ca="1" si="114"/>
        <v>Electric tab Row 144-154 for Natural gas Mix when Inputs tab E710 = FRCC</v>
      </c>
      <c r="S559" s="428" t="s">
        <v>49</v>
      </c>
      <c r="T559" s="375" t="s">
        <v>414</v>
      </c>
      <c r="U559" s="375" t="str">
        <f t="shared" ca="1" si="100"/>
        <v>FRCC</v>
      </c>
      <c r="V559" s="375" t="s">
        <v>53</v>
      </c>
      <c r="W559" s="378"/>
      <c r="X559" s="824">
        <f t="shared" si="101"/>
        <v>0.34799999999999998</v>
      </c>
      <c r="Y559" s="375" t="s">
        <v>392</v>
      </c>
      <c r="Z559" s="375" t="s">
        <v>400</v>
      </c>
      <c r="AA559" s="763">
        <f t="shared" si="115"/>
        <v>4.0000009478173478E-5</v>
      </c>
      <c r="AB559" s="375" t="s">
        <v>399</v>
      </c>
      <c r="AC559" s="831" t="str">
        <f t="shared" ca="1" si="112"/>
        <v>Electric tab Row 144-154 for Coal IGCC when Inputs tab E710 = FRCC</v>
      </c>
    </row>
    <row r="560" spans="9:29" x14ac:dyDescent="0.4">
      <c r="I560" s="428" t="s">
        <v>232</v>
      </c>
      <c r="J560" s="375" t="str">
        <f t="shared" ca="1" si="116"/>
        <v>FRCC</v>
      </c>
      <c r="K560" s="375" t="s">
        <v>406</v>
      </c>
      <c r="L560" s="375" t="str">
        <f t="shared" si="110"/>
        <v>7%Boiler_3%Gas Turbine_90%Combined Cycle_0%Internal Combustion Engine</v>
      </c>
      <c r="M560" s="824">
        <f t="shared" si="111"/>
        <v>0.48120249220745398</v>
      </c>
      <c r="N560" s="375" t="s">
        <v>393</v>
      </c>
      <c r="O560" s="375" t="s">
        <v>400</v>
      </c>
      <c r="P560" s="763">
        <f t="shared" si="113"/>
        <v>5.0897412060359679E-7</v>
      </c>
      <c r="Q560" s="375" t="s">
        <v>399</v>
      </c>
      <c r="R560" s="831" t="str">
        <f t="shared" ca="1" si="114"/>
        <v>Electric tab Row 144-154 for Natural gas Mix when Inputs tab E710 = FRCC</v>
      </c>
      <c r="S560" s="428" t="s">
        <v>49</v>
      </c>
      <c r="T560" s="375" t="s">
        <v>414</v>
      </c>
      <c r="U560" s="375" t="str">
        <f t="shared" ca="1" si="100"/>
        <v>FRCC</v>
      </c>
      <c r="V560" s="375" t="s">
        <v>53</v>
      </c>
      <c r="W560" s="378"/>
      <c r="X560" s="824">
        <f t="shared" si="101"/>
        <v>0.34799999999999998</v>
      </c>
      <c r="Y560" s="375" t="s">
        <v>393</v>
      </c>
      <c r="Z560" s="375" t="s">
        <v>400</v>
      </c>
      <c r="AA560" s="763">
        <f t="shared" si="115"/>
        <v>2.4424005787372716E-5</v>
      </c>
      <c r="AB560" s="375" t="s">
        <v>399</v>
      </c>
      <c r="AC560" s="831" t="str">
        <f t="shared" ca="1" si="112"/>
        <v>Electric tab Row 144-154 for Coal IGCC when Inputs tab E710 = FRCC</v>
      </c>
    </row>
    <row r="561" spans="9:29" x14ac:dyDescent="0.4">
      <c r="I561" s="428" t="s">
        <v>232</v>
      </c>
      <c r="J561" s="375" t="str">
        <f t="shared" ca="1" si="116"/>
        <v>FRCC</v>
      </c>
      <c r="K561" s="375" t="s">
        <v>406</v>
      </c>
      <c r="L561" s="375" t="str">
        <f t="shared" si="110"/>
        <v>7%Boiler_3%Gas Turbine_90%Combined Cycle_0%Internal Combustion Engine</v>
      </c>
      <c r="M561" s="824">
        <f t="shared" si="111"/>
        <v>0.48120249220745398</v>
      </c>
      <c r="N561" s="375" t="s">
        <v>394</v>
      </c>
      <c r="O561" s="375" t="s">
        <v>400</v>
      </c>
      <c r="P561" s="763">
        <f t="shared" si="113"/>
        <v>2.5152765960055571E-6</v>
      </c>
      <c r="Q561" s="375" t="s">
        <v>399</v>
      </c>
      <c r="R561" s="831" t="str">
        <f t="shared" ca="1" si="114"/>
        <v>Electric tab Row 144-154 for Natural gas Mix when Inputs tab E710 = FRCC</v>
      </c>
      <c r="S561" s="428" t="s">
        <v>49</v>
      </c>
      <c r="T561" s="375" t="s">
        <v>414</v>
      </c>
      <c r="U561" s="375" t="str">
        <f t="shared" ca="1" si="100"/>
        <v>FRCC</v>
      </c>
      <c r="V561" s="375" t="s">
        <v>53</v>
      </c>
      <c r="W561" s="378"/>
      <c r="X561" s="824">
        <f t="shared" si="101"/>
        <v>0.34799999999999998</v>
      </c>
      <c r="Y561" s="375" t="s">
        <v>394</v>
      </c>
      <c r="Z561" s="375" t="s">
        <v>400</v>
      </c>
      <c r="AA561" s="763">
        <f t="shared" si="115"/>
        <v>4.6008010901795116E-5</v>
      </c>
      <c r="AB561" s="375" t="s">
        <v>399</v>
      </c>
      <c r="AC561" s="831" t="str">
        <f t="shared" ca="1" si="112"/>
        <v>Electric tab Row 144-154 for Coal IGCC when Inputs tab E710 = FRCC</v>
      </c>
    </row>
    <row r="562" spans="9:29" x14ac:dyDescent="0.4">
      <c r="I562" s="428" t="s">
        <v>232</v>
      </c>
      <c r="J562" s="375" t="str">
        <f t="shared" ca="1" si="116"/>
        <v>FRCC</v>
      </c>
      <c r="K562" s="375" t="s">
        <v>406</v>
      </c>
      <c r="L562" s="375" t="str">
        <f t="shared" si="110"/>
        <v>7%Boiler_3%Gas Turbine_90%Combined Cycle_0%Internal Combustion Engine</v>
      </c>
      <c r="M562" s="824">
        <f t="shared" si="111"/>
        <v>0.48120249220745398</v>
      </c>
      <c r="N562" s="375" t="s">
        <v>395</v>
      </c>
      <c r="O562" s="375" t="s">
        <v>400</v>
      </c>
      <c r="P562" s="763">
        <f t="shared" si="113"/>
        <v>7.4120017563055438E-6</v>
      </c>
      <c r="Q562" s="375" t="s">
        <v>399</v>
      </c>
      <c r="R562" s="831" t="str">
        <f t="shared" ca="1" si="114"/>
        <v>Electric tab Row 144-154 for Natural gas Mix when Inputs tab E710 = FRCC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FRCC</v>
      </c>
      <c r="V562" s="375" t="s">
        <v>53</v>
      </c>
      <c r="W562" s="378"/>
      <c r="X562" s="824">
        <f t="shared" si="101"/>
        <v>0.34799999999999998</v>
      </c>
      <c r="Y562" s="375" t="s">
        <v>395</v>
      </c>
      <c r="Z562" s="375" t="s">
        <v>400</v>
      </c>
      <c r="AA562" s="763">
        <f t="shared" si="115"/>
        <v>1.000000236954337E-5</v>
      </c>
      <c r="AB562" s="375" t="s">
        <v>399</v>
      </c>
      <c r="AC562" s="831" t="str">
        <f t="shared" ca="1" si="112"/>
        <v>Electric tab Row 144-154 for Coal IGCC when Inputs tab E710 = FRCC</v>
      </c>
    </row>
    <row r="563" spans="9:29" x14ac:dyDescent="0.4">
      <c r="I563" s="428" t="s">
        <v>232</v>
      </c>
      <c r="J563" s="375" t="str">
        <f t="shared" ca="1" si="116"/>
        <v>FRCC</v>
      </c>
      <c r="K563" s="375" t="s">
        <v>406</v>
      </c>
      <c r="L563" s="375" t="str">
        <f t="shared" si="110"/>
        <v>7%Boiler_3%Gas Turbine_90%Combined Cycle_0%Internal Combustion Engine</v>
      </c>
      <c r="M563" s="824">
        <f t="shared" si="111"/>
        <v>0.48120249220745398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FRCC</v>
      </c>
      <c r="S563" s="428" t="s">
        <v>49</v>
      </c>
      <c r="T563" s="375" t="s">
        <v>414</v>
      </c>
      <c r="U563" s="375" t="str">
        <f t="shared" ca="1" si="117"/>
        <v>FRCC</v>
      </c>
      <c r="V563" s="375" t="s">
        <v>53</v>
      </c>
      <c r="W563" s="378"/>
      <c r="X563" s="824">
        <f t="shared" si="101"/>
        <v>0.34799999999999998</v>
      </c>
      <c r="Y563" s="375" t="s">
        <v>396</v>
      </c>
      <c r="Z563" s="375" t="s">
        <v>400</v>
      </c>
      <c r="AA563" s="763">
        <f t="shared" si="115"/>
        <v>1.6000003791269388E-5</v>
      </c>
      <c r="AB563" s="375" t="s">
        <v>399</v>
      </c>
      <c r="AC563" s="831" t="str">
        <f t="shared" ca="1" si="112"/>
        <v>Electric tab Row 144-154 for Coal IGCC when Inputs tab E710 = FRCC</v>
      </c>
    </row>
    <row r="564" spans="9:29" x14ac:dyDescent="0.4">
      <c r="I564" s="428" t="s">
        <v>232</v>
      </c>
      <c r="J564" s="375" t="str">
        <f t="shared" ca="1" si="116"/>
        <v>FRCC</v>
      </c>
      <c r="K564" s="375" t="s">
        <v>406</v>
      </c>
      <c r="L564" s="375" t="str">
        <f t="shared" si="110"/>
        <v>7%Boiler_3%Gas Turbine_90%Combined Cycle_0%Internal Combustion Engine</v>
      </c>
      <c r="M564" s="824">
        <f t="shared" si="111"/>
        <v>0.48120249220745398</v>
      </c>
      <c r="N564" s="375" t="s">
        <v>397</v>
      </c>
      <c r="O564" s="375" t="s">
        <v>400</v>
      </c>
      <c r="P564" s="763">
        <f t="shared" si="113"/>
        <v>0.4210338655738981</v>
      </c>
      <c r="Q564" s="375" t="s">
        <v>399</v>
      </c>
      <c r="R564" s="831" t="str">
        <f t="shared" ca="1" si="114"/>
        <v>Electric tab Row 144-154 for Natural gas Mix when Inputs tab E710 = FRCC</v>
      </c>
      <c r="S564" s="428" t="s">
        <v>49</v>
      </c>
      <c r="T564" s="375" t="s">
        <v>414</v>
      </c>
      <c r="U564" s="375" t="str">
        <f t="shared" ca="1" si="117"/>
        <v>FRCC</v>
      </c>
      <c r="V564" s="375" t="s">
        <v>53</v>
      </c>
      <c r="W564" s="378"/>
      <c r="X564" s="824">
        <f t="shared" si="101"/>
        <v>0.34799999999999998</v>
      </c>
      <c r="Y564" s="375" t="s">
        <v>397</v>
      </c>
      <c r="Z564" s="375" t="s">
        <v>400</v>
      </c>
      <c r="AA564" s="763">
        <f t="shared" si="115"/>
        <v>0.80749864213331823</v>
      </c>
      <c r="AB564" s="375" t="s">
        <v>399</v>
      </c>
      <c r="AC564" s="831" t="str">
        <f t="shared" ca="1" si="112"/>
        <v>Electric tab Row 144-154 for Coal IGCC when Inputs tab E710 = FRCC</v>
      </c>
    </row>
    <row r="565" spans="9:29" x14ac:dyDescent="0.4">
      <c r="I565" s="428" t="s">
        <v>232</v>
      </c>
      <c r="J565" s="375" t="str">
        <f t="shared" ca="1" si="116"/>
        <v>FRCC</v>
      </c>
      <c r="K565" s="375" t="s">
        <v>406</v>
      </c>
      <c r="L565" s="375" t="str">
        <f t="shared" si="110"/>
        <v>7%Boiler_3%Gas Turbine_90%Combined Cycle_0%Internal Combustion Engine</v>
      </c>
      <c r="M565" s="824">
        <f t="shared" si="111"/>
        <v>0.48120249220745398</v>
      </c>
      <c r="N565" s="375" t="s">
        <v>387</v>
      </c>
      <c r="O565" s="375" t="s">
        <v>401</v>
      </c>
      <c r="P565" s="378">
        <f>(C145+C189)/1000/10^6/0.000293071</f>
        <v>6.7788771306443348E-6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FRCC</v>
      </c>
      <c r="S565" s="428" t="s">
        <v>49</v>
      </c>
      <c r="T565" s="375" t="s">
        <v>414</v>
      </c>
      <c r="U565" s="375" t="str">
        <f t="shared" ca="1" si="117"/>
        <v>FRCC</v>
      </c>
      <c r="V565" s="375" t="s">
        <v>53</v>
      </c>
      <c r="W565" s="378"/>
      <c r="X565" s="824">
        <f t="shared" si="101"/>
        <v>0.34799999999999998</v>
      </c>
      <c r="Y565" s="375" t="s">
        <v>387</v>
      </c>
      <c r="Z565" s="375" t="s">
        <v>401</v>
      </c>
      <c r="AA565" s="378">
        <f>(R145+R189)/1000/10^6/0.000293071</f>
        <v>1.8118087951117418E-6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FRCC</v>
      </c>
    </row>
    <row r="566" spans="9:29" x14ac:dyDescent="0.4">
      <c r="I566" s="428" t="s">
        <v>232</v>
      </c>
      <c r="J566" s="375" t="str">
        <f t="shared" ca="1" si="116"/>
        <v>FRCC</v>
      </c>
      <c r="K566" s="375" t="s">
        <v>406</v>
      </c>
      <c r="L566" s="375" t="str">
        <f t="shared" si="110"/>
        <v>7%Boiler_3%Gas Turbine_90%Combined Cycle_0%Internal Combustion Engine</v>
      </c>
      <c r="M566" s="824">
        <f t="shared" si="111"/>
        <v>0.48120249220745398</v>
      </c>
      <c r="N566" s="375" t="s">
        <v>388</v>
      </c>
      <c r="O566" s="375" t="s">
        <v>401</v>
      </c>
      <c r="P566" s="378">
        <f t="shared" ref="P566:P575" si="119">(C146+C190)/1000/10^6/0.000293071</f>
        <v>1.3896996218664605E-4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FRCC</v>
      </c>
      <c r="S566" s="428" t="s">
        <v>49</v>
      </c>
      <c r="T566" s="375" t="s">
        <v>414</v>
      </c>
      <c r="U566" s="375" t="str">
        <f t="shared" ca="1" si="117"/>
        <v>FRCC</v>
      </c>
      <c r="V566" s="375" t="s">
        <v>53</v>
      </c>
      <c r="W566" s="378"/>
      <c r="X566" s="824">
        <f t="shared" si="101"/>
        <v>0.34799999999999998</v>
      </c>
      <c r="Y566" s="375" t="s">
        <v>388</v>
      </c>
      <c r="Z566" s="375" t="s">
        <v>401</v>
      </c>
      <c r="AA566" s="378">
        <f t="shared" ref="AA566:AA575" si="121">(R146+R190)/1000/10^6/0.000293071</f>
        <v>2.2461729716452378E-5</v>
      </c>
      <c r="AB566" s="375" t="s">
        <v>399</v>
      </c>
      <c r="AC566" s="831" t="str">
        <f t="shared" ca="1" si="118"/>
        <v>Electric tab Row 144-154 plus Row 188-198 for Coal IGCC when Inputs tab E710 = FRCC</v>
      </c>
    </row>
    <row r="567" spans="9:29" x14ac:dyDescent="0.4">
      <c r="I567" s="428" t="s">
        <v>232</v>
      </c>
      <c r="J567" s="375" t="str">
        <f t="shared" ca="1" si="116"/>
        <v>FRCC</v>
      </c>
      <c r="K567" s="375" t="s">
        <v>406</v>
      </c>
      <c r="L567" s="375" t="str">
        <f t="shared" si="110"/>
        <v>7%Boiler_3%Gas Turbine_90%Combined Cycle_0%Internal Combustion Engine</v>
      </c>
      <c r="M567" s="824">
        <f t="shared" si="111"/>
        <v>0.48120249220745398</v>
      </c>
      <c r="N567" s="375" t="s">
        <v>389</v>
      </c>
      <c r="O567" s="375" t="s">
        <v>401</v>
      </c>
      <c r="P567" s="378">
        <f t="shared" si="119"/>
        <v>2.6217806360568556E-4</v>
      </c>
      <c r="Q567" s="375" t="s">
        <v>399</v>
      </c>
      <c r="R567" s="831" t="str">
        <f t="shared" ca="1" si="120"/>
        <v>Electric tab Row 144-154 plus Row 188-198 for Natural gas Mix when Inputs tab E710 = FRCC</v>
      </c>
      <c r="S567" s="428" t="s">
        <v>49</v>
      </c>
      <c r="T567" s="375" t="s">
        <v>414</v>
      </c>
      <c r="U567" s="375" t="str">
        <f t="shared" ca="1" si="117"/>
        <v>FRCC</v>
      </c>
      <c r="V567" s="375" t="s">
        <v>53</v>
      </c>
      <c r="W567" s="378"/>
      <c r="X567" s="824">
        <f t="shared" si="101"/>
        <v>0.34799999999999998</v>
      </c>
      <c r="Y567" s="375" t="s">
        <v>389</v>
      </c>
      <c r="Z567" s="375" t="s">
        <v>401</v>
      </c>
      <c r="AA567" s="378">
        <f t="shared" si="121"/>
        <v>1.1782840052131931E-4</v>
      </c>
      <c r="AB567" s="375" t="s">
        <v>399</v>
      </c>
      <c r="AC567" s="831" t="str">
        <f t="shared" ca="1" si="118"/>
        <v>Electric tab Row 144-154 plus Row 188-198 for Coal IGCC when Inputs tab E710 = FRCC</v>
      </c>
    </row>
    <row r="568" spans="9:29" x14ac:dyDescent="0.4">
      <c r="I568" s="428" t="s">
        <v>232</v>
      </c>
      <c r="J568" s="375" t="str">
        <f t="shared" ca="1" si="116"/>
        <v>FRCC</v>
      </c>
      <c r="K568" s="375" t="s">
        <v>406</v>
      </c>
      <c r="L568" s="375" t="str">
        <f t="shared" si="110"/>
        <v>7%Boiler_3%Gas Turbine_90%Combined Cycle_0%Internal Combustion Engine</v>
      </c>
      <c r="M568" s="824">
        <f t="shared" si="111"/>
        <v>0.48120249220745398</v>
      </c>
      <c r="N568" s="375" t="s">
        <v>390</v>
      </c>
      <c r="O568" s="375" t="s">
        <v>401</v>
      </c>
      <c r="P568" s="378">
        <f t="shared" si="119"/>
        <v>4.9099600704181274E-6</v>
      </c>
      <c r="Q568" s="375" t="s">
        <v>399</v>
      </c>
      <c r="R568" s="831" t="str">
        <f t="shared" ca="1" si="120"/>
        <v>Electric tab Row 144-154 plus Row 188-198 for Natural gas Mix when Inputs tab E710 = FRCC</v>
      </c>
      <c r="S568" s="428" t="s">
        <v>49</v>
      </c>
      <c r="T568" s="375" t="s">
        <v>414</v>
      </c>
      <c r="U568" s="375" t="str">
        <f t="shared" ca="1" si="117"/>
        <v>FRCC</v>
      </c>
      <c r="V568" s="375" t="s">
        <v>53</v>
      </c>
      <c r="W568" s="378"/>
      <c r="X568" s="824">
        <f t="shared" si="101"/>
        <v>0.34799999999999998</v>
      </c>
      <c r="Y568" s="375" t="s">
        <v>390</v>
      </c>
      <c r="Z568" s="375" t="s">
        <v>401</v>
      </c>
      <c r="AA568" s="378">
        <f t="shared" si="121"/>
        <v>1.9505026409149856E-3</v>
      </c>
      <c r="AB568" s="375" t="s">
        <v>399</v>
      </c>
      <c r="AC568" s="831" t="str">
        <f t="shared" ca="1" si="118"/>
        <v>Electric tab Row 144-154 plus Row 188-198 for Coal IGCC when Inputs tab E710 = FRCC</v>
      </c>
    </row>
    <row r="569" spans="9:29" x14ac:dyDescent="0.4">
      <c r="I569" s="428" t="s">
        <v>232</v>
      </c>
      <c r="J569" s="375" t="str">
        <f t="shared" ca="1" si="116"/>
        <v>FRCC</v>
      </c>
      <c r="K569" s="375" t="s">
        <v>406</v>
      </c>
      <c r="L569" s="375" t="str">
        <f t="shared" si="110"/>
        <v>7%Boiler_3%Gas Turbine_90%Combined Cycle_0%Internal Combustion Engine</v>
      </c>
      <c r="M569" s="824">
        <f t="shared" si="111"/>
        <v>0.48120249220745398</v>
      </c>
      <c r="N569" s="375" t="s">
        <v>391</v>
      </c>
      <c r="O569" s="375" t="s">
        <v>401</v>
      </c>
      <c r="P569" s="378">
        <f t="shared" si="119"/>
        <v>4.7586312263963445E-6</v>
      </c>
      <c r="Q569" s="375" t="s">
        <v>399</v>
      </c>
      <c r="R569" s="831" t="str">
        <f t="shared" ca="1" si="120"/>
        <v>Electric tab Row 144-154 plus Row 188-198 for Natural gas Mix when Inputs tab E710 = FRCC</v>
      </c>
      <c r="S569" s="428" t="s">
        <v>49</v>
      </c>
      <c r="T569" s="375" t="s">
        <v>414</v>
      </c>
      <c r="U569" s="375" t="str">
        <f t="shared" ca="1" si="117"/>
        <v>FRCC</v>
      </c>
      <c r="V569" s="375" t="s">
        <v>53</v>
      </c>
      <c r="W569" s="378"/>
      <c r="X569" s="824">
        <f t="shared" si="101"/>
        <v>0.34799999999999998</v>
      </c>
      <c r="Y569" s="375" t="s">
        <v>391</v>
      </c>
      <c r="Z569" s="375" t="s">
        <v>401</v>
      </c>
      <c r="AA569" s="378">
        <f t="shared" si="121"/>
        <v>5.6823195486442222E-4</v>
      </c>
      <c r="AB569" s="375" t="s">
        <v>399</v>
      </c>
      <c r="AC569" s="831" t="str">
        <f t="shared" ca="1" si="118"/>
        <v>Electric tab Row 144-154 plus Row 188-198 for Coal IGCC when Inputs tab E710 = FRCC</v>
      </c>
    </row>
    <row r="570" spans="9:29" x14ac:dyDescent="0.4">
      <c r="I570" s="428" t="s">
        <v>232</v>
      </c>
      <c r="J570" s="375" t="str">
        <f t="shared" ca="1" si="116"/>
        <v>FRCC</v>
      </c>
      <c r="K570" s="375" t="s">
        <v>406</v>
      </c>
      <c r="L570" s="375" t="str">
        <f t="shared" si="110"/>
        <v>7%Boiler_3%Gas Turbine_90%Combined Cycle_0%Internal Combustion Engine</v>
      </c>
      <c r="M570" s="824">
        <f t="shared" si="111"/>
        <v>0.48120249220745398</v>
      </c>
      <c r="N570" s="375" t="s">
        <v>392</v>
      </c>
      <c r="O570" s="375" t="s">
        <v>401</v>
      </c>
      <c r="P570" s="378">
        <f t="shared" si="119"/>
        <v>1.9817577116541091E-4</v>
      </c>
      <c r="Q570" s="375" t="s">
        <v>399</v>
      </c>
      <c r="R570" s="831" t="str">
        <f t="shared" ca="1" si="120"/>
        <v>Electric tab Row 144-154 plus Row 188-198 for Natural gas Mix when Inputs tab E710 = FRCC</v>
      </c>
      <c r="S570" s="428" t="s">
        <v>49</v>
      </c>
      <c r="T570" s="375" t="s">
        <v>414</v>
      </c>
      <c r="U570" s="375" t="str">
        <f t="shared" ca="1" si="117"/>
        <v>FRCC</v>
      </c>
      <c r="V570" s="375" t="s">
        <v>53</v>
      </c>
      <c r="W570" s="378"/>
      <c r="X570" s="824">
        <f t="shared" si="101"/>
        <v>0.34799999999999998</v>
      </c>
      <c r="Y570" s="375" t="s">
        <v>392</v>
      </c>
      <c r="Z570" s="375" t="s">
        <v>401</v>
      </c>
      <c r="AA570" s="378">
        <f t="shared" si="121"/>
        <v>4.2828613398077656E-5</v>
      </c>
      <c r="AB570" s="375" t="s">
        <v>399</v>
      </c>
      <c r="AC570" s="831" t="str">
        <f t="shared" ca="1" si="118"/>
        <v>Electric tab Row 144-154 plus Row 188-198 for Coal IGCC when Inputs tab E710 = FRCC</v>
      </c>
    </row>
    <row r="571" spans="9:29" x14ac:dyDescent="0.4">
      <c r="I571" s="428" t="s">
        <v>232</v>
      </c>
      <c r="J571" s="375" t="str">
        <f t="shared" ca="1" si="116"/>
        <v>FRCC</v>
      </c>
      <c r="K571" s="375" t="s">
        <v>406</v>
      </c>
      <c r="L571" s="375" t="str">
        <f t="shared" si="110"/>
        <v>7%Boiler_3%Gas Turbine_90%Combined Cycle_0%Internal Combustion Engine</v>
      </c>
      <c r="M571" s="824">
        <f t="shared" si="111"/>
        <v>0.48120249220745398</v>
      </c>
      <c r="N571" s="375" t="s">
        <v>393</v>
      </c>
      <c r="O571" s="375" t="s">
        <v>401</v>
      </c>
      <c r="P571" s="378">
        <f t="shared" si="119"/>
        <v>5.1134138699682265E-7</v>
      </c>
      <c r="Q571" s="375" t="s">
        <v>399</v>
      </c>
      <c r="R571" s="831" t="str">
        <f t="shared" ca="1" si="120"/>
        <v>Electric tab Row 144-154 plus Row 188-198 for Natural gas Mix when Inputs tab E710 = FRCC</v>
      </c>
      <c r="S571" s="428" t="s">
        <v>49</v>
      </c>
      <c r="T571" s="375" t="s">
        <v>414</v>
      </c>
      <c r="U571" s="375" t="str">
        <f t="shared" ca="1" si="117"/>
        <v>FRCC</v>
      </c>
      <c r="V571" s="375" t="s">
        <v>53</v>
      </c>
      <c r="W571" s="378"/>
      <c r="X571" s="824">
        <f t="shared" si="101"/>
        <v>0.34799999999999998</v>
      </c>
      <c r="Y571" s="375" t="s">
        <v>393</v>
      </c>
      <c r="Z571" s="375" t="s">
        <v>401</v>
      </c>
      <c r="AA571" s="378">
        <f t="shared" si="121"/>
        <v>2.4428329482600363E-5</v>
      </c>
      <c r="AB571" s="375" t="s">
        <v>399</v>
      </c>
      <c r="AC571" s="831" t="str">
        <f t="shared" ca="1" si="118"/>
        <v>Electric tab Row 144-154 plus Row 188-198 for Coal IGCC when Inputs tab E710 = FRCC</v>
      </c>
    </row>
    <row r="572" spans="9:29" x14ac:dyDescent="0.4">
      <c r="I572" s="428" t="s">
        <v>232</v>
      </c>
      <c r="J572" s="375" t="str">
        <f t="shared" ca="1" si="116"/>
        <v>FRCC</v>
      </c>
      <c r="K572" s="375" t="s">
        <v>406</v>
      </c>
      <c r="L572" s="375" t="str">
        <f t="shared" si="110"/>
        <v>7%Boiler_3%Gas Turbine_90%Combined Cycle_0%Internal Combustion Engine</v>
      </c>
      <c r="M572" s="824">
        <f t="shared" si="111"/>
        <v>0.48120249220745398</v>
      </c>
      <c r="N572" s="375" t="s">
        <v>394</v>
      </c>
      <c r="O572" s="375" t="s">
        <v>401</v>
      </c>
      <c r="P572" s="378">
        <f t="shared" si="119"/>
        <v>2.5205108278194364E-6</v>
      </c>
      <c r="Q572" s="375" t="s">
        <v>399</v>
      </c>
      <c r="R572" s="831" t="str">
        <f t="shared" ca="1" si="120"/>
        <v>Electric tab Row 144-154 plus Row 188-198 for Natural gas Mix when Inputs tab E710 = FRCC</v>
      </c>
      <c r="S572" s="428" t="s">
        <v>49</v>
      </c>
      <c r="T572" s="375" t="s">
        <v>414</v>
      </c>
      <c r="U572" s="375" t="str">
        <f t="shared" ca="1" si="117"/>
        <v>FRCC</v>
      </c>
      <c r="V572" s="375" t="s">
        <v>53</v>
      </c>
      <c r="W572" s="378"/>
      <c r="X572" s="824">
        <f t="shared" si="101"/>
        <v>0.34799999999999998</v>
      </c>
      <c r="Y572" s="375" t="s">
        <v>394</v>
      </c>
      <c r="Z572" s="375" t="s">
        <v>401</v>
      </c>
      <c r="AA572" s="378">
        <f t="shared" si="121"/>
        <v>4.6017481272754881E-5</v>
      </c>
      <c r="AB572" s="375" t="s">
        <v>399</v>
      </c>
      <c r="AC572" s="831" t="str">
        <f t="shared" ca="1" si="118"/>
        <v>Electric tab Row 144-154 plus Row 188-198 for Coal IGCC when Inputs tab E710 = FRCC</v>
      </c>
    </row>
    <row r="573" spans="9:29" x14ac:dyDescent="0.4">
      <c r="I573" s="428" t="s">
        <v>232</v>
      </c>
      <c r="J573" s="375" t="str">
        <f t="shared" ca="1" si="116"/>
        <v>FRCC</v>
      </c>
      <c r="K573" s="375" t="s">
        <v>406</v>
      </c>
      <c r="L573" s="375" t="str">
        <f t="shared" si="110"/>
        <v>7%Boiler_3%Gas Turbine_90%Combined Cycle_0%Internal Combustion Engine</v>
      </c>
      <c r="M573" s="824">
        <f t="shared" si="111"/>
        <v>0.48120249220745398</v>
      </c>
      <c r="N573" s="375" t="s">
        <v>395</v>
      </c>
      <c r="O573" s="375" t="s">
        <v>401</v>
      </c>
      <c r="P573" s="378">
        <f t="shared" si="119"/>
        <v>8.1452344053297691E-6</v>
      </c>
      <c r="Q573" s="375" t="s">
        <v>399</v>
      </c>
      <c r="R573" s="831" t="str">
        <f t="shared" ca="1" si="120"/>
        <v>Electric tab Row 144-154 plus Row 188-198 for Natural gas Mix when Inputs tab E710 = FRCC</v>
      </c>
      <c r="S573" s="428" t="s">
        <v>49</v>
      </c>
      <c r="T573" s="375" t="s">
        <v>414</v>
      </c>
      <c r="U573" s="375" t="str">
        <f t="shared" ca="1" si="117"/>
        <v>FRCC</v>
      </c>
      <c r="V573" s="375" t="s">
        <v>53</v>
      </c>
      <c r="X573" s="824">
        <f t="shared" si="101"/>
        <v>0.34799999999999998</v>
      </c>
      <c r="Y573" s="375" t="s">
        <v>395</v>
      </c>
      <c r="Z573" s="375" t="s">
        <v>401</v>
      </c>
      <c r="AA573" s="378">
        <f t="shared" si="121"/>
        <v>1.1288505074025222E-5</v>
      </c>
      <c r="AB573" s="375" t="s">
        <v>399</v>
      </c>
      <c r="AC573" s="831" t="str">
        <f t="shared" ca="1" si="118"/>
        <v>Electric tab Row 144-154 plus Row 188-198 for Coal IGCC when Inputs tab E710 = FRCC</v>
      </c>
    </row>
    <row r="574" spans="9:29" x14ac:dyDescent="0.4">
      <c r="I574" s="428" t="s">
        <v>232</v>
      </c>
      <c r="J574" s="375" t="str">
        <f t="shared" ca="1" si="116"/>
        <v>FRCC</v>
      </c>
      <c r="K574" s="375" t="s">
        <v>406</v>
      </c>
      <c r="L574" s="375" t="str">
        <f t="shared" si="110"/>
        <v>7%Boiler_3%Gas Turbine_90%Combined Cycle_0%Internal Combustion Engine</v>
      </c>
      <c r="M574" s="824">
        <f t="shared" si="111"/>
        <v>0.48120249220745398</v>
      </c>
      <c r="N574" s="375" t="s">
        <v>396</v>
      </c>
      <c r="O574" s="375" t="s">
        <v>401</v>
      </c>
      <c r="P574" s="378">
        <f t="shared" si="119"/>
        <v>1.0044270821053513E-6</v>
      </c>
      <c r="Q574" s="375" t="s">
        <v>399</v>
      </c>
      <c r="R574" s="831" t="str">
        <f t="shared" ca="1" si="120"/>
        <v>Electric tab Row 144-154 plus Row 188-198 for Natural gas Mix when Inputs tab E710 = FRCC</v>
      </c>
      <c r="S574" s="428" t="s">
        <v>49</v>
      </c>
      <c r="T574" s="375" t="s">
        <v>414</v>
      </c>
      <c r="U574" s="375" t="str">
        <f t="shared" ca="1" si="117"/>
        <v>FRCC</v>
      </c>
      <c r="V574" s="375" t="s">
        <v>53</v>
      </c>
      <c r="X574" s="824">
        <f t="shared" si="101"/>
        <v>0.34799999999999998</v>
      </c>
      <c r="Y574" s="375" t="s">
        <v>396</v>
      </c>
      <c r="Z574" s="375" t="s">
        <v>401</v>
      </c>
      <c r="AA574" s="378">
        <f t="shared" si="121"/>
        <v>1.6007890236458171E-5</v>
      </c>
      <c r="AB574" s="375" t="s">
        <v>399</v>
      </c>
      <c r="AC574" s="831" t="str">
        <f t="shared" ca="1" si="118"/>
        <v>Electric tab Row 144-154 plus Row 188-198 for Coal IGCC when Inputs tab E710 = FRCC</v>
      </c>
    </row>
    <row r="575" spans="9:29" x14ac:dyDescent="0.4">
      <c r="I575" s="430" t="s">
        <v>232</v>
      </c>
      <c r="J575" s="832" t="str">
        <f t="shared" ca="1" si="116"/>
        <v>FRCC</v>
      </c>
      <c r="K575" s="832" t="s">
        <v>406</v>
      </c>
      <c r="L575" s="832" t="str">
        <f t="shared" si="110"/>
        <v>7%Boiler_3%Gas Turbine_90%Combined Cycle_0%Internal Combustion Engine</v>
      </c>
      <c r="M575" s="833">
        <f t="shared" si="111"/>
        <v>0.48120249220745398</v>
      </c>
      <c r="N575" s="832" t="s">
        <v>397</v>
      </c>
      <c r="O575" s="832" t="s">
        <v>401</v>
      </c>
      <c r="P575" s="404">
        <f t="shared" si="119"/>
        <v>0.4214821683690062</v>
      </c>
      <c r="Q575" s="832" t="s">
        <v>399</v>
      </c>
      <c r="R575" s="834" t="str">
        <f t="shared" ca="1" si="120"/>
        <v>Electric tab Row 144-154 plus Row 188-198 for Natural gas Mix when Inputs tab E710 = FRCC</v>
      </c>
      <c r="S575" s="428" t="s">
        <v>49</v>
      </c>
      <c r="T575" s="375" t="s">
        <v>414</v>
      </c>
      <c r="U575" s="375" t="str">
        <f t="shared" ca="1" si="117"/>
        <v>FRCC</v>
      </c>
      <c r="V575" s="375" t="s">
        <v>53</v>
      </c>
      <c r="X575" s="824">
        <f t="shared" si="101"/>
        <v>0.34799999999999998</v>
      </c>
      <c r="Y575" s="375" t="s">
        <v>397</v>
      </c>
      <c r="Z575" s="375" t="s">
        <v>401</v>
      </c>
      <c r="AA575" s="378">
        <f t="shared" si="121"/>
        <v>0.80815424956240534</v>
      </c>
      <c r="AB575" s="375" t="s">
        <v>399</v>
      </c>
      <c r="AC575" s="831" t="str">
        <f t="shared" ca="1" si="118"/>
        <v>Electric tab Row 144-154 plus Row 188-198 for Coal IGCC when Inputs tab E710 = FRCC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FRCC</v>
      </c>
      <c r="V576" s="375" t="s">
        <v>406</v>
      </c>
      <c r="W576" s="375" t="str">
        <f>CONCATENATE(TEXT($C$71,"0%"), $A$71, "_", TEXT($C$72,"0%"),$A$72)</f>
        <v>97%Boiler_3%IGCC</v>
      </c>
      <c r="X576" s="824">
        <f>$D$70</f>
        <v>0.34799999999999998</v>
      </c>
      <c r="Y576" s="375" t="s">
        <v>411</v>
      </c>
      <c r="Z576" s="375" t="s">
        <v>400</v>
      </c>
      <c r="AA576" s="837">
        <f>E140/10^6</f>
        <v>2.8735632183908049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FRCC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FRCC</v>
      </c>
      <c r="V577" s="375" t="s">
        <v>406</v>
      </c>
      <c r="W577" s="375" t="str">
        <f t="shared" ref="W577:W598" si="122">CONCATENATE(TEXT($C$71,"0%"), $A$71, "_", TEXT($C$72,"0%"),$A$72)</f>
        <v>97%Boiler_3%IGCC</v>
      </c>
      <c r="X577" s="824">
        <f t="shared" ref="X577:X598" si="123">$D$70</f>
        <v>0.34799999999999998</v>
      </c>
      <c r="Y577" s="375" t="s">
        <v>387</v>
      </c>
      <c r="Z577" s="375" t="s">
        <v>400</v>
      </c>
      <c r="AA577" s="763">
        <f>E145/1000/10^6/0.000293071</f>
        <v>1.1670002765257109E-5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FRCC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FRCC</v>
      </c>
      <c r="V578" s="375" t="s">
        <v>406</v>
      </c>
      <c r="W578" s="375" t="str">
        <f t="shared" si="122"/>
        <v>97%Boiler_3%IGCC</v>
      </c>
      <c r="X578" s="824">
        <f t="shared" si="123"/>
        <v>0.34799999999999998</v>
      </c>
      <c r="Y578" s="375" t="s">
        <v>388</v>
      </c>
      <c r="Z578" s="375" t="s">
        <v>400</v>
      </c>
      <c r="AA578" s="763">
        <f t="shared" ref="AA578:AA587" si="125">E146/1000/10^6/0.000293071</f>
        <v>9.654002287557167E-5</v>
      </c>
      <c r="AB578" s="375" t="s">
        <v>399</v>
      </c>
      <c r="AC578" s="831" t="str">
        <f t="shared" ca="1" si="124"/>
        <v>Electric tab Row 144-154 for Coal Mix when Inputs tab E710 = FRCC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FRCC</v>
      </c>
      <c r="V579" s="375" t="s">
        <v>406</v>
      </c>
      <c r="W579" s="375" t="str">
        <f t="shared" si="122"/>
        <v>97%Boiler_3%IGCC</v>
      </c>
      <c r="X579" s="824">
        <f t="shared" si="123"/>
        <v>0.34799999999999998</v>
      </c>
      <c r="Y579" s="375" t="s">
        <v>389</v>
      </c>
      <c r="Z579" s="375" t="s">
        <v>400</v>
      </c>
      <c r="AA579" s="763">
        <f t="shared" si="125"/>
        <v>6.2722014862249913E-4</v>
      </c>
      <c r="AB579" s="375" t="s">
        <v>399</v>
      </c>
      <c r="AC579" s="831" t="str">
        <f t="shared" ca="1" si="124"/>
        <v>Electric tab Row 144-154 for Coal Mix when Inputs tab E710 = FRCC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FRCC</v>
      </c>
      <c r="V580" s="375" t="s">
        <v>406</v>
      </c>
      <c r="W580" s="375" t="str">
        <f t="shared" si="122"/>
        <v>97%Boiler_3%IGCC</v>
      </c>
      <c r="X580" s="824">
        <f t="shared" si="123"/>
        <v>0.34799999999999998</v>
      </c>
      <c r="Y580" s="375" t="s">
        <v>390</v>
      </c>
      <c r="Z580" s="375" t="s">
        <v>400</v>
      </c>
      <c r="AA580" s="763">
        <f t="shared" si="125"/>
        <v>2.3989005684297589E-4</v>
      </c>
      <c r="AB580" s="375" t="s">
        <v>399</v>
      </c>
      <c r="AC580" s="831" t="str">
        <f t="shared" ca="1" si="124"/>
        <v>Electric tab Row 144-154 for Coal Mix when Inputs tab E710 = FRCC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FRCC</v>
      </c>
      <c r="V581" s="375" t="s">
        <v>406</v>
      </c>
      <c r="W581" s="375" t="str">
        <f t="shared" si="122"/>
        <v>97%Boiler_3%IGCC</v>
      </c>
      <c r="X581" s="824">
        <f t="shared" si="123"/>
        <v>0.34799999999999998</v>
      </c>
      <c r="Y581" s="375" t="s">
        <v>391</v>
      </c>
      <c r="Z581" s="375" t="s">
        <v>400</v>
      </c>
      <c r="AA581" s="763">
        <f t="shared" si="125"/>
        <v>1.4411003414748947E-4</v>
      </c>
      <c r="AB581" s="375" t="s">
        <v>399</v>
      </c>
      <c r="AC581" s="831" t="str">
        <f t="shared" ca="1" si="124"/>
        <v>Electric tab Row 144-154 for Coal Mix when Inputs tab E710 = FRCC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FRCC</v>
      </c>
      <c r="V582" s="375" t="s">
        <v>406</v>
      </c>
      <c r="W582" s="375" t="str">
        <f t="shared" si="122"/>
        <v>97%Boiler_3%IGCC</v>
      </c>
      <c r="X582" s="824">
        <f t="shared" si="123"/>
        <v>0.34799999999999998</v>
      </c>
      <c r="Y582" s="375" t="s">
        <v>392</v>
      </c>
      <c r="Z582" s="375" t="s">
        <v>400</v>
      </c>
      <c r="AA582" s="763">
        <f t="shared" si="125"/>
        <v>1.6181903834371382E-3</v>
      </c>
      <c r="AB582" s="375" t="s">
        <v>399</v>
      </c>
      <c r="AC582" s="831" t="str">
        <f t="shared" ca="1" si="124"/>
        <v>Electric tab Row 144-154 for Coal Mix when Inputs tab E710 = FRCC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FRCC</v>
      </c>
      <c r="V583" s="375" t="s">
        <v>406</v>
      </c>
      <c r="W583" s="375" t="str">
        <f t="shared" si="122"/>
        <v>97%Boiler_3%IGCC</v>
      </c>
      <c r="X583" s="824">
        <f t="shared" si="123"/>
        <v>0.34799999999999998</v>
      </c>
      <c r="Y583" s="375" t="s">
        <v>393</v>
      </c>
      <c r="Z583" s="375" t="s">
        <v>400</v>
      </c>
      <c r="AA583" s="763">
        <f t="shared" si="125"/>
        <v>6.1967314683420485E-6</v>
      </c>
      <c r="AB583" s="375" t="s">
        <v>399</v>
      </c>
      <c r="AC583" s="831" t="str">
        <f t="shared" ca="1" si="124"/>
        <v>Electric tab Row 144-154 for Coal Mix when Inputs tab E710 = FRCC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FRCC</v>
      </c>
      <c r="V584" s="375" t="s">
        <v>406</v>
      </c>
      <c r="W584" s="375" t="str">
        <f t="shared" si="122"/>
        <v>97%Boiler_3%IGCC</v>
      </c>
      <c r="X584" s="824">
        <f t="shared" si="123"/>
        <v>0.34799999999999998</v>
      </c>
      <c r="Y584" s="375" t="s">
        <v>394</v>
      </c>
      <c r="Z584" s="375" t="s">
        <v>400</v>
      </c>
      <c r="AA584" s="763">
        <f t="shared" si="125"/>
        <v>1.1672912765946645E-5</v>
      </c>
      <c r="AB584" s="375" t="s">
        <v>399</v>
      </c>
      <c r="AC584" s="831" t="str">
        <f t="shared" ca="1" si="124"/>
        <v>Electric tab Row 144-154 for Coal Mix when Inputs tab E710 = FRCC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FRCC</v>
      </c>
      <c r="V585" s="375" t="s">
        <v>406</v>
      </c>
      <c r="W585" s="375" t="str">
        <f t="shared" si="122"/>
        <v>97%Boiler_3%IGCC</v>
      </c>
      <c r="X585" s="824">
        <f t="shared" si="123"/>
        <v>0.34799999999999998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FRCC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FRCC</v>
      </c>
      <c r="V586" s="375" t="s">
        <v>406</v>
      </c>
      <c r="W586" s="375" t="str">
        <f t="shared" si="122"/>
        <v>97%Boiler_3%IGCC</v>
      </c>
      <c r="X586" s="824">
        <f t="shared" si="123"/>
        <v>0.34799999999999998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FRCC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FRCC</v>
      </c>
      <c r="V587" s="375" t="s">
        <v>406</v>
      </c>
      <c r="W587" s="375" t="str">
        <f t="shared" si="122"/>
        <v>97%Boiler_3%IGCC</v>
      </c>
      <c r="X587" s="824">
        <f t="shared" si="123"/>
        <v>0.34799999999999998</v>
      </c>
      <c r="Y587" s="375" t="s">
        <v>397</v>
      </c>
      <c r="Z587" s="375" t="s">
        <v>400</v>
      </c>
      <c r="AA587" s="763">
        <f t="shared" si="125"/>
        <v>0.80736836711106452</v>
      </c>
      <c r="AB587" s="375" t="s">
        <v>399</v>
      </c>
      <c r="AC587" s="831" t="str">
        <f t="shared" ca="1" si="124"/>
        <v>Electric tab Row 144-154 for Coal Mix when Inputs tab E710 = FRCC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FRCC</v>
      </c>
      <c r="V588" s="375" t="s">
        <v>406</v>
      </c>
      <c r="W588" s="375" t="str">
        <f t="shared" si="122"/>
        <v>97%Boiler_3%IGCC</v>
      </c>
      <c r="X588" s="824">
        <f t="shared" si="123"/>
        <v>0.34799999999999998</v>
      </c>
      <c r="Y588" s="375" t="s">
        <v>387</v>
      </c>
      <c r="Z588" s="375" t="s">
        <v>401</v>
      </c>
      <c r="AA588" s="378">
        <f>(E145+E189)/1000/10^6/0.000293071</f>
        <v>1.2481811323414514E-5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FRCC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FRCC</v>
      </c>
      <c r="V589" s="375" t="s">
        <v>406</v>
      </c>
      <c r="W589" s="375" t="str">
        <f t="shared" si="122"/>
        <v>97%Boiler_3%IGCC</v>
      </c>
      <c r="X589" s="824">
        <f t="shared" si="123"/>
        <v>0.34799999999999998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1.0200174856380033E-4</v>
      </c>
      <c r="AB589" s="375" t="s">
        <v>399</v>
      </c>
      <c r="AC589" s="831" t="str">
        <f t="shared" ca="1" si="126"/>
        <v>Electric tab Row 144-154 plus Row 188-198 for Coal Mix when Inputs tab E710 = FRCC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FRCC</v>
      </c>
      <c r="V590" s="375" t="s">
        <v>406</v>
      </c>
      <c r="W590" s="375" t="str">
        <f t="shared" si="122"/>
        <v>97%Boiler_3%IGCC</v>
      </c>
      <c r="X590" s="824">
        <f t="shared" si="123"/>
        <v>0.34799999999999998</v>
      </c>
      <c r="Y590" s="375" t="s">
        <v>389</v>
      </c>
      <c r="Z590" s="375" t="s">
        <v>401</v>
      </c>
      <c r="AA590" s="378">
        <f t="shared" si="127"/>
        <v>6.2804852142016104E-4</v>
      </c>
      <c r="AB590" s="375" t="s">
        <v>399</v>
      </c>
      <c r="AC590" s="831" t="str">
        <f t="shared" ca="1" si="126"/>
        <v>Electric tab Row 144-154 plus Row 188-198 for Coal Mix when Inputs tab E710 = FRCC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FRCC</v>
      </c>
      <c r="V591" s="375" t="s">
        <v>406</v>
      </c>
      <c r="W591" s="375" t="str">
        <f t="shared" si="122"/>
        <v>97%Boiler_3%IGCC</v>
      </c>
      <c r="X591" s="824">
        <f t="shared" si="123"/>
        <v>0.34799999999999998</v>
      </c>
      <c r="Y591" s="375" t="s">
        <v>390</v>
      </c>
      <c r="Z591" s="375" t="s">
        <v>401</v>
      </c>
      <c r="AA591" s="378">
        <f t="shared" si="127"/>
        <v>2.403922356970045E-4</v>
      </c>
      <c r="AB591" s="375" t="s">
        <v>399</v>
      </c>
      <c r="AC591" s="831" t="str">
        <f t="shared" ca="1" si="126"/>
        <v>Electric tab Row 144-154 plus Row 188-198 for Coal Mix when Inputs tab E710 = FRCC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FRCC</v>
      </c>
      <c r="V592" s="375" t="s">
        <v>406</v>
      </c>
      <c r="W592" s="375" t="str">
        <f t="shared" si="122"/>
        <v>97%Boiler_3%IGCC</v>
      </c>
      <c r="X592" s="824">
        <f t="shared" si="123"/>
        <v>0.34799999999999998</v>
      </c>
      <c r="Y592" s="375" t="s">
        <v>391</v>
      </c>
      <c r="Z592" s="375" t="s">
        <v>401</v>
      </c>
      <c r="AA592" s="378">
        <f t="shared" si="127"/>
        <v>1.4434185442184841E-4</v>
      </c>
      <c r="AB592" s="375" t="s">
        <v>399</v>
      </c>
      <c r="AC592" s="831" t="str">
        <f t="shared" ca="1" si="126"/>
        <v>Electric tab Row 144-154 plus Row 188-198 for Coal Mix when Inputs tab E710 = FRCC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FRCC</v>
      </c>
      <c r="V593" s="375" t="s">
        <v>406</v>
      </c>
      <c r="W593" s="375" t="str">
        <f t="shared" si="122"/>
        <v>97%Boiler_3%IGCC</v>
      </c>
      <c r="X593" s="824">
        <f t="shared" si="123"/>
        <v>0.34799999999999998</v>
      </c>
      <c r="Y593" s="375" t="s">
        <v>392</v>
      </c>
      <c r="Z593" s="375" t="s">
        <v>401</v>
      </c>
      <c r="AA593" s="378">
        <f t="shared" si="127"/>
        <v>1.6210189873570424E-3</v>
      </c>
      <c r="AB593" s="375" t="s">
        <v>399</v>
      </c>
      <c r="AC593" s="831" t="str">
        <f t="shared" ca="1" si="126"/>
        <v>Electric tab Row 144-154 plus Row 188-198 for Coal Mix when Inputs tab E710 = FRCC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FRCC</v>
      </c>
      <c r="V594" s="375" t="s">
        <v>406</v>
      </c>
      <c r="W594" s="375" t="str">
        <f t="shared" si="122"/>
        <v>97%Boiler_3%IGCC</v>
      </c>
      <c r="X594" s="824">
        <f t="shared" si="123"/>
        <v>0.34799999999999998</v>
      </c>
      <c r="Y594" s="375" t="s">
        <v>393</v>
      </c>
      <c r="Z594" s="375" t="s">
        <v>401</v>
      </c>
      <c r="AA594" s="378">
        <f t="shared" si="127"/>
        <v>6.2010551635696922E-6</v>
      </c>
      <c r="AB594" s="375" t="s">
        <v>399</v>
      </c>
      <c r="AC594" s="831" t="str">
        <f t="shared" ca="1" si="126"/>
        <v>Electric tab Row 144-154 plus Row 188-198 for Coal Mix when Inputs tab E710 = FRCC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FRCC</v>
      </c>
      <c r="V595" s="375" t="s">
        <v>406</v>
      </c>
      <c r="W595" s="375" t="str">
        <f t="shared" si="122"/>
        <v>97%Boiler_3%IGCC</v>
      </c>
      <c r="X595" s="824">
        <f t="shared" si="123"/>
        <v>0.34799999999999998</v>
      </c>
      <c r="Y595" s="375" t="s">
        <v>394</v>
      </c>
      <c r="Z595" s="375" t="s">
        <v>401</v>
      </c>
      <c r="AA595" s="378">
        <f t="shared" si="127"/>
        <v>1.168238313690641E-5</v>
      </c>
      <c r="AB595" s="375" t="s">
        <v>399</v>
      </c>
      <c r="AC595" s="831" t="str">
        <f t="shared" ca="1" si="126"/>
        <v>Electric tab Row 144-154 plus Row 188-198 for Coal Mix when Inputs tab E710 = FRCC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FRCC</v>
      </c>
      <c r="V596" s="375" t="s">
        <v>406</v>
      </c>
      <c r="W596" s="375" t="str">
        <f t="shared" si="122"/>
        <v>97%Boiler_3%IGCC</v>
      </c>
      <c r="X596" s="824">
        <f t="shared" si="123"/>
        <v>0.34799999999999998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FRCC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FRCC</v>
      </c>
      <c r="V597" s="375" t="s">
        <v>406</v>
      </c>
      <c r="W597" s="375" t="str">
        <f t="shared" si="122"/>
        <v>97%Boiler_3%IGCC</v>
      </c>
      <c r="X597" s="824">
        <f t="shared" si="123"/>
        <v>0.34799999999999998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FRCC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FRCC</v>
      </c>
      <c r="V598" s="375" t="s">
        <v>406</v>
      </c>
      <c r="W598" s="375" t="str">
        <f t="shared" si="122"/>
        <v>97%Boiler_3%IGCC</v>
      </c>
      <c r="X598" s="824">
        <f t="shared" si="123"/>
        <v>0.34799999999999998</v>
      </c>
      <c r="Y598" s="375" t="s">
        <v>397</v>
      </c>
      <c r="Z598" s="375" t="s">
        <v>401</v>
      </c>
      <c r="AA598" s="378">
        <f t="shared" si="127"/>
        <v>0.80802397454015173</v>
      </c>
      <c r="AB598" s="375" t="s">
        <v>399</v>
      </c>
      <c r="AC598" s="831" t="str">
        <f t="shared" ca="1" si="126"/>
        <v>Electric tab Row 144-154 plus Row 188-198 for Coal Mix when Inputs tab E710 = FRCC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FRCC</v>
      </c>
      <c r="V599" s="375" t="s">
        <v>52</v>
      </c>
      <c r="X599" s="824">
        <f t="shared" ref="X599:X644" si="130">INDEX($D$71:$D$72,MATCH(V599,$A$71:$A$72,0))</f>
        <v>0.34799999999999998</v>
      </c>
      <c r="Y599" s="375" t="s">
        <v>411</v>
      </c>
      <c r="Z599" s="375" t="s">
        <v>400</v>
      </c>
      <c r="AA599" s="761">
        <f>O140/10^6</f>
        <v>2.8735632183908049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FRCC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FRCC</v>
      </c>
      <c r="V600" s="375" t="s">
        <v>52</v>
      </c>
      <c r="X600" s="824">
        <f t="shared" si="130"/>
        <v>0.34799999999999998</v>
      </c>
      <c r="Y600" s="375" t="s">
        <v>387</v>
      </c>
      <c r="Z600" s="375" t="s">
        <v>400</v>
      </c>
      <c r="AA600" s="763">
        <f>O145/1000/10^6/0.000293071</f>
        <v>1.200000284345204E-5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FRCC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FRCC</v>
      </c>
      <c r="V601" s="375" t="s">
        <v>52</v>
      </c>
      <c r="X601" s="824">
        <f t="shared" si="130"/>
        <v>0.34799999999999998</v>
      </c>
      <c r="Y601" s="375" t="s">
        <v>388</v>
      </c>
      <c r="Z601" s="375" t="s">
        <v>400</v>
      </c>
      <c r="AA601" s="763">
        <f t="shared" ref="AA601:AA610" si="132">O146/1000/10^6/0.000293071</f>
        <v>9.9000023458479334E-5</v>
      </c>
      <c r="AB601" s="375" t="s">
        <v>399</v>
      </c>
      <c r="AC601" s="831" t="str">
        <f t="shared" ca="1" si="131"/>
        <v>Electric tab Row 144-154 for Coal Boiler when Inputs tab E710 = FRCC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FRCC</v>
      </c>
      <c r="V602" s="375" t="s">
        <v>52</v>
      </c>
      <c r="X602" s="824">
        <f t="shared" si="130"/>
        <v>0.34799999999999998</v>
      </c>
      <c r="Y602" s="375" t="s">
        <v>389</v>
      </c>
      <c r="Z602" s="375" t="s">
        <v>400</v>
      </c>
      <c r="AA602" s="763">
        <f t="shared" si="132"/>
        <v>6.4300015236163851E-4</v>
      </c>
      <c r="AB602" s="375" t="s">
        <v>399</v>
      </c>
      <c r="AC602" s="831" t="str">
        <f t="shared" ca="1" si="131"/>
        <v>Electric tab Row 144-154 for Coal Boiler when Inputs tab E710 = FRCC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FRCC</v>
      </c>
      <c r="V603" s="375" t="s">
        <v>52</v>
      </c>
      <c r="X603" s="824">
        <f t="shared" si="130"/>
        <v>0.34799999999999998</v>
      </c>
      <c r="Y603" s="375" t="s">
        <v>390</v>
      </c>
      <c r="Z603" s="375" t="s">
        <v>400</v>
      </c>
      <c r="AA603" s="763">
        <f t="shared" si="132"/>
        <v>1.8700004431046097E-4</v>
      </c>
      <c r="AB603" s="375" t="s">
        <v>399</v>
      </c>
      <c r="AC603" s="831" t="str">
        <f t="shared" ca="1" si="131"/>
        <v>Electric tab Row 144-154 for Coal Boiler when Inputs tab E710 = FRCC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FRCC</v>
      </c>
      <c r="V604" s="375" t="s">
        <v>52</v>
      </c>
      <c r="X604" s="824">
        <f t="shared" si="130"/>
        <v>0.34799999999999998</v>
      </c>
      <c r="Y604" s="375" t="s">
        <v>391</v>
      </c>
      <c r="Z604" s="375" t="s">
        <v>400</v>
      </c>
      <c r="AA604" s="763">
        <f t="shared" si="132"/>
        <v>1.310000310410181E-4</v>
      </c>
      <c r="AB604" s="375" t="s">
        <v>399</v>
      </c>
      <c r="AC604" s="831" t="str">
        <f t="shared" ca="1" si="131"/>
        <v>Electric tab Row 144-154 for Coal Boiler when Inputs tab E710 = FRCC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FRCC</v>
      </c>
      <c r="V605" s="375" t="s">
        <v>52</v>
      </c>
      <c r="X605" s="824">
        <f t="shared" si="130"/>
        <v>0.34799999999999998</v>
      </c>
      <c r="Y605" s="375" t="s">
        <v>392</v>
      </c>
      <c r="Z605" s="375" t="s">
        <v>400</v>
      </c>
      <c r="AA605" s="763">
        <f t="shared" si="132"/>
        <v>1.6670003950028794E-3</v>
      </c>
      <c r="AB605" s="375" t="s">
        <v>399</v>
      </c>
      <c r="AC605" s="831" t="str">
        <f t="shared" ca="1" si="131"/>
        <v>Electric tab Row 144-154 for Coal Boiler when Inputs tab E710 = FRCC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FRCC</v>
      </c>
      <c r="V606" s="375" t="s">
        <v>52</v>
      </c>
      <c r="X606" s="824">
        <f t="shared" si="130"/>
        <v>0.34799999999999998</v>
      </c>
      <c r="Y606" s="375" t="s">
        <v>393</v>
      </c>
      <c r="Z606" s="375" t="s">
        <v>400</v>
      </c>
      <c r="AA606" s="763">
        <f t="shared" si="132"/>
        <v>5.633001334763779E-6</v>
      </c>
      <c r="AB606" s="375" t="s">
        <v>399</v>
      </c>
      <c r="AC606" s="831" t="str">
        <f t="shared" ca="1" si="131"/>
        <v>Electric tab Row 144-154 for Coal Boiler when Inputs tab E710 = FRCC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FRCC</v>
      </c>
      <c r="V607" s="375" t="s">
        <v>52</v>
      </c>
      <c r="X607" s="824">
        <f t="shared" si="130"/>
        <v>0.34799999999999998</v>
      </c>
      <c r="Y607" s="375" t="s">
        <v>394</v>
      </c>
      <c r="Z607" s="375" t="s">
        <v>400</v>
      </c>
      <c r="AA607" s="763">
        <f t="shared" si="132"/>
        <v>1.0611002514322466E-5</v>
      </c>
      <c r="AB607" s="375" t="s">
        <v>399</v>
      </c>
      <c r="AC607" s="831" t="str">
        <f t="shared" ca="1" si="131"/>
        <v>Electric tab Row 144-154 for Coal Boiler when Inputs tab E710 = FRCC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FRCC</v>
      </c>
      <c r="V608" s="375" t="s">
        <v>52</v>
      </c>
      <c r="X608" s="824">
        <f t="shared" si="130"/>
        <v>0.34799999999999998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FRCC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FRCC</v>
      </c>
      <c r="V609" s="375" t="s">
        <v>52</v>
      </c>
      <c r="X609" s="824">
        <f t="shared" si="130"/>
        <v>0.34799999999999998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FRCC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FRCC</v>
      </c>
      <c r="V610" s="375" t="s">
        <v>52</v>
      </c>
      <c r="X610" s="824">
        <f t="shared" si="130"/>
        <v>0.34799999999999998</v>
      </c>
      <c r="Y610" s="375" t="s">
        <v>397</v>
      </c>
      <c r="Z610" s="375" t="s">
        <v>400</v>
      </c>
      <c r="AA610" s="763">
        <f t="shared" si="132"/>
        <v>1.2950216327662356</v>
      </c>
      <c r="AB610" s="375" t="s">
        <v>399</v>
      </c>
      <c r="AC610" s="831" t="str">
        <f t="shared" ca="1" si="131"/>
        <v>Electric tab Row 144-154 for Coal Boiler when Inputs tab E710 = FRCC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FRCC</v>
      </c>
      <c r="V611" s="375" t="s">
        <v>52</v>
      </c>
      <c r="X611" s="824">
        <f t="shared" si="130"/>
        <v>0.34799999999999998</v>
      </c>
      <c r="Y611" s="375" t="s">
        <v>387</v>
      </c>
      <c r="Z611" s="375" t="s">
        <v>401</v>
      </c>
      <c r="AA611" s="378">
        <f>(O145+O189)/1000/10^6/0.000293071</f>
        <v>1.2811811401609445E-5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FRCC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FRCC</v>
      </c>
      <c r="V612" s="375" t="s">
        <v>52</v>
      </c>
      <c r="X612" s="824">
        <f t="shared" si="130"/>
        <v>0.34799999999999998</v>
      </c>
      <c r="Y612" s="375" t="s">
        <v>388</v>
      </c>
      <c r="Z612" s="375" t="s">
        <v>401</v>
      </c>
      <c r="AA612" s="378">
        <f t="shared" ref="AA612:AA621" si="134">(O146+O190)/1000/10^6/0.000293071</f>
        <v>1.0446174914670799E-4</v>
      </c>
      <c r="AB612" s="375" t="s">
        <v>399</v>
      </c>
      <c r="AC612" s="831" t="str">
        <f t="shared" ca="1" si="133"/>
        <v>Electric tab Row 144-154 plus Row 188-198 for Coal Boiler when Inputs tab E710 = FRCC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FRCC</v>
      </c>
      <c r="V613" s="375" t="s">
        <v>52</v>
      </c>
      <c r="X613" s="824">
        <f t="shared" si="130"/>
        <v>0.34799999999999998</v>
      </c>
      <c r="Y613" s="375" t="s">
        <v>389</v>
      </c>
      <c r="Z613" s="375" t="s">
        <v>401</v>
      </c>
      <c r="AA613" s="378">
        <f t="shared" si="134"/>
        <v>6.4382852515930042E-4</v>
      </c>
      <c r="AB613" s="375" t="s">
        <v>399</v>
      </c>
      <c r="AC613" s="831" t="str">
        <f t="shared" ca="1" si="133"/>
        <v>Electric tab Row 144-154 plus Row 188-198 for Coal Boiler when Inputs tab E710 = FRCC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FRCC</v>
      </c>
      <c r="V614" s="375" t="s">
        <v>52</v>
      </c>
      <c r="X614" s="824">
        <f t="shared" si="130"/>
        <v>0.34799999999999998</v>
      </c>
      <c r="Y614" s="375" t="s">
        <v>390</v>
      </c>
      <c r="Z614" s="375" t="s">
        <v>401</v>
      </c>
      <c r="AA614" s="378">
        <f t="shared" si="134"/>
        <v>1.8750222316448961E-4</v>
      </c>
      <c r="AB614" s="375" t="s">
        <v>399</v>
      </c>
      <c r="AC614" s="831" t="str">
        <f t="shared" ca="1" si="133"/>
        <v>Electric tab Row 144-154 plus Row 188-198 for Coal Boiler when Inputs tab E710 = FRCC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FRCC</v>
      </c>
      <c r="V615" s="375" t="s">
        <v>52</v>
      </c>
      <c r="X615" s="824">
        <f t="shared" si="130"/>
        <v>0.34799999999999998</v>
      </c>
      <c r="Y615" s="375" t="s">
        <v>391</v>
      </c>
      <c r="Z615" s="375" t="s">
        <v>401</v>
      </c>
      <c r="AA615" s="378">
        <f t="shared" si="134"/>
        <v>1.3123185131537704E-4</v>
      </c>
      <c r="AB615" s="375" t="s">
        <v>399</v>
      </c>
      <c r="AC615" s="831" t="str">
        <f t="shared" ca="1" si="133"/>
        <v>Electric tab Row 144-154 plus Row 188-198 for Coal Boiler when Inputs tab E710 = FRCC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FRCC</v>
      </c>
      <c r="V616" s="375" t="s">
        <v>52</v>
      </c>
      <c r="X616" s="824">
        <f t="shared" si="130"/>
        <v>0.34799999999999998</v>
      </c>
      <c r="Y616" s="375" t="s">
        <v>392</v>
      </c>
      <c r="Z616" s="375" t="s">
        <v>401</v>
      </c>
      <c r="AA616" s="378">
        <f t="shared" si="134"/>
        <v>1.6698289989227836E-3</v>
      </c>
      <c r="AB616" s="375" t="s">
        <v>399</v>
      </c>
      <c r="AC616" s="831" t="str">
        <f t="shared" ca="1" si="133"/>
        <v>Electric tab Row 144-154 plus Row 188-198 for Coal Boiler when Inputs tab E710 = FRCC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FRCC</v>
      </c>
      <c r="V617" s="375" t="s">
        <v>52</v>
      </c>
      <c r="X617" s="824">
        <f t="shared" si="130"/>
        <v>0.34799999999999998</v>
      </c>
      <c r="Y617" s="375" t="s">
        <v>393</v>
      </c>
      <c r="Z617" s="375" t="s">
        <v>401</v>
      </c>
      <c r="AA617" s="378">
        <f t="shared" si="134"/>
        <v>5.6373250299914235E-6</v>
      </c>
      <c r="AB617" s="375" t="s">
        <v>399</v>
      </c>
      <c r="AC617" s="831" t="str">
        <f t="shared" ca="1" si="133"/>
        <v>Electric tab Row 144-154 plus Row 188-198 for Coal Boiler when Inputs tab E710 = FRCC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FRCC</v>
      </c>
      <c r="V618" s="375" t="s">
        <v>52</v>
      </c>
      <c r="X618" s="824">
        <f t="shared" si="130"/>
        <v>0.34799999999999998</v>
      </c>
      <c r="Y618" s="375" t="s">
        <v>394</v>
      </c>
      <c r="Z618" s="375" t="s">
        <v>401</v>
      </c>
      <c r="AA618" s="378">
        <f t="shared" si="134"/>
        <v>1.0620472885282231E-5</v>
      </c>
      <c r="AB618" s="375" t="s">
        <v>399</v>
      </c>
      <c r="AC618" s="831" t="str">
        <f t="shared" ca="1" si="133"/>
        <v>Electric tab Row 144-154 plus Row 188-198 for Coal Boiler when Inputs tab E710 = FRCC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FRCC</v>
      </c>
      <c r="V619" s="375" t="s">
        <v>52</v>
      </c>
      <c r="X619" s="824">
        <f t="shared" si="130"/>
        <v>0.34799999999999998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FRCC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FRCC</v>
      </c>
      <c r="V620" s="375" t="s">
        <v>52</v>
      </c>
      <c r="X620" s="824">
        <f t="shared" si="130"/>
        <v>0.34799999999999998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FRCC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FRCC</v>
      </c>
      <c r="V621" s="375" t="s">
        <v>52</v>
      </c>
      <c r="W621" s="832"/>
      <c r="X621" s="824">
        <f t="shared" si="130"/>
        <v>0.34799999999999998</v>
      </c>
      <c r="Y621" s="375" t="s">
        <v>397</v>
      </c>
      <c r="Z621" s="375" t="s">
        <v>401</v>
      </c>
      <c r="AA621" s="378">
        <f t="shared" si="134"/>
        <v>1.2960732345813306</v>
      </c>
      <c r="AB621" s="832" t="s">
        <v>399</v>
      </c>
      <c r="AC621" s="834" t="str">
        <f t="shared" ca="1" si="133"/>
        <v>Electric tab Row 144-154 plus Row 188-198 for Coal Boiler when Inputs tab E710 = FRCC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FRCC</v>
      </c>
      <c r="V622" s="375" t="s">
        <v>53</v>
      </c>
      <c r="X622" s="824">
        <f t="shared" si="130"/>
        <v>0.34799999999999998</v>
      </c>
      <c r="Y622" s="375" t="s">
        <v>411</v>
      </c>
      <c r="Z622" s="375" t="s">
        <v>400</v>
      </c>
      <c r="AA622" s="761">
        <f>S140/10^6</f>
        <v>2.8735632183908049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FRCC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FRCC</v>
      </c>
      <c r="V623" s="375" t="s">
        <v>53</v>
      </c>
      <c r="X623" s="824">
        <f t="shared" si="130"/>
        <v>0.34799999999999998</v>
      </c>
      <c r="Y623" s="375" t="s">
        <v>387</v>
      </c>
      <c r="Z623" s="375" t="s">
        <v>400</v>
      </c>
      <c r="AA623" s="763">
        <f>S145/1000/10^6/0.000293071</f>
        <v>1.0000002369543367E-6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FRCC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FRCC</v>
      </c>
      <c r="V624" s="375" t="s">
        <v>53</v>
      </c>
      <c r="X624" s="824">
        <f t="shared" si="130"/>
        <v>0.34799999999999998</v>
      </c>
      <c r="Y624" s="375" t="s">
        <v>388</v>
      </c>
      <c r="Z624" s="375" t="s">
        <v>400</v>
      </c>
      <c r="AA624" s="763">
        <f t="shared" ref="AA624:AA633" si="137">S146/1000/10^6/0.000293071</f>
        <v>1.7000004028223725E-5</v>
      </c>
      <c r="AB624" s="375" t="s">
        <v>399</v>
      </c>
      <c r="AC624" s="831" t="str">
        <f t="shared" ca="1" si="136"/>
        <v>Electric tab Row 144-154 for Coal IGCC when Inputs tab E710 = FRCC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FRCC</v>
      </c>
      <c r="V625" s="375" t="s">
        <v>53</v>
      </c>
      <c r="X625" s="824">
        <f t="shared" si="130"/>
        <v>0.34799999999999998</v>
      </c>
      <c r="Y625" s="375" t="s">
        <v>389</v>
      </c>
      <c r="Z625" s="375" t="s">
        <v>400</v>
      </c>
      <c r="AA625" s="763">
        <f t="shared" si="137"/>
        <v>1.1700002772365742E-4</v>
      </c>
      <c r="AB625" s="375" t="s">
        <v>399</v>
      </c>
      <c r="AC625" s="831" t="str">
        <f t="shared" ca="1" si="136"/>
        <v>Electric tab Row 144-154 for Coal IGCC when Inputs tab E710 = FRCC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FRCC</v>
      </c>
      <c r="V626" s="375" t="s">
        <v>53</v>
      </c>
      <c r="X626" s="824">
        <f t="shared" si="130"/>
        <v>0.34799999999999998</v>
      </c>
      <c r="Y626" s="375" t="s">
        <v>390</v>
      </c>
      <c r="Z626" s="375" t="s">
        <v>400</v>
      </c>
      <c r="AA626" s="763">
        <f t="shared" si="137"/>
        <v>1.9500004620609565E-3</v>
      </c>
      <c r="AB626" s="375" t="s">
        <v>399</v>
      </c>
      <c r="AC626" s="831" t="str">
        <f t="shared" ca="1" si="136"/>
        <v>Electric tab Row 144-154 for Coal IGCC when Inputs tab E710 = FRCC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FRCC</v>
      </c>
      <c r="V627" s="375" t="s">
        <v>53</v>
      </c>
      <c r="X627" s="824">
        <f t="shared" si="130"/>
        <v>0.34799999999999998</v>
      </c>
      <c r="Y627" s="375" t="s">
        <v>391</v>
      </c>
      <c r="Z627" s="375" t="s">
        <v>400</v>
      </c>
      <c r="AA627" s="763">
        <f t="shared" si="137"/>
        <v>5.680001345900632E-4</v>
      </c>
      <c r="AB627" s="375" t="s">
        <v>399</v>
      </c>
      <c r="AC627" s="831" t="str">
        <f t="shared" ca="1" si="136"/>
        <v>Electric tab Row 144-154 for Coal IGCC when Inputs tab E710 = FRCC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FRCC</v>
      </c>
      <c r="V628" s="375" t="s">
        <v>53</v>
      </c>
      <c r="X628" s="824">
        <f t="shared" si="130"/>
        <v>0.34799999999999998</v>
      </c>
      <c r="Y628" s="375" t="s">
        <v>392</v>
      </c>
      <c r="Z628" s="375" t="s">
        <v>400</v>
      </c>
      <c r="AA628" s="763">
        <f t="shared" si="137"/>
        <v>4.0000009478173478E-5</v>
      </c>
      <c r="AB628" s="375" t="s">
        <v>399</v>
      </c>
      <c r="AC628" s="831" t="str">
        <f t="shared" ca="1" si="136"/>
        <v>Electric tab Row 144-154 for Coal IGCC when Inputs tab E710 = FRCC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FRCC</v>
      </c>
      <c r="V629" s="375" t="s">
        <v>53</v>
      </c>
      <c r="X629" s="824">
        <f t="shared" si="130"/>
        <v>0.34799999999999998</v>
      </c>
      <c r="Y629" s="375" t="s">
        <v>393</v>
      </c>
      <c r="Z629" s="375" t="s">
        <v>400</v>
      </c>
      <c r="AA629" s="763">
        <f t="shared" si="137"/>
        <v>2.4424005787372716E-5</v>
      </c>
      <c r="AB629" s="375" t="s">
        <v>399</v>
      </c>
      <c r="AC629" s="831" t="str">
        <f t="shared" ca="1" si="136"/>
        <v>Electric tab Row 144-154 for Coal IGCC when Inputs tab E710 = FRCC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FRCC</v>
      </c>
      <c r="V630" s="375" t="s">
        <v>53</v>
      </c>
      <c r="X630" s="824">
        <f t="shared" si="130"/>
        <v>0.34799999999999998</v>
      </c>
      <c r="Y630" s="375" t="s">
        <v>394</v>
      </c>
      <c r="Z630" s="375" t="s">
        <v>400</v>
      </c>
      <c r="AA630" s="763">
        <f t="shared" si="137"/>
        <v>4.6008010901795116E-5</v>
      </c>
      <c r="AB630" s="375" t="s">
        <v>399</v>
      </c>
      <c r="AC630" s="831" t="str">
        <f t="shared" ca="1" si="136"/>
        <v>Electric tab Row 144-154 for Coal IGCC when Inputs tab E710 = FRCC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FRCC</v>
      </c>
      <c r="V631" s="375" t="s">
        <v>53</v>
      </c>
      <c r="X631" s="824">
        <f t="shared" si="130"/>
        <v>0.34799999999999998</v>
      </c>
      <c r="Y631" s="375" t="s">
        <v>395</v>
      </c>
      <c r="Z631" s="375" t="s">
        <v>400</v>
      </c>
      <c r="AA631" s="763">
        <f t="shared" si="137"/>
        <v>1.000000236954337E-5</v>
      </c>
      <c r="AB631" s="375" t="s">
        <v>399</v>
      </c>
      <c r="AC631" s="831" t="str">
        <f t="shared" ca="1" si="136"/>
        <v>Electric tab Row 144-154 for Coal IGCC when Inputs tab E710 = FRCC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FRCC</v>
      </c>
      <c r="V632" s="375" t="s">
        <v>53</v>
      </c>
      <c r="X632" s="824">
        <f t="shared" si="130"/>
        <v>0.34799999999999998</v>
      </c>
      <c r="Y632" s="375" t="s">
        <v>396</v>
      </c>
      <c r="Z632" s="375" t="s">
        <v>400</v>
      </c>
      <c r="AA632" s="763">
        <f t="shared" si="137"/>
        <v>1.6000003791269388E-5</v>
      </c>
      <c r="AB632" s="375" t="s">
        <v>399</v>
      </c>
      <c r="AC632" s="831" t="str">
        <f t="shared" ca="1" si="136"/>
        <v>Electric tab Row 144-154 for Coal IGCC when Inputs tab E710 = FRCC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FRCC</v>
      </c>
      <c r="V633" s="375" t="s">
        <v>53</v>
      </c>
      <c r="X633" s="824">
        <f t="shared" si="130"/>
        <v>0.34799999999999998</v>
      </c>
      <c r="Y633" s="375" t="s">
        <v>397</v>
      </c>
      <c r="Z633" s="375" t="s">
        <v>400</v>
      </c>
      <c r="AA633" s="763">
        <f t="shared" si="137"/>
        <v>1.2952370581536388</v>
      </c>
      <c r="AB633" s="375" t="s">
        <v>399</v>
      </c>
      <c r="AC633" s="831" t="str">
        <f t="shared" ca="1" si="136"/>
        <v>Electric tab Row 144-154 for Coal IGCC when Inputs tab E710 = FRCC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FRCC</v>
      </c>
      <c r="V634" s="375" t="s">
        <v>53</v>
      </c>
      <c r="X634" s="824">
        <f t="shared" si="130"/>
        <v>0.34799999999999998</v>
      </c>
      <c r="Y634" s="375" t="s">
        <v>387</v>
      </c>
      <c r="Z634" s="375" t="s">
        <v>401</v>
      </c>
      <c r="AA634" s="378">
        <f>(S145+S189)/1000/10^6/0.000293071</f>
        <v>1.8118087951117418E-6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FRCC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FRCC</v>
      </c>
      <c r="V635" s="375" t="s">
        <v>53</v>
      </c>
      <c r="X635" s="824">
        <f t="shared" si="130"/>
        <v>0.34799999999999998</v>
      </c>
      <c r="Y635" s="375" t="s">
        <v>388</v>
      </c>
      <c r="Z635" s="375" t="s">
        <v>401</v>
      </c>
      <c r="AA635" s="378">
        <f t="shared" ref="AA635:AA644" si="139">(S146+S190)/1000/10^6/0.000293071</f>
        <v>2.2461729716452378E-5</v>
      </c>
      <c r="AB635" s="375" t="s">
        <v>399</v>
      </c>
      <c r="AC635" s="831" t="str">
        <f t="shared" ca="1" si="138"/>
        <v>Electric tab Row 144-154 plus Row 188-198 for Coal IGCC when Inputs tab E710 = FRCC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FRCC</v>
      </c>
      <c r="V636" s="375" t="s">
        <v>53</v>
      </c>
      <c r="X636" s="824">
        <f t="shared" si="130"/>
        <v>0.34799999999999998</v>
      </c>
      <c r="Y636" s="375" t="s">
        <v>389</v>
      </c>
      <c r="Z636" s="375" t="s">
        <v>401</v>
      </c>
      <c r="AA636" s="378">
        <f t="shared" si="139"/>
        <v>1.1782840052131931E-4</v>
      </c>
      <c r="AB636" s="375" t="s">
        <v>399</v>
      </c>
      <c r="AC636" s="831" t="str">
        <f t="shared" ca="1" si="138"/>
        <v>Electric tab Row 144-154 plus Row 188-198 for Coal IGCC when Inputs tab E710 = FRCC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FRCC</v>
      </c>
      <c r="V637" s="375" t="s">
        <v>53</v>
      </c>
      <c r="X637" s="824">
        <f t="shared" si="130"/>
        <v>0.34799999999999998</v>
      </c>
      <c r="Y637" s="375" t="s">
        <v>390</v>
      </c>
      <c r="Z637" s="375" t="s">
        <v>401</v>
      </c>
      <c r="AA637" s="378">
        <f t="shared" si="139"/>
        <v>1.9505026409149856E-3</v>
      </c>
      <c r="AB637" s="375" t="s">
        <v>399</v>
      </c>
      <c r="AC637" s="831" t="str">
        <f t="shared" ca="1" si="138"/>
        <v>Electric tab Row 144-154 plus Row 188-198 for Coal IGCC when Inputs tab E710 = FRCC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FRCC</v>
      </c>
      <c r="V638" s="375" t="s">
        <v>53</v>
      </c>
      <c r="X638" s="824">
        <f t="shared" si="130"/>
        <v>0.34799999999999998</v>
      </c>
      <c r="Y638" s="375" t="s">
        <v>391</v>
      </c>
      <c r="Z638" s="375" t="s">
        <v>401</v>
      </c>
      <c r="AA638" s="378">
        <f t="shared" si="139"/>
        <v>5.6823195486442222E-4</v>
      </c>
      <c r="AB638" s="375" t="s">
        <v>399</v>
      </c>
      <c r="AC638" s="831" t="str">
        <f t="shared" ca="1" si="138"/>
        <v>Electric tab Row 144-154 plus Row 188-198 for Coal IGCC when Inputs tab E710 = FRCC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FRCC</v>
      </c>
      <c r="V639" s="375" t="s">
        <v>53</v>
      </c>
      <c r="X639" s="824">
        <f t="shared" si="130"/>
        <v>0.34799999999999998</v>
      </c>
      <c r="Y639" s="375" t="s">
        <v>392</v>
      </c>
      <c r="Z639" s="375" t="s">
        <v>401</v>
      </c>
      <c r="AA639" s="378">
        <f t="shared" si="139"/>
        <v>4.2828613398077656E-5</v>
      </c>
      <c r="AB639" s="375" t="s">
        <v>399</v>
      </c>
      <c r="AC639" s="831" t="str">
        <f t="shared" ca="1" si="138"/>
        <v>Electric tab Row 144-154 plus Row 188-198 for Coal IGCC when Inputs tab E710 = FRCC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FRCC</v>
      </c>
      <c r="V640" s="375" t="s">
        <v>53</v>
      </c>
      <c r="X640" s="824">
        <f t="shared" si="130"/>
        <v>0.34799999999999998</v>
      </c>
      <c r="Y640" s="375" t="s">
        <v>393</v>
      </c>
      <c r="Z640" s="375" t="s">
        <v>401</v>
      </c>
      <c r="AA640" s="378">
        <f t="shared" si="139"/>
        <v>2.4428329482600363E-5</v>
      </c>
      <c r="AB640" s="375" t="s">
        <v>399</v>
      </c>
      <c r="AC640" s="831" t="str">
        <f t="shared" ca="1" si="138"/>
        <v>Electric tab Row 144-154 plus Row 188-198 for Coal IGCC when Inputs tab E710 = FRCC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FRCC</v>
      </c>
      <c r="V641" s="375" t="s">
        <v>53</v>
      </c>
      <c r="X641" s="824">
        <f t="shared" si="130"/>
        <v>0.34799999999999998</v>
      </c>
      <c r="Y641" s="375" t="s">
        <v>394</v>
      </c>
      <c r="Z641" s="375" t="s">
        <v>401</v>
      </c>
      <c r="AA641" s="378">
        <f t="shared" si="139"/>
        <v>4.6017481272754881E-5</v>
      </c>
      <c r="AB641" s="375" t="s">
        <v>399</v>
      </c>
      <c r="AC641" s="831" t="str">
        <f t="shared" ca="1" si="138"/>
        <v>Electric tab Row 144-154 plus Row 188-198 for Coal IGCC when Inputs tab E710 = FRCC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FRCC</v>
      </c>
      <c r="V642" s="375" t="s">
        <v>53</v>
      </c>
      <c r="X642" s="824">
        <f t="shared" si="130"/>
        <v>0.34799999999999998</v>
      </c>
      <c r="Y642" s="375" t="s">
        <v>395</v>
      </c>
      <c r="Z642" s="375" t="s">
        <v>401</v>
      </c>
      <c r="AA642" s="378">
        <f t="shared" si="139"/>
        <v>1.1288505074025222E-5</v>
      </c>
      <c r="AB642" s="375" t="s">
        <v>399</v>
      </c>
      <c r="AC642" s="831" t="str">
        <f t="shared" ca="1" si="138"/>
        <v>Electric tab Row 144-154 plus Row 188-198 for Coal IGCC when Inputs tab E710 = FRCC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FRCC</v>
      </c>
      <c r="V643" s="375" t="s">
        <v>53</v>
      </c>
      <c r="X643" s="824">
        <f t="shared" si="130"/>
        <v>0.34799999999999998</v>
      </c>
      <c r="Y643" s="375" t="s">
        <v>396</v>
      </c>
      <c r="Z643" s="375" t="s">
        <v>401</v>
      </c>
      <c r="AA643" s="378">
        <f t="shared" si="139"/>
        <v>1.6007890236458171E-5</v>
      </c>
      <c r="AB643" s="375" t="s">
        <v>399</v>
      </c>
      <c r="AC643" s="831" t="str">
        <f t="shared" ca="1" si="138"/>
        <v>Electric tab Row 144-154 plus Row 188-198 for Coal IGCC when Inputs tab E710 = FRCC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FRCC</v>
      </c>
      <c r="V644" s="375" t="s">
        <v>53</v>
      </c>
      <c r="X644" s="824">
        <f t="shared" si="130"/>
        <v>0.34799999999999998</v>
      </c>
      <c r="Y644" s="375" t="s">
        <v>397</v>
      </c>
      <c r="Z644" s="375" t="s">
        <v>401</v>
      </c>
      <c r="AA644" s="378">
        <f t="shared" si="139"/>
        <v>1.296288659968734</v>
      </c>
      <c r="AB644" s="375" t="s">
        <v>399</v>
      </c>
      <c r="AC644" s="831" t="str">
        <f t="shared" ca="1" si="138"/>
        <v>Electric tab Row 144-154 plus Row 188-198 for Coal IGCC when Inputs tab E710 = FRCC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FRCC</v>
      </c>
      <c r="V645" s="375" t="s">
        <v>406</v>
      </c>
      <c r="W645" s="375" t="str">
        <f>CONCATENATE(TEXT($C$71,"0%"), $A$71, "_", TEXT($C$72,"0%"),$A$72)</f>
        <v>97%Boiler_3%IGCC</v>
      </c>
      <c r="X645" s="824">
        <f>$D$70</f>
        <v>0.34799999999999998</v>
      </c>
      <c r="Y645" s="375" t="s">
        <v>411</v>
      </c>
      <c r="Z645" s="375" t="s">
        <v>400</v>
      </c>
      <c r="AA645" s="761">
        <f>F140/10^6</f>
        <v>2.8735632183908049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FRCC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FRCC</v>
      </c>
      <c r="V646" s="375" t="s">
        <v>406</v>
      </c>
      <c r="W646" s="375" t="str">
        <f t="shared" ref="W646:W667" si="140">CONCATENATE(TEXT($C$71,"0%"), $A$71, "_", TEXT($C$72,"0%"),$A$72)</f>
        <v>97%Boiler_3%IGCC</v>
      </c>
      <c r="X646" s="824">
        <f t="shared" ref="X646:X667" si="141">$D$70</f>
        <v>0.34799999999999998</v>
      </c>
      <c r="Y646" s="375" t="s">
        <v>387</v>
      </c>
      <c r="Z646" s="375" t="s">
        <v>400</v>
      </c>
      <c r="AA646" s="763">
        <f>F145/1000/10^6/0.000293071</f>
        <v>1.1670002765257109E-5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FRCC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FRCC</v>
      </c>
      <c r="V647" s="375" t="s">
        <v>406</v>
      </c>
      <c r="W647" s="375" t="str">
        <f t="shared" si="140"/>
        <v>97%Boiler_3%IGCC</v>
      </c>
      <c r="X647" s="824">
        <f t="shared" si="141"/>
        <v>0.34799999999999998</v>
      </c>
      <c r="Y647" s="375" t="s">
        <v>388</v>
      </c>
      <c r="Z647" s="375" t="s">
        <v>400</v>
      </c>
      <c r="AA647" s="763">
        <f t="shared" ref="AA647:AA656" si="143">F146/1000/10^6/0.000293071</f>
        <v>9.654002287557167E-5</v>
      </c>
      <c r="AB647" s="375" t="s">
        <v>399</v>
      </c>
      <c r="AC647" s="831" t="str">
        <f t="shared" ca="1" si="142"/>
        <v>Electric tab Row 144-154 for Coal Mix when Inputs tab E710 = FRCC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FRCC</v>
      </c>
      <c r="V648" s="375" t="s">
        <v>406</v>
      </c>
      <c r="W648" s="375" t="str">
        <f t="shared" si="140"/>
        <v>97%Boiler_3%IGCC</v>
      </c>
      <c r="X648" s="824">
        <f t="shared" si="141"/>
        <v>0.34799999999999998</v>
      </c>
      <c r="Y648" s="375" t="s">
        <v>389</v>
      </c>
      <c r="Z648" s="375" t="s">
        <v>400</v>
      </c>
      <c r="AA648" s="763">
        <f t="shared" si="143"/>
        <v>6.2722014862249913E-4</v>
      </c>
      <c r="AB648" s="375" t="s">
        <v>399</v>
      </c>
      <c r="AC648" s="831" t="str">
        <f t="shared" ca="1" si="142"/>
        <v>Electric tab Row 144-154 for Coal Mix when Inputs tab E710 = FRCC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FRCC</v>
      </c>
      <c r="V649" s="375" t="s">
        <v>406</v>
      </c>
      <c r="W649" s="375" t="str">
        <f t="shared" si="140"/>
        <v>97%Boiler_3%IGCC</v>
      </c>
      <c r="X649" s="824">
        <f t="shared" si="141"/>
        <v>0.34799999999999998</v>
      </c>
      <c r="Y649" s="375" t="s">
        <v>390</v>
      </c>
      <c r="Z649" s="375" t="s">
        <v>400</v>
      </c>
      <c r="AA649" s="763">
        <f t="shared" si="143"/>
        <v>2.3989005684297589E-4</v>
      </c>
      <c r="AB649" s="375" t="s">
        <v>399</v>
      </c>
      <c r="AC649" s="831" t="str">
        <f t="shared" ca="1" si="142"/>
        <v>Electric tab Row 144-154 for Coal Mix when Inputs tab E710 = FRCC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FRCC</v>
      </c>
      <c r="V650" s="375" t="s">
        <v>406</v>
      </c>
      <c r="W650" s="375" t="str">
        <f t="shared" si="140"/>
        <v>97%Boiler_3%IGCC</v>
      </c>
      <c r="X650" s="824">
        <f t="shared" si="141"/>
        <v>0.34799999999999998</v>
      </c>
      <c r="Y650" s="375" t="s">
        <v>391</v>
      </c>
      <c r="Z650" s="375" t="s">
        <v>400</v>
      </c>
      <c r="AA650" s="763">
        <f t="shared" si="143"/>
        <v>1.4411003414748947E-4</v>
      </c>
      <c r="AB650" s="375" t="s">
        <v>399</v>
      </c>
      <c r="AC650" s="831" t="str">
        <f t="shared" ca="1" si="142"/>
        <v>Electric tab Row 144-154 for Coal Mix when Inputs tab E710 = FRCC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FRCC</v>
      </c>
      <c r="V651" s="375" t="s">
        <v>406</v>
      </c>
      <c r="W651" s="375" t="str">
        <f t="shared" si="140"/>
        <v>97%Boiler_3%IGCC</v>
      </c>
      <c r="X651" s="824">
        <f t="shared" si="141"/>
        <v>0.34799999999999998</v>
      </c>
      <c r="Y651" s="375" t="s">
        <v>392</v>
      </c>
      <c r="Z651" s="375" t="s">
        <v>400</v>
      </c>
      <c r="AA651" s="763">
        <f t="shared" si="143"/>
        <v>1.6181903834371382E-3</v>
      </c>
      <c r="AB651" s="375" t="s">
        <v>399</v>
      </c>
      <c r="AC651" s="831" t="str">
        <f t="shared" ca="1" si="142"/>
        <v>Electric tab Row 144-154 for Coal Mix when Inputs tab E710 = FRCC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FRCC</v>
      </c>
      <c r="V652" s="375" t="s">
        <v>406</v>
      </c>
      <c r="W652" s="375" t="str">
        <f t="shared" si="140"/>
        <v>97%Boiler_3%IGCC</v>
      </c>
      <c r="X652" s="824">
        <f t="shared" si="141"/>
        <v>0.34799999999999998</v>
      </c>
      <c r="Y652" s="375" t="s">
        <v>393</v>
      </c>
      <c r="Z652" s="375" t="s">
        <v>400</v>
      </c>
      <c r="AA652" s="763">
        <f t="shared" si="143"/>
        <v>6.1967314683420485E-6</v>
      </c>
      <c r="AB652" s="375" t="s">
        <v>399</v>
      </c>
      <c r="AC652" s="831" t="str">
        <f t="shared" ca="1" si="142"/>
        <v>Electric tab Row 144-154 for Coal Mix when Inputs tab E710 = FRCC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FRCC</v>
      </c>
      <c r="V653" s="375" t="s">
        <v>406</v>
      </c>
      <c r="W653" s="375" t="str">
        <f t="shared" si="140"/>
        <v>97%Boiler_3%IGCC</v>
      </c>
      <c r="X653" s="824">
        <f t="shared" si="141"/>
        <v>0.34799999999999998</v>
      </c>
      <c r="Y653" s="375" t="s">
        <v>394</v>
      </c>
      <c r="Z653" s="375" t="s">
        <v>400</v>
      </c>
      <c r="AA653" s="763">
        <f t="shared" si="143"/>
        <v>1.1672912765946645E-5</v>
      </c>
      <c r="AB653" s="375" t="s">
        <v>399</v>
      </c>
      <c r="AC653" s="831" t="str">
        <f t="shared" ca="1" si="142"/>
        <v>Electric tab Row 144-154 for Coal Mix when Inputs tab E710 = FRCC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FRCC</v>
      </c>
      <c r="V654" s="375" t="s">
        <v>406</v>
      </c>
      <c r="W654" s="375" t="str">
        <f t="shared" si="140"/>
        <v>97%Boiler_3%IGCC</v>
      </c>
      <c r="X654" s="824">
        <f t="shared" si="141"/>
        <v>0.34799999999999998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FRCC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FRCC</v>
      </c>
      <c r="V655" s="375" t="s">
        <v>406</v>
      </c>
      <c r="W655" s="375" t="str">
        <f t="shared" si="140"/>
        <v>97%Boiler_3%IGCC</v>
      </c>
      <c r="X655" s="824">
        <f t="shared" si="141"/>
        <v>0.34799999999999998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FRCC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FRCC</v>
      </c>
      <c r="V656" s="375" t="s">
        <v>406</v>
      </c>
      <c r="W656" s="375" t="str">
        <f t="shared" si="140"/>
        <v>97%Boiler_3%IGCC</v>
      </c>
      <c r="X656" s="824">
        <f t="shared" si="141"/>
        <v>0.34799999999999998</v>
      </c>
      <c r="Y656" s="375" t="s">
        <v>397</v>
      </c>
      <c r="Z656" s="375" t="s">
        <v>400</v>
      </c>
      <c r="AA656" s="763">
        <f t="shared" si="143"/>
        <v>1.2950280955278577</v>
      </c>
      <c r="AB656" s="375" t="s">
        <v>399</v>
      </c>
      <c r="AC656" s="831" t="str">
        <f t="shared" ca="1" si="142"/>
        <v>Electric tab Row 144-154 for Coal Mix when Inputs tab E710 = FRCC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FRCC</v>
      </c>
      <c r="V657" s="375" t="s">
        <v>406</v>
      </c>
      <c r="W657" s="375" t="str">
        <f t="shared" si="140"/>
        <v>97%Boiler_3%IGCC</v>
      </c>
      <c r="X657" s="824">
        <f t="shared" si="141"/>
        <v>0.34799999999999998</v>
      </c>
      <c r="Y657" s="375" t="s">
        <v>387</v>
      </c>
      <c r="Z657" s="375" t="s">
        <v>401</v>
      </c>
      <c r="AA657" s="378">
        <f>(F145+F189)/1000/10^6/0.000293071</f>
        <v>1.2481811323414514E-5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FRCC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FRCC</v>
      </c>
      <c r="V658" s="375" t="s">
        <v>406</v>
      </c>
      <c r="W658" s="375" t="str">
        <f t="shared" si="140"/>
        <v>97%Boiler_3%IGCC</v>
      </c>
      <c r="X658" s="824">
        <f t="shared" si="141"/>
        <v>0.34799999999999998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1.0200174856380033E-4</v>
      </c>
      <c r="AB658" s="375" t="s">
        <v>399</v>
      </c>
      <c r="AC658" s="831" t="str">
        <f t="shared" ca="1" si="144"/>
        <v>Electric tab Row 144-154 plus Row 188-198 for Coal Mix when Inputs tab E710 = FRCC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FRCC</v>
      </c>
      <c r="V659" s="375" t="s">
        <v>406</v>
      </c>
      <c r="W659" s="375" t="str">
        <f t="shared" si="140"/>
        <v>97%Boiler_3%IGCC</v>
      </c>
      <c r="X659" s="824">
        <f t="shared" si="141"/>
        <v>0.34799999999999998</v>
      </c>
      <c r="Y659" s="375" t="s">
        <v>389</v>
      </c>
      <c r="Z659" s="375" t="s">
        <v>401</v>
      </c>
      <c r="AA659" s="378">
        <f t="shared" si="145"/>
        <v>6.2804852142016104E-4</v>
      </c>
      <c r="AB659" s="375" t="s">
        <v>399</v>
      </c>
      <c r="AC659" s="831" t="str">
        <f t="shared" ca="1" si="144"/>
        <v>Electric tab Row 144-154 plus Row 188-198 for Coal Mix when Inputs tab E710 = FRCC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FRCC</v>
      </c>
      <c r="V660" s="375" t="s">
        <v>406</v>
      </c>
      <c r="W660" s="375" t="str">
        <f t="shared" si="140"/>
        <v>97%Boiler_3%IGCC</v>
      </c>
      <c r="X660" s="824">
        <f t="shared" si="141"/>
        <v>0.34799999999999998</v>
      </c>
      <c r="Y660" s="375" t="s">
        <v>390</v>
      </c>
      <c r="Z660" s="375" t="s">
        <v>401</v>
      </c>
      <c r="AA660" s="378">
        <f t="shared" si="145"/>
        <v>2.403922356970045E-4</v>
      </c>
      <c r="AB660" s="375" t="s">
        <v>399</v>
      </c>
      <c r="AC660" s="831" t="str">
        <f t="shared" ca="1" si="144"/>
        <v>Electric tab Row 144-154 plus Row 188-198 for Coal Mix when Inputs tab E710 = FRCC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FRCC</v>
      </c>
      <c r="V661" s="375" t="s">
        <v>406</v>
      </c>
      <c r="W661" s="375" t="str">
        <f t="shared" si="140"/>
        <v>97%Boiler_3%IGCC</v>
      </c>
      <c r="X661" s="824">
        <f t="shared" si="141"/>
        <v>0.34799999999999998</v>
      </c>
      <c r="Y661" s="375" t="s">
        <v>391</v>
      </c>
      <c r="Z661" s="375" t="s">
        <v>401</v>
      </c>
      <c r="AA661" s="378">
        <f t="shared" si="145"/>
        <v>1.4434185442184841E-4</v>
      </c>
      <c r="AB661" s="375" t="s">
        <v>399</v>
      </c>
      <c r="AC661" s="831" t="str">
        <f t="shared" ca="1" si="144"/>
        <v>Electric tab Row 144-154 plus Row 188-198 for Coal Mix when Inputs tab E710 = FRCC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FRCC</v>
      </c>
      <c r="V662" s="375" t="s">
        <v>406</v>
      </c>
      <c r="W662" s="375" t="str">
        <f t="shared" si="140"/>
        <v>97%Boiler_3%IGCC</v>
      </c>
      <c r="X662" s="824">
        <f t="shared" si="141"/>
        <v>0.34799999999999998</v>
      </c>
      <c r="Y662" s="375" t="s">
        <v>392</v>
      </c>
      <c r="Z662" s="375" t="s">
        <v>401</v>
      </c>
      <c r="AA662" s="378">
        <f t="shared" si="145"/>
        <v>1.6210189873570424E-3</v>
      </c>
      <c r="AB662" s="375" t="s">
        <v>399</v>
      </c>
      <c r="AC662" s="831" t="str">
        <f t="shared" ca="1" si="144"/>
        <v>Electric tab Row 144-154 plus Row 188-198 for Coal Mix when Inputs tab E710 = FRCC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FRCC</v>
      </c>
      <c r="V663" s="375" t="s">
        <v>406</v>
      </c>
      <c r="W663" s="375" t="str">
        <f t="shared" si="140"/>
        <v>97%Boiler_3%IGCC</v>
      </c>
      <c r="X663" s="824">
        <f t="shared" si="141"/>
        <v>0.34799999999999998</v>
      </c>
      <c r="Y663" s="375" t="s">
        <v>393</v>
      </c>
      <c r="Z663" s="375" t="s">
        <v>401</v>
      </c>
      <c r="AA663" s="378">
        <f t="shared" si="145"/>
        <v>6.2010551635696922E-6</v>
      </c>
      <c r="AB663" s="375" t="s">
        <v>399</v>
      </c>
      <c r="AC663" s="831" t="str">
        <f t="shared" ca="1" si="144"/>
        <v>Electric tab Row 144-154 plus Row 188-198 for Coal Mix when Inputs tab E710 = FRCC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FRCC</v>
      </c>
      <c r="V664" s="375" t="s">
        <v>406</v>
      </c>
      <c r="W664" s="375" t="str">
        <f t="shared" si="140"/>
        <v>97%Boiler_3%IGCC</v>
      </c>
      <c r="X664" s="824">
        <f t="shared" si="141"/>
        <v>0.34799999999999998</v>
      </c>
      <c r="Y664" s="375" t="s">
        <v>394</v>
      </c>
      <c r="Z664" s="375" t="s">
        <v>401</v>
      </c>
      <c r="AA664" s="378">
        <f t="shared" si="145"/>
        <v>1.168238313690641E-5</v>
      </c>
      <c r="AB664" s="375" t="s">
        <v>399</v>
      </c>
      <c r="AC664" s="831" t="str">
        <f t="shared" ca="1" si="144"/>
        <v>Electric tab Row 144-154 plus Row 188-198 for Coal Mix when Inputs tab E710 = FRCC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FRCC</v>
      </c>
      <c r="V665" s="375" t="s">
        <v>406</v>
      </c>
      <c r="W665" s="375" t="str">
        <f t="shared" si="140"/>
        <v>97%Boiler_3%IGCC</v>
      </c>
      <c r="X665" s="824">
        <f t="shared" si="141"/>
        <v>0.34799999999999998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FRCC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FRCC</v>
      </c>
      <c r="V666" s="375" t="s">
        <v>406</v>
      </c>
      <c r="W666" s="375" t="str">
        <f t="shared" si="140"/>
        <v>97%Boiler_3%IGCC</v>
      </c>
      <c r="X666" s="824">
        <f t="shared" si="141"/>
        <v>0.34799999999999998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FRCC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FRCC</v>
      </c>
      <c r="V667" s="375" t="s">
        <v>406</v>
      </c>
      <c r="W667" s="375" t="str">
        <f t="shared" si="140"/>
        <v>97%Boiler_3%IGCC</v>
      </c>
      <c r="X667" s="824">
        <f t="shared" si="141"/>
        <v>0.34799999999999998</v>
      </c>
      <c r="Y667" s="375" t="s">
        <v>397</v>
      </c>
      <c r="Z667" s="375" t="s">
        <v>401</v>
      </c>
      <c r="AA667" s="378">
        <f t="shared" si="145"/>
        <v>1.2960796973429529</v>
      </c>
      <c r="AB667" s="375" t="s">
        <v>399</v>
      </c>
      <c r="AC667" s="831" t="str">
        <f t="shared" ca="1" si="144"/>
        <v>Electric tab Row 144-154 plus Row 188-198 for Coal Mix when Inputs tab E710 = FRCC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FRCC</v>
      </c>
      <c r="V668" s="375" t="s">
        <v>52</v>
      </c>
      <c r="X668" s="824">
        <f t="shared" ref="X668:X713" si="147">INDEX($D$71:$D$72,MATCH(V668,$A$71:$A$72,0))</f>
        <v>0.34799999999999998</v>
      </c>
      <c r="Y668" s="375" t="s">
        <v>411</v>
      </c>
      <c r="Z668" s="375" t="s">
        <v>400</v>
      </c>
      <c r="AA668" s="761">
        <f>P140/10^6</f>
        <v>2.8735632183908049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FRCC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FRCC</v>
      </c>
      <c r="V669" s="375" t="s">
        <v>52</v>
      </c>
      <c r="X669" s="824">
        <f t="shared" si="147"/>
        <v>0.34799999999999998</v>
      </c>
      <c r="Y669" s="375" t="s">
        <v>387</v>
      </c>
      <c r="Z669" s="375" t="s">
        <v>400</v>
      </c>
      <c r="AA669" s="763">
        <f>P145/1000/10^6/0.000293071</f>
        <v>1.200000284345204E-5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FRCC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FRCC</v>
      </c>
      <c r="V670" s="375" t="s">
        <v>52</v>
      </c>
      <c r="X670" s="824">
        <f t="shared" si="147"/>
        <v>0.34799999999999998</v>
      </c>
      <c r="Y670" s="375" t="s">
        <v>388</v>
      </c>
      <c r="Z670" s="375" t="s">
        <v>400</v>
      </c>
      <c r="AA670" s="763">
        <f t="shared" ref="AA670:AA679" si="149">P146/1000/10^6/0.000293071</f>
        <v>9.9000023458479334E-5</v>
      </c>
      <c r="AB670" s="375" t="s">
        <v>399</v>
      </c>
      <c r="AC670" s="831" t="str">
        <f t="shared" ca="1" si="148"/>
        <v>Electric tab Row 144-154 for Coal Boiler when Inputs tab E710 = FRCC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FRCC</v>
      </c>
      <c r="V671" s="375" t="s">
        <v>52</v>
      </c>
      <c r="X671" s="824">
        <f t="shared" si="147"/>
        <v>0.34799999999999998</v>
      </c>
      <c r="Y671" s="375" t="s">
        <v>389</v>
      </c>
      <c r="Z671" s="375" t="s">
        <v>400</v>
      </c>
      <c r="AA671" s="763">
        <f t="shared" si="149"/>
        <v>6.4300015236163851E-4</v>
      </c>
      <c r="AB671" s="375" t="s">
        <v>399</v>
      </c>
      <c r="AC671" s="831" t="str">
        <f t="shared" ca="1" si="148"/>
        <v>Electric tab Row 144-154 for Coal Boiler when Inputs tab E710 = FRCC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FRCC</v>
      </c>
      <c r="V672" s="375" t="s">
        <v>52</v>
      </c>
      <c r="X672" s="824">
        <f t="shared" si="147"/>
        <v>0.34799999999999998</v>
      </c>
      <c r="Y672" s="375" t="s">
        <v>390</v>
      </c>
      <c r="Z672" s="375" t="s">
        <v>400</v>
      </c>
      <c r="AA672" s="763">
        <f t="shared" si="149"/>
        <v>1.8700004431046097E-4</v>
      </c>
      <c r="AB672" s="375" t="s">
        <v>399</v>
      </c>
      <c r="AC672" s="831" t="str">
        <f t="shared" ca="1" si="148"/>
        <v>Electric tab Row 144-154 for Coal Boiler when Inputs tab E710 = FRCC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FRCC</v>
      </c>
      <c r="V673" s="375" t="s">
        <v>52</v>
      </c>
      <c r="X673" s="824">
        <f t="shared" si="147"/>
        <v>0.34799999999999998</v>
      </c>
      <c r="Y673" s="375" t="s">
        <v>391</v>
      </c>
      <c r="Z673" s="375" t="s">
        <v>400</v>
      </c>
      <c r="AA673" s="763">
        <f t="shared" si="149"/>
        <v>1.310000310410181E-4</v>
      </c>
      <c r="AB673" s="375" t="s">
        <v>399</v>
      </c>
      <c r="AC673" s="831" t="str">
        <f t="shared" ca="1" si="148"/>
        <v>Electric tab Row 144-154 for Coal Boiler when Inputs tab E710 = FRCC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FRCC</v>
      </c>
      <c r="V674" s="375" t="s">
        <v>52</v>
      </c>
      <c r="X674" s="824">
        <f t="shared" si="147"/>
        <v>0.34799999999999998</v>
      </c>
      <c r="Y674" s="375" t="s">
        <v>392</v>
      </c>
      <c r="Z674" s="375" t="s">
        <v>400</v>
      </c>
      <c r="AA674" s="763">
        <f t="shared" si="149"/>
        <v>1.6670003950028794E-3</v>
      </c>
      <c r="AB674" s="375" t="s">
        <v>399</v>
      </c>
      <c r="AC674" s="831" t="str">
        <f t="shared" ca="1" si="148"/>
        <v>Electric tab Row 144-154 for Coal Boiler when Inputs tab E710 = FRCC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FRCC</v>
      </c>
      <c r="V675" s="375" t="s">
        <v>52</v>
      </c>
      <c r="X675" s="824">
        <f t="shared" si="147"/>
        <v>0.34799999999999998</v>
      </c>
      <c r="Y675" s="375" t="s">
        <v>393</v>
      </c>
      <c r="Z675" s="375" t="s">
        <v>400</v>
      </c>
      <c r="AA675" s="763">
        <f t="shared" si="149"/>
        <v>5.633001334763779E-6</v>
      </c>
      <c r="AB675" s="375" t="s">
        <v>399</v>
      </c>
      <c r="AC675" s="831" t="str">
        <f t="shared" ca="1" si="148"/>
        <v>Electric tab Row 144-154 for Coal Boiler when Inputs tab E710 = FRCC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FRCC</v>
      </c>
      <c r="V676" s="375" t="s">
        <v>52</v>
      </c>
      <c r="X676" s="824">
        <f t="shared" si="147"/>
        <v>0.34799999999999998</v>
      </c>
      <c r="Y676" s="375" t="s">
        <v>394</v>
      </c>
      <c r="Z676" s="375" t="s">
        <v>400</v>
      </c>
      <c r="AA676" s="763">
        <f t="shared" si="149"/>
        <v>1.0611002514322466E-5</v>
      </c>
      <c r="AB676" s="375" t="s">
        <v>399</v>
      </c>
      <c r="AC676" s="831" t="str">
        <f t="shared" ca="1" si="148"/>
        <v>Electric tab Row 144-154 for Coal Boiler when Inputs tab E710 = FRCC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FRCC</v>
      </c>
      <c r="V677" s="375" t="s">
        <v>52</v>
      </c>
      <c r="X677" s="824">
        <f t="shared" si="147"/>
        <v>0.34799999999999998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FRCC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FRCC</v>
      </c>
      <c r="V678" s="375" t="s">
        <v>52</v>
      </c>
      <c r="X678" s="824">
        <f t="shared" si="147"/>
        <v>0.34799999999999998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FRCC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FRCC</v>
      </c>
      <c r="V679" s="375" t="s">
        <v>52</v>
      </c>
      <c r="X679" s="824">
        <f t="shared" si="147"/>
        <v>0.34799999999999998</v>
      </c>
      <c r="Y679" s="375" t="s">
        <v>397</v>
      </c>
      <c r="Z679" s="375" t="s">
        <v>400</v>
      </c>
      <c r="AA679" s="763">
        <f t="shared" si="149"/>
        <v>2.1084861403037891</v>
      </c>
      <c r="AB679" s="375" t="s">
        <v>399</v>
      </c>
      <c r="AC679" s="831" t="str">
        <f t="shared" ca="1" si="148"/>
        <v>Electric tab Row 144-154 for Coal Boiler when Inputs tab E710 = FRCC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FRCC</v>
      </c>
      <c r="V680" s="375" t="s">
        <v>52</v>
      </c>
      <c r="X680" s="824">
        <f t="shared" si="147"/>
        <v>0.34799999999999998</v>
      </c>
      <c r="Y680" s="375" t="s">
        <v>387</v>
      </c>
      <c r="Z680" s="375" t="s">
        <v>401</v>
      </c>
      <c r="AA680" s="378">
        <f>(P145+P189)/1000/10^6/0.000293071</f>
        <v>1.2811811401609445E-5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FRCC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FRCC</v>
      </c>
      <c r="V681" s="375" t="s">
        <v>52</v>
      </c>
      <c r="X681" s="824">
        <f t="shared" si="147"/>
        <v>0.34799999999999998</v>
      </c>
      <c r="Y681" s="375" t="s">
        <v>388</v>
      </c>
      <c r="Z681" s="375" t="s">
        <v>401</v>
      </c>
      <c r="AA681" s="378">
        <f t="shared" ref="AA681:AA690" si="151">(P146+P190)/1000/10^6/0.000293071</f>
        <v>1.0446174914670799E-4</v>
      </c>
      <c r="AB681" s="375" t="s">
        <v>399</v>
      </c>
      <c r="AC681" s="831" t="str">
        <f t="shared" ca="1" si="150"/>
        <v>Electric tab Row 144-154 plus Row 188-198 for Coal Boiler when Inputs tab E710 = FRCC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FRCC</v>
      </c>
      <c r="V682" s="375" t="s">
        <v>52</v>
      </c>
      <c r="X682" s="824">
        <f t="shared" si="147"/>
        <v>0.34799999999999998</v>
      </c>
      <c r="Y682" s="375" t="s">
        <v>389</v>
      </c>
      <c r="Z682" s="375" t="s">
        <v>401</v>
      </c>
      <c r="AA682" s="378">
        <f t="shared" si="151"/>
        <v>6.4382852515930042E-4</v>
      </c>
      <c r="AB682" s="375" t="s">
        <v>399</v>
      </c>
      <c r="AC682" s="831" t="str">
        <f t="shared" ca="1" si="150"/>
        <v>Electric tab Row 144-154 plus Row 188-198 for Coal Boiler when Inputs tab E710 = FRCC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FRCC</v>
      </c>
      <c r="V683" s="375" t="s">
        <v>52</v>
      </c>
      <c r="X683" s="824">
        <f t="shared" si="147"/>
        <v>0.34799999999999998</v>
      </c>
      <c r="Y683" s="375" t="s">
        <v>390</v>
      </c>
      <c r="Z683" s="375" t="s">
        <v>401</v>
      </c>
      <c r="AA683" s="378">
        <f t="shared" si="151"/>
        <v>1.8750222316448961E-4</v>
      </c>
      <c r="AB683" s="375" t="s">
        <v>399</v>
      </c>
      <c r="AC683" s="831" t="str">
        <f t="shared" ca="1" si="150"/>
        <v>Electric tab Row 144-154 plus Row 188-198 for Coal Boiler when Inputs tab E710 = FRCC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FRCC</v>
      </c>
      <c r="V684" s="375" t="s">
        <v>52</v>
      </c>
      <c r="X684" s="824">
        <f t="shared" si="147"/>
        <v>0.34799999999999998</v>
      </c>
      <c r="Y684" s="375" t="s">
        <v>391</v>
      </c>
      <c r="Z684" s="375" t="s">
        <v>401</v>
      </c>
      <c r="AA684" s="378">
        <f t="shared" si="151"/>
        <v>1.3123185131537704E-4</v>
      </c>
      <c r="AB684" s="375" t="s">
        <v>399</v>
      </c>
      <c r="AC684" s="831" t="str">
        <f t="shared" ca="1" si="150"/>
        <v>Electric tab Row 144-154 plus Row 188-198 for Coal Boiler when Inputs tab E710 = FRCC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FRCC</v>
      </c>
      <c r="V685" s="375" t="s">
        <v>52</v>
      </c>
      <c r="X685" s="824">
        <f t="shared" si="147"/>
        <v>0.34799999999999998</v>
      </c>
      <c r="Y685" s="375" t="s">
        <v>392</v>
      </c>
      <c r="Z685" s="375" t="s">
        <v>401</v>
      </c>
      <c r="AA685" s="378">
        <f t="shared" si="151"/>
        <v>1.6698289989227836E-3</v>
      </c>
      <c r="AB685" s="375" t="s">
        <v>399</v>
      </c>
      <c r="AC685" s="831" t="str">
        <f t="shared" ca="1" si="150"/>
        <v>Electric tab Row 144-154 plus Row 188-198 for Coal Boiler when Inputs tab E710 = FRCC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FRCC</v>
      </c>
      <c r="V686" s="375" t="s">
        <v>52</v>
      </c>
      <c r="X686" s="824">
        <f t="shared" si="147"/>
        <v>0.34799999999999998</v>
      </c>
      <c r="Y686" s="375" t="s">
        <v>393</v>
      </c>
      <c r="Z686" s="375" t="s">
        <v>401</v>
      </c>
      <c r="AA686" s="378">
        <f t="shared" si="151"/>
        <v>5.6373250299914235E-6</v>
      </c>
      <c r="AB686" s="375" t="s">
        <v>399</v>
      </c>
      <c r="AC686" s="831" t="str">
        <f t="shared" ca="1" si="150"/>
        <v>Electric tab Row 144-154 plus Row 188-198 for Coal Boiler when Inputs tab E710 = FRCC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FRCC</v>
      </c>
      <c r="V687" s="375" t="s">
        <v>52</v>
      </c>
      <c r="X687" s="824">
        <f t="shared" si="147"/>
        <v>0.34799999999999998</v>
      </c>
      <c r="Y687" s="375" t="s">
        <v>394</v>
      </c>
      <c r="Z687" s="375" t="s">
        <v>401</v>
      </c>
      <c r="AA687" s="378">
        <f t="shared" si="151"/>
        <v>1.0620472885282231E-5</v>
      </c>
      <c r="AB687" s="375" t="s">
        <v>399</v>
      </c>
      <c r="AC687" s="831" t="str">
        <f t="shared" ca="1" si="150"/>
        <v>Electric tab Row 144-154 plus Row 188-198 for Coal Boiler when Inputs tab E710 = FRCC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FRCC</v>
      </c>
      <c r="V688" s="375" t="s">
        <v>52</v>
      </c>
      <c r="X688" s="824">
        <f t="shared" si="147"/>
        <v>0.34799999999999998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FRCC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FRCC</v>
      </c>
      <c r="V689" s="375" t="s">
        <v>52</v>
      </c>
      <c r="X689" s="824">
        <f t="shared" si="147"/>
        <v>0.34799999999999998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FRCC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FRCC</v>
      </c>
      <c r="V690" s="375" t="s">
        <v>52</v>
      </c>
      <c r="X690" s="824">
        <f t="shared" si="147"/>
        <v>0.34799999999999998</v>
      </c>
      <c r="Y690" s="375" t="s">
        <v>397</v>
      </c>
      <c r="Z690" s="375" t="s">
        <v>401</v>
      </c>
      <c r="AA690" s="378">
        <f t="shared" si="151"/>
        <v>2.1101983030940814</v>
      </c>
      <c r="AB690" s="375" t="s">
        <v>399</v>
      </c>
      <c r="AC690" s="831" t="str">
        <f t="shared" ca="1" si="150"/>
        <v>Electric tab Row 144-154 plus Row 188-198 for Coal Boiler when Inputs tab E710 = FRCC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FRCC</v>
      </c>
      <c r="V691" s="375" t="s">
        <v>53</v>
      </c>
      <c r="X691" s="824">
        <f t="shared" si="147"/>
        <v>0.34799999999999998</v>
      </c>
      <c r="Y691" s="375" t="s">
        <v>411</v>
      </c>
      <c r="Z691" s="375" t="s">
        <v>400</v>
      </c>
      <c r="AA691" s="761">
        <f>T140/10^6</f>
        <v>2.8735632183908049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FRCC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FRCC</v>
      </c>
      <c r="V692" s="375" t="s">
        <v>53</v>
      </c>
      <c r="X692" s="824">
        <f t="shared" si="147"/>
        <v>0.34799999999999998</v>
      </c>
      <c r="Y692" s="375" t="s">
        <v>387</v>
      </c>
      <c r="Z692" s="375" t="s">
        <v>400</v>
      </c>
      <c r="AA692" s="763">
        <f>T145/1000/10^6/0.000293071</f>
        <v>1.0000002369543367E-6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FRCC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FRCC</v>
      </c>
      <c r="V693" s="375" t="s">
        <v>53</v>
      </c>
      <c r="X693" s="824">
        <f t="shared" si="147"/>
        <v>0.34799999999999998</v>
      </c>
      <c r="Y693" s="375" t="s">
        <v>388</v>
      </c>
      <c r="Z693" s="375" t="s">
        <v>400</v>
      </c>
      <c r="AA693" s="763">
        <f t="shared" ref="AA693:AA702" si="153">T146/1000/10^6/0.000293071</f>
        <v>1.7000004028223725E-5</v>
      </c>
      <c r="AB693" s="375" t="s">
        <v>399</v>
      </c>
      <c r="AC693" s="831" t="str">
        <f t="shared" ca="1" si="152"/>
        <v>Electric tab Row 144-154 for Coal IGCC when Inputs tab E710 = FRCC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FRCC</v>
      </c>
      <c r="V694" s="375" t="s">
        <v>53</v>
      </c>
      <c r="X694" s="824">
        <f t="shared" si="147"/>
        <v>0.34799999999999998</v>
      </c>
      <c r="Y694" s="375" t="s">
        <v>389</v>
      </c>
      <c r="Z694" s="375" t="s">
        <v>400</v>
      </c>
      <c r="AA694" s="763">
        <f t="shared" si="153"/>
        <v>1.1700002772365742E-4</v>
      </c>
      <c r="AB694" s="375" t="s">
        <v>399</v>
      </c>
      <c r="AC694" s="831" t="str">
        <f t="shared" ca="1" si="152"/>
        <v>Electric tab Row 144-154 for Coal IGCC when Inputs tab E710 = FRCC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FRCC</v>
      </c>
      <c r="V695" s="375" t="s">
        <v>53</v>
      </c>
      <c r="X695" s="824">
        <f t="shared" si="147"/>
        <v>0.34799999999999998</v>
      </c>
      <c r="Y695" s="375" t="s">
        <v>390</v>
      </c>
      <c r="Z695" s="375" t="s">
        <v>400</v>
      </c>
      <c r="AA695" s="763">
        <f t="shared" si="153"/>
        <v>1.9500004620609565E-3</v>
      </c>
      <c r="AB695" s="375" t="s">
        <v>399</v>
      </c>
      <c r="AC695" s="831" t="str">
        <f t="shared" ca="1" si="152"/>
        <v>Electric tab Row 144-154 for Coal IGCC when Inputs tab E710 = FRCC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FRCC</v>
      </c>
      <c r="V696" s="375" t="s">
        <v>53</v>
      </c>
      <c r="X696" s="824">
        <f t="shared" si="147"/>
        <v>0.34799999999999998</v>
      </c>
      <c r="Y696" s="375" t="s">
        <v>391</v>
      </c>
      <c r="Z696" s="375" t="s">
        <v>400</v>
      </c>
      <c r="AA696" s="763">
        <f t="shared" si="153"/>
        <v>5.680001345900632E-4</v>
      </c>
      <c r="AB696" s="375" t="s">
        <v>399</v>
      </c>
      <c r="AC696" s="831" t="str">
        <f t="shared" ca="1" si="152"/>
        <v>Electric tab Row 144-154 for Coal IGCC when Inputs tab E710 = FRCC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FRCC</v>
      </c>
      <c r="V697" s="375" t="s">
        <v>53</v>
      </c>
      <c r="X697" s="824">
        <f t="shared" si="147"/>
        <v>0.34799999999999998</v>
      </c>
      <c r="Y697" s="375" t="s">
        <v>392</v>
      </c>
      <c r="Z697" s="375" t="s">
        <v>400</v>
      </c>
      <c r="AA697" s="763">
        <f t="shared" si="153"/>
        <v>4.0000009478173478E-5</v>
      </c>
      <c r="AB697" s="375" t="s">
        <v>399</v>
      </c>
      <c r="AC697" s="831" t="str">
        <f t="shared" ca="1" si="152"/>
        <v>Electric tab Row 144-154 for Coal IGCC when Inputs tab E710 = FRCC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FRCC</v>
      </c>
      <c r="V698" s="375" t="s">
        <v>53</v>
      </c>
      <c r="X698" s="824">
        <f t="shared" si="147"/>
        <v>0.34799999999999998</v>
      </c>
      <c r="Y698" s="375" t="s">
        <v>393</v>
      </c>
      <c r="Z698" s="375" t="s">
        <v>400</v>
      </c>
      <c r="AA698" s="763">
        <f t="shared" si="153"/>
        <v>2.4424005787372716E-5</v>
      </c>
      <c r="AB698" s="375" t="s">
        <v>399</v>
      </c>
      <c r="AC698" s="831" t="str">
        <f t="shared" ca="1" si="152"/>
        <v>Electric tab Row 144-154 for Coal IGCC when Inputs tab E710 = FRCC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FRCC</v>
      </c>
      <c r="V699" s="375" t="s">
        <v>53</v>
      </c>
      <c r="X699" s="824">
        <f t="shared" si="147"/>
        <v>0.34799999999999998</v>
      </c>
      <c r="Y699" s="375" t="s">
        <v>394</v>
      </c>
      <c r="Z699" s="375" t="s">
        <v>400</v>
      </c>
      <c r="AA699" s="763">
        <f t="shared" si="153"/>
        <v>4.6008010901795116E-5</v>
      </c>
      <c r="AB699" s="375" t="s">
        <v>399</v>
      </c>
      <c r="AC699" s="831" t="str">
        <f t="shared" ca="1" si="152"/>
        <v>Electric tab Row 144-154 for Coal IGCC when Inputs tab E710 = FRCC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FRCC</v>
      </c>
      <c r="V700" s="375" t="s">
        <v>53</v>
      </c>
      <c r="X700" s="824">
        <f t="shared" si="147"/>
        <v>0.34799999999999998</v>
      </c>
      <c r="Y700" s="375" t="s">
        <v>395</v>
      </c>
      <c r="Z700" s="375" t="s">
        <v>400</v>
      </c>
      <c r="AA700" s="763">
        <f t="shared" si="153"/>
        <v>1.000000236954337E-5</v>
      </c>
      <c r="AB700" s="375" t="s">
        <v>399</v>
      </c>
      <c r="AC700" s="831" t="str">
        <f t="shared" ca="1" si="152"/>
        <v>Electric tab Row 144-154 for Coal IGCC when Inputs tab E710 = FRCC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FRCC</v>
      </c>
      <c r="V701" s="375" t="s">
        <v>53</v>
      </c>
      <c r="X701" s="824">
        <f t="shared" si="147"/>
        <v>0.34799999999999998</v>
      </c>
      <c r="Y701" s="375" t="s">
        <v>396</v>
      </c>
      <c r="Z701" s="375" t="s">
        <v>400</v>
      </c>
      <c r="AA701" s="763">
        <f t="shared" si="153"/>
        <v>1.6000003791269388E-5</v>
      </c>
      <c r="AB701" s="375" t="s">
        <v>399</v>
      </c>
      <c r="AC701" s="831" t="str">
        <f t="shared" ca="1" si="152"/>
        <v>Electric tab Row 144-154 for Coal IGCC when Inputs tab E710 = FRCC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FRCC</v>
      </c>
      <c r="V702" s="375" t="s">
        <v>53</v>
      </c>
      <c r="X702" s="824">
        <f t="shared" si="147"/>
        <v>0.34799999999999998</v>
      </c>
      <c r="Y702" s="375" t="s">
        <v>397</v>
      </c>
      <c r="Z702" s="375" t="s">
        <v>400</v>
      </c>
      <c r="AA702" s="763">
        <f t="shared" si="153"/>
        <v>2.108836884594167</v>
      </c>
      <c r="AB702" s="375" t="s">
        <v>399</v>
      </c>
      <c r="AC702" s="831" t="str">
        <f t="shared" ca="1" si="152"/>
        <v>Electric tab Row 144-154 for Coal IGCC when Inputs tab E710 = FRCC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FRCC</v>
      </c>
      <c r="V703" s="375" t="s">
        <v>53</v>
      </c>
      <c r="X703" s="824">
        <f t="shared" si="147"/>
        <v>0.34799999999999998</v>
      </c>
      <c r="Y703" s="375" t="s">
        <v>387</v>
      </c>
      <c r="Z703" s="375" t="s">
        <v>401</v>
      </c>
      <c r="AA703" s="378">
        <f>(T145+T189)/1000/10^6/0.000293071</f>
        <v>1.8118087951117418E-6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FRCC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FRCC</v>
      </c>
      <c r="V704" s="375" t="s">
        <v>53</v>
      </c>
      <c r="X704" s="824">
        <f t="shared" si="147"/>
        <v>0.34799999999999998</v>
      </c>
      <c r="Y704" s="375" t="s">
        <v>388</v>
      </c>
      <c r="Z704" s="375" t="s">
        <v>401</v>
      </c>
      <c r="AA704" s="378">
        <f t="shared" ref="AA704:AA713" si="156">(T146+T190)/1000/10^6/0.000293071</f>
        <v>2.2461729716452378E-5</v>
      </c>
      <c r="AB704" s="375" t="s">
        <v>399</v>
      </c>
      <c r="AC704" s="831" t="str">
        <f t="shared" ca="1" si="155"/>
        <v>Electric tab Row 144-154 plus Row 188-198 for Coal IGCC when Inputs tab E710 = FRCC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FRCC</v>
      </c>
      <c r="V705" s="375" t="s">
        <v>53</v>
      </c>
      <c r="X705" s="824">
        <f t="shared" si="147"/>
        <v>0.34799999999999998</v>
      </c>
      <c r="Y705" s="375" t="s">
        <v>389</v>
      </c>
      <c r="Z705" s="375" t="s">
        <v>401</v>
      </c>
      <c r="AA705" s="378">
        <f t="shared" si="156"/>
        <v>1.1782840052131931E-4</v>
      </c>
      <c r="AB705" s="375" t="s">
        <v>399</v>
      </c>
      <c r="AC705" s="831" t="str">
        <f t="shared" ca="1" si="155"/>
        <v>Electric tab Row 144-154 plus Row 188-198 for Coal IGCC when Inputs tab E710 = FRCC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FRCC</v>
      </c>
      <c r="V706" s="375" t="s">
        <v>53</v>
      </c>
      <c r="X706" s="824">
        <f t="shared" si="147"/>
        <v>0.34799999999999998</v>
      </c>
      <c r="Y706" s="375" t="s">
        <v>390</v>
      </c>
      <c r="Z706" s="375" t="s">
        <v>401</v>
      </c>
      <c r="AA706" s="378">
        <f t="shared" si="156"/>
        <v>1.9505026409149856E-3</v>
      </c>
      <c r="AB706" s="375" t="s">
        <v>399</v>
      </c>
      <c r="AC706" s="831" t="str">
        <f t="shared" ca="1" si="155"/>
        <v>Electric tab Row 144-154 plus Row 188-198 for Coal IGCC when Inputs tab E710 = FRCC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FRCC</v>
      </c>
      <c r="V707" s="375" t="s">
        <v>53</v>
      </c>
      <c r="X707" s="824">
        <f t="shared" si="147"/>
        <v>0.34799999999999998</v>
      </c>
      <c r="Y707" s="375" t="s">
        <v>391</v>
      </c>
      <c r="Z707" s="375" t="s">
        <v>401</v>
      </c>
      <c r="AA707" s="378">
        <f t="shared" si="156"/>
        <v>5.6823195486442222E-4</v>
      </c>
      <c r="AB707" s="375" t="s">
        <v>399</v>
      </c>
      <c r="AC707" s="831" t="str">
        <f t="shared" ca="1" si="155"/>
        <v>Electric tab Row 144-154 plus Row 188-198 for Coal IGCC when Inputs tab E710 = FRCC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FRCC</v>
      </c>
      <c r="V708" s="375" t="s">
        <v>53</v>
      </c>
      <c r="X708" s="824">
        <f t="shared" si="147"/>
        <v>0.34799999999999998</v>
      </c>
      <c r="Y708" s="375" t="s">
        <v>392</v>
      </c>
      <c r="Z708" s="375" t="s">
        <v>401</v>
      </c>
      <c r="AA708" s="378">
        <f t="shared" si="156"/>
        <v>4.2828613398077656E-5</v>
      </c>
      <c r="AB708" s="375" t="s">
        <v>399</v>
      </c>
      <c r="AC708" s="831" t="str">
        <f t="shared" ca="1" si="155"/>
        <v>Electric tab Row 144-154 plus Row 188-198 for Coal IGCC when Inputs tab E710 = FRCC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FRCC</v>
      </c>
      <c r="V709" s="375" t="s">
        <v>53</v>
      </c>
      <c r="X709" s="824">
        <f t="shared" si="147"/>
        <v>0.34799999999999998</v>
      </c>
      <c r="Y709" s="375" t="s">
        <v>393</v>
      </c>
      <c r="Z709" s="375" t="s">
        <v>401</v>
      </c>
      <c r="AA709" s="378">
        <f t="shared" si="156"/>
        <v>2.4428329482600363E-5</v>
      </c>
      <c r="AB709" s="375" t="s">
        <v>399</v>
      </c>
      <c r="AC709" s="831" t="str">
        <f t="shared" ca="1" si="155"/>
        <v>Electric tab Row 144-154 plus Row 188-198 for Coal IGCC when Inputs tab E710 = FRCC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FRCC</v>
      </c>
      <c r="V710" s="375" t="s">
        <v>53</v>
      </c>
      <c r="X710" s="824">
        <f t="shared" si="147"/>
        <v>0.34799999999999998</v>
      </c>
      <c r="Y710" s="375" t="s">
        <v>394</v>
      </c>
      <c r="Z710" s="375" t="s">
        <v>401</v>
      </c>
      <c r="AA710" s="378">
        <f t="shared" si="156"/>
        <v>4.6017481272754881E-5</v>
      </c>
      <c r="AB710" s="375" t="s">
        <v>399</v>
      </c>
      <c r="AC710" s="831" t="str">
        <f t="shared" ca="1" si="155"/>
        <v>Electric tab Row 144-154 plus Row 188-198 for Coal IGCC when Inputs tab E710 = FRCC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FRCC</v>
      </c>
      <c r="V711" s="375" t="s">
        <v>53</v>
      </c>
      <c r="X711" s="824">
        <f t="shared" si="147"/>
        <v>0.34799999999999998</v>
      </c>
      <c r="Y711" s="375" t="s">
        <v>395</v>
      </c>
      <c r="Z711" s="375" t="s">
        <v>401</v>
      </c>
      <c r="AA711" s="378">
        <f t="shared" si="156"/>
        <v>1.1288505074025222E-5</v>
      </c>
      <c r="AB711" s="375" t="s">
        <v>399</v>
      </c>
      <c r="AC711" s="831" t="str">
        <f t="shared" ca="1" si="155"/>
        <v>Electric tab Row 144-154 plus Row 188-198 for Coal IGCC when Inputs tab E710 = FRCC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FRCC</v>
      </c>
      <c r="V712" s="375" t="s">
        <v>53</v>
      </c>
      <c r="X712" s="824">
        <f t="shared" si="147"/>
        <v>0.34799999999999998</v>
      </c>
      <c r="Y712" s="375" t="s">
        <v>396</v>
      </c>
      <c r="Z712" s="375" t="s">
        <v>401</v>
      </c>
      <c r="AA712" s="378">
        <f t="shared" si="156"/>
        <v>1.6007890236458171E-5</v>
      </c>
      <c r="AB712" s="375" t="s">
        <v>399</v>
      </c>
      <c r="AC712" s="831" t="str">
        <f t="shared" ca="1" si="155"/>
        <v>Electric tab Row 144-154 plus Row 188-198 for Coal IGCC when Inputs tab E710 = FRCC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FRCC</v>
      </c>
      <c r="V713" s="375" t="s">
        <v>53</v>
      </c>
      <c r="X713" s="824">
        <f t="shared" si="147"/>
        <v>0.34799999999999998</v>
      </c>
      <c r="Y713" s="375" t="s">
        <v>397</v>
      </c>
      <c r="Z713" s="375" t="s">
        <v>401</v>
      </c>
      <c r="AA713" s="378">
        <f t="shared" si="156"/>
        <v>2.1105490473844597</v>
      </c>
      <c r="AB713" s="375" t="s">
        <v>399</v>
      </c>
      <c r="AC713" s="831" t="str">
        <f t="shared" ca="1" si="155"/>
        <v>Electric tab Row 144-154 plus Row 188-198 for Coal IGCC when Inputs tab E710 = FRCC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FRCC</v>
      </c>
      <c r="V714" s="375" t="s">
        <v>406</v>
      </c>
      <c r="W714" s="375" t="str">
        <f>CONCATENATE(TEXT($C$71,"0%"), $A$71, "_", TEXT($C$72,"0%"),$A$72)</f>
        <v>97%Boiler_3%IGCC</v>
      </c>
      <c r="X714" s="824">
        <f>$D$70</f>
        <v>0.34799999999999998</v>
      </c>
      <c r="Y714" s="375" t="s">
        <v>411</v>
      </c>
      <c r="Z714" s="375" t="s">
        <v>400</v>
      </c>
      <c r="AA714" s="761">
        <f>G140/10^6</f>
        <v>2.8735632183908049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FRCC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FRCC</v>
      </c>
      <c r="V715" s="375" t="s">
        <v>406</v>
      </c>
      <c r="W715" s="375" t="str">
        <f t="shared" ref="W715:W736" si="157">CONCATENATE(TEXT($C$71,"0%"), $A$71, "_", TEXT($C$72,"0%"),$A$72)</f>
        <v>97%Boiler_3%IGCC</v>
      </c>
      <c r="X715" s="824">
        <f t="shared" ref="X715:X736" si="158">$D$70</f>
        <v>0.34799999999999998</v>
      </c>
      <c r="Y715" s="375" t="s">
        <v>387</v>
      </c>
      <c r="Z715" s="375" t="s">
        <v>400</v>
      </c>
      <c r="AA715" s="763">
        <f>G145/1000/10^6/0.000293071</f>
        <v>1.1670002765257109E-5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FRCC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FRCC</v>
      </c>
      <c r="V716" s="375" t="s">
        <v>406</v>
      </c>
      <c r="W716" s="375" t="str">
        <f t="shared" si="157"/>
        <v>97%Boiler_3%IGCC</v>
      </c>
      <c r="X716" s="824">
        <f t="shared" si="158"/>
        <v>0.34799999999999998</v>
      </c>
      <c r="Y716" s="375" t="s">
        <v>388</v>
      </c>
      <c r="Z716" s="375" t="s">
        <v>400</v>
      </c>
      <c r="AA716" s="763">
        <f t="shared" ref="AA716:AA725" si="160">G146/1000/10^6/0.000293071</f>
        <v>9.654002287557167E-5</v>
      </c>
      <c r="AB716" s="375" t="s">
        <v>399</v>
      </c>
      <c r="AC716" s="831" t="str">
        <f t="shared" ca="1" si="159"/>
        <v>Electric tab Row 144-154 for Coal Mix when Inputs tab E710 = FRCC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FRCC</v>
      </c>
      <c r="V717" s="375" t="s">
        <v>406</v>
      </c>
      <c r="W717" s="375" t="str">
        <f t="shared" si="157"/>
        <v>97%Boiler_3%IGCC</v>
      </c>
      <c r="X717" s="824">
        <f t="shared" si="158"/>
        <v>0.34799999999999998</v>
      </c>
      <c r="Y717" s="375" t="s">
        <v>389</v>
      </c>
      <c r="Z717" s="375" t="s">
        <v>400</v>
      </c>
      <c r="AA717" s="763">
        <f t="shared" si="160"/>
        <v>6.2722014862249913E-4</v>
      </c>
      <c r="AB717" s="375" t="s">
        <v>399</v>
      </c>
      <c r="AC717" s="831" t="str">
        <f t="shared" ca="1" si="159"/>
        <v>Electric tab Row 144-154 for Coal Mix when Inputs tab E710 = FRCC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FRCC</v>
      </c>
      <c r="V718" s="375" t="s">
        <v>406</v>
      </c>
      <c r="W718" s="375" t="str">
        <f t="shared" si="157"/>
        <v>97%Boiler_3%IGCC</v>
      </c>
      <c r="X718" s="824">
        <f t="shared" si="158"/>
        <v>0.34799999999999998</v>
      </c>
      <c r="Y718" s="375" t="s">
        <v>390</v>
      </c>
      <c r="Z718" s="375" t="s">
        <v>400</v>
      </c>
      <c r="AA718" s="763">
        <f t="shared" si="160"/>
        <v>2.3989005684297589E-4</v>
      </c>
      <c r="AB718" s="375" t="s">
        <v>399</v>
      </c>
      <c r="AC718" s="831" t="str">
        <f t="shared" ca="1" si="159"/>
        <v>Electric tab Row 144-154 for Coal Mix when Inputs tab E710 = FRCC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FRCC</v>
      </c>
      <c r="V719" s="375" t="s">
        <v>406</v>
      </c>
      <c r="W719" s="375" t="str">
        <f t="shared" si="157"/>
        <v>97%Boiler_3%IGCC</v>
      </c>
      <c r="X719" s="824">
        <f t="shared" si="158"/>
        <v>0.34799999999999998</v>
      </c>
      <c r="Y719" s="375" t="s">
        <v>391</v>
      </c>
      <c r="Z719" s="375" t="s">
        <v>400</v>
      </c>
      <c r="AA719" s="763">
        <f t="shared" si="160"/>
        <v>1.4411003414748947E-4</v>
      </c>
      <c r="AB719" s="375" t="s">
        <v>399</v>
      </c>
      <c r="AC719" s="831" t="str">
        <f t="shared" ca="1" si="159"/>
        <v>Electric tab Row 144-154 for Coal Mix when Inputs tab E710 = FRCC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FRCC</v>
      </c>
      <c r="V720" s="375" t="s">
        <v>406</v>
      </c>
      <c r="W720" s="375" t="str">
        <f t="shared" si="157"/>
        <v>97%Boiler_3%IGCC</v>
      </c>
      <c r="X720" s="824">
        <f t="shared" si="158"/>
        <v>0.34799999999999998</v>
      </c>
      <c r="Y720" s="375" t="s">
        <v>392</v>
      </c>
      <c r="Z720" s="375" t="s">
        <v>400</v>
      </c>
      <c r="AA720" s="763">
        <f t="shared" si="160"/>
        <v>1.6181903834371382E-3</v>
      </c>
      <c r="AB720" s="375" t="s">
        <v>399</v>
      </c>
      <c r="AC720" s="831" t="str">
        <f t="shared" ca="1" si="159"/>
        <v>Electric tab Row 144-154 for Coal Mix when Inputs tab E710 = FRCC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FRCC</v>
      </c>
      <c r="V721" s="375" t="s">
        <v>406</v>
      </c>
      <c r="W721" s="375" t="str">
        <f t="shared" si="157"/>
        <v>97%Boiler_3%IGCC</v>
      </c>
      <c r="X721" s="824">
        <f t="shared" si="158"/>
        <v>0.34799999999999998</v>
      </c>
      <c r="Y721" s="375" t="s">
        <v>393</v>
      </c>
      <c r="Z721" s="375" t="s">
        <v>400</v>
      </c>
      <c r="AA721" s="763">
        <f t="shared" si="160"/>
        <v>6.1967314683420485E-6</v>
      </c>
      <c r="AB721" s="375" t="s">
        <v>399</v>
      </c>
      <c r="AC721" s="831" t="str">
        <f t="shared" ca="1" si="159"/>
        <v>Electric tab Row 144-154 for Coal Mix when Inputs tab E710 = FRCC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FRCC</v>
      </c>
      <c r="V722" s="375" t="s">
        <v>406</v>
      </c>
      <c r="W722" s="375" t="str">
        <f t="shared" si="157"/>
        <v>97%Boiler_3%IGCC</v>
      </c>
      <c r="X722" s="824">
        <f t="shared" si="158"/>
        <v>0.34799999999999998</v>
      </c>
      <c r="Y722" s="375" t="s">
        <v>394</v>
      </c>
      <c r="Z722" s="375" t="s">
        <v>400</v>
      </c>
      <c r="AA722" s="763">
        <f t="shared" si="160"/>
        <v>1.1672912765946645E-5</v>
      </c>
      <c r="AB722" s="375" t="s">
        <v>399</v>
      </c>
      <c r="AC722" s="831" t="str">
        <f t="shared" ca="1" si="159"/>
        <v>Electric tab Row 144-154 for Coal Mix when Inputs tab E710 = FRCC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FRCC</v>
      </c>
      <c r="V723" s="375" t="s">
        <v>406</v>
      </c>
      <c r="W723" s="375" t="str">
        <f t="shared" si="157"/>
        <v>97%Boiler_3%IGCC</v>
      </c>
      <c r="X723" s="824">
        <f t="shared" si="158"/>
        <v>0.34799999999999998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FRCC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FRCC</v>
      </c>
      <c r="V724" s="375" t="s">
        <v>406</v>
      </c>
      <c r="W724" s="375" t="str">
        <f t="shared" si="157"/>
        <v>97%Boiler_3%IGCC</v>
      </c>
      <c r="X724" s="824">
        <f t="shared" si="158"/>
        <v>0.34799999999999998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FRCC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FRCC</v>
      </c>
      <c r="V725" s="375" t="s">
        <v>406</v>
      </c>
      <c r="W725" s="375" t="str">
        <f t="shared" si="157"/>
        <v>97%Boiler_3%IGCC</v>
      </c>
      <c r="X725" s="824">
        <f t="shared" si="158"/>
        <v>0.34799999999999998</v>
      </c>
      <c r="Y725" s="375" t="s">
        <v>397</v>
      </c>
      <c r="Z725" s="375" t="s">
        <v>400</v>
      </c>
      <c r="AA725" s="763">
        <f t="shared" si="160"/>
        <v>2.1084966626325001</v>
      </c>
      <c r="AB725" s="375" t="s">
        <v>399</v>
      </c>
      <c r="AC725" s="831" t="str">
        <f t="shared" ca="1" si="159"/>
        <v>Electric tab Row 144-154 for Coal Mix when Inputs tab E710 = FRCC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FRCC</v>
      </c>
      <c r="V726" s="375" t="s">
        <v>406</v>
      </c>
      <c r="W726" s="375" t="str">
        <f t="shared" si="157"/>
        <v>97%Boiler_3%IGCC</v>
      </c>
      <c r="X726" s="824">
        <f t="shared" si="158"/>
        <v>0.34799999999999998</v>
      </c>
      <c r="Y726" s="375" t="s">
        <v>387</v>
      </c>
      <c r="Z726" s="375" t="s">
        <v>401</v>
      </c>
      <c r="AA726" s="378">
        <f>(G145+G189)/1000/10^6/0.000293071</f>
        <v>1.2481811323414514E-5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FRCC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FRCC</v>
      </c>
      <c r="V727" s="375" t="s">
        <v>406</v>
      </c>
      <c r="W727" s="375" t="str">
        <f t="shared" si="157"/>
        <v>97%Boiler_3%IGCC</v>
      </c>
      <c r="X727" s="824">
        <f t="shared" si="158"/>
        <v>0.34799999999999998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1.0200174856380033E-4</v>
      </c>
      <c r="AB727" s="375" t="s">
        <v>399</v>
      </c>
      <c r="AC727" s="831" t="str">
        <f t="shared" ca="1" si="161"/>
        <v>Electric tab Row 144-154 plus Row 188-198 for Coal Mix when Inputs tab E710 = FRCC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FRCC</v>
      </c>
      <c r="V728" s="375" t="s">
        <v>406</v>
      </c>
      <c r="W728" s="375" t="str">
        <f t="shared" si="157"/>
        <v>97%Boiler_3%IGCC</v>
      </c>
      <c r="X728" s="824">
        <f t="shared" si="158"/>
        <v>0.34799999999999998</v>
      </c>
      <c r="Y728" s="375" t="s">
        <v>389</v>
      </c>
      <c r="Z728" s="375" t="s">
        <v>401</v>
      </c>
      <c r="AA728" s="378">
        <f t="shared" si="162"/>
        <v>6.2804852142016104E-4</v>
      </c>
      <c r="AB728" s="375" t="s">
        <v>399</v>
      </c>
      <c r="AC728" s="831" t="str">
        <f t="shared" ca="1" si="161"/>
        <v>Electric tab Row 144-154 plus Row 188-198 for Coal Mix when Inputs tab E710 = FRCC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FRCC</v>
      </c>
      <c r="V729" s="375" t="s">
        <v>406</v>
      </c>
      <c r="W729" s="375" t="str">
        <f t="shared" si="157"/>
        <v>97%Boiler_3%IGCC</v>
      </c>
      <c r="X729" s="824">
        <f t="shared" si="158"/>
        <v>0.34799999999999998</v>
      </c>
      <c r="Y729" s="375" t="s">
        <v>390</v>
      </c>
      <c r="Z729" s="375" t="s">
        <v>401</v>
      </c>
      <c r="AA729" s="378">
        <f t="shared" si="162"/>
        <v>2.403922356970045E-4</v>
      </c>
      <c r="AB729" s="375" t="s">
        <v>399</v>
      </c>
      <c r="AC729" s="831" t="str">
        <f t="shared" ca="1" si="161"/>
        <v>Electric tab Row 144-154 plus Row 188-198 for Coal Mix when Inputs tab E710 = FRCC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FRCC</v>
      </c>
      <c r="V730" s="375" t="s">
        <v>406</v>
      </c>
      <c r="W730" s="375" t="str">
        <f t="shared" si="157"/>
        <v>97%Boiler_3%IGCC</v>
      </c>
      <c r="X730" s="824">
        <f t="shared" si="158"/>
        <v>0.34799999999999998</v>
      </c>
      <c r="Y730" s="375" t="s">
        <v>391</v>
      </c>
      <c r="Z730" s="375" t="s">
        <v>401</v>
      </c>
      <c r="AA730" s="378">
        <f t="shared" si="162"/>
        <v>1.4434185442184841E-4</v>
      </c>
      <c r="AB730" s="375" t="s">
        <v>399</v>
      </c>
      <c r="AC730" s="831" t="str">
        <f t="shared" ca="1" si="161"/>
        <v>Electric tab Row 144-154 plus Row 188-198 for Coal Mix when Inputs tab E710 = FRCC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FRCC</v>
      </c>
      <c r="V731" s="375" t="s">
        <v>406</v>
      </c>
      <c r="W731" s="375" t="str">
        <f t="shared" si="157"/>
        <v>97%Boiler_3%IGCC</v>
      </c>
      <c r="X731" s="824">
        <f t="shared" si="158"/>
        <v>0.34799999999999998</v>
      </c>
      <c r="Y731" s="375" t="s">
        <v>392</v>
      </c>
      <c r="Z731" s="375" t="s">
        <v>401</v>
      </c>
      <c r="AA731" s="378">
        <f t="shared" si="162"/>
        <v>1.6210189873570424E-3</v>
      </c>
      <c r="AB731" s="375" t="s">
        <v>399</v>
      </c>
      <c r="AC731" s="831" t="str">
        <f t="shared" ca="1" si="161"/>
        <v>Electric tab Row 144-154 plus Row 188-198 for Coal Mix when Inputs tab E710 = FRCC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FRCC</v>
      </c>
      <c r="V732" s="375" t="s">
        <v>406</v>
      </c>
      <c r="W732" s="375" t="str">
        <f t="shared" si="157"/>
        <v>97%Boiler_3%IGCC</v>
      </c>
      <c r="X732" s="824">
        <f t="shared" si="158"/>
        <v>0.34799999999999998</v>
      </c>
      <c r="Y732" s="375" t="s">
        <v>393</v>
      </c>
      <c r="Z732" s="375" t="s">
        <v>401</v>
      </c>
      <c r="AA732" s="378">
        <f t="shared" si="162"/>
        <v>6.2010551635696922E-6</v>
      </c>
      <c r="AB732" s="375" t="s">
        <v>399</v>
      </c>
      <c r="AC732" s="831" t="str">
        <f t="shared" ca="1" si="161"/>
        <v>Electric tab Row 144-154 plus Row 188-198 for Coal Mix when Inputs tab E710 = FRCC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FRCC</v>
      </c>
      <c r="V733" s="375" t="s">
        <v>406</v>
      </c>
      <c r="W733" s="375" t="str">
        <f t="shared" si="157"/>
        <v>97%Boiler_3%IGCC</v>
      </c>
      <c r="X733" s="824">
        <f t="shared" si="158"/>
        <v>0.34799999999999998</v>
      </c>
      <c r="Y733" s="375" t="s">
        <v>394</v>
      </c>
      <c r="Z733" s="375" t="s">
        <v>401</v>
      </c>
      <c r="AA733" s="378">
        <f t="shared" si="162"/>
        <v>1.168238313690641E-5</v>
      </c>
      <c r="AB733" s="375" t="s">
        <v>399</v>
      </c>
      <c r="AC733" s="831" t="str">
        <f t="shared" ca="1" si="161"/>
        <v>Electric tab Row 144-154 plus Row 188-198 for Coal Mix when Inputs tab E710 = FRCC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FRCC</v>
      </c>
      <c r="V734" s="375" t="s">
        <v>406</v>
      </c>
      <c r="W734" s="375" t="str">
        <f t="shared" si="157"/>
        <v>97%Boiler_3%IGCC</v>
      </c>
      <c r="X734" s="824">
        <f t="shared" si="158"/>
        <v>0.34799999999999998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FRCC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FRCC</v>
      </c>
      <c r="V735" s="375" t="s">
        <v>406</v>
      </c>
      <c r="W735" s="375" t="str">
        <f t="shared" si="157"/>
        <v>97%Boiler_3%IGCC</v>
      </c>
      <c r="X735" s="824">
        <f t="shared" si="158"/>
        <v>0.34799999999999998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FRCC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FRCC</v>
      </c>
      <c r="V736" s="375" t="s">
        <v>406</v>
      </c>
      <c r="W736" s="375" t="str">
        <f t="shared" si="157"/>
        <v>97%Boiler_3%IGCC</v>
      </c>
      <c r="X736" s="824">
        <f t="shared" si="158"/>
        <v>0.34799999999999998</v>
      </c>
      <c r="Y736" s="375" t="s">
        <v>397</v>
      </c>
      <c r="Z736" s="375" t="s">
        <v>401</v>
      </c>
      <c r="AA736" s="378">
        <f t="shared" si="162"/>
        <v>2.1102088254227929</v>
      </c>
      <c r="AB736" s="375" t="s">
        <v>399</v>
      </c>
      <c r="AC736" s="831" t="str">
        <f t="shared" ca="1" si="161"/>
        <v>Electric tab Row 144-154 plus Row 188-198 for Coal Mix when Inputs tab E710 = FRCC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J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HICC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0.6760662654593077</v>
      </c>
      <c r="C61" s="427"/>
      <c r="D61" s="683">
        <v>0.3460967606840803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0.79900000000000004</v>
      </c>
      <c r="D62" s="681">
        <v>0.34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0.16699999999999995</v>
      </c>
      <c r="D63" s="681">
        <v>0.373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3.4000000000000002E-2</v>
      </c>
      <c r="D64" s="682">
        <v>0.371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</v>
      </c>
      <c r="C65" s="827"/>
      <c r="D65" s="684">
        <v>0.432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</v>
      </c>
      <c r="D66" s="681">
        <v>0.34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1</v>
      </c>
      <c r="D67" s="681">
        <v>0.432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</v>
      </c>
      <c r="D68" s="681">
        <v>0.55000000000000004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0</v>
      </c>
      <c r="D69" s="681">
        <v>0.34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0.14020760187728354</v>
      </c>
      <c r="C70" s="828"/>
      <c r="D70" s="683">
        <v>0.22499999999999998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0.22500000000000001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2.9836986154779074E-2</v>
      </c>
      <c r="C73" s="827"/>
      <c r="D73" s="684">
        <v>0.22900000000000004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0.22900000000000001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0.15388914650862973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4.3759205493096545E-2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0.21364161359710934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0.35236177190509999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0.11530111896411051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0.27493629004058351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0.13837868296755465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0.17374219057470136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0.49632869201479912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0.49550409802481238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1.9928016255654532E-2</v>
      </c>
      <c r="C108" s="465">
        <v>8.3407906794697173E-3</v>
      </c>
      <c r="D108" s="465">
        <v>2.2671785574194962E-2</v>
      </c>
      <c r="E108" s="466">
        <v>0.11899285218265311</v>
      </c>
      <c r="F108" s="466">
        <v>0.11899285218265311</v>
      </c>
      <c r="G108" s="466">
        <v>0.11899285218265311</v>
      </c>
      <c r="H108" s="466">
        <v>0.11899285218265311</v>
      </c>
      <c r="I108" s="466">
        <v>0.11899285218265311</v>
      </c>
      <c r="J108" s="467">
        <v>1.9928016255654532E-2</v>
      </c>
      <c r="K108" s="464">
        <v>8.3407906794697173E-3</v>
      </c>
      <c r="L108" s="464">
        <v>2.2671785574194962E-2</v>
      </c>
      <c r="M108" s="466">
        <v>0.11899285218265311</v>
      </c>
      <c r="N108" s="466">
        <v>0.11899285218265311</v>
      </c>
      <c r="O108" s="466">
        <v>0.11899285218265311</v>
      </c>
      <c r="P108" s="466">
        <v>0.11899285218265311</v>
      </c>
      <c r="Q108" s="468">
        <v>0.11899285218265311</v>
      </c>
      <c r="R108" s="464">
        <v>2.4E-2</v>
      </c>
      <c r="S108" s="464">
        <v>1.2E-2</v>
      </c>
      <c r="T108" s="464">
        <v>2E-3</v>
      </c>
      <c r="U108" s="465">
        <v>3.04E-2</v>
      </c>
      <c r="V108" s="465">
        <v>8.0000000000000002E-3</v>
      </c>
      <c r="W108" s="465">
        <v>1.6999999999999999E-3</v>
      </c>
      <c r="X108" s="465">
        <v>1.071</v>
      </c>
      <c r="Y108" s="465">
        <v>2.4E-2</v>
      </c>
      <c r="Z108" s="465">
        <v>8.9999999999999998E-4</v>
      </c>
      <c r="AA108" s="464">
        <v>0.14699999999999999</v>
      </c>
      <c r="AB108" s="464">
        <v>0.14699999999999999</v>
      </c>
      <c r="AC108" s="464">
        <v>0.14699999999999999</v>
      </c>
      <c r="AD108" s="464">
        <v>0.14699999999999999</v>
      </c>
      <c r="AE108" s="464">
        <v>0.14699999999999999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2.4E-2</v>
      </c>
      <c r="AL108" s="464">
        <v>1.2E-2</v>
      </c>
      <c r="AM108" s="464">
        <v>2E-3</v>
      </c>
      <c r="AN108" s="464">
        <v>3.04E-2</v>
      </c>
      <c r="AO108" s="464">
        <v>8.0000000000000002E-3</v>
      </c>
      <c r="AP108" s="464">
        <v>1.6999999999999999E-3</v>
      </c>
      <c r="AQ108" s="464">
        <v>1.071</v>
      </c>
      <c r="AR108" s="464">
        <v>2.4E-2</v>
      </c>
      <c r="AS108" s="464">
        <v>8.9999999999999998E-4</v>
      </c>
      <c r="AT108" s="464">
        <v>0.14699999999999999</v>
      </c>
      <c r="AU108" s="464">
        <v>0.14699999999999999</v>
      </c>
      <c r="AV108" s="464">
        <v>0.14699999999999999</v>
      </c>
      <c r="AW108" s="464">
        <v>0.14699999999999999</v>
      </c>
      <c r="AX108" s="464">
        <v>0.14699999999999999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2.1248E-2</v>
      </c>
      <c r="BE108" s="464">
        <v>8.0000000000000002E-3</v>
      </c>
      <c r="BF108" s="464">
        <v>2.4E-2</v>
      </c>
      <c r="BG108" s="469">
        <v>0.14699999999999999</v>
      </c>
      <c r="BH108" s="467">
        <v>2.1248E-2</v>
      </c>
      <c r="BI108" s="464">
        <v>8.0000000000000002E-3</v>
      </c>
      <c r="BJ108" s="464">
        <v>2.4E-2</v>
      </c>
      <c r="BK108" s="464">
        <v>0.14699999999999999</v>
      </c>
      <c r="BL108" s="470">
        <v>2.0201804296698097E-2</v>
      </c>
      <c r="BM108" s="471">
        <v>1.3888091809007863E-3</v>
      </c>
      <c r="BN108" s="464">
        <v>2.0201804296698097E-2</v>
      </c>
      <c r="BO108" s="469">
        <v>1.3888091809007863E-3</v>
      </c>
      <c r="BP108" s="472">
        <v>2.2116075418286699E-2</v>
      </c>
      <c r="BQ108" s="473">
        <v>1.4793623697474025E-3</v>
      </c>
      <c r="BR108" s="474">
        <v>2.2116075418286699E-2</v>
      </c>
      <c r="BS108" s="473">
        <v>1.4793623697474025E-3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1.134158923325185</v>
      </c>
      <c r="C109" s="465">
        <v>0.32609648105358591</v>
      </c>
      <c r="D109" s="465">
        <v>0.18830472339450086</v>
      </c>
      <c r="E109" s="466">
        <v>4.1998546548103812</v>
      </c>
      <c r="F109" s="466">
        <v>4.1998546548103812</v>
      </c>
      <c r="G109" s="466">
        <v>4.1998546548103812</v>
      </c>
      <c r="H109" s="466">
        <v>4.1998546548103812</v>
      </c>
      <c r="I109" s="466">
        <v>4.1998546548103812</v>
      </c>
      <c r="J109" s="467">
        <v>1.134158923325185</v>
      </c>
      <c r="K109" s="464">
        <v>0.32609648105358591</v>
      </c>
      <c r="L109" s="464">
        <v>0.18830472339450086</v>
      </c>
      <c r="M109" s="466">
        <v>4.1998546548103812</v>
      </c>
      <c r="N109" s="466">
        <v>4.1998546548103812</v>
      </c>
      <c r="O109" s="466">
        <v>4.1998546548103812</v>
      </c>
      <c r="P109" s="466">
        <v>4.1998546548103812</v>
      </c>
      <c r="Q109" s="468">
        <v>4.1998546548103812</v>
      </c>
      <c r="R109" s="464">
        <v>0.158</v>
      </c>
      <c r="S109" s="464">
        <v>3.1E-2</v>
      </c>
      <c r="T109" s="464">
        <v>1.7999999999999999E-2</v>
      </c>
      <c r="U109" s="465">
        <v>0.45800000000000002</v>
      </c>
      <c r="V109" s="465">
        <v>0.32600000000000001</v>
      </c>
      <c r="W109" s="465">
        <v>9.0200000000000002E-2</v>
      </c>
      <c r="X109" s="465">
        <v>3.6839</v>
      </c>
      <c r="Y109" s="465">
        <v>0.20399999999999999</v>
      </c>
      <c r="Z109" s="465">
        <v>1.5100000000000001E-2</v>
      </c>
      <c r="AA109" s="464">
        <v>4.9909999999999997</v>
      </c>
      <c r="AB109" s="464">
        <v>4.9909999999999997</v>
      </c>
      <c r="AC109" s="464">
        <v>4.9909999999999997</v>
      </c>
      <c r="AD109" s="464">
        <v>4.9909999999999997</v>
      </c>
      <c r="AE109" s="464">
        <v>4.9909999999999997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0.158</v>
      </c>
      <c r="AL109" s="464">
        <v>3.1E-2</v>
      </c>
      <c r="AM109" s="464">
        <v>1.7999999999999999E-2</v>
      </c>
      <c r="AN109" s="464">
        <v>0.45800000000000002</v>
      </c>
      <c r="AO109" s="464">
        <v>0.32600000000000001</v>
      </c>
      <c r="AP109" s="464">
        <v>9.0200000000000002E-2</v>
      </c>
      <c r="AQ109" s="464">
        <v>3.6839</v>
      </c>
      <c r="AR109" s="464">
        <v>0.20399999999999999</v>
      </c>
      <c r="AS109" s="464">
        <v>1.5100000000000001E-2</v>
      </c>
      <c r="AT109" s="464">
        <v>4.9909999999999997</v>
      </c>
      <c r="AU109" s="464">
        <v>4.9909999999999997</v>
      </c>
      <c r="AV109" s="464">
        <v>4.9909999999999997</v>
      </c>
      <c r="AW109" s="464">
        <v>4.9909999999999997</v>
      </c>
      <c r="AX109" s="464">
        <v>4.9909999999999997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0.13203100000000001</v>
      </c>
      <c r="BE109" s="464">
        <v>0.32600000000000001</v>
      </c>
      <c r="BF109" s="464">
        <v>0.20399999999999999</v>
      </c>
      <c r="BG109" s="469">
        <v>4.9909999999999997</v>
      </c>
      <c r="BH109" s="464">
        <v>0.13203100000000001</v>
      </c>
      <c r="BI109" s="464">
        <v>0.32600000000000001</v>
      </c>
      <c r="BJ109" s="464">
        <v>0.20399999999999999</v>
      </c>
      <c r="BK109" s="464">
        <v>4.9909999999999997</v>
      </c>
      <c r="BL109" s="470">
        <v>0.9184793466067771</v>
      </c>
      <c r="BM109" s="471">
        <v>1.9329375346674782E-2</v>
      </c>
      <c r="BN109" s="464">
        <v>0.9184793466067771</v>
      </c>
      <c r="BO109" s="469">
        <v>1.9329375346674782E-2</v>
      </c>
      <c r="BP109" s="472">
        <v>0.26678045377632609</v>
      </c>
      <c r="BQ109" s="473">
        <v>1.3697423521156129E-2</v>
      </c>
      <c r="BR109" s="474">
        <v>0.26678045377632609</v>
      </c>
      <c r="BS109" s="473">
        <v>1.3697423521156129E-2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6.7293489426276283</v>
      </c>
      <c r="C110" s="465">
        <v>0.25250637995451464</v>
      </c>
      <c r="D110" s="465">
        <v>1.7596793572586702</v>
      </c>
      <c r="E110" s="466">
        <v>1.5399486934547184</v>
      </c>
      <c r="F110" s="466">
        <v>1.5399486934547184</v>
      </c>
      <c r="G110" s="466">
        <v>1.5399486934547184</v>
      </c>
      <c r="H110" s="466">
        <v>1.5399486934547184</v>
      </c>
      <c r="I110" s="466">
        <v>1.5399486934547184</v>
      </c>
      <c r="J110" s="467">
        <v>6.7293489426276283</v>
      </c>
      <c r="K110" s="464">
        <v>0.25250637995451464</v>
      </c>
      <c r="L110" s="464">
        <v>1.7596793572586702</v>
      </c>
      <c r="M110" s="466">
        <v>1.5399486934547184</v>
      </c>
      <c r="N110" s="466">
        <v>1.5399486934547184</v>
      </c>
      <c r="O110" s="466">
        <v>1.5399486934547184</v>
      </c>
      <c r="P110" s="466">
        <v>1.5399486934547184</v>
      </c>
      <c r="Q110" s="468">
        <v>1.5399486934547184</v>
      </c>
      <c r="R110" s="464">
        <v>0.77900000000000003</v>
      </c>
      <c r="S110" s="464">
        <v>4.3419999999999996</v>
      </c>
      <c r="T110" s="464">
        <v>1.5860000000000001</v>
      </c>
      <c r="U110" s="465">
        <v>0.82199999999999995</v>
      </c>
      <c r="V110" s="465">
        <v>0.29499999999999998</v>
      </c>
      <c r="W110" s="465">
        <v>0.1081</v>
      </c>
      <c r="X110" s="465">
        <v>2.9741</v>
      </c>
      <c r="Y110" s="465">
        <v>2.8479999999999999</v>
      </c>
      <c r="Z110" s="465">
        <v>0.23499999999999999</v>
      </c>
      <c r="AA110" s="464">
        <v>6.5780000000000003</v>
      </c>
      <c r="AB110" s="464">
        <v>6.5780000000000003</v>
      </c>
      <c r="AC110" s="464">
        <v>6.5780000000000003</v>
      </c>
      <c r="AD110" s="464">
        <v>6.5780000000000003</v>
      </c>
      <c r="AE110" s="464">
        <v>6.5780000000000003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0.77900000000000003</v>
      </c>
      <c r="AL110" s="464">
        <v>4.3419999999999996</v>
      </c>
      <c r="AM110" s="464">
        <v>1.5860000000000001</v>
      </c>
      <c r="AN110" s="464">
        <v>0.82199999999999995</v>
      </c>
      <c r="AO110" s="464">
        <v>0.29499999999999998</v>
      </c>
      <c r="AP110" s="464">
        <v>0.1081</v>
      </c>
      <c r="AQ110" s="464">
        <v>2.9741</v>
      </c>
      <c r="AR110" s="464">
        <v>2.8479999999999999</v>
      </c>
      <c r="AS110" s="464">
        <v>0.23499999999999999</v>
      </c>
      <c r="AT110" s="464">
        <v>6.5780000000000003</v>
      </c>
      <c r="AU110" s="464">
        <v>6.5780000000000003</v>
      </c>
      <c r="AV110" s="464">
        <v>6.5780000000000003</v>
      </c>
      <c r="AW110" s="464">
        <v>6.5780000000000003</v>
      </c>
      <c r="AX110" s="464">
        <v>6.5780000000000003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1.4014589999999998</v>
      </c>
      <c r="BE110" s="464">
        <v>0.29499999999999998</v>
      </c>
      <c r="BF110" s="464">
        <v>2.8479999999999999</v>
      </c>
      <c r="BG110" s="469">
        <v>6.5780000000000003</v>
      </c>
      <c r="BH110" s="464">
        <v>1.4014589999999998</v>
      </c>
      <c r="BI110" s="464">
        <v>0.29499999999999998</v>
      </c>
      <c r="BJ110" s="464">
        <v>2.8479999999999999</v>
      </c>
      <c r="BK110" s="464">
        <v>6.5780000000000003</v>
      </c>
      <c r="BL110" s="470">
        <v>4.8421536592146781</v>
      </c>
      <c r="BM110" s="471">
        <v>0.13984593529473702</v>
      </c>
      <c r="BN110" s="464">
        <v>4.8421536592146781</v>
      </c>
      <c r="BO110" s="469">
        <v>0.13984593529473702</v>
      </c>
      <c r="BP110" s="472">
        <v>1.5430580973969761</v>
      </c>
      <c r="BQ110" s="473">
        <v>0.16376454661295445</v>
      </c>
      <c r="BR110" s="474">
        <v>1.5430580973969761</v>
      </c>
      <c r="BS110" s="473">
        <v>0.16376454661295445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0.23089084008152097</v>
      </c>
      <c r="C111" s="465">
        <v>2.8237051779454774E-2</v>
      </c>
      <c r="D111" s="465">
        <v>0.43737589815742939</v>
      </c>
      <c r="E111" s="466">
        <v>0.5456297588375375</v>
      </c>
      <c r="F111" s="466">
        <v>0.5456297588375375</v>
      </c>
      <c r="G111" s="466">
        <v>0.5456297588375375</v>
      </c>
      <c r="H111" s="466">
        <v>0.5456297588375375</v>
      </c>
      <c r="I111" s="466">
        <v>0.5456297588375375</v>
      </c>
      <c r="J111" s="467">
        <v>0.23089084008152097</v>
      </c>
      <c r="K111" s="464">
        <v>2.8237051779454774E-2</v>
      </c>
      <c r="L111" s="464">
        <v>0.43737589815742939</v>
      </c>
      <c r="M111" s="466">
        <v>0.5456297588375375</v>
      </c>
      <c r="N111" s="466">
        <v>0.5456297588375375</v>
      </c>
      <c r="O111" s="466">
        <v>0.5456297588375375</v>
      </c>
      <c r="P111" s="466">
        <v>0.5456297588375375</v>
      </c>
      <c r="Q111" s="468">
        <v>0.5456297588375375</v>
      </c>
      <c r="R111" s="464">
        <v>0.222</v>
      </c>
      <c r="S111" s="464">
        <v>0.01</v>
      </c>
      <c r="T111" s="464">
        <v>0.33800000000000002</v>
      </c>
      <c r="U111" s="465">
        <v>4.0500000000000001E-2</v>
      </c>
      <c r="V111" s="465">
        <v>2.5999999999999999E-2</v>
      </c>
      <c r="W111" s="465">
        <v>8.0000000000000004E-4</v>
      </c>
      <c r="X111" s="465">
        <v>0.4551</v>
      </c>
      <c r="Y111" s="465">
        <v>0.11799999999999999</v>
      </c>
      <c r="Z111" s="465">
        <v>2.8400000000000002E-2</v>
      </c>
      <c r="AA111" s="464">
        <v>2.8530000000000002</v>
      </c>
      <c r="AB111" s="464">
        <v>2.8530000000000002</v>
      </c>
      <c r="AC111" s="464">
        <v>2.8530000000000002</v>
      </c>
      <c r="AD111" s="464">
        <v>2.8530000000000002</v>
      </c>
      <c r="AE111" s="464">
        <v>2.8530000000000002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0.222</v>
      </c>
      <c r="AL111" s="464">
        <v>0.01</v>
      </c>
      <c r="AM111" s="464">
        <v>0.33800000000000002</v>
      </c>
      <c r="AN111" s="464">
        <v>4.0500000000000001E-2</v>
      </c>
      <c r="AO111" s="464">
        <v>2.5999999999999999E-2</v>
      </c>
      <c r="AP111" s="464">
        <v>8.0000000000000004E-4</v>
      </c>
      <c r="AQ111" s="464">
        <v>0.4551</v>
      </c>
      <c r="AR111" s="464">
        <v>0.11799999999999999</v>
      </c>
      <c r="AS111" s="464">
        <v>2.8400000000000002E-2</v>
      </c>
      <c r="AT111" s="464">
        <v>2.8530000000000002</v>
      </c>
      <c r="AU111" s="464">
        <v>2.8530000000000002</v>
      </c>
      <c r="AV111" s="464">
        <v>2.8530000000000002</v>
      </c>
      <c r="AW111" s="464">
        <v>2.8530000000000002</v>
      </c>
      <c r="AX111" s="464">
        <v>2.8530000000000002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0.19054000000000001</v>
      </c>
      <c r="BE111" s="464">
        <v>2.5999999999999999E-2</v>
      </c>
      <c r="BF111" s="464">
        <v>0.11799999999999999</v>
      </c>
      <c r="BG111" s="469">
        <v>2.8530000000000002</v>
      </c>
      <c r="BH111" s="464">
        <v>0.19054000000000001</v>
      </c>
      <c r="BI111" s="464">
        <v>2.5999999999999999E-2</v>
      </c>
      <c r="BJ111" s="464">
        <v>0.11799999999999999</v>
      </c>
      <c r="BK111" s="464">
        <v>2.8530000000000002</v>
      </c>
      <c r="BL111" s="470">
        <v>0.23370088134232336</v>
      </c>
      <c r="BM111" s="471">
        <v>2.5075516201946629E-2</v>
      </c>
      <c r="BN111" s="464">
        <v>0.23370088134232336</v>
      </c>
      <c r="BO111" s="469">
        <v>2.5075516201946629E-2</v>
      </c>
      <c r="BP111" s="472">
        <v>0.23048708474172067</v>
      </c>
      <c r="BQ111" s="473">
        <v>8.6817095098781598E-3</v>
      </c>
      <c r="BR111" s="474">
        <v>0.23048708474172067</v>
      </c>
      <c r="BS111" s="473">
        <v>8.6817095098781598E-3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0.1928026018407881</v>
      </c>
      <c r="C112" s="465">
        <v>2.8237051779454774E-2</v>
      </c>
      <c r="D112" s="465">
        <v>0.30751736981506711</v>
      </c>
      <c r="E112" s="466">
        <v>0.48927727111467328</v>
      </c>
      <c r="F112" s="466">
        <v>0.48927727111467328</v>
      </c>
      <c r="G112" s="466">
        <v>0.48927727111467328</v>
      </c>
      <c r="H112" s="466">
        <v>0.48927727111467328</v>
      </c>
      <c r="I112" s="466">
        <v>0.48927727111467328</v>
      </c>
      <c r="J112" s="467">
        <v>0.1928026018407881</v>
      </c>
      <c r="K112" s="464">
        <v>2.8237051779454774E-2</v>
      </c>
      <c r="L112" s="464">
        <v>0.30751736981506711</v>
      </c>
      <c r="M112" s="466">
        <v>0.48927727111467328</v>
      </c>
      <c r="N112" s="466">
        <v>0.48927727111467328</v>
      </c>
      <c r="O112" s="466">
        <v>0.48927727111467328</v>
      </c>
      <c r="P112" s="466">
        <v>0.48927727111467328</v>
      </c>
      <c r="Q112" s="468">
        <v>0.48927727111467328</v>
      </c>
      <c r="R112" s="464">
        <v>0.17299999999999999</v>
      </c>
      <c r="S112" s="464">
        <v>0.01</v>
      </c>
      <c r="T112" s="464">
        <v>8.1000000000000003E-2</v>
      </c>
      <c r="U112" s="465">
        <v>4.0500000000000001E-2</v>
      </c>
      <c r="V112" s="465">
        <v>2.5999999999999999E-2</v>
      </c>
      <c r="W112" s="465">
        <v>8.0000000000000004E-4</v>
      </c>
      <c r="X112" s="465">
        <v>0.4551</v>
      </c>
      <c r="Y112" s="465">
        <v>0.11799999999999999</v>
      </c>
      <c r="Z112" s="465">
        <v>8.2699999999999996E-3</v>
      </c>
      <c r="AA112" s="464">
        <v>2.0209999999999999</v>
      </c>
      <c r="AB112" s="464">
        <v>2.0209999999999999</v>
      </c>
      <c r="AC112" s="464">
        <v>2.0209999999999999</v>
      </c>
      <c r="AD112" s="464">
        <v>2.0209999999999999</v>
      </c>
      <c r="AE112" s="464">
        <v>2.0209999999999999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0.17299999999999999</v>
      </c>
      <c r="AL112" s="464">
        <v>0.01</v>
      </c>
      <c r="AM112" s="464">
        <v>8.1000000000000003E-2</v>
      </c>
      <c r="AN112" s="464">
        <v>4.0500000000000001E-2</v>
      </c>
      <c r="AO112" s="464">
        <v>2.5999999999999999E-2</v>
      </c>
      <c r="AP112" s="464">
        <v>8.0000000000000004E-4</v>
      </c>
      <c r="AQ112" s="464">
        <v>0.4551</v>
      </c>
      <c r="AR112" s="464">
        <v>0.11799999999999999</v>
      </c>
      <c r="AS112" s="464">
        <v>8.2699999999999996E-3</v>
      </c>
      <c r="AT112" s="464">
        <v>2.0209999999999999</v>
      </c>
      <c r="AU112" s="464">
        <v>2.0209999999999999</v>
      </c>
      <c r="AV112" s="464">
        <v>2.0209999999999999</v>
      </c>
      <c r="AW112" s="464">
        <v>2.0209999999999999</v>
      </c>
      <c r="AX112" s="464">
        <v>2.0209999999999999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0.142651</v>
      </c>
      <c r="BE112" s="464">
        <v>2.5999999999999999E-2</v>
      </c>
      <c r="BF112" s="464">
        <v>0.11799999999999999</v>
      </c>
      <c r="BG112" s="469">
        <v>2.0209999999999999</v>
      </c>
      <c r="BH112" s="464">
        <v>0.142651</v>
      </c>
      <c r="BI112" s="464">
        <v>2.5999999999999999E-2</v>
      </c>
      <c r="BJ112" s="464">
        <v>0.11799999999999999</v>
      </c>
      <c r="BK112" s="464">
        <v>2.0209999999999999</v>
      </c>
      <c r="BL112" s="470">
        <v>0.18806216711881635</v>
      </c>
      <c r="BM112" s="471">
        <v>1.7877438342911164E-2</v>
      </c>
      <c r="BN112" s="464">
        <v>0.18806216711881635</v>
      </c>
      <c r="BO112" s="469">
        <v>1.7877438342911164E-2</v>
      </c>
      <c r="BP112" s="467">
        <v>0.17328657487436366</v>
      </c>
      <c r="BQ112" s="469">
        <v>8.0352312937622631E-3</v>
      </c>
      <c r="BR112" s="464">
        <v>0.17328657487436366</v>
      </c>
      <c r="BS112" s="469">
        <v>8.0352312937622631E-3</v>
      </c>
    </row>
    <row r="113" spans="1:170" ht="14.5" hidden="1" customHeight="1" x14ac:dyDescent="0.4">
      <c r="A113" s="453" t="s">
        <v>17</v>
      </c>
      <c r="B113" s="464">
        <v>6.420063269398276</v>
      </c>
      <c r="C113" s="465">
        <v>2.1212590741275985E-3</v>
      </c>
      <c r="D113" s="465">
        <v>4.9348060578973136</v>
      </c>
      <c r="E113" s="466">
        <v>0.87796944592289072</v>
      </c>
      <c r="F113" s="466">
        <v>0.3394366900478078</v>
      </c>
      <c r="G113" s="466">
        <v>2.0584120368757124</v>
      </c>
      <c r="H113" s="466">
        <v>1.4096954857962536</v>
      </c>
      <c r="I113" s="466">
        <v>0.62547134429655049</v>
      </c>
      <c r="J113" s="467">
        <v>6.420063269398276</v>
      </c>
      <c r="K113" s="464">
        <v>2.1212590741275985E-3</v>
      </c>
      <c r="L113" s="464">
        <v>4.9348060578973136</v>
      </c>
      <c r="M113" s="466">
        <v>0.87796944592289072</v>
      </c>
      <c r="N113" s="466">
        <v>0.3394366900478078</v>
      </c>
      <c r="O113" s="466">
        <v>2.0584120368757124</v>
      </c>
      <c r="P113" s="466">
        <v>1.4096954857962536</v>
      </c>
      <c r="Q113" s="468">
        <v>0.62547134429655049</v>
      </c>
      <c r="R113" s="464">
        <v>0.65600000000000003</v>
      </c>
      <c r="S113" s="464">
        <v>0.18</v>
      </c>
      <c r="T113" s="464">
        <v>0.13400000000000001</v>
      </c>
      <c r="U113" s="465">
        <v>0.1658</v>
      </c>
      <c r="V113" s="465">
        <v>1.2999999999999999E-2</v>
      </c>
      <c r="W113" s="465">
        <v>3.8E-3</v>
      </c>
      <c r="X113" s="465">
        <v>5.8999999999999999E-3</v>
      </c>
      <c r="Y113" s="465">
        <v>8.9629999999999992</v>
      </c>
      <c r="Z113" s="465">
        <v>4.9100000000000003E-3</v>
      </c>
      <c r="AA113" s="464">
        <v>0.87796944592289072</v>
      </c>
      <c r="AB113" s="464">
        <v>0.3394366900478078</v>
      </c>
      <c r="AC113" s="464">
        <v>2.0584120368757124</v>
      </c>
      <c r="AD113" s="464">
        <v>1.4096954857962538</v>
      </c>
      <c r="AE113" s="464">
        <v>0.62547134429655049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0.65600000000000003</v>
      </c>
      <c r="AL113" s="464">
        <v>0.18</v>
      </c>
      <c r="AM113" s="464">
        <v>0.13400000000000001</v>
      </c>
      <c r="AN113" s="464">
        <v>0.1658</v>
      </c>
      <c r="AO113" s="464">
        <v>1.2999999999999999E-2</v>
      </c>
      <c r="AP113" s="464">
        <v>3.8E-3</v>
      </c>
      <c r="AQ113" s="464">
        <v>5.8999999999999999E-3</v>
      </c>
      <c r="AR113" s="464">
        <v>8.9629999999999992</v>
      </c>
      <c r="AS113" s="464">
        <v>4.9100000000000003E-3</v>
      </c>
      <c r="AT113" s="464">
        <v>0.87796944592289072</v>
      </c>
      <c r="AU113" s="464">
        <v>0.3394366900478078</v>
      </c>
      <c r="AV113" s="464">
        <v>2.0584120368757124</v>
      </c>
      <c r="AW113" s="464">
        <v>1.4096954857962538</v>
      </c>
      <c r="AX113" s="464">
        <v>0.62547134429655049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0.55876000000000003</v>
      </c>
      <c r="BE113" s="464">
        <v>1.2999999999999999E-2</v>
      </c>
      <c r="BF113" s="464">
        <v>8.9629999999999992</v>
      </c>
      <c r="BG113" s="469">
        <v>0.62547134429655049</v>
      </c>
      <c r="BH113" s="464">
        <v>0.55876000000000003</v>
      </c>
      <c r="BI113" s="464">
        <v>1.2999999999999999E-2</v>
      </c>
      <c r="BJ113" s="464">
        <v>8.9629999999999992</v>
      </c>
      <c r="BK113" s="464">
        <v>0.62547134429655049</v>
      </c>
      <c r="BL113" s="470">
        <v>5.0509477015018263</v>
      </c>
      <c r="BM113" s="471">
        <v>0.30656747310422949</v>
      </c>
      <c r="BN113" s="464">
        <v>5.0509477015018263</v>
      </c>
      <c r="BO113" s="469">
        <v>0.30656747310422949</v>
      </c>
      <c r="BP113" s="472">
        <v>1.6531017019541223</v>
      </c>
      <c r="BQ113" s="473">
        <v>0.48155887574071532</v>
      </c>
      <c r="BR113" s="474">
        <v>1.6531017019541223</v>
      </c>
      <c r="BS113" s="473">
        <v>0.48155887574071532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7.4186534802240328E-2</v>
      </c>
      <c r="C114" s="465">
        <v>8.1887450160418845E-4</v>
      </c>
      <c r="D114" s="465">
        <v>1.3223246902047885E-2</v>
      </c>
      <c r="E114" s="466">
        <v>6.7520263413824902E-2</v>
      </c>
      <c r="F114" s="466">
        <v>6.7520263413824902E-2</v>
      </c>
      <c r="G114" s="466">
        <v>6.7520263413824902E-2</v>
      </c>
      <c r="H114" s="466">
        <v>6.7520263413824902E-2</v>
      </c>
      <c r="I114" s="466">
        <v>6.7520263413824902E-2</v>
      </c>
      <c r="J114" s="467">
        <v>7.4186534802240328E-2</v>
      </c>
      <c r="K114" s="464">
        <v>8.1887450160418845E-4</v>
      </c>
      <c r="L114" s="464">
        <v>1.3223246902047885E-2</v>
      </c>
      <c r="M114" s="466">
        <v>6.7520263413824902E-2</v>
      </c>
      <c r="N114" s="466">
        <v>6.7520263413824902E-2</v>
      </c>
      <c r="O114" s="466">
        <v>6.7520263413824902E-2</v>
      </c>
      <c r="P114" s="466">
        <v>6.7520263413824902E-2</v>
      </c>
      <c r="Q114" s="468">
        <v>6.7520263413824902E-2</v>
      </c>
      <c r="R114" s="464">
        <v>1.0968199999999999E-2</v>
      </c>
      <c r="S114" s="464">
        <v>1.5E-3</v>
      </c>
      <c r="T114" s="464">
        <v>4.8599999999999997E-3</v>
      </c>
      <c r="U114" s="465">
        <v>6.6825000000000001E-3</v>
      </c>
      <c r="V114" s="465">
        <v>7.539999999999999E-4</v>
      </c>
      <c r="W114" s="465">
        <v>2.3200000000000001E-5</v>
      </c>
      <c r="X114" s="465">
        <v>9.1020000000000004E-2</v>
      </c>
      <c r="Y114" s="465">
        <v>5.0739999999999995E-3</v>
      </c>
      <c r="Z114" s="465">
        <v>3.5560999999999996E-4</v>
      </c>
      <c r="AA114" s="464">
        <v>0.27889800000000003</v>
      </c>
      <c r="AB114" s="464">
        <v>0.27889800000000003</v>
      </c>
      <c r="AC114" s="464">
        <v>0.27889800000000003</v>
      </c>
      <c r="AD114" s="464">
        <v>0.27889800000000003</v>
      </c>
      <c r="AE114" s="464">
        <v>0.27889800000000003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1.0968199999999999E-2</v>
      </c>
      <c r="AL114" s="464">
        <v>1.5E-3</v>
      </c>
      <c r="AM114" s="464">
        <v>4.8599999999999997E-3</v>
      </c>
      <c r="AN114" s="464">
        <v>6.6825000000000001E-3</v>
      </c>
      <c r="AO114" s="464">
        <v>7.539999999999999E-4</v>
      </c>
      <c r="AP114" s="464">
        <v>2.3200000000000001E-5</v>
      </c>
      <c r="AQ114" s="464">
        <v>9.1020000000000004E-2</v>
      </c>
      <c r="AR114" s="464">
        <v>5.0739999999999995E-3</v>
      </c>
      <c r="AS114" s="464">
        <v>3.5560999999999996E-4</v>
      </c>
      <c r="AT114" s="464">
        <v>0.27889800000000003</v>
      </c>
      <c r="AU114" s="464">
        <v>0.27889800000000003</v>
      </c>
      <c r="AV114" s="464">
        <v>0.27889800000000003</v>
      </c>
      <c r="AW114" s="464">
        <v>0.27889800000000003</v>
      </c>
      <c r="AX114" s="464">
        <v>0.27889800000000003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9.1793318000000009E-3</v>
      </c>
      <c r="BE114" s="464">
        <v>7.539999999999999E-4</v>
      </c>
      <c r="BF114" s="464">
        <v>5.0739999999999995E-3</v>
      </c>
      <c r="BG114" s="469">
        <v>0.27889800000000003</v>
      </c>
      <c r="BH114" s="464">
        <v>9.1793318000000009E-3</v>
      </c>
      <c r="BI114" s="464">
        <v>7.539999999999999E-4</v>
      </c>
      <c r="BJ114" s="464">
        <v>5.0739999999999995E-3</v>
      </c>
      <c r="BK114" s="464">
        <v>0.27889800000000003</v>
      </c>
      <c r="BL114" s="470">
        <v>5.4023614432930259E-2</v>
      </c>
      <c r="BM114" s="471">
        <v>1.232259850575159E-3</v>
      </c>
      <c r="BN114" s="464">
        <v>5.4023614432930259E-2</v>
      </c>
      <c r="BO114" s="469">
        <v>1.232259850575159E-3</v>
      </c>
      <c r="BP114" s="472">
        <v>1.5238725705958777E-2</v>
      </c>
      <c r="BQ114" s="473">
        <v>4.4057463196574905E-4</v>
      </c>
      <c r="BR114" s="474">
        <v>1.5238725705958777E-2</v>
      </c>
      <c r="BS114" s="473">
        <v>4.4057463196574905E-4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2.0217626685221309E-2</v>
      </c>
      <c r="C115" s="465">
        <v>1.9201195210029248E-2</v>
      </c>
      <c r="D115" s="465">
        <v>2.4908906955020432E-2</v>
      </c>
      <c r="E115" s="466">
        <v>0.15950439038338349</v>
      </c>
      <c r="F115" s="466">
        <v>0.15950439038338349</v>
      </c>
      <c r="G115" s="466">
        <v>0.15950439038338349</v>
      </c>
      <c r="H115" s="466">
        <v>0.15950439038338349</v>
      </c>
      <c r="I115" s="466">
        <v>0.15950439038338349</v>
      </c>
      <c r="J115" s="467">
        <v>2.0217626685221309E-2</v>
      </c>
      <c r="K115" s="464">
        <v>1.9201195210029248E-2</v>
      </c>
      <c r="L115" s="464">
        <v>2.4908906955020432E-2</v>
      </c>
      <c r="M115" s="466">
        <v>0.15950439038338349</v>
      </c>
      <c r="N115" s="466">
        <v>0.15950439038338349</v>
      </c>
      <c r="O115" s="466">
        <v>0.15950439038338349</v>
      </c>
      <c r="P115" s="466">
        <v>0.15950439038338349</v>
      </c>
      <c r="Q115" s="468">
        <v>0.15950439038338349</v>
      </c>
      <c r="R115" s="464">
        <v>7.6119999999999998E-3</v>
      </c>
      <c r="S115" s="464">
        <v>3.9000000000000003E-3</v>
      </c>
      <c r="T115" s="464">
        <v>3.2400000000000003E-3</v>
      </c>
      <c r="U115" s="465">
        <v>1.7333999999999999E-2</v>
      </c>
      <c r="V115" s="465">
        <v>1.7680000000000001E-2</v>
      </c>
      <c r="W115" s="465">
        <v>5.44E-4</v>
      </c>
      <c r="X115" s="465">
        <v>0.19478279999999998</v>
      </c>
      <c r="Y115" s="465">
        <v>9.5579999999999988E-3</v>
      </c>
      <c r="Z115" s="465">
        <v>6.6986999999999993E-4</v>
      </c>
      <c r="AA115" s="464">
        <v>0.65884600000000004</v>
      </c>
      <c r="AB115" s="464">
        <v>0.65884600000000004</v>
      </c>
      <c r="AC115" s="464">
        <v>0.65884600000000004</v>
      </c>
      <c r="AD115" s="464">
        <v>0.65884600000000004</v>
      </c>
      <c r="AE115" s="464">
        <v>0.65884600000000004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7.6119999999999998E-3</v>
      </c>
      <c r="AL115" s="464">
        <v>3.9000000000000003E-3</v>
      </c>
      <c r="AM115" s="464">
        <v>3.2400000000000003E-3</v>
      </c>
      <c r="AN115" s="464">
        <v>1.7333999999999999E-2</v>
      </c>
      <c r="AO115" s="464">
        <v>1.7680000000000001E-2</v>
      </c>
      <c r="AP115" s="464">
        <v>5.44E-4</v>
      </c>
      <c r="AQ115" s="464">
        <v>0.19478279999999998</v>
      </c>
      <c r="AR115" s="464">
        <v>9.5579999999999988E-3</v>
      </c>
      <c r="AS115" s="464">
        <v>6.6986999999999993E-4</v>
      </c>
      <c r="AT115" s="464">
        <v>0.65884600000000004</v>
      </c>
      <c r="AU115" s="464">
        <v>0.65884600000000004</v>
      </c>
      <c r="AV115" s="464">
        <v>0.65884600000000004</v>
      </c>
      <c r="AW115" s="464">
        <v>0.65884600000000004</v>
      </c>
      <c r="AX115" s="464">
        <v>0.65884600000000004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6.8434479999999994E-3</v>
      </c>
      <c r="BE115" s="464">
        <v>1.7680000000000001E-2</v>
      </c>
      <c r="BF115" s="464">
        <v>9.5579999999999988E-3</v>
      </c>
      <c r="BG115" s="469">
        <v>0.65884600000000004</v>
      </c>
      <c r="BH115" s="464">
        <v>6.8434479999999994E-3</v>
      </c>
      <c r="BI115" s="464">
        <v>1.7680000000000001E-2</v>
      </c>
      <c r="BJ115" s="464">
        <v>9.5579999999999988E-3</v>
      </c>
      <c r="BK115" s="464">
        <v>0.65884600000000004</v>
      </c>
      <c r="BL115" s="470">
        <v>2.1920003766571307E-2</v>
      </c>
      <c r="BM115" s="471">
        <v>1.5256721290608868E-3</v>
      </c>
      <c r="BN115" s="464">
        <v>2.1920003766571307E-2</v>
      </c>
      <c r="BO115" s="469">
        <v>1.5256721290608868E-3</v>
      </c>
      <c r="BP115" s="472">
        <v>2.5624707571099622E-2</v>
      </c>
      <c r="BQ115" s="473">
        <v>8.1105958838632907E-4</v>
      </c>
      <c r="BR115" s="474">
        <v>2.5624707571099622E-2</v>
      </c>
      <c r="BS115" s="473">
        <v>8.1105958838632907E-4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3.2908956837500752E-2</v>
      </c>
      <c r="C116" s="465">
        <v>8.3407906794697173E-3</v>
      </c>
      <c r="D116" s="465">
        <v>1.6044648252507204E-2</v>
      </c>
      <c r="E116" s="466">
        <v>0.14699029386199264</v>
      </c>
      <c r="F116" s="466">
        <v>0.14699029386199264</v>
      </c>
      <c r="G116" s="466">
        <v>0.14699029386199264</v>
      </c>
      <c r="H116" s="466">
        <v>0.14699029386199264</v>
      </c>
      <c r="I116" s="466">
        <v>0.14699029386199264</v>
      </c>
      <c r="J116" s="467">
        <v>3.2908956837500752E-2</v>
      </c>
      <c r="K116" s="464">
        <v>8.3407906794697173E-3</v>
      </c>
      <c r="L116" s="464">
        <v>1.6044648252507204E-2</v>
      </c>
      <c r="M116" s="466">
        <v>0.14699029386199264</v>
      </c>
      <c r="N116" s="466">
        <v>0.14699029386199264</v>
      </c>
      <c r="O116" s="466">
        <v>0.14699029386199264</v>
      </c>
      <c r="P116" s="466">
        <v>0.14699029386199264</v>
      </c>
      <c r="Q116" s="468">
        <v>0.14699029386199264</v>
      </c>
      <c r="R116" s="464">
        <v>3.2000000000000001E-2</v>
      </c>
      <c r="S116" s="464">
        <v>2.9000000000000001E-2</v>
      </c>
      <c r="T116" s="464">
        <v>3.5999999999999997E-2</v>
      </c>
      <c r="U116" s="465">
        <v>1.0500000000000001E-2</v>
      </c>
      <c r="V116" s="465">
        <v>8.0000000000000002E-3</v>
      </c>
      <c r="W116" s="465">
        <v>7.1000000000000004E-3</v>
      </c>
      <c r="X116" s="465">
        <v>1.06E-2</v>
      </c>
      <c r="Y116" s="465">
        <v>1.6E-2</v>
      </c>
      <c r="Z116" s="465">
        <v>8.9999999999999993E-3</v>
      </c>
      <c r="AA116" s="464">
        <v>0.47199999999999998</v>
      </c>
      <c r="AB116" s="464">
        <v>0.47199999999999998</v>
      </c>
      <c r="AC116" s="464">
        <v>0.47199999999999998</v>
      </c>
      <c r="AD116" s="464">
        <v>0.47199999999999998</v>
      </c>
      <c r="AE116" s="464">
        <v>0.47199999999999998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3.2000000000000001E-2</v>
      </c>
      <c r="AL116" s="464">
        <v>2.9000000000000001E-2</v>
      </c>
      <c r="AM116" s="464">
        <v>3.5999999999999997E-2</v>
      </c>
      <c r="AN116" s="464">
        <v>1.0500000000000001E-2</v>
      </c>
      <c r="AO116" s="464">
        <v>8.0000000000000002E-3</v>
      </c>
      <c r="AP116" s="464">
        <v>7.1000000000000004E-3</v>
      </c>
      <c r="AQ116" s="464">
        <v>1.06E-2</v>
      </c>
      <c r="AR116" s="464">
        <v>1.6E-2</v>
      </c>
      <c r="AS116" s="464">
        <v>8.9999999999999993E-3</v>
      </c>
      <c r="AT116" s="464">
        <v>0.47199999999999998</v>
      </c>
      <c r="AU116" s="464">
        <v>0.47199999999999998</v>
      </c>
      <c r="AV116" s="464">
        <v>0.47199999999999998</v>
      </c>
      <c r="AW116" s="464">
        <v>0.47199999999999998</v>
      </c>
      <c r="AX116" s="464">
        <v>0.47199999999999998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3.1635000000000003E-2</v>
      </c>
      <c r="BE116" s="464">
        <v>8.0000000000000002E-3</v>
      </c>
      <c r="BF116" s="464">
        <v>1.6E-2</v>
      </c>
      <c r="BG116" s="469">
        <v>0.47199999999999998</v>
      </c>
      <c r="BH116" s="464">
        <v>3.1635000000000003E-2</v>
      </c>
      <c r="BI116" s="464">
        <v>8.0000000000000002E-3</v>
      </c>
      <c r="BJ116" s="464">
        <v>1.6E-2</v>
      </c>
      <c r="BK116" s="464">
        <v>0.47199999999999998</v>
      </c>
      <c r="BL116" s="470">
        <v>2.8883964566586446E-2</v>
      </c>
      <c r="BM116" s="471"/>
      <c r="BN116" s="464">
        <v>2.8883964566586446E-2</v>
      </c>
      <c r="BO116" s="469"/>
      <c r="BP116" s="472">
        <v>3.7713735402897464E-2</v>
      </c>
      <c r="BQ116" s="473"/>
      <c r="BR116" s="474">
        <v>3.7713735402897464E-2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6.220996725321659E-3</v>
      </c>
      <c r="C117" s="465">
        <v>8.0564455426696132E-4</v>
      </c>
      <c r="D117" s="465">
        <v>2.4051807304798133E-2</v>
      </c>
      <c r="E117" s="466">
        <v>9.099541050331364E-2</v>
      </c>
      <c r="F117" s="466">
        <v>9.099541050331364E-2</v>
      </c>
      <c r="G117" s="466">
        <v>9.099541050331364E-2</v>
      </c>
      <c r="H117" s="466">
        <v>9.099541050331364E-2</v>
      </c>
      <c r="I117" s="466">
        <v>9.099541050331364E-2</v>
      </c>
      <c r="J117" s="467">
        <v>6.220996725321659E-3</v>
      </c>
      <c r="K117" s="464">
        <v>8.0564455426696132E-4</v>
      </c>
      <c r="L117" s="464">
        <v>2.4051807304798133E-2</v>
      </c>
      <c r="M117" s="466">
        <v>9.099541050331364E-2</v>
      </c>
      <c r="N117" s="466">
        <v>9.099541050331364E-2</v>
      </c>
      <c r="O117" s="466">
        <v>9.099541050331364E-2</v>
      </c>
      <c r="P117" s="466">
        <v>9.099541050331364E-2</v>
      </c>
      <c r="Q117" s="468">
        <v>9.099541050331364E-2</v>
      </c>
      <c r="R117" s="464">
        <v>6.0000000000000001E-3</v>
      </c>
      <c r="S117" s="464">
        <v>6.0000000000000001E-3</v>
      </c>
      <c r="T117" s="464">
        <v>7.0000000000000001E-3</v>
      </c>
      <c r="U117" s="465">
        <v>1E-3</v>
      </c>
      <c r="V117" s="465">
        <v>1E-3</v>
      </c>
      <c r="W117" s="465">
        <v>6.9999999999999999E-4</v>
      </c>
      <c r="X117" s="465">
        <v>1.1000000000000001E-3</v>
      </c>
      <c r="Y117" s="465">
        <v>2.4E-2</v>
      </c>
      <c r="Z117" s="465">
        <v>1.35E-2</v>
      </c>
      <c r="AA117" s="464">
        <v>6.3E-2</v>
      </c>
      <c r="AB117" s="464">
        <v>6.3E-2</v>
      </c>
      <c r="AC117" s="464">
        <v>6.3E-2</v>
      </c>
      <c r="AD117" s="464">
        <v>6.3E-2</v>
      </c>
      <c r="AE117" s="464">
        <v>6.3E-2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6.0000000000000001E-3</v>
      </c>
      <c r="AL117" s="464">
        <v>6.0000000000000001E-3</v>
      </c>
      <c r="AM117" s="464">
        <v>7.0000000000000001E-3</v>
      </c>
      <c r="AN117" s="464">
        <v>1E-3</v>
      </c>
      <c r="AO117" s="464">
        <v>1E-3</v>
      </c>
      <c r="AP117" s="464">
        <v>6.9999999999999999E-4</v>
      </c>
      <c r="AQ117" s="464">
        <v>1.1000000000000001E-3</v>
      </c>
      <c r="AR117" s="464">
        <v>2.4E-2</v>
      </c>
      <c r="AS117" s="464">
        <v>1.35E-2</v>
      </c>
      <c r="AT117" s="464">
        <v>6.3E-2</v>
      </c>
      <c r="AU117" s="464">
        <v>6.3E-2</v>
      </c>
      <c r="AV117" s="464">
        <v>6.3E-2</v>
      </c>
      <c r="AW117" s="464">
        <v>6.3E-2</v>
      </c>
      <c r="AX117" s="464">
        <v>6.3E-2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6.0340000000000012E-3</v>
      </c>
      <c r="BE117" s="464">
        <v>1E-3</v>
      </c>
      <c r="BF117" s="464">
        <v>2.4E-2</v>
      </c>
      <c r="BG117" s="469">
        <v>6.3E-2</v>
      </c>
      <c r="BH117" s="464">
        <v>6.0340000000000012E-3</v>
      </c>
      <c r="BI117" s="464">
        <v>1E-3</v>
      </c>
      <c r="BJ117" s="464">
        <v>2.4E-2</v>
      </c>
      <c r="BK117" s="464">
        <v>6.3E-2</v>
      </c>
      <c r="BL117" s="470">
        <v>1.0293081049878881E-2</v>
      </c>
      <c r="BM117" s="471"/>
      <c r="BN117" s="464">
        <v>1.0293081049878881E-2</v>
      </c>
      <c r="BO117" s="469"/>
      <c r="BP117" s="472">
        <v>9.324096418587351E-3</v>
      </c>
      <c r="BQ117" s="473"/>
      <c r="BR117" s="474">
        <v>9.324096418587351E-3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836.87452525170613</v>
      </c>
      <c r="C118" s="477">
        <v>468.70827632153828</v>
      </c>
      <c r="D118" s="477">
        <v>1516.7661813385748</v>
      </c>
      <c r="E118" s="478">
        <v>1560.3859179718024</v>
      </c>
      <c r="F118" s="478">
        <v>1551.4881430800515</v>
      </c>
      <c r="G118" s="478">
        <v>1591.3251593422974</v>
      </c>
      <c r="H118" s="478">
        <v>1530.3679697915738</v>
      </c>
      <c r="I118" s="478">
        <v>1434.5972056991666</v>
      </c>
      <c r="J118" s="479">
        <v>836.87452525170613</v>
      </c>
      <c r="K118" s="476">
        <v>468.70827632153828</v>
      </c>
      <c r="L118" s="476">
        <v>1516.7661813385748</v>
      </c>
      <c r="M118" s="478">
        <v>1560.3859179718024</v>
      </c>
      <c r="N118" s="478">
        <v>1551.4881430800515</v>
      </c>
      <c r="O118" s="478">
        <v>1591.3251593422974</v>
      </c>
      <c r="P118" s="478">
        <v>1530.3679697915738</v>
      </c>
      <c r="Q118" s="480">
        <v>1434.5972056991666</v>
      </c>
      <c r="R118" s="476">
        <v>853.43953339346922</v>
      </c>
      <c r="S118" s="476">
        <v>778.14301104038941</v>
      </c>
      <c r="T118" s="476">
        <v>782.37109145544491</v>
      </c>
      <c r="U118" s="477">
        <v>595.40515580122576</v>
      </c>
      <c r="V118" s="477">
        <v>468.71042723994185</v>
      </c>
      <c r="W118" s="477">
        <v>368.42341052993532</v>
      </c>
      <c r="X118" s="477">
        <v>587.09240603932108</v>
      </c>
      <c r="Y118" s="477">
        <v>1516.7375005135475</v>
      </c>
      <c r="Z118" s="477">
        <v>875.24306562594779</v>
      </c>
      <c r="AA118" s="476">
        <v>1558.1616239363086</v>
      </c>
      <c r="AB118" s="476">
        <v>1549.2638490445574</v>
      </c>
      <c r="AC118" s="476">
        <v>1589.1008653068034</v>
      </c>
      <c r="AD118" s="476">
        <v>1528.14367575608</v>
      </c>
      <c r="AE118" s="476">
        <v>1432.3729116636723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853.43953339346922</v>
      </c>
      <c r="AL118" s="476">
        <v>778.14301104038941</v>
      </c>
      <c r="AM118" s="476">
        <v>782.37109145544491</v>
      </c>
      <c r="AN118" s="476">
        <v>595.40515580122576</v>
      </c>
      <c r="AO118" s="476">
        <v>468.71042723994185</v>
      </c>
      <c r="AP118" s="476">
        <v>368.42341052993532</v>
      </c>
      <c r="AQ118" s="476">
        <v>587.09240603932108</v>
      </c>
      <c r="AR118" s="476">
        <v>1516.7375005135475</v>
      </c>
      <c r="AS118" s="476">
        <v>875.24306562594779</v>
      </c>
      <c r="AT118" s="476">
        <v>1558.1616239363086</v>
      </c>
      <c r="AU118" s="476">
        <v>1549.2638490445574</v>
      </c>
      <c r="AV118" s="476">
        <v>1589.1008653068034</v>
      </c>
      <c r="AW118" s="476">
        <v>1528.14367575608</v>
      </c>
      <c r="AX118" s="476">
        <v>1432.3729116636723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838.44868713461199</v>
      </c>
      <c r="BE118" s="476">
        <v>468.71042723994185</v>
      </c>
      <c r="BF118" s="476">
        <v>1516.7375005135475</v>
      </c>
      <c r="BG118" s="481">
        <v>-9.5991500000000087</v>
      </c>
      <c r="BH118" s="476">
        <v>838.44868713461199</v>
      </c>
      <c r="BI118" s="476">
        <v>468.71042723994185</v>
      </c>
      <c r="BJ118" s="476">
        <v>1516.7375005135475</v>
      </c>
      <c r="BK118" s="476">
        <v>-9.5991500000000087</v>
      </c>
      <c r="BL118" s="482">
        <v>781.21655879103389</v>
      </c>
      <c r="BM118" s="483"/>
      <c r="BN118" s="476">
        <v>781.21655879103389</v>
      </c>
      <c r="BO118" s="481"/>
      <c r="BP118" s="484">
        <v>782.21040903640039</v>
      </c>
      <c r="BQ118" s="485"/>
      <c r="BR118" s="486">
        <v>782.21040903640039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-1567.7607739363084</v>
      </c>
      <c r="F119" s="489">
        <v>-1558.8629990445575</v>
      </c>
      <c r="G119" s="489">
        <v>-1598.7000153068034</v>
      </c>
      <c r="H119" s="489">
        <v>-1537.7428257560798</v>
      </c>
      <c r="I119" s="489">
        <v>-1441.9720616636725</v>
      </c>
      <c r="J119" s="490"/>
      <c r="K119" s="487"/>
      <c r="L119" s="487"/>
      <c r="M119" s="489">
        <v>-1567.7607739363084</v>
      </c>
      <c r="N119" s="489">
        <v>-1558.8629990445575</v>
      </c>
      <c r="O119" s="489">
        <v>-1598.7000153068034</v>
      </c>
      <c r="P119" s="489">
        <v>-1537.7428257560798</v>
      </c>
      <c r="Q119" s="491">
        <v>-1441.9720616636725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-1567.7607739363086</v>
      </c>
      <c r="AB119" s="487">
        <v>-1558.8629990445575</v>
      </c>
      <c r="AC119" s="487">
        <v>-1598.7000153068034</v>
      </c>
      <c r="AD119" s="487">
        <v>-1537.74282575608</v>
      </c>
      <c r="AE119" s="487">
        <v>-1441.9720616636723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-1567.7607739363086</v>
      </c>
      <c r="AU119" s="487">
        <v>-1558.8629990445575</v>
      </c>
      <c r="AV119" s="487">
        <v>-1598.7000153068034</v>
      </c>
      <c r="AW119" s="487">
        <v>-1537.74282575608</v>
      </c>
      <c r="AX119" s="487">
        <v>-1441.9720616636723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332</v>
      </c>
      <c r="C121" s="959"/>
      <c r="D121" s="958" t="s">
        <v>333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2.2116075418286699E-2</v>
      </c>
      <c r="C123" s="473">
        <v>1.4793623697474025E-3</v>
      </c>
      <c r="D123" s="472">
        <v>2.2116075418286699E-2</v>
      </c>
      <c r="E123" s="473">
        <v>1.4793623697474025E-3</v>
      </c>
      <c r="F123" s="472">
        <v>2.1248E-2</v>
      </c>
      <c r="G123" s="473">
        <v>2.1248E-4</v>
      </c>
      <c r="H123" s="472">
        <v>8.0000000000000002E-3</v>
      </c>
      <c r="I123" s="473">
        <v>2.5040000000000001E-3</v>
      </c>
      <c r="J123" s="472">
        <v>2.4E-2</v>
      </c>
      <c r="K123" s="473">
        <v>9.1199999999999996E-3</v>
      </c>
      <c r="L123" s="472">
        <v>0.14699999999999999</v>
      </c>
      <c r="M123" s="473">
        <v>1.9109999999999997E-3</v>
      </c>
      <c r="N123" s="472">
        <v>0</v>
      </c>
      <c r="O123" s="473">
        <v>0</v>
      </c>
      <c r="P123" s="472">
        <v>0</v>
      </c>
      <c r="Q123" s="473">
        <v>0</v>
      </c>
      <c r="R123" s="503">
        <v>2.4E-2</v>
      </c>
      <c r="S123" s="504">
        <v>2.4000000000000001E-4</v>
      </c>
      <c r="T123" s="503">
        <v>1.2E-2</v>
      </c>
      <c r="U123" s="504">
        <v>1.2E-4</v>
      </c>
      <c r="V123" s="503">
        <v>2E-3</v>
      </c>
      <c r="W123" s="505">
        <v>2.0000000000000002E-5</v>
      </c>
      <c r="X123" s="472">
        <v>3.04E-2</v>
      </c>
      <c r="Y123" s="473">
        <v>9.5151999999999997E-3</v>
      </c>
      <c r="Z123" s="472">
        <v>8.0000000000000002E-3</v>
      </c>
      <c r="AA123" s="473">
        <v>2.5040000000000001E-3</v>
      </c>
      <c r="AB123" s="472">
        <v>1.6999999999999999E-3</v>
      </c>
      <c r="AC123" s="473">
        <v>5.3209999999999998E-4</v>
      </c>
      <c r="AD123" s="474">
        <v>1.071</v>
      </c>
      <c r="AE123" s="474">
        <v>0.33522299999999999</v>
      </c>
      <c r="AF123" s="472">
        <v>2.4E-2</v>
      </c>
      <c r="AG123" s="473">
        <v>9.1199999999999996E-3</v>
      </c>
      <c r="AH123" s="472">
        <v>8.9999999999999998E-4</v>
      </c>
      <c r="AI123" s="473">
        <v>3.4200000000000002E-4</v>
      </c>
      <c r="AJ123" s="472">
        <v>0.14699999999999999</v>
      </c>
      <c r="AK123" s="473">
        <v>1.9109999999999997E-3</v>
      </c>
      <c r="AL123" s="472">
        <v>0.14699999999999999</v>
      </c>
      <c r="AM123" s="473">
        <v>1.9109999999999997E-3</v>
      </c>
      <c r="AN123" s="472">
        <v>0.14699999999999999</v>
      </c>
      <c r="AO123" s="473">
        <v>1.9109999999999997E-3</v>
      </c>
      <c r="AP123" s="472">
        <v>0.14699999999999999</v>
      </c>
      <c r="AQ123" s="473">
        <v>1.9109999999999997E-3</v>
      </c>
      <c r="AR123" s="472">
        <v>0.14699999999999999</v>
      </c>
      <c r="AS123" s="473">
        <v>1.9109999999999997E-3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0.26678045377632609</v>
      </c>
      <c r="C124" s="473">
        <v>1.3697423521156129E-2</v>
      </c>
      <c r="D124" s="472">
        <v>0.26678045377632609</v>
      </c>
      <c r="E124" s="473">
        <v>1.3697423521156129E-2</v>
      </c>
      <c r="F124" s="472">
        <v>0.13203100000000001</v>
      </c>
      <c r="G124" s="473">
        <v>1.3203100000000001E-3</v>
      </c>
      <c r="H124" s="472">
        <v>0.32600000000000001</v>
      </c>
      <c r="I124" s="473">
        <v>0.102038</v>
      </c>
      <c r="J124" s="472">
        <v>0.20399999999999999</v>
      </c>
      <c r="K124" s="473">
        <v>7.7519999999999992E-2</v>
      </c>
      <c r="L124" s="472">
        <v>4.9909999999999997</v>
      </c>
      <c r="M124" s="473">
        <v>6.4882999999999996E-2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0.158</v>
      </c>
      <c r="S124" s="474">
        <v>1.58E-3</v>
      </c>
      <c r="T124" s="472">
        <v>3.1E-2</v>
      </c>
      <c r="U124" s="474">
        <v>3.1E-4</v>
      </c>
      <c r="V124" s="472">
        <v>1.7999999999999999E-2</v>
      </c>
      <c r="W124" s="473">
        <v>1.7999999999999998E-4</v>
      </c>
      <c r="X124" s="472">
        <v>0.45800000000000002</v>
      </c>
      <c r="Y124" s="473">
        <v>0.14335400000000001</v>
      </c>
      <c r="Z124" s="472">
        <v>0.32600000000000001</v>
      </c>
      <c r="AA124" s="473">
        <v>0.102038</v>
      </c>
      <c r="AB124" s="472">
        <v>9.0200000000000002E-2</v>
      </c>
      <c r="AC124" s="473">
        <v>2.82326E-2</v>
      </c>
      <c r="AD124" s="474">
        <v>3.6839</v>
      </c>
      <c r="AE124" s="474">
        <v>1.1530606999999999</v>
      </c>
      <c r="AF124" s="472">
        <v>0.20399999999999999</v>
      </c>
      <c r="AG124" s="473">
        <v>7.7519999999999992E-2</v>
      </c>
      <c r="AH124" s="472">
        <v>1.5100000000000001E-2</v>
      </c>
      <c r="AI124" s="473">
        <v>5.738E-3</v>
      </c>
      <c r="AJ124" s="472">
        <v>4.9909999999999997</v>
      </c>
      <c r="AK124" s="473">
        <v>6.4882999999999996E-2</v>
      </c>
      <c r="AL124" s="472">
        <v>4.9909999999999997</v>
      </c>
      <c r="AM124" s="473">
        <v>6.4882999999999996E-2</v>
      </c>
      <c r="AN124" s="472">
        <v>4.9909999999999997</v>
      </c>
      <c r="AO124" s="473">
        <v>6.4882999999999996E-2</v>
      </c>
      <c r="AP124" s="472">
        <v>4.9909999999999997</v>
      </c>
      <c r="AQ124" s="473">
        <v>6.4882999999999996E-2</v>
      </c>
      <c r="AR124" s="472">
        <v>4.9909999999999997</v>
      </c>
      <c r="AS124" s="473">
        <v>6.4882999999999996E-2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1.5430580973969761</v>
      </c>
      <c r="C125" s="473">
        <v>0.16376454661295445</v>
      </c>
      <c r="D125" s="472">
        <v>1.5430580973969761</v>
      </c>
      <c r="E125" s="473">
        <v>0.16376454661295445</v>
      </c>
      <c r="F125" s="472">
        <v>1.4014589999999998</v>
      </c>
      <c r="G125" s="473">
        <v>1.4014589999999999E-2</v>
      </c>
      <c r="H125" s="472">
        <v>0.29499999999999998</v>
      </c>
      <c r="I125" s="473">
        <v>9.2335E-2</v>
      </c>
      <c r="J125" s="472">
        <v>2.8479999999999999</v>
      </c>
      <c r="K125" s="473">
        <v>1.0822399999999999</v>
      </c>
      <c r="L125" s="472">
        <v>6.5780000000000003</v>
      </c>
      <c r="M125" s="473">
        <v>8.5514000000000007E-2</v>
      </c>
      <c r="N125" s="472">
        <v>0</v>
      </c>
      <c r="O125" s="473">
        <v>0</v>
      </c>
      <c r="P125" s="472">
        <v>0</v>
      </c>
      <c r="Q125" s="473">
        <v>0</v>
      </c>
      <c r="R125" s="472">
        <v>0.77900000000000003</v>
      </c>
      <c r="S125" s="474">
        <v>7.79E-3</v>
      </c>
      <c r="T125" s="472">
        <v>4.3419999999999996</v>
      </c>
      <c r="U125" s="474">
        <v>4.342E-2</v>
      </c>
      <c r="V125" s="472">
        <v>1.5860000000000001</v>
      </c>
      <c r="W125" s="473">
        <v>1.5860000000000003E-2</v>
      </c>
      <c r="X125" s="472">
        <v>0.82199999999999995</v>
      </c>
      <c r="Y125" s="473">
        <v>0.25728599999999996</v>
      </c>
      <c r="Z125" s="472">
        <v>0.29499999999999998</v>
      </c>
      <c r="AA125" s="473">
        <v>9.2335E-2</v>
      </c>
      <c r="AB125" s="472">
        <v>0.1081</v>
      </c>
      <c r="AC125" s="473">
        <v>3.3835299999999999E-2</v>
      </c>
      <c r="AD125" s="474">
        <v>2.9741</v>
      </c>
      <c r="AE125" s="474">
        <v>0.93089330000000003</v>
      </c>
      <c r="AF125" s="472">
        <v>2.8479999999999999</v>
      </c>
      <c r="AG125" s="473">
        <v>1.0822399999999999</v>
      </c>
      <c r="AH125" s="472">
        <v>0.23499999999999999</v>
      </c>
      <c r="AI125" s="473">
        <v>8.929999999999999E-2</v>
      </c>
      <c r="AJ125" s="472">
        <v>6.5780000000000003</v>
      </c>
      <c r="AK125" s="473">
        <v>8.5514000000000007E-2</v>
      </c>
      <c r="AL125" s="472">
        <v>6.5780000000000003</v>
      </c>
      <c r="AM125" s="473">
        <v>8.5514000000000007E-2</v>
      </c>
      <c r="AN125" s="472">
        <v>6.5780000000000003</v>
      </c>
      <c r="AO125" s="473">
        <v>8.5514000000000007E-2</v>
      </c>
      <c r="AP125" s="472">
        <v>6.5780000000000003</v>
      </c>
      <c r="AQ125" s="473">
        <v>8.5514000000000007E-2</v>
      </c>
      <c r="AR125" s="472">
        <v>6.5780000000000003</v>
      </c>
      <c r="AS125" s="473">
        <v>8.5514000000000007E-2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0.23048708474172067</v>
      </c>
      <c r="C126" s="473">
        <v>8.6817095098781598E-3</v>
      </c>
      <c r="D126" s="472">
        <v>0.23048708474172067</v>
      </c>
      <c r="E126" s="473">
        <v>8.6817095098781598E-3</v>
      </c>
      <c r="F126" s="472">
        <v>0.19054000000000001</v>
      </c>
      <c r="G126" s="473">
        <v>1.9054000000000002E-3</v>
      </c>
      <c r="H126" s="472">
        <v>2.5999999999999999E-2</v>
      </c>
      <c r="I126" s="473">
        <v>8.1379999999999994E-3</v>
      </c>
      <c r="J126" s="472">
        <v>0.11799999999999999</v>
      </c>
      <c r="K126" s="473">
        <v>4.4839999999999998E-2</v>
      </c>
      <c r="L126" s="472">
        <v>2.8530000000000002</v>
      </c>
      <c r="M126" s="473">
        <v>3.7089000000000004E-2</v>
      </c>
      <c r="N126" s="472">
        <v>0</v>
      </c>
      <c r="O126" s="473">
        <v>0</v>
      </c>
      <c r="P126" s="472">
        <v>0</v>
      </c>
      <c r="Q126" s="473">
        <v>0</v>
      </c>
      <c r="R126" s="472">
        <v>0.222</v>
      </c>
      <c r="S126" s="474">
        <v>2.2200000000000002E-3</v>
      </c>
      <c r="T126" s="472">
        <v>0.01</v>
      </c>
      <c r="U126" s="474">
        <v>1E-4</v>
      </c>
      <c r="V126" s="472">
        <v>0.33800000000000002</v>
      </c>
      <c r="W126" s="473">
        <v>3.3800000000000002E-3</v>
      </c>
      <c r="X126" s="472">
        <v>4.0500000000000001E-2</v>
      </c>
      <c r="Y126" s="473">
        <v>1.26765E-2</v>
      </c>
      <c r="Z126" s="472">
        <v>2.5999999999999999E-2</v>
      </c>
      <c r="AA126" s="473">
        <v>8.1379999999999994E-3</v>
      </c>
      <c r="AB126" s="472">
        <v>8.0000000000000004E-4</v>
      </c>
      <c r="AC126" s="473">
        <v>2.5040000000000001E-4</v>
      </c>
      <c r="AD126" s="474">
        <v>0.4551</v>
      </c>
      <c r="AE126" s="474">
        <v>0.1424463</v>
      </c>
      <c r="AF126" s="472">
        <v>0.11799999999999999</v>
      </c>
      <c r="AG126" s="473">
        <v>4.4839999999999998E-2</v>
      </c>
      <c r="AH126" s="472">
        <v>2.8400000000000002E-2</v>
      </c>
      <c r="AI126" s="473">
        <v>1.0792000000000001E-2</v>
      </c>
      <c r="AJ126" s="472">
        <v>2.8530000000000002</v>
      </c>
      <c r="AK126" s="473">
        <v>3.7089000000000004E-2</v>
      </c>
      <c r="AL126" s="472">
        <v>2.8530000000000002</v>
      </c>
      <c r="AM126" s="473">
        <v>3.7089000000000004E-2</v>
      </c>
      <c r="AN126" s="472">
        <v>2.8530000000000002</v>
      </c>
      <c r="AO126" s="473">
        <v>3.7089000000000004E-2</v>
      </c>
      <c r="AP126" s="472">
        <v>2.8530000000000002</v>
      </c>
      <c r="AQ126" s="473">
        <v>3.7089000000000004E-2</v>
      </c>
      <c r="AR126" s="472">
        <v>2.8530000000000002</v>
      </c>
      <c r="AS126" s="473">
        <v>3.7089000000000004E-2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0.17328657487436366</v>
      </c>
      <c r="C127" s="469">
        <v>8.0352312937622631E-3</v>
      </c>
      <c r="D127" s="467">
        <v>0.17328657487436366</v>
      </c>
      <c r="E127" s="469">
        <v>8.0352312937622631E-3</v>
      </c>
      <c r="F127" s="467">
        <v>0.142651</v>
      </c>
      <c r="G127" s="469">
        <v>1.42651E-3</v>
      </c>
      <c r="H127" s="467">
        <v>2.5999999999999999E-2</v>
      </c>
      <c r="I127" s="469">
        <v>8.1379999999999994E-3</v>
      </c>
      <c r="J127" s="467">
        <v>0.11799999999999999</v>
      </c>
      <c r="K127" s="469">
        <v>4.4839999999999998E-2</v>
      </c>
      <c r="L127" s="472">
        <v>2.0209999999999999</v>
      </c>
      <c r="M127" s="473">
        <v>2.6272999999999998E-2</v>
      </c>
      <c r="N127" s="467">
        <v>0</v>
      </c>
      <c r="O127" s="469">
        <v>0</v>
      </c>
      <c r="P127" s="467">
        <v>0</v>
      </c>
      <c r="Q127" s="469">
        <v>0</v>
      </c>
      <c r="R127" s="472">
        <v>0.17299999999999999</v>
      </c>
      <c r="S127" s="474">
        <v>1.73E-3</v>
      </c>
      <c r="T127" s="472">
        <v>0.01</v>
      </c>
      <c r="U127" s="474">
        <v>1E-4</v>
      </c>
      <c r="V127" s="472">
        <v>8.1000000000000003E-2</v>
      </c>
      <c r="W127" s="473">
        <v>8.1000000000000006E-4</v>
      </c>
      <c r="X127" s="467">
        <v>4.0500000000000001E-2</v>
      </c>
      <c r="Y127" s="469">
        <v>1.26765E-2</v>
      </c>
      <c r="Z127" s="467">
        <v>2.5999999999999999E-2</v>
      </c>
      <c r="AA127" s="469">
        <v>8.1379999999999994E-3</v>
      </c>
      <c r="AB127" s="467">
        <v>8.0000000000000004E-4</v>
      </c>
      <c r="AC127" s="469">
        <v>2.5040000000000001E-4</v>
      </c>
      <c r="AD127" s="464">
        <v>0.4551</v>
      </c>
      <c r="AE127" s="464">
        <v>0.1424463</v>
      </c>
      <c r="AF127" s="467">
        <v>0.11799999999999999</v>
      </c>
      <c r="AG127" s="469">
        <v>4.4839999999999998E-2</v>
      </c>
      <c r="AH127" s="467">
        <v>8.2699999999999996E-3</v>
      </c>
      <c r="AI127" s="469">
        <v>3.1425999999999997E-3</v>
      </c>
      <c r="AJ127" s="467">
        <v>2.0209999999999999</v>
      </c>
      <c r="AK127" s="469">
        <v>2.6272999999999998E-2</v>
      </c>
      <c r="AL127" s="467">
        <v>2.0209999999999999</v>
      </c>
      <c r="AM127" s="469">
        <v>2.6272999999999998E-2</v>
      </c>
      <c r="AN127" s="467">
        <v>2.0209999999999999</v>
      </c>
      <c r="AO127" s="469">
        <v>2.6272999999999998E-2</v>
      </c>
      <c r="AP127" s="467">
        <v>2.0209999999999999</v>
      </c>
      <c r="AQ127" s="469">
        <v>2.6272999999999998E-2</v>
      </c>
      <c r="AR127" s="467">
        <v>2.0209999999999999</v>
      </c>
      <c r="AS127" s="469">
        <v>2.6272999999999998E-2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1.6531017019541223</v>
      </c>
      <c r="C128" s="473">
        <v>0.48155887574071532</v>
      </c>
      <c r="D128" s="472">
        <v>1.6531017019541223</v>
      </c>
      <c r="E128" s="473">
        <v>0.48155887574071532</v>
      </c>
      <c r="F128" s="472">
        <v>0.55876000000000003</v>
      </c>
      <c r="G128" s="473">
        <v>5.5876000000000007E-3</v>
      </c>
      <c r="H128" s="472">
        <v>1.2999999999999999E-2</v>
      </c>
      <c r="I128" s="473">
        <v>4.0689999999999997E-3</v>
      </c>
      <c r="J128" s="472">
        <v>8.9629999999999992</v>
      </c>
      <c r="K128" s="473">
        <v>3.4059399999999997</v>
      </c>
      <c r="L128" s="472">
        <v>0.62547134429655049</v>
      </c>
      <c r="M128" s="473">
        <v>8.1311274758551558E-3</v>
      </c>
      <c r="N128" s="472">
        <v>0</v>
      </c>
      <c r="O128" s="473">
        <v>0</v>
      </c>
      <c r="P128" s="472">
        <v>0</v>
      </c>
      <c r="Q128" s="473">
        <v>0</v>
      </c>
      <c r="R128" s="472">
        <v>0.65600000000000003</v>
      </c>
      <c r="S128" s="474">
        <v>6.5600000000000007E-3</v>
      </c>
      <c r="T128" s="472">
        <v>0.18</v>
      </c>
      <c r="U128" s="474">
        <v>1.8E-3</v>
      </c>
      <c r="V128" s="472">
        <v>0.13400000000000001</v>
      </c>
      <c r="W128" s="473">
        <v>1.34E-3</v>
      </c>
      <c r="X128" s="472">
        <v>0.1658</v>
      </c>
      <c r="Y128" s="473">
        <v>5.1895400000000001E-2</v>
      </c>
      <c r="Z128" s="472">
        <v>1.2999999999999999E-2</v>
      </c>
      <c r="AA128" s="473">
        <v>4.0689999999999997E-3</v>
      </c>
      <c r="AB128" s="472">
        <v>3.8E-3</v>
      </c>
      <c r="AC128" s="473">
        <v>1.1894E-3</v>
      </c>
      <c r="AD128" s="474">
        <v>5.8999999999999999E-3</v>
      </c>
      <c r="AE128" s="474">
        <v>1.8466999999999999E-3</v>
      </c>
      <c r="AF128" s="472">
        <v>8.9629999999999992</v>
      </c>
      <c r="AG128" s="473">
        <v>3.4059399999999997</v>
      </c>
      <c r="AH128" s="472">
        <v>4.9100000000000003E-3</v>
      </c>
      <c r="AI128" s="473">
        <v>1.8658000000000001E-3</v>
      </c>
      <c r="AJ128" s="472">
        <v>0.87796944592289072</v>
      </c>
      <c r="AK128" s="473">
        <v>1.1413602796997579E-2</v>
      </c>
      <c r="AL128" s="472">
        <v>0.3394366900478078</v>
      </c>
      <c r="AM128" s="473">
        <v>4.4126769706215015E-3</v>
      </c>
      <c r="AN128" s="472">
        <v>2.0584120368757124</v>
      </c>
      <c r="AO128" s="473">
        <v>2.6759356479384259E-2</v>
      </c>
      <c r="AP128" s="472">
        <v>1.4096954857962538</v>
      </c>
      <c r="AQ128" s="473">
        <v>1.8326041315351298E-2</v>
      </c>
      <c r="AR128" s="472">
        <v>0.62547134429655049</v>
      </c>
      <c r="AS128" s="473">
        <v>8.1311274758551558E-3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1.5238725705958777E-2</v>
      </c>
      <c r="C129" s="469">
        <v>4.4057463196574905E-4</v>
      </c>
      <c r="D129" s="467">
        <v>1.5238725705958777E-2</v>
      </c>
      <c r="E129" s="469">
        <v>4.4057463196574905E-4</v>
      </c>
      <c r="F129" s="467">
        <v>9.1793318000000009E-3</v>
      </c>
      <c r="G129" s="469">
        <v>9.179331800000001E-5</v>
      </c>
      <c r="H129" s="467">
        <v>7.539999999999999E-4</v>
      </c>
      <c r="I129" s="469">
        <v>2.3600199999999997E-4</v>
      </c>
      <c r="J129" s="467">
        <v>5.0739999999999995E-3</v>
      </c>
      <c r="K129" s="469">
        <v>1.9281199999999997E-3</v>
      </c>
      <c r="L129" s="472">
        <v>0.27889800000000003</v>
      </c>
      <c r="M129" s="473">
        <v>3.6256740000000002E-3</v>
      </c>
      <c r="N129" s="467">
        <v>0</v>
      </c>
      <c r="O129" s="469">
        <v>0</v>
      </c>
      <c r="P129" s="467">
        <v>0</v>
      </c>
      <c r="Q129" s="469">
        <v>0</v>
      </c>
      <c r="R129" s="472">
        <v>1.0968199999999999E-2</v>
      </c>
      <c r="S129" s="474">
        <v>1.09682E-4</v>
      </c>
      <c r="T129" s="472">
        <v>1.5E-3</v>
      </c>
      <c r="U129" s="474">
        <v>1.5E-5</v>
      </c>
      <c r="V129" s="472">
        <v>4.8599999999999997E-3</v>
      </c>
      <c r="W129" s="473">
        <v>4.8599999999999995E-5</v>
      </c>
      <c r="X129" s="467">
        <v>6.6825000000000001E-3</v>
      </c>
      <c r="Y129" s="469">
        <v>2.0916225000000002E-3</v>
      </c>
      <c r="Z129" s="467">
        <v>7.539999999999999E-4</v>
      </c>
      <c r="AA129" s="469">
        <v>2.3600199999999997E-4</v>
      </c>
      <c r="AB129" s="467">
        <v>2.3200000000000001E-5</v>
      </c>
      <c r="AC129" s="469">
        <v>7.2616000000000001E-6</v>
      </c>
      <c r="AD129" s="464">
        <v>9.1020000000000004E-2</v>
      </c>
      <c r="AE129" s="464">
        <v>2.8489260000000002E-2</v>
      </c>
      <c r="AF129" s="467">
        <v>5.0739999999999995E-3</v>
      </c>
      <c r="AG129" s="469">
        <v>1.9281199999999997E-3</v>
      </c>
      <c r="AH129" s="467">
        <v>3.5560999999999996E-4</v>
      </c>
      <c r="AI129" s="469">
        <v>1.3513179999999998E-4</v>
      </c>
      <c r="AJ129" s="467">
        <v>0.27889800000000003</v>
      </c>
      <c r="AK129" s="469">
        <v>3.6256740000000002E-3</v>
      </c>
      <c r="AL129" s="467">
        <v>0.27889800000000003</v>
      </c>
      <c r="AM129" s="469">
        <v>3.6256740000000002E-3</v>
      </c>
      <c r="AN129" s="467">
        <v>0.27889800000000003</v>
      </c>
      <c r="AO129" s="469">
        <v>3.6256740000000002E-3</v>
      </c>
      <c r="AP129" s="467">
        <v>0.27889800000000003</v>
      </c>
      <c r="AQ129" s="469">
        <v>3.6256740000000002E-3</v>
      </c>
      <c r="AR129" s="467">
        <v>0.27889800000000003</v>
      </c>
      <c r="AS129" s="469">
        <v>3.6256740000000002E-3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2.5624707571099622E-2</v>
      </c>
      <c r="C130" s="469">
        <v>8.1105958838632907E-4</v>
      </c>
      <c r="D130" s="467">
        <v>2.5624707571099622E-2</v>
      </c>
      <c r="E130" s="469">
        <v>8.1105958838632907E-4</v>
      </c>
      <c r="F130" s="467">
        <v>6.8434479999999994E-3</v>
      </c>
      <c r="G130" s="469">
        <v>6.8434479999999995E-5</v>
      </c>
      <c r="H130" s="467">
        <v>1.7680000000000001E-2</v>
      </c>
      <c r="I130" s="469">
        <v>5.5338400000000008E-3</v>
      </c>
      <c r="J130" s="467">
        <v>9.5579999999999988E-3</v>
      </c>
      <c r="K130" s="469">
        <v>3.6320399999999996E-3</v>
      </c>
      <c r="L130" s="472">
        <v>0.65884600000000004</v>
      </c>
      <c r="M130" s="473">
        <v>8.5649980000000007E-3</v>
      </c>
      <c r="N130" s="467">
        <v>0</v>
      </c>
      <c r="O130" s="469">
        <v>0</v>
      </c>
      <c r="P130" s="467">
        <v>0</v>
      </c>
      <c r="Q130" s="469">
        <v>0</v>
      </c>
      <c r="R130" s="472">
        <v>7.6119999999999998E-3</v>
      </c>
      <c r="S130" s="474">
        <v>7.6119999999999996E-5</v>
      </c>
      <c r="T130" s="472">
        <v>3.9000000000000003E-3</v>
      </c>
      <c r="U130" s="474">
        <v>3.9000000000000006E-5</v>
      </c>
      <c r="V130" s="472">
        <v>3.2400000000000003E-3</v>
      </c>
      <c r="W130" s="473">
        <v>3.2400000000000001E-5</v>
      </c>
      <c r="X130" s="467">
        <v>1.7333999999999999E-2</v>
      </c>
      <c r="Y130" s="469">
        <v>5.4255419999999993E-3</v>
      </c>
      <c r="Z130" s="467">
        <v>1.7680000000000001E-2</v>
      </c>
      <c r="AA130" s="469">
        <v>5.5338400000000008E-3</v>
      </c>
      <c r="AB130" s="467">
        <v>5.44E-4</v>
      </c>
      <c r="AC130" s="469">
        <v>1.7027200000000001E-4</v>
      </c>
      <c r="AD130" s="464">
        <v>0.19478279999999998</v>
      </c>
      <c r="AE130" s="464">
        <v>6.096701639999999E-2</v>
      </c>
      <c r="AF130" s="467">
        <v>9.5579999999999988E-3</v>
      </c>
      <c r="AG130" s="469">
        <v>3.6320399999999996E-3</v>
      </c>
      <c r="AH130" s="467">
        <v>6.6986999999999993E-4</v>
      </c>
      <c r="AI130" s="469">
        <v>2.5455059999999997E-4</v>
      </c>
      <c r="AJ130" s="467">
        <v>0.65884600000000004</v>
      </c>
      <c r="AK130" s="469">
        <v>8.5649980000000007E-3</v>
      </c>
      <c r="AL130" s="467">
        <v>0.65884600000000004</v>
      </c>
      <c r="AM130" s="469">
        <v>8.5649980000000007E-3</v>
      </c>
      <c r="AN130" s="467">
        <v>0.65884600000000004</v>
      </c>
      <c r="AO130" s="469">
        <v>8.5649980000000007E-3</v>
      </c>
      <c r="AP130" s="467">
        <v>0.65884600000000004</v>
      </c>
      <c r="AQ130" s="469">
        <v>8.5649980000000007E-3</v>
      </c>
      <c r="AR130" s="467">
        <v>0.65884600000000004</v>
      </c>
      <c r="AS130" s="469">
        <v>8.5649980000000007E-3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3.7713735402897464E-2</v>
      </c>
      <c r="C131" s="473"/>
      <c r="D131" s="472">
        <v>3.7713735402897464E-2</v>
      </c>
      <c r="E131" s="473"/>
      <c r="F131" s="472">
        <v>3.1635000000000003E-2</v>
      </c>
      <c r="G131" s="473"/>
      <c r="H131" s="472">
        <v>8.0000000000000002E-3</v>
      </c>
      <c r="I131" s="473"/>
      <c r="J131" s="472">
        <v>1.6E-2</v>
      </c>
      <c r="K131" s="473"/>
      <c r="L131" s="472">
        <v>0.47199999999999998</v>
      </c>
      <c r="M131" s="473"/>
      <c r="N131" s="472">
        <v>0</v>
      </c>
      <c r="O131" s="473"/>
      <c r="P131" s="472">
        <v>0</v>
      </c>
      <c r="Q131" s="473"/>
      <c r="R131" s="472">
        <v>3.2000000000000001E-2</v>
      </c>
      <c r="S131" s="474"/>
      <c r="T131" s="472">
        <v>2.9000000000000001E-2</v>
      </c>
      <c r="U131" s="474"/>
      <c r="V131" s="472">
        <v>3.5999999999999997E-2</v>
      </c>
      <c r="W131" s="473"/>
      <c r="X131" s="472">
        <v>1.0500000000000001E-2</v>
      </c>
      <c r="Y131" s="473"/>
      <c r="Z131" s="472">
        <v>8.0000000000000002E-3</v>
      </c>
      <c r="AA131" s="473"/>
      <c r="AB131" s="472">
        <v>7.1000000000000004E-3</v>
      </c>
      <c r="AC131" s="473"/>
      <c r="AD131" s="474">
        <v>1.06E-2</v>
      </c>
      <c r="AE131" s="474"/>
      <c r="AF131" s="472">
        <v>1.6E-2</v>
      </c>
      <c r="AG131" s="473"/>
      <c r="AH131" s="472">
        <v>8.9999999999999993E-3</v>
      </c>
      <c r="AI131" s="473"/>
      <c r="AJ131" s="472">
        <v>0.47199999999999998</v>
      </c>
      <c r="AK131" s="473"/>
      <c r="AL131" s="472">
        <v>0.47199999999999998</v>
      </c>
      <c r="AM131" s="473"/>
      <c r="AN131" s="472">
        <v>0.47199999999999998</v>
      </c>
      <c r="AO131" s="473"/>
      <c r="AP131" s="472">
        <v>0.47199999999999998</v>
      </c>
      <c r="AQ131" s="473"/>
      <c r="AR131" s="472">
        <v>0.47199999999999998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9.324096418587351E-3</v>
      </c>
      <c r="C132" s="473"/>
      <c r="D132" s="472">
        <v>9.324096418587351E-3</v>
      </c>
      <c r="E132" s="473"/>
      <c r="F132" s="472">
        <v>6.0340000000000012E-3</v>
      </c>
      <c r="G132" s="473"/>
      <c r="H132" s="472">
        <v>1E-3</v>
      </c>
      <c r="I132" s="473"/>
      <c r="J132" s="472">
        <v>2.4E-2</v>
      </c>
      <c r="K132" s="473"/>
      <c r="L132" s="472">
        <v>6.3E-2</v>
      </c>
      <c r="M132" s="473"/>
      <c r="N132" s="472">
        <v>0</v>
      </c>
      <c r="O132" s="473"/>
      <c r="P132" s="472">
        <v>0</v>
      </c>
      <c r="Q132" s="473"/>
      <c r="R132" s="472">
        <v>6.0000000000000001E-3</v>
      </c>
      <c r="S132" s="474"/>
      <c r="T132" s="472">
        <v>6.0000000000000001E-3</v>
      </c>
      <c r="U132" s="474"/>
      <c r="V132" s="472">
        <v>7.0000000000000001E-3</v>
      </c>
      <c r="W132" s="473"/>
      <c r="X132" s="472">
        <v>1E-3</v>
      </c>
      <c r="Y132" s="473"/>
      <c r="Z132" s="472">
        <v>1E-3</v>
      </c>
      <c r="AA132" s="473"/>
      <c r="AB132" s="472">
        <v>6.9999999999999999E-4</v>
      </c>
      <c r="AC132" s="473"/>
      <c r="AD132" s="474">
        <v>1.1000000000000001E-3</v>
      </c>
      <c r="AE132" s="474"/>
      <c r="AF132" s="472">
        <v>2.4E-2</v>
      </c>
      <c r="AG132" s="473"/>
      <c r="AH132" s="472">
        <v>1.35E-2</v>
      </c>
      <c r="AI132" s="473"/>
      <c r="AJ132" s="472">
        <v>6.3E-2</v>
      </c>
      <c r="AK132" s="473"/>
      <c r="AL132" s="472">
        <v>6.3E-2</v>
      </c>
      <c r="AM132" s="473"/>
      <c r="AN132" s="472">
        <v>6.3E-2</v>
      </c>
      <c r="AO132" s="473"/>
      <c r="AP132" s="472">
        <v>6.3E-2</v>
      </c>
      <c r="AQ132" s="473"/>
      <c r="AR132" s="472">
        <v>6.3E-2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782.21040903640039</v>
      </c>
      <c r="C133" s="492"/>
      <c r="D133" s="490">
        <v>782.21040903640039</v>
      </c>
      <c r="E133" s="492"/>
      <c r="F133" s="490">
        <v>838.44868713461199</v>
      </c>
      <c r="G133" s="492"/>
      <c r="H133" s="490">
        <v>468.71042723994185</v>
      </c>
      <c r="I133" s="492"/>
      <c r="J133" s="490">
        <v>1516.7375005135475</v>
      </c>
      <c r="K133" s="492"/>
      <c r="L133" s="495">
        <v>-9.5991500000000087</v>
      </c>
      <c r="M133" s="496"/>
      <c r="N133" s="490">
        <v>0</v>
      </c>
      <c r="O133" s="492"/>
      <c r="P133" s="490">
        <v>19.44138683733695</v>
      </c>
      <c r="Q133" s="492"/>
      <c r="R133" s="495">
        <v>853.43953339346922</v>
      </c>
      <c r="S133" s="497"/>
      <c r="T133" s="495">
        <v>778.14301104038941</v>
      </c>
      <c r="U133" s="497"/>
      <c r="V133" s="495">
        <v>782.37109145544491</v>
      </c>
      <c r="W133" s="496"/>
      <c r="X133" s="490">
        <v>595.40515580122576</v>
      </c>
      <c r="Y133" s="492"/>
      <c r="Z133" s="490">
        <v>468.71042723994185</v>
      </c>
      <c r="AA133" s="492"/>
      <c r="AB133" s="490">
        <v>368.42341052993532</v>
      </c>
      <c r="AC133" s="492"/>
      <c r="AD133" s="487">
        <v>587.09240603932108</v>
      </c>
      <c r="AE133" s="487"/>
      <c r="AF133" s="490">
        <v>1516.7375005135475</v>
      </c>
      <c r="AG133" s="492"/>
      <c r="AH133" s="490">
        <v>875.24306562594779</v>
      </c>
      <c r="AI133" s="492"/>
      <c r="AJ133" s="490">
        <v>-9.5991499999999998</v>
      </c>
      <c r="AK133" s="492"/>
      <c r="AL133" s="490">
        <v>-9.5991499999999998</v>
      </c>
      <c r="AM133" s="492"/>
      <c r="AN133" s="490">
        <v>-9.5991499999999998</v>
      </c>
      <c r="AO133" s="492"/>
      <c r="AP133" s="490">
        <v>-9.5991499999999998</v>
      </c>
      <c r="AQ133" s="492"/>
      <c r="AR133" s="490">
        <v>-9.5991499999999998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332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1953402.4650303677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0</v>
      </c>
      <c r="C139" s="670">
        <v>2314814.8148148148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2941176.4705882352</v>
      </c>
      <c r="J139" s="510">
        <v>2314814.8148148148</v>
      </c>
      <c r="K139" s="510">
        <v>1818181.8181818181</v>
      </c>
      <c r="L139" s="510">
        <v>2941176.4705882352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623144.89723237138</v>
      </c>
      <c r="C140" s="670">
        <v>0</v>
      </c>
      <c r="D140" s="670">
        <v>4444444.444444445</v>
      </c>
      <c r="E140" s="702">
        <f t="shared" si="3"/>
        <v>4444444.444444445</v>
      </c>
      <c r="F140" s="702">
        <f t="shared" si="3"/>
        <v>4444444.444444445</v>
      </c>
      <c r="G140" s="702">
        <f t="shared" si="3"/>
        <v>4444444.444444445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4444444.444444444</v>
      </c>
      <c r="N140" s="706">
        <f t="shared" si="4"/>
        <v>4444444.444444444</v>
      </c>
      <c r="O140" s="706">
        <f t="shared" si="4"/>
        <v>4444444.444444444</v>
      </c>
      <c r="P140" s="706">
        <f t="shared" si="4"/>
        <v>4444444.444444444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130292.51595973392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0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153889.14650862972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6.4815818747512717</v>
      </c>
      <c r="C145" s="672">
        <v>2.3445685555555555</v>
      </c>
      <c r="D145" s="672">
        <v>7.0337056666666662</v>
      </c>
      <c r="E145" s="704">
        <f>D145</f>
        <v>7.0337056666666662</v>
      </c>
      <c r="F145" s="704">
        <f t="shared" ref="F145:G145" si="6">E145</f>
        <v>7.0337056666666662</v>
      </c>
      <c r="G145" s="704">
        <f t="shared" si="6"/>
        <v>7.0337056666666662</v>
      </c>
      <c r="H145" s="672">
        <v>0</v>
      </c>
      <c r="I145" s="512">
        <v>8.9093605111111103</v>
      </c>
      <c r="J145" s="512">
        <v>2.3445685555555555</v>
      </c>
      <c r="K145" s="512">
        <v>0.49822081805555557</v>
      </c>
      <c r="L145" s="512">
        <v>313.87911537499997</v>
      </c>
      <c r="M145" s="512">
        <v>7.0337056666666662</v>
      </c>
      <c r="N145" s="528">
        <f>M145</f>
        <v>7.0337056666666662</v>
      </c>
      <c r="O145" s="528">
        <f t="shared" ref="O145:P145" si="7">N145</f>
        <v>7.0337056666666662</v>
      </c>
      <c r="P145" s="528">
        <f t="shared" si="7"/>
        <v>7.0337056666666662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78.18563289510206</v>
      </c>
      <c r="C146" s="672">
        <v>95.541168638888891</v>
      </c>
      <c r="D146" s="672">
        <v>59.786498166666668</v>
      </c>
      <c r="E146" s="704">
        <f t="shared" ref="E146:G154" si="9">D146</f>
        <v>59.786498166666668</v>
      </c>
      <c r="F146" s="704">
        <f t="shared" si="9"/>
        <v>59.786498166666668</v>
      </c>
      <c r="G146" s="704">
        <f t="shared" si="9"/>
        <v>59.786498166666668</v>
      </c>
      <c r="H146" s="672">
        <v>0</v>
      </c>
      <c r="I146" s="512">
        <v>134.22654980555555</v>
      </c>
      <c r="J146" s="512">
        <v>95.541168638888891</v>
      </c>
      <c r="K146" s="512">
        <v>26.435010463888887</v>
      </c>
      <c r="L146" s="512">
        <v>1079.6445127263889</v>
      </c>
      <c r="M146" s="512">
        <v>59.786498166666668</v>
      </c>
      <c r="N146" s="528">
        <f t="shared" ref="N146:P154" si="10">M146</f>
        <v>59.786498166666668</v>
      </c>
      <c r="O146" s="528">
        <f t="shared" si="10"/>
        <v>59.786498166666668</v>
      </c>
      <c r="P146" s="528">
        <f t="shared" si="10"/>
        <v>59.786498166666668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452.22568681904147</v>
      </c>
      <c r="C147" s="672">
        <v>86.455965486111111</v>
      </c>
      <c r="D147" s="672">
        <v>834.66640577777775</v>
      </c>
      <c r="E147" s="704">
        <f t="shared" si="9"/>
        <v>834.66640577777775</v>
      </c>
      <c r="F147" s="704">
        <f t="shared" si="9"/>
        <v>834.66640577777775</v>
      </c>
      <c r="G147" s="704">
        <f t="shared" si="9"/>
        <v>834.66640577777775</v>
      </c>
      <c r="H147" s="672">
        <v>0</v>
      </c>
      <c r="I147" s="512">
        <v>240.90441908333332</v>
      </c>
      <c r="J147" s="512">
        <v>86.455965486111111</v>
      </c>
      <c r="K147" s="512">
        <v>31.680982606944443</v>
      </c>
      <c r="L147" s="512">
        <v>871.62266763472223</v>
      </c>
      <c r="M147" s="512">
        <v>834.66640577777775</v>
      </c>
      <c r="N147" s="528">
        <f t="shared" si="10"/>
        <v>834.66640577777775</v>
      </c>
      <c r="O147" s="528">
        <f t="shared" si="10"/>
        <v>834.66640577777775</v>
      </c>
      <c r="P147" s="528">
        <f t="shared" si="10"/>
        <v>834.66640577777775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67.549096418388373</v>
      </c>
      <c r="C148" s="672">
        <v>7.6198478055555556</v>
      </c>
      <c r="D148" s="672">
        <v>34.582386194444446</v>
      </c>
      <c r="E148" s="704">
        <f t="shared" si="9"/>
        <v>34.582386194444446</v>
      </c>
      <c r="F148" s="704">
        <f t="shared" si="9"/>
        <v>34.582386194444446</v>
      </c>
      <c r="G148" s="704">
        <f t="shared" si="9"/>
        <v>34.582386194444446</v>
      </c>
      <c r="H148" s="672">
        <v>0</v>
      </c>
      <c r="I148" s="512">
        <v>11.8693783125</v>
      </c>
      <c r="J148" s="512">
        <v>7.6198478055555556</v>
      </c>
      <c r="K148" s="512">
        <v>0.23445685555555554</v>
      </c>
      <c r="L148" s="512">
        <v>133.37664370416667</v>
      </c>
      <c r="M148" s="512">
        <v>34.582386194444446</v>
      </c>
      <c r="N148" s="528">
        <f t="shared" si="10"/>
        <v>34.582386194444446</v>
      </c>
      <c r="O148" s="528">
        <f t="shared" si="10"/>
        <v>34.582386194444446</v>
      </c>
      <c r="P148" s="528">
        <f t="shared" si="10"/>
        <v>34.582386194444446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50.785281818794552</v>
      </c>
      <c r="C149" s="672">
        <v>7.6198478055555556</v>
      </c>
      <c r="D149" s="672">
        <v>34.582386194444446</v>
      </c>
      <c r="E149" s="704">
        <f t="shared" si="9"/>
        <v>34.582386194444446</v>
      </c>
      <c r="F149" s="704">
        <f t="shared" si="9"/>
        <v>34.582386194444446</v>
      </c>
      <c r="G149" s="704">
        <f t="shared" si="9"/>
        <v>34.582386194444446</v>
      </c>
      <c r="H149" s="672">
        <v>0</v>
      </c>
      <c r="I149" s="470">
        <v>11.8693783125</v>
      </c>
      <c r="J149" s="470">
        <v>7.6198478055555556</v>
      </c>
      <c r="K149" s="470">
        <v>0.23445685555555554</v>
      </c>
      <c r="L149" s="470">
        <v>133.37664370416667</v>
      </c>
      <c r="M149" s="470">
        <v>34.582386194444446</v>
      </c>
      <c r="N149" s="528">
        <f t="shared" si="10"/>
        <v>34.582386194444446</v>
      </c>
      <c r="O149" s="528">
        <f t="shared" si="10"/>
        <v>34.582386194444446</v>
      </c>
      <c r="P149" s="528">
        <f t="shared" si="10"/>
        <v>34.582386194444446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484.47628369212589</v>
      </c>
      <c r="C150" s="672">
        <v>3.8099239027777778</v>
      </c>
      <c r="D150" s="672">
        <v>2626.7959954305556</v>
      </c>
      <c r="E150" s="704">
        <f t="shared" si="9"/>
        <v>2626.7959954305556</v>
      </c>
      <c r="F150" s="704">
        <f t="shared" si="9"/>
        <v>2626.7959954305556</v>
      </c>
      <c r="G150" s="704">
        <f t="shared" si="9"/>
        <v>2626.7959954305556</v>
      </c>
      <c r="H150" s="672">
        <v>0</v>
      </c>
      <c r="I150" s="512">
        <v>48.591183313888891</v>
      </c>
      <c r="J150" s="512">
        <v>3.8099239027777778</v>
      </c>
      <c r="K150" s="512">
        <v>1.1136700638888888</v>
      </c>
      <c r="L150" s="512">
        <v>1.7291193097222222</v>
      </c>
      <c r="M150" s="512">
        <v>2626.7959954305556</v>
      </c>
      <c r="N150" s="528">
        <f t="shared" si="10"/>
        <v>2626.7959954305556</v>
      </c>
      <c r="O150" s="528">
        <f t="shared" si="10"/>
        <v>2626.7959954305556</v>
      </c>
      <c r="P150" s="528">
        <f t="shared" si="10"/>
        <v>2626.7959954305556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4.4660296396158854</v>
      </c>
      <c r="C151" s="672">
        <v>0.22097558636111106</v>
      </c>
      <c r="D151" s="672">
        <v>1.4870426063611109</v>
      </c>
      <c r="E151" s="704">
        <f t="shared" si="9"/>
        <v>1.4870426063611109</v>
      </c>
      <c r="F151" s="704">
        <f t="shared" si="9"/>
        <v>1.4870426063611109</v>
      </c>
      <c r="G151" s="704">
        <f t="shared" si="9"/>
        <v>1.4870426063611109</v>
      </c>
      <c r="H151" s="672">
        <v>0</v>
      </c>
      <c r="I151" s="512">
        <v>1.9584474215624998</v>
      </c>
      <c r="J151" s="512">
        <v>0.22097558636111106</v>
      </c>
      <c r="K151" s="512">
        <v>6.7992488111111114E-3</v>
      </c>
      <c r="L151" s="512">
        <v>26.675328740833333</v>
      </c>
      <c r="M151" s="512">
        <v>1.4870426063611109</v>
      </c>
      <c r="N151" s="528">
        <f t="shared" si="10"/>
        <v>1.4870426063611109</v>
      </c>
      <c r="O151" s="528">
        <f t="shared" si="10"/>
        <v>1.4870426063611109</v>
      </c>
      <c r="P151" s="528">
        <f t="shared" si="10"/>
        <v>1.4870426063611109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7.5098604520633181</v>
      </c>
      <c r="C152" s="672">
        <v>5.1814965077777773</v>
      </c>
      <c r="D152" s="672">
        <v>2.8011732817499992</v>
      </c>
      <c r="E152" s="704">
        <f t="shared" si="9"/>
        <v>2.8011732817499992</v>
      </c>
      <c r="F152" s="704">
        <f t="shared" si="9"/>
        <v>2.8011732817499992</v>
      </c>
      <c r="G152" s="704">
        <f t="shared" si="9"/>
        <v>2.8011732817499992</v>
      </c>
      <c r="H152" s="672">
        <v>0</v>
      </c>
      <c r="I152" s="512">
        <v>5.0800939177500002</v>
      </c>
      <c r="J152" s="512">
        <v>5.1814965077777773</v>
      </c>
      <c r="K152" s="512">
        <v>0.15943066177777779</v>
      </c>
      <c r="L152" s="512">
        <v>57.085203505383326</v>
      </c>
      <c r="M152" s="512">
        <v>2.8011732817499992</v>
      </c>
      <c r="N152" s="528">
        <f t="shared" si="10"/>
        <v>2.8011732817499992</v>
      </c>
      <c r="O152" s="528">
        <f t="shared" si="10"/>
        <v>2.8011732817499992</v>
      </c>
      <c r="P152" s="528">
        <f t="shared" si="10"/>
        <v>2.8011732817499992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11.052804767271965</v>
      </c>
      <c r="C153" s="672">
        <v>2.3445685555555555</v>
      </c>
      <c r="D153" s="672">
        <v>4.6891371111111111</v>
      </c>
      <c r="E153" s="704">
        <f t="shared" si="9"/>
        <v>4.6891371111111111</v>
      </c>
      <c r="F153" s="704">
        <f t="shared" si="9"/>
        <v>4.6891371111111111</v>
      </c>
      <c r="G153" s="704">
        <f t="shared" si="9"/>
        <v>4.6891371111111111</v>
      </c>
      <c r="H153" s="672">
        <v>0</v>
      </c>
      <c r="I153" s="512">
        <v>3.0772462291666667</v>
      </c>
      <c r="J153" s="512">
        <v>2.3445685555555555</v>
      </c>
      <c r="K153" s="512">
        <v>2.0808045930555554</v>
      </c>
      <c r="L153" s="512">
        <v>3.1065533361111108</v>
      </c>
      <c r="M153" s="512">
        <v>4.6891371111111111</v>
      </c>
      <c r="N153" s="528">
        <f t="shared" si="10"/>
        <v>4.6891371111111111</v>
      </c>
      <c r="O153" s="528">
        <f t="shared" si="10"/>
        <v>4.6891371111111111</v>
      </c>
      <c r="P153" s="528">
        <f t="shared" si="10"/>
        <v>4.6891371111111111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2.732622908998509</v>
      </c>
      <c r="C154" s="672">
        <v>0.29307106944444444</v>
      </c>
      <c r="D154" s="672">
        <v>7.0337056666666662</v>
      </c>
      <c r="E154" s="704">
        <f t="shared" si="9"/>
        <v>7.0337056666666662</v>
      </c>
      <c r="F154" s="704">
        <f t="shared" si="9"/>
        <v>7.0337056666666662</v>
      </c>
      <c r="G154" s="704">
        <f t="shared" si="9"/>
        <v>7.0337056666666662</v>
      </c>
      <c r="H154" s="672">
        <v>0</v>
      </c>
      <c r="I154" s="512">
        <v>0.29307106944444444</v>
      </c>
      <c r="J154" s="512">
        <v>0.29307106944444444</v>
      </c>
      <c r="K154" s="512">
        <v>0.2051497486111111</v>
      </c>
      <c r="L154" s="512">
        <v>0.32237817638888888</v>
      </c>
      <c r="M154" s="512">
        <v>7.0337056666666662</v>
      </c>
      <c r="N154" s="528">
        <f t="shared" si="10"/>
        <v>7.0337056666666662</v>
      </c>
      <c r="O154" s="528">
        <f t="shared" si="10"/>
        <v>7.0337056666666662</v>
      </c>
      <c r="P154" s="528">
        <f t="shared" si="10"/>
        <v>7.0337056666666662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229243.24110687419</v>
      </c>
      <c r="C155" s="671">
        <v>137365.46617097221</v>
      </c>
      <c r="D155" s="671">
        <v>444511.88134199893</v>
      </c>
      <c r="E155" s="703">
        <f>$D$155*($H$12*$I$12)/($H13*$I13)</f>
        <v>365940.91269547341</v>
      </c>
      <c r="F155" s="703">
        <f>$D$155*($H$12*$I$12)/($H14*$I14)</f>
        <v>586973.40959675342</v>
      </c>
      <c r="G155" s="703">
        <f>$D$155*($H$12*$I$12)/($H15*$I15)</f>
        <v>955679.24700839142</v>
      </c>
      <c r="H155" s="671">
        <v>0</v>
      </c>
      <c r="I155" s="511">
        <v>174496.0257634013</v>
      </c>
      <c r="J155" s="511">
        <v>137365.46617097221</v>
      </c>
      <c r="K155" s="511">
        <v>107974.24293237773</v>
      </c>
      <c r="L155" s="511">
        <v>172059.79930065584</v>
      </c>
      <c r="M155" s="511">
        <v>444511.88134199893</v>
      </c>
      <c r="N155" s="707">
        <f>$M$155*($H$12*$I$12)/($H13*$I13)</f>
        <v>365940.91269547341</v>
      </c>
      <c r="O155" s="707">
        <f>$M$155*($H$12*$I$12)/($H14*$I14)</f>
        <v>586973.40959675342</v>
      </c>
      <c r="P155" s="707">
        <f>$M$155*($H$12*$I$12)/($H15*$I15)</f>
        <v>955679.24700839142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5229.357600991113</v>
      </c>
      <c r="AF160" s="485"/>
      <c r="AG160" s="484">
        <v>29450.32596545605</v>
      </c>
      <c r="AH160" s="485"/>
      <c r="AI160" s="484">
        <v>296315.56802023773</v>
      </c>
      <c r="AJ160" s="485"/>
      <c r="AK160" s="484">
        <v>14512.080533506947</v>
      </c>
      <c r="AL160" s="485"/>
      <c r="AM160" s="484">
        <v>73860.002922209082</v>
      </c>
      <c r="AN160" s="485"/>
      <c r="AO160" s="484">
        <v>66151.882718717301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4968.1212214627785</v>
      </c>
      <c r="AF161" s="485"/>
      <c r="AG161" s="484">
        <v>26624.275692832329</v>
      </c>
      <c r="AH161" s="485"/>
      <c r="AI161" s="484">
        <v>252348.53239433301</v>
      </c>
      <c r="AJ161" s="485"/>
      <c r="AK161" s="484">
        <v>13354.940344361683</v>
      </c>
      <c r="AL161" s="485"/>
      <c r="AM161" s="484">
        <v>69704.705100412961</v>
      </c>
      <c r="AN161" s="485"/>
      <c r="AO161" s="484">
        <v>58830.691780239365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1069.9448908427735</v>
      </c>
      <c r="AF162" s="485"/>
      <c r="AG162" s="484">
        <v>12567.439954349034</v>
      </c>
      <c r="AH162" s="485"/>
      <c r="AI162" s="484">
        <v>94362.734299584685</v>
      </c>
      <c r="AJ162" s="485"/>
      <c r="AK162" s="484">
        <v>7251.0991161705424</v>
      </c>
      <c r="AL162" s="485"/>
      <c r="AM162" s="484">
        <v>18267.180250347523</v>
      </c>
      <c r="AN162" s="485"/>
      <c r="AO162" s="484">
        <v>30751.587460755909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868.11461996084756</v>
      </c>
      <c r="AF163" s="485"/>
      <c r="AG163" s="484">
        <v>8222.1288964293763</v>
      </c>
      <c r="AH163" s="485"/>
      <c r="AI163" s="484">
        <v>65441.911680917096</v>
      </c>
      <c r="AJ163" s="485"/>
      <c r="AK163" s="484">
        <v>3258.9431971502354</v>
      </c>
      <c r="AL163" s="485"/>
      <c r="AM163" s="484">
        <v>12125.850007366322</v>
      </c>
      <c r="AN163" s="485"/>
      <c r="AO163" s="484">
        <v>15233.143648158191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3030.061710659164</v>
      </c>
      <c r="AF164" s="496"/>
      <c r="AG164" s="495">
        <v>5834.7068420539608</v>
      </c>
      <c r="AH164" s="496"/>
      <c r="AI164" s="495">
        <v>92543.886413832064</v>
      </c>
      <c r="AJ164" s="496"/>
      <c r="AK164" s="495">
        <v>2844.8980310409129</v>
      </c>
      <c r="AL164" s="496"/>
      <c r="AM164" s="495">
        <v>39311.674842699213</v>
      </c>
      <c r="AN164" s="496"/>
      <c r="AO164" s="495">
        <v>12845.9606713253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0.67129506959771235</v>
      </c>
      <c r="AF165" s="521"/>
      <c r="AG165" s="520">
        <v>2.1496270608792059</v>
      </c>
      <c r="AH165" s="521"/>
      <c r="AI165" s="520">
        <v>34.771288192305406</v>
      </c>
      <c r="AJ165" s="521"/>
      <c r="AK165" s="520">
        <v>0.66424438692209098</v>
      </c>
      <c r="AL165" s="521"/>
      <c r="AM165" s="520">
        <v>4.0622383334248422</v>
      </c>
      <c r="AN165" s="521"/>
      <c r="AO165" s="520">
        <v>6.2731041636721603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0.37182168775671748</v>
      </c>
      <c r="AF167" s="473">
        <v>0.17122629049966728</v>
      </c>
      <c r="AG167" s="472">
        <v>1.6748265608635693</v>
      </c>
      <c r="AH167" s="473">
        <v>0.11379536518911572</v>
      </c>
      <c r="AI167" s="472">
        <v>7.4372965208016888</v>
      </c>
      <c r="AJ167" s="473">
        <v>0.28708968543254859</v>
      </c>
      <c r="AK167" s="472">
        <v>0.98568256868894633</v>
      </c>
      <c r="AL167" s="473">
        <v>2.4581154096053274E-2</v>
      </c>
      <c r="AM167" s="472">
        <v>2.6866828889634906</v>
      </c>
      <c r="AN167" s="473">
        <v>0.12936845236983069</v>
      </c>
      <c r="AO167" s="472">
        <v>3.9983047716712865</v>
      </c>
      <c r="AP167" s="473">
        <v>9.597921513825286E-2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0.92582872561439433</v>
      </c>
      <c r="AF168" s="473">
        <v>0.14824609045340736</v>
      </c>
      <c r="AG168" s="472">
        <v>10.144234384372728</v>
      </c>
      <c r="AH168" s="473">
        <v>0.14370538676535521</v>
      </c>
      <c r="AI168" s="472">
        <v>48.435834351886875</v>
      </c>
      <c r="AJ168" s="473">
        <v>1.029545196264825</v>
      </c>
      <c r="AK168" s="472">
        <v>7.0427096065092014</v>
      </c>
      <c r="AL168" s="473">
        <v>0.12391330939290149</v>
      </c>
      <c r="AM168" s="472">
        <v>18.170809737200301</v>
      </c>
      <c r="AN168" s="473">
        <v>0.20611461707686593</v>
      </c>
      <c r="AO168" s="472">
        <v>28.523716257216215</v>
      </c>
      <c r="AP168" s="473">
        <v>0.52377146292333177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0.89370970160394192</v>
      </c>
      <c r="AF169" s="473">
        <v>0.1917758469234872</v>
      </c>
      <c r="AG169" s="472">
        <v>3.0712681805010633</v>
      </c>
      <c r="AH169" s="473">
        <v>0.32588599553847925</v>
      </c>
      <c r="AI169" s="472">
        <v>34.332214056003799</v>
      </c>
      <c r="AJ169" s="473">
        <v>3.5511538736768973</v>
      </c>
      <c r="AK169" s="472">
        <v>1.4516884239861183</v>
      </c>
      <c r="AL169" s="473">
        <v>0.16912114609244966</v>
      </c>
      <c r="AM169" s="472">
        <v>5.7005531830871838</v>
      </c>
      <c r="AN169" s="473">
        <v>0.37650522875464415</v>
      </c>
      <c r="AO169" s="472">
        <v>6.2523115963865727</v>
      </c>
      <c r="AP169" s="473">
        <v>0.72665340265333167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0.33618679549042824</v>
      </c>
      <c r="AF170" s="473">
        <v>0.13150093287808123</v>
      </c>
      <c r="AG170" s="472">
        <v>1.1884998991830689</v>
      </c>
      <c r="AH170" s="473">
        <v>9.4524869452959806E-2</v>
      </c>
      <c r="AI170" s="472">
        <v>8.1355632667485693</v>
      </c>
      <c r="AJ170" s="473">
        <v>0.31216127824540085</v>
      </c>
      <c r="AK170" s="472">
        <v>0.63335313331084275</v>
      </c>
      <c r="AL170" s="473">
        <v>2.9641234088867936E-2</v>
      </c>
      <c r="AM170" s="472">
        <v>1.9251157306871118</v>
      </c>
      <c r="AN170" s="473">
        <v>5.8418053555364585E-2</v>
      </c>
      <c r="AO170" s="472">
        <v>2.8155260443021124</v>
      </c>
      <c r="AP170" s="473">
        <v>0.11967892393172887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0.12956556796666938</v>
      </c>
      <c r="AF171" s="469">
        <v>4.1461913506227119E-2</v>
      </c>
      <c r="AG171" s="467">
        <v>0.58657278201429408</v>
      </c>
      <c r="AH171" s="469">
        <v>3.8510919839437698E-2</v>
      </c>
      <c r="AI171" s="467">
        <v>4.6950742016288425</v>
      </c>
      <c r="AJ171" s="469">
        <v>0.24278874180544258</v>
      </c>
      <c r="AK171" s="467">
        <v>0.31042215683443641</v>
      </c>
      <c r="AL171" s="469">
        <v>1.6754473435569069E-2</v>
      </c>
      <c r="AM171" s="467">
        <v>1.0114895339894348</v>
      </c>
      <c r="AN171" s="469">
        <v>3.947480672862333E-2</v>
      </c>
      <c r="AO171" s="467">
        <v>1.3863791798523506</v>
      </c>
      <c r="AP171" s="469">
        <v>7.0342029642352921E-2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0.42501444402158567</v>
      </c>
      <c r="AF172" s="473">
        <v>6.7816449192883085E-2</v>
      </c>
      <c r="AG172" s="472">
        <v>8.4169042171817274</v>
      </c>
      <c r="AH172" s="473">
        <v>0.70426284553237362</v>
      </c>
      <c r="AI172" s="472">
        <v>87.0319340942319</v>
      </c>
      <c r="AJ172" s="473">
        <v>9.6325130462041173</v>
      </c>
      <c r="AK172" s="472">
        <v>3.4325212207685123</v>
      </c>
      <c r="AL172" s="473">
        <v>0.23749042211744667</v>
      </c>
      <c r="AM172" s="472">
        <v>9.7094306964778596</v>
      </c>
      <c r="AN172" s="473">
        <v>0.69413949478784154</v>
      </c>
      <c r="AO172" s="472">
        <v>15.443842144450095</v>
      </c>
      <c r="AP172" s="473">
        <v>1.0932119276270036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6.3860850615281781E-3</v>
      </c>
      <c r="AF173" s="473">
        <v>1.5501287900308673E-3</v>
      </c>
      <c r="AG173" s="472">
        <v>2.2228601418324438E-2</v>
      </c>
      <c r="AH173" s="473">
        <v>1.8146964664854572E-3</v>
      </c>
      <c r="AI173" s="472">
        <v>0.29482080326141258</v>
      </c>
      <c r="AJ173" s="473">
        <v>1.5050527130532766E-2</v>
      </c>
      <c r="AK173" s="472">
        <v>7.5120109076228297E-3</v>
      </c>
      <c r="AL173" s="473">
        <v>7.811070705515613E-4</v>
      </c>
      <c r="AM173" s="472">
        <v>4.4126789101852124E-2</v>
      </c>
      <c r="AN173" s="473">
        <v>3.2664349208180936E-3</v>
      </c>
      <c r="AO173" s="472">
        <v>3.3383233547164951E-2</v>
      </c>
      <c r="AP173" s="473">
        <v>3.333385814722247E-3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1.4319108906550785E-2</v>
      </c>
      <c r="AF174" s="473">
        <v>3.4642512369806506E-3</v>
      </c>
      <c r="AG174" s="472">
        <v>4.1908590236744335E-2</v>
      </c>
      <c r="AH174" s="473">
        <v>4.1235129074394328E-3</v>
      </c>
      <c r="AI174" s="472">
        <v>0.50917750317590793</v>
      </c>
      <c r="AJ174" s="473">
        <v>3.2612465482874831E-2</v>
      </c>
      <c r="AK174" s="472">
        <v>1.8263062419236208E-2</v>
      </c>
      <c r="AL174" s="473">
        <v>2.264853552561394E-3</v>
      </c>
      <c r="AM174" s="472">
        <v>9.7441463147608903E-2</v>
      </c>
      <c r="AN174" s="473">
        <v>6.2576819090233637E-3</v>
      </c>
      <c r="AO174" s="472">
        <v>7.92192933392563E-2</v>
      </c>
      <c r="AP174" s="473">
        <v>9.583745373711863E-3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0.51017625743235806</v>
      </c>
      <c r="AF175" s="473"/>
      <c r="AG175" s="472">
        <v>4.628767579411055</v>
      </c>
      <c r="AH175" s="473"/>
      <c r="AI175" s="472">
        <v>35.12665100570895</v>
      </c>
      <c r="AJ175" s="473"/>
      <c r="AK175" s="472">
        <v>1.8826137218522518</v>
      </c>
      <c r="AL175" s="473"/>
      <c r="AM175" s="472">
        <v>8.2553344483548017</v>
      </c>
      <c r="AN175" s="473"/>
      <c r="AO175" s="472">
        <v>8.3278103762214677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5.7831621410426061E-3</v>
      </c>
      <c r="AF176" s="473"/>
      <c r="AG176" s="472">
        <v>2.7975427996274119E-2</v>
      </c>
      <c r="AH176" s="473"/>
      <c r="AI176" s="472">
        <v>0.30060939237321294</v>
      </c>
      <c r="AJ176" s="473"/>
      <c r="AK176" s="472">
        <v>1.3434161566265743E-2</v>
      </c>
      <c r="AL176" s="473"/>
      <c r="AM176" s="472">
        <v>6.8236431256585628E-2</v>
      </c>
      <c r="AN176" s="473"/>
      <c r="AO176" s="472">
        <v>6.1214078365235743E-2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614.8058586051809</v>
      </c>
      <c r="AF177" s="496"/>
      <c r="AG177" s="495">
        <v>2247.0732032852816</v>
      </c>
      <c r="AH177" s="496"/>
      <c r="AI177" s="495">
        <v>22467.99027550537</v>
      </c>
      <c r="AJ177" s="496"/>
      <c r="AK177" s="495">
        <v>1362.6077825001173</v>
      </c>
      <c r="AL177" s="496"/>
      <c r="AM177" s="495">
        <v>5961.3023079098975</v>
      </c>
      <c r="AN177" s="496"/>
      <c r="AO177" s="495">
        <v>5996.6964900100593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332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9452.6447918359154</v>
      </c>
      <c r="C182" s="670">
        <v>1419.3651841743686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5229.357600991113</v>
      </c>
    </row>
    <row r="183" spans="1:45" s="465" customFormat="1" hidden="1" x14ac:dyDescent="0.4">
      <c r="A183" s="432" t="s">
        <v>238</v>
      </c>
      <c r="B183" s="651">
        <v>8255.20625815327</v>
      </c>
      <c r="C183" s="670">
        <v>1273.0187223568771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4968.1212214627785</v>
      </c>
    </row>
    <row r="184" spans="1:45" s="465" customFormat="1" hidden="1" x14ac:dyDescent="0.4">
      <c r="A184" s="428" t="s">
        <v>1</v>
      </c>
      <c r="B184" s="651">
        <v>3892.0282196119069</v>
      </c>
      <c r="C184" s="670">
        <v>890.58371637150219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1069.9448908427735</v>
      </c>
    </row>
    <row r="185" spans="1:45" s="465" customFormat="1" hidden="1" x14ac:dyDescent="0.4">
      <c r="A185" s="428" t="s">
        <v>215</v>
      </c>
      <c r="B185" s="651">
        <v>2260.2480742298449</v>
      </c>
      <c r="C185" s="670">
        <v>366.99578842163311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868.11461996084756</v>
      </c>
    </row>
    <row r="186" spans="1:45" s="465" customFormat="1" hidden="1" x14ac:dyDescent="0.4">
      <c r="A186" s="428" t="s">
        <v>0</v>
      </c>
      <c r="B186" s="651">
        <v>2102.9299643115346</v>
      </c>
      <c r="C186" s="670">
        <v>15.439217563741916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3030.061710659164</v>
      </c>
    </row>
    <row r="187" spans="1:45" s="465" customFormat="1" hidden="1" x14ac:dyDescent="0.4">
      <c r="A187" s="508" t="s">
        <v>239</v>
      </c>
      <c r="B187" s="654">
        <v>0.92122445985470691</v>
      </c>
      <c r="C187" s="673">
        <v>9.7463881232335001E-2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0.67129506959771235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0.44405330424873168</v>
      </c>
      <c r="C189" s="672">
        <v>0.12831184283542918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0.37182168775671748</v>
      </c>
    </row>
    <row r="190" spans="1:45" s="465" customFormat="1" x14ac:dyDescent="0.4">
      <c r="A190" s="428" t="s">
        <v>3</v>
      </c>
      <c r="B190" s="653">
        <v>2.9022041244245083</v>
      </c>
      <c r="C190" s="672">
        <v>0.87230066469161183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0.92582872561439433</v>
      </c>
    </row>
    <row r="191" spans="1:45" s="465" customFormat="1" x14ac:dyDescent="0.4">
      <c r="A191" s="428" t="s">
        <v>4</v>
      </c>
      <c r="B191" s="653">
        <v>1.0192206694845176</v>
      </c>
      <c r="C191" s="672">
        <v>0.12768868306467543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0.89370970160394192</v>
      </c>
    </row>
    <row r="192" spans="1:45" s="465" customFormat="1" x14ac:dyDescent="0.4">
      <c r="A192" s="428" t="s">
        <v>5</v>
      </c>
      <c r="B192" s="653">
        <v>0.34708109950932631</v>
      </c>
      <c r="C192" s="672">
        <v>7.7999288810693623E-2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0.33618679549042824</v>
      </c>
    </row>
    <row r="193" spans="1:34" s="465" customFormat="1" x14ac:dyDescent="0.4">
      <c r="A193" s="433" t="s">
        <v>6</v>
      </c>
      <c r="B193" s="653">
        <v>0.17940110581825303</v>
      </c>
      <c r="C193" s="672">
        <v>3.6154272440866692E-2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0.12956556796666938</v>
      </c>
    </row>
    <row r="194" spans="1:34" s="465" customFormat="1" x14ac:dyDescent="0.4">
      <c r="A194" s="428" t="s">
        <v>7</v>
      </c>
      <c r="B194" s="653">
        <v>2.764163268105706</v>
      </c>
      <c r="C194" s="672">
        <v>0.43448894534999399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0.42501444402158567</v>
      </c>
    </row>
    <row r="195" spans="1:34" s="465" customFormat="1" x14ac:dyDescent="0.4">
      <c r="A195" s="428" t="s">
        <v>8</v>
      </c>
      <c r="B195" s="653">
        <v>7.7151201682223681E-3</v>
      </c>
      <c r="C195" s="672">
        <v>6.5260246548448501E-4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6.3860850615281781E-3</v>
      </c>
    </row>
    <row r="196" spans="1:34" s="465" customFormat="1" x14ac:dyDescent="0.4">
      <c r="A196" s="428" t="s">
        <v>9</v>
      </c>
      <c r="B196" s="653">
        <v>1.4171343017824996E-2</v>
      </c>
      <c r="C196" s="672">
        <v>1.4448484984563301E-3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1.4319108906550785E-2</v>
      </c>
    </row>
    <row r="197" spans="1:34" s="465" customFormat="1" x14ac:dyDescent="0.4">
      <c r="A197" s="428" t="s">
        <v>220</v>
      </c>
      <c r="B197" s="653">
        <v>1.2357321956195366</v>
      </c>
      <c r="C197" s="672">
        <v>0.20320310791332249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0.51017625743235806</v>
      </c>
    </row>
    <row r="198" spans="1:34" s="465" customFormat="1" x14ac:dyDescent="0.4">
      <c r="A198" s="428" t="s">
        <v>10</v>
      </c>
      <c r="B198" s="653">
        <v>9.1417652649793749E-3</v>
      </c>
      <c r="C198" s="672">
        <v>1.2245697898523708E-3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5.7831621410426061E-3</v>
      </c>
    </row>
    <row r="199" spans="1:34" s="465" customFormat="1" x14ac:dyDescent="0.4">
      <c r="A199" s="430" t="s">
        <v>221</v>
      </c>
      <c r="B199" s="652">
        <v>752.17278053658106</v>
      </c>
      <c r="C199" s="671">
        <v>124.05913281609605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614.8058586051809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332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316503.90820830525</v>
      </c>
      <c r="C205" s="658">
        <v>2870181.6695229388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309077.82645394997</v>
      </c>
      <c r="C206" s="658">
        <v>2584802.5685208919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15721.644315620852</v>
      </c>
      <c r="C207" s="658">
        <v>627036.92545198323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142269.84449328174</v>
      </c>
      <c r="C208" s="658">
        <v>2260.2480742295738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151086.33764505302</v>
      </c>
      <c r="C209" s="658">
        <v>1955505.3949946791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43.504083984655715</v>
      </c>
      <c r="C210" s="659">
        <v>105.53919214820097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17.164152845359215</v>
      </c>
      <c r="C211" s="659">
        <v>6.925635179000003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26.120645818217071</v>
      </c>
      <c r="C212" s="659">
        <v>81.087837019526575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73.868501577370381</v>
      </c>
      <c r="C213" s="659">
        <v>453.244907488526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10.780510563671994</v>
      </c>
      <c r="C214" s="659">
        <v>67.896177517897698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5.3586001042144327</v>
      </c>
      <c r="C215" s="659">
        <v>50.964682924612802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32.715087752365541</v>
      </c>
      <c r="C216" s="659">
        <v>487.24044696023162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0.73467235768436234</v>
      </c>
      <c r="C217" s="659">
        <v>4.4737447597841076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1.358064323577703</v>
      </c>
      <c r="C218" s="659">
        <v>7.5240317950811431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293.76189854106468</v>
      </c>
      <c r="C219" s="659">
        <v>12.288536962891502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0.38235297126236401</v>
      </c>
      <c r="C220" s="659">
        <v>2.7417646742634885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24588.133093156677</v>
      </c>
      <c r="C221" s="658">
        <v>229995.41388741077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33596.85525895076</v>
      </c>
      <c r="C222" s="660">
        <v>231239.64627517306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1311556.8529771671</v>
      </c>
      <c r="E237" s="606">
        <v>1311556.8529771671</v>
      </c>
      <c r="F237" s="476">
        <v>2999125.5481755463</v>
      </c>
      <c r="G237" s="607">
        <v>3348423.6124358475</v>
      </c>
      <c r="H237" s="607">
        <v>4672786.946972548</v>
      </c>
      <c r="I237" s="607">
        <v>4016680.955076728</v>
      </c>
      <c r="J237" s="607">
        <v>1816589.7663003104</v>
      </c>
      <c r="K237" s="607">
        <v>1683637.1619208825</v>
      </c>
      <c r="L237" s="607">
        <v>3751104.2245554384</v>
      </c>
      <c r="M237" s="607">
        <v>2346077.6499379855</v>
      </c>
      <c r="N237" s="607">
        <v>3092036.6027555773</v>
      </c>
      <c r="O237" s="607">
        <v>3416346.9482660466</v>
      </c>
      <c r="P237" s="607">
        <v>1128350.4763401339</v>
      </c>
      <c r="Q237" s="607">
        <v>2638696.1719758394</v>
      </c>
      <c r="R237" s="607">
        <v>3999677.811701715</v>
      </c>
      <c r="S237" s="607">
        <v>1265822.7848101265</v>
      </c>
      <c r="T237" s="607">
        <v>4550110.3788090497</v>
      </c>
      <c r="U237" s="607">
        <v>1000000</v>
      </c>
      <c r="V237" s="607">
        <v>1000000</v>
      </c>
      <c r="W237" s="607">
        <v>2936374.6119692246</v>
      </c>
      <c r="X237" s="607">
        <v>2467775.1434464762</v>
      </c>
      <c r="Y237" s="479">
        <v>1277759.7673279848</v>
      </c>
      <c r="Z237" s="476">
        <v>4195100.7974374639</v>
      </c>
      <c r="AA237" s="476">
        <v>4257490.499900965</v>
      </c>
      <c r="AB237" s="481">
        <v>3343752.3223869931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247457.80544061743</v>
      </c>
      <c r="E238" s="606">
        <v>247457.80544061743</v>
      </c>
      <c r="F238" s="476">
        <v>2182869.6660873303</v>
      </c>
      <c r="G238" s="607">
        <v>3201659.5500895795</v>
      </c>
      <c r="H238" s="607">
        <v>4587387.581831431</v>
      </c>
      <c r="I238" s="607">
        <v>3879519.5700709559</v>
      </c>
      <c r="J238" s="607">
        <v>543207.6654955406</v>
      </c>
      <c r="K238" s="607">
        <v>809535.64758060826</v>
      </c>
      <c r="L238" s="607">
        <v>3430568.6154505899</v>
      </c>
      <c r="M238" s="607">
        <v>1046722.6441191942</v>
      </c>
      <c r="N238" s="607">
        <v>2720420.3862341708</v>
      </c>
      <c r="O238" s="607">
        <v>3259528.0437156153</v>
      </c>
      <c r="P238" s="607">
        <v>55556.226133955963</v>
      </c>
      <c r="Q238" s="607">
        <v>2275107.927830027</v>
      </c>
      <c r="R238" s="607">
        <v>3845694.56703868</v>
      </c>
      <c r="S238" s="607">
        <v>0</v>
      </c>
      <c r="T238" s="607">
        <v>4547632.3384365225</v>
      </c>
      <c r="U238" s="607">
        <v>0</v>
      </c>
      <c r="V238" s="607">
        <v>0</v>
      </c>
      <c r="W238" s="607">
        <v>2571596.9479783527</v>
      </c>
      <c r="X238" s="607">
        <v>1620405.0780963518</v>
      </c>
      <c r="Y238" s="479">
        <v>369318.60006297048</v>
      </c>
      <c r="Z238" s="476">
        <v>4092870.9703570791</v>
      </c>
      <c r="AA238" s="476">
        <v>4172836.1476214705</v>
      </c>
      <c r="AB238" s="481">
        <v>3056873.9468099754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75825.897069865779</v>
      </c>
      <c r="E239" s="606">
        <v>75825.897069865779</v>
      </c>
      <c r="F239" s="476">
        <v>1227094.0590236145</v>
      </c>
      <c r="G239" s="607">
        <v>2250071.8518981053</v>
      </c>
      <c r="H239" s="607">
        <v>4486985.4859675458</v>
      </c>
      <c r="I239" s="607">
        <v>3224909.6611981564</v>
      </c>
      <c r="J239" s="607">
        <v>137387.2479203516</v>
      </c>
      <c r="K239" s="607">
        <v>472121.02220116626</v>
      </c>
      <c r="L239" s="607">
        <v>3286869.414440793</v>
      </c>
      <c r="M239" s="607">
        <v>737968.71436262142</v>
      </c>
      <c r="N239" s="607">
        <v>1314052.1086193714</v>
      </c>
      <c r="O239" s="607">
        <v>677137.76092440996</v>
      </c>
      <c r="P239" s="607">
        <v>5518.4510651209594</v>
      </c>
      <c r="Q239" s="607">
        <v>783771.44174566469</v>
      </c>
      <c r="R239" s="607">
        <v>3242717.3852780033</v>
      </c>
      <c r="S239" s="607">
        <v>0</v>
      </c>
      <c r="T239" s="607">
        <v>4452673.2323582778</v>
      </c>
      <c r="U239" s="607">
        <v>0</v>
      </c>
      <c r="V239" s="607">
        <v>0</v>
      </c>
      <c r="W239" s="607">
        <v>1846315.0040877333</v>
      </c>
      <c r="X239" s="607">
        <v>1025929.7733253479</v>
      </c>
      <c r="Y239" s="479">
        <v>268220.92300297361</v>
      </c>
      <c r="Z239" s="476">
        <v>4007407.7359276372</v>
      </c>
      <c r="AA239" s="476">
        <v>4085269.0061101289</v>
      </c>
      <c r="AB239" s="481">
        <v>2757258.4172030203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127872.90864805978</v>
      </c>
      <c r="E240" s="606">
        <v>127872.90864805978</v>
      </c>
      <c r="F240" s="476">
        <v>230955.59988902963</v>
      </c>
      <c r="G240" s="607">
        <v>899083.44532738545</v>
      </c>
      <c r="H240" s="607">
        <v>9486.7754635109741</v>
      </c>
      <c r="I240" s="607">
        <v>534595.47502818797</v>
      </c>
      <c r="J240" s="607">
        <v>262119.30397761756</v>
      </c>
      <c r="K240" s="607">
        <v>284807.36884118029</v>
      </c>
      <c r="L240" s="607">
        <v>72505.959730496746</v>
      </c>
      <c r="M240" s="607">
        <v>252857.75811176188</v>
      </c>
      <c r="N240" s="607">
        <v>929078.59385881596</v>
      </c>
      <c r="O240" s="607">
        <v>163352.3017056887</v>
      </c>
      <c r="P240" s="607">
        <v>48450.234017035284</v>
      </c>
      <c r="Q240" s="607">
        <v>1372236.8831964566</v>
      </c>
      <c r="R240" s="607">
        <v>539079.97000043455</v>
      </c>
      <c r="S240" s="607">
        <v>0</v>
      </c>
      <c r="T240" s="607">
        <v>8854.2605538725038</v>
      </c>
      <c r="U240" s="607">
        <v>0</v>
      </c>
      <c r="V240" s="607">
        <v>0</v>
      </c>
      <c r="W240" s="607">
        <v>581494.20527465979</v>
      </c>
      <c r="X240" s="607">
        <v>552912.23614184698</v>
      </c>
      <c r="Y240" s="479">
        <v>49156.62204672052</v>
      </c>
      <c r="Z240" s="476">
        <v>7968.8381311376579</v>
      </c>
      <c r="AA240" s="476">
        <v>8151.641242490281</v>
      </c>
      <c r="AB240" s="481">
        <v>243922.76703911624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43758.999722692133</v>
      </c>
      <c r="E241" s="611">
        <v>43758.999722692133</v>
      </c>
      <c r="F241" s="487">
        <v>724820.00717468839</v>
      </c>
      <c r="G241" s="612">
        <v>52504.252864089322</v>
      </c>
      <c r="H241" s="612">
        <v>90915.320400375</v>
      </c>
      <c r="I241" s="612">
        <v>120014.43384461224</v>
      </c>
      <c r="J241" s="612">
        <v>143701.11359757211</v>
      </c>
      <c r="K241" s="612">
        <v>52607.256538262045</v>
      </c>
      <c r="L241" s="612">
        <v>71193.241279300768</v>
      </c>
      <c r="M241" s="612">
        <v>55896.171644811657</v>
      </c>
      <c r="N241" s="612">
        <v>477289.683755985</v>
      </c>
      <c r="O241" s="612">
        <v>2419037.981085523</v>
      </c>
      <c r="P241" s="612">
        <v>1587.5410517997434</v>
      </c>
      <c r="Q241" s="612">
        <v>119099.60288790628</v>
      </c>
      <c r="R241" s="612">
        <v>63897.211760242695</v>
      </c>
      <c r="S241" s="612">
        <v>0</v>
      </c>
      <c r="T241" s="612">
        <v>86104.845524372955</v>
      </c>
      <c r="U241" s="612">
        <v>0</v>
      </c>
      <c r="V241" s="612">
        <v>0</v>
      </c>
      <c r="W241" s="612">
        <v>143787.73861596029</v>
      </c>
      <c r="X241" s="612">
        <v>41563.068629157482</v>
      </c>
      <c r="Y241" s="490">
        <v>51941.055013276549</v>
      </c>
      <c r="Z241" s="487">
        <v>77494.396298304855</v>
      </c>
      <c r="AA241" s="487">
        <v>79415.500268851931</v>
      </c>
      <c r="AB241" s="492">
        <v>55692.762567839389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1084.6972685373125</v>
      </c>
      <c r="E242" s="604">
        <v>1084.6972685373125</v>
      </c>
      <c r="F242" s="476">
        <v>683.81313046821992</v>
      </c>
      <c r="G242" s="607">
        <v>98.370806028125628</v>
      </c>
      <c r="H242" s="607">
        <v>170.31112846790904</v>
      </c>
      <c r="I242" s="607">
        <v>179.91477316642431</v>
      </c>
      <c r="J242" s="607">
        <v>1181.5883942801372</v>
      </c>
      <c r="K242" s="607">
        <v>855.92448671204329</v>
      </c>
      <c r="L242" s="607">
        <v>367.62161802846214</v>
      </c>
      <c r="M242" s="607">
        <v>407.44857127999944</v>
      </c>
      <c r="N242" s="607">
        <v>199.76331023405976</v>
      </c>
      <c r="O242" s="607">
        <v>332.25305009718824</v>
      </c>
      <c r="P242" s="607">
        <v>1358.6719476020094</v>
      </c>
      <c r="Q242" s="607">
        <v>281.34496278799458</v>
      </c>
      <c r="R242" s="607">
        <v>295.81460493276461</v>
      </c>
      <c r="S242" s="607">
        <v>1635.5631174757712</v>
      </c>
      <c r="T242" s="607">
        <v>134.84711522351782</v>
      </c>
      <c r="U242" s="607">
        <v>1292.0948628058593</v>
      </c>
      <c r="V242" s="607">
        <v>0.29307106944444444</v>
      </c>
      <c r="W242" s="607">
        <v>117.7310407781452</v>
      </c>
      <c r="X242" s="607">
        <v>210.61876157012318</v>
      </c>
      <c r="Y242" s="479">
        <v>820.59145319056722</v>
      </c>
      <c r="Z242" s="476">
        <v>250.57141519591471</v>
      </c>
      <c r="AA242" s="476">
        <v>230.18316364834942</v>
      </c>
      <c r="AB242" s="481">
        <v>411.43220970864775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4.1003597809180707</v>
      </c>
      <c r="E243" s="614">
        <v>4.1003597809180707</v>
      </c>
      <c r="F243" s="615">
        <v>21.888635684905644</v>
      </c>
      <c r="G243" s="514">
        <v>28.521151493655694</v>
      </c>
      <c r="H243" s="514">
        <v>40.7862243471724</v>
      </c>
      <c r="I243" s="514">
        <v>34.762854402478169</v>
      </c>
      <c r="J243" s="514">
        <v>8.1258283863542076</v>
      </c>
      <c r="K243" s="514">
        <v>7.8927732402230015</v>
      </c>
      <c r="L243" s="514">
        <v>30.879574329561496</v>
      </c>
      <c r="M243" s="514">
        <v>16.800513171741002</v>
      </c>
      <c r="N243" s="514">
        <v>24.83011948762806</v>
      </c>
      <c r="O243" s="514">
        <v>25.079660072544701</v>
      </c>
      <c r="P243" s="514">
        <v>0.58046881853503729</v>
      </c>
      <c r="Q243" s="514">
        <v>20.089121383078314</v>
      </c>
      <c r="R243" s="514">
        <v>33.369809385205478</v>
      </c>
      <c r="S243" s="514">
        <v>0</v>
      </c>
      <c r="T243" s="514">
        <v>40.345016408476241</v>
      </c>
      <c r="U243" s="514">
        <v>0</v>
      </c>
      <c r="V243" s="514">
        <v>0</v>
      </c>
      <c r="W243" s="514">
        <v>22.830414251165692</v>
      </c>
      <c r="X243" s="514">
        <v>17.63294892175054</v>
      </c>
      <c r="Y243" s="616">
        <v>3.2650107435500937</v>
      </c>
      <c r="Z243" s="615">
        <v>36.310531320041385</v>
      </c>
      <c r="AA243" s="615">
        <v>37.019291959682967</v>
      </c>
      <c r="AB243" s="617">
        <v>27.106642749483633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72.152294366860659</v>
      </c>
      <c r="E244" s="619">
        <v>72.152294366860659</v>
      </c>
      <c r="F244" s="464">
        <v>163.89553574912279</v>
      </c>
      <c r="G244" s="620">
        <v>93.869762269338707</v>
      </c>
      <c r="H244" s="620">
        <v>75.821934225048011</v>
      </c>
      <c r="I244" s="620">
        <v>100.15009741851965</v>
      </c>
      <c r="J244" s="620">
        <v>132.8699414484698</v>
      </c>
      <c r="K244" s="620">
        <v>47.825472288361752</v>
      </c>
      <c r="L244" s="620">
        <v>72.14004631343613</v>
      </c>
      <c r="M244" s="620">
        <v>263.59527627687964</v>
      </c>
      <c r="N244" s="620">
        <v>129.52433343994105</v>
      </c>
      <c r="O244" s="620">
        <v>68.323349300886946</v>
      </c>
      <c r="P244" s="620">
        <v>5.9324079347503522</v>
      </c>
      <c r="Q244" s="620">
        <v>97.126503833820209</v>
      </c>
      <c r="R244" s="620">
        <v>92.299397990469515</v>
      </c>
      <c r="S244" s="620">
        <v>0</v>
      </c>
      <c r="T244" s="620">
        <v>73.130290953361353</v>
      </c>
      <c r="U244" s="620">
        <v>0</v>
      </c>
      <c r="V244" s="620">
        <v>0</v>
      </c>
      <c r="W244" s="620">
        <v>67.854289268104935</v>
      </c>
      <c r="X244" s="620">
        <v>150.43014446386044</v>
      </c>
      <c r="Y244" s="467">
        <v>8.5361357799824713</v>
      </c>
      <c r="Z244" s="464">
        <v>65.817291861303673</v>
      </c>
      <c r="AA244" s="464">
        <v>67.105955326440053</v>
      </c>
      <c r="AB244" s="469">
        <v>59.517288221539751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112.15476323931334</v>
      </c>
      <c r="E245" s="619">
        <v>112.15476323931334</v>
      </c>
      <c r="F245" s="464">
        <v>525.63323349602376</v>
      </c>
      <c r="G245" s="620">
        <v>514.68849458870875</v>
      </c>
      <c r="H245" s="620">
        <v>908.548227192843</v>
      </c>
      <c r="I245" s="620">
        <v>711.33169996008553</v>
      </c>
      <c r="J245" s="620">
        <v>214.01448760671332</v>
      </c>
      <c r="K245" s="620">
        <v>148.82627845666596</v>
      </c>
      <c r="L245" s="620">
        <v>686.91069926887087</v>
      </c>
      <c r="M245" s="620">
        <v>481.42874860114887</v>
      </c>
      <c r="N245" s="620">
        <v>450.97839118101496</v>
      </c>
      <c r="O245" s="620">
        <v>526.56311388701852</v>
      </c>
      <c r="P245" s="620">
        <v>8.1763605950534544</v>
      </c>
      <c r="Q245" s="620">
        <v>259.17336682521011</v>
      </c>
      <c r="R245" s="620">
        <v>695.5613445653463</v>
      </c>
      <c r="S245" s="620">
        <v>0</v>
      </c>
      <c r="T245" s="620">
        <v>898.31774553166167</v>
      </c>
      <c r="U245" s="620">
        <v>0</v>
      </c>
      <c r="V245" s="620">
        <v>0</v>
      </c>
      <c r="W245" s="620">
        <v>426.0688584248274</v>
      </c>
      <c r="X245" s="620">
        <v>376.30557268742047</v>
      </c>
      <c r="Y245" s="467">
        <v>64.82690015216555</v>
      </c>
      <c r="Z245" s="464">
        <v>808.48633953271724</v>
      </c>
      <c r="AA245" s="464">
        <v>824.26202585195551</v>
      </c>
      <c r="AB245" s="469">
        <v>571.23801970465524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37.881698894306105</v>
      </c>
      <c r="E246" s="619">
        <v>37.881698894306105</v>
      </c>
      <c r="F246" s="464">
        <v>101.23026783769984</v>
      </c>
      <c r="G246" s="620">
        <v>42.557847912970402</v>
      </c>
      <c r="H246" s="620">
        <v>75.899308452597325</v>
      </c>
      <c r="I246" s="620">
        <v>64.976310467758054</v>
      </c>
      <c r="J246" s="620">
        <v>69.536977852248256</v>
      </c>
      <c r="K246" s="620">
        <v>22.111481006871884</v>
      </c>
      <c r="L246" s="620">
        <v>63.068692547831468</v>
      </c>
      <c r="M246" s="620">
        <v>146.93826529283396</v>
      </c>
      <c r="N246" s="620">
        <v>58.83149842178922</v>
      </c>
      <c r="O246" s="620">
        <v>60.425042340526893</v>
      </c>
      <c r="P246" s="620">
        <v>1.9465738611856398</v>
      </c>
      <c r="Q246" s="620">
        <v>19.920356375552938</v>
      </c>
      <c r="R246" s="620">
        <v>55.825933255537784</v>
      </c>
      <c r="S246" s="620">
        <v>0</v>
      </c>
      <c r="T246" s="620">
        <v>74.186953006620456</v>
      </c>
      <c r="U246" s="620">
        <v>0</v>
      </c>
      <c r="V246" s="620">
        <v>0</v>
      </c>
      <c r="W246" s="620">
        <v>35.01523831096911</v>
      </c>
      <c r="X246" s="620">
        <v>75.812885947888404</v>
      </c>
      <c r="Y246" s="467">
        <v>5.6108480045227722</v>
      </c>
      <c r="Z246" s="464">
        <v>66.768288142755267</v>
      </c>
      <c r="AA246" s="464">
        <v>68.074037269774621</v>
      </c>
      <c r="AB246" s="469">
        <v>46.798434870113134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26.822150479756253</v>
      </c>
      <c r="E247" s="619">
        <v>26.822150479756253</v>
      </c>
      <c r="F247" s="464">
        <v>69.595301337953742</v>
      </c>
      <c r="G247" s="620">
        <v>25.41255295583835</v>
      </c>
      <c r="H247" s="620">
        <v>42.582220612088378</v>
      </c>
      <c r="I247" s="620">
        <v>38.557562765460162</v>
      </c>
      <c r="J247" s="620">
        <v>49.329899649659183</v>
      </c>
      <c r="K247" s="620">
        <v>14.809820167613804</v>
      </c>
      <c r="L247" s="620">
        <v>36.554416643868535</v>
      </c>
      <c r="M247" s="620">
        <v>102.57490466546957</v>
      </c>
      <c r="N247" s="620">
        <v>39.758177573284534</v>
      </c>
      <c r="O247" s="620">
        <v>43.694345135443903</v>
      </c>
      <c r="P247" s="620">
        <v>1.4139855485223107</v>
      </c>
      <c r="Q247" s="620">
        <v>13.589743967144946</v>
      </c>
      <c r="R247" s="620">
        <v>31.976454593341053</v>
      </c>
      <c r="S247" s="620">
        <v>0</v>
      </c>
      <c r="T247" s="620">
        <v>41.449124611551298</v>
      </c>
      <c r="U247" s="620">
        <v>0</v>
      </c>
      <c r="V247" s="620">
        <v>0</v>
      </c>
      <c r="W247" s="620">
        <v>20.871539942320425</v>
      </c>
      <c r="X247" s="620">
        <v>51.720292940604466</v>
      </c>
      <c r="Y247" s="467">
        <v>3.4009885940933615</v>
      </c>
      <c r="Z247" s="464">
        <v>37.304229155793131</v>
      </c>
      <c r="AA247" s="464">
        <v>38.035481928162795</v>
      </c>
      <c r="AB247" s="469">
        <v>26.50853407070629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56.826017797781937</v>
      </c>
      <c r="E248" s="619">
        <v>56.826017797781937</v>
      </c>
      <c r="F248" s="464">
        <v>792.17614071862954</v>
      </c>
      <c r="G248" s="620">
        <v>1354.0724994938494</v>
      </c>
      <c r="H248" s="620">
        <v>2678.3550745858474</v>
      </c>
      <c r="I248" s="620">
        <v>1936.0397220465231</v>
      </c>
      <c r="J248" s="620">
        <v>107.17892917569868</v>
      </c>
      <c r="K248" s="620">
        <v>290.31648739219588</v>
      </c>
      <c r="L248" s="620">
        <v>1964.5432800737594</v>
      </c>
      <c r="M248" s="620">
        <v>474.05907258940852</v>
      </c>
      <c r="N248" s="620">
        <v>827.95880169847601</v>
      </c>
      <c r="O248" s="620">
        <v>554.32280252293253</v>
      </c>
      <c r="P248" s="620">
        <v>4.2937274969117531</v>
      </c>
      <c r="Q248" s="620">
        <v>489.90916950443403</v>
      </c>
      <c r="R248" s="620">
        <v>1936.0974958208558</v>
      </c>
      <c r="S248" s="620">
        <v>0</v>
      </c>
      <c r="T248" s="620">
        <v>2657.3998211747903</v>
      </c>
      <c r="U248" s="620">
        <v>0</v>
      </c>
      <c r="V248" s="620">
        <v>0</v>
      </c>
      <c r="W248" s="620">
        <v>1115.1736455997989</v>
      </c>
      <c r="X248" s="620">
        <v>631.88545122558833</v>
      </c>
      <c r="Y248" s="467">
        <v>163.50976853358696</v>
      </c>
      <c r="Z248" s="464">
        <v>2391.6609293128777</v>
      </c>
      <c r="AA248" s="464">
        <v>2438.1552477740947</v>
      </c>
      <c r="AB248" s="469">
        <v>1648.4446673691432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3.6096213363908509</v>
      </c>
      <c r="E249" s="622">
        <v>3.6096213363908509</v>
      </c>
      <c r="F249" s="537">
        <v>7.9133997763872372</v>
      </c>
      <c r="G249" s="623">
        <v>1.34948554244038</v>
      </c>
      <c r="H249" s="623">
        <v>2.0464481787682072</v>
      </c>
      <c r="I249" s="623">
        <v>2.3867512812897429</v>
      </c>
      <c r="J249" s="623">
        <v>6.5704858044106826</v>
      </c>
      <c r="K249" s="623">
        <v>1.5454525035941291</v>
      </c>
      <c r="L249" s="623">
        <v>2.2264689299583109</v>
      </c>
      <c r="M249" s="623">
        <v>13.601705106630703</v>
      </c>
      <c r="N249" s="623">
        <v>3.7271133569588315</v>
      </c>
      <c r="O249" s="623">
        <v>3.1125146589319983</v>
      </c>
      <c r="P249" s="623">
        <v>0.17849100437645576</v>
      </c>
      <c r="Q249" s="623">
        <v>0.75389425281342581</v>
      </c>
      <c r="R249" s="623">
        <v>1.4930987656752039</v>
      </c>
      <c r="S249" s="624">
        <v>0</v>
      </c>
      <c r="T249" s="623">
        <v>1.9206202657605491</v>
      </c>
      <c r="U249" s="623">
        <v>0</v>
      </c>
      <c r="V249" s="623">
        <v>0</v>
      </c>
      <c r="W249" s="623">
        <v>1.0589669453064898</v>
      </c>
      <c r="X249" s="623">
        <v>6.1779850404784753</v>
      </c>
      <c r="Y249" s="625">
        <v>0.18569858685929516</v>
      </c>
      <c r="Z249" s="537">
        <v>1.7285590271603646</v>
      </c>
      <c r="AA249" s="537">
        <v>1.7626307916144113</v>
      </c>
      <c r="AB249" s="626">
        <v>1.2408746695140809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8.5650000415073873</v>
      </c>
      <c r="E250" s="622">
        <v>8.5650000415073873</v>
      </c>
      <c r="F250" s="537">
        <v>17.589097832221203</v>
      </c>
      <c r="G250" s="623">
        <v>4.4649641407722847</v>
      </c>
      <c r="H250" s="623">
        <v>4.3460368088938486</v>
      </c>
      <c r="I250" s="623">
        <v>6.0861023401243122</v>
      </c>
      <c r="J250" s="623">
        <v>15.537004232920038</v>
      </c>
      <c r="K250" s="623">
        <v>3.9716683636443362</v>
      </c>
      <c r="L250" s="623">
        <v>4.9873197005094241</v>
      </c>
      <c r="M250" s="623">
        <v>32.014920461010661</v>
      </c>
      <c r="N250" s="623">
        <v>9.423095749535495</v>
      </c>
      <c r="O250" s="623">
        <v>3.510339371278937</v>
      </c>
      <c r="P250" s="623">
        <v>0.49733312270565821</v>
      </c>
      <c r="Q250" s="623">
        <v>3.8741973001789249</v>
      </c>
      <c r="R250" s="623">
        <v>4.1245171853636959</v>
      </c>
      <c r="S250" s="624">
        <v>0</v>
      </c>
      <c r="T250" s="623">
        <v>4.0648961269269961</v>
      </c>
      <c r="U250" s="623">
        <v>0</v>
      </c>
      <c r="V250" s="623">
        <v>0</v>
      </c>
      <c r="W250" s="623">
        <v>3.1004071647666414</v>
      </c>
      <c r="X250" s="623">
        <v>15.219464377610091</v>
      </c>
      <c r="Y250" s="625">
        <v>0.40934283567281987</v>
      </c>
      <c r="Z250" s="537">
        <v>3.6584081819455667</v>
      </c>
      <c r="AA250" s="537">
        <v>3.7299880201385598</v>
      </c>
      <c r="AB250" s="626">
        <v>3.0459290021789442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43.508142620378678</v>
      </c>
      <c r="E251" s="619">
        <v>43.508142620378678</v>
      </c>
      <c r="F251" s="464">
        <v>294.52046076145939</v>
      </c>
      <c r="G251" s="620">
        <v>494.49393373337023</v>
      </c>
      <c r="H251" s="620">
        <v>667.88110425719788</v>
      </c>
      <c r="I251" s="620">
        <v>579.60557934688882</v>
      </c>
      <c r="J251" s="620">
        <v>89.688793400587798</v>
      </c>
      <c r="K251" s="620">
        <v>126.5478601560845</v>
      </c>
      <c r="L251" s="620">
        <v>502.45740113645149</v>
      </c>
      <c r="M251" s="620">
        <v>180.42735845656233</v>
      </c>
      <c r="N251" s="620">
        <v>403.03886430078336</v>
      </c>
      <c r="O251" s="620">
        <v>337.16857098028908</v>
      </c>
      <c r="P251" s="620">
        <v>9.8200118034366017</v>
      </c>
      <c r="Q251" s="620">
        <v>368.92492475767318</v>
      </c>
      <c r="R251" s="620">
        <v>521.73756813924729</v>
      </c>
      <c r="S251" s="620">
        <v>0</v>
      </c>
      <c r="T251" s="620">
        <v>662.0903931282495</v>
      </c>
      <c r="U251" s="620">
        <v>0</v>
      </c>
      <c r="V251" s="620">
        <v>0</v>
      </c>
      <c r="W251" s="620">
        <v>386.7219527472667</v>
      </c>
      <c r="X251" s="620">
        <v>261.85559518180668</v>
      </c>
      <c r="Y251" s="467">
        <v>52.647067260960455</v>
      </c>
      <c r="Z251" s="464">
        <v>595.88162545228215</v>
      </c>
      <c r="AA251" s="464">
        <v>607.50004335457322</v>
      </c>
      <c r="AB251" s="469">
        <v>452.50480010981772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1.0399705967108266</v>
      </c>
      <c r="E252" s="619">
        <v>1.0399705967108266</v>
      </c>
      <c r="F252" s="464">
        <v>4.102313543219454</v>
      </c>
      <c r="G252" s="620">
        <v>4.4356789250904782</v>
      </c>
      <c r="H252" s="620">
        <v>7.2663175350017815</v>
      </c>
      <c r="I252" s="620">
        <v>5.8729452830050963</v>
      </c>
      <c r="J252" s="620">
        <v>1.9424078812984498</v>
      </c>
      <c r="K252" s="620">
        <v>1.3061354810449768</v>
      </c>
      <c r="L252" s="620">
        <v>5.5395622245474216</v>
      </c>
      <c r="M252" s="620">
        <v>4.370608545429997</v>
      </c>
      <c r="N252" s="620">
        <v>3.755893034689036</v>
      </c>
      <c r="O252" s="620">
        <v>2.8551175669461744</v>
      </c>
      <c r="P252" s="620">
        <v>8.7640330795926369E-2</v>
      </c>
      <c r="Q252" s="620">
        <v>2.4991270005029067</v>
      </c>
      <c r="R252" s="620">
        <v>6.105665308875917</v>
      </c>
      <c r="S252" s="620">
        <v>0</v>
      </c>
      <c r="T252" s="620">
        <v>7.1842331660081316</v>
      </c>
      <c r="U252" s="620">
        <v>0</v>
      </c>
      <c r="V252" s="620">
        <v>0</v>
      </c>
      <c r="W252" s="620">
        <v>3.5447426474132904</v>
      </c>
      <c r="X252" s="620">
        <v>3.3840423133066544</v>
      </c>
      <c r="Y252" s="467">
        <v>0.50649412218558032</v>
      </c>
      <c r="Z252" s="464">
        <v>6.4658127968938581</v>
      </c>
      <c r="AA252" s="464">
        <v>6.5917435925639341</v>
      </c>
      <c r="AB252" s="469">
        <v>4.652433466124811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18771.42365048479</v>
      </c>
      <c r="E253" s="611">
        <v>18771.42365048479</v>
      </c>
      <c r="F253" s="487">
        <v>198291.09311622265</v>
      </c>
      <c r="G253" s="612">
        <v>282647.94464788644</v>
      </c>
      <c r="H253" s="612">
        <v>456669.58926715911</v>
      </c>
      <c r="I253" s="612">
        <v>364196.08334551996</v>
      </c>
      <c r="J253" s="612">
        <v>41352.896228932383</v>
      </c>
      <c r="K253" s="612">
        <v>68531.080138757141</v>
      </c>
      <c r="L253" s="612">
        <v>338779.81739582459</v>
      </c>
      <c r="M253" s="612">
        <v>92967.155854308003</v>
      </c>
      <c r="N253" s="612">
        <v>227303.17101426859</v>
      </c>
      <c r="O253" s="612">
        <v>285156.3336173938</v>
      </c>
      <c r="P253" s="612">
        <v>3555.05956365972</v>
      </c>
      <c r="Q253" s="612">
        <v>169944.60872539828</v>
      </c>
      <c r="R253" s="612">
        <v>361902.06504877971</v>
      </c>
      <c r="S253" s="612">
        <v>0</v>
      </c>
      <c r="T253" s="612">
        <v>452795.97036287724</v>
      </c>
      <c r="U253" s="612">
        <v>0</v>
      </c>
      <c r="V253" s="612">
        <v>0</v>
      </c>
      <c r="W253" s="612">
        <v>231312.6079264009</v>
      </c>
      <c r="X253" s="612">
        <v>138631.68502258111</v>
      </c>
      <c r="Y253" s="490">
        <v>34175.034342277715</v>
      </c>
      <c r="Z253" s="487">
        <v>407516.55909589812</v>
      </c>
      <c r="AA253" s="487">
        <v>415471.68369262177</v>
      </c>
      <c r="AB253" s="492">
        <v>294737.3084518073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0.2416836248474768</v>
      </c>
      <c r="E255" s="619">
        <v>0.2416836248474768</v>
      </c>
      <c r="F255" s="474">
        <v>2.3639937054055009</v>
      </c>
      <c r="G255" s="629">
        <v>2.1075790809691286</v>
      </c>
      <c r="H255" s="629">
        <v>3.0610604780659401</v>
      </c>
      <c r="I255" s="629">
        <v>2.6389822196758388</v>
      </c>
      <c r="J255" s="629">
        <v>0.57858535567088865</v>
      </c>
      <c r="K255" s="629">
        <v>0.59255912898862384</v>
      </c>
      <c r="L255" s="629">
        <v>2.2978995613967026</v>
      </c>
      <c r="M255" s="629">
        <v>0.8532126836659979</v>
      </c>
      <c r="N255" s="629">
        <v>2.3514573145644384</v>
      </c>
      <c r="O255" s="629">
        <v>5.130084500536503</v>
      </c>
      <c r="P255" s="629">
        <v>3.8173941456491403E-2</v>
      </c>
      <c r="Q255" s="629">
        <v>1.5868369101423316</v>
      </c>
      <c r="R255" s="629">
        <v>2.3735740027738985</v>
      </c>
      <c r="S255" s="620">
        <v>0</v>
      </c>
      <c r="T255" s="629">
        <v>3.0281074122300775</v>
      </c>
      <c r="U255" s="629">
        <v>0</v>
      </c>
      <c r="V255" s="629">
        <v>0</v>
      </c>
      <c r="W255" s="629">
        <v>1.8240578161866758</v>
      </c>
      <c r="X255" s="629">
        <v>1.1327562748618094</v>
      </c>
      <c r="Y255" s="472">
        <v>0.30239544071304203</v>
      </c>
      <c r="Z255" s="474">
        <v>2.7252979133534172</v>
      </c>
      <c r="AA255" s="474">
        <v>2.7790549487268845</v>
      </c>
      <c r="AB255" s="473">
        <v>2.0283145631956656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2.94775547382116</v>
      </c>
      <c r="E256" s="619">
        <v>2.94775547382116</v>
      </c>
      <c r="F256" s="474">
        <v>11.313188933017555</v>
      </c>
      <c r="G256" s="629">
        <v>23.876130162950641</v>
      </c>
      <c r="H256" s="629">
        <v>23.518395741124259</v>
      </c>
      <c r="I256" s="629">
        <v>24.214756012538029</v>
      </c>
      <c r="J256" s="629">
        <v>5.7675656655490348</v>
      </c>
      <c r="K256" s="629">
        <v>6.5922983875861281</v>
      </c>
      <c r="L256" s="629">
        <v>18.278727839112875</v>
      </c>
      <c r="M256" s="629">
        <v>10.310785245308706</v>
      </c>
      <c r="N256" s="629">
        <v>20.115012468795186</v>
      </c>
      <c r="O256" s="629">
        <v>6.7368376128891105</v>
      </c>
      <c r="P256" s="629">
        <v>0.72056436097998922</v>
      </c>
      <c r="Q256" s="629">
        <v>22.611816640406669</v>
      </c>
      <c r="R256" s="629">
        <v>23.232301400543246</v>
      </c>
      <c r="S256" s="620">
        <v>0</v>
      </c>
      <c r="T256" s="629">
        <v>23.308187553075435</v>
      </c>
      <c r="U256" s="629">
        <v>0</v>
      </c>
      <c r="V256" s="629">
        <v>0</v>
      </c>
      <c r="W256" s="629">
        <v>17.483045731881241</v>
      </c>
      <c r="X256" s="629">
        <v>14.08682953594796</v>
      </c>
      <c r="Y256" s="472">
        <v>2.0744737103882231</v>
      </c>
      <c r="Z256" s="474">
        <v>20.977378360454331</v>
      </c>
      <c r="AA256" s="474">
        <v>21.385506100607778</v>
      </c>
      <c r="AB256" s="473">
        <v>17.647781589295676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8.269755455683276</v>
      </c>
      <c r="E257" s="619">
        <v>8.269755455683276</v>
      </c>
      <c r="F257" s="474">
        <v>95.208952640048935</v>
      </c>
      <c r="G257" s="629">
        <v>173.48695080774255</v>
      </c>
      <c r="H257" s="629">
        <v>323.32898963786914</v>
      </c>
      <c r="I257" s="629">
        <v>239.42972145033968</v>
      </c>
      <c r="J257" s="629">
        <v>15.52807361481236</v>
      </c>
      <c r="K257" s="629">
        <v>38.0890180931628</v>
      </c>
      <c r="L257" s="629">
        <v>237.90913202089897</v>
      </c>
      <c r="M257" s="629">
        <v>60.506130882428231</v>
      </c>
      <c r="N257" s="629">
        <v>108.3457957787688</v>
      </c>
      <c r="O257" s="629">
        <v>57.347141544629743</v>
      </c>
      <c r="P257" s="629">
        <v>1.064067456937976</v>
      </c>
      <c r="Q257" s="629">
        <v>74.052887500504497</v>
      </c>
      <c r="R257" s="629">
        <v>239.32682570563446</v>
      </c>
      <c r="S257" s="620">
        <v>0</v>
      </c>
      <c r="T257" s="629">
        <v>320.80915300457889</v>
      </c>
      <c r="U257" s="629">
        <v>0</v>
      </c>
      <c r="V257" s="629">
        <v>0</v>
      </c>
      <c r="W257" s="629">
        <v>140.600387860203</v>
      </c>
      <c r="X257" s="629">
        <v>82.642424879068429</v>
      </c>
      <c r="Y257" s="472">
        <v>20.061464560200275</v>
      </c>
      <c r="Z257" s="474">
        <v>288.72836932299225</v>
      </c>
      <c r="AA257" s="474">
        <v>294.33964785625136</v>
      </c>
      <c r="AB257" s="473">
        <v>201.67409472479571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0.829686880735099</v>
      </c>
      <c r="E258" s="619">
        <v>0.829686880735099</v>
      </c>
      <c r="F258" s="474">
        <v>5.0922099772407536</v>
      </c>
      <c r="G258" s="629">
        <v>7.6029157105921055</v>
      </c>
      <c r="H258" s="629">
        <v>13.408289978275702</v>
      </c>
      <c r="I258" s="629">
        <v>10.269447278622401</v>
      </c>
      <c r="J258" s="629">
        <v>1.5585651799571743</v>
      </c>
      <c r="K258" s="629">
        <v>1.8641498160417853</v>
      </c>
      <c r="L258" s="629">
        <v>9.9804118107771078</v>
      </c>
      <c r="M258" s="629">
        <v>4.19243322478395</v>
      </c>
      <c r="N258" s="629">
        <v>5.3598640961394999</v>
      </c>
      <c r="O258" s="629">
        <v>3.3906944114358653</v>
      </c>
      <c r="P258" s="629">
        <v>8.5329875468554903E-2</v>
      </c>
      <c r="Q258" s="629">
        <v>3.7084602604715111</v>
      </c>
      <c r="R258" s="629">
        <v>10.173629666887365</v>
      </c>
      <c r="S258" s="620">
        <v>0</v>
      </c>
      <c r="T258" s="629">
        <v>13.289821425710814</v>
      </c>
      <c r="U258" s="629">
        <v>0</v>
      </c>
      <c r="V258" s="629">
        <v>0</v>
      </c>
      <c r="W258" s="629">
        <v>6.1198261836695735</v>
      </c>
      <c r="X258" s="629">
        <v>4.3342282478789187</v>
      </c>
      <c r="Y258" s="472">
        <v>0.87074880644554908</v>
      </c>
      <c r="Z258" s="474">
        <v>11.960844735575485</v>
      </c>
      <c r="AA258" s="474">
        <v>12.193472503922328</v>
      </c>
      <c r="AB258" s="473">
        <v>8.4597344367716651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0.69133442682514124</v>
      </c>
      <c r="E259" s="619">
        <v>0.69133442682514124</v>
      </c>
      <c r="F259" s="474">
        <v>4.7748782339361515</v>
      </c>
      <c r="G259" s="629">
        <v>7.5898984783329384</v>
      </c>
      <c r="H259" s="629">
        <v>13.39418286607024</v>
      </c>
      <c r="I259" s="629">
        <v>10.225495373460953</v>
      </c>
      <c r="J259" s="629">
        <v>1.3038794986053031</v>
      </c>
      <c r="K259" s="629">
        <v>1.8119239476023525</v>
      </c>
      <c r="L259" s="629">
        <v>9.9424437094179616</v>
      </c>
      <c r="M259" s="629">
        <v>3.6817227629579068</v>
      </c>
      <c r="N259" s="629">
        <v>5.2215130355511663</v>
      </c>
      <c r="O259" s="629">
        <v>3.1683547073664386</v>
      </c>
      <c r="P259" s="629">
        <v>7.8856338852655777E-2</v>
      </c>
      <c r="Q259" s="629">
        <v>3.6963751166619381</v>
      </c>
      <c r="R259" s="629">
        <v>10.166453591467025</v>
      </c>
      <c r="S259" s="620">
        <v>0</v>
      </c>
      <c r="T259" s="629">
        <v>13.280172017442473</v>
      </c>
      <c r="U259" s="629">
        <v>0</v>
      </c>
      <c r="V259" s="629">
        <v>0</v>
      </c>
      <c r="W259" s="629">
        <v>6.1053383252868647</v>
      </c>
      <c r="X259" s="629">
        <v>4.1154839483726482</v>
      </c>
      <c r="Y259" s="472">
        <v>0.86574815696613061</v>
      </c>
      <c r="Z259" s="474">
        <v>11.952160264175099</v>
      </c>
      <c r="AA259" s="474">
        <v>12.184581160532957</v>
      </c>
      <c r="AB259" s="473">
        <v>8.4534557774963766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17.247108727602406</v>
      </c>
      <c r="E260" s="619">
        <v>17.247108727602406</v>
      </c>
      <c r="F260" s="474">
        <v>276.6691368168145</v>
      </c>
      <c r="G260" s="629">
        <v>505.59618851870221</v>
      </c>
      <c r="H260" s="629">
        <v>1007.1836220165617</v>
      </c>
      <c r="I260" s="629">
        <v>724.28520840574538</v>
      </c>
      <c r="J260" s="629">
        <v>31.349908241081685</v>
      </c>
      <c r="K260" s="629">
        <v>106.22824115015393</v>
      </c>
      <c r="L260" s="629">
        <v>737.86005549501533</v>
      </c>
      <c r="M260" s="629">
        <v>166.21453500469087</v>
      </c>
      <c r="N260" s="629">
        <v>296.15002312041833</v>
      </c>
      <c r="O260" s="629">
        <v>155.2215449389833</v>
      </c>
      <c r="P260" s="629">
        <v>1.2731868947809721</v>
      </c>
      <c r="Q260" s="629">
        <v>176.85406750096223</v>
      </c>
      <c r="R260" s="629">
        <v>728.12708005740615</v>
      </c>
      <c r="S260" s="620">
        <v>0</v>
      </c>
      <c r="T260" s="629">
        <v>999.4736234744073</v>
      </c>
      <c r="U260" s="629">
        <v>0</v>
      </c>
      <c r="V260" s="629">
        <v>0</v>
      </c>
      <c r="W260" s="629">
        <v>414.90578444525659</v>
      </c>
      <c r="X260" s="629">
        <v>230.78623155424529</v>
      </c>
      <c r="Y260" s="472">
        <v>60.294462820283542</v>
      </c>
      <c r="Z260" s="474">
        <v>899.52667118256807</v>
      </c>
      <c r="AA260" s="474">
        <v>917.00443408721048</v>
      </c>
      <c r="AB260" s="473">
        <v>619.05126081926062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6.0474368569843985E-2</v>
      </c>
      <c r="E261" s="622">
        <v>6.0474368569843985E-2</v>
      </c>
      <c r="F261" s="537">
        <v>0.28191075388357067</v>
      </c>
      <c r="G261" s="623">
        <v>0.32094702481412329</v>
      </c>
      <c r="H261" s="623">
        <v>0.58373814125554846</v>
      </c>
      <c r="I261" s="623">
        <v>0.44712804240042359</v>
      </c>
      <c r="J261" s="623">
        <v>0.11278566585559979</v>
      </c>
      <c r="K261" s="623">
        <v>8.7338723641998753E-2</v>
      </c>
      <c r="L261" s="623">
        <v>0.43884652370726207</v>
      </c>
      <c r="M261" s="623">
        <v>0.27413491930599099</v>
      </c>
      <c r="N261" s="623">
        <v>0.24980010181231455</v>
      </c>
      <c r="O261" s="623">
        <v>0.20314234889506433</v>
      </c>
      <c r="P261" s="623">
        <v>4.3174210865495289E-3</v>
      </c>
      <c r="Q261" s="623">
        <v>0.14678956023406961</v>
      </c>
      <c r="R261" s="623">
        <v>0.4355452013061471</v>
      </c>
      <c r="S261" s="624">
        <v>0</v>
      </c>
      <c r="T261" s="623">
        <v>0.57774580540226073</v>
      </c>
      <c r="U261" s="623">
        <v>0</v>
      </c>
      <c r="V261" s="623">
        <v>0</v>
      </c>
      <c r="W261" s="623">
        <v>0.26156735836235456</v>
      </c>
      <c r="X261" s="623">
        <v>0.22199944282348885</v>
      </c>
      <c r="Y261" s="625">
        <v>3.8402407963602767E-2</v>
      </c>
      <c r="Z261" s="537">
        <v>0.51997146189470678</v>
      </c>
      <c r="AA261" s="537">
        <v>0.53009406796310732</v>
      </c>
      <c r="AB261" s="626">
        <v>0.36486717611371683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0.2094693188663122</v>
      </c>
      <c r="E262" s="632">
        <v>0.2094693188663122</v>
      </c>
      <c r="F262" s="633">
        <v>0.67612942074514981</v>
      </c>
      <c r="G262" s="634">
        <v>1.1676228464406444</v>
      </c>
      <c r="H262" s="634">
        <v>1.1593788798806894</v>
      </c>
      <c r="I262" s="634">
        <v>1.2007513403265917</v>
      </c>
      <c r="J262" s="634">
        <v>0.39914532555801358</v>
      </c>
      <c r="K262" s="634">
        <v>0.34402012590336584</v>
      </c>
      <c r="L262" s="634">
        <v>0.91357091236053645</v>
      </c>
      <c r="M262" s="634">
        <v>0.75254197475480089</v>
      </c>
      <c r="N262" s="634">
        <v>1.02415951429943</v>
      </c>
      <c r="O262" s="634">
        <v>0.32641150589173906</v>
      </c>
      <c r="P262" s="634">
        <v>3.7977130556381293E-2</v>
      </c>
      <c r="Q262" s="634">
        <v>1.0962077432636004</v>
      </c>
      <c r="R262" s="634">
        <v>1.1712785835528081</v>
      </c>
      <c r="S262" s="635">
        <v>0</v>
      </c>
      <c r="T262" s="634">
        <v>1.1471115796659392</v>
      </c>
      <c r="U262" s="634">
        <v>0</v>
      </c>
      <c r="V262" s="634">
        <v>0</v>
      </c>
      <c r="W262" s="634">
        <v>0.85329170631766837</v>
      </c>
      <c r="X262" s="634">
        <v>0.79180667123315296</v>
      </c>
      <c r="Y262" s="636">
        <v>0.10144230685222001</v>
      </c>
      <c r="Z262" s="633">
        <v>1.032400892326601</v>
      </c>
      <c r="AA262" s="633">
        <v>1.0524859959821438</v>
      </c>
      <c r="AB262" s="637">
        <v>0.86565087979226307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HICC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8.6225479960667613E-5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3.837353354538425E-4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1.8867167550188357E-3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2.8161041453288318E-4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2.0160003513564891E-4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1.8610963074255533E-3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1.864268234054009E-5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3.1792019095963543E-5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1.095457779321905E-3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1.118227122491348E-5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0.91124041881528794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0.94793920281875654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HICC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0%natural gas_14%coal_68%oil_0%nuclear_1%hydro_5%wind_2%solar_11%other</v>
      </c>
      <c r="D444" s="375" t="s">
        <v>387</v>
      </c>
      <c r="E444" s="763">
        <f>B211/1000/10^6/0.000293071</f>
        <v>5.8566534544049793E-5</v>
      </c>
      <c r="F444" s="375" t="s">
        <v>430</v>
      </c>
      <c r="G444" s="831" t="str">
        <f ca="1">CONCATENATE("Electric tab Row 210-220 for ", B444, " ",A444, " when Inputs tab E710 = ", B444)</f>
        <v>Electric tab Row 210-220 for HICC Mix when Inputs tab E710 = HICC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HICC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0%natural gas_14%coal_68%oil_0%nuclear_1%hydro_5%wind_2%solar_11%other</v>
      </c>
      <c r="D445" s="375" t="s">
        <v>388</v>
      </c>
      <c r="E445" s="763">
        <f t="shared" ref="E445:E454" si="45">B212/1000/10^6/0.000293071</f>
        <v>8.9127364420966496E-5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HICC Mix when Inputs tab E710 = HICC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HICC</v>
      </c>
      <c r="C446" s="378" t="str">
        <f t="shared" si="44"/>
        <v>0%natural gas_14%coal_68%oil_0%nuclear_1%hydro_5%wind_2%solar_11%other</v>
      </c>
      <c r="D446" s="375" t="s">
        <v>389</v>
      </c>
      <c r="E446" s="763">
        <f t="shared" si="45"/>
        <v>2.5204984995912382E-4</v>
      </c>
      <c r="F446" s="375" t="s">
        <v>430</v>
      </c>
      <c r="G446" s="831" t="str">
        <f t="shared" ca="1" si="46"/>
        <v>Electric tab Row 210-220 for HICC Mix when Inputs tab E710 = HICC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HICC</v>
      </c>
      <c r="C447" s="378" t="str">
        <f t="shared" si="44"/>
        <v>0%natural gas_14%coal_68%oil_0%nuclear_1%hydro_5%wind_2%solar_11%other</v>
      </c>
      <c r="D447" s="375" t="s">
        <v>390</v>
      </c>
      <c r="E447" s="763">
        <f t="shared" si="45"/>
        <v>3.6784637728304727E-5</v>
      </c>
      <c r="F447" s="375" t="s">
        <v>430</v>
      </c>
      <c r="G447" s="831" t="str">
        <f t="shared" ca="1" si="46"/>
        <v>Electric tab Row 210-220 for HICC Mix when Inputs tab E710 = HICC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HICC</v>
      </c>
      <c r="C448" s="378" t="str">
        <f t="shared" si="44"/>
        <v>0%natural gas_14%coal_68%oil_0%nuclear_1%hydro_5%wind_2%solar_11%other</v>
      </c>
      <c r="D448" s="375" t="s">
        <v>391</v>
      </c>
      <c r="E448" s="763">
        <f t="shared" si="45"/>
        <v>1.8284306888823642E-5</v>
      </c>
      <c r="F448" s="375" t="s">
        <v>430</v>
      </c>
      <c r="G448" s="831" t="str">
        <f t="shared" ca="1" si="46"/>
        <v>Electric tab Row 210-220 for HICC Mix when Inputs tab E710 = HICC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HICC</v>
      </c>
      <c r="C449" s="378" t="str">
        <f t="shared" si="44"/>
        <v>0%natural gas_14%coal_68%oil_0%nuclear_1%hydro_5%wind_2%solar_11%other</v>
      </c>
      <c r="D449" s="375" t="s">
        <v>392</v>
      </c>
      <c r="E449" s="763">
        <f t="shared" si="45"/>
        <v>1.1162853967934576E-4</v>
      </c>
      <c r="F449" s="375" t="s">
        <v>430</v>
      </c>
      <c r="G449" s="831" t="str">
        <f t="shared" ca="1" si="46"/>
        <v>Electric tab Row 210-220 for HICC Mix when Inputs tab E710 = HICC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HICC</v>
      </c>
      <c r="C450" s="378" t="str">
        <f t="shared" si="44"/>
        <v>0%natural gas_14%coal_68%oil_0%nuclear_1%hydro_5%wind_2%solar_11%other</v>
      </c>
      <c r="D450" s="375" t="s">
        <v>393</v>
      </c>
      <c r="E450" s="763">
        <f t="shared" si="45"/>
        <v>2.5068067385867672E-6</v>
      </c>
      <c r="F450" s="375" t="s">
        <v>430</v>
      </c>
      <c r="G450" s="831" t="str">
        <f t="shared" ca="1" si="46"/>
        <v>Electric tab Row 210-220 for HICC Mix when Inputs tab E710 = HICC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HICC</v>
      </c>
      <c r="C451" s="378" t="str">
        <f t="shared" si="44"/>
        <v>0%natural gas_14%coal_68%oil_0%nuclear_1%hydro_5%wind_2%solar_11%other</v>
      </c>
      <c r="D451" s="375" t="s">
        <v>394</v>
      </c>
      <c r="E451" s="763">
        <f t="shared" si="45"/>
        <v>4.6339089284770684E-6</v>
      </c>
      <c r="F451" s="375" t="s">
        <v>430</v>
      </c>
      <c r="G451" s="831" t="str">
        <f t="shared" ca="1" si="46"/>
        <v>Electric tab Row 210-220 for HICC Mix when Inputs tab E710 = HICC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HICC</v>
      </c>
      <c r="C452" s="378" t="str">
        <f t="shared" si="44"/>
        <v>0%natural gas_14%coal_68%oil_0%nuclear_1%hydro_5%wind_2%solar_11%other</v>
      </c>
      <c r="D452" s="375" t="s">
        <v>395</v>
      </c>
      <c r="E452" s="763">
        <f t="shared" si="45"/>
        <v>1.0023574442406947E-3</v>
      </c>
      <c r="F452" s="375" t="s">
        <v>430</v>
      </c>
      <c r="G452" s="831" t="str">
        <f t="shared" ca="1" si="46"/>
        <v>Electric tab Row 210-220 for HICC Mix when Inputs tab E710 = HICC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HICC</v>
      </c>
      <c r="C453" s="378" t="str">
        <f t="shared" si="44"/>
        <v>0%natural gas_14%coal_68%oil_0%nuclear_1%hydro_5%wind_2%solar_11%other</v>
      </c>
      <c r="D453" s="375" t="s">
        <v>396</v>
      </c>
      <c r="E453" s="763">
        <f t="shared" si="45"/>
        <v>1.3046428041749748E-6</v>
      </c>
      <c r="F453" s="375" t="s">
        <v>430</v>
      </c>
      <c r="G453" s="831" t="str">
        <f t="shared" ca="1" si="46"/>
        <v>Electric tab Row 210-220 for HICC Mix when Inputs tab E710 = HICC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HICC</v>
      </c>
      <c r="C454" s="378" t="str">
        <f t="shared" si="44"/>
        <v>0%natural gas_14%coal_68%oil_0%nuclear_1%hydro_5%wind_2%solar_11%other</v>
      </c>
      <c r="D454" s="375" t="s">
        <v>397</v>
      </c>
      <c r="E454" s="763">
        <f t="shared" si="45"/>
        <v>8.389821269643423E-2</v>
      </c>
      <c r="F454" s="375" t="s">
        <v>430</v>
      </c>
      <c r="G454" s="831" t="str">
        <f t="shared" ca="1" si="46"/>
        <v>Electric tab Row 210-220 for HICC Mix when Inputs tab E710 = HICC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HICC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0%natural gas_14%coal_68%oil_0%nuclear_1%hydro_5%wind_2%solar_11%other</v>
      </c>
      <c r="D461" s="375" t="s">
        <v>412</v>
      </c>
      <c r="E461" s="375" t="s">
        <v>400</v>
      </c>
      <c r="F461" s="761">
        <f>B138/10^6</f>
        <v>1.9534024650303676</v>
      </c>
      <c r="G461" s="375" t="s">
        <v>398</v>
      </c>
      <c r="H461" s="831" t="str">
        <f ca="1">CONCATENATE("Electric tab Row 137-142 for ", B461, " ", A461, " when Inputs tab E710 = ", B461)</f>
        <v>Electric tab Row 137-142 for HICC Mix when Inputs tab E710 = HICC</v>
      </c>
      <c r="I461" s="428" t="s">
        <v>232</v>
      </c>
      <c r="J461" s="375" t="str">
        <f t="shared" ref="J461:J492" ca="1" si="48">MID(CELL("filename",A1),FIND("]",CELL("filename",A1))+1,256)</f>
        <v>HICC</v>
      </c>
      <c r="K461" s="375" t="s">
        <v>52</v>
      </c>
      <c r="M461" s="824">
        <f>INDEX($D$66:$D$69,MATCH(K461,$A$66:$A$69,0))</f>
        <v>0.34</v>
      </c>
      <c r="N461" s="375" t="s">
        <v>385</v>
      </c>
      <c r="O461" s="375" t="s">
        <v>400</v>
      </c>
      <c r="P461" s="761">
        <f>I139/10^6</f>
        <v>2.9411764705882351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HICC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HICC</v>
      </c>
      <c r="V461" s="375" t="s">
        <v>52</v>
      </c>
      <c r="X461" s="824">
        <f>INDEX($D$71:$D$72,MATCH(V461,$A$71:$A$72,0))</f>
        <v>0.22500000000000001</v>
      </c>
      <c r="Y461" s="375" t="s">
        <v>411</v>
      </c>
      <c r="Z461" s="375" t="s">
        <v>400</v>
      </c>
      <c r="AA461" s="761">
        <f>M$140/10^6</f>
        <v>4.4444444444444438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HICC</v>
      </c>
      <c r="AD461" s="428" t="s">
        <v>263</v>
      </c>
      <c r="AE461" s="375" t="str">
        <f t="shared" ref="AE461:AE471" ca="1" si="50">MID(CELL("filename",U1),FIND("]",CELL("filename",U1))+1,256)</f>
        <v>HICC</v>
      </c>
      <c r="AF461" s="375" t="s">
        <v>387</v>
      </c>
      <c r="AG461" s="375">
        <f>W189/1000/10^6/0.000293071</f>
        <v>1.2687085646710779E-6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HICC Hydro when Inputs tab E710 = HICC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HICC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HICC PWR when Inputs tab E710 = HICC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HICC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0%natural gas_14%coal_68%oil_0%nuclear_1%hydro_5%wind_2%solar_11%other</v>
      </c>
      <c r="D462" s="375" t="s">
        <v>385</v>
      </c>
      <c r="E462" s="375" t="s">
        <v>400</v>
      </c>
      <c r="F462" s="761">
        <f t="shared" ref="F462:F466" si="54">B139/10^6</f>
        <v>0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HICC Mix when Inputs tab E710 = HICC</v>
      </c>
      <c r="I462" s="428" t="s">
        <v>232</v>
      </c>
      <c r="J462" s="375" t="str">
        <f t="shared" ca="1" si="48"/>
        <v>HICC</v>
      </c>
      <c r="K462" s="375" t="s">
        <v>52</v>
      </c>
      <c r="M462" s="824">
        <f t="shared" ref="M462:M525" si="56">INDEX($D$66:$D$69,MATCH(K462,$A$66:$A$69,0))</f>
        <v>0.34</v>
      </c>
      <c r="N462" s="375" t="s">
        <v>387</v>
      </c>
      <c r="O462" s="375" t="s">
        <v>400</v>
      </c>
      <c r="P462" s="763">
        <f>I145/1000/10^6/0.000293071</f>
        <v>3.0400007203411834E-5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HICC</v>
      </c>
      <c r="S462" s="428" t="s">
        <v>49</v>
      </c>
      <c r="T462" s="375" t="s">
        <v>418</v>
      </c>
      <c r="U462" s="375" t="str">
        <f t="shared" ca="1" si="49"/>
        <v>HICC</v>
      </c>
      <c r="V462" s="375" t="s">
        <v>52</v>
      </c>
      <c r="X462" s="824">
        <f t="shared" ref="X462:X506" si="57">INDEX($D$71:$D$72,MATCH(V462,$A$71:$A$72,0))</f>
        <v>0.22500000000000001</v>
      </c>
      <c r="Y462" s="375" t="s">
        <v>387</v>
      </c>
      <c r="Z462" s="375" t="s">
        <v>400</v>
      </c>
      <c r="AA462" s="763">
        <f>M$145/1000/10^6/0.000293071</f>
        <v>2.400000568690408E-5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HICC</v>
      </c>
      <c r="AD462" s="428" t="s">
        <v>263</v>
      </c>
      <c r="AE462" s="375" t="str">
        <f t="shared" ca="1" si="50"/>
        <v>HICC</v>
      </c>
      <c r="AF462" s="375" t="s">
        <v>388</v>
      </c>
      <c r="AG462" s="375">
        <f t="shared" ref="AG462:AG471" si="59">W190/1000/10^6/0.000293071</f>
        <v>3.1590594962121614E-6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HICC Hydro when Inputs tab E710 = HICC</v>
      </c>
      <c r="AJ462" s="375" t="s">
        <v>422</v>
      </c>
      <c r="AK462" s="428" t="s">
        <v>277</v>
      </c>
      <c r="AL462" s="375" t="str">
        <f t="shared" ca="1" si="51"/>
        <v>HICC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HICC PWR when Inputs tab E710 = HICC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HICC</v>
      </c>
      <c r="C463" s="375" t="str">
        <f t="shared" si="53"/>
        <v>0%natural gas_14%coal_68%oil_0%nuclear_1%hydro_5%wind_2%solar_11%other</v>
      </c>
      <c r="D463" s="375" t="s">
        <v>411</v>
      </c>
      <c r="E463" s="375" t="s">
        <v>400</v>
      </c>
      <c r="F463" s="761">
        <f t="shared" si="54"/>
        <v>0.62314489723237143</v>
      </c>
      <c r="G463" s="375" t="s">
        <v>398</v>
      </c>
      <c r="H463" s="831" t="str">
        <f t="shared" ca="1" si="55"/>
        <v>Electric tab Row 137-142 for HICC Mix when Inputs tab E710 = HICC</v>
      </c>
      <c r="I463" s="428" t="s">
        <v>232</v>
      </c>
      <c r="J463" s="375" t="str">
        <f t="shared" ca="1" si="48"/>
        <v>HICC</v>
      </c>
      <c r="K463" s="375" t="s">
        <v>52</v>
      </c>
      <c r="M463" s="824">
        <f t="shared" si="56"/>
        <v>0.34</v>
      </c>
      <c r="N463" s="375" t="s">
        <v>388</v>
      </c>
      <c r="O463" s="375" t="s">
        <v>400</v>
      </c>
      <c r="P463" s="763">
        <f t="shared" ref="P463:P472" si="63">I146/1000/10^6/0.000293071</f>
        <v>4.5800010852508624E-4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HICC</v>
      </c>
      <c r="S463" s="428" t="s">
        <v>49</v>
      </c>
      <c r="T463" s="375" t="s">
        <v>418</v>
      </c>
      <c r="U463" s="375" t="str">
        <f t="shared" ca="1" si="49"/>
        <v>HICC</v>
      </c>
      <c r="V463" s="375" t="s">
        <v>52</v>
      </c>
      <c r="X463" s="824">
        <f t="shared" si="57"/>
        <v>0.22500000000000001</v>
      </c>
      <c r="Y463" s="375" t="s">
        <v>388</v>
      </c>
      <c r="Z463" s="375" t="s">
        <v>400</v>
      </c>
      <c r="AA463" s="763">
        <f>M$146/1000/10^6/0.000293071</f>
        <v>2.0400004833868472E-4</v>
      </c>
      <c r="AB463" s="375" t="s">
        <v>399</v>
      </c>
      <c r="AC463" s="831" t="str">
        <f t="shared" ca="1" si="58"/>
        <v>Electric tab Row 144-154 for Coal Boiler when Inputs tab E710 = HICC</v>
      </c>
      <c r="AD463" s="428" t="s">
        <v>263</v>
      </c>
      <c r="AE463" s="375" t="str">
        <f t="shared" ca="1" si="50"/>
        <v>HICC</v>
      </c>
      <c r="AF463" s="375" t="s">
        <v>389</v>
      </c>
      <c r="AG463" s="375">
        <f t="shared" si="59"/>
        <v>3.049464810929577E-6</v>
      </c>
      <c r="AH463" s="375" t="s">
        <v>399</v>
      </c>
      <c r="AI463" s="375" t="str">
        <f t="shared" ca="1" si="60"/>
        <v>Electric tab Row 188-198 for HICC Hydro when Inputs tab E710 = HICC</v>
      </c>
      <c r="AJ463" s="375" t="s">
        <v>422</v>
      </c>
      <c r="AK463" s="428" t="s">
        <v>277</v>
      </c>
      <c r="AL463" s="375" t="str">
        <f t="shared" ca="1" si="51"/>
        <v>HICC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HICC PWR when Inputs tab E710 = HICC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HICC</v>
      </c>
      <c r="C464" s="375" t="str">
        <f t="shared" si="53"/>
        <v>0%natural gas_14%coal_68%oil_0%nuclear_1%hydro_5%wind_2%solar_11%other</v>
      </c>
      <c r="D464" s="375" t="s">
        <v>410</v>
      </c>
      <c r="E464" s="375" t="s">
        <v>400</v>
      </c>
      <c r="F464" s="761">
        <f t="shared" si="54"/>
        <v>0.13029251595973393</v>
      </c>
      <c r="G464" s="375" t="s">
        <v>398</v>
      </c>
      <c r="H464" s="831" t="str">
        <f t="shared" ca="1" si="55"/>
        <v>Electric tab Row 137-142 for HICC Mix when Inputs tab E710 = HICC</v>
      </c>
      <c r="I464" s="428" t="s">
        <v>232</v>
      </c>
      <c r="J464" s="375" t="str">
        <f t="shared" ca="1" si="48"/>
        <v>HICC</v>
      </c>
      <c r="K464" s="375" t="s">
        <v>52</v>
      </c>
      <c r="M464" s="824">
        <f t="shared" si="56"/>
        <v>0.34</v>
      </c>
      <c r="N464" s="375" t="s">
        <v>389</v>
      </c>
      <c r="O464" s="375" t="s">
        <v>400</v>
      </c>
      <c r="P464" s="763">
        <f t="shared" si="63"/>
        <v>8.2200019477646474E-4</v>
      </c>
      <c r="Q464" s="375" t="s">
        <v>399</v>
      </c>
      <c r="R464" s="831" t="str">
        <f t="shared" ca="1" si="64"/>
        <v>Electric tab Row 144-154 for Natural gas Boiler when Inputs tab E710 = HICC</v>
      </c>
      <c r="S464" s="428" t="s">
        <v>49</v>
      </c>
      <c r="T464" s="375" t="s">
        <v>418</v>
      </c>
      <c r="U464" s="375" t="str">
        <f t="shared" ca="1" si="49"/>
        <v>HICC</v>
      </c>
      <c r="V464" s="375" t="s">
        <v>52</v>
      </c>
      <c r="X464" s="824">
        <f t="shared" si="57"/>
        <v>0.22500000000000001</v>
      </c>
      <c r="Y464" s="375" t="s">
        <v>389</v>
      </c>
      <c r="Z464" s="375" t="s">
        <v>400</v>
      </c>
      <c r="AA464" s="763">
        <f>M$147/1000/10^6/0.000293071</f>
        <v>2.8480006748459511E-3</v>
      </c>
      <c r="AB464" s="375" t="s">
        <v>399</v>
      </c>
      <c r="AC464" s="831" t="str">
        <f t="shared" ca="1" si="58"/>
        <v>Electric tab Row 144-154 for Coal Boiler when Inputs tab E710 = HICC</v>
      </c>
      <c r="AD464" s="428" t="s">
        <v>263</v>
      </c>
      <c r="AE464" s="375" t="str">
        <f t="shared" ca="1" si="50"/>
        <v>HICC</v>
      </c>
      <c r="AF464" s="375" t="s">
        <v>390</v>
      </c>
      <c r="AG464" s="375">
        <f t="shared" si="59"/>
        <v>1.1471172360637124E-6</v>
      </c>
      <c r="AH464" s="375" t="s">
        <v>399</v>
      </c>
      <c r="AI464" s="375" t="str">
        <f t="shared" ca="1" si="60"/>
        <v>Electric tab Row 188-198 for HICC Hydro when Inputs tab E710 = HICC</v>
      </c>
      <c r="AJ464" s="375" t="s">
        <v>422</v>
      </c>
      <c r="AK464" s="428" t="s">
        <v>277</v>
      </c>
      <c r="AL464" s="375" t="str">
        <f t="shared" ca="1" si="51"/>
        <v>HICC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HICC PWR when Inputs tab E710 = HICC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HICC</v>
      </c>
      <c r="C465" s="375" t="str">
        <f t="shared" si="53"/>
        <v>0%natural gas_14%coal_68%oil_0%nuclear_1%hydro_5%wind_2%solar_11%other</v>
      </c>
      <c r="D465" s="375" t="s">
        <v>408</v>
      </c>
      <c r="E465" s="375" t="s">
        <v>400</v>
      </c>
      <c r="F465" s="761">
        <f t="shared" si="54"/>
        <v>0</v>
      </c>
      <c r="G465" s="375" t="s">
        <v>398</v>
      </c>
      <c r="H465" s="831" t="str">
        <f t="shared" ca="1" si="55"/>
        <v>Electric tab Row 137-142 for HICC Mix when Inputs tab E710 = HICC</v>
      </c>
      <c r="I465" s="428" t="s">
        <v>232</v>
      </c>
      <c r="J465" s="375" t="str">
        <f t="shared" ca="1" si="48"/>
        <v>HICC</v>
      </c>
      <c r="K465" s="375" t="s">
        <v>52</v>
      </c>
      <c r="L465" s="378"/>
      <c r="M465" s="824">
        <f t="shared" si="56"/>
        <v>0.34</v>
      </c>
      <c r="N465" s="375" t="s">
        <v>390</v>
      </c>
      <c r="O465" s="375" t="s">
        <v>400</v>
      </c>
      <c r="P465" s="763">
        <f t="shared" si="63"/>
        <v>4.0500009596650638E-5</v>
      </c>
      <c r="Q465" s="375" t="s">
        <v>399</v>
      </c>
      <c r="R465" s="831" t="str">
        <f t="shared" ca="1" si="64"/>
        <v>Electric tab Row 144-154 for Natural gas Boiler when Inputs tab E710 = HICC</v>
      </c>
      <c r="S465" s="428" t="s">
        <v>49</v>
      </c>
      <c r="T465" s="375" t="s">
        <v>418</v>
      </c>
      <c r="U465" s="375" t="str">
        <f t="shared" ca="1" si="49"/>
        <v>HICC</v>
      </c>
      <c r="V465" s="375" t="s">
        <v>52</v>
      </c>
      <c r="W465" s="378"/>
      <c r="X465" s="824">
        <f t="shared" si="57"/>
        <v>0.22500000000000001</v>
      </c>
      <c r="Y465" s="375" t="s">
        <v>390</v>
      </c>
      <c r="Z465" s="375" t="s">
        <v>400</v>
      </c>
      <c r="AA465" s="763">
        <f>M$148/1000/10^6/0.000293071</f>
        <v>1.1800002796061175E-4</v>
      </c>
      <c r="AB465" s="375" t="s">
        <v>399</v>
      </c>
      <c r="AC465" s="831" t="str">
        <f t="shared" ca="1" si="58"/>
        <v>Electric tab Row 144-154 for Coal Boiler when Inputs tab E710 = HICC</v>
      </c>
      <c r="AD465" s="428" t="s">
        <v>263</v>
      </c>
      <c r="AE465" s="375" t="str">
        <f t="shared" ca="1" si="50"/>
        <v>HICC</v>
      </c>
      <c r="AF465" s="375" t="s">
        <v>391</v>
      </c>
      <c r="AG465" s="375">
        <f t="shared" si="59"/>
        <v>4.4209617453337031E-7</v>
      </c>
      <c r="AH465" s="375" t="s">
        <v>399</v>
      </c>
      <c r="AI465" s="375" t="str">
        <f t="shared" ca="1" si="60"/>
        <v>Electric tab Row 188-198 for HICC Hydro when Inputs tab E710 = HICC</v>
      </c>
      <c r="AJ465" s="375" t="s">
        <v>422</v>
      </c>
      <c r="AK465" s="428" t="s">
        <v>277</v>
      </c>
      <c r="AL465" s="375" t="str">
        <f t="shared" ca="1" si="51"/>
        <v>HICC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HICC PWR when Inputs tab E710 = HICC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HICC</v>
      </c>
      <c r="C466" s="375" t="str">
        <f t="shared" si="53"/>
        <v>0%natural gas_14%coal_68%oil_0%nuclear_1%hydro_5%wind_2%solar_11%other</v>
      </c>
      <c r="D466" s="375" t="s">
        <v>409</v>
      </c>
      <c r="E466" s="375" t="s">
        <v>400</v>
      </c>
      <c r="F466" s="761">
        <f t="shared" si="54"/>
        <v>0.15388914650862973</v>
      </c>
      <c r="G466" s="375" t="s">
        <v>398</v>
      </c>
      <c r="H466" s="831" t="str">
        <f t="shared" ca="1" si="55"/>
        <v>Electric tab Row 137-142 for HICC Mix when Inputs tab E710 = HICC</v>
      </c>
      <c r="I466" s="428" t="s">
        <v>232</v>
      </c>
      <c r="J466" s="375" t="str">
        <f t="shared" ca="1" si="48"/>
        <v>HICC</v>
      </c>
      <c r="K466" s="375" t="s">
        <v>52</v>
      </c>
      <c r="L466" s="378"/>
      <c r="M466" s="824">
        <f t="shared" si="56"/>
        <v>0.34</v>
      </c>
      <c r="N466" s="375" t="s">
        <v>391</v>
      </c>
      <c r="O466" s="375" t="s">
        <v>400</v>
      </c>
      <c r="P466" s="763">
        <f t="shared" si="63"/>
        <v>4.0500009596650638E-5</v>
      </c>
      <c r="Q466" s="375" t="s">
        <v>399</v>
      </c>
      <c r="R466" s="831" t="str">
        <f t="shared" ca="1" si="64"/>
        <v>Electric tab Row 144-154 for Natural gas Boiler when Inputs tab E710 = HICC</v>
      </c>
      <c r="S466" s="428" t="s">
        <v>49</v>
      </c>
      <c r="T466" s="375" t="s">
        <v>418</v>
      </c>
      <c r="U466" s="375" t="str">
        <f t="shared" ca="1" si="49"/>
        <v>HICC</v>
      </c>
      <c r="V466" s="375" t="s">
        <v>52</v>
      </c>
      <c r="W466" s="378"/>
      <c r="X466" s="824">
        <f t="shared" si="57"/>
        <v>0.22500000000000001</v>
      </c>
      <c r="Y466" s="375" t="s">
        <v>391</v>
      </c>
      <c r="Z466" s="375" t="s">
        <v>400</v>
      </c>
      <c r="AA466" s="763">
        <f>M$149/1000/10^6/0.000293071</f>
        <v>1.1800002796061175E-4</v>
      </c>
      <c r="AB466" s="375" t="s">
        <v>399</v>
      </c>
      <c r="AC466" s="831" t="str">
        <f t="shared" ca="1" si="58"/>
        <v>Electric tab Row 144-154 for Coal Boiler when Inputs tab E710 = HICC</v>
      </c>
      <c r="AD466" s="428" t="s">
        <v>263</v>
      </c>
      <c r="AE466" s="375" t="str">
        <f t="shared" ca="1" si="50"/>
        <v>HICC</v>
      </c>
      <c r="AF466" s="375" t="s">
        <v>392</v>
      </c>
      <c r="AG466" s="375">
        <f t="shared" si="59"/>
        <v>1.4502098263614812E-6</v>
      </c>
      <c r="AH466" s="375" t="s">
        <v>399</v>
      </c>
      <c r="AI466" s="375" t="str">
        <f t="shared" ca="1" si="60"/>
        <v>Electric tab Row 188-198 for HICC Hydro when Inputs tab E710 = HICC</v>
      </c>
      <c r="AJ466" s="375" t="s">
        <v>422</v>
      </c>
      <c r="AK466" s="428" t="s">
        <v>277</v>
      </c>
      <c r="AL466" s="375" t="str">
        <f t="shared" ca="1" si="51"/>
        <v>HICC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HICC PWR when Inputs tab E710 = HICC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HICC</v>
      </c>
      <c r="C467" s="375" t="str">
        <f t="shared" si="53"/>
        <v>0%natural gas_14%coal_68%oil_0%nuclear_1%hydro_5%wind_2%solar_11%other</v>
      </c>
      <c r="D467" s="375" t="s">
        <v>387</v>
      </c>
      <c r="E467" s="375" t="s">
        <v>400</v>
      </c>
      <c r="F467" s="763">
        <f>B145/1000/10^6/0.000293071</f>
        <v>2.2116080658786683E-5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HICC Mix when Inputs tab E710 = HICC</v>
      </c>
      <c r="I467" s="428" t="s">
        <v>232</v>
      </c>
      <c r="J467" s="375" t="str">
        <f t="shared" ca="1" si="48"/>
        <v>HICC</v>
      </c>
      <c r="K467" s="375" t="s">
        <v>52</v>
      </c>
      <c r="L467" s="378"/>
      <c r="M467" s="824">
        <f t="shared" si="56"/>
        <v>0.34</v>
      </c>
      <c r="N467" s="375" t="s">
        <v>392</v>
      </c>
      <c r="O467" s="375" t="s">
        <v>400</v>
      </c>
      <c r="P467" s="763">
        <f t="shared" si="63"/>
        <v>1.6580003928702903E-4</v>
      </c>
      <c r="Q467" s="375" t="s">
        <v>399</v>
      </c>
      <c r="R467" s="831" t="str">
        <f t="shared" ca="1" si="64"/>
        <v>Electric tab Row 144-154 for Natural gas Boiler when Inputs tab E710 = HICC</v>
      </c>
      <c r="S467" s="428" t="s">
        <v>49</v>
      </c>
      <c r="T467" s="375" t="s">
        <v>418</v>
      </c>
      <c r="U467" s="375" t="str">
        <f t="shared" ca="1" si="49"/>
        <v>HICC</v>
      </c>
      <c r="V467" s="375" t="s">
        <v>52</v>
      </c>
      <c r="W467" s="378"/>
      <c r="X467" s="824">
        <f t="shared" si="57"/>
        <v>0.22500000000000001</v>
      </c>
      <c r="Y467" s="375" t="s">
        <v>392</v>
      </c>
      <c r="Z467" s="375" t="s">
        <v>400</v>
      </c>
      <c r="AA467" s="763">
        <f>M$150/1000/10^6/0.000293071</f>
        <v>8.9630021238217214E-3</v>
      </c>
      <c r="AB467" s="375" t="s">
        <v>399</v>
      </c>
      <c r="AC467" s="831" t="str">
        <f t="shared" ca="1" si="58"/>
        <v>Electric tab Row 144-154 for Coal Boiler when Inputs tab E710 = HICC</v>
      </c>
      <c r="AD467" s="428" t="s">
        <v>263</v>
      </c>
      <c r="AE467" s="375" t="str">
        <f t="shared" ca="1" si="50"/>
        <v>HICC</v>
      </c>
      <c r="AF467" s="375" t="s">
        <v>393</v>
      </c>
      <c r="AG467" s="375">
        <f t="shared" si="59"/>
        <v>2.1790231928536697E-8</v>
      </c>
      <c r="AH467" s="375" t="s">
        <v>399</v>
      </c>
      <c r="AI467" s="375" t="str">
        <f t="shared" ca="1" si="60"/>
        <v>Electric tab Row 188-198 for HICC Hydro when Inputs tab E710 = HICC</v>
      </c>
      <c r="AJ467" s="375" t="s">
        <v>422</v>
      </c>
      <c r="AK467" s="428" t="s">
        <v>277</v>
      </c>
      <c r="AL467" s="375" t="str">
        <f t="shared" ca="1" si="51"/>
        <v>HICC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HICC PWR when Inputs tab E710 = HICC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HICC</v>
      </c>
      <c r="C468" s="375" t="str">
        <f t="shared" si="53"/>
        <v>0%natural gas_14%coal_68%oil_0%nuclear_1%hydro_5%wind_2%solar_11%other</v>
      </c>
      <c r="D468" s="375" t="s">
        <v>388</v>
      </c>
      <c r="E468" s="375" t="s">
        <v>400</v>
      </c>
      <c r="F468" s="763">
        <f t="shared" ref="F468:F477" si="65">B146/1000/10^6/0.000293071</f>
        <v>2.6678051699111159E-4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HICC Mix when Inputs tab E710 = HICC</v>
      </c>
      <c r="I468" s="428" t="s">
        <v>232</v>
      </c>
      <c r="J468" s="375" t="str">
        <f t="shared" ca="1" si="48"/>
        <v>HICC</v>
      </c>
      <c r="K468" s="375" t="s">
        <v>52</v>
      </c>
      <c r="L468" s="378"/>
      <c r="M468" s="824">
        <f t="shared" si="56"/>
        <v>0.34</v>
      </c>
      <c r="N468" s="375" t="s">
        <v>393</v>
      </c>
      <c r="O468" s="375" t="s">
        <v>400</v>
      </c>
      <c r="P468" s="763">
        <f t="shared" si="63"/>
        <v>6.682501583447354E-6</v>
      </c>
      <c r="Q468" s="375" t="s">
        <v>399</v>
      </c>
      <c r="R468" s="831" t="str">
        <f t="shared" ca="1" si="64"/>
        <v>Electric tab Row 144-154 for Natural gas Boiler when Inputs tab E710 = HICC</v>
      </c>
      <c r="S468" s="428" t="s">
        <v>49</v>
      </c>
      <c r="T468" s="375" t="s">
        <v>418</v>
      </c>
      <c r="U468" s="375" t="str">
        <f t="shared" ca="1" si="49"/>
        <v>HICC</v>
      </c>
      <c r="V468" s="375" t="s">
        <v>52</v>
      </c>
      <c r="W468" s="378"/>
      <c r="X468" s="824">
        <f t="shared" si="57"/>
        <v>0.22500000000000001</v>
      </c>
      <c r="Y468" s="375" t="s">
        <v>393</v>
      </c>
      <c r="Z468" s="375" t="s">
        <v>400</v>
      </c>
      <c r="AA468" s="763">
        <f>M$151/1000/10^6/0.000293071</f>
        <v>5.074001202306304E-6</v>
      </c>
      <c r="AB468" s="375" t="s">
        <v>399</v>
      </c>
      <c r="AC468" s="831" t="str">
        <f t="shared" ca="1" si="58"/>
        <v>Electric tab Row 144-154 for Coal Boiler when Inputs tab E710 = HICC</v>
      </c>
      <c r="AD468" s="428" t="s">
        <v>263</v>
      </c>
      <c r="AE468" s="375" t="str">
        <f t="shared" ca="1" si="50"/>
        <v>HICC</v>
      </c>
      <c r="AF468" s="375" t="s">
        <v>394</v>
      </c>
      <c r="AG468" s="375">
        <f t="shared" si="59"/>
        <v>4.8858839347976374E-8</v>
      </c>
      <c r="AH468" s="375" t="s">
        <v>399</v>
      </c>
      <c r="AI468" s="375" t="str">
        <f t="shared" ca="1" si="60"/>
        <v>Electric tab Row 188-198 for HICC Hydro when Inputs tab E710 = HICC</v>
      </c>
      <c r="AJ468" s="375" t="s">
        <v>422</v>
      </c>
      <c r="AK468" s="428" t="s">
        <v>277</v>
      </c>
      <c r="AL468" s="375" t="str">
        <f t="shared" ca="1" si="51"/>
        <v>HICC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HICC PWR when Inputs tab E710 = HICC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HICC</v>
      </c>
      <c r="C469" s="375" t="str">
        <f t="shared" si="53"/>
        <v>0%natural gas_14%coal_68%oil_0%nuclear_1%hydro_5%wind_2%solar_11%other</v>
      </c>
      <c r="D469" s="375" t="s">
        <v>389</v>
      </c>
      <c r="E469" s="375" t="s">
        <v>400</v>
      </c>
      <c r="F469" s="763">
        <f t="shared" si="65"/>
        <v>1.543058463031284E-3</v>
      </c>
      <c r="G469" s="375" t="s">
        <v>399</v>
      </c>
      <c r="H469" s="831" t="str">
        <f t="shared" ca="1" si="66"/>
        <v>Electric tab Row 144-154 for HICC Mix when Inputs tab E710 = HICC</v>
      </c>
      <c r="I469" s="428" t="s">
        <v>232</v>
      </c>
      <c r="J469" s="375" t="str">
        <f t="shared" ca="1" si="48"/>
        <v>HICC</v>
      </c>
      <c r="K469" s="375" t="s">
        <v>52</v>
      </c>
      <c r="L469" s="378"/>
      <c r="M469" s="824">
        <f t="shared" si="56"/>
        <v>0.34</v>
      </c>
      <c r="N469" s="375" t="s">
        <v>394</v>
      </c>
      <c r="O469" s="375" t="s">
        <v>400</v>
      </c>
      <c r="P469" s="763">
        <f t="shared" si="63"/>
        <v>1.7334004107366472E-5</v>
      </c>
      <c r="Q469" s="375" t="s">
        <v>399</v>
      </c>
      <c r="R469" s="831" t="str">
        <f t="shared" ca="1" si="64"/>
        <v>Electric tab Row 144-154 for Natural gas Boiler when Inputs tab E710 = HICC</v>
      </c>
      <c r="S469" s="428" t="s">
        <v>49</v>
      </c>
      <c r="T469" s="375" t="s">
        <v>418</v>
      </c>
      <c r="U469" s="375" t="str">
        <f t="shared" ca="1" si="49"/>
        <v>HICC</v>
      </c>
      <c r="V469" s="375" t="s">
        <v>52</v>
      </c>
      <c r="W469" s="378"/>
      <c r="X469" s="824">
        <f t="shared" si="57"/>
        <v>0.22500000000000001</v>
      </c>
      <c r="Y469" s="375" t="s">
        <v>394</v>
      </c>
      <c r="Z469" s="375" t="s">
        <v>400</v>
      </c>
      <c r="AA469" s="763">
        <f>M$152/1000/10^6/0.000293071</f>
        <v>9.5580022648095496E-6</v>
      </c>
      <c r="AB469" s="375" t="s">
        <v>399</v>
      </c>
      <c r="AC469" s="831" t="str">
        <f t="shared" ca="1" si="58"/>
        <v>Electric tab Row 144-154 for Coal Boiler when Inputs tab E710 = HICC</v>
      </c>
      <c r="AD469" s="428" t="s">
        <v>263</v>
      </c>
      <c r="AE469" s="375" t="str">
        <f t="shared" ca="1" si="50"/>
        <v>HICC</v>
      </c>
      <c r="AF469" s="375" t="s">
        <v>395</v>
      </c>
      <c r="AG469" s="375">
        <f t="shared" si="59"/>
        <v>1.7407940650298326E-6</v>
      </c>
      <c r="AH469" s="375" t="s">
        <v>399</v>
      </c>
      <c r="AI469" s="375" t="str">
        <f t="shared" ca="1" si="60"/>
        <v>Electric tab Row 188-198 for HICC Hydro when Inputs tab E710 = HICC</v>
      </c>
      <c r="AJ469" s="375" t="s">
        <v>422</v>
      </c>
      <c r="AK469" s="428" t="s">
        <v>277</v>
      </c>
      <c r="AL469" s="375" t="str">
        <f t="shared" ca="1" si="51"/>
        <v>HICC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HICC PWR when Inputs tab E710 = HICC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HICC</v>
      </c>
      <c r="C470" s="375" t="str">
        <f t="shared" si="53"/>
        <v>0%natural gas_14%coal_68%oil_0%nuclear_1%hydro_5%wind_2%solar_11%other</v>
      </c>
      <c r="D470" s="375" t="s">
        <v>390</v>
      </c>
      <c r="E470" s="375" t="s">
        <v>400</v>
      </c>
      <c r="F470" s="763">
        <f t="shared" si="65"/>
        <v>2.3048713935663499E-4</v>
      </c>
      <c r="G470" s="375" t="s">
        <v>399</v>
      </c>
      <c r="H470" s="831" t="str">
        <f t="shared" ca="1" si="66"/>
        <v>Electric tab Row 144-154 for HICC Mix when Inputs tab E710 = HICC</v>
      </c>
      <c r="I470" s="428" t="s">
        <v>232</v>
      </c>
      <c r="J470" s="375" t="str">
        <f t="shared" ca="1" si="48"/>
        <v>HICC</v>
      </c>
      <c r="K470" s="375" t="s">
        <v>52</v>
      </c>
      <c r="L470" s="378"/>
      <c r="M470" s="824">
        <f t="shared" si="56"/>
        <v>0.34</v>
      </c>
      <c r="N470" s="375" t="s">
        <v>395</v>
      </c>
      <c r="O470" s="375" t="s">
        <v>400</v>
      </c>
      <c r="P470" s="763">
        <f t="shared" si="63"/>
        <v>1.0500002488020536E-5</v>
      </c>
      <c r="Q470" s="375" t="s">
        <v>399</v>
      </c>
      <c r="R470" s="831" t="str">
        <f t="shared" ca="1" si="64"/>
        <v>Electric tab Row 144-154 for Natural gas Boiler when Inputs tab E710 = HICC</v>
      </c>
      <c r="S470" s="428" t="s">
        <v>49</v>
      </c>
      <c r="T470" s="375" t="s">
        <v>418</v>
      </c>
      <c r="U470" s="375" t="str">
        <f t="shared" ca="1" si="49"/>
        <v>HICC</v>
      </c>
      <c r="V470" s="375" t="s">
        <v>52</v>
      </c>
      <c r="W470" s="378"/>
      <c r="X470" s="824">
        <f t="shared" si="57"/>
        <v>0.22500000000000001</v>
      </c>
      <c r="Y470" s="375" t="s">
        <v>395</v>
      </c>
      <c r="Z470" s="375" t="s">
        <v>400</v>
      </c>
      <c r="AA470" s="763">
        <f>M$153/1000/10^6/0.000293071</f>
        <v>1.6000003791269388E-5</v>
      </c>
      <c r="AB470" s="375" t="s">
        <v>399</v>
      </c>
      <c r="AC470" s="831" t="str">
        <f t="shared" ca="1" si="58"/>
        <v>Electric tab Row 144-154 for Coal Boiler when Inputs tab E710 = HICC</v>
      </c>
      <c r="AD470" s="428" t="s">
        <v>263</v>
      </c>
      <c r="AE470" s="375" t="str">
        <f t="shared" ca="1" si="50"/>
        <v>HICC</v>
      </c>
      <c r="AF470" s="375" t="s">
        <v>396</v>
      </c>
      <c r="AG470" s="375">
        <f t="shared" si="59"/>
        <v>1.9732973037395737E-8</v>
      </c>
      <c r="AH470" s="375" t="s">
        <v>399</v>
      </c>
      <c r="AI470" s="375" t="str">
        <f t="shared" ca="1" si="60"/>
        <v>Electric tab Row 188-198 for HICC Hydro when Inputs tab E710 = HICC</v>
      </c>
      <c r="AJ470" s="375" t="s">
        <v>422</v>
      </c>
      <c r="AK470" s="428" t="s">
        <v>277</v>
      </c>
      <c r="AL470" s="375" t="str">
        <f t="shared" ca="1" si="51"/>
        <v>HICC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HICC PWR when Inputs tab E710 = HICC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HICC</v>
      </c>
      <c r="C471" s="375" t="str">
        <f t="shared" si="53"/>
        <v>0%natural gas_14%coal_68%oil_0%nuclear_1%hydro_5%wind_2%solar_11%other</v>
      </c>
      <c r="D471" s="375" t="s">
        <v>391</v>
      </c>
      <c r="E471" s="375" t="s">
        <v>400</v>
      </c>
      <c r="F471" s="763">
        <f t="shared" si="65"/>
        <v>1.7328661593536909E-4</v>
      </c>
      <c r="G471" s="375" t="s">
        <v>399</v>
      </c>
      <c r="H471" s="831" t="str">
        <f t="shared" ca="1" si="66"/>
        <v>Electric tab Row 144-154 for HICC Mix when Inputs tab E710 = HICC</v>
      </c>
      <c r="I471" s="428" t="s">
        <v>232</v>
      </c>
      <c r="J471" s="375" t="str">
        <f t="shared" ca="1" si="48"/>
        <v>HICC</v>
      </c>
      <c r="K471" s="375" t="s">
        <v>52</v>
      </c>
      <c r="L471" s="378"/>
      <c r="M471" s="824">
        <f t="shared" si="56"/>
        <v>0.34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HICC</v>
      </c>
      <c r="S471" s="428" t="s">
        <v>49</v>
      </c>
      <c r="T471" s="375" t="s">
        <v>418</v>
      </c>
      <c r="U471" s="375" t="str">
        <f t="shared" ca="1" si="49"/>
        <v>HICC</v>
      </c>
      <c r="V471" s="375" t="s">
        <v>52</v>
      </c>
      <c r="W471" s="378"/>
      <c r="X471" s="824">
        <f t="shared" si="57"/>
        <v>0.22500000000000001</v>
      </c>
      <c r="Y471" s="375" t="s">
        <v>396</v>
      </c>
      <c r="Z471" s="375" t="s">
        <v>400</v>
      </c>
      <c r="AA471" s="763">
        <f>M$154/1000/10^6/0.000293071</f>
        <v>2.400000568690408E-5</v>
      </c>
      <c r="AB471" s="375" t="s">
        <v>399</v>
      </c>
      <c r="AC471" s="831" t="str">
        <f t="shared" ca="1" si="58"/>
        <v>Electric tab Row 144-154 for Coal Boiler when Inputs tab E710 = HICC</v>
      </c>
      <c r="AD471" s="430" t="s">
        <v>263</v>
      </c>
      <c r="AE471" s="832" t="str">
        <f t="shared" ca="1" si="50"/>
        <v>HICC</v>
      </c>
      <c r="AF471" s="832" t="s">
        <v>397</v>
      </c>
      <c r="AG471" s="832">
        <f t="shared" si="59"/>
        <v>2.0978051687310616E-3</v>
      </c>
      <c r="AH471" s="832" t="s">
        <v>399</v>
      </c>
      <c r="AI471" s="832" t="str">
        <f t="shared" ca="1" si="60"/>
        <v>Electric tab Row 188-198 for HICC Hydro when Inputs tab E710 = HICC</v>
      </c>
      <c r="AJ471" s="832" t="s">
        <v>422</v>
      </c>
      <c r="AK471" s="428" t="s">
        <v>277</v>
      </c>
      <c r="AL471" s="375" t="str">
        <f t="shared" ca="1" si="51"/>
        <v>HICC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HICC PWR when Inputs tab E710 = HICC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HICC</v>
      </c>
      <c r="C472" s="375" t="str">
        <f t="shared" si="53"/>
        <v>0%natural gas_14%coal_68%oil_0%nuclear_1%hydro_5%wind_2%solar_11%other</v>
      </c>
      <c r="D472" s="375" t="s">
        <v>392</v>
      </c>
      <c r="E472" s="375" t="s">
        <v>400</v>
      </c>
      <c r="F472" s="763">
        <f t="shared" si="65"/>
        <v>1.6531020936637398E-3</v>
      </c>
      <c r="G472" s="375" t="s">
        <v>399</v>
      </c>
      <c r="H472" s="831" t="str">
        <f t="shared" ca="1" si="66"/>
        <v>Electric tab Row 144-154 for HICC Mix when Inputs tab E710 = HICC</v>
      </c>
      <c r="I472" s="428" t="s">
        <v>232</v>
      </c>
      <c r="J472" s="375" t="str">
        <f t="shared" ca="1" si="48"/>
        <v>HICC</v>
      </c>
      <c r="K472" s="375" t="s">
        <v>52</v>
      </c>
      <c r="L472" s="378"/>
      <c r="M472" s="824">
        <f t="shared" si="56"/>
        <v>0.34</v>
      </c>
      <c r="N472" s="375" t="s">
        <v>397</v>
      </c>
      <c r="O472" s="375" t="s">
        <v>400</v>
      </c>
      <c r="P472" s="763">
        <f t="shared" si="63"/>
        <v>0.59540529688505961</v>
      </c>
      <c r="Q472" s="375" t="s">
        <v>399</v>
      </c>
      <c r="R472" s="831" t="str">
        <f t="shared" ca="1" si="64"/>
        <v>Electric tab Row 144-154 for Natural gas Boiler when Inputs tab E710 = HICC</v>
      </c>
      <c r="S472" s="428" t="s">
        <v>49</v>
      </c>
      <c r="T472" s="375" t="s">
        <v>418</v>
      </c>
      <c r="U472" s="375" t="str">
        <f t="shared" ca="1" si="49"/>
        <v>HICC</v>
      </c>
      <c r="V472" s="375" t="s">
        <v>52</v>
      </c>
      <c r="W472" s="378"/>
      <c r="X472" s="824">
        <f t="shared" si="57"/>
        <v>0.22500000000000001</v>
      </c>
      <c r="Y472" s="375" t="s">
        <v>397</v>
      </c>
      <c r="Z472" s="375" t="s">
        <v>400</v>
      </c>
      <c r="AA472" s="763">
        <f>M$155/1000/10^6/0.000293071</f>
        <v>1.5167378599110761</v>
      </c>
      <c r="AB472" s="375" t="s">
        <v>399</v>
      </c>
      <c r="AC472" s="831" t="str">
        <f t="shared" ca="1" si="58"/>
        <v>Electric tab Row 144-154 for Coal Boiler when Inputs tab E710 = HICC</v>
      </c>
      <c r="AK472" s="428" t="s">
        <v>277</v>
      </c>
      <c r="AL472" s="375" t="str">
        <f t="shared" ca="1" si="51"/>
        <v>HICC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HICC BRW when Inputs tab E710 = HICC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HICC</v>
      </c>
      <c r="C473" s="375" t="str">
        <f t="shared" si="53"/>
        <v>0%natural gas_14%coal_68%oil_0%nuclear_1%hydro_5%wind_2%solar_11%other</v>
      </c>
      <c r="D473" s="375" t="s">
        <v>393</v>
      </c>
      <c r="E473" s="375" t="s">
        <v>400</v>
      </c>
      <c r="F473" s="763">
        <f t="shared" si="65"/>
        <v>1.523872931684092E-5</v>
      </c>
      <c r="G473" s="375" t="s">
        <v>399</v>
      </c>
      <c r="H473" s="831" t="str">
        <f t="shared" ca="1" si="66"/>
        <v>Electric tab Row 144-154 for HICC Mix when Inputs tab E710 = HICC</v>
      </c>
      <c r="I473" s="428" t="s">
        <v>232</v>
      </c>
      <c r="J473" s="375" t="str">
        <f t="shared" ca="1" si="48"/>
        <v>HICC</v>
      </c>
      <c r="K473" s="375" t="s">
        <v>52</v>
      </c>
      <c r="L473" s="378"/>
      <c r="M473" s="824">
        <f t="shared" si="56"/>
        <v>0.34</v>
      </c>
      <c r="N473" s="375" t="s">
        <v>387</v>
      </c>
      <c r="O473" s="375" t="s">
        <v>401</v>
      </c>
      <c r="P473" s="378">
        <f>(I145+I189)/1000/10^6/0.000293071</f>
        <v>3.121181576156924E-5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HICC</v>
      </c>
      <c r="S473" s="428" t="s">
        <v>49</v>
      </c>
      <c r="T473" s="375" t="s">
        <v>418</v>
      </c>
      <c r="U473" s="375" t="str">
        <f t="shared" ca="1" si="49"/>
        <v>HICC</v>
      </c>
      <c r="V473" s="375" t="s">
        <v>52</v>
      </c>
      <c r="W473" s="378"/>
      <c r="X473" s="824">
        <f t="shared" si="57"/>
        <v>0.22500000000000001</v>
      </c>
      <c r="Y473" s="375" t="s">
        <v>387</v>
      </c>
      <c r="Z473" s="375" t="s">
        <v>401</v>
      </c>
      <c r="AA473" s="378">
        <f>(M$145+M$189)/1000/10^6/0.000293071</f>
        <v>2.4811814245061489E-5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HICC</v>
      </c>
      <c r="AK473" s="428" t="s">
        <v>277</v>
      </c>
      <c r="AL473" s="375" t="str">
        <f t="shared" ca="1" si="51"/>
        <v>HICC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HICC BRW when Inputs tab E710 = HICC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HICC</v>
      </c>
      <c r="C474" s="375" t="str">
        <f t="shared" si="53"/>
        <v>0%natural gas_14%coal_68%oil_0%nuclear_1%hydro_5%wind_2%solar_11%other</v>
      </c>
      <c r="D474" s="375" t="s">
        <v>394</v>
      </c>
      <c r="E474" s="375" t="s">
        <v>400</v>
      </c>
      <c r="F474" s="763">
        <f t="shared" si="65"/>
        <v>2.5624713642985208E-5</v>
      </c>
      <c r="G474" s="375" t="s">
        <v>399</v>
      </c>
      <c r="H474" s="831" t="str">
        <f t="shared" ca="1" si="66"/>
        <v>Electric tab Row 144-154 for HICC Mix when Inputs tab E710 = HICC</v>
      </c>
      <c r="I474" s="428" t="s">
        <v>232</v>
      </c>
      <c r="J474" s="375" t="str">
        <f t="shared" ca="1" si="48"/>
        <v>HICC</v>
      </c>
      <c r="K474" s="375" t="s">
        <v>52</v>
      </c>
      <c r="L474" s="378"/>
      <c r="M474" s="824">
        <f t="shared" si="56"/>
        <v>0.34</v>
      </c>
      <c r="N474" s="375" t="s">
        <v>388</v>
      </c>
      <c r="O474" s="375" t="s">
        <v>401</v>
      </c>
      <c r="P474" s="378">
        <f t="shared" ref="P474:P483" si="70">(I146+I190)/1000/10^6/0.000293071</f>
        <v>4.6346183421331488E-4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HICC</v>
      </c>
      <c r="S474" s="428" t="s">
        <v>49</v>
      </c>
      <c r="T474" s="375" t="s">
        <v>418</v>
      </c>
      <c r="U474" s="375" t="str">
        <f t="shared" ca="1" si="49"/>
        <v>HICC</v>
      </c>
      <c r="V474" s="375" t="s">
        <v>52</v>
      </c>
      <c r="W474" s="378"/>
      <c r="X474" s="824">
        <f t="shared" si="57"/>
        <v>0.22500000000000001</v>
      </c>
      <c r="Y474" s="375" t="s">
        <v>388</v>
      </c>
      <c r="Z474" s="375" t="s">
        <v>401</v>
      </c>
      <c r="AA474" s="378">
        <f>(M$146+M$190)/1000/10^6/0.000293071</f>
        <v>2.0946177402691334E-4</v>
      </c>
      <c r="AB474" s="375" t="s">
        <v>399</v>
      </c>
      <c r="AC474" s="831" t="str">
        <f t="shared" ca="1" si="68"/>
        <v>Electric tab Row 144-154 plus Row 188-198 for Coal Boiler when Inputs tab E710 = HICC</v>
      </c>
      <c r="AK474" s="428" t="s">
        <v>277</v>
      </c>
      <c r="AL474" s="375" t="str">
        <f t="shared" ca="1" si="51"/>
        <v>HICC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HICC BRW when Inputs tab E710 = HICC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HICC</v>
      </c>
      <c r="C475" s="375" t="str">
        <f t="shared" si="53"/>
        <v>0%natural gas_14%coal_68%oil_0%nuclear_1%hydro_5%wind_2%solar_11%other</v>
      </c>
      <c r="D475" s="375" t="s">
        <v>395</v>
      </c>
      <c r="E475" s="375" t="s">
        <v>400</v>
      </c>
      <c r="F475" s="763">
        <f t="shared" si="65"/>
        <v>3.7713744339330626E-5</v>
      </c>
      <c r="G475" s="375" t="s">
        <v>399</v>
      </c>
      <c r="H475" s="831" t="str">
        <f t="shared" ca="1" si="66"/>
        <v>Electric tab Row 144-154 for HICC Mix when Inputs tab E710 = HICC</v>
      </c>
      <c r="I475" s="428" t="s">
        <v>232</v>
      </c>
      <c r="J475" s="375" t="str">
        <f t="shared" ca="1" si="48"/>
        <v>HICC</v>
      </c>
      <c r="K475" s="375" t="s">
        <v>52</v>
      </c>
      <c r="L475" s="378"/>
      <c r="M475" s="824">
        <f t="shared" si="56"/>
        <v>0.34</v>
      </c>
      <c r="N475" s="375" t="s">
        <v>389</v>
      </c>
      <c r="O475" s="375" t="s">
        <v>401</v>
      </c>
      <c r="P475" s="378">
        <f t="shared" si="70"/>
        <v>8.2282856757412664E-4</v>
      </c>
      <c r="Q475" s="375" t="s">
        <v>399</v>
      </c>
      <c r="R475" s="831" t="str">
        <f t="shared" ca="1" si="71"/>
        <v>Electric tab Row 144-154 plus Row 188-198 for Natural gas Boiler when Inputs tab E710 = HICC</v>
      </c>
      <c r="S475" s="428" t="s">
        <v>49</v>
      </c>
      <c r="T475" s="375" t="s">
        <v>418</v>
      </c>
      <c r="U475" s="375" t="str">
        <f t="shared" ca="1" si="49"/>
        <v>HICC</v>
      </c>
      <c r="V475" s="375" t="s">
        <v>52</v>
      </c>
      <c r="W475" s="378"/>
      <c r="X475" s="824">
        <f t="shared" si="57"/>
        <v>0.22500000000000001</v>
      </c>
      <c r="Y475" s="375" t="s">
        <v>389</v>
      </c>
      <c r="Z475" s="375" t="s">
        <v>401</v>
      </c>
      <c r="AA475" s="378">
        <f>(M$147+M$191)/1000/10^6/0.000293071</f>
        <v>2.8488290476436128E-3</v>
      </c>
      <c r="AB475" s="375" t="s">
        <v>399</v>
      </c>
      <c r="AC475" s="831" t="str">
        <f t="shared" ca="1" si="68"/>
        <v>Electric tab Row 144-154 plus Row 188-198 for Coal Boiler when Inputs tab E710 = HICC</v>
      </c>
      <c r="AK475" s="428" t="s">
        <v>277</v>
      </c>
      <c r="AL475" s="375" t="str">
        <f t="shared" ca="1" si="51"/>
        <v>HICC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HICC BRW when Inputs tab E710 = HICC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HICC</v>
      </c>
      <c r="C476" s="375" t="str">
        <f t="shared" si="53"/>
        <v>0%natural gas_14%coal_68%oil_0%nuclear_1%hydro_5%wind_2%solar_11%other</v>
      </c>
      <c r="D476" s="375" t="s">
        <v>396</v>
      </c>
      <c r="E476" s="375" t="s">
        <v>400</v>
      </c>
      <c r="F476" s="763">
        <f t="shared" si="65"/>
        <v>9.3240986279724332E-6</v>
      </c>
      <c r="G476" s="375" t="s">
        <v>399</v>
      </c>
      <c r="H476" s="831" t="str">
        <f t="shared" ca="1" si="66"/>
        <v>Electric tab Row 144-154 for HICC Mix when Inputs tab E710 = HICC</v>
      </c>
      <c r="I476" s="428" t="s">
        <v>232</v>
      </c>
      <c r="J476" s="375" t="str">
        <f t="shared" ca="1" si="48"/>
        <v>HICC</v>
      </c>
      <c r="K476" s="375" t="s">
        <v>52</v>
      </c>
      <c r="L476" s="378"/>
      <c r="M476" s="824">
        <f t="shared" si="56"/>
        <v>0.34</v>
      </c>
      <c r="N476" s="375" t="s">
        <v>390</v>
      </c>
      <c r="O476" s="375" t="s">
        <v>401</v>
      </c>
      <c r="P476" s="378">
        <f t="shared" si="70"/>
        <v>4.1002188450679274E-5</v>
      </c>
      <c r="Q476" s="375" t="s">
        <v>399</v>
      </c>
      <c r="R476" s="831" t="str">
        <f t="shared" ca="1" si="71"/>
        <v>Electric tab Row 144-154 plus Row 188-198 for Natural gas Boiler when Inputs tab E710 = HICC</v>
      </c>
      <c r="S476" s="428" t="s">
        <v>49</v>
      </c>
      <c r="T476" s="375" t="s">
        <v>418</v>
      </c>
      <c r="U476" s="375" t="str">
        <f t="shared" ca="1" si="49"/>
        <v>HICC</v>
      </c>
      <c r="V476" s="375" t="s">
        <v>52</v>
      </c>
      <c r="W476" s="378"/>
      <c r="X476" s="824">
        <f t="shared" si="57"/>
        <v>0.22500000000000001</v>
      </c>
      <c r="Y476" s="375" t="s">
        <v>390</v>
      </c>
      <c r="Z476" s="375" t="s">
        <v>401</v>
      </c>
      <c r="AA476" s="378">
        <f>(M$148+M$192)/1000/10^6/0.000293071</f>
        <v>1.1850220681464038E-4</v>
      </c>
      <c r="AB476" s="375" t="s">
        <v>399</v>
      </c>
      <c r="AC476" s="831" t="str">
        <f t="shared" ca="1" si="68"/>
        <v>Electric tab Row 144-154 plus Row 188-198 for Coal Boiler when Inputs tab E710 = HICC</v>
      </c>
      <c r="AK476" s="428" t="s">
        <v>277</v>
      </c>
      <c r="AL476" s="375" t="str">
        <f t="shared" ca="1" si="51"/>
        <v>HICC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HICC BRW when Inputs tab E710 = HICC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HICC</v>
      </c>
      <c r="C477" s="375" t="str">
        <f t="shared" si="53"/>
        <v>0%natural gas_14%coal_68%oil_0%nuclear_1%hydro_5%wind_2%solar_11%other</v>
      </c>
      <c r="D477" s="375" t="s">
        <v>397</v>
      </c>
      <c r="E477" s="375" t="s">
        <v>400</v>
      </c>
      <c r="F477" s="763">
        <f t="shared" si="65"/>
        <v>0.7822105943845491</v>
      </c>
      <c r="G477" s="375" t="s">
        <v>399</v>
      </c>
      <c r="H477" s="831" t="str">
        <f t="shared" ca="1" si="66"/>
        <v>Electric tab Row 144-154 for HICC Mix when Inputs tab E710 = HICC</v>
      </c>
      <c r="I477" s="428" t="s">
        <v>232</v>
      </c>
      <c r="J477" s="375" t="str">
        <f t="shared" ca="1" si="48"/>
        <v>HICC</v>
      </c>
      <c r="K477" s="375" t="s">
        <v>52</v>
      </c>
      <c r="L477" s="378"/>
      <c r="M477" s="824">
        <f t="shared" si="56"/>
        <v>0.34</v>
      </c>
      <c r="N477" s="375" t="s">
        <v>391</v>
      </c>
      <c r="O477" s="375" t="s">
        <v>401</v>
      </c>
      <c r="P477" s="378">
        <f t="shared" si="70"/>
        <v>4.0731829871009565E-5</v>
      </c>
      <c r="Q477" s="375" t="s">
        <v>399</v>
      </c>
      <c r="R477" s="831" t="str">
        <f t="shared" ca="1" si="71"/>
        <v>Electric tab Row 144-154 plus Row 188-198 for Natural gas Boiler when Inputs tab E710 = HICC</v>
      </c>
      <c r="S477" s="428" t="s">
        <v>49</v>
      </c>
      <c r="T477" s="375" t="s">
        <v>418</v>
      </c>
      <c r="U477" s="375" t="str">
        <f t="shared" ca="1" si="49"/>
        <v>HICC</v>
      </c>
      <c r="V477" s="375" t="s">
        <v>52</v>
      </c>
      <c r="W477" s="378"/>
      <c r="X477" s="824">
        <f t="shared" si="57"/>
        <v>0.22500000000000001</v>
      </c>
      <c r="Y477" s="375" t="s">
        <v>391</v>
      </c>
      <c r="Z477" s="375" t="s">
        <v>401</v>
      </c>
      <c r="AA477" s="378">
        <f>(M$149+M$193)/1000/10^6/0.000293071</f>
        <v>1.1823184823497069E-4</v>
      </c>
      <c r="AB477" s="375" t="s">
        <v>399</v>
      </c>
      <c r="AC477" s="831" t="str">
        <f t="shared" ca="1" si="68"/>
        <v>Electric tab Row 144-154 plus Row 188-198 for Coal Boiler when Inputs tab E710 = HICC</v>
      </c>
      <c r="AK477" s="428" t="s">
        <v>277</v>
      </c>
      <c r="AL477" s="375" t="str">
        <f t="shared" ca="1" si="51"/>
        <v>HICC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HICC BRW when Inputs tab E710 = HICC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HICC</v>
      </c>
      <c r="C478" s="375" t="str">
        <f t="shared" si="53"/>
        <v>0%natural gas_14%coal_68%oil_0%nuclear_1%hydro_5%wind_2%solar_11%other</v>
      </c>
      <c r="D478" s="375" t="s">
        <v>387</v>
      </c>
      <c r="E478" s="375" t="s">
        <v>401</v>
      </c>
      <c r="F478" s="378">
        <f>(B145+B189)/1000/10^6/0.000293071</f>
        <v>2.3631253788331165E-5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HICC Mix when Inputs tab E710 = HICC</v>
      </c>
      <c r="I478" s="428" t="s">
        <v>232</v>
      </c>
      <c r="J478" s="375" t="str">
        <f t="shared" ca="1" si="48"/>
        <v>HICC</v>
      </c>
      <c r="K478" s="375" t="s">
        <v>52</v>
      </c>
      <c r="L478" s="378"/>
      <c r="M478" s="824">
        <f t="shared" si="56"/>
        <v>0.34</v>
      </c>
      <c r="N478" s="375" t="s">
        <v>392</v>
      </c>
      <c r="O478" s="375" t="s">
        <v>401</v>
      </c>
      <c r="P478" s="378">
        <f t="shared" si="70"/>
        <v>1.6862864320693326E-4</v>
      </c>
      <c r="Q478" s="375" t="s">
        <v>399</v>
      </c>
      <c r="R478" s="831" t="str">
        <f t="shared" ca="1" si="71"/>
        <v>Electric tab Row 144-154 plus Row 188-198 for Natural gas Boiler when Inputs tab E710 = HICC</v>
      </c>
      <c r="S478" s="428" t="s">
        <v>49</v>
      </c>
      <c r="T478" s="375" t="s">
        <v>418</v>
      </c>
      <c r="U478" s="375" t="str">
        <f t="shared" ca="1" si="49"/>
        <v>HICC</v>
      </c>
      <c r="V478" s="375" t="s">
        <v>52</v>
      </c>
      <c r="W478" s="378"/>
      <c r="X478" s="824">
        <f t="shared" si="57"/>
        <v>0.22500000000000001</v>
      </c>
      <c r="Y478" s="375" t="s">
        <v>392</v>
      </c>
      <c r="Z478" s="375" t="s">
        <v>401</v>
      </c>
      <c r="AA478" s="378">
        <f>(M$150+M$194)/1000/10^6/0.000293071</f>
        <v>8.9658307277416249E-3</v>
      </c>
      <c r="AB478" s="375" t="s">
        <v>399</v>
      </c>
      <c r="AC478" s="831" t="str">
        <f t="shared" ca="1" si="68"/>
        <v>Electric tab Row 144-154 plus Row 188-198 for Coal Boiler when Inputs tab E710 = HICC</v>
      </c>
      <c r="AK478" s="428" t="s">
        <v>277</v>
      </c>
      <c r="AL478" s="375" t="str">
        <f t="shared" ca="1" si="51"/>
        <v>HICC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HICC BRW when Inputs tab E710 = HICC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HICC</v>
      </c>
      <c r="C479" s="375" t="str">
        <f t="shared" si="53"/>
        <v>0%natural gas_14%coal_68%oil_0%nuclear_1%hydro_5%wind_2%solar_11%other</v>
      </c>
      <c r="D479" s="375" t="s">
        <v>388</v>
      </c>
      <c r="E479" s="375" t="s">
        <v>401</v>
      </c>
      <c r="F479" s="378">
        <f t="shared" ref="F479:F488" si="72">(B146+B190)/1000/10^6/0.000293071</f>
        <v>2.7668325088298253E-4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HICC Mix when Inputs tab E710 = HICC</v>
      </c>
      <c r="I479" s="428" t="s">
        <v>232</v>
      </c>
      <c r="J479" s="375" t="str">
        <f t="shared" ca="1" si="48"/>
        <v>HICC</v>
      </c>
      <c r="K479" s="375" t="s">
        <v>52</v>
      </c>
      <c r="L479" s="378"/>
      <c r="M479" s="824">
        <f t="shared" si="56"/>
        <v>0.34</v>
      </c>
      <c r="N479" s="375" t="s">
        <v>393</v>
      </c>
      <c r="O479" s="375" t="s">
        <v>401</v>
      </c>
      <c r="P479" s="378">
        <f t="shared" si="70"/>
        <v>6.6868252786749994E-6</v>
      </c>
      <c r="Q479" s="375" t="s">
        <v>399</v>
      </c>
      <c r="R479" s="831" t="str">
        <f t="shared" ca="1" si="71"/>
        <v>Electric tab Row 144-154 plus Row 188-198 for Natural gas Boiler when Inputs tab E710 = HICC</v>
      </c>
      <c r="S479" s="428" t="s">
        <v>49</v>
      </c>
      <c r="T479" s="375" t="s">
        <v>418</v>
      </c>
      <c r="U479" s="375" t="str">
        <f t="shared" ca="1" si="49"/>
        <v>HICC</v>
      </c>
      <c r="V479" s="375" t="s">
        <v>52</v>
      </c>
      <c r="W479" s="378"/>
      <c r="X479" s="824">
        <f t="shared" si="57"/>
        <v>0.22500000000000001</v>
      </c>
      <c r="Y479" s="375" t="s">
        <v>393</v>
      </c>
      <c r="Z479" s="375" t="s">
        <v>401</v>
      </c>
      <c r="AA479" s="378">
        <f>(M$151+M$195)/1000/10^6/0.000293071</f>
        <v>5.0783248975339477E-6</v>
      </c>
      <c r="AB479" s="375" t="s">
        <v>399</v>
      </c>
      <c r="AC479" s="831" t="str">
        <f t="shared" ca="1" si="68"/>
        <v>Electric tab Row 144-154 plus Row 188-198 for Coal Boiler when Inputs tab E710 = HICC</v>
      </c>
      <c r="AK479" s="428" t="s">
        <v>277</v>
      </c>
      <c r="AL479" s="375" t="str">
        <f t="shared" ca="1" si="51"/>
        <v>HICC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HICC BRW when Inputs tab E710 = HICC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HICC</v>
      </c>
      <c r="C480" s="375" t="str">
        <f t="shared" si="53"/>
        <v>0%natural gas_14%coal_68%oil_0%nuclear_1%hydro_5%wind_2%solar_11%other</v>
      </c>
      <c r="D480" s="375" t="s">
        <v>389</v>
      </c>
      <c r="E480" s="375" t="s">
        <v>401</v>
      </c>
      <c r="F480" s="378">
        <f t="shared" si="72"/>
        <v>1.5465361891436749E-3</v>
      </c>
      <c r="G480" s="375" t="s">
        <v>399</v>
      </c>
      <c r="H480" s="831" t="str">
        <f t="shared" ca="1" si="73"/>
        <v>Electric tab Row 144-154 plus Row 188-198 for HICC Mix when Inputs tab E710 = HICC</v>
      </c>
      <c r="I480" s="428" t="s">
        <v>232</v>
      </c>
      <c r="J480" s="375" t="str">
        <f t="shared" ca="1" si="48"/>
        <v>HICC</v>
      </c>
      <c r="K480" s="375" t="s">
        <v>52</v>
      </c>
      <c r="L480" s="378"/>
      <c r="M480" s="824">
        <f t="shared" si="56"/>
        <v>0.34</v>
      </c>
      <c r="N480" s="375" t="s">
        <v>394</v>
      </c>
      <c r="O480" s="375" t="s">
        <v>401</v>
      </c>
      <c r="P480" s="378">
        <f t="shared" si="70"/>
        <v>1.7343474478326241E-5</v>
      </c>
      <c r="Q480" s="375" t="s">
        <v>399</v>
      </c>
      <c r="R480" s="831" t="str">
        <f t="shared" ca="1" si="71"/>
        <v>Electric tab Row 144-154 plus Row 188-198 for Natural gas Boiler when Inputs tab E710 = HICC</v>
      </c>
      <c r="S480" s="428" t="s">
        <v>49</v>
      </c>
      <c r="T480" s="375" t="s">
        <v>418</v>
      </c>
      <c r="U480" s="375" t="str">
        <f t="shared" ca="1" si="49"/>
        <v>HICC</v>
      </c>
      <c r="V480" s="375" t="s">
        <v>52</v>
      </c>
      <c r="W480" s="378"/>
      <c r="X480" s="824">
        <f t="shared" si="57"/>
        <v>0.22500000000000001</v>
      </c>
      <c r="Y480" s="375" t="s">
        <v>394</v>
      </c>
      <c r="Z480" s="375" t="s">
        <v>401</v>
      </c>
      <c r="AA480" s="378">
        <f>(M$152+M$196)/1000/10^6/0.000293071</f>
        <v>9.5674726357693128E-6</v>
      </c>
      <c r="AB480" s="375" t="s">
        <v>399</v>
      </c>
      <c r="AC480" s="831" t="str">
        <f t="shared" ca="1" si="68"/>
        <v>Electric tab Row 144-154 plus Row 188-198 for Coal Boiler when Inputs tab E710 = HICC</v>
      </c>
      <c r="AK480" s="428" t="s">
        <v>277</v>
      </c>
      <c r="AL480" s="375" t="str">
        <f t="shared" ca="1" si="51"/>
        <v>HICC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HICC BRW when Inputs tab E710 = HICC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HICC</v>
      </c>
      <c r="C481" s="375" t="str">
        <f t="shared" si="53"/>
        <v>0%natural gas_14%coal_68%oil_0%nuclear_1%hydro_5%wind_2%solar_11%other</v>
      </c>
      <c r="D481" s="375" t="s">
        <v>390</v>
      </c>
      <c r="E481" s="375" t="s">
        <v>401</v>
      </c>
      <c r="F481" s="378">
        <f t="shared" si="72"/>
        <v>2.3167142950990613E-4</v>
      </c>
      <c r="G481" s="375" t="s">
        <v>399</v>
      </c>
      <c r="H481" s="831" t="str">
        <f t="shared" ca="1" si="73"/>
        <v>Electric tab Row 144-154 plus Row 188-198 for HICC Mix when Inputs tab E710 = HICC</v>
      </c>
      <c r="I481" s="428" t="s">
        <v>232</v>
      </c>
      <c r="J481" s="375" t="str">
        <f t="shared" ca="1" si="48"/>
        <v>HICC</v>
      </c>
      <c r="K481" s="375" t="s">
        <v>52</v>
      </c>
      <c r="M481" s="824">
        <f t="shared" si="56"/>
        <v>0.34</v>
      </c>
      <c r="N481" s="375" t="s">
        <v>395</v>
      </c>
      <c r="O481" s="375" t="s">
        <v>401</v>
      </c>
      <c r="P481" s="378">
        <f t="shared" si="70"/>
        <v>1.1788505192502391E-5</v>
      </c>
      <c r="Q481" s="375" t="s">
        <v>399</v>
      </c>
      <c r="R481" s="831" t="str">
        <f t="shared" ca="1" si="71"/>
        <v>Electric tab Row 144-154 plus Row 188-198 for Natural gas Boiler when Inputs tab E710 = HICC</v>
      </c>
      <c r="S481" s="428" t="s">
        <v>49</v>
      </c>
      <c r="T481" s="375" t="s">
        <v>418</v>
      </c>
      <c r="U481" s="375" t="str">
        <f t="shared" ca="1" si="49"/>
        <v>HICC</v>
      </c>
      <c r="V481" s="375" t="s">
        <v>52</v>
      </c>
      <c r="X481" s="824">
        <f t="shared" si="57"/>
        <v>0.22500000000000001</v>
      </c>
      <c r="Y481" s="375" t="s">
        <v>395</v>
      </c>
      <c r="Z481" s="375" t="s">
        <v>401</v>
      </c>
      <c r="AA481" s="378">
        <f>(M$153+M$197)/1000/10^6/0.000293071</f>
        <v>1.7288506495751242E-5</v>
      </c>
      <c r="AB481" s="375" t="s">
        <v>399</v>
      </c>
      <c r="AC481" s="831" t="str">
        <f t="shared" ca="1" si="68"/>
        <v>Electric tab Row 144-154 plus Row 188-198 for Coal Boiler when Inputs tab E710 = HICC</v>
      </c>
      <c r="AK481" s="428" t="s">
        <v>277</v>
      </c>
      <c r="AL481" s="375" t="str">
        <f t="shared" ca="1" si="51"/>
        <v>HICC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HICC BRW when Inputs tab E710 = HICC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HICC</v>
      </c>
      <c r="C482" s="375" t="str">
        <f t="shared" si="53"/>
        <v>0%natural gas_14%coal_68%oil_0%nuclear_1%hydro_5%wind_2%solar_11%other</v>
      </c>
      <c r="D482" s="375" t="s">
        <v>391</v>
      </c>
      <c r="E482" s="375" t="s">
        <v>401</v>
      </c>
      <c r="F482" s="378">
        <f t="shared" si="72"/>
        <v>1.7389875806413053E-4</v>
      </c>
      <c r="G482" s="375" t="s">
        <v>399</v>
      </c>
      <c r="H482" s="831" t="str">
        <f t="shared" ca="1" si="73"/>
        <v>Electric tab Row 144-154 plus Row 188-198 for HICC Mix when Inputs tab E710 = HICC</v>
      </c>
      <c r="I482" s="428" t="s">
        <v>232</v>
      </c>
      <c r="J482" s="375" t="str">
        <f t="shared" ca="1" si="48"/>
        <v>HICC</v>
      </c>
      <c r="K482" s="375" t="s">
        <v>52</v>
      </c>
      <c r="M482" s="824">
        <f t="shared" si="56"/>
        <v>0.34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HICC</v>
      </c>
      <c r="S482" s="428" t="s">
        <v>49</v>
      </c>
      <c r="T482" s="375" t="s">
        <v>418</v>
      </c>
      <c r="U482" s="375" t="str">
        <f t="shared" ca="1" si="49"/>
        <v>HICC</v>
      </c>
      <c r="V482" s="375" t="s">
        <v>52</v>
      </c>
      <c r="X482" s="824">
        <f t="shared" si="57"/>
        <v>0.22500000000000001</v>
      </c>
      <c r="Y482" s="375" t="s">
        <v>396</v>
      </c>
      <c r="Z482" s="375" t="s">
        <v>401</v>
      </c>
      <c r="AA482" s="378">
        <f>(M$154+M$198)/1000/10^6/0.000293071</f>
        <v>2.4007892132092866E-5</v>
      </c>
      <c r="AB482" s="375" t="s">
        <v>399</v>
      </c>
      <c r="AC482" s="831" t="str">
        <f t="shared" ca="1" si="68"/>
        <v>Electric tab Row 144-154 plus Row 188-198 for Coal Boiler when Inputs tab E710 = HICC</v>
      </c>
      <c r="AK482" s="428" t="s">
        <v>277</v>
      </c>
      <c r="AL482" s="375" t="str">
        <f t="shared" ca="1" si="51"/>
        <v>HICC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HICC BRW when Inputs tab E710 = HICC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HICC</v>
      </c>
      <c r="C483" s="375" t="str">
        <f t="shared" si="53"/>
        <v>0%natural gas_14%coal_68%oil_0%nuclear_1%hydro_5%wind_2%solar_11%other</v>
      </c>
      <c r="D483" s="375" t="s">
        <v>392</v>
      </c>
      <c r="E483" s="375" t="s">
        <v>401</v>
      </c>
      <c r="F483" s="378">
        <f t="shared" si="72"/>
        <v>1.6625338124899142E-3</v>
      </c>
      <c r="G483" s="375" t="s">
        <v>399</v>
      </c>
      <c r="H483" s="831" t="str">
        <f t="shared" ca="1" si="73"/>
        <v>Electric tab Row 144-154 plus Row 188-198 for HICC Mix when Inputs tab E710 = HICC</v>
      </c>
      <c r="I483" s="428" t="s">
        <v>232</v>
      </c>
      <c r="J483" s="375" t="str">
        <f t="shared" ca="1" si="48"/>
        <v>HICC</v>
      </c>
      <c r="K483" s="375" t="s">
        <v>52</v>
      </c>
      <c r="M483" s="824">
        <f t="shared" si="56"/>
        <v>0.34</v>
      </c>
      <c r="N483" s="375" t="s">
        <v>397</v>
      </c>
      <c r="O483" s="375" t="s">
        <v>401</v>
      </c>
      <c r="P483" s="378">
        <f t="shared" si="70"/>
        <v>0.59620166941847941</v>
      </c>
      <c r="Q483" s="375" t="s">
        <v>399</v>
      </c>
      <c r="R483" s="831" t="str">
        <f t="shared" ca="1" si="71"/>
        <v>Electric tab Row 144-154 plus Row 188-198 for Natural gas Boiler when Inputs tab E710 = HICC</v>
      </c>
      <c r="S483" s="428" t="s">
        <v>49</v>
      </c>
      <c r="T483" s="375" t="s">
        <v>418</v>
      </c>
      <c r="U483" s="375" t="str">
        <f t="shared" ca="1" si="49"/>
        <v>HICC</v>
      </c>
      <c r="V483" s="375" t="s">
        <v>52</v>
      </c>
      <c r="X483" s="824">
        <f t="shared" si="57"/>
        <v>0.22500000000000001</v>
      </c>
      <c r="Y483" s="375" t="s">
        <v>397</v>
      </c>
      <c r="Z483" s="375" t="s">
        <v>401</v>
      </c>
      <c r="AA483" s="378">
        <f>(M$155+M$199)/1000/10^6/0.000293071</f>
        <v>1.5175342324444958</v>
      </c>
      <c r="AB483" s="375" t="s">
        <v>399</v>
      </c>
      <c r="AC483" s="831" t="str">
        <f t="shared" ca="1" si="68"/>
        <v>Electric tab Row 144-154 plus Row 188-198 for Coal Boiler when Inputs tab E710 = HICC</v>
      </c>
      <c r="AK483" s="428" t="s">
        <v>277</v>
      </c>
      <c r="AL483" s="375" t="str">
        <f t="shared" ca="1" si="51"/>
        <v>HICC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HICC HTGR when Inputs tab E710 = HICC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HICC</v>
      </c>
      <c r="C484" s="375" t="str">
        <f t="shared" si="53"/>
        <v>0%natural gas_14%coal_68%oil_0%nuclear_1%hydro_5%wind_2%solar_11%other</v>
      </c>
      <c r="D484" s="375" t="s">
        <v>393</v>
      </c>
      <c r="E484" s="375" t="s">
        <v>401</v>
      </c>
      <c r="F484" s="378">
        <f t="shared" si="72"/>
        <v>1.526505440587471E-5</v>
      </c>
      <c r="G484" s="375" t="s">
        <v>399</v>
      </c>
      <c r="H484" s="831" t="str">
        <f t="shared" ca="1" si="73"/>
        <v>Electric tab Row 144-154 plus Row 188-198 for HICC Mix when Inputs tab E710 = HICC</v>
      </c>
      <c r="I484" s="428" t="s">
        <v>232</v>
      </c>
      <c r="J484" s="375" t="str">
        <f t="shared" ca="1" si="48"/>
        <v>HICC</v>
      </c>
      <c r="K484" s="375" t="s">
        <v>54</v>
      </c>
      <c r="M484" s="824">
        <f t="shared" si="56"/>
        <v>0.432</v>
      </c>
      <c r="N484" s="375" t="s">
        <v>385</v>
      </c>
      <c r="O484" s="375" t="s">
        <v>400</v>
      </c>
      <c r="P484" s="761">
        <f>J139/10^6</f>
        <v>2.3148148148148149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HICC</v>
      </c>
      <c r="S484" s="428" t="s">
        <v>49</v>
      </c>
      <c r="T484" s="375" t="s">
        <v>418</v>
      </c>
      <c r="U484" s="375" t="str">
        <f t="shared" ca="1" si="49"/>
        <v>HICC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HICC</v>
      </c>
      <c r="AK484" s="428" t="s">
        <v>277</v>
      </c>
      <c r="AL484" s="375" t="str">
        <f t="shared" ca="1" si="51"/>
        <v>HICC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HICC HTGR when Inputs tab E710 = HICC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HICC</v>
      </c>
      <c r="C485" s="375" t="str">
        <f t="shared" si="53"/>
        <v>0%natural gas_14%coal_68%oil_0%nuclear_1%hydro_5%wind_2%solar_11%other</v>
      </c>
      <c r="D485" s="375" t="s">
        <v>394</v>
      </c>
      <c r="E485" s="375" t="s">
        <v>401</v>
      </c>
      <c r="F485" s="378">
        <f t="shared" si="72"/>
        <v>2.5673068284071583E-5</v>
      </c>
      <c r="G485" s="375" t="s">
        <v>399</v>
      </c>
      <c r="H485" s="831" t="str">
        <f t="shared" ca="1" si="73"/>
        <v>Electric tab Row 144-154 plus Row 188-198 for HICC Mix when Inputs tab E710 = HICC</v>
      </c>
      <c r="I485" s="428" t="s">
        <v>232</v>
      </c>
      <c r="J485" s="375" t="str">
        <f t="shared" ca="1" si="48"/>
        <v>HICC</v>
      </c>
      <c r="K485" s="375" t="s">
        <v>54</v>
      </c>
      <c r="M485" s="824">
        <f t="shared" si="56"/>
        <v>0.432</v>
      </c>
      <c r="N485" s="375" t="s">
        <v>387</v>
      </c>
      <c r="O485" s="375" t="s">
        <v>400</v>
      </c>
      <c r="P485" s="763">
        <f>J145/1000/10^6/0.000293071</f>
        <v>8.0000018956346939E-6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HICC</v>
      </c>
      <c r="S485" s="428" t="s">
        <v>49</v>
      </c>
      <c r="T485" s="375" t="s">
        <v>418</v>
      </c>
      <c r="U485" s="375" t="str">
        <f t="shared" ca="1" si="49"/>
        <v>HICC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HICC</v>
      </c>
      <c r="AK485" s="428" t="s">
        <v>277</v>
      </c>
      <c r="AL485" s="375" t="str">
        <f t="shared" ca="1" si="51"/>
        <v>HICC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HICC HTGR when Inputs tab E710 = HICC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HICC</v>
      </c>
      <c r="C486" s="375" t="str">
        <f t="shared" si="53"/>
        <v>0%natural gas_14%coal_68%oil_0%nuclear_1%hydro_5%wind_2%solar_11%other</v>
      </c>
      <c r="D486" s="375" t="s">
        <v>395</v>
      </c>
      <c r="E486" s="375" t="s">
        <v>401</v>
      </c>
      <c r="F486" s="378">
        <f t="shared" si="72"/>
        <v>4.1930238620987749E-5</v>
      </c>
      <c r="G486" s="375" t="s">
        <v>399</v>
      </c>
      <c r="H486" s="831" t="str">
        <f t="shared" ca="1" si="73"/>
        <v>Electric tab Row 144-154 plus Row 188-198 for HICC Mix when Inputs tab E710 = HICC</v>
      </c>
      <c r="I486" s="428" t="s">
        <v>232</v>
      </c>
      <c r="J486" s="375" t="str">
        <f t="shared" ca="1" si="48"/>
        <v>HICC</v>
      </c>
      <c r="K486" s="375" t="s">
        <v>54</v>
      </c>
      <c r="M486" s="824">
        <f t="shared" si="56"/>
        <v>0.432</v>
      </c>
      <c r="N486" s="375" t="s">
        <v>388</v>
      </c>
      <c r="O486" s="375" t="s">
        <v>400</v>
      </c>
      <c r="P486" s="763">
        <f t="shared" ref="P486:P495" si="78">J146/1000/10^6/0.000293071</f>
        <v>3.2600007724711383E-4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HICC</v>
      </c>
      <c r="S486" s="428" t="s">
        <v>49</v>
      </c>
      <c r="T486" s="375" t="s">
        <v>418</v>
      </c>
      <c r="U486" s="375" t="str">
        <f t="shared" ca="1" si="49"/>
        <v>HICC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HICC</v>
      </c>
      <c r="AK486" s="428" t="s">
        <v>277</v>
      </c>
      <c r="AL486" s="375" t="str">
        <f t="shared" ca="1" si="51"/>
        <v>HICC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HICC HTGR when Inputs tab E710 = HICC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HICC</v>
      </c>
      <c r="C487" s="375" t="str">
        <f t="shared" si="53"/>
        <v>0%natural gas_14%coal_68%oil_0%nuclear_1%hydro_5%wind_2%solar_11%other</v>
      </c>
      <c r="D487" s="375" t="s">
        <v>396</v>
      </c>
      <c r="E487" s="375" t="s">
        <v>401</v>
      </c>
      <c r="F487" s="378">
        <f t="shared" si="72"/>
        <v>9.3552916333021304E-6</v>
      </c>
      <c r="G487" s="375" t="s">
        <v>399</v>
      </c>
      <c r="H487" s="831" t="str">
        <f t="shared" ca="1" si="73"/>
        <v>Electric tab Row 144-154 plus Row 188-198 for HICC Mix when Inputs tab E710 = HICC</v>
      </c>
      <c r="I487" s="428" t="s">
        <v>232</v>
      </c>
      <c r="J487" s="375" t="str">
        <f t="shared" ca="1" si="48"/>
        <v>HICC</v>
      </c>
      <c r="K487" s="375" t="s">
        <v>54</v>
      </c>
      <c r="M487" s="824">
        <f t="shared" si="56"/>
        <v>0.432</v>
      </c>
      <c r="N487" s="375" t="s">
        <v>389</v>
      </c>
      <c r="O487" s="375" t="s">
        <v>400</v>
      </c>
      <c r="P487" s="763">
        <f t="shared" si="78"/>
        <v>2.9500006990152935E-4</v>
      </c>
      <c r="Q487" s="375" t="s">
        <v>399</v>
      </c>
      <c r="R487" s="831" t="str">
        <f t="shared" ca="1" si="79"/>
        <v>Electric tab Row 144-154 for Natural gas Gas Turbine when Inputs tab E710 = HICC</v>
      </c>
      <c r="S487" s="428" t="s">
        <v>49</v>
      </c>
      <c r="T487" s="375" t="s">
        <v>418</v>
      </c>
      <c r="U487" s="375" t="str">
        <f t="shared" ca="1" si="49"/>
        <v>HICC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HICC</v>
      </c>
      <c r="AK487" s="428" t="s">
        <v>277</v>
      </c>
      <c r="AL487" s="375" t="str">
        <f t="shared" ca="1" si="51"/>
        <v>HICC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HICC HTGR when Inputs tab E710 = HICC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HICC</v>
      </c>
      <c r="C488" s="832" t="str">
        <f t="shared" si="53"/>
        <v>0%natural gas_14%coal_68%oil_0%nuclear_1%hydro_5%wind_2%solar_11%other</v>
      </c>
      <c r="D488" s="832" t="s">
        <v>397</v>
      </c>
      <c r="E488" s="832" t="s">
        <v>401</v>
      </c>
      <c r="F488" s="404">
        <f t="shared" si="72"/>
        <v>0.78477711505884495</v>
      </c>
      <c r="G488" s="832" t="s">
        <v>399</v>
      </c>
      <c r="H488" s="834" t="str">
        <f t="shared" ca="1" si="73"/>
        <v>Electric tab Row 144-154 plus Row 188-198 for HICC Mix when Inputs tab E710 = HICC</v>
      </c>
      <c r="I488" s="428" t="s">
        <v>232</v>
      </c>
      <c r="J488" s="375" t="str">
        <f t="shared" ca="1" si="48"/>
        <v>HICC</v>
      </c>
      <c r="K488" s="375" t="s">
        <v>54</v>
      </c>
      <c r="L488" s="378"/>
      <c r="M488" s="824">
        <f t="shared" si="56"/>
        <v>0.432</v>
      </c>
      <c r="N488" s="375" t="s">
        <v>390</v>
      </c>
      <c r="O488" s="375" t="s">
        <v>400</v>
      </c>
      <c r="P488" s="763">
        <f t="shared" si="78"/>
        <v>2.6000006160812757E-5</v>
      </c>
      <c r="Q488" s="375" t="s">
        <v>399</v>
      </c>
      <c r="R488" s="831" t="str">
        <f t="shared" ca="1" si="79"/>
        <v>Electric tab Row 144-154 for Natural gas Gas Turbine when Inputs tab E710 = HICC</v>
      </c>
      <c r="S488" s="428" t="s">
        <v>49</v>
      </c>
      <c r="T488" s="375" t="s">
        <v>418</v>
      </c>
      <c r="U488" s="375" t="str">
        <f t="shared" ca="1" si="49"/>
        <v>HICC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HICC</v>
      </c>
      <c r="AK488" s="428" t="s">
        <v>277</v>
      </c>
      <c r="AL488" s="375" t="str">
        <f t="shared" ca="1" si="51"/>
        <v>HICC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HICC HTGR when Inputs tab E710 = HICC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HICC</v>
      </c>
      <c r="K489" s="375" t="s">
        <v>54</v>
      </c>
      <c r="L489" s="378"/>
      <c r="M489" s="824">
        <f t="shared" si="56"/>
        <v>0.432</v>
      </c>
      <c r="N489" s="375" t="s">
        <v>391</v>
      </c>
      <c r="O489" s="375" t="s">
        <v>400</v>
      </c>
      <c r="P489" s="763">
        <f t="shared" si="78"/>
        <v>2.6000006160812757E-5</v>
      </c>
      <c r="Q489" s="375" t="s">
        <v>399</v>
      </c>
      <c r="R489" s="831" t="str">
        <f t="shared" ca="1" si="79"/>
        <v>Electric tab Row 144-154 for Natural gas Gas Turbine when Inputs tab E710 = HICC</v>
      </c>
      <c r="S489" s="428" t="s">
        <v>49</v>
      </c>
      <c r="T489" s="375" t="s">
        <v>418</v>
      </c>
      <c r="U489" s="375" t="str">
        <f t="shared" ca="1" si="49"/>
        <v>HICC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HICC</v>
      </c>
      <c r="AK489" s="428" t="s">
        <v>277</v>
      </c>
      <c r="AL489" s="375" t="str">
        <f t="shared" ca="1" si="51"/>
        <v>HICC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HICC HTGR when Inputs tab E710 = HICC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HICC</v>
      </c>
      <c r="K490" s="375" t="s">
        <v>54</v>
      </c>
      <c r="L490" s="378"/>
      <c r="M490" s="824">
        <f t="shared" si="56"/>
        <v>0.432</v>
      </c>
      <c r="N490" s="375" t="s">
        <v>392</v>
      </c>
      <c r="O490" s="375" t="s">
        <v>400</v>
      </c>
      <c r="P490" s="763">
        <f t="shared" si="78"/>
        <v>1.3000003080406379E-5</v>
      </c>
      <c r="Q490" s="375" t="s">
        <v>399</v>
      </c>
      <c r="R490" s="831" t="str">
        <f t="shared" ca="1" si="79"/>
        <v>Electric tab Row 144-154 for Natural gas Gas Turbine when Inputs tab E710 = HICC</v>
      </c>
      <c r="S490" s="428" t="s">
        <v>49</v>
      </c>
      <c r="T490" s="375" t="s">
        <v>418</v>
      </c>
      <c r="U490" s="375" t="str">
        <f t="shared" ca="1" si="49"/>
        <v>HICC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HICC</v>
      </c>
      <c r="AK490" s="428" t="s">
        <v>277</v>
      </c>
      <c r="AL490" s="375" t="str">
        <f t="shared" ca="1" si="51"/>
        <v>HICC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HICC HTGR when Inputs tab E710 = HICC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HICC</v>
      </c>
      <c r="K491" s="375" t="s">
        <v>54</v>
      </c>
      <c r="L491" s="378"/>
      <c r="M491" s="824">
        <f t="shared" si="56"/>
        <v>0.432</v>
      </c>
      <c r="N491" s="375" t="s">
        <v>393</v>
      </c>
      <c r="O491" s="375" t="s">
        <v>400</v>
      </c>
      <c r="P491" s="763">
        <f t="shared" si="78"/>
        <v>7.5400017866356975E-7</v>
      </c>
      <c r="Q491" s="375" t="s">
        <v>399</v>
      </c>
      <c r="R491" s="831" t="str">
        <f t="shared" ca="1" si="79"/>
        <v>Electric tab Row 144-154 for Natural gas Gas Turbine when Inputs tab E710 = HICC</v>
      </c>
      <c r="S491" s="428" t="s">
        <v>49</v>
      </c>
      <c r="T491" s="375" t="s">
        <v>418</v>
      </c>
      <c r="U491" s="375" t="str">
        <f t="shared" ca="1" si="49"/>
        <v>HICC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HICC</v>
      </c>
      <c r="AK491" s="428" t="s">
        <v>277</v>
      </c>
      <c r="AL491" s="375" t="str">
        <f t="shared" ca="1" si="51"/>
        <v>HICC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HICC HTGR when Inputs tab E710 = HICC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HICC</v>
      </c>
      <c r="K492" s="375" t="s">
        <v>54</v>
      </c>
      <c r="L492" s="378"/>
      <c r="M492" s="824">
        <f t="shared" si="56"/>
        <v>0.432</v>
      </c>
      <c r="N492" s="375" t="s">
        <v>394</v>
      </c>
      <c r="O492" s="375" t="s">
        <v>400</v>
      </c>
      <c r="P492" s="763">
        <f t="shared" si="78"/>
        <v>1.7680004189352671E-5</v>
      </c>
      <c r="Q492" s="375" t="s">
        <v>399</v>
      </c>
      <c r="R492" s="831" t="str">
        <f t="shared" ca="1" si="79"/>
        <v>Electric tab Row 144-154 for Natural gas Gas Turbine when Inputs tab E710 = HICC</v>
      </c>
      <c r="S492" s="428" t="s">
        <v>49</v>
      </c>
      <c r="T492" s="375" t="s">
        <v>418</v>
      </c>
      <c r="U492" s="375" t="str">
        <f t="shared" ca="1" si="49"/>
        <v>HICC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HICC</v>
      </c>
      <c r="AK492" s="428" t="s">
        <v>277</v>
      </c>
      <c r="AL492" s="375" t="str">
        <f t="shared" ca="1" si="51"/>
        <v>HICC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HICC HTGR when Inputs tab E710 = HICC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HICC</v>
      </c>
      <c r="K493" s="375" t="s">
        <v>54</v>
      </c>
      <c r="L493" s="378"/>
      <c r="M493" s="824">
        <f t="shared" si="56"/>
        <v>0.432</v>
      </c>
      <c r="N493" s="375" t="s">
        <v>395</v>
      </c>
      <c r="O493" s="375" t="s">
        <v>400</v>
      </c>
      <c r="P493" s="763">
        <f t="shared" si="78"/>
        <v>8.0000018956346939E-6</v>
      </c>
      <c r="Q493" s="375" t="s">
        <v>399</v>
      </c>
      <c r="R493" s="831" t="str">
        <f t="shared" ca="1" si="79"/>
        <v>Electric tab Row 144-154 for Natural gas Gas Turbine when Inputs tab E710 = HICC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HICC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HICC</v>
      </c>
      <c r="AK493" s="430" t="s">
        <v>277</v>
      </c>
      <c r="AL493" s="832" t="str">
        <f t="shared" ca="1" si="51"/>
        <v>HICC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HICC HTGR when Inputs tab E710 = HICC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HICC</v>
      </c>
      <c r="K494" s="375" t="s">
        <v>54</v>
      </c>
      <c r="L494" s="378"/>
      <c r="M494" s="824">
        <f t="shared" si="56"/>
        <v>0.432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HICC</v>
      </c>
      <c r="S494" s="428" t="s">
        <v>49</v>
      </c>
      <c r="T494" s="375" t="s">
        <v>418</v>
      </c>
      <c r="U494" s="375" t="str">
        <f t="shared" ca="1" si="82"/>
        <v>HICC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HICC</v>
      </c>
    </row>
    <row r="495" spans="1:46" x14ac:dyDescent="0.4">
      <c r="I495" s="428" t="s">
        <v>232</v>
      </c>
      <c r="J495" s="375" t="str">
        <f t="shared" ca="1" si="81"/>
        <v>HICC</v>
      </c>
      <c r="K495" s="375" t="s">
        <v>54</v>
      </c>
      <c r="L495" s="378"/>
      <c r="M495" s="824">
        <f t="shared" si="56"/>
        <v>0.432</v>
      </c>
      <c r="N495" s="375" t="s">
        <v>397</v>
      </c>
      <c r="O495" s="375" t="s">
        <v>400</v>
      </c>
      <c r="P495" s="763">
        <f t="shared" si="78"/>
        <v>0.46871053830291026</v>
      </c>
      <c r="Q495" s="375" t="s">
        <v>399</v>
      </c>
      <c r="R495" s="831" t="str">
        <f t="shared" ca="1" si="79"/>
        <v>Electric tab Row 144-154 for Natural gas Gas Turbine when Inputs tab E710 = HICC</v>
      </c>
      <c r="S495" s="428" t="s">
        <v>49</v>
      </c>
      <c r="T495" s="375" t="s">
        <v>418</v>
      </c>
      <c r="U495" s="375" t="str">
        <f t="shared" ca="1" si="82"/>
        <v>HICC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HICC</v>
      </c>
    </row>
    <row r="496" spans="1:46" x14ac:dyDescent="0.4">
      <c r="I496" s="428" t="s">
        <v>232</v>
      </c>
      <c r="J496" s="375" t="str">
        <f t="shared" ca="1" si="81"/>
        <v>HICC</v>
      </c>
      <c r="K496" s="375" t="s">
        <v>54</v>
      </c>
      <c r="L496" s="378"/>
      <c r="M496" s="824">
        <f t="shared" si="56"/>
        <v>0.432</v>
      </c>
      <c r="N496" s="375" t="s">
        <v>387</v>
      </c>
      <c r="O496" s="375" t="s">
        <v>401</v>
      </c>
      <c r="P496" s="378">
        <f>(J145+J189)/1000/10^6/0.000293071</f>
        <v>8.4378201814269734E-6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HICC</v>
      </c>
      <c r="S496" s="428" t="s">
        <v>49</v>
      </c>
      <c r="T496" s="375" t="s">
        <v>418</v>
      </c>
      <c r="U496" s="375" t="str">
        <f t="shared" ca="1" si="82"/>
        <v>HICC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HICC</v>
      </c>
    </row>
    <row r="497" spans="9:29" x14ac:dyDescent="0.4">
      <c r="I497" s="428" t="s">
        <v>232</v>
      </c>
      <c r="J497" s="375" t="str">
        <f t="shared" ca="1" si="81"/>
        <v>HICC</v>
      </c>
      <c r="K497" s="375" t="s">
        <v>54</v>
      </c>
      <c r="L497" s="378"/>
      <c r="M497" s="824">
        <f t="shared" si="56"/>
        <v>0.432</v>
      </c>
      <c r="N497" s="375" t="s">
        <v>388</v>
      </c>
      <c r="O497" s="375" t="s">
        <v>401</v>
      </c>
      <c r="P497" s="378">
        <f t="shared" ref="P497:P506" si="84">(J146+J190)/1000/10^6/0.000293071</f>
        <v>3.2897649137437855E-4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HICC</v>
      </c>
      <c r="S497" s="428" t="s">
        <v>49</v>
      </c>
      <c r="T497" s="375" t="s">
        <v>418</v>
      </c>
      <c r="U497" s="375" t="str">
        <f t="shared" ca="1" si="82"/>
        <v>HICC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HICC</v>
      </c>
    </row>
    <row r="498" spans="9:29" x14ac:dyDescent="0.4">
      <c r="I498" s="428" t="s">
        <v>232</v>
      </c>
      <c r="J498" s="375" t="str">
        <f t="shared" ca="1" si="81"/>
        <v>HICC</v>
      </c>
      <c r="K498" s="375" t="s">
        <v>54</v>
      </c>
      <c r="L498" s="378"/>
      <c r="M498" s="824">
        <f t="shared" si="56"/>
        <v>0.432</v>
      </c>
      <c r="N498" s="375" t="s">
        <v>389</v>
      </c>
      <c r="O498" s="375" t="s">
        <v>401</v>
      </c>
      <c r="P498" s="378">
        <f t="shared" si="84"/>
        <v>2.954357618774146E-4</v>
      </c>
      <c r="Q498" s="375" t="s">
        <v>399</v>
      </c>
      <c r="R498" s="831" t="str">
        <f t="shared" ca="1" si="85"/>
        <v>Electric tab Row 144-154 plus Row 188-198 for Natural gas Gas Turbine when Inputs tab E710 = HICC</v>
      </c>
      <c r="S498" s="428" t="s">
        <v>49</v>
      </c>
      <c r="T498" s="375" t="s">
        <v>418</v>
      </c>
      <c r="U498" s="375" t="str">
        <f t="shared" ca="1" si="82"/>
        <v>HICC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HICC</v>
      </c>
    </row>
    <row r="499" spans="9:29" x14ac:dyDescent="0.4">
      <c r="I499" s="428" t="s">
        <v>232</v>
      </c>
      <c r="J499" s="375" t="str">
        <f t="shared" ca="1" si="81"/>
        <v>HICC</v>
      </c>
      <c r="K499" s="375" t="s">
        <v>54</v>
      </c>
      <c r="L499" s="378"/>
      <c r="M499" s="824">
        <f t="shared" si="56"/>
        <v>0.432</v>
      </c>
      <c r="N499" s="375" t="s">
        <v>390</v>
      </c>
      <c r="O499" s="375" t="s">
        <v>401</v>
      </c>
      <c r="P499" s="378">
        <f t="shared" si="84"/>
        <v>2.6266150845243132E-5</v>
      </c>
      <c r="Q499" s="375" t="s">
        <v>399</v>
      </c>
      <c r="R499" s="831" t="str">
        <f t="shared" ca="1" si="85"/>
        <v>Electric tab Row 144-154 plus Row 188-198 for Natural gas Gas Turbine when Inputs tab E710 = HICC</v>
      </c>
      <c r="S499" s="428" t="s">
        <v>49</v>
      </c>
      <c r="T499" s="375" t="s">
        <v>418</v>
      </c>
      <c r="U499" s="375" t="str">
        <f t="shared" ca="1" si="82"/>
        <v>HICC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HICC</v>
      </c>
    </row>
    <row r="500" spans="9:29" x14ac:dyDescent="0.4">
      <c r="I500" s="428" t="s">
        <v>232</v>
      </c>
      <c r="J500" s="375" t="str">
        <f t="shared" ca="1" si="81"/>
        <v>HICC</v>
      </c>
      <c r="K500" s="375" t="s">
        <v>54</v>
      </c>
      <c r="L500" s="378"/>
      <c r="M500" s="824">
        <f t="shared" si="56"/>
        <v>0.432</v>
      </c>
      <c r="N500" s="375" t="s">
        <v>391</v>
      </c>
      <c r="O500" s="375" t="s">
        <v>401</v>
      </c>
      <c r="P500" s="378">
        <f t="shared" si="84"/>
        <v>2.6123369688561553E-5</v>
      </c>
      <c r="Q500" s="375" t="s">
        <v>399</v>
      </c>
      <c r="R500" s="831" t="str">
        <f t="shared" ca="1" si="85"/>
        <v>Electric tab Row 144-154 plus Row 188-198 for Natural gas Gas Turbine when Inputs tab E710 = HICC</v>
      </c>
      <c r="S500" s="428" t="s">
        <v>49</v>
      </c>
      <c r="T500" s="375" t="s">
        <v>418</v>
      </c>
      <c r="U500" s="375" t="str">
        <f t="shared" ca="1" si="82"/>
        <v>HICC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HICC</v>
      </c>
    </row>
    <row r="501" spans="9:29" x14ac:dyDescent="0.4">
      <c r="I501" s="428" t="s">
        <v>232</v>
      </c>
      <c r="J501" s="375" t="str">
        <f t="shared" ca="1" si="81"/>
        <v>HICC</v>
      </c>
      <c r="K501" s="375" t="s">
        <v>54</v>
      </c>
      <c r="L501" s="378"/>
      <c r="M501" s="824">
        <f t="shared" si="56"/>
        <v>0.432</v>
      </c>
      <c r="N501" s="375" t="s">
        <v>392</v>
      </c>
      <c r="O501" s="375" t="s">
        <v>401</v>
      </c>
      <c r="P501" s="378">
        <f t="shared" si="84"/>
        <v>1.4482541254944272E-5</v>
      </c>
      <c r="Q501" s="375" t="s">
        <v>399</v>
      </c>
      <c r="R501" s="831" t="str">
        <f t="shared" ca="1" si="85"/>
        <v>Electric tab Row 144-154 plus Row 188-198 for Natural gas Gas Turbine when Inputs tab E710 = HICC</v>
      </c>
      <c r="S501" s="428" t="s">
        <v>49</v>
      </c>
      <c r="T501" s="375" t="s">
        <v>418</v>
      </c>
      <c r="U501" s="375" t="str">
        <f t="shared" ca="1" si="82"/>
        <v>HICC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HICC</v>
      </c>
    </row>
    <row r="502" spans="9:29" x14ac:dyDescent="0.4">
      <c r="I502" s="428" t="s">
        <v>232</v>
      </c>
      <c r="J502" s="375" t="str">
        <f t="shared" ca="1" si="81"/>
        <v>HICC</v>
      </c>
      <c r="K502" s="375" t="s">
        <v>54</v>
      </c>
      <c r="L502" s="378"/>
      <c r="M502" s="824">
        <f t="shared" si="56"/>
        <v>0.432</v>
      </c>
      <c r="N502" s="375" t="s">
        <v>393</v>
      </c>
      <c r="O502" s="375" t="s">
        <v>401</v>
      </c>
      <c r="P502" s="378">
        <f t="shared" si="84"/>
        <v>7.5622695123910437E-7</v>
      </c>
      <c r="Q502" s="375" t="s">
        <v>399</v>
      </c>
      <c r="R502" s="831" t="str">
        <f t="shared" ca="1" si="85"/>
        <v>Electric tab Row 144-154 plus Row 188-198 for Natural gas Gas Turbine when Inputs tab E710 = HICC</v>
      </c>
      <c r="S502" s="428" t="s">
        <v>49</v>
      </c>
      <c r="T502" s="375" t="s">
        <v>418</v>
      </c>
      <c r="U502" s="375" t="str">
        <f t="shared" ca="1" si="82"/>
        <v>HICC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HICC</v>
      </c>
    </row>
    <row r="503" spans="9:29" x14ac:dyDescent="0.4">
      <c r="I503" s="428" t="s">
        <v>232</v>
      </c>
      <c r="J503" s="375" t="str">
        <f t="shared" ca="1" si="81"/>
        <v>HICC</v>
      </c>
      <c r="K503" s="375" t="s">
        <v>54</v>
      </c>
      <c r="L503" s="378"/>
      <c r="M503" s="824">
        <f t="shared" si="56"/>
        <v>0.432</v>
      </c>
      <c r="N503" s="375" t="s">
        <v>394</v>
      </c>
      <c r="O503" s="375" t="s">
        <v>401</v>
      </c>
      <c r="P503" s="378">
        <f t="shared" si="84"/>
        <v>1.7684934218248254E-5</v>
      </c>
      <c r="Q503" s="375" t="s">
        <v>399</v>
      </c>
      <c r="R503" s="831" t="str">
        <f t="shared" ca="1" si="85"/>
        <v>Electric tab Row 144-154 plus Row 188-198 for Natural gas Gas Turbine when Inputs tab E710 = HICC</v>
      </c>
      <c r="S503" s="428" t="s">
        <v>49</v>
      </c>
      <c r="T503" s="375" t="s">
        <v>418</v>
      </c>
      <c r="U503" s="375" t="str">
        <f t="shared" ca="1" si="82"/>
        <v>HICC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HICC</v>
      </c>
    </row>
    <row r="504" spans="9:29" x14ac:dyDescent="0.4">
      <c r="I504" s="428" t="s">
        <v>232</v>
      </c>
      <c r="J504" s="375" t="str">
        <f t="shared" ca="1" si="81"/>
        <v>HICC</v>
      </c>
      <c r="K504" s="375" t="s">
        <v>54</v>
      </c>
      <c r="M504" s="824">
        <f t="shared" si="56"/>
        <v>0.432</v>
      </c>
      <c r="N504" s="375" t="s">
        <v>395</v>
      </c>
      <c r="O504" s="375" t="s">
        <v>401</v>
      </c>
      <c r="P504" s="378">
        <f t="shared" si="84"/>
        <v>8.6933598461426699E-6</v>
      </c>
      <c r="Q504" s="375" t="s">
        <v>399</v>
      </c>
      <c r="R504" s="831" t="str">
        <f t="shared" ca="1" si="85"/>
        <v>Electric tab Row 144-154 plus Row 188-198 for Natural gas Gas Turbine when Inputs tab E710 = HICC</v>
      </c>
      <c r="S504" s="428" t="s">
        <v>49</v>
      </c>
      <c r="T504" s="375" t="s">
        <v>418</v>
      </c>
      <c r="U504" s="375" t="str">
        <f t="shared" ca="1" si="82"/>
        <v>HICC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HICC</v>
      </c>
    </row>
    <row r="505" spans="9:29" x14ac:dyDescent="0.4">
      <c r="I505" s="428" t="s">
        <v>232</v>
      </c>
      <c r="J505" s="375" t="str">
        <f t="shared" ca="1" si="81"/>
        <v>HICC</v>
      </c>
      <c r="K505" s="375" t="s">
        <v>54</v>
      </c>
      <c r="M505" s="824">
        <f t="shared" si="56"/>
        <v>0.432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HICC</v>
      </c>
      <c r="S505" s="428" t="s">
        <v>49</v>
      </c>
      <c r="T505" s="375" t="s">
        <v>418</v>
      </c>
      <c r="U505" s="375" t="str">
        <f t="shared" ca="1" si="82"/>
        <v>HICC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HICC</v>
      </c>
    </row>
    <row r="506" spans="9:29" x14ac:dyDescent="0.4">
      <c r="I506" s="428" t="s">
        <v>232</v>
      </c>
      <c r="J506" s="375" t="str">
        <f t="shared" ca="1" si="81"/>
        <v>HICC</v>
      </c>
      <c r="K506" s="375" t="s">
        <v>54</v>
      </c>
      <c r="M506" s="824">
        <f t="shared" si="56"/>
        <v>0.432</v>
      </c>
      <c r="N506" s="375" t="s">
        <v>397</v>
      </c>
      <c r="O506" s="375" t="s">
        <v>401</v>
      </c>
      <c r="P506" s="378">
        <f t="shared" si="84"/>
        <v>0.46913384573631745</v>
      </c>
      <c r="Q506" s="375" t="s">
        <v>399</v>
      </c>
      <c r="R506" s="831" t="str">
        <f t="shared" ca="1" si="85"/>
        <v>Electric tab Row 144-154 plus Row 188-198 for Natural gas Gas Turbine when Inputs tab E710 = HICC</v>
      </c>
      <c r="S506" s="428" t="s">
        <v>49</v>
      </c>
      <c r="T506" s="375" t="s">
        <v>418</v>
      </c>
      <c r="U506" s="375" t="str">
        <f t="shared" ca="1" si="82"/>
        <v>HICC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HICC</v>
      </c>
    </row>
    <row r="507" spans="9:29" x14ac:dyDescent="0.4">
      <c r="I507" s="428" t="s">
        <v>232</v>
      </c>
      <c r="J507" s="375" t="str">
        <f t="shared" ca="1" si="81"/>
        <v>HICC</v>
      </c>
      <c r="K507" s="375" t="s">
        <v>73</v>
      </c>
      <c r="M507" s="824">
        <f t="shared" si="56"/>
        <v>0.55000000000000004</v>
      </c>
      <c r="N507" s="375" t="s">
        <v>385</v>
      </c>
      <c r="O507" s="375" t="s">
        <v>400</v>
      </c>
      <c r="P507" s="761">
        <f>K139/10^6</f>
        <v>1.8181818181818181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HICC</v>
      </c>
      <c r="S507" s="428" t="s">
        <v>49</v>
      </c>
      <c r="T507" s="375" t="s">
        <v>418</v>
      </c>
      <c r="U507" s="375" t="str">
        <f t="shared" ca="1" si="82"/>
        <v>HICC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0.22499999999999998</v>
      </c>
      <c r="Y507" s="375" t="s">
        <v>411</v>
      </c>
      <c r="Z507" s="375" t="s">
        <v>400</v>
      </c>
      <c r="AA507" s="761">
        <f>D$140/10^6</f>
        <v>4.4444444444444446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HICC</v>
      </c>
    </row>
    <row r="508" spans="9:29" x14ac:dyDescent="0.4">
      <c r="I508" s="428" t="s">
        <v>232</v>
      </c>
      <c r="J508" s="375" t="str">
        <f t="shared" ca="1" si="81"/>
        <v>HICC</v>
      </c>
      <c r="K508" s="375" t="s">
        <v>73</v>
      </c>
      <c r="M508" s="824">
        <f t="shared" si="56"/>
        <v>0.55000000000000004</v>
      </c>
      <c r="N508" s="375" t="s">
        <v>387</v>
      </c>
      <c r="O508" s="375" t="s">
        <v>400</v>
      </c>
      <c r="P508" s="763">
        <f>K145/1000/10^6/0.000293071</f>
        <v>1.7000004028223724E-6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HICC</v>
      </c>
      <c r="S508" s="428" t="s">
        <v>49</v>
      </c>
      <c r="T508" s="375" t="s">
        <v>418</v>
      </c>
      <c r="U508" s="375" t="str">
        <f t="shared" ca="1" si="82"/>
        <v>HICC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0.22499999999999998</v>
      </c>
      <c r="Y508" s="375" t="s">
        <v>387</v>
      </c>
      <c r="Z508" s="375" t="s">
        <v>400</v>
      </c>
      <c r="AA508" s="763">
        <f>D145/1000/10^6/0.000293071</f>
        <v>2.400000568690408E-5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HICC</v>
      </c>
    </row>
    <row r="509" spans="9:29" x14ac:dyDescent="0.4">
      <c r="I509" s="428" t="s">
        <v>232</v>
      </c>
      <c r="J509" s="375" t="str">
        <f t="shared" ca="1" si="81"/>
        <v>HICC</v>
      </c>
      <c r="K509" s="375" t="s">
        <v>73</v>
      </c>
      <c r="M509" s="824">
        <f t="shared" si="56"/>
        <v>0.55000000000000004</v>
      </c>
      <c r="N509" s="375" t="s">
        <v>388</v>
      </c>
      <c r="O509" s="375" t="s">
        <v>400</v>
      </c>
      <c r="P509" s="763">
        <f t="shared" ref="P509:P518" si="90">K146/1000/10^6/0.000293071</f>
        <v>9.020002137328118E-5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HICC</v>
      </c>
      <c r="S509" s="428" t="s">
        <v>49</v>
      </c>
      <c r="T509" s="375" t="s">
        <v>418</v>
      </c>
      <c r="U509" s="375" t="str">
        <f t="shared" ca="1" si="82"/>
        <v>HICC</v>
      </c>
      <c r="V509" s="375" t="s">
        <v>406</v>
      </c>
      <c r="W509" s="375" t="str">
        <f t="shared" si="87"/>
        <v>100%Boiler_0%IGCC</v>
      </c>
      <c r="X509" s="824">
        <f t="shared" si="88"/>
        <v>0.22499999999999998</v>
      </c>
      <c r="Y509" s="375" t="s">
        <v>388</v>
      </c>
      <c r="Z509" s="375" t="s">
        <v>400</v>
      </c>
      <c r="AA509" s="763">
        <f t="shared" ref="AA509:AA518" si="92">D146/1000/10^6/0.000293071</f>
        <v>2.0400004833868472E-4</v>
      </c>
      <c r="AB509" s="375" t="s">
        <v>399</v>
      </c>
      <c r="AC509" s="831" t="str">
        <f t="shared" ca="1" si="89"/>
        <v>Electric tab Row 144-154 for Coal Mix when Inputs tab E710 = HICC</v>
      </c>
    </row>
    <row r="510" spans="9:29" x14ac:dyDescent="0.4">
      <c r="I510" s="428" t="s">
        <v>232</v>
      </c>
      <c r="J510" s="375" t="str">
        <f t="shared" ca="1" si="81"/>
        <v>HICC</v>
      </c>
      <c r="K510" s="375" t="s">
        <v>73</v>
      </c>
      <c r="M510" s="824">
        <f t="shared" si="56"/>
        <v>0.55000000000000004</v>
      </c>
      <c r="N510" s="375" t="s">
        <v>389</v>
      </c>
      <c r="O510" s="375" t="s">
        <v>400</v>
      </c>
      <c r="P510" s="763">
        <f t="shared" si="90"/>
        <v>1.0810002561476379E-4</v>
      </c>
      <c r="Q510" s="375" t="s">
        <v>399</v>
      </c>
      <c r="R510" s="831" t="str">
        <f t="shared" ca="1" si="91"/>
        <v>Electric tab Row 144-154 for Natural gas Combined Cycle when Inputs tab E710 = HICC</v>
      </c>
      <c r="S510" s="428" t="s">
        <v>49</v>
      </c>
      <c r="T510" s="375" t="s">
        <v>418</v>
      </c>
      <c r="U510" s="375" t="str">
        <f t="shared" ca="1" si="82"/>
        <v>HICC</v>
      </c>
      <c r="V510" s="375" t="s">
        <v>406</v>
      </c>
      <c r="W510" s="375" t="str">
        <f t="shared" si="87"/>
        <v>100%Boiler_0%IGCC</v>
      </c>
      <c r="X510" s="824">
        <f t="shared" si="88"/>
        <v>0.22499999999999998</v>
      </c>
      <c r="Y510" s="375" t="s">
        <v>389</v>
      </c>
      <c r="Z510" s="375" t="s">
        <v>400</v>
      </c>
      <c r="AA510" s="763">
        <f t="shared" si="92"/>
        <v>2.8480006748459511E-3</v>
      </c>
      <c r="AB510" s="375" t="s">
        <v>399</v>
      </c>
      <c r="AC510" s="831" t="str">
        <f t="shared" ca="1" si="89"/>
        <v>Electric tab Row 144-154 for Coal Mix when Inputs tab E710 = HICC</v>
      </c>
    </row>
    <row r="511" spans="9:29" x14ac:dyDescent="0.4">
      <c r="I511" s="428" t="s">
        <v>232</v>
      </c>
      <c r="J511" s="375" t="str">
        <f t="shared" ca="1" si="81"/>
        <v>HICC</v>
      </c>
      <c r="K511" s="375" t="s">
        <v>73</v>
      </c>
      <c r="L511" s="378"/>
      <c r="M511" s="824">
        <f t="shared" si="56"/>
        <v>0.55000000000000004</v>
      </c>
      <c r="N511" s="375" t="s">
        <v>390</v>
      </c>
      <c r="O511" s="375" t="s">
        <v>400</v>
      </c>
      <c r="P511" s="763">
        <f t="shared" si="90"/>
        <v>8.0000018956346931E-7</v>
      </c>
      <c r="Q511" s="375" t="s">
        <v>399</v>
      </c>
      <c r="R511" s="831" t="str">
        <f t="shared" ca="1" si="91"/>
        <v>Electric tab Row 144-154 for Natural gas Combined Cycle when Inputs tab E710 = HICC</v>
      </c>
      <c r="S511" s="428" t="s">
        <v>49</v>
      </c>
      <c r="T511" s="375" t="s">
        <v>418</v>
      </c>
      <c r="U511" s="375" t="str">
        <f t="shared" ca="1" si="82"/>
        <v>HICC</v>
      </c>
      <c r="V511" s="375" t="s">
        <v>406</v>
      </c>
      <c r="W511" s="375" t="str">
        <f t="shared" si="87"/>
        <v>100%Boiler_0%IGCC</v>
      </c>
      <c r="X511" s="824">
        <f t="shared" si="88"/>
        <v>0.22499999999999998</v>
      </c>
      <c r="Y511" s="375" t="s">
        <v>390</v>
      </c>
      <c r="Z511" s="375" t="s">
        <v>400</v>
      </c>
      <c r="AA511" s="763">
        <f t="shared" si="92"/>
        <v>1.1800002796061175E-4</v>
      </c>
      <c r="AB511" s="375" t="s">
        <v>399</v>
      </c>
      <c r="AC511" s="831" t="str">
        <f t="shared" ca="1" si="89"/>
        <v>Electric tab Row 144-154 for Coal Mix when Inputs tab E710 = HICC</v>
      </c>
    </row>
    <row r="512" spans="9:29" x14ac:dyDescent="0.4">
      <c r="I512" s="428" t="s">
        <v>232</v>
      </c>
      <c r="J512" s="375" t="str">
        <f t="shared" ca="1" si="81"/>
        <v>HICC</v>
      </c>
      <c r="K512" s="375" t="s">
        <v>73</v>
      </c>
      <c r="L512" s="378"/>
      <c r="M512" s="824">
        <f t="shared" si="56"/>
        <v>0.55000000000000004</v>
      </c>
      <c r="N512" s="375" t="s">
        <v>391</v>
      </c>
      <c r="O512" s="375" t="s">
        <v>400</v>
      </c>
      <c r="P512" s="763">
        <f t="shared" si="90"/>
        <v>8.0000018956346931E-7</v>
      </c>
      <c r="Q512" s="375" t="s">
        <v>399</v>
      </c>
      <c r="R512" s="831" t="str">
        <f t="shared" ca="1" si="91"/>
        <v>Electric tab Row 144-154 for Natural gas Combined Cycle when Inputs tab E710 = HICC</v>
      </c>
      <c r="S512" s="428" t="s">
        <v>49</v>
      </c>
      <c r="T512" s="375" t="s">
        <v>418</v>
      </c>
      <c r="U512" s="375" t="str">
        <f t="shared" ca="1" si="82"/>
        <v>HICC</v>
      </c>
      <c r="V512" s="375" t="s">
        <v>406</v>
      </c>
      <c r="W512" s="375" t="str">
        <f t="shared" si="87"/>
        <v>100%Boiler_0%IGCC</v>
      </c>
      <c r="X512" s="824">
        <f t="shared" si="88"/>
        <v>0.22499999999999998</v>
      </c>
      <c r="Y512" s="375" t="s">
        <v>391</v>
      </c>
      <c r="Z512" s="375" t="s">
        <v>400</v>
      </c>
      <c r="AA512" s="763">
        <f t="shared" si="92"/>
        <v>1.1800002796061175E-4</v>
      </c>
      <c r="AB512" s="375" t="s">
        <v>399</v>
      </c>
      <c r="AC512" s="831" t="str">
        <f t="shared" ca="1" si="89"/>
        <v>Electric tab Row 144-154 for Coal Mix when Inputs tab E710 = HICC</v>
      </c>
    </row>
    <row r="513" spans="9:29" x14ac:dyDescent="0.4">
      <c r="I513" s="428" t="s">
        <v>232</v>
      </c>
      <c r="J513" s="375" t="str">
        <f t="shared" ca="1" si="81"/>
        <v>HICC</v>
      </c>
      <c r="K513" s="375" t="s">
        <v>73</v>
      </c>
      <c r="L513" s="378"/>
      <c r="M513" s="824">
        <f t="shared" si="56"/>
        <v>0.55000000000000004</v>
      </c>
      <c r="N513" s="375" t="s">
        <v>392</v>
      </c>
      <c r="O513" s="375" t="s">
        <v>400</v>
      </c>
      <c r="P513" s="763">
        <f t="shared" si="90"/>
        <v>3.8000009004264793E-6</v>
      </c>
      <c r="Q513" s="375" t="s">
        <v>399</v>
      </c>
      <c r="R513" s="831" t="str">
        <f t="shared" ca="1" si="91"/>
        <v>Electric tab Row 144-154 for Natural gas Combined Cycle when Inputs tab E710 = HICC</v>
      </c>
      <c r="S513" s="428" t="s">
        <v>49</v>
      </c>
      <c r="T513" s="375" t="s">
        <v>418</v>
      </c>
      <c r="U513" s="375" t="str">
        <f t="shared" ca="1" si="82"/>
        <v>HICC</v>
      </c>
      <c r="V513" s="375" t="s">
        <v>406</v>
      </c>
      <c r="W513" s="375" t="str">
        <f t="shared" si="87"/>
        <v>100%Boiler_0%IGCC</v>
      </c>
      <c r="X513" s="824">
        <f t="shared" si="88"/>
        <v>0.22499999999999998</v>
      </c>
      <c r="Y513" s="375" t="s">
        <v>392</v>
      </c>
      <c r="Z513" s="375" t="s">
        <v>400</v>
      </c>
      <c r="AA513" s="763">
        <f t="shared" si="92"/>
        <v>8.9630021238217214E-3</v>
      </c>
      <c r="AB513" s="375" t="s">
        <v>399</v>
      </c>
      <c r="AC513" s="831" t="str">
        <f t="shared" ca="1" si="89"/>
        <v>Electric tab Row 144-154 for Coal Mix when Inputs tab E710 = HICC</v>
      </c>
    </row>
    <row r="514" spans="9:29" x14ac:dyDescent="0.4">
      <c r="I514" s="428" t="s">
        <v>232</v>
      </c>
      <c r="J514" s="375" t="str">
        <f t="shared" ca="1" si="81"/>
        <v>HICC</v>
      </c>
      <c r="K514" s="375" t="s">
        <v>73</v>
      </c>
      <c r="L514" s="378"/>
      <c r="M514" s="824">
        <f t="shared" si="56"/>
        <v>0.55000000000000004</v>
      </c>
      <c r="N514" s="375" t="s">
        <v>393</v>
      </c>
      <c r="O514" s="375" t="s">
        <v>400</v>
      </c>
      <c r="P514" s="763">
        <f t="shared" si="90"/>
        <v>2.3200005497340614E-8</v>
      </c>
      <c r="Q514" s="375" t="s">
        <v>399</v>
      </c>
      <c r="R514" s="831" t="str">
        <f t="shared" ca="1" si="91"/>
        <v>Electric tab Row 144-154 for Natural gas Combined Cycle when Inputs tab E710 = HICC</v>
      </c>
      <c r="S514" s="428" t="s">
        <v>49</v>
      </c>
      <c r="T514" s="375" t="s">
        <v>418</v>
      </c>
      <c r="U514" s="375" t="str">
        <f t="shared" ca="1" si="82"/>
        <v>HICC</v>
      </c>
      <c r="V514" s="375" t="s">
        <v>406</v>
      </c>
      <c r="W514" s="375" t="str">
        <f t="shared" si="87"/>
        <v>100%Boiler_0%IGCC</v>
      </c>
      <c r="X514" s="824">
        <f t="shared" si="88"/>
        <v>0.22499999999999998</v>
      </c>
      <c r="Y514" s="375" t="s">
        <v>393</v>
      </c>
      <c r="Z514" s="375" t="s">
        <v>400</v>
      </c>
      <c r="AA514" s="763">
        <f t="shared" si="92"/>
        <v>5.074001202306304E-6</v>
      </c>
      <c r="AB514" s="375" t="s">
        <v>399</v>
      </c>
      <c r="AC514" s="831" t="str">
        <f t="shared" ca="1" si="89"/>
        <v>Electric tab Row 144-154 for Coal Mix when Inputs tab E710 = HICC</v>
      </c>
    </row>
    <row r="515" spans="9:29" x14ac:dyDescent="0.4">
      <c r="I515" s="428" t="s">
        <v>232</v>
      </c>
      <c r="J515" s="375" t="str">
        <f t="shared" ca="1" si="81"/>
        <v>HICC</v>
      </c>
      <c r="K515" s="375" t="s">
        <v>73</v>
      </c>
      <c r="L515" s="378"/>
      <c r="M515" s="824">
        <f t="shared" si="56"/>
        <v>0.55000000000000004</v>
      </c>
      <c r="N515" s="375" t="s">
        <v>394</v>
      </c>
      <c r="O515" s="375" t="s">
        <v>400</v>
      </c>
      <c r="P515" s="763">
        <f t="shared" si="90"/>
        <v>5.440001289031593E-7</v>
      </c>
      <c r="Q515" s="375" t="s">
        <v>399</v>
      </c>
      <c r="R515" s="831" t="str">
        <f t="shared" ca="1" si="91"/>
        <v>Electric tab Row 144-154 for Natural gas Combined Cycle when Inputs tab E710 = HICC</v>
      </c>
      <c r="S515" s="428" t="s">
        <v>49</v>
      </c>
      <c r="T515" s="375" t="s">
        <v>418</v>
      </c>
      <c r="U515" s="375" t="str">
        <f t="shared" ca="1" si="82"/>
        <v>HICC</v>
      </c>
      <c r="V515" s="375" t="s">
        <v>406</v>
      </c>
      <c r="W515" s="375" t="str">
        <f t="shared" si="87"/>
        <v>100%Boiler_0%IGCC</v>
      </c>
      <c r="X515" s="824">
        <f t="shared" si="88"/>
        <v>0.22499999999999998</v>
      </c>
      <c r="Y515" s="375" t="s">
        <v>394</v>
      </c>
      <c r="Z515" s="375" t="s">
        <v>400</v>
      </c>
      <c r="AA515" s="763">
        <f t="shared" si="92"/>
        <v>9.5580022648095496E-6</v>
      </c>
      <c r="AB515" s="375" t="s">
        <v>399</v>
      </c>
      <c r="AC515" s="831" t="str">
        <f t="shared" ca="1" si="89"/>
        <v>Electric tab Row 144-154 for Coal Mix when Inputs tab E710 = HICC</v>
      </c>
    </row>
    <row r="516" spans="9:29" x14ac:dyDescent="0.4">
      <c r="I516" s="428" t="s">
        <v>232</v>
      </c>
      <c r="J516" s="375" t="str">
        <f t="shared" ca="1" si="81"/>
        <v>HICC</v>
      </c>
      <c r="K516" s="375" t="s">
        <v>73</v>
      </c>
      <c r="L516" s="378"/>
      <c r="M516" s="824">
        <f t="shared" si="56"/>
        <v>0.55000000000000004</v>
      </c>
      <c r="N516" s="375" t="s">
        <v>395</v>
      </c>
      <c r="O516" s="375" t="s">
        <v>400</v>
      </c>
      <c r="P516" s="763">
        <f t="shared" si="90"/>
        <v>7.1000016823757918E-6</v>
      </c>
      <c r="Q516" s="375" t="s">
        <v>399</v>
      </c>
      <c r="R516" s="831" t="str">
        <f t="shared" ca="1" si="91"/>
        <v>Electric tab Row 144-154 for Natural gas Combined Cycle when Inputs tab E710 = HICC</v>
      </c>
      <c r="S516" s="428" t="s">
        <v>49</v>
      </c>
      <c r="T516" s="375" t="s">
        <v>418</v>
      </c>
      <c r="U516" s="375" t="str">
        <f t="shared" ca="1" si="82"/>
        <v>HICC</v>
      </c>
      <c r="V516" s="375" t="s">
        <v>406</v>
      </c>
      <c r="W516" s="375" t="str">
        <f t="shared" si="87"/>
        <v>100%Boiler_0%IGCC</v>
      </c>
      <c r="X516" s="824">
        <f t="shared" si="88"/>
        <v>0.22499999999999998</v>
      </c>
      <c r="Y516" s="375" t="s">
        <v>395</v>
      </c>
      <c r="Z516" s="375" t="s">
        <v>400</v>
      </c>
      <c r="AA516" s="763">
        <f t="shared" si="92"/>
        <v>1.6000003791269388E-5</v>
      </c>
      <c r="AB516" s="375" t="s">
        <v>399</v>
      </c>
      <c r="AC516" s="831" t="str">
        <f t="shared" ca="1" si="89"/>
        <v>Electric tab Row 144-154 for Coal Mix when Inputs tab E710 = HICC</v>
      </c>
    </row>
    <row r="517" spans="9:29" x14ac:dyDescent="0.4">
      <c r="I517" s="428" t="s">
        <v>232</v>
      </c>
      <c r="J517" s="375" t="str">
        <f t="shared" ca="1" si="81"/>
        <v>HICC</v>
      </c>
      <c r="K517" s="375" t="s">
        <v>73</v>
      </c>
      <c r="L517" s="378"/>
      <c r="M517" s="824">
        <f t="shared" si="56"/>
        <v>0.55000000000000004</v>
      </c>
      <c r="N517" s="375" t="s">
        <v>396</v>
      </c>
      <c r="O517" s="375" t="s">
        <v>400</v>
      </c>
      <c r="P517" s="763">
        <f t="shared" si="90"/>
        <v>7.000001658680357E-7</v>
      </c>
      <c r="Q517" s="375" t="s">
        <v>399</v>
      </c>
      <c r="R517" s="831" t="str">
        <f t="shared" ca="1" si="91"/>
        <v>Electric tab Row 144-154 for Natural gas Combined Cycle when Inputs tab E710 = HICC</v>
      </c>
      <c r="S517" s="428" t="s">
        <v>49</v>
      </c>
      <c r="T517" s="375" t="s">
        <v>418</v>
      </c>
      <c r="U517" s="375" t="str">
        <f t="shared" ca="1" si="82"/>
        <v>HICC</v>
      </c>
      <c r="V517" s="375" t="s">
        <v>406</v>
      </c>
      <c r="W517" s="375" t="str">
        <f t="shared" si="87"/>
        <v>100%Boiler_0%IGCC</v>
      </c>
      <c r="X517" s="824">
        <f t="shared" si="88"/>
        <v>0.22499999999999998</v>
      </c>
      <c r="Y517" s="375" t="s">
        <v>396</v>
      </c>
      <c r="Z517" s="375" t="s">
        <v>400</v>
      </c>
      <c r="AA517" s="763">
        <f t="shared" si="92"/>
        <v>2.400000568690408E-5</v>
      </c>
      <c r="AB517" s="375" t="s">
        <v>399</v>
      </c>
      <c r="AC517" s="831" t="str">
        <f t="shared" ca="1" si="89"/>
        <v>Electric tab Row 144-154 for Coal Mix when Inputs tab E710 = HICC</v>
      </c>
    </row>
    <row r="518" spans="9:29" x14ac:dyDescent="0.4">
      <c r="I518" s="428" t="s">
        <v>232</v>
      </c>
      <c r="J518" s="375" t="str">
        <f t="shared" ca="1" si="81"/>
        <v>HICC</v>
      </c>
      <c r="K518" s="375" t="s">
        <v>73</v>
      </c>
      <c r="L518" s="378"/>
      <c r="M518" s="824">
        <f t="shared" si="56"/>
        <v>0.55000000000000004</v>
      </c>
      <c r="N518" s="375" t="s">
        <v>397</v>
      </c>
      <c r="O518" s="375" t="s">
        <v>400</v>
      </c>
      <c r="P518" s="763">
        <f t="shared" si="90"/>
        <v>0.36842349782946021</v>
      </c>
      <c r="Q518" s="375" t="s">
        <v>399</v>
      </c>
      <c r="R518" s="831" t="str">
        <f t="shared" ca="1" si="91"/>
        <v>Electric tab Row 144-154 for Natural gas Combined Cycle when Inputs tab E710 = HICC</v>
      </c>
      <c r="S518" s="428" t="s">
        <v>49</v>
      </c>
      <c r="T518" s="375" t="s">
        <v>418</v>
      </c>
      <c r="U518" s="375" t="str">
        <f t="shared" ca="1" si="82"/>
        <v>HICC</v>
      </c>
      <c r="V518" s="375" t="s">
        <v>406</v>
      </c>
      <c r="W518" s="375" t="str">
        <f t="shared" si="87"/>
        <v>100%Boiler_0%IGCC</v>
      </c>
      <c r="X518" s="824">
        <f t="shared" si="88"/>
        <v>0.22499999999999998</v>
      </c>
      <c r="Y518" s="375" t="s">
        <v>397</v>
      </c>
      <c r="Z518" s="375" t="s">
        <v>400</v>
      </c>
      <c r="AA518" s="763">
        <f t="shared" si="92"/>
        <v>1.5167378599110761</v>
      </c>
      <c r="AB518" s="375" t="s">
        <v>399</v>
      </c>
      <c r="AC518" s="831" t="str">
        <f t="shared" ca="1" si="89"/>
        <v>Electric tab Row 144-154 for Coal Mix when Inputs tab E710 = HICC</v>
      </c>
    </row>
    <row r="519" spans="9:29" x14ac:dyDescent="0.4">
      <c r="I519" s="428" t="s">
        <v>232</v>
      </c>
      <c r="J519" s="375" t="str">
        <f t="shared" ca="1" si="81"/>
        <v>HICC</v>
      </c>
      <c r="K519" s="375" t="s">
        <v>73</v>
      </c>
      <c r="L519" s="378"/>
      <c r="M519" s="824">
        <f t="shared" si="56"/>
        <v>0.55000000000000004</v>
      </c>
      <c r="N519" s="375" t="s">
        <v>387</v>
      </c>
      <c r="O519" s="375" t="s">
        <v>401</v>
      </c>
      <c r="P519" s="378">
        <f>(K145+K189)/1000/10^6/0.000293071</f>
        <v>2.1378186886146521E-6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HICC</v>
      </c>
      <c r="S519" s="428" t="s">
        <v>49</v>
      </c>
      <c r="T519" s="375" t="s">
        <v>418</v>
      </c>
      <c r="U519" s="375" t="str">
        <f t="shared" ca="1" si="82"/>
        <v>HICC</v>
      </c>
      <c r="V519" s="375" t="s">
        <v>406</v>
      </c>
      <c r="W519" s="375" t="str">
        <f t="shared" si="87"/>
        <v>100%Boiler_0%IGCC</v>
      </c>
      <c r="X519" s="824">
        <f t="shared" si="88"/>
        <v>0.22499999999999998</v>
      </c>
      <c r="Y519" s="375" t="s">
        <v>387</v>
      </c>
      <c r="Z519" s="375" t="s">
        <v>401</v>
      </c>
      <c r="AA519" s="378">
        <f>(D145+D189)/1000/10^6/0.000293071</f>
        <v>2.4811814245061489E-5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HICC</v>
      </c>
    </row>
    <row r="520" spans="9:29" x14ac:dyDescent="0.4">
      <c r="I520" s="428" t="s">
        <v>232</v>
      </c>
      <c r="J520" s="375" t="str">
        <f t="shared" ca="1" si="81"/>
        <v>HICC</v>
      </c>
      <c r="K520" s="375" t="s">
        <v>73</v>
      </c>
      <c r="L520" s="378"/>
      <c r="M520" s="824">
        <f t="shared" si="56"/>
        <v>0.55000000000000004</v>
      </c>
      <c r="N520" s="375" t="s">
        <v>388</v>
      </c>
      <c r="O520" s="375" t="s">
        <v>401</v>
      </c>
      <c r="P520" s="378">
        <f t="shared" ref="P520:P529" si="94">(K146+K190)/1000/10^6/0.000293071</f>
        <v>9.3176435500545935E-5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HICC</v>
      </c>
      <c r="S520" s="428" t="s">
        <v>49</v>
      </c>
      <c r="T520" s="375" t="s">
        <v>418</v>
      </c>
      <c r="U520" s="375" t="str">
        <f t="shared" ca="1" si="82"/>
        <v>HICC</v>
      </c>
      <c r="V520" s="375" t="s">
        <v>406</v>
      </c>
      <c r="W520" s="375" t="str">
        <f t="shared" si="87"/>
        <v>100%Boiler_0%IGCC</v>
      </c>
      <c r="X520" s="824">
        <f t="shared" si="88"/>
        <v>0.22499999999999998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2.0946177402691334E-4</v>
      </c>
      <c r="AB520" s="375" t="s">
        <v>399</v>
      </c>
      <c r="AC520" s="831" t="str">
        <f t="shared" ca="1" si="93"/>
        <v>Electric tab Row 144-154 plus Row 188-198 for Coal Mix when Inputs tab E710 = HICC</v>
      </c>
    </row>
    <row r="521" spans="9:29" x14ac:dyDescent="0.4">
      <c r="I521" s="428" t="s">
        <v>232</v>
      </c>
      <c r="J521" s="375" t="str">
        <f t="shared" ca="1" si="81"/>
        <v>HICC</v>
      </c>
      <c r="K521" s="375" t="s">
        <v>73</v>
      </c>
      <c r="L521" s="378"/>
      <c r="M521" s="824">
        <f t="shared" si="56"/>
        <v>0.55000000000000004</v>
      </c>
      <c r="N521" s="375" t="s">
        <v>389</v>
      </c>
      <c r="O521" s="375" t="s">
        <v>401</v>
      </c>
      <c r="P521" s="378">
        <f t="shared" si="94"/>
        <v>1.085357175906491E-4</v>
      </c>
      <c r="Q521" s="375" t="s">
        <v>399</v>
      </c>
      <c r="R521" s="831" t="str">
        <f t="shared" ca="1" si="95"/>
        <v>Electric tab Row 144-154 plus Row 188-198 for Natural gas Combined Cycle when Inputs tab E710 = HICC</v>
      </c>
      <c r="S521" s="428" t="s">
        <v>49</v>
      </c>
      <c r="T521" s="375" t="s">
        <v>418</v>
      </c>
      <c r="U521" s="375" t="str">
        <f t="shared" ca="1" si="82"/>
        <v>HICC</v>
      </c>
      <c r="V521" s="375" t="s">
        <v>406</v>
      </c>
      <c r="W521" s="375" t="str">
        <f t="shared" si="87"/>
        <v>100%Boiler_0%IGCC</v>
      </c>
      <c r="X521" s="824">
        <f t="shared" si="88"/>
        <v>0.22499999999999998</v>
      </c>
      <c r="Y521" s="375" t="s">
        <v>389</v>
      </c>
      <c r="Z521" s="375" t="s">
        <v>401</v>
      </c>
      <c r="AA521" s="378">
        <f t="shared" si="96"/>
        <v>2.8488290476436128E-3</v>
      </c>
      <c r="AB521" s="375" t="s">
        <v>399</v>
      </c>
      <c r="AC521" s="831" t="str">
        <f t="shared" ca="1" si="93"/>
        <v>Electric tab Row 144-154 plus Row 188-198 for Coal Mix when Inputs tab E710 = HICC</v>
      </c>
    </row>
    <row r="522" spans="9:29" x14ac:dyDescent="0.4">
      <c r="I522" s="428" t="s">
        <v>232</v>
      </c>
      <c r="J522" s="375" t="str">
        <f t="shared" ca="1" si="81"/>
        <v>HICC</v>
      </c>
      <c r="K522" s="375" t="s">
        <v>73</v>
      </c>
      <c r="L522" s="378"/>
      <c r="M522" s="824">
        <f t="shared" si="56"/>
        <v>0.55000000000000004</v>
      </c>
      <c r="N522" s="375" t="s">
        <v>390</v>
      </c>
      <c r="O522" s="375" t="s">
        <v>401</v>
      </c>
      <c r="P522" s="378">
        <f t="shared" si="94"/>
        <v>1.0661448739938414E-6</v>
      </c>
      <c r="Q522" s="375" t="s">
        <v>399</v>
      </c>
      <c r="R522" s="831" t="str">
        <f t="shared" ca="1" si="95"/>
        <v>Electric tab Row 144-154 plus Row 188-198 for Natural gas Combined Cycle when Inputs tab E710 = HICC</v>
      </c>
      <c r="S522" s="428" t="s">
        <v>49</v>
      </c>
      <c r="T522" s="375" t="s">
        <v>418</v>
      </c>
      <c r="U522" s="375" t="str">
        <f t="shared" ca="1" si="82"/>
        <v>HICC</v>
      </c>
      <c r="V522" s="375" t="s">
        <v>406</v>
      </c>
      <c r="W522" s="375" t="str">
        <f t="shared" si="87"/>
        <v>100%Boiler_0%IGCC</v>
      </c>
      <c r="X522" s="824">
        <f t="shared" si="88"/>
        <v>0.22499999999999998</v>
      </c>
      <c r="Y522" s="375" t="s">
        <v>390</v>
      </c>
      <c r="Z522" s="375" t="s">
        <v>401</v>
      </c>
      <c r="AA522" s="378">
        <f t="shared" si="96"/>
        <v>1.1850220681464038E-4</v>
      </c>
      <c r="AB522" s="375" t="s">
        <v>399</v>
      </c>
      <c r="AC522" s="831" t="str">
        <f t="shared" ca="1" si="93"/>
        <v>Electric tab Row 144-154 plus Row 188-198 for Coal Mix when Inputs tab E710 = HICC</v>
      </c>
    </row>
    <row r="523" spans="9:29" x14ac:dyDescent="0.4">
      <c r="I523" s="428" t="s">
        <v>232</v>
      </c>
      <c r="J523" s="375" t="str">
        <f t="shared" ca="1" si="81"/>
        <v>HICC</v>
      </c>
      <c r="K523" s="375" t="s">
        <v>73</v>
      </c>
      <c r="L523" s="378"/>
      <c r="M523" s="824">
        <f t="shared" si="56"/>
        <v>0.55000000000000004</v>
      </c>
      <c r="N523" s="375" t="s">
        <v>391</v>
      </c>
      <c r="O523" s="375" t="s">
        <v>401</v>
      </c>
      <c r="P523" s="378">
        <f t="shared" si="94"/>
        <v>9.2336371731226295E-7</v>
      </c>
      <c r="Q523" s="375" t="s">
        <v>399</v>
      </c>
      <c r="R523" s="831" t="str">
        <f t="shared" ca="1" si="95"/>
        <v>Electric tab Row 144-154 plus Row 188-198 for Natural gas Combined Cycle when Inputs tab E710 = HICC</v>
      </c>
      <c r="S523" s="428" t="s">
        <v>49</v>
      </c>
      <c r="T523" s="375" t="s">
        <v>418</v>
      </c>
      <c r="U523" s="375" t="str">
        <f t="shared" ca="1" si="82"/>
        <v>HICC</v>
      </c>
      <c r="V523" s="375" t="s">
        <v>406</v>
      </c>
      <c r="W523" s="375" t="str">
        <f t="shared" si="87"/>
        <v>100%Boiler_0%IGCC</v>
      </c>
      <c r="X523" s="824">
        <f t="shared" si="88"/>
        <v>0.22499999999999998</v>
      </c>
      <c r="Y523" s="375" t="s">
        <v>391</v>
      </c>
      <c r="Z523" s="375" t="s">
        <v>401</v>
      </c>
      <c r="AA523" s="378">
        <f t="shared" si="96"/>
        <v>1.1823184823497069E-4</v>
      </c>
      <c r="AB523" s="375" t="s">
        <v>399</v>
      </c>
      <c r="AC523" s="831" t="str">
        <f t="shared" ca="1" si="93"/>
        <v>Electric tab Row 144-154 plus Row 188-198 for Coal Mix when Inputs tab E710 = HICC</v>
      </c>
    </row>
    <row r="524" spans="9:29" x14ac:dyDescent="0.4">
      <c r="I524" s="428" t="s">
        <v>232</v>
      </c>
      <c r="J524" s="375" t="str">
        <f t="shared" ca="1" si="81"/>
        <v>HICC</v>
      </c>
      <c r="K524" s="375" t="s">
        <v>73</v>
      </c>
      <c r="L524" s="378"/>
      <c r="M524" s="824">
        <f t="shared" si="56"/>
        <v>0.55000000000000004</v>
      </c>
      <c r="N524" s="375" t="s">
        <v>392</v>
      </c>
      <c r="O524" s="375" t="s">
        <v>401</v>
      </c>
      <c r="P524" s="378">
        <f t="shared" si="94"/>
        <v>5.2825390749643698E-6</v>
      </c>
      <c r="Q524" s="375" t="s">
        <v>399</v>
      </c>
      <c r="R524" s="831" t="str">
        <f t="shared" ca="1" si="95"/>
        <v>Electric tab Row 144-154 plus Row 188-198 for Natural gas Combined Cycle when Inputs tab E710 = HICC</v>
      </c>
      <c r="S524" s="428" t="s">
        <v>49</v>
      </c>
      <c r="T524" s="375" t="s">
        <v>418</v>
      </c>
      <c r="U524" s="375" t="str">
        <f t="shared" ca="1" si="82"/>
        <v>HICC</v>
      </c>
      <c r="V524" s="375" t="s">
        <v>406</v>
      </c>
      <c r="W524" s="375" t="str">
        <f t="shared" si="87"/>
        <v>100%Boiler_0%IGCC</v>
      </c>
      <c r="X524" s="824">
        <f t="shared" si="88"/>
        <v>0.22499999999999998</v>
      </c>
      <c r="Y524" s="375" t="s">
        <v>392</v>
      </c>
      <c r="Z524" s="375" t="s">
        <v>401</v>
      </c>
      <c r="AA524" s="378">
        <f t="shared" si="96"/>
        <v>8.9658307277416249E-3</v>
      </c>
      <c r="AB524" s="375" t="s">
        <v>399</v>
      </c>
      <c r="AC524" s="831" t="str">
        <f t="shared" ca="1" si="93"/>
        <v>Electric tab Row 144-154 plus Row 188-198 for Coal Mix when Inputs tab E710 = HICC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HICC</v>
      </c>
      <c r="K525" s="375" t="s">
        <v>73</v>
      </c>
      <c r="L525" s="378"/>
      <c r="M525" s="824">
        <f t="shared" si="56"/>
        <v>0.55000000000000004</v>
      </c>
      <c r="N525" s="375" t="s">
        <v>393</v>
      </c>
      <c r="O525" s="375" t="s">
        <v>401</v>
      </c>
      <c r="P525" s="378">
        <f t="shared" si="94"/>
        <v>2.5426778072875163E-8</v>
      </c>
      <c r="Q525" s="375" t="s">
        <v>399</v>
      </c>
      <c r="R525" s="831" t="str">
        <f t="shared" ca="1" si="95"/>
        <v>Electric tab Row 144-154 plus Row 188-198 for Natural gas Combined Cycle when Inputs tab E710 = HICC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HICC</v>
      </c>
      <c r="V525" s="375" t="s">
        <v>406</v>
      </c>
      <c r="W525" s="375" t="str">
        <f t="shared" si="87"/>
        <v>100%Boiler_0%IGCC</v>
      </c>
      <c r="X525" s="824">
        <f t="shared" si="88"/>
        <v>0.22499999999999998</v>
      </c>
      <c r="Y525" s="375" t="s">
        <v>393</v>
      </c>
      <c r="Z525" s="375" t="s">
        <v>401</v>
      </c>
      <c r="AA525" s="378">
        <f t="shared" si="96"/>
        <v>5.0783248975339477E-6</v>
      </c>
      <c r="AB525" s="375" t="s">
        <v>399</v>
      </c>
      <c r="AC525" s="831" t="str">
        <f t="shared" ca="1" si="93"/>
        <v>Electric tab Row 144-154 plus Row 188-198 for Coal Mix when Inputs tab E710 = HICC</v>
      </c>
    </row>
    <row r="526" spans="9:29" x14ac:dyDescent="0.4">
      <c r="I526" s="428" t="s">
        <v>232</v>
      </c>
      <c r="J526" s="375" t="str">
        <f t="shared" ca="1" si="97"/>
        <v>HICC</v>
      </c>
      <c r="K526" s="375" t="s">
        <v>73</v>
      </c>
      <c r="L526" s="378"/>
      <c r="M526" s="824">
        <f t="shared" ref="M526:M552" si="99">INDEX($D$66:$D$69,MATCH(K526,$A$66:$A$69,0))</f>
        <v>0.55000000000000004</v>
      </c>
      <c r="N526" s="375" t="s">
        <v>394</v>
      </c>
      <c r="O526" s="375" t="s">
        <v>401</v>
      </c>
      <c r="P526" s="378">
        <f t="shared" si="94"/>
        <v>5.4893015779873859E-7</v>
      </c>
      <c r="Q526" s="375" t="s">
        <v>399</v>
      </c>
      <c r="R526" s="831" t="str">
        <f t="shared" ca="1" si="95"/>
        <v>Electric tab Row 144-154 plus Row 188-198 for Natural gas Combined Cycle when Inputs tab E710 = HICC</v>
      </c>
      <c r="S526" s="428" t="s">
        <v>49</v>
      </c>
      <c r="T526" s="375" t="s">
        <v>418</v>
      </c>
      <c r="U526" s="375" t="str">
        <f t="shared" ca="1" si="98"/>
        <v>HICC</v>
      </c>
      <c r="V526" s="375" t="s">
        <v>406</v>
      </c>
      <c r="W526" s="375" t="str">
        <f t="shared" si="87"/>
        <v>100%Boiler_0%IGCC</v>
      </c>
      <c r="X526" s="824">
        <f t="shared" si="88"/>
        <v>0.22499999999999998</v>
      </c>
      <c r="Y526" s="375" t="s">
        <v>394</v>
      </c>
      <c r="Z526" s="375" t="s">
        <v>401</v>
      </c>
      <c r="AA526" s="378">
        <f t="shared" si="96"/>
        <v>9.5674726357693128E-6</v>
      </c>
      <c r="AB526" s="375" t="s">
        <v>399</v>
      </c>
      <c r="AC526" s="831" t="str">
        <f t="shared" ca="1" si="93"/>
        <v>Electric tab Row 144-154 plus Row 188-198 for Coal Mix when Inputs tab E710 = HICC</v>
      </c>
    </row>
    <row r="527" spans="9:29" x14ac:dyDescent="0.4">
      <c r="I527" s="428" t="s">
        <v>232</v>
      </c>
      <c r="J527" s="375" t="str">
        <f t="shared" ca="1" si="97"/>
        <v>HICC</v>
      </c>
      <c r="K527" s="375" t="s">
        <v>73</v>
      </c>
      <c r="M527" s="824">
        <f t="shared" si="99"/>
        <v>0.55000000000000004</v>
      </c>
      <c r="N527" s="375" t="s">
        <v>395</v>
      </c>
      <c r="O527" s="375" t="s">
        <v>401</v>
      </c>
      <c r="P527" s="378">
        <f t="shared" si="94"/>
        <v>7.7933596328837653E-6</v>
      </c>
      <c r="Q527" s="375" t="s">
        <v>399</v>
      </c>
      <c r="R527" s="831" t="str">
        <f t="shared" ca="1" si="95"/>
        <v>Electric tab Row 144-154 plus Row 188-198 for Natural gas Combined Cycle when Inputs tab E710 = HICC</v>
      </c>
      <c r="S527" s="428" t="s">
        <v>49</v>
      </c>
      <c r="T527" s="375" t="s">
        <v>418</v>
      </c>
      <c r="U527" s="375" t="str">
        <f t="shared" ca="1" si="98"/>
        <v>HICC</v>
      </c>
      <c r="V527" s="375" t="s">
        <v>406</v>
      </c>
      <c r="W527" s="375" t="str">
        <f t="shared" si="87"/>
        <v>100%Boiler_0%IGCC</v>
      </c>
      <c r="X527" s="824">
        <f t="shared" si="88"/>
        <v>0.22499999999999998</v>
      </c>
      <c r="Y527" s="375" t="s">
        <v>395</v>
      </c>
      <c r="Z527" s="375" t="s">
        <v>401</v>
      </c>
      <c r="AA527" s="378">
        <f t="shared" si="96"/>
        <v>1.7288506495751242E-5</v>
      </c>
      <c r="AB527" s="375" t="s">
        <v>399</v>
      </c>
      <c r="AC527" s="831" t="str">
        <f t="shared" ca="1" si="93"/>
        <v>Electric tab Row 144-154 plus Row 188-198 for Coal Mix when Inputs tab E710 = HICC</v>
      </c>
    </row>
    <row r="528" spans="9:29" x14ac:dyDescent="0.4">
      <c r="I528" s="428" t="s">
        <v>232</v>
      </c>
      <c r="J528" s="375" t="str">
        <f t="shared" ca="1" si="97"/>
        <v>HICC</v>
      </c>
      <c r="K528" s="375" t="s">
        <v>73</v>
      </c>
      <c r="M528" s="824">
        <f t="shared" si="99"/>
        <v>0.55000000000000004</v>
      </c>
      <c r="N528" s="375" t="s">
        <v>396</v>
      </c>
      <c r="O528" s="375" t="s">
        <v>401</v>
      </c>
      <c r="P528" s="378">
        <f t="shared" si="94"/>
        <v>7.0417857243112913E-7</v>
      </c>
      <c r="Q528" s="375" t="s">
        <v>399</v>
      </c>
      <c r="R528" s="831" t="str">
        <f t="shared" ca="1" si="95"/>
        <v>Electric tab Row 144-154 plus Row 188-198 for Natural gas Combined Cycle when Inputs tab E710 = HICC</v>
      </c>
      <c r="S528" s="428" t="s">
        <v>49</v>
      </c>
      <c r="T528" s="375" t="s">
        <v>418</v>
      </c>
      <c r="U528" s="375" t="str">
        <f t="shared" ca="1" si="98"/>
        <v>HICC</v>
      </c>
      <c r="V528" s="375" t="s">
        <v>406</v>
      </c>
      <c r="W528" s="375" t="str">
        <f t="shared" si="87"/>
        <v>100%Boiler_0%IGCC</v>
      </c>
      <c r="X528" s="824">
        <f t="shared" si="88"/>
        <v>0.22499999999999998</v>
      </c>
      <c r="Y528" s="375" t="s">
        <v>396</v>
      </c>
      <c r="Z528" s="375" t="s">
        <v>401</v>
      </c>
      <c r="AA528" s="378">
        <f t="shared" si="96"/>
        <v>2.4007892132092866E-5</v>
      </c>
      <c r="AB528" s="375" t="s">
        <v>399</v>
      </c>
      <c r="AC528" s="831" t="str">
        <f t="shared" ca="1" si="93"/>
        <v>Electric tab Row 144-154 plus Row 188-198 for Coal Mix when Inputs tab E710 = HICC</v>
      </c>
    </row>
    <row r="529" spans="9:29" x14ac:dyDescent="0.4">
      <c r="I529" s="428" t="s">
        <v>232</v>
      </c>
      <c r="J529" s="375" t="str">
        <f t="shared" ca="1" si="97"/>
        <v>HICC</v>
      </c>
      <c r="K529" s="375" t="s">
        <v>73</v>
      </c>
      <c r="M529" s="824">
        <f t="shared" si="99"/>
        <v>0.55000000000000004</v>
      </c>
      <c r="N529" s="375" t="s">
        <v>397</v>
      </c>
      <c r="O529" s="375" t="s">
        <v>401</v>
      </c>
      <c r="P529" s="378">
        <f t="shared" si="94"/>
        <v>0.36884680526286745</v>
      </c>
      <c r="Q529" s="375" t="s">
        <v>399</v>
      </c>
      <c r="R529" s="831" t="str">
        <f t="shared" ca="1" si="95"/>
        <v>Electric tab Row 144-154 plus Row 188-198 for Natural gas Combined Cycle when Inputs tab E710 = HICC</v>
      </c>
      <c r="S529" s="428" t="s">
        <v>49</v>
      </c>
      <c r="T529" s="375" t="s">
        <v>418</v>
      </c>
      <c r="U529" s="375" t="str">
        <f t="shared" ca="1" si="98"/>
        <v>HICC</v>
      </c>
      <c r="V529" s="375" t="s">
        <v>406</v>
      </c>
      <c r="W529" s="375" t="str">
        <f t="shared" si="87"/>
        <v>100%Boiler_0%IGCC</v>
      </c>
      <c r="X529" s="824">
        <f t="shared" si="88"/>
        <v>0.22499999999999998</v>
      </c>
      <c r="Y529" s="375" t="s">
        <v>397</v>
      </c>
      <c r="Z529" s="375" t="s">
        <v>401</v>
      </c>
      <c r="AA529" s="378">
        <f t="shared" si="96"/>
        <v>1.5175342324444958</v>
      </c>
      <c r="AB529" s="375" t="s">
        <v>399</v>
      </c>
      <c r="AC529" s="831" t="str">
        <f t="shared" ca="1" si="93"/>
        <v>Electric tab Row 144-154 plus Row 188-198 for Coal Mix when Inputs tab E710 = HICC</v>
      </c>
    </row>
    <row r="530" spans="9:29" x14ac:dyDescent="0.4">
      <c r="I530" s="428" t="s">
        <v>232</v>
      </c>
      <c r="J530" s="375" t="str">
        <f t="shared" ca="1" si="97"/>
        <v>HICC</v>
      </c>
      <c r="K530" s="375" t="s">
        <v>55</v>
      </c>
      <c r="M530" s="824">
        <f t="shared" si="99"/>
        <v>0.34</v>
      </c>
      <c r="N530" s="375" t="s">
        <v>385</v>
      </c>
      <c r="O530" s="375" t="s">
        <v>400</v>
      </c>
      <c r="P530" s="761">
        <f>L139/10^6</f>
        <v>2.9411764705882351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HICC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HICC</v>
      </c>
      <c r="V530" s="375" t="s">
        <v>52</v>
      </c>
      <c r="X530" s="824">
        <f t="shared" ref="X530:X575" si="101">INDEX($D$71:$D$72,MATCH(V530,$A$71:$A$72,0))</f>
        <v>0.22500000000000001</v>
      </c>
      <c r="Y530" s="375" t="s">
        <v>411</v>
      </c>
      <c r="Z530" s="375" t="s">
        <v>400</v>
      </c>
      <c r="AA530" s="761">
        <f>N140/10^6</f>
        <v>4.4444444444444438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HICC</v>
      </c>
    </row>
    <row r="531" spans="9:29" x14ac:dyDescent="0.4">
      <c r="I531" s="428" t="s">
        <v>232</v>
      </c>
      <c r="J531" s="375" t="str">
        <f t="shared" ca="1" si="97"/>
        <v>HICC</v>
      </c>
      <c r="K531" s="375" t="s">
        <v>55</v>
      </c>
      <c r="M531" s="824">
        <f t="shared" si="99"/>
        <v>0.34</v>
      </c>
      <c r="N531" s="375" t="s">
        <v>387</v>
      </c>
      <c r="O531" s="375" t="s">
        <v>400</v>
      </c>
      <c r="P531" s="763">
        <f>L145/1000/10^6/0.000293071</f>
        <v>1.0710002537780946E-3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HICC</v>
      </c>
      <c r="S531" s="428" t="s">
        <v>49</v>
      </c>
      <c r="T531" s="375" t="s">
        <v>414</v>
      </c>
      <c r="U531" s="375" t="str">
        <f t="shared" ca="1" si="100"/>
        <v>HICC</v>
      </c>
      <c r="V531" s="375" t="s">
        <v>52</v>
      </c>
      <c r="X531" s="824">
        <f t="shared" si="101"/>
        <v>0.22500000000000001</v>
      </c>
      <c r="Y531" s="375" t="s">
        <v>387</v>
      </c>
      <c r="Z531" s="375" t="s">
        <v>400</v>
      </c>
      <c r="AA531" s="763">
        <f>N145/1000/10^6/0.000293071</f>
        <v>2.400000568690408E-5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HICC</v>
      </c>
    </row>
    <row r="532" spans="9:29" x14ac:dyDescent="0.4">
      <c r="I532" s="428" t="s">
        <v>232</v>
      </c>
      <c r="J532" s="375" t="str">
        <f t="shared" ca="1" si="97"/>
        <v>HICC</v>
      </c>
      <c r="K532" s="375" t="s">
        <v>55</v>
      </c>
      <c r="M532" s="824">
        <f t="shared" si="99"/>
        <v>0.34</v>
      </c>
      <c r="N532" s="375" t="s">
        <v>388</v>
      </c>
      <c r="O532" s="375" t="s">
        <v>400</v>
      </c>
      <c r="P532" s="763">
        <f t="shared" ref="P532:P541" si="103">L146/1000/10^6/0.000293071</f>
        <v>3.6839008729160814E-3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HICC</v>
      </c>
      <c r="S532" s="428" t="s">
        <v>49</v>
      </c>
      <c r="T532" s="375" t="s">
        <v>414</v>
      </c>
      <c r="U532" s="375" t="str">
        <f t="shared" ca="1" si="100"/>
        <v>HICC</v>
      </c>
      <c r="V532" s="375" t="s">
        <v>52</v>
      </c>
      <c r="X532" s="824">
        <f t="shared" si="101"/>
        <v>0.22500000000000001</v>
      </c>
      <c r="Y532" s="375" t="s">
        <v>388</v>
      </c>
      <c r="Z532" s="375" t="s">
        <v>400</v>
      </c>
      <c r="AA532" s="763">
        <f t="shared" ref="AA532:AA541" si="105">N146/1000/10^6/0.000293071</f>
        <v>2.0400004833868472E-4</v>
      </c>
      <c r="AB532" s="375" t="s">
        <v>399</v>
      </c>
      <c r="AC532" s="831" t="str">
        <f t="shared" ca="1" si="102"/>
        <v>Electric tab Row 144-154 for Coal Boiler when Inputs tab E710 = HICC</v>
      </c>
    </row>
    <row r="533" spans="9:29" x14ac:dyDescent="0.4">
      <c r="I533" s="428" t="s">
        <v>232</v>
      </c>
      <c r="J533" s="375" t="str">
        <f t="shared" ca="1" si="97"/>
        <v>HICC</v>
      </c>
      <c r="K533" s="375" t="s">
        <v>55</v>
      </c>
      <c r="M533" s="824">
        <f t="shared" si="99"/>
        <v>0.34</v>
      </c>
      <c r="N533" s="375" t="s">
        <v>389</v>
      </c>
      <c r="O533" s="375" t="s">
        <v>400</v>
      </c>
      <c r="P533" s="763">
        <f t="shared" si="103"/>
        <v>2.974100704725893E-3</v>
      </c>
      <c r="Q533" s="375" t="s">
        <v>399</v>
      </c>
      <c r="R533" s="831" t="str">
        <f t="shared" ca="1" si="104"/>
        <v>Electric tab Row 144-154 for Natural gas Internal Combustion Engine when Inputs tab E710 = HICC</v>
      </c>
      <c r="S533" s="428" t="s">
        <v>49</v>
      </c>
      <c r="T533" s="375" t="s">
        <v>414</v>
      </c>
      <c r="U533" s="375" t="str">
        <f t="shared" ca="1" si="100"/>
        <v>HICC</v>
      </c>
      <c r="V533" s="375" t="s">
        <v>52</v>
      </c>
      <c r="X533" s="824">
        <f t="shared" si="101"/>
        <v>0.22500000000000001</v>
      </c>
      <c r="Y533" s="375" t="s">
        <v>389</v>
      </c>
      <c r="Z533" s="375" t="s">
        <v>400</v>
      </c>
      <c r="AA533" s="763">
        <f t="shared" si="105"/>
        <v>2.8480006748459511E-3</v>
      </c>
      <c r="AB533" s="375" t="s">
        <v>399</v>
      </c>
      <c r="AC533" s="831" t="str">
        <f t="shared" ca="1" si="102"/>
        <v>Electric tab Row 144-154 for Coal Boiler when Inputs tab E710 = HICC</v>
      </c>
    </row>
    <row r="534" spans="9:29" x14ac:dyDescent="0.4">
      <c r="I534" s="428" t="s">
        <v>232</v>
      </c>
      <c r="J534" s="375" t="str">
        <f t="shared" ca="1" si="97"/>
        <v>HICC</v>
      </c>
      <c r="K534" s="375" t="s">
        <v>55</v>
      </c>
      <c r="L534" s="378"/>
      <c r="M534" s="824">
        <f t="shared" si="99"/>
        <v>0.34</v>
      </c>
      <c r="N534" s="375" t="s">
        <v>390</v>
      </c>
      <c r="O534" s="375" t="s">
        <v>400</v>
      </c>
      <c r="P534" s="763">
        <f t="shared" si="103"/>
        <v>4.5510010783791861E-4</v>
      </c>
      <c r="Q534" s="375" t="s">
        <v>399</v>
      </c>
      <c r="R534" s="831" t="str">
        <f t="shared" ca="1" si="104"/>
        <v>Electric tab Row 144-154 for Natural gas Internal Combustion Engine when Inputs tab E710 = HICC</v>
      </c>
      <c r="S534" s="428" t="s">
        <v>49</v>
      </c>
      <c r="T534" s="375" t="s">
        <v>414</v>
      </c>
      <c r="U534" s="375" t="str">
        <f t="shared" ca="1" si="100"/>
        <v>HICC</v>
      </c>
      <c r="V534" s="375" t="s">
        <v>52</v>
      </c>
      <c r="W534" s="378"/>
      <c r="X534" s="824">
        <f t="shared" si="101"/>
        <v>0.22500000000000001</v>
      </c>
      <c r="Y534" s="375" t="s">
        <v>390</v>
      </c>
      <c r="Z534" s="375" t="s">
        <v>400</v>
      </c>
      <c r="AA534" s="763">
        <f t="shared" si="105"/>
        <v>1.1800002796061175E-4</v>
      </c>
      <c r="AB534" s="375" t="s">
        <v>399</v>
      </c>
      <c r="AC534" s="831" t="str">
        <f t="shared" ca="1" si="102"/>
        <v>Electric tab Row 144-154 for Coal Boiler when Inputs tab E710 = HICC</v>
      </c>
    </row>
    <row r="535" spans="9:29" x14ac:dyDescent="0.4">
      <c r="I535" s="428" t="s">
        <v>232</v>
      </c>
      <c r="J535" s="375" t="str">
        <f t="shared" ca="1" si="97"/>
        <v>HICC</v>
      </c>
      <c r="K535" s="375" t="s">
        <v>55</v>
      </c>
      <c r="L535" s="378"/>
      <c r="M535" s="824">
        <f t="shared" si="99"/>
        <v>0.34</v>
      </c>
      <c r="N535" s="375" t="s">
        <v>391</v>
      </c>
      <c r="O535" s="375" t="s">
        <v>400</v>
      </c>
      <c r="P535" s="763">
        <f t="shared" si="103"/>
        <v>4.5510010783791861E-4</v>
      </c>
      <c r="Q535" s="375" t="s">
        <v>399</v>
      </c>
      <c r="R535" s="831" t="str">
        <f t="shared" ca="1" si="104"/>
        <v>Electric tab Row 144-154 for Natural gas Internal Combustion Engine when Inputs tab E710 = HICC</v>
      </c>
      <c r="S535" s="428" t="s">
        <v>49</v>
      </c>
      <c r="T535" s="375" t="s">
        <v>414</v>
      </c>
      <c r="U535" s="375" t="str">
        <f t="shared" ca="1" si="100"/>
        <v>HICC</v>
      </c>
      <c r="V535" s="375" t="s">
        <v>52</v>
      </c>
      <c r="W535" s="378"/>
      <c r="X535" s="824">
        <f t="shared" si="101"/>
        <v>0.22500000000000001</v>
      </c>
      <c r="Y535" s="375" t="s">
        <v>391</v>
      </c>
      <c r="Z535" s="375" t="s">
        <v>400</v>
      </c>
      <c r="AA535" s="763">
        <f t="shared" si="105"/>
        <v>1.1800002796061175E-4</v>
      </c>
      <c r="AB535" s="375" t="s">
        <v>399</v>
      </c>
      <c r="AC535" s="831" t="str">
        <f t="shared" ca="1" si="102"/>
        <v>Electric tab Row 144-154 for Coal Boiler when Inputs tab E710 = HICC</v>
      </c>
    </row>
    <row r="536" spans="9:29" x14ac:dyDescent="0.4">
      <c r="I536" s="428" t="s">
        <v>232</v>
      </c>
      <c r="J536" s="375" t="str">
        <f t="shared" ca="1" si="97"/>
        <v>HICC</v>
      </c>
      <c r="K536" s="375" t="s">
        <v>55</v>
      </c>
      <c r="L536" s="378"/>
      <c r="M536" s="824">
        <f t="shared" si="99"/>
        <v>0.34</v>
      </c>
      <c r="N536" s="375" t="s">
        <v>392</v>
      </c>
      <c r="O536" s="375" t="s">
        <v>400</v>
      </c>
      <c r="P536" s="763">
        <f t="shared" si="103"/>
        <v>5.9000013980305868E-6</v>
      </c>
      <c r="Q536" s="375" t="s">
        <v>399</v>
      </c>
      <c r="R536" s="831" t="str">
        <f t="shared" ca="1" si="104"/>
        <v>Electric tab Row 144-154 for Natural gas Internal Combustion Engine when Inputs tab E710 = HICC</v>
      </c>
      <c r="S536" s="428" t="s">
        <v>49</v>
      </c>
      <c r="T536" s="375" t="s">
        <v>414</v>
      </c>
      <c r="U536" s="375" t="str">
        <f t="shared" ca="1" si="100"/>
        <v>HICC</v>
      </c>
      <c r="V536" s="375" t="s">
        <v>52</v>
      </c>
      <c r="W536" s="378"/>
      <c r="X536" s="824">
        <f t="shared" si="101"/>
        <v>0.22500000000000001</v>
      </c>
      <c r="Y536" s="375" t="s">
        <v>392</v>
      </c>
      <c r="Z536" s="375" t="s">
        <v>400</v>
      </c>
      <c r="AA536" s="763">
        <f t="shared" si="105"/>
        <v>8.9630021238217214E-3</v>
      </c>
      <c r="AB536" s="375" t="s">
        <v>399</v>
      </c>
      <c r="AC536" s="831" t="str">
        <f t="shared" ca="1" si="102"/>
        <v>Electric tab Row 144-154 for Coal Boiler when Inputs tab E710 = HICC</v>
      </c>
    </row>
    <row r="537" spans="9:29" x14ac:dyDescent="0.4">
      <c r="I537" s="428" t="s">
        <v>232</v>
      </c>
      <c r="J537" s="375" t="str">
        <f t="shared" ca="1" si="97"/>
        <v>HICC</v>
      </c>
      <c r="K537" s="375" t="s">
        <v>55</v>
      </c>
      <c r="L537" s="378"/>
      <c r="M537" s="824">
        <f t="shared" si="99"/>
        <v>0.34</v>
      </c>
      <c r="N537" s="375" t="s">
        <v>393</v>
      </c>
      <c r="O537" s="375" t="s">
        <v>400</v>
      </c>
      <c r="P537" s="763">
        <f t="shared" si="103"/>
        <v>9.1020021567583744E-5</v>
      </c>
      <c r="Q537" s="375" t="s">
        <v>399</v>
      </c>
      <c r="R537" s="831" t="str">
        <f t="shared" ca="1" si="104"/>
        <v>Electric tab Row 144-154 for Natural gas Internal Combustion Engine when Inputs tab E710 = HICC</v>
      </c>
      <c r="S537" s="428" t="s">
        <v>49</v>
      </c>
      <c r="T537" s="375" t="s">
        <v>414</v>
      </c>
      <c r="U537" s="375" t="str">
        <f t="shared" ca="1" si="100"/>
        <v>HICC</v>
      </c>
      <c r="V537" s="375" t="s">
        <v>52</v>
      </c>
      <c r="W537" s="378"/>
      <c r="X537" s="824">
        <f t="shared" si="101"/>
        <v>0.22500000000000001</v>
      </c>
      <c r="Y537" s="375" t="s">
        <v>393</v>
      </c>
      <c r="Z537" s="375" t="s">
        <v>400</v>
      </c>
      <c r="AA537" s="763">
        <f t="shared" si="105"/>
        <v>5.074001202306304E-6</v>
      </c>
      <c r="AB537" s="375" t="s">
        <v>399</v>
      </c>
      <c r="AC537" s="831" t="str">
        <f t="shared" ca="1" si="102"/>
        <v>Electric tab Row 144-154 for Coal Boiler when Inputs tab E710 = HICC</v>
      </c>
    </row>
    <row r="538" spans="9:29" x14ac:dyDescent="0.4">
      <c r="I538" s="428" t="s">
        <v>232</v>
      </c>
      <c r="J538" s="375" t="str">
        <f t="shared" ca="1" si="97"/>
        <v>HICC</v>
      </c>
      <c r="K538" s="375" t="s">
        <v>55</v>
      </c>
      <c r="L538" s="378"/>
      <c r="M538" s="824">
        <f t="shared" si="99"/>
        <v>0.34</v>
      </c>
      <c r="N538" s="375" t="s">
        <v>394</v>
      </c>
      <c r="O538" s="375" t="s">
        <v>400</v>
      </c>
      <c r="P538" s="763">
        <f t="shared" si="103"/>
        <v>1.9478284615462917E-4</v>
      </c>
      <c r="Q538" s="375" t="s">
        <v>399</v>
      </c>
      <c r="R538" s="831" t="str">
        <f t="shared" ca="1" si="104"/>
        <v>Electric tab Row 144-154 for Natural gas Internal Combustion Engine when Inputs tab E710 = HICC</v>
      </c>
      <c r="S538" s="428" t="s">
        <v>49</v>
      </c>
      <c r="T538" s="375" t="s">
        <v>414</v>
      </c>
      <c r="U538" s="375" t="str">
        <f t="shared" ca="1" si="100"/>
        <v>HICC</v>
      </c>
      <c r="V538" s="375" t="s">
        <v>52</v>
      </c>
      <c r="W538" s="378"/>
      <c r="X538" s="824">
        <f t="shared" si="101"/>
        <v>0.22500000000000001</v>
      </c>
      <c r="Y538" s="375" t="s">
        <v>394</v>
      </c>
      <c r="Z538" s="375" t="s">
        <v>400</v>
      </c>
      <c r="AA538" s="763">
        <f t="shared" si="105"/>
        <v>9.5580022648095496E-6</v>
      </c>
      <c r="AB538" s="375" t="s">
        <v>399</v>
      </c>
      <c r="AC538" s="831" t="str">
        <f t="shared" ca="1" si="102"/>
        <v>Electric tab Row 144-154 for Coal Boiler when Inputs tab E710 = HICC</v>
      </c>
    </row>
    <row r="539" spans="9:29" x14ac:dyDescent="0.4">
      <c r="I539" s="428" t="s">
        <v>232</v>
      </c>
      <c r="J539" s="375" t="str">
        <f t="shared" ca="1" si="97"/>
        <v>HICC</v>
      </c>
      <c r="K539" s="375" t="s">
        <v>55</v>
      </c>
      <c r="L539" s="378"/>
      <c r="M539" s="824">
        <f t="shared" si="99"/>
        <v>0.34</v>
      </c>
      <c r="N539" s="375" t="s">
        <v>395</v>
      </c>
      <c r="O539" s="375" t="s">
        <v>400</v>
      </c>
      <c r="P539" s="763">
        <f t="shared" si="103"/>
        <v>1.060000251171597E-5</v>
      </c>
      <c r="Q539" s="375" t="s">
        <v>399</v>
      </c>
      <c r="R539" s="831" t="str">
        <f t="shared" ca="1" si="104"/>
        <v>Electric tab Row 144-154 for Natural gas Internal Combustion Engine when Inputs tab E710 = HICC</v>
      </c>
      <c r="S539" s="428" t="s">
        <v>49</v>
      </c>
      <c r="T539" s="375" t="s">
        <v>414</v>
      </c>
      <c r="U539" s="375" t="str">
        <f t="shared" ca="1" si="100"/>
        <v>HICC</v>
      </c>
      <c r="V539" s="375" t="s">
        <v>52</v>
      </c>
      <c r="W539" s="378"/>
      <c r="X539" s="824">
        <f t="shared" si="101"/>
        <v>0.22500000000000001</v>
      </c>
      <c r="Y539" s="375" t="s">
        <v>395</v>
      </c>
      <c r="Z539" s="375" t="s">
        <v>400</v>
      </c>
      <c r="AA539" s="763">
        <f t="shared" si="105"/>
        <v>1.6000003791269388E-5</v>
      </c>
      <c r="AB539" s="375" t="s">
        <v>399</v>
      </c>
      <c r="AC539" s="831" t="str">
        <f t="shared" ca="1" si="102"/>
        <v>Electric tab Row 144-154 for Coal Boiler when Inputs tab E710 = HICC</v>
      </c>
    </row>
    <row r="540" spans="9:29" x14ac:dyDescent="0.4">
      <c r="I540" s="428" t="s">
        <v>232</v>
      </c>
      <c r="J540" s="375" t="str">
        <f t="shared" ca="1" si="97"/>
        <v>HICC</v>
      </c>
      <c r="K540" s="375" t="s">
        <v>55</v>
      </c>
      <c r="L540" s="378"/>
      <c r="M540" s="824">
        <f t="shared" si="99"/>
        <v>0.34</v>
      </c>
      <c r="N540" s="375" t="s">
        <v>396</v>
      </c>
      <c r="O540" s="375" t="s">
        <v>400</v>
      </c>
      <c r="P540" s="763">
        <f t="shared" si="103"/>
        <v>1.1000002606497703E-6</v>
      </c>
      <c r="Q540" s="375" t="s">
        <v>399</v>
      </c>
      <c r="R540" s="831" t="str">
        <f t="shared" ca="1" si="104"/>
        <v>Electric tab Row 144-154 for Natural gas Internal Combustion Engine when Inputs tab E710 = HICC</v>
      </c>
      <c r="S540" s="428" t="s">
        <v>49</v>
      </c>
      <c r="T540" s="375" t="s">
        <v>414</v>
      </c>
      <c r="U540" s="375" t="str">
        <f t="shared" ca="1" si="100"/>
        <v>HICC</v>
      </c>
      <c r="V540" s="375" t="s">
        <v>52</v>
      </c>
      <c r="W540" s="378"/>
      <c r="X540" s="824">
        <f t="shared" si="101"/>
        <v>0.22500000000000001</v>
      </c>
      <c r="Y540" s="375" t="s">
        <v>396</v>
      </c>
      <c r="Z540" s="375" t="s">
        <v>400</v>
      </c>
      <c r="AA540" s="763">
        <f t="shared" si="105"/>
        <v>2.400000568690408E-5</v>
      </c>
      <c r="AB540" s="375" t="s">
        <v>399</v>
      </c>
      <c r="AC540" s="831" t="str">
        <f t="shared" ca="1" si="102"/>
        <v>Electric tab Row 144-154 for Coal Boiler when Inputs tab E710 = HICC</v>
      </c>
    </row>
    <row r="541" spans="9:29" x14ac:dyDescent="0.4">
      <c r="I541" s="428" t="s">
        <v>232</v>
      </c>
      <c r="J541" s="375" t="str">
        <f t="shared" ca="1" si="97"/>
        <v>HICC</v>
      </c>
      <c r="K541" s="375" t="s">
        <v>55</v>
      </c>
      <c r="L541" s="378"/>
      <c r="M541" s="824">
        <f t="shared" si="99"/>
        <v>0.34</v>
      </c>
      <c r="N541" s="375" t="s">
        <v>397</v>
      </c>
      <c r="O541" s="375" t="s">
        <v>400</v>
      </c>
      <c r="P541" s="763">
        <f t="shared" si="103"/>
        <v>0.5870925451534128</v>
      </c>
      <c r="Q541" s="375" t="s">
        <v>399</v>
      </c>
      <c r="R541" s="831" t="str">
        <f t="shared" ca="1" si="104"/>
        <v>Electric tab Row 144-154 for Natural gas Internal Combustion Engine when Inputs tab E710 = HICC</v>
      </c>
      <c r="S541" s="428" t="s">
        <v>49</v>
      </c>
      <c r="T541" s="375" t="s">
        <v>414</v>
      </c>
      <c r="U541" s="375" t="str">
        <f t="shared" ca="1" si="100"/>
        <v>HICC</v>
      </c>
      <c r="V541" s="375" t="s">
        <v>52</v>
      </c>
      <c r="W541" s="378"/>
      <c r="X541" s="824">
        <f t="shared" si="101"/>
        <v>0.22500000000000001</v>
      </c>
      <c r="Y541" s="375" t="s">
        <v>397</v>
      </c>
      <c r="Z541" s="375" t="s">
        <v>400</v>
      </c>
      <c r="AA541" s="763">
        <f t="shared" si="105"/>
        <v>1.2486425224449822</v>
      </c>
      <c r="AB541" s="375" t="s">
        <v>399</v>
      </c>
      <c r="AC541" s="831" t="str">
        <f t="shared" ca="1" si="102"/>
        <v>Electric tab Row 144-154 for Coal Boiler when Inputs tab E710 = HICC</v>
      </c>
    </row>
    <row r="542" spans="9:29" x14ac:dyDescent="0.4">
      <c r="I542" s="428" t="s">
        <v>232</v>
      </c>
      <c r="J542" s="375" t="str">
        <f t="shared" ca="1" si="97"/>
        <v>HICC</v>
      </c>
      <c r="K542" s="375" t="s">
        <v>55</v>
      </c>
      <c r="L542" s="378"/>
      <c r="M542" s="824">
        <f t="shared" si="99"/>
        <v>0.34</v>
      </c>
      <c r="N542" s="375" t="s">
        <v>387</v>
      </c>
      <c r="O542" s="375" t="s">
        <v>401</v>
      </c>
      <c r="P542" s="378">
        <f>(L145+L189)/1000/10^6/0.000293071</f>
        <v>1.0714380720638868E-3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HICC</v>
      </c>
      <c r="S542" s="428" t="s">
        <v>49</v>
      </c>
      <c r="T542" s="375" t="s">
        <v>414</v>
      </c>
      <c r="U542" s="375" t="str">
        <f t="shared" ca="1" si="100"/>
        <v>HICC</v>
      </c>
      <c r="V542" s="375" t="s">
        <v>52</v>
      </c>
      <c r="W542" s="378"/>
      <c r="X542" s="824">
        <f t="shared" si="101"/>
        <v>0.22500000000000001</v>
      </c>
      <c r="Y542" s="375" t="s">
        <v>387</v>
      </c>
      <c r="Z542" s="375" t="s">
        <v>401</v>
      </c>
      <c r="AA542" s="378">
        <f>(N145+N189)/1000/10^6/0.000293071</f>
        <v>2.4811814245061489E-5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HICC</v>
      </c>
    </row>
    <row r="543" spans="9:29" x14ac:dyDescent="0.4">
      <c r="I543" s="428" t="s">
        <v>232</v>
      </c>
      <c r="J543" s="375" t="str">
        <f t="shared" ca="1" si="97"/>
        <v>HICC</v>
      </c>
      <c r="K543" s="375" t="s">
        <v>55</v>
      </c>
      <c r="L543" s="378"/>
      <c r="M543" s="824">
        <f t="shared" si="99"/>
        <v>0.34</v>
      </c>
      <c r="N543" s="375" t="s">
        <v>388</v>
      </c>
      <c r="O543" s="375" t="s">
        <v>401</v>
      </c>
      <c r="P543" s="378">
        <f t="shared" ref="P543:P552" si="107">(L146+L190)/1000/10^6/0.000293071</f>
        <v>3.6868772870433464E-3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HICC</v>
      </c>
      <c r="S543" s="428" t="s">
        <v>49</v>
      </c>
      <c r="T543" s="375" t="s">
        <v>414</v>
      </c>
      <c r="U543" s="375" t="str">
        <f t="shared" ca="1" si="100"/>
        <v>HICC</v>
      </c>
      <c r="V543" s="375" t="s">
        <v>52</v>
      </c>
      <c r="W543" s="378"/>
      <c r="X543" s="824">
        <f t="shared" si="101"/>
        <v>0.22500000000000001</v>
      </c>
      <c r="Y543" s="375" t="s">
        <v>388</v>
      </c>
      <c r="Z543" s="375" t="s">
        <v>401</v>
      </c>
      <c r="AA543" s="378">
        <f t="shared" ref="AA543:AA552" si="109">(N146+N190)/1000/10^6/0.000293071</f>
        <v>2.0946177402691334E-4</v>
      </c>
      <c r="AB543" s="375" t="s">
        <v>399</v>
      </c>
      <c r="AC543" s="831" t="str">
        <f t="shared" ca="1" si="106"/>
        <v>Electric tab Row 144-154 plus Row 188-198 for Coal Boiler when Inputs tab E710 = HICC</v>
      </c>
    </row>
    <row r="544" spans="9:29" x14ac:dyDescent="0.4">
      <c r="I544" s="428" t="s">
        <v>232</v>
      </c>
      <c r="J544" s="375" t="str">
        <f t="shared" ca="1" si="97"/>
        <v>HICC</v>
      </c>
      <c r="K544" s="375" t="s">
        <v>55</v>
      </c>
      <c r="L544" s="378"/>
      <c r="M544" s="824">
        <f t="shared" si="99"/>
        <v>0.34</v>
      </c>
      <c r="N544" s="375" t="s">
        <v>389</v>
      </c>
      <c r="O544" s="375" t="s">
        <v>401</v>
      </c>
      <c r="P544" s="378">
        <f t="shared" si="107"/>
        <v>2.974536396701778E-3</v>
      </c>
      <c r="Q544" s="375" t="s">
        <v>399</v>
      </c>
      <c r="R544" s="831" t="str">
        <f t="shared" ca="1" si="108"/>
        <v>Electric tab Row 144-154 plus Row 188-198 for Natural gas Internal Combustion Engine when Inputs tab E710 = HICC</v>
      </c>
      <c r="S544" s="428" t="s">
        <v>49</v>
      </c>
      <c r="T544" s="375" t="s">
        <v>414</v>
      </c>
      <c r="U544" s="375" t="str">
        <f t="shared" ca="1" si="100"/>
        <v>HICC</v>
      </c>
      <c r="V544" s="375" t="s">
        <v>52</v>
      </c>
      <c r="W544" s="378"/>
      <c r="X544" s="824">
        <f t="shared" si="101"/>
        <v>0.22500000000000001</v>
      </c>
      <c r="Y544" s="375" t="s">
        <v>389</v>
      </c>
      <c r="Z544" s="375" t="s">
        <v>401</v>
      </c>
      <c r="AA544" s="378">
        <f t="shared" si="109"/>
        <v>2.8488290476436128E-3</v>
      </c>
      <c r="AB544" s="375" t="s">
        <v>399</v>
      </c>
      <c r="AC544" s="831" t="str">
        <f t="shared" ca="1" si="106"/>
        <v>Electric tab Row 144-154 plus Row 188-198 for Coal Boiler when Inputs tab E710 = HICC</v>
      </c>
    </row>
    <row r="545" spans="9:29" x14ac:dyDescent="0.4">
      <c r="I545" s="428" t="s">
        <v>232</v>
      </c>
      <c r="J545" s="375" t="str">
        <f t="shared" ca="1" si="97"/>
        <v>HICC</v>
      </c>
      <c r="K545" s="375" t="s">
        <v>55</v>
      </c>
      <c r="L545" s="378"/>
      <c r="M545" s="824">
        <f t="shared" si="99"/>
        <v>0.34</v>
      </c>
      <c r="N545" s="375" t="s">
        <v>390</v>
      </c>
      <c r="O545" s="375" t="s">
        <v>401</v>
      </c>
      <c r="P545" s="378">
        <f t="shared" si="107"/>
        <v>4.5536625252234913E-4</v>
      </c>
      <c r="Q545" s="375" t="s">
        <v>399</v>
      </c>
      <c r="R545" s="831" t="str">
        <f t="shared" ca="1" si="108"/>
        <v>Electric tab Row 144-154 plus Row 188-198 for Natural gas Internal Combustion Engine when Inputs tab E710 = HICC</v>
      </c>
      <c r="S545" s="428" t="s">
        <v>49</v>
      </c>
      <c r="T545" s="375" t="s">
        <v>414</v>
      </c>
      <c r="U545" s="375" t="str">
        <f t="shared" ca="1" si="100"/>
        <v>HICC</v>
      </c>
      <c r="V545" s="375" t="s">
        <v>52</v>
      </c>
      <c r="W545" s="378"/>
      <c r="X545" s="824">
        <f t="shared" si="101"/>
        <v>0.22500000000000001</v>
      </c>
      <c r="Y545" s="375" t="s">
        <v>390</v>
      </c>
      <c r="Z545" s="375" t="s">
        <v>401</v>
      </c>
      <c r="AA545" s="378">
        <f t="shared" si="109"/>
        <v>1.1850220681464038E-4</v>
      </c>
      <c r="AB545" s="375" t="s">
        <v>399</v>
      </c>
      <c r="AC545" s="831" t="str">
        <f t="shared" ca="1" si="106"/>
        <v>Electric tab Row 144-154 plus Row 188-198 for Coal Boiler when Inputs tab E710 = HICC</v>
      </c>
    </row>
    <row r="546" spans="9:29" x14ac:dyDescent="0.4">
      <c r="I546" s="428" t="s">
        <v>232</v>
      </c>
      <c r="J546" s="375" t="str">
        <f t="shared" ca="1" si="97"/>
        <v>HICC</v>
      </c>
      <c r="K546" s="375" t="s">
        <v>55</v>
      </c>
      <c r="L546" s="378"/>
      <c r="M546" s="824">
        <f t="shared" si="99"/>
        <v>0.34</v>
      </c>
      <c r="N546" s="375" t="s">
        <v>391</v>
      </c>
      <c r="O546" s="375" t="s">
        <v>401</v>
      </c>
      <c r="P546" s="378">
        <f t="shared" si="107"/>
        <v>4.5522347136566735E-4</v>
      </c>
      <c r="Q546" s="375" t="s">
        <v>399</v>
      </c>
      <c r="R546" s="831" t="str">
        <f t="shared" ca="1" si="108"/>
        <v>Electric tab Row 144-154 plus Row 188-198 for Natural gas Internal Combustion Engine when Inputs tab E710 = HICC</v>
      </c>
      <c r="S546" s="428" t="s">
        <v>49</v>
      </c>
      <c r="T546" s="375" t="s">
        <v>414</v>
      </c>
      <c r="U546" s="375" t="str">
        <f t="shared" ca="1" si="100"/>
        <v>HICC</v>
      </c>
      <c r="V546" s="375" t="s">
        <v>52</v>
      </c>
      <c r="W546" s="378"/>
      <c r="X546" s="824">
        <f t="shared" si="101"/>
        <v>0.22500000000000001</v>
      </c>
      <c r="Y546" s="375" t="s">
        <v>391</v>
      </c>
      <c r="Z546" s="375" t="s">
        <v>401</v>
      </c>
      <c r="AA546" s="378">
        <f t="shared" si="109"/>
        <v>1.1823184823497069E-4</v>
      </c>
      <c r="AB546" s="375" t="s">
        <v>399</v>
      </c>
      <c r="AC546" s="831" t="str">
        <f t="shared" ca="1" si="106"/>
        <v>Electric tab Row 144-154 plus Row 188-198 for Coal Boiler when Inputs tab E710 = HICC</v>
      </c>
    </row>
    <row r="547" spans="9:29" x14ac:dyDescent="0.4">
      <c r="I547" s="428" t="s">
        <v>232</v>
      </c>
      <c r="J547" s="375" t="str">
        <f t="shared" ca="1" si="97"/>
        <v>HICC</v>
      </c>
      <c r="K547" s="375" t="s">
        <v>55</v>
      </c>
      <c r="L547" s="378"/>
      <c r="M547" s="824">
        <f t="shared" si="99"/>
        <v>0.34</v>
      </c>
      <c r="N547" s="375" t="s">
        <v>392</v>
      </c>
      <c r="O547" s="375" t="s">
        <v>401</v>
      </c>
      <c r="P547" s="378">
        <f t="shared" si="107"/>
        <v>7.3825395725684786E-6</v>
      </c>
      <c r="Q547" s="375" t="s">
        <v>399</v>
      </c>
      <c r="R547" s="831" t="str">
        <f t="shared" ca="1" si="108"/>
        <v>Electric tab Row 144-154 plus Row 188-198 for Natural gas Internal Combustion Engine when Inputs tab E710 = HICC</v>
      </c>
      <c r="S547" s="428" t="s">
        <v>49</v>
      </c>
      <c r="T547" s="375" t="s">
        <v>414</v>
      </c>
      <c r="U547" s="375" t="str">
        <f t="shared" ca="1" si="100"/>
        <v>HICC</v>
      </c>
      <c r="V547" s="375" t="s">
        <v>52</v>
      </c>
      <c r="W547" s="378"/>
      <c r="X547" s="824">
        <f t="shared" si="101"/>
        <v>0.22500000000000001</v>
      </c>
      <c r="Y547" s="375" t="s">
        <v>392</v>
      </c>
      <c r="Z547" s="375" t="s">
        <v>401</v>
      </c>
      <c r="AA547" s="378">
        <f t="shared" si="109"/>
        <v>8.9658307277416249E-3</v>
      </c>
      <c r="AB547" s="375" t="s">
        <v>399</v>
      </c>
      <c r="AC547" s="831" t="str">
        <f t="shared" ca="1" si="106"/>
        <v>Electric tab Row 144-154 plus Row 188-198 for Coal Boiler when Inputs tab E710 = HICC</v>
      </c>
    </row>
    <row r="548" spans="9:29" x14ac:dyDescent="0.4">
      <c r="I548" s="428" t="s">
        <v>232</v>
      </c>
      <c r="J548" s="375" t="str">
        <f t="shared" ca="1" si="97"/>
        <v>HICC</v>
      </c>
      <c r="K548" s="375" t="s">
        <v>55</v>
      </c>
      <c r="L548" s="378"/>
      <c r="M548" s="824">
        <f t="shared" si="99"/>
        <v>0.34</v>
      </c>
      <c r="N548" s="375" t="s">
        <v>393</v>
      </c>
      <c r="O548" s="375" t="s">
        <v>401</v>
      </c>
      <c r="P548" s="378">
        <f t="shared" si="107"/>
        <v>9.1022248340159265E-5</v>
      </c>
      <c r="Q548" s="375" t="s">
        <v>399</v>
      </c>
      <c r="R548" s="831" t="str">
        <f t="shared" ca="1" si="108"/>
        <v>Electric tab Row 144-154 plus Row 188-198 for Natural gas Internal Combustion Engine when Inputs tab E710 = HICC</v>
      </c>
      <c r="S548" s="428" t="s">
        <v>49</v>
      </c>
      <c r="T548" s="375" t="s">
        <v>414</v>
      </c>
      <c r="U548" s="375" t="str">
        <f t="shared" ca="1" si="100"/>
        <v>HICC</v>
      </c>
      <c r="V548" s="375" t="s">
        <v>52</v>
      </c>
      <c r="W548" s="378"/>
      <c r="X548" s="824">
        <f t="shared" si="101"/>
        <v>0.22500000000000001</v>
      </c>
      <c r="Y548" s="375" t="s">
        <v>393</v>
      </c>
      <c r="Z548" s="375" t="s">
        <v>401</v>
      </c>
      <c r="AA548" s="378">
        <f t="shared" si="109"/>
        <v>5.0783248975339477E-6</v>
      </c>
      <c r="AB548" s="375" t="s">
        <v>399</v>
      </c>
      <c r="AC548" s="831" t="str">
        <f t="shared" ca="1" si="106"/>
        <v>Electric tab Row 144-154 plus Row 188-198 for Coal Boiler when Inputs tab E710 = HICC</v>
      </c>
    </row>
    <row r="549" spans="9:29" x14ac:dyDescent="0.4">
      <c r="I549" s="428" t="s">
        <v>232</v>
      </c>
      <c r="J549" s="375" t="str">
        <f t="shared" ca="1" si="97"/>
        <v>HICC</v>
      </c>
      <c r="K549" s="375" t="s">
        <v>55</v>
      </c>
      <c r="L549" s="378"/>
      <c r="M549" s="824">
        <f t="shared" si="99"/>
        <v>0.34</v>
      </c>
      <c r="N549" s="375" t="s">
        <v>394</v>
      </c>
      <c r="O549" s="375" t="s">
        <v>401</v>
      </c>
      <c r="P549" s="378">
        <f t="shared" si="107"/>
        <v>1.9478777618352476E-4</v>
      </c>
      <c r="Q549" s="375" t="s">
        <v>399</v>
      </c>
      <c r="R549" s="831" t="str">
        <f t="shared" ca="1" si="108"/>
        <v>Electric tab Row 144-154 plus Row 188-198 for Natural gas Internal Combustion Engine when Inputs tab E710 = HICC</v>
      </c>
      <c r="S549" s="428" t="s">
        <v>49</v>
      </c>
      <c r="T549" s="375" t="s">
        <v>414</v>
      </c>
      <c r="U549" s="375" t="str">
        <f t="shared" ca="1" si="100"/>
        <v>HICC</v>
      </c>
      <c r="V549" s="375" t="s">
        <v>52</v>
      </c>
      <c r="W549" s="378"/>
      <c r="X549" s="824">
        <f t="shared" si="101"/>
        <v>0.22500000000000001</v>
      </c>
      <c r="Y549" s="375" t="s">
        <v>394</v>
      </c>
      <c r="Z549" s="375" t="s">
        <v>401</v>
      </c>
      <c r="AA549" s="378">
        <f t="shared" si="109"/>
        <v>9.5674726357693128E-6</v>
      </c>
      <c r="AB549" s="375" t="s">
        <v>399</v>
      </c>
      <c r="AC549" s="831" t="str">
        <f t="shared" ca="1" si="106"/>
        <v>Electric tab Row 144-154 plus Row 188-198 for Coal Boiler when Inputs tab E710 = HICC</v>
      </c>
    </row>
    <row r="550" spans="9:29" x14ac:dyDescent="0.4">
      <c r="I550" s="428" t="s">
        <v>232</v>
      </c>
      <c r="J550" s="375" t="str">
        <f t="shared" ca="1" si="97"/>
        <v>HICC</v>
      </c>
      <c r="K550" s="375" t="s">
        <v>55</v>
      </c>
      <c r="M550" s="824">
        <f t="shared" si="99"/>
        <v>0.34</v>
      </c>
      <c r="N550" s="375" t="s">
        <v>395</v>
      </c>
      <c r="O550" s="375" t="s">
        <v>401</v>
      </c>
      <c r="P550" s="378">
        <f t="shared" si="107"/>
        <v>1.1293360462223943E-5</v>
      </c>
      <c r="Q550" s="375" t="s">
        <v>399</v>
      </c>
      <c r="R550" s="831" t="str">
        <f t="shared" ca="1" si="108"/>
        <v>Electric tab Row 144-154 plus Row 188-198 for Natural gas Internal Combustion Engine when Inputs tab E710 = HICC</v>
      </c>
      <c r="S550" s="428" t="s">
        <v>49</v>
      </c>
      <c r="T550" s="375" t="s">
        <v>414</v>
      </c>
      <c r="U550" s="375" t="str">
        <f t="shared" ca="1" si="100"/>
        <v>HICC</v>
      </c>
      <c r="V550" s="375" t="s">
        <v>52</v>
      </c>
      <c r="X550" s="824">
        <f t="shared" si="101"/>
        <v>0.22500000000000001</v>
      </c>
      <c r="Y550" s="375" t="s">
        <v>395</v>
      </c>
      <c r="Z550" s="375" t="s">
        <v>401</v>
      </c>
      <c r="AA550" s="378">
        <f t="shared" si="109"/>
        <v>1.7288506495751242E-5</v>
      </c>
      <c r="AB550" s="375" t="s">
        <v>399</v>
      </c>
      <c r="AC550" s="831" t="str">
        <f t="shared" ca="1" si="106"/>
        <v>Electric tab Row 144-154 plus Row 188-198 for Coal Boiler when Inputs tab E710 = HICC</v>
      </c>
    </row>
    <row r="551" spans="9:29" x14ac:dyDescent="0.4">
      <c r="I551" s="428" t="s">
        <v>232</v>
      </c>
      <c r="J551" s="375" t="str">
        <f t="shared" ca="1" si="97"/>
        <v>HICC</v>
      </c>
      <c r="K551" s="375" t="s">
        <v>55</v>
      </c>
      <c r="M551" s="824">
        <f t="shared" si="99"/>
        <v>0.34</v>
      </c>
      <c r="N551" s="375" t="s">
        <v>396</v>
      </c>
      <c r="O551" s="375" t="s">
        <v>401</v>
      </c>
      <c r="P551" s="378">
        <f t="shared" si="107"/>
        <v>1.104178667212864E-6</v>
      </c>
      <c r="Q551" s="375" t="s">
        <v>399</v>
      </c>
      <c r="R551" s="831" t="str">
        <f t="shared" ca="1" si="108"/>
        <v>Electric tab Row 144-154 plus Row 188-198 for Natural gas Internal Combustion Engine when Inputs tab E710 = HICC</v>
      </c>
      <c r="S551" s="428" t="s">
        <v>49</v>
      </c>
      <c r="T551" s="375" t="s">
        <v>414</v>
      </c>
      <c r="U551" s="375" t="str">
        <f t="shared" ca="1" si="100"/>
        <v>HICC</v>
      </c>
      <c r="V551" s="375" t="s">
        <v>52</v>
      </c>
      <c r="X551" s="824">
        <f t="shared" si="101"/>
        <v>0.22500000000000001</v>
      </c>
      <c r="Y551" s="375" t="s">
        <v>396</v>
      </c>
      <c r="Z551" s="375" t="s">
        <v>401</v>
      </c>
      <c r="AA551" s="378">
        <f t="shared" si="109"/>
        <v>2.4007892132092866E-5</v>
      </c>
      <c r="AB551" s="375" t="s">
        <v>399</v>
      </c>
      <c r="AC551" s="831" t="str">
        <f t="shared" ca="1" si="106"/>
        <v>Electric tab Row 144-154 plus Row 188-198 for Coal Boiler when Inputs tab E710 = HICC</v>
      </c>
    </row>
    <row r="552" spans="9:29" x14ac:dyDescent="0.4">
      <c r="I552" s="428" t="s">
        <v>232</v>
      </c>
      <c r="J552" s="375" t="str">
        <f t="shared" ca="1" si="97"/>
        <v>HICC</v>
      </c>
      <c r="K552" s="375" t="s">
        <v>55</v>
      </c>
      <c r="M552" s="824">
        <f t="shared" si="99"/>
        <v>0.34</v>
      </c>
      <c r="N552" s="375" t="s">
        <v>397</v>
      </c>
      <c r="O552" s="375" t="s">
        <v>401</v>
      </c>
      <c r="P552" s="378">
        <f t="shared" si="107"/>
        <v>0.58751585258681993</v>
      </c>
      <c r="Q552" s="375" t="s">
        <v>399</v>
      </c>
      <c r="R552" s="831" t="str">
        <f t="shared" ca="1" si="108"/>
        <v>Electric tab Row 144-154 plus Row 188-198 for Natural gas Internal Combustion Engine when Inputs tab E710 = HICC</v>
      </c>
      <c r="S552" s="428" t="s">
        <v>49</v>
      </c>
      <c r="T552" s="375" t="s">
        <v>414</v>
      </c>
      <c r="U552" s="375" t="str">
        <f t="shared" ca="1" si="100"/>
        <v>HICC</v>
      </c>
      <c r="V552" s="375" t="s">
        <v>52</v>
      </c>
      <c r="X552" s="824">
        <f t="shared" si="101"/>
        <v>0.22500000000000001</v>
      </c>
      <c r="Y552" s="375" t="s">
        <v>397</v>
      </c>
      <c r="Z552" s="375" t="s">
        <v>401</v>
      </c>
      <c r="AA552" s="378">
        <f t="shared" si="109"/>
        <v>1.2492981298740693</v>
      </c>
      <c r="AB552" s="375" t="s">
        <v>399</v>
      </c>
      <c r="AC552" s="831" t="str">
        <f t="shared" ca="1" si="106"/>
        <v>Electric tab Row 144-154 plus Row 188-198 for Coal Boiler when Inputs tab E710 = HICC</v>
      </c>
    </row>
    <row r="553" spans="9:29" x14ac:dyDescent="0.4">
      <c r="I553" s="428" t="s">
        <v>232</v>
      </c>
      <c r="J553" s="375" t="str">
        <f t="shared" ca="1" si="97"/>
        <v>HICC</v>
      </c>
      <c r="K553" s="375" t="s">
        <v>406</v>
      </c>
      <c r="L553" s="375" t="str">
        <f>CONCATENATE(TEXT($C$66,"0%"), $A$66, "_", TEXT($C$67,"0%"),$A$67, "_",TEXT($C$68,"0%"),$A$68,"_",TEXT($C$69,"0%"),$A$69)</f>
        <v>0%Boiler_100%Gas Turbine_0%Combined Cycle_0%Internal Combustion Engine</v>
      </c>
      <c r="M553" s="824">
        <f>$D$65</f>
        <v>0.432</v>
      </c>
      <c r="N553" s="375" t="s">
        <v>385</v>
      </c>
      <c r="O553" s="375" t="s">
        <v>400</v>
      </c>
      <c r="P553" s="761">
        <f>C139/10^6</f>
        <v>2.3148148148148149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HICC</v>
      </c>
      <c r="S553" s="428" t="s">
        <v>49</v>
      </c>
      <c r="T553" s="375" t="s">
        <v>414</v>
      </c>
      <c r="U553" s="375" t="str">
        <f t="shared" ca="1" si="100"/>
        <v>HICC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HICC</v>
      </c>
    </row>
    <row r="554" spans="9:29" x14ac:dyDescent="0.4">
      <c r="I554" s="428" t="s">
        <v>232</v>
      </c>
      <c r="J554" s="375" t="str">
        <f t="shared" ca="1" si="97"/>
        <v>HICC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0%Boiler_100%Gas Turbine_0%Combined Cycle_0%Internal Combustion Engine</v>
      </c>
      <c r="M554" s="824">
        <f t="shared" ref="M554:M575" si="111">$D$65</f>
        <v>0.432</v>
      </c>
      <c r="N554" s="375" t="s">
        <v>387</v>
      </c>
      <c r="O554" s="375" t="s">
        <v>400</v>
      </c>
      <c r="P554" s="763">
        <f>C145/1000/10^6/0.000293071</f>
        <v>8.0000018956346939E-6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HICC</v>
      </c>
      <c r="S554" s="428" t="s">
        <v>49</v>
      </c>
      <c r="T554" s="375" t="s">
        <v>414</v>
      </c>
      <c r="U554" s="375" t="str">
        <f t="shared" ca="1" si="100"/>
        <v>HICC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HICC</v>
      </c>
    </row>
    <row r="555" spans="9:29" x14ac:dyDescent="0.4">
      <c r="I555" s="428" t="s">
        <v>232</v>
      </c>
      <c r="J555" s="375" t="str">
        <f t="shared" ca="1" si="97"/>
        <v>HICC</v>
      </c>
      <c r="K555" s="375" t="s">
        <v>406</v>
      </c>
      <c r="L555" s="375" t="str">
        <f t="shared" si="110"/>
        <v>0%Boiler_100%Gas Turbine_0%Combined Cycle_0%Internal Combustion Engine</v>
      </c>
      <c r="M555" s="824">
        <f t="shared" si="111"/>
        <v>0.432</v>
      </c>
      <c r="N555" s="375" t="s">
        <v>388</v>
      </c>
      <c r="O555" s="375" t="s">
        <v>400</v>
      </c>
      <c r="P555" s="763">
        <f t="shared" ref="P555:P564" si="113">C146/1000/10^6/0.000293071</f>
        <v>3.2600007724711383E-4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HICC</v>
      </c>
      <c r="S555" s="428" t="s">
        <v>49</v>
      </c>
      <c r="T555" s="375" t="s">
        <v>414</v>
      </c>
      <c r="U555" s="375" t="str">
        <f t="shared" ca="1" si="100"/>
        <v>HICC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HICC</v>
      </c>
    </row>
    <row r="556" spans="9:29" x14ac:dyDescent="0.4">
      <c r="I556" s="428" t="s">
        <v>232</v>
      </c>
      <c r="J556" s="375" t="str">
        <f t="shared" ca="1" si="97"/>
        <v>HICC</v>
      </c>
      <c r="K556" s="375" t="s">
        <v>406</v>
      </c>
      <c r="L556" s="375" t="str">
        <f t="shared" si="110"/>
        <v>0%Boiler_100%Gas Turbine_0%Combined Cycle_0%Internal Combustion Engine</v>
      </c>
      <c r="M556" s="824">
        <f t="shared" si="111"/>
        <v>0.432</v>
      </c>
      <c r="N556" s="375" t="s">
        <v>389</v>
      </c>
      <c r="O556" s="375" t="s">
        <v>400</v>
      </c>
      <c r="P556" s="763">
        <f t="shared" si="113"/>
        <v>2.9500006990152935E-4</v>
      </c>
      <c r="Q556" s="375" t="s">
        <v>399</v>
      </c>
      <c r="R556" s="831" t="str">
        <f t="shared" ca="1" si="114"/>
        <v>Electric tab Row 144-154 for Natural gas Mix when Inputs tab E710 = HICC</v>
      </c>
      <c r="S556" s="428" t="s">
        <v>49</v>
      </c>
      <c r="T556" s="375" t="s">
        <v>414</v>
      </c>
      <c r="U556" s="375" t="str">
        <f t="shared" ca="1" si="100"/>
        <v>HICC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HICC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HICC</v>
      </c>
      <c r="K557" s="375" t="s">
        <v>406</v>
      </c>
      <c r="L557" s="375" t="str">
        <f t="shared" si="110"/>
        <v>0%Boiler_100%Gas Turbine_0%Combined Cycle_0%Internal Combustion Engine</v>
      </c>
      <c r="M557" s="824">
        <f t="shared" si="111"/>
        <v>0.432</v>
      </c>
      <c r="N557" s="375" t="s">
        <v>390</v>
      </c>
      <c r="O557" s="375" t="s">
        <v>400</v>
      </c>
      <c r="P557" s="763">
        <f t="shared" si="113"/>
        <v>2.6000006160812757E-5</v>
      </c>
      <c r="Q557" s="375" t="s">
        <v>399</v>
      </c>
      <c r="R557" s="831" t="str">
        <f t="shared" ca="1" si="114"/>
        <v>Electric tab Row 144-154 for Natural gas Mix when Inputs tab E710 = HICC</v>
      </c>
      <c r="S557" s="428" t="s">
        <v>49</v>
      </c>
      <c r="T557" s="375" t="s">
        <v>414</v>
      </c>
      <c r="U557" s="375" t="str">
        <f t="shared" ca="1" si="100"/>
        <v>HICC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HICC</v>
      </c>
    </row>
    <row r="558" spans="9:29" x14ac:dyDescent="0.4">
      <c r="I558" s="428" t="s">
        <v>232</v>
      </c>
      <c r="J558" s="375" t="str">
        <f t="shared" ca="1" si="116"/>
        <v>HICC</v>
      </c>
      <c r="K558" s="375" t="s">
        <v>406</v>
      </c>
      <c r="L558" s="375" t="str">
        <f t="shared" si="110"/>
        <v>0%Boiler_100%Gas Turbine_0%Combined Cycle_0%Internal Combustion Engine</v>
      </c>
      <c r="M558" s="824">
        <f t="shared" si="111"/>
        <v>0.432</v>
      </c>
      <c r="N558" s="375" t="s">
        <v>391</v>
      </c>
      <c r="O558" s="375" t="s">
        <v>400</v>
      </c>
      <c r="P558" s="763">
        <f t="shared" si="113"/>
        <v>2.6000006160812757E-5</v>
      </c>
      <c r="Q558" s="375" t="s">
        <v>399</v>
      </c>
      <c r="R558" s="831" t="str">
        <f t="shared" ca="1" si="114"/>
        <v>Electric tab Row 144-154 for Natural gas Mix when Inputs tab E710 = HICC</v>
      </c>
      <c r="S558" s="428" t="s">
        <v>49</v>
      </c>
      <c r="T558" s="375" t="s">
        <v>414</v>
      </c>
      <c r="U558" s="375" t="str">
        <f t="shared" ca="1" si="100"/>
        <v>HICC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HICC</v>
      </c>
    </row>
    <row r="559" spans="9:29" x14ac:dyDescent="0.4">
      <c r="I559" s="428" t="s">
        <v>232</v>
      </c>
      <c r="J559" s="375" t="str">
        <f t="shared" ca="1" si="116"/>
        <v>HICC</v>
      </c>
      <c r="K559" s="375" t="s">
        <v>406</v>
      </c>
      <c r="L559" s="375" t="str">
        <f t="shared" si="110"/>
        <v>0%Boiler_100%Gas Turbine_0%Combined Cycle_0%Internal Combustion Engine</v>
      </c>
      <c r="M559" s="824">
        <f t="shared" si="111"/>
        <v>0.432</v>
      </c>
      <c r="N559" s="375" t="s">
        <v>392</v>
      </c>
      <c r="O559" s="375" t="s">
        <v>400</v>
      </c>
      <c r="P559" s="763">
        <f t="shared" si="113"/>
        <v>1.3000003080406379E-5</v>
      </c>
      <c r="Q559" s="375" t="s">
        <v>399</v>
      </c>
      <c r="R559" s="831" t="str">
        <f t="shared" ca="1" si="114"/>
        <v>Electric tab Row 144-154 for Natural gas Mix when Inputs tab E710 = HICC</v>
      </c>
      <c r="S559" s="428" t="s">
        <v>49</v>
      </c>
      <c r="T559" s="375" t="s">
        <v>414</v>
      </c>
      <c r="U559" s="375" t="str">
        <f t="shared" ca="1" si="100"/>
        <v>HICC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HICC</v>
      </c>
    </row>
    <row r="560" spans="9:29" x14ac:dyDescent="0.4">
      <c r="I560" s="428" t="s">
        <v>232</v>
      </c>
      <c r="J560" s="375" t="str">
        <f t="shared" ca="1" si="116"/>
        <v>HICC</v>
      </c>
      <c r="K560" s="375" t="s">
        <v>406</v>
      </c>
      <c r="L560" s="375" t="str">
        <f t="shared" si="110"/>
        <v>0%Boiler_100%Gas Turbine_0%Combined Cycle_0%Internal Combustion Engine</v>
      </c>
      <c r="M560" s="824">
        <f t="shared" si="111"/>
        <v>0.432</v>
      </c>
      <c r="N560" s="375" t="s">
        <v>393</v>
      </c>
      <c r="O560" s="375" t="s">
        <v>400</v>
      </c>
      <c r="P560" s="763">
        <f t="shared" si="113"/>
        <v>7.5400017866356975E-7</v>
      </c>
      <c r="Q560" s="375" t="s">
        <v>399</v>
      </c>
      <c r="R560" s="831" t="str">
        <f t="shared" ca="1" si="114"/>
        <v>Electric tab Row 144-154 for Natural gas Mix when Inputs tab E710 = HICC</v>
      </c>
      <c r="S560" s="428" t="s">
        <v>49</v>
      </c>
      <c r="T560" s="375" t="s">
        <v>414</v>
      </c>
      <c r="U560" s="375" t="str">
        <f t="shared" ca="1" si="100"/>
        <v>HICC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HICC</v>
      </c>
    </row>
    <row r="561" spans="9:29" x14ac:dyDescent="0.4">
      <c r="I561" s="428" t="s">
        <v>232</v>
      </c>
      <c r="J561" s="375" t="str">
        <f t="shared" ca="1" si="116"/>
        <v>HICC</v>
      </c>
      <c r="K561" s="375" t="s">
        <v>406</v>
      </c>
      <c r="L561" s="375" t="str">
        <f t="shared" si="110"/>
        <v>0%Boiler_100%Gas Turbine_0%Combined Cycle_0%Internal Combustion Engine</v>
      </c>
      <c r="M561" s="824">
        <f t="shared" si="111"/>
        <v>0.432</v>
      </c>
      <c r="N561" s="375" t="s">
        <v>394</v>
      </c>
      <c r="O561" s="375" t="s">
        <v>400</v>
      </c>
      <c r="P561" s="763">
        <f t="shared" si="113"/>
        <v>1.7680004189352671E-5</v>
      </c>
      <c r="Q561" s="375" t="s">
        <v>399</v>
      </c>
      <c r="R561" s="831" t="str">
        <f t="shared" ca="1" si="114"/>
        <v>Electric tab Row 144-154 for Natural gas Mix when Inputs tab E710 = HICC</v>
      </c>
      <c r="S561" s="428" t="s">
        <v>49</v>
      </c>
      <c r="T561" s="375" t="s">
        <v>414</v>
      </c>
      <c r="U561" s="375" t="str">
        <f t="shared" ca="1" si="100"/>
        <v>HICC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HICC</v>
      </c>
    </row>
    <row r="562" spans="9:29" x14ac:dyDescent="0.4">
      <c r="I562" s="428" t="s">
        <v>232</v>
      </c>
      <c r="J562" s="375" t="str">
        <f t="shared" ca="1" si="116"/>
        <v>HICC</v>
      </c>
      <c r="K562" s="375" t="s">
        <v>406</v>
      </c>
      <c r="L562" s="375" t="str">
        <f t="shared" si="110"/>
        <v>0%Boiler_100%Gas Turbine_0%Combined Cycle_0%Internal Combustion Engine</v>
      </c>
      <c r="M562" s="824">
        <f t="shared" si="111"/>
        <v>0.432</v>
      </c>
      <c r="N562" s="375" t="s">
        <v>395</v>
      </c>
      <c r="O562" s="375" t="s">
        <v>400</v>
      </c>
      <c r="P562" s="763">
        <f t="shared" si="113"/>
        <v>8.0000018956346939E-6</v>
      </c>
      <c r="Q562" s="375" t="s">
        <v>399</v>
      </c>
      <c r="R562" s="831" t="str">
        <f t="shared" ca="1" si="114"/>
        <v>Electric tab Row 144-154 for Natural gas Mix when Inputs tab E710 = HICC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HICC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HICC</v>
      </c>
    </row>
    <row r="563" spans="9:29" x14ac:dyDescent="0.4">
      <c r="I563" s="428" t="s">
        <v>232</v>
      </c>
      <c r="J563" s="375" t="str">
        <f t="shared" ca="1" si="116"/>
        <v>HICC</v>
      </c>
      <c r="K563" s="375" t="s">
        <v>406</v>
      </c>
      <c r="L563" s="375" t="str">
        <f t="shared" si="110"/>
        <v>0%Boiler_100%Gas Turbine_0%Combined Cycle_0%Internal Combustion Engine</v>
      </c>
      <c r="M563" s="824">
        <f t="shared" si="111"/>
        <v>0.432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HICC</v>
      </c>
      <c r="S563" s="428" t="s">
        <v>49</v>
      </c>
      <c r="T563" s="375" t="s">
        <v>414</v>
      </c>
      <c r="U563" s="375" t="str">
        <f t="shared" ca="1" si="117"/>
        <v>HICC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HICC</v>
      </c>
    </row>
    <row r="564" spans="9:29" x14ac:dyDescent="0.4">
      <c r="I564" s="428" t="s">
        <v>232</v>
      </c>
      <c r="J564" s="375" t="str">
        <f t="shared" ca="1" si="116"/>
        <v>HICC</v>
      </c>
      <c r="K564" s="375" t="s">
        <v>406</v>
      </c>
      <c r="L564" s="375" t="str">
        <f t="shared" si="110"/>
        <v>0%Boiler_100%Gas Turbine_0%Combined Cycle_0%Internal Combustion Engine</v>
      </c>
      <c r="M564" s="824">
        <f t="shared" si="111"/>
        <v>0.432</v>
      </c>
      <c r="N564" s="375" t="s">
        <v>397</v>
      </c>
      <c r="O564" s="375" t="s">
        <v>400</v>
      </c>
      <c r="P564" s="763">
        <f t="shared" si="113"/>
        <v>0.46871053830291026</v>
      </c>
      <c r="Q564" s="375" t="s">
        <v>399</v>
      </c>
      <c r="R564" s="831" t="str">
        <f t="shared" ca="1" si="114"/>
        <v>Electric tab Row 144-154 for Natural gas Mix when Inputs tab E710 = HICC</v>
      </c>
      <c r="S564" s="428" t="s">
        <v>49</v>
      </c>
      <c r="T564" s="375" t="s">
        <v>414</v>
      </c>
      <c r="U564" s="375" t="str">
        <f t="shared" ca="1" si="117"/>
        <v>HICC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HICC</v>
      </c>
    </row>
    <row r="565" spans="9:29" x14ac:dyDescent="0.4">
      <c r="I565" s="428" t="s">
        <v>232</v>
      </c>
      <c r="J565" s="375" t="str">
        <f t="shared" ca="1" si="116"/>
        <v>HICC</v>
      </c>
      <c r="K565" s="375" t="s">
        <v>406</v>
      </c>
      <c r="L565" s="375" t="str">
        <f t="shared" si="110"/>
        <v>0%Boiler_100%Gas Turbine_0%Combined Cycle_0%Internal Combustion Engine</v>
      </c>
      <c r="M565" s="824">
        <f t="shared" si="111"/>
        <v>0.432</v>
      </c>
      <c r="N565" s="375" t="s">
        <v>387</v>
      </c>
      <c r="O565" s="375" t="s">
        <v>401</v>
      </c>
      <c r="P565" s="378">
        <f>(C145+C189)/1000/10^6/0.000293071</f>
        <v>8.4378201814269734E-6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HICC</v>
      </c>
      <c r="S565" s="428" t="s">
        <v>49</v>
      </c>
      <c r="T565" s="375" t="s">
        <v>414</v>
      </c>
      <c r="U565" s="375" t="str">
        <f t="shared" ca="1" si="117"/>
        <v>HICC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HICC</v>
      </c>
    </row>
    <row r="566" spans="9:29" x14ac:dyDescent="0.4">
      <c r="I566" s="428" t="s">
        <v>232</v>
      </c>
      <c r="J566" s="375" t="str">
        <f t="shared" ca="1" si="116"/>
        <v>HICC</v>
      </c>
      <c r="K566" s="375" t="s">
        <v>406</v>
      </c>
      <c r="L566" s="375" t="str">
        <f t="shared" si="110"/>
        <v>0%Boiler_100%Gas Turbine_0%Combined Cycle_0%Internal Combustion Engine</v>
      </c>
      <c r="M566" s="824">
        <f t="shared" si="111"/>
        <v>0.432</v>
      </c>
      <c r="N566" s="375" t="s">
        <v>388</v>
      </c>
      <c r="O566" s="375" t="s">
        <v>401</v>
      </c>
      <c r="P566" s="378">
        <f t="shared" ref="P566:P575" si="119">(C146+C190)/1000/10^6/0.000293071</f>
        <v>3.2897649137437855E-4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HICC</v>
      </c>
      <c r="S566" s="428" t="s">
        <v>49</v>
      </c>
      <c r="T566" s="375" t="s">
        <v>414</v>
      </c>
      <c r="U566" s="375" t="str">
        <f t="shared" ca="1" si="117"/>
        <v>HICC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HICC</v>
      </c>
    </row>
    <row r="567" spans="9:29" x14ac:dyDescent="0.4">
      <c r="I567" s="428" t="s">
        <v>232</v>
      </c>
      <c r="J567" s="375" t="str">
        <f t="shared" ca="1" si="116"/>
        <v>HICC</v>
      </c>
      <c r="K567" s="375" t="s">
        <v>406</v>
      </c>
      <c r="L567" s="375" t="str">
        <f t="shared" si="110"/>
        <v>0%Boiler_100%Gas Turbine_0%Combined Cycle_0%Internal Combustion Engine</v>
      </c>
      <c r="M567" s="824">
        <f t="shared" si="111"/>
        <v>0.432</v>
      </c>
      <c r="N567" s="375" t="s">
        <v>389</v>
      </c>
      <c r="O567" s="375" t="s">
        <v>401</v>
      </c>
      <c r="P567" s="378">
        <f t="shared" si="119"/>
        <v>2.954357618774146E-4</v>
      </c>
      <c r="Q567" s="375" t="s">
        <v>399</v>
      </c>
      <c r="R567" s="831" t="str">
        <f t="shared" ca="1" si="120"/>
        <v>Electric tab Row 144-154 plus Row 188-198 for Natural gas Mix when Inputs tab E710 = HICC</v>
      </c>
      <c r="S567" s="428" t="s">
        <v>49</v>
      </c>
      <c r="T567" s="375" t="s">
        <v>414</v>
      </c>
      <c r="U567" s="375" t="str">
        <f t="shared" ca="1" si="117"/>
        <v>HICC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HICC</v>
      </c>
    </row>
    <row r="568" spans="9:29" x14ac:dyDescent="0.4">
      <c r="I568" s="428" t="s">
        <v>232</v>
      </c>
      <c r="J568" s="375" t="str">
        <f t="shared" ca="1" si="116"/>
        <v>HICC</v>
      </c>
      <c r="K568" s="375" t="s">
        <v>406</v>
      </c>
      <c r="L568" s="375" t="str">
        <f t="shared" si="110"/>
        <v>0%Boiler_100%Gas Turbine_0%Combined Cycle_0%Internal Combustion Engine</v>
      </c>
      <c r="M568" s="824">
        <f t="shared" si="111"/>
        <v>0.432</v>
      </c>
      <c r="N568" s="375" t="s">
        <v>390</v>
      </c>
      <c r="O568" s="375" t="s">
        <v>401</v>
      </c>
      <c r="P568" s="378">
        <f t="shared" si="119"/>
        <v>2.6266150845243132E-5</v>
      </c>
      <c r="Q568" s="375" t="s">
        <v>399</v>
      </c>
      <c r="R568" s="831" t="str">
        <f t="shared" ca="1" si="120"/>
        <v>Electric tab Row 144-154 plus Row 188-198 for Natural gas Mix when Inputs tab E710 = HICC</v>
      </c>
      <c r="S568" s="428" t="s">
        <v>49</v>
      </c>
      <c r="T568" s="375" t="s">
        <v>414</v>
      </c>
      <c r="U568" s="375" t="str">
        <f t="shared" ca="1" si="117"/>
        <v>HICC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HICC</v>
      </c>
    </row>
    <row r="569" spans="9:29" x14ac:dyDescent="0.4">
      <c r="I569" s="428" t="s">
        <v>232</v>
      </c>
      <c r="J569" s="375" t="str">
        <f t="shared" ca="1" si="116"/>
        <v>HICC</v>
      </c>
      <c r="K569" s="375" t="s">
        <v>406</v>
      </c>
      <c r="L569" s="375" t="str">
        <f t="shared" si="110"/>
        <v>0%Boiler_100%Gas Turbine_0%Combined Cycle_0%Internal Combustion Engine</v>
      </c>
      <c r="M569" s="824">
        <f t="shared" si="111"/>
        <v>0.432</v>
      </c>
      <c r="N569" s="375" t="s">
        <v>391</v>
      </c>
      <c r="O569" s="375" t="s">
        <v>401</v>
      </c>
      <c r="P569" s="378">
        <f t="shared" si="119"/>
        <v>2.6123369688561553E-5</v>
      </c>
      <c r="Q569" s="375" t="s">
        <v>399</v>
      </c>
      <c r="R569" s="831" t="str">
        <f t="shared" ca="1" si="120"/>
        <v>Electric tab Row 144-154 plus Row 188-198 for Natural gas Mix when Inputs tab E710 = HICC</v>
      </c>
      <c r="S569" s="428" t="s">
        <v>49</v>
      </c>
      <c r="T569" s="375" t="s">
        <v>414</v>
      </c>
      <c r="U569" s="375" t="str">
        <f t="shared" ca="1" si="117"/>
        <v>HICC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HICC</v>
      </c>
    </row>
    <row r="570" spans="9:29" x14ac:dyDescent="0.4">
      <c r="I570" s="428" t="s">
        <v>232</v>
      </c>
      <c r="J570" s="375" t="str">
        <f t="shared" ca="1" si="116"/>
        <v>HICC</v>
      </c>
      <c r="K570" s="375" t="s">
        <v>406</v>
      </c>
      <c r="L570" s="375" t="str">
        <f t="shared" si="110"/>
        <v>0%Boiler_100%Gas Turbine_0%Combined Cycle_0%Internal Combustion Engine</v>
      </c>
      <c r="M570" s="824">
        <f t="shared" si="111"/>
        <v>0.432</v>
      </c>
      <c r="N570" s="375" t="s">
        <v>392</v>
      </c>
      <c r="O570" s="375" t="s">
        <v>401</v>
      </c>
      <c r="P570" s="378">
        <f t="shared" si="119"/>
        <v>1.4482541254944272E-5</v>
      </c>
      <c r="Q570" s="375" t="s">
        <v>399</v>
      </c>
      <c r="R570" s="831" t="str">
        <f t="shared" ca="1" si="120"/>
        <v>Electric tab Row 144-154 plus Row 188-198 for Natural gas Mix when Inputs tab E710 = HICC</v>
      </c>
      <c r="S570" s="428" t="s">
        <v>49</v>
      </c>
      <c r="T570" s="375" t="s">
        <v>414</v>
      </c>
      <c r="U570" s="375" t="str">
        <f t="shared" ca="1" si="117"/>
        <v>HICC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HICC</v>
      </c>
    </row>
    <row r="571" spans="9:29" x14ac:dyDescent="0.4">
      <c r="I571" s="428" t="s">
        <v>232</v>
      </c>
      <c r="J571" s="375" t="str">
        <f t="shared" ca="1" si="116"/>
        <v>HICC</v>
      </c>
      <c r="K571" s="375" t="s">
        <v>406</v>
      </c>
      <c r="L571" s="375" t="str">
        <f t="shared" si="110"/>
        <v>0%Boiler_100%Gas Turbine_0%Combined Cycle_0%Internal Combustion Engine</v>
      </c>
      <c r="M571" s="824">
        <f t="shared" si="111"/>
        <v>0.432</v>
      </c>
      <c r="N571" s="375" t="s">
        <v>393</v>
      </c>
      <c r="O571" s="375" t="s">
        <v>401</v>
      </c>
      <c r="P571" s="378">
        <f t="shared" si="119"/>
        <v>7.5622695123910437E-7</v>
      </c>
      <c r="Q571" s="375" t="s">
        <v>399</v>
      </c>
      <c r="R571" s="831" t="str">
        <f t="shared" ca="1" si="120"/>
        <v>Electric tab Row 144-154 plus Row 188-198 for Natural gas Mix when Inputs tab E710 = HICC</v>
      </c>
      <c r="S571" s="428" t="s">
        <v>49</v>
      </c>
      <c r="T571" s="375" t="s">
        <v>414</v>
      </c>
      <c r="U571" s="375" t="str">
        <f t="shared" ca="1" si="117"/>
        <v>HICC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HICC</v>
      </c>
    </row>
    <row r="572" spans="9:29" x14ac:dyDescent="0.4">
      <c r="I572" s="428" t="s">
        <v>232</v>
      </c>
      <c r="J572" s="375" t="str">
        <f t="shared" ca="1" si="116"/>
        <v>HICC</v>
      </c>
      <c r="K572" s="375" t="s">
        <v>406</v>
      </c>
      <c r="L572" s="375" t="str">
        <f t="shared" si="110"/>
        <v>0%Boiler_100%Gas Turbine_0%Combined Cycle_0%Internal Combustion Engine</v>
      </c>
      <c r="M572" s="824">
        <f t="shared" si="111"/>
        <v>0.432</v>
      </c>
      <c r="N572" s="375" t="s">
        <v>394</v>
      </c>
      <c r="O572" s="375" t="s">
        <v>401</v>
      </c>
      <c r="P572" s="378">
        <f t="shared" si="119"/>
        <v>1.7684934218248254E-5</v>
      </c>
      <c r="Q572" s="375" t="s">
        <v>399</v>
      </c>
      <c r="R572" s="831" t="str">
        <f t="shared" ca="1" si="120"/>
        <v>Electric tab Row 144-154 plus Row 188-198 for Natural gas Mix when Inputs tab E710 = HICC</v>
      </c>
      <c r="S572" s="428" t="s">
        <v>49</v>
      </c>
      <c r="T572" s="375" t="s">
        <v>414</v>
      </c>
      <c r="U572" s="375" t="str">
        <f t="shared" ca="1" si="117"/>
        <v>HICC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HICC</v>
      </c>
    </row>
    <row r="573" spans="9:29" x14ac:dyDescent="0.4">
      <c r="I573" s="428" t="s">
        <v>232</v>
      </c>
      <c r="J573" s="375" t="str">
        <f t="shared" ca="1" si="116"/>
        <v>HICC</v>
      </c>
      <c r="K573" s="375" t="s">
        <v>406</v>
      </c>
      <c r="L573" s="375" t="str">
        <f t="shared" si="110"/>
        <v>0%Boiler_100%Gas Turbine_0%Combined Cycle_0%Internal Combustion Engine</v>
      </c>
      <c r="M573" s="824">
        <f t="shared" si="111"/>
        <v>0.432</v>
      </c>
      <c r="N573" s="375" t="s">
        <v>395</v>
      </c>
      <c r="O573" s="375" t="s">
        <v>401</v>
      </c>
      <c r="P573" s="378">
        <f t="shared" si="119"/>
        <v>8.6933598461426699E-6</v>
      </c>
      <c r="Q573" s="375" t="s">
        <v>399</v>
      </c>
      <c r="R573" s="831" t="str">
        <f t="shared" ca="1" si="120"/>
        <v>Electric tab Row 144-154 plus Row 188-198 for Natural gas Mix when Inputs tab E710 = HICC</v>
      </c>
      <c r="S573" s="428" t="s">
        <v>49</v>
      </c>
      <c r="T573" s="375" t="s">
        <v>414</v>
      </c>
      <c r="U573" s="375" t="str">
        <f t="shared" ca="1" si="117"/>
        <v>HICC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HICC</v>
      </c>
    </row>
    <row r="574" spans="9:29" x14ac:dyDescent="0.4">
      <c r="I574" s="428" t="s">
        <v>232</v>
      </c>
      <c r="J574" s="375" t="str">
        <f t="shared" ca="1" si="116"/>
        <v>HICC</v>
      </c>
      <c r="K574" s="375" t="s">
        <v>406</v>
      </c>
      <c r="L574" s="375" t="str">
        <f t="shared" si="110"/>
        <v>0%Boiler_100%Gas Turbine_0%Combined Cycle_0%Internal Combustion Engine</v>
      </c>
      <c r="M574" s="824">
        <f t="shared" si="111"/>
        <v>0.432</v>
      </c>
      <c r="N574" s="375" t="s">
        <v>396</v>
      </c>
      <c r="O574" s="375" t="s">
        <v>401</v>
      </c>
      <c r="P574" s="378">
        <f t="shared" si="119"/>
        <v>1.0041786435174304E-6</v>
      </c>
      <c r="Q574" s="375" t="s">
        <v>399</v>
      </c>
      <c r="R574" s="831" t="str">
        <f t="shared" ca="1" si="120"/>
        <v>Electric tab Row 144-154 plus Row 188-198 for Natural gas Mix when Inputs tab E710 = HICC</v>
      </c>
      <c r="S574" s="428" t="s">
        <v>49</v>
      </c>
      <c r="T574" s="375" t="s">
        <v>414</v>
      </c>
      <c r="U574" s="375" t="str">
        <f t="shared" ca="1" si="117"/>
        <v>HICC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HICC</v>
      </c>
    </row>
    <row r="575" spans="9:29" x14ac:dyDescent="0.4">
      <c r="I575" s="430" t="s">
        <v>232</v>
      </c>
      <c r="J575" s="832" t="str">
        <f t="shared" ca="1" si="116"/>
        <v>HICC</v>
      </c>
      <c r="K575" s="832" t="s">
        <v>406</v>
      </c>
      <c r="L575" s="832" t="str">
        <f t="shared" si="110"/>
        <v>0%Boiler_100%Gas Turbine_0%Combined Cycle_0%Internal Combustion Engine</v>
      </c>
      <c r="M575" s="833">
        <f t="shared" si="111"/>
        <v>0.432</v>
      </c>
      <c r="N575" s="832" t="s">
        <v>397</v>
      </c>
      <c r="O575" s="832" t="s">
        <v>401</v>
      </c>
      <c r="P575" s="404">
        <f t="shared" si="119"/>
        <v>0.46913384573631745</v>
      </c>
      <c r="Q575" s="832" t="s">
        <v>399</v>
      </c>
      <c r="R575" s="834" t="str">
        <f t="shared" ca="1" si="120"/>
        <v>Electric tab Row 144-154 plus Row 188-198 for Natural gas Mix when Inputs tab E710 = HICC</v>
      </c>
      <c r="S575" s="428" t="s">
        <v>49</v>
      </c>
      <c r="T575" s="375" t="s">
        <v>414</v>
      </c>
      <c r="U575" s="375" t="str">
        <f t="shared" ca="1" si="117"/>
        <v>HICC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HICC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HICC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0.22499999999999998</v>
      </c>
      <c r="Y576" s="375" t="s">
        <v>411</v>
      </c>
      <c r="Z576" s="375" t="s">
        <v>400</v>
      </c>
      <c r="AA576" s="837">
        <f>E140/10^6</f>
        <v>4.4444444444444446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HICC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HICC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0.22499999999999998</v>
      </c>
      <c r="Y577" s="375" t="s">
        <v>387</v>
      </c>
      <c r="Z577" s="375" t="s">
        <v>400</v>
      </c>
      <c r="AA577" s="763">
        <f>E145/1000/10^6/0.000293071</f>
        <v>2.400000568690408E-5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HICC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HICC</v>
      </c>
      <c r="V578" s="375" t="s">
        <v>406</v>
      </c>
      <c r="W578" s="375" t="str">
        <f t="shared" si="122"/>
        <v>100%Boiler_0%IGCC</v>
      </c>
      <c r="X578" s="824">
        <f t="shared" si="123"/>
        <v>0.22499999999999998</v>
      </c>
      <c r="Y578" s="375" t="s">
        <v>388</v>
      </c>
      <c r="Z578" s="375" t="s">
        <v>400</v>
      </c>
      <c r="AA578" s="763">
        <f t="shared" ref="AA578:AA587" si="125">E146/1000/10^6/0.000293071</f>
        <v>2.0400004833868472E-4</v>
      </c>
      <c r="AB578" s="375" t="s">
        <v>399</v>
      </c>
      <c r="AC578" s="831" t="str">
        <f t="shared" ca="1" si="124"/>
        <v>Electric tab Row 144-154 for Coal Mix when Inputs tab E710 = HICC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HICC</v>
      </c>
      <c r="V579" s="375" t="s">
        <v>406</v>
      </c>
      <c r="W579" s="375" t="str">
        <f t="shared" si="122"/>
        <v>100%Boiler_0%IGCC</v>
      </c>
      <c r="X579" s="824">
        <f t="shared" si="123"/>
        <v>0.22499999999999998</v>
      </c>
      <c r="Y579" s="375" t="s">
        <v>389</v>
      </c>
      <c r="Z579" s="375" t="s">
        <v>400</v>
      </c>
      <c r="AA579" s="763">
        <f t="shared" si="125"/>
        <v>2.8480006748459511E-3</v>
      </c>
      <c r="AB579" s="375" t="s">
        <v>399</v>
      </c>
      <c r="AC579" s="831" t="str">
        <f t="shared" ca="1" si="124"/>
        <v>Electric tab Row 144-154 for Coal Mix when Inputs tab E710 = HICC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HICC</v>
      </c>
      <c r="V580" s="375" t="s">
        <v>406</v>
      </c>
      <c r="W580" s="375" t="str">
        <f t="shared" si="122"/>
        <v>100%Boiler_0%IGCC</v>
      </c>
      <c r="X580" s="824">
        <f t="shared" si="123"/>
        <v>0.22499999999999998</v>
      </c>
      <c r="Y580" s="375" t="s">
        <v>390</v>
      </c>
      <c r="Z580" s="375" t="s">
        <v>400</v>
      </c>
      <c r="AA580" s="763">
        <f t="shared" si="125"/>
        <v>1.1800002796061175E-4</v>
      </c>
      <c r="AB580" s="375" t="s">
        <v>399</v>
      </c>
      <c r="AC580" s="831" t="str">
        <f t="shared" ca="1" si="124"/>
        <v>Electric tab Row 144-154 for Coal Mix when Inputs tab E710 = HICC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HICC</v>
      </c>
      <c r="V581" s="375" t="s">
        <v>406</v>
      </c>
      <c r="W581" s="375" t="str">
        <f t="shared" si="122"/>
        <v>100%Boiler_0%IGCC</v>
      </c>
      <c r="X581" s="824">
        <f t="shared" si="123"/>
        <v>0.22499999999999998</v>
      </c>
      <c r="Y581" s="375" t="s">
        <v>391</v>
      </c>
      <c r="Z581" s="375" t="s">
        <v>400</v>
      </c>
      <c r="AA581" s="763">
        <f t="shared" si="125"/>
        <v>1.1800002796061175E-4</v>
      </c>
      <c r="AB581" s="375" t="s">
        <v>399</v>
      </c>
      <c r="AC581" s="831" t="str">
        <f t="shared" ca="1" si="124"/>
        <v>Electric tab Row 144-154 for Coal Mix when Inputs tab E710 = HICC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HICC</v>
      </c>
      <c r="V582" s="375" t="s">
        <v>406</v>
      </c>
      <c r="W582" s="375" t="str">
        <f t="shared" si="122"/>
        <v>100%Boiler_0%IGCC</v>
      </c>
      <c r="X582" s="824">
        <f t="shared" si="123"/>
        <v>0.22499999999999998</v>
      </c>
      <c r="Y582" s="375" t="s">
        <v>392</v>
      </c>
      <c r="Z582" s="375" t="s">
        <v>400</v>
      </c>
      <c r="AA582" s="763">
        <f t="shared" si="125"/>
        <v>8.9630021238217214E-3</v>
      </c>
      <c r="AB582" s="375" t="s">
        <v>399</v>
      </c>
      <c r="AC582" s="831" t="str">
        <f t="shared" ca="1" si="124"/>
        <v>Electric tab Row 144-154 for Coal Mix when Inputs tab E710 = HICC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HICC</v>
      </c>
      <c r="V583" s="375" t="s">
        <v>406</v>
      </c>
      <c r="W583" s="375" t="str">
        <f t="shared" si="122"/>
        <v>100%Boiler_0%IGCC</v>
      </c>
      <c r="X583" s="824">
        <f t="shared" si="123"/>
        <v>0.22499999999999998</v>
      </c>
      <c r="Y583" s="375" t="s">
        <v>393</v>
      </c>
      <c r="Z583" s="375" t="s">
        <v>400</v>
      </c>
      <c r="AA583" s="763">
        <f t="shared" si="125"/>
        <v>5.074001202306304E-6</v>
      </c>
      <c r="AB583" s="375" t="s">
        <v>399</v>
      </c>
      <c r="AC583" s="831" t="str">
        <f t="shared" ca="1" si="124"/>
        <v>Electric tab Row 144-154 for Coal Mix when Inputs tab E710 = HICC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HICC</v>
      </c>
      <c r="V584" s="375" t="s">
        <v>406</v>
      </c>
      <c r="W584" s="375" t="str">
        <f t="shared" si="122"/>
        <v>100%Boiler_0%IGCC</v>
      </c>
      <c r="X584" s="824">
        <f t="shared" si="123"/>
        <v>0.22499999999999998</v>
      </c>
      <c r="Y584" s="375" t="s">
        <v>394</v>
      </c>
      <c r="Z584" s="375" t="s">
        <v>400</v>
      </c>
      <c r="AA584" s="763">
        <f t="shared" si="125"/>
        <v>9.5580022648095496E-6</v>
      </c>
      <c r="AB584" s="375" t="s">
        <v>399</v>
      </c>
      <c r="AC584" s="831" t="str">
        <f t="shared" ca="1" si="124"/>
        <v>Electric tab Row 144-154 for Coal Mix when Inputs tab E710 = HICC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HICC</v>
      </c>
      <c r="V585" s="375" t="s">
        <v>406</v>
      </c>
      <c r="W585" s="375" t="str">
        <f t="shared" si="122"/>
        <v>100%Boiler_0%IGCC</v>
      </c>
      <c r="X585" s="824">
        <f t="shared" si="123"/>
        <v>0.22499999999999998</v>
      </c>
      <c r="Y585" s="375" t="s">
        <v>395</v>
      </c>
      <c r="Z585" s="375" t="s">
        <v>400</v>
      </c>
      <c r="AA585" s="763">
        <f t="shared" si="125"/>
        <v>1.6000003791269388E-5</v>
      </c>
      <c r="AB585" s="375" t="s">
        <v>399</v>
      </c>
      <c r="AC585" s="831" t="str">
        <f t="shared" ca="1" si="124"/>
        <v>Electric tab Row 144-154 for Coal Mix when Inputs tab E710 = HICC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HICC</v>
      </c>
      <c r="V586" s="375" t="s">
        <v>406</v>
      </c>
      <c r="W586" s="375" t="str">
        <f t="shared" si="122"/>
        <v>100%Boiler_0%IGCC</v>
      </c>
      <c r="X586" s="824">
        <f t="shared" si="123"/>
        <v>0.22499999999999998</v>
      </c>
      <c r="Y586" s="375" t="s">
        <v>396</v>
      </c>
      <c r="Z586" s="375" t="s">
        <v>400</v>
      </c>
      <c r="AA586" s="763">
        <f t="shared" si="125"/>
        <v>2.400000568690408E-5</v>
      </c>
      <c r="AB586" s="375" t="s">
        <v>399</v>
      </c>
      <c r="AC586" s="831" t="str">
        <f t="shared" ca="1" si="124"/>
        <v>Electric tab Row 144-154 for Coal Mix when Inputs tab E710 = HICC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HICC</v>
      </c>
      <c r="V587" s="375" t="s">
        <v>406</v>
      </c>
      <c r="W587" s="375" t="str">
        <f t="shared" si="122"/>
        <v>100%Boiler_0%IGCC</v>
      </c>
      <c r="X587" s="824">
        <f t="shared" si="123"/>
        <v>0.22499999999999998</v>
      </c>
      <c r="Y587" s="375" t="s">
        <v>397</v>
      </c>
      <c r="Z587" s="375" t="s">
        <v>400</v>
      </c>
      <c r="AA587" s="763">
        <f t="shared" si="125"/>
        <v>1.2486425224449822</v>
      </c>
      <c r="AB587" s="375" t="s">
        <v>399</v>
      </c>
      <c r="AC587" s="831" t="str">
        <f t="shared" ca="1" si="124"/>
        <v>Electric tab Row 144-154 for Coal Mix when Inputs tab E710 = HICC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HICC</v>
      </c>
      <c r="V588" s="375" t="s">
        <v>406</v>
      </c>
      <c r="W588" s="375" t="str">
        <f t="shared" si="122"/>
        <v>100%Boiler_0%IGCC</v>
      </c>
      <c r="X588" s="824">
        <f t="shared" si="123"/>
        <v>0.22499999999999998</v>
      </c>
      <c r="Y588" s="375" t="s">
        <v>387</v>
      </c>
      <c r="Z588" s="375" t="s">
        <v>401</v>
      </c>
      <c r="AA588" s="378">
        <f>(E145+E189)/1000/10^6/0.000293071</f>
        <v>2.4811814245061489E-5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HICC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HICC</v>
      </c>
      <c r="V589" s="375" t="s">
        <v>406</v>
      </c>
      <c r="W589" s="375" t="str">
        <f t="shared" si="122"/>
        <v>100%Boiler_0%IGCC</v>
      </c>
      <c r="X589" s="824">
        <f t="shared" si="123"/>
        <v>0.22499999999999998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2.0946177402691334E-4</v>
      </c>
      <c r="AB589" s="375" t="s">
        <v>399</v>
      </c>
      <c r="AC589" s="831" t="str">
        <f t="shared" ca="1" si="126"/>
        <v>Electric tab Row 144-154 plus Row 188-198 for Coal Mix when Inputs tab E710 = HICC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HICC</v>
      </c>
      <c r="V590" s="375" t="s">
        <v>406</v>
      </c>
      <c r="W590" s="375" t="str">
        <f t="shared" si="122"/>
        <v>100%Boiler_0%IGCC</v>
      </c>
      <c r="X590" s="824">
        <f t="shared" si="123"/>
        <v>0.22499999999999998</v>
      </c>
      <c r="Y590" s="375" t="s">
        <v>389</v>
      </c>
      <c r="Z590" s="375" t="s">
        <v>401</v>
      </c>
      <c r="AA590" s="378">
        <f t="shared" si="127"/>
        <v>2.8488290476436128E-3</v>
      </c>
      <c r="AB590" s="375" t="s">
        <v>399</v>
      </c>
      <c r="AC590" s="831" t="str">
        <f t="shared" ca="1" si="126"/>
        <v>Electric tab Row 144-154 plus Row 188-198 for Coal Mix when Inputs tab E710 = HICC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HICC</v>
      </c>
      <c r="V591" s="375" t="s">
        <v>406</v>
      </c>
      <c r="W591" s="375" t="str">
        <f t="shared" si="122"/>
        <v>100%Boiler_0%IGCC</v>
      </c>
      <c r="X591" s="824">
        <f t="shared" si="123"/>
        <v>0.22499999999999998</v>
      </c>
      <c r="Y591" s="375" t="s">
        <v>390</v>
      </c>
      <c r="Z591" s="375" t="s">
        <v>401</v>
      </c>
      <c r="AA591" s="378">
        <f t="shared" si="127"/>
        <v>1.1850220681464038E-4</v>
      </c>
      <c r="AB591" s="375" t="s">
        <v>399</v>
      </c>
      <c r="AC591" s="831" t="str">
        <f t="shared" ca="1" si="126"/>
        <v>Electric tab Row 144-154 plus Row 188-198 for Coal Mix when Inputs tab E710 = HICC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HICC</v>
      </c>
      <c r="V592" s="375" t="s">
        <v>406</v>
      </c>
      <c r="W592" s="375" t="str">
        <f t="shared" si="122"/>
        <v>100%Boiler_0%IGCC</v>
      </c>
      <c r="X592" s="824">
        <f t="shared" si="123"/>
        <v>0.22499999999999998</v>
      </c>
      <c r="Y592" s="375" t="s">
        <v>391</v>
      </c>
      <c r="Z592" s="375" t="s">
        <v>401</v>
      </c>
      <c r="AA592" s="378">
        <f t="shared" si="127"/>
        <v>1.1823184823497069E-4</v>
      </c>
      <c r="AB592" s="375" t="s">
        <v>399</v>
      </c>
      <c r="AC592" s="831" t="str">
        <f t="shared" ca="1" si="126"/>
        <v>Electric tab Row 144-154 plus Row 188-198 for Coal Mix when Inputs tab E710 = HICC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HICC</v>
      </c>
      <c r="V593" s="375" t="s">
        <v>406</v>
      </c>
      <c r="W593" s="375" t="str">
        <f t="shared" si="122"/>
        <v>100%Boiler_0%IGCC</v>
      </c>
      <c r="X593" s="824">
        <f t="shared" si="123"/>
        <v>0.22499999999999998</v>
      </c>
      <c r="Y593" s="375" t="s">
        <v>392</v>
      </c>
      <c r="Z593" s="375" t="s">
        <v>401</v>
      </c>
      <c r="AA593" s="378">
        <f t="shared" si="127"/>
        <v>8.9658307277416249E-3</v>
      </c>
      <c r="AB593" s="375" t="s">
        <v>399</v>
      </c>
      <c r="AC593" s="831" t="str">
        <f t="shared" ca="1" si="126"/>
        <v>Electric tab Row 144-154 plus Row 188-198 for Coal Mix when Inputs tab E710 = HICC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HICC</v>
      </c>
      <c r="V594" s="375" t="s">
        <v>406</v>
      </c>
      <c r="W594" s="375" t="str">
        <f t="shared" si="122"/>
        <v>100%Boiler_0%IGCC</v>
      </c>
      <c r="X594" s="824">
        <f t="shared" si="123"/>
        <v>0.22499999999999998</v>
      </c>
      <c r="Y594" s="375" t="s">
        <v>393</v>
      </c>
      <c r="Z594" s="375" t="s">
        <v>401</v>
      </c>
      <c r="AA594" s="378">
        <f t="shared" si="127"/>
        <v>5.0783248975339477E-6</v>
      </c>
      <c r="AB594" s="375" t="s">
        <v>399</v>
      </c>
      <c r="AC594" s="831" t="str">
        <f t="shared" ca="1" si="126"/>
        <v>Electric tab Row 144-154 plus Row 188-198 for Coal Mix when Inputs tab E710 = HICC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HICC</v>
      </c>
      <c r="V595" s="375" t="s">
        <v>406</v>
      </c>
      <c r="W595" s="375" t="str">
        <f t="shared" si="122"/>
        <v>100%Boiler_0%IGCC</v>
      </c>
      <c r="X595" s="824">
        <f t="shared" si="123"/>
        <v>0.22499999999999998</v>
      </c>
      <c r="Y595" s="375" t="s">
        <v>394</v>
      </c>
      <c r="Z595" s="375" t="s">
        <v>401</v>
      </c>
      <c r="AA595" s="378">
        <f t="shared" si="127"/>
        <v>9.5674726357693128E-6</v>
      </c>
      <c r="AB595" s="375" t="s">
        <v>399</v>
      </c>
      <c r="AC595" s="831" t="str">
        <f t="shared" ca="1" si="126"/>
        <v>Electric tab Row 144-154 plus Row 188-198 for Coal Mix when Inputs tab E710 = HICC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HICC</v>
      </c>
      <c r="V596" s="375" t="s">
        <v>406</v>
      </c>
      <c r="W596" s="375" t="str">
        <f t="shared" si="122"/>
        <v>100%Boiler_0%IGCC</v>
      </c>
      <c r="X596" s="824">
        <f t="shared" si="123"/>
        <v>0.22499999999999998</v>
      </c>
      <c r="Y596" s="375" t="s">
        <v>395</v>
      </c>
      <c r="Z596" s="375" t="s">
        <v>401</v>
      </c>
      <c r="AA596" s="378">
        <f t="shared" si="127"/>
        <v>1.7288506495751242E-5</v>
      </c>
      <c r="AB596" s="375" t="s">
        <v>399</v>
      </c>
      <c r="AC596" s="831" t="str">
        <f t="shared" ca="1" si="126"/>
        <v>Electric tab Row 144-154 plus Row 188-198 for Coal Mix when Inputs tab E710 = HICC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HICC</v>
      </c>
      <c r="V597" s="375" t="s">
        <v>406</v>
      </c>
      <c r="W597" s="375" t="str">
        <f t="shared" si="122"/>
        <v>100%Boiler_0%IGCC</v>
      </c>
      <c r="X597" s="824">
        <f t="shared" si="123"/>
        <v>0.22499999999999998</v>
      </c>
      <c r="Y597" s="375" t="s">
        <v>396</v>
      </c>
      <c r="Z597" s="375" t="s">
        <v>401</v>
      </c>
      <c r="AA597" s="378">
        <f t="shared" si="127"/>
        <v>2.4007892132092866E-5</v>
      </c>
      <c r="AB597" s="375" t="s">
        <v>399</v>
      </c>
      <c r="AC597" s="831" t="str">
        <f t="shared" ca="1" si="126"/>
        <v>Electric tab Row 144-154 plus Row 188-198 for Coal Mix when Inputs tab E710 = HICC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HICC</v>
      </c>
      <c r="V598" s="375" t="s">
        <v>406</v>
      </c>
      <c r="W598" s="375" t="str">
        <f t="shared" si="122"/>
        <v>100%Boiler_0%IGCC</v>
      </c>
      <c r="X598" s="824">
        <f t="shared" si="123"/>
        <v>0.22499999999999998</v>
      </c>
      <c r="Y598" s="375" t="s">
        <v>397</v>
      </c>
      <c r="Z598" s="375" t="s">
        <v>401</v>
      </c>
      <c r="AA598" s="378">
        <f t="shared" si="127"/>
        <v>1.2492981298740693</v>
      </c>
      <c r="AB598" s="375" t="s">
        <v>399</v>
      </c>
      <c r="AC598" s="831" t="str">
        <f t="shared" ca="1" si="126"/>
        <v>Electric tab Row 144-154 plus Row 188-198 for Coal Mix when Inputs tab E710 = HICC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HICC</v>
      </c>
      <c r="V599" s="375" t="s">
        <v>52</v>
      </c>
      <c r="X599" s="824">
        <f t="shared" ref="X599:X644" si="130">INDEX($D$71:$D$72,MATCH(V599,$A$71:$A$72,0))</f>
        <v>0.22500000000000001</v>
      </c>
      <c r="Y599" s="375" t="s">
        <v>411</v>
      </c>
      <c r="Z599" s="375" t="s">
        <v>400</v>
      </c>
      <c r="AA599" s="761">
        <f>O140/10^6</f>
        <v>4.4444444444444438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HICC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HICC</v>
      </c>
      <c r="V600" s="375" t="s">
        <v>52</v>
      </c>
      <c r="X600" s="824">
        <f t="shared" si="130"/>
        <v>0.22500000000000001</v>
      </c>
      <c r="Y600" s="375" t="s">
        <v>387</v>
      </c>
      <c r="Z600" s="375" t="s">
        <v>400</v>
      </c>
      <c r="AA600" s="763">
        <f>O145/1000/10^6/0.000293071</f>
        <v>2.400000568690408E-5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HICC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HICC</v>
      </c>
      <c r="V601" s="375" t="s">
        <v>52</v>
      </c>
      <c r="X601" s="824">
        <f t="shared" si="130"/>
        <v>0.22500000000000001</v>
      </c>
      <c r="Y601" s="375" t="s">
        <v>388</v>
      </c>
      <c r="Z601" s="375" t="s">
        <v>400</v>
      </c>
      <c r="AA601" s="763">
        <f t="shared" ref="AA601:AA610" si="132">O146/1000/10^6/0.000293071</f>
        <v>2.0400004833868472E-4</v>
      </c>
      <c r="AB601" s="375" t="s">
        <v>399</v>
      </c>
      <c r="AC601" s="831" t="str">
        <f t="shared" ca="1" si="131"/>
        <v>Electric tab Row 144-154 for Coal Boiler when Inputs tab E710 = HICC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HICC</v>
      </c>
      <c r="V602" s="375" t="s">
        <v>52</v>
      </c>
      <c r="X602" s="824">
        <f t="shared" si="130"/>
        <v>0.22500000000000001</v>
      </c>
      <c r="Y602" s="375" t="s">
        <v>389</v>
      </c>
      <c r="Z602" s="375" t="s">
        <v>400</v>
      </c>
      <c r="AA602" s="763">
        <f t="shared" si="132"/>
        <v>2.8480006748459511E-3</v>
      </c>
      <c r="AB602" s="375" t="s">
        <v>399</v>
      </c>
      <c r="AC602" s="831" t="str">
        <f t="shared" ca="1" si="131"/>
        <v>Electric tab Row 144-154 for Coal Boiler when Inputs tab E710 = HICC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HICC</v>
      </c>
      <c r="V603" s="375" t="s">
        <v>52</v>
      </c>
      <c r="X603" s="824">
        <f t="shared" si="130"/>
        <v>0.22500000000000001</v>
      </c>
      <c r="Y603" s="375" t="s">
        <v>390</v>
      </c>
      <c r="Z603" s="375" t="s">
        <v>400</v>
      </c>
      <c r="AA603" s="763">
        <f t="shared" si="132"/>
        <v>1.1800002796061175E-4</v>
      </c>
      <c r="AB603" s="375" t="s">
        <v>399</v>
      </c>
      <c r="AC603" s="831" t="str">
        <f t="shared" ca="1" si="131"/>
        <v>Electric tab Row 144-154 for Coal Boiler when Inputs tab E710 = HICC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HICC</v>
      </c>
      <c r="V604" s="375" t="s">
        <v>52</v>
      </c>
      <c r="X604" s="824">
        <f t="shared" si="130"/>
        <v>0.22500000000000001</v>
      </c>
      <c r="Y604" s="375" t="s">
        <v>391</v>
      </c>
      <c r="Z604" s="375" t="s">
        <v>400</v>
      </c>
      <c r="AA604" s="763">
        <f t="shared" si="132"/>
        <v>1.1800002796061175E-4</v>
      </c>
      <c r="AB604" s="375" t="s">
        <v>399</v>
      </c>
      <c r="AC604" s="831" t="str">
        <f t="shared" ca="1" si="131"/>
        <v>Electric tab Row 144-154 for Coal Boiler when Inputs tab E710 = HICC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HICC</v>
      </c>
      <c r="V605" s="375" t="s">
        <v>52</v>
      </c>
      <c r="X605" s="824">
        <f t="shared" si="130"/>
        <v>0.22500000000000001</v>
      </c>
      <c r="Y605" s="375" t="s">
        <v>392</v>
      </c>
      <c r="Z605" s="375" t="s">
        <v>400</v>
      </c>
      <c r="AA605" s="763">
        <f t="shared" si="132"/>
        <v>8.9630021238217214E-3</v>
      </c>
      <c r="AB605" s="375" t="s">
        <v>399</v>
      </c>
      <c r="AC605" s="831" t="str">
        <f t="shared" ca="1" si="131"/>
        <v>Electric tab Row 144-154 for Coal Boiler when Inputs tab E710 = HICC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HICC</v>
      </c>
      <c r="V606" s="375" t="s">
        <v>52</v>
      </c>
      <c r="X606" s="824">
        <f t="shared" si="130"/>
        <v>0.22500000000000001</v>
      </c>
      <c r="Y606" s="375" t="s">
        <v>393</v>
      </c>
      <c r="Z606" s="375" t="s">
        <v>400</v>
      </c>
      <c r="AA606" s="763">
        <f t="shared" si="132"/>
        <v>5.074001202306304E-6</v>
      </c>
      <c r="AB606" s="375" t="s">
        <v>399</v>
      </c>
      <c r="AC606" s="831" t="str">
        <f t="shared" ca="1" si="131"/>
        <v>Electric tab Row 144-154 for Coal Boiler when Inputs tab E710 = HICC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HICC</v>
      </c>
      <c r="V607" s="375" t="s">
        <v>52</v>
      </c>
      <c r="X607" s="824">
        <f t="shared" si="130"/>
        <v>0.22500000000000001</v>
      </c>
      <c r="Y607" s="375" t="s">
        <v>394</v>
      </c>
      <c r="Z607" s="375" t="s">
        <v>400</v>
      </c>
      <c r="AA607" s="763">
        <f t="shared" si="132"/>
        <v>9.5580022648095496E-6</v>
      </c>
      <c r="AB607" s="375" t="s">
        <v>399</v>
      </c>
      <c r="AC607" s="831" t="str">
        <f t="shared" ca="1" si="131"/>
        <v>Electric tab Row 144-154 for Coal Boiler when Inputs tab E710 = HICC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HICC</v>
      </c>
      <c r="V608" s="375" t="s">
        <v>52</v>
      </c>
      <c r="X608" s="824">
        <f t="shared" si="130"/>
        <v>0.22500000000000001</v>
      </c>
      <c r="Y608" s="375" t="s">
        <v>395</v>
      </c>
      <c r="Z608" s="375" t="s">
        <v>400</v>
      </c>
      <c r="AA608" s="763">
        <f t="shared" si="132"/>
        <v>1.6000003791269388E-5</v>
      </c>
      <c r="AB608" s="375" t="s">
        <v>399</v>
      </c>
      <c r="AC608" s="831" t="str">
        <f t="shared" ca="1" si="131"/>
        <v>Electric tab Row 144-154 for Coal Boiler when Inputs tab E710 = HICC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HICC</v>
      </c>
      <c r="V609" s="375" t="s">
        <v>52</v>
      </c>
      <c r="X609" s="824">
        <f t="shared" si="130"/>
        <v>0.22500000000000001</v>
      </c>
      <c r="Y609" s="375" t="s">
        <v>396</v>
      </c>
      <c r="Z609" s="375" t="s">
        <v>400</v>
      </c>
      <c r="AA609" s="763">
        <f t="shared" si="132"/>
        <v>2.400000568690408E-5</v>
      </c>
      <c r="AB609" s="375" t="s">
        <v>399</v>
      </c>
      <c r="AC609" s="831" t="str">
        <f t="shared" ca="1" si="131"/>
        <v>Electric tab Row 144-154 for Coal Boiler when Inputs tab E710 = HICC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HICC</v>
      </c>
      <c r="V610" s="375" t="s">
        <v>52</v>
      </c>
      <c r="X610" s="824">
        <f t="shared" si="130"/>
        <v>0.22500000000000001</v>
      </c>
      <c r="Y610" s="375" t="s">
        <v>397</v>
      </c>
      <c r="Z610" s="375" t="s">
        <v>400</v>
      </c>
      <c r="AA610" s="763">
        <f t="shared" si="132"/>
        <v>2.0028368879785221</v>
      </c>
      <c r="AB610" s="375" t="s">
        <v>399</v>
      </c>
      <c r="AC610" s="831" t="str">
        <f t="shared" ca="1" si="131"/>
        <v>Electric tab Row 144-154 for Coal Boiler when Inputs tab E710 = HICC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HICC</v>
      </c>
      <c r="V611" s="375" t="s">
        <v>52</v>
      </c>
      <c r="X611" s="824">
        <f t="shared" si="130"/>
        <v>0.22500000000000001</v>
      </c>
      <c r="Y611" s="375" t="s">
        <v>387</v>
      </c>
      <c r="Z611" s="375" t="s">
        <v>401</v>
      </c>
      <c r="AA611" s="378">
        <f>(O145+O189)/1000/10^6/0.000293071</f>
        <v>2.4811814245061489E-5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HICC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HICC</v>
      </c>
      <c r="V612" s="375" t="s">
        <v>52</v>
      </c>
      <c r="X612" s="824">
        <f t="shared" si="130"/>
        <v>0.22500000000000001</v>
      </c>
      <c r="Y612" s="375" t="s">
        <v>388</v>
      </c>
      <c r="Z612" s="375" t="s">
        <v>401</v>
      </c>
      <c r="AA612" s="378">
        <f t="shared" ref="AA612:AA621" si="134">(O146+O190)/1000/10^6/0.000293071</f>
        <v>2.0946177402691334E-4</v>
      </c>
      <c r="AB612" s="375" t="s">
        <v>399</v>
      </c>
      <c r="AC612" s="831" t="str">
        <f t="shared" ca="1" si="133"/>
        <v>Electric tab Row 144-154 plus Row 188-198 for Coal Boiler when Inputs tab E710 = HICC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HICC</v>
      </c>
      <c r="V613" s="375" t="s">
        <v>52</v>
      </c>
      <c r="X613" s="824">
        <f t="shared" si="130"/>
        <v>0.22500000000000001</v>
      </c>
      <c r="Y613" s="375" t="s">
        <v>389</v>
      </c>
      <c r="Z613" s="375" t="s">
        <v>401</v>
      </c>
      <c r="AA613" s="378">
        <f t="shared" si="134"/>
        <v>2.8488290476436128E-3</v>
      </c>
      <c r="AB613" s="375" t="s">
        <v>399</v>
      </c>
      <c r="AC613" s="831" t="str">
        <f t="shared" ca="1" si="133"/>
        <v>Electric tab Row 144-154 plus Row 188-198 for Coal Boiler when Inputs tab E710 = HICC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HICC</v>
      </c>
      <c r="V614" s="375" t="s">
        <v>52</v>
      </c>
      <c r="X614" s="824">
        <f t="shared" si="130"/>
        <v>0.22500000000000001</v>
      </c>
      <c r="Y614" s="375" t="s">
        <v>390</v>
      </c>
      <c r="Z614" s="375" t="s">
        <v>401</v>
      </c>
      <c r="AA614" s="378">
        <f t="shared" si="134"/>
        <v>1.1850220681464038E-4</v>
      </c>
      <c r="AB614" s="375" t="s">
        <v>399</v>
      </c>
      <c r="AC614" s="831" t="str">
        <f t="shared" ca="1" si="133"/>
        <v>Electric tab Row 144-154 plus Row 188-198 for Coal Boiler when Inputs tab E710 = HICC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HICC</v>
      </c>
      <c r="V615" s="375" t="s">
        <v>52</v>
      </c>
      <c r="X615" s="824">
        <f t="shared" si="130"/>
        <v>0.22500000000000001</v>
      </c>
      <c r="Y615" s="375" t="s">
        <v>391</v>
      </c>
      <c r="Z615" s="375" t="s">
        <v>401</v>
      </c>
      <c r="AA615" s="378">
        <f t="shared" si="134"/>
        <v>1.1823184823497069E-4</v>
      </c>
      <c r="AB615" s="375" t="s">
        <v>399</v>
      </c>
      <c r="AC615" s="831" t="str">
        <f t="shared" ca="1" si="133"/>
        <v>Electric tab Row 144-154 plus Row 188-198 for Coal Boiler when Inputs tab E710 = HICC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HICC</v>
      </c>
      <c r="V616" s="375" t="s">
        <v>52</v>
      </c>
      <c r="X616" s="824">
        <f t="shared" si="130"/>
        <v>0.22500000000000001</v>
      </c>
      <c r="Y616" s="375" t="s">
        <v>392</v>
      </c>
      <c r="Z616" s="375" t="s">
        <v>401</v>
      </c>
      <c r="AA616" s="378">
        <f t="shared" si="134"/>
        <v>8.9658307277416249E-3</v>
      </c>
      <c r="AB616" s="375" t="s">
        <v>399</v>
      </c>
      <c r="AC616" s="831" t="str">
        <f t="shared" ca="1" si="133"/>
        <v>Electric tab Row 144-154 plus Row 188-198 for Coal Boiler when Inputs tab E710 = HICC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HICC</v>
      </c>
      <c r="V617" s="375" t="s">
        <v>52</v>
      </c>
      <c r="X617" s="824">
        <f t="shared" si="130"/>
        <v>0.22500000000000001</v>
      </c>
      <c r="Y617" s="375" t="s">
        <v>393</v>
      </c>
      <c r="Z617" s="375" t="s">
        <v>401</v>
      </c>
      <c r="AA617" s="378">
        <f t="shared" si="134"/>
        <v>5.0783248975339477E-6</v>
      </c>
      <c r="AB617" s="375" t="s">
        <v>399</v>
      </c>
      <c r="AC617" s="831" t="str">
        <f t="shared" ca="1" si="133"/>
        <v>Electric tab Row 144-154 plus Row 188-198 for Coal Boiler when Inputs tab E710 = HICC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HICC</v>
      </c>
      <c r="V618" s="375" t="s">
        <v>52</v>
      </c>
      <c r="X618" s="824">
        <f t="shared" si="130"/>
        <v>0.22500000000000001</v>
      </c>
      <c r="Y618" s="375" t="s">
        <v>394</v>
      </c>
      <c r="Z618" s="375" t="s">
        <v>401</v>
      </c>
      <c r="AA618" s="378">
        <f t="shared" si="134"/>
        <v>9.5674726357693128E-6</v>
      </c>
      <c r="AB618" s="375" t="s">
        <v>399</v>
      </c>
      <c r="AC618" s="831" t="str">
        <f t="shared" ca="1" si="133"/>
        <v>Electric tab Row 144-154 plus Row 188-198 for Coal Boiler when Inputs tab E710 = HICC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HICC</v>
      </c>
      <c r="V619" s="375" t="s">
        <v>52</v>
      </c>
      <c r="X619" s="824">
        <f t="shared" si="130"/>
        <v>0.22500000000000001</v>
      </c>
      <c r="Y619" s="375" t="s">
        <v>395</v>
      </c>
      <c r="Z619" s="375" t="s">
        <v>401</v>
      </c>
      <c r="AA619" s="378">
        <f t="shared" si="134"/>
        <v>1.7288506495751242E-5</v>
      </c>
      <c r="AB619" s="375" t="s">
        <v>399</v>
      </c>
      <c r="AC619" s="831" t="str">
        <f t="shared" ca="1" si="133"/>
        <v>Electric tab Row 144-154 plus Row 188-198 for Coal Boiler when Inputs tab E710 = HICC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HICC</v>
      </c>
      <c r="V620" s="375" t="s">
        <v>52</v>
      </c>
      <c r="X620" s="824">
        <f t="shared" si="130"/>
        <v>0.22500000000000001</v>
      </c>
      <c r="Y620" s="375" t="s">
        <v>396</v>
      </c>
      <c r="Z620" s="375" t="s">
        <v>401</v>
      </c>
      <c r="AA620" s="378">
        <f t="shared" si="134"/>
        <v>2.4007892132092866E-5</v>
      </c>
      <c r="AB620" s="375" t="s">
        <v>399</v>
      </c>
      <c r="AC620" s="831" t="str">
        <f t="shared" ca="1" si="133"/>
        <v>Electric tab Row 144-154 plus Row 188-198 for Coal Boiler when Inputs tab E710 = HICC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HICC</v>
      </c>
      <c r="V621" s="375" t="s">
        <v>52</v>
      </c>
      <c r="W621" s="832"/>
      <c r="X621" s="824">
        <f t="shared" si="130"/>
        <v>0.22500000000000001</v>
      </c>
      <c r="Y621" s="375" t="s">
        <v>397</v>
      </c>
      <c r="Z621" s="375" t="s">
        <v>401</v>
      </c>
      <c r="AA621" s="378">
        <f t="shared" si="134"/>
        <v>2.0038884897936176</v>
      </c>
      <c r="AB621" s="832" t="s">
        <v>399</v>
      </c>
      <c r="AC621" s="834" t="str">
        <f t="shared" ca="1" si="133"/>
        <v>Electric tab Row 144-154 plus Row 188-198 for Coal Boiler when Inputs tab E710 = HICC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HICC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HICC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HICC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HICC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HICC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HICC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HICC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HICC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HICC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HICC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HICC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HICC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HICC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HICC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HICC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HICC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HICC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HICC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HICC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HICC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HICC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HICC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HICC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HICC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HICC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HICC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HICC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HICC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HICC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HICC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HICC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HICC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HICC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HICC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HICC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HICC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HICC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HICC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HICC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HICC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HICC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HICC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HICC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HICC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HICC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HICC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HICC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0.22499999999999998</v>
      </c>
      <c r="Y645" s="375" t="s">
        <v>411</v>
      </c>
      <c r="Z645" s="375" t="s">
        <v>400</v>
      </c>
      <c r="AA645" s="761">
        <f>F140/10^6</f>
        <v>4.4444444444444446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HICC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HICC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0.22499999999999998</v>
      </c>
      <c r="Y646" s="375" t="s">
        <v>387</v>
      </c>
      <c r="Z646" s="375" t="s">
        <v>400</v>
      </c>
      <c r="AA646" s="763">
        <f>F145/1000/10^6/0.000293071</f>
        <v>2.400000568690408E-5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HICC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HICC</v>
      </c>
      <c r="V647" s="375" t="s">
        <v>406</v>
      </c>
      <c r="W647" s="375" t="str">
        <f t="shared" si="140"/>
        <v>100%Boiler_0%IGCC</v>
      </c>
      <c r="X647" s="824">
        <f t="shared" si="141"/>
        <v>0.22499999999999998</v>
      </c>
      <c r="Y647" s="375" t="s">
        <v>388</v>
      </c>
      <c r="Z647" s="375" t="s">
        <v>400</v>
      </c>
      <c r="AA647" s="763">
        <f t="shared" ref="AA647:AA656" si="143">F146/1000/10^6/0.000293071</f>
        <v>2.0400004833868472E-4</v>
      </c>
      <c r="AB647" s="375" t="s">
        <v>399</v>
      </c>
      <c r="AC647" s="831" t="str">
        <f t="shared" ca="1" si="142"/>
        <v>Electric tab Row 144-154 for Coal Mix when Inputs tab E710 = HICC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HICC</v>
      </c>
      <c r="V648" s="375" t="s">
        <v>406</v>
      </c>
      <c r="W648" s="375" t="str">
        <f t="shared" si="140"/>
        <v>100%Boiler_0%IGCC</v>
      </c>
      <c r="X648" s="824">
        <f t="shared" si="141"/>
        <v>0.22499999999999998</v>
      </c>
      <c r="Y648" s="375" t="s">
        <v>389</v>
      </c>
      <c r="Z648" s="375" t="s">
        <v>400</v>
      </c>
      <c r="AA648" s="763">
        <f t="shared" si="143"/>
        <v>2.8480006748459511E-3</v>
      </c>
      <c r="AB648" s="375" t="s">
        <v>399</v>
      </c>
      <c r="AC648" s="831" t="str">
        <f t="shared" ca="1" si="142"/>
        <v>Electric tab Row 144-154 for Coal Mix when Inputs tab E710 = HICC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HICC</v>
      </c>
      <c r="V649" s="375" t="s">
        <v>406</v>
      </c>
      <c r="W649" s="375" t="str">
        <f t="shared" si="140"/>
        <v>100%Boiler_0%IGCC</v>
      </c>
      <c r="X649" s="824">
        <f t="shared" si="141"/>
        <v>0.22499999999999998</v>
      </c>
      <c r="Y649" s="375" t="s">
        <v>390</v>
      </c>
      <c r="Z649" s="375" t="s">
        <v>400</v>
      </c>
      <c r="AA649" s="763">
        <f t="shared" si="143"/>
        <v>1.1800002796061175E-4</v>
      </c>
      <c r="AB649" s="375" t="s">
        <v>399</v>
      </c>
      <c r="AC649" s="831" t="str">
        <f t="shared" ca="1" si="142"/>
        <v>Electric tab Row 144-154 for Coal Mix when Inputs tab E710 = HICC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HICC</v>
      </c>
      <c r="V650" s="375" t="s">
        <v>406</v>
      </c>
      <c r="W650" s="375" t="str">
        <f t="shared" si="140"/>
        <v>100%Boiler_0%IGCC</v>
      </c>
      <c r="X650" s="824">
        <f t="shared" si="141"/>
        <v>0.22499999999999998</v>
      </c>
      <c r="Y650" s="375" t="s">
        <v>391</v>
      </c>
      <c r="Z650" s="375" t="s">
        <v>400</v>
      </c>
      <c r="AA650" s="763">
        <f t="shared" si="143"/>
        <v>1.1800002796061175E-4</v>
      </c>
      <c r="AB650" s="375" t="s">
        <v>399</v>
      </c>
      <c r="AC650" s="831" t="str">
        <f t="shared" ca="1" si="142"/>
        <v>Electric tab Row 144-154 for Coal Mix when Inputs tab E710 = HICC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HICC</v>
      </c>
      <c r="V651" s="375" t="s">
        <v>406</v>
      </c>
      <c r="W651" s="375" t="str">
        <f t="shared" si="140"/>
        <v>100%Boiler_0%IGCC</v>
      </c>
      <c r="X651" s="824">
        <f t="shared" si="141"/>
        <v>0.22499999999999998</v>
      </c>
      <c r="Y651" s="375" t="s">
        <v>392</v>
      </c>
      <c r="Z651" s="375" t="s">
        <v>400</v>
      </c>
      <c r="AA651" s="763">
        <f t="shared" si="143"/>
        <v>8.9630021238217214E-3</v>
      </c>
      <c r="AB651" s="375" t="s">
        <v>399</v>
      </c>
      <c r="AC651" s="831" t="str">
        <f t="shared" ca="1" si="142"/>
        <v>Electric tab Row 144-154 for Coal Mix when Inputs tab E710 = HICC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HICC</v>
      </c>
      <c r="V652" s="375" t="s">
        <v>406</v>
      </c>
      <c r="W652" s="375" t="str">
        <f t="shared" si="140"/>
        <v>100%Boiler_0%IGCC</v>
      </c>
      <c r="X652" s="824">
        <f t="shared" si="141"/>
        <v>0.22499999999999998</v>
      </c>
      <c r="Y652" s="375" t="s">
        <v>393</v>
      </c>
      <c r="Z652" s="375" t="s">
        <v>400</v>
      </c>
      <c r="AA652" s="763">
        <f t="shared" si="143"/>
        <v>5.074001202306304E-6</v>
      </c>
      <c r="AB652" s="375" t="s">
        <v>399</v>
      </c>
      <c r="AC652" s="831" t="str">
        <f t="shared" ca="1" si="142"/>
        <v>Electric tab Row 144-154 for Coal Mix when Inputs tab E710 = HICC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HICC</v>
      </c>
      <c r="V653" s="375" t="s">
        <v>406</v>
      </c>
      <c r="W653" s="375" t="str">
        <f t="shared" si="140"/>
        <v>100%Boiler_0%IGCC</v>
      </c>
      <c r="X653" s="824">
        <f t="shared" si="141"/>
        <v>0.22499999999999998</v>
      </c>
      <c r="Y653" s="375" t="s">
        <v>394</v>
      </c>
      <c r="Z653" s="375" t="s">
        <v>400</v>
      </c>
      <c r="AA653" s="763">
        <f t="shared" si="143"/>
        <v>9.5580022648095496E-6</v>
      </c>
      <c r="AB653" s="375" t="s">
        <v>399</v>
      </c>
      <c r="AC653" s="831" t="str">
        <f t="shared" ca="1" si="142"/>
        <v>Electric tab Row 144-154 for Coal Mix when Inputs tab E710 = HICC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HICC</v>
      </c>
      <c r="V654" s="375" t="s">
        <v>406</v>
      </c>
      <c r="W654" s="375" t="str">
        <f t="shared" si="140"/>
        <v>100%Boiler_0%IGCC</v>
      </c>
      <c r="X654" s="824">
        <f t="shared" si="141"/>
        <v>0.22499999999999998</v>
      </c>
      <c r="Y654" s="375" t="s">
        <v>395</v>
      </c>
      <c r="Z654" s="375" t="s">
        <v>400</v>
      </c>
      <c r="AA654" s="763">
        <f t="shared" si="143"/>
        <v>1.6000003791269388E-5</v>
      </c>
      <c r="AB654" s="375" t="s">
        <v>399</v>
      </c>
      <c r="AC654" s="831" t="str">
        <f t="shared" ca="1" si="142"/>
        <v>Electric tab Row 144-154 for Coal Mix when Inputs tab E710 = HICC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HICC</v>
      </c>
      <c r="V655" s="375" t="s">
        <v>406</v>
      </c>
      <c r="W655" s="375" t="str">
        <f t="shared" si="140"/>
        <v>100%Boiler_0%IGCC</v>
      </c>
      <c r="X655" s="824">
        <f t="shared" si="141"/>
        <v>0.22499999999999998</v>
      </c>
      <c r="Y655" s="375" t="s">
        <v>396</v>
      </c>
      <c r="Z655" s="375" t="s">
        <v>400</v>
      </c>
      <c r="AA655" s="763">
        <f t="shared" si="143"/>
        <v>2.400000568690408E-5</v>
      </c>
      <c r="AB655" s="375" t="s">
        <v>399</v>
      </c>
      <c r="AC655" s="831" t="str">
        <f t="shared" ca="1" si="142"/>
        <v>Electric tab Row 144-154 for Coal Mix when Inputs tab E710 = HICC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HICC</v>
      </c>
      <c r="V656" s="375" t="s">
        <v>406</v>
      </c>
      <c r="W656" s="375" t="str">
        <f t="shared" si="140"/>
        <v>100%Boiler_0%IGCC</v>
      </c>
      <c r="X656" s="824">
        <f t="shared" si="141"/>
        <v>0.22499999999999998</v>
      </c>
      <c r="Y656" s="375" t="s">
        <v>397</v>
      </c>
      <c r="Z656" s="375" t="s">
        <v>400</v>
      </c>
      <c r="AA656" s="763">
        <f t="shared" si="143"/>
        <v>2.0028368879785221</v>
      </c>
      <c r="AB656" s="375" t="s">
        <v>399</v>
      </c>
      <c r="AC656" s="831" t="str">
        <f t="shared" ca="1" si="142"/>
        <v>Electric tab Row 144-154 for Coal Mix when Inputs tab E710 = HICC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HICC</v>
      </c>
      <c r="V657" s="375" t="s">
        <v>406</v>
      </c>
      <c r="W657" s="375" t="str">
        <f t="shared" si="140"/>
        <v>100%Boiler_0%IGCC</v>
      </c>
      <c r="X657" s="824">
        <f t="shared" si="141"/>
        <v>0.22499999999999998</v>
      </c>
      <c r="Y657" s="375" t="s">
        <v>387</v>
      </c>
      <c r="Z657" s="375" t="s">
        <v>401</v>
      </c>
      <c r="AA657" s="378">
        <f>(F145+F189)/1000/10^6/0.000293071</f>
        <v>2.4811814245061489E-5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HICC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HICC</v>
      </c>
      <c r="V658" s="375" t="s">
        <v>406</v>
      </c>
      <c r="W658" s="375" t="str">
        <f t="shared" si="140"/>
        <v>100%Boiler_0%IGCC</v>
      </c>
      <c r="X658" s="824">
        <f t="shared" si="141"/>
        <v>0.22499999999999998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2.0946177402691334E-4</v>
      </c>
      <c r="AB658" s="375" t="s">
        <v>399</v>
      </c>
      <c r="AC658" s="831" t="str">
        <f t="shared" ca="1" si="144"/>
        <v>Electric tab Row 144-154 plus Row 188-198 for Coal Mix when Inputs tab E710 = HICC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HICC</v>
      </c>
      <c r="V659" s="375" t="s">
        <v>406</v>
      </c>
      <c r="W659" s="375" t="str">
        <f t="shared" si="140"/>
        <v>100%Boiler_0%IGCC</v>
      </c>
      <c r="X659" s="824">
        <f t="shared" si="141"/>
        <v>0.22499999999999998</v>
      </c>
      <c r="Y659" s="375" t="s">
        <v>389</v>
      </c>
      <c r="Z659" s="375" t="s">
        <v>401</v>
      </c>
      <c r="AA659" s="378">
        <f t="shared" si="145"/>
        <v>2.8488290476436128E-3</v>
      </c>
      <c r="AB659" s="375" t="s">
        <v>399</v>
      </c>
      <c r="AC659" s="831" t="str">
        <f t="shared" ca="1" si="144"/>
        <v>Electric tab Row 144-154 plus Row 188-198 for Coal Mix when Inputs tab E710 = HICC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HICC</v>
      </c>
      <c r="V660" s="375" t="s">
        <v>406</v>
      </c>
      <c r="W660" s="375" t="str">
        <f t="shared" si="140"/>
        <v>100%Boiler_0%IGCC</v>
      </c>
      <c r="X660" s="824">
        <f t="shared" si="141"/>
        <v>0.22499999999999998</v>
      </c>
      <c r="Y660" s="375" t="s">
        <v>390</v>
      </c>
      <c r="Z660" s="375" t="s">
        <v>401</v>
      </c>
      <c r="AA660" s="378">
        <f t="shared" si="145"/>
        <v>1.1850220681464038E-4</v>
      </c>
      <c r="AB660" s="375" t="s">
        <v>399</v>
      </c>
      <c r="AC660" s="831" t="str">
        <f t="shared" ca="1" si="144"/>
        <v>Electric tab Row 144-154 plus Row 188-198 for Coal Mix when Inputs tab E710 = HICC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HICC</v>
      </c>
      <c r="V661" s="375" t="s">
        <v>406</v>
      </c>
      <c r="W661" s="375" t="str">
        <f t="shared" si="140"/>
        <v>100%Boiler_0%IGCC</v>
      </c>
      <c r="X661" s="824">
        <f t="shared" si="141"/>
        <v>0.22499999999999998</v>
      </c>
      <c r="Y661" s="375" t="s">
        <v>391</v>
      </c>
      <c r="Z661" s="375" t="s">
        <v>401</v>
      </c>
      <c r="AA661" s="378">
        <f t="shared" si="145"/>
        <v>1.1823184823497069E-4</v>
      </c>
      <c r="AB661" s="375" t="s">
        <v>399</v>
      </c>
      <c r="AC661" s="831" t="str">
        <f t="shared" ca="1" si="144"/>
        <v>Electric tab Row 144-154 plus Row 188-198 for Coal Mix when Inputs tab E710 = HICC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HICC</v>
      </c>
      <c r="V662" s="375" t="s">
        <v>406</v>
      </c>
      <c r="W662" s="375" t="str">
        <f t="shared" si="140"/>
        <v>100%Boiler_0%IGCC</v>
      </c>
      <c r="X662" s="824">
        <f t="shared" si="141"/>
        <v>0.22499999999999998</v>
      </c>
      <c r="Y662" s="375" t="s">
        <v>392</v>
      </c>
      <c r="Z662" s="375" t="s">
        <v>401</v>
      </c>
      <c r="AA662" s="378">
        <f t="shared" si="145"/>
        <v>8.9658307277416249E-3</v>
      </c>
      <c r="AB662" s="375" t="s">
        <v>399</v>
      </c>
      <c r="AC662" s="831" t="str">
        <f t="shared" ca="1" si="144"/>
        <v>Electric tab Row 144-154 plus Row 188-198 for Coal Mix when Inputs tab E710 = HICC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HICC</v>
      </c>
      <c r="V663" s="375" t="s">
        <v>406</v>
      </c>
      <c r="W663" s="375" t="str">
        <f t="shared" si="140"/>
        <v>100%Boiler_0%IGCC</v>
      </c>
      <c r="X663" s="824">
        <f t="shared" si="141"/>
        <v>0.22499999999999998</v>
      </c>
      <c r="Y663" s="375" t="s">
        <v>393</v>
      </c>
      <c r="Z663" s="375" t="s">
        <v>401</v>
      </c>
      <c r="AA663" s="378">
        <f t="shared" si="145"/>
        <v>5.0783248975339477E-6</v>
      </c>
      <c r="AB663" s="375" t="s">
        <v>399</v>
      </c>
      <c r="AC663" s="831" t="str">
        <f t="shared" ca="1" si="144"/>
        <v>Electric tab Row 144-154 plus Row 188-198 for Coal Mix when Inputs tab E710 = HICC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HICC</v>
      </c>
      <c r="V664" s="375" t="s">
        <v>406</v>
      </c>
      <c r="W664" s="375" t="str">
        <f t="shared" si="140"/>
        <v>100%Boiler_0%IGCC</v>
      </c>
      <c r="X664" s="824">
        <f t="shared" si="141"/>
        <v>0.22499999999999998</v>
      </c>
      <c r="Y664" s="375" t="s">
        <v>394</v>
      </c>
      <c r="Z664" s="375" t="s">
        <v>401</v>
      </c>
      <c r="AA664" s="378">
        <f t="shared" si="145"/>
        <v>9.5674726357693128E-6</v>
      </c>
      <c r="AB664" s="375" t="s">
        <v>399</v>
      </c>
      <c r="AC664" s="831" t="str">
        <f t="shared" ca="1" si="144"/>
        <v>Electric tab Row 144-154 plus Row 188-198 for Coal Mix when Inputs tab E710 = HICC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HICC</v>
      </c>
      <c r="V665" s="375" t="s">
        <v>406</v>
      </c>
      <c r="W665" s="375" t="str">
        <f t="shared" si="140"/>
        <v>100%Boiler_0%IGCC</v>
      </c>
      <c r="X665" s="824">
        <f t="shared" si="141"/>
        <v>0.22499999999999998</v>
      </c>
      <c r="Y665" s="375" t="s">
        <v>395</v>
      </c>
      <c r="Z665" s="375" t="s">
        <v>401</v>
      </c>
      <c r="AA665" s="378">
        <f t="shared" si="145"/>
        <v>1.7288506495751242E-5</v>
      </c>
      <c r="AB665" s="375" t="s">
        <v>399</v>
      </c>
      <c r="AC665" s="831" t="str">
        <f t="shared" ca="1" si="144"/>
        <v>Electric tab Row 144-154 plus Row 188-198 for Coal Mix when Inputs tab E710 = HICC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HICC</v>
      </c>
      <c r="V666" s="375" t="s">
        <v>406</v>
      </c>
      <c r="W666" s="375" t="str">
        <f t="shared" si="140"/>
        <v>100%Boiler_0%IGCC</v>
      </c>
      <c r="X666" s="824">
        <f t="shared" si="141"/>
        <v>0.22499999999999998</v>
      </c>
      <c r="Y666" s="375" t="s">
        <v>396</v>
      </c>
      <c r="Z666" s="375" t="s">
        <v>401</v>
      </c>
      <c r="AA666" s="378">
        <f t="shared" si="145"/>
        <v>2.4007892132092866E-5</v>
      </c>
      <c r="AB666" s="375" t="s">
        <v>399</v>
      </c>
      <c r="AC666" s="831" t="str">
        <f t="shared" ca="1" si="144"/>
        <v>Electric tab Row 144-154 plus Row 188-198 for Coal Mix when Inputs tab E710 = HICC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HICC</v>
      </c>
      <c r="V667" s="375" t="s">
        <v>406</v>
      </c>
      <c r="W667" s="375" t="str">
        <f t="shared" si="140"/>
        <v>100%Boiler_0%IGCC</v>
      </c>
      <c r="X667" s="824">
        <f t="shared" si="141"/>
        <v>0.22499999999999998</v>
      </c>
      <c r="Y667" s="375" t="s">
        <v>397</v>
      </c>
      <c r="Z667" s="375" t="s">
        <v>401</v>
      </c>
      <c r="AA667" s="378">
        <f t="shared" si="145"/>
        <v>2.0038884897936176</v>
      </c>
      <c r="AB667" s="375" t="s">
        <v>399</v>
      </c>
      <c r="AC667" s="831" t="str">
        <f t="shared" ca="1" si="144"/>
        <v>Electric tab Row 144-154 plus Row 188-198 for Coal Mix when Inputs tab E710 = HICC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HICC</v>
      </c>
      <c r="V668" s="375" t="s">
        <v>52</v>
      </c>
      <c r="X668" s="824">
        <f t="shared" ref="X668:X713" si="147">INDEX($D$71:$D$72,MATCH(V668,$A$71:$A$72,0))</f>
        <v>0.22500000000000001</v>
      </c>
      <c r="Y668" s="375" t="s">
        <v>411</v>
      </c>
      <c r="Z668" s="375" t="s">
        <v>400</v>
      </c>
      <c r="AA668" s="761">
        <f>P140/10^6</f>
        <v>4.4444444444444438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HICC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HICC</v>
      </c>
      <c r="V669" s="375" t="s">
        <v>52</v>
      </c>
      <c r="X669" s="824">
        <f t="shared" si="147"/>
        <v>0.22500000000000001</v>
      </c>
      <c r="Y669" s="375" t="s">
        <v>387</v>
      </c>
      <c r="Z669" s="375" t="s">
        <v>400</v>
      </c>
      <c r="AA669" s="763">
        <f>P145/1000/10^6/0.000293071</f>
        <v>2.400000568690408E-5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HICC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HICC</v>
      </c>
      <c r="V670" s="375" t="s">
        <v>52</v>
      </c>
      <c r="X670" s="824">
        <f t="shared" si="147"/>
        <v>0.22500000000000001</v>
      </c>
      <c r="Y670" s="375" t="s">
        <v>388</v>
      </c>
      <c r="Z670" s="375" t="s">
        <v>400</v>
      </c>
      <c r="AA670" s="763">
        <f t="shared" ref="AA670:AA679" si="149">P146/1000/10^6/0.000293071</f>
        <v>2.0400004833868472E-4</v>
      </c>
      <c r="AB670" s="375" t="s">
        <v>399</v>
      </c>
      <c r="AC670" s="831" t="str">
        <f t="shared" ca="1" si="148"/>
        <v>Electric tab Row 144-154 for Coal Boiler when Inputs tab E710 = HICC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HICC</v>
      </c>
      <c r="V671" s="375" t="s">
        <v>52</v>
      </c>
      <c r="X671" s="824">
        <f t="shared" si="147"/>
        <v>0.22500000000000001</v>
      </c>
      <c r="Y671" s="375" t="s">
        <v>389</v>
      </c>
      <c r="Z671" s="375" t="s">
        <v>400</v>
      </c>
      <c r="AA671" s="763">
        <f t="shared" si="149"/>
        <v>2.8480006748459511E-3</v>
      </c>
      <c r="AB671" s="375" t="s">
        <v>399</v>
      </c>
      <c r="AC671" s="831" t="str">
        <f t="shared" ca="1" si="148"/>
        <v>Electric tab Row 144-154 for Coal Boiler when Inputs tab E710 = HICC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HICC</v>
      </c>
      <c r="V672" s="375" t="s">
        <v>52</v>
      </c>
      <c r="X672" s="824">
        <f t="shared" si="147"/>
        <v>0.22500000000000001</v>
      </c>
      <c r="Y672" s="375" t="s">
        <v>390</v>
      </c>
      <c r="Z672" s="375" t="s">
        <v>400</v>
      </c>
      <c r="AA672" s="763">
        <f t="shared" si="149"/>
        <v>1.1800002796061175E-4</v>
      </c>
      <c r="AB672" s="375" t="s">
        <v>399</v>
      </c>
      <c r="AC672" s="831" t="str">
        <f t="shared" ca="1" si="148"/>
        <v>Electric tab Row 144-154 for Coal Boiler when Inputs tab E710 = HICC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HICC</v>
      </c>
      <c r="V673" s="375" t="s">
        <v>52</v>
      </c>
      <c r="X673" s="824">
        <f t="shared" si="147"/>
        <v>0.22500000000000001</v>
      </c>
      <c r="Y673" s="375" t="s">
        <v>391</v>
      </c>
      <c r="Z673" s="375" t="s">
        <v>400</v>
      </c>
      <c r="AA673" s="763">
        <f t="shared" si="149"/>
        <v>1.1800002796061175E-4</v>
      </c>
      <c r="AB673" s="375" t="s">
        <v>399</v>
      </c>
      <c r="AC673" s="831" t="str">
        <f t="shared" ca="1" si="148"/>
        <v>Electric tab Row 144-154 for Coal Boiler when Inputs tab E710 = HICC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HICC</v>
      </c>
      <c r="V674" s="375" t="s">
        <v>52</v>
      </c>
      <c r="X674" s="824">
        <f t="shared" si="147"/>
        <v>0.22500000000000001</v>
      </c>
      <c r="Y674" s="375" t="s">
        <v>392</v>
      </c>
      <c r="Z674" s="375" t="s">
        <v>400</v>
      </c>
      <c r="AA674" s="763">
        <f t="shared" si="149"/>
        <v>8.9630021238217214E-3</v>
      </c>
      <c r="AB674" s="375" t="s">
        <v>399</v>
      </c>
      <c r="AC674" s="831" t="str">
        <f t="shared" ca="1" si="148"/>
        <v>Electric tab Row 144-154 for Coal Boiler when Inputs tab E710 = HICC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HICC</v>
      </c>
      <c r="V675" s="375" t="s">
        <v>52</v>
      </c>
      <c r="X675" s="824">
        <f t="shared" si="147"/>
        <v>0.22500000000000001</v>
      </c>
      <c r="Y675" s="375" t="s">
        <v>393</v>
      </c>
      <c r="Z675" s="375" t="s">
        <v>400</v>
      </c>
      <c r="AA675" s="763">
        <f t="shared" si="149"/>
        <v>5.074001202306304E-6</v>
      </c>
      <c r="AB675" s="375" t="s">
        <v>399</v>
      </c>
      <c r="AC675" s="831" t="str">
        <f t="shared" ca="1" si="148"/>
        <v>Electric tab Row 144-154 for Coal Boiler when Inputs tab E710 = HICC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HICC</v>
      </c>
      <c r="V676" s="375" t="s">
        <v>52</v>
      </c>
      <c r="X676" s="824">
        <f t="shared" si="147"/>
        <v>0.22500000000000001</v>
      </c>
      <c r="Y676" s="375" t="s">
        <v>394</v>
      </c>
      <c r="Z676" s="375" t="s">
        <v>400</v>
      </c>
      <c r="AA676" s="763">
        <f t="shared" si="149"/>
        <v>9.5580022648095496E-6</v>
      </c>
      <c r="AB676" s="375" t="s">
        <v>399</v>
      </c>
      <c r="AC676" s="831" t="str">
        <f t="shared" ca="1" si="148"/>
        <v>Electric tab Row 144-154 for Coal Boiler when Inputs tab E710 = HICC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HICC</v>
      </c>
      <c r="V677" s="375" t="s">
        <v>52</v>
      </c>
      <c r="X677" s="824">
        <f t="shared" si="147"/>
        <v>0.22500000000000001</v>
      </c>
      <c r="Y677" s="375" t="s">
        <v>395</v>
      </c>
      <c r="Z677" s="375" t="s">
        <v>400</v>
      </c>
      <c r="AA677" s="763">
        <f t="shared" si="149"/>
        <v>1.6000003791269388E-5</v>
      </c>
      <c r="AB677" s="375" t="s">
        <v>399</v>
      </c>
      <c r="AC677" s="831" t="str">
        <f t="shared" ca="1" si="148"/>
        <v>Electric tab Row 144-154 for Coal Boiler when Inputs tab E710 = HICC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HICC</v>
      </c>
      <c r="V678" s="375" t="s">
        <v>52</v>
      </c>
      <c r="X678" s="824">
        <f t="shared" si="147"/>
        <v>0.22500000000000001</v>
      </c>
      <c r="Y678" s="375" t="s">
        <v>396</v>
      </c>
      <c r="Z678" s="375" t="s">
        <v>400</v>
      </c>
      <c r="AA678" s="763">
        <f t="shared" si="149"/>
        <v>2.400000568690408E-5</v>
      </c>
      <c r="AB678" s="375" t="s">
        <v>399</v>
      </c>
      <c r="AC678" s="831" t="str">
        <f t="shared" ca="1" si="148"/>
        <v>Electric tab Row 144-154 for Coal Boiler when Inputs tab E710 = HICC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HICC</v>
      </c>
      <c r="V679" s="375" t="s">
        <v>52</v>
      </c>
      <c r="X679" s="824">
        <f t="shared" si="147"/>
        <v>0.22500000000000001</v>
      </c>
      <c r="Y679" s="375" t="s">
        <v>397</v>
      </c>
      <c r="Z679" s="375" t="s">
        <v>400</v>
      </c>
      <c r="AA679" s="763">
        <f t="shared" si="149"/>
        <v>3.2609137274189237</v>
      </c>
      <c r="AB679" s="375" t="s">
        <v>399</v>
      </c>
      <c r="AC679" s="831" t="str">
        <f t="shared" ca="1" si="148"/>
        <v>Electric tab Row 144-154 for Coal Boiler when Inputs tab E710 = HICC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HICC</v>
      </c>
      <c r="V680" s="375" t="s">
        <v>52</v>
      </c>
      <c r="X680" s="824">
        <f t="shared" si="147"/>
        <v>0.22500000000000001</v>
      </c>
      <c r="Y680" s="375" t="s">
        <v>387</v>
      </c>
      <c r="Z680" s="375" t="s">
        <v>401</v>
      </c>
      <c r="AA680" s="378">
        <f>(P145+P189)/1000/10^6/0.000293071</f>
        <v>2.4811814245061489E-5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HICC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HICC</v>
      </c>
      <c r="V681" s="375" t="s">
        <v>52</v>
      </c>
      <c r="X681" s="824">
        <f t="shared" si="147"/>
        <v>0.22500000000000001</v>
      </c>
      <c r="Y681" s="375" t="s">
        <v>388</v>
      </c>
      <c r="Z681" s="375" t="s">
        <v>401</v>
      </c>
      <c r="AA681" s="378">
        <f t="shared" ref="AA681:AA690" si="151">(P146+P190)/1000/10^6/0.000293071</f>
        <v>2.0946177402691334E-4</v>
      </c>
      <c r="AB681" s="375" t="s">
        <v>399</v>
      </c>
      <c r="AC681" s="831" t="str">
        <f t="shared" ca="1" si="150"/>
        <v>Electric tab Row 144-154 plus Row 188-198 for Coal Boiler when Inputs tab E710 = HICC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HICC</v>
      </c>
      <c r="V682" s="375" t="s">
        <v>52</v>
      </c>
      <c r="X682" s="824">
        <f t="shared" si="147"/>
        <v>0.22500000000000001</v>
      </c>
      <c r="Y682" s="375" t="s">
        <v>389</v>
      </c>
      <c r="Z682" s="375" t="s">
        <v>401</v>
      </c>
      <c r="AA682" s="378">
        <f t="shared" si="151"/>
        <v>2.8488290476436128E-3</v>
      </c>
      <c r="AB682" s="375" t="s">
        <v>399</v>
      </c>
      <c r="AC682" s="831" t="str">
        <f t="shared" ca="1" si="150"/>
        <v>Electric tab Row 144-154 plus Row 188-198 for Coal Boiler when Inputs tab E710 = HICC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HICC</v>
      </c>
      <c r="V683" s="375" t="s">
        <v>52</v>
      </c>
      <c r="X683" s="824">
        <f t="shared" si="147"/>
        <v>0.22500000000000001</v>
      </c>
      <c r="Y683" s="375" t="s">
        <v>390</v>
      </c>
      <c r="Z683" s="375" t="s">
        <v>401</v>
      </c>
      <c r="AA683" s="378">
        <f t="shared" si="151"/>
        <v>1.1850220681464038E-4</v>
      </c>
      <c r="AB683" s="375" t="s">
        <v>399</v>
      </c>
      <c r="AC683" s="831" t="str">
        <f t="shared" ca="1" si="150"/>
        <v>Electric tab Row 144-154 plus Row 188-198 for Coal Boiler when Inputs tab E710 = HICC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HICC</v>
      </c>
      <c r="V684" s="375" t="s">
        <v>52</v>
      </c>
      <c r="X684" s="824">
        <f t="shared" si="147"/>
        <v>0.22500000000000001</v>
      </c>
      <c r="Y684" s="375" t="s">
        <v>391</v>
      </c>
      <c r="Z684" s="375" t="s">
        <v>401</v>
      </c>
      <c r="AA684" s="378">
        <f t="shared" si="151"/>
        <v>1.1823184823497069E-4</v>
      </c>
      <c r="AB684" s="375" t="s">
        <v>399</v>
      </c>
      <c r="AC684" s="831" t="str">
        <f t="shared" ca="1" si="150"/>
        <v>Electric tab Row 144-154 plus Row 188-198 for Coal Boiler when Inputs tab E710 = HICC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HICC</v>
      </c>
      <c r="V685" s="375" t="s">
        <v>52</v>
      </c>
      <c r="X685" s="824">
        <f t="shared" si="147"/>
        <v>0.22500000000000001</v>
      </c>
      <c r="Y685" s="375" t="s">
        <v>392</v>
      </c>
      <c r="Z685" s="375" t="s">
        <v>401</v>
      </c>
      <c r="AA685" s="378">
        <f t="shared" si="151"/>
        <v>8.9658307277416249E-3</v>
      </c>
      <c r="AB685" s="375" t="s">
        <v>399</v>
      </c>
      <c r="AC685" s="831" t="str">
        <f t="shared" ca="1" si="150"/>
        <v>Electric tab Row 144-154 plus Row 188-198 for Coal Boiler when Inputs tab E710 = HICC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HICC</v>
      </c>
      <c r="V686" s="375" t="s">
        <v>52</v>
      </c>
      <c r="X686" s="824">
        <f t="shared" si="147"/>
        <v>0.22500000000000001</v>
      </c>
      <c r="Y686" s="375" t="s">
        <v>393</v>
      </c>
      <c r="Z686" s="375" t="s">
        <v>401</v>
      </c>
      <c r="AA686" s="378">
        <f t="shared" si="151"/>
        <v>5.0783248975339477E-6</v>
      </c>
      <c r="AB686" s="375" t="s">
        <v>399</v>
      </c>
      <c r="AC686" s="831" t="str">
        <f t="shared" ca="1" si="150"/>
        <v>Electric tab Row 144-154 plus Row 188-198 for Coal Boiler when Inputs tab E710 = HICC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HICC</v>
      </c>
      <c r="V687" s="375" t="s">
        <v>52</v>
      </c>
      <c r="X687" s="824">
        <f t="shared" si="147"/>
        <v>0.22500000000000001</v>
      </c>
      <c r="Y687" s="375" t="s">
        <v>394</v>
      </c>
      <c r="Z687" s="375" t="s">
        <v>401</v>
      </c>
      <c r="AA687" s="378">
        <f t="shared" si="151"/>
        <v>9.5674726357693128E-6</v>
      </c>
      <c r="AB687" s="375" t="s">
        <v>399</v>
      </c>
      <c r="AC687" s="831" t="str">
        <f t="shared" ca="1" si="150"/>
        <v>Electric tab Row 144-154 plus Row 188-198 for Coal Boiler when Inputs tab E710 = HICC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HICC</v>
      </c>
      <c r="V688" s="375" t="s">
        <v>52</v>
      </c>
      <c r="X688" s="824">
        <f t="shared" si="147"/>
        <v>0.22500000000000001</v>
      </c>
      <c r="Y688" s="375" t="s">
        <v>395</v>
      </c>
      <c r="Z688" s="375" t="s">
        <v>401</v>
      </c>
      <c r="AA688" s="378">
        <f t="shared" si="151"/>
        <v>1.7288506495751242E-5</v>
      </c>
      <c r="AB688" s="375" t="s">
        <v>399</v>
      </c>
      <c r="AC688" s="831" t="str">
        <f t="shared" ca="1" si="150"/>
        <v>Electric tab Row 144-154 plus Row 188-198 for Coal Boiler when Inputs tab E710 = HICC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HICC</v>
      </c>
      <c r="V689" s="375" t="s">
        <v>52</v>
      </c>
      <c r="X689" s="824">
        <f t="shared" si="147"/>
        <v>0.22500000000000001</v>
      </c>
      <c r="Y689" s="375" t="s">
        <v>396</v>
      </c>
      <c r="Z689" s="375" t="s">
        <v>401</v>
      </c>
      <c r="AA689" s="378">
        <f t="shared" si="151"/>
        <v>2.4007892132092866E-5</v>
      </c>
      <c r="AB689" s="375" t="s">
        <v>399</v>
      </c>
      <c r="AC689" s="831" t="str">
        <f t="shared" ca="1" si="150"/>
        <v>Electric tab Row 144-154 plus Row 188-198 for Coal Boiler when Inputs tab E710 = HICC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HICC</v>
      </c>
      <c r="V690" s="375" t="s">
        <v>52</v>
      </c>
      <c r="X690" s="824">
        <f t="shared" si="147"/>
        <v>0.22500000000000001</v>
      </c>
      <c r="Y690" s="375" t="s">
        <v>397</v>
      </c>
      <c r="Z690" s="375" t="s">
        <v>401</v>
      </c>
      <c r="AA690" s="378">
        <f t="shared" si="151"/>
        <v>3.2626258902092165</v>
      </c>
      <c r="AB690" s="375" t="s">
        <v>399</v>
      </c>
      <c r="AC690" s="831" t="str">
        <f t="shared" ca="1" si="150"/>
        <v>Electric tab Row 144-154 plus Row 188-198 for Coal Boiler when Inputs tab E710 = HICC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HICC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HICC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HICC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HICC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HICC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HICC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HICC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HICC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HICC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HICC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HICC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HICC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HICC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HICC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HICC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HICC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HICC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HICC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HICC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HICC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HICC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HICC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HICC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HICC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HICC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HICC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HICC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HICC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HICC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HICC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HICC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HICC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HICC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HICC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HICC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HICC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HICC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HICC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HICC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HICC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HICC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HICC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HICC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HICC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HICC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HICC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HICC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0.22499999999999998</v>
      </c>
      <c r="Y714" s="375" t="s">
        <v>411</v>
      </c>
      <c r="Z714" s="375" t="s">
        <v>400</v>
      </c>
      <c r="AA714" s="761">
        <f>G140/10^6</f>
        <v>4.4444444444444446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HICC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HICC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0.22499999999999998</v>
      </c>
      <c r="Y715" s="375" t="s">
        <v>387</v>
      </c>
      <c r="Z715" s="375" t="s">
        <v>400</v>
      </c>
      <c r="AA715" s="763">
        <f>G145/1000/10^6/0.000293071</f>
        <v>2.400000568690408E-5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HICC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HICC</v>
      </c>
      <c r="V716" s="375" t="s">
        <v>406</v>
      </c>
      <c r="W716" s="375" t="str">
        <f t="shared" si="157"/>
        <v>100%Boiler_0%IGCC</v>
      </c>
      <c r="X716" s="824">
        <f t="shared" si="158"/>
        <v>0.22499999999999998</v>
      </c>
      <c r="Y716" s="375" t="s">
        <v>388</v>
      </c>
      <c r="Z716" s="375" t="s">
        <v>400</v>
      </c>
      <c r="AA716" s="763">
        <f t="shared" ref="AA716:AA725" si="160">G146/1000/10^6/0.000293071</f>
        <v>2.0400004833868472E-4</v>
      </c>
      <c r="AB716" s="375" t="s">
        <v>399</v>
      </c>
      <c r="AC716" s="831" t="str">
        <f t="shared" ca="1" si="159"/>
        <v>Electric tab Row 144-154 for Coal Mix when Inputs tab E710 = HICC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HICC</v>
      </c>
      <c r="V717" s="375" t="s">
        <v>406</v>
      </c>
      <c r="W717" s="375" t="str">
        <f t="shared" si="157"/>
        <v>100%Boiler_0%IGCC</v>
      </c>
      <c r="X717" s="824">
        <f t="shared" si="158"/>
        <v>0.22499999999999998</v>
      </c>
      <c r="Y717" s="375" t="s">
        <v>389</v>
      </c>
      <c r="Z717" s="375" t="s">
        <v>400</v>
      </c>
      <c r="AA717" s="763">
        <f t="shared" si="160"/>
        <v>2.8480006748459511E-3</v>
      </c>
      <c r="AB717" s="375" t="s">
        <v>399</v>
      </c>
      <c r="AC717" s="831" t="str">
        <f t="shared" ca="1" si="159"/>
        <v>Electric tab Row 144-154 for Coal Mix when Inputs tab E710 = HICC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HICC</v>
      </c>
      <c r="V718" s="375" t="s">
        <v>406</v>
      </c>
      <c r="W718" s="375" t="str">
        <f t="shared" si="157"/>
        <v>100%Boiler_0%IGCC</v>
      </c>
      <c r="X718" s="824">
        <f t="shared" si="158"/>
        <v>0.22499999999999998</v>
      </c>
      <c r="Y718" s="375" t="s">
        <v>390</v>
      </c>
      <c r="Z718" s="375" t="s">
        <v>400</v>
      </c>
      <c r="AA718" s="763">
        <f t="shared" si="160"/>
        <v>1.1800002796061175E-4</v>
      </c>
      <c r="AB718" s="375" t="s">
        <v>399</v>
      </c>
      <c r="AC718" s="831" t="str">
        <f t="shared" ca="1" si="159"/>
        <v>Electric tab Row 144-154 for Coal Mix when Inputs tab E710 = HICC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HICC</v>
      </c>
      <c r="V719" s="375" t="s">
        <v>406</v>
      </c>
      <c r="W719" s="375" t="str">
        <f t="shared" si="157"/>
        <v>100%Boiler_0%IGCC</v>
      </c>
      <c r="X719" s="824">
        <f t="shared" si="158"/>
        <v>0.22499999999999998</v>
      </c>
      <c r="Y719" s="375" t="s">
        <v>391</v>
      </c>
      <c r="Z719" s="375" t="s">
        <v>400</v>
      </c>
      <c r="AA719" s="763">
        <f t="shared" si="160"/>
        <v>1.1800002796061175E-4</v>
      </c>
      <c r="AB719" s="375" t="s">
        <v>399</v>
      </c>
      <c r="AC719" s="831" t="str">
        <f t="shared" ca="1" si="159"/>
        <v>Electric tab Row 144-154 for Coal Mix when Inputs tab E710 = HICC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HICC</v>
      </c>
      <c r="V720" s="375" t="s">
        <v>406</v>
      </c>
      <c r="W720" s="375" t="str">
        <f t="shared" si="157"/>
        <v>100%Boiler_0%IGCC</v>
      </c>
      <c r="X720" s="824">
        <f t="shared" si="158"/>
        <v>0.22499999999999998</v>
      </c>
      <c r="Y720" s="375" t="s">
        <v>392</v>
      </c>
      <c r="Z720" s="375" t="s">
        <v>400</v>
      </c>
      <c r="AA720" s="763">
        <f t="shared" si="160"/>
        <v>8.9630021238217214E-3</v>
      </c>
      <c r="AB720" s="375" t="s">
        <v>399</v>
      </c>
      <c r="AC720" s="831" t="str">
        <f t="shared" ca="1" si="159"/>
        <v>Electric tab Row 144-154 for Coal Mix when Inputs tab E710 = HICC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HICC</v>
      </c>
      <c r="V721" s="375" t="s">
        <v>406</v>
      </c>
      <c r="W721" s="375" t="str">
        <f t="shared" si="157"/>
        <v>100%Boiler_0%IGCC</v>
      </c>
      <c r="X721" s="824">
        <f t="shared" si="158"/>
        <v>0.22499999999999998</v>
      </c>
      <c r="Y721" s="375" t="s">
        <v>393</v>
      </c>
      <c r="Z721" s="375" t="s">
        <v>400</v>
      </c>
      <c r="AA721" s="763">
        <f t="shared" si="160"/>
        <v>5.074001202306304E-6</v>
      </c>
      <c r="AB721" s="375" t="s">
        <v>399</v>
      </c>
      <c r="AC721" s="831" t="str">
        <f t="shared" ca="1" si="159"/>
        <v>Electric tab Row 144-154 for Coal Mix when Inputs tab E710 = HICC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HICC</v>
      </c>
      <c r="V722" s="375" t="s">
        <v>406</v>
      </c>
      <c r="W722" s="375" t="str">
        <f t="shared" si="157"/>
        <v>100%Boiler_0%IGCC</v>
      </c>
      <c r="X722" s="824">
        <f t="shared" si="158"/>
        <v>0.22499999999999998</v>
      </c>
      <c r="Y722" s="375" t="s">
        <v>394</v>
      </c>
      <c r="Z722" s="375" t="s">
        <v>400</v>
      </c>
      <c r="AA722" s="763">
        <f t="shared" si="160"/>
        <v>9.5580022648095496E-6</v>
      </c>
      <c r="AB722" s="375" t="s">
        <v>399</v>
      </c>
      <c r="AC722" s="831" t="str">
        <f t="shared" ca="1" si="159"/>
        <v>Electric tab Row 144-154 for Coal Mix when Inputs tab E710 = HICC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HICC</v>
      </c>
      <c r="V723" s="375" t="s">
        <v>406</v>
      </c>
      <c r="W723" s="375" t="str">
        <f t="shared" si="157"/>
        <v>100%Boiler_0%IGCC</v>
      </c>
      <c r="X723" s="824">
        <f t="shared" si="158"/>
        <v>0.22499999999999998</v>
      </c>
      <c r="Y723" s="375" t="s">
        <v>395</v>
      </c>
      <c r="Z723" s="375" t="s">
        <v>400</v>
      </c>
      <c r="AA723" s="763">
        <f t="shared" si="160"/>
        <v>1.6000003791269388E-5</v>
      </c>
      <c r="AB723" s="375" t="s">
        <v>399</v>
      </c>
      <c r="AC723" s="831" t="str">
        <f t="shared" ca="1" si="159"/>
        <v>Electric tab Row 144-154 for Coal Mix when Inputs tab E710 = HICC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HICC</v>
      </c>
      <c r="V724" s="375" t="s">
        <v>406</v>
      </c>
      <c r="W724" s="375" t="str">
        <f t="shared" si="157"/>
        <v>100%Boiler_0%IGCC</v>
      </c>
      <c r="X724" s="824">
        <f t="shared" si="158"/>
        <v>0.22499999999999998</v>
      </c>
      <c r="Y724" s="375" t="s">
        <v>396</v>
      </c>
      <c r="Z724" s="375" t="s">
        <v>400</v>
      </c>
      <c r="AA724" s="763">
        <f t="shared" si="160"/>
        <v>2.400000568690408E-5</v>
      </c>
      <c r="AB724" s="375" t="s">
        <v>399</v>
      </c>
      <c r="AC724" s="831" t="str">
        <f t="shared" ca="1" si="159"/>
        <v>Electric tab Row 144-154 for Coal Mix when Inputs tab E710 = HICC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HICC</v>
      </c>
      <c r="V725" s="375" t="s">
        <v>406</v>
      </c>
      <c r="W725" s="375" t="str">
        <f t="shared" si="157"/>
        <v>100%Boiler_0%IGCC</v>
      </c>
      <c r="X725" s="824">
        <f t="shared" si="158"/>
        <v>0.22499999999999998</v>
      </c>
      <c r="Y725" s="375" t="s">
        <v>397</v>
      </c>
      <c r="Z725" s="375" t="s">
        <v>400</v>
      </c>
      <c r="AA725" s="763">
        <f t="shared" si="160"/>
        <v>3.2609137274189237</v>
      </c>
      <c r="AB725" s="375" t="s">
        <v>399</v>
      </c>
      <c r="AC725" s="831" t="str">
        <f t="shared" ca="1" si="159"/>
        <v>Electric tab Row 144-154 for Coal Mix when Inputs tab E710 = HICC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HICC</v>
      </c>
      <c r="V726" s="375" t="s">
        <v>406</v>
      </c>
      <c r="W726" s="375" t="str">
        <f t="shared" si="157"/>
        <v>100%Boiler_0%IGCC</v>
      </c>
      <c r="X726" s="824">
        <f t="shared" si="158"/>
        <v>0.22499999999999998</v>
      </c>
      <c r="Y726" s="375" t="s">
        <v>387</v>
      </c>
      <c r="Z726" s="375" t="s">
        <v>401</v>
      </c>
      <c r="AA726" s="378">
        <f>(G145+G189)/1000/10^6/0.000293071</f>
        <v>2.4811814245061489E-5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HICC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HICC</v>
      </c>
      <c r="V727" s="375" t="s">
        <v>406</v>
      </c>
      <c r="W727" s="375" t="str">
        <f t="shared" si="157"/>
        <v>100%Boiler_0%IGCC</v>
      </c>
      <c r="X727" s="824">
        <f t="shared" si="158"/>
        <v>0.22499999999999998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2.0946177402691334E-4</v>
      </c>
      <c r="AB727" s="375" t="s">
        <v>399</v>
      </c>
      <c r="AC727" s="831" t="str">
        <f t="shared" ca="1" si="161"/>
        <v>Electric tab Row 144-154 plus Row 188-198 for Coal Mix when Inputs tab E710 = HICC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HICC</v>
      </c>
      <c r="V728" s="375" t="s">
        <v>406</v>
      </c>
      <c r="W728" s="375" t="str">
        <f t="shared" si="157"/>
        <v>100%Boiler_0%IGCC</v>
      </c>
      <c r="X728" s="824">
        <f t="shared" si="158"/>
        <v>0.22499999999999998</v>
      </c>
      <c r="Y728" s="375" t="s">
        <v>389</v>
      </c>
      <c r="Z728" s="375" t="s">
        <v>401</v>
      </c>
      <c r="AA728" s="378">
        <f t="shared" si="162"/>
        <v>2.8488290476436128E-3</v>
      </c>
      <c r="AB728" s="375" t="s">
        <v>399</v>
      </c>
      <c r="AC728" s="831" t="str">
        <f t="shared" ca="1" si="161"/>
        <v>Electric tab Row 144-154 plus Row 188-198 for Coal Mix when Inputs tab E710 = HICC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HICC</v>
      </c>
      <c r="V729" s="375" t="s">
        <v>406</v>
      </c>
      <c r="W729" s="375" t="str">
        <f t="shared" si="157"/>
        <v>100%Boiler_0%IGCC</v>
      </c>
      <c r="X729" s="824">
        <f t="shared" si="158"/>
        <v>0.22499999999999998</v>
      </c>
      <c r="Y729" s="375" t="s">
        <v>390</v>
      </c>
      <c r="Z729" s="375" t="s">
        <v>401</v>
      </c>
      <c r="AA729" s="378">
        <f t="shared" si="162"/>
        <v>1.1850220681464038E-4</v>
      </c>
      <c r="AB729" s="375" t="s">
        <v>399</v>
      </c>
      <c r="AC729" s="831" t="str">
        <f t="shared" ca="1" si="161"/>
        <v>Electric tab Row 144-154 plus Row 188-198 for Coal Mix when Inputs tab E710 = HICC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HICC</v>
      </c>
      <c r="V730" s="375" t="s">
        <v>406</v>
      </c>
      <c r="W730" s="375" t="str">
        <f t="shared" si="157"/>
        <v>100%Boiler_0%IGCC</v>
      </c>
      <c r="X730" s="824">
        <f t="shared" si="158"/>
        <v>0.22499999999999998</v>
      </c>
      <c r="Y730" s="375" t="s">
        <v>391</v>
      </c>
      <c r="Z730" s="375" t="s">
        <v>401</v>
      </c>
      <c r="AA730" s="378">
        <f t="shared" si="162"/>
        <v>1.1823184823497069E-4</v>
      </c>
      <c r="AB730" s="375" t="s">
        <v>399</v>
      </c>
      <c r="AC730" s="831" t="str">
        <f t="shared" ca="1" si="161"/>
        <v>Electric tab Row 144-154 plus Row 188-198 for Coal Mix when Inputs tab E710 = HICC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HICC</v>
      </c>
      <c r="V731" s="375" t="s">
        <v>406</v>
      </c>
      <c r="W731" s="375" t="str">
        <f t="shared" si="157"/>
        <v>100%Boiler_0%IGCC</v>
      </c>
      <c r="X731" s="824">
        <f t="shared" si="158"/>
        <v>0.22499999999999998</v>
      </c>
      <c r="Y731" s="375" t="s">
        <v>392</v>
      </c>
      <c r="Z731" s="375" t="s">
        <v>401</v>
      </c>
      <c r="AA731" s="378">
        <f t="shared" si="162"/>
        <v>8.9658307277416249E-3</v>
      </c>
      <c r="AB731" s="375" t="s">
        <v>399</v>
      </c>
      <c r="AC731" s="831" t="str">
        <f t="shared" ca="1" si="161"/>
        <v>Electric tab Row 144-154 plus Row 188-198 for Coal Mix when Inputs tab E710 = HICC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HICC</v>
      </c>
      <c r="V732" s="375" t="s">
        <v>406</v>
      </c>
      <c r="W732" s="375" t="str">
        <f t="shared" si="157"/>
        <v>100%Boiler_0%IGCC</v>
      </c>
      <c r="X732" s="824">
        <f t="shared" si="158"/>
        <v>0.22499999999999998</v>
      </c>
      <c r="Y732" s="375" t="s">
        <v>393</v>
      </c>
      <c r="Z732" s="375" t="s">
        <v>401</v>
      </c>
      <c r="AA732" s="378">
        <f t="shared" si="162"/>
        <v>5.0783248975339477E-6</v>
      </c>
      <c r="AB732" s="375" t="s">
        <v>399</v>
      </c>
      <c r="AC732" s="831" t="str">
        <f t="shared" ca="1" si="161"/>
        <v>Electric tab Row 144-154 plus Row 188-198 for Coal Mix when Inputs tab E710 = HICC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HICC</v>
      </c>
      <c r="V733" s="375" t="s">
        <v>406</v>
      </c>
      <c r="W733" s="375" t="str">
        <f t="shared" si="157"/>
        <v>100%Boiler_0%IGCC</v>
      </c>
      <c r="X733" s="824">
        <f t="shared" si="158"/>
        <v>0.22499999999999998</v>
      </c>
      <c r="Y733" s="375" t="s">
        <v>394</v>
      </c>
      <c r="Z733" s="375" t="s">
        <v>401</v>
      </c>
      <c r="AA733" s="378">
        <f t="shared" si="162"/>
        <v>9.5674726357693128E-6</v>
      </c>
      <c r="AB733" s="375" t="s">
        <v>399</v>
      </c>
      <c r="AC733" s="831" t="str">
        <f t="shared" ca="1" si="161"/>
        <v>Electric tab Row 144-154 plus Row 188-198 for Coal Mix when Inputs tab E710 = HICC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HICC</v>
      </c>
      <c r="V734" s="375" t="s">
        <v>406</v>
      </c>
      <c r="W734" s="375" t="str">
        <f t="shared" si="157"/>
        <v>100%Boiler_0%IGCC</v>
      </c>
      <c r="X734" s="824">
        <f t="shared" si="158"/>
        <v>0.22499999999999998</v>
      </c>
      <c r="Y734" s="375" t="s">
        <v>395</v>
      </c>
      <c r="Z734" s="375" t="s">
        <v>401</v>
      </c>
      <c r="AA734" s="378">
        <f t="shared" si="162"/>
        <v>1.7288506495751242E-5</v>
      </c>
      <c r="AB734" s="375" t="s">
        <v>399</v>
      </c>
      <c r="AC734" s="831" t="str">
        <f t="shared" ca="1" si="161"/>
        <v>Electric tab Row 144-154 plus Row 188-198 for Coal Mix when Inputs tab E710 = HICC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HICC</v>
      </c>
      <c r="V735" s="375" t="s">
        <v>406</v>
      </c>
      <c r="W735" s="375" t="str">
        <f t="shared" si="157"/>
        <v>100%Boiler_0%IGCC</v>
      </c>
      <c r="X735" s="824">
        <f t="shared" si="158"/>
        <v>0.22499999999999998</v>
      </c>
      <c r="Y735" s="375" t="s">
        <v>396</v>
      </c>
      <c r="Z735" s="375" t="s">
        <v>401</v>
      </c>
      <c r="AA735" s="378">
        <f t="shared" si="162"/>
        <v>2.4007892132092866E-5</v>
      </c>
      <c r="AB735" s="375" t="s">
        <v>399</v>
      </c>
      <c r="AC735" s="831" t="str">
        <f t="shared" ca="1" si="161"/>
        <v>Electric tab Row 144-154 plus Row 188-198 for Coal Mix when Inputs tab E710 = HICC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HICC</v>
      </c>
      <c r="V736" s="375" t="s">
        <v>406</v>
      </c>
      <c r="W736" s="375" t="str">
        <f t="shared" si="157"/>
        <v>100%Boiler_0%IGCC</v>
      </c>
      <c r="X736" s="824">
        <f t="shared" si="158"/>
        <v>0.22499999999999998</v>
      </c>
      <c r="Y736" s="375" t="s">
        <v>397</v>
      </c>
      <c r="Z736" s="375" t="s">
        <v>401</v>
      </c>
      <c r="AA736" s="378">
        <f t="shared" si="162"/>
        <v>3.2626258902092165</v>
      </c>
      <c r="AB736" s="375" t="s">
        <v>399</v>
      </c>
      <c r="AC736" s="831" t="str">
        <f t="shared" ca="1" si="161"/>
        <v>Electric tab Row 144-154 plus Row 188-198 for Coal Mix when Inputs tab E710 = HICC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disablePrompts="1"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D464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MRO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2.608918348652102E-3</v>
      </c>
      <c r="C61" s="427"/>
      <c r="D61" s="683">
        <v>0.29853091266316395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0.754</v>
      </c>
      <c r="D62" s="681">
        <v>0.33400000000000002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7.400000000000001E-2</v>
      </c>
      <c r="D63" s="681">
        <v>0.33100000000000002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0.17199999999999999</v>
      </c>
      <c r="D64" s="682">
        <v>0.19800000000000001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0.10304545537311043</v>
      </c>
      <c r="C65" s="827"/>
      <c r="D65" s="684">
        <v>0.40335831016951768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5.2999999999999999E-2</v>
      </c>
      <c r="D66" s="681">
        <v>0.28599999999999998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0.182</v>
      </c>
      <c r="D67" s="681">
        <v>0.28199999999999997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0.70599999999999996</v>
      </c>
      <c r="D68" s="681">
        <v>0.48499999999999999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5.9000000000000052E-2</v>
      </c>
      <c r="D69" s="681">
        <v>0.30599999999999999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0.47713204807523141</v>
      </c>
      <c r="C70" s="828"/>
      <c r="D70" s="683">
        <v>0.34399999999999997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0.34399999999999997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4.1875006999029449E-3</v>
      </c>
      <c r="C73" s="827"/>
      <c r="D73" s="684">
        <v>0.20699999999999999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0.20699999999999999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0.10601108106496286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0.30701499643814034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0.16043836165987135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0.80983889472359605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1.8672285680966277E-2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1.105045793556636E-2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0.25737868296755462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0.2927421905747013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0.43132869201479906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0.43308327800817692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1.84022722305262E-2</v>
      </c>
      <c r="C108" s="465">
        <v>9.2965894378502806E-2</v>
      </c>
      <c r="D108" s="465">
        <v>1.4828929518005426E-2</v>
      </c>
      <c r="E108" s="466">
        <v>0.13163943550641338</v>
      </c>
      <c r="F108" s="466">
        <v>0.13163943550641338</v>
      </c>
      <c r="G108" s="466">
        <v>0.13163943550641338</v>
      </c>
      <c r="H108" s="466">
        <v>0.13163943550641338</v>
      </c>
      <c r="I108" s="466">
        <v>0.13163943550641338</v>
      </c>
      <c r="J108" s="467">
        <v>1.84022722305262E-2</v>
      </c>
      <c r="K108" s="464">
        <v>9.2965894378502806E-2</v>
      </c>
      <c r="L108" s="464">
        <v>1.4828929518005426E-2</v>
      </c>
      <c r="M108" s="466">
        <v>0.13163943550641338</v>
      </c>
      <c r="N108" s="466">
        <v>0.13163943550641338</v>
      </c>
      <c r="O108" s="466">
        <v>0.13163943550641338</v>
      </c>
      <c r="P108" s="466">
        <v>0.13163943550641338</v>
      </c>
      <c r="Q108" s="468">
        <v>0.13163943550641338</v>
      </c>
      <c r="R108" s="464">
        <v>7.0000000000000001E-3</v>
      </c>
      <c r="S108" s="464">
        <v>1.2999999999999999E-2</v>
      </c>
      <c r="T108" s="464">
        <v>3.0000000000000001E-3</v>
      </c>
      <c r="U108" s="465">
        <v>3.3000000000000002E-2</v>
      </c>
      <c r="V108" s="465">
        <v>1.2999999999999999E-2</v>
      </c>
      <c r="W108" s="465">
        <v>2E-3</v>
      </c>
      <c r="X108" s="465">
        <v>1.2430000000000001</v>
      </c>
      <c r="Y108" s="465">
        <v>1.9E-2</v>
      </c>
      <c r="Z108" s="465">
        <v>8.9999999999999998E-4</v>
      </c>
      <c r="AA108" s="464">
        <v>0.14199999999999999</v>
      </c>
      <c r="AB108" s="464">
        <v>0.14199999999999999</v>
      </c>
      <c r="AC108" s="464">
        <v>0.14199999999999999</v>
      </c>
      <c r="AD108" s="464">
        <v>0.14199999999999999</v>
      </c>
      <c r="AE108" s="464">
        <v>0.14199999999999999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7.0000000000000001E-3</v>
      </c>
      <c r="AL108" s="464">
        <v>1.2999999999999999E-2</v>
      </c>
      <c r="AM108" s="464">
        <v>3.0000000000000001E-3</v>
      </c>
      <c r="AN108" s="464">
        <v>3.3000000000000002E-2</v>
      </c>
      <c r="AO108" s="464">
        <v>1.2999999999999999E-2</v>
      </c>
      <c r="AP108" s="464">
        <v>2E-3</v>
      </c>
      <c r="AQ108" s="464">
        <v>1.2430000000000001</v>
      </c>
      <c r="AR108" s="464">
        <v>1.9E-2</v>
      </c>
      <c r="AS108" s="464">
        <v>8.9999999999999998E-4</v>
      </c>
      <c r="AT108" s="464">
        <v>0.14199999999999999</v>
      </c>
      <c r="AU108" s="464">
        <v>0.14199999999999999</v>
      </c>
      <c r="AV108" s="464">
        <v>0.14199999999999999</v>
      </c>
      <c r="AW108" s="464">
        <v>0.14199999999999999</v>
      </c>
      <c r="AX108" s="464">
        <v>0.14199999999999999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6.7559999999999999E-3</v>
      </c>
      <c r="BE108" s="464">
        <v>7.8864000000000073E-2</v>
      </c>
      <c r="BF108" s="464">
        <v>1.9E-2</v>
      </c>
      <c r="BG108" s="469">
        <v>0.14199999999999999</v>
      </c>
      <c r="BH108" s="467">
        <v>6.7559999999999999E-3</v>
      </c>
      <c r="BI108" s="464">
        <v>7.8864000000000073E-2</v>
      </c>
      <c r="BJ108" s="464">
        <v>1.9E-2</v>
      </c>
      <c r="BK108" s="464">
        <v>0.14199999999999999</v>
      </c>
      <c r="BL108" s="470">
        <v>1.7254320686087538E-2</v>
      </c>
      <c r="BM108" s="471">
        <v>5.6947322217524229E-3</v>
      </c>
      <c r="BN108" s="464">
        <v>1.7254320686087538E-2</v>
      </c>
      <c r="BO108" s="469">
        <v>5.6947322217524229E-3</v>
      </c>
      <c r="BP108" s="472">
        <v>1.7804336657724098E-2</v>
      </c>
      <c r="BQ108" s="473">
        <v>5.9964183079854079E-3</v>
      </c>
      <c r="BR108" s="474">
        <v>1.7804336657724098E-2</v>
      </c>
      <c r="BS108" s="473">
        <v>5.9964183079854079E-3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0.63066620587006605</v>
      </c>
      <c r="C109" s="465">
        <v>0.64161741016252216</v>
      </c>
      <c r="D109" s="465">
        <v>0.12316442663884504</v>
      </c>
      <c r="E109" s="466">
        <v>4.6462160190897457</v>
      </c>
      <c r="F109" s="466">
        <v>4.6462160190897457</v>
      </c>
      <c r="G109" s="466">
        <v>4.6462160190897457</v>
      </c>
      <c r="H109" s="466">
        <v>4.6462160190897457</v>
      </c>
      <c r="I109" s="466">
        <v>4.6462160190897457</v>
      </c>
      <c r="J109" s="467">
        <v>0.63066620587006605</v>
      </c>
      <c r="K109" s="464">
        <v>0.64161741016252216</v>
      </c>
      <c r="L109" s="464">
        <v>0.12316442663884504</v>
      </c>
      <c r="M109" s="466">
        <v>4.6462160190897457</v>
      </c>
      <c r="N109" s="466">
        <v>4.6462160190897457</v>
      </c>
      <c r="O109" s="466">
        <v>4.6462160190897457</v>
      </c>
      <c r="P109" s="466">
        <v>4.6462160190897457</v>
      </c>
      <c r="Q109" s="468">
        <v>4.6462160190897457</v>
      </c>
      <c r="R109" s="464">
        <v>0.17899999999999999</v>
      </c>
      <c r="S109" s="464">
        <v>3.4000000000000002E-2</v>
      </c>
      <c r="T109" s="464">
        <v>2.7E-2</v>
      </c>
      <c r="U109" s="465">
        <v>0.498</v>
      </c>
      <c r="V109" s="465">
        <v>0.498</v>
      </c>
      <c r="W109" s="465">
        <v>0.10199999999999999</v>
      </c>
      <c r="X109" s="465">
        <v>4.2750000000000004</v>
      </c>
      <c r="Y109" s="465">
        <v>0.156</v>
      </c>
      <c r="Z109" s="465">
        <v>1.5100000000000001E-2</v>
      </c>
      <c r="AA109" s="464">
        <v>5.0220000000000002</v>
      </c>
      <c r="AB109" s="464">
        <v>5.0220000000000002</v>
      </c>
      <c r="AC109" s="464">
        <v>5.0220000000000002</v>
      </c>
      <c r="AD109" s="464">
        <v>5.0220000000000002</v>
      </c>
      <c r="AE109" s="464">
        <v>5.0220000000000002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0.17899999999999999</v>
      </c>
      <c r="AL109" s="464">
        <v>3.4000000000000002E-2</v>
      </c>
      <c r="AM109" s="464">
        <v>2.7E-2</v>
      </c>
      <c r="AN109" s="464">
        <v>0.498</v>
      </c>
      <c r="AO109" s="464">
        <v>0.498</v>
      </c>
      <c r="AP109" s="464">
        <v>0.10199999999999999</v>
      </c>
      <c r="AQ109" s="464">
        <v>4.2750000000000004</v>
      </c>
      <c r="AR109" s="464">
        <v>0.156</v>
      </c>
      <c r="AS109" s="464">
        <v>1.5100000000000001E-2</v>
      </c>
      <c r="AT109" s="464">
        <v>5.0220000000000002</v>
      </c>
      <c r="AU109" s="464">
        <v>5.0220000000000002</v>
      </c>
      <c r="AV109" s="464">
        <v>5.0220000000000002</v>
      </c>
      <c r="AW109" s="464">
        <v>5.0220000000000002</v>
      </c>
      <c r="AX109" s="464">
        <v>5.0220000000000002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0.142126</v>
      </c>
      <c r="BE109" s="464">
        <v>0.44126700000000024</v>
      </c>
      <c r="BF109" s="464">
        <v>0.156</v>
      </c>
      <c r="BG109" s="469">
        <v>5.0220000000000002</v>
      </c>
      <c r="BH109" s="464">
        <v>0.142126</v>
      </c>
      <c r="BI109" s="464">
        <v>0.44126700000000024</v>
      </c>
      <c r="BJ109" s="464">
        <v>0.156</v>
      </c>
      <c r="BK109" s="464">
        <v>5.0220000000000002</v>
      </c>
      <c r="BL109" s="470">
        <v>0.14598284280592438</v>
      </c>
      <c r="BM109" s="471">
        <v>4.3294578461740535E-2</v>
      </c>
      <c r="BN109" s="464">
        <v>0.14598284280592438</v>
      </c>
      <c r="BO109" s="469">
        <v>4.3294578461740535E-2</v>
      </c>
      <c r="BP109" s="472">
        <v>0.14130358209999555</v>
      </c>
      <c r="BQ109" s="473">
        <v>4.279376588515333E-2</v>
      </c>
      <c r="BR109" s="474">
        <v>0.14130358209999555</v>
      </c>
      <c r="BS109" s="473">
        <v>4.279376588515333E-2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5.6837539912678379</v>
      </c>
      <c r="C110" s="465">
        <v>0.72796280398036384</v>
      </c>
      <c r="D110" s="465">
        <v>1.1509530679744209</v>
      </c>
      <c r="E110" s="466">
        <v>1.7036147381697131</v>
      </c>
      <c r="F110" s="466">
        <v>1.7036147381697131</v>
      </c>
      <c r="G110" s="466">
        <v>1.7036147381697131</v>
      </c>
      <c r="H110" s="466">
        <v>1.7036147381697131</v>
      </c>
      <c r="I110" s="466">
        <v>1.7036147381697131</v>
      </c>
      <c r="J110" s="467">
        <v>5.6837539912678379</v>
      </c>
      <c r="K110" s="464">
        <v>0.72796280398036384</v>
      </c>
      <c r="L110" s="464">
        <v>1.1509530679744209</v>
      </c>
      <c r="M110" s="466">
        <v>1.7036147381697131</v>
      </c>
      <c r="N110" s="466">
        <v>1.7036147381697131</v>
      </c>
      <c r="O110" s="466">
        <v>1.7036147381697131</v>
      </c>
      <c r="P110" s="466">
        <v>1.7036147381697131</v>
      </c>
      <c r="Q110" s="468">
        <v>1.7036147381697131</v>
      </c>
      <c r="R110" s="464">
        <v>7.9589999999999996</v>
      </c>
      <c r="S110" s="464">
        <v>6.415</v>
      </c>
      <c r="T110" s="464">
        <v>3.79</v>
      </c>
      <c r="U110" s="465">
        <v>2.2919999999999998</v>
      </c>
      <c r="V110" s="465">
        <v>0.68500000000000005</v>
      </c>
      <c r="W110" s="465">
        <v>0.108</v>
      </c>
      <c r="X110" s="465">
        <v>6.2320000000000002</v>
      </c>
      <c r="Y110" s="465">
        <v>1.385</v>
      </c>
      <c r="Z110" s="465">
        <v>0.23499999999999999</v>
      </c>
      <c r="AA110" s="464">
        <v>3.1459999999999999</v>
      </c>
      <c r="AB110" s="464">
        <v>3.1459999999999999</v>
      </c>
      <c r="AC110" s="464">
        <v>3.1459999999999999</v>
      </c>
      <c r="AD110" s="464">
        <v>3.1459999999999999</v>
      </c>
      <c r="AE110" s="464">
        <v>3.1459999999999999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7.9589999999999996</v>
      </c>
      <c r="AL110" s="464">
        <v>6.415</v>
      </c>
      <c r="AM110" s="464">
        <v>3.79</v>
      </c>
      <c r="AN110" s="464">
        <v>2.2919999999999998</v>
      </c>
      <c r="AO110" s="464">
        <v>0.68500000000000005</v>
      </c>
      <c r="AP110" s="464">
        <v>0.108</v>
      </c>
      <c r="AQ110" s="464">
        <v>6.2320000000000002</v>
      </c>
      <c r="AR110" s="464">
        <v>1.385</v>
      </c>
      <c r="AS110" s="464">
        <v>0.23499999999999999</v>
      </c>
      <c r="AT110" s="464">
        <v>3.1459999999999999</v>
      </c>
      <c r="AU110" s="464">
        <v>3.1459999999999999</v>
      </c>
      <c r="AV110" s="464">
        <v>3.1459999999999999</v>
      </c>
      <c r="AW110" s="464">
        <v>3.1459999999999999</v>
      </c>
      <c r="AX110" s="464">
        <v>3.1459999999999999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7.1276760000000001</v>
      </c>
      <c r="BE110" s="464">
        <v>0.69008200000000031</v>
      </c>
      <c r="BF110" s="464">
        <v>1.385</v>
      </c>
      <c r="BG110" s="469">
        <v>3.1459999999999999</v>
      </c>
      <c r="BH110" s="464">
        <v>7.1276760000000001</v>
      </c>
      <c r="BI110" s="464">
        <v>0.69008200000000031</v>
      </c>
      <c r="BJ110" s="464">
        <v>1.385</v>
      </c>
      <c r="BK110" s="464">
        <v>3.1459999999999999</v>
      </c>
      <c r="BL110" s="470">
        <v>0.64613219117744325</v>
      </c>
      <c r="BM110" s="471">
        <v>0.23239968092825458</v>
      </c>
      <c r="BN110" s="464">
        <v>0.64613219117744325</v>
      </c>
      <c r="BO110" s="469">
        <v>0.23239968092825458</v>
      </c>
      <c r="BP110" s="472">
        <v>0.76370710242052431</v>
      </c>
      <c r="BQ110" s="473">
        <v>0.27372918431420373</v>
      </c>
      <c r="BR110" s="474">
        <v>0.76370710242052431</v>
      </c>
      <c r="BS110" s="473">
        <v>0.27372918431420373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0.25242505049063635</v>
      </c>
      <c r="C111" s="465">
        <v>1.5485762890224349E-2</v>
      </c>
      <c r="D111" s="465">
        <v>0.28607435199250464</v>
      </c>
      <c r="E111" s="466">
        <v>0.60361939504249318</v>
      </c>
      <c r="F111" s="466">
        <v>0.60361939504249318</v>
      </c>
      <c r="G111" s="466">
        <v>0.60361939504249318</v>
      </c>
      <c r="H111" s="466">
        <v>0.60361939504249318</v>
      </c>
      <c r="I111" s="466">
        <v>0.60361939504249318</v>
      </c>
      <c r="J111" s="467">
        <v>0.25242505049063635</v>
      </c>
      <c r="K111" s="464">
        <v>1.5485762890224349E-2</v>
      </c>
      <c r="L111" s="464">
        <v>0.28607435199250464</v>
      </c>
      <c r="M111" s="466">
        <v>0.60361939504249318</v>
      </c>
      <c r="N111" s="466">
        <v>0.60361939504249318</v>
      </c>
      <c r="O111" s="466">
        <v>0.60361939504249318</v>
      </c>
      <c r="P111" s="466">
        <v>0.60361939504249318</v>
      </c>
      <c r="Q111" s="468">
        <v>0.60361939504249318</v>
      </c>
      <c r="R111" s="464">
        <v>8.3000000000000004E-2</v>
      </c>
      <c r="S111" s="464">
        <v>1.0999999999999999E-2</v>
      </c>
      <c r="T111" s="464">
        <v>0.50900000000000001</v>
      </c>
      <c r="U111" s="465">
        <v>4.1000000000000002E-2</v>
      </c>
      <c r="V111" s="465">
        <v>0.04</v>
      </c>
      <c r="W111" s="465">
        <v>1E-3</v>
      </c>
      <c r="X111" s="465">
        <v>0.52800000000000002</v>
      </c>
      <c r="Y111" s="465">
        <v>0.13900000000000001</v>
      </c>
      <c r="Z111" s="465">
        <v>2.8400000000000002E-2</v>
      </c>
      <c r="AA111" s="464">
        <v>2.5150000000000001</v>
      </c>
      <c r="AB111" s="464">
        <v>2.5150000000000001</v>
      </c>
      <c r="AC111" s="464">
        <v>2.5150000000000001</v>
      </c>
      <c r="AD111" s="464">
        <v>2.5150000000000001</v>
      </c>
      <c r="AE111" s="464">
        <v>2.5150000000000001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8.3000000000000004E-2</v>
      </c>
      <c r="AL111" s="464">
        <v>1.0999999999999999E-2</v>
      </c>
      <c r="AM111" s="464">
        <v>0.50900000000000001</v>
      </c>
      <c r="AN111" s="464">
        <v>4.1000000000000002E-2</v>
      </c>
      <c r="AO111" s="464">
        <v>0.04</v>
      </c>
      <c r="AP111" s="464">
        <v>1E-3</v>
      </c>
      <c r="AQ111" s="464">
        <v>0.52800000000000002</v>
      </c>
      <c r="AR111" s="464">
        <v>0.13900000000000001</v>
      </c>
      <c r="AS111" s="464">
        <v>2.8400000000000002E-2</v>
      </c>
      <c r="AT111" s="464">
        <v>2.5150000000000001</v>
      </c>
      <c r="AU111" s="464">
        <v>2.5150000000000001</v>
      </c>
      <c r="AV111" s="464">
        <v>2.5150000000000001</v>
      </c>
      <c r="AW111" s="464">
        <v>2.5150000000000001</v>
      </c>
      <c r="AX111" s="464">
        <v>2.5150000000000001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0.15094399999999999</v>
      </c>
      <c r="BE111" s="464">
        <v>4.1311000000000028E-2</v>
      </c>
      <c r="BF111" s="464">
        <v>0.13900000000000001</v>
      </c>
      <c r="BG111" s="469">
        <v>2.5150000000000001</v>
      </c>
      <c r="BH111" s="464">
        <v>0.15094399999999999</v>
      </c>
      <c r="BI111" s="464">
        <v>4.1311000000000028E-2</v>
      </c>
      <c r="BJ111" s="464">
        <v>0.13900000000000001</v>
      </c>
      <c r="BK111" s="464">
        <v>2.5150000000000001</v>
      </c>
      <c r="BL111" s="470">
        <v>0.14127719194190144</v>
      </c>
      <c r="BM111" s="471">
        <v>5.2407102691602092E-2</v>
      </c>
      <c r="BN111" s="464">
        <v>0.14127719194190144</v>
      </c>
      <c r="BO111" s="469">
        <v>5.2407102691602092E-2</v>
      </c>
      <c r="BP111" s="472">
        <v>8.150363032085059E-2</v>
      </c>
      <c r="BQ111" s="473">
        <v>2.6675376202994754E-2</v>
      </c>
      <c r="BR111" s="474">
        <v>8.150363032085059E-2</v>
      </c>
      <c r="BS111" s="473">
        <v>2.6675376202994754E-2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0.1646387561764012</v>
      </c>
      <c r="C112" s="465">
        <v>1.5485762890224349E-2</v>
      </c>
      <c r="D112" s="465">
        <v>0.20113781455927357</v>
      </c>
      <c r="E112" s="466">
        <v>0.54127775403507339</v>
      </c>
      <c r="F112" s="466">
        <v>0.54127775403507339</v>
      </c>
      <c r="G112" s="466">
        <v>0.54127775403507339</v>
      </c>
      <c r="H112" s="466">
        <v>0.54127775403507339</v>
      </c>
      <c r="I112" s="466">
        <v>0.54127775403507339</v>
      </c>
      <c r="J112" s="467">
        <v>0.1646387561764012</v>
      </c>
      <c r="K112" s="464">
        <v>1.5485762890224349E-2</v>
      </c>
      <c r="L112" s="464">
        <v>0.20113781455927357</v>
      </c>
      <c r="M112" s="466">
        <v>0.54127775403507339</v>
      </c>
      <c r="N112" s="466">
        <v>0.54127775403507339</v>
      </c>
      <c r="O112" s="466">
        <v>0.54127775403507339</v>
      </c>
      <c r="P112" s="466">
        <v>0.54127775403507339</v>
      </c>
      <c r="Q112" s="468">
        <v>0.54127775403507339</v>
      </c>
      <c r="R112" s="464">
        <v>5.6000000000000001E-2</v>
      </c>
      <c r="S112" s="464">
        <v>1.0999999999999999E-2</v>
      </c>
      <c r="T112" s="464">
        <v>0.122</v>
      </c>
      <c r="U112" s="465">
        <v>4.1000000000000002E-2</v>
      </c>
      <c r="V112" s="465">
        <v>0.04</v>
      </c>
      <c r="W112" s="465">
        <v>1E-3</v>
      </c>
      <c r="X112" s="465">
        <v>0.52800000000000002</v>
      </c>
      <c r="Y112" s="465">
        <v>0.11</v>
      </c>
      <c r="Z112" s="465">
        <v>8.2699999999999996E-3</v>
      </c>
      <c r="AA112" s="464">
        <v>1.804</v>
      </c>
      <c r="AB112" s="464">
        <v>1.804</v>
      </c>
      <c r="AC112" s="464">
        <v>1.804</v>
      </c>
      <c r="AD112" s="464">
        <v>1.804</v>
      </c>
      <c r="AE112" s="464">
        <v>1.804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5.6000000000000001E-2</v>
      </c>
      <c r="AL112" s="464">
        <v>1.0999999999999999E-2</v>
      </c>
      <c r="AM112" s="464">
        <v>0.122</v>
      </c>
      <c r="AN112" s="464">
        <v>4.1000000000000002E-2</v>
      </c>
      <c r="AO112" s="464">
        <v>0.04</v>
      </c>
      <c r="AP112" s="464">
        <v>1E-3</v>
      </c>
      <c r="AQ112" s="464">
        <v>0.52800000000000002</v>
      </c>
      <c r="AR112" s="464">
        <v>0.11</v>
      </c>
      <c r="AS112" s="464">
        <v>8.2699999999999996E-3</v>
      </c>
      <c r="AT112" s="464">
        <v>1.804</v>
      </c>
      <c r="AU112" s="464">
        <v>1.804</v>
      </c>
      <c r="AV112" s="464">
        <v>1.804</v>
      </c>
      <c r="AW112" s="464">
        <v>1.804</v>
      </c>
      <c r="AX112" s="464">
        <v>1.804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6.4021999999999996E-2</v>
      </c>
      <c r="BE112" s="464">
        <v>4.1311000000000028E-2</v>
      </c>
      <c r="BF112" s="464">
        <v>0.11</v>
      </c>
      <c r="BG112" s="469">
        <v>1.804</v>
      </c>
      <c r="BH112" s="464">
        <v>6.4021999999999996E-2</v>
      </c>
      <c r="BI112" s="464">
        <v>4.1311000000000028E-2</v>
      </c>
      <c r="BJ112" s="464">
        <v>0.11</v>
      </c>
      <c r="BK112" s="464">
        <v>1.804</v>
      </c>
      <c r="BL112" s="470">
        <v>0.10026116494061711</v>
      </c>
      <c r="BM112" s="471">
        <v>3.7001559951676838E-2</v>
      </c>
      <c r="BN112" s="464">
        <v>0.10026116494061711</v>
      </c>
      <c r="BO112" s="469">
        <v>3.7001559951676838E-2</v>
      </c>
      <c r="BP112" s="467">
        <v>6.4462715528336351E-2</v>
      </c>
      <c r="BQ112" s="469">
        <v>2.1376408240229485E-2</v>
      </c>
      <c r="BR112" s="464">
        <v>6.4462715528336351E-2</v>
      </c>
      <c r="BS112" s="469">
        <v>2.1376408240229485E-2</v>
      </c>
    </row>
    <row r="113" spans="1:170" ht="14.5" hidden="1" customHeight="1" x14ac:dyDescent="0.4">
      <c r="A113" s="453" t="s">
        <v>17</v>
      </c>
      <c r="B113" s="464">
        <v>6.6910056033040695</v>
      </c>
      <c r="C113" s="465">
        <v>2.2718855591149167E-3</v>
      </c>
      <c r="D113" s="465">
        <v>3.2277074506595809</v>
      </c>
      <c r="E113" s="466">
        <v>0.9712802082915073</v>
      </c>
      <c r="F113" s="466">
        <v>0.37551208705771982</v>
      </c>
      <c r="G113" s="466">
        <v>2.2771804659156434</v>
      </c>
      <c r="H113" s="466">
        <v>1.5595181944316046</v>
      </c>
      <c r="I113" s="466">
        <v>0.69194655963241569</v>
      </c>
      <c r="J113" s="467">
        <v>6.6910056033040695</v>
      </c>
      <c r="K113" s="464">
        <v>2.2718855591149167E-3</v>
      </c>
      <c r="L113" s="464">
        <v>3.2277074506595809</v>
      </c>
      <c r="M113" s="466">
        <v>0.9712802082915073</v>
      </c>
      <c r="N113" s="466">
        <v>0.37551208705771982</v>
      </c>
      <c r="O113" s="466">
        <v>2.2771804659156434</v>
      </c>
      <c r="P113" s="466">
        <v>1.5595181944316046</v>
      </c>
      <c r="Q113" s="468">
        <v>0.69194655963241569</v>
      </c>
      <c r="R113" s="464">
        <v>7.5529999999999999</v>
      </c>
      <c r="S113" s="464">
        <v>0.223</v>
      </c>
      <c r="T113" s="464">
        <v>0.44</v>
      </c>
      <c r="U113" s="465">
        <v>4.8979999999999997</v>
      </c>
      <c r="V113" s="465">
        <v>8.9999999999999993E-3</v>
      </c>
      <c r="W113" s="465">
        <v>4.0000000000000001E-3</v>
      </c>
      <c r="X113" s="465">
        <v>8.9999999999999993E-3</v>
      </c>
      <c r="Y113" s="465">
        <v>3.3159999999999998</v>
      </c>
      <c r="Z113" s="465">
        <v>4.9100000000000003E-3</v>
      </c>
      <c r="AA113" s="464">
        <v>0.97128020829150719</v>
      </c>
      <c r="AB113" s="464">
        <v>0.37551208705771977</v>
      </c>
      <c r="AC113" s="464">
        <v>2.2771804659156434</v>
      </c>
      <c r="AD113" s="464">
        <v>1.5595181944316046</v>
      </c>
      <c r="AE113" s="464">
        <v>0.6919465596324158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7.5529999999999999</v>
      </c>
      <c r="AL113" s="464">
        <v>0.223</v>
      </c>
      <c r="AM113" s="464">
        <v>0.44</v>
      </c>
      <c r="AN113" s="464">
        <v>4.8979999999999997</v>
      </c>
      <c r="AO113" s="464">
        <v>8.9999999999999993E-3</v>
      </c>
      <c r="AP113" s="464">
        <v>4.0000000000000001E-3</v>
      </c>
      <c r="AQ113" s="464">
        <v>8.9999999999999993E-3</v>
      </c>
      <c r="AR113" s="464">
        <v>3.3159999999999998</v>
      </c>
      <c r="AS113" s="464">
        <v>4.9100000000000003E-3</v>
      </c>
      <c r="AT113" s="464">
        <v>0.97128020829150719</v>
      </c>
      <c r="AU113" s="464">
        <v>0.37551208705771977</v>
      </c>
      <c r="AV113" s="464">
        <v>2.2771804659156434</v>
      </c>
      <c r="AW113" s="464">
        <v>1.5595181944316046</v>
      </c>
      <c r="AX113" s="464">
        <v>0.6919465596324158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5.7871440000000005</v>
      </c>
      <c r="BE113" s="464">
        <v>0.26458699999999996</v>
      </c>
      <c r="BF113" s="464">
        <v>3.3159999999999998</v>
      </c>
      <c r="BG113" s="469">
        <v>0.6919465596324158</v>
      </c>
      <c r="BH113" s="464">
        <v>5.7871440000000005</v>
      </c>
      <c r="BI113" s="464">
        <v>0.26458699999999996</v>
      </c>
      <c r="BJ113" s="464">
        <v>3.3159999999999998</v>
      </c>
      <c r="BK113" s="464">
        <v>0.6919465596324158</v>
      </c>
      <c r="BL113" s="470">
        <v>1.5606305879950346</v>
      </c>
      <c r="BM113" s="471">
        <v>0.58550171963983233</v>
      </c>
      <c r="BN113" s="464">
        <v>1.5606305879950346</v>
      </c>
      <c r="BO113" s="469">
        <v>0.58550171963983233</v>
      </c>
      <c r="BP113" s="472">
        <v>1.6274300721889206</v>
      </c>
      <c r="BQ113" s="473">
        <v>0.60994698556040439</v>
      </c>
      <c r="BR113" s="474">
        <v>1.6274300721889206</v>
      </c>
      <c r="BS113" s="473">
        <v>0.60994698556040439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4.2054220702476386E-2</v>
      </c>
      <c r="C114" s="465">
        <v>1.5603381727070822E-3</v>
      </c>
      <c r="D114" s="465">
        <v>8.6489260260487633E-3</v>
      </c>
      <c r="E114" s="466">
        <v>7.4696330056840121E-2</v>
      </c>
      <c r="F114" s="466">
        <v>7.4696330056840121E-2</v>
      </c>
      <c r="G114" s="466">
        <v>7.4696330056840121E-2</v>
      </c>
      <c r="H114" s="466">
        <v>7.4696330056840121E-2</v>
      </c>
      <c r="I114" s="466">
        <v>7.4696330056840121E-2</v>
      </c>
      <c r="J114" s="467">
        <v>4.2054220702476386E-2</v>
      </c>
      <c r="K114" s="464">
        <v>1.5603381727070822E-3</v>
      </c>
      <c r="L114" s="464">
        <v>8.6489260260487633E-3</v>
      </c>
      <c r="M114" s="466">
        <v>7.4696330056840121E-2</v>
      </c>
      <c r="N114" s="466">
        <v>7.4696330056840121E-2</v>
      </c>
      <c r="O114" s="466">
        <v>7.4696330056840121E-2</v>
      </c>
      <c r="P114" s="466">
        <v>7.4696330056840121E-2</v>
      </c>
      <c r="Q114" s="468">
        <v>7.4696330056840121E-2</v>
      </c>
      <c r="R114" s="464">
        <v>3.5504000000000004E-3</v>
      </c>
      <c r="S114" s="464">
        <v>1.6499999999999998E-3</v>
      </c>
      <c r="T114" s="464">
        <v>7.3200000000000001E-3</v>
      </c>
      <c r="U114" s="465">
        <v>6.7650000000000002E-3</v>
      </c>
      <c r="V114" s="465">
        <v>1.16E-3</v>
      </c>
      <c r="W114" s="465">
        <v>2.8999999999999997E-5</v>
      </c>
      <c r="X114" s="465">
        <v>0.1056</v>
      </c>
      <c r="Y114" s="465">
        <v>4.7299999999999998E-3</v>
      </c>
      <c r="Z114" s="465">
        <v>3.5560999999999996E-4</v>
      </c>
      <c r="AA114" s="464">
        <v>0.24895200000000003</v>
      </c>
      <c r="AB114" s="464">
        <v>0.24895200000000003</v>
      </c>
      <c r="AC114" s="464">
        <v>0.24895200000000003</v>
      </c>
      <c r="AD114" s="464">
        <v>0.24895200000000003</v>
      </c>
      <c r="AE114" s="464">
        <v>0.24895200000000003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3.5504000000000004E-3</v>
      </c>
      <c r="AL114" s="464">
        <v>1.6499999999999998E-3</v>
      </c>
      <c r="AM114" s="464">
        <v>7.3200000000000001E-3</v>
      </c>
      <c r="AN114" s="464">
        <v>6.7650000000000002E-3</v>
      </c>
      <c r="AO114" s="464">
        <v>1.16E-3</v>
      </c>
      <c r="AP114" s="464">
        <v>2.8999999999999997E-5</v>
      </c>
      <c r="AQ114" s="464">
        <v>0.1056</v>
      </c>
      <c r="AR114" s="464">
        <v>4.7299999999999998E-3</v>
      </c>
      <c r="AS114" s="464">
        <v>3.5560999999999996E-4</v>
      </c>
      <c r="AT114" s="464">
        <v>0.24895200000000003</v>
      </c>
      <c r="AU114" s="464">
        <v>0.24895200000000003</v>
      </c>
      <c r="AV114" s="464">
        <v>0.24895200000000003</v>
      </c>
      <c r="AW114" s="464">
        <v>0.24895200000000003</v>
      </c>
      <c r="AX114" s="464">
        <v>0.24895200000000003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4.0581416000000006E-3</v>
      </c>
      <c r="BE114" s="464">
        <v>6.8205390000000057E-3</v>
      </c>
      <c r="BF114" s="464">
        <v>4.7299999999999998E-3</v>
      </c>
      <c r="BG114" s="469">
        <v>0.24895200000000003</v>
      </c>
      <c r="BH114" s="464">
        <v>4.0581416000000006E-3</v>
      </c>
      <c r="BI114" s="464">
        <v>6.8205390000000057E-3</v>
      </c>
      <c r="BJ114" s="464">
        <v>4.7299999999999998E-3</v>
      </c>
      <c r="BK114" s="464">
        <v>0.24895200000000003</v>
      </c>
      <c r="BL114" s="470">
        <v>4.7099725084246216E-3</v>
      </c>
      <c r="BM114" s="471">
        <v>1.623627704152981E-3</v>
      </c>
      <c r="BN114" s="464">
        <v>4.7099725084246216E-3</v>
      </c>
      <c r="BO114" s="469">
        <v>1.623627704152981E-3</v>
      </c>
      <c r="BP114" s="472">
        <v>4.0127341688648106E-3</v>
      </c>
      <c r="BQ114" s="473">
        <v>1.0912397398327902E-3</v>
      </c>
      <c r="BR114" s="474">
        <v>4.0127341688648106E-3</v>
      </c>
      <c r="BS114" s="473">
        <v>1.0912397398327902E-3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1.6906145749032299E-2</v>
      </c>
      <c r="C115" s="465">
        <v>8.7783069480907826E-3</v>
      </c>
      <c r="D115" s="465">
        <v>1.6292162979301156E-2</v>
      </c>
      <c r="E115" s="466">
        <v>0.17645654781543393</v>
      </c>
      <c r="F115" s="466">
        <v>0.17645654781543393</v>
      </c>
      <c r="G115" s="466">
        <v>0.17645654781543393</v>
      </c>
      <c r="H115" s="466">
        <v>0.17645654781543393</v>
      </c>
      <c r="I115" s="466">
        <v>0.17645654781543393</v>
      </c>
      <c r="J115" s="467">
        <v>1.6906145749032299E-2</v>
      </c>
      <c r="K115" s="464">
        <v>8.7783069480907826E-3</v>
      </c>
      <c r="L115" s="464">
        <v>1.6292162979301156E-2</v>
      </c>
      <c r="M115" s="466">
        <v>0.17645654781543393</v>
      </c>
      <c r="N115" s="466">
        <v>0.17645654781543393</v>
      </c>
      <c r="O115" s="466">
        <v>0.17645654781543393</v>
      </c>
      <c r="P115" s="466">
        <v>0.17645654781543393</v>
      </c>
      <c r="Q115" s="468">
        <v>0.17645654781543393</v>
      </c>
      <c r="R115" s="464">
        <v>2.4640000000000005E-3</v>
      </c>
      <c r="S115" s="464">
        <v>4.2899999999999995E-3</v>
      </c>
      <c r="T115" s="464">
        <v>4.8799999999999998E-3</v>
      </c>
      <c r="U115" s="465">
        <v>1.7547999999999998E-2</v>
      </c>
      <c r="V115" s="465">
        <v>2.7200000000000002E-2</v>
      </c>
      <c r="W115" s="465">
        <v>6.8000000000000005E-4</v>
      </c>
      <c r="X115" s="465">
        <v>0.22598399999999999</v>
      </c>
      <c r="Y115" s="465">
        <v>8.9099999999999995E-3</v>
      </c>
      <c r="Z115" s="465">
        <v>6.6986999999999993E-4</v>
      </c>
      <c r="AA115" s="464">
        <v>0.58810399999999996</v>
      </c>
      <c r="AB115" s="464">
        <v>0.58810399999999996</v>
      </c>
      <c r="AC115" s="464">
        <v>0.58810399999999996</v>
      </c>
      <c r="AD115" s="464">
        <v>0.58810399999999996</v>
      </c>
      <c r="AE115" s="464">
        <v>0.58810399999999996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2.4640000000000005E-3</v>
      </c>
      <c r="AL115" s="464">
        <v>4.2899999999999995E-3</v>
      </c>
      <c r="AM115" s="464">
        <v>4.8799999999999998E-3</v>
      </c>
      <c r="AN115" s="464">
        <v>1.7547999999999998E-2</v>
      </c>
      <c r="AO115" s="464">
        <v>2.7200000000000002E-2</v>
      </c>
      <c r="AP115" s="464">
        <v>6.8000000000000005E-4</v>
      </c>
      <c r="AQ115" s="464">
        <v>0.22598399999999999</v>
      </c>
      <c r="AR115" s="464">
        <v>8.9099999999999995E-3</v>
      </c>
      <c r="AS115" s="464">
        <v>6.6986999999999993E-4</v>
      </c>
      <c r="AT115" s="464">
        <v>0.58810399999999996</v>
      </c>
      <c r="AU115" s="464">
        <v>0.58810399999999996</v>
      </c>
      <c r="AV115" s="464">
        <v>0.58810399999999996</v>
      </c>
      <c r="AW115" s="464">
        <v>0.58810399999999996</v>
      </c>
      <c r="AX115" s="464">
        <v>0.58810399999999996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3.0146760000000004E-3</v>
      </c>
      <c r="BE115" s="464">
        <v>1.9693580000000013E-2</v>
      </c>
      <c r="BF115" s="464">
        <v>8.9099999999999995E-3</v>
      </c>
      <c r="BG115" s="469">
        <v>0.58810399999999996</v>
      </c>
      <c r="BH115" s="464">
        <v>3.0146760000000004E-3</v>
      </c>
      <c r="BI115" s="464">
        <v>1.9693580000000013E-2</v>
      </c>
      <c r="BJ115" s="464">
        <v>8.9099999999999995E-3</v>
      </c>
      <c r="BK115" s="464">
        <v>0.58810399999999996</v>
      </c>
      <c r="BL115" s="470">
        <v>9.4610963980896034E-3</v>
      </c>
      <c r="BM115" s="471">
        <v>3.2471106279643208E-3</v>
      </c>
      <c r="BN115" s="464">
        <v>9.4610963980896034E-3</v>
      </c>
      <c r="BO115" s="469">
        <v>3.2471106279643208E-3</v>
      </c>
      <c r="BP115" s="472">
        <v>8.7511314225244552E-3</v>
      </c>
      <c r="BQ115" s="473">
        <v>2.2827487723148217E-3</v>
      </c>
      <c r="BR115" s="474">
        <v>8.7511314225244552E-3</v>
      </c>
      <c r="BS115" s="473">
        <v>2.2827487723148217E-3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3.6693809969984455E-2</v>
      </c>
      <c r="C116" s="465">
        <v>0.26679636149567892</v>
      </c>
      <c r="D116" s="465">
        <v>1.0494319351203841E-2</v>
      </c>
      <c r="E116" s="466">
        <v>0.16261245069756675</v>
      </c>
      <c r="F116" s="466">
        <v>0.16261245069756675</v>
      </c>
      <c r="G116" s="466">
        <v>0.16261245069756675</v>
      </c>
      <c r="H116" s="466">
        <v>0.16261245069756675</v>
      </c>
      <c r="I116" s="466">
        <v>0.16261245069756675</v>
      </c>
      <c r="J116" s="467">
        <v>3.6693809969984455E-2</v>
      </c>
      <c r="K116" s="464">
        <v>0.26679636149567892</v>
      </c>
      <c r="L116" s="464">
        <v>1.0494319351203841E-2</v>
      </c>
      <c r="M116" s="466">
        <v>0.16261245069756675</v>
      </c>
      <c r="N116" s="466">
        <v>0.16261245069756675</v>
      </c>
      <c r="O116" s="466">
        <v>0.16261245069756675</v>
      </c>
      <c r="P116" s="466">
        <v>0.16261245069756675</v>
      </c>
      <c r="Q116" s="468">
        <v>0.16261245069756675</v>
      </c>
      <c r="R116" s="464">
        <v>3.2000000000000001E-2</v>
      </c>
      <c r="S116" s="464">
        <v>3.3000000000000002E-2</v>
      </c>
      <c r="T116" s="464">
        <v>5.3999999999999999E-2</v>
      </c>
      <c r="U116" s="465">
        <v>1.2999999999999999E-2</v>
      </c>
      <c r="V116" s="465">
        <v>1.2999999999999999E-2</v>
      </c>
      <c r="W116" s="465">
        <v>8.0000000000000002E-3</v>
      </c>
      <c r="X116" s="465">
        <v>1.2E-2</v>
      </c>
      <c r="Y116" s="465">
        <v>0.01</v>
      </c>
      <c r="Z116" s="465">
        <v>8.9999999999999993E-3</v>
      </c>
      <c r="AA116" s="464">
        <v>0.52200000000000002</v>
      </c>
      <c r="AB116" s="464">
        <v>0.52200000000000002</v>
      </c>
      <c r="AC116" s="464">
        <v>0.52200000000000002</v>
      </c>
      <c r="AD116" s="464">
        <v>0.52200000000000002</v>
      </c>
      <c r="AE116" s="464">
        <v>0.52200000000000002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3.2000000000000001E-2</v>
      </c>
      <c r="AL116" s="464">
        <v>3.3000000000000002E-2</v>
      </c>
      <c r="AM116" s="464">
        <v>5.3999999999999999E-2</v>
      </c>
      <c r="AN116" s="464">
        <v>1.2999999999999999E-2</v>
      </c>
      <c r="AO116" s="464">
        <v>1.2999999999999999E-2</v>
      </c>
      <c r="AP116" s="464">
        <v>8.0000000000000002E-3</v>
      </c>
      <c r="AQ116" s="464">
        <v>1.2E-2</v>
      </c>
      <c r="AR116" s="464">
        <v>0.01</v>
      </c>
      <c r="AS116" s="464">
        <v>8.9999999999999993E-3</v>
      </c>
      <c r="AT116" s="464">
        <v>0.52200000000000002</v>
      </c>
      <c r="AU116" s="464">
        <v>0.52200000000000002</v>
      </c>
      <c r="AV116" s="464">
        <v>0.52200000000000002</v>
      </c>
      <c r="AW116" s="464">
        <v>0.52200000000000002</v>
      </c>
      <c r="AX116" s="464">
        <v>0.52200000000000002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3.5858000000000001E-2</v>
      </c>
      <c r="BE116" s="464">
        <v>9.4109999999999992E-3</v>
      </c>
      <c r="BF116" s="464">
        <v>0.01</v>
      </c>
      <c r="BG116" s="469">
        <v>0.52200000000000002</v>
      </c>
      <c r="BH116" s="464">
        <v>3.5858000000000001E-2</v>
      </c>
      <c r="BI116" s="464">
        <v>9.4109999999999992E-3</v>
      </c>
      <c r="BJ116" s="464">
        <v>0.01</v>
      </c>
      <c r="BK116" s="464">
        <v>0.52200000000000002</v>
      </c>
      <c r="BL116" s="470">
        <v>3.3275999552628284E-2</v>
      </c>
      <c r="BM116" s="471"/>
      <c r="BN116" s="464">
        <v>3.3275999552628284E-2</v>
      </c>
      <c r="BO116" s="469"/>
      <c r="BP116" s="472">
        <v>8.0205072207639606E-3</v>
      </c>
      <c r="BQ116" s="473"/>
      <c r="BR116" s="474">
        <v>8.0205072207639606E-3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7.1594668409513352E-3</v>
      </c>
      <c r="C117" s="465">
        <v>1.3629544022533797E-3</v>
      </c>
      <c r="D117" s="465">
        <v>1.5731560010405755E-2</v>
      </c>
      <c r="E117" s="466">
        <v>0.10066642031526002</v>
      </c>
      <c r="F117" s="466">
        <v>0.10066642031526002</v>
      </c>
      <c r="G117" s="466">
        <v>0.10066642031526002</v>
      </c>
      <c r="H117" s="466">
        <v>0.10066642031526002</v>
      </c>
      <c r="I117" s="466">
        <v>0.10066642031526002</v>
      </c>
      <c r="J117" s="467">
        <v>7.1594668409513352E-3</v>
      </c>
      <c r="K117" s="464">
        <v>1.3629544022533797E-3</v>
      </c>
      <c r="L117" s="464">
        <v>1.5731560010405755E-2</v>
      </c>
      <c r="M117" s="466">
        <v>0.10066642031526002</v>
      </c>
      <c r="N117" s="466">
        <v>0.10066642031526002</v>
      </c>
      <c r="O117" s="466">
        <v>0.10066642031526002</v>
      </c>
      <c r="P117" s="466">
        <v>0.10066642031526002</v>
      </c>
      <c r="Q117" s="468">
        <v>0.10066642031526002</v>
      </c>
      <c r="R117" s="464">
        <v>6.0000000000000001E-3</v>
      </c>
      <c r="S117" s="464">
        <v>7.0000000000000001E-3</v>
      </c>
      <c r="T117" s="464">
        <v>1.0999999999999999E-2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1.35E-2</v>
      </c>
      <c r="AA117" s="464">
        <v>7.0000000000000007E-2</v>
      </c>
      <c r="AB117" s="464">
        <v>7.0000000000000007E-2</v>
      </c>
      <c r="AC117" s="464">
        <v>7.0000000000000007E-2</v>
      </c>
      <c r="AD117" s="464">
        <v>7.0000000000000007E-2</v>
      </c>
      <c r="AE117" s="464">
        <v>7.0000000000000007E-2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6.0000000000000001E-3</v>
      </c>
      <c r="AL117" s="464">
        <v>7.0000000000000001E-3</v>
      </c>
      <c r="AM117" s="464">
        <v>1.0999999999999999E-2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1.35E-2</v>
      </c>
      <c r="AT117" s="464">
        <v>7.0000000000000007E-2</v>
      </c>
      <c r="AU117" s="464">
        <v>7.0000000000000007E-2</v>
      </c>
      <c r="AV117" s="464">
        <v>7.0000000000000007E-2</v>
      </c>
      <c r="AW117" s="464">
        <v>7.0000000000000007E-2</v>
      </c>
      <c r="AX117" s="464">
        <v>7.0000000000000007E-2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6.9340000000000001E-3</v>
      </c>
      <c r="BE117" s="464">
        <v>1E-3</v>
      </c>
      <c r="BF117" s="464">
        <v>1.6E-2</v>
      </c>
      <c r="BG117" s="469">
        <v>7.0000000000000007E-2</v>
      </c>
      <c r="BH117" s="464">
        <v>6.9340000000000001E-3</v>
      </c>
      <c r="BI117" s="464">
        <v>1E-3</v>
      </c>
      <c r="BJ117" s="464">
        <v>1.6E-2</v>
      </c>
      <c r="BK117" s="464">
        <v>7.0000000000000007E-2</v>
      </c>
      <c r="BL117" s="470">
        <v>8.0866968741510909E-3</v>
      </c>
      <c r="BM117" s="471"/>
      <c r="BN117" s="464">
        <v>8.0866968741510909E-3</v>
      </c>
      <c r="BO117" s="469"/>
      <c r="BP117" s="472">
        <v>8.0483735133995739E-3</v>
      </c>
      <c r="BQ117" s="473"/>
      <c r="BR117" s="474">
        <v>8.0483735133995739E-3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971.310152635039</v>
      </c>
      <c r="C118" s="477">
        <v>500.55988239346277</v>
      </c>
      <c r="D118" s="477">
        <v>992.07090349180055</v>
      </c>
      <c r="E118" s="478">
        <v>1726.2240348576947</v>
      </c>
      <c r="F118" s="478">
        <v>1716.3806027310716</v>
      </c>
      <c r="G118" s="478">
        <v>1760.4515047796433</v>
      </c>
      <c r="H118" s="478">
        <v>1693.0157733443018</v>
      </c>
      <c r="I118" s="478">
        <v>1587.0664739377253</v>
      </c>
      <c r="J118" s="479">
        <v>971.310152635039</v>
      </c>
      <c r="K118" s="476">
        <v>500.55988239346277</v>
      </c>
      <c r="L118" s="476">
        <v>992.07090349180055</v>
      </c>
      <c r="M118" s="478">
        <v>1726.2240348576947</v>
      </c>
      <c r="N118" s="478">
        <v>1716.3806027310716</v>
      </c>
      <c r="O118" s="478">
        <v>1760.4515047796433</v>
      </c>
      <c r="P118" s="478">
        <v>1693.0157733443018</v>
      </c>
      <c r="Q118" s="480">
        <v>1587.0664739377253</v>
      </c>
      <c r="R118" s="476">
        <v>868.79815060298972</v>
      </c>
      <c r="S118" s="476">
        <v>876.88240596020296</v>
      </c>
      <c r="T118" s="476">
        <v>1466.007855249969</v>
      </c>
      <c r="U118" s="477">
        <v>707.90570687991215</v>
      </c>
      <c r="V118" s="477">
        <v>718.0223221750681</v>
      </c>
      <c r="W118" s="477">
        <v>417.80011434666204</v>
      </c>
      <c r="X118" s="477">
        <v>651.8734503611505</v>
      </c>
      <c r="Y118" s="477">
        <v>992.00766427554186</v>
      </c>
      <c r="Z118" s="477">
        <v>875.24306562594779</v>
      </c>
      <c r="AA118" s="476">
        <v>1724.6129109868207</v>
      </c>
      <c r="AB118" s="476">
        <v>1714.7694788601971</v>
      </c>
      <c r="AC118" s="476">
        <v>1758.8403809087688</v>
      </c>
      <c r="AD118" s="476">
        <v>1691.4046494734275</v>
      </c>
      <c r="AE118" s="476">
        <v>1585.455350066851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868.79815060298972</v>
      </c>
      <c r="AL118" s="476">
        <v>876.88240596020296</v>
      </c>
      <c r="AM118" s="476">
        <v>1466.007855249969</v>
      </c>
      <c r="AN118" s="476">
        <v>707.90570687991215</v>
      </c>
      <c r="AO118" s="476">
        <v>718.0223221750681</v>
      </c>
      <c r="AP118" s="476">
        <v>417.80011434666204</v>
      </c>
      <c r="AQ118" s="476">
        <v>651.8734503611505</v>
      </c>
      <c r="AR118" s="476">
        <v>992.00766427554186</v>
      </c>
      <c r="AS118" s="476">
        <v>875.24306562594779</v>
      </c>
      <c r="AT118" s="476">
        <v>1724.6129109868207</v>
      </c>
      <c r="AU118" s="476">
        <v>1714.7694788601971</v>
      </c>
      <c r="AV118" s="476">
        <v>1758.8403809087688</v>
      </c>
      <c r="AW118" s="476">
        <v>1691.4046494734275</v>
      </c>
      <c r="AX118" s="476">
        <v>1585.455350066851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972.11645469870382</v>
      </c>
      <c r="BE118" s="476">
        <v>501.62647940054899</v>
      </c>
      <c r="BF118" s="476">
        <v>992.00766427554186</v>
      </c>
      <c r="BG118" s="481">
        <v>-9.7697809523808701</v>
      </c>
      <c r="BH118" s="476">
        <v>972.11645469870382</v>
      </c>
      <c r="BI118" s="476">
        <v>501.62647940054899</v>
      </c>
      <c r="BJ118" s="476">
        <v>992.00766427554186</v>
      </c>
      <c r="BK118" s="476">
        <v>-9.7697809523808701</v>
      </c>
      <c r="BL118" s="482">
        <v>527.42914753883554</v>
      </c>
      <c r="BM118" s="483"/>
      <c r="BN118" s="476">
        <v>527.42914753883554</v>
      </c>
      <c r="BO118" s="481"/>
      <c r="BP118" s="484">
        <v>527.50423905026969</v>
      </c>
      <c r="BQ118" s="485"/>
      <c r="BR118" s="486">
        <v>527.50423905026969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-1734.3826919392015</v>
      </c>
      <c r="F119" s="489">
        <v>-1724.5392598125784</v>
      </c>
      <c r="G119" s="489">
        <v>-1768.6101618611501</v>
      </c>
      <c r="H119" s="489">
        <v>-1701.1744304258086</v>
      </c>
      <c r="I119" s="489">
        <v>-1595.2251310192321</v>
      </c>
      <c r="J119" s="490"/>
      <c r="K119" s="487"/>
      <c r="L119" s="487"/>
      <c r="M119" s="489">
        <v>-1734.3826919392015</v>
      </c>
      <c r="N119" s="489">
        <v>-1724.5392598125784</v>
      </c>
      <c r="O119" s="489">
        <v>-1768.6101618611501</v>
      </c>
      <c r="P119" s="489">
        <v>-1701.1744304258086</v>
      </c>
      <c r="Q119" s="491">
        <v>-1595.2251310192321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-1734.3826919392015</v>
      </c>
      <c r="AB119" s="487">
        <v>-1724.5392598125779</v>
      </c>
      <c r="AC119" s="487">
        <v>-1768.6101618611497</v>
      </c>
      <c r="AD119" s="487">
        <v>-1701.1744304258084</v>
      </c>
      <c r="AE119" s="487">
        <v>-1595.2251310192319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-1734.3826919392015</v>
      </c>
      <c r="AU119" s="487">
        <v>-1724.5392598125779</v>
      </c>
      <c r="AV119" s="487">
        <v>-1768.6101618611497</v>
      </c>
      <c r="AW119" s="487">
        <v>-1701.1744304258084</v>
      </c>
      <c r="AX119" s="487">
        <v>-1595.2251310192319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334</v>
      </c>
      <c r="C121" s="959"/>
      <c r="D121" s="958" t="s">
        <v>335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1.7804336657724098E-2</v>
      </c>
      <c r="C123" s="473">
        <v>5.9964183079854079E-3</v>
      </c>
      <c r="D123" s="472">
        <v>1.7804336657724098E-2</v>
      </c>
      <c r="E123" s="473">
        <v>5.9964183079854079E-3</v>
      </c>
      <c r="F123" s="472">
        <v>6.7559999999999999E-3</v>
      </c>
      <c r="G123" s="473">
        <v>6.7559999999999997E-5</v>
      </c>
      <c r="H123" s="472">
        <v>7.8864000000000073E-2</v>
      </c>
      <c r="I123" s="473">
        <v>2.4684432000000023E-2</v>
      </c>
      <c r="J123" s="472">
        <v>1.9E-2</v>
      </c>
      <c r="K123" s="473">
        <v>7.2199999999999999E-3</v>
      </c>
      <c r="L123" s="472">
        <v>0.14199999999999999</v>
      </c>
      <c r="M123" s="473">
        <v>1.8459999999999998E-3</v>
      </c>
      <c r="N123" s="472">
        <v>0</v>
      </c>
      <c r="O123" s="473">
        <v>0</v>
      </c>
      <c r="P123" s="472">
        <v>0</v>
      </c>
      <c r="Q123" s="473">
        <v>0</v>
      </c>
      <c r="R123" s="503">
        <v>7.0000000000000001E-3</v>
      </c>
      <c r="S123" s="504">
        <v>7.0000000000000007E-5</v>
      </c>
      <c r="T123" s="503">
        <v>1.2999999999999999E-2</v>
      </c>
      <c r="U123" s="504">
        <v>1.2999999999999999E-4</v>
      </c>
      <c r="V123" s="503">
        <v>3.0000000000000001E-3</v>
      </c>
      <c r="W123" s="505">
        <v>3.0000000000000001E-5</v>
      </c>
      <c r="X123" s="472">
        <v>3.3000000000000002E-2</v>
      </c>
      <c r="Y123" s="473">
        <v>1.0329E-2</v>
      </c>
      <c r="Z123" s="472">
        <v>1.2999999999999999E-2</v>
      </c>
      <c r="AA123" s="473">
        <v>4.0689999999999997E-3</v>
      </c>
      <c r="AB123" s="472">
        <v>2E-3</v>
      </c>
      <c r="AC123" s="473">
        <v>6.2600000000000004E-4</v>
      </c>
      <c r="AD123" s="474">
        <v>1.2430000000000001</v>
      </c>
      <c r="AE123" s="474">
        <v>0.38905900000000004</v>
      </c>
      <c r="AF123" s="472">
        <v>1.9E-2</v>
      </c>
      <c r="AG123" s="473">
        <v>7.2199999999999999E-3</v>
      </c>
      <c r="AH123" s="472">
        <v>8.9999999999999998E-4</v>
      </c>
      <c r="AI123" s="473">
        <v>3.4200000000000002E-4</v>
      </c>
      <c r="AJ123" s="472">
        <v>0.14199999999999999</v>
      </c>
      <c r="AK123" s="473">
        <v>1.8459999999999998E-3</v>
      </c>
      <c r="AL123" s="472">
        <v>0.14199999999999999</v>
      </c>
      <c r="AM123" s="473">
        <v>1.8459999999999998E-3</v>
      </c>
      <c r="AN123" s="472">
        <v>0.14199999999999999</v>
      </c>
      <c r="AO123" s="473">
        <v>1.8459999999999998E-3</v>
      </c>
      <c r="AP123" s="472">
        <v>0.14199999999999999</v>
      </c>
      <c r="AQ123" s="473">
        <v>1.8459999999999998E-3</v>
      </c>
      <c r="AR123" s="472">
        <v>0.14199999999999999</v>
      </c>
      <c r="AS123" s="473">
        <v>1.8459999999999998E-3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0.14130358209999555</v>
      </c>
      <c r="C124" s="473">
        <v>4.279376588515333E-2</v>
      </c>
      <c r="D124" s="472">
        <v>0.14130358209999555</v>
      </c>
      <c r="E124" s="473">
        <v>4.279376588515333E-2</v>
      </c>
      <c r="F124" s="472">
        <v>0.142126</v>
      </c>
      <c r="G124" s="473">
        <v>1.4212600000000001E-3</v>
      </c>
      <c r="H124" s="472">
        <v>0.44126700000000024</v>
      </c>
      <c r="I124" s="473">
        <v>0.13811657100000008</v>
      </c>
      <c r="J124" s="472">
        <v>0.156</v>
      </c>
      <c r="K124" s="473">
        <v>5.9279999999999999E-2</v>
      </c>
      <c r="L124" s="472">
        <v>5.0220000000000002</v>
      </c>
      <c r="M124" s="473">
        <v>6.5285999999999997E-2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0.17899999999999999</v>
      </c>
      <c r="S124" s="474">
        <v>1.7899999999999999E-3</v>
      </c>
      <c r="T124" s="472">
        <v>3.4000000000000002E-2</v>
      </c>
      <c r="U124" s="474">
        <v>3.4000000000000002E-4</v>
      </c>
      <c r="V124" s="472">
        <v>2.7E-2</v>
      </c>
      <c r="W124" s="473">
        <v>2.7E-4</v>
      </c>
      <c r="X124" s="472">
        <v>0.498</v>
      </c>
      <c r="Y124" s="473">
        <v>0.15587400000000001</v>
      </c>
      <c r="Z124" s="472">
        <v>0.498</v>
      </c>
      <c r="AA124" s="473">
        <v>0.15587400000000001</v>
      </c>
      <c r="AB124" s="472">
        <v>0.10199999999999999</v>
      </c>
      <c r="AC124" s="473">
        <v>3.1925999999999996E-2</v>
      </c>
      <c r="AD124" s="474">
        <v>4.2750000000000004</v>
      </c>
      <c r="AE124" s="474">
        <v>1.3380750000000001</v>
      </c>
      <c r="AF124" s="472">
        <v>0.156</v>
      </c>
      <c r="AG124" s="473">
        <v>5.9279999999999999E-2</v>
      </c>
      <c r="AH124" s="472">
        <v>1.5100000000000001E-2</v>
      </c>
      <c r="AI124" s="473">
        <v>5.738E-3</v>
      </c>
      <c r="AJ124" s="472">
        <v>5.0220000000000002</v>
      </c>
      <c r="AK124" s="473">
        <v>6.5285999999999997E-2</v>
      </c>
      <c r="AL124" s="472">
        <v>5.0220000000000002</v>
      </c>
      <c r="AM124" s="473">
        <v>6.5285999999999997E-2</v>
      </c>
      <c r="AN124" s="472">
        <v>5.0220000000000002</v>
      </c>
      <c r="AO124" s="473">
        <v>6.5285999999999997E-2</v>
      </c>
      <c r="AP124" s="472">
        <v>5.0220000000000002</v>
      </c>
      <c r="AQ124" s="473">
        <v>6.5285999999999997E-2</v>
      </c>
      <c r="AR124" s="472">
        <v>5.0220000000000002</v>
      </c>
      <c r="AS124" s="473">
        <v>6.5285999999999997E-2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0.76370710242052431</v>
      </c>
      <c r="C125" s="473">
        <v>0.27372918431420373</v>
      </c>
      <c r="D125" s="472">
        <v>0.76370710242052431</v>
      </c>
      <c r="E125" s="473">
        <v>0.27372918431420373</v>
      </c>
      <c r="F125" s="472">
        <v>7.1276760000000001</v>
      </c>
      <c r="G125" s="473">
        <v>7.1276760000000008E-2</v>
      </c>
      <c r="H125" s="472">
        <v>0.69008200000000031</v>
      </c>
      <c r="I125" s="473">
        <v>0.21599566600000009</v>
      </c>
      <c r="J125" s="472">
        <v>1.385</v>
      </c>
      <c r="K125" s="473">
        <v>0.52629999999999999</v>
      </c>
      <c r="L125" s="472">
        <v>3.1459999999999999</v>
      </c>
      <c r="M125" s="473">
        <v>4.0897999999999997E-2</v>
      </c>
      <c r="N125" s="472">
        <v>0</v>
      </c>
      <c r="O125" s="473">
        <v>0</v>
      </c>
      <c r="P125" s="472">
        <v>0</v>
      </c>
      <c r="Q125" s="473">
        <v>0</v>
      </c>
      <c r="R125" s="472">
        <v>7.9589999999999996</v>
      </c>
      <c r="S125" s="474">
        <v>7.9589999999999994E-2</v>
      </c>
      <c r="T125" s="472">
        <v>6.415</v>
      </c>
      <c r="U125" s="474">
        <v>6.4149999999999999E-2</v>
      </c>
      <c r="V125" s="472">
        <v>3.79</v>
      </c>
      <c r="W125" s="473">
        <v>3.7900000000000003E-2</v>
      </c>
      <c r="X125" s="472">
        <v>2.2919999999999998</v>
      </c>
      <c r="Y125" s="473">
        <v>0.71739599999999992</v>
      </c>
      <c r="Z125" s="472">
        <v>0.68500000000000005</v>
      </c>
      <c r="AA125" s="473">
        <v>0.21440500000000001</v>
      </c>
      <c r="AB125" s="472">
        <v>0.108</v>
      </c>
      <c r="AC125" s="473">
        <v>3.3804000000000001E-2</v>
      </c>
      <c r="AD125" s="474">
        <v>6.2320000000000002</v>
      </c>
      <c r="AE125" s="474">
        <v>1.9506160000000001</v>
      </c>
      <c r="AF125" s="472">
        <v>1.385</v>
      </c>
      <c r="AG125" s="473">
        <v>0.52629999999999999</v>
      </c>
      <c r="AH125" s="472">
        <v>0.23499999999999999</v>
      </c>
      <c r="AI125" s="473">
        <v>8.929999999999999E-2</v>
      </c>
      <c r="AJ125" s="472">
        <v>3.1459999999999999</v>
      </c>
      <c r="AK125" s="473">
        <v>4.0897999999999997E-2</v>
      </c>
      <c r="AL125" s="472">
        <v>3.1459999999999999</v>
      </c>
      <c r="AM125" s="473">
        <v>4.0897999999999997E-2</v>
      </c>
      <c r="AN125" s="472">
        <v>3.1459999999999999</v>
      </c>
      <c r="AO125" s="473">
        <v>4.0897999999999997E-2</v>
      </c>
      <c r="AP125" s="472">
        <v>3.1459999999999999</v>
      </c>
      <c r="AQ125" s="473">
        <v>4.0897999999999997E-2</v>
      </c>
      <c r="AR125" s="472">
        <v>3.1459999999999999</v>
      </c>
      <c r="AS125" s="473">
        <v>4.0897999999999997E-2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8.150363032085059E-2</v>
      </c>
      <c r="C126" s="473">
        <v>2.6675376202994754E-2</v>
      </c>
      <c r="D126" s="472">
        <v>8.150363032085059E-2</v>
      </c>
      <c r="E126" s="473">
        <v>2.6675376202994754E-2</v>
      </c>
      <c r="F126" s="472">
        <v>0.15094399999999999</v>
      </c>
      <c r="G126" s="473">
        <v>1.5094399999999999E-3</v>
      </c>
      <c r="H126" s="472">
        <v>4.1311000000000028E-2</v>
      </c>
      <c r="I126" s="473">
        <v>1.2930343000000009E-2</v>
      </c>
      <c r="J126" s="472">
        <v>0.13900000000000001</v>
      </c>
      <c r="K126" s="473">
        <v>5.2820000000000006E-2</v>
      </c>
      <c r="L126" s="472">
        <v>2.5150000000000001</v>
      </c>
      <c r="M126" s="473">
        <v>3.2695000000000002E-2</v>
      </c>
      <c r="N126" s="472">
        <v>0</v>
      </c>
      <c r="O126" s="473">
        <v>0</v>
      </c>
      <c r="P126" s="472">
        <v>0</v>
      </c>
      <c r="Q126" s="473">
        <v>0</v>
      </c>
      <c r="R126" s="472">
        <v>8.3000000000000004E-2</v>
      </c>
      <c r="S126" s="474">
        <v>8.3000000000000001E-4</v>
      </c>
      <c r="T126" s="472">
        <v>1.0999999999999999E-2</v>
      </c>
      <c r="U126" s="474">
        <v>1.0999999999999999E-4</v>
      </c>
      <c r="V126" s="472">
        <v>0.50900000000000001</v>
      </c>
      <c r="W126" s="473">
        <v>5.0899999999999999E-3</v>
      </c>
      <c r="X126" s="472">
        <v>4.1000000000000002E-2</v>
      </c>
      <c r="Y126" s="473">
        <v>1.2833000000000001E-2</v>
      </c>
      <c r="Z126" s="472">
        <v>0.04</v>
      </c>
      <c r="AA126" s="473">
        <v>1.252E-2</v>
      </c>
      <c r="AB126" s="472">
        <v>1E-3</v>
      </c>
      <c r="AC126" s="473">
        <v>3.1300000000000002E-4</v>
      </c>
      <c r="AD126" s="474">
        <v>0.52800000000000002</v>
      </c>
      <c r="AE126" s="474">
        <v>0.16526399999999999</v>
      </c>
      <c r="AF126" s="472">
        <v>0.13900000000000001</v>
      </c>
      <c r="AG126" s="473">
        <v>5.2820000000000006E-2</v>
      </c>
      <c r="AH126" s="472">
        <v>2.8400000000000002E-2</v>
      </c>
      <c r="AI126" s="473">
        <v>1.0792000000000001E-2</v>
      </c>
      <c r="AJ126" s="472">
        <v>2.5150000000000001</v>
      </c>
      <c r="AK126" s="473">
        <v>3.2695000000000002E-2</v>
      </c>
      <c r="AL126" s="472">
        <v>2.5150000000000001</v>
      </c>
      <c r="AM126" s="473">
        <v>3.2695000000000002E-2</v>
      </c>
      <c r="AN126" s="472">
        <v>2.5150000000000001</v>
      </c>
      <c r="AO126" s="473">
        <v>3.2695000000000002E-2</v>
      </c>
      <c r="AP126" s="472">
        <v>2.5150000000000001</v>
      </c>
      <c r="AQ126" s="473">
        <v>3.2695000000000002E-2</v>
      </c>
      <c r="AR126" s="472">
        <v>2.5150000000000001</v>
      </c>
      <c r="AS126" s="473">
        <v>3.2695000000000002E-2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6.4462715528336351E-2</v>
      </c>
      <c r="C127" s="469">
        <v>2.1376408240229485E-2</v>
      </c>
      <c r="D127" s="467">
        <v>6.4462715528336351E-2</v>
      </c>
      <c r="E127" s="469">
        <v>2.1376408240229485E-2</v>
      </c>
      <c r="F127" s="467">
        <v>6.4021999999999996E-2</v>
      </c>
      <c r="G127" s="469">
        <v>6.4021999999999994E-4</v>
      </c>
      <c r="H127" s="467">
        <v>4.1311000000000028E-2</v>
      </c>
      <c r="I127" s="469">
        <v>1.2930343000000009E-2</v>
      </c>
      <c r="J127" s="467">
        <v>0.11</v>
      </c>
      <c r="K127" s="469">
        <v>4.1800000000000004E-2</v>
      </c>
      <c r="L127" s="472">
        <v>1.804</v>
      </c>
      <c r="M127" s="473">
        <v>2.3452000000000001E-2</v>
      </c>
      <c r="N127" s="467">
        <v>0</v>
      </c>
      <c r="O127" s="469">
        <v>0</v>
      </c>
      <c r="P127" s="467">
        <v>0</v>
      </c>
      <c r="Q127" s="469">
        <v>0</v>
      </c>
      <c r="R127" s="472">
        <v>5.6000000000000001E-2</v>
      </c>
      <c r="S127" s="474">
        <v>5.6000000000000006E-4</v>
      </c>
      <c r="T127" s="472">
        <v>1.0999999999999999E-2</v>
      </c>
      <c r="U127" s="474">
        <v>1.0999999999999999E-4</v>
      </c>
      <c r="V127" s="472">
        <v>0.122</v>
      </c>
      <c r="W127" s="473">
        <v>1.2199999999999999E-3</v>
      </c>
      <c r="X127" s="467">
        <v>4.1000000000000002E-2</v>
      </c>
      <c r="Y127" s="469">
        <v>1.2833000000000001E-2</v>
      </c>
      <c r="Z127" s="467">
        <v>0.04</v>
      </c>
      <c r="AA127" s="469">
        <v>1.252E-2</v>
      </c>
      <c r="AB127" s="467">
        <v>1E-3</v>
      </c>
      <c r="AC127" s="469">
        <v>3.1300000000000002E-4</v>
      </c>
      <c r="AD127" s="464">
        <v>0.52800000000000002</v>
      </c>
      <c r="AE127" s="464">
        <v>0.16526399999999999</v>
      </c>
      <c r="AF127" s="467">
        <v>0.11</v>
      </c>
      <c r="AG127" s="469">
        <v>4.1800000000000004E-2</v>
      </c>
      <c r="AH127" s="467">
        <v>8.2699999999999996E-3</v>
      </c>
      <c r="AI127" s="469">
        <v>3.1425999999999997E-3</v>
      </c>
      <c r="AJ127" s="467">
        <v>1.804</v>
      </c>
      <c r="AK127" s="469">
        <v>2.3452000000000001E-2</v>
      </c>
      <c r="AL127" s="467">
        <v>1.804</v>
      </c>
      <c r="AM127" s="469">
        <v>2.3452000000000001E-2</v>
      </c>
      <c r="AN127" s="467">
        <v>1.804</v>
      </c>
      <c r="AO127" s="469">
        <v>2.3452000000000001E-2</v>
      </c>
      <c r="AP127" s="467">
        <v>1.804</v>
      </c>
      <c r="AQ127" s="469">
        <v>2.3452000000000001E-2</v>
      </c>
      <c r="AR127" s="467">
        <v>1.804</v>
      </c>
      <c r="AS127" s="469">
        <v>2.3452000000000001E-2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1.6274300721889206</v>
      </c>
      <c r="C128" s="473">
        <v>0.60994698556040439</v>
      </c>
      <c r="D128" s="472">
        <v>1.6274300721889206</v>
      </c>
      <c r="E128" s="473">
        <v>0.60994698556040439</v>
      </c>
      <c r="F128" s="472">
        <v>5.7871440000000005</v>
      </c>
      <c r="G128" s="473">
        <v>5.7871440000000003E-2</v>
      </c>
      <c r="H128" s="472">
        <v>0.26458699999999996</v>
      </c>
      <c r="I128" s="473">
        <v>8.281573099999999E-2</v>
      </c>
      <c r="J128" s="472">
        <v>3.3159999999999998</v>
      </c>
      <c r="K128" s="473">
        <v>1.2600799999999999</v>
      </c>
      <c r="L128" s="472">
        <v>0.6919465596324158</v>
      </c>
      <c r="M128" s="473">
        <v>8.995305275221405E-3</v>
      </c>
      <c r="N128" s="472">
        <v>0</v>
      </c>
      <c r="O128" s="473">
        <v>0</v>
      </c>
      <c r="P128" s="472">
        <v>0</v>
      </c>
      <c r="Q128" s="473">
        <v>0</v>
      </c>
      <c r="R128" s="472">
        <v>7.5529999999999999</v>
      </c>
      <c r="S128" s="474">
        <v>7.553E-2</v>
      </c>
      <c r="T128" s="472">
        <v>0.223</v>
      </c>
      <c r="U128" s="474">
        <v>2.2300000000000002E-3</v>
      </c>
      <c r="V128" s="472">
        <v>0.44</v>
      </c>
      <c r="W128" s="473">
        <v>4.4000000000000003E-3</v>
      </c>
      <c r="X128" s="472">
        <v>4.8979999999999997</v>
      </c>
      <c r="Y128" s="473">
        <v>1.5330739999999998</v>
      </c>
      <c r="Z128" s="472">
        <v>8.9999999999999993E-3</v>
      </c>
      <c r="AA128" s="473">
        <v>2.8169999999999996E-3</v>
      </c>
      <c r="AB128" s="472">
        <v>4.0000000000000001E-3</v>
      </c>
      <c r="AC128" s="473">
        <v>1.2520000000000001E-3</v>
      </c>
      <c r="AD128" s="474">
        <v>8.9999999999999993E-3</v>
      </c>
      <c r="AE128" s="474">
        <v>2.8169999999999996E-3</v>
      </c>
      <c r="AF128" s="472">
        <v>3.3159999999999998</v>
      </c>
      <c r="AG128" s="473">
        <v>1.2600799999999999</v>
      </c>
      <c r="AH128" s="472">
        <v>4.9100000000000003E-3</v>
      </c>
      <c r="AI128" s="473">
        <v>1.8658000000000001E-3</v>
      </c>
      <c r="AJ128" s="472">
        <v>0.97128020829150719</v>
      </c>
      <c r="AK128" s="473">
        <v>1.2626642707789593E-2</v>
      </c>
      <c r="AL128" s="472">
        <v>0.37551208705771977</v>
      </c>
      <c r="AM128" s="473">
        <v>4.8816571317503565E-3</v>
      </c>
      <c r="AN128" s="472">
        <v>2.2771804659156434</v>
      </c>
      <c r="AO128" s="473">
        <v>2.9603346056903363E-2</v>
      </c>
      <c r="AP128" s="472">
        <v>1.5595181944316046</v>
      </c>
      <c r="AQ128" s="473">
        <v>2.0273736527610858E-2</v>
      </c>
      <c r="AR128" s="472">
        <v>0.6919465596324158</v>
      </c>
      <c r="AS128" s="473">
        <v>8.995305275221405E-3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4.0127341688648106E-3</v>
      </c>
      <c r="C129" s="469">
        <v>1.0912397398327902E-3</v>
      </c>
      <c r="D129" s="467">
        <v>4.0127341688648106E-3</v>
      </c>
      <c r="E129" s="469">
        <v>1.0912397398327902E-3</v>
      </c>
      <c r="F129" s="467">
        <v>4.0581416000000006E-3</v>
      </c>
      <c r="G129" s="469">
        <v>4.0581416000000008E-5</v>
      </c>
      <c r="H129" s="467">
        <v>6.8205390000000057E-3</v>
      </c>
      <c r="I129" s="469">
        <v>2.1348287070000016E-3</v>
      </c>
      <c r="J129" s="467">
        <v>4.7299999999999998E-3</v>
      </c>
      <c r="K129" s="469">
        <v>1.7974E-3</v>
      </c>
      <c r="L129" s="472">
        <v>0.24895200000000003</v>
      </c>
      <c r="M129" s="473">
        <v>3.2363760000000004E-3</v>
      </c>
      <c r="N129" s="467">
        <v>0</v>
      </c>
      <c r="O129" s="469">
        <v>0</v>
      </c>
      <c r="P129" s="467">
        <v>0</v>
      </c>
      <c r="Q129" s="469">
        <v>0</v>
      </c>
      <c r="R129" s="472">
        <v>3.5504000000000004E-3</v>
      </c>
      <c r="S129" s="474">
        <v>3.5504000000000004E-5</v>
      </c>
      <c r="T129" s="472">
        <v>1.6499999999999998E-3</v>
      </c>
      <c r="U129" s="474">
        <v>1.6499999999999998E-5</v>
      </c>
      <c r="V129" s="472">
        <v>7.3200000000000001E-3</v>
      </c>
      <c r="W129" s="473">
        <v>7.3200000000000004E-5</v>
      </c>
      <c r="X129" s="467">
        <v>6.7650000000000002E-3</v>
      </c>
      <c r="Y129" s="469">
        <v>2.1174449999999999E-3</v>
      </c>
      <c r="Z129" s="467">
        <v>1.16E-3</v>
      </c>
      <c r="AA129" s="469">
        <v>3.6308E-4</v>
      </c>
      <c r="AB129" s="467">
        <v>2.8999999999999997E-5</v>
      </c>
      <c r="AC129" s="469">
        <v>9.0769999999999997E-6</v>
      </c>
      <c r="AD129" s="464">
        <v>0.1056</v>
      </c>
      <c r="AE129" s="464">
        <v>3.30528E-2</v>
      </c>
      <c r="AF129" s="467">
        <v>4.7299999999999998E-3</v>
      </c>
      <c r="AG129" s="469">
        <v>1.7974E-3</v>
      </c>
      <c r="AH129" s="467">
        <v>3.5560999999999996E-4</v>
      </c>
      <c r="AI129" s="469">
        <v>1.3513179999999998E-4</v>
      </c>
      <c r="AJ129" s="467">
        <v>0.24895200000000003</v>
      </c>
      <c r="AK129" s="469">
        <v>3.2363760000000004E-3</v>
      </c>
      <c r="AL129" s="467">
        <v>0.24895200000000003</v>
      </c>
      <c r="AM129" s="469">
        <v>3.2363760000000004E-3</v>
      </c>
      <c r="AN129" s="467">
        <v>0.24895200000000003</v>
      </c>
      <c r="AO129" s="469">
        <v>3.2363760000000004E-3</v>
      </c>
      <c r="AP129" s="467">
        <v>0.24895200000000003</v>
      </c>
      <c r="AQ129" s="469">
        <v>3.2363760000000004E-3</v>
      </c>
      <c r="AR129" s="467">
        <v>0.24895200000000003</v>
      </c>
      <c r="AS129" s="469">
        <v>3.2363760000000004E-3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8.7511314225244552E-3</v>
      </c>
      <c r="C130" s="469">
        <v>2.2827487723148217E-3</v>
      </c>
      <c r="D130" s="467">
        <v>8.7511314225244552E-3</v>
      </c>
      <c r="E130" s="469">
        <v>2.2827487723148217E-3</v>
      </c>
      <c r="F130" s="467">
        <v>3.0146760000000004E-3</v>
      </c>
      <c r="G130" s="469">
        <v>3.0146760000000005E-5</v>
      </c>
      <c r="H130" s="467">
        <v>1.9693580000000013E-2</v>
      </c>
      <c r="I130" s="469">
        <v>6.1640905400000036E-3</v>
      </c>
      <c r="J130" s="467">
        <v>8.9099999999999995E-3</v>
      </c>
      <c r="K130" s="469">
        <v>3.3858E-3</v>
      </c>
      <c r="L130" s="472">
        <v>0.58810399999999996</v>
      </c>
      <c r="M130" s="473">
        <v>7.6453519999999994E-3</v>
      </c>
      <c r="N130" s="467">
        <v>0</v>
      </c>
      <c r="O130" s="469">
        <v>0</v>
      </c>
      <c r="P130" s="467">
        <v>0</v>
      </c>
      <c r="Q130" s="469">
        <v>0</v>
      </c>
      <c r="R130" s="472">
        <v>2.4640000000000005E-3</v>
      </c>
      <c r="S130" s="474">
        <v>2.4640000000000005E-5</v>
      </c>
      <c r="T130" s="472">
        <v>4.2899999999999995E-3</v>
      </c>
      <c r="U130" s="474">
        <v>4.2899999999999999E-5</v>
      </c>
      <c r="V130" s="472">
        <v>4.8799999999999998E-3</v>
      </c>
      <c r="W130" s="473">
        <v>4.88E-5</v>
      </c>
      <c r="X130" s="467">
        <v>1.7547999999999998E-2</v>
      </c>
      <c r="Y130" s="469">
        <v>5.4925239999999995E-3</v>
      </c>
      <c r="Z130" s="467">
        <v>2.7200000000000002E-2</v>
      </c>
      <c r="AA130" s="469">
        <v>8.5136000000000014E-3</v>
      </c>
      <c r="AB130" s="467">
        <v>6.8000000000000005E-4</v>
      </c>
      <c r="AC130" s="469">
        <v>2.1284000000000003E-4</v>
      </c>
      <c r="AD130" s="464">
        <v>0.22598399999999999</v>
      </c>
      <c r="AE130" s="464">
        <v>7.0732991999999995E-2</v>
      </c>
      <c r="AF130" s="467">
        <v>8.9099999999999995E-3</v>
      </c>
      <c r="AG130" s="469">
        <v>3.3858E-3</v>
      </c>
      <c r="AH130" s="467">
        <v>6.6986999999999993E-4</v>
      </c>
      <c r="AI130" s="469">
        <v>2.5455059999999997E-4</v>
      </c>
      <c r="AJ130" s="467">
        <v>0.58810399999999996</v>
      </c>
      <c r="AK130" s="469">
        <v>7.6453519999999994E-3</v>
      </c>
      <c r="AL130" s="467">
        <v>0.58810399999999996</v>
      </c>
      <c r="AM130" s="469">
        <v>7.6453519999999994E-3</v>
      </c>
      <c r="AN130" s="467">
        <v>0.58810399999999996</v>
      </c>
      <c r="AO130" s="469">
        <v>7.6453519999999994E-3</v>
      </c>
      <c r="AP130" s="467">
        <v>0.58810399999999996</v>
      </c>
      <c r="AQ130" s="469">
        <v>7.6453519999999994E-3</v>
      </c>
      <c r="AR130" s="467">
        <v>0.58810399999999996</v>
      </c>
      <c r="AS130" s="469">
        <v>7.6453519999999994E-3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8.0205072207639606E-3</v>
      </c>
      <c r="C131" s="473"/>
      <c r="D131" s="472">
        <v>8.0205072207639606E-3</v>
      </c>
      <c r="E131" s="473"/>
      <c r="F131" s="472">
        <v>3.5858000000000001E-2</v>
      </c>
      <c r="G131" s="473"/>
      <c r="H131" s="472">
        <v>9.4109999999999992E-3</v>
      </c>
      <c r="I131" s="473"/>
      <c r="J131" s="472">
        <v>0.01</v>
      </c>
      <c r="K131" s="473"/>
      <c r="L131" s="472">
        <v>0.52200000000000002</v>
      </c>
      <c r="M131" s="473"/>
      <c r="N131" s="472">
        <v>0</v>
      </c>
      <c r="O131" s="473"/>
      <c r="P131" s="472">
        <v>0</v>
      </c>
      <c r="Q131" s="473"/>
      <c r="R131" s="472">
        <v>3.2000000000000001E-2</v>
      </c>
      <c r="S131" s="474"/>
      <c r="T131" s="472">
        <v>3.3000000000000002E-2</v>
      </c>
      <c r="U131" s="474"/>
      <c r="V131" s="472">
        <v>5.3999999999999999E-2</v>
      </c>
      <c r="W131" s="473"/>
      <c r="X131" s="472">
        <v>1.2999999999999999E-2</v>
      </c>
      <c r="Y131" s="473"/>
      <c r="Z131" s="472">
        <v>1.2999999999999999E-2</v>
      </c>
      <c r="AA131" s="473"/>
      <c r="AB131" s="472">
        <v>8.0000000000000002E-3</v>
      </c>
      <c r="AC131" s="473"/>
      <c r="AD131" s="474">
        <v>1.2E-2</v>
      </c>
      <c r="AE131" s="474"/>
      <c r="AF131" s="472">
        <v>0.01</v>
      </c>
      <c r="AG131" s="473"/>
      <c r="AH131" s="472">
        <v>8.9999999999999993E-3</v>
      </c>
      <c r="AI131" s="473"/>
      <c r="AJ131" s="472">
        <v>0.52200000000000002</v>
      </c>
      <c r="AK131" s="473"/>
      <c r="AL131" s="472">
        <v>0.52200000000000002</v>
      </c>
      <c r="AM131" s="473"/>
      <c r="AN131" s="472">
        <v>0.52200000000000002</v>
      </c>
      <c r="AO131" s="473"/>
      <c r="AP131" s="472">
        <v>0.52200000000000002</v>
      </c>
      <c r="AQ131" s="473"/>
      <c r="AR131" s="472">
        <v>0.52200000000000002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8.0483735133995739E-3</v>
      </c>
      <c r="C132" s="473"/>
      <c r="D132" s="472">
        <v>8.0483735133995739E-3</v>
      </c>
      <c r="E132" s="473"/>
      <c r="F132" s="472">
        <v>6.9340000000000001E-3</v>
      </c>
      <c r="G132" s="473"/>
      <c r="H132" s="472">
        <v>1E-3</v>
      </c>
      <c r="I132" s="473"/>
      <c r="J132" s="472">
        <v>1.6E-2</v>
      </c>
      <c r="K132" s="473"/>
      <c r="L132" s="472">
        <v>7.0000000000000007E-2</v>
      </c>
      <c r="M132" s="473"/>
      <c r="N132" s="472">
        <v>0</v>
      </c>
      <c r="O132" s="473"/>
      <c r="P132" s="472">
        <v>0</v>
      </c>
      <c r="Q132" s="473"/>
      <c r="R132" s="472">
        <v>6.0000000000000001E-3</v>
      </c>
      <c r="S132" s="474"/>
      <c r="T132" s="472">
        <v>7.0000000000000001E-3</v>
      </c>
      <c r="U132" s="474"/>
      <c r="V132" s="472">
        <v>1.0999999999999999E-2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1.35E-2</v>
      </c>
      <c r="AI132" s="473"/>
      <c r="AJ132" s="472">
        <v>7.0000000000000007E-2</v>
      </c>
      <c r="AK132" s="473"/>
      <c r="AL132" s="472">
        <v>7.0000000000000007E-2</v>
      </c>
      <c r="AM132" s="473"/>
      <c r="AN132" s="472">
        <v>7.0000000000000007E-2</v>
      </c>
      <c r="AO132" s="473"/>
      <c r="AP132" s="472">
        <v>7.0000000000000007E-2</v>
      </c>
      <c r="AQ132" s="473"/>
      <c r="AR132" s="472">
        <v>7.0000000000000007E-2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527.50423905026969</v>
      </c>
      <c r="C133" s="492"/>
      <c r="D133" s="490">
        <v>527.50423905026969</v>
      </c>
      <c r="E133" s="492"/>
      <c r="F133" s="490">
        <v>972.11645469870382</v>
      </c>
      <c r="G133" s="492"/>
      <c r="H133" s="490">
        <v>501.62647940054899</v>
      </c>
      <c r="I133" s="492"/>
      <c r="J133" s="490">
        <v>992.00766427554186</v>
      </c>
      <c r="K133" s="492"/>
      <c r="L133" s="495">
        <v>-9.7697809523808701</v>
      </c>
      <c r="M133" s="496"/>
      <c r="N133" s="490">
        <v>0</v>
      </c>
      <c r="O133" s="492"/>
      <c r="P133" s="490">
        <v>0</v>
      </c>
      <c r="Q133" s="492"/>
      <c r="R133" s="495">
        <v>868.79815060298972</v>
      </c>
      <c r="S133" s="497"/>
      <c r="T133" s="495">
        <v>876.88240596020296</v>
      </c>
      <c r="U133" s="497"/>
      <c r="V133" s="495">
        <v>1466.007855249969</v>
      </c>
      <c r="W133" s="496"/>
      <c r="X133" s="490">
        <v>707.90570687991215</v>
      </c>
      <c r="Y133" s="492"/>
      <c r="Z133" s="490">
        <v>718.0223221750681</v>
      </c>
      <c r="AA133" s="492"/>
      <c r="AB133" s="490">
        <v>417.80011434666204</v>
      </c>
      <c r="AC133" s="492"/>
      <c r="AD133" s="487">
        <v>651.8734503611505</v>
      </c>
      <c r="AE133" s="487"/>
      <c r="AF133" s="490">
        <v>992.00766427554186</v>
      </c>
      <c r="AG133" s="492"/>
      <c r="AH133" s="490">
        <v>875.24306562594779</v>
      </c>
      <c r="AI133" s="492"/>
      <c r="AJ133" s="490">
        <v>-9.7697809523809518</v>
      </c>
      <c r="AK133" s="492"/>
      <c r="AL133" s="490">
        <v>-9.7697809523809518</v>
      </c>
      <c r="AM133" s="492"/>
      <c r="AN133" s="490">
        <v>-9.7697809523809518</v>
      </c>
      <c r="AO133" s="492"/>
      <c r="AP133" s="490">
        <v>-9.7697809523809518</v>
      </c>
      <c r="AQ133" s="492"/>
      <c r="AR133" s="490">
        <v>-9.7697809523809518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334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8739.1899397560082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255468.77992870397</v>
      </c>
      <c r="C139" s="670">
        <v>2479185.3168457947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3496503.496503497</v>
      </c>
      <c r="J139" s="510">
        <v>3546099.2907801424</v>
      </c>
      <c r="K139" s="510">
        <v>2061855.6701030929</v>
      </c>
      <c r="L139" s="510">
        <v>3267973.8562091505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1387011.7676605564</v>
      </c>
      <c r="C140" s="670">
        <v>0</v>
      </c>
      <c r="D140" s="670">
        <v>2906976.7441860465</v>
      </c>
      <c r="E140" s="702">
        <f t="shared" si="3"/>
        <v>2906976.7441860465</v>
      </c>
      <c r="F140" s="702">
        <f t="shared" si="3"/>
        <v>2906976.7441860465</v>
      </c>
      <c r="G140" s="702">
        <f t="shared" si="3"/>
        <v>2906976.7441860465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2906976.7441860465</v>
      </c>
      <c r="N140" s="706">
        <f t="shared" si="4"/>
        <v>2906976.7441860465</v>
      </c>
      <c r="O140" s="706">
        <f t="shared" si="4"/>
        <v>2906976.7441860465</v>
      </c>
      <c r="P140" s="706">
        <f t="shared" si="4"/>
        <v>2906976.7441860465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20229.471980207461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106011.08106496285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307014.99643814034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5.2179359850281273</v>
      </c>
      <c r="C145" s="672">
        <v>23.112756820666686</v>
      </c>
      <c r="D145" s="672">
        <v>5.5683503194444439</v>
      </c>
      <c r="E145" s="704">
        <f>D145</f>
        <v>5.5683503194444439</v>
      </c>
      <c r="F145" s="704">
        <f t="shared" ref="F145:G145" si="6">E145</f>
        <v>5.5683503194444439</v>
      </c>
      <c r="G145" s="704">
        <f t="shared" si="6"/>
        <v>5.5683503194444439</v>
      </c>
      <c r="H145" s="672">
        <v>0</v>
      </c>
      <c r="I145" s="512">
        <v>9.6713452916666665</v>
      </c>
      <c r="J145" s="512">
        <v>3.8099239027777778</v>
      </c>
      <c r="K145" s="512">
        <v>0.58614213888888889</v>
      </c>
      <c r="L145" s="512">
        <v>364.28733931944441</v>
      </c>
      <c r="M145" s="512">
        <v>5.5683503194444439</v>
      </c>
      <c r="N145" s="528">
        <f>M145</f>
        <v>5.5683503194444439</v>
      </c>
      <c r="O145" s="528">
        <f t="shared" ref="O145:P145" si="7">N145</f>
        <v>5.5683503194444439</v>
      </c>
      <c r="P145" s="528">
        <f t="shared" si="7"/>
        <v>5.5683503194444439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41.411991922376551</v>
      </c>
      <c r="C146" s="672">
        <v>129.32259160054173</v>
      </c>
      <c r="D146" s="672">
        <v>45.719086833333336</v>
      </c>
      <c r="E146" s="704">
        <f t="shared" ref="E146:G154" si="9">D146</f>
        <v>45.719086833333336</v>
      </c>
      <c r="F146" s="704">
        <f t="shared" si="9"/>
        <v>45.719086833333336</v>
      </c>
      <c r="G146" s="704">
        <f t="shared" si="9"/>
        <v>45.719086833333336</v>
      </c>
      <c r="H146" s="672">
        <v>0</v>
      </c>
      <c r="I146" s="512">
        <v>145.94939258333332</v>
      </c>
      <c r="J146" s="512">
        <v>145.94939258333332</v>
      </c>
      <c r="K146" s="512">
        <v>29.893249083333334</v>
      </c>
      <c r="L146" s="512">
        <v>1252.8788218750001</v>
      </c>
      <c r="M146" s="512">
        <v>45.719086833333336</v>
      </c>
      <c r="N146" s="528">
        <f t="shared" ref="N146:P154" si="10">M146</f>
        <v>45.719086833333336</v>
      </c>
      <c r="O146" s="528">
        <f t="shared" si="10"/>
        <v>45.719086833333336</v>
      </c>
      <c r="P146" s="528">
        <f t="shared" si="10"/>
        <v>45.719086833333336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223.82045724870093</v>
      </c>
      <c r="C147" s="672">
        <v>202.24306974436121</v>
      </c>
      <c r="D147" s="672">
        <v>405.90343118055557</v>
      </c>
      <c r="E147" s="704">
        <f t="shared" si="9"/>
        <v>405.90343118055557</v>
      </c>
      <c r="F147" s="704">
        <f t="shared" si="9"/>
        <v>405.90343118055557</v>
      </c>
      <c r="G147" s="704">
        <f t="shared" si="9"/>
        <v>405.90343118055557</v>
      </c>
      <c r="H147" s="672">
        <v>0</v>
      </c>
      <c r="I147" s="512">
        <v>671.71889116666671</v>
      </c>
      <c r="J147" s="512">
        <v>200.75368256944444</v>
      </c>
      <c r="K147" s="512">
        <v>31.6516755</v>
      </c>
      <c r="L147" s="512">
        <v>1826.4189047777777</v>
      </c>
      <c r="M147" s="512">
        <v>405.90343118055557</v>
      </c>
      <c r="N147" s="528">
        <f t="shared" si="10"/>
        <v>405.90343118055557</v>
      </c>
      <c r="O147" s="528">
        <f t="shared" si="10"/>
        <v>405.90343118055557</v>
      </c>
      <c r="P147" s="528">
        <f t="shared" si="10"/>
        <v>405.90343118055557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23.886356101736329</v>
      </c>
      <c r="C148" s="672">
        <v>12.107058949819452</v>
      </c>
      <c r="D148" s="672">
        <v>40.736878652777776</v>
      </c>
      <c r="E148" s="704">
        <f t="shared" si="9"/>
        <v>40.736878652777776</v>
      </c>
      <c r="F148" s="704">
        <f t="shared" si="9"/>
        <v>40.736878652777776</v>
      </c>
      <c r="G148" s="704">
        <f t="shared" si="9"/>
        <v>40.736878652777776</v>
      </c>
      <c r="H148" s="672">
        <v>0</v>
      </c>
      <c r="I148" s="512">
        <v>12.015913847222222</v>
      </c>
      <c r="J148" s="512">
        <v>11.722842777777778</v>
      </c>
      <c r="K148" s="512">
        <v>0.29307106944444444</v>
      </c>
      <c r="L148" s="512">
        <v>154.74152466666666</v>
      </c>
      <c r="M148" s="512">
        <v>40.736878652777776</v>
      </c>
      <c r="N148" s="528">
        <f t="shared" si="10"/>
        <v>40.736878652777776</v>
      </c>
      <c r="O148" s="528">
        <f t="shared" si="10"/>
        <v>40.736878652777776</v>
      </c>
      <c r="P148" s="528">
        <f t="shared" si="10"/>
        <v>40.736878652777776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18.892156979182531</v>
      </c>
      <c r="C149" s="672">
        <v>12.107058949819452</v>
      </c>
      <c r="D149" s="672">
        <v>32.237817638888885</v>
      </c>
      <c r="E149" s="704">
        <f t="shared" si="9"/>
        <v>32.237817638888885</v>
      </c>
      <c r="F149" s="704">
        <f t="shared" si="9"/>
        <v>32.237817638888885</v>
      </c>
      <c r="G149" s="704">
        <f t="shared" si="9"/>
        <v>32.237817638888885</v>
      </c>
      <c r="H149" s="672">
        <v>0</v>
      </c>
      <c r="I149" s="470">
        <v>12.015913847222222</v>
      </c>
      <c r="J149" s="470">
        <v>11.722842777777778</v>
      </c>
      <c r="K149" s="470">
        <v>0.29307106944444444</v>
      </c>
      <c r="L149" s="470">
        <v>154.74152466666666</v>
      </c>
      <c r="M149" s="470">
        <v>32.237817638888885</v>
      </c>
      <c r="N149" s="528">
        <f t="shared" si="10"/>
        <v>32.237817638888885</v>
      </c>
      <c r="O149" s="528">
        <f t="shared" si="10"/>
        <v>32.237817638888885</v>
      </c>
      <c r="P149" s="528">
        <f t="shared" si="10"/>
        <v>32.237817638888885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476.95267170245637</v>
      </c>
      <c r="C150" s="672">
        <v>77.542795051097201</v>
      </c>
      <c r="D150" s="672">
        <v>971.82366627777776</v>
      </c>
      <c r="E150" s="704">
        <f t="shared" si="9"/>
        <v>971.82366627777776</v>
      </c>
      <c r="F150" s="704">
        <f t="shared" si="9"/>
        <v>971.82366627777776</v>
      </c>
      <c r="G150" s="704">
        <f t="shared" si="9"/>
        <v>971.82366627777776</v>
      </c>
      <c r="H150" s="672">
        <v>0</v>
      </c>
      <c r="I150" s="512">
        <v>1435.4620981388889</v>
      </c>
      <c r="J150" s="512">
        <v>2.6376396249999998</v>
      </c>
      <c r="K150" s="512">
        <v>1.1722842777777778</v>
      </c>
      <c r="L150" s="512">
        <v>2.6376396249999998</v>
      </c>
      <c r="M150" s="512">
        <v>971.82366627777776</v>
      </c>
      <c r="N150" s="528">
        <f t="shared" si="10"/>
        <v>971.82366627777776</v>
      </c>
      <c r="O150" s="528">
        <f t="shared" si="10"/>
        <v>971.82366627777776</v>
      </c>
      <c r="P150" s="528">
        <f t="shared" si="10"/>
        <v>971.82366627777776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1.1760162942654739</v>
      </c>
      <c r="C151" s="672">
        <v>1.9989026589175432</v>
      </c>
      <c r="D151" s="672">
        <v>1.3862261584722222</v>
      </c>
      <c r="E151" s="704">
        <f t="shared" si="9"/>
        <v>1.3862261584722222</v>
      </c>
      <c r="F151" s="704">
        <f t="shared" si="9"/>
        <v>1.3862261584722222</v>
      </c>
      <c r="G151" s="704">
        <f t="shared" si="9"/>
        <v>1.3862261584722222</v>
      </c>
      <c r="H151" s="672">
        <v>0</v>
      </c>
      <c r="I151" s="512">
        <v>1.9826257847916666</v>
      </c>
      <c r="J151" s="512">
        <v>0.33996244055555552</v>
      </c>
      <c r="K151" s="512">
        <v>8.499061013888887E-3</v>
      </c>
      <c r="L151" s="512">
        <v>30.948304933333333</v>
      </c>
      <c r="M151" s="512">
        <v>1.3862261584722222</v>
      </c>
      <c r="N151" s="528">
        <f t="shared" si="10"/>
        <v>1.3862261584722222</v>
      </c>
      <c r="O151" s="528">
        <f t="shared" si="10"/>
        <v>1.3862261584722222</v>
      </c>
      <c r="P151" s="528">
        <f t="shared" si="10"/>
        <v>1.3862261584722222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2.5647034448481243</v>
      </c>
      <c r="C152" s="672">
        <v>5.771618551789726</v>
      </c>
      <c r="D152" s="672">
        <v>2.6112632287499999</v>
      </c>
      <c r="E152" s="704">
        <f t="shared" si="9"/>
        <v>2.6112632287499999</v>
      </c>
      <c r="F152" s="704">
        <f t="shared" si="9"/>
        <v>2.6112632287499999</v>
      </c>
      <c r="G152" s="704">
        <f t="shared" si="9"/>
        <v>2.6112632287499999</v>
      </c>
      <c r="H152" s="672">
        <v>0</v>
      </c>
      <c r="I152" s="512">
        <v>5.1428111266111101</v>
      </c>
      <c r="J152" s="512">
        <v>7.97153308888889</v>
      </c>
      <c r="K152" s="512">
        <v>0.19928832722222223</v>
      </c>
      <c r="L152" s="512">
        <v>66.229372557333335</v>
      </c>
      <c r="M152" s="512">
        <v>2.6112632287499999</v>
      </c>
      <c r="N152" s="528">
        <f t="shared" si="10"/>
        <v>2.6112632287499999</v>
      </c>
      <c r="O152" s="528">
        <f t="shared" si="10"/>
        <v>2.6112632287499999</v>
      </c>
      <c r="P152" s="528">
        <f t="shared" si="10"/>
        <v>2.6112632287499999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2.3505786286761827</v>
      </c>
      <c r="C153" s="672">
        <v>2.7580918345416667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3.8099239027777778</v>
      </c>
      <c r="J153" s="512">
        <v>3.8099239027777778</v>
      </c>
      <c r="K153" s="512">
        <v>2.3445685555555555</v>
      </c>
      <c r="L153" s="512">
        <v>3.5168528333333331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2.3587454328603541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154596.2314749404</v>
      </c>
      <c r="C155" s="671">
        <v>147012.20877957047</v>
      </c>
      <c r="D155" s="671">
        <v>290728.74706631846</v>
      </c>
      <c r="E155" s="703">
        <f>$D$155*($H$12*$I$12)/($H13*$I13)</f>
        <v>239340.15605401993</v>
      </c>
      <c r="F155" s="703">
        <f>$D$155*($H$12*$I$12)/($H14*$I14)</f>
        <v>383904.34788404277</v>
      </c>
      <c r="G155" s="703">
        <f>$D$155*($H$12*$I$12)/($H15*$I15)</f>
        <v>625052.87651977269</v>
      </c>
      <c r="H155" s="671">
        <v>0</v>
      </c>
      <c r="I155" s="511">
        <v>207466.68258112125</v>
      </c>
      <c r="J155" s="511">
        <v>210431.56984483066</v>
      </c>
      <c r="K155" s="511">
        <v>122445.12632558742</v>
      </c>
      <c r="L155" s="511">
        <v>191045.24923978234</v>
      </c>
      <c r="M155" s="511">
        <v>290728.74706631846</v>
      </c>
      <c r="N155" s="707">
        <f>$M$155*($H$12*$I$12)/($H13*$I13)</f>
        <v>239340.15605401993</v>
      </c>
      <c r="O155" s="707">
        <f>$M$155*($H$12*$I$12)/($H14*$I14)</f>
        <v>383904.34788404277</v>
      </c>
      <c r="P155" s="707">
        <f>$M$155*($H$12*$I$12)/($H15*$I15)</f>
        <v>625052.87651977269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5194.7687776542552</v>
      </c>
      <c r="AF160" s="485"/>
      <c r="AG160" s="484">
        <v>27199.132335466526</v>
      </c>
      <c r="AH160" s="485"/>
      <c r="AI160" s="484">
        <v>254738.64243686193</v>
      </c>
      <c r="AJ160" s="485"/>
      <c r="AK160" s="484">
        <v>14476.342941482299</v>
      </c>
      <c r="AL160" s="485"/>
      <c r="AM160" s="484">
        <v>73326.922504764385</v>
      </c>
      <c r="AN160" s="485"/>
      <c r="AO160" s="484">
        <v>66000.721386848352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4928.6681950445764</v>
      </c>
      <c r="AF161" s="485"/>
      <c r="AG161" s="484">
        <v>24060.510597500335</v>
      </c>
      <c r="AH161" s="485"/>
      <c r="AI161" s="484">
        <v>204998.88452462279</v>
      </c>
      <c r="AJ161" s="485"/>
      <c r="AK161" s="484">
        <v>13314.176998683804</v>
      </c>
      <c r="AL161" s="485"/>
      <c r="AM161" s="484">
        <v>69096.657940564633</v>
      </c>
      <c r="AN161" s="485"/>
      <c r="AO161" s="484">
        <v>58658.272731416713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1096.0166020007098</v>
      </c>
      <c r="AF162" s="485"/>
      <c r="AG162" s="484">
        <v>14214.128213192125</v>
      </c>
      <c r="AH162" s="485"/>
      <c r="AI162" s="484">
        <v>124773.78898302351</v>
      </c>
      <c r="AJ162" s="485"/>
      <c r="AK162" s="484">
        <v>7278.0367245324305</v>
      </c>
      <c r="AL162" s="485"/>
      <c r="AM162" s="484">
        <v>18668.995557338887</v>
      </c>
      <c r="AN162" s="485"/>
      <c r="AO162" s="484">
        <v>30865.526999674428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872.81589323815467</v>
      </c>
      <c r="AF163" s="485"/>
      <c r="AG163" s="484">
        <v>8525.1518382174472</v>
      </c>
      <c r="AH163" s="485"/>
      <c r="AI163" s="484">
        <v>71038.312477103085</v>
      </c>
      <c r="AJ163" s="485"/>
      <c r="AK163" s="484">
        <v>3263.8006097526973</v>
      </c>
      <c r="AL163" s="485"/>
      <c r="AM163" s="484">
        <v>12198.305687537371</v>
      </c>
      <c r="AN163" s="485"/>
      <c r="AO163" s="484">
        <v>15253.68932336537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2959.8356998057097</v>
      </c>
      <c r="AF164" s="496"/>
      <c r="AG164" s="495">
        <v>1321.2305460907612</v>
      </c>
      <c r="AH164" s="496"/>
      <c r="AI164" s="495">
        <v>9186.7830644961414</v>
      </c>
      <c r="AJ164" s="496"/>
      <c r="AK164" s="495">
        <v>2772.3396643986762</v>
      </c>
      <c r="AL164" s="496"/>
      <c r="AM164" s="495">
        <v>38229.356695688373</v>
      </c>
      <c r="AN164" s="496"/>
      <c r="AO164" s="495">
        <v>12539.056408376919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0.67208790930709938</v>
      </c>
      <c r="AF165" s="521"/>
      <c r="AG165" s="520">
        <v>2.2076768596200362</v>
      </c>
      <c r="AH165" s="521"/>
      <c r="AI165" s="520">
        <v>35.843460050406357</v>
      </c>
      <c r="AJ165" s="521"/>
      <c r="AK165" s="520">
        <v>0.66513099792663521</v>
      </c>
      <c r="AL165" s="521"/>
      <c r="AM165" s="520">
        <v>4.0754634820047322</v>
      </c>
      <c r="AN165" s="521"/>
      <c r="AO165" s="520">
        <v>6.2768543128205456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0.37163752265619715</v>
      </c>
      <c r="AF167" s="473">
        <v>0.17114075202355852</v>
      </c>
      <c r="AG167" s="472">
        <v>1.6628659380587487</v>
      </c>
      <c r="AH167" s="473">
        <v>0.10832017875862039</v>
      </c>
      <c r="AI167" s="472">
        <v>7.2163984374079613</v>
      </c>
      <c r="AJ167" s="473">
        <v>0.18597186158717857</v>
      </c>
      <c r="AK167" s="472">
        <v>0.9854922870721512</v>
      </c>
      <c r="AL167" s="473">
        <v>2.4492774704484698E-2</v>
      </c>
      <c r="AM167" s="472">
        <v>2.6838445498934389</v>
      </c>
      <c r="AN167" s="473">
        <v>0.12805013962737208</v>
      </c>
      <c r="AO167" s="472">
        <v>3.9974999266608817</v>
      </c>
      <c r="AP167" s="473">
        <v>9.5605391783560756E-2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0.92408535070946385</v>
      </c>
      <c r="AF168" s="473">
        <v>0.14846777597208086</v>
      </c>
      <c r="AG168" s="472">
        <v>10.032065351049154</v>
      </c>
      <c r="AH168" s="473">
        <v>0.15790404335161135</v>
      </c>
      <c r="AI168" s="472">
        <v>46.364238071168373</v>
      </c>
      <c r="AJ168" s="473">
        <v>1.2917716278770848</v>
      </c>
      <c r="AK168" s="472">
        <v>7.0409083304006836</v>
      </c>
      <c r="AL168" s="473">
        <v>0.12414235756106169</v>
      </c>
      <c r="AM168" s="472">
        <v>18.143940970574967</v>
      </c>
      <c r="AN168" s="473">
        <v>0.20953121808942354</v>
      </c>
      <c r="AO168" s="472">
        <v>28.516097296894564</v>
      </c>
      <c r="AP168" s="473">
        <v>0.5247402810277344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0.88453358816638006</v>
      </c>
      <c r="AF169" s="473">
        <v>0.19276570318474995</v>
      </c>
      <c r="AG169" s="472">
        <v>2.4738241109071146</v>
      </c>
      <c r="AH169" s="473">
        <v>0.38662337218708837</v>
      </c>
      <c r="AI169" s="472">
        <v>23.298111594707887</v>
      </c>
      <c r="AJ169" s="473">
        <v>4.6728025453078663</v>
      </c>
      <c r="AK169" s="472">
        <v>1.4422075522256139</v>
      </c>
      <c r="AL169" s="473">
        <v>0.1701438775939968</v>
      </c>
      <c r="AM169" s="472">
        <v>5.5591315933968888</v>
      </c>
      <c r="AN169" s="473">
        <v>0.39176082111247612</v>
      </c>
      <c r="AO169" s="472">
        <v>6.2122098122034659</v>
      </c>
      <c r="AP169" s="473">
        <v>0.73097930843376435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0.33476891136617803</v>
      </c>
      <c r="AF170" s="473">
        <v>0.13165238267364959</v>
      </c>
      <c r="AG170" s="472">
        <v>1.0972659237298819</v>
      </c>
      <c r="AH170" s="473">
        <v>0.10430761227682855</v>
      </c>
      <c r="AI170" s="472">
        <v>6.4506063728004364</v>
      </c>
      <c r="AJ170" s="473">
        <v>0.49283513541446422</v>
      </c>
      <c r="AK170" s="472">
        <v>0.63188815822692079</v>
      </c>
      <c r="AL170" s="473">
        <v>2.9797713855569678E-2</v>
      </c>
      <c r="AM170" s="472">
        <v>1.9032634041860821</v>
      </c>
      <c r="AN170" s="473">
        <v>6.0752186736399094E-2</v>
      </c>
      <c r="AO170" s="472">
        <v>2.8093295556106601</v>
      </c>
      <c r="AP170" s="473">
        <v>0.12034079532834843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0.12838052458341653</v>
      </c>
      <c r="AF171" s="469">
        <v>4.1570675310544494E-2</v>
      </c>
      <c r="AG171" s="467">
        <v>0.51035456309488603</v>
      </c>
      <c r="AH171" s="469">
        <v>4.5490170300672469E-2</v>
      </c>
      <c r="AI171" s="467">
        <v>3.2874370933588488</v>
      </c>
      <c r="AJ171" s="469">
        <v>0.37168467632233021</v>
      </c>
      <c r="AK171" s="467">
        <v>0.30919775562975393</v>
      </c>
      <c r="AL171" s="469">
        <v>1.6866847451669723E-2</v>
      </c>
      <c r="AM171" s="467">
        <v>0.99322573197217146</v>
      </c>
      <c r="AN171" s="469">
        <v>4.1151035708224273E-2</v>
      </c>
      <c r="AO171" s="467">
        <v>1.3812002602230122</v>
      </c>
      <c r="AP171" s="469">
        <v>7.0817344429357054E-2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0.42459185458134324</v>
      </c>
      <c r="AF172" s="473">
        <v>6.9127317921441819E-2</v>
      </c>
      <c r="AG172" s="472">
        <v>8.3590414067380454</v>
      </c>
      <c r="AH172" s="473">
        <v>0.77687435303414676</v>
      </c>
      <c r="AI172" s="472">
        <v>85.962452185751545</v>
      </c>
      <c r="AJ172" s="473">
        <v>10.973218552326829</v>
      </c>
      <c r="AK172" s="472">
        <v>3.4320845962305153</v>
      </c>
      <c r="AL172" s="473">
        <v>0.23884482759585399</v>
      </c>
      <c r="AM172" s="472">
        <v>9.7029177789085583</v>
      </c>
      <c r="AN172" s="473">
        <v>0.71434250783138187</v>
      </c>
      <c r="AO172" s="472">
        <v>15.441995328731656</v>
      </c>
      <c r="AP172" s="473">
        <v>1.0989407337498507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6.2554319554352185E-3</v>
      </c>
      <c r="AF173" s="473">
        <v>1.5538515217223897E-3</v>
      </c>
      <c r="AG173" s="472">
        <v>1.3837282770830841E-2</v>
      </c>
      <c r="AH173" s="473">
        <v>2.056080134036999E-3</v>
      </c>
      <c r="AI173" s="472">
        <v>0.13984595797385557</v>
      </c>
      <c r="AJ173" s="473">
        <v>1.9508577834877784E-2</v>
      </c>
      <c r="AK173" s="472">
        <v>7.3770185328655251E-3</v>
      </c>
      <c r="AL173" s="473">
        <v>7.8495344211248921E-4</v>
      </c>
      <c r="AM173" s="472">
        <v>4.2113172979147573E-2</v>
      </c>
      <c r="AN173" s="473">
        <v>3.3238093895828764E-3</v>
      </c>
      <c r="AO173" s="472">
        <v>3.2812248598140116E-2</v>
      </c>
      <c r="AP173" s="473">
        <v>3.3496550319546685E-3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1.4120194783004423E-2</v>
      </c>
      <c r="AF174" s="473">
        <v>3.4753443978963071E-3</v>
      </c>
      <c r="AG174" s="472">
        <v>2.9117392958452875E-2</v>
      </c>
      <c r="AH174" s="473">
        <v>4.8354891680657671E-3</v>
      </c>
      <c r="AI174" s="472">
        <v>0.27294318362733738</v>
      </c>
      <c r="AJ174" s="473">
        <v>4.5761566587833265E-2</v>
      </c>
      <c r="AK174" s="472">
        <v>1.8057541932863796E-2</v>
      </c>
      <c r="AL174" s="473">
        <v>2.2763151410406142E-3</v>
      </c>
      <c r="AM174" s="472">
        <v>9.4375813212569326E-2</v>
      </c>
      <c r="AN174" s="473">
        <v>6.4286488943442396E-3</v>
      </c>
      <c r="AO174" s="472">
        <v>7.8349991612800401E-2</v>
      </c>
      <c r="AP174" s="473">
        <v>9.6322251084029285E-3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0.50865989905666964</v>
      </c>
      <c r="AF175" s="473"/>
      <c r="AG175" s="472">
        <v>4.5271163535586911</v>
      </c>
      <c r="AH175" s="473"/>
      <c r="AI175" s="472">
        <v>33.24919094674437</v>
      </c>
      <c r="AJ175" s="473"/>
      <c r="AK175" s="472">
        <v>1.8810470019767083</v>
      </c>
      <c r="AL175" s="473"/>
      <c r="AM175" s="472">
        <v>8.2319644438873052</v>
      </c>
      <c r="AN175" s="473"/>
      <c r="AO175" s="472">
        <v>8.3211835317802052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5.7668854815573498E-3</v>
      </c>
      <c r="AF176" s="473"/>
      <c r="AG176" s="472">
        <v>2.6886174575728398E-2</v>
      </c>
      <c r="AH176" s="473"/>
      <c r="AI176" s="472">
        <v>0.28049133914349339</v>
      </c>
      <c r="AJ176" s="473"/>
      <c r="AK176" s="472">
        <v>1.3417344324160011E-2</v>
      </c>
      <c r="AL176" s="473"/>
      <c r="AM176" s="472">
        <v>6.7985576570130893E-2</v>
      </c>
      <c r="AN176" s="473"/>
      <c r="AO176" s="472">
        <v>6.1142945516852697E-2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611.62875124059417</v>
      </c>
      <c r="AF177" s="496"/>
      <c r="AG177" s="495">
        <v>2040.0363333793921</v>
      </c>
      <c r="AH177" s="496"/>
      <c r="AI177" s="495">
        <v>18644.253354166514</v>
      </c>
      <c r="AJ177" s="496"/>
      <c r="AK177" s="495">
        <v>1359.3251566152085</v>
      </c>
      <c r="AL177" s="496"/>
      <c r="AM177" s="495">
        <v>5912.3369613964842</v>
      </c>
      <c r="AN177" s="496"/>
      <c r="AO177" s="495">
        <v>5982.8117800260179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334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10073.481543220489</v>
      </c>
      <c r="C182" s="670">
        <v>1485.1419835305651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5194.7687776542552</v>
      </c>
    </row>
    <row r="183" spans="1:45" s="465" customFormat="1" hidden="1" x14ac:dyDescent="0.4">
      <c r="A183" s="432" t="s">
        <v>238</v>
      </c>
      <c r="B183" s="651">
        <v>8825.7418288995614</v>
      </c>
      <c r="C183" s="670">
        <v>1331.3964468220195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4928.6681950445764</v>
      </c>
    </row>
    <row r="184" spans="1:45" s="465" customFormat="1" hidden="1" x14ac:dyDescent="0.4">
      <c r="A184" s="428" t="s">
        <v>1</v>
      </c>
      <c r="B184" s="651">
        <v>5291.6600822224627</v>
      </c>
      <c r="C184" s="670">
        <v>930.60694389579635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1096.0166020007098</v>
      </c>
    </row>
    <row r="185" spans="1:45" s="465" customFormat="1" hidden="1" x14ac:dyDescent="0.4">
      <c r="A185" s="428" t="s">
        <v>215</v>
      </c>
      <c r="B185" s="651">
        <v>2982.6514192520258</v>
      </c>
      <c r="C185" s="670">
        <v>384.07096549205852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872.81589323815467</v>
      </c>
    </row>
    <row r="186" spans="1:45" s="465" customFormat="1" hidden="1" x14ac:dyDescent="0.4">
      <c r="A186" s="428" t="s">
        <v>0</v>
      </c>
      <c r="B186" s="651">
        <v>551.43032742506853</v>
      </c>
      <c r="C186" s="670">
        <v>16.718537434164539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2959.8356998057097</v>
      </c>
    </row>
    <row r="187" spans="1:45" s="465" customFormat="1" hidden="1" x14ac:dyDescent="0.4">
      <c r="A187" s="508" t="s">
        <v>239</v>
      </c>
      <c r="B187" s="654">
        <v>0.90843046996835775</v>
      </c>
      <c r="C187" s="673">
        <v>0.10321933806795677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0.67208790930709938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0.61619424490937469</v>
      </c>
      <c r="C189" s="672">
        <v>0.13412094510038211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0.37163752265619715</v>
      </c>
    </row>
    <row r="190" spans="1:45" s="465" customFormat="1" x14ac:dyDescent="0.4">
      <c r="A190" s="428" t="s">
        <v>3</v>
      </c>
      <c r="B190" s="653">
        <v>3.763255532234258</v>
      </c>
      <c r="C190" s="672">
        <v>0.91090442014922401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0.92408535070946385</v>
      </c>
    </row>
    <row r="191" spans="1:45" s="465" customFormat="1" x14ac:dyDescent="0.4">
      <c r="A191" s="428" t="s">
        <v>4</v>
      </c>
      <c r="B191" s="653">
        <v>0.93873699752361517</v>
      </c>
      <c r="C191" s="672">
        <v>0.13378810120397705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0.88453358816638006</v>
      </c>
    </row>
    <row r="192" spans="1:45" s="465" customFormat="1" x14ac:dyDescent="0.4">
      <c r="A192" s="428" t="s">
        <v>5</v>
      </c>
      <c r="B192" s="653">
        <v>0.41493291933589349</v>
      </c>
      <c r="C192" s="672">
        <v>8.1665551626965233E-2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0.33476891136617803</v>
      </c>
    </row>
    <row r="193" spans="1:34" s="465" customFormat="1" x14ac:dyDescent="0.4">
      <c r="A193" s="433" t="s">
        <v>6</v>
      </c>
      <c r="B193" s="653">
        <v>0.19292858959180137</v>
      </c>
      <c r="C193" s="672">
        <v>3.7838905381712924E-2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0.12838052458341653</v>
      </c>
    </row>
    <row r="194" spans="1:34" s="465" customFormat="1" x14ac:dyDescent="0.4">
      <c r="A194" s="428" t="s">
        <v>7</v>
      </c>
      <c r="B194" s="653">
        <v>3.0973860465647416</v>
      </c>
      <c r="C194" s="672">
        <v>0.45539706555518694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0.42459185458134324</v>
      </c>
    </row>
    <row r="195" spans="1:34" s="465" customFormat="1" x14ac:dyDescent="0.4">
      <c r="A195" s="428" t="s">
        <v>8</v>
      </c>
      <c r="B195" s="653">
        <v>5.3196235681566562E-3</v>
      </c>
      <c r="C195" s="672">
        <v>6.8517346806902741E-4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6.2554319554352185E-3</v>
      </c>
    </row>
    <row r="196" spans="1:34" s="465" customFormat="1" x14ac:dyDescent="0.4">
      <c r="A196" s="428" t="s">
        <v>9</v>
      </c>
      <c r="B196" s="653">
        <v>1.1177691729897118E-2</v>
      </c>
      <c r="C196" s="672">
        <v>1.5153725556782511E-3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1.4120194783004423E-2</v>
      </c>
    </row>
    <row r="197" spans="1:34" s="465" customFormat="1" x14ac:dyDescent="0.4">
      <c r="A197" s="428" t="s">
        <v>220</v>
      </c>
      <c r="B197" s="653">
        <v>1.5679251159727303</v>
      </c>
      <c r="C197" s="672">
        <v>0.21244735032749207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0.50865989905666964</v>
      </c>
    </row>
    <row r="198" spans="1:34" s="465" customFormat="1" x14ac:dyDescent="0.4">
      <c r="A198" s="428" t="s">
        <v>10</v>
      </c>
      <c r="B198" s="653">
        <v>9.9625871253233283E-3</v>
      </c>
      <c r="C198" s="672">
        <v>1.2821658750200695E-3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5.7668854815573498E-3</v>
      </c>
    </row>
    <row r="199" spans="1:34" s="465" customFormat="1" x14ac:dyDescent="0.4">
      <c r="A199" s="430" t="s">
        <v>221</v>
      </c>
      <c r="B199" s="652">
        <v>784.22115093860941</v>
      </c>
      <c r="C199" s="671">
        <v>129.8538645981632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611.62875124059417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334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57809.180677214332</v>
      </c>
      <c r="C205" s="658">
        <v>2094548.7685555473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55896.760194399729</v>
      </c>
      <c r="C206" s="658">
        <v>1660045.4793579159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7003.8550778627596</v>
      </c>
      <c r="C207" s="658">
        <v>1392303.4277427788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25302.772598796219</v>
      </c>
      <c r="C208" s="658">
        <v>258451.43134795607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23590.132517740694</v>
      </c>
      <c r="C209" s="658">
        <v>9290.620267181077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8.2786115225569503</v>
      </c>
      <c r="C210" s="659">
        <v>167.43758559523201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12.760278446667042</v>
      </c>
      <c r="C211" s="659">
        <v>5.834130229937502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10.49723064316686</v>
      </c>
      <c r="C212" s="659">
        <v>45.175247454610812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27.853948631176344</v>
      </c>
      <c r="C213" s="659">
        <v>224.75919424622455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12.457990994230077</v>
      </c>
      <c r="C214" s="659">
        <v>24.301289021072222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2.2197951403750946</v>
      </c>
      <c r="C215" s="659">
        <v>19.085085568774332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13.299143960420706</v>
      </c>
      <c r="C216" s="659">
        <v>480.05005774902111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0.17170451841339551</v>
      </c>
      <c r="C217" s="659">
        <v>1.1813359178336307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0.42931080265409599</v>
      </c>
      <c r="C218" s="659">
        <v>2.5758811365780212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255.42548990184318</v>
      </c>
      <c r="C219" s="659">
        <v>3.918503744648913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0.25492353595370448</v>
      </c>
      <c r="C220" s="659">
        <v>2.3687080199856774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4078.2910694101415</v>
      </c>
      <c r="C221" s="658">
        <v>155380.452625879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11864.875686138828</v>
      </c>
      <c r="C222" s="660">
        <v>156214.88807730284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1319022.722595599</v>
      </c>
      <c r="E237" s="606">
        <v>1319022.722595599</v>
      </c>
      <c r="F237" s="476">
        <v>2724907.8524433961</v>
      </c>
      <c r="G237" s="607">
        <v>2613118.8450879175</v>
      </c>
      <c r="H237" s="607">
        <v>3081344.3949933196</v>
      </c>
      <c r="I237" s="607">
        <v>2922665.1503288136</v>
      </c>
      <c r="J237" s="607">
        <v>1842268.3481306401</v>
      </c>
      <c r="K237" s="607">
        <v>1547124.0264428225</v>
      </c>
      <c r="L237" s="607">
        <v>2594636.8367236382</v>
      </c>
      <c r="M237" s="607">
        <v>2176174.9050864428</v>
      </c>
      <c r="N237" s="607">
        <v>2772078.1696463954</v>
      </c>
      <c r="O237" s="607">
        <v>3562156.197926457</v>
      </c>
      <c r="P237" s="607">
        <v>1130890.5493909898</v>
      </c>
      <c r="Q237" s="607">
        <v>2469248.215076542</v>
      </c>
      <c r="R237" s="607">
        <v>2887102.6204838855</v>
      </c>
      <c r="S237" s="607">
        <v>1265822.7848101265</v>
      </c>
      <c r="T237" s="607">
        <v>2970368.3159354478</v>
      </c>
      <c r="U237" s="607">
        <v>1000000</v>
      </c>
      <c r="V237" s="607">
        <v>1000000</v>
      </c>
      <c r="W237" s="607">
        <v>2333829.0693382332</v>
      </c>
      <c r="X237" s="607">
        <v>2172186.7468290832</v>
      </c>
      <c r="Y237" s="479">
        <v>1191908.6522618986</v>
      </c>
      <c r="Z237" s="476">
        <v>2773332.2927279836</v>
      </c>
      <c r="AA237" s="476">
        <v>2808164.6372810882</v>
      </c>
      <c r="AB237" s="481">
        <v>2382397.5609838981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235141.38969917077</v>
      </c>
      <c r="E238" s="606">
        <v>235141.38969917077</v>
      </c>
      <c r="F238" s="476">
        <v>1870346.5877974208</v>
      </c>
      <c r="G238" s="607">
        <v>2464993.7037294633</v>
      </c>
      <c r="H238" s="607">
        <v>2995332.9114070307</v>
      </c>
      <c r="I238" s="607">
        <v>2780688.6220940202</v>
      </c>
      <c r="J238" s="607">
        <v>533185.82737905625</v>
      </c>
      <c r="K238" s="607">
        <v>665750.50259063556</v>
      </c>
      <c r="L238" s="607">
        <v>2269669.9790471662</v>
      </c>
      <c r="M238" s="607">
        <v>802407.32400380285</v>
      </c>
      <c r="N238" s="607">
        <v>2385284.2096837289</v>
      </c>
      <c r="O238" s="607">
        <v>3399388.4406681145</v>
      </c>
      <c r="P238" s="607">
        <v>57160.453169886168</v>
      </c>
      <c r="Q238" s="607">
        <v>2104785.0325165018</v>
      </c>
      <c r="R238" s="607">
        <v>2733161.5275621843</v>
      </c>
      <c r="S238" s="607">
        <v>0</v>
      </c>
      <c r="T238" s="607">
        <v>2967952.0018660873</v>
      </c>
      <c r="U238" s="607">
        <v>0</v>
      </c>
      <c r="V238" s="607">
        <v>0</v>
      </c>
      <c r="W238" s="607">
        <v>1968179.0788278619</v>
      </c>
      <c r="X238" s="607">
        <v>1292941.9695580741</v>
      </c>
      <c r="Y238" s="479">
        <v>283191.83430259349</v>
      </c>
      <c r="Z238" s="476">
        <v>2671158.0193457729</v>
      </c>
      <c r="AA238" s="476">
        <v>2723565.8892494827</v>
      </c>
      <c r="AB238" s="481">
        <v>2095495.2804489709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50768.948473947421</v>
      </c>
      <c r="E239" s="606">
        <v>50768.948473947421</v>
      </c>
      <c r="F239" s="476">
        <v>813789.87192875426</v>
      </c>
      <c r="G239" s="607">
        <v>1476322.4926671262</v>
      </c>
      <c r="H239" s="607">
        <v>2939701.0718960972</v>
      </c>
      <c r="I239" s="607">
        <v>2113900.1290243715</v>
      </c>
      <c r="J239" s="607">
        <v>92702.125464575423</v>
      </c>
      <c r="K239" s="607">
        <v>311990.85252405342</v>
      </c>
      <c r="L239" s="607">
        <v>2153480.8221054901</v>
      </c>
      <c r="M239" s="607">
        <v>488055.49387194723</v>
      </c>
      <c r="N239" s="607">
        <v>869733.1303287003</v>
      </c>
      <c r="O239" s="607">
        <v>477034.82111148303</v>
      </c>
      <c r="P239" s="607">
        <v>3703.6659848194745</v>
      </c>
      <c r="Q239" s="607">
        <v>518789.38054051675</v>
      </c>
      <c r="R239" s="607">
        <v>2124038.6054188632</v>
      </c>
      <c r="S239" s="607">
        <v>0</v>
      </c>
      <c r="T239" s="607">
        <v>2916557.8767229035</v>
      </c>
      <c r="U239" s="607">
        <v>0</v>
      </c>
      <c r="V239" s="607">
        <v>0</v>
      </c>
      <c r="W239" s="607">
        <v>1215105.2869021317</v>
      </c>
      <c r="X239" s="607">
        <v>676229.79657836165</v>
      </c>
      <c r="Y239" s="479">
        <v>177454.90063549802</v>
      </c>
      <c r="Z239" s="476">
        <v>2624903.2856313596</v>
      </c>
      <c r="AA239" s="476">
        <v>2675909.1974205943</v>
      </c>
      <c r="AB239" s="481">
        <v>1806423.3339377202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137272.7365115445</v>
      </c>
      <c r="E240" s="606">
        <v>137272.7365115445</v>
      </c>
      <c r="F240" s="476">
        <v>252048.24228949565</v>
      </c>
      <c r="G240" s="607">
        <v>961753.1722061343</v>
      </c>
      <c r="H240" s="607">
        <v>7300.6447896994432</v>
      </c>
      <c r="I240" s="607">
        <v>570971.96696932137</v>
      </c>
      <c r="J240" s="607">
        <v>281801.24725245649</v>
      </c>
      <c r="K240" s="607">
        <v>305248.8584506911</v>
      </c>
      <c r="L240" s="607">
        <v>75594.982124710019</v>
      </c>
      <c r="M240" s="607">
        <v>270973.18243878003</v>
      </c>
      <c r="N240" s="607">
        <v>997981.06791988004</v>
      </c>
      <c r="O240" s="607">
        <v>193333.45259212982</v>
      </c>
      <c r="P240" s="607">
        <v>51905.726253687564</v>
      </c>
      <c r="Q240" s="607">
        <v>1470361.2331434633</v>
      </c>
      <c r="R240" s="607">
        <v>575234.31870813249</v>
      </c>
      <c r="S240" s="607">
        <v>0</v>
      </c>
      <c r="T240" s="607">
        <v>6562.2464868373208</v>
      </c>
      <c r="U240" s="607">
        <v>0</v>
      </c>
      <c r="V240" s="607">
        <v>0</v>
      </c>
      <c r="W240" s="607">
        <v>622797.80499944463</v>
      </c>
      <c r="X240" s="607">
        <v>592006.99766519247</v>
      </c>
      <c r="Y240" s="479">
        <v>52932.52695386047</v>
      </c>
      <c r="Z240" s="476">
        <v>5906.0245304567361</v>
      </c>
      <c r="AA240" s="476">
        <v>6053.9856380623969</v>
      </c>
      <c r="AB240" s="481">
        <v>259491.82423011379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47099.70471367881</v>
      </c>
      <c r="E241" s="611">
        <v>47099.70471367881</v>
      </c>
      <c r="F241" s="487">
        <v>804508.47357917065</v>
      </c>
      <c r="G241" s="612">
        <v>26918.038856202678</v>
      </c>
      <c r="H241" s="612">
        <v>48331.194721234009</v>
      </c>
      <c r="I241" s="612">
        <v>95816.526100327261</v>
      </c>
      <c r="J241" s="612">
        <v>158682.45466202428</v>
      </c>
      <c r="K241" s="612">
        <v>48510.791615891008</v>
      </c>
      <c r="L241" s="612">
        <v>40594.174816965977</v>
      </c>
      <c r="M241" s="612">
        <v>43378.647693075487</v>
      </c>
      <c r="N241" s="612">
        <v>517570.01143514825</v>
      </c>
      <c r="O241" s="612">
        <v>2729020.1669645011</v>
      </c>
      <c r="P241" s="612">
        <v>1551.0609313791224</v>
      </c>
      <c r="Q241" s="612">
        <v>115634.41883252175</v>
      </c>
      <c r="R241" s="612">
        <v>33888.603435188459</v>
      </c>
      <c r="S241" s="612">
        <v>0</v>
      </c>
      <c r="T241" s="612">
        <v>44831.878656346496</v>
      </c>
      <c r="U241" s="612">
        <v>0</v>
      </c>
      <c r="V241" s="612">
        <v>0</v>
      </c>
      <c r="W241" s="612">
        <v>130275.98692628549</v>
      </c>
      <c r="X241" s="612">
        <v>24705.175314519965</v>
      </c>
      <c r="Y241" s="490">
        <v>52804.406713234981</v>
      </c>
      <c r="Z241" s="487">
        <v>40348.709183956584</v>
      </c>
      <c r="AA241" s="487">
        <v>41602.706190825935</v>
      </c>
      <c r="AB241" s="492">
        <v>29580.122281136843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1757.5395489961502</v>
      </c>
      <c r="E242" s="604">
        <v>1757.5395489961502</v>
      </c>
      <c r="F242" s="476">
        <v>1055.2104548909708</v>
      </c>
      <c r="G242" s="607">
        <v>98.571405386573744</v>
      </c>
      <c r="H242" s="607">
        <v>163.25754489548896</v>
      </c>
      <c r="I242" s="607">
        <v>218.09640480888976</v>
      </c>
      <c r="J242" s="607">
        <v>1908.44432675603</v>
      </c>
      <c r="K242" s="607">
        <v>1366.7293600779221</v>
      </c>
      <c r="L242" s="607">
        <v>515.82136077828363</v>
      </c>
      <c r="M242" s="607">
        <v>598.92427012106202</v>
      </c>
      <c r="N242" s="607">
        <v>272.33644347466822</v>
      </c>
      <c r="O242" s="607">
        <v>443.53883391023157</v>
      </c>
      <c r="P242" s="607">
        <v>2212.467707235834</v>
      </c>
      <c r="Q242" s="607">
        <v>432.10812435366472</v>
      </c>
      <c r="R242" s="607">
        <v>409.23186373276656</v>
      </c>
      <c r="S242" s="607">
        <v>2663.1503648571916</v>
      </c>
      <c r="T242" s="607">
        <v>112.14578078793799</v>
      </c>
      <c r="U242" s="607">
        <v>2103.8887882371814</v>
      </c>
      <c r="V242" s="607">
        <v>0.29307106944444444</v>
      </c>
      <c r="W242" s="607">
        <v>118.46387300344446</v>
      </c>
      <c r="X242" s="607">
        <v>288.82433421336623</v>
      </c>
      <c r="Y242" s="479">
        <v>1318.9822281102024</v>
      </c>
      <c r="Z242" s="476">
        <v>311.31926437735399</v>
      </c>
      <c r="AA242" s="476">
        <v>276.22909055749926</v>
      </c>
      <c r="AB242" s="481">
        <v>605.80638174815215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4.9211857746532175</v>
      </c>
      <c r="E243" s="614">
        <v>4.9211857746532175</v>
      </c>
      <c r="F243" s="615">
        <v>19.497403690748122</v>
      </c>
      <c r="G243" s="514">
        <v>29.872963580048594</v>
      </c>
      <c r="H243" s="514">
        <v>27.690239241661118</v>
      </c>
      <c r="I243" s="514">
        <v>29.966935370353081</v>
      </c>
      <c r="J243" s="514">
        <v>9.8154232325750375</v>
      </c>
      <c r="K243" s="514">
        <v>8.9597471954801815</v>
      </c>
      <c r="L243" s="514">
        <v>21.854902544790669</v>
      </c>
      <c r="M243" s="514">
        <v>16.645753732427373</v>
      </c>
      <c r="N243" s="514">
        <v>28.686510080795507</v>
      </c>
      <c r="O243" s="514">
        <v>21.939760002579348</v>
      </c>
      <c r="P243" s="514">
        <v>0.99044505289173568</v>
      </c>
      <c r="Q243" s="514">
        <v>29.835398293723031</v>
      </c>
      <c r="R243" s="514">
        <v>28.44673595556516</v>
      </c>
      <c r="S243" s="514">
        <v>0</v>
      </c>
      <c r="T243" s="514">
        <v>27.353973763494661</v>
      </c>
      <c r="U243" s="514">
        <v>0</v>
      </c>
      <c r="V243" s="514">
        <v>0</v>
      </c>
      <c r="W243" s="514">
        <v>22.429502903323751</v>
      </c>
      <c r="X243" s="514">
        <v>19.413268438481879</v>
      </c>
      <c r="Y243" s="616">
        <v>2.856173104733148</v>
      </c>
      <c r="Z243" s="615">
        <v>24.618587609702647</v>
      </c>
      <c r="AA243" s="615">
        <v>25.099980508835628</v>
      </c>
      <c r="AB243" s="617">
        <v>21.174617946249882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74.208244796036723</v>
      </c>
      <c r="E244" s="619">
        <v>74.208244796036723</v>
      </c>
      <c r="F244" s="464">
        <v>163.6819010041942</v>
      </c>
      <c r="G244" s="620">
        <v>97.619733698159493</v>
      </c>
      <c r="H244" s="620">
        <v>56.694099094045448</v>
      </c>
      <c r="I244" s="620">
        <v>94.47497330012169</v>
      </c>
      <c r="J244" s="620">
        <v>137.12830330350431</v>
      </c>
      <c r="K244" s="620">
        <v>50.149937862110448</v>
      </c>
      <c r="L244" s="620">
        <v>59.210177478422302</v>
      </c>
      <c r="M244" s="620">
        <v>265.68916597250217</v>
      </c>
      <c r="N244" s="620">
        <v>138.48922131521314</v>
      </c>
      <c r="O244" s="620">
        <v>70.500815743066241</v>
      </c>
      <c r="P244" s="620">
        <v>6.655529979111531</v>
      </c>
      <c r="Q244" s="620">
        <v>114.2626743733932</v>
      </c>
      <c r="R244" s="620">
        <v>86.832003619991255</v>
      </c>
      <c r="S244" s="620">
        <v>0</v>
      </c>
      <c r="T244" s="620">
        <v>54.16142461799916</v>
      </c>
      <c r="U244" s="620">
        <v>0</v>
      </c>
      <c r="V244" s="620">
        <v>0</v>
      </c>
      <c r="W244" s="620">
        <v>68.526624610684962</v>
      </c>
      <c r="X244" s="620">
        <v>154.82657754103639</v>
      </c>
      <c r="Y244" s="467">
        <v>8.1047360069469221</v>
      </c>
      <c r="Z244" s="464">
        <v>48.745304377091337</v>
      </c>
      <c r="AA244" s="464">
        <v>49.703144557722993</v>
      </c>
      <c r="AB244" s="469">
        <v>51.337181215029773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87.76169836730314</v>
      </c>
      <c r="E245" s="619">
        <v>87.76169836730314</v>
      </c>
      <c r="F245" s="464">
        <v>707.70943068670863</v>
      </c>
      <c r="G245" s="620">
        <v>326.6719775331552</v>
      </c>
      <c r="H245" s="620">
        <v>452.75868976666862</v>
      </c>
      <c r="I245" s="620">
        <v>427.94876152607878</v>
      </c>
      <c r="J245" s="620">
        <v>207.06118031758444</v>
      </c>
      <c r="K245" s="620">
        <v>118.63719701073163</v>
      </c>
      <c r="L245" s="620">
        <v>349.52895800009344</v>
      </c>
      <c r="M245" s="620">
        <v>265.95846434766571</v>
      </c>
      <c r="N245" s="620">
        <v>570.08297841460148</v>
      </c>
      <c r="O245" s="620">
        <v>1769.1308979358732</v>
      </c>
      <c r="P245" s="620">
        <v>8.4653634656037138</v>
      </c>
      <c r="Q245" s="620">
        <v>293.48788885346886</v>
      </c>
      <c r="R245" s="620">
        <v>391.74514241198779</v>
      </c>
      <c r="S245" s="620">
        <v>0</v>
      </c>
      <c r="T245" s="620">
        <v>446.01752889029876</v>
      </c>
      <c r="U245" s="620">
        <v>0</v>
      </c>
      <c r="V245" s="620">
        <v>0</v>
      </c>
      <c r="W245" s="620">
        <v>317.33576447978862</v>
      </c>
      <c r="X245" s="620">
        <v>231.98855144796286</v>
      </c>
      <c r="Y245" s="467">
        <v>63.422105971098524</v>
      </c>
      <c r="Z245" s="464">
        <v>401.41595898957564</v>
      </c>
      <c r="AA245" s="464">
        <v>409.50897197229784</v>
      </c>
      <c r="AB245" s="469">
        <v>303.00687818917731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33.637534413671382</v>
      </c>
      <c r="E246" s="619">
        <v>33.637534413671382</v>
      </c>
      <c r="F246" s="464">
        <v>88.914001869194067</v>
      </c>
      <c r="G246" s="620">
        <v>39.945868499430297</v>
      </c>
      <c r="H246" s="620">
        <v>67.902585712036256</v>
      </c>
      <c r="I246" s="620">
        <v>59.083043062771083</v>
      </c>
      <c r="J246" s="620">
        <v>61.707885034109815</v>
      </c>
      <c r="K246" s="620">
        <v>20.107067254035002</v>
      </c>
      <c r="L246" s="620">
        <v>56.470865021864029</v>
      </c>
      <c r="M246" s="620">
        <v>130.16317361924436</v>
      </c>
      <c r="N246" s="620">
        <v>53.42741465552885</v>
      </c>
      <c r="O246" s="620">
        <v>49.823953038638244</v>
      </c>
      <c r="P246" s="620">
        <v>1.8224606418166711</v>
      </c>
      <c r="Q246" s="620">
        <v>20.518137708125899</v>
      </c>
      <c r="R246" s="620">
        <v>51.103409991661707</v>
      </c>
      <c r="S246" s="620">
        <v>0</v>
      </c>
      <c r="T246" s="620">
        <v>66.408869689078429</v>
      </c>
      <c r="U246" s="620">
        <v>0</v>
      </c>
      <c r="V246" s="620">
        <v>0</v>
      </c>
      <c r="W246" s="620">
        <v>32.273253937313676</v>
      </c>
      <c r="X246" s="620">
        <v>68.183292897424451</v>
      </c>
      <c r="Y246" s="467">
        <v>5.0047969487220314</v>
      </c>
      <c r="Z246" s="464">
        <v>59.768009965841074</v>
      </c>
      <c r="AA246" s="464">
        <v>60.936122070646334</v>
      </c>
      <c r="AB246" s="469">
        <v>42.399988292450168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23.993294833434952</v>
      </c>
      <c r="E247" s="619">
        <v>23.993294833434952</v>
      </c>
      <c r="F247" s="464">
        <v>58.316937839534489</v>
      </c>
      <c r="G247" s="620">
        <v>24.336375914707972</v>
      </c>
      <c r="H247" s="620">
        <v>37.510548242767271</v>
      </c>
      <c r="I247" s="620">
        <v>34.897077781831868</v>
      </c>
      <c r="J247" s="620">
        <v>43.804312102898884</v>
      </c>
      <c r="K247" s="620">
        <v>13.51416783986568</v>
      </c>
      <c r="L247" s="620">
        <v>32.389237656058874</v>
      </c>
      <c r="M247" s="620">
        <v>91.87846705816979</v>
      </c>
      <c r="N247" s="620">
        <v>34.641918632505835</v>
      </c>
      <c r="O247" s="620">
        <v>24.68289715750538</v>
      </c>
      <c r="P247" s="620">
        <v>1.3605144550890269</v>
      </c>
      <c r="Q247" s="620">
        <v>14.383675361473109</v>
      </c>
      <c r="R247" s="620">
        <v>29.339339739329205</v>
      </c>
      <c r="S247" s="620">
        <v>0</v>
      </c>
      <c r="T247" s="620">
        <v>36.53518531804022</v>
      </c>
      <c r="U247" s="620">
        <v>0</v>
      </c>
      <c r="V247" s="620">
        <v>0</v>
      </c>
      <c r="W247" s="620">
        <v>18.991116807090062</v>
      </c>
      <c r="X247" s="620">
        <v>47.149225993781172</v>
      </c>
      <c r="Y247" s="467">
        <v>2.8135981468235975</v>
      </c>
      <c r="Z247" s="464">
        <v>32.88168177558363</v>
      </c>
      <c r="AA247" s="464">
        <v>33.523853678879206</v>
      </c>
      <c r="AB247" s="469">
        <v>23.882190109235346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51.310297361037435</v>
      </c>
      <c r="E248" s="619">
        <v>51.310297361037435</v>
      </c>
      <c r="F248" s="464">
        <v>686.44053908264675</v>
      </c>
      <c r="G248" s="620">
        <v>540.10213494440234</v>
      </c>
      <c r="H248" s="620">
        <v>1001.3793327189873</v>
      </c>
      <c r="I248" s="620">
        <v>772.56487995363182</v>
      </c>
      <c r="J248" s="620">
        <v>130.38021407175745</v>
      </c>
      <c r="K248" s="620">
        <v>140.8860143813576</v>
      </c>
      <c r="L248" s="620">
        <v>740.008195406813</v>
      </c>
      <c r="M248" s="620">
        <v>216.61731254379842</v>
      </c>
      <c r="N248" s="620">
        <v>584.60338489522178</v>
      </c>
      <c r="O248" s="620">
        <v>1505.2818347313309</v>
      </c>
      <c r="P248" s="620">
        <v>4.2240174579328791</v>
      </c>
      <c r="Q248" s="620">
        <v>283.88770725094923</v>
      </c>
      <c r="R248" s="620">
        <v>738.36150657757639</v>
      </c>
      <c r="S248" s="620">
        <v>0</v>
      </c>
      <c r="T248" s="620">
        <v>991.83543082112442</v>
      </c>
      <c r="U248" s="620">
        <v>0</v>
      </c>
      <c r="V248" s="620">
        <v>0</v>
      </c>
      <c r="W248" s="620">
        <v>490.71761598298428</v>
      </c>
      <c r="X248" s="620">
        <v>268.57550425041882</v>
      </c>
      <c r="Y248" s="467">
        <v>86.754101477137581</v>
      </c>
      <c r="Z248" s="464">
        <v>892.6522946608801</v>
      </c>
      <c r="AA248" s="464">
        <v>910.22981130755602</v>
      </c>
      <c r="AB248" s="469">
        <v>624.73926224431784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3.3096399236879877</v>
      </c>
      <c r="E249" s="622">
        <v>3.3096399236879877</v>
      </c>
      <c r="F249" s="537">
        <v>6.9486040557837097</v>
      </c>
      <c r="G249" s="623">
        <v>1.8269606516845855</v>
      </c>
      <c r="H249" s="623">
        <v>1.7577790959683359</v>
      </c>
      <c r="I249" s="623">
        <v>2.4524924470030918</v>
      </c>
      <c r="J249" s="623">
        <v>6.020004261965421</v>
      </c>
      <c r="K249" s="623">
        <v>1.5644392284968358</v>
      </c>
      <c r="L249" s="623">
        <v>1.9863158250225965</v>
      </c>
      <c r="M249" s="623">
        <v>12.336765269339427</v>
      </c>
      <c r="N249" s="623">
        <v>3.8111571415308063</v>
      </c>
      <c r="O249" s="623">
        <v>1.8950768861724747</v>
      </c>
      <c r="P249" s="623">
        <v>0.19504690980078329</v>
      </c>
      <c r="Q249" s="623">
        <v>1.6269114706499455</v>
      </c>
      <c r="R249" s="623">
        <v>1.6654701426649741</v>
      </c>
      <c r="S249" s="624">
        <v>0</v>
      </c>
      <c r="T249" s="623">
        <v>1.6484588307515011</v>
      </c>
      <c r="U249" s="623">
        <v>0</v>
      </c>
      <c r="V249" s="623">
        <v>0</v>
      </c>
      <c r="W249" s="623">
        <v>1.2918323463473693</v>
      </c>
      <c r="X249" s="623">
        <v>5.9098432029263543</v>
      </c>
      <c r="Y249" s="625">
        <v>0.17575408051704311</v>
      </c>
      <c r="Z249" s="537">
        <v>1.4836136239921252</v>
      </c>
      <c r="AA249" s="537">
        <v>1.5127231911385357</v>
      </c>
      <c r="AB249" s="626">
        <v>1.2421272780833876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7.6944128307506148</v>
      </c>
      <c r="E250" s="622">
        <v>7.6944128307506148</v>
      </c>
      <c r="F250" s="537">
        <v>15.576970229585637</v>
      </c>
      <c r="G250" s="623">
        <v>4.292226025109307</v>
      </c>
      <c r="H250" s="623">
        <v>3.6510680784044847</v>
      </c>
      <c r="I250" s="623">
        <v>5.509133749917881</v>
      </c>
      <c r="J250" s="623">
        <v>13.956647993811826</v>
      </c>
      <c r="K250" s="623">
        <v>3.6393782037293021</v>
      </c>
      <c r="L250" s="623">
        <v>4.3160021400584609</v>
      </c>
      <c r="M250" s="623">
        <v>28.648722439875854</v>
      </c>
      <c r="N250" s="623">
        <v>8.6682410642640093</v>
      </c>
      <c r="O250" s="623">
        <v>2.5626290325193315</v>
      </c>
      <c r="P250" s="623">
        <v>0.46657652710194319</v>
      </c>
      <c r="Q250" s="623">
        <v>4.0367114050020092</v>
      </c>
      <c r="R250" s="623">
        <v>3.7725961244636901</v>
      </c>
      <c r="S250" s="624">
        <v>0</v>
      </c>
      <c r="T250" s="623">
        <v>3.4052747461492832</v>
      </c>
      <c r="U250" s="623">
        <v>0</v>
      </c>
      <c r="V250" s="623">
        <v>0</v>
      </c>
      <c r="W250" s="623">
        <v>2.9072701209240215</v>
      </c>
      <c r="X250" s="623">
        <v>13.783491956194087</v>
      </c>
      <c r="Y250" s="625">
        <v>0.35841192175315806</v>
      </c>
      <c r="Z250" s="537">
        <v>3.0647486686217329</v>
      </c>
      <c r="AA250" s="537">
        <v>3.1246477747144494</v>
      </c>
      <c r="AB250" s="626">
        <v>2.693712122414873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42.416285138886131</v>
      </c>
      <c r="E251" s="619">
        <v>42.416285138886131</v>
      </c>
      <c r="F251" s="464">
        <v>245.57601250575792</v>
      </c>
      <c r="G251" s="620">
        <v>389.95064970507434</v>
      </c>
      <c r="H251" s="620">
        <v>436.732236402708</v>
      </c>
      <c r="I251" s="620">
        <v>421.09318525641834</v>
      </c>
      <c r="J251" s="620">
        <v>89.043131769591852</v>
      </c>
      <c r="K251" s="620">
        <v>106.55197031103094</v>
      </c>
      <c r="L251" s="620">
        <v>334.15637936652854</v>
      </c>
      <c r="M251" s="620">
        <v>148.2330968772954</v>
      </c>
      <c r="N251" s="620">
        <v>353.98772132259512</v>
      </c>
      <c r="O251" s="620">
        <v>339.58778856133392</v>
      </c>
      <c r="P251" s="620">
        <v>10.197346536583943</v>
      </c>
      <c r="Q251" s="620">
        <v>347.25431943005015</v>
      </c>
      <c r="R251" s="620">
        <v>357.51155366996039</v>
      </c>
      <c r="S251" s="620">
        <v>0</v>
      </c>
      <c r="T251" s="620">
        <v>432.6594768524601</v>
      </c>
      <c r="U251" s="620">
        <v>0</v>
      </c>
      <c r="V251" s="620">
        <v>0</v>
      </c>
      <c r="W251" s="620">
        <v>300.26857340665623</v>
      </c>
      <c r="X251" s="620">
        <v>217.04391483705345</v>
      </c>
      <c r="Y251" s="467">
        <v>40.064617360472901</v>
      </c>
      <c r="Z251" s="464">
        <v>389.39370667509206</v>
      </c>
      <c r="AA251" s="464">
        <v>397.00664384613191</v>
      </c>
      <c r="AB251" s="469">
        <v>313.47773126899369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1.096597162696356</v>
      </c>
      <c r="E252" s="619">
        <v>1.096597162696356</v>
      </c>
      <c r="F252" s="464">
        <v>3.6889112895593197</v>
      </c>
      <c r="G252" s="620">
        <v>3.2739821015740107</v>
      </c>
      <c r="H252" s="620">
        <v>4.8511596165287303</v>
      </c>
      <c r="I252" s="620">
        <v>4.1886995893934049</v>
      </c>
      <c r="J252" s="620">
        <v>2.052312678447076</v>
      </c>
      <c r="K252" s="620">
        <v>1.1003966951604531</v>
      </c>
      <c r="L252" s="620">
        <v>3.7918241309864027</v>
      </c>
      <c r="M252" s="620">
        <v>4.3141839575612382</v>
      </c>
      <c r="N252" s="620">
        <v>3.2031555871165089</v>
      </c>
      <c r="O252" s="620">
        <v>2.754891730733759</v>
      </c>
      <c r="P252" s="620">
        <v>9.1379010647948483E-2</v>
      </c>
      <c r="Q252" s="620">
        <v>2.1573478857528303</v>
      </c>
      <c r="R252" s="620">
        <v>4.4160072740478933</v>
      </c>
      <c r="S252" s="620">
        <v>0</v>
      </c>
      <c r="T252" s="620">
        <v>4.7848326065158107</v>
      </c>
      <c r="U252" s="620">
        <v>0</v>
      </c>
      <c r="V252" s="620">
        <v>0</v>
      </c>
      <c r="W252" s="620">
        <v>2.589419188343947</v>
      </c>
      <c r="X252" s="620">
        <v>2.9983793050343479</v>
      </c>
      <c r="Y252" s="467">
        <v>0.36895485110677456</v>
      </c>
      <c r="Z252" s="464">
        <v>4.3063513089449614</v>
      </c>
      <c r="AA252" s="464">
        <v>4.3903709021185051</v>
      </c>
      <c r="AB252" s="469">
        <v>3.1791173172208191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17100.94666911356</v>
      </c>
      <c r="E253" s="611">
        <v>17100.94666911356</v>
      </c>
      <c r="F253" s="487">
        <v>165068.63167267575</v>
      </c>
      <c r="G253" s="612">
        <v>206811.69223573289</v>
      </c>
      <c r="H253" s="612">
        <v>298271.52302140545</v>
      </c>
      <c r="I253" s="612">
        <v>253235.24736944493</v>
      </c>
      <c r="J253" s="612">
        <v>39320.741191734734</v>
      </c>
      <c r="K253" s="612">
        <v>53375.220404255117</v>
      </c>
      <c r="L253" s="612">
        <v>223078.3304681406</v>
      </c>
      <c r="M253" s="612">
        <v>67959.881253683052</v>
      </c>
      <c r="N253" s="612">
        <v>190407.05469434289</v>
      </c>
      <c r="O253" s="612">
        <v>293559.61820193287</v>
      </c>
      <c r="P253" s="612">
        <v>3573.1926488331001</v>
      </c>
      <c r="Q253" s="612">
        <v>148928.0000886255</v>
      </c>
      <c r="R253" s="612">
        <v>249696.72065786406</v>
      </c>
      <c r="S253" s="612">
        <v>0</v>
      </c>
      <c r="T253" s="612">
        <v>295621.0143586761</v>
      </c>
      <c r="U253" s="612">
        <v>0</v>
      </c>
      <c r="V253" s="612">
        <v>0</v>
      </c>
      <c r="W253" s="612">
        <v>169501.23449708169</v>
      </c>
      <c r="X253" s="612">
        <v>104524.09892678184</v>
      </c>
      <c r="Y253" s="490">
        <v>25400.490842591869</v>
      </c>
      <c r="Z253" s="487">
        <v>266059.03420770285</v>
      </c>
      <c r="AA253" s="487">
        <v>271271.31133797631</v>
      </c>
      <c r="AB253" s="492">
        <v>198396.80041636806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0.56554938455417914</v>
      </c>
      <c r="E255" s="619">
        <v>0.56554938455417914</v>
      </c>
      <c r="F255" s="474">
        <v>2.8282503087845736</v>
      </c>
      <c r="G255" s="629">
        <v>4.0964378174871205</v>
      </c>
      <c r="H255" s="629">
        <v>2.3611456580593959</v>
      </c>
      <c r="I255" s="629">
        <v>3.5248255734992102</v>
      </c>
      <c r="J255" s="629">
        <v>1.2514674477254</v>
      </c>
      <c r="K255" s="629">
        <v>1.2582808900694678</v>
      </c>
      <c r="L255" s="629">
        <v>1.9575795610669209</v>
      </c>
      <c r="M255" s="629">
        <v>1.3801818197412847</v>
      </c>
      <c r="N255" s="629">
        <v>4.6044894825317684</v>
      </c>
      <c r="O255" s="629">
        <v>5.6502178796052123</v>
      </c>
      <c r="P255" s="629">
        <v>0.16428641839675812</v>
      </c>
      <c r="Q255" s="629">
        <v>5.0551852778146973</v>
      </c>
      <c r="R255" s="629">
        <v>3.2120207197092085</v>
      </c>
      <c r="S255" s="620">
        <v>0</v>
      </c>
      <c r="T255" s="629">
        <v>2.3344230862418174</v>
      </c>
      <c r="U255" s="629">
        <v>0</v>
      </c>
      <c r="V255" s="629">
        <v>0</v>
      </c>
      <c r="W255" s="629">
        <v>3.0440602980991058</v>
      </c>
      <c r="X255" s="629">
        <v>2.4024339464101274</v>
      </c>
      <c r="Y255" s="472">
        <v>0.38727377337108915</v>
      </c>
      <c r="Z255" s="474">
        <v>2.1009817353650337</v>
      </c>
      <c r="AA255" s="474">
        <v>2.1427167501195026</v>
      </c>
      <c r="AB255" s="473">
        <v>2.2235266478835904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3.4165743907592425</v>
      </c>
      <c r="E256" s="619">
        <v>3.4165743907592425</v>
      </c>
      <c r="F256" s="474">
        <v>10.804915517782121</v>
      </c>
      <c r="G256" s="629">
        <v>24.985250886691215</v>
      </c>
      <c r="H256" s="629">
        <v>17.96828551571528</v>
      </c>
      <c r="I256" s="629">
        <v>22.519770740454135</v>
      </c>
      <c r="J256" s="629">
        <v>6.7488411509493682</v>
      </c>
      <c r="K256" s="629">
        <v>7.252866243685208</v>
      </c>
      <c r="L256" s="629">
        <v>14.498678021724396</v>
      </c>
      <c r="M256" s="629">
        <v>10.529024730963609</v>
      </c>
      <c r="N256" s="629">
        <v>22.531657704436743</v>
      </c>
      <c r="O256" s="629">
        <v>6.6293237699729568</v>
      </c>
      <c r="P256" s="629">
        <v>0.92458373979308939</v>
      </c>
      <c r="Q256" s="629">
        <v>27.611623178330163</v>
      </c>
      <c r="R256" s="629">
        <v>21.406765991085539</v>
      </c>
      <c r="S256" s="620">
        <v>0</v>
      </c>
      <c r="T256" s="629">
        <v>17.794857363128401</v>
      </c>
      <c r="U256" s="629">
        <v>0</v>
      </c>
      <c r="V256" s="629">
        <v>0</v>
      </c>
      <c r="W256" s="629">
        <v>17.727348620996302</v>
      </c>
      <c r="X256" s="629">
        <v>15.235850823461734</v>
      </c>
      <c r="Y256" s="472">
        <v>1.9595237421970653</v>
      </c>
      <c r="Z256" s="474">
        <v>16.01537892753943</v>
      </c>
      <c r="AA256" s="474">
        <v>16.327224524933261</v>
      </c>
      <c r="AB256" s="473">
        <v>15.2704258511402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7.0179428613298578</v>
      </c>
      <c r="E257" s="619">
        <v>7.0179428613298578</v>
      </c>
      <c r="F257" s="474">
        <v>56.159867442197758</v>
      </c>
      <c r="G257" s="629">
        <v>103.77135257385447</v>
      </c>
      <c r="H257" s="629">
        <v>158.06636936126586</v>
      </c>
      <c r="I257" s="629">
        <v>128.55665171562134</v>
      </c>
      <c r="J257" s="629">
        <v>14.063711395537945</v>
      </c>
      <c r="K257" s="629">
        <v>24.954024385317013</v>
      </c>
      <c r="L257" s="629">
        <v>117.71530294023376</v>
      </c>
      <c r="M257" s="629">
        <v>35.18919009896009</v>
      </c>
      <c r="N257" s="629">
        <v>75.668629876171039</v>
      </c>
      <c r="O257" s="629">
        <v>48.088349844937795</v>
      </c>
      <c r="P257" s="629">
        <v>1.5522500721813266</v>
      </c>
      <c r="Q257" s="629">
        <v>65.919695676312458</v>
      </c>
      <c r="R257" s="629">
        <v>127.36112609048833</v>
      </c>
      <c r="S257" s="620">
        <v>0</v>
      </c>
      <c r="T257" s="629">
        <v>156.7768341960313</v>
      </c>
      <c r="U257" s="629">
        <v>0</v>
      </c>
      <c r="V257" s="629">
        <v>0</v>
      </c>
      <c r="W257" s="629">
        <v>81.764916684785419</v>
      </c>
      <c r="X257" s="629">
        <v>52.228602590011739</v>
      </c>
      <c r="Y257" s="472">
        <v>11.185644872671164</v>
      </c>
      <c r="Z257" s="474">
        <v>141.09921509750433</v>
      </c>
      <c r="AA257" s="474">
        <v>143.84486582594889</v>
      </c>
      <c r="AB257" s="473">
        <v>103.60958005064614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0.89066817442922008</v>
      </c>
      <c r="E258" s="619">
        <v>0.89066817442922008</v>
      </c>
      <c r="F258" s="474">
        <v>5.7904606119113566</v>
      </c>
      <c r="G258" s="629">
        <v>9.2819143816708465</v>
      </c>
      <c r="H258" s="629">
        <v>15.739641542794232</v>
      </c>
      <c r="I258" s="629">
        <v>12.234287718209851</v>
      </c>
      <c r="J258" s="629">
        <v>1.6892244721666807</v>
      </c>
      <c r="K258" s="629">
        <v>2.260575584784553</v>
      </c>
      <c r="L258" s="629">
        <v>11.714269053224546</v>
      </c>
      <c r="M258" s="629">
        <v>4.5310950777999368</v>
      </c>
      <c r="N258" s="629">
        <v>6.557617376533087</v>
      </c>
      <c r="O258" s="629">
        <v>3.9451931180131066</v>
      </c>
      <c r="P258" s="629">
        <v>0.11325039185028596</v>
      </c>
      <c r="Q258" s="629">
        <v>4.9074085533192076</v>
      </c>
      <c r="R258" s="629">
        <v>12.14784683282311</v>
      </c>
      <c r="S258" s="620">
        <v>0</v>
      </c>
      <c r="T258" s="629">
        <v>15.602035939244644</v>
      </c>
      <c r="U258" s="629">
        <v>0</v>
      </c>
      <c r="V258" s="629">
        <v>0</v>
      </c>
      <c r="W258" s="629">
        <v>7.4255641643738803</v>
      </c>
      <c r="X258" s="629">
        <v>5.1070203684315088</v>
      </c>
      <c r="Y258" s="472">
        <v>1.0439628800938128</v>
      </c>
      <c r="Z258" s="474">
        <v>14.041838746391784</v>
      </c>
      <c r="AA258" s="474">
        <v>14.314933875948514</v>
      </c>
      <c r="AB258" s="473">
        <v>10.027257681867436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0.71409186513323353</v>
      </c>
      <c r="E259" s="619">
        <v>0.71409186513323353</v>
      </c>
      <c r="F259" s="474">
        <v>4.5789063139158266</v>
      </c>
      <c r="G259" s="629">
        <v>7.6337695902872245</v>
      </c>
      <c r="H259" s="629">
        <v>12.467090031346885</v>
      </c>
      <c r="I259" s="629">
        <v>9.8493243420457706</v>
      </c>
      <c r="J259" s="629">
        <v>1.3615136073164917</v>
      </c>
      <c r="K259" s="629">
        <v>1.8683613527907719</v>
      </c>
      <c r="L259" s="629">
        <v>9.2931045188955785</v>
      </c>
      <c r="M259" s="629">
        <v>3.5528351015784199</v>
      </c>
      <c r="N259" s="629">
        <v>5.4513116399450166</v>
      </c>
      <c r="O259" s="629">
        <v>3.0956771660333433</v>
      </c>
      <c r="P259" s="629">
        <v>0.10355966846491284</v>
      </c>
      <c r="Q259" s="629">
        <v>4.3175259411911391</v>
      </c>
      <c r="R259" s="629">
        <v>9.7858629740049228</v>
      </c>
      <c r="S259" s="620">
        <v>0</v>
      </c>
      <c r="T259" s="629">
        <v>12.358963391714124</v>
      </c>
      <c r="U259" s="629">
        <v>0</v>
      </c>
      <c r="V259" s="629">
        <v>0</v>
      </c>
      <c r="W259" s="629">
        <v>6.061179960957122</v>
      </c>
      <c r="X259" s="629">
        <v>4.1704394639551152</v>
      </c>
      <c r="Y259" s="472">
        <v>0.84074248115358752</v>
      </c>
      <c r="Z259" s="474">
        <v>11.123072123073886</v>
      </c>
      <c r="AA259" s="474">
        <v>11.33939602825882</v>
      </c>
      <c r="AB259" s="473">
        <v>8.0183494021196342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8.019220340838018</v>
      </c>
      <c r="E260" s="619">
        <v>8.019220340838018</v>
      </c>
      <c r="F260" s="474">
        <v>109.7690852837778</v>
      </c>
      <c r="G260" s="629">
        <v>196.24310059938784</v>
      </c>
      <c r="H260" s="629">
        <v>373.28530850720432</v>
      </c>
      <c r="I260" s="629">
        <v>273.9294944782738</v>
      </c>
      <c r="J260" s="629">
        <v>15.29263647876906</v>
      </c>
      <c r="K260" s="629">
        <v>42.641717965804787</v>
      </c>
      <c r="L260" s="629">
        <v>274.13755674407025</v>
      </c>
      <c r="M260" s="629">
        <v>64.924303891394231</v>
      </c>
      <c r="N260" s="629">
        <v>122.13809788083186</v>
      </c>
      <c r="O260" s="629">
        <v>76.036467156216446</v>
      </c>
      <c r="P260" s="629">
        <v>0.95673123789182213</v>
      </c>
      <c r="Q260" s="629">
        <v>79.846645001432819</v>
      </c>
      <c r="R260" s="629">
        <v>274.71025158148501</v>
      </c>
      <c r="S260" s="620">
        <v>0</v>
      </c>
      <c r="T260" s="629">
        <v>370.325560783828</v>
      </c>
      <c r="U260" s="629">
        <v>0</v>
      </c>
      <c r="V260" s="629">
        <v>0</v>
      </c>
      <c r="W260" s="629">
        <v>160.50234635280157</v>
      </c>
      <c r="X260" s="629">
        <v>91.458403480100046</v>
      </c>
      <c r="Y260" s="472">
        <v>23.258959341034302</v>
      </c>
      <c r="Z260" s="474">
        <v>333.29315663949029</v>
      </c>
      <c r="AA260" s="474">
        <v>339.77222625897451</v>
      </c>
      <c r="AB260" s="473">
        <v>231.7141596432642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8.2897767490350827E-2</v>
      </c>
      <c r="E261" s="622">
        <v>8.2897767490350827E-2</v>
      </c>
      <c r="F261" s="537">
        <v>0.30388156969908675</v>
      </c>
      <c r="G261" s="623">
        <v>0.49878453605714723</v>
      </c>
      <c r="H261" s="623">
        <v>0.54127750272121367</v>
      </c>
      <c r="I261" s="623">
        <v>0.53258105542988787</v>
      </c>
      <c r="J261" s="623">
        <v>0.15949444871936894</v>
      </c>
      <c r="K261" s="623">
        <v>0.14397711821536985</v>
      </c>
      <c r="L261" s="623">
        <v>0.42132173154431918</v>
      </c>
      <c r="M261" s="623">
        <v>0.30458010057584872</v>
      </c>
      <c r="N261" s="623">
        <v>0.43518463798203144</v>
      </c>
      <c r="O261" s="623">
        <v>0.20415408045750175</v>
      </c>
      <c r="P261" s="623">
        <v>1.4819298063879159E-2</v>
      </c>
      <c r="Q261" s="623">
        <v>0.4437399934855934</v>
      </c>
      <c r="R261" s="623">
        <v>0.51986619686475666</v>
      </c>
      <c r="S261" s="624">
        <v>0</v>
      </c>
      <c r="T261" s="623">
        <v>0.53566647184579963</v>
      </c>
      <c r="U261" s="623">
        <v>0</v>
      </c>
      <c r="V261" s="623">
        <v>0</v>
      </c>
      <c r="W261" s="623">
        <v>0.37169503713740165</v>
      </c>
      <c r="X261" s="623">
        <v>0.32719124470476429</v>
      </c>
      <c r="Y261" s="625">
        <v>4.6164283270021041E-2</v>
      </c>
      <c r="Z261" s="537">
        <v>0.48210004442993792</v>
      </c>
      <c r="AA261" s="537">
        <v>0.49148811367453532</v>
      </c>
      <c r="AB261" s="626">
        <v>0.3919390141559857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0.20625107314897914</v>
      </c>
      <c r="E262" s="632">
        <v>0.20625107314897914</v>
      </c>
      <c r="F262" s="633">
        <v>0.64835829685476776</v>
      </c>
      <c r="G262" s="634">
        <v>1.1841131801391682</v>
      </c>
      <c r="H262" s="634">
        <v>1.0595802660932541</v>
      </c>
      <c r="I262" s="634">
        <v>1.166095171372878</v>
      </c>
      <c r="J262" s="634">
        <v>0.39601454570375544</v>
      </c>
      <c r="K262" s="634">
        <v>0.35146696021510776</v>
      </c>
      <c r="L262" s="634">
        <v>0.8430386133367832</v>
      </c>
      <c r="M262" s="634">
        <v>0.71344016513155295</v>
      </c>
      <c r="N262" s="634">
        <v>1.0589030725301254</v>
      </c>
      <c r="O262" s="634">
        <v>0.33604359132691741</v>
      </c>
      <c r="P262" s="634">
        <v>4.0938745895135256E-2</v>
      </c>
      <c r="Q262" s="634">
        <v>1.1821228674804876</v>
      </c>
      <c r="R262" s="634">
        <v>1.1374359385231498</v>
      </c>
      <c r="S262" s="635">
        <v>0</v>
      </c>
      <c r="T262" s="634">
        <v>1.0481614255453966</v>
      </c>
      <c r="U262" s="634">
        <v>0</v>
      </c>
      <c r="V262" s="634">
        <v>0</v>
      </c>
      <c r="W262" s="634">
        <v>0.85694187438045488</v>
      </c>
      <c r="X262" s="634">
        <v>0.79300122961644204</v>
      </c>
      <c r="Y262" s="636">
        <v>9.9668854156380771E-2</v>
      </c>
      <c r="Z262" s="633">
        <v>0.9433457130216788</v>
      </c>
      <c r="AA262" s="633">
        <v>0.96170479522839458</v>
      </c>
      <c r="AB262" s="637">
        <v>0.82217016141273225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MRO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6.655566296821646E-5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1.9927058468619815E-4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9.0418767765624544E-4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1.3157386686520365E-4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7.6257356967757801E-5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1.7658632638275519E-3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4.8429882780047511E-6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1.0756595992965837E-5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9.2827966375100301E-4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9.3908626311726903E-6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0.57075664987787356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0.60161418969413649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MRO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10%natural gas_48%coal_0%oil_11%nuclear_5%hydro_25%wind_1%solar_1%other</v>
      </c>
      <c r="D444" s="375" t="s">
        <v>387</v>
      </c>
      <c r="E444" s="763">
        <f>B211/1000/10^6/0.000293071</f>
        <v>4.3539887763262287E-5</v>
      </c>
      <c r="F444" s="375" t="s">
        <v>430</v>
      </c>
      <c r="G444" s="831" t="str">
        <f ca="1">CONCATENATE("Electric tab Row 210-220 for ", B444, " ",A444, " when Inputs tab E710 = ", B444)</f>
        <v>Electric tab Row 210-220 for MRO Mix when Inputs tab E710 = MRO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MRO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10%natural gas_48%coal_0%oil_11%nuclear_5%hydro_25%wind_1%solar_1%other</v>
      </c>
      <c r="D445" s="375" t="s">
        <v>388</v>
      </c>
      <c r="E445" s="763">
        <f t="shared" ref="E445:E454" si="45">B212/1000/10^6/0.000293071</f>
        <v>3.581804628628168E-5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MRO Mix when Inputs tab E710 = MRO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MRO</v>
      </c>
      <c r="C446" s="378" t="str">
        <f t="shared" si="44"/>
        <v>10%natural gas_48%coal_0%oil_11%nuclear_5%hydro_25%wind_1%solar_1%other</v>
      </c>
      <c r="D446" s="375" t="s">
        <v>389</v>
      </c>
      <c r="E446" s="763">
        <f t="shared" si="45"/>
        <v>9.5041640527982447E-5</v>
      </c>
      <c r="F446" s="375" t="s">
        <v>430</v>
      </c>
      <c r="G446" s="831" t="str">
        <f t="shared" ca="1" si="46"/>
        <v>Electric tab Row 210-220 for MRO Mix when Inputs tab E710 = MRO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MRO</v>
      </c>
      <c r="C447" s="378" t="str">
        <f t="shared" si="44"/>
        <v>10%natural gas_48%coal_0%oil_11%nuclear_5%hydro_25%wind_1%solar_1%other</v>
      </c>
      <c r="D447" s="375" t="s">
        <v>390</v>
      </c>
      <c r="E447" s="763">
        <f t="shared" si="45"/>
        <v>4.250843991466258E-5</v>
      </c>
      <c r="F447" s="375" t="s">
        <v>430</v>
      </c>
      <c r="G447" s="831" t="str">
        <f t="shared" ca="1" si="46"/>
        <v>Electric tab Row 210-220 for MRO Mix when Inputs tab E710 = MRO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MRO</v>
      </c>
      <c r="C448" s="378" t="str">
        <f t="shared" si="44"/>
        <v>10%natural gas_48%coal_0%oil_11%nuclear_5%hydro_25%wind_1%solar_1%other</v>
      </c>
      <c r="D448" s="375" t="s">
        <v>391</v>
      </c>
      <c r="E448" s="763">
        <f t="shared" si="45"/>
        <v>7.5742572290506206E-6</v>
      </c>
      <c r="F448" s="375" t="s">
        <v>430</v>
      </c>
      <c r="G448" s="831" t="str">
        <f t="shared" ca="1" si="46"/>
        <v>Electric tab Row 210-220 for MRO Mix when Inputs tab E710 = MRO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MRO</v>
      </c>
      <c r="C449" s="378" t="str">
        <f t="shared" si="44"/>
        <v>10%natural gas_48%coal_0%oil_11%nuclear_5%hydro_25%wind_1%solar_1%other</v>
      </c>
      <c r="D449" s="375" t="s">
        <v>392</v>
      </c>
      <c r="E449" s="763">
        <f t="shared" si="45"/>
        <v>4.5378573657648509E-5</v>
      </c>
      <c r="F449" s="375" t="s">
        <v>430</v>
      </c>
      <c r="G449" s="831" t="str">
        <f t="shared" ca="1" si="46"/>
        <v>Electric tab Row 210-220 for MRO Mix when Inputs tab E710 = MRO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MRO</v>
      </c>
      <c r="C450" s="378" t="str">
        <f t="shared" si="44"/>
        <v>10%natural gas_48%coal_0%oil_11%nuclear_5%hydro_25%wind_1%solar_1%other</v>
      </c>
      <c r="D450" s="375" t="s">
        <v>393</v>
      </c>
      <c r="E450" s="763">
        <f t="shared" si="45"/>
        <v>5.8588027615627451E-7</v>
      </c>
      <c r="F450" s="375" t="s">
        <v>430</v>
      </c>
      <c r="G450" s="831" t="str">
        <f t="shared" ca="1" si="46"/>
        <v>Electric tab Row 210-220 for MRO Mix when Inputs tab E710 = MRO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MRO</v>
      </c>
      <c r="C451" s="378" t="str">
        <f t="shared" si="44"/>
        <v>10%natural gas_48%coal_0%oil_11%nuclear_5%hydro_25%wind_1%solar_1%other</v>
      </c>
      <c r="D451" s="375" t="s">
        <v>394</v>
      </c>
      <c r="E451" s="763">
        <f t="shared" si="45"/>
        <v>1.4648696140324221E-6</v>
      </c>
      <c r="F451" s="375" t="s">
        <v>430</v>
      </c>
      <c r="G451" s="831" t="str">
        <f t="shared" ca="1" si="46"/>
        <v>Electric tab Row 210-220 for MRO Mix when Inputs tab E710 = MRO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MRO</v>
      </c>
      <c r="C452" s="378" t="str">
        <f t="shared" si="44"/>
        <v>10%natural gas_48%coal_0%oil_11%nuclear_5%hydro_25%wind_1%solar_1%other</v>
      </c>
      <c r="D452" s="375" t="s">
        <v>395</v>
      </c>
      <c r="E452" s="763">
        <f t="shared" si="45"/>
        <v>8.7154815693754476E-4</v>
      </c>
      <c r="F452" s="375" t="s">
        <v>430</v>
      </c>
      <c r="G452" s="831" t="str">
        <f t="shared" ca="1" si="46"/>
        <v>Electric tab Row 210-220 for MRO Mix when Inputs tab E710 = MRO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MRO</v>
      </c>
      <c r="C453" s="378" t="str">
        <f t="shared" si="44"/>
        <v>10%natural gas_48%coal_0%oil_11%nuclear_5%hydro_25%wind_1%solar_1%other</v>
      </c>
      <c r="D453" s="375" t="s">
        <v>396</v>
      </c>
      <c r="E453" s="763">
        <f t="shared" si="45"/>
        <v>8.6983541856309381E-7</v>
      </c>
      <c r="F453" s="375" t="s">
        <v>430</v>
      </c>
      <c r="G453" s="831" t="str">
        <f t="shared" ca="1" si="46"/>
        <v>Electric tab Row 210-220 for MRO Mix when Inputs tab E710 = MRO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MRO</v>
      </c>
      <c r="C454" s="378" t="str">
        <f t="shared" si="44"/>
        <v>10%natural gas_48%coal_0%oil_11%nuclear_5%hydro_25%wind_1%solar_1%other</v>
      </c>
      <c r="D454" s="375" t="s">
        <v>397</v>
      </c>
      <c r="E454" s="763">
        <f t="shared" si="45"/>
        <v>1.3915710081891903E-2</v>
      </c>
      <c r="F454" s="375" t="s">
        <v>430</v>
      </c>
      <c r="G454" s="831" t="str">
        <f t="shared" ca="1" si="46"/>
        <v>Electric tab Row 210-220 for MRO Mix when Inputs tab E710 = MRO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MRO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10%natural gas_48%coal_0%oil_11%nuclear_5%hydro_25%wind_1%solar_1%other</v>
      </c>
      <c r="D461" s="375" t="s">
        <v>412</v>
      </c>
      <c r="E461" s="375" t="s">
        <v>400</v>
      </c>
      <c r="F461" s="761">
        <f>B138/10^6</f>
        <v>8.7391899397560088E-3</v>
      </c>
      <c r="G461" s="375" t="s">
        <v>398</v>
      </c>
      <c r="H461" s="831" t="str">
        <f ca="1">CONCATENATE("Electric tab Row 137-142 for ", B461, " ", A461, " when Inputs tab E710 = ", B461)</f>
        <v>Electric tab Row 137-142 for MRO Mix when Inputs tab E710 = MRO</v>
      </c>
      <c r="I461" s="428" t="s">
        <v>232</v>
      </c>
      <c r="J461" s="375" t="str">
        <f t="shared" ref="J461:J492" ca="1" si="48">MID(CELL("filename",A1),FIND("]",CELL("filename",A1))+1,256)</f>
        <v>MRO</v>
      </c>
      <c r="K461" s="375" t="s">
        <v>52</v>
      </c>
      <c r="M461" s="824">
        <f>INDEX($D$66:$D$69,MATCH(K461,$A$66:$A$69,0))</f>
        <v>0.28599999999999998</v>
      </c>
      <c r="N461" s="375" t="s">
        <v>385</v>
      </c>
      <c r="O461" s="375" t="s">
        <v>400</v>
      </c>
      <c r="P461" s="761">
        <f>I139/10^6</f>
        <v>3.4965034965034971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MRO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MRO</v>
      </c>
      <c r="V461" s="375" t="s">
        <v>52</v>
      </c>
      <c r="X461" s="824">
        <f>INDEX($D$71:$D$72,MATCH(V461,$A$71:$A$72,0))</f>
        <v>0.34399999999999997</v>
      </c>
      <c r="Y461" s="375" t="s">
        <v>411</v>
      </c>
      <c r="Z461" s="375" t="s">
        <v>400</v>
      </c>
      <c r="AA461" s="761">
        <f>M$140/10^6</f>
        <v>2.9069767441860463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MRO</v>
      </c>
      <c r="AD461" s="428" t="s">
        <v>263</v>
      </c>
      <c r="AE461" s="375" t="str">
        <f t="shared" ref="AE461:AE471" ca="1" si="50">MID(CELL("filename",U1),FIND("]",CELL("filename",U1))+1,256)</f>
        <v>MRO</v>
      </c>
      <c r="AF461" s="375" t="s">
        <v>387</v>
      </c>
      <c r="AG461" s="375">
        <f>W189/1000/10^6/0.000293071</f>
        <v>1.2680801671137613E-6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MRO Hydro when Inputs tab E710 = MRO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MRO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MRO PWR when Inputs tab E710 = MRO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MRO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10%natural gas_48%coal_0%oil_11%nuclear_5%hydro_25%wind_1%solar_1%other</v>
      </c>
      <c r="D462" s="375" t="s">
        <v>385</v>
      </c>
      <c r="E462" s="375" t="s">
        <v>400</v>
      </c>
      <c r="F462" s="761">
        <f t="shared" ref="F462:F466" si="54">B139/10^6</f>
        <v>0.25546877992870398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MRO Mix when Inputs tab E710 = MRO</v>
      </c>
      <c r="I462" s="428" t="s">
        <v>232</v>
      </c>
      <c r="J462" s="375" t="str">
        <f t="shared" ca="1" si="48"/>
        <v>MRO</v>
      </c>
      <c r="K462" s="375" t="s">
        <v>52</v>
      </c>
      <c r="M462" s="824">
        <f t="shared" ref="M462:M525" si="56">INDEX($D$66:$D$69,MATCH(K462,$A$66:$A$69,0))</f>
        <v>0.28599999999999998</v>
      </c>
      <c r="N462" s="375" t="s">
        <v>387</v>
      </c>
      <c r="O462" s="375" t="s">
        <v>400</v>
      </c>
      <c r="P462" s="763">
        <f>I145/1000/10^6/0.000293071</f>
        <v>3.3000007819493116E-5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MRO</v>
      </c>
      <c r="S462" s="428" t="s">
        <v>49</v>
      </c>
      <c r="T462" s="375" t="s">
        <v>418</v>
      </c>
      <c r="U462" s="375" t="str">
        <f t="shared" ca="1" si="49"/>
        <v>MRO</v>
      </c>
      <c r="V462" s="375" t="s">
        <v>52</v>
      </c>
      <c r="X462" s="824">
        <f t="shared" ref="X462:X506" si="57">INDEX($D$71:$D$72,MATCH(V462,$A$71:$A$72,0))</f>
        <v>0.34399999999999997</v>
      </c>
      <c r="Y462" s="375" t="s">
        <v>387</v>
      </c>
      <c r="Z462" s="375" t="s">
        <v>400</v>
      </c>
      <c r="AA462" s="763">
        <f>M$145/1000/10^6/0.000293071</f>
        <v>1.9000004502132395E-5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MRO</v>
      </c>
      <c r="AD462" s="428" t="s">
        <v>263</v>
      </c>
      <c r="AE462" s="375" t="str">
        <f t="shared" ca="1" si="50"/>
        <v>MRO</v>
      </c>
      <c r="AF462" s="375" t="s">
        <v>388</v>
      </c>
      <c r="AG462" s="375">
        <f t="shared" ref="AG462:AG471" si="59">W190/1000/10^6/0.000293071</f>
        <v>3.1531108526925688E-6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MRO Hydro when Inputs tab E710 = MRO</v>
      </c>
      <c r="AJ462" s="375" t="s">
        <v>422</v>
      </c>
      <c r="AK462" s="428" t="s">
        <v>277</v>
      </c>
      <c r="AL462" s="375" t="str">
        <f t="shared" ca="1" si="51"/>
        <v>MRO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MRO PWR when Inputs tab E710 = MRO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MRO</v>
      </c>
      <c r="C463" s="375" t="str">
        <f t="shared" si="53"/>
        <v>10%natural gas_48%coal_0%oil_11%nuclear_5%hydro_25%wind_1%solar_1%other</v>
      </c>
      <c r="D463" s="375" t="s">
        <v>411</v>
      </c>
      <c r="E463" s="375" t="s">
        <v>400</v>
      </c>
      <c r="F463" s="761">
        <f t="shared" si="54"/>
        <v>1.3870117676605564</v>
      </c>
      <c r="G463" s="375" t="s">
        <v>398</v>
      </c>
      <c r="H463" s="831" t="str">
        <f t="shared" ca="1" si="55"/>
        <v>Electric tab Row 137-142 for MRO Mix when Inputs tab E710 = MRO</v>
      </c>
      <c r="I463" s="428" t="s">
        <v>232</v>
      </c>
      <c r="J463" s="375" t="str">
        <f t="shared" ca="1" si="48"/>
        <v>MRO</v>
      </c>
      <c r="K463" s="375" t="s">
        <v>52</v>
      </c>
      <c r="M463" s="824">
        <f t="shared" si="56"/>
        <v>0.28599999999999998</v>
      </c>
      <c r="N463" s="375" t="s">
        <v>388</v>
      </c>
      <c r="O463" s="375" t="s">
        <v>400</v>
      </c>
      <c r="P463" s="763">
        <f t="shared" ref="P463:P472" si="63">I146/1000/10^6/0.000293071</f>
        <v>4.9800011800325958E-4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MRO</v>
      </c>
      <c r="S463" s="428" t="s">
        <v>49</v>
      </c>
      <c r="T463" s="375" t="s">
        <v>418</v>
      </c>
      <c r="U463" s="375" t="str">
        <f t="shared" ca="1" si="49"/>
        <v>MRO</v>
      </c>
      <c r="V463" s="375" t="s">
        <v>52</v>
      </c>
      <c r="X463" s="824">
        <f t="shared" si="57"/>
        <v>0.34399999999999997</v>
      </c>
      <c r="Y463" s="375" t="s">
        <v>388</v>
      </c>
      <c r="Z463" s="375" t="s">
        <v>400</v>
      </c>
      <c r="AA463" s="763">
        <f>M$146/1000/10^6/0.000293071</f>
        <v>1.5600003696487655E-4</v>
      </c>
      <c r="AB463" s="375" t="s">
        <v>399</v>
      </c>
      <c r="AC463" s="831" t="str">
        <f t="shared" ca="1" si="58"/>
        <v>Electric tab Row 144-154 for Coal Boiler when Inputs tab E710 = MRO</v>
      </c>
      <c r="AD463" s="428" t="s">
        <v>263</v>
      </c>
      <c r="AE463" s="375" t="str">
        <f t="shared" ca="1" si="50"/>
        <v>MRO</v>
      </c>
      <c r="AF463" s="375" t="s">
        <v>389</v>
      </c>
      <c r="AG463" s="375">
        <f t="shared" si="59"/>
        <v>3.0181546047421277E-6</v>
      </c>
      <c r="AH463" s="375" t="s">
        <v>399</v>
      </c>
      <c r="AI463" s="375" t="str">
        <f t="shared" ca="1" si="60"/>
        <v>Electric tab Row 188-198 for MRO Hydro when Inputs tab E710 = MRO</v>
      </c>
      <c r="AJ463" s="375" t="s">
        <v>422</v>
      </c>
      <c r="AK463" s="428" t="s">
        <v>277</v>
      </c>
      <c r="AL463" s="375" t="str">
        <f t="shared" ca="1" si="51"/>
        <v>MRO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MRO PWR when Inputs tab E710 = MRO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MRO</v>
      </c>
      <c r="C464" s="375" t="str">
        <f t="shared" si="53"/>
        <v>10%natural gas_48%coal_0%oil_11%nuclear_5%hydro_25%wind_1%solar_1%other</v>
      </c>
      <c r="D464" s="375" t="s">
        <v>410</v>
      </c>
      <c r="E464" s="375" t="s">
        <v>400</v>
      </c>
      <c r="F464" s="761">
        <f t="shared" si="54"/>
        <v>2.0229471980207463E-2</v>
      </c>
      <c r="G464" s="375" t="s">
        <v>398</v>
      </c>
      <c r="H464" s="831" t="str">
        <f t="shared" ca="1" si="55"/>
        <v>Electric tab Row 137-142 for MRO Mix when Inputs tab E710 = MRO</v>
      </c>
      <c r="I464" s="428" t="s">
        <v>232</v>
      </c>
      <c r="J464" s="375" t="str">
        <f t="shared" ca="1" si="48"/>
        <v>MRO</v>
      </c>
      <c r="K464" s="375" t="s">
        <v>52</v>
      </c>
      <c r="M464" s="824">
        <f t="shared" si="56"/>
        <v>0.28599999999999998</v>
      </c>
      <c r="N464" s="375" t="s">
        <v>389</v>
      </c>
      <c r="O464" s="375" t="s">
        <v>400</v>
      </c>
      <c r="P464" s="763">
        <f t="shared" si="63"/>
        <v>2.2920005430993404E-3</v>
      </c>
      <c r="Q464" s="375" t="s">
        <v>399</v>
      </c>
      <c r="R464" s="831" t="str">
        <f t="shared" ca="1" si="64"/>
        <v>Electric tab Row 144-154 for Natural gas Boiler when Inputs tab E710 = MRO</v>
      </c>
      <c r="S464" s="428" t="s">
        <v>49</v>
      </c>
      <c r="T464" s="375" t="s">
        <v>418</v>
      </c>
      <c r="U464" s="375" t="str">
        <f t="shared" ca="1" si="49"/>
        <v>MRO</v>
      </c>
      <c r="V464" s="375" t="s">
        <v>52</v>
      </c>
      <c r="X464" s="824">
        <f t="shared" si="57"/>
        <v>0.34399999999999997</v>
      </c>
      <c r="Y464" s="375" t="s">
        <v>389</v>
      </c>
      <c r="Z464" s="375" t="s">
        <v>400</v>
      </c>
      <c r="AA464" s="763">
        <f>M$147/1000/10^6/0.000293071</f>
        <v>1.3850003281817565E-3</v>
      </c>
      <c r="AB464" s="375" t="s">
        <v>399</v>
      </c>
      <c r="AC464" s="831" t="str">
        <f t="shared" ca="1" si="58"/>
        <v>Electric tab Row 144-154 for Coal Boiler when Inputs tab E710 = MRO</v>
      </c>
      <c r="AD464" s="428" t="s">
        <v>263</v>
      </c>
      <c r="AE464" s="375" t="str">
        <f t="shared" ca="1" si="50"/>
        <v>MRO</v>
      </c>
      <c r="AF464" s="375" t="s">
        <v>390</v>
      </c>
      <c r="AG464" s="375">
        <f t="shared" si="59"/>
        <v>1.1422792134540028E-6</v>
      </c>
      <c r="AH464" s="375" t="s">
        <v>399</v>
      </c>
      <c r="AI464" s="375" t="str">
        <f t="shared" ca="1" si="60"/>
        <v>Electric tab Row 188-198 for MRO Hydro when Inputs tab E710 = MRO</v>
      </c>
      <c r="AJ464" s="375" t="s">
        <v>422</v>
      </c>
      <c r="AK464" s="428" t="s">
        <v>277</v>
      </c>
      <c r="AL464" s="375" t="str">
        <f t="shared" ca="1" si="51"/>
        <v>MRO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MRO PWR when Inputs tab E710 = MRO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MRO</v>
      </c>
      <c r="C465" s="375" t="str">
        <f t="shared" si="53"/>
        <v>10%natural gas_48%coal_0%oil_11%nuclear_5%hydro_25%wind_1%solar_1%other</v>
      </c>
      <c r="D465" s="375" t="s">
        <v>408</v>
      </c>
      <c r="E465" s="375" t="s">
        <v>400</v>
      </c>
      <c r="F465" s="761">
        <f t="shared" si="54"/>
        <v>0.10601108106496286</v>
      </c>
      <c r="G465" s="375" t="s">
        <v>398</v>
      </c>
      <c r="H465" s="831" t="str">
        <f t="shared" ca="1" si="55"/>
        <v>Electric tab Row 137-142 for MRO Mix when Inputs tab E710 = MRO</v>
      </c>
      <c r="I465" s="428" t="s">
        <v>232</v>
      </c>
      <c r="J465" s="375" t="str">
        <f t="shared" ca="1" si="48"/>
        <v>MRO</v>
      </c>
      <c r="K465" s="375" t="s">
        <v>52</v>
      </c>
      <c r="L465" s="378"/>
      <c r="M465" s="824">
        <f t="shared" si="56"/>
        <v>0.28599999999999998</v>
      </c>
      <c r="N465" s="375" t="s">
        <v>390</v>
      </c>
      <c r="O465" s="375" t="s">
        <v>400</v>
      </c>
      <c r="P465" s="763">
        <f t="shared" si="63"/>
        <v>4.1000009715127812E-5</v>
      </c>
      <c r="Q465" s="375" t="s">
        <v>399</v>
      </c>
      <c r="R465" s="831" t="str">
        <f t="shared" ca="1" si="64"/>
        <v>Electric tab Row 144-154 for Natural gas Boiler when Inputs tab E710 = MRO</v>
      </c>
      <c r="S465" s="428" t="s">
        <v>49</v>
      </c>
      <c r="T465" s="375" t="s">
        <v>418</v>
      </c>
      <c r="U465" s="375" t="str">
        <f t="shared" ca="1" si="49"/>
        <v>MRO</v>
      </c>
      <c r="V465" s="375" t="s">
        <v>52</v>
      </c>
      <c r="W465" s="378"/>
      <c r="X465" s="824">
        <f t="shared" si="57"/>
        <v>0.34399999999999997</v>
      </c>
      <c r="Y465" s="375" t="s">
        <v>390</v>
      </c>
      <c r="Z465" s="375" t="s">
        <v>400</v>
      </c>
      <c r="AA465" s="763">
        <f>M$148/1000/10^6/0.000293071</f>
        <v>1.390000329366528E-4</v>
      </c>
      <c r="AB465" s="375" t="s">
        <v>399</v>
      </c>
      <c r="AC465" s="831" t="str">
        <f t="shared" ca="1" si="58"/>
        <v>Electric tab Row 144-154 for Coal Boiler when Inputs tab E710 = MRO</v>
      </c>
      <c r="AD465" s="428" t="s">
        <v>263</v>
      </c>
      <c r="AE465" s="375" t="str">
        <f t="shared" ca="1" si="50"/>
        <v>MRO</v>
      </c>
      <c r="AF465" s="375" t="s">
        <v>391</v>
      </c>
      <c r="AG465" s="375">
        <f t="shared" si="59"/>
        <v>4.3805263770013596E-7</v>
      </c>
      <c r="AH465" s="375" t="s">
        <v>399</v>
      </c>
      <c r="AI465" s="375" t="str">
        <f t="shared" ca="1" si="60"/>
        <v>Electric tab Row 188-198 for MRO Hydro when Inputs tab E710 = MRO</v>
      </c>
      <c r="AJ465" s="375" t="s">
        <v>422</v>
      </c>
      <c r="AK465" s="428" t="s">
        <v>277</v>
      </c>
      <c r="AL465" s="375" t="str">
        <f t="shared" ca="1" si="51"/>
        <v>MRO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MRO PWR when Inputs tab E710 = MRO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MRO</v>
      </c>
      <c r="C466" s="375" t="str">
        <f t="shared" si="53"/>
        <v>10%natural gas_48%coal_0%oil_11%nuclear_5%hydro_25%wind_1%solar_1%other</v>
      </c>
      <c r="D466" s="375" t="s">
        <v>409</v>
      </c>
      <c r="E466" s="375" t="s">
        <v>400</v>
      </c>
      <c r="F466" s="761">
        <f t="shared" si="54"/>
        <v>0.30701499643814034</v>
      </c>
      <c r="G466" s="375" t="s">
        <v>398</v>
      </c>
      <c r="H466" s="831" t="str">
        <f t="shared" ca="1" si="55"/>
        <v>Electric tab Row 137-142 for MRO Mix when Inputs tab E710 = MRO</v>
      </c>
      <c r="I466" s="428" t="s">
        <v>232</v>
      </c>
      <c r="J466" s="375" t="str">
        <f t="shared" ca="1" si="48"/>
        <v>MRO</v>
      </c>
      <c r="K466" s="375" t="s">
        <v>52</v>
      </c>
      <c r="L466" s="378"/>
      <c r="M466" s="824">
        <f t="shared" si="56"/>
        <v>0.28599999999999998</v>
      </c>
      <c r="N466" s="375" t="s">
        <v>391</v>
      </c>
      <c r="O466" s="375" t="s">
        <v>400</v>
      </c>
      <c r="P466" s="763">
        <f t="shared" si="63"/>
        <v>4.1000009715127812E-5</v>
      </c>
      <c r="Q466" s="375" t="s">
        <v>399</v>
      </c>
      <c r="R466" s="831" t="str">
        <f t="shared" ca="1" si="64"/>
        <v>Electric tab Row 144-154 for Natural gas Boiler when Inputs tab E710 = MRO</v>
      </c>
      <c r="S466" s="428" t="s">
        <v>49</v>
      </c>
      <c r="T466" s="375" t="s">
        <v>418</v>
      </c>
      <c r="U466" s="375" t="str">
        <f t="shared" ca="1" si="49"/>
        <v>MRO</v>
      </c>
      <c r="V466" s="375" t="s">
        <v>52</v>
      </c>
      <c r="W466" s="378"/>
      <c r="X466" s="824">
        <f t="shared" si="57"/>
        <v>0.34399999999999997</v>
      </c>
      <c r="Y466" s="375" t="s">
        <v>391</v>
      </c>
      <c r="Z466" s="375" t="s">
        <v>400</v>
      </c>
      <c r="AA466" s="763">
        <f>M$149/1000/10^6/0.000293071</f>
        <v>1.1000002606497702E-4</v>
      </c>
      <c r="AB466" s="375" t="s">
        <v>399</v>
      </c>
      <c r="AC466" s="831" t="str">
        <f t="shared" ca="1" si="58"/>
        <v>Electric tab Row 144-154 for Coal Boiler when Inputs tab E710 = MRO</v>
      </c>
      <c r="AD466" s="428" t="s">
        <v>263</v>
      </c>
      <c r="AE466" s="375" t="str">
        <f t="shared" ca="1" si="50"/>
        <v>MRO</v>
      </c>
      <c r="AF466" s="375" t="s">
        <v>392</v>
      </c>
      <c r="AG466" s="375">
        <f t="shared" si="59"/>
        <v>1.4487678909934563E-6</v>
      </c>
      <c r="AH466" s="375" t="s">
        <v>399</v>
      </c>
      <c r="AI466" s="375" t="str">
        <f t="shared" ca="1" si="60"/>
        <v>Electric tab Row 188-198 for MRO Hydro when Inputs tab E710 = MRO</v>
      </c>
      <c r="AJ466" s="375" t="s">
        <v>422</v>
      </c>
      <c r="AK466" s="428" t="s">
        <v>277</v>
      </c>
      <c r="AL466" s="375" t="str">
        <f t="shared" ca="1" si="51"/>
        <v>MRO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MRO PWR when Inputs tab E710 = MRO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MRO</v>
      </c>
      <c r="C467" s="375" t="str">
        <f t="shared" si="53"/>
        <v>10%natural gas_48%coal_0%oil_11%nuclear_5%hydro_25%wind_1%solar_1%other</v>
      </c>
      <c r="D467" s="375" t="s">
        <v>387</v>
      </c>
      <c r="E467" s="375" t="s">
        <v>400</v>
      </c>
      <c r="F467" s="763">
        <f>B145/1000/10^6/0.000293071</f>
        <v>1.7804340876538887E-5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MRO Mix when Inputs tab E710 = MRO</v>
      </c>
      <c r="I467" s="428" t="s">
        <v>232</v>
      </c>
      <c r="J467" s="375" t="str">
        <f t="shared" ca="1" si="48"/>
        <v>MRO</v>
      </c>
      <c r="K467" s="375" t="s">
        <v>52</v>
      </c>
      <c r="L467" s="378"/>
      <c r="M467" s="824">
        <f t="shared" si="56"/>
        <v>0.28599999999999998</v>
      </c>
      <c r="N467" s="375" t="s">
        <v>392</v>
      </c>
      <c r="O467" s="375" t="s">
        <v>400</v>
      </c>
      <c r="P467" s="763">
        <f t="shared" si="63"/>
        <v>4.8980011606023412E-3</v>
      </c>
      <c r="Q467" s="375" t="s">
        <v>399</v>
      </c>
      <c r="R467" s="831" t="str">
        <f t="shared" ca="1" si="64"/>
        <v>Electric tab Row 144-154 for Natural gas Boiler when Inputs tab E710 = MRO</v>
      </c>
      <c r="S467" s="428" t="s">
        <v>49</v>
      </c>
      <c r="T467" s="375" t="s">
        <v>418</v>
      </c>
      <c r="U467" s="375" t="str">
        <f t="shared" ca="1" si="49"/>
        <v>MRO</v>
      </c>
      <c r="V467" s="375" t="s">
        <v>52</v>
      </c>
      <c r="W467" s="378"/>
      <c r="X467" s="824">
        <f t="shared" si="57"/>
        <v>0.34399999999999997</v>
      </c>
      <c r="Y467" s="375" t="s">
        <v>392</v>
      </c>
      <c r="Z467" s="375" t="s">
        <v>400</v>
      </c>
      <c r="AA467" s="763">
        <f>M$150/1000/10^6/0.000293071</f>
        <v>3.3160007857405806E-3</v>
      </c>
      <c r="AB467" s="375" t="s">
        <v>399</v>
      </c>
      <c r="AC467" s="831" t="str">
        <f t="shared" ca="1" si="58"/>
        <v>Electric tab Row 144-154 for Coal Boiler when Inputs tab E710 = MRO</v>
      </c>
      <c r="AD467" s="428" t="s">
        <v>263</v>
      </c>
      <c r="AE467" s="375" t="str">
        <f t="shared" ca="1" si="50"/>
        <v>MRO</v>
      </c>
      <c r="AF467" s="375" t="s">
        <v>393</v>
      </c>
      <c r="AG467" s="375">
        <f t="shared" si="59"/>
        <v>2.1344424918996485E-8</v>
      </c>
      <c r="AH467" s="375" t="s">
        <v>399</v>
      </c>
      <c r="AI467" s="375" t="str">
        <f t="shared" ca="1" si="60"/>
        <v>Electric tab Row 188-198 for MRO Hydro when Inputs tab E710 = MRO</v>
      </c>
      <c r="AJ467" s="375" t="s">
        <v>422</v>
      </c>
      <c r="AK467" s="428" t="s">
        <v>277</v>
      </c>
      <c r="AL467" s="375" t="str">
        <f t="shared" ca="1" si="51"/>
        <v>MRO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MRO PWR when Inputs tab E710 = MRO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MRO</v>
      </c>
      <c r="C468" s="375" t="str">
        <f t="shared" si="53"/>
        <v>10%natural gas_48%coal_0%oil_11%nuclear_5%hydro_25%wind_1%solar_1%other</v>
      </c>
      <c r="D468" s="375" t="s">
        <v>388</v>
      </c>
      <c r="E468" s="375" t="s">
        <v>400</v>
      </c>
      <c r="F468" s="763">
        <f t="shared" ref="F468:F477" si="65">B146/1000/10^6/0.000293071</f>
        <v>1.4130361558249214E-4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MRO Mix when Inputs tab E710 = MRO</v>
      </c>
      <c r="I468" s="428" t="s">
        <v>232</v>
      </c>
      <c r="J468" s="375" t="str">
        <f t="shared" ca="1" si="48"/>
        <v>MRO</v>
      </c>
      <c r="K468" s="375" t="s">
        <v>52</v>
      </c>
      <c r="L468" s="378"/>
      <c r="M468" s="824">
        <f t="shared" si="56"/>
        <v>0.28599999999999998</v>
      </c>
      <c r="N468" s="375" t="s">
        <v>393</v>
      </c>
      <c r="O468" s="375" t="s">
        <v>400</v>
      </c>
      <c r="P468" s="763">
        <f t="shared" si="63"/>
        <v>6.7650016029960888E-6</v>
      </c>
      <c r="Q468" s="375" t="s">
        <v>399</v>
      </c>
      <c r="R468" s="831" t="str">
        <f t="shared" ca="1" si="64"/>
        <v>Electric tab Row 144-154 for Natural gas Boiler when Inputs tab E710 = MRO</v>
      </c>
      <c r="S468" s="428" t="s">
        <v>49</v>
      </c>
      <c r="T468" s="375" t="s">
        <v>418</v>
      </c>
      <c r="U468" s="375" t="str">
        <f t="shared" ca="1" si="49"/>
        <v>MRO</v>
      </c>
      <c r="V468" s="375" t="s">
        <v>52</v>
      </c>
      <c r="W468" s="378"/>
      <c r="X468" s="824">
        <f t="shared" si="57"/>
        <v>0.34399999999999997</v>
      </c>
      <c r="Y468" s="375" t="s">
        <v>393</v>
      </c>
      <c r="Z468" s="375" t="s">
        <v>400</v>
      </c>
      <c r="AA468" s="763">
        <f>M$151/1000/10^6/0.000293071</f>
        <v>4.7300011207940132E-6</v>
      </c>
      <c r="AB468" s="375" t="s">
        <v>399</v>
      </c>
      <c r="AC468" s="831" t="str">
        <f t="shared" ca="1" si="58"/>
        <v>Electric tab Row 144-154 for Coal Boiler when Inputs tab E710 = MRO</v>
      </c>
      <c r="AD468" s="428" t="s">
        <v>263</v>
      </c>
      <c r="AE468" s="375" t="str">
        <f t="shared" ca="1" si="50"/>
        <v>MRO</v>
      </c>
      <c r="AF468" s="375" t="s">
        <v>394</v>
      </c>
      <c r="AG468" s="375">
        <f t="shared" si="59"/>
        <v>4.8180116023094826E-8</v>
      </c>
      <c r="AH468" s="375" t="s">
        <v>399</v>
      </c>
      <c r="AI468" s="375" t="str">
        <f t="shared" ca="1" si="60"/>
        <v>Electric tab Row 188-198 for MRO Hydro when Inputs tab E710 = MRO</v>
      </c>
      <c r="AJ468" s="375" t="s">
        <v>422</v>
      </c>
      <c r="AK468" s="428" t="s">
        <v>277</v>
      </c>
      <c r="AL468" s="375" t="str">
        <f t="shared" ca="1" si="51"/>
        <v>MRO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MRO PWR when Inputs tab E710 = MRO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MRO</v>
      </c>
      <c r="C469" s="375" t="str">
        <f t="shared" si="53"/>
        <v>10%natural gas_48%coal_0%oil_11%nuclear_5%hydro_25%wind_1%solar_1%other</v>
      </c>
      <c r="D469" s="375" t="s">
        <v>389</v>
      </c>
      <c r="E469" s="375" t="s">
        <v>400</v>
      </c>
      <c r="F469" s="763">
        <f t="shared" si="65"/>
        <v>7.6370728338423424E-4</v>
      </c>
      <c r="G469" s="375" t="s">
        <v>399</v>
      </c>
      <c r="H469" s="831" t="str">
        <f t="shared" ca="1" si="66"/>
        <v>Electric tab Row 144-154 for MRO Mix when Inputs tab E710 = MRO</v>
      </c>
      <c r="I469" s="428" t="s">
        <v>232</v>
      </c>
      <c r="J469" s="375" t="str">
        <f t="shared" ca="1" si="48"/>
        <v>MRO</v>
      </c>
      <c r="K469" s="375" t="s">
        <v>52</v>
      </c>
      <c r="L469" s="378"/>
      <c r="M469" s="824">
        <f t="shared" si="56"/>
        <v>0.28599999999999998</v>
      </c>
      <c r="N469" s="375" t="s">
        <v>394</v>
      </c>
      <c r="O469" s="375" t="s">
        <v>400</v>
      </c>
      <c r="P469" s="763">
        <f t="shared" si="63"/>
        <v>1.7548004158074701E-5</v>
      </c>
      <c r="Q469" s="375" t="s">
        <v>399</v>
      </c>
      <c r="R469" s="831" t="str">
        <f t="shared" ca="1" si="64"/>
        <v>Electric tab Row 144-154 for Natural gas Boiler when Inputs tab E710 = MRO</v>
      </c>
      <c r="S469" s="428" t="s">
        <v>49</v>
      </c>
      <c r="T469" s="375" t="s">
        <v>418</v>
      </c>
      <c r="U469" s="375" t="str">
        <f t="shared" ca="1" si="49"/>
        <v>MRO</v>
      </c>
      <c r="V469" s="375" t="s">
        <v>52</v>
      </c>
      <c r="W469" s="378"/>
      <c r="X469" s="824">
        <f t="shared" si="57"/>
        <v>0.34399999999999997</v>
      </c>
      <c r="Y469" s="375" t="s">
        <v>394</v>
      </c>
      <c r="Z469" s="375" t="s">
        <v>400</v>
      </c>
      <c r="AA469" s="763">
        <f>M$152/1000/10^6/0.000293071</f>
        <v>8.9100021112631409E-6</v>
      </c>
      <c r="AB469" s="375" t="s">
        <v>399</v>
      </c>
      <c r="AC469" s="831" t="str">
        <f t="shared" ca="1" si="58"/>
        <v>Electric tab Row 144-154 for Coal Boiler when Inputs tab E710 = MRO</v>
      </c>
      <c r="AD469" s="428" t="s">
        <v>263</v>
      </c>
      <c r="AE469" s="375" t="str">
        <f t="shared" ca="1" si="50"/>
        <v>MRO</v>
      </c>
      <c r="AF469" s="375" t="s">
        <v>395</v>
      </c>
      <c r="AG469" s="375">
        <f t="shared" si="59"/>
        <v>1.7356200342465465E-6</v>
      </c>
      <c r="AH469" s="375" t="s">
        <v>399</v>
      </c>
      <c r="AI469" s="375" t="str">
        <f t="shared" ca="1" si="60"/>
        <v>Electric tab Row 188-198 for MRO Hydro when Inputs tab E710 = MRO</v>
      </c>
      <c r="AJ469" s="375" t="s">
        <v>422</v>
      </c>
      <c r="AK469" s="428" t="s">
        <v>277</v>
      </c>
      <c r="AL469" s="375" t="str">
        <f t="shared" ca="1" si="51"/>
        <v>MRO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MRO PWR when Inputs tab E710 = MRO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MRO</v>
      </c>
      <c r="C470" s="375" t="str">
        <f t="shared" si="53"/>
        <v>10%natural gas_48%coal_0%oil_11%nuclear_5%hydro_25%wind_1%solar_1%other</v>
      </c>
      <c r="D470" s="375" t="s">
        <v>390</v>
      </c>
      <c r="E470" s="375" t="s">
        <v>400</v>
      </c>
      <c r="F470" s="763">
        <f t="shared" si="65"/>
        <v>8.150364963348925E-5</v>
      </c>
      <c r="G470" s="375" t="s">
        <v>399</v>
      </c>
      <c r="H470" s="831" t="str">
        <f t="shared" ca="1" si="66"/>
        <v>Electric tab Row 144-154 for MRO Mix when Inputs tab E710 = MRO</v>
      </c>
      <c r="I470" s="428" t="s">
        <v>232</v>
      </c>
      <c r="J470" s="375" t="str">
        <f t="shared" ca="1" si="48"/>
        <v>MRO</v>
      </c>
      <c r="K470" s="375" t="s">
        <v>52</v>
      </c>
      <c r="L470" s="378"/>
      <c r="M470" s="824">
        <f t="shared" si="56"/>
        <v>0.28599999999999998</v>
      </c>
      <c r="N470" s="375" t="s">
        <v>395</v>
      </c>
      <c r="O470" s="375" t="s">
        <v>400</v>
      </c>
      <c r="P470" s="763">
        <f t="shared" si="63"/>
        <v>1.3000003080406379E-5</v>
      </c>
      <c r="Q470" s="375" t="s">
        <v>399</v>
      </c>
      <c r="R470" s="831" t="str">
        <f t="shared" ca="1" si="64"/>
        <v>Electric tab Row 144-154 for Natural gas Boiler when Inputs tab E710 = MRO</v>
      </c>
      <c r="S470" s="428" t="s">
        <v>49</v>
      </c>
      <c r="T470" s="375" t="s">
        <v>418</v>
      </c>
      <c r="U470" s="375" t="str">
        <f t="shared" ca="1" si="49"/>
        <v>MRO</v>
      </c>
      <c r="V470" s="375" t="s">
        <v>52</v>
      </c>
      <c r="W470" s="378"/>
      <c r="X470" s="824">
        <f t="shared" si="57"/>
        <v>0.34399999999999997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MRO</v>
      </c>
      <c r="AD470" s="428" t="s">
        <v>263</v>
      </c>
      <c r="AE470" s="375" t="str">
        <f t="shared" ca="1" si="50"/>
        <v>MRO</v>
      </c>
      <c r="AF470" s="375" t="s">
        <v>396</v>
      </c>
      <c r="AG470" s="375">
        <f t="shared" si="59"/>
        <v>1.9677434756619897E-8</v>
      </c>
      <c r="AH470" s="375" t="s">
        <v>399</v>
      </c>
      <c r="AI470" s="375" t="str">
        <f t="shared" ca="1" si="60"/>
        <v>Electric tab Row 188-198 for MRO Hydro when Inputs tab E710 = MRO</v>
      </c>
      <c r="AJ470" s="375" t="s">
        <v>422</v>
      </c>
      <c r="AK470" s="428" t="s">
        <v>277</v>
      </c>
      <c r="AL470" s="375" t="str">
        <f t="shared" ca="1" si="51"/>
        <v>MRO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MRO PWR when Inputs tab E710 = MRO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MRO</v>
      </c>
      <c r="C471" s="375" t="str">
        <f t="shared" si="53"/>
        <v>10%natural gas_48%coal_0%oil_11%nuclear_5%hydro_25%wind_1%solar_1%other</v>
      </c>
      <c r="D471" s="375" t="s">
        <v>391</v>
      </c>
      <c r="E471" s="375" t="s">
        <v>400</v>
      </c>
      <c r="F471" s="763">
        <f t="shared" si="65"/>
        <v>6.4462730803056356E-5</v>
      </c>
      <c r="G471" s="375" t="s">
        <v>399</v>
      </c>
      <c r="H471" s="831" t="str">
        <f t="shared" ca="1" si="66"/>
        <v>Electric tab Row 144-154 for MRO Mix when Inputs tab E710 = MRO</v>
      </c>
      <c r="I471" s="428" t="s">
        <v>232</v>
      </c>
      <c r="J471" s="375" t="str">
        <f t="shared" ca="1" si="48"/>
        <v>MRO</v>
      </c>
      <c r="K471" s="375" t="s">
        <v>52</v>
      </c>
      <c r="L471" s="378"/>
      <c r="M471" s="824">
        <f t="shared" si="56"/>
        <v>0.28599999999999998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MRO</v>
      </c>
      <c r="S471" s="428" t="s">
        <v>49</v>
      </c>
      <c r="T471" s="375" t="s">
        <v>418</v>
      </c>
      <c r="U471" s="375" t="str">
        <f t="shared" ca="1" si="49"/>
        <v>MRO</v>
      </c>
      <c r="V471" s="375" t="s">
        <v>52</v>
      </c>
      <c r="W471" s="378"/>
      <c r="X471" s="824">
        <f t="shared" si="57"/>
        <v>0.34399999999999997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MRO</v>
      </c>
      <c r="AD471" s="430" t="s">
        <v>263</v>
      </c>
      <c r="AE471" s="832" t="str">
        <f t="shared" ca="1" si="50"/>
        <v>MRO</v>
      </c>
      <c r="AF471" s="832" t="s">
        <v>397</v>
      </c>
      <c r="AG471" s="832">
        <f t="shared" si="59"/>
        <v>2.0869644258237562E-3</v>
      </c>
      <c r="AH471" s="832" t="s">
        <v>399</v>
      </c>
      <c r="AI471" s="832" t="str">
        <f t="shared" ca="1" si="60"/>
        <v>Electric tab Row 188-198 for MRO Hydro when Inputs tab E710 = MRO</v>
      </c>
      <c r="AJ471" s="832" t="s">
        <v>422</v>
      </c>
      <c r="AK471" s="428" t="s">
        <v>277</v>
      </c>
      <c r="AL471" s="375" t="str">
        <f t="shared" ca="1" si="51"/>
        <v>MRO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MRO PWR when Inputs tab E710 = MRO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MRO</v>
      </c>
      <c r="C472" s="375" t="str">
        <f t="shared" si="53"/>
        <v>10%natural gas_48%coal_0%oil_11%nuclear_5%hydro_25%wind_1%solar_1%other</v>
      </c>
      <c r="D472" s="375" t="s">
        <v>392</v>
      </c>
      <c r="E472" s="375" t="s">
        <v>400</v>
      </c>
      <c r="F472" s="763">
        <f t="shared" si="65"/>
        <v>1.627430457815534E-3</v>
      </c>
      <c r="G472" s="375" t="s">
        <v>399</v>
      </c>
      <c r="H472" s="831" t="str">
        <f t="shared" ca="1" si="66"/>
        <v>Electric tab Row 144-154 for MRO Mix when Inputs tab E710 = MRO</v>
      </c>
      <c r="I472" s="428" t="s">
        <v>232</v>
      </c>
      <c r="J472" s="375" t="str">
        <f t="shared" ca="1" si="48"/>
        <v>MRO</v>
      </c>
      <c r="K472" s="375" t="s">
        <v>52</v>
      </c>
      <c r="L472" s="378"/>
      <c r="M472" s="824">
        <f t="shared" si="56"/>
        <v>0.28599999999999998</v>
      </c>
      <c r="N472" s="375" t="s">
        <v>397</v>
      </c>
      <c r="O472" s="375" t="s">
        <v>400</v>
      </c>
      <c r="P472" s="763">
        <f t="shared" si="63"/>
        <v>0.70790587462123933</v>
      </c>
      <c r="Q472" s="375" t="s">
        <v>399</v>
      </c>
      <c r="R472" s="831" t="str">
        <f t="shared" ca="1" si="64"/>
        <v>Electric tab Row 144-154 for Natural gas Boiler when Inputs tab E710 = MRO</v>
      </c>
      <c r="S472" s="428" t="s">
        <v>49</v>
      </c>
      <c r="T472" s="375" t="s">
        <v>418</v>
      </c>
      <c r="U472" s="375" t="str">
        <f t="shared" ca="1" si="49"/>
        <v>MRO</v>
      </c>
      <c r="V472" s="375" t="s">
        <v>52</v>
      </c>
      <c r="W472" s="378"/>
      <c r="X472" s="824">
        <f t="shared" si="57"/>
        <v>0.34399999999999997</v>
      </c>
      <c r="Y472" s="375" t="s">
        <v>397</v>
      </c>
      <c r="Z472" s="375" t="s">
        <v>400</v>
      </c>
      <c r="AA472" s="763">
        <f>M$155/1000/10^6/0.000293071</f>
        <v>0.99200789933606026</v>
      </c>
      <c r="AB472" s="375" t="s">
        <v>399</v>
      </c>
      <c r="AC472" s="831" t="str">
        <f t="shared" ca="1" si="58"/>
        <v>Electric tab Row 144-154 for Coal Boiler when Inputs tab E710 = MRO</v>
      </c>
      <c r="AK472" s="428" t="s">
        <v>277</v>
      </c>
      <c r="AL472" s="375" t="str">
        <f t="shared" ca="1" si="51"/>
        <v>MRO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MRO BRW when Inputs tab E710 = MRO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MRO</v>
      </c>
      <c r="C473" s="375" t="str">
        <f t="shared" si="53"/>
        <v>10%natural gas_48%coal_0%oil_11%nuclear_5%hydro_25%wind_1%solar_1%other</v>
      </c>
      <c r="D473" s="375" t="s">
        <v>393</v>
      </c>
      <c r="E473" s="375" t="s">
        <v>400</v>
      </c>
      <c r="F473" s="763">
        <f t="shared" si="65"/>
        <v>4.0127351196995744E-6</v>
      </c>
      <c r="G473" s="375" t="s">
        <v>399</v>
      </c>
      <c r="H473" s="831" t="str">
        <f t="shared" ca="1" si="66"/>
        <v>Electric tab Row 144-154 for MRO Mix when Inputs tab E710 = MRO</v>
      </c>
      <c r="I473" s="428" t="s">
        <v>232</v>
      </c>
      <c r="J473" s="375" t="str">
        <f t="shared" ca="1" si="48"/>
        <v>MRO</v>
      </c>
      <c r="K473" s="375" t="s">
        <v>52</v>
      </c>
      <c r="L473" s="378"/>
      <c r="M473" s="824">
        <f t="shared" si="56"/>
        <v>0.28599999999999998</v>
      </c>
      <c r="N473" s="375" t="s">
        <v>387</v>
      </c>
      <c r="O473" s="375" t="s">
        <v>401</v>
      </c>
      <c r="P473" s="378">
        <f>(I145+I189)/1000/10^6/0.000293071</f>
        <v>3.3811816377650525E-5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MRO</v>
      </c>
      <c r="S473" s="428" t="s">
        <v>49</v>
      </c>
      <c r="T473" s="375" t="s">
        <v>418</v>
      </c>
      <c r="U473" s="375" t="str">
        <f t="shared" ca="1" si="49"/>
        <v>MRO</v>
      </c>
      <c r="V473" s="375" t="s">
        <v>52</v>
      </c>
      <c r="W473" s="378"/>
      <c r="X473" s="824">
        <f t="shared" si="57"/>
        <v>0.34399999999999997</v>
      </c>
      <c r="Y473" s="375" t="s">
        <v>387</v>
      </c>
      <c r="Z473" s="375" t="s">
        <v>401</v>
      </c>
      <c r="AA473" s="378">
        <f>(M$145+M$189)/1000/10^6/0.000293071</f>
        <v>1.9811813060289801E-5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MRO</v>
      </c>
      <c r="AK473" s="428" t="s">
        <v>277</v>
      </c>
      <c r="AL473" s="375" t="str">
        <f t="shared" ca="1" si="51"/>
        <v>MRO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MRO BRW when Inputs tab E710 = MRO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MRO</v>
      </c>
      <c r="C474" s="375" t="str">
        <f t="shared" si="53"/>
        <v>10%natural gas_48%coal_0%oil_11%nuclear_5%hydro_25%wind_1%solar_1%other</v>
      </c>
      <c r="D474" s="375" t="s">
        <v>394</v>
      </c>
      <c r="E474" s="375" t="s">
        <v>400</v>
      </c>
      <c r="F474" s="763">
        <f t="shared" si="65"/>
        <v>8.7511334961429964E-6</v>
      </c>
      <c r="G474" s="375" t="s">
        <v>399</v>
      </c>
      <c r="H474" s="831" t="str">
        <f t="shared" ca="1" si="66"/>
        <v>Electric tab Row 144-154 for MRO Mix when Inputs tab E710 = MRO</v>
      </c>
      <c r="I474" s="428" t="s">
        <v>232</v>
      </c>
      <c r="J474" s="375" t="str">
        <f t="shared" ca="1" si="48"/>
        <v>MRO</v>
      </c>
      <c r="K474" s="375" t="s">
        <v>52</v>
      </c>
      <c r="L474" s="378"/>
      <c r="M474" s="824">
        <f t="shared" si="56"/>
        <v>0.28599999999999998</v>
      </c>
      <c r="N474" s="375" t="s">
        <v>388</v>
      </c>
      <c r="O474" s="375" t="s">
        <v>401</v>
      </c>
      <c r="P474" s="378">
        <f t="shared" ref="P474:P483" si="70">(I146+I190)/1000/10^6/0.000293071</f>
        <v>5.0346184369148828E-4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MRO</v>
      </c>
      <c r="S474" s="428" t="s">
        <v>49</v>
      </c>
      <c r="T474" s="375" t="s">
        <v>418</v>
      </c>
      <c r="U474" s="375" t="str">
        <f t="shared" ca="1" si="49"/>
        <v>MRO</v>
      </c>
      <c r="V474" s="375" t="s">
        <v>52</v>
      </c>
      <c r="W474" s="378"/>
      <c r="X474" s="824">
        <f t="shared" si="57"/>
        <v>0.34399999999999997</v>
      </c>
      <c r="Y474" s="375" t="s">
        <v>388</v>
      </c>
      <c r="Z474" s="375" t="s">
        <v>401</v>
      </c>
      <c r="AA474" s="378">
        <f>(M$146+M$190)/1000/10^6/0.000293071</f>
        <v>1.6146176265310522E-4</v>
      </c>
      <c r="AB474" s="375" t="s">
        <v>399</v>
      </c>
      <c r="AC474" s="831" t="str">
        <f t="shared" ca="1" si="68"/>
        <v>Electric tab Row 144-154 plus Row 188-198 for Coal Boiler when Inputs tab E710 = MRO</v>
      </c>
      <c r="AK474" s="428" t="s">
        <v>277</v>
      </c>
      <c r="AL474" s="375" t="str">
        <f t="shared" ca="1" si="51"/>
        <v>MRO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MRO BRW when Inputs tab E710 = MRO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MRO</v>
      </c>
      <c r="C475" s="375" t="str">
        <f t="shared" si="53"/>
        <v>10%natural gas_48%coal_0%oil_11%nuclear_5%hydro_25%wind_1%solar_1%other</v>
      </c>
      <c r="D475" s="375" t="s">
        <v>395</v>
      </c>
      <c r="E475" s="375" t="s">
        <v>400</v>
      </c>
      <c r="F475" s="763">
        <f t="shared" si="65"/>
        <v>8.0205091212579284E-6</v>
      </c>
      <c r="G475" s="375" t="s">
        <v>399</v>
      </c>
      <c r="H475" s="831" t="str">
        <f t="shared" ca="1" si="66"/>
        <v>Electric tab Row 144-154 for MRO Mix when Inputs tab E710 = MRO</v>
      </c>
      <c r="I475" s="428" t="s">
        <v>232</v>
      </c>
      <c r="J475" s="375" t="str">
        <f t="shared" ca="1" si="48"/>
        <v>MRO</v>
      </c>
      <c r="K475" s="375" t="s">
        <v>52</v>
      </c>
      <c r="L475" s="378"/>
      <c r="M475" s="824">
        <f t="shared" si="56"/>
        <v>0.28599999999999998</v>
      </c>
      <c r="N475" s="375" t="s">
        <v>389</v>
      </c>
      <c r="O475" s="375" t="s">
        <v>401</v>
      </c>
      <c r="P475" s="378">
        <f t="shared" si="70"/>
        <v>2.2928289158970021E-3</v>
      </c>
      <c r="Q475" s="375" t="s">
        <v>399</v>
      </c>
      <c r="R475" s="831" t="str">
        <f t="shared" ca="1" si="71"/>
        <v>Electric tab Row 144-154 plus Row 188-198 for Natural gas Boiler when Inputs tab E710 = MRO</v>
      </c>
      <c r="S475" s="428" t="s">
        <v>49</v>
      </c>
      <c r="T475" s="375" t="s">
        <v>418</v>
      </c>
      <c r="U475" s="375" t="str">
        <f t="shared" ca="1" si="49"/>
        <v>MRO</v>
      </c>
      <c r="V475" s="375" t="s">
        <v>52</v>
      </c>
      <c r="W475" s="378"/>
      <c r="X475" s="824">
        <f t="shared" si="57"/>
        <v>0.34399999999999997</v>
      </c>
      <c r="Y475" s="375" t="s">
        <v>389</v>
      </c>
      <c r="Z475" s="375" t="s">
        <v>401</v>
      </c>
      <c r="AA475" s="378">
        <f>(M$147+M$191)/1000/10^6/0.000293071</f>
        <v>1.3858287009794184E-3</v>
      </c>
      <c r="AB475" s="375" t="s">
        <v>399</v>
      </c>
      <c r="AC475" s="831" t="str">
        <f t="shared" ca="1" si="68"/>
        <v>Electric tab Row 144-154 plus Row 188-198 for Coal Boiler when Inputs tab E710 = MRO</v>
      </c>
      <c r="AK475" s="428" t="s">
        <v>277</v>
      </c>
      <c r="AL475" s="375" t="str">
        <f t="shared" ca="1" si="51"/>
        <v>MRO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MRO BRW when Inputs tab E710 = MRO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MRO</v>
      </c>
      <c r="C476" s="375" t="str">
        <f t="shared" si="53"/>
        <v>10%natural gas_48%coal_0%oil_11%nuclear_5%hydro_25%wind_1%solar_1%other</v>
      </c>
      <c r="D476" s="375" t="s">
        <v>396</v>
      </c>
      <c r="E476" s="375" t="s">
        <v>400</v>
      </c>
      <c r="F476" s="763">
        <f t="shared" si="65"/>
        <v>8.0483754204965833E-6</v>
      </c>
      <c r="G476" s="375" t="s">
        <v>399</v>
      </c>
      <c r="H476" s="831" t="str">
        <f t="shared" ca="1" si="66"/>
        <v>Electric tab Row 144-154 for MRO Mix when Inputs tab E710 = MRO</v>
      </c>
      <c r="I476" s="428" t="s">
        <v>232</v>
      </c>
      <c r="J476" s="375" t="str">
        <f t="shared" ca="1" si="48"/>
        <v>MRO</v>
      </c>
      <c r="K476" s="375" t="s">
        <v>52</v>
      </c>
      <c r="L476" s="378"/>
      <c r="M476" s="824">
        <f t="shared" si="56"/>
        <v>0.28599999999999998</v>
      </c>
      <c r="N476" s="375" t="s">
        <v>390</v>
      </c>
      <c r="O476" s="375" t="s">
        <v>401</v>
      </c>
      <c r="P476" s="378">
        <f t="shared" si="70"/>
        <v>4.1502188569156441E-5</v>
      </c>
      <c r="Q476" s="375" t="s">
        <v>399</v>
      </c>
      <c r="R476" s="831" t="str">
        <f t="shared" ca="1" si="71"/>
        <v>Electric tab Row 144-154 plus Row 188-198 for Natural gas Boiler when Inputs tab E710 = MRO</v>
      </c>
      <c r="S476" s="428" t="s">
        <v>49</v>
      </c>
      <c r="T476" s="375" t="s">
        <v>418</v>
      </c>
      <c r="U476" s="375" t="str">
        <f t="shared" ca="1" si="49"/>
        <v>MRO</v>
      </c>
      <c r="V476" s="375" t="s">
        <v>52</v>
      </c>
      <c r="W476" s="378"/>
      <c r="X476" s="824">
        <f t="shared" si="57"/>
        <v>0.34399999999999997</v>
      </c>
      <c r="Y476" s="375" t="s">
        <v>390</v>
      </c>
      <c r="Z476" s="375" t="s">
        <v>401</v>
      </c>
      <c r="AA476" s="378">
        <f>(M$148+M$192)/1000/10^6/0.000293071</f>
        <v>1.3950221179068144E-4</v>
      </c>
      <c r="AB476" s="375" t="s">
        <v>399</v>
      </c>
      <c r="AC476" s="831" t="str">
        <f t="shared" ca="1" si="68"/>
        <v>Electric tab Row 144-154 plus Row 188-198 for Coal Boiler when Inputs tab E710 = MRO</v>
      </c>
      <c r="AK476" s="428" t="s">
        <v>277</v>
      </c>
      <c r="AL476" s="375" t="str">
        <f t="shared" ca="1" si="51"/>
        <v>MRO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MRO BRW when Inputs tab E710 = MRO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MRO</v>
      </c>
      <c r="C477" s="375" t="str">
        <f t="shared" si="53"/>
        <v>10%natural gas_48%coal_0%oil_11%nuclear_5%hydro_25%wind_1%solar_1%other</v>
      </c>
      <c r="D477" s="375" t="s">
        <v>397</v>
      </c>
      <c r="E477" s="375" t="s">
        <v>400</v>
      </c>
      <c r="F477" s="763">
        <f t="shared" si="65"/>
        <v>0.52750436404468681</v>
      </c>
      <c r="G477" s="375" t="s">
        <v>399</v>
      </c>
      <c r="H477" s="831" t="str">
        <f t="shared" ca="1" si="66"/>
        <v>Electric tab Row 144-154 for MRO Mix when Inputs tab E710 = MRO</v>
      </c>
      <c r="I477" s="428" t="s">
        <v>232</v>
      </c>
      <c r="J477" s="375" t="str">
        <f t="shared" ca="1" si="48"/>
        <v>MRO</v>
      </c>
      <c r="K477" s="375" t="s">
        <v>52</v>
      </c>
      <c r="L477" s="378"/>
      <c r="M477" s="824">
        <f t="shared" si="56"/>
        <v>0.28599999999999998</v>
      </c>
      <c r="N477" s="375" t="s">
        <v>391</v>
      </c>
      <c r="O477" s="375" t="s">
        <v>401</v>
      </c>
      <c r="P477" s="378">
        <f t="shared" si="70"/>
        <v>4.1231829989486738E-5</v>
      </c>
      <c r="Q477" s="375" t="s">
        <v>399</v>
      </c>
      <c r="R477" s="831" t="str">
        <f t="shared" ca="1" si="71"/>
        <v>Electric tab Row 144-154 plus Row 188-198 for Natural gas Boiler when Inputs tab E710 = MRO</v>
      </c>
      <c r="S477" s="428" t="s">
        <v>49</v>
      </c>
      <c r="T477" s="375" t="s">
        <v>418</v>
      </c>
      <c r="U477" s="375" t="str">
        <f t="shared" ca="1" si="49"/>
        <v>MRO</v>
      </c>
      <c r="V477" s="375" t="s">
        <v>52</v>
      </c>
      <c r="W477" s="378"/>
      <c r="X477" s="824">
        <f t="shared" si="57"/>
        <v>0.34399999999999997</v>
      </c>
      <c r="Y477" s="375" t="s">
        <v>391</v>
      </c>
      <c r="Z477" s="375" t="s">
        <v>401</v>
      </c>
      <c r="AA477" s="378">
        <f>(M$149+M$193)/1000/10^6/0.000293071</f>
        <v>1.1023184633933594E-4</v>
      </c>
      <c r="AB477" s="375" t="s">
        <v>399</v>
      </c>
      <c r="AC477" s="831" t="str">
        <f t="shared" ca="1" si="68"/>
        <v>Electric tab Row 144-154 plus Row 188-198 for Coal Boiler when Inputs tab E710 = MRO</v>
      </c>
      <c r="AK477" s="428" t="s">
        <v>277</v>
      </c>
      <c r="AL477" s="375" t="str">
        <f t="shared" ca="1" si="51"/>
        <v>MRO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MRO BRW when Inputs tab E710 = MRO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MRO</v>
      </c>
      <c r="C478" s="375" t="str">
        <f t="shared" si="53"/>
        <v>10%natural gas_48%coal_0%oil_11%nuclear_5%hydro_25%wind_1%solar_1%other</v>
      </c>
      <c r="D478" s="375" t="s">
        <v>387</v>
      </c>
      <c r="E478" s="375" t="s">
        <v>401</v>
      </c>
      <c r="F478" s="378">
        <f>(B145+B189)/1000/10^6/0.000293071</f>
        <v>1.9906883417115657E-5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MRO Mix when Inputs tab E710 = MRO</v>
      </c>
      <c r="I478" s="428" t="s">
        <v>232</v>
      </c>
      <c r="J478" s="375" t="str">
        <f t="shared" ca="1" si="48"/>
        <v>MRO</v>
      </c>
      <c r="K478" s="375" t="s">
        <v>52</v>
      </c>
      <c r="L478" s="378"/>
      <c r="M478" s="824">
        <f t="shared" si="56"/>
        <v>0.28599999999999998</v>
      </c>
      <c r="N478" s="375" t="s">
        <v>392</v>
      </c>
      <c r="O478" s="375" t="s">
        <v>401</v>
      </c>
      <c r="P478" s="378">
        <f t="shared" si="70"/>
        <v>4.9008297645222465E-3</v>
      </c>
      <c r="Q478" s="375" t="s">
        <v>399</v>
      </c>
      <c r="R478" s="831" t="str">
        <f t="shared" ca="1" si="71"/>
        <v>Electric tab Row 144-154 plus Row 188-198 for Natural gas Boiler when Inputs tab E710 = MRO</v>
      </c>
      <c r="S478" s="428" t="s">
        <v>49</v>
      </c>
      <c r="T478" s="375" t="s">
        <v>418</v>
      </c>
      <c r="U478" s="375" t="str">
        <f t="shared" ca="1" si="49"/>
        <v>MRO</v>
      </c>
      <c r="V478" s="375" t="s">
        <v>52</v>
      </c>
      <c r="W478" s="378"/>
      <c r="X478" s="824">
        <f t="shared" si="57"/>
        <v>0.34399999999999997</v>
      </c>
      <c r="Y478" s="375" t="s">
        <v>392</v>
      </c>
      <c r="Z478" s="375" t="s">
        <v>401</v>
      </c>
      <c r="AA478" s="378">
        <f>(M$150+M$194)/1000/10^6/0.000293071</f>
        <v>3.318829389660485E-3</v>
      </c>
      <c r="AB478" s="375" t="s">
        <v>399</v>
      </c>
      <c r="AC478" s="831" t="str">
        <f t="shared" ca="1" si="68"/>
        <v>Electric tab Row 144-154 plus Row 188-198 for Coal Boiler when Inputs tab E710 = MRO</v>
      </c>
      <c r="AK478" s="428" t="s">
        <v>277</v>
      </c>
      <c r="AL478" s="375" t="str">
        <f t="shared" ca="1" si="51"/>
        <v>MRO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MRO BRW when Inputs tab E710 = MRO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MRO</v>
      </c>
      <c r="C479" s="375" t="str">
        <f t="shared" si="53"/>
        <v>10%natural gas_48%coal_0%oil_11%nuclear_5%hydro_25%wind_1%solar_1%other</v>
      </c>
      <c r="D479" s="375" t="s">
        <v>388</v>
      </c>
      <c r="E479" s="375" t="s">
        <v>401</v>
      </c>
      <c r="F479" s="378">
        <f t="shared" ref="F479:F488" si="72">(B146+B190)/1000/10^6/0.000293071</f>
        <v>1.5414437953468891E-4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MRO Mix when Inputs tab E710 = MRO</v>
      </c>
      <c r="I479" s="428" t="s">
        <v>232</v>
      </c>
      <c r="J479" s="375" t="str">
        <f t="shared" ca="1" si="48"/>
        <v>MRO</v>
      </c>
      <c r="K479" s="375" t="s">
        <v>52</v>
      </c>
      <c r="L479" s="378"/>
      <c r="M479" s="824">
        <f t="shared" si="56"/>
        <v>0.28599999999999998</v>
      </c>
      <c r="N479" s="375" t="s">
        <v>393</v>
      </c>
      <c r="O479" s="375" t="s">
        <v>401</v>
      </c>
      <c r="P479" s="378">
        <f t="shared" si="70"/>
        <v>6.7693252982237317E-6</v>
      </c>
      <c r="Q479" s="375" t="s">
        <v>399</v>
      </c>
      <c r="R479" s="831" t="str">
        <f t="shared" ca="1" si="71"/>
        <v>Electric tab Row 144-154 plus Row 188-198 for Natural gas Boiler when Inputs tab E710 = MRO</v>
      </c>
      <c r="S479" s="428" t="s">
        <v>49</v>
      </c>
      <c r="T479" s="375" t="s">
        <v>418</v>
      </c>
      <c r="U479" s="375" t="str">
        <f t="shared" ca="1" si="49"/>
        <v>MRO</v>
      </c>
      <c r="V479" s="375" t="s">
        <v>52</v>
      </c>
      <c r="W479" s="378"/>
      <c r="X479" s="824">
        <f t="shared" si="57"/>
        <v>0.34399999999999997</v>
      </c>
      <c r="Y479" s="375" t="s">
        <v>393</v>
      </c>
      <c r="Z479" s="375" t="s">
        <v>401</v>
      </c>
      <c r="AA479" s="378">
        <f>(M$151+M$195)/1000/10^6/0.000293071</f>
        <v>4.7343248160216569E-6</v>
      </c>
      <c r="AB479" s="375" t="s">
        <v>399</v>
      </c>
      <c r="AC479" s="831" t="str">
        <f t="shared" ca="1" si="68"/>
        <v>Electric tab Row 144-154 plus Row 188-198 for Coal Boiler when Inputs tab E710 = MRO</v>
      </c>
      <c r="AK479" s="428" t="s">
        <v>277</v>
      </c>
      <c r="AL479" s="375" t="str">
        <f t="shared" ca="1" si="51"/>
        <v>MRO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MRO BRW when Inputs tab E710 = MRO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MRO</v>
      </c>
      <c r="C480" s="375" t="str">
        <f t="shared" si="53"/>
        <v>10%natural gas_48%coal_0%oil_11%nuclear_5%hydro_25%wind_1%solar_1%other</v>
      </c>
      <c r="D480" s="375" t="s">
        <v>389</v>
      </c>
      <c r="E480" s="375" t="s">
        <v>401</v>
      </c>
      <c r="F480" s="378">
        <f t="shared" si="72"/>
        <v>7.6691038774298571E-4</v>
      </c>
      <c r="G480" s="375" t="s">
        <v>399</v>
      </c>
      <c r="H480" s="831" t="str">
        <f t="shared" ca="1" si="73"/>
        <v>Electric tab Row 144-154 plus Row 188-198 for MRO Mix when Inputs tab E710 = MRO</v>
      </c>
      <c r="I480" s="428" t="s">
        <v>232</v>
      </c>
      <c r="J480" s="375" t="str">
        <f t="shared" ca="1" si="48"/>
        <v>MRO</v>
      </c>
      <c r="K480" s="375" t="s">
        <v>52</v>
      </c>
      <c r="L480" s="378"/>
      <c r="M480" s="824">
        <f t="shared" si="56"/>
        <v>0.28599999999999998</v>
      </c>
      <c r="N480" s="375" t="s">
        <v>394</v>
      </c>
      <c r="O480" s="375" t="s">
        <v>401</v>
      </c>
      <c r="P480" s="378">
        <f t="shared" si="70"/>
        <v>1.7557474529034463E-5</v>
      </c>
      <c r="Q480" s="375" t="s">
        <v>399</v>
      </c>
      <c r="R480" s="831" t="str">
        <f t="shared" ca="1" si="71"/>
        <v>Electric tab Row 144-154 plus Row 188-198 for Natural gas Boiler when Inputs tab E710 = MRO</v>
      </c>
      <c r="S480" s="428" t="s">
        <v>49</v>
      </c>
      <c r="T480" s="375" t="s">
        <v>418</v>
      </c>
      <c r="U480" s="375" t="str">
        <f t="shared" ca="1" si="49"/>
        <v>MRO</v>
      </c>
      <c r="V480" s="375" t="s">
        <v>52</v>
      </c>
      <c r="W480" s="378"/>
      <c r="X480" s="824">
        <f t="shared" si="57"/>
        <v>0.34399999999999997</v>
      </c>
      <c r="Y480" s="375" t="s">
        <v>394</v>
      </c>
      <c r="Z480" s="375" t="s">
        <v>401</v>
      </c>
      <c r="AA480" s="378">
        <f>(M$152+M$196)/1000/10^6/0.000293071</f>
        <v>8.9194724822229059E-6</v>
      </c>
      <c r="AB480" s="375" t="s">
        <v>399</v>
      </c>
      <c r="AC480" s="831" t="str">
        <f t="shared" ca="1" si="68"/>
        <v>Electric tab Row 144-154 plus Row 188-198 for Coal Boiler when Inputs tab E710 = MRO</v>
      </c>
      <c r="AK480" s="428" t="s">
        <v>277</v>
      </c>
      <c r="AL480" s="375" t="str">
        <f t="shared" ca="1" si="51"/>
        <v>MRO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MRO BRW when Inputs tab E710 = MRO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MRO</v>
      </c>
      <c r="C481" s="375" t="str">
        <f t="shared" si="53"/>
        <v>10%natural gas_48%coal_0%oil_11%nuclear_5%hydro_25%wind_1%solar_1%other</v>
      </c>
      <c r="D481" s="375" t="s">
        <v>390</v>
      </c>
      <c r="E481" s="375" t="s">
        <v>401</v>
      </c>
      <c r="F481" s="378">
        <f t="shared" si="72"/>
        <v>8.2919459861508719E-5</v>
      </c>
      <c r="G481" s="375" t="s">
        <v>399</v>
      </c>
      <c r="H481" s="831" t="str">
        <f t="shared" ca="1" si="73"/>
        <v>Electric tab Row 144-154 plus Row 188-198 for MRO Mix when Inputs tab E710 = MRO</v>
      </c>
      <c r="I481" s="428" t="s">
        <v>232</v>
      </c>
      <c r="J481" s="375" t="str">
        <f t="shared" ca="1" si="48"/>
        <v>MRO</v>
      </c>
      <c r="K481" s="375" t="s">
        <v>52</v>
      </c>
      <c r="M481" s="824">
        <f t="shared" si="56"/>
        <v>0.28599999999999998</v>
      </c>
      <c r="N481" s="375" t="s">
        <v>395</v>
      </c>
      <c r="O481" s="375" t="s">
        <v>401</v>
      </c>
      <c r="P481" s="378">
        <f t="shared" si="70"/>
        <v>1.4288505784888235E-5</v>
      </c>
      <c r="Q481" s="375" t="s">
        <v>399</v>
      </c>
      <c r="R481" s="831" t="str">
        <f t="shared" ca="1" si="71"/>
        <v>Electric tab Row 144-154 plus Row 188-198 for Natural gas Boiler when Inputs tab E710 = MRO</v>
      </c>
      <c r="S481" s="428" t="s">
        <v>49</v>
      </c>
      <c r="T481" s="375" t="s">
        <v>418</v>
      </c>
      <c r="U481" s="375" t="str">
        <f t="shared" ca="1" si="49"/>
        <v>MRO</v>
      </c>
      <c r="V481" s="375" t="s">
        <v>52</v>
      </c>
      <c r="X481" s="824">
        <f t="shared" si="57"/>
        <v>0.34399999999999997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MRO</v>
      </c>
      <c r="AK481" s="428" t="s">
        <v>277</v>
      </c>
      <c r="AL481" s="375" t="str">
        <f t="shared" ca="1" si="51"/>
        <v>MRO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MRO BRW when Inputs tab E710 = MRO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MRO</v>
      </c>
      <c r="C482" s="375" t="str">
        <f t="shared" si="53"/>
        <v>10%natural gas_48%coal_0%oil_11%nuclear_5%hydro_25%wind_1%solar_1%other</v>
      </c>
      <c r="D482" s="375" t="s">
        <v>391</v>
      </c>
      <c r="E482" s="375" t="s">
        <v>401</v>
      </c>
      <c r="F482" s="378">
        <f t="shared" si="72"/>
        <v>6.5121030633444907E-5</v>
      </c>
      <c r="G482" s="375" t="s">
        <v>399</v>
      </c>
      <c r="H482" s="831" t="str">
        <f t="shared" ca="1" si="73"/>
        <v>Electric tab Row 144-154 plus Row 188-198 for MRO Mix when Inputs tab E710 = MRO</v>
      </c>
      <c r="I482" s="428" t="s">
        <v>232</v>
      </c>
      <c r="J482" s="375" t="str">
        <f t="shared" ca="1" si="48"/>
        <v>MRO</v>
      </c>
      <c r="K482" s="375" t="s">
        <v>52</v>
      </c>
      <c r="M482" s="824">
        <f t="shared" si="56"/>
        <v>0.28599999999999998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MRO</v>
      </c>
      <c r="S482" s="428" t="s">
        <v>49</v>
      </c>
      <c r="T482" s="375" t="s">
        <v>418</v>
      </c>
      <c r="U482" s="375" t="str">
        <f t="shared" ca="1" si="49"/>
        <v>MRO</v>
      </c>
      <c r="V482" s="375" t="s">
        <v>52</v>
      </c>
      <c r="X482" s="824">
        <f t="shared" si="57"/>
        <v>0.34399999999999997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MRO</v>
      </c>
      <c r="AK482" s="428" t="s">
        <v>277</v>
      </c>
      <c r="AL482" s="375" t="str">
        <f t="shared" ca="1" si="51"/>
        <v>MRO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MRO BRW when Inputs tab E710 = MRO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MRO</v>
      </c>
      <c r="C483" s="375" t="str">
        <f t="shared" si="53"/>
        <v>10%natural gas_48%coal_0%oil_11%nuclear_5%hydro_25%wind_1%solar_1%other</v>
      </c>
      <c r="D483" s="375" t="s">
        <v>392</v>
      </c>
      <c r="E483" s="375" t="s">
        <v>401</v>
      </c>
      <c r="F483" s="378">
        <f t="shared" si="72"/>
        <v>1.6379991802294364E-3</v>
      </c>
      <c r="G483" s="375" t="s">
        <v>399</v>
      </c>
      <c r="H483" s="831" t="str">
        <f t="shared" ca="1" si="73"/>
        <v>Electric tab Row 144-154 plus Row 188-198 for MRO Mix when Inputs tab E710 = MRO</v>
      </c>
      <c r="I483" s="428" t="s">
        <v>232</v>
      </c>
      <c r="J483" s="375" t="str">
        <f t="shared" ca="1" si="48"/>
        <v>MRO</v>
      </c>
      <c r="K483" s="375" t="s">
        <v>52</v>
      </c>
      <c r="M483" s="824">
        <f t="shared" si="56"/>
        <v>0.28599999999999998</v>
      </c>
      <c r="N483" s="375" t="s">
        <v>397</v>
      </c>
      <c r="O483" s="375" t="s">
        <v>401</v>
      </c>
      <c r="P483" s="378">
        <f t="shared" si="70"/>
        <v>0.70870224715465924</v>
      </c>
      <c r="Q483" s="375" t="s">
        <v>399</v>
      </c>
      <c r="R483" s="831" t="str">
        <f t="shared" ca="1" si="71"/>
        <v>Electric tab Row 144-154 plus Row 188-198 for Natural gas Boiler when Inputs tab E710 = MRO</v>
      </c>
      <c r="S483" s="428" t="s">
        <v>49</v>
      </c>
      <c r="T483" s="375" t="s">
        <v>418</v>
      </c>
      <c r="U483" s="375" t="str">
        <f t="shared" ca="1" si="49"/>
        <v>MRO</v>
      </c>
      <c r="V483" s="375" t="s">
        <v>52</v>
      </c>
      <c r="X483" s="824">
        <f t="shared" si="57"/>
        <v>0.34399999999999997</v>
      </c>
      <c r="Y483" s="375" t="s">
        <v>397</v>
      </c>
      <c r="Z483" s="375" t="s">
        <v>401</v>
      </c>
      <c r="AA483" s="378">
        <f>(M$155+M$199)/1000/10^6/0.000293071</f>
        <v>0.99280427186948006</v>
      </c>
      <c r="AB483" s="375" t="s">
        <v>399</v>
      </c>
      <c r="AC483" s="831" t="str">
        <f t="shared" ca="1" si="68"/>
        <v>Electric tab Row 144-154 plus Row 188-198 for Coal Boiler when Inputs tab E710 = MRO</v>
      </c>
      <c r="AK483" s="428" t="s">
        <v>277</v>
      </c>
      <c r="AL483" s="375" t="str">
        <f t="shared" ca="1" si="51"/>
        <v>MRO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MRO HTGR when Inputs tab E710 = MRO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MRO</v>
      </c>
      <c r="C484" s="375" t="str">
        <f t="shared" si="53"/>
        <v>10%natural gas_48%coal_0%oil_11%nuclear_5%hydro_25%wind_1%solar_1%other</v>
      </c>
      <c r="D484" s="375" t="s">
        <v>393</v>
      </c>
      <c r="E484" s="375" t="s">
        <v>401</v>
      </c>
      <c r="F484" s="378">
        <f t="shared" si="72"/>
        <v>4.0308864330951566E-6</v>
      </c>
      <c r="G484" s="375" t="s">
        <v>399</v>
      </c>
      <c r="H484" s="831" t="str">
        <f t="shared" ca="1" si="73"/>
        <v>Electric tab Row 144-154 plus Row 188-198 for MRO Mix when Inputs tab E710 = MRO</v>
      </c>
      <c r="I484" s="428" t="s">
        <v>232</v>
      </c>
      <c r="J484" s="375" t="str">
        <f t="shared" ca="1" si="48"/>
        <v>MRO</v>
      </c>
      <c r="K484" s="375" t="s">
        <v>54</v>
      </c>
      <c r="M484" s="824">
        <f t="shared" si="56"/>
        <v>0.28199999999999997</v>
      </c>
      <c r="N484" s="375" t="s">
        <v>385</v>
      </c>
      <c r="O484" s="375" t="s">
        <v>400</v>
      </c>
      <c r="P484" s="761">
        <f>J139/10^6</f>
        <v>3.5460992907801425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MRO</v>
      </c>
      <c r="S484" s="428" t="s">
        <v>49</v>
      </c>
      <c r="T484" s="375" t="s">
        <v>418</v>
      </c>
      <c r="U484" s="375" t="str">
        <f t="shared" ca="1" si="49"/>
        <v>MRO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MRO</v>
      </c>
      <c r="AK484" s="428" t="s">
        <v>277</v>
      </c>
      <c r="AL484" s="375" t="str">
        <f t="shared" ca="1" si="51"/>
        <v>MRO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MRO HTGR when Inputs tab E710 = MRO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MRO</v>
      </c>
      <c r="C485" s="375" t="str">
        <f t="shared" si="53"/>
        <v>10%natural gas_48%coal_0%oil_11%nuclear_5%hydro_25%wind_1%solar_1%other</v>
      </c>
      <c r="D485" s="375" t="s">
        <v>394</v>
      </c>
      <c r="E485" s="375" t="s">
        <v>401</v>
      </c>
      <c r="F485" s="378">
        <f t="shared" si="72"/>
        <v>8.7892733725889668E-6</v>
      </c>
      <c r="G485" s="375" t="s">
        <v>399</v>
      </c>
      <c r="H485" s="831" t="str">
        <f t="shared" ca="1" si="73"/>
        <v>Electric tab Row 144-154 plus Row 188-198 for MRO Mix when Inputs tab E710 = MRO</v>
      </c>
      <c r="I485" s="428" t="s">
        <v>232</v>
      </c>
      <c r="J485" s="375" t="str">
        <f t="shared" ca="1" si="48"/>
        <v>MRO</v>
      </c>
      <c r="K485" s="375" t="s">
        <v>54</v>
      </c>
      <c r="M485" s="824">
        <f t="shared" si="56"/>
        <v>0.28199999999999997</v>
      </c>
      <c r="N485" s="375" t="s">
        <v>387</v>
      </c>
      <c r="O485" s="375" t="s">
        <v>400</v>
      </c>
      <c r="P485" s="763">
        <f>J145/1000/10^6/0.000293071</f>
        <v>1.3000003080406379E-5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MRO</v>
      </c>
      <c r="S485" s="428" t="s">
        <v>49</v>
      </c>
      <c r="T485" s="375" t="s">
        <v>418</v>
      </c>
      <c r="U485" s="375" t="str">
        <f t="shared" ca="1" si="49"/>
        <v>MRO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MRO</v>
      </c>
      <c r="AK485" s="428" t="s">
        <v>277</v>
      </c>
      <c r="AL485" s="375" t="str">
        <f t="shared" ca="1" si="51"/>
        <v>MRO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MRO HTGR when Inputs tab E710 = MRO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MRO</v>
      </c>
      <c r="C486" s="375" t="str">
        <f t="shared" si="53"/>
        <v>10%natural gas_48%coal_0%oil_11%nuclear_5%hydro_25%wind_1%solar_1%other</v>
      </c>
      <c r="D486" s="375" t="s">
        <v>395</v>
      </c>
      <c r="E486" s="375" t="s">
        <v>401</v>
      </c>
      <c r="F486" s="378">
        <f t="shared" si="72"/>
        <v>1.3370492968082524E-5</v>
      </c>
      <c r="G486" s="375" t="s">
        <v>399</v>
      </c>
      <c r="H486" s="831" t="str">
        <f t="shared" ca="1" si="73"/>
        <v>Electric tab Row 144-154 plus Row 188-198 for MRO Mix when Inputs tab E710 = MRO</v>
      </c>
      <c r="I486" s="428" t="s">
        <v>232</v>
      </c>
      <c r="J486" s="375" t="str">
        <f t="shared" ca="1" si="48"/>
        <v>MRO</v>
      </c>
      <c r="K486" s="375" t="s">
        <v>54</v>
      </c>
      <c r="M486" s="824">
        <f t="shared" si="56"/>
        <v>0.28199999999999997</v>
      </c>
      <c r="N486" s="375" t="s">
        <v>388</v>
      </c>
      <c r="O486" s="375" t="s">
        <v>400</v>
      </c>
      <c r="P486" s="763">
        <f t="shared" ref="P486:P495" si="78">J146/1000/10^6/0.000293071</f>
        <v>4.9800011800325958E-4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MRO</v>
      </c>
      <c r="S486" s="428" t="s">
        <v>49</v>
      </c>
      <c r="T486" s="375" t="s">
        <v>418</v>
      </c>
      <c r="U486" s="375" t="str">
        <f t="shared" ca="1" si="49"/>
        <v>MRO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MRO</v>
      </c>
      <c r="AK486" s="428" t="s">
        <v>277</v>
      </c>
      <c r="AL486" s="375" t="str">
        <f t="shared" ca="1" si="51"/>
        <v>MRO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MRO HTGR when Inputs tab E710 = MRO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MRO</v>
      </c>
      <c r="C487" s="375" t="str">
        <f t="shared" si="53"/>
        <v>10%natural gas_48%coal_0%oil_11%nuclear_5%hydro_25%wind_1%solar_1%other</v>
      </c>
      <c r="D487" s="375" t="s">
        <v>396</v>
      </c>
      <c r="E487" s="375" t="s">
        <v>401</v>
      </c>
      <c r="F487" s="378">
        <f t="shared" si="72"/>
        <v>8.0823691869399471E-6</v>
      </c>
      <c r="G487" s="375" t="s">
        <v>399</v>
      </c>
      <c r="H487" s="831" t="str">
        <f t="shared" ca="1" si="73"/>
        <v>Electric tab Row 144-154 plus Row 188-198 for MRO Mix when Inputs tab E710 = MRO</v>
      </c>
      <c r="I487" s="428" t="s">
        <v>232</v>
      </c>
      <c r="J487" s="375" t="str">
        <f t="shared" ca="1" si="48"/>
        <v>MRO</v>
      </c>
      <c r="K487" s="375" t="s">
        <v>54</v>
      </c>
      <c r="M487" s="824">
        <f t="shared" si="56"/>
        <v>0.28199999999999997</v>
      </c>
      <c r="N487" s="375" t="s">
        <v>389</v>
      </c>
      <c r="O487" s="375" t="s">
        <v>400</v>
      </c>
      <c r="P487" s="763">
        <f t="shared" si="78"/>
        <v>6.8500016231372069E-4</v>
      </c>
      <c r="Q487" s="375" t="s">
        <v>399</v>
      </c>
      <c r="R487" s="831" t="str">
        <f t="shared" ca="1" si="79"/>
        <v>Electric tab Row 144-154 for Natural gas Gas Turbine when Inputs tab E710 = MRO</v>
      </c>
      <c r="S487" s="428" t="s">
        <v>49</v>
      </c>
      <c r="T487" s="375" t="s">
        <v>418</v>
      </c>
      <c r="U487" s="375" t="str">
        <f t="shared" ca="1" si="49"/>
        <v>MRO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MRO</v>
      </c>
      <c r="AK487" s="428" t="s">
        <v>277</v>
      </c>
      <c r="AL487" s="375" t="str">
        <f t="shared" ca="1" si="51"/>
        <v>MRO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MRO HTGR when Inputs tab E710 = MRO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MRO</v>
      </c>
      <c r="C488" s="832" t="str">
        <f t="shared" si="53"/>
        <v>10%natural gas_48%coal_0%oil_11%nuclear_5%hydro_25%wind_1%solar_1%other</v>
      </c>
      <c r="D488" s="832" t="s">
        <v>397</v>
      </c>
      <c r="E488" s="832" t="s">
        <v>401</v>
      </c>
      <c r="F488" s="404">
        <f t="shared" si="72"/>
        <v>0.53018023832408867</v>
      </c>
      <c r="G488" s="832" t="s">
        <v>399</v>
      </c>
      <c r="H488" s="834" t="str">
        <f t="shared" ca="1" si="73"/>
        <v>Electric tab Row 144-154 plus Row 188-198 for MRO Mix when Inputs tab E710 = MRO</v>
      </c>
      <c r="I488" s="428" t="s">
        <v>232</v>
      </c>
      <c r="J488" s="375" t="str">
        <f t="shared" ca="1" si="48"/>
        <v>MRO</v>
      </c>
      <c r="K488" s="375" t="s">
        <v>54</v>
      </c>
      <c r="L488" s="378"/>
      <c r="M488" s="824">
        <f t="shared" si="56"/>
        <v>0.28199999999999997</v>
      </c>
      <c r="N488" s="375" t="s">
        <v>390</v>
      </c>
      <c r="O488" s="375" t="s">
        <v>400</v>
      </c>
      <c r="P488" s="763">
        <f t="shared" si="78"/>
        <v>4.0000009478173478E-5</v>
      </c>
      <c r="Q488" s="375" t="s">
        <v>399</v>
      </c>
      <c r="R488" s="831" t="str">
        <f t="shared" ca="1" si="79"/>
        <v>Electric tab Row 144-154 for Natural gas Gas Turbine when Inputs tab E710 = MRO</v>
      </c>
      <c r="S488" s="428" t="s">
        <v>49</v>
      </c>
      <c r="T488" s="375" t="s">
        <v>418</v>
      </c>
      <c r="U488" s="375" t="str">
        <f t="shared" ca="1" si="49"/>
        <v>MRO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MRO</v>
      </c>
      <c r="AK488" s="428" t="s">
        <v>277</v>
      </c>
      <c r="AL488" s="375" t="str">
        <f t="shared" ca="1" si="51"/>
        <v>MRO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MRO HTGR when Inputs tab E710 = MRO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MRO</v>
      </c>
      <c r="K489" s="375" t="s">
        <v>54</v>
      </c>
      <c r="L489" s="378"/>
      <c r="M489" s="824">
        <f t="shared" si="56"/>
        <v>0.28199999999999997</v>
      </c>
      <c r="N489" s="375" t="s">
        <v>391</v>
      </c>
      <c r="O489" s="375" t="s">
        <v>400</v>
      </c>
      <c r="P489" s="763">
        <f t="shared" si="78"/>
        <v>4.0000009478173478E-5</v>
      </c>
      <c r="Q489" s="375" t="s">
        <v>399</v>
      </c>
      <c r="R489" s="831" t="str">
        <f t="shared" ca="1" si="79"/>
        <v>Electric tab Row 144-154 for Natural gas Gas Turbine when Inputs tab E710 = MRO</v>
      </c>
      <c r="S489" s="428" t="s">
        <v>49</v>
      </c>
      <c r="T489" s="375" t="s">
        <v>418</v>
      </c>
      <c r="U489" s="375" t="str">
        <f t="shared" ca="1" si="49"/>
        <v>MRO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MRO</v>
      </c>
      <c r="AK489" s="428" t="s">
        <v>277</v>
      </c>
      <c r="AL489" s="375" t="str">
        <f t="shared" ca="1" si="51"/>
        <v>MRO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MRO HTGR when Inputs tab E710 = MRO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MRO</v>
      </c>
      <c r="K490" s="375" t="s">
        <v>54</v>
      </c>
      <c r="L490" s="378"/>
      <c r="M490" s="824">
        <f t="shared" si="56"/>
        <v>0.28199999999999997</v>
      </c>
      <c r="N490" s="375" t="s">
        <v>392</v>
      </c>
      <c r="O490" s="375" t="s">
        <v>400</v>
      </c>
      <c r="P490" s="763">
        <f t="shared" si="78"/>
        <v>9.0000021325890309E-6</v>
      </c>
      <c r="Q490" s="375" t="s">
        <v>399</v>
      </c>
      <c r="R490" s="831" t="str">
        <f t="shared" ca="1" si="79"/>
        <v>Electric tab Row 144-154 for Natural gas Gas Turbine when Inputs tab E710 = MRO</v>
      </c>
      <c r="S490" s="428" t="s">
        <v>49</v>
      </c>
      <c r="T490" s="375" t="s">
        <v>418</v>
      </c>
      <c r="U490" s="375" t="str">
        <f t="shared" ca="1" si="49"/>
        <v>MRO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MRO</v>
      </c>
      <c r="AK490" s="428" t="s">
        <v>277</v>
      </c>
      <c r="AL490" s="375" t="str">
        <f t="shared" ca="1" si="51"/>
        <v>MRO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MRO HTGR when Inputs tab E710 = MRO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MRO</v>
      </c>
      <c r="K491" s="375" t="s">
        <v>54</v>
      </c>
      <c r="L491" s="378"/>
      <c r="M491" s="824">
        <f t="shared" si="56"/>
        <v>0.28199999999999997</v>
      </c>
      <c r="N491" s="375" t="s">
        <v>393</v>
      </c>
      <c r="O491" s="375" t="s">
        <v>400</v>
      </c>
      <c r="P491" s="763">
        <f t="shared" si="78"/>
        <v>1.1600002748670306E-6</v>
      </c>
      <c r="Q491" s="375" t="s">
        <v>399</v>
      </c>
      <c r="R491" s="831" t="str">
        <f t="shared" ca="1" si="79"/>
        <v>Electric tab Row 144-154 for Natural gas Gas Turbine when Inputs tab E710 = MRO</v>
      </c>
      <c r="S491" s="428" t="s">
        <v>49</v>
      </c>
      <c r="T491" s="375" t="s">
        <v>418</v>
      </c>
      <c r="U491" s="375" t="str">
        <f t="shared" ca="1" si="49"/>
        <v>MRO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MRO</v>
      </c>
      <c r="AK491" s="428" t="s">
        <v>277</v>
      </c>
      <c r="AL491" s="375" t="str">
        <f t="shared" ca="1" si="51"/>
        <v>MRO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MRO HTGR when Inputs tab E710 = MRO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MRO</v>
      </c>
      <c r="K492" s="375" t="s">
        <v>54</v>
      </c>
      <c r="L492" s="378"/>
      <c r="M492" s="824">
        <f t="shared" si="56"/>
        <v>0.28199999999999997</v>
      </c>
      <c r="N492" s="375" t="s">
        <v>394</v>
      </c>
      <c r="O492" s="375" t="s">
        <v>400</v>
      </c>
      <c r="P492" s="763">
        <f t="shared" si="78"/>
        <v>2.7200006445157966E-5</v>
      </c>
      <c r="Q492" s="375" t="s">
        <v>399</v>
      </c>
      <c r="R492" s="831" t="str">
        <f t="shared" ca="1" si="79"/>
        <v>Electric tab Row 144-154 for Natural gas Gas Turbine when Inputs tab E710 = MRO</v>
      </c>
      <c r="S492" s="428" t="s">
        <v>49</v>
      </c>
      <c r="T492" s="375" t="s">
        <v>418</v>
      </c>
      <c r="U492" s="375" t="str">
        <f t="shared" ca="1" si="49"/>
        <v>MRO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MRO</v>
      </c>
      <c r="AK492" s="428" t="s">
        <v>277</v>
      </c>
      <c r="AL492" s="375" t="str">
        <f t="shared" ca="1" si="51"/>
        <v>MRO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MRO HTGR when Inputs tab E710 = MRO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MRO</v>
      </c>
      <c r="K493" s="375" t="s">
        <v>54</v>
      </c>
      <c r="L493" s="378"/>
      <c r="M493" s="824">
        <f t="shared" si="56"/>
        <v>0.28199999999999997</v>
      </c>
      <c r="N493" s="375" t="s">
        <v>395</v>
      </c>
      <c r="O493" s="375" t="s">
        <v>400</v>
      </c>
      <c r="P493" s="763">
        <f t="shared" si="78"/>
        <v>1.3000003080406379E-5</v>
      </c>
      <c r="Q493" s="375" t="s">
        <v>399</v>
      </c>
      <c r="R493" s="831" t="str">
        <f t="shared" ca="1" si="79"/>
        <v>Electric tab Row 144-154 for Natural gas Gas Turbine when Inputs tab E710 = MRO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MRO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MRO</v>
      </c>
      <c r="AK493" s="430" t="s">
        <v>277</v>
      </c>
      <c r="AL493" s="832" t="str">
        <f t="shared" ca="1" si="51"/>
        <v>MRO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MRO HTGR when Inputs tab E710 = MRO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MRO</v>
      </c>
      <c r="K494" s="375" t="s">
        <v>54</v>
      </c>
      <c r="L494" s="378"/>
      <c r="M494" s="824">
        <f t="shared" si="56"/>
        <v>0.28199999999999997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MRO</v>
      </c>
      <c r="S494" s="428" t="s">
        <v>49</v>
      </c>
      <c r="T494" s="375" t="s">
        <v>418</v>
      </c>
      <c r="U494" s="375" t="str">
        <f t="shared" ca="1" si="82"/>
        <v>MRO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MRO</v>
      </c>
    </row>
    <row r="495" spans="1:46" x14ac:dyDescent="0.4">
      <c r="I495" s="428" t="s">
        <v>232</v>
      </c>
      <c r="J495" s="375" t="str">
        <f t="shared" ca="1" si="81"/>
        <v>MRO</v>
      </c>
      <c r="K495" s="375" t="s">
        <v>54</v>
      </c>
      <c r="L495" s="378"/>
      <c r="M495" s="824">
        <f t="shared" si="56"/>
        <v>0.28199999999999997</v>
      </c>
      <c r="N495" s="375" t="s">
        <v>397</v>
      </c>
      <c r="O495" s="375" t="s">
        <v>400</v>
      </c>
      <c r="P495" s="763">
        <f t="shared" si="78"/>
        <v>0.7180224923135714</v>
      </c>
      <c r="Q495" s="375" t="s">
        <v>399</v>
      </c>
      <c r="R495" s="831" t="str">
        <f t="shared" ca="1" si="79"/>
        <v>Electric tab Row 144-154 for Natural gas Gas Turbine when Inputs tab E710 = MRO</v>
      </c>
      <c r="S495" s="428" t="s">
        <v>49</v>
      </c>
      <c r="T495" s="375" t="s">
        <v>418</v>
      </c>
      <c r="U495" s="375" t="str">
        <f t="shared" ca="1" si="82"/>
        <v>MRO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MRO</v>
      </c>
    </row>
    <row r="496" spans="1:46" x14ac:dyDescent="0.4">
      <c r="I496" s="428" t="s">
        <v>232</v>
      </c>
      <c r="J496" s="375" t="str">
        <f t="shared" ca="1" si="81"/>
        <v>MRO</v>
      </c>
      <c r="K496" s="375" t="s">
        <v>54</v>
      </c>
      <c r="L496" s="378"/>
      <c r="M496" s="824">
        <f t="shared" si="56"/>
        <v>0.28199999999999997</v>
      </c>
      <c r="N496" s="375" t="s">
        <v>387</v>
      </c>
      <c r="O496" s="375" t="s">
        <v>401</v>
      </c>
      <c r="P496" s="378">
        <f>(J145+J189)/1000/10^6/0.000293071</f>
        <v>1.3437821366198656E-5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MRO</v>
      </c>
      <c r="S496" s="428" t="s">
        <v>49</v>
      </c>
      <c r="T496" s="375" t="s">
        <v>418</v>
      </c>
      <c r="U496" s="375" t="str">
        <f t="shared" ca="1" si="82"/>
        <v>MRO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MRO</v>
      </c>
    </row>
    <row r="497" spans="9:29" x14ac:dyDescent="0.4">
      <c r="I497" s="428" t="s">
        <v>232</v>
      </c>
      <c r="J497" s="375" t="str">
        <f t="shared" ca="1" si="81"/>
        <v>MRO</v>
      </c>
      <c r="K497" s="375" t="s">
        <v>54</v>
      </c>
      <c r="L497" s="378"/>
      <c r="M497" s="824">
        <f t="shared" si="56"/>
        <v>0.28199999999999997</v>
      </c>
      <c r="N497" s="375" t="s">
        <v>388</v>
      </c>
      <c r="O497" s="375" t="s">
        <v>401</v>
      </c>
      <c r="P497" s="378">
        <f t="shared" ref="P497:P506" si="84">(J146+J190)/1000/10^6/0.000293071</f>
        <v>5.0097653213052452E-4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MRO</v>
      </c>
      <c r="S497" s="428" t="s">
        <v>49</v>
      </c>
      <c r="T497" s="375" t="s">
        <v>418</v>
      </c>
      <c r="U497" s="375" t="str">
        <f t="shared" ca="1" si="82"/>
        <v>MRO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MRO</v>
      </c>
    </row>
    <row r="498" spans="9:29" x14ac:dyDescent="0.4">
      <c r="I498" s="428" t="s">
        <v>232</v>
      </c>
      <c r="J498" s="375" t="str">
        <f t="shared" ca="1" si="81"/>
        <v>MRO</v>
      </c>
      <c r="K498" s="375" t="s">
        <v>54</v>
      </c>
      <c r="L498" s="378"/>
      <c r="M498" s="824">
        <f t="shared" si="56"/>
        <v>0.28199999999999997</v>
      </c>
      <c r="N498" s="375" t="s">
        <v>389</v>
      </c>
      <c r="O498" s="375" t="s">
        <v>401</v>
      </c>
      <c r="P498" s="378">
        <f t="shared" si="84"/>
        <v>6.8543585428960593E-4</v>
      </c>
      <c r="Q498" s="375" t="s">
        <v>399</v>
      </c>
      <c r="R498" s="831" t="str">
        <f t="shared" ca="1" si="85"/>
        <v>Electric tab Row 144-154 plus Row 188-198 for Natural gas Gas Turbine when Inputs tab E710 = MRO</v>
      </c>
      <c r="S498" s="428" t="s">
        <v>49</v>
      </c>
      <c r="T498" s="375" t="s">
        <v>418</v>
      </c>
      <c r="U498" s="375" t="str">
        <f t="shared" ca="1" si="82"/>
        <v>MRO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MRO</v>
      </c>
    </row>
    <row r="499" spans="9:29" x14ac:dyDescent="0.4">
      <c r="I499" s="428" t="s">
        <v>232</v>
      </c>
      <c r="J499" s="375" t="str">
        <f t="shared" ca="1" si="81"/>
        <v>MRO</v>
      </c>
      <c r="K499" s="375" t="s">
        <v>54</v>
      </c>
      <c r="L499" s="378"/>
      <c r="M499" s="824">
        <f t="shared" si="56"/>
        <v>0.28199999999999997</v>
      </c>
      <c r="N499" s="375" t="s">
        <v>390</v>
      </c>
      <c r="O499" s="375" t="s">
        <v>401</v>
      </c>
      <c r="P499" s="378">
        <f t="shared" si="84"/>
        <v>4.0266154162603843E-5</v>
      </c>
      <c r="Q499" s="375" t="s">
        <v>399</v>
      </c>
      <c r="R499" s="831" t="str">
        <f t="shared" ca="1" si="85"/>
        <v>Electric tab Row 144-154 plus Row 188-198 for Natural gas Gas Turbine when Inputs tab E710 = MRO</v>
      </c>
      <c r="S499" s="428" t="s">
        <v>49</v>
      </c>
      <c r="T499" s="375" t="s">
        <v>418</v>
      </c>
      <c r="U499" s="375" t="str">
        <f t="shared" ca="1" si="82"/>
        <v>MRO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MRO</v>
      </c>
    </row>
    <row r="500" spans="9:29" x14ac:dyDescent="0.4">
      <c r="I500" s="428" t="s">
        <v>232</v>
      </c>
      <c r="J500" s="375" t="str">
        <f t="shared" ca="1" si="81"/>
        <v>MRO</v>
      </c>
      <c r="K500" s="375" t="s">
        <v>54</v>
      </c>
      <c r="L500" s="378"/>
      <c r="M500" s="824">
        <f t="shared" si="56"/>
        <v>0.28199999999999997</v>
      </c>
      <c r="N500" s="375" t="s">
        <v>391</v>
      </c>
      <c r="O500" s="375" t="s">
        <v>401</v>
      </c>
      <c r="P500" s="378">
        <f t="shared" si="84"/>
        <v>4.012337300592226E-5</v>
      </c>
      <c r="Q500" s="375" t="s">
        <v>399</v>
      </c>
      <c r="R500" s="831" t="str">
        <f t="shared" ca="1" si="85"/>
        <v>Electric tab Row 144-154 plus Row 188-198 for Natural gas Gas Turbine when Inputs tab E710 = MRO</v>
      </c>
      <c r="S500" s="428" t="s">
        <v>49</v>
      </c>
      <c r="T500" s="375" t="s">
        <v>418</v>
      </c>
      <c r="U500" s="375" t="str">
        <f t="shared" ca="1" si="82"/>
        <v>MRO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MRO</v>
      </c>
    </row>
    <row r="501" spans="9:29" x14ac:dyDescent="0.4">
      <c r="I501" s="428" t="s">
        <v>232</v>
      </c>
      <c r="J501" s="375" t="str">
        <f t="shared" ca="1" si="81"/>
        <v>MRO</v>
      </c>
      <c r="K501" s="375" t="s">
        <v>54</v>
      </c>
      <c r="L501" s="378"/>
      <c r="M501" s="824">
        <f t="shared" si="56"/>
        <v>0.28199999999999997</v>
      </c>
      <c r="N501" s="375" t="s">
        <v>392</v>
      </c>
      <c r="O501" s="375" t="s">
        <v>401</v>
      </c>
      <c r="P501" s="378">
        <f t="shared" si="84"/>
        <v>1.0482540307126921E-5</v>
      </c>
      <c r="Q501" s="375" t="s">
        <v>399</v>
      </c>
      <c r="R501" s="831" t="str">
        <f t="shared" ca="1" si="85"/>
        <v>Electric tab Row 144-154 plus Row 188-198 for Natural gas Gas Turbine when Inputs tab E710 = MRO</v>
      </c>
      <c r="S501" s="428" t="s">
        <v>49</v>
      </c>
      <c r="T501" s="375" t="s">
        <v>418</v>
      </c>
      <c r="U501" s="375" t="str">
        <f t="shared" ca="1" si="82"/>
        <v>MRO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MRO</v>
      </c>
    </row>
    <row r="502" spans="9:29" x14ac:dyDescent="0.4">
      <c r="I502" s="428" t="s">
        <v>232</v>
      </c>
      <c r="J502" s="375" t="str">
        <f t="shared" ca="1" si="81"/>
        <v>MRO</v>
      </c>
      <c r="K502" s="375" t="s">
        <v>54</v>
      </c>
      <c r="L502" s="378"/>
      <c r="M502" s="824">
        <f t="shared" si="56"/>
        <v>0.28199999999999997</v>
      </c>
      <c r="N502" s="375" t="s">
        <v>393</v>
      </c>
      <c r="O502" s="375" t="s">
        <v>401</v>
      </c>
      <c r="P502" s="378">
        <f t="shared" si="84"/>
        <v>1.1622270474425652E-6</v>
      </c>
      <c r="Q502" s="375" t="s">
        <v>399</v>
      </c>
      <c r="R502" s="831" t="str">
        <f t="shared" ca="1" si="85"/>
        <v>Electric tab Row 144-154 plus Row 188-198 for Natural gas Gas Turbine when Inputs tab E710 = MRO</v>
      </c>
      <c r="S502" s="428" t="s">
        <v>49</v>
      </c>
      <c r="T502" s="375" t="s">
        <v>418</v>
      </c>
      <c r="U502" s="375" t="str">
        <f t="shared" ca="1" si="82"/>
        <v>MRO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MRO</v>
      </c>
    </row>
    <row r="503" spans="9:29" x14ac:dyDescent="0.4">
      <c r="I503" s="428" t="s">
        <v>232</v>
      </c>
      <c r="J503" s="375" t="str">
        <f t="shared" ca="1" si="81"/>
        <v>MRO</v>
      </c>
      <c r="K503" s="375" t="s">
        <v>54</v>
      </c>
      <c r="L503" s="378"/>
      <c r="M503" s="824">
        <f t="shared" si="56"/>
        <v>0.28199999999999997</v>
      </c>
      <c r="N503" s="375" t="s">
        <v>394</v>
      </c>
      <c r="O503" s="375" t="s">
        <v>401</v>
      </c>
      <c r="P503" s="378">
        <f t="shared" si="84"/>
        <v>2.7204936474053545E-5</v>
      </c>
      <c r="Q503" s="375" t="s">
        <v>399</v>
      </c>
      <c r="R503" s="831" t="str">
        <f t="shared" ca="1" si="85"/>
        <v>Electric tab Row 144-154 plus Row 188-198 for Natural gas Gas Turbine when Inputs tab E710 = MRO</v>
      </c>
      <c r="S503" s="428" t="s">
        <v>49</v>
      </c>
      <c r="T503" s="375" t="s">
        <v>418</v>
      </c>
      <c r="U503" s="375" t="str">
        <f t="shared" ca="1" si="82"/>
        <v>MRO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MRO</v>
      </c>
    </row>
    <row r="504" spans="9:29" x14ac:dyDescent="0.4">
      <c r="I504" s="428" t="s">
        <v>232</v>
      </c>
      <c r="J504" s="375" t="str">
        <f t="shared" ca="1" si="81"/>
        <v>MRO</v>
      </c>
      <c r="K504" s="375" t="s">
        <v>54</v>
      </c>
      <c r="M504" s="824">
        <f t="shared" si="56"/>
        <v>0.28199999999999997</v>
      </c>
      <c r="N504" s="375" t="s">
        <v>395</v>
      </c>
      <c r="O504" s="375" t="s">
        <v>401</v>
      </c>
      <c r="P504" s="378">
        <f t="shared" si="84"/>
        <v>1.3693361030914353E-5</v>
      </c>
      <c r="Q504" s="375" t="s">
        <v>399</v>
      </c>
      <c r="R504" s="831" t="str">
        <f t="shared" ca="1" si="85"/>
        <v>Electric tab Row 144-154 plus Row 188-198 for Natural gas Gas Turbine when Inputs tab E710 = MRO</v>
      </c>
      <c r="S504" s="428" t="s">
        <v>49</v>
      </c>
      <c r="T504" s="375" t="s">
        <v>418</v>
      </c>
      <c r="U504" s="375" t="str">
        <f t="shared" ca="1" si="82"/>
        <v>MRO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MRO</v>
      </c>
    </row>
    <row r="505" spans="9:29" x14ac:dyDescent="0.4">
      <c r="I505" s="428" t="s">
        <v>232</v>
      </c>
      <c r="J505" s="375" t="str">
        <f t="shared" ca="1" si="81"/>
        <v>MRO</v>
      </c>
      <c r="K505" s="375" t="s">
        <v>54</v>
      </c>
      <c r="M505" s="824">
        <f t="shared" si="56"/>
        <v>0.28199999999999997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MRO</v>
      </c>
      <c r="S505" s="428" t="s">
        <v>49</v>
      </c>
      <c r="T505" s="375" t="s">
        <v>418</v>
      </c>
      <c r="U505" s="375" t="str">
        <f t="shared" ca="1" si="82"/>
        <v>MRO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MRO</v>
      </c>
    </row>
    <row r="506" spans="9:29" x14ac:dyDescent="0.4">
      <c r="I506" s="428" t="s">
        <v>232</v>
      </c>
      <c r="J506" s="375" t="str">
        <f t="shared" ca="1" si="81"/>
        <v>MRO</v>
      </c>
      <c r="K506" s="375" t="s">
        <v>54</v>
      </c>
      <c r="M506" s="824">
        <f t="shared" si="56"/>
        <v>0.28199999999999997</v>
      </c>
      <c r="N506" s="375" t="s">
        <v>397</v>
      </c>
      <c r="O506" s="375" t="s">
        <v>401</v>
      </c>
      <c r="P506" s="378">
        <f t="shared" si="84"/>
        <v>0.71844579974697853</v>
      </c>
      <c r="Q506" s="375" t="s">
        <v>399</v>
      </c>
      <c r="R506" s="831" t="str">
        <f t="shared" ca="1" si="85"/>
        <v>Electric tab Row 144-154 plus Row 188-198 for Natural gas Gas Turbine when Inputs tab E710 = MRO</v>
      </c>
      <c r="S506" s="428" t="s">
        <v>49</v>
      </c>
      <c r="T506" s="375" t="s">
        <v>418</v>
      </c>
      <c r="U506" s="375" t="str">
        <f t="shared" ca="1" si="82"/>
        <v>MRO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MRO</v>
      </c>
    </row>
    <row r="507" spans="9:29" x14ac:dyDescent="0.4">
      <c r="I507" s="428" t="s">
        <v>232</v>
      </c>
      <c r="J507" s="375" t="str">
        <f t="shared" ca="1" si="81"/>
        <v>MRO</v>
      </c>
      <c r="K507" s="375" t="s">
        <v>73</v>
      </c>
      <c r="M507" s="824">
        <f t="shared" si="56"/>
        <v>0.48499999999999999</v>
      </c>
      <c r="N507" s="375" t="s">
        <v>385</v>
      </c>
      <c r="O507" s="375" t="s">
        <v>400</v>
      </c>
      <c r="P507" s="761">
        <f>K139/10^6</f>
        <v>2.061855670103093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MRO</v>
      </c>
      <c r="S507" s="428" t="s">
        <v>49</v>
      </c>
      <c r="T507" s="375" t="s">
        <v>418</v>
      </c>
      <c r="U507" s="375" t="str">
        <f t="shared" ca="1" si="82"/>
        <v>MRO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0.34399999999999997</v>
      </c>
      <c r="Y507" s="375" t="s">
        <v>411</v>
      </c>
      <c r="Z507" s="375" t="s">
        <v>400</v>
      </c>
      <c r="AA507" s="761">
        <f>D$140/10^6</f>
        <v>2.9069767441860463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MRO</v>
      </c>
    </row>
    <row r="508" spans="9:29" x14ac:dyDescent="0.4">
      <c r="I508" s="428" t="s">
        <v>232</v>
      </c>
      <c r="J508" s="375" t="str">
        <f t="shared" ca="1" si="81"/>
        <v>MRO</v>
      </c>
      <c r="K508" s="375" t="s">
        <v>73</v>
      </c>
      <c r="M508" s="824">
        <f t="shared" si="56"/>
        <v>0.48499999999999999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MRO</v>
      </c>
      <c r="S508" s="428" t="s">
        <v>49</v>
      </c>
      <c r="T508" s="375" t="s">
        <v>418</v>
      </c>
      <c r="U508" s="375" t="str">
        <f t="shared" ca="1" si="82"/>
        <v>MRO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0.34399999999999997</v>
      </c>
      <c r="Y508" s="375" t="s">
        <v>387</v>
      </c>
      <c r="Z508" s="375" t="s">
        <v>400</v>
      </c>
      <c r="AA508" s="763">
        <f>D145/1000/10^6/0.000293071</f>
        <v>1.9000004502132395E-5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MRO</v>
      </c>
    </row>
    <row r="509" spans="9:29" x14ac:dyDescent="0.4">
      <c r="I509" s="428" t="s">
        <v>232</v>
      </c>
      <c r="J509" s="375" t="str">
        <f t="shared" ca="1" si="81"/>
        <v>MRO</v>
      </c>
      <c r="K509" s="375" t="s">
        <v>73</v>
      </c>
      <c r="M509" s="824">
        <f t="shared" si="56"/>
        <v>0.48499999999999999</v>
      </c>
      <c r="N509" s="375" t="s">
        <v>388</v>
      </c>
      <c r="O509" s="375" t="s">
        <v>400</v>
      </c>
      <c r="P509" s="763">
        <f t="shared" ref="P509:P518" si="90">K146/1000/10^6/0.000293071</f>
        <v>1.0200002416934236E-4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MRO</v>
      </c>
      <c r="S509" s="428" t="s">
        <v>49</v>
      </c>
      <c r="T509" s="375" t="s">
        <v>418</v>
      </c>
      <c r="U509" s="375" t="str">
        <f t="shared" ca="1" si="82"/>
        <v>MRO</v>
      </c>
      <c r="V509" s="375" t="s">
        <v>406</v>
      </c>
      <c r="W509" s="375" t="str">
        <f t="shared" si="87"/>
        <v>100%Boiler_0%IGCC</v>
      </c>
      <c r="X509" s="824">
        <f t="shared" si="88"/>
        <v>0.34399999999999997</v>
      </c>
      <c r="Y509" s="375" t="s">
        <v>388</v>
      </c>
      <c r="Z509" s="375" t="s">
        <v>400</v>
      </c>
      <c r="AA509" s="763">
        <f t="shared" ref="AA509:AA518" si="92">D146/1000/10^6/0.000293071</f>
        <v>1.5600003696487655E-4</v>
      </c>
      <c r="AB509" s="375" t="s">
        <v>399</v>
      </c>
      <c r="AC509" s="831" t="str">
        <f t="shared" ca="1" si="89"/>
        <v>Electric tab Row 144-154 for Coal Mix when Inputs tab E710 = MRO</v>
      </c>
    </row>
    <row r="510" spans="9:29" x14ac:dyDescent="0.4">
      <c r="I510" s="428" t="s">
        <v>232</v>
      </c>
      <c r="J510" s="375" t="str">
        <f t="shared" ca="1" si="81"/>
        <v>MRO</v>
      </c>
      <c r="K510" s="375" t="s">
        <v>73</v>
      </c>
      <c r="M510" s="824">
        <f t="shared" si="56"/>
        <v>0.48499999999999999</v>
      </c>
      <c r="N510" s="375" t="s">
        <v>389</v>
      </c>
      <c r="O510" s="375" t="s">
        <v>400</v>
      </c>
      <c r="P510" s="763">
        <f t="shared" si="90"/>
        <v>1.0800002559106838E-4</v>
      </c>
      <c r="Q510" s="375" t="s">
        <v>399</v>
      </c>
      <c r="R510" s="831" t="str">
        <f t="shared" ca="1" si="91"/>
        <v>Electric tab Row 144-154 for Natural gas Combined Cycle when Inputs tab E710 = MRO</v>
      </c>
      <c r="S510" s="428" t="s">
        <v>49</v>
      </c>
      <c r="T510" s="375" t="s">
        <v>418</v>
      </c>
      <c r="U510" s="375" t="str">
        <f t="shared" ca="1" si="82"/>
        <v>MRO</v>
      </c>
      <c r="V510" s="375" t="s">
        <v>406</v>
      </c>
      <c r="W510" s="375" t="str">
        <f t="shared" si="87"/>
        <v>100%Boiler_0%IGCC</v>
      </c>
      <c r="X510" s="824">
        <f t="shared" si="88"/>
        <v>0.34399999999999997</v>
      </c>
      <c r="Y510" s="375" t="s">
        <v>389</v>
      </c>
      <c r="Z510" s="375" t="s">
        <v>400</v>
      </c>
      <c r="AA510" s="763">
        <f t="shared" si="92"/>
        <v>1.3850003281817565E-3</v>
      </c>
      <c r="AB510" s="375" t="s">
        <v>399</v>
      </c>
      <c r="AC510" s="831" t="str">
        <f t="shared" ca="1" si="89"/>
        <v>Electric tab Row 144-154 for Coal Mix when Inputs tab E710 = MRO</v>
      </c>
    </row>
    <row r="511" spans="9:29" x14ac:dyDescent="0.4">
      <c r="I511" s="428" t="s">
        <v>232</v>
      </c>
      <c r="J511" s="375" t="str">
        <f t="shared" ca="1" si="81"/>
        <v>MRO</v>
      </c>
      <c r="K511" s="375" t="s">
        <v>73</v>
      </c>
      <c r="L511" s="378"/>
      <c r="M511" s="824">
        <f t="shared" si="56"/>
        <v>0.48499999999999999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MRO</v>
      </c>
      <c r="S511" s="428" t="s">
        <v>49</v>
      </c>
      <c r="T511" s="375" t="s">
        <v>418</v>
      </c>
      <c r="U511" s="375" t="str">
        <f t="shared" ca="1" si="82"/>
        <v>MRO</v>
      </c>
      <c r="V511" s="375" t="s">
        <v>406</v>
      </c>
      <c r="W511" s="375" t="str">
        <f t="shared" si="87"/>
        <v>100%Boiler_0%IGCC</v>
      </c>
      <c r="X511" s="824">
        <f t="shared" si="88"/>
        <v>0.34399999999999997</v>
      </c>
      <c r="Y511" s="375" t="s">
        <v>390</v>
      </c>
      <c r="Z511" s="375" t="s">
        <v>400</v>
      </c>
      <c r="AA511" s="763">
        <f t="shared" si="92"/>
        <v>1.390000329366528E-4</v>
      </c>
      <c r="AB511" s="375" t="s">
        <v>399</v>
      </c>
      <c r="AC511" s="831" t="str">
        <f t="shared" ca="1" si="89"/>
        <v>Electric tab Row 144-154 for Coal Mix when Inputs tab E710 = MRO</v>
      </c>
    </row>
    <row r="512" spans="9:29" x14ac:dyDescent="0.4">
      <c r="I512" s="428" t="s">
        <v>232</v>
      </c>
      <c r="J512" s="375" t="str">
        <f t="shared" ca="1" si="81"/>
        <v>MRO</v>
      </c>
      <c r="K512" s="375" t="s">
        <v>73</v>
      </c>
      <c r="L512" s="378"/>
      <c r="M512" s="824">
        <f t="shared" si="56"/>
        <v>0.48499999999999999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MRO</v>
      </c>
      <c r="S512" s="428" t="s">
        <v>49</v>
      </c>
      <c r="T512" s="375" t="s">
        <v>418</v>
      </c>
      <c r="U512" s="375" t="str">
        <f t="shared" ca="1" si="82"/>
        <v>MRO</v>
      </c>
      <c r="V512" s="375" t="s">
        <v>406</v>
      </c>
      <c r="W512" s="375" t="str">
        <f t="shared" si="87"/>
        <v>100%Boiler_0%IGCC</v>
      </c>
      <c r="X512" s="824">
        <f t="shared" si="88"/>
        <v>0.34399999999999997</v>
      </c>
      <c r="Y512" s="375" t="s">
        <v>391</v>
      </c>
      <c r="Z512" s="375" t="s">
        <v>400</v>
      </c>
      <c r="AA512" s="763">
        <f t="shared" si="92"/>
        <v>1.1000002606497702E-4</v>
      </c>
      <c r="AB512" s="375" t="s">
        <v>399</v>
      </c>
      <c r="AC512" s="831" t="str">
        <f t="shared" ca="1" si="89"/>
        <v>Electric tab Row 144-154 for Coal Mix when Inputs tab E710 = MRO</v>
      </c>
    </row>
    <row r="513" spans="9:29" x14ac:dyDescent="0.4">
      <c r="I513" s="428" t="s">
        <v>232</v>
      </c>
      <c r="J513" s="375" t="str">
        <f t="shared" ca="1" si="81"/>
        <v>MRO</v>
      </c>
      <c r="K513" s="375" t="s">
        <v>73</v>
      </c>
      <c r="L513" s="378"/>
      <c r="M513" s="824">
        <f t="shared" si="56"/>
        <v>0.48499999999999999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MRO</v>
      </c>
      <c r="S513" s="428" t="s">
        <v>49</v>
      </c>
      <c r="T513" s="375" t="s">
        <v>418</v>
      </c>
      <c r="U513" s="375" t="str">
        <f t="shared" ca="1" si="82"/>
        <v>MRO</v>
      </c>
      <c r="V513" s="375" t="s">
        <v>406</v>
      </c>
      <c r="W513" s="375" t="str">
        <f t="shared" si="87"/>
        <v>100%Boiler_0%IGCC</v>
      </c>
      <c r="X513" s="824">
        <f t="shared" si="88"/>
        <v>0.34399999999999997</v>
      </c>
      <c r="Y513" s="375" t="s">
        <v>392</v>
      </c>
      <c r="Z513" s="375" t="s">
        <v>400</v>
      </c>
      <c r="AA513" s="763">
        <f t="shared" si="92"/>
        <v>3.3160007857405806E-3</v>
      </c>
      <c r="AB513" s="375" t="s">
        <v>399</v>
      </c>
      <c r="AC513" s="831" t="str">
        <f t="shared" ca="1" si="89"/>
        <v>Electric tab Row 144-154 for Coal Mix when Inputs tab E710 = MRO</v>
      </c>
    </row>
    <row r="514" spans="9:29" x14ac:dyDescent="0.4">
      <c r="I514" s="428" t="s">
        <v>232</v>
      </c>
      <c r="J514" s="375" t="str">
        <f t="shared" ca="1" si="81"/>
        <v>MRO</v>
      </c>
      <c r="K514" s="375" t="s">
        <v>73</v>
      </c>
      <c r="L514" s="378"/>
      <c r="M514" s="824">
        <f t="shared" si="56"/>
        <v>0.48499999999999999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MRO</v>
      </c>
      <c r="S514" s="428" t="s">
        <v>49</v>
      </c>
      <c r="T514" s="375" t="s">
        <v>418</v>
      </c>
      <c r="U514" s="375" t="str">
        <f t="shared" ca="1" si="82"/>
        <v>MRO</v>
      </c>
      <c r="V514" s="375" t="s">
        <v>406</v>
      </c>
      <c r="W514" s="375" t="str">
        <f t="shared" si="87"/>
        <v>100%Boiler_0%IGCC</v>
      </c>
      <c r="X514" s="824">
        <f t="shared" si="88"/>
        <v>0.34399999999999997</v>
      </c>
      <c r="Y514" s="375" t="s">
        <v>393</v>
      </c>
      <c r="Z514" s="375" t="s">
        <v>400</v>
      </c>
      <c r="AA514" s="763">
        <f t="shared" si="92"/>
        <v>4.7300011207940132E-6</v>
      </c>
      <c r="AB514" s="375" t="s">
        <v>399</v>
      </c>
      <c r="AC514" s="831" t="str">
        <f t="shared" ca="1" si="89"/>
        <v>Electric tab Row 144-154 for Coal Mix when Inputs tab E710 = MRO</v>
      </c>
    </row>
    <row r="515" spans="9:29" x14ac:dyDescent="0.4">
      <c r="I515" s="428" t="s">
        <v>232</v>
      </c>
      <c r="J515" s="375" t="str">
        <f t="shared" ca="1" si="81"/>
        <v>MRO</v>
      </c>
      <c r="K515" s="375" t="s">
        <v>73</v>
      </c>
      <c r="L515" s="378"/>
      <c r="M515" s="824">
        <f t="shared" si="56"/>
        <v>0.48499999999999999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MRO</v>
      </c>
      <c r="S515" s="428" t="s">
        <v>49</v>
      </c>
      <c r="T515" s="375" t="s">
        <v>418</v>
      </c>
      <c r="U515" s="375" t="str">
        <f t="shared" ca="1" si="82"/>
        <v>MRO</v>
      </c>
      <c r="V515" s="375" t="s">
        <v>406</v>
      </c>
      <c r="W515" s="375" t="str">
        <f t="shared" si="87"/>
        <v>100%Boiler_0%IGCC</v>
      </c>
      <c r="X515" s="824">
        <f t="shared" si="88"/>
        <v>0.34399999999999997</v>
      </c>
      <c r="Y515" s="375" t="s">
        <v>394</v>
      </c>
      <c r="Z515" s="375" t="s">
        <v>400</v>
      </c>
      <c r="AA515" s="763">
        <f t="shared" si="92"/>
        <v>8.9100021112631409E-6</v>
      </c>
      <c r="AB515" s="375" t="s">
        <v>399</v>
      </c>
      <c r="AC515" s="831" t="str">
        <f t="shared" ca="1" si="89"/>
        <v>Electric tab Row 144-154 for Coal Mix when Inputs tab E710 = MRO</v>
      </c>
    </row>
    <row r="516" spans="9:29" x14ac:dyDescent="0.4">
      <c r="I516" s="428" t="s">
        <v>232</v>
      </c>
      <c r="J516" s="375" t="str">
        <f t="shared" ca="1" si="81"/>
        <v>MRO</v>
      </c>
      <c r="K516" s="375" t="s">
        <v>73</v>
      </c>
      <c r="L516" s="378"/>
      <c r="M516" s="824">
        <f t="shared" si="56"/>
        <v>0.48499999999999999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MRO</v>
      </c>
      <c r="S516" s="428" t="s">
        <v>49</v>
      </c>
      <c r="T516" s="375" t="s">
        <v>418</v>
      </c>
      <c r="U516" s="375" t="str">
        <f t="shared" ca="1" si="82"/>
        <v>MRO</v>
      </c>
      <c r="V516" s="375" t="s">
        <v>406</v>
      </c>
      <c r="W516" s="375" t="str">
        <f t="shared" si="87"/>
        <v>100%Boiler_0%IGCC</v>
      </c>
      <c r="X516" s="824">
        <f t="shared" si="88"/>
        <v>0.34399999999999997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MRO</v>
      </c>
    </row>
    <row r="517" spans="9:29" x14ac:dyDescent="0.4">
      <c r="I517" s="428" t="s">
        <v>232</v>
      </c>
      <c r="J517" s="375" t="str">
        <f t="shared" ca="1" si="81"/>
        <v>MRO</v>
      </c>
      <c r="K517" s="375" t="s">
        <v>73</v>
      </c>
      <c r="L517" s="378"/>
      <c r="M517" s="824">
        <f t="shared" si="56"/>
        <v>0.48499999999999999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MRO</v>
      </c>
      <c r="S517" s="428" t="s">
        <v>49</v>
      </c>
      <c r="T517" s="375" t="s">
        <v>418</v>
      </c>
      <c r="U517" s="375" t="str">
        <f t="shared" ca="1" si="82"/>
        <v>MRO</v>
      </c>
      <c r="V517" s="375" t="s">
        <v>406</v>
      </c>
      <c r="W517" s="375" t="str">
        <f t="shared" si="87"/>
        <v>100%Boiler_0%IGCC</v>
      </c>
      <c r="X517" s="824">
        <f t="shared" si="88"/>
        <v>0.34399999999999997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MRO</v>
      </c>
    </row>
    <row r="518" spans="9:29" x14ac:dyDescent="0.4">
      <c r="I518" s="428" t="s">
        <v>232</v>
      </c>
      <c r="J518" s="375" t="str">
        <f t="shared" ca="1" si="81"/>
        <v>MRO</v>
      </c>
      <c r="K518" s="375" t="s">
        <v>73</v>
      </c>
      <c r="L518" s="378"/>
      <c r="M518" s="824">
        <f t="shared" si="56"/>
        <v>0.48499999999999999</v>
      </c>
      <c r="N518" s="375" t="s">
        <v>397</v>
      </c>
      <c r="O518" s="375" t="s">
        <v>400</v>
      </c>
      <c r="P518" s="763">
        <f t="shared" si="90"/>
        <v>0.41780021334621104</v>
      </c>
      <c r="Q518" s="375" t="s">
        <v>399</v>
      </c>
      <c r="R518" s="831" t="str">
        <f t="shared" ca="1" si="91"/>
        <v>Electric tab Row 144-154 for Natural gas Combined Cycle when Inputs tab E710 = MRO</v>
      </c>
      <c r="S518" s="428" t="s">
        <v>49</v>
      </c>
      <c r="T518" s="375" t="s">
        <v>418</v>
      </c>
      <c r="U518" s="375" t="str">
        <f t="shared" ca="1" si="82"/>
        <v>MRO</v>
      </c>
      <c r="V518" s="375" t="s">
        <v>406</v>
      </c>
      <c r="W518" s="375" t="str">
        <f t="shared" si="87"/>
        <v>100%Boiler_0%IGCC</v>
      </c>
      <c r="X518" s="824">
        <f t="shared" si="88"/>
        <v>0.34399999999999997</v>
      </c>
      <c r="Y518" s="375" t="s">
        <v>397</v>
      </c>
      <c r="Z518" s="375" t="s">
        <v>400</v>
      </c>
      <c r="AA518" s="763">
        <f t="shared" si="92"/>
        <v>0.99200789933606026</v>
      </c>
      <c r="AB518" s="375" t="s">
        <v>399</v>
      </c>
      <c r="AC518" s="831" t="str">
        <f t="shared" ca="1" si="89"/>
        <v>Electric tab Row 144-154 for Coal Mix when Inputs tab E710 = MRO</v>
      </c>
    </row>
    <row r="519" spans="9:29" x14ac:dyDescent="0.4">
      <c r="I519" s="428" t="s">
        <v>232</v>
      </c>
      <c r="J519" s="375" t="str">
        <f t="shared" ca="1" si="81"/>
        <v>MRO</v>
      </c>
      <c r="K519" s="375" t="s">
        <v>73</v>
      </c>
      <c r="L519" s="378"/>
      <c r="M519" s="824">
        <f t="shared" si="56"/>
        <v>0.48499999999999999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MRO</v>
      </c>
      <c r="S519" s="428" t="s">
        <v>49</v>
      </c>
      <c r="T519" s="375" t="s">
        <v>418</v>
      </c>
      <c r="U519" s="375" t="str">
        <f t="shared" ca="1" si="82"/>
        <v>MRO</v>
      </c>
      <c r="V519" s="375" t="s">
        <v>406</v>
      </c>
      <c r="W519" s="375" t="str">
        <f t="shared" si="87"/>
        <v>100%Boiler_0%IGCC</v>
      </c>
      <c r="X519" s="824">
        <f t="shared" si="88"/>
        <v>0.34399999999999997</v>
      </c>
      <c r="Y519" s="375" t="s">
        <v>387</v>
      </c>
      <c r="Z519" s="375" t="s">
        <v>401</v>
      </c>
      <c r="AA519" s="378">
        <f>(D145+D189)/1000/10^6/0.000293071</f>
        <v>1.9811813060289801E-5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MRO</v>
      </c>
    </row>
    <row r="520" spans="9:29" x14ac:dyDescent="0.4">
      <c r="I520" s="428" t="s">
        <v>232</v>
      </c>
      <c r="J520" s="375" t="str">
        <f t="shared" ca="1" si="81"/>
        <v>MRO</v>
      </c>
      <c r="K520" s="375" t="s">
        <v>73</v>
      </c>
      <c r="L520" s="378"/>
      <c r="M520" s="824">
        <f t="shared" si="56"/>
        <v>0.48499999999999999</v>
      </c>
      <c r="N520" s="375" t="s">
        <v>388</v>
      </c>
      <c r="O520" s="375" t="s">
        <v>401</v>
      </c>
      <c r="P520" s="378">
        <f t="shared" ref="P520:P529" si="94">(K146+K190)/1000/10^6/0.000293071</f>
        <v>1.0497643829660712E-4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MRO</v>
      </c>
      <c r="S520" s="428" t="s">
        <v>49</v>
      </c>
      <c r="T520" s="375" t="s">
        <v>418</v>
      </c>
      <c r="U520" s="375" t="str">
        <f t="shared" ca="1" si="82"/>
        <v>MRO</v>
      </c>
      <c r="V520" s="375" t="s">
        <v>406</v>
      </c>
      <c r="W520" s="375" t="str">
        <f t="shared" si="87"/>
        <v>100%Boiler_0%IGCC</v>
      </c>
      <c r="X520" s="824">
        <f t="shared" si="88"/>
        <v>0.34399999999999997</v>
      </c>
      <c r="Y520" s="375" t="s">
        <v>388</v>
      </c>
      <c r="Z520" s="375" t="s">
        <v>401</v>
      </c>
      <c r="AA520" s="378">
        <f t="shared" ref="AA520:AA529" si="96">(D146+D190)/1000/10^6/0.000293071</f>
        <v>1.6146176265310522E-4</v>
      </c>
      <c r="AB520" s="375" t="s">
        <v>399</v>
      </c>
      <c r="AC520" s="831" t="str">
        <f t="shared" ca="1" si="93"/>
        <v>Electric tab Row 144-154 plus Row 188-198 for Coal Mix when Inputs tab E710 = MRO</v>
      </c>
    </row>
    <row r="521" spans="9:29" x14ac:dyDescent="0.4">
      <c r="I521" s="428" t="s">
        <v>232</v>
      </c>
      <c r="J521" s="375" t="str">
        <f t="shared" ca="1" si="81"/>
        <v>MRO</v>
      </c>
      <c r="K521" s="375" t="s">
        <v>73</v>
      </c>
      <c r="L521" s="378"/>
      <c r="M521" s="824">
        <f t="shared" si="56"/>
        <v>0.48499999999999999</v>
      </c>
      <c r="N521" s="375" t="s">
        <v>389</v>
      </c>
      <c r="O521" s="375" t="s">
        <v>401</v>
      </c>
      <c r="P521" s="378">
        <f t="shared" si="94"/>
        <v>1.0843571756695367E-4</v>
      </c>
      <c r="Q521" s="375" t="s">
        <v>399</v>
      </c>
      <c r="R521" s="831" t="str">
        <f t="shared" ca="1" si="95"/>
        <v>Electric tab Row 144-154 plus Row 188-198 for Natural gas Combined Cycle when Inputs tab E710 = MRO</v>
      </c>
      <c r="S521" s="428" t="s">
        <v>49</v>
      </c>
      <c r="T521" s="375" t="s">
        <v>418</v>
      </c>
      <c r="U521" s="375" t="str">
        <f t="shared" ca="1" si="82"/>
        <v>MRO</v>
      </c>
      <c r="V521" s="375" t="s">
        <v>406</v>
      </c>
      <c r="W521" s="375" t="str">
        <f t="shared" si="87"/>
        <v>100%Boiler_0%IGCC</v>
      </c>
      <c r="X521" s="824">
        <f t="shared" si="88"/>
        <v>0.34399999999999997</v>
      </c>
      <c r="Y521" s="375" t="s">
        <v>389</v>
      </c>
      <c r="Z521" s="375" t="s">
        <v>401</v>
      </c>
      <c r="AA521" s="378">
        <f t="shared" si="96"/>
        <v>1.3858287009794184E-3</v>
      </c>
      <c r="AB521" s="375" t="s">
        <v>399</v>
      </c>
      <c r="AC521" s="831" t="str">
        <f t="shared" ca="1" si="93"/>
        <v>Electric tab Row 144-154 plus Row 188-198 for Coal Mix when Inputs tab E710 = MRO</v>
      </c>
    </row>
    <row r="522" spans="9:29" x14ac:dyDescent="0.4">
      <c r="I522" s="428" t="s">
        <v>232</v>
      </c>
      <c r="J522" s="375" t="str">
        <f t="shared" ca="1" si="81"/>
        <v>MRO</v>
      </c>
      <c r="K522" s="375" t="s">
        <v>73</v>
      </c>
      <c r="L522" s="378"/>
      <c r="M522" s="824">
        <f t="shared" si="56"/>
        <v>0.48499999999999999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MRO</v>
      </c>
      <c r="S522" s="428" t="s">
        <v>49</v>
      </c>
      <c r="T522" s="375" t="s">
        <v>418</v>
      </c>
      <c r="U522" s="375" t="str">
        <f t="shared" ca="1" si="82"/>
        <v>MRO</v>
      </c>
      <c r="V522" s="375" t="s">
        <v>406</v>
      </c>
      <c r="W522" s="375" t="str">
        <f t="shared" si="87"/>
        <v>100%Boiler_0%IGCC</v>
      </c>
      <c r="X522" s="824">
        <f t="shared" si="88"/>
        <v>0.34399999999999997</v>
      </c>
      <c r="Y522" s="375" t="s">
        <v>390</v>
      </c>
      <c r="Z522" s="375" t="s">
        <v>401</v>
      </c>
      <c r="AA522" s="378">
        <f t="shared" si="96"/>
        <v>1.3950221179068144E-4</v>
      </c>
      <c r="AB522" s="375" t="s">
        <v>399</v>
      </c>
      <c r="AC522" s="831" t="str">
        <f t="shared" ca="1" si="93"/>
        <v>Electric tab Row 144-154 plus Row 188-198 for Coal Mix when Inputs tab E710 = MRO</v>
      </c>
    </row>
    <row r="523" spans="9:29" x14ac:dyDescent="0.4">
      <c r="I523" s="428" t="s">
        <v>232</v>
      </c>
      <c r="J523" s="375" t="str">
        <f t="shared" ca="1" si="81"/>
        <v>MRO</v>
      </c>
      <c r="K523" s="375" t="s">
        <v>73</v>
      </c>
      <c r="L523" s="378"/>
      <c r="M523" s="824">
        <f t="shared" si="56"/>
        <v>0.48499999999999999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MRO</v>
      </c>
      <c r="S523" s="428" t="s">
        <v>49</v>
      </c>
      <c r="T523" s="375" t="s">
        <v>418</v>
      </c>
      <c r="U523" s="375" t="str">
        <f t="shared" ca="1" si="82"/>
        <v>MRO</v>
      </c>
      <c r="V523" s="375" t="s">
        <v>406</v>
      </c>
      <c r="W523" s="375" t="str">
        <f t="shared" si="87"/>
        <v>100%Boiler_0%IGCC</v>
      </c>
      <c r="X523" s="824">
        <f t="shared" si="88"/>
        <v>0.34399999999999997</v>
      </c>
      <c r="Y523" s="375" t="s">
        <v>391</v>
      </c>
      <c r="Z523" s="375" t="s">
        <v>401</v>
      </c>
      <c r="AA523" s="378">
        <f t="shared" si="96"/>
        <v>1.1023184633933594E-4</v>
      </c>
      <c r="AB523" s="375" t="s">
        <v>399</v>
      </c>
      <c r="AC523" s="831" t="str">
        <f t="shared" ca="1" si="93"/>
        <v>Electric tab Row 144-154 plus Row 188-198 for Coal Mix when Inputs tab E710 = MRO</v>
      </c>
    </row>
    <row r="524" spans="9:29" x14ac:dyDescent="0.4">
      <c r="I524" s="428" t="s">
        <v>232</v>
      </c>
      <c r="J524" s="375" t="str">
        <f t="shared" ca="1" si="81"/>
        <v>MRO</v>
      </c>
      <c r="K524" s="375" t="s">
        <v>73</v>
      </c>
      <c r="L524" s="378"/>
      <c r="M524" s="824">
        <f t="shared" si="56"/>
        <v>0.48499999999999999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MRO</v>
      </c>
      <c r="S524" s="428" t="s">
        <v>49</v>
      </c>
      <c r="T524" s="375" t="s">
        <v>418</v>
      </c>
      <c r="U524" s="375" t="str">
        <f t="shared" ca="1" si="82"/>
        <v>MRO</v>
      </c>
      <c r="V524" s="375" t="s">
        <v>406</v>
      </c>
      <c r="W524" s="375" t="str">
        <f t="shared" si="87"/>
        <v>100%Boiler_0%IGCC</v>
      </c>
      <c r="X524" s="824">
        <f t="shared" si="88"/>
        <v>0.34399999999999997</v>
      </c>
      <c r="Y524" s="375" t="s">
        <v>392</v>
      </c>
      <c r="Z524" s="375" t="s">
        <v>401</v>
      </c>
      <c r="AA524" s="378">
        <f t="shared" si="96"/>
        <v>3.318829389660485E-3</v>
      </c>
      <c r="AB524" s="375" t="s">
        <v>399</v>
      </c>
      <c r="AC524" s="831" t="str">
        <f t="shared" ca="1" si="93"/>
        <v>Electric tab Row 144-154 plus Row 188-198 for Coal Mix when Inputs tab E710 = MRO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MRO</v>
      </c>
      <c r="K525" s="375" t="s">
        <v>73</v>
      </c>
      <c r="L525" s="378"/>
      <c r="M525" s="824">
        <f t="shared" si="56"/>
        <v>0.48499999999999999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MRO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MRO</v>
      </c>
      <c r="V525" s="375" t="s">
        <v>406</v>
      </c>
      <c r="W525" s="375" t="str">
        <f t="shared" si="87"/>
        <v>100%Boiler_0%IGCC</v>
      </c>
      <c r="X525" s="824">
        <f t="shared" si="88"/>
        <v>0.34399999999999997</v>
      </c>
      <c r="Y525" s="375" t="s">
        <v>393</v>
      </c>
      <c r="Z525" s="375" t="s">
        <v>401</v>
      </c>
      <c r="AA525" s="378">
        <f t="shared" si="96"/>
        <v>4.7343248160216569E-6</v>
      </c>
      <c r="AB525" s="375" t="s">
        <v>399</v>
      </c>
      <c r="AC525" s="831" t="str">
        <f t="shared" ca="1" si="93"/>
        <v>Electric tab Row 144-154 plus Row 188-198 for Coal Mix when Inputs tab E710 = MRO</v>
      </c>
    </row>
    <row r="526" spans="9:29" x14ac:dyDescent="0.4">
      <c r="I526" s="428" t="s">
        <v>232</v>
      </c>
      <c r="J526" s="375" t="str">
        <f t="shared" ca="1" si="97"/>
        <v>MRO</v>
      </c>
      <c r="K526" s="375" t="s">
        <v>73</v>
      </c>
      <c r="L526" s="378"/>
      <c r="M526" s="824">
        <f t="shared" ref="M526:M552" si="99">INDEX($D$66:$D$69,MATCH(K526,$A$66:$A$69,0))</f>
        <v>0.48499999999999999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MRO</v>
      </c>
      <c r="S526" s="428" t="s">
        <v>49</v>
      </c>
      <c r="T526" s="375" t="s">
        <v>418</v>
      </c>
      <c r="U526" s="375" t="str">
        <f t="shared" ca="1" si="98"/>
        <v>MRO</v>
      </c>
      <c r="V526" s="375" t="s">
        <v>406</v>
      </c>
      <c r="W526" s="375" t="str">
        <f t="shared" si="87"/>
        <v>100%Boiler_0%IGCC</v>
      </c>
      <c r="X526" s="824">
        <f t="shared" si="88"/>
        <v>0.34399999999999997</v>
      </c>
      <c r="Y526" s="375" t="s">
        <v>394</v>
      </c>
      <c r="Z526" s="375" t="s">
        <v>401</v>
      </c>
      <c r="AA526" s="378">
        <f t="shared" si="96"/>
        <v>8.9194724822229059E-6</v>
      </c>
      <c r="AB526" s="375" t="s">
        <v>399</v>
      </c>
      <c r="AC526" s="831" t="str">
        <f t="shared" ca="1" si="93"/>
        <v>Electric tab Row 144-154 plus Row 188-198 for Coal Mix when Inputs tab E710 = MRO</v>
      </c>
    </row>
    <row r="527" spans="9:29" x14ac:dyDescent="0.4">
      <c r="I527" s="428" t="s">
        <v>232</v>
      </c>
      <c r="J527" s="375" t="str">
        <f t="shared" ca="1" si="97"/>
        <v>MRO</v>
      </c>
      <c r="K527" s="375" t="s">
        <v>73</v>
      </c>
      <c r="M527" s="824">
        <f t="shared" si="99"/>
        <v>0.48499999999999999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MRO</v>
      </c>
      <c r="S527" s="428" t="s">
        <v>49</v>
      </c>
      <c r="T527" s="375" t="s">
        <v>418</v>
      </c>
      <c r="U527" s="375" t="str">
        <f t="shared" ca="1" si="98"/>
        <v>MRO</v>
      </c>
      <c r="V527" s="375" t="s">
        <v>406</v>
      </c>
      <c r="W527" s="375" t="str">
        <f t="shared" si="87"/>
        <v>100%Boiler_0%IGCC</v>
      </c>
      <c r="X527" s="824">
        <f t="shared" si="88"/>
        <v>0.34399999999999997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MRO</v>
      </c>
    </row>
    <row r="528" spans="9:29" x14ac:dyDescent="0.4">
      <c r="I528" s="428" t="s">
        <v>232</v>
      </c>
      <c r="J528" s="375" t="str">
        <f t="shared" ca="1" si="97"/>
        <v>MRO</v>
      </c>
      <c r="K528" s="375" t="s">
        <v>73</v>
      </c>
      <c r="M528" s="824">
        <f t="shared" si="99"/>
        <v>0.48499999999999999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MRO</v>
      </c>
      <c r="S528" s="428" t="s">
        <v>49</v>
      </c>
      <c r="T528" s="375" t="s">
        <v>418</v>
      </c>
      <c r="U528" s="375" t="str">
        <f t="shared" ca="1" si="98"/>
        <v>MRO</v>
      </c>
      <c r="V528" s="375" t="s">
        <v>406</v>
      </c>
      <c r="W528" s="375" t="str">
        <f t="shared" si="87"/>
        <v>100%Boiler_0%IGCC</v>
      </c>
      <c r="X528" s="824">
        <f t="shared" si="88"/>
        <v>0.34399999999999997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MRO</v>
      </c>
    </row>
    <row r="529" spans="9:29" x14ac:dyDescent="0.4">
      <c r="I529" s="428" t="s">
        <v>232</v>
      </c>
      <c r="J529" s="375" t="str">
        <f t="shared" ca="1" si="97"/>
        <v>MRO</v>
      </c>
      <c r="K529" s="375" t="s">
        <v>73</v>
      </c>
      <c r="M529" s="824">
        <f t="shared" si="99"/>
        <v>0.48499999999999999</v>
      </c>
      <c r="N529" s="375" t="s">
        <v>397</v>
      </c>
      <c r="O529" s="375" t="s">
        <v>401</v>
      </c>
      <c r="P529" s="378">
        <f t="shared" si="94"/>
        <v>0.41822352077961833</v>
      </c>
      <c r="Q529" s="375" t="s">
        <v>399</v>
      </c>
      <c r="R529" s="831" t="str">
        <f t="shared" ca="1" si="95"/>
        <v>Electric tab Row 144-154 plus Row 188-198 for Natural gas Combined Cycle when Inputs tab E710 = MRO</v>
      </c>
      <c r="S529" s="428" t="s">
        <v>49</v>
      </c>
      <c r="T529" s="375" t="s">
        <v>418</v>
      </c>
      <c r="U529" s="375" t="str">
        <f t="shared" ca="1" si="98"/>
        <v>MRO</v>
      </c>
      <c r="V529" s="375" t="s">
        <v>406</v>
      </c>
      <c r="W529" s="375" t="str">
        <f t="shared" si="87"/>
        <v>100%Boiler_0%IGCC</v>
      </c>
      <c r="X529" s="824">
        <f t="shared" si="88"/>
        <v>0.34399999999999997</v>
      </c>
      <c r="Y529" s="375" t="s">
        <v>397</v>
      </c>
      <c r="Z529" s="375" t="s">
        <v>401</v>
      </c>
      <c r="AA529" s="378">
        <f t="shared" si="96"/>
        <v>0.99280427186948006</v>
      </c>
      <c r="AB529" s="375" t="s">
        <v>399</v>
      </c>
      <c r="AC529" s="831" t="str">
        <f t="shared" ca="1" si="93"/>
        <v>Electric tab Row 144-154 plus Row 188-198 for Coal Mix when Inputs tab E710 = MRO</v>
      </c>
    </row>
    <row r="530" spans="9:29" x14ac:dyDescent="0.4">
      <c r="I530" s="428" t="s">
        <v>232</v>
      </c>
      <c r="J530" s="375" t="str">
        <f t="shared" ca="1" si="97"/>
        <v>MRO</v>
      </c>
      <c r="K530" s="375" t="s">
        <v>55</v>
      </c>
      <c r="M530" s="824">
        <f t="shared" si="99"/>
        <v>0.30599999999999999</v>
      </c>
      <c r="N530" s="375" t="s">
        <v>385</v>
      </c>
      <c r="O530" s="375" t="s">
        <v>400</v>
      </c>
      <c r="P530" s="761">
        <f>L139/10^6</f>
        <v>3.2679738562091507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MRO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MRO</v>
      </c>
      <c r="V530" s="375" t="s">
        <v>52</v>
      </c>
      <c r="X530" s="824">
        <f t="shared" ref="X530:X575" si="101">INDEX($D$71:$D$72,MATCH(V530,$A$71:$A$72,0))</f>
        <v>0.34399999999999997</v>
      </c>
      <c r="Y530" s="375" t="s">
        <v>411</v>
      </c>
      <c r="Z530" s="375" t="s">
        <v>400</v>
      </c>
      <c r="AA530" s="761">
        <f>N140/10^6</f>
        <v>2.9069767441860463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MRO</v>
      </c>
    </row>
    <row r="531" spans="9:29" x14ac:dyDescent="0.4">
      <c r="I531" s="428" t="s">
        <v>232</v>
      </c>
      <c r="J531" s="375" t="str">
        <f t="shared" ca="1" si="97"/>
        <v>MRO</v>
      </c>
      <c r="K531" s="375" t="s">
        <v>55</v>
      </c>
      <c r="M531" s="824">
        <f t="shared" si="99"/>
        <v>0.30599999999999999</v>
      </c>
      <c r="N531" s="375" t="s">
        <v>387</v>
      </c>
      <c r="O531" s="375" t="s">
        <v>400</v>
      </c>
      <c r="P531" s="763">
        <f>L145/1000/10^6/0.000293071</f>
        <v>1.2430002945342405E-3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MRO</v>
      </c>
      <c r="S531" s="428" t="s">
        <v>49</v>
      </c>
      <c r="T531" s="375" t="s">
        <v>414</v>
      </c>
      <c r="U531" s="375" t="str">
        <f t="shared" ca="1" si="100"/>
        <v>MRO</v>
      </c>
      <c r="V531" s="375" t="s">
        <v>52</v>
      </c>
      <c r="X531" s="824">
        <f t="shared" si="101"/>
        <v>0.34399999999999997</v>
      </c>
      <c r="Y531" s="375" t="s">
        <v>387</v>
      </c>
      <c r="Z531" s="375" t="s">
        <v>400</v>
      </c>
      <c r="AA531" s="763">
        <f>N145/1000/10^6/0.000293071</f>
        <v>1.9000004502132395E-5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MRO</v>
      </c>
    </row>
    <row r="532" spans="9:29" x14ac:dyDescent="0.4">
      <c r="I532" s="428" t="s">
        <v>232</v>
      </c>
      <c r="J532" s="375" t="str">
        <f t="shared" ca="1" si="97"/>
        <v>MRO</v>
      </c>
      <c r="K532" s="375" t="s">
        <v>55</v>
      </c>
      <c r="M532" s="824">
        <f t="shared" si="99"/>
        <v>0.30599999999999999</v>
      </c>
      <c r="N532" s="375" t="s">
        <v>388</v>
      </c>
      <c r="O532" s="375" t="s">
        <v>400</v>
      </c>
      <c r="P532" s="763">
        <f t="shared" ref="P532:P541" si="103">L146/1000/10^6/0.000293071</f>
        <v>4.2750010129797896E-3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MRO</v>
      </c>
      <c r="S532" s="428" t="s">
        <v>49</v>
      </c>
      <c r="T532" s="375" t="s">
        <v>414</v>
      </c>
      <c r="U532" s="375" t="str">
        <f t="shared" ca="1" si="100"/>
        <v>MRO</v>
      </c>
      <c r="V532" s="375" t="s">
        <v>52</v>
      </c>
      <c r="X532" s="824">
        <f t="shared" si="101"/>
        <v>0.34399999999999997</v>
      </c>
      <c r="Y532" s="375" t="s">
        <v>388</v>
      </c>
      <c r="Z532" s="375" t="s">
        <v>400</v>
      </c>
      <c r="AA532" s="763">
        <f t="shared" ref="AA532:AA541" si="105">N146/1000/10^6/0.000293071</f>
        <v>1.5600003696487655E-4</v>
      </c>
      <c r="AB532" s="375" t="s">
        <v>399</v>
      </c>
      <c r="AC532" s="831" t="str">
        <f t="shared" ca="1" si="102"/>
        <v>Electric tab Row 144-154 for Coal Boiler when Inputs tab E710 = MRO</v>
      </c>
    </row>
    <row r="533" spans="9:29" x14ac:dyDescent="0.4">
      <c r="I533" s="428" t="s">
        <v>232</v>
      </c>
      <c r="J533" s="375" t="str">
        <f t="shared" ca="1" si="97"/>
        <v>MRO</v>
      </c>
      <c r="K533" s="375" t="s">
        <v>55</v>
      </c>
      <c r="M533" s="824">
        <f t="shared" si="99"/>
        <v>0.30599999999999999</v>
      </c>
      <c r="N533" s="375" t="s">
        <v>389</v>
      </c>
      <c r="O533" s="375" t="s">
        <v>400</v>
      </c>
      <c r="P533" s="763">
        <f t="shared" si="103"/>
        <v>6.2320014766994265E-3</v>
      </c>
      <c r="Q533" s="375" t="s">
        <v>399</v>
      </c>
      <c r="R533" s="831" t="str">
        <f t="shared" ca="1" si="104"/>
        <v>Electric tab Row 144-154 for Natural gas Internal Combustion Engine when Inputs tab E710 = MRO</v>
      </c>
      <c r="S533" s="428" t="s">
        <v>49</v>
      </c>
      <c r="T533" s="375" t="s">
        <v>414</v>
      </c>
      <c r="U533" s="375" t="str">
        <f t="shared" ca="1" si="100"/>
        <v>MRO</v>
      </c>
      <c r="V533" s="375" t="s">
        <v>52</v>
      </c>
      <c r="X533" s="824">
        <f t="shared" si="101"/>
        <v>0.34399999999999997</v>
      </c>
      <c r="Y533" s="375" t="s">
        <v>389</v>
      </c>
      <c r="Z533" s="375" t="s">
        <v>400</v>
      </c>
      <c r="AA533" s="763">
        <f t="shared" si="105"/>
        <v>1.3850003281817565E-3</v>
      </c>
      <c r="AB533" s="375" t="s">
        <v>399</v>
      </c>
      <c r="AC533" s="831" t="str">
        <f t="shared" ca="1" si="102"/>
        <v>Electric tab Row 144-154 for Coal Boiler when Inputs tab E710 = MRO</v>
      </c>
    </row>
    <row r="534" spans="9:29" x14ac:dyDescent="0.4">
      <c r="I534" s="428" t="s">
        <v>232</v>
      </c>
      <c r="J534" s="375" t="str">
        <f t="shared" ca="1" si="97"/>
        <v>MRO</v>
      </c>
      <c r="K534" s="375" t="s">
        <v>55</v>
      </c>
      <c r="L534" s="378"/>
      <c r="M534" s="824">
        <f t="shared" si="99"/>
        <v>0.30599999999999999</v>
      </c>
      <c r="N534" s="375" t="s">
        <v>390</v>
      </c>
      <c r="O534" s="375" t="s">
        <v>400</v>
      </c>
      <c r="P534" s="763">
        <f t="shared" si="103"/>
        <v>5.2800012511188986E-4</v>
      </c>
      <c r="Q534" s="375" t="s">
        <v>399</v>
      </c>
      <c r="R534" s="831" t="str">
        <f t="shared" ca="1" si="104"/>
        <v>Electric tab Row 144-154 for Natural gas Internal Combustion Engine when Inputs tab E710 = MRO</v>
      </c>
      <c r="S534" s="428" t="s">
        <v>49</v>
      </c>
      <c r="T534" s="375" t="s">
        <v>414</v>
      </c>
      <c r="U534" s="375" t="str">
        <f t="shared" ca="1" si="100"/>
        <v>MRO</v>
      </c>
      <c r="V534" s="375" t="s">
        <v>52</v>
      </c>
      <c r="W534" s="378"/>
      <c r="X534" s="824">
        <f t="shared" si="101"/>
        <v>0.34399999999999997</v>
      </c>
      <c r="Y534" s="375" t="s">
        <v>390</v>
      </c>
      <c r="Z534" s="375" t="s">
        <v>400</v>
      </c>
      <c r="AA534" s="763">
        <f t="shared" si="105"/>
        <v>1.390000329366528E-4</v>
      </c>
      <c r="AB534" s="375" t="s">
        <v>399</v>
      </c>
      <c r="AC534" s="831" t="str">
        <f t="shared" ca="1" si="102"/>
        <v>Electric tab Row 144-154 for Coal Boiler when Inputs tab E710 = MRO</v>
      </c>
    </row>
    <row r="535" spans="9:29" x14ac:dyDescent="0.4">
      <c r="I535" s="428" t="s">
        <v>232</v>
      </c>
      <c r="J535" s="375" t="str">
        <f t="shared" ca="1" si="97"/>
        <v>MRO</v>
      </c>
      <c r="K535" s="375" t="s">
        <v>55</v>
      </c>
      <c r="L535" s="378"/>
      <c r="M535" s="824">
        <f t="shared" si="99"/>
        <v>0.30599999999999999</v>
      </c>
      <c r="N535" s="375" t="s">
        <v>391</v>
      </c>
      <c r="O535" s="375" t="s">
        <v>400</v>
      </c>
      <c r="P535" s="763">
        <f t="shared" si="103"/>
        <v>5.2800012511188986E-4</v>
      </c>
      <c r="Q535" s="375" t="s">
        <v>399</v>
      </c>
      <c r="R535" s="831" t="str">
        <f t="shared" ca="1" si="104"/>
        <v>Electric tab Row 144-154 for Natural gas Internal Combustion Engine when Inputs tab E710 = MRO</v>
      </c>
      <c r="S535" s="428" t="s">
        <v>49</v>
      </c>
      <c r="T535" s="375" t="s">
        <v>414</v>
      </c>
      <c r="U535" s="375" t="str">
        <f t="shared" ca="1" si="100"/>
        <v>MRO</v>
      </c>
      <c r="V535" s="375" t="s">
        <v>52</v>
      </c>
      <c r="W535" s="378"/>
      <c r="X535" s="824">
        <f t="shared" si="101"/>
        <v>0.34399999999999997</v>
      </c>
      <c r="Y535" s="375" t="s">
        <v>391</v>
      </c>
      <c r="Z535" s="375" t="s">
        <v>400</v>
      </c>
      <c r="AA535" s="763">
        <f t="shared" si="105"/>
        <v>1.1000002606497702E-4</v>
      </c>
      <c r="AB535" s="375" t="s">
        <v>399</v>
      </c>
      <c r="AC535" s="831" t="str">
        <f t="shared" ca="1" si="102"/>
        <v>Electric tab Row 144-154 for Coal Boiler when Inputs tab E710 = MRO</v>
      </c>
    </row>
    <row r="536" spans="9:29" x14ac:dyDescent="0.4">
      <c r="I536" s="428" t="s">
        <v>232</v>
      </c>
      <c r="J536" s="375" t="str">
        <f t="shared" ca="1" si="97"/>
        <v>MRO</v>
      </c>
      <c r="K536" s="375" t="s">
        <v>55</v>
      </c>
      <c r="L536" s="378"/>
      <c r="M536" s="824">
        <f t="shared" si="99"/>
        <v>0.30599999999999999</v>
      </c>
      <c r="N536" s="375" t="s">
        <v>392</v>
      </c>
      <c r="O536" s="375" t="s">
        <v>400</v>
      </c>
      <c r="P536" s="763">
        <f t="shared" si="103"/>
        <v>9.0000021325890309E-6</v>
      </c>
      <c r="Q536" s="375" t="s">
        <v>399</v>
      </c>
      <c r="R536" s="831" t="str">
        <f t="shared" ca="1" si="104"/>
        <v>Electric tab Row 144-154 for Natural gas Internal Combustion Engine when Inputs tab E710 = MRO</v>
      </c>
      <c r="S536" s="428" t="s">
        <v>49</v>
      </c>
      <c r="T536" s="375" t="s">
        <v>414</v>
      </c>
      <c r="U536" s="375" t="str">
        <f t="shared" ca="1" si="100"/>
        <v>MRO</v>
      </c>
      <c r="V536" s="375" t="s">
        <v>52</v>
      </c>
      <c r="W536" s="378"/>
      <c r="X536" s="824">
        <f t="shared" si="101"/>
        <v>0.34399999999999997</v>
      </c>
      <c r="Y536" s="375" t="s">
        <v>392</v>
      </c>
      <c r="Z536" s="375" t="s">
        <v>400</v>
      </c>
      <c r="AA536" s="763">
        <f t="shared" si="105"/>
        <v>3.3160007857405806E-3</v>
      </c>
      <c r="AB536" s="375" t="s">
        <v>399</v>
      </c>
      <c r="AC536" s="831" t="str">
        <f t="shared" ca="1" si="102"/>
        <v>Electric tab Row 144-154 for Coal Boiler when Inputs tab E710 = MRO</v>
      </c>
    </row>
    <row r="537" spans="9:29" x14ac:dyDescent="0.4">
      <c r="I537" s="428" t="s">
        <v>232</v>
      </c>
      <c r="J537" s="375" t="str">
        <f t="shared" ca="1" si="97"/>
        <v>MRO</v>
      </c>
      <c r="K537" s="375" t="s">
        <v>55</v>
      </c>
      <c r="L537" s="378"/>
      <c r="M537" s="824">
        <f t="shared" si="99"/>
        <v>0.30599999999999999</v>
      </c>
      <c r="N537" s="375" t="s">
        <v>393</v>
      </c>
      <c r="O537" s="375" t="s">
        <v>400</v>
      </c>
      <c r="P537" s="763">
        <f t="shared" si="103"/>
        <v>1.0560002502237797E-4</v>
      </c>
      <c r="Q537" s="375" t="s">
        <v>399</v>
      </c>
      <c r="R537" s="831" t="str">
        <f t="shared" ca="1" si="104"/>
        <v>Electric tab Row 144-154 for Natural gas Internal Combustion Engine when Inputs tab E710 = MRO</v>
      </c>
      <c r="S537" s="428" t="s">
        <v>49</v>
      </c>
      <c r="T537" s="375" t="s">
        <v>414</v>
      </c>
      <c r="U537" s="375" t="str">
        <f t="shared" ca="1" si="100"/>
        <v>MRO</v>
      </c>
      <c r="V537" s="375" t="s">
        <v>52</v>
      </c>
      <c r="W537" s="378"/>
      <c r="X537" s="824">
        <f t="shared" si="101"/>
        <v>0.34399999999999997</v>
      </c>
      <c r="Y537" s="375" t="s">
        <v>393</v>
      </c>
      <c r="Z537" s="375" t="s">
        <v>400</v>
      </c>
      <c r="AA537" s="763">
        <f t="shared" si="105"/>
        <v>4.7300011207940132E-6</v>
      </c>
      <c r="AB537" s="375" t="s">
        <v>399</v>
      </c>
      <c r="AC537" s="831" t="str">
        <f t="shared" ca="1" si="102"/>
        <v>Electric tab Row 144-154 for Coal Boiler when Inputs tab E710 = MRO</v>
      </c>
    </row>
    <row r="538" spans="9:29" x14ac:dyDescent="0.4">
      <c r="I538" s="428" t="s">
        <v>232</v>
      </c>
      <c r="J538" s="375" t="str">
        <f t="shared" ca="1" si="97"/>
        <v>MRO</v>
      </c>
      <c r="K538" s="375" t="s">
        <v>55</v>
      </c>
      <c r="L538" s="378"/>
      <c r="M538" s="824">
        <f t="shared" si="99"/>
        <v>0.30599999999999999</v>
      </c>
      <c r="N538" s="375" t="s">
        <v>394</v>
      </c>
      <c r="O538" s="375" t="s">
        <v>400</v>
      </c>
      <c r="P538" s="763">
        <f t="shared" si="103"/>
        <v>2.2598405354788887E-4</v>
      </c>
      <c r="Q538" s="375" t="s">
        <v>399</v>
      </c>
      <c r="R538" s="831" t="str">
        <f t="shared" ca="1" si="104"/>
        <v>Electric tab Row 144-154 for Natural gas Internal Combustion Engine when Inputs tab E710 = MRO</v>
      </c>
      <c r="S538" s="428" t="s">
        <v>49</v>
      </c>
      <c r="T538" s="375" t="s">
        <v>414</v>
      </c>
      <c r="U538" s="375" t="str">
        <f t="shared" ca="1" si="100"/>
        <v>MRO</v>
      </c>
      <c r="V538" s="375" t="s">
        <v>52</v>
      </c>
      <c r="W538" s="378"/>
      <c r="X538" s="824">
        <f t="shared" si="101"/>
        <v>0.34399999999999997</v>
      </c>
      <c r="Y538" s="375" t="s">
        <v>394</v>
      </c>
      <c r="Z538" s="375" t="s">
        <v>400</v>
      </c>
      <c r="AA538" s="763">
        <f t="shared" si="105"/>
        <v>8.9100021112631409E-6</v>
      </c>
      <c r="AB538" s="375" t="s">
        <v>399</v>
      </c>
      <c r="AC538" s="831" t="str">
        <f t="shared" ca="1" si="102"/>
        <v>Electric tab Row 144-154 for Coal Boiler when Inputs tab E710 = MRO</v>
      </c>
    </row>
    <row r="539" spans="9:29" x14ac:dyDescent="0.4">
      <c r="I539" s="428" t="s">
        <v>232</v>
      </c>
      <c r="J539" s="375" t="str">
        <f t="shared" ca="1" si="97"/>
        <v>MRO</v>
      </c>
      <c r="K539" s="375" t="s">
        <v>55</v>
      </c>
      <c r="L539" s="378"/>
      <c r="M539" s="824">
        <f t="shared" si="99"/>
        <v>0.30599999999999999</v>
      </c>
      <c r="N539" s="375" t="s">
        <v>395</v>
      </c>
      <c r="O539" s="375" t="s">
        <v>400</v>
      </c>
      <c r="P539" s="763">
        <f t="shared" si="103"/>
        <v>1.200000284345204E-5</v>
      </c>
      <c r="Q539" s="375" t="s">
        <v>399</v>
      </c>
      <c r="R539" s="831" t="str">
        <f t="shared" ca="1" si="104"/>
        <v>Electric tab Row 144-154 for Natural gas Internal Combustion Engine when Inputs tab E710 = MRO</v>
      </c>
      <c r="S539" s="428" t="s">
        <v>49</v>
      </c>
      <c r="T539" s="375" t="s">
        <v>414</v>
      </c>
      <c r="U539" s="375" t="str">
        <f t="shared" ca="1" si="100"/>
        <v>MRO</v>
      </c>
      <c r="V539" s="375" t="s">
        <v>52</v>
      </c>
      <c r="W539" s="378"/>
      <c r="X539" s="824">
        <f t="shared" si="101"/>
        <v>0.34399999999999997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MRO</v>
      </c>
    </row>
    <row r="540" spans="9:29" x14ac:dyDescent="0.4">
      <c r="I540" s="428" t="s">
        <v>232</v>
      </c>
      <c r="J540" s="375" t="str">
        <f t="shared" ca="1" si="97"/>
        <v>MRO</v>
      </c>
      <c r="K540" s="375" t="s">
        <v>55</v>
      </c>
      <c r="L540" s="378"/>
      <c r="M540" s="824">
        <f t="shared" si="99"/>
        <v>0.30599999999999999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MRO</v>
      </c>
      <c r="S540" s="428" t="s">
        <v>49</v>
      </c>
      <c r="T540" s="375" t="s">
        <v>414</v>
      </c>
      <c r="U540" s="375" t="str">
        <f t="shared" ca="1" si="100"/>
        <v>MRO</v>
      </c>
      <c r="V540" s="375" t="s">
        <v>52</v>
      </c>
      <c r="W540" s="378"/>
      <c r="X540" s="824">
        <f t="shared" si="101"/>
        <v>0.34399999999999997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MRO</v>
      </c>
    </row>
    <row r="541" spans="9:29" x14ac:dyDescent="0.4">
      <c r="I541" s="428" t="s">
        <v>232</v>
      </c>
      <c r="J541" s="375" t="str">
        <f t="shared" ca="1" si="97"/>
        <v>MRO</v>
      </c>
      <c r="K541" s="375" t="s">
        <v>55</v>
      </c>
      <c r="L541" s="378"/>
      <c r="M541" s="824">
        <f t="shared" si="99"/>
        <v>0.30599999999999999</v>
      </c>
      <c r="N541" s="375" t="s">
        <v>397</v>
      </c>
      <c r="O541" s="375" t="s">
        <v>400</v>
      </c>
      <c r="P541" s="763">
        <f t="shared" si="103"/>
        <v>0.65187360482539169</v>
      </c>
      <c r="Q541" s="375" t="s">
        <v>399</v>
      </c>
      <c r="R541" s="831" t="str">
        <f t="shared" ca="1" si="104"/>
        <v>Electric tab Row 144-154 for Natural gas Internal Combustion Engine when Inputs tab E710 = MRO</v>
      </c>
      <c r="S541" s="428" t="s">
        <v>49</v>
      </c>
      <c r="T541" s="375" t="s">
        <v>414</v>
      </c>
      <c r="U541" s="375" t="str">
        <f t="shared" ca="1" si="100"/>
        <v>MRO</v>
      </c>
      <c r="V541" s="375" t="s">
        <v>52</v>
      </c>
      <c r="W541" s="378"/>
      <c r="X541" s="824">
        <f t="shared" si="101"/>
        <v>0.34399999999999997</v>
      </c>
      <c r="Y541" s="375" t="s">
        <v>397</v>
      </c>
      <c r="Z541" s="375" t="s">
        <v>400</v>
      </c>
      <c r="AA541" s="763">
        <f t="shared" si="105"/>
        <v>0.8166627064909866</v>
      </c>
      <c r="AB541" s="375" t="s">
        <v>399</v>
      </c>
      <c r="AC541" s="831" t="str">
        <f t="shared" ca="1" si="102"/>
        <v>Electric tab Row 144-154 for Coal Boiler when Inputs tab E710 = MRO</v>
      </c>
    </row>
    <row r="542" spans="9:29" x14ac:dyDescent="0.4">
      <c r="I542" s="428" t="s">
        <v>232</v>
      </c>
      <c r="J542" s="375" t="str">
        <f t="shared" ca="1" si="97"/>
        <v>MRO</v>
      </c>
      <c r="K542" s="375" t="s">
        <v>55</v>
      </c>
      <c r="L542" s="378"/>
      <c r="M542" s="824">
        <f t="shared" si="99"/>
        <v>0.30599999999999999</v>
      </c>
      <c r="N542" s="375" t="s">
        <v>387</v>
      </c>
      <c r="O542" s="375" t="s">
        <v>401</v>
      </c>
      <c r="P542" s="378">
        <f>(L145+L189)/1000/10^6/0.000293071</f>
        <v>1.2434381128200328E-3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MRO</v>
      </c>
      <c r="S542" s="428" t="s">
        <v>49</v>
      </c>
      <c r="T542" s="375" t="s">
        <v>414</v>
      </c>
      <c r="U542" s="375" t="str">
        <f t="shared" ca="1" si="100"/>
        <v>MRO</v>
      </c>
      <c r="V542" s="375" t="s">
        <v>52</v>
      </c>
      <c r="W542" s="378"/>
      <c r="X542" s="824">
        <f t="shared" si="101"/>
        <v>0.34399999999999997</v>
      </c>
      <c r="Y542" s="375" t="s">
        <v>387</v>
      </c>
      <c r="Z542" s="375" t="s">
        <v>401</v>
      </c>
      <c r="AA542" s="378">
        <f>(N145+N189)/1000/10^6/0.000293071</f>
        <v>1.9811813060289801E-5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MRO</v>
      </c>
    </row>
    <row r="543" spans="9:29" x14ac:dyDescent="0.4">
      <c r="I543" s="428" t="s">
        <v>232</v>
      </c>
      <c r="J543" s="375" t="str">
        <f t="shared" ca="1" si="97"/>
        <v>MRO</v>
      </c>
      <c r="K543" s="375" t="s">
        <v>55</v>
      </c>
      <c r="L543" s="378"/>
      <c r="M543" s="824">
        <f t="shared" si="99"/>
        <v>0.30599999999999999</v>
      </c>
      <c r="N543" s="375" t="s">
        <v>388</v>
      </c>
      <c r="O543" s="375" t="s">
        <v>401</v>
      </c>
      <c r="P543" s="378">
        <f t="shared" ref="P543:P552" si="107">(L146+L190)/1000/10^6/0.000293071</f>
        <v>4.2779774271070551E-3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MRO</v>
      </c>
      <c r="S543" s="428" t="s">
        <v>49</v>
      </c>
      <c r="T543" s="375" t="s">
        <v>414</v>
      </c>
      <c r="U543" s="375" t="str">
        <f t="shared" ca="1" si="100"/>
        <v>MRO</v>
      </c>
      <c r="V543" s="375" t="s">
        <v>52</v>
      </c>
      <c r="W543" s="378"/>
      <c r="X543" s="824">
        <f t="shared" si="101"/>
        <v>0.34399999999999997</v>
      </c>
      <c r="Y543" s="375" t="s">
        <v>388</v>
      </c>
      <c r="Z543" s="375" t="s">
        <v>401</v>
      </c>
      <c r="AA543" s="378">
        <f t="shared" ref="AA543:AA552" si="109">(N146+N190)/1000/10^6/0.000293071</f>
        <v>1.6146176265310522E-4</v>
      </c>
      <c r="AB543" s="375" t="s">
        <v>399</v>
      </c>
      <c r="AC543" s="831" t="str">
        <f t="shared" ca="1" si="106"/>
        <v>Electric tab Row 144-154 plus Row 188-198 for Coal Boiler when Inputs tab E710 = MRO</v>
      </c>
    </row>
    <row r="544" spans="9:29" x14ac:dyDescent="0.4">
      <c r="I544" s="428" t="s">
        <v>232</v>
      </c>
      <c r="J544" s="375" t="str">
        <f t="shared" ca="1" si="97"/>
        <v>MRO</v>
      </c>
      <c r="K544" s="375" t="s">
        <v>55</v>
      </c>
      <c r="L544" s="378"/>
      <c r="M544" s="824">
        <f t="shared" si="99"/>
        <v>0.30599999999999999</v>
      </c>
      <c r="N544" s="375" t="s">
        <v>389</v>
      </c>
      <c r="O544" s="375" t="s">
        <v>401</v>
      </c>
      <c r="P544" s="378">
        <f t="shared" si="107"/>
        <v>6.2324371686753111E-3</v>
      </c>
      <c r="Q544" s="375" t="s">
        <v>399</v>
      </c>
      <c r="R544" s="831" t="str">
        <f t="shared" ca="1" si="108"/>
        <v>Electric tab Row 144-154 plus Row 188-198 for Natural gas Internal Combustion Engine when Inputs tab E710 = MRO</v>
      </c>
      <c r="S544" s="428" t="s">
        <v>49</v>
      </c>
      <c r="T544" s="375" t="s">
        <v>414</v>
      </c>
      <c r="U544" s="375" t="str">
        <f t="shared" ca="1" si="100"/>
        <v>MRO</v>
      </c>
      <c r="V544" s="375" t="s">
        <v>52</v>
      </c>
      <c r="W544" s="378"/>
      <c r="X544" s="824">
        <f t="shared" si="101"/>
        <v>0.34399999999999997</v>
      </c>
      <c r="Y544" s="375" t="s">
        <v>389</v>
      </c>
      <c r="Z544" s="375" t="s">
        <v>401</v>
      </c>
      <c r="AA544" s="378">
        <f t="shared" si="109"/>
        <v>1.3858287009794184E-3</v>
      </c>
      <c r="AB544" s="375" t="s">
        <v>399</v>
      </c>
      <c r="AC544" s="831" t="str">
        <f t="shared" ca="1" si="106"/>
        <v>Electric tab Row 144-154 plus Row 188-198 for Coal Boiler when Inputs tab E710 = MRO</v>
      </c>
    </row>
    <row r="545" spans="9:29" x14ac:dyDescent="0.4">
      <c r="I545" s="428" t="s">
        <v>232</v>
      </c>
      <c r="J545" s="375" t="str">
        <f t="shared" ca="1" si="97"/>
        <v>MRO</v>
      </c>
      <c r="K545" s="375" t="s">
        <v>55</v>
      </c>
      <c r="L545" s="378"/>
      <c r="M545" s="824">
        <f t="shared" si="99"/>
        <v>0.30599999999999999</v>
      </c>
      <c r="N545" s="375" t="s">
        <v>390</v>
      </c>
      <c r="O545" s="375" t="s">
        <v>401</v>
      </c>
      <c r="P545" s="378">
        <f t="shared" si="107"/>
        <v>5.2826626979632027E-4</v>
      </c>
      <c r="Q545" s="375" t="s">
        <v>399</v>
      </c>
      <c r="R545" s="831" t="str">
        <f t="shared" ca="1" si="108"/>
        <v>Electric tab Row 144-154 plus Row 188-198 for Natural gas Internal Combustion Engine when Inputs tab E710 = MRO</v>
      </c>
      <c r="S545" s="428" t="s">
        <v>49</v>
      </c>
      <c r="T545" s="375" t="s">
        <v>414</v>
      </c>
      <c r="U545" s="375" t="str">
        <f t="shared" ca="1" si="100"/>
        <v>MRO</v>
      </c>
      <c r="V545" s="375" t="s">
        <v>52</v>
      </c>
      <c r="W545" s="378"/>
      <c r="X545" s="824">
        <f t="shared" si="101"/>
        <v>0.34399999999999997</v>
      </c>
      <c r="Y545" s="375" t="s">
        <v>390</v>
      </c>
      <c r="Z545" s="375" t="s">
        <v>401</v>
      </c>
      <c r="AA545" s="378">
        <f t="shared" si="109"/>
        <v>1.3950221179068144E-4</v>
      </c>
      <c r="AB545" s="375" t="s">
        <v>399</v>
      </c>
      <c r="AC545" s="831" t="str">
        <f t="shared" ca="1" si="106"/>
        <v>Electric tab Row 144-154 plus Row 188-198 for Coal Boiler when Inputs tab E710 = MRO</v>
      </c>
    </row>
    <row r="546" spans="9:29" x14ac:dyDescent="0.4">
      <c r="I546" s="428" t="s">
        <v>232</v>
      </c>
      <c r="J546" s="375" t="str">
        <f t="shared" ca="1" si="97"/>
        <v>MRO</v>
      </c>
      <c r="K546" s="375" t="s">
        <v>55</v>
      </c>
      <c r="L546" s="378"/>
      <c r="M546" s="824">
        <f t="shared" si="99"/>
        <v>0.30599999999999999</v>
      </c>
      <c r="N546" s="375" t="s">
        <v>391</v>
      </c>
      <c r="O546" s="375" t="s">
        <v>401</v>
      </c>
      <c r="P546" s="378">
        <f t="shared" si="107"/>
        <v>5.2812348863963865E-4</v>
      </c>
      <c r="Q546" s="375" t="s">
        <v>399</v>
      </c>
      <c r="R546" s="831" t="str">
        <f t="shared" ca="1" si="108"/>
        <v>Electric tab Row 144-154 plus Row 188-198 for Natural gas Internal Combustion Engine when Inputs tab E710 = MRO</v>
      </c>
      <c r="S546" s="428" t="s">
        <v>49</v>
      </c>
      <c r="T546" s="375" t="s">
        <v>414</v>
      </c>
      <c r="U546" s="375" t="str">
        <f t="shared" ca="1" si="100"/>
        <v>MRO</v>
      </c>
      <c r="V546" s="375" t="s">
        <v>52</v>
      </c>
      <c r="W546" s="378"/>
      <c r="X546" s="824">
        <f t="shared" si="101"/>
        <v>0.34399999999999997</v>
      </c>
      <c r="Y546" s="375" t="s">
        <v>391</v>
      </c>
      <c r="Z546" s="375" t="s">
        <v>401</v>
      </c>
      <c r="AA546" s="378">
        <f t="shared" si="109"/>
        <v>1.1023184633933594E-4</v>
      </c>
      <c r="AB546" s="375" t="s">
        <v>399</v>
      </c>
      <c r="AC546" s="831" t="str">
        <f t="shared" ca="1" si="106"/>
        <v>Electric tab Row 144-154 plus Row 188-198 for Coal Boiler when Inputs tab E710 = MRO</v>
      </c>
    </row>
    <row r="547" spans="9:29" x14ac:dyDescent="0.4">
      <c r="I547" s="428" t="s">
        <v>232</v>
      </c>
      <c r="J547" s="375" t="str">
        <f t="shared" ca="1" si="97"/>
        <v>MRO</v>
      </c>
      <c r="K547" s="375" t="s">
        <v>55</v>
      </c>
      <c r="L547" s="378"/>
      <c r="M547" s="824">
        <f t="shared" si="99"/>
        <v>0.30599999999999999</v>
      </c>
      <c r="N547" s="375" t="s">
        <v>392</v>
      </c>
      <c r="O547" s="375" t="s">
        <v>401</v>
      </c>
      <c r="P547" s="378">
        <f t="shared" si="107"/>
        <v>1.0482540307126921E-5</v>
      </c>
      <c r="Q547" s="375" t="s">
        <v>399</v>
      </c>
      <c r="R547" s="831" t="str">
        <f t="shared" ca="1" si="108"/>
        <v>Electric tab Row 144-154 plus Row 188-198 for Natural gas Internal Combustion Engine when Inputs tab E710 = MRO</v>
      </c>
      <c r="S547" s="428" t="s">
        <v>49</v>
      </c>
      <c r="T547" s="375" t="s">
        <v>414</v>
      </c>
      <c r="U547" s="375" t="str">
        <f t="shared" ca="1" si="100"/>
        <v>MRO</v>
      </c>
      <c r="V547" s="375" t="s">
        <v>52</v>
      </c>
      <c r="W547" s="378"/>
      <c r="X547" s="824">
        <f t="shared" si="101"/>
        <v>0.34399999999999997</v>
      </c>
      <c r="Y547" s="375" t="s">
        <v>392</v>
      </c>
      <c r="Z547" s="375" t="s">
        <v>401</v>
      </c>
      <c r="AA547" s="378">
        <f t="shared" si="109"/>
        <v>3.318829389660485E-3</v>
      </c>
      <c r="AB547" s="375" t="s">
        <v>399</v>
      </c>
      <c r="AC547" s="831" t="str">
        <f t="shared" ca="1" si="106"/>
        <v>Electric tab Row 144-154 plus Row 188-198 for Coal Boiler when Inputs tab E710 = MRO</v>
      </c>
    </row>
    <row r="548" spans="9:29" x14ac:dyDescent="0.4">
      <c r="I548" s="428" t="s">
        <v>232</v>
      </c>
      <c r="J548" s="375" t="str">
        <f t="shared" ca="1" si="97"/>
        <v>MRO</v>
      </c>
      <c r="K548" s="375" t="s">
        <v>55</v>
      </c>
      <c r="L548" s="378"/>
      <c r="M548" s="824">
        <f t="shared" si="99"/>
        <v>0.30599999999999999</v>
      </c>
      <c r="N548" s="375" t="s">
        <v>393</v>
      </c>
      <c r="O548" s="375" t="s">
        <v>401</v>
      </c>
      <c r="P548" s="378">
        <f t="shared" si="107"/>
        <v>1.056022517949535E-4</v>
      </c>
      <c r="Q548" s="375" t="s">
        <v>399</v>
      </c>
      <c r="R548" s="831" t="str">
        <f t="shared" ca="1" si="108"/>
        <v>Electric tab Row 144-154 plus Row 188-198 for Natural gas Internal Combustion Engine when Inputs tab E710 = MRO</v>
      </c>
      <c r="S548" s="428" t="s">
        <v>49</v>
      </c>
      <c r="T548" s="375" t="s">
        <v>414</v>
      </c>
      <c r="U548" s="375" t="str">
        <f t="shared" ca="1" si="100"/>
        <v>MRO</v>
      </c>
      <c r="V548" s="375" t="s">
        <v>52</v>
      </c>
      <c r="W548" s="378"/>
      <c r="X548" s="824">
        <f t="shared" si="101"/>
        <v>0.34399999999999997</v>
      </c>
      <c r="Y548" s="375" t="s">
        <v>393</v>
      </c>
      <c r="Z548" s="375" t="s">
        <v>401</v>
      </c>
      <c r="AA548" s="378">
        <f t="shared" si="109"/>
        <v>4.7343248160216569E-6</v>
      </c>
      <c r="AB548" s="375" t="s">
        <v>399</v>
      </c>
      <c r="AC548" s="831" t="str">
        <f t="shared" ca="1" si="106"/>
        <v>Electric tab Row 144-154 plus Row 188-198 for Coal Boiler when Inputs tab E710 = MRO</v>
      </c>
    </row>
    <row r="549" spans="9:29" x14ac:dyDescent="0.4">
      <c r="I549" s="428" t="s">
        <v>232</v>
      </c>
      <c r="J549" s="375" t="str">
        <f t="shared" ca="1" si="97"/>
        <v>MRO</v>
      </c>
      <c r="K549" s="375" t="s">
        <v>55</v>
      </c>
      <c r="L549" s="378"/>
      <c r="M549" s="824">
        <f t="shared" si="99"/>
        <v>0.30599999999999999</v>
      </c>
      <c r="N549" s="375" t="s">
        <v>394</v>
      </c>
      <c r="O549" s="375" t="s">
        <v>401</v>
      </c>
      <c r="P549" s="378">
        <f t="shared" si="107"/>
        <v>2.2598898357678438E-4</v>
      </c>
      <c r="Q549" s="375" t="s">
        <v>399</v>
      </c>
      <c r="R549" s="831" t="str">
        <f t="shared" ca="1" si="108"/>
        <v>Electric tab Row 144-154 plus Row 188-198 for Natural gas Internal Combustion Engine when Inputs tab E710 = MRO</v>
      </c>
      <c r="S549" s="428" t="s">
        <v>49</v>
      </c>
      <c r="T549" s="375" t="s">
        <v>414</v>
      </c>
      <c r="U549" s="375" t="str">
        <f t="shared" ca="1" si="100"/>
        <v>MRO</v>
      </c>
      <c r="V549" s="375" t="s">
        <v>52</v>
      </c>
      <c r="W549" s="378"/>
      <c r="X549" s="824">
        <f t="shared" si="101"/>
        <v>0.34399999999999997</v>
      </c>
      <c r="Y549" s="375" t="s">
        <v>394</v>
      </c>
      <c r="Z549" s="375" t="s">
        <v>401</v>
      </c>
      <c r="AA549" s="378">
        <f t="shared" si="109"/>
        <v>8.9194724822229059E-6</v>
      </c>
      <c r="AB549" s="375" t="s">
        <v>399</v>
      </c>
      <c r="AC549" s="831" t="str">
        <f t="shared" ca="1" si="106"/>
        <v>Electric tab Row 144-154 plus Row 188-198 for Coal Boiler when Inputs tab E710 = MRO</v>
      </c>
    </row>
    <row r="550" spans="9:29" x14ac:dyDescent="0.4">
      <c r="I550" s="428" t="s">
        <v>232</v>
      </c>
      <c r="J550" s="375" t="str">
        <f t="shared" ca="1" si="97"/>
        <v>MRO</v>
      </c>
      <c r="K550" s="375" t="s">
        <v>55</v>
      </c>
      <c r="M550" s="824">
        <f t="shared" si="99"/>
        <v>0.30599999999999999</v>
      </c>
      <c r="N550" s="375" t="s">
        <v>395</v>
      </c>
      <c r="O550" s="375" t="s">
        <v>401</v>
      </c>
      <c r="P550" s="378">
        <f t="shared" si="107"/>
        <v>1.2693360793960016E-5</v>
      </c>
      <c r="Q550" s="375" t="s">
        <v>399</v>
      </c>
      <c r="R550" s="831" t="str">
        <f t="shared" ca="1" si="108"/>
        <v>Electric tab Row 144-154 plus Row 188-198 for Natural gas Internal Combustion Engine when Inputs tab E710 = MRO</v>
      </c>
      <c r="S550" s="428" t="s">
        <v>49</v>
      </c>
      <c r="T550" s="375" t="s">
        <v>414</v>
      </c>
      <c r="U550" s="375" t="str">
        <f t="shared" ca="1" si="100"/>
        <v>MRO</v>
      </c>
      <c r="V550" s="375" t="s">
        <v>52</v>
      </c>
      <c r="X550" s="824">
        <f t="shared" si="101"/>
        <v>0.34399999999999997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MRO</v>
      </c>
    </row>
    <row r="551" spans="9:29" x14ac:dyDescent="0.4">
      <c r="I551" s="428" t="s">
        <v>232</v>
      </c>
      <c r="J551" s="375" t="str">
        <f t="shared" ca="1" si="97"/>
        <v>MRO</v>
      </c>
      <c r="K551" s="375" t="s">
        <v>55</v>
      </c>
      <c r="M551" s="824">
        <f t="shared" si="99"/>
        <v>0.30599999999999999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MRO</v>
      </c>
      <c r="S551" s="428" t="s">
        <v>49</v>
      </c>
      <c r="T551" s="375" t="s">
        <v>414</v>
      </c>
      <c r="U551" s="375" t="str">
        <f t="shared" ca="1" si="100"/>
        <v>MRO</v>
      </c>
      <c r="V551" s="375" t="s">
        <v>52</v>
      </c>
      <c r="X551" s="824">
        <f t="shared" si="101"/>
        <v>0.34399999999999997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MRO</v>
      </c>
    </row>
    <row r="552" spans="9:29" x14ac:dyDescent="0.4">
      <c r="I552" s="428" t="s">
        <v>232</v>
      </c>
      <c r="J552" s="375" t="str">
        <f t="shared" ca="1" si="97"/>
        <v>MRO</v>
      </c>
      <c r="K552" s="375" t="s">
        <v>55</v>
      </c>
      <c r="M552" s="824">
        <f t="shared" si="99"/>
        <v>0.30599999999999999</v>
      </c>
      <c r="N552" s="375" t="s">
        <v>397</v>
      </c>
      <c r="O552" s="375" t="s">
        <v>401</v>
      </c>
      <c r="P552" s="378">
        <f t="shared" si="107"/>
        <v>0.65229691225879882</v>
      </c>
      <c r="Q552" s="375" t="s">
        <v>399</v>
      </c>
      <c r="R552" s="831" t="str">
        <f t="shared" ca="1" si="108"/>
        <v>Electric tab Row 144-154 plus Row 188-198 for Natural gas Internal Combustion Engine when Inputs tab E710 = MRO</v>
      </c>
      <c r="S552" s="428" t="s">
        <v>49</v>
      </c>
      <c r="T552" s="375" t="s">
        <v>414</v>
      </c>
      <c r="U552" s="375" t="str">
        <f t="shared" ca="1" si="100"/>
        <v>MRO</v>
      </c>
      <c r="V552" s="375" t="s">
        <v>52</v>
      </c>
      <c r="X552" s="824">
        <f t="shared" si="101"/>
        <v>0.34399999999999997</v>
      </c>
      <c r="Y552" s="375" t="s">
        <v>397</v>
      </c>
      <c r="Z552" s="375" t="s">
        <v>401</v>
      </c>
      <c r="AA552" s="378">
        <f t="shared" si="109"/>
        <v>0.81731831392007359</v>
      </c>
      <c r="AB552" s="375" t="s">
        <v>399</v>
      </c>
      <c r="AC552" s="831" t="str">
        <f t="shared" ca="1" si="106"/>
        <v>Electric tab Row 144-154 plus Row 188-198 for Coal Boiler when Inputs tab E710 = MRO</v>
      </c>
    </row>
    <row r="553" spans="9:29" x14ac:dyDescent="0.4">
      <c r="I553" s="428" t="s">
        <v>232</v>
      </c>
      <c r="J553" s="375" t="str">
        <f t="shared" ca="1" si="97"/>
        <v>MRO</v>
      </c>
      <c r="K553" s="375" t="s">
        <v>406</v>
      </c>
      <c r="L553" s="375" t="str">
        <f>CONCATENATE(TEXT($C$66,"0%"), $A$66, "_", TEXT($C$67,"0%"),$A$67, "_",TEXT($C$68,"0%"),$A$68,"_",TEXT($C$69,"0%"),$A$69)</f>
        <v>5%Boiler_18%Gas Turbine_71%Combined Cycle_6%Internal Combustion Engine</v>
      </c>
      <c r="M553" s="824">
        <f>$D$65</f>
        <v>0.40335831016951768</v>
      </c>
      <c r="N553" s="375" t="s">
        <v>385</v>
      </c>
      <c r="O553" s="375" t="s">
        <v>400</v>
      </c>
      <c r="P553" s="761">
        <f>C139/10^6</f>
        <v>2.4791853168457947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MRO</v>
      </c>
      <c r="S553" s="428" t="s">
        <v>49</v>
      </c>
      <c r="T553" s="375" t="s">
        <v>414</v>
      </c>
      <c r="U553" s="375" t="str">
        <f t="shared" ca="1" si="100"/>
        <v>MRO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MRO</v>
      </c>
    </row>
    <row r="554" spans="9:29" x14ac:dyDescent="0.4">
      <c r="I554" s="428" t="s">
        <v>232</v>
      </c>
      <c r="J554" s="375" t="str">
        <f t="shared" ca="1" si="97"/>
        <v>MRO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5%Boiler_18%Gas Turbine_71%Combined Cycle_6%Internal Combustion Engine</v>
      </c>
      <c r="M554" s="824">
        <f t="shared" ref="M554:M575" si="111">$D$65</f>
        <v>0.40335831016951768</v>
      </c>
      <c r="N554" s="375" t="s">
        <v>387</v>
      </c>
      <c r="O554" s="375" t="s">
        <v>400</v>
      </c>
      <c r="P554" s="763">
        <f>C145/1000/10^6/0.000293071</f>
        <v>7.8864018687166881E-5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MRO</v>
      </c>
      <c r="S554" s="428" t="s">
        <v>49</v>
      </c>
      <c r="T554" s="375" t="s">
        <v>414</v>
      </c>
      <c r="U554" s="375" t="str">
        <f t="shared" ca="1" si="100"/>
        <v>MRO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MRO</v>
      </c>
    </row>
    <row r="555" spans="9:29" x14ac:dyDescent="0.4">
      <c r="I555" s="428" t="s">
        <v>232</v>
      </c>
      <c r="J555" s="375" t="str">
        <f t="shared" ca="1" si="97"/>
        <v>MRO</v>
      </c>
      <c r="K555" s="375" t="s">
        <v>406</v>
      </c>
      <c r="L555" s="375" t="str">
        <f t="shared" si="110"/>
        <v>5%Boiler_18%Gas Turbine_71%Combined Cycle_6%Internal Combustion Engine</v>
      </c>
      <c r="M555" s="824">
        <f t="shared" si="111"/>
        <v>0.40335831016951768</v>
      </c>
      <c r="N555" s="375" t="s">
        <v>388</v>
      </c>
      <c r="O555" s="375" t="s">
        <v>400</v>
      </c>
      <c r="P555" s="763">
        <f t="shared" ref="P555:P564" si="113">C146/1000/10^6/0.000293071</f>
        <v>4.4126710456012956E-4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MRO</v>
      </c>
      <c r="S555" s="428" t="s">
        <v>49</v>
      </c>
      <c r="T555" s="375" t="s">
        <v>414</v>
      </c>
      <c r="U555" s="375" t="str">
        <f t="shared" ca="1" si="100"/>
        <v>MRO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MRO</v>
      </c>
    </row>
    <row r="556" spans="9:29" x14ac:dyDescent="0.4">
      <c r="I556" s="428" t="s">
        <v>232</v>
      </c>
      <c r="J556" s="375" t="str">
        <f t="shared" ca="1" si="97"/>
        <v>MRO</v>
      </c>
      <c r="K556" s="375" t="s">
        <v>406</v>
      </c>
      <c r="L556" s="375" t="str">
        <f t="shared" si="110"/>
        <v>5%Boiler_18%Gas Turbine_71%Combined Cycle_6%Internal Combustion Engine</v>
      </c>
      <c r="M556" s="824">
        <f t="shared" si="111"/>
        <v>0.40335831016951768</v>
      </c>
      <c r="N556" s="375" t="s">
        <v>389</v>
      </c>
      <c r="O556" s="375" t="s">
        <v>400</v>
      </c>
      <c r="P556" s="763">
        <f t="shared" si="113"/>
        <v>6.9008216351792301E-4</v>
      </c>
      <c r="Q556" s="375" t="s">
        <v>399</v>
      </c>
      <c r="R556" s="831" t="str">
        <f t="shared" ca="1" si="114"/>
        <v>Electric tab Row 144-154 for Natural gas Mix when Inputs tab E710 = MRO</v>
      </c>
      <c r="S556" s="428" t="s">
        <v>49</v>
      </c>
      <c r="T556" s="375" t="s">
        <v>414</v>
      </c>
      <c r="U556" s="375" t="str">
        <f t="shared" ca="1" si="100"/>
        <v>MRO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MRO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MRO</v>
      </c>
      <c r="K557" s="375" t="s">
        <v>406</v>
      </c>
      <c r="L557" s="375" t="str">
        <f t="shared" si="110"/>
        <v>5%Boiler_18%Gas Turbine_71%Combined Cycle_6%Internal Combustion Engine</v>
      </c>
      <c r="M557" s="824">
        <f t="shared" si="111"/>
        <v>0.40335831016951768</v>
      </c>
      <c r="N557" s="375" t="s">
        <v>390</v>
      </c>
      <c r="O557" s="375" t="s">
        <v>400</v>
      </c>
      <c r="P557" s="763">
        <f t="shared" si="113"/>
        <v>4.1311009788820638E-5</v>
      </c>
      <c r="Q557" s="375" t="s">
        <v>399</v>
      </c>
      <c r="R557" s="831" t="str">
        <f t="shared" ca="1" si="114"/>
        <v>Electric tab Row 144-154 for Natural gas Mix when Inputs tab E710 = MRO</v>
      </c>
      <c r="S557" s="428" t="s">
        <v>49</v>
      </c>
      <c r="T557" s="375" t="s">
        <v>414</v>
      </c>
      <c r="U557" s="375" t="str">
        <f t="shared" ca="1" si="100"/>
        <v>MRO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MRO</v>
      </c>
    </row>
    <row r="558" spans="9:29" x14ac:dyDescent="0.4">
      <c r="I558" s="428" t="s">
        <v>232</v>
      </c>
      <c r="J558" s="375" t="str">
        <f t="shared" ca="1" si="116"/>
        <v>MRO</v>
      </c>
      <c r="K558" s="375" t="s">
        <v>406</v>
      </c>
      <c r="L558" s="375" t="str">
        <f t="shared" si="110"/>
        <v>5%Boiler_18%Gas Turbine_71%Combined Cycle_6%Internal Combustion Engine</v>
      </c>
      <c r="M558" s="824">
        <f t="shared" si="111"/>
        <v>0.40335831016951768</v>
      </c>
      <c r="N558" s="375" t="s">
        <v>391</v>
      </c>
      <c r="O558" s="375" t="s">
        <v>400</v>
      </c>
      <c r="P558" s="763">
        <f t="shared" si="113"/>
        <v>4.1311009788820638E-5</v>
      </c>
      <c r="Q558" s="375" t="s">
        <v>399</v>
      </c>
      <c r="R558" s="831" t="str">
        <f t="shared" ca="1" si="114"/>
        <v>Electric tab Row 144-154 for Natural gas Mix when Inputs tab E710 = MRO</v>
      </c>
      <c r="S558" s="428" t="s">
        <v>49</v>
      </c>
      <c r="T558" s="375" t="s">
        <v>414</v>
      </c>
      <c r="U558" s="375" t="str">
        <f t="shared" ca="1" si="100"/>
        <v>MRO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MRO</v>
      </c>
    </row>
    <row r="559" spans="9:29" x14ac:dyDescent="0.4">
      <c r="I559" s="428" t="s">
        <v>232</v>
      </c>
      <c r="J559" s="375" t="str">
        <f t="shared" ca="1" si="116"/>
        <v>MRO</v>
      </c>
      <c r="K559" s="375" t="s">
        <v>406</v>
      </c>
      <c r="L559" s="375" t="str">
        <f t="shared" si="110"/>
        <v>5%Boiler_18%Gas Turbine_71%Combined Cycle_6%Internal Combustion Engine</v>
      </c>
      <c r="M559" s="824">
        <f t="shared" si="111"/>
        <v>0.40335831016951768</v>
      </c>
      <c r="N559" s="375" t="s">
        <v>392</v>
      </c>
      <c r="O559" s="375" t="s">
        <v>400</v>
      </c>
      <c r="P559" s="763">
        <f t="shared" si="113"/>
        <v>2.6458706269503703E-4</v>
      </c>
      <c r="Q559" s="375" t="s">
        <v>399</v>
      </c>
      <c r="R559" s="831" t="str">
        <f t="shared" ca="1" si="114"/>
        <v>Electric tab Row 144-154 for Natural gas Mix when Inputs tab E710 = MRO</v>
      </c>
      <c r="S559" s="428" t="s">
        <v>49</v>
      </c>
      <c r="T559" s="375" t="s">
        <v>414</v>
      </c>
      <c r="U559" s="375" t="str">
        <f t="shared" ca="1" si="100"/>
        <v>MRO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MRO</v>
      </c>
    </row>
    <row r="560" spans="9:29" x14ac:dyDescent="0.4">
      <c r="I560" s="428" t="s">
        <v>232</v>
      </c>
      <c r="J560" s="375" t="str">
        <f t="shared" ca="1" si="116"/>
        <v>MRO</v>
      </c>
      <c r="K560" s="375" t="s">
        <v>406</v>
      </c>
      <c r="L560" s="375" t="str">
        <f t="shared" si="110"/>
        <v>5%Boiler_18%Gas Turbine_71%Combined Cycle_6%Internal Combustion Engine</v>
      </c>
      <c r="M560" s="824">
        <f t="shared" si="111"/>
        <v>0.40335831016951768</v>
      </c>
      <c r="N560" s="375" t="s">
        <v>393</v>
      </c>
      <c r="O560" s="375" t="s">
        <v>400</v>
      </c>
      <c r="P560" s="763">
        <f t="shared" si="113"/>
        <v>6.8205406161563006E-6</v>
      </c>
      <c r="Q560" s="375" t="s">
        <v>399</v>
      </c>
      <c r="R560" s="831" t="str">
        <f t="shared" ca="1" si="114"/>
        <v>Electric tab Row 144-154 for Natural gas Mix when Inputs tab E710 = MRO</v>
      </c>
      <c r="S560" s="428" t="s">
        <v>49</v>
      </c>
      <c r="T560" s="375" t="s">
        <v>414</v>
      </c>
      <c r="U560" s="375" t="str">
        <f t="shared" ca="1" si="100"/>
        <v>MRO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MRO</v>
      </c>
    </row>
    <row r="561" spans="9:29" x14ac:dyDescent="0.4">
      <c r="I561" s="428" t="s">
        <v>232</v>
      </c>
      <c r="J561" s="375" t="str">
        <f t="shared" ca="1" si="116"/>
        <v>MRO</v>
      </c>
      <c r="K561" s="375" t="s">
        <v>406</v>
      </c>
      <c r="L561" s="375" t="str">
        <f t="shared" si="110"/>
        <v>5%Boiler_18%Gas Turbine_71%Combined Cycle_6%Internal Combustion Engine</v>
      </c>
      <c r="M561" s="824">
        <f t="shared" si="111"/>
        <v>0.40335831016951768</v>
      </c>
      <c r="N561" s="375" t="s">
        <v>394</v>
      </c>
      <c r="O561" s="375" t="s">
        <v>400</v>
      </c>
      <c r="P561" s="763">
        <f t="shared" si="113"/>
        <v>1.9693584666479201E-5</v>
      </c>
      <c r="Q561" s="375" t="s">
        <v>399</v>
      </c>
      <c r="R561" s="831" t="str">
        <f t="shared" ca="1" si="114"/>
        <v>Electric tab Row 144-154 for Natural gas Mix when Inputs tab E710 = MRO</v>
      </c>
      <c r="S561" s="428" t="s">
        <v>49</v>
      </c>
      <c r="T561" s="375" t="s">
        <v>414</v>
      </c>
      <c r="U561" s="375" t="str">
        <f t="shared" ca="1" si="100"/>
        <v>MRO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MRO</v>
      </c>
    </row>
    <row r="562" spans="9:29" x14ac:dyDescent="0.4">
      <c r="I562" s="428" t="s">
        <v>232</v>
      </c>
      <c r="J562" s="375" t="str">
        <f t="shared" ca="1" si="116"/>
        <v>MRO</v>
      </c>
      <c r="K562" s="375" t="s">
        <v>406</v>
      </c>
      <c r="L562" s="375" t="str">
        <f t="shared" si="110"/>
        <v>5%Boiler_18%Gas Turbine_71%Combined Cycle_6%Internal Combustion Engine</v>
      </c>
      <c r="M562" s="824">
        <f t="shared" si="111"/>
        <v>0.40335831016951768</v>
      </c>
      <c r="N562" s="375" t="s">
        <v>395</v>
      </c>
      <c r="O562" s="375" t="s">
        <v>400</v>
      </c>
      <c r="P562" s="763">
        <f t="shared" si="113"/>
        <v>9.411002229977264E-6</v>
      </c>
      <c r="Q562" s="375" t="s">
        <v>399</v>
      </c>
      <c r="R562" s="831" t="str">
        <f t="shared" ca="1" si="114"/>
        <v>Electric tab Row 144-154 for Natural gas Mix when Inputs tab E710 = MRO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MRO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MRO</v>
      </c>
    </row>
    <row r="563" spans="9:29" x14ac:dyDescent="0.4">
      <c r="I563" s="428" t="s">
        <v>232</v>
      </c>
      <c r="J563" s="375" t="str">
        <f t="shared" ca="1" si="116"/>
        <v>MRO</v>
      </c>
      <c r="K563" s="375" t="s">
        <v>406</v>
      </c>
      <c r="L563" s="375" t="str">
        <f t="shared" si="110"/>
        <v>5%Boiler_18%Gas Turbine_71%Combined Cycle_6%Internal Combustion Engine</v>
      </c>
      <c r="M563" s="824">
        <f t="shared" si="111"/>
        <v>0.40335831016951768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MRO</v>
      </c>
      <c r="S563" s="428" t="s">
        <v>49</v>
      </c>
      <c r="T563" s="375" t="s">
        <v>414</v>
      </c>
      <c r="U563" s="375" t="str">
        <f t="shared" ca="1" si="117"/>
        <v>MRO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MRO</v>
      </c>
    </row>
    <row r="564" spans="9:29" x14ac:dyDescent="0.4">
      <c r="I564" s="428" t="s">
        <v>232</v>
      </c>
      <c r="J564" s="375" t="str">
        <f t="shared" ca="1" si="116"/>
        <v>MRO</v>
      </c>
      <c r="K564" s="375" t="s">
        <v>406</v>
      </c>
      <c r="L564" s="375" t="str">
        <f t="shared" si="110"/>
        <v>5%Boiler_18%Gas Turbine_71%Combined Cycle_6%Internal Combustion Engine</v>
      </c>
      <c r="M564" s="824">
        <f t="shared" si="111"/>
        <v>0.40335831016951768</v>
      </c>
      <c r="N564" s="375" t="s">
        <v>397</v>
      </c>
      <c r="O564" s="375" t="s">
        <v>400</v>
      </c>
      <c r="P564" s="763">
        <f t="shared" si="113"/>
        <v>0.50162659826311873</v>
      </c>
      <c r="Q564" s="375" t="s">
        <v>399</v>
      </c>
      <c r="R564" s="831" t="str">
        <f t="shared" ca="1" si="114"/>
        <v>Electric tab Row 144-154 for Natural gas Mix when Inputs tab E710 = MRO</v>
      </c>
      <c r="S564" s="428" t="s">
        <v>49</v>
      </c>
      <c r="T564" s="375" t="s">
        <v>414</v>
      </c>
      <c r="U564" s="375" t="str">
        <f t="shared" ca="1" si="117"/>
        <v>MRO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MRO</v>
      </c>
    </row>
    <row r="565" spans="9:29" x14ac:dyDescent="0.4">
      <c r="I565" s="428" t="s">
        <v>232</v>
      </c>
      <c r="J565" s="375" t="str">
        <f t="shared" ca="1" si="116"/>
        <v>MRO</v>
      </c>
      <c r="K565" s="375" t="s">
        <v>406</v>
      </c>
      <c r="L565" s="375" t="str">
        <f t="shared" si="110"/>
        <v>5%Boiler_18%Gas Turbine_71%Combined Cycle_6%Internal Combustion Engine</v>
      </c>
      <c r="M565" s="824">
        <f t="shared" si="111"/>
        <v>0.40335831016951768</v>
      </c>
      <c r="N565" s="375" t="s">
        <v>387</v>
      </c>
      <c r="O565" s="375" t="s">
        <v>401</v>
      </c>
      <c r="P565" s="378">
        <f>(C145+C189)/1000/10^6/0.000293071</f>
        <v>7.932165845739452E-5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MRO</v>
      </c>
      <c r="S565" s="428" t="s">
        <v>49</v>
      </c>
      <c r="T565" s="375" t="s">
        <v>414</v>
      </c>
      <c r="U565" s="375" t="str">
        <f t="shared" ca="1" si="117"/>
        <v>MRO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MRO</v>
      </c>
    </row>
    <row r="566" spans="9:29" x14ac:dyDescent="0.4">
      <c r="I566" s="428" t="s">
        <v>232</v>
      </c>
      <c r="J566" s="375" t="str">
        <f t="shared" ca="1" si="116"/>
        <v>MRO</v>
      </c>
      <c r="K566" s="375" t="s">
        <v>406</v>
      </c>
      <c r="L566" s="375" t="str">
        <f t="shared" si="110"/>
        <v>5%Boiler_18%Gas Turbine_71%Combined Cycle_6%Internal Combustion Engine</v>
      </c>
      <c r="M566" s="824">
        <f t="shared" si="111"/>
        <v>0.40335831016951768</v>
      </c>
      <c r="N566" s="375" t="s">
        <v>388</v>
      </c>
      <c r="O566" s="375" t="s">
        <v>401</v>
      </c>
      <c r="P566" s="378">
        <f t="shared" ref="P566:P575" si="119">(C146+C190)/1000/10^6/0.000293071</f>
        <v>4.4437524020012541E-4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MRO</v>
      </c>
      <c r="S566" s="428" t="s">
        <v>49</v>
      </c>
      <c r="T566" s="375" t="s">
        <v>414</v>
      </c>
      <c r="U566" s="375" t="str">
        <f t="shared" ca="1" si="117"/>
        <v>MRO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MRO</v>
      </c>
    </row>
    <row r="567" spans="9:29" x14ac:dyDescent="0.4">
      <c r="I567" s="428" t="s">
        <v>232</v>
      </c>
      <c r="J567" s="375" t="str">
        <f t="shared" ca="1" si="116"/>
        <v>MRO</v>
      </c>
      <c r="K567" s="375" t="s">
        <v>406</v>
      </c>
      <c r="L567" s="375" t="str">
        <f t="shared" si="110"/>
        <v>5%Boiler_18%Gas Turbine_71%Combined Cycle_6%Internal Combustion Engine</v>
      </c>
      <c r="M567" s="824">
        <f t="shared" si="111"/>
        <v>0.40335831016951768</v>
      </c>
      <c r="N567" s="375" t="s">
        <v>389</v>
      </c>
      <c r="O567" s="375" t="s">
        <v>401</v>
      </c>
      <c r="P567" s="378">
        <f t="shared" si="119"/>
        <v>6.9053866757736251E-4</v>
      </c>
      <c r="Q567" s="375" t="s">
        <v>399</v>
      </c>
      <c r="R567" s="831" t="str">
        <f t="shared" ca="1" si="120"/>
        <v>Electric tab Row 144-154 plus Row 188-198 for Natural gas Mix when Inputs tab E710 = MRO</v>
      </c>
      <c r="S567" s="428" t="s">
        <v>49</v>
      </c>
      <c r="T567" s="375" t="s">
        <v>414</v>
      </c>
      <c r="U567" s="375" t="str">
        <f t="shared" ca="1" si="117"/>
        <v>MRO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MRO</v>
      </c>
    </row>
    <row r="568" spans="9:29" x14ac:dyDescent="0.4">
      <c r="I568" s="428" t="s">
        <v>232</v>
      </c>
      <c r="J568" s="375" t="str">
        <f t="shared" ca="1" si="116"/>
        <v>MRO</v>
      </c>
      <c r="K568" s="375" t="s">
        <v>406</v>
      </c>
      <c r="L568" s="375" t="str">
        <f t="shared" si="110"/>
        <v>5%Boiler_18%Gas Turbine_71%Combined Cycle_6%Internal Combustion Engine</v>
      </c>
      <c r="M568" s="824">
        <f t="shared" si="111"/>
        <v>0.40335831016951768</v>
      </c>
      <c r="N568" s="375" t="s">
        <v>390</v>
      </c>
      <c r="O568" s="375" t="s">
        <v>401</v>
      </c>
      <c r="P568" s="378">
        <f t="shared" si="119"/>
        <v>4.1589664284239714E-5</v>
      </c>
      <c r="Q568" s="375" t="s">
        <v>399</v>
      </c>
      <c r="R568" s="831" t="str">
        <f t="shared" ca="1" si="120"/>
        <v>Electric tab Row 144-154 plus Row 188-198 for Natural gas Mix when Inputs tab E710 = MRO</v>
      </c>
      <c r="S568" s="428" t="s">
        <v>49</v>
      </c>
      <c r="T568" s="375" t="s">
        <v>414</v>
      </c>
      <c r="U568" s="375" t="str">
        <f t="shared" ca="1" si="117"/>
        <v>MRO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MRO</v>
      </c>
    </row>
    <row r="569" spans="9:29" x14ac:dyDescent="0.4">
      <c r="I569" s="428" t="s">
        <v>232</v>
      </c>
      <c r="J569" s="375" t="str">
        <f t="shared" ca="1" si="116"/>
        <v>MRO</v>
      </c>
      <c r="K569" s="375" t="s">
        <v>406</v>
      </c>
      <c r="L569" s="375" t="str">
        <f t="shared" si="110"/>
        <v>5%Boiler_18%Gas Turbine_71%Combined Cycle_6%Internal Combustion Engine</v>
      </c>
      <c r="M569" s="824">
        <f t="shared" si="111"/>
        <v>0.40335831016951768</v>
      </c>
      <c r="N569" s="375" t="s">
        <v>391</v>
      </c>
      <c r="O569" s="375" t="s">
        <v>401</v>
      </c>
      <c r="P569" s="378">
        <f t="shared" si="119"/>
        <v>4.1440121524139767E-5</v>
      </c>
      <c r="Q569" s="375" t="s">
        <v>399</v>
      </c>
      <c r="R569" s="831" t="str">
        <f t="shared" ca="1" si="120"/>
        <v>Electric tab Row 144-154 plus Row 188-198 for Natural gas Mix when Inputs tab E710 = MRO</v>
      </c>
      <c r="S569" s="428" t="s">
        <v>49</v>
      </c>
      <c r="T569" s="375" t="s">
        <v>414</v>
      </c>
      <c r="U569" s="375" t="str">
        <f t="shared" ca="1" si="117"/>
        <v>MRO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MRO</v>
      </c>
    </row>
    <row r="570" spans="9:29" x14ac:dyDescent="0.4">
      <c r="I570" s="428" t="s">
        <v>232</v>
      </c>
      <c r="J570" s="375" t="str">
        <f t="shared" ca="1" si="116"/>
        <v>MRO</v>
      </c>
      <c r="K570" s="375" t="s">
        <v>406</v>
      </c>
      <c r="L570" s="375" t="str">
        <f t="shared" si="110"/>
        <v>5%Boiler_18%Gas Turbine_71%Combined Cycle_6%Internal Combustion Engine</v>
      </c>
      <c r="M570" s="824">
        <f t="shared" si="111"/>
        <v>0.40335831016951768</v>
      </c>
      <c r="N570" s="375" t="s">
        <v>392</v>
      </c>
      <c r="O570" s="375" t="s">
        <v>401</v>
      </c>
      <c r="P570" s="378">
        <f t="shared" si="119"/>
        <v>2.6614094235407937E-4</v>
      </c>
      <c r="Q570" s="375" t="s">
        <v>399</v>
      </c>
      <c r="R570" s="831" t="str">
        <f t="shared" ca="1" si="120"/>
        <v>Electric tab Row 144-154 plus Row 188-198 for Natural gas Mix when Inputs tab E710 = MRO</v>
      </c>
      <c r="S570" s="428" t="s">
        <v>49</v>
      </c>
      <c r="T570" s="375" t="s">
        <v>414</v>
      </c>
      <c r="U570" s="375" t="str">
        <f t="shared" ca="1" si="117"/>
        <v>MRO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MRO</v>
      </c>
    </row>
    <row r="571" spans="9:29" x14ac:dyDescent="0.4">
      <c r="I571" s="428" t="s">
        <v>232</v>
      </c>
      <c r="J571" s="375" t="str">
        <f t="shared" ca="1" si="116"/>
        <v>MRO</v>
      </c>
      <c r="K571" s="375" t="s">
        <v>406</v>
      </c>
      <c r="L571" s="375" t="str">
        <f t="shared" si="110"/>
        <v>5%Boiler_18%Gas Turbine_71%Combined Cycle_6%Internal Combustion Engine</v>
      </c>
      <c r="M571" s="824">
        <f t="shared" si="111"/>
        <v>0.40335831016951768</v>
      </c>
      <c r="N571" s="375" t="s">
        <v>393</v>
      </c>
      <c r="O571" s="375" t="s">
        <v>401</v>
      </c>
      <c r="P571" s="378">
        <f t="shared" si="119"/>
        <v>6.8228785256323968E-6</v>
      </c>
      <c r="Q571" s="375" t="s">
        <v>399</v>
      </c>
      <c r="R571" s="831" t="str">
        <f t="shared" ca="1" si="120"/>
        <v>Electric tab Row 144-154 plus Row 188-198 for Natural gas Mix when Inputs tab E710 = MRO</v>
      </c>
      <c r="S571" s="428" t="s">
        <v>49</v>
      </c>
      <c r="T571" s="375" t="s">
        <v>414</v>
      </c>
      <c r="U571" s="375" t="str">
        <f t="shared" ca="1" si="117"/>
        <v>MRO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MRO</v>
      </c>
    </row>
    <row r="572" spans="9:29" x14ac:dyDescent="0.4">
      <c r="I572" s="428" t="s">
        <v>232</v>
      </c>
      <c r="J572" s="375" t="str">
        <f t="shared" ca="1" si="116"/>
        <v>MRO</v>
      </c>
      <c r="K572" s="375" t="s">
        <v>406</v>
      </c>
      <c r="L572" s="375" t="str">
        <f t="shared" si="110"/>
        <v>5%Boiler_18%Gas Turbine_71%Combined Cycle_6%Internal Combustion Engine</v>
      </c>
      <c r="M572" s="824">
        <f t="shared" si="111"/>
        <v>0.40335831016951768</v>
      </c>
      <c r="N572" s="375" t="s">
        <v>394</v>
      </c>
      <c r="O572" s="375" t="s">
        <v>401</v>
      </c>
      <c r="P572" s="378">
        <f t="shared" si="119"/>
        <v>1.9698755333504185E-5</v>
      </c>
      <c r="Q572" s="375" t="s">
        <v>399</v>
      </c>
      <c r="R572" s="831" t="str">
        <f t="shared" ca="1" si="120"/>
        <v>Electric tab Row 144-154 plus Row 188-198 for Natural gas Mix when Inputs tab E710 = MRO</v>
      </c>
      <c r="S572" s="428" t="s">
        <v>49</v>
      </c>
      <c r="T572" s="375" t="s">
        <v>414</v>
      </c>
      <c r="U572" s="375" t="str">
        <f t="shared" ca="1" si="117"/>
        <v>MRO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MRO</v>
      </c>
    </row>
    <row r="573" spans="9:29" x14ac:dyDescent="0.4">
      <c r="I573" s="428" t="s">
        <v>232</v>
      </c>
      <c r="J573" s="375" t="str">
        <f t="shared" ca="1" si="116"/>
        <v>MRO</v>
      </c>
      <c r="K573" s="375" t="s">
        <v>406</v>
      </c>
      <c r="L573" s="375" t="str">
        <f t="shared" si="110"/>
        <v>5%Boiler_18%Gas Turbine_71%Combined Cycle_6%Internal Combustion Engine</v>
      </c>
      <c r="M573" s="824">
        <f t="shared" si="111"/>
        <v>0.40335831016951768</v>
      </c>
      <c r="N573" s="375" t="s">
        <v>395</v>
      </c>
      <c r="O573" s="375" t="s">
        <v>401</v>
      </c>
      <c r="P573" s="378">
        <f t="shared" si="119"/>
        <v>1.0135902852445853E-5</v>
      </c>
      <c r="Q573" s="375" t="s">
        <v>399</v>
      </c>
      <c r="R573" s="831" t="str">
        <f t="shared" ca="1" si="120"/>
        <v>Electric tab Row 144-154 plus Row 188-198 for Natural gas Mix when Inputs tab E710 = MRO</v>
      </c>
      <c r="S573" s="428" t="s">
        <v>49</v>
      </c>
      <c r="T573" s="375" t="s">
        <v>414</v>
      </c>
      <c r="U573" s="375" t="str">
        <f t="shared" ca="1" si="117"/>
        <v>MRO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MRO</v>
      </c>
    </row>
    <row r="574" spans="9:29" x14ac:dyDescent="0.4">
      <c r="I574" s="428" t="s">
        <v>232</v>
      </c>
      <c r="J574" s="375" t="str">
        <f t="shared" ca="1" si="116"/>
        <v>MRO</v>
      </c>
      <c r="K574" s="375" t="s">
        <v>406</v>
      </c>
      <c r="L574" s="375" t="str">
        <f t="shared" si="110"/>
        <v>5%Boiler_18%Gas Turbine_71%Combined Cycle_6%Internal Combustion Engine</v>
      </c>
      <c r="M574" s="824">
        <f t="shared" si="111"/>
        <v>0.40335831016951768</v>
      </c>
      <c r="N574" s="375" t="s">
        <v>396</v>
      </c>
      <c r="O574" s="375" t="s">
        <v>401</v>
      </c>
      <c r="P574" s="378">
        <f t="shared" si="119"/>
        <v>1.0043751695645918E-6</v>
      </c>
      <c r="Q574" s="375" t="s">
        <v>399</v>
      </c>
      <c r="R574" s="831" t="str">
        <f t="shared" ca="1" si="120"/>
        <v>Electric tab Row 144-154 plus Row 188-198 for Natural gas Mix when Inputs tab E710 = MRO</v>
      </c>
      <c r="S574" s="428" t="s">
        <v>49</v>
      </c>
      <c r="T574" s="375" t="s">
        <v>414</v>
      </c>
      <c r="U574" s="375" t="str">
        <f t="shared" ca="1" si="117"/>
        <v>MRO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MRO</v>
      </c>
    </row>
    <row r="575" spans="9:29" x14ac:dyDescent="0.4">
      <c r="I575" s="430" t="s">
        <v>232</v>
      </c>
      <c r="J575" s="832" t="str">
        <f t="shared" ca="1" si="116"/>
        <v>MRO</v>
      </c>
      <c r="K575" s="832" t="s">
        <v>406</v>
      </c>
      <c r="L575" s="832" t="str">
        <f t="shared" si="110"/>
        <v>5%Boiler_18%Gas Turbine_71%Combined Cycle_6%Internal Combustion Engine</v>
      </c>
      <c r="M575" s="833">
        <f t="shared" si="111"/>
        <v>0.40335831016951768</v>
      </c>
      <c r="N575" s="832" t="s">
        <v>397</v>
      </c>
      <c r="O575" s="832" t="s">
        <v>401</v>
      </c>
      <c r="P575" s="404">
        <f t="shared" si="119"/>
        <v>0.50206967814682668</v>
      </c>
      <c r="Q575" s="832" t="s">
        <v>399</v>
      </c>
      <c r="R575" s="834" t="str">
        <f t="shared" ca="1" si="120"/>
        <v>Electric tab Row 144-154 plus Row 188-198 for Natural gas Mix when Inputs tab E710 = MRO</v>
      </c>
      <c r="S575" s="428" t="s">
        <v>49</v>
      </c>
      <c r="T575" s="375" t="s">
        <v>414</v>
      </c>
      <c r="U575" s="375" t="str">
        <f t="shared" ca="1" si="117"/>
        <v>MRO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MRO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MRO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0.34399999999999997</v>
      </c>
      <c r="Y576" s="375" t="s">
        <v>411</v>
      </c>
      <c r="Z576" s="375" t="s">
        <v>400</v>
      </c>
      <c r="AA576" s="837">
        <f>E140/10^6</f>
        <v>2.9069767441860463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MRO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MRO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0.34399999999999997</v>
      </c>
      <c r="Y577" s="375" t="s">
        <v>387</v>
      </c>
      <c r="Z577" s="375" t="s">
        <v>400</v>
      </c>
      <c r="AA577" s="763">
        <f>E145/1000/10^6/0.000293071</f>
        <v>1.9000004502132395E-5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MRO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MRO</v>
      </c>
      <c r="V578" s="375" t="s">
        <v>406</v>
      </c>
      <c r="W578" s="375" t="str">
        <f t="shared" si="122"/>
        <v>100%Boiler_0%IGCC</v>
      </c>
      <c r="X578" s="824">
        <f t="shared" si="123"/>
        <v>0.34399999999999997</v>
      </c>
      <c r="Y578" s="375" t="s">
        <v>388</v>
      </c>
      <c r="Z578" s="375" t="s">
        <v>400</v>
      </c>
      <c r="AA578" s="763">
        <f t="shared" ref="AA578:AA587" si="125">E146/1000/10^6/0.000293071</f>
        <v>1.5600003696487655E-4</v>
      </c>
      <c r="AB578" s="375" t="s">
        <v>399</v>
      </c>
      <c r="AC578" s="831" t="str">
        <f t="shared" ca="1" si="124"/>
        <v>Electric tab Row 144-154 for Coal Mix when Inputs tab E710 = MRO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MRO</v>
      </c>
      <c r="V579" s="375" t="s">
        <v>406</v>
      </c>
      <c r="W579" s="375" t="str">
        <f t="shared" si="122"/>
        <v>100%Boiler_0%IGCC</v>
      </c>
      <c r="X579" s="824">
        <f t="shared" si="123"/>
        <v>0.34399999999999997</v>
      </c>
      <c r="Y579" s="375" t="s">
        <v>389</v>
      </c>
      <c r="Z579" s="375" t="s">
        <v>400</v>
      </c>
      <c r="AA579" s="763">
        <f t="shared" si="125"/>
        <v>1.3850003281817565E-3</v>
      </c>
      <c r="AB579" s="375" t="s">
        <v>399</v>
      </c>
      <c r="AC579" s="831" t="str">
        <f t="shared" ca="1" si="124"/>
        <v>Electric tab Row 144-154 for Coal Mix when Inputs tab E710 = MRO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MRO</v>
      </c>
      <c r="V580" s="375" t="s">
        <v>406</v>
      </c>
      <c r="W580" s="375" t="str">
        <f t="shared" si="122"/>
        <v>100%Boiler_0%IGCC</v>
      </c>
      <c r="X580" s="824">
        <f t="shared" si="123"/>
        <v>0.34399999999999997</v>
      </c>
      <c r="Y580" s="375" t="s">
        <v>390</v>
      </c>
      <c r="Z580" s="375" t="s">
        <v>400</v>
      </c>
      <c r="AA580" s="763">
        <f t="shared" si="125"/>
        <v>1.390000329366528E-4</v>
      </c>
      <c r="AB580" s="375" t="s">
        <v>399</v>
      </c>
      <c r="AC580" s="831" t="str">
        <f t="shared" ca="1" si="124"/>
        <v>Electric tab Row 144-154 for Coal Mix when Inputs tab E710 = MRO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MRO</v>
      </c>
      <c r="V581" s="375" t="s">
        <v>406</v>
      </c>
      <c r="W581" s="375" t="str">
        <f t="shared" si="122"/>
        <v>100%Boiler_0%IGCC</v>
      </c>
      <c r="X581" s="824">
        <f t="shared" si="123"/>
        <v>0.34399999999999997</v>
      </c>
      <c r="Y581" s="375" t="s">
        <v>391</v>
      </c>
      <c r="Z581" s="375" t="s">
        <v>400</v>
      </c>
      <c r="AA581" s="763">
        <f t="shared" si="125"/>
        <v>1.1000002606497702E-4</v>
      </c>
      <c r="AB581" s="375" t="s">
        <v>399</v>
      </c>
      <c r="AC581" s="831" t="str">
        <f t="shared" ca="1" si="124"/>
        <v>Electric tab Row 144-154 for Coal Mix when Inputs tab E710 = MRO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MRO</v>
      </c>
      <c r="V582" s="375" t="s">
        <v>406</v>
      </c>
      <c r="W582" s="375" t="str">
        <f t="shared" si="122"/>
        <v>100%Boiler_0%IGCC</v>
      </c>
      <c r="X582" s="824">
        <f t="shared" si="123"/>
        <v>0.34399999999999997</v>
      </c>
      <c r="Y582" s="375" t="s">
        <v>392</v>
      </c>
      <c r="Z582" s="375" t="s">
        <v>400</v>
      </c>
      <c r="AA582" s="763">
        <f t="shared" si="125"/>
        <v>3.3160007857405806E-3</v>
      </c>
      <c r="AB582" s="375" t="s">
        <v>399</v>
      </c>
      <c r="AC582" s="831" t="str">
        <f t="shared" ca="1" si="124"/>
        <v>Electric tab Row 144-154 for Coal Mix when Inputs tab E710 = MRO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MRO</v>
      </c>
      <c r="V583" s="375" t="s">
        <v>406</v>
      </c>
      <c r="W583" s="375" t="str">
        <f t="shared" si="122"/>
        <v>100%Boiler_0%IGCC</v>
      </c>
      <c r="X583" s="824">
        <f t="shared" si="123"/>
        <v>0.34399999999999997</v>
      </c>
      <c r="Y583" s="375" t="s">
        <v>393</v>
      </c>
      <c r="Z583" s="375" t="s">
        <v>400</v>
      </c>
      <c r="AA583" s="763">
        <f t="shared" si="125"/>
        <v>4.7300011207940132E-6</v>
      </c>
      <c r="AB583" s="375" t="s">
        <v>399</v>
      </c>
      <c r="AC583" s="831" t="str">
        <f t="shared" ca="1" si="124"/>
        <v>Electric tab Row 144-154 for Coal Mix when Inputs tab E710 = MRO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MRO</v>
      </c>
      <c r="V584" s="375" t="s">
        <v>406</v>
      </c>
      <c r="W584" s="375" t="str">
        <f t="shared" si="122"/>
        <v>100%Boiler_0%IGCC</v>
      </c>
      <c r="X584" s="824">
        <f t="shared" si="123"/>
        <v>0.34399999999999997</v>
      </c>
      <c r="Y584" s="375" t="s">
        <v>394</v>
      </c>
      <c r="Z584" s="375" t="s">
        <v>400</v>
      </c>
      <c r="AA584" s="763">
        <f t="shared" si="125"/>
        <v>8.9100021112631409E-6</v>
      </c>
      <c r="AB584" s="375" t="s">
        <v>399</v>
      </c>
      <c r="AC584" s="831" t="str">
        <f t="shared" ca="1" si="124"/>
        <v>Electric tab Row 144-154 for Coal Mix when Inputs tab E710 = MRO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MRO</v>
      </c>
      <c r="V585" s="375" t="s">
        <v>406</v>
      </c>
      <c r="W585" s="375" t="str">
        <f t="shared" si="122"/>
        <v>100%Boiler_0%IGCC</v>
      </c>
      <c r="X585" s="824">
        <f t="shared" si="123"/>
        <v>0.34399999999999997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MRO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MRO</v>
      </c>
      <c r="V586" s="375" t="s">
        <v>406</v>
      </c>
      <c r="W586" s="375" t="str">
        <f t="shared" si="122"/>
        <v>100%Boiler_0%IGCC</v>
      </c>
      <c r="X586" s="824">
        <f t="shared" si="123"/>
        <v>0.34399999999999997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MRO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MRO</v>
      </c>
      <c r="V587" s="375" t="s">
        <v>406</v>
      </c>
      <c r="W587" s="375" t="str">
        <f t="shared" si="122"/>
        <v>100%Boiler_0%IGCC</v>
      </c>
      <c r="X587" s="824">
        <f t="shared" si="123"/>
        <v>0.34399999999999997</v>
      </c>
      <c r="Y587" s="375" t="s">
        <v>397</v>
      </c>
      <c r="Z587" s="375" t="s">
        <v>400</v>
      </c>
      <c r="AA587" s="763">
        <f t="shared" si="125"/>
        <v>0.8166627064909866</v>
      </c>
      <c r="AB587" s="375" t="s">
        <v>399</v>
      </c>
      <c r="AC587" s="831" t="str">
        <f t="shared" ca="1" si="124"/>
        <v>Electric tab Row 144-154 for Coal Mix when Inputs tab E710 = MRO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MRO</v>
      </c>
      <c r="V588" s="375" t="s">
        <v>406</v>
      </c>
      <c r="W588" s="375" t="str">
        <f t="shared" si="122"/>
        <v>100%Boiler_0%IGCC</v>
      </c>
      <c r="X588" s="824">
        <f t="shared" si="123"/>
        <v>0.34399999999999997</v>
      </c>
      <c r="Y588" s="375" t="s">
        <v>387</v>
      </c>
      <c r="Z588" s="375" t="s">
        <v>401</v>
      </c>
      <c r="AA588" s="378">
        <f>(E145+E189)/1000/10^6/0.000293071</f>
        <v>1.9811813060289801E-5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MRO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MRO</v>
      </c>
      <c r="V589" s="375" t="s">
        <v>406</v>
      </c>
      <c r="W589" s="375" t="str">
        <f t="shared" si="122"/>
        <v>100%Boiler_0%IGCC</v>
      </c>
      <c r="X589" s="824">
        <f t="shared" si="123"/>
        <v>0.34399999999999997</v>
      </c>
      <c r="Y589" s="375" t="s">
        <v>388</v>
      </c>
      <c r="Z589" s="375" t="s">
        <v>401</v>
      </c>
      <c r="AA589" s="378">
        <f t="shared" ref="AA589:AA598" si="127">(E146+E190)/1000/10^6/0.000293071</f>
        <v>1.6146176265310522E-4</v>
      </c>
      <c r="AB589" s="375" t="s">
        <v>399</v>
      </c>
      <c r="AC589" s="831" t="str">
        <f t="shared" ca="1" si="126"/>
        <v>Electric tab Row 144-154 plus Row 188-198 for Coal Mix when Inputs tab E710 = MRO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MRO</v>
      </c>
      <c r="V590" s="375" t="s">
        <v>406</v>
      </c>
      <c r="W590" s="375" t="str">
        <f t="shared" si="122"/>
        <v>100%Boiler_0%IGCC</v>
      </c>
      <c r="X590" s="824">
        <f t="shared" si="123"/>
        <v>0.34399999999999997</v>
      </c>
      <c r="Y590" s="375" t="s">
        <v>389</v>
      </c>
      <c r="Z590" s="375" t="s">
        <v>401</v>
      </c>
      <c r="AA590" s="378">
        <f t="shared" si="127"/>
        <v>1.3858287009794184E-3</v>
      </c>
      <c r="AB590" s="375" t="s">
        <v>399</v>
      </c>
      <c r="AC590" s="831" t="str">
        <f t="shared" ca="1" si="126"/>
        <v>Electric tab Row 144-154 plus Row 188-198 for Coal Mix when Inputs tab E710 = MRO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MRO</v>
      </c>
      <c r="V591" s="375" t="s">
        <v>406</v>
      </c>
      <c r="W591" s="375" t="str">
        <f t="shared" si="122"/>
        <v>100%Boiler_0%IGCC</v>
      </c>
      <c r="X591" s="824">
        <f t="shared" si="123"/>
        <v>0.34399999999999997</v>
      </c>
      <c r="Y591" s="375" t="s">
        <v>390</v>
      </c>
      <c r="Z591" s="375" t="s">
        <v>401</v>
      </c>
      <c r="AA591" s="378">
        <f t="shared" si="127"/>
        <v>1.3950221179068144E-4</v>
      </c>
      <c r="AB591" s="375" t="s">
        <v>399</v>
      </c>
      <c r="AC591" s="831" t="str">
        <f t="shared" ca="1" si="126"/>
        <v>Electric tab Row 144-154 plus Row 188-198 for Coal Mix when Inputs tab E710 = MRO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MRO</v>
      </c>
      <c r="V592" s="375" t="s">
        <v>406</v>
      </c>
      <c r="W592" s="375" t="str">
        <f t="shared" si="122"/>
        <v>100%Boiler_0%IGCC</v>
      </c>
      <c r="X592" s="824">
        <f t="shared" si="123"/>
        <v>0.34399999999999997</v>
      </c>
      <c r="Y592" s="375" t="s">
        <v>391</v>
      </c>
      <c r="Z592" s="375" t="s">
        <v>401</v>
      </c>
      <c r="AA592" s="378">
        <f t="shared" si="127"/>
        <v>1.1023184633933594E-4</v>
      </c>
      <c r="AB592" s="375" t="s">
        <v>399</v>
      </c>
      <c r="AC592" s="831" t="str">
        <f t="shared" ca="1" si="126"/>
        <v>Electric tab Row 144-154 plus Row 188-198 for Coal Mix when Inputs tab E710 = MRO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MRO</v>
      </c>
      <c r="V593" s="375" t="s">
        <v>406</v>
      </c>
      <c r="W593" s="375" t="str">
        <f t="shared" si="122"/>
        <v>100%Boiler_0%IGCC</v>
      </c>
      <c r="X593" s="824">
        <f t="shared" si="123"/>
        <v>0.34399999999999997</v>
      </c>
      <c r="Y593" s="375" t="s">
        <v>392</v>
      </c>
      <c r="Z593" s="375" t="s">
        <v>401</v>
      </c>
      <c r="AA593" s="378">
        <f t="shared" si="127"/>
        <v>3.318829389660485E-3</v>
      </c>
      <c r="AB593" s="375" t="s">
        <v>399</v>
      </c>
      <c r="AC593" s="831" t="str">
        <f t="shared" ca="1" si="126"/>
        <v>Electric tab Row 144-154 plus Row 188-198 for Coal Mix when Inputs tab E710 = MRO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MRO</v>
      </c>
      <c r="V594" s="375" t="s">
        <v>406</v>
      </c>
      <c r="W594" s="375" t="str">
        <f t="shared" si="122"/>
        <v>100%Boiler_0%IGCC</v>
      </c>
      <c r="X594" s="824">
        <f t="shared" si="123"/>
        <v>0.34399999999999997</v>
      </c>
      <c r="Y594" s="375" t="s">
        <v>393</v>
      </c>
      <c r="Z594" s="375" t="s">
        <v>401</v>
      </c>
      <c r="AA594" s="378">
        <f t="shared" si="127"/>
        <v>4.7343248160216569E-6</v>
      </c>
      <c r="AB594" s="375" t="s">
        <v>399</v>
      </c>
      <c r="AC594" s="831" t="str">
        <f t="shared" ca="1" si="126"/>
        <v>Electric tab Row 144-154 plus Row 188-198 for Coal Mix when Inputs tab E710 = MRO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MRO</v>
      </c>
      <c r="V595" s="375" t="s">
        <v>406</v>
      </c>
      <c r="W595" s="375" t="str">
        <f t="shared" si="122"/>
        <v>100%Boiler_0%IGCC</v>
      </c>
      <c r="X595" s="824">
        <f t="shared" si="123"/>
        <v>0.34399999999999997</v>
      </c>
      <c r="Y595" s="375" t="s">
        <v>394</v>
      </c>
      <c r="Z595" s="375" t="s">
        <v>401</v>
      </c>
      <c r="AA595" s="378">
        <f t="shared" si="127"/>
        <v>8.9194724822229059E-6</v>
      </c>
      <c r="AB595" s="375" t="s">
        <v>399</v>
      </c>
      <c r="AC595" s="831" t="str">
        <f t="shared" ca="1" si="126"/>
        <v>Electric tab Row 144-154 plus Row 188-198 for Coal Mix when Inputs tab E710 = MRO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MRO</v>
      </c>
      <c r="V596" s="375" t="s">
        <v>406</v>
      </c>
      <c r="W596" s="375" t="str">
        <f t="shared" si="122"/>
        <v>100%Boiler_0%IGCC</v>
      </c>
      <c r="X596" s="824">
        <f t="shared" si="123"/>
        <v>0.34399999999999997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MRO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MRO</v>
      </c>
      <c r="V597" s="375" t="s">
        <v>406</v>
      </c>
      <c r="W597" s="375" t="str">
        <f t="shared" si="122"/>
        <v>100%Boiler_0%IGCC</v>
      </c>
      <c r="X597" s="824">
        <f t="shared" si="123"/>
        <v>0.34399999999999997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MRO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MRO</v>
      </c>
      <c r="V598" s="375" t="s">
        <v>406</v>
      </c>
      <c r="W598" s="375" t="str">
        <f t="shared" si="122"/>
        <v>100%Boiler_0%IGCC</v>
      </c>
      <c r="X598" s="824">
        <f t="shared" si="123"/>
        <v>0.34399999999999997</v>
      </c>
      <c r="Y598" s="375" t="s">
        <v>397</v>
      </c>
      <c r="Z598" s="375" t="s">
        <v>401</v>
      </c>
      <c r="AA598" s="378">
        <f t="shared" si="127"/>
        <v>0.81731831392007359</v>
      </c>
      <c r="AB598" s="375" t="s">
        <v>399</v>
      </c>
      <c r="AC598" s="831" t="str">
        <f t="shared" ca="1" si="126"/>
        <v>Electric tab Row 144-154 plus Row 188-198 for Coal Mix when Inputs tab E710 = MRO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MRO</v>
      </c>
      <c r="V599" s="375" t="s">
        <v>52</v>
      </c>
      <c r="X599" s="824">
        <f t="shared" ref="X599:X644" si="130">INDEX($D$71:$D$72,MATCH(V599,$A$71:$A$72,0))</f>
        <v>0.34399999999999997</v>
      </c>
      <c r="Y599" s="375" t="s">
        <v>411</v>
      </c>
      <c r="Z599" s="375" t="s">
        <v>400</v>
      </c>
      <c r="AA599" s="761">
        <f>O140/10^6</f>
        <v>2.9069767441860463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MRO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MRO</v>
      </c>
      <c r="V600" s="375" t="s">
        <v>52</v>
      </c>
      <c r="X600" s="824">
        <f t="shared" si="130"/>
        <v>0.34399999999999997</v>
      </c>
      <c r="Y600" s="375" t="s">
        <v>387</v>
      </c>
      <c r="Z600" s="375" t="s">
        <v>400</v>
      </c>
      <c r="AA600" s="763">
        <f>O145/1000/10^6/0.000293071</f>
        <v>1.9000004502132395E-5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MRO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MRO</v>
      </c>
      <c r="V601" s="375" t="s">
        <v>52</v>
      </c>
      <c r="X601" s="824">
        <f t="shared" si="130"/>
        <v>0.34399999999999997</v>
      </c>
      <c r="Y601" s="375" t="s">
        <v>388</v>
      </c>
      <c r="Z601" s="375" t="s">
        <v>400</v>
      </c>
      <c r="AA601" s="763">
        <f t="shared" ref="AA601:AA610" si="132">O146/1000/10^6/0.000293071</f>
        <v>1.5600003696487655E-4</v>
      </c>
      <c r="AB601" s="375" t="s">
        <v>399</v>
      </c>
      <c r="AC601" s="831" t="str">
        <f t="shared" ca="1" si="131"/>
        <v>Electric tab Row 144-154 for Coal Boiler when Inputs tab E710 = MRO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MRO</v>
      </c>
      <c r="V602" s="375" t="s">
        <v>52</v>
      </c>
      <c r="X602" s="824">
        <f t="shared" si="130"/>
        <v>0.34399999999999997</v>
      </c>
      <c r="Y602" s="375" t="s">
        <v>389</v>
      </c>
      <c r="Z602" s="375" t="s">
        <v>400</v>
      </c>
      <c r="AA602" s="763">
        <f t="shared" si="132"/>
        <v>1.3850003281817565E-3</v>
      </c>
      <c r="AB602" s="375" t="s">
        <v>399</v>
      </c>
      <c r="AC602" s="831" t="str">
        <f t="shared" ca="1" si="131"/>
        <v>Electric tab Row 144-154 for Coal Boiler when Inputs tab E710 = MRO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MRO</v>
      </c>
      <c r="V603" s="375" t="s">
        <v>52</v>
      </c>
      <c r="X603" s="824">
        <f t="shared" si="130"/>
        <v>0.34399999999999997</v>
      </c>
      <c r="Y603" s="375" t="s">
        <v>390</v>
      </c>
      <c r="Z603" s="375" t="s">
        <v>400</v>
      </c>
      <c r="AA603" s="763">
        <f t="shared" si="132"/>
        <v>1.390000329366528E-4</v>
      </c>
      <c r="AB603" s="375" t="s">
        <v>399</v>
      </c>
      <c r="AC603" s="831" t="str">
        <f t="shared" ca="1" si="131"/>
        <v>Electric tab Row 144-154 for Coal Boiler when Inputs tab E710 = MRO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MRO</v>
      </c>
      <c r="V604" s="375" t="s">
        <v>52</v>
      </c>
      <c r="X604" s="824">
        <f t="shared" si="130"/>
        <v>0.34399999999999997</v>
      </c>
      <c r="Y604" s="375" t="s">
        <v>391</v>
      </c>
      <c r="Z604" s="375" t="s">
        <v>400</v>
      </c>
      <c r="AA604" s="763">
        <f t="shared" si="132"/>
        <v>1.1000002606497702E-4</v>
      </c>
      <c r="AB604" s="375" t="s">
        <v>399</v>
      </c>
      <c r="AC604" s="831" t="str">
        <f t="shared" ca="1" si="131"/>
        <v>Electric tab Row 144-154 for Coal Boiler when Inputs tab E710 = MRO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MRO</v>
      </c>
      <c r="V605" s="375" t="s">
        <v>52</v>
      </c>
      <c r="X605" s="824">
        <f t="shared" si="130"/>
        <v>0.34399999999999997</v>
      </c>
      <c r="Y605" s="375" t="s">
        <v>392</v>
      </c>
      <c r="Z605" s="375" t="s">
        <v>400</v>
      </c>
      <c r="AA605" s="763">
        <f t="shared" si="132"/>
        <v>3.3160007857405806E-3</v>
      </c>
      <c r="AB605" s="375" t="s">
        <v>399</v>
      </c>
      <c r="AC605" s="831" t="str">
        <f t="shared" ca="1" si="131"/>
        <v>Electric tab Row 144-154 for Coal Boiler when Inputs tab E710 = MRO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MRO</v>
      </c>
      <c r="V606" s="375" t="s">
        <v>52</v>
      </c>
      <c r="X606" s="824">
        <f t="shared" si="130"/>
        <v>0.34399999999999997</v>
      </c>
      <c r="Y606" s="375" t="s">
        <v>393</v>
      </c>
      <c r="Z606" s="375" t="s">
        <v>400</v>
      </c>
      <c r="AA606" s="763">
        <f t="shared" si="132"/>
        <v>4.7300011207940132E-6</v>
      </c>
      <c r="AB606" s="375" t="s">
        <v>399</v>
      </c>
      <c r="AC606" s="831" t="str">
        <f t="shared" ca="1" si="131"/>
        <v>Electric tab Row 144-154 for Coal Boiler when Inputs tab E710 = MRO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MRO</v>
      </c>
      <c r="V607" s="375" t="s">
        <v>52</v>
      </c>
      <c r="X607" s="824">
        <f t="shared" si="130"/>
        <v>0.34399999999999997</v>
      </c>
      <c r="Y607" s="375" t="s">
        <v>394</v>
      </c>
      <c r="Z607" s="375" t="s">
        <v>400</v>
      </c>
      <c r="AA607" s="763">
        <f t="shared" si="132"/>
        <v>8.9100021112631409E-6</v>
      </c>
      <c r="AB607" s="375" t="s">
        <v>399</v>
      </c>
      <c r="AC607" s="831" t="str">
        <f t="shared" ca="1" si="131"/>
        <v>Electric tab Row 144-154 for Coal Boiler when Inputs tab E710 = MRO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MRO</v>
      </c>
      <c r="V608" s="375" t="s">
        <v>52</v>
      </c>
      <c r="X608" s="824">
        <f t="shared" si="130"/>
        <v>0.34399999999999997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MRO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MRO</v>
      </c>
      <c r="V609" s="375" t="s">
        <v>52</v>
      </c>
      <c r="X609" s="824">
        <f t="shared" si="130"/>
        <v>0.34399999999999997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MRO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MRO</v>
      </c>
      <c r="V610" s="375" t="s">
        <v>52</v>
      </c>
      <c r="X610" s="824">
        <f t="shared" si="130"/>
        <v>0.34399999999999997</v>
      </c>
      <c r="Y610" s="375" t="s">
        <v>397</v>
      </c>
      <c r="Z610" s="375" t="s">
        <v>400</v>
      </c>
      <c r="AA610" s="763">
        <f t="shared" si="132"/>
        <v>1.3099363222019331</v>
      </c>
      <c r="AB610" s="375" t="s">
        <v>399</v>
      </c>
      <c r="AC610" s="831" t="str">
        <f t="shared" ca="1" si="131"/>
        <v>Electric tab Row 144-154 for Coal Boiler when Inputs tab E710 = MRO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MRO</v>
      </c>
      <c r="V611" s="375" t="s">
        <v>52</v>
      </c>
      <c r="X611" s="824">
        <f t="shared" si="130"/>
        <v>0.34399999999999997</v>
      </c>
      <c r="Y611" s="375" t="s">
        <v>387</v>
      </c>
      <c r="Z611" s="375" t="s">
        <v>401</v>
      </c>
      <c r="AA611" s="378">
        <f>(O145+O189)/1000/10^6/0.000293071</f>
        <v>1.9811813060289801E-5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MRO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MRO</v>
      </c>
      <c r="V612" s="375" t="s">
        <v>52</v>
      </c>
      <c r="X612" s="824">
        <f t="shared" si="130"/>
        <v>0.34399999999999997</v>
      </c>
      <c r="Y612" s="375" t="s">
        <v>388</v>
      </c>
      <c r="Z612" s="375" t="s">
        <v>401</v>
      </c>
      <c r="AA612" s="378">
        <f t="shared" ref="AA612:AA621" si="134">(O146+O190)/1000/10^6/0.000293071</f>
        <v>1.6146176265310522E-4</v>
      </c>
      <c r="AB612" s="375" t="s">
        <v>399</v>
      </c>
      <c r="AC612" s="831" t="str">
        <f t="shared" ca="1" si="133"/>
        <v>Electric tab Row 144-154 plus Row 188-198 for Coal Boiler when Inputs tab E710 = MRO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MRO</v>
      </c>
      <c r="V613" s="375" t="s">
        <v>52</v>
      </c>
      <c r="X613" s="824">
        <f t="shared" si="130"/>
        <v>0.34399999999999997</v>
      </c>
      <c r="Y613" s="375" t="s">
        <v>389</v>
      </c>
      <c r="Z613" s="375" t="s">
        <v>401</v>
      </c>
      <c r="AA613" s="378">
        <f t="shared" si="134"/>
        <v>1.3858287009794184E-3</v>
      </c>
      <c r="AB613" s="375" t="s">
        <v>399</v>
      </c>
      <c r="AC613" s="831" t="str">
        <f t="shared" ca="1" si="133"/>
        <v>Electric tab Row 144-154 plus Row 188-198 for Coal Boiler when Inputs tab E710 = MRO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MRO</v>
      </c>
      <c r="V614" s="375" t="s">
        <v>52</v>
      </c>
      <c r="X614" s="824">
        <f t="shared" si="130"/>
        <v>0.34399999999999997</v>
      </c>
      <c r="Y614" s="375" t="s">
        <v>390</v>
      </c>
      <c r="Z614" s="375" t="s">
        <v>401</v>
      </c>
      <c r="AA614" s="378">
        <f t="shared" si="134"/>
        <v>1.3950221179068144E-4</v>
      </c>
      <c r="AB614" s="375" t="s">
        <v>399</v>
      </c>
      <c r="AC614" s="831" t="str">
        <f t="shared" ca="1" si="133"/>
        <v>Electric tab Row 144-154 plus Row 188-198 for Coal Boiler when Inputs tab E710 = MRO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MRO</v>
      </c>
      <c r="V615" s="375" t="s">
        <v>52</v>
      </c>
      <c r="X615" s="824">
        <f t="shared" si="130"/>
        <v>0.34399999999999997</v>
      </c>
      <c r="Y615" s="375" t="s">
        <v>391</v>
      </c>
      <c r="Z615" s="375" t="s">
        <v>401</v>
      </c>
      <c r="AA615" s="378">
        <f t="shared" si="134"/>
        <v>1.1023184633933594E-4</v>
      </c>
      <c r="AB615" s="375" t="s">
        <v>399</v>
      </c>
      <c r="AC615" s="831" t="str">
        <f t="shared" ca="1" si="133"/>
        <v>Electric tab Row 144-154 plus Row 188-198 for Coal Boiler when Inputs tab E710 = MRO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MRO</v>
      </c>
      <c r="V616" s="375" t="s">
        <v>52</v>
      </c>
      <c r="X616" s="824">
        <f t="shared" si="130"/>
        <v>0.34399999999999997</v>
      </c>
      <c r="Y616" s="375" t="s">
        <v>392</v>
      </c>
      <c r="Z616" s="375" t="s">
        <v>401</v>
      </c>
      <c r="AA616" s="378">
        <f t="shared" si="134"/>
        <v>3.318829389660485E-3</v>
      </c>
      <c r="AB616" s="375" t="s">
        <v>399</v>
      </c>
      <c r="AC616" s="831" t="str">
        <f t="shared" ca="1" si="133"/>
        <v>Electric tab Row 144-154 plus Row 188-198 for Coal Boiler when Inputs tab E710 = MRO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MRO</v>
      </c>
      <c r="V617" s="375" t="s">
        <v>52</v>
      </c>
      <c r="X617" s="824">
        <f t="shared" si="130"/>
        <v>0.34399999999999997</v>
      </c>
      <c r="Y617" s="375" t="s">
        <v>393</v>
      </c>
      <c r="Z617" s="375" t="s">
        <v>401</v>
      </c>
      <c r="AA617" s="378">
        <f t="shared" si="134"/>
        <v>4.7343248160216569E-6</v>
      </c>
      <c r="AB617" s="375" t="s">
        <v>399</v>
      </c>
      <c r="AC617" s="831" t="str">
        <f t="shared" ca="1" si="133"/>
        <v>Electric tab Row 144-154 plus Row 188-198 for Coal Boiler when Inputs tab E710 = MRO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MRO</v>
      </c>
      <c r="V618" s="375" t="s">
        <v>52</v>
      </c>
      <c r="X618" s="824">
        <f t="shared" si="130"/>
        <v>0.34399999999999997</v>
      </c>
      <c r="Y618" s="375" t="s">
        <v>394</v>
      </c>
      <c r="Z618" s="375" t="s">
        <v>401</v>
      </c>
      <c r="AA618" s="378">
        <f t="shared" si="134"/>
        <v>8.9194724822229059E-6</v>
      </c>
      <c r="AB618" s="375" t="s">
        <v>399</v>
      </c>
      <c r="AC618" s="831" t="str">
        <f t="shared" ca="1" si="133"/>
        <v>Electric tab Row 144-154 plus Row 188-198 for Coal Boiler when Inputs tab E710 = MRO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MRO</v>
      </c>
      <c r="V619" s="375" t="s">
        <v>52</v>
      </c>
      <c r="X619" s="824">
        <f t="shared" si="130"/>
        <v>0.34399999999999997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MRO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MRO</v>
      </c>
      <c r="V620" s="375" t="s">
        <v>52</v>
      </c>
      <c r="X620" s="824">
        <f t="shared" si="130"/>
        <v>0.34399999999999997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MRO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MRO</v>
      </c>
      <c r="V621" s="375" t="s">
        <v>52</v>
      </c>
      <c r="W621" s="832"/>
      <c r="X621" s="824">
        <f t="shared" si="130"/>
        <v>0.34399999999999997</v>
      </c>
      <c r="Y621" s="375" t="s">
        <v>397</v>
      </c>
      <c r="Z621" s="375" t="s">
        <v>401</v>
      </c>
      <c r="AA621" s="378">
        <f t="shared" si="134"/>
        <v>1.3109879240170283</v>
      </c>
      <c r="AB621" s="832" t="s">
        <v>399</v>
      </c>
      <c r="AC621" s="834" t="str">
        <f t="shared" ca="1" si="133"/>
        <v>Electric tab Row 144-154 plus Row 188-198 for Coal Boiler when Inputs tab E710 = MRO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MRO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MRO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MRO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MRO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MRO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MRO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MRO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MRO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MRO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MRO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MRO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MRO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MRO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MRO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MRO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MRO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MRO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MRO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MRO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MRO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MRO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MRO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MRO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MRO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MRO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MRO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MRO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MRO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MRO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MRO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MRO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MRO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MRO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MRO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MRO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MRO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MRO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MRO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MRO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MRO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MRO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MRO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MRO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MRO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MRO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MRO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MRO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0.34399999999999997</v>
      </c>
      <c r="Y645" s="375" t="s">
        <v>411</v>
      </c>
      <c r="Z645" s="375" t="s">
        <v>400</v>
      </c>
      <c r="AA645" s="761">
        <f>F140/10^6</f>
        <v>2.9069767441860463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MRO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MRO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0.34399999999999997</v>
      </c>
      <c r="Y646" s="375" t="s">
        <v>387</v>
      </c>
      <c r="Z646" s="375" t="s">
        <v>400</v>
      </c>
      <c r="AA646" s="763">
        <f>F145/1000/10^6/0.000293071</f>
        <v>1.9000004502132395E-5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MRO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MRO</v>
      </c>
      <c r="V647" s="375" t="s">
        <v>406</v>
      </c>
      <c r="W647" s="375" t="str">
        <f t="shared" si="140"/>
        <v>100%Boiler_0%IGCC</v>
      </c>
      <c r="X647" s="824">
        <f t="shared" si="141"/>
        <v>0.34399999999999997</v>
      </c>
      <c r="Y647" s="375" t="s">
        <v>388</v>
      </c>
      <c r="Z647" s="375" t="s">
        <v>400</v>
      </c>
      <c r="AA647" s="763">
        <f t="shared" ref="AA647:AA656" si="143">F146/1000/10^6/0.000293071</f>
        <v>1.5600003696487655E-4</v>
      </c>
      <c r="AB647" s="375" t="s">
        <v>399</v>
      </c>
      <c r="AC647" s="831" t="str">
        <f t="shared" ca="1" si="142"/>
        <v>Electric tab Row 144-154 for Coal Mix when Inputs tab E710 = MRO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MRO</v>
      </c>
      <c r="V648" s="375" t="s">
        <v>406</v>
      </c>
      <c r="W648" s="375" t="str">
        <f t="shared" si="140"/>
        <v>100%Boiler_0%IGCC</v>
      </c>
      <c r="X648" s="824">
        <f t="shared" si="141"/>
        <v>0.34399999999999997</v>
      </c>
      <c r="Y648" s="375" t="s">
        <v>389</v>
      </c>
      <c r="Z648" s="375" t="s">
        <v>400</v>
      </c>
      <c r="AA648" s="763">
        <f t="shared" si="143"/>
        <v>1.3850003281817565E-3</v>
      </c>
      <c r="AB648" s="375" t="s">
        <v>399</v>
      </c>
      <c r="AC648" s="831" t="str">
        <f t="shared" ca="1" si="142"/>
        <v>Electric tab Row 144-154 for Coal Mix when Inputs tab E710 = MRO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MRO</v>
      </c>
      <c r="V649" s="375" t="s">
        <v>406</v>
      </c>
      <c r="W649" s="375" t="str">
        <f t="shared" si="140"/>
        <v>100%Boiler_0%IGCC</v>
      </c>
      <c r="X649" s="824">
        <f t="shared" si="141"/>
        <v>0.34399999999999997</v>
      </c>
      <c r="Y649" s="375" t="s">
        <v>390</v>
      </c>
      <c r="Z649" s="375" t="s">
        <v>400</v>
      </c>
      <c r="AA649" s="763">
        <f t="shared" si="143"/>
        <v>1.390000329366528E-4</v>
      </c>
      <c r="AB649" s="375" t="s">
        <v>399</v>
      </c>
      <c r="AC649" s="831" t="str">
        <f t="shared" ca="1" si="142"/>
        <v>Electric tab Row 144-154 for Coal Mix when Inputs tab E710 = MRO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MRO</v>
      </c>
      <c r="V650" s="375" t="s">
        <v>406</v>
      </c>
      <c r="W650" s="375" t="str">
        <f t="shared" si="140"/>
        <v>100%Boiler_0%IGCC</v>
      </c>
      <c r="X650" s="824">
        <f t="shared" si="141"/>
        <v>0.34399999999999997</v>
      </c>
      <c r="Y650" s="375" t="s">
        <v>391</v>
      </c>
      <c r="Z650" s="375" t="s">
        <v>400</v>
      </c>
      <c r="AA650" s="763">
        <f t="shared" si="143"/>
        <v>1.1000002606497702E-4</v>
      </c>
      <c r="AB650" s="375" t="s">
        <v>399</v>
      </c>
      <c r="AC650" s="831" t="str">
        <f t="shared" ca="1" si="142"/>
        <v>Electric tab Row 144-154 for Coal Mix when Inputs tab E710 = MRO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MRO</v>
      </c>
      <c r="V651" s="375" t="s">
        <v>406</v>
      </c>
      <c r="W651" s="375" t="str">
        <f t="shared" si="140"/>
        <v>100%Boiler_0%IGCC</v>
      </c>
      <c r="X651" s="824">
        <f t="shared" si="141"/>
        <v>0.34399999999999997</v>
      </c>
      <c r="Y651" s="375" t="s">
        <v>392</v>
      </c>
      <c r="Z651" s="375" t="s">
        <v>400</v>
      </c>
      <c r="AA651" s="763">
        <f t="shared" si="143"/>
        <v>3.3160007857405806E-3</v>
      </c>
      <c r="AB651" s="375" t="s">
        <v>399</v>
      </c>
      <c r="AC651" s="831" t="str">
        <f t="shared" ca="1" si="142"/>
        <v>Electric tab Row 144-154 for Coal Mix when Inputs tab E710 = MRO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MRO</v>
      </c>
      <c r="V652" s="375" t="s">
        <v>406</v>
      </c>
      <c r="W652" s="375" t="str">
        <f t="shared" si="140"/>
        <v>100%Boiler_0%IGCC</v>
      </c>
      <c r="X652" s="824">
        <f t="shared" si="141"/>
        <v>0.34399999999999997</v>
      </c>
      <c r="Y652" s="375" t="s">
        <v>393</v>
      </c>
      <c r="Z652" s="375" t="s">
        <v>400</v>
      </c>
      <c r="AA652" s="763">
        <f t="shared" si="143"/>
        <v>4.7300011207940132E-6</v>
      </c>
      <c r="AB652" s="375" t="s">
        <v>399</v>
      </c>
      <c r="AC652" s="831" t="str">
        <f t="shared" ca="1" si="142"/>
        <v>Electric tab Row 144-154 for Coal Mix when Inputs tab E710 = MRO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MRO</v>
      </c>
      <c r="V653" s="375" t="s">
        <v>406</v>
      </c>
      <c r="W653" s="375" t="str">
        <f t="shared" si="140"/>
        <v>100%Boiler_0%IGCC</v>
      </c>
      <c r="X653" s="824">
        <f t="shared" si="141"/>
        <v>0.34399999999999997</v>
      </c>
      <c r="Y653" s="375" t="s">
        <v>394</v>
      </c>
      <c r="Z653" s="375" t="s">
        <v>400</v>
      </c>
      <c r="AA653" s="763">
        <f t="shared" si="143"/>
        <v>8.9100021112631409E-6</v>
      </c>
      <c r="AB653" s="375" t="s">
        <v>399</v>
      </c>
      <c r="AC653" s="831" t="str">
        <f t="shared" ca="1" si="142"/>
        <v>Electric tab Row 144-154 for Coal Mix when Inputs tab E710 = MRO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MRO</v>
      </c>
      <c r="V654" s="375" t="s">
        <v>406</v>
      </c>
      <c r="W654" s="375" t="str">
        <f t="shared" si="140"/>
        <v>100%Boiler_0%IGCC</v>
      </c>
      <c r="X654" s="824">
        <f t="shared" si="141"/>
        <v>0.34399999999999997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MRO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MRO</v>
      </c>
      <c r="V655" s="375" t="s">
        <v>406</v>
      </c>
      <c r="W655" s="375" t="str">
        <f t="shared" si="140"/>
        <v>100%Boiler_0%IGCC</v>
      </c>
      <c r="X655" s="824">
        <f t="shared" si="141"/>
        <v>0.34399999999999997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MRO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MRO</v>
      </c>
      <c r="V656" s="375" t="s">
        <v>406</v>
      </c>
      <c r="W656" s="375" t="str">
        <f t="shared" si="140"/>
        <v>100%Boiler_0%IGCC</v>
      </c>
      <c r="X656" s="824">
        <f t="shared" si="141"/>
        <v>0.34399999999999997</v>
      </c>
      <c r="Y656" s="375" t="s">
        <v>397</v>
      </c>
      <c r="Z656" s="375" t="s">
        <v>400</v>
      </c>
      <c r="AA656" s="763">
        <f t="shared" si="143"/>
        <v>1.3099363222019331</v>
      </c>
      <c r="AB656" s="375" t="s">
        <v>399</v>
      </c>
      <c r="AC656" s="831" t="str">
        <f t="shared" ca="1" si="142"/>
        <v>Electric tab Row 144-154 for Coal Mix when Inputs tab E710 = MRO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MRO</v>
      </c>
      <c r="V657" s="375" t="s">
        <v>406</v>
      </c>
      <c r="W657" s="375" t="str">
        <f t="shared" si="140"/>
        <v>100%Boiler_0%IGCC</v>
      </c>
      <c r="X657" s="824">
        <f t="shared" si="141"/>
        <v>0.34399999999999997</v>
      </c>
      <c r="Y657" s="375" t="s">
        <v>387</v>
      </c>
      <c r="Z657" s="375" t="s">
        <v>401</v>
      </c>
      <c r="AA657" s="378">
        <f>(F145+F189)/1000/10^6/0.000293071</f>
        <v>1.9811813060289801E-5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MRO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MRO</v>
      </c>
      <c r="V658" s="375" t="s">
        <v>406</v>
      </c>
      <c r="W658" s="375" t="str">
        <f t="shared" si="140"/>
        <v>100%Boiler_0%IGCC</v>
      </c>
      <c r="X658" s="824">
        <f t="shared" si="141"/>
        <v>0.34399999999999997</v>
      </c>
      <c r="Y658" s="375" t="s">
        <v>388</v>
      </c>
      <c r="Z658" s="375" t="s">
        <v>401</v>
      </c>
      <c r="AA658" s="378">
        <f t="shared" ref="AA658:AA667" si="145">(F146+F190)/1000/10^6/0.000293071</f>
        <v>1.6146176265310522E-4</v>
      </c>
      <c r="AB658" s="375" t="s">
        <v>399</v>
      </c>
      <c r="AC658" s="831" t="str">
        <f t="shared" ca="1" si="144"/>
        <v>Electric tab Row 144-154 plus Row 188-198 for Coal Mix when Inputs tab E710 = MRO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MRO</v>
      </c>
      <c r="V659" s="375" t="s">
        <v>406</v>
      </c>
      <c r="W659" s="375" t="str">
        <f t="shared" si="140"/>
        <v>100%Boiler_0%IGCC</v>
      </c>
      <c r="X659" s="824">
        <f t="shared" si="141"/>
        <v>0.34399999999999997</v>
      </c>
      <c r="Y659" s="375" t="s">
        <v>389</v>
      </c>
      <c r="Z659" s="375" t="s">
        <v>401</v>
      </c>
      <c r="AA659" s="378">
        <f t="shared" si="145"/>
        <v>1.3858287009794184E-3</v>
      </c>
      <c r="AB659" s="375" t="s">
        <v>399</v>
      </c>
      <c r="AC659" s="831" t="str">
        <f t="shared" ca="1" si="144"/>
        <v>Electric tab Row 144-154 plus Row 188-198 for Coal Mix when Inputs tab E710 = MRO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MRO</v>
      </c>
      <c r="V660" s="375" t="s">
        <v>406</v>
      </c>
      <c r="W660" s="375" t="str">
        <f t="shared" si="140"/>
        <v>100%Boiler_0%IGCC</v>
      </c>
      <c r="X660" s="824">
        <f t="shared" si="141"/>
        <v>0.34399999999999997</v>
      </c>
      <c r="Y660" s="375" t="s">
        <v>390</v>
      </c>
      <c r="Z660" s="375" t="s">
        <v>401</v>
      </c>
      <c r="AA660" s="378">
        <f t="shared" si="145"/>
        <v>1.3950221179068144E-4</v>
      </c>
      <c r="AB660" s="375" t="s">
        <v>399</v>
      </c>
      <c r="AC660" s="831" t="str">
        <f t="shared" ca="1" si="144"/>
        <v>Electric tab Row 144-154 plus Row 188-198 for Coal Mix when Inputs tab E710 = MRO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MRO</v>
      </c>
      <c r="V661" s="375" t="s">
        <v>406</v>
      </c>
      <c r="W661" s="375" t="str">
        <f t="shared" si="140"/>
        <v>100%Boiler_0%IGCC</v>
      </c>
      <c r="X661" s="824">
        <f t="shared" si="141"/>
        <v>0.34399999999999997</v>
      </c>
      <c r="Y661" s="375" t="s">
        <v>391</v>
      </c>
      <c r="Z661" s="375" t="s">
        <v>401</v>
      </c>
      <c r="AA661" s="378">
        <f t="shared" si="145"/>
        <v>1.1023184633933594E-4</v>
      </c>
      <c r="AB661" s="375" t="s">
        <v>399</v>
      </c>
      <c r="AC661" s="831" t="str">
        <f t="shared" ca="1" si="144"/>
        <v>Electric tab Row 144-154 plus Row 188-198 for Coal Mix when Inputs tab E710 = MRO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MRO</v>
      </c>
      <c r="V662" s="375" t="s">
        <v>406</v>
      </c>
      <c r="W662" s="375" t="str">
        <f t="shared" si="140"/>
        <v>100%Boiler_0%IGCC</v>
      </c>
      <c r="X662" s="824">
        <f t="shared" si="141"/>
        <v>0.34399999999999997</v>
      </c>
      <c r="Y662" s="375" t="s">
        <v>392</v>
      </c>
      <c r="Z662" s="375" t="s">
        <v>401</v>
      </c>
      <c r="AA662" s="378">
        <f t="shared" si="145"/>
        <v>3.318829389660485E-3</v>
      </c>
      <c r="AB662" s="375" t="s">
        <v>399</v>
      </c>
      <c r="AC662" s="831" t="str">
        <f t="shared" ca="1" si="144"/>
        <v>Electric tab Row 144-154 plus Row 188-198 for Coal Mix when Inputs tab E710 = MRO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MRO</v>
      </c>
      <c r="V663" s="375" t="s">
        <v>406</v>
      </c>
      <c r="W663" s="375" t="str">
        <f t="shared" si="140"/>
        <v>100%Boiler_0%IGCC</v>
      </c>
      <c r="X663" s="824">
        <f t="shared" si="141"/>
        <v>0.34399999999999997</v>
      </c>
      <c r="Y663" s="375" t="s">
        <v>393</v>
      </c>
      <c r="Z663" s="375" t="s">
        <v>401</v>
      </c>
      <c r="AA663" s="378">
        <f t="shared" si="145"/>
        <v>4.7343248160216569E-6</v>
      </c>
      <c r="AB663" s="375" t="s">
        <v>399</v>
      </c>
      <c r="AC663" s="831" t="str">
        <f t="shared" ca="1" si="144"/>
        <v>Electric tab Row 144-154 plus Row 188-198 for Coal Mix when Inputs tab E710 = MRO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MRO</v>
      </c>
      <c r="V664" s="375" t="s">
        <v>406</v>
      </c>
      <c r="W664" s="375" t="str">
        <f t="shared" si="140"/>
        <v>100%Boiler_0%IGCC</v>
      </c>
      <c r="X664" s="824">
        <f t="shared" si="141"/>
        <v>0.34399999999999997</v>
      </c>
      <c r="Y664" s="375" t="s">
        <v>394</v>
      </c>
      <c r="Z664" s="375" t="s">
        <v>401</v>
      </c>
      <c r="AA664" s="378">
        <f t="shared" si="145"/>
        <v>8.9194724822229059E-6</v>
      </c>
      <c r="AB664" s="375" t="s">
        <v>399</v>
      </c>
      <c r="AC664" s="831" t="str">
        <f t="shared" ca="1" si="144"/>
        <v>Electric tab Row 144-154 plus Row 188-198 for Coal Mix when Inputs tab E710 = MRO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MRO</v>
      </c>
      <c r="V665" s="375" t="s">
        <v>406</v>
      </c>
      <c r="W665" s="375" t="str">
        <f t="shared" si="140"/>
        <v>100%Boiler_0%IGCC</v>
      </c>
      <c r="X665" s="824">
        <f t="shared" si="141"/>
        <v>0.34399999999999997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MRO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MRO</v>
      </c>
      <c r="V666" s="375" t="s">
        <v>406</v>
      </c>
      <c r="W666" s="375" t="str">
        <f t="shared" si="140"/>
        <v>100%Boiler_0%IGCC</v>
      </c>
      <c r="X666" s="824">
        <f t="shared" si="141"/>
        <v>0.34399999999999997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MRO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MRO</v>
      </c>
      <c r="V667" s="375" t="s">
        <v>406</v>
      </c>
      <c r="W667" s="375" t="str">
        <f t="shared" si="140"/>
        <v>100%Boiler_0%IGCC</v>
      </c>
      <c r="X667" s="824">
        <f t="shared" si="141"/>
        <v>0.34399999999999997</v>
      </c>
      <c r="Y667" s="375" t="s">
        <v>397</v>
      </c>
      <c r="Z667" s="375" t="s">
        <v>401</v>
      </c>
      <c r="AA667" s="378">
        <f t="shared" si="145"/>
        <v>1.3109879240170283</v>
      </c>
      <c r="AB667" s="375" t="s">
        <v>399</v>
      </c>
      <c r="AC667" s="831" t="str">
        <f t="shared" ca="1" si="144"/>
        <v>Electric tab Row 144-154 plus Row 188-198 for Coal Mix when Inputs tab E710 = MRO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MRO</v>
      </c>
      <c r="V668" s="375" t="s">
        <v>52</v>
      </c>
      <c r="X668" s="824">
        <f t="shared" ref="X668:X713" si="147">INDEX($D$71:$D$72,MATCH(V668,$A$71:$A$72,0))</f>
        <v>0.34399999999999997</v>
      </c>
      <c r="Y668" s="375" t="s">
        <v>411</v>
      </c>
      <c r="Z668" s="375" t="s">
        <v>400</v>
      </c>
      <c r="AA668" s="761">
        <f>P140/10^6</f>
        <v>2.9069767441860463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MRO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MRO</v>
      </c>
      <c r="V669" s="375" t="s">
        <v>52</v>
      </c>
      <c r="X669" s="824">
        <f t="shared" si="147"/>
        <v>0.34399999999999997</v>
      </c>
      <c r="Y669" s="375" t="s">
        <v>387</v>
      </c>
      <c r="Z669" s="375" t="s">
        <v>400</v>
      </c>
      <c r="AA669" s="763">
        <f>P145/1000/10^6/0.000293071</f>
        <v>1.9000004502132395E-5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MRO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MRO</v>
      </c>
      <c r="V670" s="375" t="s">
        <v>52</v>
      </c>
      <c r="X670" s="824">
        <f t="shared" si="147"/>
        <v>0.34399999999999997</v>
      </c>
      <c r="Y670" s="375" t="s">
        <v>388</v>
      </c>
      <c r="Z670" s="375" t="s">
        <v>400</v>
      </c>
      <c r="AA670" s="763">
        <f t="shared" ref="AA670:AA679" si="149">P146/1000/10^6/0.000293071</f>
        <v>1.5600003696487655E-4</v>
      </c>
      <c r="AB670" s="375" t="s">
        <v>399</v>
      </c>
      <c r="AC670" s="831" t="str">
        <f t="shared" ca="1" si="148"/>
        <v>Electric tab Row 144-154 for Coal Boiler when Inputs tab E710 = MRO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MRO</v>
      </c>
      <c r="V671" s="375" t="s">
        <v>52</v>
      </c>
      <c r="X671" s="824">
        <f t="shared" si="147"/>
        <v>0.34399999999999997</v>
      </c>
      <c r="Y671" s="375" t="s">
        <v>389</v>
      </c>
      <c r="Z671" s="375" t="s">
        <v>400</v>
      </c>
      <c r="AA671" s="763">
        <f t="shared" si="149"/>
        <v>1.3850003281817565E-3</v>
      </c>
      <c r="AB671" s="375" t="s">
        <v>399</v>
      </c>
      <c r="AC671" s="831" t="str">
        <f t="shared" ca="1" si="148"/>
        <v>Electric tab Row 144-154 for Coal Boiler when Inputs tab E710 = MRO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MRO</v>
      </c>
      <c r="V672" s="375" t="s">
        <v>52</v>
      </c>
      <c r="X672" s="824">
        <f t="shared" si="147"/>
        <v>0.34399999999999997</v>
      </c>
      <c r="Y672" s="375" t="s">
        <v>390</v>
      </c>
      <c r="Z672" s="375" t="s">
        <v>400</v>
      </c>
      <c r="AA672" s="763">
        <f t="shared" si="149"/>
        <v>1.390000329366528E-4</v>
      </c>
      <c r="AB672" s="375" t="s">
        <v>399</v>
      </c>
      <c r="AC672" s="831" t="str">
        <f t="shared" ca="1" si="148"/>
        <v>Electric tab Row 144-154 for Coal Boiler when Inputs tab E710 = MRO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MRO</v>
      </c>
      <c r="V673" s="375" t="s">
        <v>52</v>
      </c>
      <c r="X673" s="824">
        <f t="shared" si="147"/>
        <v>0.34399999999999997</v>
      </c>
      <c r="Y673" s="375" t="s">
        <v>391</v>
      </c>
      <c r="Z673" s="375" t="s">
        <v>400</v>
      </c>
      <c r="AA673" s="763">
        <f t="shared" si="149"/>
        <v>1.1000002606497702E-4</v>
      </c>
      <c r="AB673" s="375" t="s">
        <v>399</v>
      </c>
      <c r="AC673" s="831" t="str">
        <f t="shared" ca="1" si="148"/>
        <v>Electric tab Row 144-154 for Coal Boiler when Inputs tab E710 = MRO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MRO</v>
      </c>
      <c r="V674" s="375" t="s">
        <v>52</v>
      </c>
      <c r="X674" s="824">
        <f t="shared" si="147"/>
        <v>0.34399999999999997</v>
      </c>
      <c r="Y674" s="375" t="s">
        <v>392</v>
      </c>
      <c r="Z674" s="375" t="s">
        <v>400</v>
      </c>
      <c r="AA674" s="763">
        <f t="shared" si="149"/>
        <v>3.3160007857405806E-3</v>
      </c>
      <c r="AB674" s="375" t="s">
        <v>399</v>
      </c>
      <c r="AC674" s="831" t="str">
        <f t="shared" ca="1" si="148"/>
        <v>Electric tab Row 144-154 for Coal Boiler when Inputs tab E710 = MRO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MRO</v>
      </c>
      <c r="V675" s="375" t="s">
        <v>52</v>
      </c>
      <c r="X675" s="824">
        <f t="shared" si="147"/>
        <v>0.34399999999999997</v>
      </c>
      <c r="Y675" s="375" t="s">
        <v>393</v>
      </c>
      <c r="Z675" s="375" t="s">
        <v>400</v>
      </c>
      <c r="AA675" s="763">
        <f t="shared" si="149"/>
        <v>4.7300011207940132E-6</v>
      </c>
      <c r="AB675" s="375" t="s">
        <v>399</v>
      </c>
      <c r="AC675" s="831" t="str">
        <f t="shared" ca="1" si="148"/>
        <v>Electric tab Row 144-154 for Coal Boiler when Inputs tab E710 = MRO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MRO</v>
      </c>
      <c r="V676" s="375" t="s">
        <v>52</v>
      </c>
      <c r="X676" s="824">
        <f t="shared" si="147"/>
        <v>0.34399999999999997</v>
      </c>
      <c r="Y676" s="375" t="s">
        <v>394</v>
      </c>
      <c r="Z676" s="375" t="s">
        <v>400</v>
      </c>
      <c r="AA676" s="763">
        <f t="shared" si="149"/>
        <v>8.9100021112631409E-6</v>
      </c>
      <c r="AB676" s="375" t="s">
        <v>399</v>
      </c>
      <c r="AC676" s="831" t="str">
        <f t="shared" ca="1" si="148"/>
        <v>Electric tab Row 144-154 for Coal Boiler when Inputs tab E710 = MRO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MRO</v>
      </c>
      <c r="V677" s="375" t="s">
        <v>52</v>
      </c>
      <c r="X677" s="824">
        <f t="shared" si="147"/>
        <v>0.34399999999999997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MRO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MRO</v>
      </c>
      <c r="V678" s="375" t="s">
        <v>52</v>
      </c>
      <c r="X678" s="824">
        <f t="shared" si="147"/>
        <v>0.34399999999999997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MRO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MRO</v>
      </c>
      <c r="V679" s="375" t="s">
        <v>52</v>
      </c>
      <c r="X679" s="824">
        <f t="shared" si="147"/>
        <v>0.34399999999999997</v>
      </c>
      <c r="Y679" s="375" t="s">
        <v>397</v>
      </c>
      <c r="Z679" s="375" t="s">
        <v>400</v>
      </c>
      <c r="AA679" s="763">
        <f t="shared" si="149"/>
        <v>2.1327694535446109</v>
      </c>
      <c r="AB679" s="375" t="s">
        <v>399</v>
      </c>
      <c r="AC679" s="831" t="str">
        <f t="shared" ca="1" si="148"/>
        <v>Electric tab Row 144-154 for Coal Boiler when Inputs tab E710 = MRO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MRO</v>
      </c>
      <c r="V680" s="375" t="s">
        <v>52</v>
      </c>
      <c r="X680" s="824">
        <f t="shared" si="147"/>
        <v>0.34399999999999997</v>
      </c>
      <c r="Y680" s="375" t="s">
        <v>387</v>
      </c>
      <c r="Z680" s="375" t="s">
        <v>401</v>
      </c>
      <c r="AA680" s="378">
        <f>(P145+P189)/1000/10^6/0.000293071</f>
        <v>1.9811813060289801E-5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MRO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MRO</v>
      </c>
      <c r="V681" s="375" t="s">
        <v>52</v>
      </c>
      <c r="X681" s="824">
        <f t="shared" si="147"/>
        <v>0.34399999999999997</v>
      </c>
      <c r="Y681" s="375" t="s">
        <v>388</v>
      </c>
      <c r="Z681" s="375" t="s">
        <v>401</v>
      </c>
      <c r="AA681" s="378">
        <f t="shared" ref="AA681:AA690" si="151">(P146+P190)/1000/10^6/0.000293071</f>
        <v>1.6146176265310522E-4</v>
      </c>
      <c r="AB681" s="375" t="s">
        <v>399</v>
      </c>
      <c r="AC681" s="831" t="str">
        <f t="shared" ca="1" si="150"/>
        <v>Electric tab Row 144-154 plus Row 188-198 for Coal Boiler when Inputs tab E710 = MRO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MRO</v>
      </c>
      <c r="V682" s="375" t="s">
        <v>52</v>
      </c>
      <c r="X682" s="824">
        <f t="shared" si="147"/>
        <v>0.34399999999999997</v>
      </c>
      <c r="Y682" s="375" t="s">
        <v>389</v>
      </c>
      <c r="Z682" s="375" t="s">
        <v>401</v>
      </c>
      <c r="AA682" s="378">
        <f t="shared" si="151"/>
        <v>1.3858287009794184E-3</v>
      </c>
      <c r="AB682" s="375" t="s">
        <v>399</v>
      </c>
      <c r="AC682" s="831" t="str">
        <f t="shared" ca="1" si="150"/>
        <v>Electric tab Row 144-154 plus Row 188-198 for Coal Boiler when Inputs tab E710 = MRO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MRO</v>
      </c>
      <c r="V683" s="375" t="s">
        <v>52</v>
      </c>
      <c r="X683" s="824">
        <f t="shared" si="147"/>
        <v>0.34399999999999997</v>
      </c>
      <c r="Y683" s="375" t="s">
        <v>390</v>
      </c>
      <c r="Z683" s="375" t="s">
        <v>401</v>
      </c>
      <c r="AA683" s="378">
        <f t="shared" si="151"/>
        <v>1.3950221179068144E-4</v>
      </c>
      <c r="AB683" s="375" t="s">
        <v>399</v>
      </c>
      <c r="AC683" s="831" t="str">
        <f t="shared" ca="1" si="150"/>
        <v>Electric tab Row 144-154 plus Row 188-198 for Coal Boiler when Inputs tab E710 = MRO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MRO</v>
      </c>
      <c r="V684" s="375" t="s">
        <v>52</v>
      </c>
      <c r="X684" s="824">
        <f t="shared" si="147"/>
        <v>0.34399999999999997</v>
      </c>
      <c r="Y684" s="375" t="s">
        <v>391</v>
      </c>
      <c r="Z684" s="375" t="s">
        <v>401</v>
      </c>
      <c r="AA684" s="378">
        <f t="shared" si="151"/>
        <v>1.1023184633933594E-4</v>
      </c>
      <c r="AB684" s="375" t="s">
        <v>399</v>
      </c>
      <c r="AC684" s="831" t="str">
        <f t="shared" ca="1" si="150"/>
        <v>Electric tab Row 144-154 plus Row 188-198 for Coal Boiler when Inputs tab E710 = MRO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MRO</v>
      </c>
      <c r="V685" s="375" t="s">
        <v>52</v>
      </c>
      <c r="X685" s="824">
        <f t="shared" si="147"/>
        <v>0.34399999999999997</v>
      </c>
      <c r="Y685" s="375" t="s">
        <v>392</v>
      </c>
      <c r="Z685" s="375" t="s">
        <v>401</v>
      </c>
      <c r="AA685" s="378">
        <f t="shared" si="151"/>
        <v>3.318829389660485E-3</v>
      </c>
      <c r="AB685" s="375" t="s">
        <v>399</v>
      </c>
      <c r="AC685" s="831" t="str">
        <f t="shared" ca="1" si="150"/>
        <v>Electric tab Row 144-154 plus Row 188-198 for Coal Boiler when Inputs tab E710 = MRO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MRO</v>
      </c>
      <c r="V686" s="375" t="s">
        <v>52</v>
      </c>
      <c r="X686" s="824">
        <f t="shared" si="147"/>
        <v>0.34399999999999997</v>
      </c>
      <c r="Y686" s="375" t="s">
        <v>393</v>
      </c>
      <c r="Z686" s="375" t="s">
        <v>401</v>
      </c>
      <c r="AA686" s="378">
        <f t="shared" si="151"/>
        <v>4.7343248160216569E-6</v>
      </c>
      <c r="AB686" s="375" t="s">
        <v>399</v>
      </c>
      <c r="AC686" s="831" t="str">
        <f t="shared" ca="1" si="150"/>
        <v>Electric tab Row 144-154 plus Row 188-198 for Coal Boiler when Inputs tab E710 = MRO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MRO</v>
      </c>
      <c r="V687" s="375" t="s">
        <v>52</v>
      </c>
      <c r="X687" s="824">
        <f t="shared" si="147"/>
        <v>0.34399999999999997</v>
      </c>
      <c r="Y687" s="375" t="s">
        <v>394</v>
      </c>
      <c r="Z687" s="375" t="s">
        <v>401</v>
      </c>
      <c r="AA687" s="378">
        <f t="shared" si="151"/>
        <v>8.9194724822229059E-6</v>
      </c>
      <c r="AB687" s="375" t="s">
        <v>399</v>
      </c>
      <c r="AC687" s="831" t="str">
        <f t="shared" ca="1" si="150"/>
        <v>Electric tab Row 144-154 plus Row 188-198 for Coal Boiler when Inputs tab E710 = MRO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MRO</v>
      </c>
      <c r="V688" s="375" t="s">
        <v>52</v>
      </c>
      <c r="X688" s="824">
        <f t="shared" si="147"/>
        <v>0.34399999999999997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MRO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MRO</v>
      </c>
      <c r="V689" s="375" t="s">
        <v>52</v>
      </c>
      <c r="X689" s="824">
        <f t="shared" si="147"/>
        <v>0.34399999999999997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MRO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MRO</v>
      </c>
      <c r="V690" s="375" t="s">
        <v>52</v>
      </c>
      <c r="X690" s="824">
        <f t="shared" si="147"/>
        <v>0.34399999999999997</v>
      </c>
      <c r="Y690" s="375" t="s">
        <v>397</v>
      </c>
      <c r="Z690" s="375" t="s">
        <v>401</v>
      </c>
      <c r="AA690" s="378">
        <f t="shared" si="151"/>
        <v>2.1344816163349036</v>
      </c>
      <c r="AB690" s="375" t="s">
        <v>399</v>
      </c>
      <c r="AC690" s="831" t="str">
        <f t="shared" ca="1" si="150"/>
        <v>Electric tab Row 144-154 plus Row 188-198 for Coal Boiler when Inputs tab E710 = MRO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MRO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MRO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MRO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MRO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MRO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MRO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MRO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MRO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MRO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MRO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MRO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MRO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MRO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MRO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MRO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MRO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MRO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MRO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MRO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MRO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MRO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MRO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MRO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MRO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MRO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MRO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MRO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MRO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MRO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MRO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MRO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MRO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MRO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MRO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MRO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MRO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MRO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MRO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MRO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MRO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MRO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MRO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MRO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MRO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MRO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MRO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MRO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0.34399999999999997</v>
      </c>
      <c r="Y714" s="375" t="s">
        <v>411</v>
      </c>
      <c r="Z714" s="375" t="s">
        <v>400</v>
      </c>
      <c r="AA714" s="761">
        <f>G140/10^6</f>
        <v>2.9069767441860463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MRO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MRO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0.34399999999999997</v>
      </c>
      <c r="Y715" s="375" t="s">
        <v>387</v>
      </c>
      <c r="Z715" s="375" t="s">
        <v>400</v>
      </c>
      <c r="AA715" s="763">
        <f>G145/1000/10^6/0.000293071</f>
        <v>1.9000004502132395E-5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MRO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MRO</v>
      </c>
      <c r="V716" s="375" t="s">
        <v>406</v>
      </c>
      <c r="W716" s="375" t="str">
        <f t="shared" si="157"/>
        <v>100%Boiler_0%IGCC</v>
      </c>
      <c r="X716" s="824">
        <f t="shared" si="158"/>
        <v>0.34399999999999997</v>
      </c>
      <c r="Y716" s="375" t="s">
        <v>388</v>
      </c>
      <c r="Z716" s="375" t="s">
        <v>400</v>
      </c>
      <c r="AA716" s="763">
        <f t="shared" ref="AA716:AA725" si="160">G146/1000/10^6/0.000293071</f>
        <v>1.5600003696487655E-4</v>
      </c>
      <c r="AB716" s="375" t="s">
        <v>399</v>
      </c>
      <c r="AC716" s="831" t="str">
        <f t="shared" ca="1" si="159"/>
        <v>Electric tab Row 144-154 for Coal Mix when Inputs tab E710 = MRO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MRO</v>
      </c>
      <c r="V717" s="375" t="s">
        <v>406</v>
      </c>
      <c r="W717" s="375" t="str">
        <f t="shared" si="157"/>
        <v>100%Boiler_0%IGCC</v>
      </c>
      <c r="X717" s="824">
        <f t="shared" si="158"/>
        <v>0.34399999999999997</v>
      </c>
      <c r="Y717" s="375" t="s">
        <v>389</v>
      </c>
      <c r="Z717" s="375" t="s">
        <v>400</v>
      </c>
      <c r="AA717" s="763">
        <f t="shared" si="160"/>
        <v>1.3850003281817565E-3</v>
      </c>
      <c r="AB717" s="375" t="s">
        <v>399</v>
      </c>
      <c r="AC717" s="831" t="str">
        <f t="shared" ca="1" si="159"/>
        <v>Electric tab Row 144-154 for Coal Mix when Inputs tab E710 = MRO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MRO</v>
      </c>
      <c r="V718" s="375" t="s">
        <v>406</v>
      </c>
      <c r="W718" s="375" t="str">
        <f t="shared" si="157"/>
        <v>100%Boiler_0%IGCC</v>
      </c>
      <c r="X718" s="824">
        <f t="shared" si="158"/>
        <v>0.34399999999999997</v>
      </c>
      <c r="Y718" s="375" t="s">
        <v>390</v>
      </c>
      <c r="Z718" s="375" t="s">
        <v>400</v>
      </c>
      <c r="AA718" s="763">
        <f t="shared" si="160"/>
        <v>1.390000329366528E-4</v>
      </c>
      <c r="AB718" s="375" t="s">
        <v>399</v>
      </c>
      <c r="AC718" s="831" t="str">
        <f t="shared" ca="1" si="159"/>
        <v>Electric tab Row 144-154 for Coal Mix when Inputs tab E710 = MRO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MRO</v>
      </c>
      <c r="V719" s="375" t="s">
        <v>406</v>
      </c>
      <c r="W719" s="375" t="str">
        <f t="shared" si="157"/>
        <v>100%Boiler_0%IGCC</v>
      </c>
      <c r="X719" s="824">
        <f t="shared" si="158"/>
        <v>0.34399999999999997</v>
      </c>
      <c r="Y719" s="375" t="s">
        <v>391</v>
      </c>
      <c r="Z719" s="375" t="s">
        <v>400</v>
      </c>
      <c r="AA719" s="763">
        <f t="shared" si="160"/>
        <v>1.1000002606497702E-4</v>
      </c>
      <c r="AB719" s="375" t="s">
        <v>399</v>
      </c>
      <c r="AC719" s="831" t="str">
        <f t="shared" ca="1" si="159"/>
        <v>Electric tab Row 144-154 for Coal Mix when Inputs tab E710 = MRO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MRO</v>
      </c>
      <c r="V720" s="375" t="s">
        <v>406</v>
      </c>
      <c r="W720" s="375" t="str">
        <f t="shared" si="157"/>
        <v>100%Boiler_0%IGCC</v>
      </c>
      <c r="X720" s="824">
        <f t="shared" si="158"/>
        <v>0.34399999999999997</v>
      </c>
      <c r="Y720" s="375" t="s">
        <v>392</v>
      </c>
      <c r="Z720" s="375" t="s">
        <v>400</v>
      </c>
      <c r="AA720" s="763">
        <f t="shared" si="160"/>
        <v>3.3160007857405806E-3</v>
      </c>
      <c r="AB720" s="375" t="s">
        <v>399</v>
      </c>
      <c r="AC720" s="831" t="str">
        <f t="shared" ca="1" si="159"/>
        <v>Electric tab Row 144-154 for Coal Mix when Inputs tab E710 = MRO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MRO</v>
      </c>
      <c r="V721" s="375" t="s">
        <v>406</v>
      </c>
      <c r="W721" s="375" t="str">
        <f t="shared" si="157"/>
        <v>100%Boiler_0%IGCC</v>
      </c>
      <c r="X721" s="824">
        <f t="shared" si="158"/>
        <v>0.34399999999999997</v>
      </c>
      <c r="Y721" s="375" t="s">
        <v>393</v>
      </c>
      <c r="Z721" s="375" t="s">
        <v>400</v>
      </c>
      <c r="AA721" s="763">
        <f t="shared" si="160"/>
        <v>4.7300011207940132E-6</v>
      </c>
      <c r="AB721" s="375" t="s">
        <v>399</v>
      </c>
      <c r="AC721" s="831" t="str">
        <f t="shared" ca="1" si="159"/>
        <v>Electric tab Row 144-154 for Coal Mix when Inputs tab E710 = MRO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MRO</v>
      </c>
      <c r="V722" s="375" t="s">
        <v>406</v>
      </c>
      <c r="W722" s="375" t="str">
        <f t="shared" si="157"/>
        <v>100%Boiler_0%IGCC</v>
      </c>
      <c r="X722" s="824">
        <f t="shared" si="158"/>
        <v>0.34399999999999997</v>
      </c>
      <c r="Y722" s="375" t="s">
        <v>394</v>
      </c>
      <c r="Z722" s="375" t="s">
        <v>400</v>
      </c>
      <c r="AA722" s="763">
        <f t="shared" si="160"/>
        <v>8.9100021112631409E-6</v>
      </c>
      <c r="AB722" s="375" t="s">
        <v>399</v>
      </c>
      <c r="AC722" s="831" t="str">
        <f t="shared" ca="1" si="159"/>
        <v>Electric tab Row 144-154 for Coal Mix when Inputs tab E710 = MRO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MRO</v>
      </c>
      <c r="V723" s="375" t="s">
        <v>406</v>
      </c>
      <c r="W723" s="375" t="str">
        <f t="shared" si="157"/>
        <v>100%Boiler_0%IGCC</v>
      </c>
      <c r="X723" s="824">
        <f t="shared" si="158"/>
        <v>0.34399999999999997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MRO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MRO</v>
      </c>
      <c r="V724" s="375" t="s">
        <v>406</v>
      </c>
      <c r="W724" s="375" t="str">
        <f t="shared" si="157"/>
        <v>100%Boiler_0%IGCC</v>
      </c>
      <c r="X724" s="824">
        <f t="shared" si="158"/>
        <v>0.34399999999999997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MRO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MRO</v>
      </c>
      <c r="V725" s="375" t="s">
        <v>406</v>
      </c>
      <c r="W725" s="375" t="str">
        <f t="shared" si="157"/>
        <v>100%Boiler_0%IGCC</v>
      </c>
      <c r="X725" s="824">
        <f t="shared" si="158"/>
        <v>0.34399999999999997</v>
      </c>
      <c r="Y725" s="375" t="s">
        <v>397</v>
      </c>
      <c r="Z725" s="375" t="s">
        <v>400</v>
      </c>
      <c r="AA725" s="763">
        <f t="shared" si="160"/>
        <v>2.1327694535446109</v>
      </c>
      <c r="AB725" s="375" t="s">
        <v>399</v>
      </c>
      <c r="AC725" s="831" t="str">
        <f t="shared" ca="1" si="159"/>
        <v>Electric tab Row 144-154 for Coal Mix when Inputs tab E710 = MRO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MRO</v>
      </c>
      <c r="V726" s="375" t="s">
        <v>406</v>
      </c>
      <c r="W726" s="375" t="str">
        <f t="shared" si="157"/>
        <v>100%Boiler_0%IGCC</v>
      </c>
      <c r="X726" s="824">
        <f t="shared" si="158"/>
        <v>0.34399999999999997</v>
      </c>
      <c r="Y726" s="375" t="s">
        <v>387</v>
      </c>
      <c r="Z726" s="375" t="s">
        <v>401</v>
      </c>
      <c r="AA726" s="378">
        <f>(G145+G189)/1000/10^6/0.000293071</f>
        <v>1.9811813060289801E-5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MRO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MRO</v>
      </c>
      <c r="V727" s="375" t="s">
        <v>406</v>
      </c>
      <c r="W727" s="375" t="str">
        <f t="shared" si="157"/>
        <v>100%Boiler_0%IGCC</v>
      </c>
      <c r="X727" s="824">
        <f t="shared" si="158"/>
        <v>0.34399999999999997</v>
      </c>
      <c r="Y727" s="375" t="s">
        <v>388</v>
      </c>
      <c r="Z727" s="375" t="s">
        <v>401</v>
      </c>
      <c r="AA727" s="378">
        <f t="shared" ref="AA727:AA736" si="162">(G146+G190)/1000/10^6/0.000293071</f>
        <v>1.6146176265310522E-4</v>
      </c>
      <c r="AB727" s="375" t="s">
        <v>399</v>
      </c>
      <c r="AC727" s="831" t="str">
        <f t="shared" ca="1" si="161"/>
        <v>Electric tab Row 144-154 plus Row 188-198 for Coal Mix when Inputs tab E710 = MRO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MRO</v>
      </c>
      <c r="V728" s="375" t="s">
        <v>406</v>
      </c>
      <c r="W728" s="375" t="str">
        <f t="shared" si="157"/>
        <v>100%Boiler_0%IGCC</v>
      </c>
      <c r="X728" s="824">
        <f t="shared" si="158"/>
        <v>0.34399999999999997</v>
      </c>
      <c r="Y728" s="375" t="s">
        <v>389</v>
      </c>
      <c r="Z728" s="375" t="s">
        <v>401</v>
      </c>
      <c r="AA728" s="378">
        <f t="shared" si="162"/>
        <v>1.3858287009794184E-3</v>
      </c>
      <c r="AB728" s="375" t="s">
        <v>399</v>
      </c>
      <c r="AC728" s="831" t="str">
        <f t="shared" ca="1" si="161"/>
        <v>Electric tab Row 144-154 plus Row 188-198 for Coal Mix when Inputs tab E710 = MRO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MRO</v>
      </c>
      <c r="V729" s="375" t="s">
        <v>406</v>
      </c>
      <c r="W729" s="375" t="str">
        <f t="shared" si="157"/>
        <v>100%Boiler_0%IGCC</v>
      </c>
      <c r="X729" s="824">
        <f t="shared" si="158"/>
        <v>0.34399999999999997</v>
      </c>
      <c r="Y729" s="375" t="s">
        <v>390</v>
      </c>
      <c r="Z729" s="375" t="s">
        <v>401</v>
      </c>
      <c r="AA729" s="378">
        <f t="shared" si="162"/>
        <v>1.3950221179068144E-4</v>
      </c>
      <c r="AB729" s="375" t="s">
        <v>399</v>
      </c>
      <c r="AC729" s="831" t="str">
        <f t="shared" ca="1" si="161"/>
        <v>Electric tab Row 144-154 plus Row 188-198 for Coal Mix when Inputs tab E710 = MRO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MRO</v>
      </c>
      <c r="V730" s="375" t="s">
        <v>406</v>
      </c>
      <c r="W730" s="375" t="str">
        <f t="shared" si="157"/>
        <v>100%Boiler_0%IGCC</v>
      </c>
      <c r="X730" s="824">
        <f t="shared" si="158"/>
        <v>0.34399999999999997</v>
      </c>
      <c r="Y730" s="375" t="s">
        <v>391</v>
      </c>
      <c r="Z730" s="375" t="s">
        <v>401</v>
      </c>
      <c r="AA730" s="378">
        <f t="shared" si="162"/>
        <v>1.1023184633933594E-4</v>
      </c>
      <c r="AB730" s="375" t="s">
        <v>399</v>
      </c>
      <c r="AC730" s="831" t="str">
        <f t="shared" ca="1" si="161"/>
        <v>Electric tab Row 144-154 plus Row 188-198 for Coal Mix when Inputs tab E710 = MRO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MRO</v>
      </c>
      <c r="V731" s="375" t="s">
        <v>406</v>
      </c>
      <c r="W731" s="375" t="str">
        <f t="shared" si="157"/>
        <v>100%Boiler_0%IGCC</v>
      </c>
      <c r="X731" s="824">
        <f t="shared" si="158"/>
        <v>0.34399999999999997</v>
      </c>
      <c r="Y731" s="375" t="s">
        <v>392</v>
      </c>
      <c r="Z731" s="375" t="s">
        <v>401</v>
      </c>
      <c r="AA731" s="378">
        <f t="shared" si="162"/>
        <v>3.318829389660485E-3</v>
      </c>
      <c r="AB731" s="375" t="s">
        <v>399</v>
      </c>
      <c r="AC731" s="831" t="str">
        <f t="shared" ca="1" si="161"/>
        <v>Electric tab Row 144-154 plus Row 188-198 for Coal Mix when Inputs tab E710 = MRO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MRO</v>
      </c>
      <c r="V732" s="375" t="s">
        <v>406</v>
      </c>
      <c r="W732" s="375" t="str">
        <f t="shared" si="157"/>
        <v>100%Boiler_0%IGCC</v>
      </c>
      <c r="X732" s="824">
        <f t="shared" si="158"/>
        <v>0.34399999999999997</v>
      </c>
      <c r="Y732" s="375" t="s">
        <v>393</v>
      </c>
      <c r="Z732" s="375" t="s">
        <v>401</v>
      </c>
      <c r="AA732" s="378">
        <f t="shared" si="162"/>
        <v>4.7343248160216569E-6</v>
      </c>
      <c r="AB732" s="375" t="s">
        <v>399</v>
      </c>
      <c r="AC732" s="831" t="str">
        <f t="shared" ca="1" si="161"/>
        <v>Electric tab Row 144-154 plus Row 188-198 for Coal Mix when Inputs tab E710 = MRO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MRO</v>
      </c>
      <c r="V733" s="375" t="s">
        <v>406</v>
      </c>
      <c r="W733" s="375" t="str">
        <f t="shared" si="157"/>
        <v>100%Boiler_0%IGCC</v>
      </c>
      <c r="X733" s="824">
        <f t="shared" si="158"/>
        <v>0.34399999999999997</v>
      </c>
      <c r="Y733" s="375" t="s">
        <v>394</v>
      </c>
      <c r="Z733" s="375" t="s">
        <v>401</v>
      </c>
      <c r="AA733" s="378">
        <f t="shared" si="162"/>
        <v>8.9194724822229059E-6</v>
      </c>
      <c r="AB733" s="375" t="s">
        <v>399</v>
      </c>
      <c r="AC733" s="831" t="str">
        <f t="shared" ca="1" si="161"/>
        <v>Electric tab Row 144-154 plus Row 188-198 for Coal Mix when Inputs tab E710 = MRO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MRO</v>
      </c>
      <c r="V734" s="375" t="s">
        <v>406</v>
      </c>
      <c r="W734" s="375" t="str">
        <f t="shared" si="157"/>
        <v>100%Boiler_0%IGCC</v>
      </c>
      <c r="X734" s="824">
        <f t="shared" si="158"/>
        <v>0.34399999999999997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MRO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MRO</v>
      </c>
      <c r="V735" s="375" t="s">
        <v>406</v>
      </c>
      <c r="W735" s="375" t="str">
        <f t="shared" si="157"/>
        <v>100%Boiler_0%IGCC</v>
      </c>
      <c r="X735" s="824">
        <f t="shared" si="158"/>
        <v>0.34399999999999997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MRO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MRO</v>
      </c>
      <c r="V736" s="375" t="s">
        <v>406</v>
      </c>
      <c r="W736" s="375" t="str">
        <f t="shared" si="157"/>
        <v>100%Boiler_0%IGCC</v>
      </c>
      <c r="X736" s="824">
        <f t="shared" si="158"/>
        <v>0.34399999999999997</v>
      </c>
      <c r="Y736" s="375" t="s">
        <v>397</v>
      </c>
      <c r="Z736" s="375" t="s">
        <v>401</v>
      </c>
      <c r="AA736" s="378">
        <f t="shared" si="162"/>
        <v>2.1344816163349036</v>
      </c>
      <c r="AB736" s="375" t="s">
        <v>399</v>
      </c>
      <c r="AC736" s="831" t="str">
        <f t="shared" ca="1" si="161"/>
        <v>Electric tab Row 144-154 plus Row 188-198 for Coal Mix when Inputs tab E710 = MRO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I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NPCC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2.7008957862976707E-3</v>
      </c>
      <c r="C61" s="427"/>
      <c r="D61" s="683">
        <v>0.30224163953947669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0.79300000000000004</v>
      </c>
      <c r="D62" s="681">
        <v>0.30099999999999999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1.0999999999999954E-2</v>
      </c>
      <c r="D63" s="681">
        <v>0.32800000000000001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0.19600000000000001</v>
      </c>
      <c r="D64" s="682">
        <v>0.30599999999999999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0.4195867457494879</v>
      </c>
      <c r="C65" s="827"/>
      <c r="D65" s="684">
        <v>0.45994987974556201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0.14000000000000001</v>
      </c>
      <c r="D66" s="681">
        <v>0.33100000000000002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4.5999999999999999E-2</v>
      </c>
      <c r="D67" s="681">
        <v>0.33200000000000002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0.80300000000000005</v>
      </c>
      <c r="D68" s="681">
        <v>0.50900000000000001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1.0999999999999899E-2</v>
      </c>
      <c r="D69" s="681">
        <v>0.314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2.677526249798938E-2</v>
      </c>
      <c r="C70" s="828"/>
      <c r="D70" s="683">
        <v>0.32800000000000001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0.32800000000000001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1.5558214322310438E-2</v>
      </c>
      <c r="C73" s="827"/>
      <c r="D73" s="684">
        <v>0.23599999999999999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0.23599999999999999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0.32586875519577624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0.20951012644813838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0.71822904630191153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0.15777599864744357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3.9456849485511675E-2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8.4538105565133304E-2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0.24137868296755466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0.2767421905747014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0.45532869201479909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0.45613096539893466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1.9574813864984924E-2</v>
      </c>
      <c r="C108" s="465">
        <v>2.1537981481577834E-2</v>
      </c>
      <c r="D108" s="465">
        <v>1.5552291933517882E-2</v>
      </c>
      <c r="E108" s="466">
        <v>0.11546340317723547</v>
      </c>
      <c r="F108" s="466">
        <v>0.11546340317723547</v>
      </c>
      <c r="G108" s="466">
        <v>0.11546340317723547</v>
      </c>
      <c r="H108" s="466">
        <v>0.11546340317723547</v>
      </c>
      <c r="I108" s="466">
        <v>0.11546340317723547</v>
      </c>
      <c r="J108" s="467">
        <v>1.9574813864984924E-2</v>
      </c>
      <c r="K108" s="464">
        <v>2.1537981481577834E-2</v>
      </c>
      <c r="L108" s="464">
        <v>1.5552291933517882E-2</v>
      </c>
      <c r="M108" s="466">
        <v>0.11546340317723547</v>
      </c>
      <c r="N108" s="466">
        <v>0.11546340317723547</v>
      </c>
      <c r="O108" s="466">
        <v>0.11546340317723547</v>
      </c>
      <c r="P108" s="466">
        <v>0.11546340317723547</v>
      </c>
      <c r="Q108" s="468">
        <v>0.11546340317723547</v>
      </c>
      <c r="R108" s="464">
        <v>2.7E-2</v>
      </c>
      <c r="S108" s="464">
        <v>1.2999999999999999E-2</v>
      </c>
      <c r="T108" s="464">
        <v>7.0000000000000001E-3</v>
      </c>
      <c r="U108" s="465">
        <v>2.8000000000000001E-2</v>
      </c>
      <c r="V108" s="465">
        <v>1.0999999999999999E-2</v>
      </c>
      <c r="W108" s="465">
        <v>2E-3</v>
      </c>
      <c r="X108" s="465">
        <v>1.232</v>
      </c>
      <c r="Y108" s="465">
        <v>1.4E-2</v>
      </c>
      <c r="Z108" s="465">
        <v>8.9999999999999998E-4</v>
      </c>
      <c r="AA108" s="464">
        <v>0.125</v>
      </c>
      <c r="AB108" s="464">
        <v>0.125</v>
      </c>
      <c r="AC108" s="464">
        <v>0.125</v>
      </c>
      <c r="AD108" s="464">
        <v>0.125</v>
      </c>
      <c r="AE108" s="464">
        <v>0.125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2.7E-2</v>
      </c>
      <c r="AL108" s="464">
        <v>1.2999999999999999E-2</v>
      </c>
      <c r="AM108" s="464">
        <v>7.0000000000000001E-3</v>
      </c>
      <c r="AN108" s="464">
        <v>2.8000000000000001E-2</v>
      </c>
      <c r="AO108" s="464">
        <v>1.0999999999999999E-2</v>
      </c>
      <c r="AP108" s="464">
        <v>2E-3</v>
      </c>
      <c r="AQ108" s="464">
        <v>1.232</v>
      </c>
      <c r="AR108" s="464">
        <v>1.4E-2</v>
      </c>
      <c r="AS108" s="464">
        <v>8.9999999999999998E-4</v>
      </c>
      <c r="AT108" s="464">
        <v>0.125</v>
      </c>
      <c r="AU108" s="464">
        <v>0.125</v>
      </c>
      <c r="AV108" s="464">
        <v>0.125</v>
      </c>
      <c r="AW108" s="464">
        <v>0.125</v>
      </c>
      <c r="AX108" s="464">
        <v>0.125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2.2926000000000002E-2</v>
      </c>
      <c r="BE108" s="464">
        <v>1.9583999999999876E-2</v>
      </c>
      <c r="BF108" s="464">
        <v>1.4E-2</v>
      </c>
      <c r="BG108" s="469">
        <v>0.125</v>
      </c>
      <c r="BH108" s="467">
        <v>2.2926000000000002E-2</v>
      </c>
      <c r="BI108" s="464">
        <v>1.9583999999999876E-2</v>
      </c>
      <c r="BJ108" s="464">
        <v>1.4E-2</v>
      </c>
      <c r="BK108" s="464">
        <v>0.125</v>
      </c>
      <c r="BL108" s="470">
        <v>1.130274216413355E-2</v>
      </c>
      <c r="BM108" s="471">
        <v>3.0107174360175393E-3</v>
      </c>
      <c r="BN108" s="464">
        <v>1.130274216413355E-2</v>
      </c>
      <c r="BO108" s="469">
        <v>3.0107174360175393E-3</v>
      </c>
      <c r="BP108" s="472">
        <v>1.0598738030815236E-2</v>
      </c>
      <c r="BQ108" s="473">
        <v>2.7403251795322528E-3</v>
      </c>
      <c r="BR108" s="474">
        <v>1.0598738030815236E-2</v>
      </c>
      <c r="BS108" s="473">
        <v>2.7403251795322528E-3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0.22430178885245639</v>
      </c>
      <c r="C109" s="465">
        <v>0.21419327590852849</v>
      </c>
      <c r="D109" s="465">
        <v>0.12917244745049603</v>
      </c>
      <c r="E109" s="466">
        <v>4.075282694710074</v>
      </c>
      <c r="F109" s="466">
        <v>4.075282694710074</v>
      </c>
      <c r="G109" s="466">
        <v>4.075282694710074</v>
      </c>
      <c r="H109" s="466">
        <v>4.075282694710074</v>
      </c>
      <c r="I109" s="466">
        <v>4.075282694710074</v>
      </c>
      <c r="J109" s="467">
        <v>0.22430178885245639</v>
      </c>
      <c r="K109" s="464">
        <v>0.21419327590852849</v>
      </c>
      <c r="L109" s="464">
        <v>0.12917244745049603</v>
      </c>
      <c r="M109" s="466">
        <v>4.075282694710074</v>
      </c>
      <c r="N109" s="466">
        <v>4.075282694710074</v>
      </c>
      <c r="O109" s="466">
        <v>4.075282694710074</v>
      </c>
      <c r="P109" s="466">
        <v>4.075282694710074</v>
      </c>
      <c r="Q109" s="468">
        <v>4.075282694710074</v>
      </c>
      <c r="R109" s="464">
        <v>0.183</v>
      </c>
      <c r="S109" s="464">
        <v>3.5000000000000003E-2</v>
      </c>
      <c r="T109" s="464">
        <v>1.9E-2</v>
      </c>
      <c r="U109" s="465">
        <v>0.42699999999999999</v>
      </c>
      <c r="V109" s="465">
        <v>0.42399999999999999</v>
      </c>
      <c r="W109" s="465">
        <v>0.10199999999999999</v>
      </c>
      <c r="X109" s="465">
        <v>4.2389999999999999</v>
      </c>
      <c r="Y109" s="465">
        <v>0.112</v>
      </c>
      <c r="Z109" s="465">
        <v>1.5100000000000001E-2</v>
      </c>
      <c r="AA109" s="464">
        <v>4.3949999999999996</v>
      </c>
      <c r="AB109" s="464">
        <v>4.3949999999999996</v>
      </c>
      <c r="AC109" s="464">
        <v>4.3949999999999996</v>
      </c>
      <c r="AD109" s="464">
        <v>4.3949999999999996</v>
      </c>
      <c r="AE109" s="464">
        <v>4.3949999999999996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0.183</v>
      </c>
      <c r="AL109" s="464">
        <v>3.5000000000000003E-2</v>
      </c>
      <c r="AM109" s="464">
        <v>1.9E-2</v>
      </c>
      <c r="AN109" s="464">
        <v>0.42699999999999999</v>
      </c>
      <c r="AO109" s="464">
        <v>0.42399999999999999</v>
      </c>
      <c r="AP109" s="464">
        <v>0.10199999999999999</v>
      </c>
      <c r="AQ109" s="464">
        <v>4.2389999999999999</v>
      </c>
      <c r="AR109" s="464">
        <v>0.112</v>
      </c>
      <c r="AS109" s="464">
        <v>1.5100000000000001E-2</v>
      </c>
      <c r="AT109" s="464">
        <v>4.3949999999999996</v>
      </c>
      <c r="AU109" s="464">
        <v>4.3949999999999996</v>
      </c>
      <c r="AV109" s="464">
        <v>4.3949999999999996</v>
      </c>
      <c r="AW109" s="464">
        <v>4.3949999999999996</v>
      </c>
      <c r="AX109" s="464">
        <v>4.3949999999999996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0.149228</v>
      </c>
      <c r="BE109" s="464">
        <v>0.20781899999999956</v>
      </c>
      <c r="BF109" s="464">
        <v>0.112</v>
      </c>
      <c r="BG109" s="469">
        <v>4.3949999999999996</v>
      </c>
      <c r="BH109" s="464">
        <v>0.149228</v>
      </c>
      <c r="BI109" s="464">
        <v>0.20781899999999956</v>
      </c>
      <c r="BJ109" s="464">
        <v>0.112</v>
      </c>
      <c r="BK109" s="464">
        <v>4.3949999999999996</v>
      </c>
      <c r="BL109" s="470">
        <v>0.1573412231325492</v>
      </c>
      <c r="BM109" s="471">
        <v>3.0274732144412606E-2</v>
      </c>
      <c r="BN109" s="464">
        <v>0.1573412231325492</v>
      </c>
      <c r="BO109" s="469">
        <v>3.0274732144412606E-2</v>
      </c>
      <c r="BP109" s="472">
        <v>0.15897832853763944</v>
      </c>
      <c r="BQ109" s="473">
        <v>2.9325508887351269E-2</v>
      </c>
      <c r="BR109" s="474">
        <v>0.15897832853763944</v>
      </c>
      <c r="BS109" s="473">
        <v>2.9325508887351269E-2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4.6951694502800265</v>
      </c>
      <c r="C110" s="465">
        <v>0.26101106535222335</v>
      </c>
      <c r="D110" s="465">
        <v>1.2070971200707341</v>
      </c>
      <c r="E110" s="466">
        <v>1.4942722491573333</v>
      </c>
      <c r="F110" s="466">
        <v>1.4942722491573333</v>
      </c>
      <c r="G110" s="466">
        <v>1.4942722491573333</v>
      </c>
      <c r="H110" s="466">
        <v>1.4942722491573333</v>
      </c>
      <c r="I110" s="466">
        <v>1.4942722491573333</v>
      </c>
      <c r="J110" s="467">
        <v>4.6951694502800265</v>
      </c>
      <c r="K110" s="464">
        <v>0.26101106535222335</v>
      </c>
      <c r="L110" s="464">
        <v>1.2070971200707341</v>
      </c>
      <c r="M110" s="466">
        <v>1.4942722491573333</v>
      </c>
      <c r="N110" s="466">
        <v>1.4942722491573333</v>
      </c>
      <c r="O110" s="466">
        <v>1.4942722491573333</v>
      </c>
      <c r="P110" s="466">
        <v>1.4942722491573333</v>
      </c>
      <c r="Q110" s="468">
        <v>1.4942722491573333</v>
      </c>
      <c r="R110" s="464">
        <v>3.9239999999999999</v>
      </c>
      <c r="S110" s="464">
        <v>3.448</v>
      </c>
      <c r="T110" s="464">
        <v>3.1659999999999999</v>
      </c>
      <c r="U110" s="465">
        <v>0.22500000000000001</v>
      </c>
      <c r="V110" s="465">
        <v>0.53400000000000003</v>
      </c>
      <c r="W110" s="465">
        <v>6.7000000000000004E-2</v>
      </c>
      <c r="X110" s="465">
        <v>1.2989999999999999</v>
      </c>
      <c r="Y110" s="465">
        <v>1.0549999999999999</v>
      </c>
      <c r="Z110" s="465">
        <v>0.23499999999999999</v>
      </c>
      <c r="AA110" s="464">
        <v>0.73799999999999999</v>
      </c>
      <c r="AB110" s="464">
        <v>0.73799999999999999</v>
      </c>
      <c r="AC110" s="464">
        <v>0.73799999999999999</v>
      </c>
      <c r="AD110" s="464">
        <v>0.73799999999999999</v>
      </c>
      <c r="AE110" s="464">
        <v>0.73799999999999999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3.9239999999999999</v>
      </c>
      <c r="AL110" s="464">
        <v>3.448</v>
      </c>
      <c r="AM110" s="464">
        <v>3.1659999999999999</v>
      </c>
      <c r="AN110" s="464">
        <v>0.22500000000000001</v>
      </c>
      <c r="AO110" s="464">
        <v>0.53400000000000003</v>
      </c>
      <c r="AP110" s="464">
        <v>6.7000000000000004E-2</v>
      </c>
      <c r="AQ110" s="464">
        <v>1.2989999999999999</v>
      </c>
      <c r="AR110" s="464">
        <v>1.0549999999999999</v>
      </c>
      <c r="AS110" s="464">
        <v>0.23499999999999999</v>
      </c>
      <c r="AT110" s="464">
        <v>0.73799999999999999</v>
      </c>
      <c r="AU110" s="464">
        <v>0.73799999999999999</v>
      </c>
      <c r="AV110" s="464">
        <v>0.73799999999999999</v>
      </c>
      <c r="AW110" s="464">
        <v>0.73799999999999999</v>
      </c>
      <c r="AX110" s="464">
        <v>0.73799999999999999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3.7701959999999999</v>
      </c>
      <c r="BE110" s="464">
        <v>0.12415399999999989</v>
      </c>
      <c r="BF110" s="464">
        <v>1.0549999999999999</v>
      </c>
      <c r="BG110" s="469">
        <v>0.73799999999999999</v>
      </c>
      <c r="BH110" s="464">
        <v>3.7701959999999999</v>
      </c>
      <c r="BI110" s="464">
        <v>0.12415399999999989</v>
      </c>
      <c r="BJ110" s="464">
        <v>1.0549999999999999</v>
      </c>
      <c r="BK110" s="464">
        <v>0.73799999999999999</v>
      </c>
      <c r="BL110" s="470">
        <v>0.17776649705869274</v>
      </c>
      <c r="BM110" s="471">
        <v>4.6989521632253409E-2</v>
      </c>
      <c r="BN110" s="464">
        <v>0.17776649705869274</v>
      </c>
      <c r="BO110" s="469">
        <v>4.6989521632253409E-2</v>
      </c>
      <c r="BP110" s="472">
        <v>0.1020061434269421</v>
      </c>
      <c r="BQ110" s="473">
        <v>2.7290523004899075E-2</v>
      </c>
      <c r="BR110" s="474">
        <v>0.1020061434269421</v>
      </c>
      <c r="BS110" s="473">
        <v>2.7290523004899075E-2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0.21917878792169521</v>
      </c>
      <c r="C111" s="465">
        <v>8.3276729247410159E-3</v>
      </c>
      <c r="D111" s="465">
        <v>0.30002919843116338</v>
      </c>
      <c r="E111" s="466">
        <v>0.52944582531269535</v>
      </c>
      <c r="F111" s="466">
        <v>0.52944582531269535</v>
      </c>
      <c r="G111" s="466">
        <v>0.52944582531269535</v>
      </c>
      <c r="H111" s="466">
        <v>0.52944582531269535</v>
      </c>
      <c r="I111" s="466">
        <v>0.52944582531269535</v>
      </c>
      <c r="J111" s="467">
        <v>0.21917878792169521</v>
      </c>
      <c r="K111" s="464">
        <v>8.3276729247410159E-3</v>
      </c>
      <c r="L111" s="464">
        <v>0.30002919843116338</v>
      </c>
      <c r="M111" s="466">
        <v>0.52944582531269535</v>
      </c>
      <c r="N111" s="466">
        <v>0.52944582531269535</v>
      </c>
      <c r="O111" s="466">
        <v>0.52944582531269535</v>
      </c>
      <c r="P111" s="466">
        <v>0.52944582531269535</v>
      </c>
      <c r="Q111" s="468">
        <v>0.52944582531269535</v>
      </c>
      <c r="R111" s="464">
        <v>9.9000000000000005E-2</v>
      </c>
      <c r="S111" s="464">
        <v>1.0999999999999999E-2</v>
      </c>
      <c r="T111" s="464">
        <v>0.34799999999999998</v>
      </c>
      <c r="U111" s="465">
        <v>3.7999999999999999E-2</v>
      </c>
      <c r="V111" s="465">
        <v>3.5999999999999997E-2</v>
      </c>
      <c r="W111" s="465">
        <v>1E-3</v>
      </c>
      <c r="X111" s="465">
        <v>0.52400000000000002</v>
      </c>
      <c r="Y111" s="465">
        <v>0.25900000000000001</v>
      </c>
      <c r="Z111" s="465">
        <v>2.8400000000000002E-2</v>
      </c>
      <c r="AA111" s="464">
        <v>2.6139999999999999</v>
      </c>
      <c r="AB111" s="464">
        <v>2.6139999999999999</v>
      </c>
      <c r="AC111" s="464">
        <v>2.6139999999999999</v>
      </c>
      <c r="AD111" s="464">
        <v>2.6139999999999999</v>
      </c>
      <c r="AE111" s="464">
        <v>2.6139999999999999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9.9000000000000005E-2</v>
      </c>
      <c r="AL111" s="464">
        <v>1.0999999999999999E-2</v>
      </c>
      <c r="AM111" s="464">
        <v>0.34799999999999998</v>
      </c>
      <c r="AN111" s="464">
        <v>3.7999999999999999E-2</v>
      </c>
      <c r="AO111" s="464">
        <v>3.5999999999999997E-2</v>
      </c>
      <c r="AP111" s="464">
        <v>1E-3</v>
      </c>
      <c r="AQ111" s="464">
        <v>0.52400000000000002</v>
      </c>
      <c r="AR111" s="464">
        <v>0.25900000000000001</v>
      </c>
      <c r="AS111" s="464">
        <v>2.8400000000000002E-2</v>
      </c>
      <c r="AT111" s="464">
        <v>2.6139999999999999</v>
      </c>
      <c r="AU111" s="464">
        <v>2.6139999999999999</v>
      </c>
      <c r="AV111" s="464">
        <v>2.6139999999999999</v>
      </c>
      <c r="AW111" s="464">
        <v>2.6139999999999999</v>
      </c>
      <c r="AX111" s="464">
        <v>2.6139999999999999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0.14683600000000002</v>
      </c>
      <c r="BE111" s="464">
        <v>1.3542999999999947E-2</v>
      </c>
      <c r="BF111" s="464">
        <v>0.25900000000000001</v>
      </c>
      <c r="BG111" s="469">
        <v>2.6139999999999999</v>
      </c>
      <c r="BH111" s="464">
        <v>0.14683600000000002</v>
      </c>
      <c r="BI111" s="464">
        <v>1.3542999999999947E-2</v>
      </c>
      <c r="BJ111" s="464">
        <v>0.25900000000000001</v>
      </c>
      <c r="BK111" s="464">
        <v>2.6139999999999999</v>
      </c>
      <c r="BL111" s="470">
        <v>2.0356752414224931E-2</v>
      </c>
      <c r="BM111" s="471">
        <v>4.2593595188736124E-3</v>
      </c>
      <c r="BN111" s="464">
        <v>2.0356752414224931E-2</v>
      </c>
      <c r="BO111" s="469">
        <v>4.2593595188736124E-3</v>
      </c>
      <c r="BP111" s="472">
        <v>5.3683017256860831E-2</v>
      </c>
      <c r="BQ111" s="473">
        <v>4.9464974736651334E-3</v>
      </c>
      <c r="BR111" s="474">
        <v>5.3683017256860831E-2</v>
      </c>
      <c r="BS111" s="473">
        <v>4.9464974736651334E-3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0.14183789590050866</v>
      </c>
      <c r="C112" s="465">
        <v>8.3276729247410159E-3</v>
      </c>
      <c r="D112" s="465">
        <v>0.21094941526948199</v>
      </c>
      <c r="E112" s="466">
        <v>0.47476480968330598</v>
      </c>
      <c r="F112" s="466">
        <v>0.47476480968330598</v>
      </c>
      <c r="G112" s="466">
        <v>0.47476480968330598</v>
      </c>
      <c r="H112" s="466">
        <v>0.47476480968330598</v>
      </c>
      <c r="I112" s="466">
        <v>0.47476480968330598</v>
      </c>
      <c r="J112" s="467">
        <v>0.14183789590050866</v>
      </c>
      <c r="K112" s="464">
        <v>8.3276729247410159E-3</v>
      </c>
      <c r="L112" s="464">
        <v>0.21094941526948199</v>
      </c>
      <c r="M112" s="466">
        <v>0.47476480968330598</v>
      </c>
      <c r="N112" s="466">
        <v>0.47476480968330598</v>
      </c>
      <c r="O112" s="466">
        <v>0.47476480968330598</v>
      </c>
      <c r="P112" s="466">
        <v>0.47476480968330598</v>
      </c>
      <c r="Q112" s="468">
        <v>0.47476480968330598</v>
      </c>
      <c r="R112" s="464">
        <v>8.5999999999999993E-2</v>
      </c>
      <c r="S112" s="464">
        <v>1.0999999999999999E-2</v>
      </c>
      <c r="T112" s="464">
        <v>8.3000000000000004E-2</v>
      </c>
      <c r="U112" s="465">
        <v>3.7999999999999999E-2</v>
      </c>
      <c r="V112" s="465">
        <v>3.5999999999999997E-2</v>
      </c>
      <c r="W112" s="465">
        <v>1E-3</v>
      </c>
      <c r="X112" s="465">
        <v>0.52400000000000002</v>
      </c>
      <c r="Y112" s="465">
        <v>0.185</v>
      </c>
      <c r="Z112" s="465">
        <v>8.2699999999999996E-3</v>
      </c>
      <c r="AA112" s="464">
        <v>1.8360000000000001</v>
      </c>
      <c r="AB112" s="464">
        <v>1.8360000000000001</v>
      </c>
      <c r="AC112" s="464">
        <v>1.8360000000000001</v>
      </c>
      <c r="AD112" s="464">
        <v>1.8360000000000001</v>
      </c>
      <c r="AE112" s="464">
        <v>1.8360000000000001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8.5999999999999993E-2</v>
      </c>
      <c r="AL112" s="464">
        <v>1.0999999999999999E-2</v>
      </c>
      <c r="AM112" s="464">
        <v>8.3000000000000004E-2</v>
      </c>
      <c r="AN112" s="464">
        <v>3.7999999999999999E-2</v>
      </c>
      <c r="AO112" s="464">
        <v>3.5999999999999997E-2</v>
      </c>
      <c r="AP112" s="464">
        <v>1E-3</v>
      </c>
      <c r="AQ112" s="464">
        <v>0.52400000000000002</v>
      </c>
      <c r="AR112" s="464">
        <v>0.185</v>
      </c>
      <c r="AS112" s="464">
        <v>8.2699999999999996E-3</v>
      </c>
      <c r="AT112" s="464">
        <v>1.8360000000000001</v>
      </c>
      <c r="AU112" s="464">
        <v>1.8360000000000001</v>
      </c>
      <c r="AV112" s="464">
        <v>1.8360000000000001</v>
      </c>
      <c r="AW112" s="464">
        <v>1.8360000000000001</v>
      </c>
      <c r="AX112" s="464">
        <v>1.8360000000000001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8.4586999999999996E-2</v>
      </c>
      <c r="BE112" s="464">
        <v>1.3542999999999947E-2</v>
      </c>
      <c r="BF112" s="464">
        <v>0.185</v>
      </c>
      <c r="BG112" s="469">
        <v>1.8360000000000001</v>
      </c>
      <c r="BH112" s="464">
        <v>8.4586999999999996E-2</v>
      </c>
      <c r="BI112" s="464">
        <v>1.3542999999999947E-2</v>
      </c>
      <c r="BJ112" s="464">
        <v>0.185</v>
      </c>
      <c r="BK112" s="464">
        <v>1.8360000000000001</v>
      </c>
      <c r="BL112" s="470">
        <v>1.6911989186914764E-2</v>
      </c>
      <c r="BM112" s="471">
        <v>3.3398598760742814E-3</v>
      </c>
      <c r="BN112" s="464">
        <v>1.6911989186914764E-2</v>
      </c>
      <c r="BO112" s="469">
        <v>3.3398598760742814E-3</v>
      </c>
      <c r="BP112" s="467">
        <v>3.9429229027450857E-2</v>
      </c>
      <c r="BQ112" s="469">
        <v>4.0345400319478112E-3</v>
      </c>
      <c r="BR112" s="464">
        <v>3.9429229027450857E-2</v>
      </c>
      <c r="BS112" s="469">
        <v>4.0345400319478112E-3</v>
      </c>
    </row>
    <row r="113" spans="1:170" ht="14.5" hidden="1" customHeight="1" x14ac:dyDescent="0.4">
      <c r="A113" s="453" t="s">
        <v>17</v>
      </c>
      <c r="B113" s="464">
        <v>7.2607310725136189</v>
      </c>
      <c r="C113" s="465">
        <v>1.9923560378579805E-3</v>
      </c>
      <c r="D113" s="465">
        <v>3.3851565945941946</v>
      </c>
      <c r="E113" s="466">
        <v>0.85192797930653386</v>
      </c>
      <c r="F113" s="466">
        <v>0.32936865263113557</v>
      </c>
      <c r="G113" s="466">
        <v>1.9973574425616027</v>
      </c>
      <c r="H113" s="466">
        <v>1.3678824840989072</v>
      </c>
      <c r="I113" s="466">
        <v>0.60691922815216126</v>
      </c>
      <c r="J113" s="467">
        <v>7.2607310725136189</v>
      </c>
      <c r="K113" s="464">
        <v>1.9923560378579805E-3</v>
      </c>
      <c r="L113" s="464">
        <v>3.3851565945941946</v>
      </c>
      <c r="M113" s="466">
        <v>0.85192797930653386</v>
      </c>
      <c r="N113" s="466">
        <v>0.32936865263113557</v>
      </c>
      <c r="O113" s="466">
        <v>1.9973574425616027</v>
      </c>
      <c r="P113" s="466">
        <v>1.3678824840989072</v>
      </c>
      <c r="Q113" s="468">
        <v>0.60691922815216126</v>
      </c>
      <c r="R113" s="464">
        <v>3.8980000000000001</v>
      </c>
      <c r="S113" s="464">
        <v>0.22600000000000001</v>
      </c>
      <c r="T113" s="464">
        <v>1.6479999999999999</v>
      </c>
      <c r="U113" s="465">
        <v>8.0000000000000002E-3</v>
      </c>
      <c r="V113" s="465">
        <v>1.4E-2</v>
      </c>
      <c r="W113" s="465">
        <v>4.0000000000000001E-3</v>
      </c>
      <c r="X113" s="465">
        <v>1E-3</v>
      </c>
      <c r="Y113" s="465">
        <v>4.32</v>
      </c>
      <c r="Z113" s="465">
        <v>4.9100000000000003E-3</v>
      </c>
      <c r="AA113" s="464">
        <v>0.85192797930653386</v>
      </c>
      <c r="AB113" s="464">
        <v>0.32936865263113557</v>
      </c>
      <c r="AC113" s="464">
        <v>1.9973574425616023</v>
      </c>
      <c r="AD113" s="464">
        <v>1.3678824840989072</v>
      </c>
      <c r="AE113" s="464">
        <v>0.60691922815216126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3.8980000000000001</v>
      </c>
      <c r="AL113" s="464">
        <v>0.22600000000000001</v>
      </c>
      <c r="AM113" s="464">
        <v>1.6479999999999999</v>
      </c>
      <c r="AN113" s="464">
        <v>8.0000000000000002E-3</v>
      </c>
      <c r="AO113" s="464">
        <v>1.4E-2</v>
      </c>
      <c r="AP113" s="464">
        <v>4.0000000000000001E-3</v>
      </c>
      <c r="AQ113" s="464">
        <v>1E-3</v>
      </c>
      <c r="AR113" s="464">
        <v>4.32</v>
      </c>
      <c r="AS113" s="464">
        <v>4.9100000000000003E-3</v>
      </c>
      <c r="AT113" s="464">
        <v>0.85192797930653386</v>
      </c>
      <c r="AU113" s="464">
        <v>0.32936865263113557</v>
      </c>
      <c r="AV113" s="464">
        <v>1.9973574425616023</v>
      </c>
      <c r="AW113" s="464">
        <v>1.3678824840989072</v>
      </c>
      <c r="AX113" s="464">
        <v>0.60691922815216126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3.4166080000000005</v>
      </c>
      <c r="BE113" s="464">
        <v>4.9870000000000001E-3</v>
      </c>
      <c r="BF113" s="464">
        <v>4.32</v>
      </c>
      <c r="BG113" s="469">
        <v>0.60691922815216126</v>
      </c>
      <c r="BH113" s="464">
        <v>3.4166080000000005</v>
      </c>
      <c r="BI113" s="464">
        <v>4.9870000000000001E-3</v>
      </c>
      <c r="BJ113" s="464">
        <v>4.32</v>
      </c>
      <c r="BK113" s="464">
        <v>0.60691922815216126</v>
      </c>
      <c r="BL113" s="470">
        <v>0.12052747999047371</v>
      </c>
      <c r="BM113" s="471">
        <v>3.5023129166949121E-2</v>
      </c>
      <c r="BN113" s="464">
        <v>0.12052747999047371</v>
      </c>
      <c r="BO113" s="469">
        <v>3.5023129166949121E-2</v>
      </c>
      <c r="BP113" s="472">
        <v>0.13643209467092027</v>
      </c>
      <c r="BQ113" s="473">
        <v>4.4824249429398166E-2</v>
      </c>
      <c r="BR113" s="474">
        <v>0.13643209467092027</v>
      </c>
      <c r="BS113" s="473">
        <v>4.4824249429398166E-2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1.4154081133669798E-2</v>
      </c>
      <c r="C114" s="465">
        <v>1.0769490263543098E-3</v>
      </c>
      <c r="D114" s="465">
        <v>9.070824856587726E-3</v>
      </c>
      <c r="E114" s="466">
        <v>6.5517543736296202E-2</v>
      </c>
      <c r="F114" s="466">
        <v>6.5517543736296202E-2</v>
      </c>
      <c r="G114" s="466">
        <v>6.5517543736296202E-2</v>
      </c>
      <c r="H114" s="466">
        <v>6.5517543736296202E-2</v>
      </c>
      <c r="I114" s="466">
        <v>6.5517543736296202E-2</v>
      </c>
      <c r="J114" s="467">
        <v>1.4154081133669798E-2</v>
      </c>
      <c r="K114" s="464">
        <v>1.0769490263543098E-3</v>
      </c>
      <c r="L114" s="464">
        <v>9.070824856587726E-3</v>
      </c>
      <c r="M114" s="466">
        <v>6.5517543736296202E-2</v>
      </c>
      <c r="N114" s="466">
        <v>6.5517543736296202E-2</v>
      </c>
      <c r="O114" s="466">
        <v>6.5517543736296202E-2</v>
      </c>
      <c r="P114" s="466">
        <v>6.5517543736296202E-2</v>
      </c>
      <c r="Q114" s="468">
        <v>6.5517543736296202E-2</v>
      </c>
      <c r="R114" s="464">
        <v>5.4523999999999996E-3</v>
      </c>
      <c r="S114" s="464">
        <v>1.6499999999999998E-3</v>
      </c>
      <c r="T114" s="464">
        <v>4.9800000000000001E-3</v>
      </c>
      <c r="U114" s="465">
        <v>6.2700000000000004E-3</v>
      </c>
      <c r="V114" s="465">
        <v>1.044E-3</v>
      </c>
      <c r="W114" s="465">
        <v>2.8999999999999997E-5</v>
      </c>
      <c r="X114" s="465">
        <v>0.1048</v>
      </c>
      <c r="Y114" s="465">
        <v>7.9550000000000003E-3</v>
      </c>
      <c r="Z114" s="465">
        <v>3.5560999999999996E-4</v>
      </c>
      <c r="AA114" s="464">
        <v>0.25336800000000004</v>
      </c>
      <c r="AB114" s="464">
        <v>0.25336800000000004</v>
      </c>
      <c r="AC114" s="464">
        <v>0.25336800000000004</v>
      </c>
      <c r="AD114" s="464">
        <v>0.25336800000000004</v>
      </c>
      <c r="AE114" s="464">
        <v>0.25336800000000004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5.4523999999999996E-3</v>
      </c>
      <c r="AL114" s="464">
        <v>1.6499999999999998E-3</v>
      </c>
      <c r="AM114" s="464">
        <v>4.9800000000000001E-3</v>
      </c>
      <c r="AN114" s="464">
        <v>6.2700000000000004E-3</v>
      </c>
      <c r="AO114" s="464">
        <v>1.044E-3</v>
      </c>
      <c r="AP114" s="464">
        <v>2.8999999999999997E-5</v>
      </c>
      <c r="AQ114" s="464">
        <v>0.1048</v>
      </c>
      <c r="AR114" s="464">
        <v>7.9550000000000003E-3</v>
      </c>
      <c r="AS114" s="464">
        <v>3.5560999999999996E-4</v>
      </c>
      <c r="AT114" s="464">
        <v>0.25336800000000004</v>
      </c>
      <c r="AU114" s="464">
        <v>0.25336800000000004</v>
      </c>
      <c r="AV114" s="464">
        <v>0.25336800000000004</v>
      </c>
      <c r="AW114" s="464">
        <v>0.25336800000000004</v>
      </c>
      <c r="AX114" s="464">
        <v>0.25336800000000004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5.3179831999999993E-3</v>
      </c>
      <c r="BE114" s="464">
        <v>2.1019109999999893E-3</v>
      </c>
      <c r="BF114" s="464">
        <v>7.9550000000000003E-3</v>
      </c>
      <c r="BG114" s="469">
        <v>0.25336800000000004</v>
      </c>
      <c r="BH114" s="464">
        <v>5.3179831999999993E-3</v>
      </c>
      <c r="BI114" s="464">
        <v>2.1019109999999893E-3</v>
      </c>
      <c r="BJ114" s="464">
        <v>7.9550000000000003E-3</v>
      </c>
      <c r="BK114" s="464">
        <v>0.25336800000000004</v>
      </c>
      <c r="BL114" s="470">
        <v>1.7523119393279955E-3</v>
      </c>
      <c r="BM114" s="471">
        <v>2.4736208430410205E-4</v>
      </c>
      <c r="BN114" s="464">
        <v>1.7523119393279955E-3</v>
      </c>
      <c r="BO114" s="469">
        <v>2.4736208430410205E-4</v>
      </c>
      <c r="BP114" s="472">
        <v>5.0512481743481856E-3</v>
      </c>
      <c r="BQ114" s="473">
        <v>4.0837331244873373E-4</v>
      </c>
      <c r="BR114" s="474">
        <v>5.0512481743481856E-3</v>
      </c>
      <c r="BS114" s="473">
        <v>4.0837331244873373E-4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1.0047880804170678E-2</v>
      </c>
      <c r="C115" s="465">
        <v>4.1705762617364724E-3</v>
      </c>
      <c r="D115" s="465">
        <v>1.7086902636828043E-2</v>
      </c>
      <c r="E115" s="466">
        <v>0.15477332795675774</v>
      </c>
      <c r="F115" s="466">
        <v>0.15477332795675774</v>
      </c>
      <c r="G115" s="466">
        <v>0.15477332795675774</v>
      </c>
      <c r="H115" s="466">
        <v>0.15477332795675774</v>
      </c>
      <c r="I115" s="466">
        <v>0.15477332795675774</v>
      </c>
      <c r="J115" s="467">
        <v>1.0047880804170678E-2</v>
      </c>
      <c r="K115" s="464">
        <v>4.1705762617364724E-3</v>
      </c>
      <c r="L115" s="464">
        <v>1.7086902636828043E-2</v>
      </c>
      <c r="M115" s="466">
        <v>0.15477332795675774</v>
      </c>
      <c r="N115" s="466">
        <v>0.15477332795675774</v>
      </c>
      <c r="O115" s="466">
        <v>0.15477332795675774</v>
      </c>
      <c r="P115" s="466">
        <v>0.15477332795675774</v>
      </c>
      <c r="Q115" s="468">
        <v>0.15477332795675774</v>
      </c>
      <c r="R115" s="464">
        <v>3.784E-3</v>
      </c>
      <c r="S115" s="464">
        <v>4.2899999999999995E-3</v>
      </c>
      <c r="T115" s="464">
        <v>3.32E-3</v>
      </c>
      <c r="U115" s="465">
        <v>1.6263999999999997E-2</v>
      </c>
      <c r="V115" s="465">
        <v>2.4479999999999998E-2</v>
      </c>
      <c r="W115" s="465">
        <v>6.8000000000000005E-4</v>
      </c>
      <c r="X115" s="465">
        <v>0.224272</v>
      </c>
      <c r="Y115" s="465">
        <v>1.4985E-2</v>
      </c>
      <c r="Z115" s="465">
        <v>6.6986999999999993E-4</v>
      </c>
      <c r="AA115" s="464">
        <v>0.59853600000000007</v>
      </c>
      <c r="AB115" s="464">
        <v>0.59853600000000007</v>
      </c>
      <c r="AC115" s="464">
        <v>0.59853600000000007</v>
      </c>
      <c r="AD115" s="464">
        <v>0.59853600000000007</v>
      </c>
      <c r="AE115" s="464">
        <v>0.59853600000000007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3.784E-3</v>
      </c>
      <c r="AL115" s="464">
        <v>4.2899999999999995E-3</v>
      </c>
      <c r="AM115" s="464">
        <v>3.32E-3</v>
      </c>
      <c r="AN115" s="464">
        <v>1.6263999999999997E-2</v>
      </c>
      <c r="AO115" s="464">
        <v>2.4479999999999998E-2</v>
      </c>
      <c r="AP115" s="464">
        <v>6.8000000000000005E-4</v>
      </c>
      <c r="AQ115" s="464">
        <v>0.224272</v>
      </c>
      <c r="AR115" s="464">
        <v>1.4985E-2</v>
      </c>
      <c r="AS115" s="464">
        <v>6.6986999999999993E-4</v>
      </c>
      <c r="AT115" s="464">
        <v>0.59853600000000007</v>
      </c>
      <c r="AU115" s="464">
        <v>0.59853600000000007</v>
      </c>
      <c r="AV115" s="464">
        <v>0.59853600000000007</v>
      </c>
      <c r="AW115" s="464">
        <v>0.59853600000000007</v>
      </c>
      <c r="AX115" s="464">
        <v>0.59853600000000007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3.6986219999999999E-3</v>
      </c>
      <c r="BE115" s="464">
        <v>6.4160719999999775E-3</v>
      </c>
      <c r="BF115" s="464">
        <v>1.4985E-2</v>
      </c>
      <c r="BG115" s="469">
        <v>0.59853600000000007</v>
      </c>
      <c r="BH115" s="464">
        <v>3.6986219999999999E-3</v>
      </c>
      <c r="BI115" s="464">
        <v>6.4160719999999775E-3</v>
      </c>
      <c r="BJ115" s="464">
        <v>1.4985E-2</v>
      </c>
      <c r="BK115" s="464">
        <v>0.59853600000000007</v>
      </c>
      <c r="BL115" s="470">
        <v>4.6425597115944128E-3</v>
      </c>
      <c r="BM115" s="471">
        <v>7.5315223122254045E-4</v>
      </c>
      <c r="BN115" s="464">
        <v>4.6425597115944128E-3</v>
      </c>
      <c r="BO115" s="469">
        <v>7.5315223122254045E-4</v>
      </c>
      <c r="BP115" s="472">
        <v>1.2415467039700078E-2</v>
      </c>
      <c r="BQ115" s="473">
        <v>1.1162511562620759E-3</v>
      </c>
      <c r="BR115" s="474">
        <v>1.2415467039700078E-2</v>
      </c>
      <c r="BS115" s="473">
        <v>1.1162511562620759E-3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3.5696604172749502E-2</v>
      </c>
      <c r="C116" s="465">
        <v>5.5075923366615744E-2</v>
      </c>
      <c r="D116" s="465">
        <v>1.1006237368335734E-2</v>
      </c>
      <c r="E116" s="466">
        <v>0.14263041226439116</v>
      </c>
      <c r="F116" s="466">
        <v>0.14263041226439116</v>
      </c>
      <c r="G116" s="466">
        <v>0.14263041226439116</v>
      </c>
      <c r="H116" s="466">
        <v>0.14263041226439116</v>
      </c>
      <c r="I116" s="466">
        <v>0.14263041226439116</v>
      </c>
      <c r="J116" s="467">
        <v>3.5696604172749502E-2</v>
      </c>
      <c r="K116" s="464">
        <v>5.5075923366615744E-2</v>
      </c>
      <c r="L116" s="464">
        <v>1.1006237368335734E-2</v>
      </c>
      <c r="M116" s="466">
        <v>0.14263041226439116</v>
      </c>
      <c r="N116" s="466">
        <v>0.14263041226439116</v>
      </c>
      <c r="O116" s="466">
        <v>0.14263041226439116</v>
      </c>
      <c r="P116" s="466">
        <v>0.14263041226439116</v>
      </c>
      <c r="Q116" s="468">
        <v>0.14263041226439116</v>
      </c>
      <c r="R116" s="464">
        <v>3.5999999999999997E-2</v>
      </c>
      <c r="S116" s="464">
        <v>3.3000000000000002E-2</v>
      </c>
      <c r="T116" s="464">
        <v>3.6999999999999998E-2</v>
      </c>
      <c r="U116" s="465">
        <v>1.0999999999999999E-2</v>
      </c>
      <c r="V116" s="465">
        <v>1.0999999999999999E-2</v>
      </c>
      <c r="W116" s="465">
        <v>8.0000000000000002E-3</v>
      </c>
      <c r="X116" s="465">
        <v>1.0999999999999999E-2</v>
      </c>
      <c r="Y116" s="465">
        <v>1.0999999999999999E-2</v>
      </c>
      <c r="Z116" s="465">
        <v>8.9999999999999993E-3</v>
      </c>
      <c r="AA116" s="464">
        <v>0.45700000000000002</v>
      </c>
      <c r="AB116" s="464">
        <v>0.45700000000000002</v>
      </c>
      <c r="AC116" s="464">
        <v>0.45700000000000002</v>
      </c>
      <c r="AD116" s="464">
        <v>0.45700000000000002</v>
      </c>
      <c r="AE116" s="464">
        <v>0.45700000000000002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3.5999999999999997E-2</v>
      </c>
      <c r="AL116" s="464">
        <v>3.3000000000000002E-2</v>
      </c>
      <c r="AM116" s="464">
        <v>3.6999999999999998E-2</v>
      </c>
      <c r="AN116" s="464">
        <v>1.0999999999999999E-2</v>
      </c>
      <c r="AO116" s="464">
        <v>1.0999999999999999E-2</v>
      </c>
      <c r="AP116" s="464">
        <v>8.0000000000000002E-3</v>
      </c>
      <c r="AQ116" s="464">
        <v>1.0999999999999999E-2</v>
      </c>
      <c r="AR116" s="464">
        <v>1.0999999999999999E-2</v>
      </c>
      <c r="AS116" s="464">
        <v>8.9999999999999993E-3</v>
      </c>
      <c r="AT116" s="464">
        <v>0.45700000000000002</v>
      </c>
      <c r="AU116" s="464">
        <v>0.45700000000000002</v>
      </c>
      <c r="AV116" s="464">
        <v>0.45700000000000002</v>
      </c>
      <c r="AW116" s="464">
        <v>0.45700000000000002</v>
      </c>
      <c r="AX116" s="464">
        <v>0.45700000000000002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3.6163000000000001E-2</v>
      </c>
      <c r="BE116" s="464">
        <v>8.5910000000000014E-3</v>
      </c>
      <c r="BF116" s="464">
        <v>1.0999999999999999E-2</v>
      </c>
      <c r="BG116" s="469">
        <v>0.45700000000000002</v>
      </c>
      <c r="BH116" s="464">
        <v>3.6163000000000001E-2</v>
      </c>
      <c r="BI116" s="464">
        <v>8.5910000000000014E-3</v>
      </c>
      <c r="BJ116" s="464">
        <v>1.0999999999999999E-2</v>
      </c>
      <c r="BK116" s="464">
        <v>0.45700000000000002</v>
      </c>
      <c r="BL116" s="470">
        <v>2.5719309679883055E-2</v>
      </c>
      <c r="BM116" s="471"/>
      <c r="BN116" s="464">
        <v>2.5719309679883055E-2</v>
      </c>
      <c r="BO116" s="469"/>
      <c r="BP116" s="472">
        <v>1.1106974059827489E-2</v>
      </c>
      <c r="BQ116" s="473"/>
      <c r="BR116" s="474">
        <v>1.1106974059827489E-2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7.1218257848320796E-3</v>
      </c>
      <c r="C117" s="465">
        <v>1.7844694940962447E-3</v>
      </c>
      <c r="D117" s="465">
        <v>1.6498953181645057E-2</v>
      </c>
      <c r="E117" s="466">
        <v>8.8296394090079763E-2</v>
      </c>
      <c r="F117" s="466">
        <v>8.8296394090079763E-2</v>
      </c>
      <c r="G117" s="466">
        <v>8.8296394090079763E-2</v>
      </c>
      <c r="H117" s="466">
        <v>8.8296394090079763E-2</v>
      </c>
      <c r="I117" s="466">
        <v>8.8296394090079763E-2</v>
      </c>
      <c r="J117" s="467">
        <v>7.1218257848320796E-3</v>
      </c>
      <c r="K117" s="464">
        <v>1.7844694940962447E-3</v>
      </c>
      <c r="L117" s="464">
        <v>1.6498953181645057E-2</v>
      </c>
      <c r="M117" s="466">
        <v>8.8296394090079763E-2</v>
      </c>
      <c r="N117" s="466">
        <v>8.8296394090079763E-2</v>
      </c>
      <c r="O117" s="466">
        <v>8.8296394090079763E-2</v>
      </c>
      <c r="P117" s="466">
        <v>8.8296394090079763E-2</v>
      </c>
      <c r="Q117" s="468">
        <v>8.8296394090079763E-2</v>
      </c>
      <c r="R117" s="464">
        <v>7.0000000000000001E-3</v>
      </c>
      <c r="S117" s="464">
        <v>7.0000000000000001E-3</v>
      </c>
      <c r="T117" s="464">
        <v>8.0000000000000002E-3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1.35E-2</v>
      </c>
      <c r="AA117" s="464">
        <v>6.0999999999999999E-2</v>
      </c>
      <c r="AB117" s="464">
        <v>6.0999999999999999E-2</v>
      </c>
      <c r="AC117" s="464">
        <v>6.0999999999999999E-2</v>
      </c>
      <c r="AD117" s="464">
        <v>6.0999999999999999E-2</v>
      </c>
      <c r="AE117" s="464">
        <v>6.0999999999999999E-2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7.0000000000000001E-3</v>
      </c>
      <c r="AL117" s="464">
        <v>7.0000000000000001E-3</v>
      </c>
      <c r="AM117" s="464">
        <v>8.0000000000000002E-3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1.35E-2</v>
      </c>
      <c r="AT117" s="464">
        <v>6.0999999999999999E-2</v>
      </c>
      <c r="AU117" s="464">
        <v>6.0999999999999999E-2</v>
      </c>
      <c r="AV117" s="464">
        <v>6.0999999999999999E-2</v>
      </c>
      <c r="AW117" s="464">
        <v>6.0999999999999999E-2</v>
      </c>
      <c r="AX117" s="464">
        <v>6.0999999999999999E-2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7.1960000000000001E-3</v>
      </c>
      <c r="BE117" s="464">
        <v>1E-3</v>
      </c>
      <c r="BF117" s="464">
        <v>1.6E-2</v>
      </c>
      <c r="BG117" s="469">
        <v>6.0999999999999999E-2</v>
      </c>
      <c r="BH117" s="464">
        <v>7.1960000000000001E-3</v>
      </c>
      <c r="BI117" s="464">
        <v>1E-3</v>
      </c>
      <c r="BJ117" s="464">
        <v>1.6E-2</v>
      </c>
      <c r="BK117" s="464">
        <v>6.0999999999999999E-2</v>
      </c>
      <c r="BL117" s="470">
        <v>2.5834730826913063E-3</v>
      </c>
      <c r="BM117" s="471"/>
      <c r="BN117" s="464">
        <v>2.5834730826913063E-3</v>
      </c>
      <c r="BO117" s="469"/>
      <c r="BP117" s="472">
        <v>1.8164776654564525E-3</v>
      </c>
      <c r="BQ117" s="473"/>
      <c r="BR117" s="474">
        <v>1.8164776654564525E-3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960.00858646380777</v>
      </c>
      <c r="C118" s="477">
        <v>440.19825522102474</v>
      </c>
      <c r="D118" s="477">
        <v>1040.4646061011565</v>
      </c>
      <c r="E118" s="478">
        <v>1514.1032848116222</v>
      </c>
      <c r="F118" s="478">
        <v>1505.469426971745</v>
      </c>
      <c r="G118" s="478">
        <v>1544.1248368194326</v>
      </c>
      <c r="H118" s="478">
        <v>1484.975699501146</v>
      </c>
      <c r="I118" s="478">
        <v>1392.045593665717</v>
      </c>
      <c r="J118" s="479">
        <v>960.00858646380777</v>
      </c>
      <c r="K118" s="476">
        <v>440.19825522102474</v>
      </c>
      <c r="L118" s="476">
        <v>1040.4646061011565</v>
      </c>
      <c r="M118" s="478">
        <v>1514.1032848116222</v>
      </c>
      <c r="N118" s="478">
        <v>1505.469426971745</v>
      </c>
      <c r="O118" s="478">
        <v>1544.1248368194326</v>
      </c>
      <c r="P118" s="478">
        <v>1484.975699501146</v>
      </c>
      <c r="Q118" s="480">
        <v>1392.045593665717</v>
      </c>
      <c r="R118" s="476">
        <v>964.01170547055369</v>
      </c>
      <c r="S118" s="476">
        <v>884.90278972551835</v>
      </c>
      <c r="T118" s="476">
        <v>948.56948631020407</v>
      </c>
      <c r="U118" s="477">
        <v>611.67216972676636</v>
      </c>
      <c r="V118" s="477">
        <v>609.88510624221931</v>
      </c>
      <c r="W118" s="477">
        <v>398.09141650488846</v>
      </c>
      <c r="X118" s="477">
        <v>635.08811692762401</v>
      </c>
      <c r="Y118" s="477">
        <v>1040.4964465050105</v>
      </c>
      <c r="Z118" s="477">
        <v>875.24306562594779</v>
      </c>
      <c r="AA118" s="476">
        <v>1512.7066331436056</v>
      </c>
      <c r="AB118" s="476">
        <v>1504.0727753037281</v>
      </c>
      <c r="AC118" s="476">
        <v>1542.728185151416</v>
      </c>
      <c r="AD118" s="476">
        <v>1483.5790478331294</v>
      </c>
      <c r="AE118" s="476">
        <v>1390.6489419976999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964.01170547055369</v>
      </c>
      <c r="AL118" s="476">
        <v>884.90278972551835</v>
      </c>
      <c r="AM118" s="476">
        <v>948.56948631020407</v>
      </c>
      <c r="AN118" s="476">
        <v>611.67216972676636</v>
      </c>
      <c r="AO118" s="476">
        <v>609.88510624221931</v>
      </c>
      <c r="AP118" s="476">
        <v>398.09141650488846</v>
      </c>
      <c r="AQ118" s="476">
        <v>635.08811692762401</v>
      </c>
      <c r="AR118" s="476">
        <v>1040.4964465050105</v>
      </c>
      <c r="AS118" s="476">
        <v>875.24306562594779</v>
      </c>
      <c r="AT118" s="476">
        <v>1512.7066331436056</v>
      </c>
      <c r="AU118" s="476">
        <v>1504.0727753037281</v>
      </c>
      <c r="AV118" s="476">
        <v>1542.728185151416</v>
      </c>
      <c r="AW118" s="476">
        <v>1483.5790478331294</v>
      </c>
      <c r="AX118" s="476">
        <v>1390.6489419976999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960.11483244192982</v>
      </c>
      <c r="BE118" s="476">
        <v>440.34219538851858</v>
      </c>
      <c r="BF118" s="476">
        <v>1040.4964465050105</v>
      </c>
      <c r="BG118" s="481">
        <v>-8.5527619047618373</v>
      </c>
      <c r="BH118" s="476">
        <v>960.11483244192982</v>
      </c>
      <c r="BI118" s="476">
        <v>440.34219538851858</v>
      </c>
      <c r="BJ118" s="476">
        <v>1040.4964465050105</v>
      </c>
      <c r="BK118" s="476">
        <v>-8.5527619047618373</v>
      </c>
      <c r="BL118" s="482">
        <v>215.04161319023021</v>
      </c>
      <c r="BM118" s="483"/>
      <c r="BN118" s="476">
        <v>215.04161319023021</v>
      </c>
      <c r="BO118" s="481"/>
      <c r="BP118" s="484">
        <v>215.08141866519284</v>
      </c>
      <c r="BQ118" s="485"/>
      <c r="BR118" s="486">
        <v>215.08141866519284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-1521.2593950483674</v>
      </c>
      <c r="F119" s="489">
        <v>-1512.6255372084902</v>
      </c>
      <c r="G119" s="489">
        <v>-1551.2809470561779</v>
      </c>
      <c r="H119" s="489">
        <v>-1492.1318097378912</v>
      </c>
      <c r="I119" s="489">
        <v>-1399.2017039024622</v>
      </c>
      <c r="J119" s="490"/>
      <c r="K119" s="487"/>
      <c r="L119" s="487"/>
      <c r="M119" s="489">
        <v>-1521.2593950483674</v>
      </c>
      <c r="N119" s="489">
        <v>-1512.6255372084902</v>
      </c>
      <c r="O119" s="489">
        <v>-1551.2809470561779</v>
      </c>
      <c r="P119" s="489">
        <v>-1492.1318097378912</v>
      </c>
      <c r="Q119" s="491">
        <v>-1399.2017039024622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-1521.2593950483674</v>
      </c>
      <c r="AB119" s="487">
        <v>-1512.62553720849</v>
      </c>
      <c r="AC119" s="487">
        <v>-1551.2809470561779</v>
      </c>
      <c r="AD119" s="487">
        <v>-1492.1318097378912</v>
      </c>
      <c r="AE119" s="487">
        <v>-1399.2017039024618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-1521.2593950483674</v>
      </c>
      <c r="AU119" s="487">
        <v>-1512.62553720849</v>
      </c>
      <c r="AV119" s="487">
        <v>-1551.2809470561779</v>
      </c>
      <c r="AW119" s="487">
        <v>-1492.1318097378912</v>
      </c>
      <c r="AX119" s="487">
        <v>-1399.2017039024618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336</v>
      </c>
      <c r="C121" s="959"/>
      <c r="D121" s="958" t="s">
        <v>337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1.0598738030815236E-2</v>
      </c>
      <c r="C123" s="473">
        <v>2.7403251795322528E-3</v>
      </c>
      <c r="D123" s="472">
        <v>1.0598738030815236E-2</v>
      </c>
      <c r="E123" s="473">
        <v>2.7403251795322528E-3</v>
      </c>
      <c r="F123" s="472">
        <v>2.2926000000000002E-2</v>
      </c>
      <c r="G123" s="473">
        <v>2.2926000000000001E-4</v>
      </c>
      <c r="H123" s="472">
        <v>1.9583999999999876E-2</v>
      </c>
      <c r="I123" s="473">
        <v>6.1297919999999612E-3</v>
      </c>
      <c r="J123" s="472">
        <v>1.4E-2</v>
      </c>
      <c r="K123" s="473">
        <v>5.3200000000000001E-3</v>
      </c>
      <c r="L123" s="472">
        <v>0.125</v>
      </c>
      <c r="M123" s="473">
        <v>1.6249999999999999E-3</v>
      </c>
      <c r="N123" s="472">
        <v>0</v>
      </c>
      <c r="O123" s="473">
        <v>0</v>
      </c>
      <c r="P123" s="472">
        <v>0</v>
      </c>
      <c r="Q123" s="473">
        <v>0</v>
      </c>
      <c r="R123" s="503">
        <v>2.7E-2</v>
      </c>
      <c r="S123" s="504">
        <v>2.7E-4</v>
      </c>
      <c r="T123" s="503">
        <v>1.2999999999999999E-2</v>
      </c>
      <c r="U123" s="504">
        <v>1.2999999999999999E-4</v>
      </c>
      <c r="V123" s="503">
        <v>7.0000000000000001E-3</v>
      </c>
      <c r="W123" s="505">
        <v>7.0000000000000007E-5</v>
      </c>
      <c r="X123" s="472">
        <v>2.8000000000000001E-2</v>
      </c>
      <c r="Y123" s="473">
        <v>8.764000000000001E-3</v>
      </c>
      <c r="Z123" s="472">
        <v>1.0999999999999999E-2</v>
      </c>
      <c r="AA123" s="473">
        <v>3.4429999999999999E-3</v>
      </c>
      <c r="AB123" s="472">
        <v>2E-3</v>
      </c>
      <c r="AC123" s="473">
        <v>6.2600000000000004E-4</v>
      </c>
      <c r="AD123" s="474">
        <v>1.232</v>
      </c>
      <c r="AE123" s="474">
        <v>0.38561600000000001</v>
      </c>
      <c r="AF123" s="472">
        <v>1.4E-2</v>
      </c>
      <c r="AG123" s="473">
        <v>5.3200000000000001E-3</v>
      </c>
      <c r="AH123" s="472">
        <v>8.9999999999999998E-4</v>
      </c>
      <c r="AI123" s="473">
        <v>3.4200000000000002E-4</v>
      </c>
      <c r="AJ123" s="472">
        <v>0.125</v>
      </c>
      <c r="AK123" s="473">
        <v>1.6249999999999999E-3</v>
      </c>
      <c r="AL123" s="472">
        <v>0.125</v>
      </c>
      <c r="AM123" s="473">
        <v>1.6249999999999999E-3</v>
      </c>
      <c r="AN123" s="472">
        <v>0.125</v>
      </c>
      <c r="AO123" s="473">
        <v>1.6249999999999999E-3</v>
      </c>
      <c r="AP123" s="472">
        <v>0.125</v>
      </c>
      <c r="AQ123" s="473">
        <v>1.6249999999999999E-3</v>
      </c>
      <c r="AR123" s="472">
        <v>0.125</v>
      </c>
      <c r="AS123" s="473">
        <v>1.6249999999999999E-3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0.15897832853763944</v>
      </c>
      <c r="C124" s="473">
        <v>2.9325508887351269E-2</v>
      </c>
      <c r="D124" s="472">
        <v>0.15897832853763944</v>
      </c>
      <c r="E124" s="473">
        <v>2.9325508887351269E-2</v>
      </c>
      <c r="F124" s="472">
        <v>0.149228</v>
      </c>
      <c r="G124" s="473">
        <v>1.4922800000000001E-3</v>
      </c>
      <c r="H124" s="472">
        <v>0.20781899999999956</v>
      </c>
      <c r="I124" s="473">
        <v>6.5047346999999867E-2</v>
      </c>
      <c r="J124" s="472">
        <v>0.112</v>
      </c>
      <c r="K124" s="473">
        <v>4.2560000000000001E-2</v>
      </c>
      <c r="L124" s="472">
        <v>4.3949999999999996</v>
      </c>
      <c r="M124" s="473">
        <v>5.7134999999999991E-2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0.183</v>
      </c>
      <c r="S124" s="474">
        <v>1.83E-3</v>
      </c>
      <c r="T124" s="472">
        <v>3.5000000000000003E-2</v>
      </c>
      <c r="U124" s="474">
        <v>3.5000000000000005E-4</v>
      </c>
      <c r="V124" s="472">
        <v>1.9E-2</v>
      </c>
      <c r="W124" s="473">
        <v>1.9000000000000001E-4</v>
      </c>
      <c r="X124" s="472">
        <v>0.42699999999999999</v>
      </c>
      <c r="Y124" s="473">
        <v>0.13365099999999999</v>
      </c>
      <c r="Z124" s="472">
        <v>0.42399999999999999</v>
      </c>
      <c r="AA124" s="473">
        <v>0.132712</v>
      </c>
      <c r="AB124" s="472">
        <v>0.10199999999999999</v>
      </c>
      <c r="AC124" s="473">
        <v>3.1925999999999996E-2</v>
      </c>
      <c r="AD124" s="474">
        <v>4.2389999999999999</v>
      </c>
      <c r="AE124" s="474">
        <v>1.3268070000000001</v>
      </c>
      <c r="AF124" s="472">
        <v>0.112</v>
      </c>
      <c r="AG124" s="473">
        <v>4.2560000000000001E-2</v>
      </c>
      <c r="AH124" s="472">
        <v>1.5100000000000001E-2</v>
      </c>
      <c r="AI124" s="473">
        <v>5.738E-3</v>
      </c>
      <c r="AJ124" s="472">
        <v>4.3949999999999996</v>
      </c>
      <c r="AK124" s="473">
        <v>5.7134999999999991E-2</v>
      </c>
      <c r="AL124" s="472">
        <v>4.3949999999999996</v>
      </c>
      <c r="AM124" s="473">
        <v>5.7134999999999991E-2</v>
      </c>
      <c r="AN124" s="472">
        <v>4.3949999999999996</v>
      </c>
      <c r="AO124" s="473">
        <v>5.7134999999999991E-2</v>
      </c>
      <c r="AP124" s="472">
        <v>4.3949999999999996</v>
      </c>
      <c r="AQ124" s="473">
        <v>5.7134999999999991E-2</v>
      </c>
      <c r="AR124" s="472">
        <v>4.3949999999999996</v>
      </c>
      <c r="AS124" s="473">
        <v>5.7134999999999991E-2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0.1020061434269421</v>
      </c>
      <c r="C125" s="473">
        <v>2.7290523004899075E-2</v>
      </c>
      <c r="D125" s="472">
        <v>0.1020061434269421</v>
      </c>
      <c r="E125" s="473">
        <v>2.7290523004899075E-2</v>
      </c>
      <c r="F125" s="472">
        <v>3.7701959999999999</v>
      </c>
      <c r="G125" s="473">
        <v>3.770196E-2</v>
      </c>
      <c r="H125" s="472">
        <v>0.12415399999999989</v>
      </c>
      <c r="I125" s="473">
        <v>3.8860201999999969E-2</v>
      </c>
      <c r="J125" s="472">
        <v>1.0549999999999999</v>
      </c>
      <c r="K125" s="473">
        <v>0.40089999999999998</v>
      </c>
      <c r="L125" s="472">
        <v>0.73799999999999999</v>
      </c>
      <c r="M125" s="473">
        <v>9.5940000000000001E-3</v>
      </c>
      <c r="N125" s="472">
        <v>0</v>
      </c>
      <c r="O125" s="473">
        <v>0</v>
      </c>
      <c r="P125" s="472">
        <v>0</v>
      </c>
      <c r="Q125" s="473">
        <v>0</v>
      </c>
      <c r="R125" s="472">
        <v>3.9239999999999999</v>
      </c>
      <c r="S125" s="474">
        <v>3.9239999999999997E-2</v>
      </c>
      <c r="T125" s="472">
        <v>3.448</v>
      </c>
      <c r="U125" s="474">
        <v>3.4480000000000004E-2</v>
      </c>
      <c r="V125" s="472">
        <v>3.1659999999999999</v>
      </c>
      <c r="W125" s="473">
        <v>3.1660000000000001E-2</v>
      </c>
      <c r="X125" s="472">
        <v>0.22500000000000001</v>
      </c>
      <c r="Y125" s="473">
        <v>7.0425000000000001E-2</v>
      </c>
      <c r="Z125" s="472">
        <v>0.53400000000000003</v>
      </c>
      <c r="AA125" s="473">
        <v>0.16714200000000001</v>
      </c>
      <c r="AB125" s="472">
        <v>6.7000000000000004E-2</v>
      </c>
      <c r="AC125" s="473">
        <v>2.0971E-2</v>
      </c>
      <c r="AD125" s="474">
        <v>1.2989999999999999</v>
      </c>
      <c r="AE125" s="474">
        <v>0.40658699999999998</v>
      </c>
      <c r="AF125" s="472">
        <v>1.0549999999999999</v>
      </c>
      <c r="AG125" s="473">
        <v>0.40089999999999998</v>
      </c>
      <c r="AH125" s="472">
        <v>0.23499999999999999</v>
      </c>
      <c r="AI125" s="473">
        <v>8.929999999999999E-2</v>
      </c>
      <c r="AJ125" s="472">
        <v>0.73799999999999999</v>
      </c>
      <c r="AK125" s="473">
        <v>9.5940000000000001E-3</v>
      </c>
      <c r="AL125" s="472">
        <v>0.73799999999999999</v>
      </c>
      <c r="AM125" s="473">
        <v>9.5940000000000001E-3</v>
      </c>
      <c r="AN125" s="472">
        <v>0.73799999999999999</v>
      </c>
      <c r="AO125" s="473">
        <v>9.5940000000000001E-3</v>
      </c>
      <c r="AP125" s="472">
        <v>0.73799999999999999</v>
      </c>
      <c r="AQ125" s="473">
        <v>9.5940000000000001E-3</v>
      </c>
      <c r="AR125" s="472">
        <v>0.73799999999999999</v>
      </c>
      <c r="AS125" s="473">
        <v>9.5940000000000001E-3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5.3683017256860831E-2</v>
      </c>
      <c r="C126" s="473">
        <v>4.9464974736651334E-3</v>
      </c>
      <c r="D126" s="472">
        <v>5.3683017256860831E-2</v>
      </c>
      <c r="E126" s="473">
        <v>4.9464974736651334E-3</v>
      </c>
      <c r="F126" s="472">
        <v>0.14683600000000002</v>
      </c>
      <c r="G126" s="473">
        <v>1.4683600000000002E-3</v>
      </c>
      <c r="H126" s="472">
        <v>1.3542999999999947E-2</v>
      </c>
      <c r="I126" s="473">
        <v>4.2389589999999831E-3</v>
      </c>
      <c r="J126" s="472">
        <v>0.25900000000000001</v>
      </c>
      <c r="K126" s="473">
        <v>9.8420000000000007E-2</v>
      </c>
      <c r="L126" s="472">
        <v>2.6139999999999999</v>
      </c>
      <c r="M126" s="473">
        <v>3.3981999999999998E-2</v>
      </c>
      <c r="N126" s="472">
        <v>0</v>
      </c>
      <c r="O126" s="473">
        <v>0</v>
      </c>
      <c r="P126" s="472">
        <v>0</v>
      </c>
      <c r="Q126" s="473">
        <v>0</v>
      </c>
      <c r="R126" s="472">
        <v>9.9000000000000005E-2</v>
      </c>
      <c r="S126" s="474">
        <v>9.8999999999999999E-4</v>
      </c>
      <c r="T126" s="472">
        <v>1.0999999999999999E-2</v>
      </c>
      <c r="U126" s="474">
        <v>1.0999999999999999E-4</v>
      </c>
      <c r="V126" s="472">
        <v>0.34799999999999998</v>
      </c>
      <c r="W126" s="473">
        <v>3.48E-3</v>
      </c>
      <c r="X126" s="472">
        <v>3.7999999999999999E-2</v>
      </c>
      <c r="Y126" s="473">
        <v>1.1894E-2</v>
      </c>
      <c r="Z126" s="472">
        <v>3.5999999999999997E-2</v>
      </c>
      <c r="AA126" s="473">
        <v>1.1267999999999999E-2</v>
      </c>
      <c r="AB126" s="472">
        <v>1E-3</v>
      </c>
      <c r="AC126" s="473">
        <v>3.1300000000000002E-4</v>
      </c>
      <c r="AD126" s="474">
        <v>0.52400000000000002</v>
      </c>
      <c r="AE126" s="474">
        <v>0.16401200000000002</v>
      </c>
      <c r="AF126" s="472">
        <v>0.25900000000000001</v>
      </c>
      <c r="AG126" s="473">
        <v>9.8420000000000007E-2</v>
      </c>
      <c r="AH126" s="472">
        <v>2.8400000000000002E-2</v>
      </c>
      <c r="AI126" s="473">
        <v>1.0792000000000001E-2</v>
      </c>
      <c r="AJ126" s="472">
        <v>2.6139999999999999</v>
      </c>
      <c r="AK126" s="473">
        <v>3.3981999999999998E-2</v>
      </c>
      <c r="AL126" s="472">
        <v>2.6139999999999999</v>
      </c>
      <c r="AM126" s="473">
        <v>3.3981999999999998E-2</v>
      </c>
      <c r="AN126" s="472">
        <v>2.6139999999999999</v>
      </c>
      <c r="AO126" s="473">
        <v>3.3981999999999998E-2</v>
      </c>
      <c r="AP126" s="472">
        <v>2.6139999999999999</v>
      </c>
      <c r="AQ126" s="473">
        <v>3.3981999999999998E-2</v>
      </c>
      <c r="AR126" s="472">
        <v>2.6139999999999999</v>
      </c>
      <c r="AS126" s="473">
        <v>3.3981999999999998E-2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3.9429229027450857E-2</v>
      </c>
      <c r="C127" s="469">
        <v>4.0345400319478112E-3</v>
      </c>
      <c r="D127" s="467">
        <v>3.9429229027450857E-2</v>
      </c>
      <c r="E127" s="469">
        <v>4.0345400319478112E-3</v>
      </c>
      <c r="F127" s="467">
        <v>8.4586999999999996E-2</v>
      </c>
      <c r="G127" s="469">
        <v>8.4586999999999998E-4</v>
      </c>
      <c r="H127" s="467">
        <v>1.3542999999999947E-2</v>
      </c>
      <c r="I127" s="469">
        <v>4.2389589999999831E-3</v>
      </c>
      <c r="J127" s="467">
        <v>0.185</v>
      </c>
      <c r="K127" s="469">
        <v>7.0300000000000001E-2</v>
      </c>
      <c r="L127" s="472">
        <v>1.8360000000000001</v>
      </c>
      <c r="M127" s="473">
        <v>2.3868E-2</v>
      </c>
      <c r="N127" s="467">
        <v>0</v>
      </c>
      <c r="O127" s="469">
        <v>0</v>
      </c>
      <c r="P127" s="467">
        <v>0</v>
      </c>
      <c r="Q127" s="469">
        <v>0</v>
      </c>
      <c r="R127" s="472">
        <v>8.5999999999999993E-2</v>
      </c>
      <c r="S127" s="474">
        <v>8.5999999999999998E-4</v>
      </c>
      <c r="T127" s="472">
        <v>1.0999999999999999E-2</v>
      </c>
      <c r="U127" s="474">
        <v>1.0999999999999999E-4</v>
      </c>
      <c r="V127" s="472">
        <v>8.3000000000000004E-2</v>
      </c>
      <c r="W127" s="473">
        <v>8.3000000000000001E-4</v>
      </c>
      <c r="X127" s="467">
        <v>3.7999999999999999E-2</v>
      </c>
      <c r="Y127" s="469">
        <v>1.1894E-2</v>
      </c>
      <c r="Z127" s="467">
        <v>3.5999999999999997E-2</v>
      </c>
      <c r="AA127" s="469">
        <v>1.1267999999999999E-2</v>
      </c>
      <c r="AB127" s="467">
        <v>1E-3</v>
      </c>
      <c r="AC127" s="469">
        <v>3.1300000000000002E-4</v>
      </c>
      <c r="AD127" s="464">
        <v>0.52400000000000002</v>
      </c>
      <c r="AE127" s="464">
        <v>0.16401200000000002</v>
      </c>
      <c r="AF127" s="467">
        <v>0.185</v>
      </c>
      <c r="AG127" s="469">
        <v>7.0300000000000001E-2</v>
      </c>
      <c r="AH127" s="467">
        <v>8.2699999999999996E-3</v>
      </c>
      <c r="AI127" s="469">
        <v>3.1425999999999997E-3</v>
      </c>
      <c r="AJ127" s="467">
        <v>1.8360000000000001</v>
      </c>
      <c r="AK127" s="469">
        <v>2.3868E-2</v>
      </c>
      <c r="AL127" s="467">
        <v>1.8360000000000001</v>
      </c>
      <c r="AM127" s="469">
        <v>2.3868E-2</v>
      </c>
      <c r="AN127" s="467">
        <v>1.8360000000000001</v>
      </c>
      <c r="AO127" s="469">
        <v>2.3868E-2</v>
      </c>
      <c r="AP127" s="467">
        <v>1.8360000000000001</v>
      </c>
      <c r="AQ127" s="469">
        <v>2.3868E-2</v>
      </c>
      <c r="AR127" s="467">
        <v>1.8360000000000001</v>
      </c>
      <c r="AS127" s="469">
        <v>2.3868E-2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0.13643209467092027</v>
      </c>
      <c r="C128" s="473">
        <v>4.4824249429398166E-2</v>
      </c>
      <c r="D128" s="472">
        <v>0.13643209467092027</v>
      </c>
      <c r="E128" s="473">
        <v>4.4824249429398166E-2</v>
      </c>
      <c r="F128" s="472">
        <v>3.4166080000000005</v>
      </c>
      <c r="G128" s="473">
        <v>3.4166080000000008E-2</v>
      </c>
      <c r="H128" s="472">
        <v>4.9870000000000001E-3</v>
      </c>
      <c r="I128" s="473">
        <v>1.560931E-3</v>
      </c>
      <c r="J128" s="472">
        <v>4.32</v>
      </c>
      <c r="K128" s="473">
        <v>1.6416000000000002</v>
      </c>
      <c r="L128" s="472">
        <v>0.60691922815216126</v>
      </c>
      <c r="M128" s="473">
        <v>7.8899499659780964E-3</v>
      </c>
      <c r="N128" s="472">
        <v>0</v>
      </c>
      <c r="O128" s="473">
        <v>0</v>
      </c>
      <c r="P128" s="472">
        <v>0</v>
      </c>
      <c r="Q128" s="473">
        <v>0</v>
      </c>
      <c r="R128" s="472">
        <v>3.8980000000000001</v>
      </c>
      <c r="S128" s="474">
        <v>3.8980000000000001E-2</v>
      </c>
      <c r="T128" s="472">
        <v>0.22600000000000001</v>
      </c>
      <c r="U128" s="474">
        <v>2.2600000000000003E-3</v>
      </c>
      <c r="V128" s="472">
        <v>1.6479999999999999</v>
      </c>
      <c r="W128" s="473">
        <v>1.6479999999999998E-2</v>
      </c>
      <c r="X128" s="472">
        <v>8.0000000000000002E-3</v>
      </c>
      <c r="Y128" s="473">
        <v>2.5040000000000001E-3</v>
      </c>
      <c r="Z128" s="472">
        <v>1.4E-2</v>
      </c>
      <c r="AA128" s="473">
        <v>4.3820000000000005E-3</v>
      </c>
      <c r="AB128" s="472">
        <v>4.0000000000000001E-3</v>
      </c>
      <c r="AC128" s="473">
        <v>1.2520000000000001E-3</v>
      </c>
      <c r="AD128" s="474">
        <v>1E-3</v>
      </c>
      <c r="AE128" s="474">
        <v>3.1300000000000002E-4</v>
      </c>
      <c r="AF128" s="472">
        <v>4.32</v>
      </c>
      <c r="AG128" s="473">
        <v>1.6416000000000002</v>
      </c>
      <c r="AH128" s="472">
        <v>4.9100000000000003E-3</v>
      </c>
      <c r="AI128" s="473">
        <v>1.8658000000000001E-3</v>
      </c>
      <c r="AJ128" s="472">
        <v>0.85192797930653386</v>
      </c>
      <c r="AK128" s="473">
        <v>1.1075063730984939E-2</v>
      </c>
      <c r="AL128" s="472">
        <v>0.32936865263113557</v>
      </c>
      <c r="AM128" s="473">
        <v>4.2817924842047626E-3</v>
      </c>
      <c r="AN128" s="472">
        <v>1.9973574425616023</v>
      </c>
      <c r="AO128" s="473">
        <v>2.596564675330083E-2</v>
      </c>
      <c r="AP128" s="472">
        <v>1.3678824840989072</v>
      </c>
      <c r="AQ128" s="473">
        <v>1.7782472293285792E-2</v>
      </c>
      <c r="AR128" s="472">
        <v>0.60691922815216126</v>
      </c>
      <c r="AS128" s="473">
        <v>7.8899499659780964E-3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5.0512481743481856E-3</v>
      </c>
      <c r="C129" s="469">
        <v>4.0837331244873373E-4</v>
      </c>
      <c r="D129" s="467">
        <v>5.0512481743481856E-3</v>
      </c>
      <c r="E129" s="469">
        <v>4.0837331244873373E-4</v>
      </c>
      <c r="F129" s="467">
        <v>5.3179831999999993E-3</v>
      </c>
      <c r="G129" s="469">
        <v>5.3179831999999996E-5</v>
      </c>
      <c r="H129" s="467">
        <v>2.1019109999999893E-3</v>
      </c>
      <c r="I129" s="469">
        <v>6.5789814299999669E-4</v>
      </c>
      <c r="J129" s="467">
        <v>7.9550000000000003E-3</v>
      </c>
      <c r="K129" s="469">
        <v>3.0229000000000002E-3</v>
      </c>
      <c r="L129" s="472">
        <v>0.25336800000000004</v>
      </c>
      <c r="M129" s="473">
        <v>3.2937840000000001E-3</v>
      </c>
      <c r="N129" s="467">
        <v>0</v>
      </c>
      <c r="O129" s="469">
        <v>0</v>
      </c>
      <c r="P129" s="467">
        <v>0</v>
      </c>
      <c r="Q129" s="469">
        <v>0</v>
      </c>
      <c r="R129" s="472">
        <v>5.4523999999999996E-3</v>
      </c>
      <c r="S129" s="474">
        <v>5.4523999999999995E-5</v>
      </c>
      <c r="T129" s="472">
        <v>1.6499999999999998E-3</v>
      </c>
      <c r="U129" s="474">
        <v>1.6499999999999998E-5</v>
      </c>
      <c r="V129" s="472">
        <v>4.9800000000000001E-3</v>
      </c>
      <c r="W129" s="473">
        <v>4.9800000000000004E-5</v>
      </c>
      <c r="X129" s="467">
        <v>6.2700000000000004E-3</v>
      </c>
      <c r="Y129" s="469">
        <v>1.9625100000000002E-3</v>
      </c>
      <c r="Z129" s="467">
        <v>1.044E-3</v>
      </c>
      <c r="AA129" s="469">
        <v>3.2677200000000002E-4</v>
      </c>
      <c r="AB129" s="467">
        <v>2.8999999999999997E-5</v>
      </c>
      <c r="AC129" s="469">
        <v>9.0769999999999997E-6</v>
      </c>
      <c r="AD129" s="464">
        <v>0.1048</v>
      </c>
      <c r="AE129" s="464">
        <v>3.2802400000000002E-2</v>
      </c>
      <c r="AF129" s="467">
        <v>7.9550000000000003E-3</v>
      </c>
      <c r="AG129" s="469">
        <v>3.0229000000000002E-3</v>
      </c>
      <c r="AH129" s="467">
        <v>3.5560999999999996E-4</v>
      </c>
      <c r="AI129" s="469">
        <v>1.3513179999999998E-4</v>
      </c>
      <c r="AJ129" s="467">
        <v>0.25336800000000004</v>
      </c>
      <c r="AK129" s="469">
        <v>3.2937840000000001E-3</v>
      </c>
      <c r="AL129" s="467">
        <v>0.25336800000000004</v>
      </c>
      <c r="AM129" s="469">
        <v>3.2937840000000001E-3</v>
      </c>
      <c r="AN129" s="467">
        <v>0.25336800000000004</v>
      </c>
      <c r="AO129" s="469">
        <v>3.2937840000000001E-3</v>
      </c>
      <c r="AP129" s="467">
        <v>0.25336800000000004</v>
      </c>
      <c r="AQ129" s="469">
        <v>3.2937840000000001E-3</v>
      </c>
      <c r="AR129" s="467">
        <v>0.25336800000000004</v>
      </c>
      <c r="AS129" s="469">
        <v>3.2937840000000001E-3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1.2415467039700078E-2</v>
      </c>
      <c r="C130" s="469">
        <v>1.1162511562620759E-3</v>
      </c>
      <c r="D130" s="467">
        <v>1.2415467039700078E-2</v>
      </c>
      <c r="E130" s="469">
        <v>1.1162511562620759E-3</v>
      </c>
      <c r="F130" s="467">
        <v>3.6986219999999999E-3</v>
      </c>
      <c r="G130" s="469">
        <v>3.6986220000000003E-5</v>
      </c>
      <c r="H130" s="467">
        <v>6.4160719999999775E-3</v>
      </c>
      <c r="I130" s="469">
        <v>2.0082305359999928E-3</v>
      </c>
      <c r="J130" s="467">
        <v>1.4985E-2</v>
      </c>
      <c r="K130" s="469">
        <v>5.6943000000000002E-3</v>
      </c>
      <c r="L130" s="472">
        <v>0.59853600000000007</v>
      </c>
      <c r="M130" s="473">
        <v>7.780968000000001E-3</v>
      </c>
      <c r="N130" s="467">
        <v>0</v>
      </c>
      <c r="O130" s="469">
        <v>0</v>
      </c>
      <c r="P130" s="467">
        <v>0</v>
      </c>
      <c r="Q130" s="469">
        <v>0</v>
      </c>
      <c r="R130" s="472">
        <v>3.784E-3</v>
      </c>
      <c r="S130" s="474">
        <v>3.7840000000000004E-5</v>
      </c>
      <c r="T130" s="472">
        <v>4.2899999999999995E-3</v>
      </c>
      <c r="U130" s="474">
        <v>4.2899999999999999E-5</v>
      </c>
      <c r="V130" s="472">
        <v>3.32E-3</v>
      </c>
      <c r="W130" s="473">
        <v>3.3200000000000001E-5</v>
      </c>
      <c r="X130" s="467">
        <v>1.6263999999999997E-2</v>
      </c>
      <c r="Y130" s="469">
        <v>5.0906319999999994E-3</v>
      </c>
      <c r="Z130" s="467">
        <v>2.4479999999999998E-2</v>
      </c>
      <c r="AA130" s="469">
        <v>7.6622399999999998E-3</v>
      </c>
      <c r="AB130" s="467">
        <v>6.8000000000000005E-4</v>
      </c>
      <c r="AC130" s="469">
        <v>2.1284000000000003E-4</v>
      </c>
      <c r="AD130" s="464">
        <v>0.224272</v>
      </c>
      <c r="AE130" s="464">
        <v>7.0197135999999993E-2</v>
      </c>
      <c r="AF130" s="467">
        <v>1.4985E-2</v>
      </c>
      <c r="AG130" s="469">
        <v>5.6943000000000002E-3</v>
      </c>
      <c r="AH130" s="467">
        <v>6.6986999999999993E-4</v>
      </c>
      <c r="AI130" s="469">
        <v>2.5455059999999997E-4</v>
      </c>
      <c r="AJ130" s="467">
        <v>0.59853600000000007</v>
      </c>
      <c r="AK130" s="469">
        <v>7.780968000000001E-3</v>
      </c>
      <c r="AL130" s="467">
        <v>0.59853600000000007</v>
      </c>
      <c r="AM130" s="469">
        <v>7.780968000000001E-3</v>
      </c>
      <c r="AN130" s="467">
        <v>0.59853600000000007</v>
      </c>
      <c r="AO130" s="469">
        <v>7.780968000000001E-3</v>
      </c>
      <c r="AP130" s="467">
        <v>0.59853600000000007</v>
      </c>
      <c r="AQ130" s="469">
        <v>7.780968000000001E-3</v>
      </c>
      <c r="AR130" s="467">
        <v>0.59853600000000007</v>
      </c>
      <c r="AS130" s="469">
        <v>7.780968000000001E-3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1.1106974059827489E-2</v>
      </c>
      <c r="C131" s="473"/>
      <c r="D131" s="472">
        <v>1.1106974059827489E-2</v>
      </c>
      <c r="E131" s="473"/>
      <c r="F131" s="472">
        <v>3.6163000000000001E-2</v>
      </c>
      <c r="G131" s="473"/>
      <c r="H131" s="472">
        <v>8.5910000000000014E-3</v>
      </c>
      <c r="I131" s="473"/>
      <c r="J131" s="472">
        <v>1.0999999999999999E-2</v>
      </c>
      <c r="K131" s="473"/>
      <c r="L131" s="472">
        <v>0.45700000000000002</v>
      </c>
      <c r="M131" s="473"/>
      <c r="N131" s="472">
        <v>0</v>
      </c>
      <c r="O131" s="473"/>
      <c r="P131" s="472">
        <v>0</v>
      </c>
      <c r="Q131" s="473"/>
      <c r="R131" s="472">
        <v>3.5999999999999997E-2</v>
      </c>
      <c r="S131" s="474"/>
      <c r="T131" s="472">
        <v>3.3000000000000002E-2</v>
      </c>
      <c r="U131" s="474"/>
      <c r="V131" s="472">
        <v>3.6999999999999998E-2</v>
      </c>
      <c r="W131" s="473"/>
      <c r="X131" s="472">
        <v>1.0999999999999999E-2</v>
      </c>
      <c r="Y131" s="473"/>
      <c r="Z131" s="472">
        <v>1.0999999999999999E-2</v>
      </c>
      <c r="AA131" s="473"/>
      <c r="AB131" s="472">
        <v>8.0000000000000002E-3</v>
      </c>
      <c r="AC131" s="473"/>
      <c r="AD131" s="474">
        <v>1.0999999999999999E-2</v>
      </c>
      <c r="AE131" s="474"/>
      <c r="AF131" s="472">
        <v>1.0999999999999999E-2</v>
      </c>
      <c r="AG131" s="473"/>
      <c r="AH131" s="472">
        <v>8.9999999999999993E-3</v>
      </c>
      <c r="AI131" s="473"/>
      <c r="AJ131" s="472">
        <v>0.45700000000000002</v>
      </c>
      <c r="AK131" s="473"/>
      <c r="AL131" s="472">
        <v>0.45700000000000002</v>
      </c>
      <c r="AM131" s="473"/>
      <c r="AN131" s="472">
        <v>0.45700000000000002</v>
      </c>
      <c r="AO131" s="473"/>
      <c r="AP131" s="472">
        <v>0.45700000000000002</v>
      </c>
      <c r="AQ131" s="473"/>
      <c r="AR131" s="472">
        <v>0.45700000000000002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1.8164776654564525E-3</v>
      </c>
      <c r="C132" s="473"/>
      <c r="D132" s="472">
        <v>1.8164776654564525E-3</v>
      </c>
      <c r="E132" s="473"/>
      <c r="F132" s="472">
        <v>7.1960000000000001E-3</v>
      </c>
      <c r="G132" s="473"/>
      <c r="H132" s="472">
        <v>1E-3</v>
      </c>
      <c r="I132" s="473"/>
      <c r="J132" s="472">
        <v>1.6E-2</v>
      </c>
      <c r="K132" s="473"/>
      <c r="L132" s="472">
        <v>6.0999999999999999E-2</v>
      </c>
      <c r="M132" s="473"/>
      <c r="N132" s="472">
        <v>0</v>
      </c>
      <c r="O132" s="473"/>
      <c r="P132" s="472">
        <v>0</v>
      </c>
      <c r="Q132" s="473"/>
      <c r="R132" s="472">
        <v>7.0000000000000001E-3</v>
      </c>
      <c r="S132" s="474"/>
      <c r="T132" s="472">
        <v>7.0000000000000001E-3</v>
      </c>
      <c r="U132" s="474"/>
      <c r="V132" s="472">
        <v>8.0000000000000002E-3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1.35E-2</v>
      </c>
      <c r="AI132" s="473"/>
      <c r="AJ132" s="472">
        <v>6.0999999999999999E-2</v>
      </c>
      <c r="AK132" s="473"/>
      <c r="AL132" s="472">
        <v>6.0999999999999999E-2</v>
      </c>
      <c r="AM132" s="473"/>
      <c r="AN132" s="472">
        <v>6.0999999999999999E-2</v>
      </c>
      <c r="AO132" s="473"/>
      <c r="AP132" s="472">
        <v>6.0999999999999999E-2</v>
      </c>
      <c r="AQ132" s="473"/>
      <c r="AR132" s="472">
        <v>6.0999999999999999E-2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215.08141866519284</v>
      </c>
      <c r="C133" s="492"/>
      <c r="D133" s="490">
        <v>215.08141866519284</v>
      </c>
      <c r="E133" s="492"/>
      <c r="F133" s="490">
        <v>960.11483244192982</v>
      </c>
      <c r="G133" s="492"/>
      <c r="H133" s="490">
        <v>440.34219538851858</v>
      </c>
      <c r="I133" s="492"/>
      <c r="J133" s="490">
        <v>1040.4964465050105</v>
      </c>
      <c r="K133" s="492"/>
      <c r="L133" s="495">
        <v>-8.5527619047618373</v>
      </c>
      <c r="M133" s="496"/>
      <c r="N133" s="490">
        <v>0</v>
      </c>
      <c r="O133" s="492"/>
      <c r="P133" s="490">
        <v>0</v>
      </c>
      <c r="Q133" s="492"/>
      <c r="R133" s="495">
        <v>964.01170547055369</v>
      </c>
      <c r="S133" s="497"/>
      <c r="T133" s="495">
        <v>884.90278972551835</v>
      </c>
      <c r="U133" s="497"/>
      <c r="V133" s="495">
        <v>948.56948631020407</v>
      </c>
      <c r="W133" s="496"/>
      <c r="X133" s="490">
        <v>611.67216972676636</v>
      </c>
      <c r="Y133" s="492"/>
      <c r="Z133" s="490">
        <v>609.88510624221931</v>
      </c>
      <c r="AA133" s="492"/>
      <c r="AB133" s="490">
        <v>398.09141650488846</v>
      </c>
      <c r="AC133" s="492"/>
      <c r="AD133" s="487">
        <v>635.08811692762401</v>
      </c>
      <c r="AE133" s="487"/>
      <c r="AF133" s="490">
        <v>1040.4964465050105</v>
      </c>
      <c r="AG133" s="492"/>
      <c r="AH133" s="490">
        <v>875.24306562594779</v>
      </c>
      <c r="AI133" s="492"/>
      <c r="AJ133" s="490">
        <v>-8.5527619047619048</v>
      </c>
      <c r="AK133" s="492"/>
      <c r="AL133" s="490">
        <v>-8.5527619047619048</v>
      </c>
      <c r="AM133" s="492"/>
      <c r="AN133" s="490">
        <v>-8.5527619047619048</v>
      </c>
      <c r="AO133" s="492"/>
      <c r="AP133" s="490">
        <v>-8.5527619047619048</v>
      </c>
      <c r="AQ133" s="492"/>
      <c r="AR133" s="490">
        <v>-8.5527619047619048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336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8936.2133900974241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912244.49494713976</v>
      </c>
      <c r="C139" s="670">
        <v>2174149.9324952238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3021148.0362537764</v>
      </c>
      <c r="J139" s="510">
        <v>3012048.1927710841</v>
      </c>
      <c r="K139" s="510">
        <v>1964636.5422396855</v>
      </c>
      <c r="L139" s="510">
        <v>3184713.3757961784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81631.897859723715</v>
      </c>
      <c r="C140" s="670">
        <v>0</v>
      </c>
      <c r="D140" s="670">
        <v>3048780.487804878</v>
      </c>
      <c r="E140" s="702">
        <f t="shared" si="3"/>
        <v>3048780.487804878</v>
      </c>
      <c r="F140" s="702">
        <f t="shared" si="3"/>
        <v>3048780.487804878</v>
      </c>
      <c r="G140" s="702">
        <f t="shared" si="3"/>
        <v>3048780.487804878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3048780.487804878</v>
      </c>
      <c r="N140" s="706">
        <f t="shared" si="4"/>
        <v>3048780.487804878</v>
      </c>
      <c r="O140" s="706">
        <f t="shared" si="4"/>
        <v>3048780.487804878</v>
      </c>
      <c r="P140" s="706">
        <f t="shared" si="4"/>
        <v>3048780.487804878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65924.63695894253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325868.75519577623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209510.12644813838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3.1061834894525262</v>
      </c>
      <c r="C145" s="672">
        <v>5.7395038239999634</v>
      </c>
      <c r="D145" s="672">
        <v>4.1029949722222225</v>
      </c>
      <c r="E145" s="704">
        <f>D145</f>
        <v>4.1029949722222225</v>
      </c>
      <c r="F145" s="704">
        <f t="shared" ref="F145:G145" si="6">E145</f>
        <v>4.1029949722222225</v>
      </c>
      <c r="G145" s="704">
        <f t="shared" si="6"/>
        <v>4.1029949722222225</v>
      </c>
      <c r="H145" s="672">
        <v>0</v>
      </c>
      <c r="I145" s="512">
        <v>8.2059899444444451</v>
      </c>
      <c r="J145" s="512">
        <v>3.2237817638888888</v>
      </c>
      <c r="K145" s="512">
        <v>0.58614213888888889</v>
      </c>
      <c r="L145" s="512">
        <v>361.06355755555552</v>
      </c>
      <c r="M145" s="512">
        <v>4.1029949722222225</v>
      </c>
      <c r="N145" s="528">
        <f>M145</f>
        <v>4.1029949722222225</v>
      </c>
      <c r="O145" s="528">
        <f t="shared" ref="O145:P145" si="7">N145</f>
        <v>4.1029949722222225</v>
      </c>
      <c r="P145" s="528">
        <f t="shared" si="7"/>
        <v>4.1029949722222225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46.591948763016227</v>
      </c>
      <c r="C146" s="672">
        <v>60.905736580874873</v>
      </c>
      <c r="D146" s="672">
        <v>32.82395977777778</v>
      </c>
      <c r="E146" s="704">
        <f t="shared" ref="E146:G154" si="9">D146</f>
        <v>32.82395977777778</v>
      </c>
      <c r="F146" s="704">
        <f t="shared" si="9"/>
        <v>32.82395977777778</v>
      </c>
      <c r="G146" s="704">
        <f t="shared" si="9"/>
        <v>32.82395977777778</v>
      </c>
      <c r="H146" s="672">
        <v>0</v>
      </c>
      <c r="I146" s="512">
        <v>125.14134665277777</v>
      </c>
      <c r="J146" s="512">
        <v>124.26213344444444</v>
      </c>
      <c r="K146" s="512">
        <v>29.893249083333334</v>
      </c>
      <c r="L146" s="512">
        <v>1242.328263375</v>
      </c>
      <c r="M146" s="512">
        <v>32.82395977777778</v>
      </c>
      <c r="N146" s="528">
        <f t="shared" ref="N146:P154" si="10">M146</f>
        <v>32.82395977777778</v>
      </c>
      <c r="O146" s="528">
        <f t="shared" si="10"/>
        <v>32.82395977777778</v>
      </c>
      <c r="P146" s="528">
        <f t="shared" si="10"/>
        <v>32.82395977777778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29.89504954403731</v>
      </c>
      <c r="C147" s="672">
        <v>36.38594555580552</v>
      </c>
      <c r="D147" s="672">
        <v>309.18997826388886</v>
      </c>
      <c r="E147" s="704">
        <f t="shared" si="9"/>
        <v>309.18997826388886</v>
      </c>
      <c r="F147" s="704">
        <f t="shared" si="9"/>
        <v>309.18997826388886</v>
      </c>
      <c r="G147" s="704">
        <f t="shared" si="9"/>
        <v>309.18997826388886</v>
      </c>
      <c r="H147" s="672">
        <v>0</v>
      </c>
      <c r="I147" s="512">
        <v>65.940990624999998</v>
      </c>
      <c r="J147" s="512">
        <v>156.49995108333334</v>
      </c>
      <c r="K147" s="512">
        <v>19.635761652777777</v>
      </c>
      <c r="L147" s="512">
        <v>380.69931920833335</v>
      </c>
      <c r="M147" s="512">
        <v>309.18997826388886</v>
      </c>
      <c r="N147" s="528">
        <f t="shared" si="10"/>
        <v>309.18997826388886</v>
      </c>
      <c r="O147" s="528">
        <f t="shared" si="10"/>
        <v>309.18997826388886</v>
      </c>
      <c r="P147" s="528">
        <f t="shared" si="10"/>
        <v>309.18997826388886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15.73293927847277</v>
      </c>
      <c r="C148" s="672">
        <v>3.9690614934860955</v>
      </c>
      <c r="D148" s="672">
        <v>75.905406986111103</v>
      </c>
      <c r="E148" s="704">
        <f t="shared" si="9"/>
        <v>75.905406986111103</v>
      </c>
      <c r="F148" s="704">
        <f t="shared" si="9"/>
        <v>75.905406986111103</v>
      </c>
      <c r="G148" s="704">
        <f t="shared" si="9"/>
        <v>75.905406986111103</v>
      </c>
      <c r="H148" s="672">
        <v>0</v>
      </c>
      <c r="I148" s="512">
        <v>11.136700638888888</v>
      </c>
      <c r="J148" s="512">
        <v>10.550558499999999</v>
      </c>
      <c r="K148" s="512">
        <v>0.29307106944444444</v>
      </c>
      <c r="L148" s="512">
        <v>153.56924038888889</v>
      </c>
      <c r="M148" s="512">
        <v>75.905406986111103</v>
      </c>
      <c r="N148" s="528">
        <f t="shared" si="10"/>
        <v>75.905406986111103</v>
      </c>
      <c r="O148" s="528">
        <f t="shared" si="10"/>
        <v>75.905406986111103</v>
      </c>
      <c r="P148" s="528">
        <f t="shared" si="10"/>
        <v>75.905406986111103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11.555566318444955</v>
      </c>
      <c r="C149" s="672">
        <v>3.9690614934860955</v>
      </c>
      <c r="D149" s="672">
        <v>54.21814784722222</v>
      </c>
      <c r="E149" s="704">
        <f t="shared" si="9"/>
        <v>54.21814784722222</v>
      </c>
      <c r="F149" s="704">
        <f t="shared" si="9"/>
        <v>54.21814784722222</v>
      </c>
      <c r="G149" s="704">
        <f t="shared" si="9"/>
        <v>54.21814784722222</v>
      </c>
      <c r="H149" s="672">
        <v>0</v>
      </c>
      <c r="I149" s="470">
        <v>11.136700638888888</v>
      </c>
      <c r="J149" s="470">
        <v>10.550558499999999</v>
      </c>
      <c r="K149" s="470">
        <v>0.29307106944444444</v>
      </c>
      <c r="L149" s="470">
        <v>153.56924038888889</v>
      </c>
      <c r="M149" s="470">
        <v>54.21814784722222</v>
      </c>
      <c r="N149" s="528">
        <f t="shared" si="10"/>
        <v>54.21814784722222</v>
      </c>
      <c r="O149" s="528">
        <f t="shared" si="10"/>
        <v>54.21814784722222</v>
      </c>
      <c r="P149" s="528">
        <f t="shared" si="10"/>
        <v>54.21814784722222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39.984299891752286</v>
      </c>
      <c r="C150" s="672">
        <v>1.4615454233194445</v>
      </c>
      <c r="D150" s="672">
        <v>1266.06702</v>
      </c>
      <c r="E150" s="704">
        <f t="shared" si="9"/>
        <v>1266.06702</v>
      </c>
      <c r="F150" s="704">
        <f t="shared" si="9"/>
        <v>1266.06702</v>
      </c>
      <c r="G150" s="704">
        <f t="shared" si="9"/>
        <v>1266.06702</v>
      </c>
      <c r="H150" s="672">
        <v>0</v>
      </c>
      <c r="I150" s="512">
        <v>2.3445685555555555</v>
      </c>
      <c r="J150" s="512">
        <v>4.1029949722222225</v>
      </c>
      <c r="K150" s="512">
        <v>1.1722842777777778</v>
      </c>
      <c r="L150" s="512">
        <v>0.29307106944444444</v>
      </c>
      <c r="M150" s="512">
        <v>1266.06702</v>
      </c>
      <c r="N150" s="528">
        <f t="shared" si="10"/>
        <v>1266.06702</v>
      </c>
      <c r="O150" s="528">
        <f t="shared" si="10"/>
        <v>1266.06702</v>
      </c>
      <c r="P150" s="528">
        <f t="shared" si="10"/>
        <v>1266.06702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1.4803747044855204</v>
      </c>
      <c r="C151" s="672">
        <v>0.61600930464703851</v>
      </c>
      <c r="D151" s="672">
        <v>2.3313803574305556</v>
      </c>
      <c r="E151" s="704">
        <f t="shared" si="9"/>
        <v>2.3313803574305556</v>
      </c>
      <c r="F151" s="704">
        <f t="shared" si="9"/>
        <v>2.3313803574305556</v>
      </c>
      <c r="G151" s="704">
        <f t="shared" si="9"/>
        <v>2.3313803574305556</v>
      </c>
      <c r="H151" s="672">
        <v>0</v>
      </c>
      <c r="I151" s="512">
        <v>1.8375556054166666</v>
      </c>
      <c r="J151" s="512">
        <v>0.30596619650000001</v>
      </c>
      <c r="K151" s="512">
        <v>8.499061013888887E-3</v>
      </c>
      <c r="L151" s="512">
        <v>30.713848077777776</v>
      </c>
      <c r="M151" s="512">
        <v>2.3313803574305556</v>
      </c>
      <c r="N151" s="528">
        <f t="shared" si="10"/>
        <v>2.3313803574305556</v>
      </c>
      <c r="O151" s="528">
        <f t="shared" si="10"/>
        <v>2.3313803574305556</v>
      </c>
      <c r="P151" s="528">
        <f t="shared" si="10"/>
        <v>2.3313803574305556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3.6386142029771524</v>
      </c>
      <c r="C152" s="672">
        <v>1.8803650826725489</v>
      </c>
      <c r="D152" s="672">
        <v>4.3916699756249997</v>
      </c>
      <c r="E152" s="704">
        <f t="shared" si="9"/>
        <v>4.3916699756249997</v>
      </c>
      <c r="F152" s="704">
        <f t="shared" si="9"/>
        <v>4.3916699756249997</v>
      </c>
      <c r="G152" s="704">
        <f t="shared" si="9"/>
        <v>4.3916699756249997</v>
      </c>
      <c r="H152" s="672">
        <v>0</v>
      </c>
      <c r="I152" s="512">
        <v>4.7665078734444437</v>
      </c>
      <c r="J152" s="512">
        <v>7.1743797799999998</v>
      </c>
      <c r="K152" s="512">
        <v>0.19928832722222223</v>
      </c>
      <c r="L152" s="512">
        <v>65.727634886444449</v>
      </c>
      <c r="M152" s="512">
        <v>4.3916699756249997</v>
      </c>
      <c r="N152" s="528">
        <f t="shared" si="10"/>
        <v>4.3916699756249997</v>
      </c>
      <c r="O152" s="528">
        <f t="shared" si="10"/>
        <v>4.3916699756249997</v>
      </c>
      <c r="P152" s="528">
        <f t="shared" si="10"/>
        <v>4.3916699756249997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3.2551327660053451</v>
      </c>
      <c r="C153" s="672">
        <v>2.5177735575972227</v>
      </c>
      <c r="D153" s="672">
        <v>3.2237817638888888</v>
      </c>
      <c r="E153" s="704">
        <f t="shared" si="9"/>
        <v>3.2237817638888888</v>
      </c>
      <c r="F153" s="704">
        <f t="shared" si="9"/>
        <v>3.2237817638888888</v>
      </c>
      <c r="G153" s="704">
        <f t="shared" si="9"/>
        <v>3.2237817638888888</v>
      </c>
      <c r="H153" s="672">
        <v>0</v>
      </c>
      <c r="I153" s="512">
        <v>3.2237817638888888</v>
      </c>
      <c r="J153" s="512">
        <v>3.2237817638888888</v>
      </c>
      <c r="K153" s="512">
        <v>2.3445685555555555</v>
      </c>
      <c r="L153" s="512">
        <v>3.2237817638888888</v>
      </c>
      <c r="M153" s="512">
        <v>3.2237817638888888</v>
      </c>
      <c r="N153" s="528">
        <f t="shared" si="10"/>
        <v>3.2237817638888888</v>
      </c>
      <c r="O153" s="528">
        <f t="shared" si="10"/>
        <v>3.2237817638888888</v>
      </c>
      <c r="P153" s="528">
        <f t="shared" si="10"/>
        <v>3.2237817638888888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0.53235705203727035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63034.141385836359</v>
      </c>
      <c r="C155" s="671">
        <v>129051.55812402765</v>
      </c>
      <c r="D155" s="671">
        <v>304939.40633036761</v>
      </c>
      <c r="E155" s="703">
        <f>$D$155*($H$12*$I$12)/($H13*$I13)</f>
        <v>251038.96960516897</v>
      </c>
      <c r="F155" s="703">
        <f>$D$155*($H$12*$I$12)/($H14*$I14)</f>
        <v>402669.37863114889</v>
      </c>
      <c r="G155" s="703">
        <f>$D$155*($H$12*$I$12)/($H15*$I15)</f>
        <v>655605.11306282808</v>
      </c>
      <c r="H155" s="671">
        <v>0</v>
      </c>
      <c r="I155" s="511">
        <v>179263.41693122714</v>
      </c>
      <c r="J155" s="511">
        <v>178739.68032464583</v>
      </c>
      <c r="K155" s="511">
        <v>116669.07717174143</v>
      </c>
      <c r="L155" s="511">
        <v>186125.95361943715</v>
      </c>
      <c r="M155" s="511">
        <v>304939.40633036761</v>
      </c>
      <c r="N155" s="707">
        <f>$M$155*($H$12*$I$12)/($H13*$I13)</f>
        <v>251038.96960516897</v>
      </c>
      <c r="O155" s="707">
        <f>$M$155*($H$12*$I$12)/($H14*$I14)</f>
        <v>402669.37863114889</v>
      </c>
      <c r="P155" s="707">
        <f>$M$155*($H$12*$I$12)/($H15*$I15)</f>
        <v>655605.11306282808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5179.4910494818696</v>
      </c>
      <c r="AF160" s="485"/>
      <c r="AG160" s="484">
        <v>26218.241934458616</v>
      </c>
      <c r="AH160" s="485"/>
      <c r="AI160" s="484">
        <v>236623.103385005</v>
      </c>
      <c r="AJ160" s="485"/>
      <c r="AK160" s="484">
        <v>14460.557807331568</v>
      </c>
      <c r="AL160" s="485"/>
      <c r="AM160" s="484">
        <v>73091.463274699679</v>
      </c>
      <c r="AN160" s="485"/>
      <c r="AO160" s="484">
        <v>65933.954104365868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4907.6681559890112</v>
      </c>
      <c r="AF161" s="485"/>
      <c r="AG161" s="484">
        <v>22711.885276086981</v>
      </c>
      <c r="AH161" s="485"/>
      <c r="AI161" s="484">
        <v>180091.83699121635</v>
      </c>
      <c r="AJ161" s="485"/>
      <c r="AK161" s="484">
        <v>13292.479503485414</v>
      </c>
      <c r="AL161" s="485"/>
      <c r="AM161" s="484">
        <v>68773.006873366729</v>
      </c>
      <c r="AN161" s="485"/>
      <c r="AO161" s="484">
        <v>58566.497598102018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1051.4290946358692</v>
      </c>
      <c r="AF162" s="485"/>
      <c r="AG162" s="484">
        <v>11351.447115419143</v>
      </c>
      <c r="AH162" s="485"/>
      <c r="AI162" s="484">
        <v>71904.466555660721</v>
      </c>
      <c r="AJ162" s="485"/>
      <c r="AK162" s="484">
        <v>7231.9683708309412</v>
      </c>
      <c r="AL162" s="485"/>
      <c r="AM162" s="484">
        <v>17981.816152379524</v>
      </c>
      <c r="AN162" s="485"/>
      <c r="AO162" s="484">
        <v>30670.669055755789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896.93299208702354</v>
      </c>
      <c r="AF163" s="485"/>
      <c r="AG163" s="484">
        <v>10073.206326380197</v>
      </c>
      <c r="AH163" s="485"/>
      <c r="AI163" s="484">
        <v>99628.491200289456</v>
      </c>
      <c r="AJ163" s="485"/>
      <c r="AK163" s="484">
        <v>3288.7186889566397</v>
      </c>
      <c r="AL163" s="485"/>
      <c r="AM163" s="484">
        <v>12569.996652468508</v>
      </c>
      <c r="AN163" s="485"/>
      <c r="AO163" s="484">
        <v>15359.086744587414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2959.3060692661193</v>
      </c>
      <c r="AF164" s="496"/>
      <c r="AG164" s="495">
        <v>1287.2318342876388</v>
      </c>
      <c r="AH164" s="496"/>
      <c r="AI164" s="495">
        <v>8558.8792352661258</v>
      </c>
      <c r="AJ164" s="496"/>
      <c r="AK164" s="495">
        <v>2771.7924436978337</v>
      </c>
      <c r="AL164" s="496"/>
      <c r="AM164" s="495">
        <v>38221.1940685187</v>
      </c>
      <c r="AN164" s="496"/>
      <c r="AO164" s="495">
        <v>12536.741797758817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0.66784300371534544</v>
      </c>
      <c r="AF165" s="521"/>
      <c r="AG165" s="520">
        <v>1.9029115775958809</v>
      </c>
      <c r="AH165" s="521"/>
      <c r="AI165" s="520">
        <v>30.214644366424675</v>
      </c>
      <c r="AJ165" s="521"/>
      <c r="AK165" s="520">
        <v>0.66038403587826544</v>
      </c>
      <c r="AL165" s="521"/>
      <c r="AM165" s="520">
        <v>4.0046553394585418</v>
      </c>
      <c r="AN165" s="521"/>
      <c r="AO165" s="520">
        <v>6.2567758166233789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0.37142330259658468</v>
      </c>
      <c r="AF167" s="473">
        <v>0.17111394459249074</v>
      </c>
      <c r="AG167" s="472">
        <v>1.6489888102398913</v>
      </c>
      <c r="AH167" s="473">
        <v>0.10655840542916771</v>
      </c>
      <c r="AI167" s="472">
        <v>6.9601058113918555</v>
      </c>
      <c r="AJ167" s="473">
        <v>0.15343349750778501</v>
      </c>
      <c r="AK167" s="472">
        <v>0.98527095230689021</v>
      </c>
      <c r="AL167" s="473">
        <v>2.4465076941383654E-2</v>
      </c>
      <c r="AM167" s="472">
        <v>2.6805430059903395</v>
      </c>
      <c r="AN167" s="473">
        <v>0.12763698545889857</v>
      </c>
      <c r="AO167" s="472">
        <v>3.9965637343767826</v>
      </c>
      <c r="AP167" s="473">
        <v>9.5488236974774057E-2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0.9246198696190292</v>
      </c>
      <c r="AF168" s="473">
        <v>0.14836803894750086</v>
      </c>
      <c r="AG168" s="472">
        <v>10.065754537155966</v>
      </c>
      <c r="AH168" s="473">
        <v>0.15128986747889342</v>
      </c>
      <c r="AI168" s="472">
        <v>46.986408301888027</v>
      </c>
      <c r="AJ168" s="473">
        <v>1.1696121685237819</v>
      </c>
      <c r="AK168" s="472">
        <v>7.0414606018247063</v>
      </c>
      <c r="AL168" s="473">
        <v>0.12403930805690601</v>
      </c>
      <c r="AM168" s="472">
        <v>18.152178936945443</v>
      </c>
      <c r="AN168" s="473">
        <v>0.2079940783555855</v>
      </c>
      <c r="AO168" s="472">
        <v>28.51843327084465</v>
      </c>
      <c r="AP168" s="473">
        <v>0.52430440666088107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0.87806848319112585</v>
      </c>
      <c r="AF169" s="473">
        <v>0.19033377749676805</v>
      </c>
      <c r="AG169" s="472">
        <v>2.0556303425929285</v>
      </c>
      <c r="AH169" s="473">
        <v>0.22938144166277774</v>
      </c>
      <c r="AI169" s="472">
        <v>15.574629600715722</v>
      </c>
      <c r="AJ169" s="473">
        <v>1.7687553038950659</v>
      </c>
      <c r="AK169" s="472">
        <v>1.435527727307836</v>
      </c>
      <c r="AL169" s="473">
        <v>0.1676311824605157</v>
      </c>
      <c r="AM169" s="472">
        <v>5.4594918680015585</v>
      </c>
      <c r="AN169" s="473">
        <v>0.35428016013947533</v>
      </c>
      <c r="AO169" s="472">
        <v>6.1839557756548871</v>
      </c>
      <c r="AP169" s="473">
        <v>0.72035121847472028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0.33409712514889045</v>
      </c>
      <c r="AF170" s="473">
        <v>0.13143077511780329</v>
      </c>
      <c r="AG170" s="472">
        <v>1.0547311357634133</v>
      </c>
      <c r="AH170" s="473">
        <v>9.030259641185906E-2</v>
      </c>
      <c r="AI170" s="472">
        <v>5.6650705693561791</v>
      </c>
      <c r="AJ170" s="473">
        <v>0.23419013536529326</v>
      </c>
      <c r="AK170" s="472">
        <v>0.6311940605547508</v>
      </c>
      <c r="AL170" s="473">
        <v>2.956874623954861E-2</v>
      </c>
      <c r="AM170" s="472">
        <v>1.8929098841007761</v>
      </c>
      <c r="AN170" s="473">
        <v>5.7336787281236201E-2</v>
      </c>
      <c r="AO170" s="472">
        <v>2.8063936910873886</v>
      </c>
      <c r="AP170" s="473">
        <v>0.11937231793992434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0.12806850424734881</v>
      </c>
      <c r="AF171" s="469">
        <v>4.1394447960423394E-2</v>
      </c>
      <c r="AG171" s="467">
        <v>0.49067371203554822</v>
      </c>
      <c r="AH171" s="469">
        <v>3.4307835802572177E-2</v>
      </c>
      <c r="AI171" s="467">
        <v>2.9239716817210555</v>
      </c>
      <c r="AJ171" s="469">
        <v>0.165167766772776</v>
      </c>
      <c r="AK171" s="467">
        <v>0.30887537243200291</v>
      </c>
      <c r="AL171" s="469">
        <v>1.6684767214915856E-2</v>
      </c>
      <c r="AM171" s="467">
        <v>0.98841689735578964</v>
      </c>
      <c r="AN171" s="469">
        <v>3.8435032667218302E-2</v>
      </c>
      <c r="AO171" s="467">
        <v>1.3798366576190484</v>
      </c>
      <c r="AP171" s="469">
        <v>7.0047189264013446E-2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0.40957182888509208</v>
      </c>
      <c r="AF172" s="473">
        <v>6.3458087780639647E-2</v>
      </c>
      <c r="AG172" s="472">
        <v>7.3989633580953784</v>
      </c>
      <c r="AH172" s="473">
        <v>0.4145153155451517</v>
      </c>
      <c r="AI172" s="472">
        <v>68.231402593511618</v>
      </c>
      <c r="AJ172" s="473">
        <v>4.28104846076541</v>
      </c>
      <c r="AK172" s="472">
        <v>3.4165657234054785</v>
      </c>
      <c r="AL172" s="473">
        <v>0.2329873102153788</v>
      </c>
      <c r="AM172" s="472">
        <v>9.4714302405725785</v>
      </c>
      <c r="AN172" s="473">
        <v>0.62696874722044205</v>
      </c>
      <c r="AO172" s="472">
        <v>15.37635426696904</v>
      </c>
      <c r="AP172" s="473">
        <v>1.0741648583056587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6.2652671664823172E-3</v>
      </c>
      <c r="AF173" s="473">
        <v>1.5469067627979657E-3</v>
      </c>
      <c r="AG173" s="472">
        <v>1.4479722425192548E-2</v>
      </c>
      <c r="AH173" s="473">
        <v>1.6142098440339056E-3</v>
      </c>
      <c r="AI173" s="472">
        <v>0.151711133405705</v>
      </c>
      <c r="AJ173" s="473">
        <v>1.1348022531440925E-2</v>
      </c>
      <c r="AK173" s="472">
        <v>7.3871803922746868E-3</v>
      </c>
      <c r="AL173" s="473">
        <v>7.777780329135842E-4</v>
      </c>
      <c r="AM173" s="472">
        <v>4.2264752533027798E-2</v>
      </c>
      <c r="AN173" s="473">
        <v>3.21677727257705E-3</v>
      </c>
      <c r="AO173" s="472">
        <v>3.2855230794632102E-2</v>
      </c>
      <c r="AP173" s="473">
        <v>3.319304794298393E-3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1.4148163281115745E-2</v>
      </c>
      <c r="AF174" s="473">
        <v>3.4628753764103181E-3</v>
      </c>
      <c r="AG174" s="472">
        <v>3.0927776767100418E-2</v>
      </c>
      <c r="AH174" s="473">
        <v>4.0404238031901329E-3</v>
      </c>
      <c r="AI174" s="472">
        <v>0.30637859574637494</v>
      </c>
      <c r="AJ174" s="473">
        <v>3.1078081561409721E-2</v>
      </c>
      <c r="AK174" s="472">
        <v>1.80864393245244E-2</v>
      </c>
      <c r="AL174" s="473">
        <v>2.2634319967233568E-3</v>
      </c>
      <c r="AM174" s="472">
        <v>9.4806861661465097E-2</v>
      </c>
      <c r="AN174" s="473">
        <v>6.2364772464641397E-3</v>
      </c>
      <c r="AO174" s="472">
        <v>7.8472220558945996E-2</v>
      </c>
      <c r="AP174" s="473">
        <v>9.5777325378818626E-3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0.50640775764787549</v>
      </c>
      <c r="AF175" s="473"/>
      <c r="AG175" s="472">
        <v>4.3826506151215154</v>
      </c>
      <c r="AH175" s="473"/>
      <c r="AI175" s="472">
        <v>30.581134248539435</v>
      </c>
      <c r="AJ175" s="473"/>
      <c r="AK175" s="472">
        <v>1.8787200621422577</v>
      </c>
      <c r="AL175" s="473"/>
      <c r="AM175" s="472">
        <v>8.1972546050861386</v>
      </c>
      <c r="AN175" s="473"/>
      <c r="AO175" s="472">
        <v>8.3113411416070839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5.721192724161224E-3</v>
      </c>
      <c r="AF176" s="473"/>
      <c r="AG176" s="472">
        <v>2.3947161792153556E-2</v>
      </c>
      <c r="AH176" s="473"/>
      <c r="AI176" s="472">
        <v>0.2262121401166681</v>
      </c>
      <c r="AJ176" s="473"/>
      <c r="AK176" s="472">
        <v>1.3370134012713428E-2</v>
      </c>
      <c r="AL176" s="473"/>
      <c r="AM176" s="472">
        <v>6.7281363132463329E-2</v>
      </c>
      <c r="AN176" s="473"/>
      <c r="AO176" s="472">
        <v>6.0943257369109258E-2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608.55959501843847</v>
      </c>
      <c r="AF177" s="496"/>
      <c r="AG177" s="495">
        <v>1842.9651411521099</v>
      </c>
      <c r="AH177" s="496"/>
      <c r="AI177" s="495">
        <v>15004.650607159734</v>
      </c>
      <c r="AJ177" s="496"/>
      <c r="AK177" s="495">
        <v>1356.1540671607015</v>
      </c>
      <c r="AL177" s="496"/>
      <c r="AM177" s="495">
        <v>5865.0353500009269</v>
      </c>
      <c r="AN177" s="496"/>
      <c r="AO177" s="495">
        <v>5969.398842044965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336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4866.366366046841</v>
      </c>
      <c r="C182" s="670">
        <v>1593.1152202096041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5179.4910494818696</v>
      </c>
    </row>
    <row r="183" spans="1:45" s="465" customFormat="1" hidden="1" x14ac:dyDescent="0.4">
      <c r="A183" s="432" t="s">
        <v>238</v>
      </c>
      <c r="B183" s="651">
        <v>4113.6270752169794</v>
      </c>
      <c r="C183" s="670">
        <v>1427.2240322648001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4907.6681559890112</v>
      </c>
    </row>
    <row r="184" spans="1:45" s="465" customFormat="1" hidden="1" x14ac:dyDescent="0.4">
      <c r="A184" s="428" t="s">
        <v>1</v>
      </c>
      <c r="B184" s="651">
        <v>1916.1573379084145</v>
      </c>
      <c r="C184" s="670">
        <v>996.30544945454346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1051.4290946358692</v>
      </c>
    </row>
    <row r="185" spans="1:45" s="465" customFormat="1" hidden="1" x14ac:dyDescent="0.4">
      <c r="A185" s="428" t="s">
        <v>215</v>
      </c>
      <c r="B185" s="651">
        <v>1618.0628021183429</v>
      </c>
      <c r="C185" s="670">
        <v>412.10002973973803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896.93299208702354</v>
      </c>
    </row>
    <row r="186" spans="1:45" s="465" customFormat="1" hidden="1" x14ac:dyDescent="0.4">
      <c r="A186" s="428" t="s">
        <v>0</v>
      </c>
      <c r="B186" s="651">
        <v>579.40693519022193</v>
      </c>
      <c r="C186" s="670">
        <v>18.81855307051865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2959.3060692661193</v>
      </c>
    </row>
    <row r="187" spans="1:45" s="465" customFormat="1" hidden="1" x14ac:dyDescent="0.4">
      <c r="A187" s="508" t="s">
        <v>239</v>
      </c>
      <c r="B187" s="654">
        <v>0.50259404879281222</v>
      </c>
      <c r="C187" s="673">
        <v>0.1126669747603925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0.66784300371534544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0.28248288705906432</v>
      </c>
      <c r="C189" s="672">
        <v>0.14365664127115393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0.37142330259658468</v>
      </c>
    </row>
    <row r="190" spans="1:45" s="465" customFormat="1" x14ac:dyDescent="0.4">
      <c r="A190" s="428" t="s">
        <v>3</v>
      </c>
      <c r="B190" s="653">
        <v>1.6162551914220895</v>
      </c>
      <c r="C190" s="672">
        <v>0.97427284891926658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0.9246198696190292</v>
      </c>
    </row>
    <row r="191" spans="1:45" s="465" customFormat="1" x14ac:dyDescent="0.4">
      <c r="A191" s="428" t="s">
        <v>4</v>
      </c>
      <c r="B191" s="653">
        <v>0.44717655573033366</v>
      </c>
      <c r="C191" s="672">
        <v>0.14380035362132121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0.87806848319112585</v>
      </c>
    </row>
    <row r="192" spans="1:45" s="465" customFormat="1" x14ac:dyDescent="0.4">
      <c r="A192" s="428" t="s">
        <v>5</v>
      </c>
      <c r="B192" s="653">
        <v>0.203190840482247</v>
      </c>
      <c r="C192" s="672">
        <v>8.7683756627260093E-2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0.33409712514889045</v>
      </c>
    </row>
    <row r="193" spans="1:34" s="465" customFormat="1" x14ac:dyDescent="0.4">
      <c r="A193" s="433" t="s">
        <v>6</v>
      </c>
      <c r="B193" s="653">
        <v>9.2383603709328077E-2</v>
      </c>
      <c r="C193" s="672">
        <v>4.0604246246875607E-2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0.12806850424734881</v>
      </c>
    </row>
    <row r="194" spans="1:34" s="465" customFormat="1" x14ac:dyDescent="0.4">
      <c r="A194" s="428" t="s">
        <v>7</v>
      </c>
      <c r="B194" s="653">
        <v>1.2896066659820309</v>
      </c>
      <c r="C194" s="672">
        <v>0.48971794211842828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0.40957182888509208</v>
      </c>
    </row>
    <row r="195" spans="1:34" s="465" customFormat="1" x14ac:dyDescent="0.4">
      <c r="A195" s="428" t="s">
        <v>8</v>
      </c>
      <c r="B195" s="653">
        <v>3.3065129512576778E-3</v>
      </c>
      <c r="C195" s="672">
        <v>7.3863907608516294E-4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6.2652671664823172E-3</v>
      </c>
    </row>
    <row r="196" spans="1:34" s="465" customFormat="1" x14ac:dyDescent="0.4">
      <c r="A196" s="428" t="s">
        <v>9</v>
      </c>
      <c r="B196" s="653">
        <v>7.0444372112086562E-3</v>
      </c>
      <c r="C196" s="672">
        <v>1.6311384609293291E-3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1.4148163281115745E-2</v>
      </c>
    </row>
    <row r="197" spans="1:34" s="465" customFormat="1" x14ac:dyDescent="0.4">
      <c r="A197" s="428" t="s">
        <v>220</v>
      </c>
      <c r="B197" s="653">
        <v>0.65441460207912217</v>
      </c>
      <c r="C197" s="672">
        <v>0.22762186146018551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0.50640775764787549</v>
      </c>
    </row>
    <row r="198" spans="1:34" s="465" customFormat="1" x14ac:dyDescent="0.4">
      <c r="A198" s="428" t="s">
        <v>10</v>
      </c>
      <c r="B198" s="653">
        <v>4.6214614103188435E-3</v>
      </c>
      <c r="C198" s="672">
        <v>1.3767103921821405E-3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5.721192724161224E-3</v>
      </c>
    </row>
    <row r="199" spans="1:34" s="465" customFormat="1" x14ac:dyDescent="0.4">
      <c r="A199" s="430" t="s">
        <v>221</v>
      </c>
      <c r="B199" s="652">
        <v>387.69187499640435</v>
      </c>
      <c r="C199" s="671">
        <v>139.36597148570735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608.55959501843847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336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92707.312032450907</v>
      </c>
      <c r="C205" s="658">
        <v>1608982.491165865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89392.545098318486</v>
      </c>
      <c r="C206" s="658">
        <v>1006926.2332721779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506.09331188170529</v>
      </c>
      <c r="C207" s="658">
        <v>83548.055197632129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81141.955984389977</v>
      </c>
      <c r="C208" s="658">
        <v>913862.55774925801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7744.4958020468002</v>
      </c>
      <c r="C209" s="658">
        <v>9515.6203252876458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8.5082098201516434</v>
      </c>
      <c r="C210" s="659">
        <v>27.177374077104577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8.8298376740116016</v>
      </c>
      <c r="C211" s="659">
        <v>3.3886663765115905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22.942266146101854</v>
      </c>
      <c r="C212" s="659">
        <v>48.208203954438318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30.130458113103408</v>
      </c>
      <c r="C213" s="659">
        <v>30.342226099767643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1.2810410824653082</v>
      </c>
      <c r="C214" s="659">
        <v>15.936130118955017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0.61484781519588483</v>
      </c>
      <c r="C215" s="659">
        <v>11.647949922154282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10.972311531966874</v>
      </c>
      <c r="C216" s="659">
        <v>41.273906557734314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0.16453448077102426</v>
      </c>
      <c r="C217" s="659">
        <v>1.4836812174367782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0.19132076734369172</v>
      </c>
      <c r="C218" s="659">
        <v>3.6456586401883611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189.06004063428054</v>
      </c>
      <c r="C219" s="659">
        <v>3.9095473680844672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0.73632573064800066</v>
      </c>
      <c r="C220" s="659">
        <v>0.53697851344758918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5492.9292833271447</v>
      </c>
      <c r="C221" s="658">
        <v>63421.833260832762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11423.428614243254</v>
      </c>
      <c r="C222" s="660">
        <v>63767.73608055029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1278134.6142244267</v>
      </c>
      <c r="E237" s="606">
        <v>1278134.6142244267</v>
      </c>
      <c r="F237" s="476">
        <v>2677146.7154088886</v>
      </c>
      <c r="G237" s="607">
        <v>2564034.3176944172</v>
      </c>
      <c r="H237" s="607">
        <v>3223604.4368677302</v>
      </c>
      <c r="I237" s="607">
        <v>2948644.4127648096</v>
      </c>
      <c r="J237" s="607">
        <v>1763776.3981162629</v>
      </c>
      <c r="K237" s="607">
        <v>1514230.7763288156</v>
      </c>
      <c r="L237" s="607">
        <v>2684903.8182140561</v>
      </c>
      <c r="M237" s="607">
        <v>2067863.4991324779</v>
      </c>
      <c r="N237" s="607">
        <v>2666640.1551871682</v>
      </c>
      <c r="O237" s="607">
        <v>3532290.8664710051</v>
      </c>
      <c r="P237" s="607">
        <v>1123392.7138783322</v>
      </c>
      <c r="Q237" s="607">
        <v>2309665.2258306202</v>
      </c>
      <c r="R237" s="607">
        <v>2920366.7208379796</v>
      </c>
      <c r="S237" s="607">
        <v>1265822.7848101265</v>
      </c>
      <c r="T237" s="607">
        <v>3112645.9130471037</v>
      </c>
      <c r="U237" s="607">
        <v>1000000</v>
      </c>
      <c r="V237" s="607">
        <v>1000000</v>
      </c>
      <c r="W237" s="607">
        <v>2313214.7678456311</v>
      </c>
      <c r="X237" s="607">
        <v>2089238.8714054236</v>
      </c>
      <c r="Y237" s="479">
        <v>1193018.2117920993</v>
      </c>
      <c r="Z237" s="476">
        <v>2901382.188500925</v>
      </c>
      <c r="AA237" s="476">
        <v>2938693.5644867765</v>
      </c>
      <c r="AB237" s="481">
        <v>2438714.9024293213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219144.68887985536</v>
      </c>
      <c r="E238" s="606">
        <v>219144.68887985536</v>
      </c>
      <c r="F238" s="476">
        <v>1867482.6106233932</v>
      </c>
      <c r="G238" s="607">
        <v>2416314.5159009239</v>
      </c>
      <c r="H238" s="607">
        <v>3137106.0807989663</v>
      </c>
      <c r="I238" s="607">
        <v>2811561.8232869678</v>
      </c>
      <c r="J238" s="607">
        <v>499334.97554737085</v>
      </c>
      <c r="K238" s="607">
        <v>641075.68727266137</v>
      </c>
      <c r="L238" s="607">
        <v>2364662.1027644048</v>
      </c>
      <c r="M238" s="607">
        <v>787451.91882124718</v>
      </c>
      <c r="N238" s="607">
        <v>2295649.4036889737</v>
      </c>
      <c r="O238" s="607">
        <v>3364116.9006307092</v>
      </c>
      <c r="P238" s="607">
        <v>50830.458758015753</v>
      </c>
      <c r="Q238" s="607">
        <v>1944284.372074605</v>
      </c>
      <c r="R238" s="607">
        <v>2765623.3416240141</v>
      </c>
      <c r="S238" s="607">
        <v>0</v>
      </c>
      <c r="T238" s="607">
        <v>3109130.1877610316</v>
      </c>
      <c r="U238" s="607">
        <v>0</v>
      </c>
      <c r="V238" s="607">
        <v>0</v>
      </c>
      <c r="W238" s="607">
        <v>1946206.4565916837</v>
      </c>
      <c r="X238" s="607">
        <v>1249057.4606715559</v>
      </c>
      <c r="Y238" s="479">
        <v>283945.51838563936</v>
      </c>
      <c r="Z238" s="476">
        <v>2798218.4445726168</v>
      </c>
      <c r="AA238" s="476">
        <v>2853085.2165217539</v>
      </c>
      <c r="AB238" s="481">
        <v>2151093.9534803238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51603.382284681276</v>
      </c>
      <c r="E239" s="606">
        <v>51603.382284681276</v>
      </c>
      <c r="F239" s="476">
        <v>837927.36444494617</v>
      </c>
      <c r="G239" s="607">
        <v>1540987.6863122506</v>
      </c>
      <c r="H239" s="607">
        <v>3074458.890309026</v>
      </c>
      <c r="I239" s="607">
        <v>2209379.5374449426</v>
      </c>
      <c r="J239" s="607">
        <v>93305.500805089949</v>
      </c>
      <c r="K239" s="607">
        <v>322569.5649252226</v>
      </c>
      <c r="L239" s="607">
        <v>2252134.5414167917</v>
      </c>
      <c r="M239" s="607">
        <v>504024.85089191666</v>
      </c>
      <c r="N239" s="607">
        <v>897656.21508871752</v>
      </c>
      <c r="O239" s="607">
        <v>454247.19935995503</v>
      </c>
      <c r="P239" s="607">
        <v>3752.2933053032471</v>
      </c>
      <c r="Q239" s="607">
        <v>535258.09039953491</v>
      </c>
      <c r="R239" s="607">
        <v>2222061.1608121376</v>
      </c>
      <c r="S239" s="607">
        <v>0</v>
      </c>
      <c r="T239" s="607">
        <v>3051187.2619945747</v>
      </c>
      <c r="U239" s="607">
        <v>0</v>
      </c>
      <c r="V239" s="607">
        <v>0</v>
      </c>
      <c r="W239" s="607">
        <v>1263213.4723138618</v>
      </c>
      <c r="X239" s="607">
        <v>701506.79825809808</v>
      </c>
      <c r="Y239" s="479">
        <v>183200.84604555531</v>
      </c>
      <c r="Z239" s="476">
        <v>2746069.7876104712</v>
      </c>
      <c r="AA239" s="476">
        <v>2799422.4140211358</v>
      </c>
      <c r="AB239" s="481">
        <v>1889278.2364134556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121574.65630356435</v>
      </c>
      <c r="E240" s="606">
        <v>121574.65630356435</v>
      </c>
      <c r="F240" s="476">
        <v>235413.72292201163</v>
      </c>
      <c r="G240" s="607">
        <v>847854.84821740584</v>
      </c>
      <c r="H240" s="607">
        <v>12266.7670527644</v>
      </c>
      <c r="I240" s="607">
        <v>506002.00233593152</v>
      </c>
      <c r="J240" s="607">
        <v>250315.8230080526</v>
      </c>
      <c r="K240" s="607">
        <v>270655.70458143513</v>
      </c>
      <c r="L240" s="607">
        <v>70632.757733827719</v>
      </c>
      <c r="M240" s="607">
        <v>242303.90809238743</v>
      </c>
      <c r="N240" s="607">
        <v>886890.765364705</v>
      </c>
      <c r="O240" s="607">
        <v>214463.54231221322</v>
      </c>
      <c r="P240" s="607">
        <v>45590.214734002628</v>
      </c>
      <c r="Q240" s="607">
        <v>1295019.4095655854</v>
      </c>
      <c r="R240" s="607">
        <v>508299.74211192562</v>
      </c>
      <c r="S240" s="607">
        <v>0</v>
      </c>
      <c r="T240" s="607">
        <v>11014.885053325197</v>
      </c>
      <c r="U240" s="607">
        <v>0</v>
      </c>
      <c r="V240" s="607">
        <v>0</v>
      </c>
      <c r="W240" s="607">
        <v>553547.51009181631</v>
      </c>
      <c r="X240" s="607">
        <v>523679.77898128785</v>
      </c>
      <c r="Y240" s="479">
        <v>48473.400136616059</v>
      </c>
      <c r="Z240" s="476">
        <v>9913.4010670866628</v>
      </c>
      <c r="AA240" s="476">
        <v>10142.754493685148</v>
      </c>
      <c r="AB240" s="481">
        <v>231069.78627533891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45966.650291609716</v>
      </c>
      <c r="E241" s="611">
        <v>45966.650291609716</v>
      </c>
      <c r="F241" s="487">
        <v>794141.52325643541</v>
      </c>
      <c r="G241" s="612">
        <v>27471.981371267524</v>
      </c>
      <c r="H241" s="612">
        <v>50380.423437175945</v>
      </c>
      <c r="I241" s="612">
        <v>96180.283506093634</v>
      </c>
      <c r="J241" s="612">
        <v>155713.6517342283</v>
      </c>
      <c r="K241" s="612">
        <v>47850.417766003651</v>
      </c>
      <c r="L241" s="612">
        <v>41894.8036137854</v>
      </c>
      <c r="M241" s="612">
        <v>41123.159836943087</v>
      </c>
      <c r="N241" s="612">
        <v>511102.4232355511</v>
      </c>
      <c r="O241" s="612">
        <v>2695406.1589585412</v>
      </c>
      <c r="P241" s="612">
        <v>1487.9507187098804</v>
      </c>
      <c r="Q241" s="612">
        <v>114006.87210948471</v>
      </c>
      <c r="R241" s="612">
        <v>35262.438699950842</v>
      </c>
      <c r="S241" s="612">
        <v>0</v>
      </c>
      <c r="T241" s="612">
        <v>46928.040713131675</v>
      </c>
      <c r="U241" s="612">
        <v>0</v>
      </c>
      <c r="V241" s="612">
        <v>0</v>
      </c>
      <c r="W241" s="612">
        <v>129445.47418600558</v>
      </c>
      <c r="X241" s="612">
        <v>23870.883432169998</v>
      </c>
      <c r="Y241" s="490">
        <v>52271.272203467983</v>
      </c>
      <c r="Z241" s="487">
        <v>42235.255895058923</v>
      </c>
      <c r="AA241" s="487">
        <v>43520.048006933008</v>
      </c>
      <c r="AB241" s="492">
        <v>30745.930791529296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48.345816233122306</v>
      </c>
      <c r="E242" s="604">
        <v>48.345816233122306</v>
      </c>
      <c r="F242" s="476">
        <v>55.443397293459569</v>
      </c>
      <c r="G242" s="607">
        <v>35.252220108091805</v>
      </c>
      <c r="H242" s="607">
        <v>35.463603315979654</v>
      </c>
      <c r="I242" s="607">
        <v>34.581946446335017</v>
      </c>
      <c r="J242" s="607">
        <v>57.281822493391459</v>
      </c>
      <c r="K242" s="607">
        <v>47.026211006290993</v>
      </c>
      <c r="L242" s="607">
        <v>36.521571351166401</v>
      </c>
      <c r="M242" s="607">
        <v>37.935069862006657</v>
      </c>
      <c r="N242" s="607">
        <v>42.646510688290526</v>
      </c>
      <c r="O242" s="607">
        <v>76.056916851969305</v>
      </c>
      <c r="P242" s="607">
        <v>55.454411058385418</v>
      </c>
      <c r="Q242" s="607">
        <v>41.3310136709975</v>
      </c>
      <c r="R242" s="607">
        <v>37.439128552783885</v>
      </c>
      <c r="S242" s="607">
        <v>65.90919317187749</v>
      </c>
      <c r="T242" s="607">
        <v>31.982379784771602</v>
      </c>
      <c r="U242" s="607">
        <v>52.068262605783218</v>
      </c>
      <c r="V242" s="607">
        <v>0.29307106944444444</v>
      </c>
      <c r="W242" s="607">
        <v>35.230943503204784</v>
      </c>
      <c r="X242" s="607">
        <v>31.978795114305967</v>
      </c>
      <c r="Y242" s="479">
        <v>39.401126190858022</v>
      </c>
      <c r="Z242" s="476">
        <v>33.990959826206307</v>
      </c>
      <c r="AA242" s="476">
        <v>33.643722726538215</v>
      </c>
      <c r="AB242" s="481">
        <v>36.102537765762648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3.7300186583743518</v>
      </c>
      <c r="E243" s="614">
        <v>3.7300186583743518</v>
      </c>
      <c r="F243" s="615">
        <v>18.444946032777178</v>
      </c>
      <c r="G243" s="514">
        <v>22.496047994218351</v>
      </c>
      <c r="H243" s="514">
        <v>27.274157479981994</v>
      </c>
      <c r="I243" s="514">
        <v>25.493975781279925</v>
      </c>
      <c r="J243" s="514">
        <v>7.54086262359729</v>
      </c>
      <c r="K243" s="514">
        <v>6.6298862726482746</v>
      </c>
      <c r="L243" s="514">
        <v>20.985682846282991</v>
      </c>
      <c r="M243" s="514">
        <v>13.720027136985394</v>
      </c>
      <c r="N243" s="514">
        <v>21.827249449605198</v>
      </c>
      <c r="O243" s="514">
        <v>25.166464916063767</v>
      </c>
      <c r="P243" s="514">
        <v>0.59330906509960246</v>
      </c>
      <c r="Q243" s="514">
        <v>18.963651578183491</v>
      </c>
      <c r="R243" s="514">
        <v>24.101699266973217</v>
      </c>
      <c r="S243" s="514">
        <v>0</v>
      </c>
      <c r="T243" s="514">
        <v>26.948528552034759</v>
      </c>
      <c r="U243" s="514">
        <v>0</v>
      </c>
      <c r="V243" s="514">
        <v>0</v>
      </c>
      <c r="W243" s="514">
        <v>17.814622919528823</v>
      </c>
      <c r="X243" s="514">
        <v>14.544998776753516</v>
      </c>
      <c r="Y243" s="616">
        <v>2.5245037384773252</v>
      </c>
      <c r="Z243" s="615">
        <v>24.253686753046097</v>
      </c>
      <c r="AA243" s="615">
        <v>24.728557679428953</v>
      </c>
      <c r="AB243" s="617">
        <v>19.017004680965567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62.417291799474768</v>
      </c>
      <c r="E244" s="619">
        <v>62.417291799474768</v>
      </c>
      <c r="F244" s="464">
        <v>140.67946920407249</v>
      </c>
      <c r="G244" s="620">
        <v>64.025317761458538</v>
      </c>
      <c r="H244" s="620">
        <v>43.987936830440113</v>
      </c>
      <c r="I244" s="620">
        <v>67.883288322601288</v>
      </c>
      <c r="J244" s="620">
        <v>115.12985821404094</v>
      </c>
      <c r="K244" s="620">
        <v>37.699989198928108</v>
      </c>
      <c r="L244" s="620">
        <v>46.342657139070859</v>
      </c>
      <c r="M244" s="620">
        <v>226.73988219471136</v>
      </c>
      <c r="N244" s="620">
        <v>102.70992790767052</v>
      </c>
      <c r="O244" s="620">
        <v>70.422177295736191</v>
      </c>
      <c r="P244" s="620">
        <v>4.8138610904955543</v>
      </c>
      <c r="Q244" s="620">
        <v>71.074238372256843</v>
      </c>
      <c r="R244" s="620">
        <v>61.132708716601734</v>
      </c>
      <c r="S244" s="620">
        <v>0</v>
      </c>
      <c r="T244" s="620">
        <v>41.768235605505886</v>
      </c>
      <c r="U244" s="620">
        <v>0</v>
      </c>
      <c r="V244" s="620">
        <v>0</v>
      </c>
      <c r="W244" s="620">
        <v>46.361292844448243</v>
      </c>
      <c r="X244" s="620">
        <v>122.98585627897725</v>
      </c>
      <c r="Y244" s="467">
        <v>6.0532763337317324</v>
      </c>
      <c r="Z244" s="464">
        <v>37.591429181274421</v>
      </c>
      <c r="AA244" s="464">
        <v>38.332868830610138</v>
      </c>
      <c r="AB244" s="469">
        <v>36.476918110289589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35.664198288022945</v>
      </c>
      <c r="E245" s="619">
        <v>35.664198288022945</v>
      </c>
      <c r="F245" s="464">
        <v>390.43779343178204</v>
      </c>
      <c r="G245" s="620">
        <v>213.69602860096134</v>
      </c>
      <c r="H245" s="620">
        <v>354.34264417584825</v>
      </c>
      <c r="I245" s="620">
        <v>297.5859314691138</v>
      </c>
      <c r="J245" s="620">
        <v>90.462987144669327</v>
      </c>
      <c r="K245" s="620">
        <v>66.481165464713825</v>
      </c>
      <c r="L245" s="620">
        <v>265.65655897856647</v>
      </c>
      <c r="M245" s="620">
        <v>114.61646461495121</v>
      </c>
      <c r="N245" s="620">
        <v>316.61327035231579</v>
      </c>
      <c r="O245" s="620">
        <v>981.6911125953103</v>
      </c>
      <c r="P245" s="620">
        <v>3.2357520857442204</v>
      </c>
      <c r="Q245" s="620">
        <v>151.62121411875927</v>
      </c>
      <c r="R245" s="620">
        <v>284.57356768865219</v>
      </c>
      <c r="S245" s="620">
        <v>0</v>
      </c>
      <c r="T245" s="620">
        <v>350.14544021053354</v>
      </c>
      <c r="U245" s="620">
        <v>0</v>
      </c>
      <c r="V245" s="620">
        <v>0</v>
      </c>
      <c r="W245" s="620">
        <v>206.18122680415101</v>
      </c>
      <c r="X245" s="620">
        <v>121.92168349689298</v>
      </c>
      <c r="Y245" s="467">
        <v>40.195438670426007</v>
      </c>
      <c r="Z245" s="464">
        <v>315.1310398441957</v>
      </c>
      <c r="AA245" s="464">
        <v>321.41414279525293</v>
      </c>
      <c r="AB245" s="469">
        <v>226.66109232245958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35.01452260810801</v>
      </c>
      <c r="E246" s="619">
        <v>35.01452260810801</v>
      </c>
      <c r="F246" s="464">
        <v>100.06032882819954</v>
      </c>
      <c r="G246" s="620">
        <v>55.335384151767151</v>
      </c>
      <c r="H246" s="620">
        <v>104.50714632291442</v>
      </c>
      <c r="I246" s="620">
        <v>83.869060114774641</v>
      </c>
      <c r="J246" s="620">
        <v>64.055859453520654</v>
      </c>
      <c r="K246" s="620">
        <v>23.370581643477237</v>
      </c>
      <c r="L246" s="620">
        <v>83.31214073191282</v>
      </c>
      <c r="M246" s="620">
        <v>139.80288123913223</v>
      </c>
      <c r="N246" s="620">
        <v>61.626904873287948</v>
      </c>
      <c r="O246" s="620">
        <v>53.56605142676252</v>
      </c>
      <c r="P246" s="620">
        <v>1.7619092646472798</v>
      </c>
      <c r="Q246" s="620">
        <v>22.229344289518121</v>
      </c>
      <c r="R246" s="620">
        <v>75.83394192287976</v>
      </c>
      <c r="S246" s="620">
        <v>0</v>
      </c>
      <c r="T246" s="620">
        <v>102.71597046254428</v>
      </c>
      <c r="U246" s="620">
        <v>0</v>
      </c>
      <c r="V246" s="620">
        <v>0</v>
      </c>
      <c r="W246" s="620">
        <v>45.262806585712305</v>
      </c>
      <c r="X246" s="620">
        <v>76.561483701520601</v>
      </c>
      <c r="Y246" s="467">
        <v>6.9812663702790694</v>
      </c>
      <c r="Z246" s="464">
        <v>92.444415557731176</v>
      </c>
      <c r="AA246" s="464">
        <v>94.247101283609766</v>
      </c>
      <c r="AB246" s="469">
        <v>64.084231995848157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24.400340612699434</v>
      </c>
      <c r="E247" s="619">
        <v>24.400340612699434</v>
      </c>
      <c r="F247" s="464">
        <v>65.756009425769278</v>
      </c>
      <c r="G247" s="620">
        <v>32.559300955546625</v>
      </c>
      <c r="H247" s="620">
        <v>59.826288502149083</v>
      </c>
      <c r="I247" s="620">
        <v>49.372215311586871</v>
      </c>
      <c r="J247" s="620">
        <v>44.566901282034323</v>
      </c>
      <c r="K247" s="620">
        <v>15.105719988133554</v>
      </c>
      <c r="L247" s="620">
        <v>48.604879155745181</v>
      </c>
      <c r="M247" s="620">
        <v>96.150868609259533</v>
      </c>
      <c r="N247" s="620">
        <v>39.225923795630422</v>
      </c>
      <c r="O247" s="620">
        <v>32.305662265151824</v>
      </c>
      <c r="P247" s="620">
        <v>1.2470748568096572</v>
      </c>
      <c r="Q247" s="620">
        <v>13.884685643459369</v>
      </c>
      <c r="R247" s="620">
        <v>43.751746192289943</v>
      </c>
      <c r="S247" s="620">
        <v>0</v>
      </c>
      <c r="T247" s="620">
        <v>58.672502587821185</v>
      </c>
      <c r="U247" s="620">
        <v>0</v>
      </c>
      <c r="V247" s="620">
        <v>0</v>
      </c>
      <c r="W247" s="620">
        <v>26.404740700261335</v>
      </c>
      <c r="X247" s="620">
        <v>51.0073484287906</v>
      </c>
      <c r="Y247" s="467">
        <v>4.0615916169724908</v>
      </c>
      <c r="Z247" s="464">
        <v>52.805276400698162</v>
      </c>
      <c r="AA247" s="464">
        <v>53.835285447052769</v>
      </c>
      <c r="AB247" s="469">
        <v>36.799736911649411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42.648339454881821</v>
      </c>
      <c r="E248" s="619">
        <v>42.648339454881821</v>
      </c>
      <c r="F248" s="464">
        <v>599.79048260348009</v>
      </c>
      <c r="G248" s="620">
        <v>659.47918773491358</v>
      </c>
      <c r="H248" s="620">
        <v>1297.7488557960976</v>
      </c>
      <c r="I248" s="620">
        <v>956.63968885571046</v>
      </c>
      <c r="J248" s="620">
        <v>98.956528591816436</v>
      </c>
      <c r="K248" s="620">
        <v>153.50581716654733</v>
      </c>
      <c r="L248" s="620">
        <v>954.00557167220632</v>
      </c>
      <c r="M248" s="620">
        <v>248.24122329160193</v>
      </c>
      <c r="N248" s="620">
        <v>539.40221420748355</v>
      </c>
      <c r="O248" s="620">
        <v>993.39637944869628</v>
      </c>
      <c r="P248" s="620">
        <v>2.74661626015653</v>
      </c>
      <c r="Q248" s="620">
        <v>269.65402078351082</v>
      </c>
      <c r="R248" s="620">
        <v>937.49211341037108</v>
      </c>
      <c r="S248" s="620">
        <v>0</v>
      </c>
      <c r="T248" s="620">
        <v>1286.8584217836024</v>
      </c>
      <c r="U248" s="620">
        <v>0</v>
      </c>
      <c r="V248" s="620">
        <v>0</v>
      </c>
      <c r="W248" s="620">
        <v>570.6022779750889</v>
      </c>
      <c r="X248" s="620">
        <v>314.637409536917</v>
      </c>
      <c r="Y248" s="467">
        <v>92.371746198686196</v>
      </c>
      <c r="Z248" s="464">
        <v>1158.1731075666528</v>
      </c>
      <c r="AA248" s="464">
        <v>1180.8133818757935</v>
      </c>
      <c r="AB248" s="469">
        <v>799.49669915131926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3.306975958191531</v>
      </c>
      <c r="E249" s="622">
        <v>3.306975958191531</v>
      </c>
      <c r="F249" s="537">
        <v>7.2804030680225971</v>
      </c>
      <c r="G249" s="623">
        <v>1.8064264251355846</v>
      </c>
      <c r="H249" s="623">
        <v>2.7266239198925772</v>
      </c>
      <c r="I249" s="623">
        <v>2.8668166870203731</v>
      </c>
      <c r="J249" s="623">
        <v>6.007236751309506</v>
      </c>
      <c r="K249" s="623">
        <v>1.5280355195071524</v>
      </c>
      <c r="L249" s="623">
        <v>2.6689368499341004</v>
      </c>
      <c r="M249" s="623">
        <v>12.536679761041883</v>
      </c>
      <c r="N249" s="623">
        <v>3.6704930704199996</v>
      </c>
      <c r="O249" s="623">
        <v>2.3252882053082793</v>
      </c>
      <c r="P249" s="623">
        <v>0.17109535053141192</v>
      </c>
      <c r="Q249" s="623">
        <v>1.0318735116639215</v>
      </c>
      <c r="R249" s="623">
        <v>2.0723422886420382</v>
      </c>
      <c r="S249" s="624">
        <v>0</v>
      </c>
      <c r="T249" s="623">
        <v>2.608116572463969</v>
      </c>
      <c r="U249" s="623">
        <v>0</v>
      </c>
      <c r="V249" s="623">
        <v>0</v>
      </c>
      <c r="W249" s="623">
        <v>1.378091412995466</v>
      </c>
      <c r="X249" s="623">
        <v>5.8961161992993061</v>
      </c>
      <c r="Y249" s="625">
        <v>0.21333376089944078</v>
      </c>
      <c r="Z249" s="537">
        <v>2.347305985253624</v>
      </c>
      <c r="AA249" s="537">
        <v>2.3932456070540353</v>
      </c>
      <c r="AB249" s="626">
        <v>1.7009720423412027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7.6588865797681658</v>
      </c>
      <c r="E250" s="622">
        <v>7.6588865797681658</v>
      </c>
      <c r="F250" s="537">
        <v>16.076925113721675</v>
      </c>
      <c r="G250" s="623">
        <v>3.8149975686380744</v>
      </c>
      <c r="H250" s="623">
        <v>5.4933449784255952</v>
      </c>
      <c r="I250" s="623">
        <v>6.0383762243538293</v>
      </c>
      <c r="J250" s="623">
        <v>13.853417199603255</v>
      </c>
      <c r="K250" s="623">
        <v>3.4397531886124804</v>
      </c>
      <c r="L250" s="623">
        <v>5.5886984004246978</v>
      </c>
      <c r="M250" s="623">
        <v>29.043691033608834</v>
      </c>
      <c r="N250" s="623">
        <v>7.9158996810216271</v>
      </c>
      <c r="O250" s="623">
        <v>2.9988472929082306</v>
      </c>
      <c r="P250" s="623">
        <v>0.39879974542002677</v>
      </c>
      <c r="Q250" s="623">
        <v>2.220466865998552</v>
      </c>
      <c r="R250" s="623">
        <v>4.2849138433063922</v>
      </c>
      <c r="S250" s="624">
        <v>0</v>
      </c>
      <c r="T250" s="623">
        <v>5.2292421151875894</v>
      </c>
      <c r="U250" s="623">
        <v>0</v>
      </c>
      <c r="V250" s="623">
        <v>0</v>
      </c>
      <c r="W250" s="623">
        <v>2.7765712861142138</v>
      </c>
      <c r="X250" s="623">
        <v>13.546145217883744</v>
      </c>
      <c r="Y250" s="625">
        <v>0.40100690059058874</v>
      </c>
      <c r="Z250" s="537">
        <v>4.7063200490781441</v>
      </c>
      <c r="AA250" s="537">
        <v>4.7981412237366277</v>
      </c>
      <c r="AB250" s="626">
        <v>3.4482579760888643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38.855151990439374</v>
      </c>
      <c r="E251" s="619">
        <v>38.855151990439374</v>
      </c>
      <c r="F251" s="464">
        <v>243.87018580015052</v>
      </c>
      <c r="G251" s="620">
        <v>379.33779617612635</v>
      </c>
      <c r="H251" s="620">
        <v>457.68660061910009</v>
      </c>
      <c r="I251" s="620">
        <v>423.54174038916534</v>
      </c>
      <c r="J251" s="620">
        <v>81.856491298933037</v>
      </c>
      <c r="K251" s="620">
        <v>101.65609699751917</v>
      </c>
      <c r="L251" s="620">
        <v>347.79179364101515</v>
      </c>
      <c r="M251" s="620">
        <v>142.28565623177613</v>
      </c>
      <c r="N251" s="620">
        <v>337.36390943271283</v>
      </c>
      <c r="O251" s="620">
        <v>337.33938350114846</v>
      </c>
      <c r="P251" s="620">
        <v>9.0420715781806216</v>
      </c>
      <c r="Q251" s="620">
        <v>318.49641828167375</v>
      </c>
      <c r="R251" s="620">
        <v>367.51002663917376</v>
      </c>
      <c r="S251" s="620">
        <v>0</v>
      </c>
      <c r="T251" s="620">
        <v>453.52924700296825</v>
      </c>
      <c r="U251" s="620">
        <v>0</v>
      </c>
      <c r="V251" s="620">
        <v>0</v>
      </c>
      <c r="W251" s="620">
        <v>295.06083390977483</v>
      </c>
      <c r="X251" s="620">
        <v>207.32074829860977</v>
      </c>
      <c r="Y251" s="467">
        <v>40.086613045039854</v>
      </c>
      <c r="Z251" s="464">
        <v>408.17650837282252</v>
      </c>
      <c r="AA251" s="464">
        <v>416.15344664706498</v>
      </c>
      <c r="AB251" s="469">
        <v>320.78944206510653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0.97189296794114355</v>
      </c>
      <c r="E252" s="619">
        <v>0.97189296794114355</v>
      </c>
      <c r="F252" s="464">
        <v>3.4644041124572955</v>
      </c>
      <c r="G252" s="620">
        <v>3.1768351256085086</v>
      </c>
      <c r="H252" s="620">
        <v>4.8438125481849061</v>
      </c>
      <c r="I252" s="620">
        <v>4.1085987483235833</v>
      </c>
      <c r="J252" s="620">
        <v>1.8259620668539021</v>
      </c>
      <c r="K252" s="620">
        <v>1.030909851867198</v>
      </c>
      <c r="L252" s="620">
        <v>3.7574626836560578</v>
      </c>
      <c r="M252" s="620">
        <v>3.862709499262857</v>
      </c>
      <c r="N252" s="620">
        <v>3.0356536528930338</v>
      </c>
      <c r="O252" s="620">
        <v>2.7652829113588235</v>
      </c>
      <c r="P252" s="620">
        <v>8.1341756967715506E-2</v>
      </c>
      <c r="Q252" s="620">
        <v>2.0196202693965306</v>
      </c>
      <c r="R252" s="620">
        <v>4.3065228467423786</v>
      </c>
      <c r="S252" s="620">
        <v>0</v>
      </c>
      <c r="T252" s="620">
        <v>4.7816567726125925</v>
      </c>
      <c r="U252" s="620">
        <v>0</v>
      </c>
      <c r="V252" s="620">
        <v>0</v>
      </c>
      <c r="W252" s="620">
        <v>2.5274570389163213</v>
      </c>
      <c r="X252" s="620">
        <v>2.7604631140281817</v>
      </c>
      <c r="Y252" s="467">
        <v>0.36301826865884257</v>
      </c>
      <c r="Z252" s="464">
        <v>4.3034930571291108</v>
      </c>
      <c r="AA252" s="464">
        <v>4.3874589940298083</v>
      </c>
      <c r="AB252" s="469">
        <v>3.1536089849506244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16182.179220188922</v>
      </c>
      <c r="E253" s="611">
        <v>16182.179220188922</v>
      </c>
      <c r="F253" s="487">
        <v>165652.28724710402</v>
      </c>
      <c r="G253" s="612">
        <v>206628.57861944975</v>
      </c>
      <c r="H253" s="612">
        <v>312234.79875158489</v>
      </c>
      <c r="I253" s="612">
        <v>259005.65936632422</v>
      </c>
      <c r="J253" s="612">
        <v>37306.912009277061</v>
      </c>
      <c r="K253" s="612">
        <v>52348.457273894659</v>
      </c>
      <c r="L253" s="612">
        <v>232780.93963077135</v>
      </c>
      <c r="M253" s="612">
        <v>67751.547615665229</v>
      </c>
      <c r="N253" s="612">
        <v>186120.28901422938</v>
      </c>
      <c r="O253" s="612">
        <v>289638.19667038729</v>
      </c>
      <c r="P253" s="612">
        <v>3201.618691777262</v>
      </c>
      <c r="Q253" s="612">
        <v>140112.69638881163</v>
      </c>
      <c r="R253" s="612">
        <v>255627.99424318527</v>
      </c>
      <c r="S253" s="612">
        <v>0</v>
      </c>
      <c r="T253" s="612">
        <v>309544.25873500179</v>
      </c>
      <c r="U253" s="612">
        <v>0</v>
      </c>
      <c r="V253" s="612">
        <v>0</v>
      </c>
      <c r="W253" s="612">
        <v>170171.3037376889</v>
      </c>
      <c r="X253" s="612">
        <v>102992.34249572631</v>
      </c>
      <c r="Y253" s="490">
        <v>25668.201359955001</v>
      </c>
      <c r="Z253" s="487">
        <v>278589.95985870709</v>
      </c>
      <c r="AA253" s="487">
        <v>284044.66181936307</v>
      </c>
      <c r="AB253" s="492">
        <v>205119.73691501902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0.27369955422836584</v>
      </c>
      <c r="E255" s="619">
        <v>0.27369955422836584</v>
      </c>
      <c r="F255" s="474">
        <v>2.2507718827266139</v>
      </c>
      <c r="G255" s="629">
        <v>1.8323295044497485</v>
      </c>
      <c r="H255" s="629">
        <v>1.8053655016488059</v>
      </c>
      <c r="I255" s="629">
        <v>1.9590957534452422</v>
      </c>
      <c r="J255" s="629">
        <v>0.66334268522102402</v>
      </c>
      <c r="K255" s="629">
        <v>0.5739666762502057</v>
      </c>
      <c r="L255" s="629">
        <v>1.4045286172617975</v>
      </c>
      <c r="M255" s="629">
        <v>0.72076464937900686</v>
      </c>
      <c r="N255" s="629">
        <v>2.439550873925695</v>
      </c>
      <c r="O255" s="629">
        <v>5.5152074750201443</v>
      </c>
      <c r="P255" s="629">
        <v>5.6003338432292799E-2</v>
      </c>
      <c r="Q255" s="629">
        <v>1.9277659153882287</v>
      </c>
      <c r="R255" s="629">
        <v>1.6855980936117776</v>
      </c>
      <c r="S255" s="620">
        <v>0</v>
      </c>
      <c r="T255" s="629">
        <v>1.7835532182168012</v>
      </c>
      <c r="U255" s="629">
        <v>0</v>
      </c>
      <c r="V255" s="629">
        <v>0</v>
      </c>
      <c r="W255" s="629">
        <v>1.5471394352043468</v>
      </c>
      <c r="X255" s="629">
        <v>1.0488312532918309</v>
      </c>
      <c r="Y255" s="472">
        <v>0.25240571509901116</v>
      </c>
      <c r="Z255" s="474">
        <v>1.6051986281362798</v>
      </c>
      <c r="AA255" s="474">
        <v>1.6372920592352294</v>
      </c>
      <c r="AB255" s="473">
        <v>1.3531217333970953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2.1345985536551746</v>
      </c>
      <c r="E256" s="619">
        <v>2.1345985536551746</v>
      </c>
      <c r="F256" s="474">
        <v>7.644544400962344</v>
      </c>
      <c r="G256" s="629">
        <v>14.664269495715871</v>
      </c>
      <c r="H256" s="629">
        <v>13.028718885613566</v>
      </c>
      <c r="I256" s="629">
        <v>14.347175573855777</v>
      </c>
      <c r="J256" s="629">
        <v>4.195450235424345</v>
      </c>
      <c r="K256" s="629">
        <v>4.2345032673344605</v>
      </c>
      <c r="L256" s="629">
        <v>10.286886722880476</v>
      </c>
      <c r="M256" s="629">
        <v>7.1580184374249232</v>
      </c>
      <c r="N256" s="629">
        <v>13.137897090966668</v>
      </c>
      <c r="O256" s="629">
        <v>5.7803023698572424</v>
      </c>
      <c r="P256" s="629">
        <v>0.48961081685722824</v>
      </c>
      <c r="Q256" s="629">
        <v>14.785695213697158</v>
      </c>
      <c r="R256" s="629">
        <v>13.406931676675178</v>
      </c>
      <c r="S256" s="620">
        <v>0</v>
      </c>
      <c r="T256" s="629">
        <v>12.897681281168806</v>
      </c>
      <c r="U256" s="629">
        <v>0</v>
      </c>
      <c r="V256" s="629">
        <v>0</v>
      </c>
      <c r="W256" s="629">
        <v>10.692728516398054</v>
      </c>
      <c r="X256" s="629">
        <v>9.1297918300172771</v>
      </c>
      <c r="Y256" s="472">
        <v>1.2653278928716476</v>
      </c>
      <c r="Z256" s="474">
        <v>11.607918444603726</v>
      </c>
      <c r="AA256" s="474">
        <v>11.834112005393393</v>
      </c>
      <c r="AB256" s="473">
        <v>10.147557222810082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3.187605651270343</v>
      </c>
      <c r="E257" s="619">
        <v>3.187605651270343</v>
      </c>
      <c r="F257" s="474">
        <v>38.535269600396255</v>
      </c>
      <c r="G257" s="629">
        <v>66.089279811924058</v>
      </c>
      <c r="H257" s="629">
        <v>120.66872653170154</v>
      </c>
      <c r="I257" s="629">
        <v>90.345216135917951</v>
      </c>
      <c r="J257" s="629">
        <v>6.3241684681747206</v>
      </c>
      <c r="K257" s="629">
        <v>14.703463150076381</v>
      </c>
      <c r="L257" s="629">
        <v>88.855103759062175</v>
      </c>
      <c r="M257" s="629">
        <v>22.034999938839654</v>
      </c>
      <c r="N257" s="629">
        <v>43.64432466535952</v>
      </c>
      <c r="O257" s="629">
        <v>32.527360861714868</v>
      </c>
      <c r="P257" s="629">
        <v>0.4634490567176871</v>
      </c>
      <c r="Q257" s="629">
        <v>30.115113556614798</v>
      </c>
      <c r="R257" s="629">
        <v>89.645024395978496</v>
      </c>
      <c r="S257" s="620">
        <v>0</v>
      </c>
      <c r="T257" s="629">
        <v>119.72988824595124</v>
      </c>
      <c r="U257" s="629">
        <v>0</v>
      </c>
      <c r="V257" s="629">
        <v>0</v>
      </c>
      <c r="W257" s="629">
        <v>53.7535027727466</v>
      </c>
      <c r="X257" s="629">
        <v>31.26116181284538</v>
      </c>
      <c r="Y257" s="472">
        <v>7.7487584073916063</v>
      </c>
      <c r="Z257" s="474">
        <v>107.756948543124</v>
      </c>
      <c r="AA257" s="474">
        <v>109.85306704931912</v>
      </c>
      <c r="AB257" s="473">
        <v>75.634576122116385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0.99684746525481416</v>
      </c>
      <c r="E258" s="619">
        <v>0.99684746525481416</v>
      </c>
      <c r="F258" s="474">
        <v>9.2236513996765623</v>
      </c>
      <c r="G258" s="629">
        <v>15.087535687492426</v>
      </c>
      <c r="H258" s="629">
        <v>29.16967109280758</v>
      </c>
      <c r="I258" s="629">
        <v>21.346396600292543</v>
      </c>
      <c r="J258" s="629">
        <v>1.8485824873890435</v>
      </c>
      <c r="K258" s="629">
        <v>3.3705972639864594</v>
      </c>
      <c r="L258" s="629">
        <v>21.48839612943388</v>
      </c>
      <c r="M258" s="629">
        <v>6.5082341556669814</v>
      </c>
      <c r="N258" s="629">
        <v>9.513218662957188</v>
      </c>
      <c r="O258" s="629">
        <v>5.6870848643181668</v>
      </c>
      <c r="P258" s="629">
        <v>8.0456277936902798E-2</v>
      </c>
      <c r="Q258" s="629">
        <v>5.8183213785324757</v>
      </c>
      <c r="R258" s="629">
        <v>21.330911706345013</v>
      </c>
      <c r="S258" s="620">
        <v>0</v>
      </c>
      <c r="T258" s="629">
        <v>28.93457771764152</v>
      </c>
      <c r="U258" s="629">
        <v>0</v>
      </c>
      <c r="V258" s="629">
        <v>0</v>
      </c>
      <c r="W258" s="629">
        <v>12.324638322331843</v>
      </c>
      <c r="X258" s="629">
        <v>7.6090412120768862</v>
      </c>
      <c r="Y258" s="472">
        <v>1.7861220196870591</v>
      </c>
      <c r="Z258" s="474">
        <v>26.041131816911673</v>
      </c>
      <c r="AA258" s="474">
        <v>26.547315916415823</v>
      </c>
      <c r="AB258" s="473">
        <v>18.036983269723713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0.72739938035300389</v>
      </c>
      <c r="E259" s="619">
        <v>0.72739938035300389</v>
      </c>
      <c r="F259" s="474">
        <v>6.6483932310839515</v>
      </c>
      <c r="G259" s="629">
        <v>10.914988461716158</v>
      </c>
      <c r="H259" s="629">
        <v>20.855064864138594</v>
      </c>
      <c r="I259" s="629">
        <v>15.338569685534322</v>
      </c>
      <c r="J259" s="629">
        <v>1.3556060964227328</v>
      </c>
      <c r="K259" s="629">
        <v>2.4504232185404136</v>
      </c>
      <c r="L259" s="629">
        <v>15.371764934790837</v>
      </c>
      <c r="M259" s="629">
        <v>4.6702767107729262</v>
      </c>
      <c r="N259" s="629">
        <v>6.9504568604195622</v>
      </c>
      <c r="O259" s="629">
        <v>4.196892144701228</v>
      </c>
      <c r="P259" s="629">
        <v>6.426314696549916E-2</v>
      </c>
      <c r="Q259" s="629">
        <v>4.3605386076799428</v>
      </c>
      <c r="R259" s="629">
        <v>15.324309726186048</v>
      </c>
      <c r="S259" s="620">
        <v>0</v>
      </c>
      <c r="T259" s="629">
        <v>20.686896588144545</v>
      </c>
      <c r="U259" s="629">
        <v>0</v>
      </c>
      <c r="V259" s="629">
        <v>0</v>
      </c>
      <c r="W259" s="629">
        <v>8.8989602907141467</v>
      </c>
      <c r="X259" s="629">
        <v>5.5111081028376487</v>
      </c>
      <c r="Y259" s="472">
        <v>1.2860129447599944</v>
      </c>
      <c r="Z259" s="474">
        <v>18.618215416575399</v>
      </c>
      <c r="AA259" s="474">
        <v>18.980136442725978</v>
      </c>
      <c r="AB259" s="473">
        <v>12.929838796406694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8.4250905582560502</v>
      </c>
      <c r="E260" s="619">
        <v>8.4250905582560502</v>
      </c>
      <c r="F260" s="474">
        <v>135.25844651139215</v>
      </c>
      <c r="G260" s="629">
        <v>243.29655679997182</v>
      </c>
      <c r="H260" s="629">
        <v>484.90459945512868</v>
      </c>
      <c r="I260" s="629">
        <v>348.8459761953942</v>
      </c>
      <c r="J260" s="629">
        <v>15.509130069598218</v>
      </c>
      <c r="K260" s="629">
        <v>51.137739480220453</v>
      </c>
      <c r="L260" s="629">
        <v>355.26082406236441</v>
      </c>
      <c r="M260" s="629">
        <v>80.00278828025904</v>
      </c>
      <c r="N260" s="629">
        <v>143.71776363806461</v>
      </c>
      <c r="O260" s="629">
        <v>81.606339175427493</v>
      </c>
      <c r="P260" s="629">
        <v>0.61413471026066169</v>
      </c>
      <c r="Q260" s="629">
        <v>85.176674365683667</v>
      </c>
      <c r="R260" s="629">
        <v>350.54976408383351</v>
      </c>
      <c r="S260" s="620">
        <v>0</v>
      </c>
      <c r="T260" s="629">
        <v>481.22063151186694</v>
      </c>
      <c r="U260" s="629">
        <v>0</v>
      </c>
      <c r="V260" s="629">
        <v>0</v>
      </c>
      <c r="W260" s="629">
        <v>199.78796595812449</v>
      </c>
      <c r="X260" s="629">
        <v>110.96957376475127</v>
      </c>
      <c r="Y260" s="472">
        <v>29.088538853340751</v>
      </c>
      <c r="Z260" s="474">
        <v>433.09876579181883</v>
      </c>
      <c r="AA260" s="474">
        <v>441.51504186269511</v>
      </c>
      <c r="AB260" s="473">
        <v>298.03955075813462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6.7824466435339612E-2</v>
      </c>
      <c r="E261" s="622">
        <v>6.7824466435339612E-2</v>
      </c>
      <c r="F261" s="537">
        <v>0.37056300637539102</v>
      </c>
      <c r="G261" s="623">
        <v>0.52434518449656919</v>
      </c>
      <c r="H261" s="623">
        <v>0.90229958683288469</v>
      </c>
      <c r="I261" s="623">
        <v>0.70105930059023225</v>
      </c>
      <c r="J261" s="623">
        <v>0.12750595484225466</v>
      </c>
      <c r="K261" s="623">
        <v>0.1329649870767656</v>
      </c>
      <c r="L261" s="623">
        <v>0.67459263517540946</v>
      </c>
      <c r="M261" s="623">
        <v>0.32261568701200005</v>
      </c>
      <c r="N261" s="623">
        <v>0.38424485704867173</v>
      </c>
      <c r="O261" s="623">
        <v>0.25218480258756348</v>
      </c>
      <c r="P261" s="623">
        <v>6.8916940833048538E-3</v>
      </c>
      <c r="Q261" s="623">
        <v>0.26918968617263261</v>
      </c>
      <c r="R261" s="623">
        <v>0.69142091908305425</v>
      </c>
      <c r="S261" s="624">
        <v>0</v>
      </c>
      <c r="T261" s="623">
        <v>0.89407851351158329</v>
      </c>
      <c r="U261" s="623">
        <v>0</v>
      </c>
      <c r="V261" s="623">
        <v>0</v>
      </c>
      <c r="W261" s="623">
        <v>0.42023969916581977</v>
      </c>
      <c r="X261" s="623">
        <v>0.31477284236699338</v>
      </c>
      <c r="Y261" s="625">
        <v>5.9533114695751357E-2</v>
      </c>
      <c r="Z261" s="537">
        <v>0.80467102897541043</v>
      </c>
      <c r="AA261" s="537">
        <v>0.82032532018500093</v>
      </c>
      <c r="AB261" s="626">
        <v>0.5724623460927406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0.15816864238759676</v>
      </c>
      <c r="E262" s="632">
        <v>0.15816864238759676</v>
      </c>
      <c r="F262" s="633">
        <v>0.745272451490535</v>
      </c>
      <c r="G262" s="634">
        <v>1.0895139621304399</v>
      </c>
      <c r="H262" s="634">
        <v>1.741687316097368</v>
      </c>
      <c r="I262" s="634">
        <v>1.400562528678444</v>
      </c>
      <c r="J262" s="634">
        <v>0.29578528356966305</v>
      </c>
      <c r="K262" s="634">
        <v>0.28597417795944496</v>
      </c>
      <c r="L262" s="634">
        <v>1.3111894937346471</v>
      </c>
      <c r="M262" s="634">
        <v>0.70951508442320377</v>
      </c>
      <c r="N262" s="634">
        <v>0.81922923244762269</v>
      </c>
      <c r="O262" s="634">
        <v>0.42408562392426885</v>
      </c>
      <c r="P262" s="634">
        <v>1.8244924853931518E-2</v>
      </c>
      <c r="Q262" s="634">
        <v>0.63428107874461837</v>
      </c>
      <c r="R262" s="634">
        <v>1.3789162513146032</v>
      </c>
      <c r="S262" s="635">
        <v>0</v>
      </c>
      <c r="T262" s="634">
        <v>1.7253179171340787</v>
      </c>
      <c r="U262" s="634">
        <v>0</v>
      </c>
      <c r="V262" s="634">
        <v>0</v>
      </c>
      <c r="W262" s="634">
        <v>0.85759914242641</v>
      </c>
      <c r="X262" s="634">
        <v>0.6825468986186416</v>
      </c>
      <c r="Y262" s="636">
        <v>0.11770047982271219</v>
      </c>
      <c r="Z262" s="633">
        <v>1.5527868332695418</v>
      </c>
      <c r="AA262" s="633">
        <v>1.5829843725324646</v>
      </c>
      <c r="AB262" s="637">
        <v>1.1251200218907362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NPCC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4.3734148888831804E-5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2.5467154080569779E-4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2.1645214210652613E-4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6.1626065323044306E-5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4.3892690940012228E-5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1.8700684399376445E-4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5.8995201416038592E-6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1.3733844012205653E-5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6.9070326922309236E-4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4.5575855408971678E-6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0.24666918906621174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0.26913455021083094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NPCC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42%natural gas_3%coal_0%oil_33%nuclear_15%hydro_3%wind_1%solar_3%other</v>
      </c>
      <c r="D444" s="375" t="s">
        <v>387</v>
      </c>
      <c r="E444" s="763">
        <f>B211/1000/10^6/0.000293071</f>
        <v>3.0128663955190385E-5</v>
      </c>
      <c r="F444" s="375" t="s">
        <v>430</v>
      </c>
      <c r="G444" s="831" t="str">
        <f ca="1">CONCATENATE("Electric tab Row 210-220 for ", B444, " ",A444, " when Inputs tab E710 = ", B444)</f>
        <v>Electric tab Row 210-220 for NPCC Mix when Inputs tab E710 = NPCC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NPCC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42%natural gas_3%coal_0%oil_33%nuclear_15%hydro_3%wind_1%solar_3%other</v>
      </c>
      <c r="D445" s="375" t="s">
        <v>388</v>
      </c>
      <c r="E445" s="763">
        <f t="shared" ref="E445:E454" si="45">B212/1000/10^6/0.000293071</f>
        <v>7.8282280219134118E-5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NPCC Mix when Inputs tab E710 = NPCC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NPCC</v>
      </c>
      <c r="C446" s="378" t="str">
        <f t="shared" si="44"/>
        <v>42%natural gas_3%coal_0%oil_33%nuclear_15%hydro_3%wind_1%solar_3%other</v>
      </c>
      <c r="D446" s="375" t="s">
        <v>389</v>
      </c>
      <c r="E446" s="763">
        <f t="shared" si="45"/>
        <v>1.0280941516937332E-4</v>
      </c>
      <c r="F446" s="375" t="s">
        <v>430</v>
      </c>
      <c r="G446" s="831" t="str">
        <f t="shared" ca="1" si="46"/>
        <v>Electric tab Row 210-220 for NPCC Mix when Inputs tab E710 = NPCC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NPCC</v>
      </c>
      <c r="C447" s="378" t="str">
        <f t="shared" si="44"/>
        <v>42%natural gas_3%coal_0%oil_33%nuclear_15%hydro_3%wind_1%solar_3%other</v>
      </c>
      <c r="D447" s="375" t="s">
        <v>390</v>
      </c>
      <c r="E447" s="763">
        <f t="shared" si="45"/>
        <v>4.3710946578314068E-6</v>
      </c>
      <c r="F447" s="375" t="s">
        <v>430</v>
      </c>
      <c r="G447" s="831" t="str">
        <f t="shared" ca="1" si="46"/>
        <v>Electric tab Row 210-220 for NPCC Mix when Inputs tab E710 = NPCC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NPCC</v>
      </c>
      <c r="C448" s="378" t="str">
        <f t="shared" si="44"/>
        <v>42%natural gas_3%coal_0%oil_33%nuclear_15%hydro_3%wind_1%solar_3%other</v>
      </c>
      <c r="D448" s="375" t="s">
        <v>391</v>
      </c>
      <c r="E448" s="763">
        <f t="shared" si="45"/>
        <v>2.0979483305952647E-6</v>
      </c>
      <c r="F448" s="375" t="s">
        <v>430</v>
      </c>
      <c r="G448" s="831" t="str">
        <f t="shared" ca="1" si="46"/>
        <v>Electric tab Row 210-220 for NPCC Mix when Inputs tab E710 = NPCC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NPCC</v>
      </c>
      <c r="C449" s="378" t="str">
        <f t="shared" si="44"/>
        <v>42%natural gas_3%coal_0%oil_33%nuclear_15%hydro_3%wind_1%solar_3%other</v>
      </c>
      <c r="D449" s="375" t="s">
        <v>392</v>
      </c>
      <c r="E449" s="763">
        <f t="shared" si="45"/>
        <v>3.7439089954198379E-5</v>
      </c>
      <c r="F449" s="375" t="s">
        <v>430</v>
      </c>
      <c r="G449" s="831" t="str">
        <f t="shared" ca="1" si="46"/>
        <v>Electric tab Row 210-220 for NPCC Mix when Inputs tab E710 = NPCC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NPCC</v>
      </c>
      <c r="C450" s="378" t="str">
        <f t="shared" si="44"/>
        <v>42%natural gas_3%coal_0%oil_33%nuclear_15%hydro_3%wind_1%solar_3%other</v>
      </c>
      <c r="D450" s="375" t="s">
        <v>393</v>
      </c>
      <c r="E450" s="763">
        <f t="shared" si="45"/>
        <v>5.6141508634775956E-7</v>
      </c>
      <c r="F450" s="375" t="s">
        <v>430</v>
      </c>
      <c r="G450" s="831" t="str">
        <f t="shared" ca="1" si="46"/>
        <v>Electric tab Row 210-220 for NPCC Mix when Inputs tab E710 = NPCC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NPCC</v>
      </c>
      <c r="C451" s="378" t="str">
        <f t="shared" si="44"/>
        <v>42%natural gas_3%coal_0%oil_33%nuclear_15%hydro_3%wind_1%solar_3%other</v>
      </c>
      <c r="D451" s="375" t="s">
        <v>394</v>
      </c>
      <c r="E451" s="763">
        <f t="shared" si="45"/>
        <v>6.5281371184351818E-7</v>
      </c>
      <c r="F451" s="375" t="s">
        <v>430</v>
      </c>
      <c r="G451" s="831" t="str">
        <f t="shared" ca="1" si="46"/>
        <v>Electric tab Row 210-220 for NPCC Mix when Inputs tab E710 = NPCC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NPCC</v>
      </c>
      <c r="C452" s="378" t="str">
        <f t="shared" si="44"/>
        <v>42%natural gas_3%coal_0%oil_33%nuclear_15%hydro_3%wind_1%solar_3%other</v>
      </c>
      <c r="D452" s="375" t="s">
        <v>395</v>
      </c>
      <c r="E452" s="763">
        <f t="shared" si="45"/>
        <v>6.450997902702093E-4</v>
      </c>
      <c r="F452" s="375" t="s">
        <v>430</v>
      </c>
      <c r="G452" s="831" t="str">
        <f t="shared" ca="1" si="46"/>
        <v>Electric tab Row 210-220 for NPCC Mix when Inputs tab E710 = NPCC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NPCC</v>
      </c>
      <c r="C453" s="378" t="str">
        <f t="shared" si="44"/>
        <v>42%natural gas_3%coal_0%oil_33%nuclear_15%hydro_3%wind_1%solar_3%other</v>
      </c>
      <c r="D453" s="375" t="s">
        <v>396</v>
      </c>
      <c r="E453" s="763">
        <f t="shared" si="45"/>
        <v>2.5124482826618829E-6</v>
      </c>
      <c r="F453" s="375" t="s">
        <v>430</v>
      </c>
      <c r="G453" s="831" t="str">
        <f t="shared" ca="1" si="46"/>
        <v>Electric tab Row 210-220 for NPCC Mix when Inputs tab E710 = NPCC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NPCC</v>
      </c>
      <c r="C454" s="378" t="str">
        <f t="shared" si="44"/>
        <v>42%natural gas_3%coal_0%oil_33%nuclear_15%hydro_3%wind_1%solar_3%other</v>
      </c>
      <c r="D454" s="375" t="s">
        <v>397</v>
      </c>
      <c r="E454" s="763">
        <f t="shared" si="45"/>
        <v>1.8742657183164303E-2</v>
      </c>
      <c r="F454" s="375" t="s">
        <v>430</v>
      </c>
      <c r="G454" s="831" t="str">
        <f t="shared" ca="1" si="46"/>
        <v>Electric tab Row 210-220 for NPCC Mix when Inputs tab E710 = NPCC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NPCC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42%natural gas_3%coal_0%oil_33%nuclear_15%hydro_3%wind_1%solar_3%other</v>
      </c>
      <c r="D461" s="375" t="s">
        <v>412</v>
      </c>
      <c r="E461" s="375" t="s">
        <v>400</v>
      </c>
      <c r="F461" s="761">
        <f>B138/10^6</f>
        <v>8.9362133900974233E-3</v>
      </c>
      <c r="G461" s="375" t="s">
        <v>398</v>
      </c>
      <c r="H461" s="831" t="str">
        <f ca="1">CONCATENATE("Electric tab Row 137-142 for ", B461, " ", A461, " when Inputs tab E710 = ", B461)</f>
        <v>Electric tab Row 137-142 for NPCC Mix when Inputs tab E710 = NPCC</v>
      </c>
      <c r="I461" s="428" t="s">
        <v>232</v>
      </c>
      <c r="J461" s="375" t="str">
        <f t="shared" ref="J461:J492" ca="1" si="48">MID(CELL("filename",A1),FIND("]",CELL("filename",A1))+1,256)</f>
        <v>NPCC</v>
      </c>
      <c r="K461" s="375" t="s">
        <v>52</v>
      </c>
      <c r="M461" s="824">
        <f>INDEX($D$66:$D$69,MATCH(K461,$A$66:$A$69,0))</f>
        <v>0.33100000000000002</v>
      </c>
      <c r="N461" s="375" t="s">
        <v>385</v>
      </c>
      <c r="O461" s="375" t="s">
        <v>400</v>
      </c>
      <c r="P461" s="761">
        <f>I139/10^6</f>
        <v>3.0211480362537766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NPCC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NPCC</v>
      </c>
      <c r="V461" s="375" t="s">
        <v>52</v>
      </c>
      <c r="X461" s="824">
        <f>INDEX($D$71:$D$72,MATCH(V461,$A$71:$A$72,0))</f>
        <v>0.32800000000000001</v>
      </c>
      <c r="Y461" s="375" t="s">
        <v>411</v>
      </c>
      <c r="Z461" s="375" t="s">
        <v>400</v>
      </c>
      <c r="AA461" s="761">
        <f>M$140/10^6</f>
        <v>3.0487804878048781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NPCC</v>
      </c>
      <c r="AD461" s="428" t="s">
        <v>263</v>
      </c>
      <c r="AE461" s="375" t="str">
        <f t="shared" ref="AE461:AE471" ca="1" si="50">MID(CELL("filename",U1),FIND("]",CELL("filename",U1))+1,256)</f>
        <v>NPCC</v>
      </c>
      <c r="AF461" s="375" t="s">
        <v>387</v>
      </c>
      <c r="AG461" s="375">
        <f>W189/1000/10^6/0.000293071</f>
        <v>1.2673492177546897E-6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NPCC Hydro when Inputs tab E710 = NPCC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NPCC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NPCC PWR when Inputs tab E710 = NPCC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NPCC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42%natural gas_3%coal_0%oil_33%nuclear_15%hydro_3%wind_1%solar_3%other</v>
      </c>
      <c r="D462" s="375" t="s">
        <v>385</v>
      </c>
      <c r="E462" s="375" t="s">
        <v>400</v>
      </c>
      <c r="F462" s="761">
        <f t="shared" ref="F462:F466" si="54">B139/10^6</f>
        <v>0.91224449494713977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NPCC Mix when Inputs tab E710 = NPCC</v>
      </c>
      <c r="I462" s="428" t="s">
        <v>232</v>
      </c>
      <c r="J462" s="375" t="str">
        <f t="shared" ca="1" si="48"/>
        <v>NPCC</v>
      </c>
      <c r="K462" s="375" t="s">
        <v>52</v>
      </c>
      <c r="M462" s="824">
        <f t="shared" ref="M462:M525" si="56">INDEX($D$66:$D$69,MATCH(K462,$A$66:$A$69,0))</f>
        <v>0.33100000000000002</v>
      </c>
      <c r="N462" s="375" t="s">
        <v>387</v>
      </c>
      <c r="O462" s="375" t="s">
        <v>400</v>
      </c>
      <c r="P462" s="763">
        <f>I145/1000/10^6/0.000293071</f>
        <v>2.8000006634721431E-5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NPCC</v>
      </c>
      <c r="S462" s="428" t="s">
        <v>49</v>
      </c>
      <c r="T462" s="375" t="s">
        <v>418</v>
      </c>
      <c r="U462" s="375" t="str">
        <f t="shared" ca="1" si="49"/>
        <v>NPCC</v>
      </c>
      <c r="V462" s="375" t="s">
        <v>52</v>
      </c>
      <c r="X462" s="824">
        <f t="shared" ref="X462:X506" si="57">INDEX($D$71:$D$72,MATCH(V462,$A$71:$A$72,0))</f>
        <v>0.32800000000000001</v>
      </c>
      <c r="Y462" s="375" t="s">
        <v>387</v>
      </c>
      <c r="Z462" s="375" t="s">
        <v>400</v>
      </c>
      <c r="AA462" s="763">
        <f>M$145/1000/10^6/0.000293071</f>
        <v>1.4000003317360716E-5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NPCC</v>
      </c>
      <c r="AD462" s="428" t="s">
        <v>263</v>
      </c>
      <c r="AE462" s="375" t="str">
        <f t="shared" ca="1" si="50"/>
        <v>NPCC</v>
      </c>
      <c r="AF462" s="375" t="s">
        <v>388</v>
      </c>
      <c r="AG462" s="375">
        <f t="shared" ref="AG462:AG471" si="59">W190/1000/10^6/0.000293071</f>
        <v>3.1549347073542905E-6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NPCC Hydro when Inputs tab E710 = NPCC</v>
      </c>
      <c r="AJ462" s="375" t="s">
        <v>422</v>
      </c>
      <c r="AK462" s="428" t="s">
        <v>277</v>
      </c>
      <c r="AL462" s="375" t="str">
        <f t="shared" ca="1" si="51"/>
        <v>NPCC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NPCC PWR when Inputs tab E710 = NPCC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NPCC</v>
      </c>
      <c r="C463" s="375" t="str">
        <f t="shared" si="53"/>
        <v>42%natural gas_3%coal_0%oil_33%nuclear_15%hydro_3%wind_1%solar_3%other</v>
      </c>
      <c r="D463" s="375" t="s">
        <v>411</v>
      </c>
      <c r="E463" s="375" t="s">
        <v>400</v>
      </c>
      <c r="F463" s="761">
        <f t="shared" si="54"/>
        <v>8.1631897859723718E-2</v>
      </c>
      <c r="G463" s="375" t="s">
        <v>398</v>
      </c>
      <c r="H463" s="831" t="str">
        <f t="shared" ca="1" si="55"/>
        <v>Electric tab Row 137-142 for NPCC Mix when Inputs tab E710 = NPCC</v>
      </c>
      <c r="I463" s="428" t="s">
        <v>232</v>
      </c>
      <c r="J463" s="375" t="str">
        <f t="shared" ca="1" si="48"/>
        <v>NPCC</v>
      </c>
      <c r="K463" s="375" t="s">
        <v>52</v>
      </c>
      <c r="M463" s="824">
        <f t="shared" si="56"/>
        <v>0.33100000000000002</v>
      </c>
      <c r="N463" s="375" t="s">
        <v>388</v>
      </c>
      <c r="O463" s="375" t="s">
        <v>400</v>
      </c>
      <c r="P463" s="763">
        <f t="shared" ref="P463:P472" si="63">I146/1000/10^6/0.000293071</f>
        <v>4.2700010117950176E-4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NPCC</v>
      </c>
      <c r="S463" s="428" t="s">
        <v>49</v>
      </c>
      <c r="T463" s="375" t="s">
        <v>418</v>
      </c>
      <c r="U463" s="375" t="str">
        <f t="shared" ca="1" si="49"/>
        <v>NPCC</v>
      </c>
      <c r="V463" s="375" t="s">
        <v>52</v>
      </c>
      <c r="X463" s="824">
        <f t="shared" si="57"/>
        <v>0.32800000000000001</v>
      </c>
      <c r="Y463" s="375" t="s">
        <v>388</v>
      </c>
      <c r="Z463" s="375" t="s">
        <v>400</v>
      </c>
      <c r="AA463" s="763">
        <f>M$146/1000/10^6/0.000293071</f>
        <v>1.1200002653888572E-4</v>
      </c>
      <c r="AB463" s="375" t="s">
        <v>399</v>
      </c>
      <c r="AC463" s="831" t="str">
        <f t="shared" ca="1" si="58"/>
        <v>Electric tab Row 144-154 for Coal Boiler when Inputs tab E710 = NPCC</v>
      </c>
      <c r="AD463" s="428" t="s">
        <v>263</v>
      </c>
      <c r="AE463" s="375" t="str">
        <f t="shared" ca="1" si="50"/>
        <v>NPCC</v>
      </c>
      <c r="AF463" s="375" t="s">
        <v>389</v>
      </c>
      <c r="AG463" s="375">
        <f t="shared" si="59"/>
        <v>2.9960947456115615E-6</v>
      </c>
      <c r="AH463" s="375" t="s">
        <v>399</v>
      </c>
      <c r="AI463" s="375" t="str">
        <f t="shared" ca="1" si="60"/>
        <v>Electric tab Row 188-198 for NPCC Hydro when Inputs tab E710 = NPCC</v>
      </c>
      <c r="AJ463" s="375" t="s">
        <v>422</v>
      </c>
      <c r="AK463" s="428" t="s">
        <v>277</v>
      </c>
      <c r="AL463" s="375" t="str">
        <f t="shared" ca="1" si="51"/>
        <v>NPCC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NPCC PWR when Inputs tab E710 = NPCC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NPCC</v>
      </c>
      <c r="C464" s="375" t="str">
        <f t="shared" si="53"/>
        <v>42%natural gas_3%coal_0%oil_33%nuclear_15%hydro_3%wind_1%solar_3%other</v>
      </c>
      <c r="D464" s="375" t="s">
        <v>410</v>
      </c>
      <c r="E464" s="375" t="s">
        <v>400</v>
      </c>
      <c r="F464" s="761">
        <f t="shared" si="54"/>
        <v>6.5924636958942531E-2</v>
      </c>
      <c r="G464" s="375" t="s">
        <v>398</v>
      </c>
      <c r="H464" s="831" t="str">
        <f t="shared" ca="1" si="55"/>
        <v>Electric tab Row 137-142 for NPCC Mix when Inputs tab E710 = NPCC</v>
      </c>
      <c r="I464" s="428" t="s">
        <v>232</v>
      </c>
      <c r="J464" s="375" t="str">
        <f t="shared" ca="1" si="48"/>
        <v>NPCC</v>
      </c>
      <c r="K464" s="375" t="s">
        <v>52</v>
      </c>
      <c r="M464" s="824">
        <f t="shared" si="56"/>
        <v>0.33100000000000002</v>
      </c>
      <c r="N464" s="375" t="s">
        <v>389</v>
      </c>
      <c r="O464" s="375" t="s">
        <v>400</v>
      </c>
      <c r="P464" s="763">
        <f t="shared" si="63"/>
        <v>2.2500005331472578E-4</v>
      </c>
      <c r="Q464" s="375" t="s">
        <v>399</v>
      </c>
      <c r="R464" s="831" t="str">
        <f t="shared" ca="1" si="64"/>
        <v>Electric tab Row 144-154 for Natural gas Boiler when Inputs tab E710 = NPCC</v>
      </c>
      <c r="S464" s="428" t="s">
        <v>49</v>
      </c>
      <c r="T464" s="375" t="s">
        <v>418</v>
      </c>
      <c r="U464" s="375" t="str">
        <f t="shared" ca="1" si="49"/>
        <v>NPCC</v>
      </c>
      <c r="V464" s="375" t="s">
        <v>52</v>
      </c>
      <c r="X464" s="824">
        <f t="shared" si="57"/>
        <v>0.32800000000000001</v>
      </c>
      <c r="Y464" s="375" t="s">
        <v>389</v>
      </c>
      <c r="Z464" s="375" t="s">
        <v>400</v>
      </c>
      <c r="AA464" s="763">
        <f>M$147/1000/10^6/0.000293071</f>
        <v>1.0550002499868252E-3</v>
      </c>
      <c r="AB464" s="375" t="s">
        <v>399</v>
      </c>
      <c r="AC464" s="831" t="str">
        <f t="shared" ca="1" si="58"/>
        <v>Electric tab Row 144-154 for Coal Boiler when Inputs tab E710 = NPCC</v>
      </c>
      <c r="AD464" s="428" t="s">
        <v>263</v>
      </c>
      <c r="AE464" s="375" t="str">
        <f t="shared" ca="1" si="50"/>
        <v>NPCC</v>
      </c>
      <c r="AF464" s="375" t="s">
        <v>390</v>
      </c>
      <c r="AG464" s="375">
        <f t="shared" si="59"/>
        <v>1.1399869831845882E-6</v>
      </c>
      <c r="AH464" s="375" t="s">
        <v>399</v>
      </c>
      <c r="AI464" s="375" t="str">
        <f t="shared" ca="1" si="60"/>
        <v>Electric tab Row 188-198 for NPCC Hydro when Inputs tab E710 = NPCC</v>
      </c>
      <c r="AJ464" s="375" t="s">
        <v>422</v>
      </c>
      <c r="AK464" s="428" t="s">
        <v>277</v>
      </c>
      <c r="AL464" s="375" t="str">
        <f t="shared" ca="1" si="51"/>
        <v>NPCC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NPCC PWR when Inputs tab E710 = NPCC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NPCC</v>
      </c>
      <c r="C465" s="375" t="str">
        <f t="shared" si="53"/>
        <v>42%natural gas_3%coal_0%oil_33%nuclear_15%hydro_3%wind_1%solar_3%other</v>
      </c>
      <c r="D465" s="375" t="s">
        <v>408</v>
      </c>
      <c r="E465" s="375" t="s">
        <v>400</v>
      </c>
      <c r="F465" s="761">
        <f t="shared" si="54"/>
        <v>0.32586875519577624</v>
      </c>
      <c r="G465" s="375" t="s">
        <v>398</v>
      </c>
      <c r="H465" s="831" t="str">
        <f t="shared" ca="1" si="55"/>
        <v>Electric tab Row 137-142 for NPCC Mix when Inputs tab E710 = NPCC</v>
      </c>
      <c r="I465" s="428" t="s">
        <v>232</v>
      </c>
      <c r="J465" s="375" t="str">
        <f t="shared" ca="1" si="48"/>
        <v>NPCC</v>
      </c>
      <c r="K465" s="375" t="s">
        <v>52</v>
      </c>
      <c r="L465" s="378"/>
      <c r="M465" s="824">
        <f t="shared" si="56"/>
        <v>0.33100000000000002</v>
      </c>
      <c r="N465" s="375" t="s">
        <v>390</v>
      </c>
      <c r="O465" s="375" t="s">
        <v>400</v>
      </c>
      <c r="P465" s="763">
        <f t="shared" si="63"/>
        <v>3.8000009004264791E-5</v>
      </c>
      <c r="Q465" s="375" t="s">
        <v>399</v>
      </c>
      <c r="R465" s="831" t="str">
        <f t="shared" ca="1" si="64"/>
        <v>Electric tab Row 144-154 for Natural gas Boiler when Inputs tab E710 = NPCC</v>
      </c>
      <c r="S465" s="428" t="s">
        <v>49</v>
      </c>
      <c r="T465" s="375" t="s">
        <v>418</v>
      </c>
      <c r="U465" s="375" t="str">
        <f t="shared" ca="1" si="49"/>
        <v>NPCC</v>
      </c>
      <c r="V465" s="375" t="s">
        <v>52</v>
      </c>
      <c r="W465" s="378"/>
      <c r="X465" s="824">
        <f t="shared" si="57"/>
        <v>0.32800000000000001</v>
      </c>
      <c r="Y465" s="375" t="s">
        <v>390</v>
      </c>
      <c r="Z465" s="375" t="s">
        <v>400</v>
      </c>
      <c r="AA465" s="763">
        <f>M$148/1000/10^6/0.000293071</f>
        <v>2.5900006137117323E-4</v>
      </c>
      <c r="AB465" s="375" t="s">
        <v>399</v>
      </c>
      <c r="AC465" s="831" t="str">
        <f t="shared" ca="1" si="58"/>
        <v>Electric tab Row 144-154 for Coal Boiler when Inputs tab E710 = NPCC</v>
      </c>
      <c r="AD465" s="428" t="s">
        <v>263</v>
      </c>
      <c r="AE465" s="375" t="str">
        <f t="shared" ca="1" si="50"/>
        <v>NPCC</v>
      </c>
      <c r="AF465" s="375" t="s">
        <v>391</v>
      </c>
      <c r="AG465" s="375">
        <f t="shared" si="59"/>
        <v>4.3698797986613754E-7</v>
      </c>
      <c r="AH465" s="375" t="s">
        <v>399</v>
      </c>
      <c r="AI465" s="375" t="str">
        <f t="shared" ca="1" si="60"/>
        <v>Electric tab Row 188-198 for NPCC Hydro when Inputs tab E710 = NPCC</v>
      </c>
      <c r="AJ465" s="375" t="s">
        <v>422</v>
      </c>
      <c r="AK465" s="428" t="s">
        <v>277</v>
      </c>
      <c r="AL465" s="375" t="str">
        <f t="shared" ca="1" si="51"/>
        <v>NPCC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NPCC PWR when Inputs tab E710 = NPCC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NPCC</v>
      </c>
      <c r="C466" s="375" t="str">
        <f t="shared" si="53"/>
        <v>42%natural gas_3%coal_0%oil_33%nuclear_15%hydro_3%wind_1%solar_3%other</v>
      </c>
      <c r="D466" s="375" t="s">
        <v>409</v>
      </c>
      <c r="E466" s="375" t="s">
        <v>400</v>
      </c>
      <c r="F466" s="761">
        <f t="shared" si="54"/>
        <v>0.20951012644813838</v>
      </c>
      <c r="G466" s="375" t="s">
        <v>398</v>
      </c>
      <c r="H466" s="831" t="str">
        <f t="shared" ca="1" si="55"/>
        <v>Electric tab Row 137-142 for NPCC Mix when Inputs tab E710 = NPCC</v>
      </c>
      <c r="I466" s="428" t="s">
        <v>232</v>
      </c>
      <c r="J466" s="375" t="str">
        <f t="shared" ca="1" si="48"/>
        <v>NPCC</v>
      </c>
      <c r="K466" s="375" t="s">
        <v>52</v>
      </c>
      <c r="L466" s="378"/>
      <c r="M466" s="824">
        <f t="shared" si="56"/>
        <v>0.33100000000000002</v>
      </c>
      <c r="N466" s="375" t="s">
        <v>391</v>
      </c>
      <c r="O466" s="375" t="s">
        <v>400</v>
      </c>
      <c r="P466" s="763">
        <f t="shared" si="63"/>
        <v>3.8000009004264791E-5</v>
      </c>
      <c r="Q466" s="375" t="s">
        <v>399</v>
      </c>
      <c r="R466" s="831" t="str">
        <f t="shared" ca="1" si="64"/>
        <v>Electric tab Row 144-154 for Natural gas Boiler when Inputs tab E710 = NPCC</v>
      </c>
      <c r="S466" s="428" t="s">
        <v>49</v>
      </c>
      <c r="T466" s="375" t="s">
        <v>418</v>
      </c>
      <c r="U466" s="375" t="str">
        <f t="shared" ca="1" si="49"/>
        <v>NPCC</v>
      </c>
      <c r="V466" s="375" t="s">
        <v>52</v>
      </c>
      <c r="W466" s="378"/>
      <c r="X466" s="824">
        <f t="shared" si="57"/>
        <v>0.32800000000000001</v>
      </c>
      <c r="Y466" s="375" t="s">
        <v>391</v>
      </c>
      <c r="Z466" s="375" t="s">
        <v>400</v>
      </c>
      <c r="AA466" s="763">
        <f>M$149/1000/10^6/0.000293071</f>
        <v>1.8500004383655231E-4</v>
      </c>
      <c r="AB466" s="375" t="s">
        <v>399</v>
      </c>
      <c r="AC466" s="831" t="str">
        <f t="shared" ca="1" si="58"/>
        <v>Electric tab Row 144-154 for Coal Boiler when Inputs tab E710 = NPCC</v>
      </c>
      <c r="AD466" s="428" t="s">
        <v>263</v>
      </c>
      <c r="AE466" s="375" t="str">
        <f t="shared" ca="1" si="50"/>
        <v>NPCC</v>
      </c>
      <c r="AF466" s="375" t="s">
        <v>392</v>
      </c>
      <c r="AG466" s="375">
        <f t="shared" si="59"/>
        <v>1.3975174237133395E-6</v>
      </c>
      <c r="AH466" s="375" t="s">
        <v>399</v>
      </c>
      <c r="AI466" s="375" t="str">
        <f t="shared" ca="1" si="60"/>
        <v>Electric tab Row 188-198 for NPCC Hydro when Inputs tab E710 = NPCC</v>
      </c>
      <c r="AJ466" s="375" t="s">
        <v>422</v>
      </c>
      <c r="AK466" s="428" t="s">
        <v>277</v>
      </c>
      <c r="AL466" s="375" t="str">
        <f t="shared" ca="1" si="51"/>
        <v>NPCC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NPCC PWR when Inputs tab E710 = NPCC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NPCC</v>
      </c>
      <c r="C467" s="375" t="str">
        <f t="shared" si="53"/>
        <v>42%natural gas_3%coal_0%oil_33%nuclear_15%hydro_3%wind_1%solar_3%other</v>
      </c>
      <c r="D467" s="375" t="s">
        <v>387</v>
      </c>
      <c r="E467" s="375" t="s">
        <v>400</v>
      </c>
      <c r="F467" s="763">
        <f>B145/1000/10^6/0.000293071</f>
        <v>1.0598740542232177E-5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NPCC Mix when Inputs tab E710 = NPCC</v>
      </c>
      <c r="I467" s="428" t="s">
        <v>232</v>
      </c>
      <c r="J467" s="375" t="str">
        <f t="shared" ca="1" si="48"/>
        <v>NPCC</v>
      </c>
      <c r="K467" s="375" t="s">
        <v>52</v>
      </c>
      <c r="L467" s="378"/>
      <c r="M467" s="824">
        <f t="shared" si="56"/>
        <v>0.33100000000000002</v>
      </c>
      <c r="N467" s="375" t="s">
        <v>392</v>
      </c>
      <c r="O467" s="375" t="s">
        <v>400</v>
      </c>
      <c r="P467" s="763">
        <f t="shared" si="63"/>
        <v>8.0000018956346939E-6</v>
      </c>
      <c r="Q467" s="375" t="s">
        <v>399</v>
      </c>
      <c r="R467" s="831" t="str">
        <f t="shared" ca="1" si="64"/>
        <v>Electric tab Row 144-154 for Natural gas Boiler when Inputs tab E710 = NPCC</v>
      </c>
      <c r="S467" s="428" t="s">
        <v>49</v>
      </c>
      <c r="T467" s="375" t="s">
        <v>418</v>
      </c>
      <c r="U467" s="375" t="str">
        <f t="shared" ca="1" si="49"/>
        <v>NPCC</v>
      </c>
      <c r="V467" s="375" t="s">
        <v>52</v>
      </c>
      <c r="W467" s="378"/>
      <c r="X467" s="824">
        <f t="shared" si="57"/>
        <v>0.32800000000000001</v>
      </c>
      <c r="Y467" s="375" t="s">
        <v>392</v>
      </c>
      <c r="Z467" s="375" t="s">
        <v>400</v>
      </c>
      <c r="AA467" s="763">
        <f>M$150/1000/10^6/0.000293071</f>
        <v>4.3200010236427349E-3</v>
      </c>
      <c r="AB467" s="375" t="s">
        <v>399</v>
      </c>
      <c r="AC467" s="831" t="str">
        <f t="shared" ca="1" si="58"/>
        <v>Electric tab Row 144-154 for Coal Boiler when Inputs tab E710 = NPCC</v>
      </c>
      <c r="AD467" s="428" t="s">
        <v>263</v>
      </c>
      <c r="AE467" s="375" t="str">
        <f t="shared" ca="1" si="50"/>
        <v>NPCC</v>
      </c>
      <c r="AF467" s="375" t="s">
        <v>393</v>
      </c>
      <c r="AG467" s="375">
        <f t="shared" si="59"/>
        <v>2.1377984060116207E-8</v>
      </c>
      <c r="AH467" s="375" t="s">
        <v>399</v>
      </c>
      <c r="AI467" s="375" t="str">
        <f t="shared" ca="1" si="60"/>
        <v>Electric tab Row 188-198 for NPCC Hydro when Inputs tab E710 = NPCC</v>
      </c>
      <c r="AJ467" s="375" t="s">
        <v>422</v>
      </c>
      <c r="AK467" s="428" t="s">
        <v>277</v>
      </c>
      <c r="AL467" s="375" t="str">
        <f t="shared" ca="1" si="51"/>
        <v>NPCC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NPCC PWR when Inputs tab E710 = NPCC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NPCC</v>
      </c>
      <c r="C468" s="375" t="str">
        <f t="shared" si="53"/>
        <v>42%natural gas_3%coal_0%oil_33%nuclear_15%hydro_3%wind_1%solar_3%other</v>
      </c>
      <c r="D468" s="375" t="s">
        <v>388</v>
      </c>
      <c r="E468" s="375" t="s">
        <v>400</v>
      </c>
      <c r="F468" s="763">
        <f t="shared" ref="F468:F477" si="65">B146/1000/10^6/0.000293071</f>
        <v>1.5897836620824382E-4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NPCC Mix when Inputs tab E710 = NPCC</v>
      </c>
      <c r="I468" s="428" t="s">
        <v>232</v>
      </c>
      <c r="J468" s="375" t="str">
        <f t="shared" ca="1" si="48"/>
        <v>NPCC</v>
      </c>
      <c r="K468" s="375" t="s">
        <v>52</v>
      </c>
      <c r="L468" s="378"/>
      <c r="M468" s="824">
        <f t="shared" si="56"/>
        <v>0.33100000000000002</v>
      </c>
      <c r="N468" s="375" t="s">
        <v>393</v>
      </c>
      <c r="O468" s="375" t="s">
        <v>400</v>
      </c>
      <c r="P468" s="763">
        <f t="shared" si="63"/>
        <v>6.2700014857036924E-6</v>
      </c>
      <c r="Q468" s="375" t="s">
        <v>399</v>
      </c>
      <c r="R468" s="831" t="str">
        <f t="shared" ca="1" si="64"/>
        <v>Electric tab Row 144-154 for Natural gas Boiler when Inputs tab E710 = NPCC</v>
      </c>
      <c r="S468" s="428" t="s">
        <v>49</v>
      </c>
      <c r="T468" s="375" t="s">
        <v>418</v>
      </c>
      <c r="U468" s="375" t="str">
        <f t="shared" ca="1" si="49"/>
        <v>NPCC</v>
      </c>
      <c r="V468" s="375" t="s">
        <v>52</v>
      </c>
      <c r="W468" s="378"/>
      <c r="X468" s="824">
        <f t="shared" si="57"/>
        <v>0.32800000000000001</v>
      </c>
      <c r="Y468" s="375" t="s">
        <v>393</v>
      </c>
      <c r="Z468" s="375" t="s">
        <v>400</v>
      </c>
      <c r="AA468" s="763">
        <f>M$151/1000/10^6/0.000293071</f>
        <v>7.9550018849717498E-6</v>
      </c>
      <c r="AB468" s="375" t="s">
        <v>399</v>
      </c>
      <c r="AC468" s="831" t="str">
        <f t="shared" ca="1" si="58"/>
        <v>Electric tab Row 144-154 for Coal Boiler when Inputs tab E710 = NPCC</v>
      </c>
      <c r="AD468" s="428" t="s">
        <v>263</v>
      </c>
      <c r="AE468" s="375" t="str">
        <f t="shared" ca="1" si="50"/>
        <v>NPCC</v>
      </c>
      <c r="AF468" s="375" t="s">
        <v>394</v>
      </c>
      <c r="AG468" s="375">
        <f t="shared" si="59"/>
        <v>4.8275548522766656E-8</v>
      </c>
      <c r="AH468" s="375" t="s">
        <v>399</v>
      </c>
      <c r="AI468" s="375" t="str">
        <f t="shared" ca="1" si="60"/>
        <v>Electric tab Row 188-198 for NPCC Hydro when Inputs tab E710 = NPCC</v>
      </c>
      <c r="AJ468" s="375" t="s">
        <v>422</v>
      </c>
      <c r="AK468" s="428" t="s">
        <v>277</v>
      </c>
      <c r="AL468" s="375" t="str">
        <f t="shared" ca="1" si="51"/>
        <v>NPCC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NPCC PWR when Inputs tab E710 = NPCC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NPCC</v>
      </c>
      <c r="C469" s="375" t="str">
        <f t="shared" si="53"/>
        <v>42%natural gas_3%coal_0%oil_33%nuclear_15%hydro_3%wind_1%solar_3%other</v>
      </c>
      <c r="D469" s="375" t="s">
        <v>389</v>
      </c>
      <c r="E469" s="375" t="s">
        <v>400</v>
      </c>
      <c r="F469" s="763">
        <f t="shared" si="65"/>
        <v>1.0200616759774017E-4</v>
      </c>
      <c r="G469" s="375" t="s">
        <v>399</v>
      </c>
      <c r="H469" s="831" t="str">
        <f t="shared" ca="1" si="66"/>
        <v>Electric tab Row 144-154 for NPCC Mix when Inputs tab E710 = NPCC</v>
      </c>
      <c r="I469" s="428" t="s">
        <v>232</v>
      </c>
      <c r="J469" s="375" t="str">
        <f t="shared" ca="1" si="48"/>
        <v>NPCC</v>
      </c>
      <c r="K469" s="375" t="s">
        <v>52</v>
      </c>
      <c r="L469" s="378"/>
      <c r="M469" s="824">
        <f t="shared" si="56"/>
        <v>0.33100000000000002</v>
      </c>
      <c r="N469" s="375" t="s">
        <v>394</v>
      </c>
      <c r="O469" s="375" t="s">
        <v>400</v>
      </c>
      <c r="P469" s="763">
        <f t="shared" si="63"/>
        <v>1.6264003853825332E-5</v>
      </c>
      <c r="Q469" s="375" t="s">
        <v>399</v>
      </c>
      <c r="R469" s="831" t="str">
        <f t="shared" ca="1" si="64"/>
        <v>Electric tab Row 144-154 for Natural gas Boiler when Inputs tab E710 = NPCC</v>
      </c>
      <c r="S469" s="428" t="s">
        <v>49</v>
      </c>
      <c r="T469" s="375" t="s">
        <v>418</v>
      </c>
      <c r="U469" s="375" t="str">
        <f t="shared" ca="1" si="49"/>
        <v>NPCC</v>
      </c>
      <c r="V469" s="375" t="s">
        <v>52</v>
      </c>
      <c r="W469" s="378"/>
      <c r="X469" s="824">
        <f t="shared" si="57"/>
        <v>0.32800000000000001</v>
      </c>
      <c r="Y469" s="375" t="s">
        <v>394</v>
      </c>
      <c r="Z469" s="375" t="s">
        <v>400</v>
      </c>
      <c r="AA469" s="763">
        <f>M$152/1000/10^6/0.000293071</f>
        <v>1.4985003550760739E-5</v>
      </c>
      <c r="AB469" s="375" t="s">
        <v>399</v>
      </c>
      <c r="AC469" s="831" t="str">
        <f t="shared" ca="1" si="58"/>
        <v>Electric tab Row 144-154 for Coal Boiler when Inputs tab E710 = NPCC</v>
      </c>
      <c r="AD469" s="428" t="s">
        <v>263</v>
      </c>
      <c r="AE469" s="375" t="str">
        <f t="shared" ca="1" si="50"/>
        <v>NPCC</v>
      </c>
      <c r="AF469" s="375" t="s">
        <v>395</v>
      </c>
      <c r="AG469" s="375">
        <f t="shared" si="59"/>
        <v>1.7279354069419202E-6</v>
      </c>
      <c r="AH469" s="375" t="s">
        <v>399</v>
      </c>
      <c r="AI469" s="375" t="str">
        <f t="shared" ca="1" si="60"/>
        <v>Electric tab Row 188-198 for NPCC Hydro when Inputs tab E710 = NPCC</v>
      </c>
      <c r="AJ469" s="375" t="s">
        <v>422</v>
      </c>
      <c r="AK469" s="428" t="s">
        <v>277</v>
      </c>
      <c r="AL469" s="375" t="str">
        <f t="shared" ca="1" si="51"/>
        <v>NPCC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NPCC PWR when Inputs tab E710 = NPCC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NPCC</v>
      </c>
      <c r="C470" s="375" t="str">
        <f t="shared" si="53"/>
        <v>42%natural gas_3%coal_0%oil_33%nuclear_15%hydro_3%wind_1%solar_3%other</v>
      </c>
      <c r="D470" s="375" t="s">
        <v>390</v>
      </c>
      <c r="E470" s="375" t="s">
        <v>400</v>
      </c>
      <c r="F470" s="763">
        <f t="shared" si="65"/>
        <v>5.3683029977284592E-5</v>
      </c>
      <c r="G470" s="375" t="s">
        <v>399</v>
      </c>
      <c r="H470" s="831" t="str">
        <f t="shared" ca="1" si="66"/>
        <v>Electric tab Row 144-154 for NPCC Mix when Inputs tab E710 = NPCC</v>
      </c>
      <c r="I470" s="428" t="s">
        <v>232</v>
      </c>
      <c r="J470" s="375" t="str">
        <f t="shared" ca="1" si="48"/>
        <v>NPCC</v>
      </c>
      <c r="K470" s="375" t="s">
        <v>52</v>
      </c>
      <c r="L470" s="378"/>
      <c r="M470" s="824">
        <f t="shared" si="56"/>
        <v>0.33100000000000002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NPCC</v>
      </c>
      <c r="S470" s="428" t="s">
        <v>49</v>
      </c>
      <c r="T470" s="375" t="s">
        <v>418</v>
      </c>
      <c r="U470" s="375" t="str">
        <f t="shared" ca="1" si="49"/>
        <v>NPCC</v>
      </c>
      <c r="V470" s="375" t="s">
        <v>52</v>
      </c>
      <c r="W470" s="378"/>
      <c r="X470" s="824">
        <f t="shared" si="57"/>
        <v>0.32800000000000001</v>
      </c>
      <c r="Y470" s="375" t="s">
        <v>395</v>
      </c>
      <c r="Z470" s="375" t="s">
        <v>400</v>
      </c>
      <c r="AA470" s="763">
        <f>M$153/1000/10^6/0.000293071</f>
        <v>1.1000002606497705E-5</v>
      </c>
      <c r="AB470" s="375" t="s">
        <v>399</v>
      </c>
      <c r="AC470" s="831" t="str">
        <f t="shared" ca="1" si="58"/>
        <v>Electric tab Row 144-154 for Coal Boiler when Inputs tab E710 = NPCC</v>
      </c>
      <c r="AD470" s="428" t="s">
        <v>263</v>
      </c>
      <c r="AE470" s="375" t="str">
        <f t="shared" ca="1" si="50"/>
        <v>NPCC</v>
      </c>
      <c r="AF470" s="375" t="s">
        <v>396</v>
      </c>
      <c r="AG470" s="375">
        <f t="shared" si="59"/>
        <v>1.9521524559445404E-8</v>
      </c>
      <c r="AH470" s="375" t="s">
        <v>399</v>
      </c>
      <c r="AI470" s="375" t="str">
        <f t="shared" ca="1" si="60"/>
        <v>Electric tab Row 188-198 for NPCC Hydro when Inputs tab E710 = NPCC</v>
      </c>
      <c r="AJ470" s="375" t="s">
        <v>422</v>
      </c>
      <c r="AK470" s="428" t="s">
        <v>277</v>
      </c>
      <c r="AL470" s="375" t="str">
        <f t="shared" ca="1" si="51"/>
        <v>NPCC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NPCC PWR when Inputs tab E710 = NPCC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NPCC</v>
      </c>
      <c r="C471" s="375" t="str">
        <f t="shared" si="53"/>
        <v>42%natural gas_3%coal_0%oil_33%nuclear_15%hydro_3%wind_1%solar_3%other</v>
      </c>
      <c r="D471" s="375" t="s">
        <v>391</v>
      </c>
      <c r="E471" s="375" t="s">
        <v>400</v>
      </c>
      <c r="F471" s="763">
        <f t="shared" si="65"/>
        <v>3.9429238370377674E-5</v>
      </c>
      <c r="G471" s="375" t="s">
        <v>399</v>
      </c>
      <c r="H471" s="831" t="str">
        <f t="shared" ca="1" si="66"/>
        <v>Electric tab Row 144-154 for NPCC Mix when Inputs tab E710 = NPCC</v>
      </c>
      <c r="I471" s="428" t="s">
        <v>232</v>
      </c>
      <c r="J471" s="375" t="str">
        <f t="shared" ca="1" si="48"/>
        <v>NPCC</v>
      </c>
      <c r="K471" s="375" t="s">
        <v>52</v>
      </c>
      <c r="L471" s="378"/>
      <c r="M471" s="824">
        <f t="shared" si="56"/>
        <v>0.33100000000000002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NPCC</v>
      </c>
      <c r="S471" s="428" t="s">
        <v>49</v>
      </c>
      <c r="T471" s="375" t="s">
        <v>418</v>
      </c>
      <c r="U471" s="375" t="str">
        <f t="shared" ca="1" si="49"/>
        <v>NPCC</v>
      </c>
      <c r="V471" s="375" t="s">
        <v>52</v>
      </c>
      <c r="W471" s="378"/>
      <c r="X471" s="824">
        <f t="shared" si="57"/>
        <v>0.32800000000000001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NPCC</v>
      </c>
      <c r="AD471" s="430" t="s">
        <v>263</v>
      </c>
      <c r="AE471" s="832" t="str">
        <f t="shared" ca="1" si="50"/>
        <v>NPCC</v>
      </c>
      <c r="AF471" s="832" t="s">
        <v>397</v>
      </c>
      <c r="AG471" s="832">
        <f t="shared" si="59"/>
        <v>2.0764920275920802E-3</v>
      </c>
      <c r="AH471" s="832" t="s">
        <v>399</v>
      </c>
      <c r="AI471" s="832" t="str">
        <f t="shared" ca="1" si="60"/>
        <v>Electric tab Row 188-198 for NPCC Hydro when Inputs tab E710 = NPCC</v>
      </c>
      <c r="AJ471" s="832" t="s">
        <v>422</v>
      </c>
      <c r="AK471" s="428" t="s">
        <v>277</v>
      </c>
      <c r="AL471" s="375" t="str">
        <f t="shared" ca="1" si="51"/>
        <v>NPCC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NPCC PWR when Inputs tab E710 = NPCC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NPCC</v>
      </c>
      <c r="C472" s="375" t="str">
        <f t="shared" si="53"/>
        <v>42%natural gas_3%coal_0%oil_33%nuclear_15%hydro_3%wind_1%solar_3%other</v>
      </c>
      <c r="D472" s="375" t="s">
        <v>392</v>
      </c>
      <c r="E472" s="375" t="s">
        <v>400</v>
      </c>
      <c r="F472" s="763">
        <f t="shared" si="65"/>
        <v>1.3643212699909676E-4</v>
      </c>
      <c r="G472" s="375" t="s">
        <v>399</v>
      </c>
      <c r="H472" s="831" t="str">
        <f t="shared" ca="1" si="66"/>
        <v>Electric tab Row 144-154 for NPCC Mix when Inputs tab E710 = NPCC</v>
      </c>
      <c r="I472" s="428" t="s">
        <v>232</v>
      </c>
      <c r="J472" s="375" t="str">
        <f t="shared" ca="1" si="48"/>
        <v>NPCC</v>
      </c>
      <c r="K472" s="375" t="s">
        <v>52</v>
      </c>
      <c r="L472" s="378"/>
      <c r="M472" s="824">
        <f t="shared" si="56"/>
        <v>0.33100000000000002</v>
      </c>
      <c r="N472" s="375" t="s">
        <v>397</v>
      </c>
      <c r="O472" s="375" t="s">
        <v>400</v>
      </c>
      <c r="P472" s="763">
        <f t="shared" si="63"/>
        <v>0.61167231466513972</v>
      </c>
      <c r="Q472" s="375" t="s">
        <v>399</v>
      </c>
      <c r="R472" s="831" t="str">
        <f t="shared" ca="1" si="64"/>
        <v>Electric tab Row 144-154 for Natural gas Boiler when Inputs tab E710 = NPCC</v>
      </c>
      <c r="S472" s="428" t="s">
        <v>49</v>
      </c>
      <c r="T472" s="375" t="s">
        <v>418</v>
      </c>
      <c r="U472" s="375" t="str">
        <f t="shared" ca="1" si="49"/>
        <v>NPCC</v>
      </c>
      <c r="V472" s="375" t="s">
        <v>52</v>
      </c>
      <c r="W472" s="378"/>
      <c r="X472" s="824">
        <f t="shared" si="57"/>
        <v>0.32800000000000001</v>
      </c>
      <c r="Y472" s="375" t="s">
        <v>397</v>
      </c>
      <c r="Z472" s="375" t="s">
        <v>400</v>
      </c>
      <c r="AA472" s="763">
        <f>M$155/1000/10^6/0.000293071</f>
        <v>1.040496693055156</v>
      </c>
      <c r="AB472" s="375" t="s">
        <v>399</v>
      </c>
      <c r="AC472" s="831" t="str">
        <f t="shared" ca="1" si="58"/>
        <v>Electric tab Row 144-154 for Coal Boiler when Inputs tab E710 = NPCC</v>
      </c>
      <c r="AK472" s="428" t="s">
        <v>277</v>
      </c>
      <c r="AL472" s="375" t="str">
        <f t="shared" ca="1" si="51"/>
        <v>NPCC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NPCC BRW when Inputs tab E710 = NPCC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NPCC</v>
      </c>
      <c r="C473" s="375" t="str">
        <f t="shared" si="53"/>
        <v>42%natural gas_3%coal_0%oil_33%nuclear_15%hydro_3%wind_1%solar_3%other</v>
      </c>
      <c r="D473" s="375" t="s">
        <v>393</v>
      </c>
      <c r="E473" s="375" t="s">
        <v>400</v>
      </c>
      <c r="F473" s="763">
        <f t="shared" si="65"/>
        <v>5.0512493712633473E-6</v>
      </c>
      <c r="G473" s="375" t="s">
        <v>399</v>
      </c>
      <c r="H473" s="831" t="str">
        <f t="shared" ca="1" si="66"/>
        <v>Electric tab Row 144-154 for NPCC Mix when Inputs tab E710 = NPCC</v>
      </c>
      <c r="I473" s="428" t="s">
        <v>232</v>
      </c>
      <c r="J473" s="375" t="str">
        <f t="shared" ca="1" si="48"/>
        <v>NPCC</v>
      </c>
      <c r="K473" s="375" t="s">
        <v>52</v>
      </c>
      <c r="L473" s="378"/>
      <c r="M473" s="824">
        <f t="shared" si="56"/>
        <v>0.33100000000000002</v>
      </c>
      <c r="N473" s="375" t="s">
        <v>387</v>
      </c>
      <c r="O473" s="375" t="s">
        <v>401</v>
      </c>
      <c r="P473" s="378">
        <f>(I145+I189)/1000/10^6/0.000293071</f>
        <v>2.881181519287884E-5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NPCC</v>
      </c>
      <c r="S473" s="428" t="s">
        <v>49</v>
      </c>
      <c r="T473" s="375" t="s">
        <v>418</v>
      </c>
      <c r="U473" s="375" t="str">
        <f t="shared" ca="1" si="49"/>
        <v>NPCC</v>
      </c>
      <c r="V473" s="375" t="s">
        <v>52</v>
      </c>
      <c r="W473" s="378"/>
      <c r="X473" s="824">
        <f t="shared" si="57"/>
        <v>0.32800000000000001</v>
      </c>
      <c r="Y473" s="375" t="s">
        <v>387</v>
      </c>
      <c r="Z473" s="375" t="s">
        <v>401</v>
      </c>
      <c r="AA473" s="378">
        <f>(M$145+M$189)/1000/10^6/0.000293071</f>
        <v>1.4811811875518119E-5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NPCC</v>
      </c>
      <c r="AK473" s="428" t="s">
        <v>277</v>
      </c>
      <c r="AL473" s="375" t="str">
        <f t="shared" ca="1" si="51"/>
        <v>NPCC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NPCC BRW when Inputs tab E710 = NPCC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NPCC</v>
      </c>
      <c r="C474" s="375" t="str">
        <f t="shared" si="53"/>
        <v>42%natural gas_3%coal_0%oil_33%nuclear_15%hydro_3%wind_1%solar_3%other</v>
      </c>
      <c r="D474" s="375" t="s">
        <v>394</v>
      </c>
      <c r="E474" s="375" t="s">
        <v>400</v>
      </c>
      <c r="F474" s="763">
        <f t="shared" si="65"/>
        <v>1.2415469981598837E-5</v>
      </c>
      <c r="G474" s="375" t="s">
        <v>399</v>
      </c>
      <c r="H474" s="831" t="str">
        <f t="shared" ca="1" si="66"/>
        <v>Electric tab Row 144-154 for NPCC Mix when Inputs tab E710 = NPCC</v>
      </c>
      <c r="I474" s="428" t="s">
        <v>232</v>
      </c>
      <c r="J474" s="375" t="str">
        <f t="shared" ca="1" si="48"/>
        <v>NPCC</v>
      </c>
      <c r="K474" s="375" t="s">
        <v>52</v>
      </c>
      <c r="L474" s="378"/>
      <c r="M474" s="824">
        <f t="shared" si="56"/>
        <v>0.33100000000000002</v>
      </c>
      <c r="N474" s="375" t="s">
        <v>388</v>
      </c>
      <c r="O474" s="375" t="s">
        <v>401</v>
      </c>
      <c r="P474" s="378">
        <f t="shared" ref="P474:P483" si="70">(I146+I190)/1000/10^6/0.000293071</f>
        <v>4.3246182686773046E-4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NPCC</v>
      </c>
      <c r="S474" s="428" t="s">
        <v>49</v>
      </c>
      <c r="T474" s="375" t="s">
        <v>418</v>
      </c>
      <c r="U474" s="375" t="str">
        <f t="shared" ca="1" si="49"/>
        <v>NPCC</v>
      </c>
      <c r="V474" s="375" t="s">
        <v>52</v>
      </c>
      <c r="W474" s="378"/>
      <c r="X474" s="824">
        <f t="shared" si="57"/>
        <v>0.32800000000000001</v>
      </c>
      <c r="Y474" s="375" t="s">
        <v>388</v>
      </c>
      <c r="Z474" s="375" t="s">
        <v>401</v>
      </c>
      <c r="AA474" s="378">
        <f>(M$146+M$190)/1000/10^6/0.000293071</f>
        <v>1.1746175222711437E-4</v>
      </c>
      <c r="AB474" s="375" t="s">
        <v>399</v>
      </c>
      <c r="AC474" s="831" t="str">
        <f t="shared" ca="1" si="68"/>
        <v>Electric tab Row 144-154 plus Row 188-198 for Coal Boiler when Inputs tab E710 = NPCC</v>
      </c>
      <c r="AK474" s="428" t="s">
        <v>277</v>
      </c>
      <c r="AL474" s="375" t="str">
        <f t="shared" ca="1" si="51"/>
        <v>NPCC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NPCC BRW when Inputs tab E710 = NPCC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NPCC</v>
      </c>
      <c r="C475" s="375" t="str">
        <f t="shared" si="53"/>
        <v>42%natural gas_3%coal_0%oil_33%nuclear_15%hydro_3%wind_1%solar_3%other</v>
      </c>
      <c r="D475" s="375" t="s">
        <v>395</v>
      </c>
      <c r="E475" s="375" t="s">
        <v>400</v>
      </c>
      <c r="F475" s="763">
        <f t="shared" si="65"/>
        <v>1.1106976691673161E-5</v>
      </c>
      <c r="G475" s="375" t="s">
        <v>399</v>
      </c>
      <c r="H475" s="831" t="str">
        <f t="shared" ca="1" si="66"/>
        <v>Electric tab Row 144-154 for NPCC Mix when Inputs tab E710 = NPCC</v>
      </c>
      <c r="I475" s="428" t="s">
        <v>232</v>
      </c>
      <c r="J475" s="375" t="str">
        <f t="shared" ca="1" si="48"/>
        <v>NPCC</v>
      </c>
      <c r="K475" s="375" t="s">
        <v>52</v>
      </c>
      <c r="L475" s="378"/>
      <c r="M475" s="824">
        <f t="shared" si="56"/>
        <v>0.33100000000000002</v>
      </c>
      <c r="N475" s="375" t="s">
        <v>389</v>
      </c>
      <c r="O475" s="375" t="s">
        <v>401</v>
      </c>
      <c r="P475" s="378">
        <f t="shared" si="70"/>
        <v>2.2582842611238764E-4</v>
      </c>
      <c r="Q475" s="375" t="s">
        <v>399</v>
      </c>
      <c r="R475" s="831" t="str">
        <f t="shared" ca="1" si="71"/>
        <v>Electric tab Row 144-154 plus Row 188-198 for Natural gas Boiler when Inputs tab E710 = NPCC</v>
      </c>
      <c r="S475" s="428" t="s">
        <v>49</v>
      </c>
      <c r="T475" s="375" t="s">
        <v>418</v>
      </c>
      <c r="U475" s="375" t="str">
        <f t="shared" ca="1" si="49"/>
        <v>NPCC</v>
      </c>
      <c r="V475" s="375" t="s">
        <v>52</v>
      </c>
      <c r="W475" s="378"/>
      <c r="X475" s="824">
        <f t="shared" si="57"/>
        <v>0.32800000000000001</v>
      </c>
      <c r="Y475" s="375" t="s">
        <v>389</v>
      </c>
      <c r="Z475" s="375" t="s">
        <v>401</v>
      </c>
      <c r="AA475" s="378">
        <f>(M$147+M$191)/1000/10^6/0.000293071</f>
        <v>1.0558286227844872E-3</v>
      </c>
      <c r="AB475" s="375" t="s">
        <v>399</v>
      </c>
      <c r="AC475" s="831" t="str">
        <f t="shared" ca="1" si="68"/>
        <v>Electric tab Row 144-154 plus Row 188-198 for Coal Boiler when Inputs tab E710 = NPCC</v>
      </c>
      <c r="AK475" s="428" t="s">
        <v>277</v>
      </c>
      <c r="AL475" s="375" t="str">
        <f t="shared" ca="1" si="51"/>
        <v>NPCC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NPCC BRW when Inputs tab E710 = NPCC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NPCC</v>
      </c>
      <c r="C476" s="375" t="str">
        <f t="shared" si="53"/>
        <v>42%natural gas_3%coal_0%oil_33%nuclear_15%hydro_3%wind_1%solar_3%other</v>
      </c>
      <c r="D476" s="375" t="s">
        <v>396</v>
      </c>
      <c r="E476" s="375" t="s">
        <v>400</v>
      </c>
      <c r="F476" s="763">
        <f t="shared" si="65"/>
        <v>1.8164780958787132E-6</v>
      </c>
      <c r="G476" s="375" t="s">
        <v>399</v>
      </c>
      <c r="H476" s="831" t="str">
        <f t="shared" ca="1" si="66"/>
        <v>Electric tab Row 144-154 for NPCC Mix when Inputs tab E710 = NPCC</v>
      </c>
      <c r="I476" s="428" t="s">
        <v>232</v>
      </c>
      <c r="J476" s="375" t="str">
        <f t="shared" ca="1" si="48"/>
        <v>NPCC</v>
      </c>
      <c r="K476" s="375" t="s">
        <v>52</v>
      </c>
      <c r="L476" s="378"/>
      <c r="M476" s="824">
        <f t="shared" si="56"/>
        <v>0.33100000000000002</v>
      </c>
      <c r="N476" s="375" t="s">
        <v>390</v>
      </c>
      <c r="O476" s="375" t="s">
        <v>401</v>
      </c>
      <c r="P476" s="378">
        <f t="shared" si="70"/>
        <v>3.8502187858293427E-5</v>
      </c>
      <c r="Q476" s="375" t="s">
        <v>399</v>
      </c>
      <c r="R476" s="831" t="str">
        <f t="shared" ca="1" si="71"/>
        <v>Electric tab Row 144-154 plus Row 188-198 for Natural gas Boiler when Inputs tab E710 = NPCC</v>
      </c>
      <c r="S476" s="428" t="s">
        <v>49</v>
      </c>
      <c r="T476" s="375" t="s">
        <v>418</v>
      </c>
      <c r="U476" s="375" t="str">
        <f t="shared" ca="1" si="49"/>
        <v>NPCC</v>
      </c>
      <c r="V476" s="375" t="s">
        <v>52</v>
      </c>
      <c r="W476" s="378"/>
      <c r="X476" s="824">
        <f t="shared" si="57"/>
        <v>0.32800000000000001</v>
      </c>
      <c r="Y476" s="375" t="s">
        <v>390</v>
      </c>
      <c r="Z476" s="375" t="s">
        <v>401</v>
      </c>
      <c r="AA476" s="378">
        <f>(M$148+M$192)/1000/10^6/0.000293071</f>
        <v>2.5950224022520187E-4</v>
      </c>
      <c r="AB476" s="375" t="s">
        <v>399</v>
      </c>
      <c r="AC476" s="831" t="str">
        <f t="shared" ca="1" si="68"/>
        <v>Electric tab Row 144-154 plus Row 188-198 for Coal Boiler when Inputs tab E710 = NPCC</v>
      </c>
      <c r="AK476" s="428" t="s">
        <v>277</v>
      </c>
      <c r="AL476" s="375" t="str">
        <f t="shared" ca="1" si="51"/>
        <v>NPCC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NPCC BRW when Inputs tab E710 = NPCC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NPCC</v>
      </c>
      <c r="C477" s="375" t="str">
        <f t="shared" si="53"/>
        <v>42%natural gas_3%coal_0%oil_33%nuclear_15%hydro_3%wind_1%solar_3%other</v>
      </c>
      <c r="D477" s="375" t="s">
        <v>397</v>
      </c>
      <c r="E477" s="375" t="s">
        <v>400</v>
      </c>
      <c r="F477" s="763">
        <f t="shared" si="65"/>
        <v>0.21508146962966773</v>
      </c>
      <c r="G477" s="375" t="s">
        <v>399</v>
      </c>
      <c r="H477" s="831" t="str">
        <f t="shared" ca="1" si="66"/>
        <v>Electric tab Row 144-154 for NPCC Mix when Inputs tab E710 = NPCC</v>
      </c>
      <c r="I477" s="428" t="s">
        <v>232</v>
      </c>
      <c r="J477" s="375" t="str">
        <f t="shared" ca="1" si="48"/>
        <v>NPCC</v>
      </c>
      <c r="K477" s="375" t="s">
        <v>52</v>
      </c>
      <c r="L477" s="378"/>
      <c r="M477" s="824">
        <f t="shared" si="56"/>
        <v>0.33100000000000002</v>
      </c>
      <c r="N477" s="375" t="s">
        <v>391</v>
      </c>
      <c r="O477" s="375" t="s">
        <v>401</v>
      </c>
      <c r="P477" s="378">
        <f t="shared" si="70"/>
        <v>3.8231829278623717E-5</v>
      </c>
      <c r="Q477" s="375" t="s">
        <v>399</v>
      </c>
      <c r="R477" s="831" t="str">
        <f t="shared" ca="1" si="71"/>
        <v>Electric tab Row 144-154 plus Row 188-198 for Natural gas Boiler when Inputs tab E710 = NPCC</v>
      </c>
      <c r="S477" s="428" t="s">
        <v>49</v>
      </c>
      <c r="T477" s="375" t="s">
        <v>418</v>
      </c>
      <c r="U477" s="375" t="str">
        <f t="shared" ca="1" si="49"/>
        <v>NPCC</v>
      </c>
      <c r="V477" s="375" t="s">
        <v>52</v>
      </c>
      <c r="W477" s="378"/>
      <c r="X477" s="824">
        <f t="shared" si="57"/>
        <v>0.32800000000000001</v>
      </c>
      <c r="Y477" s="375" t="s">
        <v>391</v>
      </c>
      <c r="Z477" s="375" t="s">
        <v>401</v>
      </c>
      <c r="AA477" s="378">
        <f>(M$149+M$193)/1000/10^6/0.000293071</f>
        <v>1.8523186411091122E-4</v>
      </c>
      <c r="AB477" s="375" t="s">
        <v>399</v>
      </c>
      <c r="AC477" s="831" t="str">
        <f t="shared" ca="1" si="68"/>
        <v>Electric tab Row 144-154 plus Row 188-198 for Coal Boiler when Inputs tab E710 = NPCC</v>
      </c>
      <c r="AK477" s="428" t="s">
        <v>277</v>
      </c>
      <c r="AL477" s="375" t="str">
        <f t="shared" ca="1" si="51"/>
        <v>NPCC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NPCC BRW when Inputs tab E710 = NPCC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NPCC</v>
      </c>
      <c r="C478" s="375" t="str">
        <f t="shared" si="53"/>
        <v>42%natural gas_3%coal_0%oil_33%nuclear_15%hydro_3%wind_1%solar_3%other</v>
      </c>
      <c r="D478" s="375" t="s">
        <v>387</v>
      </c>
      <c r="E478" s="375" t="s">
        <v>401</v>
      </c>
      <c r="F478" s="378">
        <f>(B145+B189)/1000/10^6/0.000293071</f>
        <v>1.1562612392599713E-5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NPCC Mix when Inputs tab E710 = NPCC</v>
      </c>
      <c r="I478" s="428" t="s">
        <v>232</v>
      </c>
      <c r="J478" s="375" t="str">
        <f t="shared" ca="1" si="48"/>
        <v>NPCC</v>
      </c>
      <c r="K478" s="375" t="s">
        <v>52</v>
      </c>
      <c r="L478" s="378"/>
      <c r="M478" s="824">
        <f t="shared" si="56"/>
        <v>0.33100000000000002</v>
      </c>
      <c r="N478" s="375" t="s">
        <v>392</v>
      </c>
      <c r="O478" s="375" t="s">
        <v>401</v>
      </c>
      <c r="P478" s="378">
        <f t="shared" si="70"/>
        <v>1.0828605815538879E-5</v>
      </c>
      <c r="Q478" s="375" t="s">
        <v>399</v>
      </c>
      <c r="R478" s="831" t="str">
        <f t="shared" ca="1" si="71"/>
        <v>Electric tab Row 144-154 plus Row 188-198 for Natural gas Boiler when Inputs tab E710 = NPCC</v>
      </c>
      <c r="S478" s="428" t="s">
        <v>49</v>
      </c>
      <c r="T478" s="375" t="s">
        <v>418</v>
      </c>
      <c r="U478" s="375" t="str">
        <f t="shared" ca="1" si="49"/>
        <v>NPCC</v>
      </c>
      <c r="V478" s="375" t="s">
        <v>52</v>
      </c>
      <c r="W478" s="378"/>
      <c r="X478" s="824">
        <f t="shared" si="57"/>
        <v>0.32800000000000001</v>
      </c>
      <c r="Y478" s="375" t="s">
        <v>392</v>
      </c>
      <c r="Z478" s="375" t="s">
        <v>401</v>
      </c>
      <c r="AA478" s="378">
        <f>(M$150+M$194)/1000/10^6/0.000293071</f>
        <v>4.3228296275626393E-3</v>
      </c>
      <c r="AB478" s="375" t="s">
        <v>399</v>
      </c>
      <c r="AC478" s="831" t="str">
        <f t="shared" ca="1" si="68"/>
        <v>Electric tab Row 144-154 plus Row 188-198 for Coal Boiler when Inputs tab E710 = NPCC</v>
      </c>
      <c r="AK478" s="428" t="s">
        <v>277</v>
      </c>
      <c r="AL478" s="375" t="str">
        <f t="shared" ca="1" si="51"/>
        <v>NPCC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NPCC BRW when Inputs tab E710 = NPCC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NPCC</v>
      </c>
      <c r="C479" s="375" t="str">
        <f t="shared" si="53"/>
        <v>42%natural gas_3%coal_0%oil_33%nuclear_15%hydro_3%wind_1%solar_3%other</v>
      </c>
      <c r="D479" s="375" t="s">
        <v>388</v>
      </c>
      <c r="E479" s="375" t="s">
        <v>401</v>
      </c>
      <c r="F479" s="378">
        <f t="shared" ref="F479:F488" si="72">(B146+B190)/1000/10^6/0.000293071</f>
        <v>1.6449325915712684E-4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NPCC Mix when Inputs tab E710 = NPCC</v>
      </c>
      <c r="I479" s="428" t="s">
        <v>232</v>
      </c>
      <c r="J479" s="375" t="str">
        <f t="shared" ca="1" si="48"/>
        <v>NPCC</v>
      </c>
      <c r="K479" s="375" t="s">
        <v>52</v>
      </c>
      <c r="L479" s="378"/>
      <c r="M479" s="824">
        <f t="shared" si="56"/>
        <v>0.33100000000000002</v>
      </c>
      <c r="N479" s="375" t="s">
        <v>393</v>
      </c>
      <c r="O479" s="375" t="s">
        <v>401</v>
      </c>
      <c r="P479" s="378">
        <f t="shared" si="70"/>
        <v>6.2743251809313353E-6</v>
      </c>
      <c r="Q479" s="375" t="s">
        <v>399</v>
      </c>
      <c r="R479" s="831" t="str">
        <f t="shared" ca="1" si="71"/>
        <v>Electric tab Row 144-154 plus Row 188-198 for Natural gas Boiler when Inputs tab E710 = NPCC</v>
      </c>
      <c r="S479" s="428" t="s">
        <v>49</v>
      </c>
      <c r="T479" s="375" t="s">
        <v>418</v>
      </c>
      <c r="U479" s="375" t="str">
        <f t="shared" ca="1" si="49"/>
        <v>NPCC</v>
      </c>
      <c r="V479" s="375" t="s">
        <v>52</v>
      </c>
      <c r="W479" s="378"/>
      <c r="X479" s="824">
        <f t="shared" si="57"/>
        <v>0.32800000000000001</v>
      </c>
      <c r="Y479" s="375" t="s">
        <v>393</v>
      </c>
      <c r="Z479" s="375" t="s">
        <v>401</v>
      </c>
      <c r="AA479" s="378">
        <f>(M$151+M$195)/1000/10^6/0.000293071</f>
        <v>7.9593255801993935E-6</v>
      </c>
      <c r="AB479" s="375" t="s">
        <v>399</v>
      </c>
      <c r="AC479" s="831" t="str">
        <f t="shared" ca="1" si="68"/>
        <v>Electric tab Row 144-154 plus Row 188-198 for Coal Boiler when Inputs tab E710 = NPCC</v>
      </c>
      <c r="AK479" s="428" t="s">
        <v>277</v>
      </c>
      <c r="AL479" s="375" t="str">
        <f t="shared" ca="1" si="51"/>
        <v>NPCC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NPCC BRW when Inputs tab E710 = NPCC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NPCC</v>
      </c>
      <c r="C480" s="375" t="str">
        <f t="shared" si="53"/>
        <v>42%natural gas_3%coal_0%oil_33%nuclear_15%hydro_3%wind_1%solar_3%other</v>
      </c>
      <c r="D480" s="375" t="s">
        <v>389</v>
      </c>
      <c r="E480" s="375" t="s">
        <v>401</v>
      </c>
      <c r="F480" s="378">
        <f t="shared" si="72"/>
        <v>1.0353199770624745E-4</v>
      </c>
      <c r="G480" s="375" t="s">
        <v>399</v>
      </c>
      <c r="H480" s="831" t="str">
        <f t="shared" ca="1" si="73"/>
        <v>Electric tab Row 144-154 plus Row 188-198 for NPCC Mix when Inputs tab E710 = NPCC</v>
      </c>
      <c r="I480" s="428" t="s">
        <v>232</v>
      </c>
      <c r="J480" s="375" t="str">
        <f t="shared" ca="1" si="48"/>
        <v>NPCC</v>
      </c>
      <c r="K480" s="375" t="s">
        <v>52</v>
      </c>
      <c r="L480" s="378"/>
      <c r="M480" s="824">
        <f t="shared" si="56"/>
        <v>0.33100000000000002</v>
      </c>
      <c r="N480" s="375" t="s">
        <v>394</v>
      </c>
      <c r="O480" s="375" t="s">
        <v>401</v>
      </c>
      <c r="P480" s="378">
        <f t="shared" si="70"/>
        <v>1.6273474224785097E-5</v>
      </c>
      <c r="Q480" s="375" t="s">
        <v>399</v>
      </c>
      <c r="R480" s="831" t="str">
        <f t="shared" ca="1" si="71"/>
        <v>Electric tab Row 144-154 plus Row 188-198 for Natural gas Boiler when Inputs tab E710 = NPCC</v>
      </c>
      <c r="S480" s="428" t="s">
        <v>49</v>
      </c>
      <c r="T480" s="375" t="s">
        <v>418</v>
      </c>
      <c r="U480" s="375" t="str">
        <f t="shared" ca="1" si="49"/>
        <v>NPCC</v>
      </c>
      <c r="V480" s="375" t="s">
        <v>52</v>
      </c>
      <c r="W480" s="378"/>
      <c r="X480" s="824">
        <f t="shared" si="57"/>
        <v>0.32800000000000001</v>
      </c>
      <c r="Y480" s="375" t="s">
        <v>394</v>
      </c>
      <c r="Z480" s="375" t="s">
        <v>401</v>
      </c>
      <c r="AA480" s="378">
        <f>(M$152+M$196)/1000/10^6/0.000293071</f>
        <v>1.4994473921720501E-5</v>
      </c>
      <c r="AB480" s="375" t="s">
        <v>399</v>
      </c>
      <c r="AC480" s="831" t="str">
        <f t="shared" ca="1" si="68"/>
        <v>Electric tab Row 144-154 plus Row 188-198 for Coal Boiler when Inputs tab E710 = NPCC</v>
      </c>
      <c r="AK480" s="428" t="s">
        <v>277</v>
      </c>
      <c r="AL480" s="375" t="str">
        <f t="shared" ca="1" si="51"/>
        <v>NPCC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NPCC BRW when Inputs tab E710 = NPCC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NPCC</v>
      </c>
      <c r="C481" s="375" t="str">
        <f t="shared" si="53"/>
        <v>42%natural gas_3%coal_0%oil_33%nuclear_15%hydro_3%wind_1%solar_3%other</v>
      </c>
      <c r="D481" s="375" t="s">
        <v>390</v>
      </c>
      <c r="E481" s="375" t="s">
        <v>401</v>
      </c>
      <c r="F481" s="378">
        <f t="shared" si="72"/>
        <v>5.4376346069570234E-5</v>
      </c>
      <c r="G481" s="375" t="s">
        <v>399</v>
      </c>
      <c r="H481" s="831" t="str">
        <f t="shared" ca="1" si="73"/>
        <v>Electric tab Row 144-154 plus Row 188-198 for NPCC Mix when Inputs tab E710 = NPCC</v>
      </c>
      <c r="I481" s="428" t="s">
        <v>232</v>
      </c>
      <c r="J481" s="375" t="str">
        <f t="shared" ca="1" si="48"/>
        <v>NPCC</v>
      </c>
      <c r="K481" s="375" t="s">
        <v>52</v>
      </c>
      <c r="M481" s="824">
        <f t="shared" si="56"/>
        <v>0.33100000000000002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NPCC</v>
      </c>
      <c r="S481" s="428" t="s">
        <v>49</v>
      </c>
      <c r="T481" s="375" t="s">
        <v>418</v>
      </c>
      <c r="U481" s="375" t="str">
        <f t="shared" ca="1" si="49"/>
        <v>NPCC</v>
      </c>
      <c r="V481" s="375" t="s">
        <v>52</v>
      </c>
      <c r="X481" s="824">
        <f t="shared" si="57"/>
        <v>0.32800000000000001</v>
      </c>
      <c r="Y481" s="375" t="s">
        <v>395</v>
      </c>
      <c r="Z481" s="375" t="s">
        <v>401</v>
      </c>
      <c r="AA481" s="378">
        <f>(M$153+M$197)/1000/10^6/0.000293071</f>
        <v>1.2288505310979559E-5</v>
      </c>
      <c r="AB481" s="375" t="s">
        <v>399</v>
      </c>
      <c r="AC481" s="831" t="str">
        <f t="shared" ca="1" si="68"/>
        <v>Electric tab Row 144-154 plus Row 188-198 for Coal Boiler when Inputs tab E710 = NPCC</v>
      </c>
      <c r="AK481" s="428" t="s">
        <v>277</v>
      </c>
      <c r="AL481" s="375" t="str">
        <f t="shared" ca="1" si="51"/>
        <v>NPCC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NPCC BRW when Inputs tab E710 = NPCC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NPCC</v>
      </c>
      <c r="C482" s="375" t="str">
        <f t="shared" si="53"/>
        <v>42%natural gas_3%coal_0%oil_33%nuclear_15%hydro_3%wind_1%solar_3%other</v>
      </c>
      <c r="D482" s="375" t="s">
        <v>391</v>
      </c>
      <c r="E482" s="375" t="s">
        <v>401</v>
      </c>
      <c r="F482" s="378">
        <f t="shared" si="72"/>
        <v>3.9744464386289613E-5</v>
      </c>
      <c r="G482" s="375" t="s">
        <v>399</v>
      </c>
      <c r="H482" s="831" t="str">
        <f t="shared" ca="1" si="73"/>
        <v>Electric tab Row 144-154 plus Row 188-198 for NPCC Mix when Inputs tab E710 = NPCC</v>
      </c>
      <c r="I482" s="428" t="s">
        <v>232</v>
      </c>
      <c r="J482" s="375" t="str">
        <f t="shared" ca="1" si="48"/>
        <v>NPCC</v>
      </c>
      <c r="K482" s="375" t="s">
        <v>52</v>
      </c>
      <c r="M482" s="824">
        <f t="shared" si="56"/>
        <v>0.33100000000000002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NPCC</v>
      </c>
      <c r="S482" s="428" t="s">
        <v>49</v>
      </c>
      <c r="T482" s="375" t="s">
        <v>418</v>
      </c>
      <c r="U482" s="375" t="str">
        <f t="shared" ca="1" si="49"/>
        <v>NPCC</v>
      </c>
      <c r="V482" s="375" t="s">
        <v>52</v>
      </c>
      <c r="X482" s="824">
        <f t="shared" si="57"/>
        <v>0.32800000000000001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NPCC</v>
      </c>
      <c r="AK482" s="428" t="s">
        <v>277</v>
      </c>
      <c r="AL482" s="375" t="str">
        <f t="shared" ca="1" si="51"/>
        <v>NPCC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NPCC BRW when Inputs tab E710 = NPCC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NPCC</v>
      </c>
      <c r="C483" s="375" t="str">
        <f t="shared" si="53"/>
        <v>42%natural gas_3%coal_0%oil_33%nuclear_15%hydro_3%wind_1%solar_3%other</v>
      </c>
      <c r="D483" s="375" t="s">
        <v>392</v>
      </c>
      <c r="E483" s="375" t="s">
        <v>401</v>
      </c>
      <c r="F483" s="378">
        <f t="shared" si="72"/>
        <v>1.4083244864805563E-4</v>
      </c>
      <c r="G483" s="375" t="s">
        <v>399</v>
      </c>
      <c r="H483" s="831" t="str">
        <f t="shared" ca="1" si="73"/>
        <v>Electric tab Row 144-154 plus Row 188-198 for NPCC Mix when Inputs tab E710 = NPCC</v>
      </c>
      <c r="I483" s="428" t="s">
        <v>232</v>
      </c>
      <c r="J483" s="375" t="str">
        <f t="shared" ca="1" si="48"/>
        <v>NPCC</v>
      </c>
      <c r="K483" s="375" t="s">
        <v>52</v>
      </c>
      <c r="M483" s="824">
        <f t="shared" si="56"/>
        <v>0.33100000000000002</v>
      </c>
      <c r="N483" s="375" t="s">
        <v>397</v>
      </c>
      <c r="O483" s="375" t="s">
        <v>401</v>
      </c>
      <c r="P483" s="378">
        <f t="shared" si="70"/>
        <v>0.61246868719855951</v>
      </c>
      <c r="Q483" s="375" t="s">
        <v>399</v>
      </c>
      <c r="R483" s="831" t="str">
        <f t="shared" ca="1" si="71"/>
        <v>Electric tab Row 144-154 plus Row 188-198 for Natural gas Boiler when Inputs tab E710 = NPCC</v>
      </c>
      <c r="S483" s="428" t="s">
        <v>49</v>
      </c>
      <c r="T483" s="375" t="s">
        <v>418</v>
      </c>
      <c r="U483" s="375" t="str">
        <f t="shared" ca="1" si="49"/>
        <v>NPCC</v>
      </c>
      <c r="V483" s="375" t="s">
        <v>52</v>
      </c>
      <c r="X483" s="824">
        <f t="shared" si="57"/>
        <v>0.32800000000000001</v>
      </c>
      <c r="Y483" s="375" t="s">
        <v>397</v>
      </c>
      <c r="Z483" s="375" t="s">
        <v>401</v>
      </c>
      <c r="AA483" s="378">
        <f>(M$155+M$199)/1000/10^6/0.000293071</f>
        <v>1.0412930655885759</v>
      </c>
      <c r="AB483" s="375" t="s">
        <v>399</v>
      </c>
      <c r="AC483" s="831" t="str">
        <f t="shared" ca="1" si="68"/>
        <v>Electric tab Row 144-154 plus Row 188-198 for Coal Boiler when Inputs tab E710 = NPCC</v>
      </c>
      <c r="AK483" s="428" t="s">
        <v>277</v>
      </c>
      <c r="AL483" s="375" t="str">
        <f t="shared" ca="1" si="51"/>
        <v>NPCC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NPCC HTGR when Inputs tab E710 = NPCC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NPCC</v>
      </c>
      <c r="C484" s="375" t="str">
        <f t="shared" si="53"/>
        <v>42%natural gas_3%coal_0%oil_33%nuclear_15%hydro_3%wind_1%solar_3%other</v>
      </c>
      <c r="D484" s="375" t="s">
        <v>393</v>
      </c>
      <c r="E484" s="375" t="s">
        <v>401</v>
      </c>
      <c r="F484" s="378">
        <f t="shared" si="72"/>
        <v>5.0625316644662145E-6</v>
      </c>
      <c r="G484" s="375" t="s">
        <v>399</v>
      </c>
      <c r="H484" s="831" t="str">
        <f t="shared" ca="1" si="73"/>
        <v>Electric tab Row 144-154 plus Row 188-198 for NPCC Mix when Inputs tab E710 = NPCC</v>
      </c>
      <c r="I484" s="428" t="s">
        <v>232</v>
      </c>
      <c r="J484" s="375" t="str">
        <f t="shared" ca="1" si="48"/>
        <v>NPCC</v>
      </c>
      <c r="K484" s="375" t="s">
        <v>54</v>
      </c>
      <c r="M484" s="824">
        <f t="shared" si="56"/>
        <v>0.33200000000000002</v>
      </c>
      <c r="N484" s="375" t="s">
        <v>385</v>
      </c>
      <c r="O484" s="375" t="s">
        <v>400</v>
      </c>
      <c r="P484" s="761">
        <f>J139/10^6</f>
        <v>3.012048192771084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NPCC</v>
      </c>
      <c r="S484" s="428" t="s">
        <v>49</v>
      </c>
      <c r="T484" s="375" t="s">
        <v>418</v>
      </c>
      <c r="U484" s="375" t="str">
        <f t="shared" ca="1" si="49"/>
        <v>NPCC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NPCC</v>
      </c>
      <c r="AK484" s="428" t="s">
        <v>277</v>
      </c>
      <c r="AL484" s="375" t="str">
        <f t="shared" ca="1" si="51"/>
        <v>NPCC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NPCC HTGR when Inputs tab E710 = NPCC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NPCC</v>
      </c>
      <c r="C485" s="375" t="str">
        <f t="shared" si="53"/>
        <v>42%natural gas_3%coal_0%oil_33%nuclear_15%hydro_3%wind_1%solar_3%other</v>
      </c>
      <c r="D485" s="375" t="s">
        <v>394</v>
      </c>
      <c r="E485" s="375" t="s">
        <v>401</v>
      </c>
      <c r="F485" s="378">
        <f t="shared" si="72"/>
        <v>1.2439506604844427E-5</v>
      </c>
      <c r="G485" s="375" t="s">
        <v>399</v>
      </c>
      <c r="H485" s="831" t="str">
        <f t="shared" ca="1" si="73"/>
        <v>Electric tab Row 144-154 plus Row 188-198 for NPCC Mix when Inputs tab E710 = NPCC</v>
      </c>
      <c r="I485" s="428" t="s">
        <v>232</v>
      </c>
      <c r="J485" s="375" t="str">
        <f t="shared" ca="1" si="48"/>
        <v>NPCC</v>
      </c>
      <c r="K485" s="375" t="s">
        <v>54</v>
      </c>
      <c r="M485" s="824">
        <f t="shared" si="56"/>
        <v>0.33200000000000002</v>
      </c>
      <c r="N485" s="375" t="s">
        <v>387</v>
      </c>
      <c r="O485" s="375" t="s">
        <v>400</v>
      </c>
      <c r="P485" s="763">
        <f>J145/1000/10^6/0.000293071</f>
        <v>1.1000002606497705E-5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NPCC</v>
      </c>
      <c r="S485" s="428" t="s">
        <v>49</v>
      </c>
      <c r="T485" s="375" t="s">
        <v>418</v>
      </c>
      <c r="U485" s="375" t="str">
        <f t="shared" ca="1" si="49"/>
        <v>NPCC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NPCC</v>
      </c>
      <c r="AK485" s="428" t="s">
        <v>277</v>
      </c>
      <c r="AL485" s="375" t="str">
        <f t="shared" ca="1" si="51"/>
        <v>NPCC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NPCC HTGR when Inputs tab E710 = NPCC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NPCC</v>
      </c>
      <c r="C486" s="375" t="str">
        <f t="shared" si="53"/>
        <v>42%natural gas_3%coal_0%oil_33%nuclear_15%hydro_3%wind_1%solar_3%other</v>
      </c>
      <c r="D486" s="375" t="s">
        <v>395</v>
      </c>
      <c r="E486" s="375" t="s">
        <v>401</v>
      </c>
      <c r="F486" s="378">
        <f t="shared" si="72"/>
        <v>1.3339932535407691E-5</v>
      </c>
      <c r="G486" s="375" t="s">
        <v>399</v>
      </c>
      <c r="H486" s="831" t="str">
        <f t="shared" ca="1" si="73"/>
        <v>Electric tab Row 144-154 plus Row 188-198 for NPCC Mix when Inputs tab E710 = NPCC</v>
      </c>
      <c r="I486" s="428" t="s">
        <v>232</v>
      </c>
      <c r="J486" s="375" t="str">
        <f t="shared" ca="1" si="48"/>
        <v>NPCC</v>
      </c>
      <c r="K486" s="375" t="s">
        <v>54</v>
      </c>
      <c r="M486" s="824">
        <f t="shared" si="56"/>
        <v>0.33200000000000002</v>
      </c>
      <c r="N486" s="375" t="s">
        <v>388</v>
      </c>
      <c r="O486" s="375" t="s">
        <v>400</v>
      </c>
      <c r="P486" s="763">
        <f t="shared" ref="P486:P495" si="78">J146/1000/10^6/0.000293071</f>
        <v>4.2400010046863879E-4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NPCC</v>
      </c>
      <c r="S486" s="428" t="s">
        <v>49</v>
      </c>
      <c r="T486" s="375" t="s">
        <v>418</v>
      </c>
      <c r="U486" s="375" t="str">
        <f t="shared" ca="1" si="49"/>
        <v>NPCC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NPCC</v>
      </c>
      <c r="AK486" s="428" t="s">
        <v>277</v>
      </c>
      <c r="AL486" s="375" t="str">
        <f t="shared" ca="1" si="51"/>
        <v>NPCC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NPCC HTGR when Inputs tab E710 = NPCC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NPCC</v>
      </c>
      <c r="C487" s="375" t="str">
        <f t="shared" si="53"/>
        <v>42%natural gas_3%coal_0%oil_33%nuclear_15%hydro_3%wind_1%solar_3%other</v>
      </c>
      <c r="D487" s="375" t="s">
        <v>396</v>
      </c>
      <c r="E487" s="375" t="s">
        <v>401</v>
      </c>
      <c r="F487" s="378">
        <f t="shared" si="72"/>
        <v>1.8322471805384674E-6</v>
      </c>
      <c r="G487" s="375" t="s">
        <v>399</v>
      </c>
      <c r="H487" s="831" t="str">
        <f t="shared" ca="1" si="73"/>
        <v>Electric tab Row 144-154 plus Row 188-198 for NPCC Mix when Inputs tab E710 = NPCC</v>
      </c>
      <c r="I487" s="428" t="s">
        <v>232</v>
      </c>
      <c r="J487" s="375" t="str">
        <f t="shared" ca="1" si="48"/>
        <v>NPCC</v>
      </c>
      <c r="K487" s="375" t="s">
        <v>54</v>
      </c>
      <c r="M487" s="824">
        <f t="shared" si="56"/>
        <v>0.33200000000000002</v>
      </c>
      <c r="N487" s="375" t="s">
        <v>389</v>
      </c>
      <c r="O487" s="375" t="s">
        <v>400</v>
      </c>
      <c r="P487" s="763">
        <f t="shared" si="78"/>
        <v>5.3400012653361591E-4</v>
      </c>
      <c r="Q487" s="375" t="s">
        <v>399</v>
      </c>
      <c r="R487" s="831" t="str">
        <f t="shared" ca="1" si="79"/>
        <v>Electric tab Row 144-154 for Natural gas Gas Turbine when Inputs tab E710 = NPCC</v>
      </c>
      <c r="S487" s="428" t="s">
        <v>49</v>
      </c>
      <c r="T487" s="375" t="s">
        <v>418</v>
      </c>
      <c r="U487" s="375" t="str">
        <f t="shared" ca="1" si="49"/>
        <v>NPCC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NPCC</v>
      </c>
      <c r="AK487" s="428" t="s">
        <v>277</v>
      </c>
      <c r="AL487" s="375" t="str">
        <f t="shared" ca="1" si="51"/>
        <v>NPCC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NPCC HTGR when Inputs tab E710 = NPCC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NPCC</v>
      </c>
      <c r="C488" s="832" t="str">
        <f t="shared" si="53"/>
        <v>42%natural gas_3%coal_0%oil_33%nuclear_15%hydro_3%wind_1%solar_3%other</v>
      </c>
      <c r="D488" s="832" t="s">
        <v>397</v>
      </c>
      <c r="E488" s="832" t="s">
        <v>401</v>
      </c>
      <c r="F488" s="404">
        <f t="shared" si="72"/>
        <v>0.21640432953391076</v>
      </c>
      <c r="G488" s="832" t="s">
        <v>399</v>
      </c>
      <c r="H488" s="834" t="str">
        <f t="shared" ca="1" si="73"/>
        <v>Electric tab Row 144-154 plus Row 188-198 for NPCC Mix when Inputs tab E710 = NPCC</v>
      </c>
      <c r="I488" s="428" t="s">
        <v>232</v>
      </c>
      <c r="J488" s="375" t="str">
        <f t="shared" ca="1" si="48"/>
        <v>NPCC</v>
      </c>
      <c r="K488" s="375" t="s">
        <v>54</v>
      </c>
      <c r="L488" s="378"/>
      <c r="M488" s="824">
        <f t="shared" si="56"/>
        <v>0.33200000000000002</v>
      </c>
      <c r="N488" s="375" t="s">
        <v>390</v>
      </c>
      <c r="O488" s="375" t="s">
        <v>400</v>
      </c>
      <c r="P488" s="763">
        <f t="shared" si="78"/>
        <v>3.6000008530356123E-5</v>
      </c>
      <c r="Q488" s="375" t="s">
        <v>399</v>
      </c>
      <c r="R488" s="831" t="str">
        <f t="shared" ca="1" si="79"/>
        <v>Electric tab Row 144-154 for Natural gas Gas Turbine when Inputs tab E710 = NPCC</v>
      </c>
      <c r="S488" s="428" t="s">
        <v>49</v>
      </c>
      <c r="T488" s="375" t="s">
        <v>418</v>
      </c>
      <c r="U488" s="375" t="str">
        <f t="shared" ca="1" si="49"/>
        <v>NPCC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NPCC</v>
      </c>
      <c r="AK488" s="428" t="s">
        <v>277</v>
      </c>
      <c r="AL488" s="375" t="str">
        <f t="shared" ca="1" si="51"/>
        <v>NPCC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NPCC HTGR when Inputs tab E710 = NPCC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NPCC</v>
      </c>
      <c r="K489" s="375" t="s">
        <v>54</v>
      </c>
      <c r="L489" s="378"/>
      <c r="M489" s="824">
        <f t="shared" si="56"/>
        <v>0.33200000000000002</v>
      </c>
      <c r="N489" s="375" t="s">
        <v>391</v>
      </c>
      <c r="O489" s="375" t="s">
        <v>400</v>
      </c>
      <c r="P489" s="763">
        <f t="shared" si="78"/>
        <v>3.6000008530356123E-5</v>
      </c>
      <c r="Q489" s="375" t="s">
        <v>399</v>
      </c>
      <c r="R489" s="831" t="str">
        <f t="shared" ca="1" si="79"/>
        <v>Electric tab Row 144-154 for Natural gas Gas Turbine when Inputs tab E710 = NPCC</v>
      </c>
      <c r="S489" s="428" t="s">
        <v>49</v>
      </c>
      <c r="T489" s="375" t="s">
        <v>418</v>
      </c>
      <c r="U489" s="375" t="str">
        <f t="shared" ca="1" si="49"/>
        <v>NPCC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NPCC</v>
      </c>
      <c r="AK489" s="428" t="s">
        <v>277</v>
      </c>
      <c r="AL489" s="375" t="str">
        <f t="shared" ca="1" si="51"/>
        <v>NPCC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NPCC HTGR when Inputs tab E710 = NPCC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NPCC</v>
      </c>
      <c r="K490" s="375" t="s">
        <v>54</v>
      </c>
      <c r="L490" s="378"/>
      <c r="M490" s="824">
        <f t="shared" si="56"/>
        <v>0.33200000000000002</v>
      </c>
      <c r="N490" s="375" t="s">
        <v>392</v>
      </c>
      <c r="O490" s="375" t="s">
        <v>400</v>
      </c>
      <c r="P490" s="763">
        <f t="shared" si="78"/>
        <v>1.4000003317360716E-5</v>
      </c>
      <c r="Q490" s="375" t="s">
        <v>399</v>
      </c>
      <c r="R490" s="831" t="str">
        <f t="shared" ca="1" si="79"/>
        <v>Electric tab Row 144-154 for Natural gas Gas Turbine when Inputs tab E710 = NPCC</v>
      </c>
      <c r="S490" s="428" t="s">
        <v>49</v>
      </c>
      <c r="T490" s="375" t="s">
        <v>418</v>
      </c>
      <c r="U490" s="375" t="str">
        <f t="shared" ca="1" si="49"/>
        <v>NPCC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NPCC</v>
      </c>
      <c r="AK490" s="428" t="s">
        <v>277</v>
      </c>
      <c r="AL490" s="375" t="str">
        <f t="shared" ca="1" si="51"/>
        <v>NPCC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NPCC HTGR when Inputs tab E710 = NPCC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NPCC</v>
      </c>
      <c r="K491" s="375" t="s">
        <v>54</v>
      </c>
      <c r="L491" s="378"/>
      <c r="M491" s="824">
        <f t="shared" si="56"/>
        <v>0.33200000000000002</v>
      </c>
      <c r="N491" s="375" t="s">
        <v>393</v>
      </c>
      <c r="O491" s="375" t="s">
        <v>400</v>
      </c>
      <c r="P491" s="763">
        <f t="shared" si="78"/>
        <v>1.0440002473803276E-6</v>
      </c>
      <c r="Q491" s="375" t="s">
        <v>399</v>
      </c>
      <c r="R491" s="831" t="str">
        <f t="shared" ca="1" si="79"/>
        <v>Electric tab Row 144-154 for Natural gas Gas Turbine when Inputs tab E710 = NPCC</v>
      </c>
      <c r="S491" s="428" t="s">
        <v>49</v>
      </c>
      <c r="T491" s="375" t="s">
        <v>418</v>
      </c>
      <c r="U491" s="375" t="str">
        <f t="shared" ca="1" si="49"/>
        <v>NPCC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NPCC</v>
      </c>
      <c r="AK491" s="428" t="s">
        <v>277</v>
      </c>
      <c r="AL491" s="375" t="str">
        <f t="shared" ca="1" si="51"/>
        <v>NPCC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NPCC HTGR when Inputs tab E710 = NPCC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NPCC</v>
      </c>
      <c r="K492" s="375" t="s">
        <v>54</v>
      </c>
      <c r="L492" s="378"/>
      <c r="M492" s="824">
        <f t="shared" si="56"/>
        <v>0.33200000000000002</v>
      </c>
      <c r="N492" s="375" t="s">
        <v>394</v>
      </c>
      <c r="O492" s="375" t="s">
        <v>400</v>
      </c>
      <c r="P492" s="763">
        <f t="shared" si="78"/>
        <v>2.4480005800642165E-5</v>
      </c>
      <c r="Q492" s="375" t="s">
        <v>399</v>
      </c>
      <c r="R492" s="831" t="str">
        <f t="shared" ca="1" si="79"/>
        <v>Electric tab Row 144-154 for Natural gas Gas Turbine when Inputs tab E710 = NPCC</v>
      </c>
      <c r="S492" s="428" t="s">
        <v>49</v>
      </c>
      <c r="T492" s="375" t="s">
        <v>418</v>
      </c>
      <c r="U492" s="375" t="str">
        <f t="shared" ca="1" si="49"/>
        <v>NPCC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NPCC</v>
      </c>
      <c r="AK492" s="428" t="s">
        <v>277</v>
      </c>
      <c r="AL492" s="375" t="str">
        <f t="shared" ca="1" si="51"/>
        <v>NPCC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NPCC HTGR when Inputs tab E710 = NPCC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NPCC</v>
      </c>
      <c r="K493" s="375" t="s">
        <v>54</v>
      </c>
      <c r="L493" s="378"/>
      <c r="M493" s="824">
        <f t="shared" si="56"/>
        <v>0.33200000000000002</v>
      </c>
      <c r="N493" s="375" t="s">
        <v>395</v>
      </c>
      <c r="O493" s="375" t="s">
        <v>400</v>
      </c>
      <c r="P493" s="763">
        <f t="shared" si="78"/>
        <v>1.1000002606497705E-5</v>
      </c>
      <c r="Q493" s="375" t="s">
        <v>399</v>
      </c>
      <c r="R493" s="831" t="str">
        <f t="shared" ca="1" si="79"/>
        <v>Electric tab Row 144-154 for Natural gas Gas Turbine when Inputs tab E710 = NPCC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NPCC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NPCC</v>
      </c>
      <c r="AK493" s="430" t="s">
        <v>277</v>
      </c>
      <c r="AL493" s="832" t="str">
        <f t="shared" ca="1" si="51"/>
        <v>NPCC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NPCC HTGR when Inputs tab E710 = NPCC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NPCC</v>
      </c>
      <c r="K494" s="375" t="s">
        <v>54</v>
      </c>
      <c r="L494" s="378"/>
      <c r="M494" s="824">
        <f t="shared" si="56"/>
        <v>0.33200000000000002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NPCC</v>
      </c>
      <c r="S494" s="428" t="s">
        <v>49</v>
      </c>
      <c r="T494" s="375" t="s">
        <v>418</v>
      </c>
      <c r="U494" s="375" t="str">
        <f t="shared" ca="1" si="82"/>
        <v>NPCC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NPCC</v>
      </c>
    </row>
    <row r="495" spans="1:46" x14ac:dyDescent="0.4">
      <c r="I495" s="428" t="s">
        <v>232</v>
      </c>
      <c r="J495" s="375" t="str">
        <f t="shared" ca="1" si="81"/>
        <v>NPCC</v>
      </c>
      <c r="K495" s="375" t="s">
        <v>54</v>
      </c>
      <c r="L495" s="378"/>
      <c r="M495" s="824">
        <f t="shared" si="56"/>
        <v>0.33200000000000002</v>
      </c>
      <c r="N495" s="375" t="s">
        <v>397</v>
      </c>
      <c r="O495" s="375" t="s">
        <v>400</v>
      </c>
      <c r="P495" s="763">
        <f t="shared" si="78"/>
        <v>0.60988525075714017</v>
      </c>
      <c r="Q495" s="375" t="s">
        <v>399</v>
      </c>
      <c r="R495" s="831" t="str">
        <f t="shared" ca="1" si="79"/>
        <v>Electric tab Row 144-154 for Natural gas Gas Turbine when Inputs tab E710 = NPCC</v>
      </c>
      <c r="S495" s="428" t="s">
        <v>49</v>
      </c>
      <c r="T495" s="375" t="s">
        <v>418</v>
      </c>
      <c r="U495" s="375" t="str">
        <f t="shared" ca="1" si="82"/>
        <v>NPCC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NPCC</v>
      </c>
    </row>
    <row r="496" spans="1:46" x14ac:dyDescent="0.4">
      <c r="I496" s="428" t="s">
        <v>232</v>
      </c>
      <c r="J496" s="375" t="str">
        <f t="shared" ca="1" si="81"/>
        <v>NPCC</v>
      </c>
      <c r="K496" s="375" t="s">
        <v>54</v>
      </c>
      <c r="L496" s="378"/>
      <c r="M496" s="824">
        <f t="shared" si="56"/>
        <v>0.33200000000000002</v>
      </c>
      <c r="N496" s="375" t="s">
        <v>387</v>
      </c>
      <c r="O496" s="375" t="s">
        <v>401</v>
      </c>
      <c r="P496" s="378">
        <f>(J145+J189)/1000/10^6/0.000293071</f>
        <v>1.1437820892289984E-5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NPCC</v>
      </c>
      <c r="S496" s="428" t="s">
        <v>49</v>
      </c>
      <c r="T496" s="375" t="s">
        <v>418</v>
      </c>
      <c r="U496" s="375" t="str">
        <f t="shared" ca="1" si="82"/>
        <v>NPCC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NPCC</v>
      </c>
    </row>
    <row r="497" spans="9:29" x14ac:dyDescent="0.4">
      <c r="I497" s="428" t="s">
        <v>232</v>
      </c>
      <c r="J497" s="375" t="str">
        <f t="shared" ca="1" si="81"/>
        <v>NPCC</v>
      </c>
      <c r="K497" s="375" t="s">
        <v>54</v>
      </c>
      <c r="L497" s="378"/>
      <c r="M497" s="824">
        <f t="shared" si="56"/>
        <v>0.33200000000000002</v>
      </c>
      <c r="N497" s="375" t="s">
        <v>388</v>
      </c>
      <c r="O497" s="375" t="s">
        <v>401</v>
      </c>
      <c r="P497" s="378">
        <f t="shared" ref="P497:P506" si="84">(J146+J190)/1000/10^6/0.000293071</f>
        <v>4.2697651459590351E-4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NPCC</v>
      </c>
      <c r="S497" s="428" t="s">
        <v>49</v>
      </c>
      <c r="T497" s="375" t="s">
        <v>418</v>
      </c>
      <c r="U497" s="375" t="str">
        <f t="shared" ca="1" si="82"/>
        <v>NPCC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NPCC</v>
      </c>
    </row>
    <row r="498" spans="9:29" x14ac:dyDescent="0.4">
      <c r="I498" s="428" t="s">
        <v>232</v>
      </c>
      <c r="J498" s="375" t="str">
        <f t="shared" ca="1" si="81"/>
        <v>NPCC</v>
      </c>
      <c r="K498" s="375" t="s">
        <v>54</v>
      </c>
      <c r="L498" s="378"/>
      <c r="M498" s="824">
        <f t="shared" si="56"/>
        <v>0.33200000000000002</v>
      </c>
      <c r="N498" s="375" t="s">
        <v>389</v>
      </c>
      <c r="O498" s="375" t="s">
        <v>401</v>
      </c>
      <c r="P498" s="378">
        <f t="shared" si="84"/>
        <v>5.3443581850950116E-4</v>
      </c>
      <c r="Q498" s="375" t="s">
        <v>399</v>
      </c>
      <c r="R498" s="831" t="str">
        <f t="shared" ca="1" si="85"/>
        <v>Electric tab Row 144-154 plus Row 188-198 for Natural gas Gas Turbine when Inputs tab E710 = NPCC</v>
      </c>
      <c r="S498" s="428" t="s">
        <v>49</v>
      </c>
      <c r="T498" s="375" t="s">
        <v>418</v>
      </c>
      <c r="U498" s="375" t="str">
        <f t="shared" ca="1" si="82"/>
        <v>NPCC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NPCC</v>
      </c>
    </row>
    <row r="499" spans="9:29" x14ac:dyDescent="0.4">
      <c r="I499" s="428" t="s">
        <v>232</v>
      </c>
      <c r="J499" s="375" t="str">
        <f t="shared" ca="1" si="81"/>
        <v>NPCC</v>
      </c>
      <c r="K499" s="375" t="s">
        <v>54</v>
      </c>
      <c r="L499" s="378"/>
      <c r="M499" s="824">
        <f t="shared" si="56"/>
        <v>0.33200000000000002</v>
      </c>
      <c r="N499" s="375" t="s">
        <v>390</v>
      </c>
      <c r="O499" s="375" t="s">
        <v>401</v>
      </c>
      <c r="P499" s="378">
        <f t="shared" si="84"/>
        <v>3.6266153214786495E-5</v>
      </c>
      <c r="Q499" s="375" t="s">
        <v>399</v>
      </c>
      <c r="R499" s="831" t="str">
        <f t="shared" ca="1" si="85"/>
        <v>Electric tab Row 144-154 plus Row 188-198 for Natural gas Gas Turbine when Inputs tab E710 = NPCC</v>
      </c>
      <c r="S499" s="428" t="s">
        <v>49</v>
      </c>
      <c r="T499" s="375" t="s">
        <v>418</v>
      </c>
      <c r="U499" s="375" t="str">
        <f t="shared" ca="1" si="82"/>
        <v>NPCC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NPCC</v>
      </c>
    </row>
    <row r="500" spans="9:29" x14ac:dyDescent="0.4">
      <c r="I500" s="428" t="s">
        <v>232</v>
      </c>
      <c r="J500" s="375" t="str">
        <f t="shared" ca="1" si="81"/>
        <v>NPCC</v>
      </c>
      <c r="K500" s="375" t="s">
        <v>54</v>
      </c>
      <c r="L500" s="378"/>
      <c r="M500" s="824">
        <f t="shared" si="56"/>
        <v>0.33200000000000002</v>
      </c>
      <c r="N500" s="375" t="s">
        <v>391</v>
      </c>
      <c r="O500" s="375" t="s">
        <v>401</v>
      </c>
      <c r="P500" s="378">
        <f t="shared" si="84"/>
        <v>3.6123372058104912E-5</v>
      </c>
      <c r="Q500" s="375" t="s">
        <v>399</v>
      </c>
      <c r="R500" s="831" t="str">
        <f t="shared" ca="1" si="85"/>
        <v>Electric tab Row 144-154 plus Row 188-198 for Natural gas Gas Turbine when Inputs tab E710 = NPCC</v>
      </c>
      <c r="S500" s="428" t="s">
        <v>49</v>
      </c>
      <c r="T500" s="375" t="s">
        <v>418</v>
      </c>
      <c r="U500" s="375" t="str">
        <f t="shared" ca="1" si="82"/>
        <v>NPCC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NPCC</v>
      </c>
    </row>
    <row r="501" spans="9:29" x14ac:dyDescent="0.4">
      <c r="I501" s="428" t="s">
        <v>232</v>
      </c>
      <c r="J501" s="375" t="str">
        <f t="shared" ca="1" si="81"/>
        <v>NPCC</v>
      </c>
      <c r="K501" s="375" t="s">
        <v>54</v>
      </c>
      <c r="L501" s="378"/>
      <c r="M501" s="824">
        <f t="shared" si="56"/>
        <v>0.33200000000000002</v>
      </c>
      <c r="N501" s="375" t="s">
        <v>392</v>
      </c>
      <c r="O501" s="375" t="s">
        <v>401</v>
      </c>
      <c r="P501" s="378">
        <f t="shared" si="84"/>
        <v>1.5482541491898604E-5</v>
      </c>
      <c r="Q501" s="375" t="s">
        <v>399</v>
      </c>
      <c r="R501" s="831" t="str">
        <f t="shared" ca="1" si="85"/>
        <v>Electric tab Row 144-154 plus Row 188-198 for Natural gas Gas Turbine when Inputs tab E710 = NPCC</v>
      </c>
      <c r="S501" s="428" t="s">
        <v>49</v>
      </c>
      <c r="T501" s="375" t="s">
        <v>418</v>
      </c>
      <c r="U501" s="375" t="str">
        <f t="shared" ca="1" si="82"/>
        <v>NPCC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NPCC</v>
      </c>
    </row>
    <row r="502" spans="9:29" x14ac:dyDescent="0.4">
      <c r="I502" s="428" t="s">
        <v>232</v>
      </c>
      <c r="J502" s="375" t="str">
        <f t="shared" ca="1" si="81"/>
        <v>NPCC</v>
      </c>
      <c r="K502" s="375" t="s">
        <v>54</v>
      </c>
      <c r="L502" s="378"/>
      <c r="M502" s="824">
        <f t="shared" si="56"/>
        <v>0.33200000000000002</v>
      </c>
      <c r="N502" s="375" t="s">
        <v>393</v>
      </c>
      <c r="O502" s="375" t="s">
        <v>401</v>
      </c>
      <c r="P502" s="378">
        <f t="shared" si="84"/>
        <v>1.0462270199558622E-6</v>
      </c>
      <c r="Q502" s="375" t="s">
        <v>399</v>
      </c>
      <c r="R502" s="831" t="str">
        <f t="shared" ca="1" si="85"/>
        <v>Electric tab Row 144-154 plus Row 188-198 for Natural gas Gas Turbine when Inputs tab E710 = NPCC</v>
      </c>
      <c r="S502" s="428" t="s">
        <v>49</v>
      </c>
      <c r="T502" s="375" t="s">
        <v>418</v>
      </c>
      <c r="U502" s="375" t="str">
        <f t="shared" ca="1" si="82"/>
        <v>NPCC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NPCC</v>
      </c>
    </row>
    <row r="503" spans="9:29" x14ac:dyDescent="0.4">
      <c r="I503" s="428" t="s">
        <v>232</v>
      </c>
      <c r="J503" s="375" t="str">
        <f t="shared" ca="1" si="81"/>
        <v>NPCC</v>
      </c>
      <c r="K503" s="375" t="s">
        <v>54</v>
      </c>
      <c r="L503" s="378"/>
      <c r="M503" s="824">
        <f t="shared" si="56"/>
        <v>0.33200000000000002</v>
      </c>
      <c r="N503" s="375" t="s">
        <v>394</v>
      </c>
      <c r="O503" s="375" t="s">
        <v>401</v>
      </c>
      <c r="P503" s="378">
        <f t="shared" si="84"/>
        <v>2.4484935829537745E-5</v>
      </c>
      <c r="Q503" s="375" t="s">
        <v>399</v>
      </c>
      <c r="R503" s="831" t="str">
        <f t="shared" ca="1" si="85"/>
        <v>Electric tab Row 144-154 plus Row 188-198 for Natural gas Gas Turbine when Inputs tab E710 = NPCC</v>
      </c>
      <c r="S503" s="428" t="s">
        <v>49</v>
      </c>
      <c r="T503" s="375" t="s">
        <v>418</v>
      </c>
      <c r="U503" s="375" t="str">
        <f t="shared" ca="1" si="82"/>
        <v>NPCC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NPCC</v>
      </c>
    </row>
    <row r="504" spans="9:29" x14ac:dyDescent="0.4">
      <c r="I504" s="428" t="s">
        <v>232</v>
      </c>
      <c r="J504" s="375" t="str">
        <f t="shared" ca="1" si="81"/>
        <v>NPCC</v>
      </c>
      <c r="K504" s="375" t="s">
        <v>54</v>
      </c>
      <c r="M504" s="824">
        <f t="shared" si="56"/>
        <v>0.33200000000000002</v>
      </c>
      <c r="N504" s="375" t="s">
        <v>395</v>
      </c>
      <c r="O504" s="375" t="s">
        <v>401</v>
      </c>
      <c r="P504" s="378">
        <f t="shared" si="84"/>
        <v>1.1693360557005679E-5</v>
      </c>
      <c r="Q504" s="375" t="s">
        <v>399</v>
      </c>
      <c r="R504" s="831" t="str">
        <f t="shared" ca="1" si="85"/>
        <v>Electric tab Row 144-154 plus Row 188-198 for Natural gas Gas Turbine when Inputs tab E710 = NPCC</v>
      </c>
      <c r="S504" s="428" t="s">
        <v>49</v>
      </c>
      <c r="T504" s="375" t="s">
        <v>418</v>
      </c>
      <c r="U504" s="375" t="str">
        <f t="shared" ca="1" si="82"/>
        <v>NPCC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NPCC</v>
      </c>
    </row>
    <row r="505" spans="9:29" x14ac:dyDescent="0.4">
      <c r="I505" s="428" t="s">
        <v>232</v>
      </c>
      <c r="J505" s="375" t="str">
        <f t="shared" ca="1" si="81"/>
        <v>NPCC</v>
      </c>
      <c r="K505" s="375" t="s">
        <v>54</v>
      </c>
      <c r="M505" s="824">
        <f t="shared" si="56"/>
        <v>0.33200000000000002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NPCC</v>
      </c>
      <c r="S505" s="428" t="s">
        <v>49</v>
      </c>
      <c r="T505" s="375" t="s">
        <v>418</v>
      </c>
      <c r="U505" s="375" t="str">
        <f t="shared" ca="1" si="82"/>
        <v>NPCC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NPCC</v>
      </c>
    </row>
    <row r="506" spans="9:29" x14ac:dyDescent="0.4">
      <c r="I506" s="428" t="s">
        <v>232</v>
      </c>
      <c r="J506" s="375" t="str">
        <f t="shared" ca="1" si="81"/>
        <v>NPCC</v>
      </c>
      <c r="K506" s="375" t="s">
        <v>54</v>
      </c>
      <c r="M506" s="824">
        <f t="shared" si="56"/>
        <v>0.33200000000000002</v>
      </c>
      <c r="N506" s="375" t="s">
        <v>397</v>
      </c>
      <c r="O506" s="375" t="s">
        <v>401</v>
      </c>
      <c r="P506" s="378">
        <f t="shared" si="84"/>
        <v>0.61030855819054741</v>
      </c>
      <c r="Q506" s="375" t="s">
        <v>399</v>
      </c>
      <c r="R506" s="831" t="str">
        <f t="shared" ca="1" si="85"/>
        <v>Electric tab Row 144-154 plus Row 188-198 for Natural gas Gas Turbine when Inputs tab E710 = NPCC</v>
      </c>
      <c r="S506" s="428" t="s">
        <v>49</v>
      </c>
      <c r="T506" s="375" t="s">
        <v>418</v>
      </c>
      <c r="U506" s="375" t="str">
        <f t="shared" ca="1" si="82"/>
        <v>NPCC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NPCC</v>
      </c>
    </row>
    <row r="507" spans="9:29" x14ac:dyDescent="0.4">
      <c r="I507" s="428" t="s">
        <v>232</v>
      </c>
      <c r="J507" s="375" t="str">
        <f t="shared" ca="1" si="81"/>
        <v>NPCC</v>
      </c>
      <c r="K507" s="375" t="s">
        <v>73</v>
      </c>
      <c r="M507" s="824">
        <f t="shared" si="56"/>
        <v>0.50900000000000001</v>
      </c>
      <c r="N507" s="375" t="s">
        <v>385</v>
      </c>
      <c r="O507" s="375" t="s">
        <v>400</v>
      </c>
      <c r="P507" s="761">
        <f>K139/10^6</f>
        <v>1.9646365422396856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NPCC</v>
      </c>
      <c r="S507" s="428" t="s">
        <v>49</v>
      </c>
      <c r="T507" s="375" t="s">
        <v>418</v>
      </c>
      <c r="U507" s="375" t="str">
        <f t="shared" ca="1" si="82"/>
        <v>NPCC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0.32800000000000001</v>
      </c>
      <c r="Y507" s="375" t="s">
        <v>411</v>
      </c>
      <c r="Z507" s="375" t="s">
        <v>400</v>
      </c>
      <c r="AA507" s="761">
        <f>D$140/10^6</f>
        <v>3.0487804878048781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NPCC</v>
      </c>
    </row>
    <row r="508" spans="9:29" x14ac:dyDescent="0.4">
      <c r="I508" s="428" t="s">
        <v>232</v>
      </c>
      <c r="J508" s="375" t="str">
        <f t="shared" ca="1" si="81"/>
        <v>NPCC</v>
      </c>
      <c r="K508" s="375" t="s">
        <v>73</v>
      </c>
      <c r="M508" s="824">
        <f t="shared" si="56"/>
        <v>0.50900000000000001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NPCC</v>
      </c>
      <c r="S508" s="428" t="s">
        <v>49</v>
      </c>
      <c r="T508" s="375" t="s">
        <v>418</v>
      </c>
      <c r="U508" s="375" t="str">
        <f t="shared" ca="1" si="82"/>
        <v>NPCC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0.32800000000000001</v>
      </c>
      <c r="Y508" s="375" t="s">
        <v>387</v>
      </c>
      <c r="Z508" s="375" t="s">
        <v>400</v>
      </c>
      <c r="AA508" s="763">
        <f>D145/1000/10^6/0.000293071</f>
        <v>1.4000003317360716E-5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NPCC</v>
      </c>
    </row>
    <row r="509" spans="9:29" x14ac:dyDescent="0.4">
      <c r="I509" s="428" t="s">
        <v>232</v>
      </c>
      <c r="J509" s="375" t="str">
        <f t="shared" ca="1" si="81"/>
        <v>NPCC</v>
      </c>
      <c r="K509" s="375" t="s">
        <v>73</v>
      </c>
      <c r="M509" s="824">
        <f t="shared" si="56"/>
        <v>0.50900000000000001</v>
      </c>
      <c r="N509" s="375" t="s">
        <v>388</v>
      </c>
      <c r="O509" s="375" t="s">
        <v>400</v>
      </c>
      <c r="P509" s="763">
        <f t="shared" ref="P509:P518" si="90">K146/1000/10^6/0.000293071</f>
        <v>1.0200002416934236E-4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NPCC</v>
      </c>
      <c r="S509" s="428" t="s">
        <v>49</v>
      </c>
      <c r="T509" s="375" t="s">
        <v>418</v>
      </c>
      <c r="U509" s="375" t="str">
        <f t="shared" ca="1" si="82"/>
        <v>NPCC</v>
      </c>
      <c r="V509" s="375" t="s">
        <v>406</v>
      </c>
      <c r="W509" s="375" t="str">
        <f t="shared" si="87"/>
        <v>100%Boiler_0%IGCC</v>
      </c>
      <c r="X509" s="824">
        <f t="shared" si="88"/>
        <v>0.32800000000000001</v>
      </c>
      <c r="Y509" s="375" t="s">
        <v>388</v>
      </c>
      <c r="Z509" s="375" t="s">
        <v>400</v>
      </c>
      <c r="AA509" s="763">
        <f t="shared" ref="AA509:AA518" si="92">D146/1000/10^6/0.000293071</f>
        <v>1.1200002653888572E-4</v>
      </c>
      <c r="AB509" s="375" t="s">
        <v>399</v>
      </c>
      <c r="AC509" s="831" t="str">
        <f t="shared" ca="1" si="89"/>
        <v>Electric tab Row 144-154 for Coal Mix when Inputs tab E710 = NPCC</v>
      </c>
    </row>
    <row r="510" spans="9:29" x14ac:dyDescent="0.4">
      <c r="I510" s="428" t="s">
        <v>232</v>
      </c>
      <c r="J510" s="375" t="str">
        <f t="shared" ca="1" si="81"/>
        <v>NPCC</v>
      </c>
      <c r="K510" s="375" t="s">
        <v>73</v>
      </c>
      <c r="M510" s="824">
        <f t="shared" si="56"/>
        <v>0.50900000000000001</v>
      </c>
      <c r="N510" s="375" t="s">
        <v>389</v>
      </c>
      <c r="O510" s="375" t="s">
        <v>400</v>
      </c>
      <c r="P510" s="763">
        <f t="shared" si="90"/>
        <v>6.7000015875940566E-5</v>
      </c>
      <c r="Q510" s="375" t="s">
        <v>399</v>
      </c>
      <c r="R510" s="831" t="str">
        <f t="shared" ca="1" si="91"/>
        <v>Electric tab Row 144-154 for Natural gas Combined Cycle when Inputs tab E710 = NPCC</v>
      </c>
      <c r="S510" s="428" t="s">
        <v>49</v>
      </c>
      <c r="T510" s="375" t="s">
        <v>418</v>
      </c>
      <c r="U510" s="375" t="str">
        <f t="shared" ca="1" si="82"/>
        <v>NPCC</v>
      </c>
      <c r="V510" s="375" t="s">
        <v>406</v>
      </c>
      <c r="W510" s="375" t="str">
        <f t="shared" si="87"/>
        <v>100%Boiler_0%IGCC</v>
      </c>
      <c r="X510" s="824">
        <f t="shared" si="88"/>
        <v>0.32800000000000001</v>
      </c>
      <c r="Y510" s="375" t="s">
        <v>389</v>
      </c>
      <c r="Z510" s="375" t="s">
        <v>400</v>
      </c>
      <c r="AA510" s="763">
        <f t="shared" si="92"/>
        <v>1.0550002499868252E-3</v>
      </c>
      <c r="AB510" s="375" t="s">
        <v>399</v>
      </c>
      <c r="AC510" s="831" t="str">
        <f t="shared" ca="1" si="89"/>
        <v>Electric tab Row 144-154 for Coal Mix when Inputs tab E710 = NPCC</v>
      </c>
    </row>
    <row r="511" spans="9:29" x14ac:dyDescent="0.4">
      <c r="I511" s="428" t="s">
        <v>232</v>
      </c>
      <c r="J511" s="375" t="str">
        <f t="shared" ca="1" si="81"/>
        <v>NPCC</v>
      </c>
      <c r="K511" s="375" t="s">
        <v>73</v>
      </c>
      <c r="L511" s="378"/>
      <c r="M511" s="824">
        <f t="shared" si="56"/>
        <v>0.50900000000000001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NPCC</v>
      </c>
      <c r="S511" s="428" t="s">
        <v>49</v>
      </c>
      <c r="T511" s="375" t="s">
        <v>418</v>
      </c>
      <c r="U511" s="375" t="str">
        <f t="shared" ca="1" si="82"/>
        <v>NPCC</v>
      </c>
      <c r="V511" s="375" t="s">
        <v>406</v>
      </c>
      <c r="W511" s="375" t="str">
        <f t="shared" si="87"/>
        <v>100%Boiler_0%IGCC</v>
      </c>
      <c r="X511" s="824">
        <f t="shared" si="88"/>
        <v>0.32800000000000001</v>
      </c>
      <c r="Y511" s="375" t="s">
        <v>390</v>
      </c>
      <c r="Z511" s="375" t="s">
        <v>400</v>
      </c>
      <c r="AA511" s="763">
        <f t="shared" si="92"/>
        <v>2.5900006137117323E-4</v>
      </c>
      <c r="AB511" s="375" t="s">
        <v>399</v>
      </c>
      <c r="AC511" s="831" t="str">
        <f t="shared" ca="1" si="89"/>
        <v>Electric tab Row 144-154 for Coal Mix when Inputs tab E710 = NPCC</v>
      </c>
    </row>
    <row r="512" spans="9:29" x14ac:dyDescent="0.4">
      <c r="I512" s="428" t="s">
        <v>232</v>
      </c>
      <c r="J512" s="375" t="str">
        <f t="shared" ca="1" si="81"/>
        <v>NPCC</v>
      </c>
      <c r="K512" s="375" t="s">
        <v>73</v>
      </c>
      <c r="L512" s="378"/>
      <c r="M512" s="824">
        <f t="shared" si="56"/>
        <v>0.50900000000000001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NPCC</v>
      </c>
      <c r="S512" s="428" t="s">
        <v>49</v>
      </c>
      <c r="T512" s="375" t="s">
        <v>418</v>
      </c>
      <c r="U512" s="375" t="str">
        <f t="shared" ca="1" si="82"/>
        <v>NPCC</v>
      </c>
      <c r="V512" s="375" t="s">
        <v>406</v>
      </c>
      <c r="W512" s="375" t="str">
        <f t="shared" si="87"/>
        <v>100%Boiler_0%IGCC</v>
      </c>
      <c r="X512" s="824">
        <f t="shared" si="88"/>
        <v>0.32800000000000001</v>
      </c>
      <c r="Y512" s="375" t="s">
        <v>391</v>
      </c>
      <c r="Z512" s="375" t="s">
        <v>400</v>
      </c>
      <c r="AA512" s="763">
        <f t="shared" si="92"/>
        <v>1.8500004383655231E-4</v>
      </c>
      <c r="AB512" s="375" t="s">
        <v>399</v>
      </c>
      <c r="AC512" s="831" t="str">
        <f t="shared" ca="1" si="89"/>
        <v>Electric tab Row 144-154 for Coal Mix when Inputs tab E710 = NPCC</v>
      </c>
    </row>
    <row r="513" spans="9:29" x14ac:dyDescent="0.4">
      <c r="I513" s="428" t="s">
        <v>232</v>
      </c>
      <c r="J513" s="375" t="str">
        <f t="shared" ca="1" si="81"/>
        <v>NPCC</v>
      </c>
      <c r="K513" s="375" t="s">
        <v>73</v>
      </c>
      <c r="L513" s="378"/>
      <c r="M513" s="824">
        <f t="shared" si="56"/>
        <v>0.50900000000000001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NPCC</v>
      </c>
      <c r="S513" s="428" t="s">
        <v>49</v>
      </c>
      <c r="T513" s="375" t="s">
        <v>418</v>
      </c>
      <c r="U513" s="375" t="str">
        <f t="shared" ca="1" si="82"/>
        <v>NPCC</v>
      </c>
      <c r="V513" s="375" t="s">
        <v>406</v>
      </c>
      <c r="W513" s="375" t="str">
        <f t="shared" si="87"/>
        <v>100%Boiler_0%IGCC</v>
      </c>
      <c r="X513" s="824">
        <f t="shared" si="88"/>
        <v>0.32800000000000001</v>
      </c>
      <c r="Y513" s="375" t="s">
        <v>392</v>
      </c>
      <c r="Z513" s="375" t="s">
        <v>400</v>
      </c>
      <c r="AA513" s="763">
        <f t="shared" si="92"/>
        <v>4.3200010236427349E-3</v>
      </c>
      <c r="AB513" s="375" t="s">
        <v>399</v>
      </c>
      <c r="AC513" s="831" t="str">
        <f t="shared" ca="1" si="89"/>
        <v>Electric tab Row 144-154 for Coal Mix when Inputs tab E710 = NPCC</v>
      </c>
    </row>
    <row r="514" spans="9:29" x14ac:dyDescent="0.4">
      <c r="I514" s="428" t="s">
        <v>232</v>
      </c>
      <c r="J514" s="375" t="str">
        <f t="shared" ca="1" si="81"/>
        <v>NPCC</v>
      </c>
      <c r="K514" s="375" t="s">
        <v>73</v>
      </c>
      <c r="L514" s="378"/>
      <c r="M514" s="824">
        <f t="shared" si="56"/>
        <v>0.50900000000000001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NPCC</v>
      </c>
      <c r="S514" s="428" t="s">
        <v>49</v>
      </c>
      <c r="T514" s="375" t="s">
        <v>418</v>
      </c>
      <c r="U514" s="375" t="str">
        <f t="shared" ca="1" si="82"/>
        <v>NPCC</v>
      </c>
      <c r="V514" s="375" t="s">
        <v>406</v>
      </c>
      <c r="W514" s="375" t="str">
        <f t="shared" si="87"/>
        <v>100%Boiler_0%IGCC</v>
      </c>
      <c r="X514" s="824">
        <f t="shared" si="88"/>
        <v>0.32800000000000001</v>
      </c>
      <c r="Y514" s="375" t="s">
        <v>393</v>
      </c>
      <c r="Z514" s="375" t="s">
        <v>400</v>
      </c>
      <c r="AA514" s="763">
        <f t="shared" si="92"/>
        <v>7.9550018849717498E-6</v>
      </c>
      <c r="AB514" s="375" t="s">
        <v>399</v>
      </c>
      <c r="AC514" s="831" t="str">
        <f t="shared" ca="1" si="89"/>
        <v>Electric tab Row 144-154 for Coal Mix when Inputs tab E710 = NPCC</v>
      </c>
    </row>
    <row r="515" spans="9:29" x14ac:dyDescent="0.4">
      <c r="I515" s="428" t="s">
        <v>232</v>
      </c>
      <c r="J515" s="375" t="str">
        <f t="shared" ca="1" si="81"/>
        <v>NPCC</v>
      </c>
      <c r="K515" s="375" t="s">
        <v>73</v>
      </c>
      <c r="L515" s="378"/>
      <c r="M515" s="824">
        <f t="shared" si="56"/>
        <v>0.50900000000000001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NPCC</v>
      </c>
      <c r="S515" s="428" t="s">
        <v>49</v>
      </c>
      <c r="T515" s="375" t="s">
        <v>418</v>
      </c>
      <c r="U515" s="375" t="str">
        <f t="shared" ca="1" si="82"/>
        <v>NPCC</v>
      </c>
      <c r="V515" s="375" t="s">
        <v>406</v>
      </c>
      <c r="W515" s="375" t="str">
        <f t="shared" si="87"/>
        <v>100%Boiler_0%IGCC</v>
      </c>
      <c r="X515" s="824">
        <f t="shared" si="88"/>
        <v>0.32800000000000001</v>
      </c>
      <c r="Y515" s="375" t="s">
        <v>394</v>
      </c>
      <c r="Z515" s="375" t="s">
        <v>400</v>
      </c>
      <c r="AA515" s="763">
        <f t="shared" si="92"/>
        <v>1.4985003550760739E-5</v>
      </c>
      <c r="AB515" s="375" t="s">
        <v>399</v>
      </c>
      <c r="AC515" s="831" t="str">
        <f t="shared" ca="1" si="89"/>
        <v>Electric tab Row 144-154 for Coal Mix when Inputs tab E710 = NPCC</v>
      </c>
    </row>
    <row r="516" spans="9:29" x14ac:dyDescent="0.4">
      <c r="I516" s="428" t="s">
        <v>232</v>
      </c>
      <c r="J516" s="375" t="str">
        <f t="shared" ca="1" si="81"/>
        <v>NPCC</v>
      </c>
      <c r="K516" s="375" t="s">
        <v>73</v>
      </c>
      <c r="L516" s="378"/>
      <c r="M516" s="824">
        <f t="shared" si="56"/>
        <v>0.50900000000000001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NPCC</v>
      </c>
      <c r="S516" s="428" t="s">
        <v>49</v>
      </c>
      <c r="T516" s="375" t="s">
        <v>418</v>
      </c>
      <c r="U516" s="375" t="str">
        <f t="shared" ca="1" si="82"/>
        <v>NPCC</v>
      </c>
      <c r="V516" s="375" t="s">
        <v>406</v>
      </c>
      <c r="W516" s="375" t="str">
        <f t="shared" si="87"/>
        <v>100%Boiler_0%IGCC</v>
      </c>
      <c r="X516" s="824">
        <f t="shared" si="88"/>
        <v>0.32800000000000001</v>
      </c>
      <c r="Y516" s="375" t="s">
        <v>395</v>
      </c>
      <c r="Z516" s="375" t="s">
        <v>400</v>
      </c>
      <c r="AA516" s="763">
        <f t="shared" si="92"/>
        <v>1.1000002606497705E-5</v>
      </c>
      <c r="AB516" s="375" t="s">
        <v>399</v>
      </c>
      <c r="AC516" s="831" t="str">
        <f t="shared" ca="1" si="89"/>
        <v>Electric tab Row 144-154 for Coal Mix when Inputs tab E710 = NPCC</v>
      </c>
    </row>
    <row r="517" spans="9:29" x14ac:dyDescent="0.4">
      <c r="I517" s="428" t="s">
        <v>232</v>
      </c>
      <c r="J517" s="375" t="str">
        <f t="shared" ca="1" si="81"/>
        <v>NPCC</v>
      </c>
      <c r="K517" s="375" t="s">
        <v>73</v>
      </c>
      <c r="L517" s="378"/>
      <c r="M517" s="824">
        <f t="shared" si="56"/>
        <v>0.50900000000000001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NPCC</v>
      </c>
      <c r="S517" s="428" t="s">
        <v>49</v>
      </c>
      <c r="T517" s="375" t="s">
        <v>418</v>
      </c>
      <c r="U517" s="375" t="str">
        <f t="shared" ca="1" si="82"/>
        <v>NPCC</v>
      </c>
      <c r="V517" s="375" t="s">
        <v>406</v>
      </c>
      <c r="W517" s="375" t="str">
        <f t="shared" si="87"/>
        <v>100%Boiler_0%IGCC</v>
      </c>
      <c r="X517" s="824">
        <f t="shared" si="88"/>
        <v>0.32800000000000001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NPCC</v>
      </c>
    </row>
    <row r="518" spans="9:29" x14ac:dyDescent="0.4">
      <c r="I518" s="428" t="s">
        <v>232</v>
      </c>
      <c r="J518" s="375" t="str">
        <f t="shared" ca="1" si="81"/>
        <v>NPCC</v>
      </c>
      <c r="K518" s="375" t="s">
        <v>73</v>
      </c>
      <c r="L518" s="378"/>
      <c r="M518" s="824">
        <f t="shared" si="56"/>
        <v>0.50900000000000001</v>
      </c>
      <c r="N518" s="375" t="s">
        <v>397</v>
      </c>
      <c r="O518" s="375" t="s">
        <v>400</v>
      </c>
      <c r="P518" s="763">
        <f t="shared" si="90"/>
        <v>0.39809151083437611</v>
      </c>
      <c r="Q518" s="375" t="s">
        <v>399</v>
      </c>
      <c r="R518" s="831" t="str">
        <f t="shared" ca="1" si="91"/>
        <v>Electric tab Row 144-154 for Natural gas Combined Cycle when Inputs tab E710 = NPCC</v>
      </c>
      <c r="S518" s="428" t="s">
        <v>49</v>
      </c>
      <c r="T518" s="375" t="s">
        <v>418</v>
      </c>
      <c r="U518" s="375" t="str">
        <f t="shared" ca="1" si="82"/>
        <v>NPCC</v>
      </c>
      <c r="V518" s="375" t="s">
        <v>406</v>
      </c>
      <c r="W518" s="375" t="str">
        <f t="shared" si="87"/>
        <v>100%Boiler_0%IGCC</v>
      </c>
      <c r="X518" s="824">
        <f t="shared" si="88"/>
        <v>0.32800000000000001</v>
      </c>
      <c r="Y518" s="375" t="s">
        <v>397</v>
      </c>
      <c r="Z518" s="375" t="s">
        <v>400</v>
      </c>
      <c r="AA518" s="763">
        <f t="shared" si="92"/>
        <v>1.040496693055156</v>
      </c>
      <c r="AB518" s="375" t="s">
        <v>399</v>
      </c>
      <c r="AC518" s="831" t="str">
        <f t="shared" ca="1" si="89"/>
        <v>Electric tab Row 144-154 for Coal Mix when Inputs tab E710 = NPCC</v>
      </c>
    </row>
    <row r="519" spans="9:29" x14ac:dyDescent="0.4">
      <c r="I519" s="428" t="s">
        <v>232</v>
      </c>
      <c r="J519" s="375" t="str">
        <f t="shared" ca="1" si="81"/>
        <v>NPCC</v>
      </c>
      <c r="K519" s="375" t="s">
        <v>73</v>
      </c>
      <c r="L519" s="378"/>
      <c r="M519" s="824">
        <f t="shared" si="56"/>
        <v>0.50900000000000001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NPCC</v>
      </c>
      <c r="S519" s="428" t="s">
        <v>49</v>
      </c>
      <c r="T519" s="375" t="s">
        <v>418</v>
      </c>
      <c r="U519" s="375" t="str">
        <f t="shared" ca="1" si="82"/>
        <v>NPCC</v>
      </c>
      <c r="V519" s="375" t="s">
        <v>406</v>
      </c>
      <c r="W519" s="375" t="str">
        <f t="shared" si="87"/>
        <v>100%Boiler_0%IGCC</v>
      </c>
      <c r="X519" s="824">
        <f t="shared" si="88"/>
        <v>0.32800000000000001</v>
      </c>
      <c r="Y519" s="375" t="s">
        <v>387</v>
      </c>
      <c r="Z519" s="375" t="s">
        <v>401</v>
      </c>
      <c r="AA519" s="378">
        <f>(D145+D189)/1000/10^6/0.000293071</f>
        <v>1.4811811875518119E-5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NPCC</v>
      </c>
    </row>
    <row r="520" spans="9:29" x14ac:dyDescent="0.4">
      <c r="I520" s="428" t="s">
        <v>232</v>
      </c>
      <c r="J520" s="375" t="str">
        <f t="shared" ca="1" si="81"/>
        <v>NPCC</v>
      </c>
      <c r="K520" s="375" t="s">
        <v>73</v>
      </c>
      <c r="L520" s="378"/>
      <c r="M520" s="824">
        <f t="shared" si="56"/>
        <v>0.50900000000000001</v>
      </c>
      <c r="N520" s="375" t="s">
        <v>388</v>
      </c>
      <c r="O520" s="375" t="s">
        <v>401</v>
      </c>
      <c r="P520" s="378">
        <f t="shared" ref="P520:P529" si="94">(K146+K190)/1000/10^6/0.000293071</f>
        <v>1.0497643829660712E-4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NPCC</v>
      </c>
      <c r="S520" s="428" t="s">
        <v>49</v>
      </c>
      <c r="T520" s="375" t="s">
        <v>418</v>
      </c>
      <c r="U520" s="375" t="str">
        <f t="shared" ca="1" si="82"/>
        <v>NPCC</v>
      </c>
      <c r="V520" s="375" t="s">
        <v>406</v>
      </c>
      <c r="W520" s="375" t="str">
        <f t="shared" si="87"/>
        <v>100%Boiler_0%IGCC</v>
      </c>
      <c r="X520" s="824">
        <f t="shared" si="88"/>
        <v>0.32800000000000001</v>
      </c>
      <c r="Y520" s="375" t="s">
        <v>388</v>
      </c>
      <c r="Z520" s="375" t="s">
        <v>401</v>
      </c>
      <c r="AA520" s="378">
        <f t="shared" ref="AA520:AA529" si="96">(D146+D190)/1000/10^6/0.000293071</f>
        <v>1.1746175222711437E-4</v>
      </c>
      <c r="AB520" s="375" t="s">
        <v>399</v>
      </c>
      <c r="AC520" s="831" t="str">
        <f t="shared" ca="1" si="93"/>
        <v>Electric tab Row 144-154 plus Row 188-198 for Coal Mix when Inputs tab E710 = NPCC</v>
      </c>
    </row>
    <row r="521" spans="9:29" x14ac:dyDescent="0.4">
      <c r="I521" s="428" t="s">
        <v>232</v>
      </c>
      <c r="J521" s="375" t="str">
        <f t="shared" ca="1" si="81"/>
        <v>NPCC</v>
      </c>
      <c r="K521" s="375" t="s">
        <v>73</v>
      </c>
      <c r="L521" s="378"/>
      <c r="M521" s="824">
        <f t="shared" si="56"/>
        <v>0.50900000000000001</v>
      </c>
      <c r="N521" s="375" t="s">
        <v>389</v>
      </c>
      <c r="O521" s="375" t="s">
        <v>401</v>
      </c>
      <c r="P521" s="378">
        <f t="shared" si="94"/>
        <v>6.7435707851825854E-5</v>
      </c>
      <c r="Q521" s="375" t="s">
        <v>399</v>
      </c>
      <c r="R521" s="831" t="str">
        <f t="shared" ca="1" si="95"/>
        <v>Electric tab Row 144-154 plus Row 188-198 for Natural gas Combined Cycle when Inputs tab E710 = NPCC</v>
      </c>
      <c r="S521" s="428" t="s">
        <v>49</v>
      </c>
      <c r="T521" s="375" t="s">
        <v>418</v>
      </c>
      <c r="U521" s="375" t="str">
        <f t="shared" ca="1" si="82"/>
        <v>NPCC</v>
      </c>
      <c r="V521" s="375" t="s">
        <v>406</v>
      </c>
      <c r="W521" s="375" t="str">
        <f t="shared" si="87"/>
        <v>100%Boiler_0%IGCC</v>
      </c>
      <c r="X521" s="824">
        <f t="shared" si="88"/>
        <v>0.32800000000000001</v>
      </c>
      <c r="Y521" s="375" t="s">
        <v>389</v>
      </c>
      <c r="Z521" s="375" t="s">
        <v>401</v>
      </c>
      <c r="AA521" s="378">
        <f t="shared" si="96"/>
        <v>1.0558286227844872E-3</v>
      </c>
      <c r="AB521" s="375" t="s">
        <v>399</v>
      </c>
      <c r="AC521" s="831" t="str">
        <f t="shared" ca="1" si="93"/>
        <v>Electric tab Row 144-154 plus Row 188-198 for Coal Mix when Inputs tab E710 = NPCC</v>
      </c>
    </row>
    <row r="522" spans="9:29" x14ac:dyDescent="0.4">
      <c r="I522" s="428" t="s">
        <v>232</v>
      </c>
      <c r="J522" s="375" t="str">
        <f t="shared" ca="1" si="81"/>
        <v>NPCC</v>
      </c>
      <c r="K522" s="375" t="s">
        <v>73</v>
      </c>
      <c r="L522" s="378"/>
      <c r="M522" s="824">
        <f t="shared" si="56"/>
        <v>0.50900000000000001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NPCC</v>
      </c>
      <c r="S522" s="428" t="s">
        <v>49</v>
      </c>
      <c r="T522" s="375" t="s">
        <v>418</v>
      </c>
      <c r="U522" s="375" t="str">
        <f t="shared" ca="1" si="82"/>
        <v>NPCC</v>
      </c>
      <c r="V522" s="375" t="s">
        <v>406</v>
      </c>
      <c r="W522" s="375" t="str">
        <f t="shared" si="87"/>
        <v>100%Boiler_0%IGCC</v>
      </c>
      <c r="X522" s="824">
        <f t="shared" si="88"/>
        <v>0.32800000000000001</v>
      </c>
      <c r="Y522" s="375" t="s">
        <v>390</v>
      </c>
      <c r="Z522" s="375" t="s">
        <v>401</v>
      </c>
      <c r="AA522" s="378">
        <f t="shared" si="96"/>
        <v>2.5950224022520187E-4</v>
      </c>
      <c r="AB522" s="375" t="s">
        <v>399</v>
      </c>
      <c r="AC522" s="831" t="str">
        <f t="shared" ca="1" si="93"/>
        <v>Electric tab Row 144-154 plus Row 188-198 for Coal Mix when Inputs tab E710 = NPCC</v>
      </c>
    </row>
    <row r="523" spans="9:29" x14ac:dyDescent="0.4">
      <c r="I523" s="428" t="s">
        <v>232</v>
      </c>
      <c r="J523" s="375" t="str">
        <f t="shared" ca="1" si="81"/>
        <v>NPCC</v>
      </c>
      <c r="K523" s="375" t="s">
        <v>73</v>
      </c>
      <c r="L523" s="378"/>
      <c r="M523" s="824">
        <f t="shared" si="56"/>
        <v>0.50900000000000001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NPCC</v>
      </c>
      <c r="S523" s="428" t="s">
        <v>49</v>
      </c>
      <c r="T523" s="375" t="s">
        <v>418</v>
      </c>
      <c r="U523" s="375" t="str">
        <f t="shared" ca="1" si="82"/>
        <v>NPCC</v>
      </c>
      <c r="V523" s="375" t="s">
        <v>406</v>
      </c>
      <c r="W523" s="375" t="str">
        <f t="shared" si="87"/>
        <v>100%Boiler_0%IGCC</v>
      </c>
      <c r="X523" s="824">
        <f t="shared" si="88"/>
        <v>0.32800000000000001</v>
      </c>
      <c r="Y523" s="375" t="s">
        <v>391</v>
      </c>
      <c r="Z523" s="375" t="s">
        <v>401</v>
      </c>
      <c r="AA523" s="378">
        <f t="shared" si="96"/>
        <v>1.8523186411091122E-4</v>
      </c>
      <c r="AB523" s="375" t="s">
        <v>399</v>
      </c>
      <c r="AC523" s="831" t="str">
        <f t="shared" ca="1" si="93"/>
        <v>Electric tab Row 144-154 plus Row 188-198 for Coal Mix when Inputs tab E710 = NPCC</v>
      </c>
    </row>
    <row r="524" spans="9:29" x14ac:dyDescent="0.4">
      <c r="I524" s="428" t="s">
        <v>232</v>
      </c>
      <c r="J524" s="375" t="str">
        <f t="shared" ca="1" si="81"/>
        <v>NPCC</v>
      </c>
      <c r="K524" s="375" t="s">
        <v>73</v>
      </c>
      <c r="L524" s="378"/>
      <c r="M524" s="824">
        <f t="shared" si="56"/>
        <v>0.50900000000000001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NPCC</v>
      </c>
      <c r="S524" s="428" t="s">
        <v>49</v>
      </c>
      <c r="T524" s="375" t="s">
        <v>418</v>
      </c>
      <c r="U524" s="375" t="str">
        <f t="shared" ca="1" si="82"/>
        <v>NPCC</v>
      </c>
      <c r="V524" s="375" t="s">
        <v>406</v>
      </c>
      <c r="W524" s="375" t="str">
        <f t="shared" si="87"/>
        <v>100%Boiler_0%IGCC</v>
      </c>
      <c r="X524" s="824">
        <f t="shared" si="88"/>
        <v>0.32800000000000001</v>
      </c>
      <c r="Y524" s="375" t="s">
        <v>392</v>
      </c>
      <c r="Z524" s="375" t="s">
        <v>401</v>
      </c>
      <c r="AA524" s="378">
        <f t="shared" si="96"/>
        <v>4.3228296275626393E-3</v>
      </c>
      <c r="AB524" s="375" t="s">
        <v>399</v>
      </c>
      <c r="AC524" s="831" t="str">
        <f t="shared" ca="1" si="93"/>
        <v>Electric tab Row 144-154 plus Row 188-198 for Coal Mix when Inputs tab E710 = NPCC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NPCC</v>
      </c>
      <c r="K525" s="375" t="s">
        <v>73</v>
      </c>
      <c r="L525" s="378"/>
      <c r="M525" s="824">
        <f t="shared" si="56"/>
        <v>0.50900000000000001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NPCC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NPCC</v>
      </c>
      <c r="V525" s="375" t="s">
        <v>406</v>
      </c>
      <c r="W525" s="375" t="str">
        <f t="shared" si="87"/>
        <v>100%Boiler_0%IGCC</v>
      </c>
      <c r="X525" s="824">
        <f t="shared" si="88"/>
        <v>0.32800000000000001</v>
      </c>
      <c r="Y525" s="375" t="s">
        <v>393</v>
      </c>
      <c r="Z525" s="375" t="s">
        <v>401</v>
      </c>
      <c r="AA525" s="378">
        <f t="shared" si="96"/>
        <v>7.9593255801993935E-6</v>
      </c>
      <c r="AB525" s="375" t="s">
        <v>399</v>
      </c>
      <c r="AC525" s="831" t="str">
        <f t="shared" ca="1" si="93"/>
        <v>Electric tab Row 144-154 plus Row 188-198 for Coal Mix when Inputs tab E710 = NPCC</v>
      </c>
    </row>
    <row r="526" spans="9:29" x14ac:dyDescent="0.4">
      <c r="I526" s="428" t="s">
        <v>232</v>
      </c>
      <c r="J526" s="375" t="str">
        <f t="shared" ca="1" si="97"/>
        <v>NPCC</v>
      </c>
      <c r="K526" s="375" t="s">
        <v>73</v>
      </c>
      <c r="L526" s="378"/>
      <c r="M526" s="824">
        <f t="shared" ref="M526:M552" si="99">INDEX($D$66:$D$69,MATCH(K526,$A$66:$A$69,0))</f>
        <v>0.50900000000000001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NPCC</v>
      </c>
      <c r="S526" s="428" t="s">
        <v>49</v>
      </c>
      <c r="T526" s="375" t="s">
        <v>418</v>
      </c>
      <c r="U526" s="375" t="str">
        <f t="shared" ca="1" si="98"/>
        <v>NPCC</v>
      </c>
      <c r="V526" s="375" t="s">
        <v>406</v>
      </c>
      <c r="W526" s="375" t="str">
        <f t="shared" si="87"/>
        <v>100%Boiler_0%IGCC</v>
      </c>
      <c r="X526" s="824">
        <f t="shared" si="88"/>
        <v>0.32800000000000001</v>
      </c>
      <c r="Y526" s="375" t="s">
        <v>394</v>
      </c>
      <c r="Z526" s="375" t="s">
        <v>401</v>
      </c>
      <c r="AA526" s="378">
        <f t="shared" si="96"/>
        <v>1.4994473921720501E-5</v>
      </c>
      <c r="AB526" s="375" t="s">
        <v>399</v>
      </c>
      <c r="AC526" s="831" t="str">
        <f t="shared" ca="1" si="93"/>
        <v>Electric tab Row 144-154 plus Row 188-198 for Coal Mix when Inputs tab E710 = NPCC</v>
      </c>
    </row>
    <row r="527" spans="9:29" x14ac:dyDescent="0.4">
      <c r="I527" s="428" t="s">
        <v>232</v>
      </c>
      <c r="J527" s="375" t="str">
        <f t="shared" ca="1" si="97"/>
        <v>NPCC</v>
      </c>
      <c r="K527" s="375" t="s">
        <v>73</v>
      </c>
      <c r="M527" s="824">
        <f t="shared" si="99"/>
        <v>0.50900000000000001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NPCC</v>
      </c>
      <c r="S527" s="428" t="s">
        <v>49</v>
      </c>
      <c r="T527" s="375" t="s">
        <v>418</v>
      </c>
      <c r="U527" s="375" t="str">
        <f t="shared" ca="1" si="98"/>
        <v>NPCC</v>
      </c>
      <c r="V527" s="375" t="s">
        <v>406</v>
      </c>
      <c r="W527" s="375" t="str">
        <f t="shared" si="87"/>
        <v>100%Boiler_0%IGCC</v>
      </c>
      <c r="X527" s="824">
        <f t="shared" si="88"/>
        <v>0.32800000000000001</v>
      </c>
      <c r="Y527" s="375" t="s">
        <v>395</v>
      </c>
      <c r="Z527" s="375" t="s">
        <v>401</v>
      </c>
      <c r="AA527" s="378">
        <f t="shared" si="96"/>
        <v>1.2288505310979559E-5</v>
      </c>
      <c r="AB527" s="375" t="s">
        <v>399</v>
      </c>
      <c r="AC527" s="831" t="str">
        <f t="shared" ca="1" si="93"/>
        <v>Electric tab Row 144-154 plus Row 188-198 for Coal Mix when Inputs tab E710 = NPCC</v>
      </c>
    </row>
    <row r="528" spans="9:29" x14ac:dyDescent="0.4">
      <c r="I528" s="428" t="s">
        <v>232</v>
      </c>
      <c r="J528" s="375" t="str">
        <f t="shared" ca="1" si="97"/>
        <v>NPCC</v>
      </c>
      <c r="K528" s="375" t="s">
        <v>73</v>
      </c>
      <c r="M528" s="824">
        <f t="shared" si="99"/>
        <v>0.50900000000000001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NPCC</v>
      </c>
      <c r="S528" s="428" t="s">
        <v>49</v>
      </c>
      <c r="T528" s="375" t="s">
        <v>418</v>
      </c>
      <c r="U528" s="375" t="str">
        <f t="shared" ca="1" si="98"/>
        <v>NPCC</v>
      </c>
      <c r="V528" s="375" t="s">
        <v>406</v>
      </c>
      <c r="W528" s="375" t="str">
        <f t="shared" si="87"/>
        <v>100%Boiler_0%IGCC</v>
      </c>
      <c r="X528" s="824">
        <f t="shared" si="88"/>
        <v>0.32800000000000001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NPCC</v>
      </c>
    </row>
    <row r="529" spans="9:29" x14ac:dyDescent="0.4">
      <c r="I529" s="428" t="s">
        <v>232</v>
      </c>
      <c r="J529" s="375" t="str">
        <f t="shared" ca="1" si="97"/>
        <v>NPCC</v>
      </c>
      <c r="K529" s="375" t="s">
        <v>73</v>
      </c>
      <c r="M529" s="824">
        <f t="shared" si="99"/>
        <v>0.50900000000000001</v>
      </c>
      <c r="N529" s="375" t="s">
        <v>397</v>
      </c>
      <c r="O529" s="375" t="s">
        <v>401</v>
      </c>
      <c r="P529" s="378">
        <f t="shared" si="94"/>
        <v>0.39851481826778329</v>
      </c>
      <c r="Q529" s="375" t="s">
        <v>399</v>
      </c>
      <c r="R529" s="831" t="str">
        <f t="shared" ca="1" si="95"/>
        <v>Electric tab Row 144-154 plus Row 188-198 for Natural gas Combined Cycle when Inputs tab E710 = NPCC</v>
      </c>
      <c r="S529" s="428" t="s">
        <v>49</v>
      </c>
      <c r="T529" s="375" t="s">
        <v>418</v>
      </c>
      <c r="U529" s="375" t="str">
        <f t="shared" ca="1" si="98"/>
        <v>NPCC</v>
      </c>
      <c r="V529" s="375" t="s">
        <v>406</v>
      </c>
      <c r="W529" s="375" t="str">
        <f t="shared" si="87"/>
        <v>100%Boiler_0%IGCC</v>
      </c>
      <c r="X529" s="824">
        <f t="shared" si="88"/>
        <v>0.32800000000000001</v>
      </c>
      <c r="Y529" s="375" t="s">
        <v>397</v>
      </c>
      <c r="Z529" s="375" t="s">
        <v>401</v>
      </c>
      <c r="AA529" s="378">
        <f t="shared" si="96"/>
        <v>1.0412930655885759</v>
      </c>
      <c r="AB529" s="375" t="s">
        <v>399</v>
      </c>
      <c r="AC529" s="831" t="str">
        <f t="shared" ca="1" si="93"/>
        <v>Electric tab Row 144-154 plus Row 188-198 for Coal Mix when Inputs tab E710 = NPCC</v>
      </c>
    </row>
    <row r="530" spans="9:29" x14ac:dyDescent="0.4">
      <c r="I530" s="428" t="s">
        <v>232</v>
      </c>
      <c r="J530" s="375" t="str">
        <f t="shared" ca="1" si="97"/>
        <v>NPCC</v>
      </c>
      <c r="K530" s="375" t="s">
        <v>55</v>
      </c>
      <c r="M530" s="824">
        <f t="shared" si="99"/>
        <v>0.314</v>
      </c>
      <c r="N530" s="375" t="s">
        <v>385</v>
      </c>
      <c r="O530" s="375" t="s">
        <v>400</v>
      </c>
      <c r="P530" s="761">
        <f>L139/10^6</f>
        <v>3.1847133757961785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NPCC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NPCC</v>
      </c>
      <c r="V530" s="375" t="s">
        <v>52</v>
      </c>
      <c r="X530" s="824">
        <f t="shared" ref="X530:X575" si="101">INDEX($D$71:$D$72,MATCH(V530,$A$71:$A$72,0))</f>
        <v>0.32800000000000001</v>
      </c>
      <c r="Y530" s="375" t="s">
        <v>411</v>
      </c>
      <c r="Z530" s="375" t="s">
        <v>400</v>
      </c>
      <c r="AA530" s="761">
        <f>N140/10^6</f>
        <v>3.0487804878048781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NPCC</v>
      </c>
    </row>
    <row r="531" spans="9:29" x14ac:dyDescent="0.4">
      <c r="I531" s="428" t="s">
        <v>232</v>
      </c>
      <c r="J531" s="375" t="str">
        <f t="shared" ca="1" si="97"/>
        <v>NPCC</v>
      </c>
      <c r="K531" s="375" t="s">
        <v>55</v>
      </c>
      <c r="M531" s="824">
        <f t="shared" si="99"/>
        <v>0.314</v>
      </c>
      <c r="N531" s="375" t="s">
        <v>387</v>
      </c>
      <c r="O531" s="375" t="s">
        <v>400</v>
      </c>
      <c r="P531" s="763">
        <f>L145/1000/10^6/0.000293071</f>
        <v>1.2320002919277429E-3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NPCC</v>
      </c>
      <c r="S531" s="428" t="s">
        <v>49</v>
      </c>
      <c r="T531" s="375" t="s">
        <v>414</v>
      </c>
      <c r="U531" s="375" t="str">
        <f t="shared" ca="1" si="100"/>
        <v>NPCC</v>
      </c>
      <c r="V531" s="375" t="s">
        <v>52</v>
      </c>
      <c r="X531" s="824">
        <f t="shared" si="101"/>
        <v>0.32800000000000001</v>
      </c>
      <c r="Y531" s="375" t="s">
        <v>387</v>
      </c>
      <c r="Z531" s="375" t="s">
        <v>400</v>
      </c>
      <c r="AA531" s="763">
        <f>N145/1000/10^6/0.000293071</f>
        <v>1.4000003317360716E-5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NPCC</v>
      </c>
    </row>
    <row r="532" spans="9:29" x14ac:dyDescent="0.4">
      <c r="I532" s="428" t="s">
        <v>232</v>
      </c>
      <c r="J532" s="375" t="str">
        <f t="shared" ca="1" si="97"/>
        <v>NPCC</v>
      </c>
      <c r="K532" s="375" t="s">
        <v>55</v>
      </c>
      <c r="M532" s="824">
        <f t="shared" si="99"/>
        <v>0.314</v>
      </c>
      <c r="N532" s="375" t="s">
        <v>388</v>
      </c>
      <c r="O532" s="375" t="s">
        <v>400</v>
      </c>
      <c r="P532" s="763">
        <f t="shared" ref="P532:P541" si="103">L146/1000/10^6/0.000293071</f>
        <v>4.2390010044494339E-3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NPCC</v>
      </c>
      <c r="S532" s="428" t="s">
        <v>49</v>
      </c>
      <c r="T532" s="375" t="s">
        <v>414</v>
      </c>
      <c r="U532" s="375" t="str">
        <f t="shared" ca="1" si="100"/>
        <v>NPCC</v>
      </c>
      <c r="V532" s="375" t="s">
        <v>52</v>
      </c>
      <c r="X532" s="824">
        <f t="shared" si="101"/>
        <v>0.32800000000000001</v>
      </c>
      <c r="Y532" s="375" t="s">
        <v>388</v>
      </c>
      <c r="Z532" s="375" t="s">
        <v>400</v>
      </c>
      <c r="AA532" s="763">
        <f t="shared" ref="AA532:AA541" si="105">N146/1000/10^6/0.000293071</f>
        <v>1.1200002653888572E-4</v>
      </c>
      <c r="AB532" s="375" t="s">
        <v>399</v>
      </c>
      <c r="AC532" s="831" t="str">
        <f t="shared" ca="1" si="102"/>
        <v>Electric tab Row 144-154 for Coal Boiler when Inputs tab E710 = NPCC</v>
      </c>
    </row>
    <row r="533" spans="9:29" x14ac:dyDescent="0.4">
      <c r="I533" s="428" t="s">
        <v>232</v>
      </c>
      <c r="J533" s="375" t="str">
        <f t="shared" ca="1" si="97"/>
        <v>NPCC</v>
      </c>
      <c r="K533" s="375" t="s">
        <v>55</v>
      </c>
      <c r="M533" s="824">
        <f t="shared" si="99"/>
        <v>0.314</v>
      </c>
      <c r="N533" s="375" t="s">
        <v>389</v>
      </c>
      <c r="O533" s="375" t="s">
        <v>400</v>
      </c>
      <c r="P533" s="763">
        <f t="shared" si="103"/>
        <v>1.2990003078036836E-3</v>
      </c>
      <c r="Q533" s="375" t="s">
        <v>399</v>
      </c>
      <c r="R533" s="831" t="str">
        <f t="shared" ca="1" si="104"/>
        <v>Electric tab Row 144-154 for Natural gas Internal Combustion Engine when Inputs tab E710 = NPCC</v>
      </c>
      <c r="S533" s="428" t="s">
        <v>49</v>
      </c>
      <c r="T533" s="375" t="s">
        <v>414</v>
      </c>
      <c r="U533" s="375" t="str">
        <f t="shared" ca="1" si="100"/>
        <v>NPCC</v>
      </c>
      <c r="V533" s="375" t="s">
        <v>52</v>
      </c>
      <c r="X533" s="824">
        <f t="shared" si="101"/>
        <v>0.32800000000000001</v>
      </c>
      <c r="Y533" s="375" t="s">
        <v>389</v>
      </c>
      <c r="Z533" s="375" t="s">
        <v>400</v>
      </c>
      <c r="AA533" s="763">
        <f t="shared" si="105"/>
        <v>1.0550002499868252E-3</v>
      </c>
      <c r="AB533" s="375" t="s">
        <v>399</v>
      </c>
      <c r="AC533" s="831" t="str">
        <f t="shared" ca="1" si="102"/>
        <v>Electric tab Row 144-154 for Coal Boiler when Inputs tab E710 = NPCC</v>
      </c>
    </row>
    <row r="534" spans="9:29" x14ac:dyDescent="0.4">
      <c r="I534" s="428" t="s">
        <v>232</v>
      </c>
      <c r="J534" s="375" t="str">
        <f t="shared" ca="1" si="97"/>
        <v>NPCC</v>
      </c>
      <c r="K534" s="375" t="s">
        <v>55</v>
      </c>
      <c r="L534" s="378"/>
      <c r="M534" s="824">
        <f t="shared" si="99"/>
        <v>0.314</v>
      </c>
      <c r="N534" s="375" t="s">
        <v>390</v>
      </c>
      <c r="O534" s="375" t="s">
        <v>400</v>
      </c>
      <c r="P534" s="763">
        <f t="shared" si="103"/>
        <v>5.2400012416407241E-4</v>
      </c>
      <c r="Q534" s="375" t="s">
        <v>399</v>
      </c>
      <c r="R534" s="831" t="str">
        <f t="shared" ca="1" si="104"/>
        <v>Electric tab Row 144-154 for Natural gas Internal Combustion Engine when Inputs tab E710 = NPCC</v>
      </c>
      <c r="S534" s="428" t="s">
        <v>49</v>
      </c>
      <c r="T534" s="375" t="s">
        <v>414</v>
      </c>
      <c r="U534" s="375" t="str">
        <f t="shared" ca="1" si="100"/>
        <v>NPCC</v>
      </c>
      <c r="V534" s="375" t="s">
        <v>52</v>
      </c>
      <c r="W534" s="378"/>
      <c r="X534" s="824">
        <f t="shared" si="101"/>
        <v>0.32800000000000001</v>
      </c>
      <c r="Y534" s="375" t="s">
        <v>390</v>
      </c>
      <c r="Z534" s="375" t="s">
        <v>400</v>
      </c>
      <c r="AA534" s="763">
        <f t="shared" si="105"/>
        <v>2.5900006137117323E-4</v>
      </c>
      <c r="AB534" s="375" t="s">
        <v>399</v>
      </c>
      <c r="AC534" s="831" t="str">
        <f t="shared" ca="1" si="102"/>
        <v>Electric tab Row 144-154 for Coal Boiler when Inputs tab E710 = NPCC</v>
      </c>
    </row>
    <row r="535" spans="9:29" x14ac:dyDescent="0.4">
      <c r="I535" s="428" t="s">
        <v>232</v>
      </c>
      <c r="J535" s="375" t="str">
        <f t="shared" ca="1" si="97"/>
        <v>NPCC</v>
      </c>
      <c r="K535" s="375" t="s">
        <v>55</v>
      </c>
      <c r="L535" s="378"/>
      <c r="M535" s="824">
        <f t="shared" si="99"/>
        <v>0.314</v>
      </c>
      <c r="N535" s="375" t="s">
        <v>391</v>
      </c>
      <c r="O535" s="375" t="s">
        <v>400</v>
      </c>
      <c r="P535" s="763">
        <f t="shared" si="103"/>
        <v>5.2400012416407241E-4</v>
      </c>
      <c r="Q535" s="375" t="s">
        <v>399</v>
      </c>
      <c r="R535" s="831" t="str">
        <f t="shared" ca="1" si="104"/>
        <v>Electric tab Row 144-154 for Natural gas Internal Combustion Engine when Inputs tab E710 = NPCC</v>
      </c>
      <c r="S535" s="428" t="s">
        <v>49</v>
      </c>
      <c r="T535" s="375" t="s">
        <v>414</v>
      </c>
      <c r="U535" s="375" t="str">
        <f t="shared" ca="1" si="100"/>
        <v>NPCC</v>
      </c>
      <c r="V535" s="375" t="s">
        <v>52</v>
      </c>
      <c r="W535" s="378"/>
      <c r="X535" s="824">
        <f t="shared" si="101"/>
        <v>0.32800000000000001</v>
      </c>
      <c r="Y535" s="375" t="s">
        <v>391</v>
      </c>
      <c r="Z535" s="375" t="s">
        <v>400</v>
      </c>
      <c r="AA535" s="763">
        <f t="shared" si="105"/>
        <v>1.8500004383655231E-4</v>
      </c>
      <c r="AB535" s="375" t="s">
        <v>399</v>
      </c>
      <c r="AC535" s="831" t="str">
        <f t="shared" ca="1" si="102"/>
        <v>Electric tab Row 144-154 for Coal Boiler when Inputs tab E710 = NPCC</v>
      </c>
    </row>
    <row r="536" spans="9:29" x14ac:dyDescent="0.4">
      <c r="I536" s="428" t="s">
        <v>232</v>
      </c>
      <c r="J536" s="375" t="str">
        <f t="shared" ca="1" si="97"/>
        <v>NPCC</v>
      </c>
      <c r="K536" s="375" t="s">
        <v>55</v>
      </c>
      <c r="L536" s="378"/>
      <c r="M536" s="824">
        <f t="shared" si="99"/>
        <v>0.314</v>
      </c>
      <c r="N536" s="375" t="s">
        <v>392</v>
      </c>
      <c r="O536" s="375" t="s">
        <v>400</v>
      </c>
      <c r="P536" s="763">
        <f t="shared" si="103"/>
        <v>1.0000002369543367E-6</v>
      </c>
      <c r="Q536" s="375" t="s">
        <v>399</v>
      </c>
      <c r="R536" s="831" t="str">
        <f t="shared" ca="1" si="104"/>
        <v>Electric tab Row 144-154 for Natural gas Internal Combustion Engine when Inputs tab E710 = NPCC</v>
      </c>
      <c r="S536" s="428" t="s">
        <v>49</v>
      </c>
      <c r="T536" s="375" t="s">
        <v>414</v>
      </c>
      <c r="U536" s="375" t="str">
        <f t="shared" ca="1" si="100"/>
        <v>NPCC</v>
      </c>
      <c r="V536" s="375" t="s">
        <v>52</v>
      </c>
      <c r="W536" s="378"/>
      <c r="X536" s="824">
        <f t="shared" si="101"/>
        <v>0.32800000000000001</v>
      </c>
      <c r="Y536" s="375" t="s">
        <v>392</v>
      </c>
      <c r="Z536" s="375" t="s">
        <v>400</v>
      </c>
      <c r="AA536" s="763">
        <f t="shared" si="105"/>
        <v>4.3200010236427349E-3</v>
      </c>
      <c r="AB536" s="375" t="s">
        <v>399</v>
      </c>
      <c r="AC536" s="831" t="str">
        <f t="shared" ca="1" si="102"/>
        <v>Electric tab Row 144-154 for Coal Boiler when Inputs tab E710 = NPCC</v>
      </c>
    </row>
    <row r="537" spans="9:29" x14ac:dyDescent="0.4">
      <c r="I537" s="428" t="s">
        <v>232</v>
      </c>
      <c r="J537" s="375" t="str">
        <f t="shared" ca="1" si="97"/>
        <v>NPCC</v>
      </c>
      <c r="K537" s="375" t="s">
        <v>55</v>
      </c>
      <c r="L537" s="378"/>
      <c r="M537" s="824">
        <f t="shared" si="99"/>
        <v>0.314</v>
      </c>
      <c r="N537" s="375" t="s">
        <v>393</v>
      </c>
      <c r="O537" s="375" t="s">
        <v>400</v>
      </c>
      <c r="P537" s="763">
        <f t="shared" si="103"/>
        <v>1.048000248328145E-4</v>
      </c>
      <c r="Q537" s="375" t="s">
        <v>399</v>
      </c>
      <c r="R537" s="831" t="str">
        <f t="shared" ca="1" si="104"/>
        <v>Electric tab Row 144-154 for Natural gas Internal Combustion Engine when Inputs tab E710 = NPCC</v>
      </c>
      <c r="S537" s="428" t="s">
        <v>49</v>
      </c>
      <c r="T537" s="375" t="s">
        <v>414</v>
      </c>
      <c r="U537" s="375" t="str">
        <f t="shared" ca="1" si="100"/>
        <v>NPCC</v>
      </c>
      <c r="V537" s="375" t="s">
        <v>52</v>
      </c>
      <c r="W537" s="378"/>
      <c r="X537" s="824">
        <f t="shared" si="101"/>
        <v>0.32800000000000001</v>
      </c>
      <c r="Y537" s="375" t="s">
        <v>393</v>
      </c>
      <c r="Z537" s="375" t="s">
        <v>400</v>
      </c>
      <c r="AA537" s="763">
        <f t="shared" si="105"/>
        <v>7.9550018849717498E-6</v>
      </c>
      <c r="AB537" s="375" t="s">
        <v>399</v>
      </c>
      <c r="AC537" s="831" t="str">
        <f t="shared" ca="1" si="102"/>
        <v>Electric tab Row 144-154 for Coal Boiler when Inputs tab E710 = NPCC</v>
      </c>
    </row>
    <row r="538" spans="9:29" x14ac:dyDescent="0.4">
      <c r="I538" s="428" t="s">
        <v>232</v>
      </c>
      <c r="J538" s="375" t="str">
        <f t="shared" ca="1" si="97"/>
        <v>NPCC</v>
      </c>
      <c r="K538" s="375" t="s">
        <v>55</v>
      </c>
      <c r="L538" s="378"/>
      <c r="M538" s="824">
        <f t="shared" si="99"/>
        <v>0.314</v>
      </c>
      <c r="N538" s="375" t="s">
        <v>394</v>
      </c>
      <c r="O538" s="375" t="s">
        <v>400</v>
      </c>
      <c r="P538" s="763">
        <f t="shared" si="103"/>
        <v>2.2427205314222304E-4</v>
      </c>
      <c r="Q538" s="375" t="s">
        <v>399</v>
      </c>
      <c r="R538" s="831" t="str">
        <f t="shared" ca="1" si="104"/>
        <v>Electric tab Row 144-154 for Natural gas Internal Combustion Engine when Inputs tab E710 = NPCC</v>
      </c>
      <c r="S538" s="428" t="s">
        <v>49</v>
      </c>
      <c r="T538" s="375" t="s">
        <v>414</v>
      </c>
      <c r="U538" s="375" t="str">
        <f t="shared" ca="1" si="100"/>
        <v>NPCC</v>
      </c>
      <c r="V538" s="375" t="s">
        <v>52</v>
      </c>
      <c r="W538" s="378"/>
      <c r="X538" s="824">
        <f t="shared" si="101"/>
        <v>0.32800000000000001</v>
      </c>
      <c r="Y538" s="375" t="s">
        <v>394</v>
      </c>
      <c r="Z538" s="375" t="s">
        <v>400</v>
      </c>
      <c r="AA538" s="763">
        <f t="shared" si="105"/>
        <v>1.4985003550760739E-5</v>
      </c>
      <c r="AB538" s="375" t="s">
        <v>399</v>
      </c>
      <c r="AC538" s="831" t="str">
        <f t="shared" ca="1" si="102"/>
        <v>Electric tab Row 144-154 for Coal Boiler when Inputs tab E710 = NPCC</v>
      </c>
    </row>
    <row r="539" spans="9:29" x14ac:dyDescent="0.4">
      <c r="I539" s="428" t="s">
        <v>232</v>
      </c>
      <c r="J539" s="375" t="str">
        <f t="shared" ca="1" si="97"/>
        <v>NPCC</v>
      </c>
      <c r="K539" s="375" t="s">
        <v>55</v>
      </c>
      <c r="L539" s="378"/>
      <c r="M539" s="824">
        <f t="shared" si="99"/>
        <v>0.314</v>
      </c>
      <c r="N539" s="375" t="s">
        <v>395</v>
      </c>
      <c r="O539" s="375" t="s">
        <v>400</v>
      </c>
      <c r="P539" s="763">
        <f t="shared" si="103"/>
        <v>1.1000002606497705E-5</v>
      </c>
      <c r="Q539" s="375" t="s">
        <v>399</v>
      </c>
      <c r="R539" s="831" t="str">
        <f t="shared" ca="1" si="104"/>
        <v>Electric tab Row 144-154 for Natural gas Internal Combustion Engine when Inputs tab E710 = NPCC</v>
      </c>
      <c r="S539" s="428" t="s">
        <v>49</v>
      </c>
      <c r="T539" s="375" t="s">
        <v>414</v>
      </c>
      <c r="U539" s="375" t="str">
        <f t="shared" ca="1" si="100"/>
        <v>NPCC</v>
      </c>
      <c r="V539" s="375" t="s">
        <v>52</v>
      </c>
      <c r="W539" s="378"/>
      <c r="X539" s="824">
        <f t="shared" si="101"/>
        <v>0.32800000000000001</v>
      </c>
      <c r="Y539" s="375" t="s">
        <v>395</v>
      </c>
      <c r="Z539" s="375" t="s">
        <v>400</v>
      </c>
      <c r="AA539" s="763">
        <f t="shared" si="105"/>
        <v>1.1000002606497705E-5</v>
      </c>
      <c r="AB539" s="375" t="s">
        <v>399</v>
      </c>
      <c r="AC539" s="831" t="str">
        <f t="shared" ca="1" si="102"/>
        <v>Electric tab Row 144-154 for Coal Boiler when Inputs tab E710 = NPCC</v>
      </c>
    </row>
    <row r="540" spans="9:29" x14ac:dyDescent="0.4">
      <c r="I540" s="428" t="s">
        <v>232</v>
      </c>
      <c r="J540" s="375" t="str">
        <f t="shared" ca="1" si="97"/>
        <v>NPCC</v>
      </c>
      <c r="K540" s="375" t="s">
        <v>55</v>
      </c>
      <c r="L540" s="378"/>
      <c r="M540" s="824">
        <f t="shared" si="99"/>
        <v>0.314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NPCC</v>
      </c>
      <c r="S540" s="428" t="s">
        <v>49</v>
      </c>
      <c r="T540" s="375" t="s">
        <v>414</v>
      </c>
      <c r="U540" s="375" t="str">
        <f t="shared" ca="1" si="100"/>
        <v>NPCC</v>
      </c>
      <c r="V540" s="375" t="s">
        <v>52</v>
      </c>
      <c r="W540" s="378"/>
      <c r="X540" s="824">
        <f t="shared" si="101"/>
        <v>0.32800000000000001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NPCC</v>
      </c>
    </row>
    <row r="541" spans="9:29" x14ac:dyDescent="0.4">
      <c r="I541" s="428" t="s">
        <v>232</v>
      </c>
      <c r="J541" s="375" t="str">
        <f t="shared" ca="1" si="97"/>
        <v>NPCC</v>
      </c>
      <c r="K541" s="375" t="s">
        <v>55</v>
      </c>
      <c r="L541" s="378"/>
      <c r="M541" s="824">
        <f t="shared" si="99"/>
        <v>0.314</v>
      </c>
      <c r="N541" s="375" t="s">
        <v>397</v>
      </c>
      <c r="O541" s="375" t="s">
        <v>400</v>
      </c>
      <c r="P541" s="763">
        <f t="shared" si="103"/>
        <v>0.63508826741450752</v>
      </c>
      <c r="Q541" s="375" t="s">
        <v>399</v>
      </c>
      <c r="R541" s="831" t="str">
        <f t="shared" ca="1" si="104"/>
        <v>Electric tab Row 144-154 for Natural gas Internal Combustion Engine when Inputs tab E710 = NPCC</v>
      </c>
      <c r="S541" s="428" t="s">
        <v>49</v>
      </c>
      <c r="T541" s="375" t="s">
        <v>414</v>
      </c>
      <c r="U541" s="375" t="str">
        <f t="shared" ca="1" si="100"/>
        <v>NPCC</v>
      </c>
      <c r="V541" s="375" t="s">
        <v>52</v>
      </c>
      <c r="W541" s="378"/>
      <c r="X541" s="824">
        <f t="shared" si="101"/>
        <v>0.32800000000000001</v>
      </c>
      <c r="Y541" s="375" t="s">
        <v>397</v>
      </c>
      <c r="Z541" s="375" t="s">
        <v>400</v>
      </c>
      <c r="AA541" s="763">
        <f t="shared" si="105"/>
        <v>0.85658072482493652</v>
      </c>
      <c r="AB541" s="375" t="s">
        <v>399</v>
      </c>
      <c r="AC541" s="831" t="str">
        <f t="shared" ca="1" si="102"/>
        <v>Electric tab Row 144-154 for Coal Boiler when Inputs tab E710 = NPCC</v>
      </c>
    </row>
    <row r="542" spans="9:29" x14ac:dyDescent="0.4">
      <c r="I542" s="428" t="s">
        <v>232</v>
      </c>
      <c r="J542" s="375" t="str">
        <f t="shared" ca="1" si="97"/>
        <v>NPCC</v>
      </c>
      <c r="K542" s="375" t="s">
        <v>55</v>
      </c>
      <c r="L542" s="378"/>
      <c r="M542" s="824">
        <f t="shared" si="99"/>
        <v>0.314</v>
      </c>
      <c r="N542" s="375" t="s">
        <v>387</v>
      </c>
      <c r="O542" s="375" t="s">
        <v>401</v>
      </c>
      <c r="P542" s="378">
        <f>(L145+L189)/1000/10^6/0.000293071</f>
        <v>1.2324381102135353E-3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NPCC</v>
      </c>
      <c r="S542" s="428" t="s">
        <v>49</v>
      </c>
      <c r="T542" s="375" t="s">
        <v>414</v>
      </c>
      <c r="U542" s="375" t="str">
        <f t="shared" ca="1" si="100"/>
        <v>NPCC</v>
      </c>
      <c r="V542" s="375" t="s">
        <v>52</v>
      </c>
      <c r="W542" s="378"/>
      <c r="X542" s="824">
        <f t="shared" si="101"/>
        <v>0.32800000000000001</v>
      </c>
      <c r="Y542" s="375" t="s">
        <v>387</v>
      </c>
      <c r="Z542" s="375" t="s">
        <v>401</v>
      </c>
      <c r="AA542" s="378">
        <f>(N145+N189)/1000/10^6/0.000293071</f>
        <v>1.4811811875518119E-5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NPCC</v>
      </c>
    </row>
    <row r="543" spans="9:29" x14ac:dyDescent="0.4">
      <c r="I543" s="428" t="s">
        <v>232</v>
      </c>
      <c r="J543" s="375" t="str">
        <f t="shared" ca="1" si="97"/>
        <v>NPCC</v>
      </c>
      <c r="K543" s="375" t="s">
        <v>55</v>
      </c>
      <c r="L543" s="378"/>
      <c r="M543" s="824">
        <f t="shared" si="99"/>
        <v>0.314</v>
      </c>
      <c r="N543" s="375" t="s">
        <v>388</v>
      </c>
      <c r="O543" s="375" t="s">
        <v>401</v>
      </c>
      <c r="P543" s="378">
        <f t="shared" ref="P543:P552" si="107">(L146+L190)/1000/10^6/0.000293071</f>
        <v>4.2419774185766985E-3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NPCC</v>
      </c>
      <c r="S543" s="428" t="s">
        <v>49</v>
      </c>
      <c r="T543" s="375" t="s">
        <v>414</v>
      </c>
      <c r="U543" s="375" t="str">
        <f t="shared" ca="1" si="100"/>
        <v>NPCC</v>
      </c>
      <c r="V543" s="375" t="s">
        <v>52</v>
      </c>
      <c r="W543" s="378"/>
      <c r="X543" s="824">
        <f t="shared" si="101"/>
        <v>0.32800000000000001</v>
      </c>
      <c r="Y543" s="375" t="s">
        <v>388</v>
      </c>
      <c r="Z543" s="375" t="s">
        <v>401</v>
      </c>
      <c r="AA543" s="378">
        <f t="shared" ref="AA543:AA552" si="109">(N146+N190)/1000/10^6/0.000293071</f>
        <v>1.1746175222711437E-4</v>
      </c>
      <c r="AB543" s="375" t="s">
        <v>399</v>
      </c>
      <c r="AC543" s="831" t="str">
        <f t="shared" ca="1" si="106"/>
        <v>Electric tab Row 144-154 plus Row 188-198 for Coal Boiler when Inputs tab E710 = NPCC</v>
      </c>
    </row>
    <row r="544" spans="9:29" x14ac:dyDescent="0.4">
      <c r="I544" s="428" t="s">
        <v>232</v>
      </c>
      <c r="J544" s="375" t="str">
        <f t="shared" ca="1" si="97"/>
        <v>NPCC</v>
      </c>
      <c r="K544" s="375" t="s">
        <v>55</v>
      </c>
      <c r="L544" s="378"/>
      <c r="M544" s="824">
        <f t="shared" si="99"/>
        <v>0.314</v>
      </c>
      <c r="N544" s="375" t="s">
        <v>389</v>
      </c>
      <c r="O544" s="375" t="s">
        <v>401</v>
      </c>
      <c r="P544" s="378">
        <f t="shared" si="107"/>
        <v>1.2994359997795686E-3</v>
      </c>
      <c r="Q544" s="375" t="s">
        <v>399</v>
      </c>
      <c r="R544" s="831" t="str">
        <f t="shared" ca="1" si="108"/>
        <v>Electric tab Row 144-154 plus Row 188-198 for Natural gas Internal Combustion Engine when Inputs tab E710 = NPCC</v>
      </c>
      <c r="S544" s="428" t="s">
        <v>49</v>
      </c>
      <c r="T544" s="375" t="s">
        <v>414</v>
      </c>
      <c r="U544" s="375" t="str">
        <f t="shared" ca="1" si="100"/>
        <v>NPCC</v>
      </c>
      <c r="V544" s="375" t="s">
        <v>52</v>
      </c>
      <c r="W544" s="378"/>
      <c r="X544" s="824">
        <f t="shared" si="101"/>
        <v>0.32800000000000001</v>
      </c>
      <c r="Y544" s="375" t="s">
        <v>389</v>
      </c>
      <c r="Z544" s="375" t="s">
        <v>401</v>
      </c>
      <c r="AA544" s="378">
        <f t="shared" si="109"/>
        <v>1.0558286227844872E-3</v>
      </c>
      <c r="AB544" s="375" t="s">
        <v>399</v>
      </c>
      <c r="AC544" s="831" t="str">
        <f t="shared" ca="1" si="106"/>
        <v>Electric tab Row 144-154 plus Row 188-198 for Coal Boiler when Inputs tab E710 = NPCC</v>
      </c>
    </row>
    <row r="545" spans="9:29" x14ac:dyDescent="0.4">
      <c r="I545" s="428" t="s">
        <v>232</v>
      </c>
      <c r="J545" s="375" t="str">
        <f t="shared" ca="1" si="97"/>
        <v>NPCC</v>
      </c>
      <c r="K545" s="375" t="s">
        <v>55</v>
      </c>
      <c r="L545" s="378"/>
      <c r="M545" s="824">
        <f t="shared" si="99"/>
        <v>0.314</v>
      </c>
      <c r="N545" s="375" t="s">
        <v>390</v>
      </c>
      <c r="O545" s="375" t="s">
        <v>401</v>
      </c>
      <c r="P545" s="378">
        <f t="shared" si="107"/>
        <v>5.2426626884850293E-4</v>
      </c>
      <c r="Q545" s="375" t="s">
        <v>399</v>
      </c>
      <c r="R545" s="831" t="str">
        <f t="shared" ca="1" si="108"/>
        <v>Electric tab Row 144-154 plus Row 188-198 for Natural gas Internal Combustion Engine when Inputs tab E710 = NPCC</v>
      </c>
      <c r="S545" s="428" t="s">
        <v>49</v>
      </c>
      <c r="T545" s="375" t="s">
        <v>414</v>
      </c>
      <c r="U545" s="375" t="str">
        <f t="shared" ca="1" si="100"/>
        <v>NPCC</v>
      </c>
      <c r="V545" s="375" t="s">
        <v>52</v>
      </c>
      <c r="W545" s="378"/>
      <c r="X545" s="824">
        <f t="shared" si="101"/>
        <v>0.32800000000000001</v>
      </c>
      <c r="Y545" s="375" t="s">
        <v>390</v>
      </c>
      <c r="Z545" s="375" t="s">
        <v>401</v>
      </c>
      <c r="AA545" s="378">
        <f t="shared" si="109"/>
        <v>2.5950224022520187E-4</v>
      </c>
      <c r="AB545" s="375" t="s">
        <v>399</v>
      </c>
      <c r="AC545" s="831" t="str">
        <f t="shared" ca="1" si="106"/>
        <v>Electric tab Row 144-154 plus Row 188-198 for Coal Boiler when Inputs tab E710 = NPCC</v>
      </c>
    </row>
    <row r="546" spans="9:29" x14ac:dyDescent="0.4">
      <c r="I546" s="428" t="s">
        <v>232</v>
      </c>
      <c r="J546" s="375" t="str">
        <f t="shared" ca="1" si="97"/>
        <v>NPCC</v>
      </c>
      <c r="K546" s="375" t="s">
        <v>55</v>
      </c>
      <c r="L546" s="378"/>
      <c r="M546" s="824">
        <f t="shared" si="99"/>
        <v>0.314</v>
      </c>
      <c r="N546" s="375" t="s">
        <v>391</v>
      </c>
      <c r="O546" s="375" t="s">
        <v>401</v>
      </c>
      <c r="P546" s="378">
        <f t="shared" si="107"/>
        <v>5.2412348769182121E-4</v>
      </c>
      <c r="Q546" s="375" t="s">
        <v>399</v>
      </c>
      <c r="R546" s="831" t="str">
        <f t="shared" ca="1" si="108"/>
        <v>Electric tab Row 144-154 plus Row 188-198 for Natural gas Internal Combustion Engine when Inputs tab E710 = NPCC</v>
      </c>
      <c r="S546" s="428" t="s">
        <v>49</v>
      </c>
      <c r="T546" s="375" t="s">
        <v>414</v>
      </c>
      <c r="U546" s="375" t="str">
        <f t="shared" ca="1" si="100"/>
        <v>NPCC</v>
      </c>
      <c r="V546" s="375" t="s">
        <v>52</v>
      </c>
      <c r="W546" s="378"/>
      <c r="X546" s="824">
        <f t="shared" si="101"/>
        <v>0.32800000000000001</v>
      </c>
      <c r="Y546" s="375" t="s">
        <v>391</v>
      </c>
      <c r="Z546" s="375" t="s">
        <v>401</v>
      </c>
      <c r="AA546" s="378">
        <f t="shared" si="109"/>
        <v>1.8523186411091122E-4</v>
      </c>
      <c r="AB546" s="375" t="s">
        <v>399</v>
      </c>
      <c r="AC546" s="831" t="str">
        <f t="shared" ca="1" si="106"/>
        <v>Electric tab Row 144-154 plus Row 188-198 for Coal Boiler when Inputs tab E710 = NPCC</v>
      </c>
    </row>
    <row r="547" spans="9:29" x14ac:dyDescent="0.4">
      <c r="I547" s="428" t="s">
        <v>232</v>
      </c>
      <c r="J547" s="375" t="str">
        <f t="shared" ca="1" si="97"/>
        <v>NPCC</v>
      </c>
      <c r="K547" s="375" t="s">
        <v>55</v>
      </c>
      <c r="L547" s="378"/>
      <c r="M547" s="824">
        <f t="shared" si="99"/>
        <v>0.314</v>
      </c>
      <c r="N547" s="375" t="s">
        <v>392</v>
      </c>
      <c r="O547" s="375" t="s">
        <v>401</v>
      </c>
      <c r="P547" s="378">
        <f t="shared" si="107"/>
        <v>2.4825384114922266E-6</v>
      </c>
      <c r="Q547" s="375" t="s">
        <v>399</v>
      </c>
      <c r="R547" s="831" t="str">
        <f t="shared" ca="1" si="108"/>
        <v>Electric tab Row 144-154 plus Row 188-198 for Natural gas Internal Combustion Engine when Inputs tab E710 = NPCC</v>
      </c>
      <c r="S547" s="428" t="s">
        <v>49</v>
      </c>
      <c r="T547" s="375" t="s">
        <v>414</v>
      </c>
      <c r="U547" s="375" t="str">
        <f t="shared" ca="1" si="100"/>
        <v>NPCC</v>
      </c>
      <c r="V547" s="375" t="s">
        <v>52</v>
      </c>
      <c r="W547" s="378"/>
      <c r="X547" s="824">
        <f t="shared" si="101"/>
        <v>0.32800000000000001</v>
      </c>
      <c r="Y547" s="375" t="s">
        <v>392</v>
      </c>
      <c r="Z547" s="375" t="s">
        <v>401</v>
      </c>
      <c r="AA547" s="378">
        <f t="shared" si="109"/>
        <v>4.3228296275626393E-3</v>
      </c>
      <c r="AB547" s="375" t="s">
        <v>399</v>
      </c>
      <c r="AC547" s="831" t="str">
        <f t="shared" ca="1" si="106"/>
        <v>Electric tab Row 144-154 plus Row 188-198 for Coal Boiler when Inputs tab E710 = NPCC</v>
      </c>
    </row>
    <row r="548" spans="9:29" x14ac:dyDescent="0.4">
      <c r="I548" s="428" t="s">
        <v>232</v>
      </c>
      <c r="J548" s="375" t="str">
        <f t="shared" ca="1" si="97"/>
        <v>NPCC</v>
      </c>
      <c r="K548" s="375" t="s">
        <v>55</v>
      </c>
      <c r="L548" s="378"/>
      <c r="M548" s="824">
        <f t="shared" si="99"/>
        <v>0.314</v>
      </c>
      <c r="N548" s="375" t="s">
        <v>393</v>
      </c>
      <c r="O548" s="375" t="s">
        <v>401</v>
      </c>
      <c r="P548" s="378">
        <f t="shared" si="107"/>
        <v>1.0480225160539005E-4</v>
      </c>
      <c r="Q548" s="375" t="s">
        <v>399</v>
      </c>
      <c r="R548" s="831" t="str">
        <f t="shared" ca="1" si="108"/>
        <v>Electric tab Row 144-154 plus Row 188-198 for Natural gas Internal Combustion Engine when Inputs tab E710 = NPCC</v>
      </c>
      <c r="S548" s="428" t="s">
        <v>49</v>
      </c>
      <c r="T548" s="375" t="s">
        <v>414</v>
      </c>
      <c r="U548" s="375" t="str">
        <f t="shared" ca="1" si="100"/>
        <v>NPCC</v>
      </c>
      <c r="V548" s="375" t="s">
        <v>52</v>
      </c>
      <c r="W548" s="378"/>
      <c r="X548" s="824">
        <f t="shared" si="101"/>
        <v>0.32800000000000001</v>
      </c>
      <c r="Y548" s="375" t="s">
        <v>393</v>
      </c>
      <c r="Z548" s="375" t="s">
        <v>401</v>
      </c>
      <c r="AA548" s="378">
        <f t="shared" si="109"/>
        <v>7.9593255801993935E-6</v>
      </c>
      <c r="AB548" s="375" t="s">
        <v>399</v>
      </c>
      <c r="AC548" s="831" t="str">
        <f t="shared" ca="1" si="106"/>
        <v>Electric tab Row 144-154 plus Row 188-198 for Coal Boiler when Inputs tab E710 = NPCC</v>
      </c>
    </row>
    <row r="549" spans="9:29" x14ac:dyDescent="0.4">
      <c r="I549" s="428" t="s">
        <v>232</v>
      </c>
      <c r="J549" s="375" t="str">
        <f t="shared" ca="1" si="97"/>
        <v>NPCC</v>
      </c>
      <c r="K549" s="375" t="s">
        <v>55</v>
      </c>
      <c r="L549" s="378"/>
      <c r="M549" s="824">
        <f t="shared" si="99"/>
        <v>0.314</v>
      </c>
      <c r="N549" s="375" t="s">
        <v>394</v>
      </c>
      <c r="O549" s="375" t="s">
        <v>401</v>
      </c>
      <c r="P549" s="378">
        <f t="shared" si="107"/>
        <v>2.2427698317111858E-4</v>
      </c>
      <c r="Q549" s="375" t="s">
        <v>399</v>
      </c>
      <c r="R549" s="831" t="str">
        <f t="shared" ca="1" si="108"/>
        <v>Electric tab Row 144-154 plus Row 188-198 for Natural gas Internal Combustion Engine when Inputs tab E710 = NPCC</v>
      </c>
      <c r="S549" s="428" t="s">
        <v>49</v>
      </c>
      <c r="T549" s="375" t="s">
        <v>414</v>
      </c>
      <c r="U549" s="375" t="str">
        <f t="shared" ca="1" si="100"/>
        <v>NPCC</v>
      </c>
      <c r="V549" s="375" t="s">
        <v>52</v>
      </c>
      <c r="W549" s="378"/>
      <c r="X549" s="824">
        <f t="shared" si="101"/>
        <v>0.32800000000000001</v>
      </c>
      <c r="Y549" s="375" t="s">
        <v>394</v>
      </c>
      <c r="Z549" s="375" t="s">
        <v>401</v>
      </c>
      <c r="AA549" s="378">
        <f t="shared" si="109"/>
        <v>1.4994473921720501E-5</v>
      </c>
      <c r="AB549" s="375" t="s">
        <v>399</v>
      </c>
      <c r="AC549" s="831" t="str">
        <f t="shared" ca="1" si="106"/>
        <v>Electric tab Row 144-154 plus Row 188-198 for Coal Boiler when Inputs tab E710 = NPCC</v>
      </c>
    </row>
    <row r="550" spans="9:29" x14ac:dyDescent="0.4">
      <c r="I550" s="428" t="s">
        <v>232</v>
      </c>
      <c r="J550" s="375" t="str">
        <f t="shared" ca="1" si="97"/>
        <v>NPCC</v>
      </c>
      <c r="K550" s="375" t="s">
        <v>55</v>
      </c>
      <c r="M550" s="824">
        <f t="shared" si="99"/>
        <v>0.314</v>
      </c>
      <c r="N550" s="375" t="s">
        <v>395</v>
      </c>
      <c r="O550" s="375" t="s">
        <v>401</v>
      </c>
      <c r="P550" s="378">
        <f t="shared" si="107"/>
        <v>1.1693360557005679E-5</v>
      </c>
      <c r="Q550" s="375" t="s">
        <v>399</v>
      </c>
      <c r="R550" s="831" t="str">
        <f t="shared" ca="1" si="108"/>
        <v>Electric tab Row 144-154 plus Row 188-198 for Natural gas Internal Combustion Engine when Inputs tab E710 = NPCC</v>
      </c>
      <c r="S550" s="428" t="s">
        <v>49</v>
      </c>
      <c r="T550" s="375" t="s">
        <v>414</v>
      </c>
      <c r="U550" s="375" t="str">
        <f t="shared" ca="1" si="100"/>
        <v>NPCC</v>
      </c>
      <c r="V550" s="375" t="s">
        <v>52</v>
      </c>
      <c r="X550" s="824">
        <f t="shared" si="101"/>
        <v>0.32800000000000001</v>
      </c>
      <c r="Y550" s="375" t="s">
        <v>395</v>
      </c>
      <c r="Z550" s="375" t="s">
        <v>401</v>
      </c>
      <c r="AA550" s="378">
        <f t="shared" si="109"/>
        <v>1.2288505310979559E-5</v>
      </c>
      <c r="AB550" s="375" t="s">
        <v>399</v>
      </c>
      <c r="AC550" s="831" t="str">
        <f t="shared" ca="1" si="106"/>
        <v>Electric tab Row 144-154 plus Row 188-198 for Coal Boiler when Inputs tab E710 = NPCC</v>
      </c>
    </row>
    <row r="551" spans="9:29" x14ac:dyDescent="0.4">
      <c r="I551" s="428" t="s">
        <v>232</v>
      </c>
      <c r="J551" s="375" t="str">
        <f t="shared" ca="1" si="97"/>
        <v>NPCC</v>
      </c>
      <c r="K551" s="375" t="s">
        <v>55</v>
      </c>
      <c r="M551" s="824">
        <f t="shared" si="99"/>
        <v>0.314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NPCC</v>
      </c>
      <c r="S551" s="428" t="s">
        <v>49</v>
      </c>
      <c r="T551" s="375" t="s">
        <v>414</v>
      </c>
      <c r="U551" s="375" t="str">
        <f t="shared" ca="1" si="100"/>
        <v>NPCC</v>
      </c>
      <c r="V551" s="375" t="s">
        <v>52</v>
      </c>
      <c r="X551" s="824">
        <f t="shared" si="101"/>
        <v>0.32800000000000001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NPCC</v>
      </c>
    </row>
    <row r="552" spans="9:29" x14ac:dyDescent="0.4">
      <c r="I552" s="428" t="s">
        <v>232</v>
      </c>
      <c r="J552" s="375" t="str">
        <f t="shared" ca="1" si="97"/>
        <v>NPCC</v>
      </c>
      <c r="K552" s="375" t="s">
        <v>55</v>
      </c>
      <c r="M552" s="824">
        <f t="shared" si="99"/>
        <v>0.314</v>
      </c>
      <c r="N552" s="375" t="s">
        <v>397</v>
      </c>
      <c r="O552" s="375" t="s">
        <v>401</v>
      </c>
      <c r="P552" s="378">
        <f t="shared" si="107"/>
        <v>0.63551157484791487</v>
      </c>
      <c r="Q552" s="375" t="s">
        <v>399</v>
      </c>
      <c r="R552" s="831" t="str">
        <f t="shared" ca="1" si="108"/>
        <v>Electric tab Row 144-154 plus Row 188-198 for Natural gas Internal Combustion Engine when Inputs tab E710 = NPCC</v>
      </c>
      <c r="S552" s="428" t="s">
        <v>49</v>
      </c>
      <c r="T552" s="375" t="s">
        <v>414</v>
      </c>
      <c r="U552" s="375" t="str">
        <f t="shared" ca="1" si="100"/>
        <v>NPCC</v>
      </c>
      <c r="V552" s="375" t="s">
        <v>52</v>
      </c>
      <c r="X552" s="824">
        <f t="shared" si="101"/>
        <v>0.32800000000000001</v>
      </c>
      <c r="Y552" s="375" t="s">
        <v>397</v>
      </c>
      <c r="Z552" s="375" t="s">
        <v>401</v>
      </c>
      <c r="AA552" s="378">
        <f t="shared" si="109"/>
        <v>0.85723633225402363</v>
      </c>
      <c r="AB552" s="375" t="s">
        <v>399</v>
      </c>
      <c r="AC552" s="831" t="str">
        <f t="shared" ca="1" si="106"/>
        <v>Electric tab Row 144-154 plus Row 188-198 for Coal Boiler when Inputs tab E710 = NPCC</v>
      </c>
    </row>
    <row r="553" spans="9:29" x14ac:dyDescent="0.4">
      <c r="I553" s="428" t="s">
        <v>232</v>
      </c>
      <c r="J553" s="375" t="str">
        <f t="shared" ca="1" si="97"/>
        <v>NPCC</v>
      </c>
      <c r="K553" s="375" t="s">
        <v>406</v>
      </c>
      <c r="L553" s="375" t="str">
        <f>CONCATENATE(TEXT($C$66,"0%"), $A$66, "_", TEXT($C$67,"0%"),$A$67, "_",TEXT($C$68,"0%"),$A$68,"_",TEXT($C$69,"0%"),$A$69)</f>
        <v>14%Boiler_5%Gas Turbine_80%Combined Cycle_1%Internal Combustion Engine</v>
      </c>
      <c r="M553" s="824">
        <f>$D$65</f>
        <v>0.45994987974556201</v>
      </c>
      <c r="N553" s="375" t="s">
        <v>385</v>
      </c>
      <c r="O553" s="375" t="s">
        <v>400</v>
      </c>
      <c r="P553" s="761">
        <f>C139/10^6</f>
        <v>2.174149932495224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NPCC</v>
      </c>
      <c r="S553" s="428" t="s">
        <v>49</v>
      </c>
      <c r="T553" s="375" t="s">
        <v>414</v>
      </c>
      <c r="U553" s="375" t="str">
        <f t="shared" ca="1" si="100"/>
        <v>NPCC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NPCC</v>
      </c>
    </row>
    <row r="554" spans="9:29" x14ac:dyDescent="0.4">
      <c r="I554" s="428" t="s">
        <v>232</v>
      </c>
      <c r="J554" s="375" t="str">
        <f t="shared" ca="1" si="97"/>
        <v>NPCC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14%Boiler_5%Gas Turbine_80%Combined Cycle_1%Internal Combustion Engine</v>
      </c>
      <c r="M554" s="824">
        <f t="shared" ref="M554:M575" si="111">$D$65</f>
        <v>0.45994987974556201</v>
      </c>
      <c r="N554" s="375" t="s">
        <v>387</v>
      </c>
      <c r="O554" s="375" t="s">
        <v>400</v>
      </c>
      <c r="P554" s="763">
        <f>C145/1000/10^6/0.000293071</f>
        <v>1.9584004640513608E-5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NPCC</v>
      </c>
      <c r="S554" s="428" t="s">
        <v>49</v>
      </c>
      <c r="T554" s="375" t="s">
        <v>414</v>
      </c>
      <c r="U554" s="375" t="str">
        <f t="shared" ca="1" si="100"/>
        <v>NPCC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NPCC</v>
      </c>
    </row>
    <row r="555" spans="9:29" x14ac:dyDescent="0.4">
      <c r="I555" s="428" t="s">
        <v>232</v>
      </c>
      <c r="J555" s="375" t="str">
        <f t="shared" ca="1" si="97"/>
        <v>NPCC</v>
      </c>
      <c r="K555" s="375" t="s">
        <v>406</v>
      </c>
      <c r="L555" s="375" t="str">
        <f t="shared" si="110"/>
        <v>14%Boiler_5%Gas Turbine_80%Combined Cycle_1%Internal Combustion Engine</v>
      </c>
      <c r="M555" s="824">
        <f t="shared" si="111"/>
        <v>0.45994987974556201</v>
      </c>
      <c r="N555" s="375" t="s">
        <v>388</v>
      </c>
      <c r="O555" s="375" t="s">
        <v>400</v>
      </c>
      <c r="P555" s="763">
        <f t="shared" ref="P555:P564" si="113">C146/1000/10^6/0.000293071</f>
        <v>2.0781904924361286E-4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NPCC</v>
      </c>
      <c r="S555" s="428" t="s">
        <v>49</v>
      </c>
      <c r="T555" s="375" t="s">
        <v>414</v>
      </c>
      <c r="U555" s="375" t="str">
        <f t="shared" ca="1" si="100"/>
        <v>NPCC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NPCC</v>
      </c>
    </row>
    <row r="556" spans="9:29" x14ac:dyDescent="0.4">
      <c r="I556" s="428" t="s">
        <v>232</v>
      </c>
      <c r="J556" s="375" t="str">
        <f t="shared" ca="1" si="97"/>
        <v>NPCC</v>
      </c>
      <c r="K556" s="375" t="s">
        <v>406</v>
      </c>
      <c r="L556" s="375" t="str">
        <f t="shared" si="110"/>
        <v>14%Boiler_5%Gas Turbine_80%Combined Cycle_1%Internal Combustion Engine</v>
      </c>
      <c r="M556" s="824">
        <f t="shared" si="111"/>
        <v>0.45994987974556201</v>
      </c>
      <c r="N556" s="375" t="s">
        <v>389</v>
      </c>
      <c r="O556" s="375" t="s">
        <v>400</v>
      </c>
      <c r="P556" s="763">
        <f t="shared" si="113"/>
        <v>1.2415402941882861E-4</v>
      </c>
      <c r="Q556" s="375" t="s">
        <v>399</v>
      </c>
      <c r="R556" s="831" t="str">
        <f t="shared" ca="1" si="114"/>
        <v>Electric tab Row 144-154 for Natural gas Mix when Inputs tab E710 = NPCC</v>
      </c>
      <c r="S556" s="428" t="s">
        <v>49</v>
      </c>
      <c r="T556" s="375" t="s">
        <v>414</v>
      </c>
      <c r="U556" s="375" t="str">
        <f t="shared" ca="1" si="100"/>
        <v>NPCC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NPCC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NPCC</v>
      </c>
      <c r="K557" s="375" t="s">
        <v>406</v>
      </c>
      <c r="L557" s="375" t="str">
        <f t="shared" si="110"/>
        <v>14%Boiler_5%Gas Turbine_80%Combined Cycle_1%Internal Combustion Engine</v>
      </c>
      <c r="M557" s="824">
        <f t="shared" si="111"/>
        <v>0.45994987974556201</v>
      </c>
      <c r="N557" s="375" t="s">
        <v>390</v>
      </c>
      <c r="O557" s="375" t="s">
        <v>400</v>
      </c>
      <c r="P557" s="763">
        <f t="shared" si="113"/>
        <v>1.354300320907253E-5</v>
      </c>
      <c r="Q557" s="375" t="s">
        <v>399</v>
      </c>
      <c r="R557" s="831" t="str">
        <f t="shared" ca="1" si="114"/>
        <v>Electric tab Row 144-154 for Natural gas Mix when Inputs tab E710 = NPCC</v>
      </c>
      <c r="S557" s="428" t="s">
        <v>49</v>
      </c>
      <c r="T557" s="375" t="s">
        <v>414</v>
      </c>
      <c r="U557" s="375" t="str">
        <f t="shared" ca="1" si="100"/>
        <v>NPCC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NPCC</v>
      </c>
    </row>
    <row r="558" spans="9:29" x14ac:dyDescent="0.4">
      <c r="I558" s="428" t="s">
        <v>232</v>
      </c>
      <c r="J558" s="375" t="str">
        <f t="shared" ca="1" si="116"/>
        <v>NPCC</v>
      </c>
      <c r="K558" s="375" t="s">
        <v>406</v>
      </c>
      <c r="L558" s="375" t="str">
        <f t="shared" si="110"/>
        <v>14%Boiler_5%Gas Turbine_80%Combined Cycle_1%Internal Combustion Engine</v>
      </c>
      <c r="M558" s="824">
        <f t="shared" si="111"/>
        <v>0.45994987974556201</v>
      </c>
      <c r="N558" s="375" t="s">
        <v>391</v>
      </c>
      <c r="O558" s="375" t="s">
        <v>400</v>
      </c>
      <c r="P558" s="763">
        <f t="shared" si="113"/>
        <v>1.354300320907253E-5</v>
      </c>
      <c r="Q558" s="375" t="s">
        <v>399</v>
      </c>
      <c r="R558" s="831" t="str">
        <f t="shared" ca="1" si="114"/>
        <v>Electric tab Row 144-154 for Natural gas Mix when Inputs tab E710 = NPCC</v>
      </c>
      <c r="S558" s="428" t="s">
        <v>49</v>
      </c>
      <c r="T558" s="375" t="s">
        <v>414</v>
      </c>
      <c r="U558" s="375" t="str">
        <f t="shared" ca="1" si="100"/>
        <v>NPCC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NPCC</v>
      </c>
    </row>
    <row r="559" spans="9:29" x14ac:dyDescent="0.4">
      <c r="I559" s="428" t="s">
        <v>232</v>
      </c>
      <c r="J559" s="375" t="str">
        <f t="shared" ca="1" si="116"/>
        <v>NPCC</v>
      </c>
      <c r="K559" s="375" t="s">
        <v>406</v>
      </c>
      <c r="L559" s="375" t="str">
        <f t="shared" si="110"/>
        <v>14%Boiler_5%Gas Turbine_80%Combined Cycle_1%Internal Combustion Engine</v>
      </c>
      <c r="M559" s="824">
        <f t="shared" si="111"/>
        <v>0.45994987974556201</v>
      </c>
      <c r="N559" s="375" t="s">
        <v>392</v>
      </c>
      <c r="O559" s="375" t="s">
        <v>400</v>
      </c>
      <c r="P559" s="763">
        <f t="shared" si="113"/>
        <v>4.9870011816912778E-6</v>
      </c>
      <c r="Q559" s="375" t="s">
        <v>399</v>
      </c>
      <c r="R559" s="831" t="str">
        <f t="shared" ca="1" si="114"/>
        <v>Electric tab Row 144-154 for Natural gas Mix when Inputs tab E710 = NPCC</v>
      </c>
      <c r="S559" s="428" t="s">
        <v>49</v>
      </c>
      <c r="T559" s="375" t="s">
        <v>414</v>
      </c>
      <c r="U559" s="375" t="str">
        <f t="shared" ca="1" si="100"/>
        <v>NPCC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NPCC</v>
      </c>
    </row>
    <row r="560" spans="9:29" x14ac:dyDescent="0.4">
      <c r="I560" s="428" t="s">
        <v>232</v>
      </c>
      <c r="J560" s="375" t="str">
        <f t="shared" ca="1" si="116"/>
        <v>NPCC</v>
      </c>
      <c r="K560" s="375" t="s">
        <v>406</v>
      </c>
      <c r="L560" s="375" t="str">
        <f t="shared" si="110"/>
        <v>14%Boiler_5%Gas Turbine_80%Combined Cycle_1%Internal Combustion Engine</v>
      </c>
      <c r="M560" s="824">
        <f t="shared" si="111"/>
        <v>0.45994987974556201</v>
      </c>
      <c r="N560" s="375" t="s">
        <v>393</v>
      </c>
      <c r="O560" s="375" t="s">
        <v>400</v>
      </c>
      <c r="P560" s="763">
        <f t="shared" si="113"/>
        <v>2.1019114980569165E-6</v>
      </c>
      <c r="Q560" s="375" t="s">
        <v>399</v>
      </c>
      <c r="R560" s="831" t="str">
        <f t="shared" ca="1" si="114"/>
        <v>Electric tab Row 144-154 for Natural gas Mix when Inputs tab E710 = NPCC</v>
      </c>
      <c r="S560" s="428" t="s">
        <v>49</v>
      </c>
      <c r="T560" s="375" t="s">
        <v>414</v>
      </c>
      <c r="U560" s="375" t="str">
        <f t="shared" ca="1" si="100"/>
        <v>NPCC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NPCC</v>
      </c>
    </row>
    <row r="561" spans="9:29" x14ac:dyDescent="0.4">
      <c r="I561" s="428" t="s">
        <v>232</v>
      </c>
      <c r="J561" s="375" t="str">
        <f t="shared" ca="1" si="116"/>
        <v>NPCC</v>
      </c>
      <c r="K561" s="375" t="s">
        <v>406</v>
      </c>
      <c r="L561" s="375" t="str">
        <f t="shared" si="110"/>
        <v>14%Boiler_5%Gas Turbine_80%Combined Cycle_1%Internal Combustion Engine</v>
      </c>
      <c r="M561" s="824">
        <f t="shared" si="111"/>
        <v>0.45994987974556201</v>
      </c>
      <c r="N561" s="375" t="s">
        <v>394</v>
      </c>
      <c r="O561" s="375" t="s">
        <v>400</v>
      </c>
      <c r="P561" s="763">
        <f t="shared" si="113"/>
        <v>6.4160735203160627E-6</v>
      </c>
      <c r="Q561" s="375" t="s">
        <v>399</v>
      </c>
      <c r="R561" s="831" t="str">
        <f t="shared" ca="1" si="114"/>
        <v>Electric tab Row 144-154 for Natural gas Mix when Inputs tab E710 = NPCC</v>
      </c>
      <c r="S561" s="428" t="s">
        <v>49</v>
      </c>
      <c r="T561" s="375" t="s">
        <v>414</v>
      </c>
      <c r="U561" s="375" t="str">
        <f t="shared" ca="1" si="100"/>
        <v>NPCC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NPCC</v>
      </c>
    </row>
    <row r="562" spans="9:29" x14ac:dyDescent="0.4">
      <c r="I562" s="428" t="s">
        <v>232</v>
      </c>
      <c r="J562" s="375" t="str">
        <f t="shared" ca="1" si="116"/>
        <v>NPCC</v>
      </c>
      <c r="K562" s="375" t="s">
        <v>406</v>
      </c>
      <c r="L562" s="375" t="str">
        <f t="shared" si="110"/>
        <v>14%Boiler_5%Gas Turbine_80%Combined Cycle_1%Internal Combustion Engine</v>
      </c>
      <c r="M562" s="824">
        <f t="shared" si="111"/>
        <v>0.45994987974556201</v>
      </c>
      <c r="N562" s="375" t="s">
        <v>395</v>
      </c>
      <c r="O562" s="375" t="s">
        <v>400</v>
      </c>
      <c r="P562" s="763">
        <f t="shared" si="113"/>
        <v>8.5910020356747103E-6</v>
      </c>
      <c r="Q562" s="375" t="s">
        <v>399</v>
      </c>
      <c r="R562" s="831" t="str">
        <f t="shared" ca="1" si="114"/>
        <v>Electric tab Row 144-154 for Natural gas Mix when Inputs tab E710 = NPCC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NPCC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NPCC</v>
      </c>
    </row>
    <row r="563" spans="9:29" x14ac:dyDescent="0.4">
      <c r="I563" s="428" t="s">
        <v>232</v>
      </c>
      <c r="J563" s="375" t="str">
        <f t="shared" ca="1" si="116"/>
        <v>NPCC</v>
      </c>
      <c r="K563" s="375" t="s">
        <v>406</v>
      </c>
      <c r="L563" s="375" t="str">
        <f t="shared" si="110"/>
        <v>14%Boiler_5%Gas Turbine_80%Combined Cycle_1%Internal Combustion Engine</v>
      </c>
      <c r="M563" s="824">
        <f t="shared" si="111"/>
        <v>0.45994987974556201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NPCC</v>
      </c>
      <c r="S563" s="428" t="s">
        <v>49</v>
      </c>
      <c r="T563" s="375" t="s">
        <v>414</v>
      </c>
      <c r="U563" s="375" t="str">
        <f t="shared" ca="1" si="117"/>
        <v>NPCC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NPCC</v>
      </c>
    </row>
    <row r="564" spans="9:29" x14ac:dyDescent="0.4">
      <c r="I564" s="428" t="s">
        <v>232</v>
      </c>
      <c r="J564" s="375" t="str">
        <f t="shared" ca="1" si="116"/>
        <v>NPCC</v>
      </c>
      <c r="K564" s="375" t="s">
        <v>406</v>
      </c>
      <c r="L564" s="375" t="str">
        <f t="shared" si="110"/>
        <v>14%Boiler_5%Gas Turbine_80%Combined Cycle_1%Internal Combustion Engine</v>
      </c>
      <c r="M564" s="824">
        <f t="shared" si="111"/>
        <v>0.45994987974556201</v>
      </c>
      <c r="N564" s="375" t="s">
        <v>397</v>
      </c>
      <c r="O564" s="375" t="s">
        <v>400</v>
      </c>
      <c r="P564" s="763">
        <f t="shared" si="113"/>
        <v>0.4403422997295115</v>
      </c>
      <c r="Q564" s="375" t="s">
        <v>399</v>
      </c>
      <c r="R564" s="831" t="str">
        <f t="shared" ca="1" si="114"/>
        <v>Electric tab Row 144-154 for Natural gas Mix when Inputs tab E710 = NPCC</v>
      </c>
      <c r="S564" s="428" t="s">
        <v>49</v>
      </c>
      <c r="T564" s="375" t="s">
        <v>414</v>
      </c>
      <c r="U564" s="375" t="str">
        <f t="shared" ca="1" si="117"/>
        <v>NPCC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NPCC</v>
      </c>
    </row>
    <row r="565" spans="9:29" x14ac:dyDescent="0.4">
      <c r="I565" s="428" t="s">
        <v>232</v>
      </c>
      <c r="J565" s="375" t="str">
        <f t="shared" ca="1" si="116"/>
        <v>NPCC</v>
      </c>
      <c r="K565" s="375" t="s">
        <v>406</v>
      </c>
      <c r="L565" s="375" t="str">
        <f t="shared" si="110"/>
        <v>14%Boiler_5%Gas Turbine_80%Combined Cycle_1%Internal Combustion Engine</v>
      </c>
      <c r="M565" s="824">
        <f t="shared" si="111"/>
        <v>0.45994987974556201</v>
      </c>
      <c r="N565" s="375" t="s">
        <v>387</v>
      </c>
      <c r="O565" s="375" t="s">
        <v>401</v>
      </c>
      <c r="P565" s="378">
        <f>(C145+C189)/1000/10^6/0.000293071</f>
        <v>2.0074181564437003E-5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NPCC</v>
      </c>
      <c r="S565" s="428" t="s">
        <v>49</v>
      </c>
      <c r="T565" s="375" t="s">
        <v>414</v>
      </c>
      <c r="U565" s="375" t="str">
        <f t="shared" ca="1" si="117"/>
        <v>NPCC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NPCC</v>
      </c>
    </row>
    <row r="566" spans="9:29" x14ac:dyDescent="0.4">
      <c r="I566" s="428" t="s">
        <v>232</v>
      </c>
      <c r="J566" s="375" t="str">
        <f t="shared" ca="1" si="116"/>
        <v>NPCC</v>
      </c>
      <c r="K566" s="375" t="s">
        <v>406</v>
      </c>
      <c r="L566" s="375" t="str">
        <f t="shared" si="110"/>
        <v>14%Boiler_5%Gas Turbine_80%Combined Cycle_1%Internal Combustion Engine</v>
      </c>
      <c r="M566" s="824">
        <f t="shared" si="111"/>
        <v>0.45994987974556201</v>
      </c>
      <c r="N566" s="375" t="s">
        <v>388</v>
      </c>
      <c r="O566" s="375" t="s">
        <v>401</v>
      </c>
      <c r="P566" s="378">
        <f t="shared" ref="P566:P575" si="119">(C146+C190)/1000/10^6/0.000293071</f>
        <v>2.1114340698941261E-4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NPCC</v>
      </c>
      <c r="S566" s="428" t="s">
        <v>49</v>
      </c>
      <c r="T566" s="375" t="s">
        <v>414</v>
      </c>
      <c r="U566" s="375" t="str">
        <f t="shared" ca="1" si="117"/>
        <v>NPCC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NPCC</v>
      </c>
    </row>
    <row r="567" spans="9:29" x14ac:dyDescent="0.4">
      <c r="I567" s="428" t="s">
        <v>232</v>
      </c>
      <c r="J567" s="375" t="str">
        <f t="shared" ca="1" si="116"/>
        <v>NPCC</v>
      </c>
      <c r="K567" s="375" t="s">
        <v>406</v>
      </c>
      <c r="L567" s="375" t="str">
        <f t="shared" si="110"/>
        <v>14%Boiler_5%Gas Turbine_80%Combined Cycle_1%Internal Combustion Engine</v>
      </c>
      <c r="M567" s="824">
        <f t="shared" si="111"/>
        <v>0.45994987974556201</v>
      </c>
      <c r="N567" s="375" t="s">
        <v>389</v>
      </c>
      <c r="O567" s="375" t="s">
        <v>401</v>
      </c>
      <c r="P567" s="378">
        <f t="shared" si="119"/>
        <v>1.2464469670976262E-4</v>
      </c>
      <c r="Q567" s="375" t="s">
        <v>399</v>
      </c>
      <c r="R567" s="831" t="str">
        <f t="shared" ca="1" si="120"/>
        <v>Electric tab Row 144-154 plus Row 188-198 for Natural gas Mix when Inputs tab E710 = NPCC</v>
      </c>
      <c r="S567" s="428" t="s">
        <v>49</v>
      </c>
      <c r="T567" s="375" t="s">
        <v>414</v>
      </c>
      <c r="U567" s="375" t="str">
        <f t="shared" ca="1" si="117"/>
        <v>NPCC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NPCC</v>
      </c>
    </row>
    <row r="568" spans="9:29" x14ac:dyDescent="0.4">
      <c r="I568" s="428" t="s">
        <v>232</v>
      </c>
      <c r="J568" s="375" t="str">
        <f t="shared" ca="1" si="116"/>
        <v>NPCC</v>
      </c>
      <c r="K568" s="375" t="s">
        <v>406</v>
      </c>
      <c r="L568" s="375" t="str">
        <f t="shared" si="110"/>
        <v>14%Boiler_5%Gas Turbine_80%Combined Cycle_1%Internal Combustion Engine</v>
      </c>
      <c r="M568" s="824">
        <f t="shared" si="111"/>
        <v>0.45994987974556201</v>
      </c>
      <c r="N568" s="375" t="s">
        <v>390</v>
      </c>
      <c r="O568" s="375" t="s">
        <v>401</v>
      </c>
      <c r="P568" s="378">
        <f t="shared" si="119"/>
        <v>1.3842192677246657E-5</v>
      </c>
      <c r="Q568" s="375" t="s">
        <v>399</v>
      </c>
      <c r="R568" s="831" t="str">
        <f t="shared" ca="1" si="120"/>
        <v>Electric tab Row 144-154 plus Row 188-198 for Natural gas Mix when Inputs tab E710 = NPCC</v>
      </c>
      <c r="S568" s="428" t="s">
        <v>49</v>
      </c>
      <c r="T568" s="375" t="s">
        <v>414</v>
      </c>
      <c r="U568" s="375" t="str">
        <f t="shared" ca="1" si="117"/>
        <v>NPCC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NPCC</v>
      </c>
    </row>
    <row r="569" spans="9:29" x14ac:dyDescent="0.4">
      <c r="I569" s="428" t="s">
        <v>232</v>
      </c>
      <c r="J569" s="375" t="str">
        <f t="shared" ca="1" si="116"/>
        <v>NPCC</v>
      </c>
      <c r="K569" s="375" t="s">
        <v>406</v>
      </c>
      <c r="L569" s="375" t="str">
        <f t="shared" si="110"/>
        <v>14%Boiler_5%Gas Turbine_80%Combined Cycle_1%Internal Combustion Engine</v>
      </c>
      <c r="M569" s="824">
        <f t="shared" si="111"/>
        <v>0.45994987974556201</v>
      </c>
      <c r="N569" s="375" t="s">
        <v>391</v>
      </c>
      <c r="O569" s="375" t="s">
        <v>401</v>
      </c>
      <c r="P569" s="378">
        <f t="shared" si="119"/>
        <v>1.3681550681346741E-5</v>
      </c>
      <c r="Q569" s="375" t="s">
        <v>399</v>
      </c>
      <c r="R569" s="831" t="str">
        <f t="shared" ca="1" si="120"/>
        <v>Electric tab Row 144-154 plus Row 188-198 for Natural gas Mix when Inputs tab E710 = NPCC</v>
      </c>
      <c r="S569" s="428" t="s">
        <v>49</v>
      </c>
      <c r="T569" s="375" t="s">
        <v>414</v>
      </c>
      <c r="U569" s="375" t="str">
        <f t="shared" ca="1" si="117"/>
        <v>NPCC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NPCC</v>
      </c>
    </row>
    <row r="570" spans="9:29" x14ac:dyDescent="0.4">
      <c r="I570" s="428" t="s">
        <v>232</v>
      </c>
      <c r="J570" s="375" t="str">
        <f t="shared" ca="1" si="116"/>
        <v>NPCC</v>
      </c>
      <c r="K570" s="375" t="s">
        <v>406</v>
      </c>
      <c r="L570" s="375" t="str">
        <f t="shared" si="110"/>
        <v>14%Boiler_5%Gas Turbine_80%Combined Cycle_1%Internal Combustion Engine</v>
      </c>
      <c r="M570" s="824">
        <f t="shared" si="111"/>
        <v>0.45994987974556201</v>
      </c>
      <c r="N570" s="375" t="s">
        <v>392</v>
      </c>
      <c r="O570" s="375" t="s">
        <v>401</v>
      </c>
      <c r="P570" s="378">
        <f t="shared" si="119"/>
        <v>6.6579885605804493E-6</v>
      </c>
      <c r="Q570" s="375" t="s">
        <v>399</v>
      </c>
      <c r="R570" s="831" t="str">
        <f t="shared" ca="1" si="120"/>
        <v>Electric tab Row 144-154 plus Row 188-198 for Natural gas Mix when Inputs tab E710 = NPCC</v>
      </c>
      <c r="S570" s="428" t="s">
        <v>49</v>
      </c>
      <c r="T570" s="375" t="s">
        <v>414</v>
      </c>
      <c r="U570" s="375" t="str">
        <f t="shared" ca="1" si="117"/>
        <v>NPCC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NPCC</v>
      </c>
    </row>
    <row r="571" spans="9:29" x14ac:dyDescent="0.4">
      <c r="I571" s="428" t="s">
        <v>232</v>
      </c>
      <c r="J571" s="375" t="str">
        <f t="shared" ca="1" si="116"/>
        <v>NPCC</v>
      </c>
      <c r="K571" s="375" t="s">
        <v>406</v>
      </c>
      <c r="L571" s="375" t="str">
        <f t="shared" si="110"/>
        <v>14%Boiler_5%Gas Turbine_80%Combined Cycle_1%Internal Combustion Engine</v>
      </c>
      <c r="M571" s="824">
        <f t="shared" si="111"/>
        <v>0.45994987974556201</v>
      </c>
      <c r="N571" s="375" t="s">
        <v>393</v>
      </c>
      <c r="O571" s="375" t="s">
        <v>401</v>
      </c>
      <c r="P571" s="378">
        <f t="shared" si="119"/>
        <v>2.1044318398037463E-6</v>
      </c>
      <c r="Q571" s="375" t="s">
        <v>399</v>
      </c>
      <c r="R571" s="831" t="str">
        <f t="shared" ca="1" si="120"/>
        <v>Electric tab Row 144-154 plus Row 188-198 for Natural gas Mix when Inputs tab E710 = NPCC</v>
      </c>
      <c r="S571" s="428" t="s">
        <v>49</v>
      </c>
      <c r="T571" s="375" t="s">
        <v>414</v>
      </c>
      <c r="U571" s="375" t="str">
        <f t="shared" ca="1" si="117"/>
        <v>NPCC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NPCC</v>
      </c>
    </row>
    <row r="572" spans="9:29" x14ac:dyDescent="0.4">
      <c r="I572" s="428" t="s">
        <v>232</v>
      </c>
      <c r="J572" s="375" t="str">
        <f t="shared" ca="1" si="116"/>
        <v>NPCC</v>
      </c>
      <c r="K572" s="375" t="s">
        <v>406</v>
      </c>
      <c r="L572" s="375" t="str">
        <f t="shared" si="110"/>
        <v>14%Boiler_5%Gas Turbine_80%Combined Cycle_1%Internal Combustion Engine</v>
      </c>
      <c r="M572" s="824">
        <f t="shared" si="111"/>
        <v>0.45994987974556201</v>
      </c>
      <c r="N572" s="375" t="s">
        <v>394</v>
      </c>
      <c r="O572" s="375" t="s">
        <v>401</v>
      </c>
      <c r="P572" s="378">
        <f t="shared" si="119"/>
        <v>6.4216391971006278E-6</v>
      </c>
      <c r="Q572" s="375" t="s">
        <v>399</v>
      </c>
      <c r="R572" s="831" t="str">
        <f t="shared" ca="1" si="120"/>
        <v>Electric tab Row 144-154 plus Row 188-198 for Natural gas Mix when Inputs tab E710 = NPCC</v>
      </c>
      <c r="S572" s="428" t="s">
        <v>49</v>
      </c>
      <c r="T572" s="375" t="s">
        <v>414</v>
      </c>
      <c r="U572" s="375" t="str">
        <f t="shared" ca="1" si="117"/>
        <v>NPCC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NPCC</v>
      </c>
    </row>
    <row r="573" spans="9:29" x14ac:dyDescent="0.4">
      <c r="I573" s="428" t="s">
        <v>232</v>
      </c>
      <c r="J573" s="375" t="str">
        <f t="shared" ca="1" si="116"/>
        <v>NPCC</v>
      </c>
      <c r="K573" s="375" t="s">
        <v>406</v>
      </c>
      <c r="L573" s="375" t="str">
        <f t="shared" si="110"/>
        <v>14%Boiler_5%Gas Turbine_80%Combined Cycle_1%Internal Combustion Engine</v>
      </c>
      <c r="M573" s="824">
        <f t="shared" si="111"/>
        <v>0.45994987974556201</v>
      </c>
      <c r="N573" s="375" t="s">
        <v>395</v>
      </c>
      <c r="O573" s="375" t="s">
        <v>401</v>
      </c>
      <c r="P573" s="378">
        <f t="shared" si="119"/>
        <v>9.3676802517390258E-6</v>
      </c>
      <c r="Q573" s="375" t="s">
        <v>399</v>
      </c>
      <c r="R573" s="831" t="str">
        <f t="shared" ca="1" si="120"/>
        <v>Electric tab Row 144-154 plus Row 188-198 for Natural gas Mix when Inputs tab E710 = NPCC</v>
      </c>
      <c r="S573" s="428" t="s">
        <v>49</v>
      </c>
      <c r="T573" s="375" t="s">
        <v>414</v>
      </c>
      <c r="U573" s="375" t="str">
        <f t="shared" ca="1" si="117"/>
        <v>NPCC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NPCC</v>
      </c>
    </row>
    <row r="574" spans="9:29" x14ac:dyDescent="0.4">
      <c r="I574" s="428" t="s">
        <v>232</v>
      </c>
      <c r="J574" s="375" t="str">
        <f t="shared" ca="1" si="116"/>
        <v>NPCC</v>
      </c>
      <c r="K574" s="375" t="s">
        <v>406</v>
      </c>
      <c r="L574" s="375" t="str">
        <f t="shared" si="110"/>
        <v>14%Boiler_5%Gas Turbine_80%Combined Cycle_1%Internal Combustion Engine</v>
      </c>
      <c r="M574" s="824">
        <f t="shared" si="111"/>
        <v>0.45994987974556201</v>
      </c>
      <c r="N574" s="375" t="s">
        <v>396</v>
      </c>
      <c r="O574" s="375" t="s">
        <v>401</v>
      </c>
      <c r="P574" s="378">
        <f t="shared" si="119"/>
        <v>1.0046977689250269E-6</v>
      </c>
      <c r="Q574" s="375" t="s">
        <v>399</v>
      </c>
      <c r="R574" s="831" t="str">
        <f t="shared" ca="1" si="120"/>
        <v>Electric tab Row 144-154 plus Row 188-198 for Natural gas Mix when Inputs tab E710 = NPCC</v>
      </c>
      <c r="S574" s="428" t="s">
        <v>49</v>
      </c>
      <c r="T574" s="375" t="s">
        <v>414</v>
      </c>
      <c r="U574" s="375" t="str">
        <f t="shared" ca="1" si="117"/>
        <v>NPCC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NPCC</v>
      </c>
    </row>
    <row r="575" spans="9:29" x14ac:dyDescent="0.4">
      <c r="I575" s="430" t="s">
        <v>232</v>
      </c>
      <c r="J575" s="832" t="str">
        <f t="shared" ca="1" si="116"/>
        <v>NPCC</v>
      </c>
      <c r="K575" s="832" t="s">
        <v>406</v>
      </c>
      <c r="L575" s="832" t="str">
        <f t="shared" si="110"/>
        <v>14%Boiler_5%Gas Turbine_80%Combined Cycle_1%Internal Combustion Engine</v>
      </c>
      <c r="M575" s="833">
        <f t="shared" si="111"/>
        <v>0.45994987974556201</v>
      </c>
      <c r="N575" s="832" t="s">
        <v>397</v>
      </c>
      <c r="O575" s="832" t="s">
        <v>401</v>
      </c>
      <c r="P575" s="404">
        <f t="shared" si="119"/>
        <v>0.44081783627692045</v>
      </c>
      <c r="Q575" s="832" t="s">
        <v>399</v>
      </c>
      <c r="R575" s="834" t="str">
        <f t="shared" ca="1" si="120"/>
        <v>Electric tab Row 144-154 plus Row 188-198 for Natural gas Mix when Inputs tab E710 = NPCC</v>
      </c>
      <c r="S575" s="428" t="s">
        <v>49</v>
      </c>
      <c r="T575" s="375" t="s">
        <v>414</v>
      </c>
      <c r="U575" s="375" t="str">
        <f t="shared" ca="1" si="117"/>
        <v>NPCC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NPCC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NPCC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0.32800000000000001</v>
      </c>
      <c r="Y576" s="375" t="s">
        <v>411</v>
      </c>
      <c r="Z576" s="375" t="s">
        <v>400</v>
      </c>
      <c r="AA576" s="837">
        <f>E140/10^6</f>
        <v>3.0487804878048781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NPCC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NPCC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0.32800000000000001</v>
      </c>
      <c r="Y577" s="375" t="s">
        <v>387</v>
      </c>
      <c r="Z577" s="375" t="s">
        <v>400</v>
      </c>
      <c r="AA577" s="763">
        <f>E145/1000/10^6/0.000293071</f>
        <v>1.4000003317360716E-5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NPCC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NPCC</v>
      </c>
      <c r="V578" s="375" t="s">
        <v>406</v>
      </c>
      <c r="W578" s="375" t="str">
        <f t="shared" si="122"/>
        <v>100%Boiler_0%IGCC</v>
      </c>
      <c r="X578" s="824">
        <f t="shared" si="123"/>
        <v>0.32800000000000001</v>
      </c>
      <c r="Y578" s="375" t="s">
        <v>388</v>
      </c>
      <c r="Z578" s="375" t="s">
        <v>400</v>
      </c>
      <c r="AA578" s="763">
        <f t="shared" ref="AA578:AA587" si="125">E146/1000/10^6/0.000293071</f>
        <v>1.1200002653888572E-4</v>
      </c>
      <c r="AB578" s="375" t="s">
        <v>399</v>
      </c>
      <c r="AC578" s="831" t="str">
        <f t="shared" ca="1" si="124"/>
        <v>Electric tab Row 144-154 for Coal Mix when Inputs tab E710 = NPCC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NPCC</v>
      </c>
      <c r="V579" s="375" t="s">
        <v>406</v>
      </c>
      <c r="W579" s="375" t="str">
        <f t="shared" si="122"/>
        <v>100%Boiler_0%IGCC</v>
      </c>
      <c r="X579" s="824">
        <f t="shared" si="123"/>
        <v>0.32800000000000001</v>
      </c>
      <c r="Y579" s="375" t="s">
        <v>389</v>
      </c>
      <c r="Z579" s="375" t="s">
        <v>400</v>
      </c>
      <c r="AA579" s="763">
        <f t="shared" si="125"/>
        <v>1.0550002499868252E-3</v>
      </c>
      <c r="AB579" s="375" t="s">
        <v>399</v>
      </c>
      <c r="AC579" s="831" t="str">
        <f t="shared" ca="1" si="124"/>
        <v>Electric tab Row 144-154 for Coal Mix when Inputs tab E710 = NPCC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NPCC</v>
      </c>
      <c r="V580" s="375" t="s">
        <v>406</v>
      </c>
      <c r="W580" s="375" t="str">
        <f t="shared" si="122"/>
        <v>100%Boiler_0%IGCC</v>
      </c>
      <c r="X580" s="824">
        <f t="shared" si="123"/>
        <v>0.32800000000000001</v>
      </c>
      <c r="Y580" s="375" t="s">
        <v>390</v>
      </c>
      <c r="Z580" s="375" t="s">
        <v>400</v>
      </c>
      <c r="AA580" s="763">
        <f t="shared" si="125"/>
        <v>2.5900006137117323E-4</v>
      </c>
      <c r="AB580" s="375" t="s">
        <v>399</v>
      </c>
      <c r="AC580" s="831" t="str">
        <f t="shared" ca="1" si="124"/>
        <v>Electric tab Row 144-154 for Coal Mix when Inputs tab E710 = NPCC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NPCC</v>
      </c>
      <c r="V581" s="375" t="s">
        <v>406</v>
      </c>
      <c r="W581" s="375" t="str">
        <f t="shared" si="122"/>
        <v>100%Boiler_0%IGCC</v>
      </c>
      <c r="X581" s="824">
        <f t="shared" si="123"/>
        <v>0.32800000000000001</v>
      </c>
      <c r="Y581" s="375" t="s">
        <v>391</v>
      </c>
      <c r="Z581" s="375" t="s">
        <v>400</v>
      </c>
      <c r="AA581" s="763">
        <f t="shared" si="125"/>
        <v>1.8500004383655231E-4</v>
      </c>
      <c r="AB581" s="375" t="s">
        <v>399</v>
      </c>
      <c r="AC581" s="831" t="str">
        <f t="shared" ca="1" si="124"/>
        <v>Electric tab Row 144-154 for Coal Mix when Inputs tab E710 = NPCC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NPCC</v>
      </c>
      <c r="V582" s="375" t="s">
        <v>406</v>
      </c>
      <c r="W582" s="375" t="str">
        <f t="shared" si="122"/>
        <v>100%Boiler_0%IGCC</v>
      </c>
      <c r="X582" s="824">
        <f t="shared" si="123"/>
        <v>0.32800000000000001</v>
      </c>
      <c r="Y582" s="375" t="s">
        <v>392</v>
      </c>
      <c r="Z582" s="375" t="s">
        <v>400</v>
      </c>
      <c r="AA582" s="763">
        <f t="shared" si="125"/>
        <v>4.3200010236427349E-3</v>
      </c>
      <c r="AB582" s="375" t="s">
        <v>399</v>
      </c>
      <c r="AC582" s="831" t="str">
        <f t="shared" ca="1" si="124"/>
        <v>Electric tab Row 144-154 for Coal Mix when Inputs tab E710 = NPCC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NPCC</v>
      </c>
      <c r="V583" s="375" t="s">
        <v>406</v>
      </c>
      <c r="W583" s="375" t="str">
        <f t="shared" si="122"/>
        <v>100%Boiler_0%IGCC</v>
      </c>
      <c r="X583" s="824">
        <f t="shared" si="123"/>
        <v>0.32800000000000001</v>
      </c>
      <c r="Y583" s="375" t="s">
        <v>393</v>
      </c>
      <c r="Z583" s="375" t="s">
        <v>400</v>
      </c>
      <c r="AA583" s="763">
        <f t="shared" si="125"/>
        <v>7.9550018849717498E-6</v>
      </c>
      <c r="AB583" s="375" t="s">
        <v>399</v>
      </c>
      <c r="AC583" s="831" t="str">
        <f t="shared" ca="1" si="124"/>
        <v>Electric tab Row 144-154 for Coal Mix when Inputs tab E710 = NPCC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NPCC</v>
      </c>
      <c r="V584" s="375" t="s">
        <v>406</v>
      </c>
      <c r="W584" s="375" t="str">
        <f t="shared" si="122"/>
        <v>100%Boiler_0%IGCC</v>
      </c>
      <c r="X584" s="824">
        <f t="shared" si="123"/>
        <v>0.32800000000000001</v>
      </c>
      <c r="Y584" s="375" t="s">
        <v>394</v>
      </c>
      <c r="Z584" s="375" t="s">
        <v>400</v>
      </c>
      <c r="AA584" s="763">
        <f t="shared" si="125"/>
        <v>1.4985003550760739E-5</v>
      </c>
      <c r="AB584" s="375" t="s">
        <v>399</v>
      </c>
      <c r="AC584" s="831" t="str">
        <f t="shared" ca="1" si="124"/>
        <v>Electric tab Row 144-154 for Coal Mix when Inputs tab E710 = NPCC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NPCC</v>
      </c>
      <c r="V585" s="375" t="s">
        <v>406</v>
      </c>
      <c r="W585" s="375" t="str">
        <f t="shared" si="122"/>
        <v>100%Boiler_0%IGCC</v>
      </c>
      <c r="X585" s="824">
        <f t="shared" si="123"/>
        <v>0.32800000000000001</v>
      </c>
      <c r="Y585" s="375" t="s">
        <v>395</v>
      </c>
      <c r="Z585" s="375" t="s">
        <v>400</v>
      </c>
      <c r="AA585" s="763">
        <f t="shared" si="125"/>
        <v>1.1000002606497705E-5</v>
      </c>
      <c r="AB585" s="375" t="s">
        <v>399</v>
      </c>
      <c r="AC585" s="831" t="str">
        <f t="shared" ca="1" si="124"/>
        <v>Electric tab Row 144-154 for Coal Mix when Inputs tab E710 = NPCC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NPCC</v>
      </c>
      <c r="V586" s="375" t="s">
        <v>406</v>
      </c>
      <c r="W586" s="375" t="str">
        <f t="shared" si="122"/>
        <v>100%Boiler_0%IGCC</v>
      </c>
      <c r="X586" s="824">
        <f t="shared" si="123"/>
        <v>0.32800000000000001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NPCC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NPCC</v>
      </c>
      <c r="V587" s="375" t="s">
        <v>406</v>
      </c>
      <c r="W587" s="375" t="str">
        <f t="shared" si="122"/>
        <v>100%Boiler_0%IGCC</v>
      </c>
      <c r="X587" s="824">
        <f t="shared" si="123"/>
        <v>0.32800000000000001</v>
      </c>
      <c r="Y587" s="375" t="s">
        <v>397</v>
      </c>
      <c r="Z587" s="375" t="s">
        <v>400</v>
      </c>
      <c r="AA587" s="763">
        <f t="shared" si="125"/>
        <v>0.85658072482493652</v>
      </c>
      <c r="AB587" s="375" t="s">
        <v>399</v>
      </c>
      <c r="AC587" s="831" t="str">
        <f t="shared" ca="1" si="124"/>
        <v>Electric tab Row 144-154 for Coal Mix when Inputs tab E710 = NPCC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NPCC</v>
      </c>
      <c r="V588" s="375" t="s">
        <v>406</v>
      </c>
      <c r="W588" s="375" t="str">
        <f t="shared" si="122"/>
        <v>100%Boiler_0%IGCC</v>
      </c>
      <c r="X588" s="824">
        <f t="shared" si="123"/>
        <v>0.32800000000000001</v>
      </c>
      <c r="Y588" s="375" t="s">
        <v>387</v>
      </c>
      <c r="Z588" s="375" t="s">
        <v>401</v>
      </c>
      <c r="AA588" s="378">
        <f>(E145+E189)/1000/10^6/0.000293071</f>
        <v>1.4811811875518119E-5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NPCC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NPCC</v>
      </c>
      <c r="V589" s="375" t="s">
        <v>406</v>
      </c>
      <c r="W589" s="375" t="str">
        <f t="shared" si="122"/>
        <v>100%Boiler_0%IGCC</v>
      </c>
      <c r="X589" s="824">
        <f t="shared" si="123"/>
        <v>0.32800000000000001</v>
      </c>
      <c r="Y589" s="375" t="s">
        <v>388</v>
      </c>
      <c r="Z589" s="375" t="s">
        <v>401</v>
      </c>
      <c r="AA589" s="378">
        <f t="shared" ref="AA589:AA598" si="127">(E146+E190)/1000/10^6/0.000293071</f>
        <v>1.1746175222711437E-4</v>
      </c>
      <c r="AB589" s="375" t="s">
        <v>399</v>
      </c>
      <c r="AC589" s="831" t="str">
        <f t="shared" ca="1" si="126"/>
        <v>Electric tab Row 144-154 plus Row 188-198 for Coal Mix when Inputs tab E710 = NPCC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NPCC</v>
      </c>
      <c r="V590" s="375" t="s">
        <v>406</v>
      </c>
      <c r="W590" s="375" t="str">
        <f t="shared" si="122"/>
        <v>100%Boiler_0%IGCC</v>
      </c>
      <c r="X590" s="824">
        <f t="shared" si="123"/>
        <v>0.32800000000000001</v>
      </c>
      <c r="Y590" s="375" t="s">
        <v>389</v>
      </c>
      <c r="Z590" s="375" t="s">
        <v>401</v>
      </c>
      <c r="AA590" s="378">
        <f t="shared" si="127"/>
        <v>1.0558286227844872E-3</v>
      </c>
      <c r="AB590" s="375" t="s">
        <v>399</v>
      </c>
      <c r="AC590" s="831" t="str">
        <f t="shared" ca="1" si="126"/>
        <v>Electric tab Row 144-154 plus Row 188-198 for Coal Mix when Inputs tab E710 = NPCC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NPCC</v>
      </c>
      <c r="V591" s="375" t="s">
        <v>406</v>
      </c>
      <c r="W591" s="375" t="str">
        <f t="shared" si="122"/>
        <v>100%Boiler_0%IGCC</v>
      </c>
      <c r="X591" s="824">
        <f t="shared" si="123"/>
        <v>0.32800000000000001</v>
      </c>
      <c r="Y591" s="375" t="s">
        <v>390</v>
      </c>
      <c r="Z591" s="375" t="s">
        <v>401</v>
      </c>
      <c r="AA591" s="378">
        <f t="shared" si="127"/>
        <v>2.5950224022520187E-4</v>
      </c>
      <c r="AB591" s="375" t="s">
        <v>399</v>
      </c>
      <c r="AC591" s="831" t="str">
        <f t="shared" ca="1" si="126"/>
        <v>Electric tab Row 144-154 plus Row 188-198 for Coal Mix when Inputs tab E710 = NPCC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NPCC</v>
      </c>
      <c r="V592" s="375" t="s">
        <v>406</v>
      </c>
      <c r="W592" s="375" t="str">
        <f t="shared" si="122"/>
        <v>100%Boiler_0%IGCC</v>
      </c>
      <c r="X592" s="824">
        <f t="shared" si="123"/>
        <v>0.32800000000000001</v>
      </c>
      <c r="Y592" s="375" t="s">
        <v>391</v>
      </c>
      <c r="Z592" s="375" t="s">
        <v>401</v>
      </c>
      <c r="AA592" s="378">
        <f t="shared" si="127"/>
        <v>1.8523186411091122E-4</v>
      </c>
      <c r="AB592" s="375" t="s">
        <v>399</v>
      </c>
      <c r="AC592" s="831" t="str">
        <f t="shared" ca="1" si="126"/>
        <v>Electric tab Row 144-154 plus Row 188-198 for Coal Mix when Inputs tab E710 = NPCC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NPCC</v>
      </c>
      <c r="V593" s="375" t="s">
        <v>406</v>
      </c>
      <c r="W593" s="375" t="str">
        <f t="shared" si="122"/>
        <v>100%Boiler_0%IGCC</v>
      </c>
      <c r="X593" s="824">
        <f t="shared" si="123"/>
        <v>0.32800000000000001</v>
      </c>
      <c r="Y593" s="375" t="s">
        <v>392</v>
      </c>
      <c r="Z593" s="375" t="s">
        <v>401</v>
      </c>
      <c r="AA593" s="378">
        <f t="shared" si="127"/>
        <v>4.3228296275626393E-3</v>
      </c>
      <c r="AB593" s="375" t="s">
        <v>399</v>
      </c>
      <c r="AC593" s="831" t="str">
        <f t="shared" ca="1" si="126"/>
        <v>Electric tab Row 144-154 plus Row 188-198 for Coal Mix when Inputs tab E710 = NPCC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NPCC</v>
      </c>
      <c r="V594" s="375" t="s">
        <v>406</v>
      </c>
      <c r="W594" s="375" t="str">
        <f t="shared" si="122"/>
        <v>100%Boiler_0%IGCC</v>
      </c>
      <c r="X594" s="824">
        <f t="shared" si="123"/>
        <v>0.32800000000000001</v>
      </c>
      <c r="Y594" s="375" t="s">
        <v>393</v>
      </c>
      <c r="Z594" s="375" t="s">
        <v>401</v>
      </c>
      <c r="AA594" s="378">
        <f t="shared" si="127"/>
        <v>7.9593255801993935E-6</v>
      </c>
      <c r="AB594" s="375" t="s">
        <v>399</v>
      </c>
      <c r="AC594" s="831" t="str">
        <f t="shared" ca="1" si="126"/>
        <v>Electric tab Row 144-154 plus Row 188-198 for Coal Mix when Inputs tab E710 = NPCC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NPCC</v>
      </c>
      <c r="V595" s="375" t="s">
        <v>406</v>
      </c>
      <c r="W595" s="375" t="str">
        <f t="shared" si="122"/>
        <v>100%Boiler_0%IGCC</v>
      </c>
      <c r="X595" s="824">
        <f t="shared" si="123"/>
        <v>0.32800000000000001</v>
      </c>
      <c r="Y595" s="375" t="s">
        <v>394</v>
      </c>
      <c r="Z595" s="375" t="s">
        <v>401</v>
      </c>
      <c r="AA595" s="378">
        <f t="shared" si="127"/>
        <v>1.4994473921720501E-5</v>
      </c>
      <c r="AB595" s="375" t="s">
        <v>399</v>
      </c>
      <c r="AC595" s="831" t="str">
        <f t="shared" ca="1" si="126"/>
        <v>Electric tab Row 144-154 plus Row 188-198 for Coal Mix when Inputs tab E710 = NPCC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NPCC</v>
      </c>
      <c r="V596" s="375" t="s">
        <v>406</v>
      </c>
      <c r="W596" s="375" t="str">
        <f t="shared" si="122"/>
        <v>100%Boiler_0%IGCC</v>
      </c>
      <c r="X596" s="824">
        <f t="shared" si="123"/>
        <v>0.32800000000000001</v>
      </c>
      <c r="Y596" s="375" t="s">
        <v>395</v>
      </c>
      <c r="Z596" s="375" t="s">
        <v>401</v>
      </c>
      <c r="AA596" s="378">
        <f t="shared" si="127"/>
        <v>1.2288505310979559E-5</v>
      </c>
      <c r="AB596" s="375" t="s">
        <v>399</v>
      </c>
      <c r="AC596" s="831" t="str">
        <f t="shared" ca="1" si="126"/>
        <v>Electric tab Row 144-154 plus Row 188-198 for Coal Mix when Inputs tab E710 = NPCC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NPCC</v>
      </c>
      <c r="V597" s="375" t="s">
        <v>406</v>
      </c>
      <c r="W597" s="375" t="str">
        <f t="shared" si="122"/>
        <v>100%Boiler_0%IGCC</v>
      </c>
      <c r="X597" s="824">
        <f t="shared" si="123"/>
        <v>0.32800000000000001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NPCC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NPCC</v>
      </c>
      <c r="V598" s="375" t="s">
        <v>406</v>
      </c>
      <c r="W598" s="375" t="str">
        <f t="shared" si="122"/>
        <v>100%Boiler_0%IGCC</v>
      </c>
      <c r="X598" s="824">
        <f t="shared" si="123"/>
        <v>0.32800000000000001</v>
      </c>
      <c r="Y598" s="375" t="s">
        <v>397</v>
      </c>
      <c r="Z598" s="375" t="s">
        <v>401</v>
      </c>
      <c r="AA598" s="378">
        <f t="shared" si="127"/>
        <v>0.85723633225402363</v>
      </c>
      <c r="AB598" s="375" t="s">
        <v>399</v>
      </c>
      <c r="AC598" s="831" t="str">
        <f t="shared" ca="1" si="126"/>
        <v>Electric tab Row 144-154 plus Row 188-198 for Coal Mix when Inputs tab E710 = NPCC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NPCC</v>
      </c>
      <c r="V599" s="375" t="s">
        <v>52</v>
      </c>
      <c r="X599" s="824">
        <f t="shared" ref="X599:X644" si="130">INDEX($D$71:$D$72,MATCH(V599,$A$71:$A$72,0))</f>
        <v>0.32800000000000001</v>
      </c>
      <c r="Y599" s="375" t="s">
        <v>411</v>
      </c>
      <c r="Z599" s="375" t="s">
        <v>400</v>
      </c>
      <c r="AA599" s="761">
        <f>O140/10^6</f>
        <v>3.0487804878048781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NPCC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NPCC</v>
      </c>
      <c r="V600" s="375" t="s">
        <v>52</v>
      </c>
      <c r="X600" s="824">
        <f t="shared" si="130"/>
        <v>0.32800000000000001</v>
      </c>
      <c r="Y600" s="375" t="s">
        <v>387</v>
      </c>
      <c r="Z600" s="375" t="s">
        <v>400</v>
      </c>
      <c r="AA600" s="763">
        <f>O145/1000/10^6/0.000293071</f>
        <v>1.4000003317360716E-5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NPCC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NPCC</v>
      </c>
      <c r="V601" s="375" t="s">
        <v>52</v>
      </c>
      <c r="X601" s="824">
        <f t="shared" si="130"/>
        <v>0.32800000000000001</v>
      </c>
      <c r="Y601" s="375" t="s">
        <v>388</v>
      </c>
      <c r="Z601" s="375" t="s">
        <v>400</v>
      </c>
      <c r="AA601" s="763">
        <f t="shared" ref="AA601:AA610" si="132">O146/1000/10^6/0.000293071</f>
        <v>1.1200002653888572E-4</v>
      </c>
      <c r="AB601" s="375" t="s">
        <v>399</v>
      </c>
      <c r="AC601" s="831" t="str">
        <f t="shared" ca="1" si="131"/>
        <v>Electric tab Row 144-154 for Coal Boiler when Inputs tab E710 = NPCC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NPCC</v>
      </c>
      <c r="V602" s="375" t="s">
        <v>52</v>
      </c>
      <c r="X602" s="824">
        <f t="shared" si="130"/>
        <v>0.32800000000000001</v>
      </c>
      <c r="Y602" s="375" t="s">
        <v>389</v>
      </c>
      <c r="Z602" s="375" t="s">
        <v>400</v>
      </c>
      <c r="AA602" s="763">
        <f t="shared" si="132"/>
        <v>1.0550002499868252E-3</v>
      </c>
      <c r="AB602" s="375" t="s">
        <v>399</v>
      </c>
      <c r="AC602" s="831" t="str">
        <f t="shared" ca="1" si="131"/>
        <v>Electric tab Row 144-154 for Coal Boiler when Inputs tab E710 = NPCC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NPCC</v>
      </c>
      <c r="V603" s="375" t="s">
        <v>52</v>
      </c>
      <c r="X603" s="824">
        <f t="shared" si="130"/>
        <v>0.32800000000000001</v>
      </c>
      <c r="Y603" s="375" t="s">
        <v>390</v>
      </c>
      <c r="Z603" s="375" t="s">
        <v>400</v>
      </c>
      <c r="AA603" s="763">
        <f t="shared" si="132"/>
        <v>2.5900006137117323E-4</v>
      </c>
      <c r="AB603" s="375" t="s">
        <v>399</v>
      </c>
      <c r="AC603" s="831" t="str">
        <f t="shared" ca="1" si="131"/>
        <v>Electric tab Row 144-154 for Coal Boiler when Inputs tab E710 = NPCC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NPCC</v>
      </c>
      <c r="V604" s="375" t="s">
        <v>52</v>
      </c>
      <c r="X604" s="824">
        <f t="shared" si="130"/>
        <v>0.32800000000000001</v>
      </c>
      <c r="Y604" s="375" t="s">
        <v>391</v>
      </c>
      <c r="Z604" s="375" t="s">
        <v>400</v>
      </c>
      <c r="AA604" s="763">
        <f t="shared" si="132"/>
        <v>1.8500004383655231E-4</v>
      </c>
      <c r="AB604" s="375" t="s">
        <v>399</v>
      </c>
      <c r="AC604" s="831" t="str">
        <f t="shared" ca="1" si="131"/>
        <v>Electric tab Row 144-154 for Coal Boiler when Inputs tab E710 = NPCC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NPCC</v>
      </c>
      <c r="V605" s="375" t="s">
        <v>52</v>
      </c>
      <c r="X605" s="824">
        <f t="shared" si="130"/>
        <v>0.32800000000000001</v>
      </c>
      <c r="Y605" s="375" t="s">
        <v>392</v>
      </c>
      <c r="Z605" s="375" t="s">
        <v>400</v>
      </c>
      <c r="AA605" s="763">
        <f t="shared" si="132"/>
        <v>4.3200010236427349E-3</v>
      </c>
      <c r="AB605" s="375" t="s">
        <v>399</v>
      </c>
      <c r="AC605" s="831" t="str">
        <f t="shared" ca="1" si="131"/>
        <v>Electric tab Row 144-154 for Coal Boiler when Inputs tab E710 = NPCC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NPCC</v>
      </c>
      <c r="V606" s="375" t="s">
        <v>52</v>
      </c>
      <c r="X606" s="824">
        <f t="shared" si="130"/>
        <v>0.32800000000000001</v>
      </c>
      <c r="Y606" s="375" t="s">
        <v>393</v>
      </c>
      <c r="Z606" s="375" t="s">
        <v>400</v>
      </c>
      <c r="AA606" s="763">
        <f t="shared" si="132"/>
        <v>7.9550018849717498E-6</v>
      </c>
      <c r="AB606" s="375" t="s">
        <v>399</v>
      </c>
      <c r="AC606" s="831" t="str">
        <f t="shared" ca="1" si="131"/>
        <v>Electric tab Row 144-154 for Coal Boiler when Inputs tab E710 = NPCC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NPCC</v>
      </c>
      <c r="V607" s="375" t="s">
        <v>52</v>
      </c>
      <c r="X607" s="824">
        <f t="shared" si="130"/>
        <v>0.32800000000000001</v>
      </c>
      <c r="Y607" s="375" t="s">
        <v>394</v>
      </c>
      <c r="Z607" s="375" t="s">
        <v>400</v>
      </c>
      <c r="AA607" s="763">
        <f t="shared" si="132"/>
        <v>1.4985003550760739E-5</v>
      </c>
      <c r="AB607" s="375" t="s">
        <v>399</v>
      </c>
      <c r="AC607" s="831" t="str">
        <f t="shared" ca="1" si="131"/>
        <v>Electric tab Row 144-154 for Coal Boiler when Inputs tab E710 = NPCC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NPCC</v>
      </c>
      <c r="V608" s="375" t="s">
        <v>52</v>
      </c>
      <c r="X608" s="824">
        <f t="shared" si="130"/>
        <v>0.32800000000000001</v>
      </c>
      <c r="Y608" s="375" t="s">
        <v>395</v>
      </c>
      <c r="Z608" s="375" t="s">
        <v>400</v>
      </c>
      <c r="AA608" s="763">
        <f t="shared" si="132"/>
        <v>1.1000002606497705E-5</v>
      </c>
      <c r="AB608" s="375" t="s">
        <v>399</v>
      </c>
      <c r="AC608" s="831" t="str">
        <f t="shared" ca="1" si="131"/>
        <v>Electric tab Row 144-154 for Coal Boiler when Inputs tab E710 = NPCC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NPCC</v>
      </c>
      <c r="V609" s="375" t="s">
        <v>52</v>
      </c>
      <c r="X609" s="824">
        <f t="shared" si="130"/>
        <v>0.32800000000000001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NPCC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NPCC</v>
      </c>
      <c r="V610" s="375" t="s">
        <v>52</v>
      </c>
      <c r="X610" s="824">
        <f t="shared" si="130"/>
        <v>0.32800000000000001</v>
      </c>
      <c r="Y610" s="375" t="s">
        <v>397</v>
      </c>
      <c r="Z610" s="375" t="s">
        <v>400</v>
      </c>
      <c r="AA610" s="763">
        <f t="shared" si="132"/>
        <v>1.3739652801919975</v>
      </c>
      <c r="AB610" s="375" t="s">
        <v>399</v>
      </c>
      <c r="AC610" s="831" t="str">
        <f t="shared" ca="1" si="131"/>
        <v>Electric tab Row 144-154 for Coal Boiler when Inputs tab E710 = NPCC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NPCC</v>
      </c>
      <c r="V611" s="375" t="s">
        <v>52</v>
      </c>
      <c r="X611" s="824">
        <f t="shared" si="130"/>
        <v>0.32800000000000001</v>
      </c>
      <c r="Y611" s="375" t="s">
        <v>387</v>
      </c>
      <c r="Z611" s="375" t="s">
        <v>401</v>
      </c>
      <c r="AA611" s="378">
        <f>(O145+O189)/1000/10^6/0.000293071</f>
        <v>1.4811811875518119E-5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NPCC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NPCC</v>
      </c>
      <c r="V612" s="375" t="s">
        <v>52</v>
      </c>
      <c r="X612" s="824">
        <f t="shared" si="130"/>
        <v>0.32800000000000001</v>
      </c>
      <c r="Y612" s="375" t="s">
        <v>388</v>
      </c>
      <c r="Z612" s="375" t="s">
        <v>401</v>
      </c>
      <c r="AA612" s="378">
        <f t="shared" ref="AA612:AA621" si="134">(O146+O190)/1000/10^6/0.000293071</f>
        <v>1.1746175222711437E-4</v>
      </c>
      <c r="AB612" s="375" t="s">
        <v>399</v>
      </c>
      <c r="AC612" s="831" t="str">
        <f t="shared" ca="1" si="133"/>
        <v>Electric tab Row 144-154 plus Row 188-198 for Coal Boiler when Inputs tab E710 = NPCC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NPCC</v>
      </c>
      <c r="V613" s="375" t="s">
        <v>52</v>
      </c>
      <c r="X613" s="824">
        <f t="shared" si="130"/>
        <v>0.32800000000000001</v>
      </c>
      <c r="Y613" s="375" t="s">
        <v>389</v>
      </c>
      <c r="Z613" s="375" t="s">
        <v>401</v>
      </c>
      <c r="AA613" s="378">
        <f t="shared" si="134"/>
        <v>1.0558286227844872E-3</v>
      </c>
      <c r="AB613" s="375" t="s">
        <v>399</v>
      </c>
      <c r="AC613" s="831" t="str">
        <f t="shared" ca="1" si="133"/>
        <v>Electric tab Row 144-154 plus Row 188-198 for Coal Boiler when Inputs tab E710 = NPCC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NPCC</v>
      </c>
      <c r="V614" s="375" t="s">
        <v>52</v>
      </c>
      <c r="X614" s="824">
        <f t="shared" si="130"/>
        <v>0.32800000000000001</v>
      </c>
      <c r="Y614" s="375" t="s">
        <v>390</v>
      </c>
      <c r="Z614" s="375" t="s">
        <v>401</v>
      </c>
      <c r="AA614" s="378">
        <f t="shared" si="134"/>
        <v>2.5950224022520187E-4</v>
      </c>
      <c r="AB614" s="375" t="s">
        <v>399</v>
      </c>
      <c r="AC614" s="831" t="str">
        <f t="shared" ca="1" si="133"/>
        <v>Electric tab Row 144-154 plus Row 188-198 for Coal Boiler when Inputs tab E710 = NPCC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NPCC</v>
      </c>
      <c r="V615" s="375" t="s">
        <v>52</v>
      </c>
      <c r="X615" s="824">
        <f t="shared" si="130"/>
        <v>0.32800000000000001</v>
      </c>
      <c r="Y615" s="375" t="s">
        <v>391</v>
      </c>
      <c r="Z615" s="375" t="s">
        <v>401</v>
      </c>
      <c r="AA615" s="378">
        <f t="shared" si="134"/>
        <v>1.8523186411091122E-4</v>
      </c>
      <c r="AB615" s="375" t="s">
        <v>399</v>
      </c>
      <c r="AC615" s="831" t="str">
        <f t="shared" ca="1" si="133"/>
        <v>Electric tab Row 144-154 plus Row 188-198 for Coal Boiler when Inputs tab E710 = NPCC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NPCC</v>
      </c>
      <c r="V616" s="375" t="s">
        <v>52</v>
      </c>
      <c r="X616" s="824">
        <f t="shared" si="130"/>
        <v>0.32800000000000001</v>
      </c>
      <c r="Y616" s="375" t="s">
        <v>392</v>
      </c>
      <c r="Z616" s="375" t="s">
        <v>401</v>
      </c>
      <c r="AA616" s="378">
        <f t="shared" si="134"/>
        <v>4.3228296275626393E-3</v>
      </c>
      <c r="AB616" s="375" t="s">
        <v>399</v>
      </c>
      <c r="AC616" s="831" t="str">
        <f t="shared" ca="1" si="133"/>
        <v>Electric tab Row 144-154 plus Row 188-198 for Coal Boiler when Inputs tab E710 = NPCC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NPCC</v>
      </c>
      <c r="V617" s="375" t="s">
        <v>52</v>
      </c>
      <c r="X617" s="824">
        <f t="shared" si="130"/>
        <v>0.32800000000000001</v>
      </c>
      <c r="Y617" s="375" t="s">
        <v>393</v>
      </c>
      <c r="Z617" s="375" t="s">
        <v>401</v>
      </c>
      <c r="AA617" s="378">
        <f t="shared" si="134"/>
        <v>7.9593255801993935E-6</v>
      </c>
      <c r="AB617" s="375" t="s">
        <v>399</v>
      </c>
      <c r="AC617" s="831" t="str">
        <f t="shared" ca="1" si="133"/>
        <v>Electric tab Row 144-154 plus Row 188-198 for Coal Boiler when Inputs tab E710 = NPCC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NPCC</v>
      </c>
      <c r="V618" s="375" t="s">
        <v>52</v>
      </c>
      <c r="X618" s="824">
        <f t="shared" si="130"/>
        <v>0.32800000000000001</v>
      </c>
      <c r="Y618" s="375" t="s">
        <v>394</v>
      </c>
      <c r="Z618" s="375" t="s">
        <v>401</v>
      </c>
      <c r="AA618" s="378">
        <f t="shared" si="134"/>
        <v>1.4994473921720501E-5</v>
      </c>
      <c r="AB618" s="375" t="s">
        <v>399</v>
      </c>
      <c r="AC618" s="831" t="str">
        <f t="shared" ca="1" si="133"/>
        <v>Electric tab Row 144-154 plus Row 188-198 for Coal Boiler when Inputs tab E710 = NPCC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NPCC</v>
      </c>
      <c r="V619" s="375" t="s">
        <v>52</v>
      </c>
      <c r="X619" s="824">
        <f t="shared" si="130"/>
        <v>0.32800000000000001</v>
      </c>
      <c r="Y619" s="375" t="s">
        <v>395</v>
      </c>
      <c r="Z619" s="375" t="s">
        <v>401</v>
      </c>
      <c r="AA619" s="378">
        <f t="shared" si="134"/>
        <v>1.2288505310979559E-5</v>
      </c>
      <c r="AB619" s="375" t="s">
        <v>399</v>
      </c>
      <c r="AC619" s="831" t="str">
        <f t="shared" ca="1" si="133"/>
        <v>Electric tab Row 144-154 plus Row 188-198 for Coal Boiler when Inputs tab E710 = NPCC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NPCC</v>
      </c>
      <c r="V620" s="375" t="s">
        <v>52</v>
      </c>
      <c r="X620" s="824">
        <f t="shared" si="130"/>
        <v>0.32800000000000001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NPCC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NPCC</v>
      </c>
      <c r="V621" s="375" t="s">
        <v>52</v>
      </c>
      <c r="W621" s="832"/>
      <c r="X621" s="824">
        <f t="shared" si="130"/>
        <v>0.32800000000000001</v>
      </c>
      <c r="Y621" s="375" t="s">
        <v>397</v>
      </c>
      <c r="Z621" s="375" t="s">
        <v>401</v>
      </c>
      <c r="AA621" s="378">
        <f t="shared" si="134"/>
        <v>1.3750168820070927</v>
      </c>
      <c r="AB621" s="832" t="s">
        <v>399</v>
      </c>
      <c r="AC621" s="834" t="str">
        <f t="shared" ca="1" si="133"/>
        <v>Electric tab Row 144-154 plus Row 188-198 for Coal Boiler when Inputs tab E710 = NPCC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NPCC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NPCC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NPCC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NPCC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NPCC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NPCC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NPCC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NPCC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NPCC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NPCC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NPCC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NPCC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NPCC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NPCC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NPCC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NPCC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NPCC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NPCC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NPCC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NPCC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NPCC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NPCC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NPCC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NPCC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NPCC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NPCC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NPCC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NPCC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NPCC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NPCC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NPCC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NPCC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NPCC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NPCC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NPCC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NPCC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NPCC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NPCC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NPCC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NPCC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NPCC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NPCC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NPCC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NPCC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NPCC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NPCC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NPCC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0.32800000000000001</v>
      </c>
      <c r="Y645" s="375" t="s">
        <v>411</v>
      </c>
      <c r="Z645" s="375" t="s">
        <v>400</v>
      </c>
      <c r="AA645" s="761">
        <f>F140/10^6</f>
        <v>3.0487804878048781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NPCC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NPCC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0.32800000000000001</v>
      </c>
      <c r="Y646" s="375" t="s">
        <v>387</v>
      </c>
      <c r="Z646" s="375" t="s">
        <v>400</v>
      </c>
      <c r="AA646" s="763">
        <f>F145/1000/10^6/0.000293071</f>
        <v>1.4000003317360716E-5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NPCC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NPCC</v>
      </c>
      <c r="V647" s="375" t="s">
        <v>406</v>
      </c>
      <c r="W647" s="375" t="str">
        <f t="shared" si="140"/>
        <v>100%Boiler_0%IGCC</v>
      </c>
      <c r="X647" s="824">
        <f t="shared" si="141"/>
        <v>0.32800000000000001</v>
      </c>
      <c r="Y647" s="375" t="s">
        <v>388</v>
      </c>
      <c r="Z647" s="375" t="s">
        <v>400</v>
      </c>
      <c r="AA647" s="763">
        <f t="shared" ref="AA647:AA656" si="143">F146/1000/10^6/0.000293071</f>
        <v>1.1200002653888572E-4</v>
      </c>
      <c r="AB647" s="375" t="s">
        <v>399</v>
      </c>
      <c r="AC647" s="831" t="str">
        <f t="shared" ca="1" si="142"/>
        <v>Electric tab Row 144-154 for Coal Mix when Inputs tab E710 = NPCC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NPCC</v>
      </c>
      <c r="V648" s="375" t="s">
        <v>406</v>
      </c>
      <c r="W648" s="375" t="str">
        <f t="shared" si="140"/>
        <v>100%Boiler_0%IGCC</v>
      </c>
      <c r="X648" s="824">
        <f t="shared" si="141"/>
        <v>0.32800000000000001</v>
      </c>
      <c r="Y648" s="375" t="s">
        <v>389</v>
      </c>
      <c r="Z648" s="375" t="s">
        <v>400</v>
      </c>
      <c r="AA648" s="763">
        <f t="shared" si="143"/>
        <v>1.0550002499868252E-3</v>
      </c>
      <c r="AB648" s="375" t="s">
        <v>399</v>
      </c>
      <c r="AC648" s="831" t="str">
        <f t="shared" ca="1" si="142"/>
        <v>Electric tab Row 144-154 for Coal Mix when Inputs tab E710 = NPCC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NPCC</v>
      </c>
      <c r="V649" s="375" t="s">
        <v>406</v>
      </c>
      <c r="W649" s="375" t="str">
        <f t="shared" si="140"/>
        <v>100%Boiler_0%IGCC</v>
      </c>
      <c r="X649" s="824">
        <f t="shared" si="141"/>
        <v>0.32800000000000001</v>
      </c>
      <c r="Y649" s="375" t="s">
        <v>390</v>
      </c>
      <c r="Z649" s="375" t="s">
        <v>400</v>
      </c>
      <c r="AA649" s="763">
        <f t="shared" si="143"/>
        <v>2.5900006137117323E-4</v>
      </c>
      <c r="AB649" s="375" t="s">
        <v>399</v>
      </c>
      <c r="AC649" s="831" t="str">
        <f t="shared" ca="1" si="142"/>
        <v>Electric tab Row 144-154 for Coal Mix when Inputs tab E710 = NPCC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NPCC</v>
      </c>
      <c r="V650" s="375" t="s">
        <v>406</v>
      </c>
      <c r="W650" s="375" t="str">
        <f t="shared" si="140"/>
        <v>100%Boiler_0%IGCC</v>
      </c>
      <c r="X650" s="824">
        <f t="shared" si="141"/>
        <v>0.32800000000000001</v>
      </c>
      <c r="Y650" s="375" t="s">
        <v>391</v>
      </c>
      <c r="Z650" s="375" t="s">
        <v>400</v>
      </c>
      <c r="AA650" s="763">
        <f t="shared" si="143"/>
        <v>1.8500004383655231E-4</v>
      </c>
      <c r="AB650" s="375" t="s">
        <v>399</v>
      </c>
      <c r="AC650" s="831" t="str">
        <f t="shared" ca="1" si="142"/>
        <v>Electric tab Row 144-154 for Coal Mix when Inputs tab E710 = NPCC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NPCC</v>
      </c>
      <c r="V651" s="375" t="s">
        <v>406</v>
      </c>
      <c r="W651" s="375" t="str">
        <f t="shared" si="140"/>
        <v>100%Boiler_0%IGCC</v>
      </c>
      <c r="X651" s="824">
        <f t="shared" si="141"/>
        <v>0.32800000000000001</v>
      </c>
      <c r="Y651" s="375" t="s">
        <v>392</v>
      </c>
      <c r="Z651" s="375" t="s">
        <v>400</v>
      </c>
      <c r="AA651" s="763">
        <f t="shared" si="143"/>
        <v>4.3200010236427349E-3</v>
      </c>
      <c r="AB651" s="375" t="s">
        <v>399</v>
      </c>
      <c r="AC651" s="831" t="str">
        <f t="shared" ca="1" si="142"/>
        <v>Electric tab Row 144-154 for Coal Mix when Inputs tab E710 = NPCC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NPCC</v>
      </c>
      <c r="V652" s="375" t="s">
        <v>406</v>
      </c>
      <c r="W652" s="375" t="str">
        <f t="shared" si="140"/>
        <v>100%Boiler_0%IGCC</v>
      </c>
      <c r="X652" s="824">
        <f t="shared" si="141"/>
        <v>0.32800000000000001</v>
      </c>
      <c r="Y652" s="375" t="s">
        <v>393</v>
      </c>
      <c r="Z652" s="375" t="s">
        <v>400</v>
      </c>
      <c r="AA652" s="763">
        <f t="shared" si="143"/>
        <v>7.9550018849717498E-6</v>
      </c>
      <c r="AB652" s="375" t="s">
        <v>399</v>
      </c>
      <c r="AC652" s="831" t="str">
        <f t="shared" ca="1" si="142"/>
        <v>Electric tab Row 144-154 for Coal Mix when Inputs tab E710 = NPCC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NPCC</v>
      </c>
      <c r="V653" s="375" t="s">
        <v>406</v>
      </c>
      <c r="W653" s="375" t="str">
        <f t="shared" si="140"/>
        <v>100%Boiler_0%IGCC</v>
      </c>
      <c r="X653" s="824">
        <f t="shared" si="141"/>
        <v>0.32800000000000001</v>
      </c>
      <c r="Y653" s="375" t="s">
        <v>394</v>
      </c>
      <c r="Z653" s="375" t="s">
        <v>400</v>
      </c>
      <c r="AA653" s="763">
        <f t="shared" si="143"/>
        <v>1.4985003550760739E-5</v>
      </c>
      <c r="AB653" s="375" t="s">
        <v>399</v>
      </c>
      <c r="AC653" s="831" t="str">
        <f t="shared" ca="1" si="142"/>
        <v>Electric tab Row 144-154 for Coal Mix when Inputs tab E710 = NPCC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NPCC</v>
      </c>
      <c r="V654" s="375" t="s">
        <v>406</v>
      </c>
      <c r="W654" s="375" t="str">
        <f t="shared" si="140"/>
        <v>100%Boiler_0%IGCC</v>
      </c>
      <c r="X654" s="824">
        <f t="shared" si="141"/>
        <v>0.32800000000000001</v>
      </c>
      <c r="Y654" s="375" t="s">
        <v>395</v>
      </c>
      <c r="Z654" s="375" t="s">
        <v>400</v>
      </c>
      <c r="AA654" s="763">
        <f t="shared" si="143"/>
        <v>1.1000002606497705E-5</v>
      </c>
      <c r="AB654" s="375" t="s">
        <v>399</v>
      </c>
      <c r="AC654" s="831" t="str">
        <f t="shared" ca="1" si="142"/>
        <v>Electric tab Row 144-154 for Coal Mix when Inputs tab E710 = NPCC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NPCC</v>
      </c>
      <c r="V655" s="375" t="s">
        <v>406</v>
      </c>
      <c r="W655" s="375" t="str">
        <f t="shared" si="140"/>
        <v>100%Boiler_0%IGCC</v>
      </c>
      <c r="X655" s="824">
        <f t="shared" si="141"/>
        <v>0.32800000000000001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NPCC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NPCC</v>
      </c>
      <c r="V656" s="375" t="s">
        <v>406</v>
      </c>
      <c r="W656" s="375" t="str">
        <f t="shared" si="140"/>
        <v>100%Boiler_0%IGCC</v>
      </c>
      <c r="X656" s="824">
        <f t="shared" si="141"/>
        <v>0.32800000000000001</v>
      </c>
      <c r="Y656" s="375" t="s">
        <v>397</v>
      </c>
      <c r="Z656" s="375" t="s">
        <v>400</v>
      </c>
      <c r="AA656" s="763">
        <f t="shared" si="143"/>
        <v>1.3739652801919975</v>
      </c>
      <c r="AB656" s="375" t="s">
        <v>399</v>
      </c>
      <c r="AC656" s="831" t="str">
        <f t="shared" ca="1" si="142"/>
        <v>Electric tab Row 144-154 for Coal Mix when Inputs tab E710 = NPCC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NPCC</v>
      </c>
      <c r="V657" s="375" t="s">
        <v>406</v>
      </c>
      <c r="W657" s="375" t="str">
        <f t="shared" si="140"/>
        <v>100%Boiler_0%IGCC</v>
      </c>
      <c r="X657" s="824">
        <f t="shared" si="141"/>
        <v>0.32800000000000001</v>
      </c>
      <c r="Y657" s="375" t="s">
        <v>387</v>
      </c>
      <c r="Z657" s="375" t="s">
        <v>401</v>
      </c>
      <c r="AA657" s="378">
        <f>(F145+F189)/1000/10^6/0.000293071</f>
        <v>1.4811811875518119E-5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NPCC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NPCC</v>
      </c>
      <c r="V658" s="375" t="s">
        <v>406</v>
      </c>
      <c r="W658" s="375" t="str">
        <f t="shared" si="140"/>
        <v>100%Boiler_0%IGCC</v>
      </c>
      <c r="X658" s="824">
        <f t="shared" si="141"/>
        <v>0.32800000000000001</v>
      </c>
      <c r="Y658" s="375" t="s">
        <v>388</v>
      </c>
      <c r="Z658" s="375" t="s">
        <v>401</v>
      </c>
      <c r="AA658" s="378">
        <f t="shared" ref="AA658:AA667" si="145">(F146+F190)/1000/10^6/0.000293071</f>
        <v>1.1746175222711437E-4</v>
      </c>
      <c r="AB658" s="375" t="s">
        <v>399</v>
      </c>
      <c r="AC658" s="831" t="str">
        <f t="shared" ca="1" si="144"/>
        <v>Electric tab Row 144-154 plus Row 188-198 for Coal Mix when Inputs tab E710 = NPCC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NPCC</v>
      </c>
      <c r="V659" s="375" t="s">
        <v>406</v>
      </c>
      <c r="W659" s="375" t="str">
        <f t="shared" si="140"/>
        <v>100%Boiler_0%IGCC</v>
      </c>
      <c r="X659" s="824">
        <f t="shared" si="141"/>
        <v>0.32800000000000001</v>
      </c>
      <c r="Y659" s="375" t="s">
        <v>389</v>
      </c>
      <c r="Z659" s="375" t="s">
        <v>401</v>
      </c>
      <c r="AA659" s="378">
        <f t="shared" si="145"/>
        <v>1.0558286227844872E-3</v>
      </c>
      <c r="AB659" s="375" t="s">
        <v>399</v>
      </c>
      <c r="AC659" s="831" t="str">
        <f t="shared" ca="1" si="144"/>
        <v>Electric tab Row 144-154 plus Row 188-198 for Coal Mix when Inputs tab E710 = NPCC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NPCC</v>
      </c>
      <c r="V660" s="375" t="s">
        <v>406</v>
      </c>
      <c r="W660" s="375" t="str">
        <f t="shared" si="140"/>
        <v>100%Boiler_0%IGCC</v>
      </c>
      <c r="X660" s="824">
        <f t="shared" si="141"/>
        <v>0.32800000000000001</v>
      </c>
      <c r="Y660" s="375" t="s">
        <v>390</v>
      </c>
      <c r="Z660" s="375" t="s">
        <v>401</v>
      </c>
      <c r="AA660" s="378">
        <f t="shared" si="145"/>
        <v>2.5950224022520187E-4</v>
      </c>
      <c r="AB660" s="375" t="s">
        <v>399</v>
      </c>
      <c r="AC660" s="831" t="str">
        <f t="shared" ca="1" si="144"/>
        <v>Electric tab Row 144-154 plus Row 188-198 for Coal Mix when Inputs tab E710 = NPCC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NPCC</v>
      </c>
      <c r="V661" s="375" t="s">
        <v>406</v>
      </c>
      <c r="W661" s="375" t="str">
        <f t="shared" si="140"/>
        <v>100%Boiler_0%IGCC</v>
      </c>
      <c r="X661" s="824">
        <f t="shared" si="141"/>
        <v>0.32800000000000001</v>
      </c>
      <c r="Y661" s="375" t="s">
        <v>391</v>
      </c>
      <c r="Z661" s="375" t="s">
        <v>401</v>
      </c>
      <c r="AA661" s="378">
        <f t="shared" si="145"/>
        <v>1.8523186411091122E-4</v>
      </c>
      <c r="AB661" s="375" t="s">
        <v>399</v>
      </c>
      <c r="AC661" s="831" t="str">
        <f t="shared" ca="1" si="144"/>
        <v>Electric tab Row 144-154 plus Row 188-198 for Coal Mix when Inputs tab E710 = NPCC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NPCC</v>
      </c>
      <c r="V662" s="375" t="s">
        <v>406</v>
      </c>
      <c r="W662" s="375" t="str">
        <f t="shared" si="140"/>
        <v>100%Boiler_0%IGCC</v>
      </c>
      <c r="X662" s="824">
        <f t="shared" si="141"/>
        <v>0.32800000000000001</v>
      </c>
      <c r="Y662" s="375" t="s">
        <v>392</v>
      </c>
      <c r="Z662" s="375" t="s">
        <v>401</v>
      </c>
      <c r="AA662" s="378">
        <f t="shared" si="145"/>
        <v>4.3228296275626393E-3</v>
      </c>
      <c r="AB662" s="375" t="s">
        <v>399</v>
      </c>
      <c r="AC662" s="831" t="str">
        <f t="shared" ca="1" si="144"/>
        <v>Electric tab Row 144-154 plus Row 188-198 for Coal Mix when Inputs tab E710 = NPCC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NPCC</v>
      </c>
      <c r="V663" s="375" t="s">
        <v>406</v>
      </c>
      <c r="W663" s="375" t="str">
        <f t="shared" si="140"/>
        <v>100%Boiler_0%IGCC</v>
      </c>
      <c r="X663" s="824">
        <f t="shared" si="141"/>
        <v>0.32800000000000001</v>
      </c>
      <c r="Y663" s="375" t="s">
        <v>393</v>
      </c>
      <c r="Z663" s="375" t="s">
        <v>401</v>
      </c>
      <c r="AA663" s="378">
        <f t="shared" si="145"/>
        <v>7.9593255801993935E-6</v>
      </c>
      <c r="AB663" s="375" t="s">
        <v>399</v>
      </c>
      <c r="AC663" s="831" t="str">
        <f t="shared" ca="1" si="144"/>
        <v>Electric tab Row 144-154 plus Row 188-198 for Coal Mix when Inputs tab E710 = NPCC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NPCC</v>
      </c>
      <c r="V664" s="375" t="s">
        <v>406</v>
      </c>
      <c r="W664" s="375" t="str">
        <f t="shared" si="140"/>
        <v>100%Boiler_0%IGCC</v>
      </c>
      <c r="X664" s="824">
        <f t="shared" si="141"/>
        <v>0.32800000000000001</v>
      </c>
      <c r="Y664" s="375" t="s">
        <v>394</v>
      </c>
      <c r="Z664" s="375" t="s">
        <v>401</v>
      </c>
      <c r="AA664" s="378">
        <f t="shared" si="145"/>
        <v>1.4994473921720501E-5</v>
      </c>
      <c r="AB664" s="375" t="s">
        <v>399</v>
      </c>
      <c r="AC664" s="831" t="str">
        <f t="shared" ca="1" si="144"/>
        <v>Electric tab Row 144-154 plus Row 188-198 for Coal Mix when Inputs tab E710 = NPCC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NPCC</v>
      </c>
      <c r="V665" s="375" t="s">
        <v>406</v>
      </c>
      <c r="W665" s="375" t="str">
        <f t="shared" si="140"/>
        <v>100%Boiler_0%IGCC</v>
      </c>
      <c r="X665" s="824">
        <f t="shared" si="141"/>
        <v>0.32800000000000001</v>
      </c>
      <c r="Y665" s="375" t="s">
        <v>395</v>
      </c>
      <c r="Z665" s="375" t="s">
        <v>401</v>
      </c>
      <c r="AA665" s="378">
        <f t="shared" si="145"/>
        <v>1.2288505310979559E-5</v>
      </c>
      <c r="AB665" s="375" t="s">
        <v>399</v>
      </c>
      <c r="AC665" s="831" t="str">
        <f t="shared" ca="1" si="144"/>
        <v>Electric tab Row 144-154 plus Row 188-198 for Coal Mix when Inputs tab E710 = NPCC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NPCC</v>
      </c>
      <c r="V666" s="375" t="s">
        <v>406</v>
      </c>
      <c r="W666" s="375" t="str">
        <f t="shared" si="140"/>
        <v>100%Boiler_0%IGCC</v>
      </c>
      <c r="X666" s="824">
        <f t="shared" si="141"/>
        <v>0.32800000000000001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NPCC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NPCC</v>
      </c>
      <c r="V667" s="375" t="s">
        <v>406</v>
      </c>
      <c r="W667" s="375" t="str">
        <f t="shared" si="140"/>
        <v>100%Boiler_0%IGCC</v>
      </c>
      <c r="X667" s="824">
        <f t="shared" si="141"/>
        <v>0.32800000000000001</v>
      </c>
      <c r="Y667" s="375" t="s">
        <v>397</v>
      </c>
      <c r="Z667" s="375" t="s">
        <v>401</v>
      </c>
      <c r="AA667" s="378">
        <f t="shared" si="145"/>
        <v>1.3750168820070927</v>
      </c>
      <c r="AB667" s="375" t="s">
        <v>399</v>
      </c>
      <c r="AC667" s="831" t="str">
        <f t="shared" ca="1" si="144"/>
        <v>Electric tab Row 144-154 plus Row 188-198 for Coal Mix when Inputs tab E710 = NPCC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NPCC</v>
      </c>
      <c r="V668" s="375" t="s">
        <v>52</v>
      </c>
      <c r="X668" s="824">
        <f t="shared" ref="X668:X713" si="147">INDEX($D$71:$D$72,MATCH(V668,$A$71:$A$72,0))</f>
        <v>0.32800000000000001</v>
      </c>
      <c r="Y668" s="375" t="s">
        <v>411</v>
      </c>
      <c r="Z668" s="375" t="s">
        <v>400</v>
      </c>
      <c r="AA668" s="761">
        <f>P140/10^6</f>
        <v>3.0487804878048781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NPCC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NPCC</v>
      </c>
      <c r="V669" s="375" t="s">
        <v>52</v>
      </c>
      <c r="X669" s="824">
        <f t="shared" si="147"/>
        <v>0.32800000000000001</v>
      </c>
      <c r="Y669" s="375" t="s">
        <v>387</v>
      </c>
      <c r="Z669" s="375" t="s">
        <v>400</v>
      </c>
      <c r="AA669" s="763">
        <f>P145/1000/10^6/0.000293071</f>
        <v>1.4000003317360716E-5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NPCC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NPCC</v>
      </c>
      <c r="V670" s="375" t="s">
        <v>52</v>
      </c>
      <c r="X670" s="824">
        <f t="shared" si="147"/>
        <v>0.32800000000000001</v>
      </c>
      <c r="Y670" s="375" t="s">
        <v>388</v>
      </c>
      <c r="Z670" s="375" t="s">
        <v>400</v>
      </c>
      <c r="AA670" s="763">
        <f t="shared" ref="AA670:AA679" si="149">P146/1000/10^6/0.000293071</f>
        <v>1.1200002653888572E-4</v>
      </c>
      <c r="AB670" s="375" t="s">
        <v>399</v>
      </c>
      <c r="AC670" s="831" t="str">
        <f t="shared" ca="1" si="148"/>
        <v>Electric tab Row 144-154 for Coal Boiler when Inputs tab E710 = NPCC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NPCC</v>
      </c>
      <c r="V671" s="375" t="s">
        <v>52</v>
      </c>
      <c r="X671" s="824">
        <f t="shared" si="147"/>
        <v>0.32800000000000001</v>
      </c>
      <c r="Y671" s="375" t="s">
        <v>389</v>
      </c>
      <c r="Z671" s="375" t="s">
        <v>400</v>
      </c>
      <c r="AA671" s="763">
        <f t="shared" si="149"/>
        <v>1.0550002499868252E-3</v>
      </c>
      <c r="AB671" s="375" t="s">
        <v>399</v>
      </c>
      <c r="AC671" s="831" t="str">
        <f t="shared" ca="1" si="148"/>
        <v>Electric tab Row 144-154 for Coal Boiler when Inputs tab E710 = NPCC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NPCC</v>
      </c>
      <c r="V672" s="375" t="s">
        <v>52</v>
      </c>
      <c r="X672" s="824">
        <f t="shared" si="147"/>
        <v>0.32800000000000001</v>
      </c>
      <c r="Y672" s="375" t="s">
        <v>390</v>
      </c>
      <c r="Z672" s="375" t="s">
        <v>400</v>
      </c>
      <c r="AA672" s="763">
        <f t="shared" si="149"/>
        <v>2.5900006137117323E-4</v>
      </c>
      <c r="AB672" s="375" t="s">
        <v>399</v>
      </c>
      <c r="AC672" s="831" t="str">
        <f t="shared" ca="1" si="148"/>
        <v>Electric tab Row 144-154 for Coal Boiler when Inputs tab E710 = NPCC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NPCC</v>
      </c>
      <c r="V673" s="375" t="s">
        <v>52</v>
      </c>
      <c r="X673" s="824">
        <f t="shared" si="147"/>
        <v>0.32800000000000001</v>
      </c>
      <c r="Y673" s="375" t="s">
        <v>391</v>
      </c>
      <c r="Z673" s="375" t="s">
        <v>400</v>
      </c>
      <c r="AA673" s="763">
        <f t="shared" si="149"/>
        <v>1.8500004383655231E-4</v>
      </c>
      <c r="AB673" s="375" t="s">
        <v>399</v>
      </c>
      <c r="AC673" s="831" t="str">
        <f t="shared" ca="1" si="148"/>
        <v>Electric tab Row 144-154 for Coal Boiler when Inputs tab E710 = NPCC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NPCC</v>
      </c>
      <c r="V674" s="375" t="s">
        <v>52</v>
      </c>
      <c r="X674" s="824">
        <f t="shared" si="147"/>
        <v>0.32800000000000001</v>
      </c>
      <c r="Y674" s="375" t="s">
        <v>392</v>
      </c>
      <c r="Z674" s="375" t="s">
        <v>400</v>
      </c>
      <c r="AA674" s="763">
        <f t="shared" si="149"/>
        <v>4.3200010236427349E-3</v>
      </c>
      <c r="AB674" s="375" t="s">
        <v>399</v>
      </c>
      <c r="AC674" s="831" t="str">
        <f t="shared" ca="1" si="148"/>
        <v>Electric tab Row 144-154 for Coal Boiler when Inputs tab E710 = NPCC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NPCC</v>
      </c>
      <c r="V675" s="375" t="s">
        <v>52</v>
      </c>
      <c r="X675" s="824">
        <f t="shared" si="147"/>
        <v>0.32800000000000001</v>
      </c>
      <c r="Y675" s="375" t="s">
        <v>393</v>
      </c>
      <c r="Z675" s="375" t="s">
        <v>400</v>
      </c>
      <c r="AA675" s="763">
        <f t="shared" si="149"/>
        <v>7.9550018849717498E-6</v>
      </c>
      <c r="AB675" s="375" t="s">
        <v>399</v>
      </c>
      <c r="AC675" s="831" t="str">
        <f t="shared" ca="1" si="148"/>
        <v>Electric tab Row 144-154 for Coal Boiler when Inputs tab E710 = NPCC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NPCC</v>
      </c>
      <c r="V676" s="375" t="s">
        <v>52</v>
      </c>
      <c r="X676" s="824">
        <f t="shared" si="147"/>
        <v>0.32800000000000001</v>
      </c>
      <c r="Y676" s="375" t="s">
        <v>394</v>
      </c>
      <c r="Z676" s="375" t="s">
        <v>400</v>
      </c>
      <c r="AA676" s="763">
        <f t="shared" si="149"/>
        <v>1.4985003550760739E-5</v>
      </c>
      <c r="AB676" s="375" t="s">
        <v>399</v>
      </c>
      <c r="AC676" s="831" t="str">
        <f t="shared" ca="1" si="148"/>
        <v>Electric tab Row 144-154 for Coal Boiler when Inputs tab E710 = NPCC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NPCC</v>
      </c>
      <c r="V677" s="375" t="s">
        <v>52</v>
      </c>
      <c r="X677" s="824">
        <f t="shared" si="147"/>
        <v>0.32800000000000001</v>
      </c>
      <c r="Y677" s="375" t="s">
        <v>395</v>
      </c>
      <c r="Z677" s="375" t="s">
        <v>400</v>
      </c>
      <c r="AA677" s="763">
        <f t="shared" si="149"/>
        <v>1.1000002606497705E-5</v>
      </c>
      <c r="AB677" s="375" t="s">
        <v>399</v>
      </c>
      <c r="AC677" s="831" t="str">
        <f t="shared" ca="1" si="148"/>
        <v>Electric tab Row 144-154 for Coal Boiler when Inputs tab E710 = NPCC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NPCC</v>
      </c>
      <c r="V678" s="375" t="s">
        <v>52</v>
      </c>
      <c r="X678" s="824">
        <f t="shared" si="147"/>
        <v>0.32800000000000001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NPCC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NPCC</v>
      </c>
      <c r="V679" s="375" t="s">
        <v>52</v>
      </c>
      <c r="X679" s="824">
        <f t="shared" si="147"/>
        <v>0.32800000000000001</v>
      </c>
      <c r="Y679" s="375" t="s">
        <v>397</v>
      </c>
      <c r="Z679" s="375" t="s">
        <v>400</v>
      </c>
      <c r="AA679" s="763">
        <f t="shared" si="149"/>
        <v>2.2370180367993697</v>
      </c>
      <c r="AB679" s="375" t="s">
        <v>399</v>
      </c>
      <c r="AC679" s="831" t="str">
        <f t="shared" ca="1" si="148"/>
        <v>Electric tab Row 144-154 for Coal Boiler when Inputs tab E710 = NPCC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NPCC</v>
      </c>
      <c r="V680" s="375" t="s">
        <v>52</v>
      </c>
      <c r="X680" s="824">
        <f t="shared" si="147"/>
        <v>0.32800000000000001</v>
      </c>
      <c r="Y680" s="375" t="s">
        <v>387</v>
      </c>
      <c r="Z680" s="375" t="s">
        <v>401</v>
      </c>
      <c r="AA680" s="378">
        <f>(P145+P189)/1000/10^6/0.000293071</f>
        <v>1.4811811875518119E-5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NPCC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NPCC</v>
      </c>
      <c r="V681" s="375" t="s">
        <v>52</v>
      </c>
      <c r="X681" s="824">
        <f t="shared" si="147"/>
        <v>0.32800000000000001</v>
      </c>
      <c r="Y681" s="375" t="s">
        <v>388</v>
      </c>
      <c r="Z681" s="375" t="s">
        <v>401</v>
      </c>
      <c r="AA681" s="378">
        <f t="shared" ref="AA681:AA690" si="151">(P146+P190)/1000/10^6/0.000293071</f>
        <v>1.1746175222711437E-4</v>
      </c>
      <c r="AB681" s="375" t="s">
        <v>399</v>
      </c>
      <c r="AC681" s="831" t="str">
        <f t="shared" ca="1" si="150"/>
        <v>Electric tab Row 144-154 plus Row 188-198 for Coal Boiler when Inputs tab E710 = NPCC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NPCC</v>
      </c>
      <c r="V682" s="375" t="s">
        <v>52</v>
      </c>
      <c r="X682" s="824">
        <f t="shared" si="147"/>
        <v>0.32800000000000001</v>
      </c>
      <c r="Y682" s="375" t="s">
        <v>389</v>
      </c>
      <c r="Z682" s="375" t="s">
        <v>401</v>
      </c>
      <c r="AA682" s="378">
        <f t="shared" si="151"/>
        <v>1.0558286227844872E-3</v>
      </c>
      <c r="AB682" s="375" t="s">
        <v>399</v>
      </c>
      <c r="AC682" s="831" t="str">
        <f t="shared" ca="1" si="150"/>
        <v>Electric tab Row 144-154 plus Row 188-198 for Coal Boiler when Inputs tab E710 = NPCC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NPCC</v>
      </c>
      <c r="V683" s="375" t="s">
        <v>52</v>
      </c>
      <c r="X683" s="824">
        <f t="shared" si="147"/>
        <v>0.32800000000000001</v>
      </c>
      <c r="Y683" s="375" t="s">
        <v>390</v>
      </c>
      <c r="Z683" s="375" t="s">
        <v>401</v>
      </c>
      <c r="AA683" s="378">
        <f t="shared" si="151"/>
        <v>2.5950224022520187E-4</v>
      </c>
      <c r="AB683" s="375" t="s">
        <v>399</v>
      </c>
      <c r="AC683" s="831" t="str">
        <f t="shared" ca="1" si="150"/>
        <v>Electric tab Row 144-154 plus Row 188-198 for Coal Boiler when Inputs tab E710 = NPCC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NPCC</v>
      </c>
      <c r="V684" s="375" t="s">
        <v>52</v>
      </c>
      <c r="X684" s="824">
        <f t="shared" si="147"/>
        <v>0.32800000000000001</v>
      </c>
      <c r="Y684" s="375" t="s">
        <v>391</v>
      </c>
      <c r="Z684" s="375" t="s">
        <v>401</v>
      </c>
      <c r="AA684" s="378">
        <f t="shared" si="151"/>
        <v>1.8523186411091122E-4</v>
      </c>
      <c r="AB684" s="375" t="s">
        <v>399</v>
      </c>
      <c r="AC684" s="831" t="str">
        <f t="shared" ca="1" si="150"/>
        <v>Electric tab Row 144-154 plus Row 188-198 for Coal Boiler when Inputs tab E710 = NPCC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NPCC</v>
      </c>
      <c r="V685" s="375" t="s">
        <v>52</v>
      </c>
      <c r="X685" s="824">
        <f t="shared" si="147"/>
        <v>0.32800000000000001</v>
      </c>
      <c r="Y685" s="375" t="s">
        <v>392</v>
      </c>
      <c r="Z685" s="375" t="s">
        <v>401</v>
      </c>
      <c r="AA685" s="378">
        <f t="shared" si="151"/>
        <v>4.3228296275626393E-3</v>
      </c>
      <c r="AB685" s="375" t="s">
        <v>399</v>
      </c>
      <c r="AC685" s="831" t="str">
        <f t="shared" ca="1" si="150"/>
        <v>Electric tab Row 144-154 plus Row 188-198 for Coal Boiler when Inputs tab E710 = NPCC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NPCC</v>
      </c>
      <c r="V686" s="375" t="s">
        <v>52</v>
      </c>
      <c r="X686" s="824">
        <f t="shared" si="147"/>
        <v>0.32800000000000001</v>
      </c>
      <c r="Y686" s="375" t="s">
        <v>393</v>
      </c>
      <c r="Z686" s="375" t="s">
        <v>401</v>
      </c>
      <c r="AA686" s="378">
        <f t="shared" si="151"/>
        <v>7.9593255801993935E-6</v>
      </c>
      <c r="AB686" s="375" t="s">
        <v>399</v>
      </c>
      <c r="AC686" s="831" t="str">
        <f t="shared" ca="1" si="150"/>
        <v>Electric tab Row 144-154 plus Row 188-198 for Coal Boiler when Inputs tab E710 = NPCC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NPCC</v>
      </c>
      <c r="V687" s="375" t="s">
        <v>52</v>
      </c>
      <c r="X687" s="824">
        <f t="shared" si="147"/>
        <v>0.32800000000000001</v>
      </c>
      <c r="Y687" s="375" t="s">
        <v>394</v>
      </c>
      <c r="Z687" s="375" t="s">
        <v>401</v>
      </c>
      <c r="AA687" s="378">
        <f t="shared" si="151"/>
        <v>1.4994473921720501E-5</v>
      </c>
      <c r="AB687" s="375" t="s">
        <v>399</v>
      </c>
      <c r="AC687" s="831" t="str">
        <f t="shared" ca="1" si="150"/>
        <v>Electric tab Row 144-154 plus Row 188-198 for Coal Boiler when Inputs tab E710 = NPCC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NPCC</v>
      </c>
      <c r="V688" s="375" t="s">
        <v>52</v>
      </c>
      <c r="X688" s="824">
        <f t="shared" si="147"/>
        <v>0.32800000000000001</v>
      </c>
      <c r="Y688" s="375" t="s">
        <v>395</v>
      </c>
      <c r="Z688" s="375" t="s">
        <v>401</v>
      </c>
      <c r="AA688" s="378">
        <f t="shared" si="151"/>
        <v>1.2288505310979559E-5</v>
      </c>
      <c r="AB688" s="375" t="s">
        <v>399</v>
      </c>
      <c r="AC688" s="831" t="str">
        <f t="shared" ca="1" si="150"/>
        <v>Electric tab Row 144-154 plus Row 188-198 for Coal Boiler when Inputs tab E710 = NPCC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NPCC</v>
      </c>
      <c r="V689" s="375" t="s">
        <v>52</v>
      </c>
      <c r="X689" s="824">
        <f t="shared" si="147"/>
        <v>0.32800000000000001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NPCC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NPCC</v>
      </c>
      <c r="V690" s="375" t="s">
        <v>52</v>
      </c>
      <c r="X690" s="824">
        <f t="shared" si="147"/>
        <v>0.32800000000000001</v>
      </c>
      <c r="Y690" s="375" t="s">
        <v>397</v>
      </c>
      <c r="Z690" s="375" t="s">
        <v>401</v>
      </c>
      <c r="AA690" s="378">
        <f t="shared" si="151"/>
        <v>2.2387301995896625</v>
      </c>
      <c r="AB690" s="375" t="s">
        <v>399</v>
      </c>
      <c r="AC690" s="831" t="str">
        <f t="shared" ca="1" si="150"/>
        <v>Electric tab Row 144-154 plus Row 188-198 for Coal Boiler when Inputs tab E710 = NPCC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NPCC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NPCC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NPCC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NPCC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NPCC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NPCC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NPCC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NPCC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NPCC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NPCC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NPCC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NPCC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NPCC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NPCC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NPCC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NPCC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NPCC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NPCC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NPCC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NPCC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NPCC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NPCC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NPCC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NPCC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NPCC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NPCC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NPCC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NPCC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NPCC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NPCC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NPCC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NPCC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NPCC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NPCC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NPCC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NPCC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NPCC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NPCC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NPCC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NPCC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NPCC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NPCC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NPCC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NPCC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NPCC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NPCC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NPCC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0.32800000000000001</v>
      </c>
      <c r="Y714" s="375" t="s">
        <v>411</v>
      </c>
      <c r="Z714" s="375" t="s">
        <v>400</v>
      </c>
      <c r="AA714" s="761">
        <f>G140/10^6</f>
        <v>3.0487804878048781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NPCC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NPCC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0.32800000000000001</v>
      </c>
      <c r="Y715" s="375" t="s">
        <v>387</v>
      </c>
      <c r="Z715" s="375" t="s">
        <v>400</v>
      </c>
      <c r="AA715" s="763">
        <f>G145/1000/10^6/0.000293071</f>
        <v>1.4000003317360716E-5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NPCC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NPCC</v>
      </c>
      <c r="V716" s="375" t="s">
        <v>406</v>
      </c>
      <c r="W716" s="375" t="str">
        <f t="shared" si="157"/>
        <v>100%Boiler_0%IGCC</v>
      </c>
      <c r="X716" s="824">
        <f t="shared" si="158"/>
        <v>0.32800000000000001</v>
      </c>
      <c r="Y716" s="375" t="s">
        <v>388</v>
      </c>
      <c r="Z716" s="375" t="s">
        <v>400</v>
      </c>
      <c r="AA716" s="763">
        <f t="shared" ref="AA716:AA725" si="160">G146/1000/10^6/0.000293071</f>
        <v>1.1200002653888572E-4</v>
      </c>
      <c r="AB716" s="375" t="s">
        <v>399</v>
      </c>
      <c r="AC716" s="831" t="str">
        <f t="shared" ca="1" si="159"/>
        <v>Electric tab Row 144-154 for Coal Mix when Inputs tab E710 = NPCC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NPCC</v>
      </c>
      <c r="V717" s="375" t="s">
        <v>406</v>
      </c>
      <c r="W717" s="375" t="str">
        <f t="shared" si="157"/>
        <v>100%Boiler_0%IGCC</v>
      </c>
      <c r="X717" s="824">
        <f t="shared" si="158"/>
        <v>0.32800000000000001</v>
      </c>
      <c r="Y717" s="375" t="s">
        <v>389</v>
      </c>
      <c r="Z717" s="375" t="s">
        <v>400</v>
      </c>
      <c r="AA717" s="763">
        <f t="shared" si="160"/>
        <v>1.0550002499868252E-3</v>
      </c>
      <c r="AB717" s="375" t="s">
        <v>399</v>
      </c>
      <c r="AC717" s="831" t="str">
        <f t="shared" ca="1" si="159"/>
        <v>Electric tab Row 144-154 for Coal Mix when Inputs tab E710 = NPCC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NPCC</v>
      </c>
      <c r="V718" s="375" t="s">
        <v>406</v>
      </c>
      <c r="W718" s="375" t="str">
        <f t="shared" si="157"/>
        <v>100%Boiler_0%IGCC</v>
      </c>
      <c r="X718" s="824">
        <f t="shared" si="158"/>
        <v>0.32800000000000001</v>
      </c>
      <c r="Y718" s="375" t="s">
        <v>390</v>
      </c>
      <c r="Z718" s="375" t="s">
        <v>400</v>
      </c>
      <c r="AA718" s="763">
        <f t="shared" si="160"/>
        <v>2.5900006137117323E-4</v>
      </c>
      <c r="AB718" s="375" t="s">
        <v>399</v>
      </c>
      <c r="AC718" s="831" t="str">
        <f t="shared" ca="1" si="159"/>
        <v>Electric tab Row 144-154 for Coal Mix when Inputs tab E710 = NPCC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NPCC</v>
      </c>
      <c r="V719" s="375" t="s">
        <v>406</v>
      </c>
      <c r="W719" s="375" t="str">
        <f t="shared" si="157"/>
        <v>100%Boiler_0%IGCC</v>
      </c>
      <c r="X719" s="824">
        <f t="shared" si="158"/>
        <v>0.32800000000000001</v>
      </c>
      <c r="Y719" s="375" t="s">
        <v>391</v>
      </c>
      <c r="Z719" s="375" t="s">
        <v>400</v>
      </c>
      <c r="AA719" s="763">
        <f t="shared" si="160"/>
        <v>1.8500004383655231E-4</v>
      </c>
      <c r="AB719" s="375" t="s">
        <v>399</v>
      </c>
      <c r="AC719" s="831" t="str">
        <f t="shared" ca="1" si="159"/>
        <v>Electric tab Row 144-154 for Coal Mix when Inputs tab E710 = NPCC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NPCC</v>
      </c>
      <c r="V720" s="375" t="s">
        <v>406</v>
      </c>
      <c r="W720" s="375" t="str">
        <f t="shared" si="157"/>
        <v>100%Boiler_0%IGCC</v>
      </c>
      <c r="X720" s="824">
        <f t="shared" si="158"/>
        <v>0.32800000000000001</v>
      </c>
      <c r="Y720" s="375" t="s">
        <v>392</v>
      </c>
      <c r="Z720" s="375" t="s">
        <v>400</v>
      </c>
      <c r="AA720" s="763">
        <f t="shared" si="160"/>
        <v>4.3200010236427349E-3</v>
      </c>
      <c r="AB720" s="375" t="s">
        <v>399</v>
      </c>
      <c r="AC720" s="831" t="str">
        <f t="shared" ca="1" si="159"/>
        <v>Electric tab Row 144-154 for Coal Mix when Inputs tab E710 = NPCC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NPCC</v>
      </c>
      <c r="V721" s="375" t="s">
        <v>406</v>
      </c>
      <c r="W721" s="375" t="str">
        <f t="shared" si="157"/>
        <v>100%Boiler_0%IGCC</v>
      </c>
      <c r="X721" s="824">
        <f t="shared" si="158"/>
        <v>0.32800000000000001</v>
      </c>
      <c r="Y721" s="375" t="s">
        <v>393</v>
      </c>
      <c r="Z721" s="375" t="s">
        <v>400</v>
      </c>
      <c r="AA721" s="763">
        <f t="shared" si="160"/>
        <v>7.9550018849717498E-6</v>
      </c>
      <c r="AB721" s="375" t="s">
        <v>399</v>
      </c>
      <c r="AC721" s="831" t="str">
        <f t="shared" ca="1" si="159"/>
        <v>Electric tab Row 144-154 for Coal Mix when Inputs tab E710 = NPCC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NPCC</v>
      </c>
      <c r="V722" s="375" t="s">
        <v>406</v>
      </c>
      <c r="W722" s="375" t="str">
        <f t="shared" si="157"/>
        <v>100%Boiler_0%IGCC</v>
      </c>
      <c r="X722" s="824">
        <f t="shared" si="158"/>
        <v>0.32800000000000001</v>
      </c>
      <c r="Y722" s="375" t="s">
        <v>394</v>
      </c>
      <c r="Z722" s="375" t="s">
        <v>400</v>
      </c>
      <c r="AA722" s="763">
        <f t="shared" si="160"/>
        <v>1.4985003550760739E-5</v>
      </c>
      <c r="AB722" s="375" t="s">
        <v>399</v>
      </c>
      <c r="AC722" s="831" t="str">
        <f t="shared" ca="1" si="159"/>
        <v>Electric tab Row 144-154 for Coal Mix when Inputs tab E710 = NPCC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NPCC</v>
      </c>
      <c r="V723" s="375" t="s">
        <v>406</v>
      </c>
      <c r="W723" s="375" t="str">
        <f t="shared" si="157"/>
        <v>100%Boiler_0%IGCC</v>
      </c>
      <c r="X723" s="824">
        <f t="shared" si="158"/>
        <v>0.32800000000000001</v>
      </c>
      <c r="Y723" s="375" t="s">
        <v>395</v>
      </c>
      <c r="Z723" s="375" t="s">
        <v>400</v>
      </c>
      <c r="AA723" s="763">
        <f t="shared" si="160"/>
        <v>1.1000002606497705E-5</v>
      </c>
      <c r="AB723" s="375" t="s">
        <v>399</v>
      </c>
      <c r="AC723" s="831" t="str">
        <f t="shared" ca="1" si="159"/>
        <v>Electric tab Row 144-154 for Coal Mix when Inputs tab E710 = NPCC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NPCC</v>
      </c>
      <c r="V724" s="375" t="s">
        <v>406</v>
      </c>
      <c r="W724" s="375" t="str">
        <f t="shared" si="157"/>
        <v>100%Boiler_0%IGCC</v>
      </c>
      <c r="X724" s="824">
        <f t="shared" si="158"/>
        <v>0.32800000000000001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NPCC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NPCC</v>
      </c>
      <c r="V725" s="375" t="s">
        <v>406</v>
      </c>
      <c r="W725" s="375" t="str">
        <f t="shared" si="157"/>
        <v>100%Boiler_0%IGCC</v>
      </c>
      <c r="X725" s="824">
        <f t="shared" si="158"/>
        <v>0.32800000000000001</v>
      </c>
      <c r="Y725" s="375" t="s">
        <v>397</v>
      </c>
      <c r="Z725" s="375" t="s">
        <v>400</v>
      </c>
      <c r="AA725" s="763">
        <f t="shared" si="160"/>
        <v>2.2370180367993697</v>
      </c>
      <c r="AB725" s="375" t="s">
        <v>399</v>
      </c>
      <c r="AC725" s="831" t="str">
        <f t="shared" ca="1" si="159"/>
        <v>Electric tab Row 144-154 for Coal Mix when Inputs tab E710 = NPCC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NPCC</v>
      </c>
      <c r="V726" s="375" t="s">
        <v>406</v>
      </c>
      <c r="W726" s="375" t="str">
        <f t="shared" si="157"/>
        <v>100%Boiler_0%IGCC</v>
      </c>
      <c r="X726" s="824">
        <f t="shared" si="158"/>
        <v>0.32800000000000001</v>
      </c>
      <c r="Y726" s="375" t="s">
        <v>387</v>
      </c>
      <c r="Z726" s="375" t="s">
        <v>401</v>
      </c>
      <c r="AA726" s="378">
        <f>(G145+G189)/1000/10^6/0.000293071</f>
        <v>1.4811811875518119E-5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NPCC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NPCC</v>
      </c>
      <c r="V727" s="375" t="s">
        <v>406</v>
      </c>
      <c r="W727" s="375" t="str">
        <f t="shared" si="157"/>
        <v>100%Boiler_0%IGCC</v>
      </c>
      <c r="X727" s="824">
        <f t="shared" si="158"/>
        <v>0.32800000000000001</v>
      </c>
      <c r="Y727" s="375" t="s">
        <v>388</v>
      </c>
      <c r="Z727" s="375" t="s">
        <v>401</v>
      </c>
      <c r="AA727" s="378">
        <f t="shared" ref="AA727:AA736" si="162">(G146+G190)/1000/10^6/0.000293071</f>
        <v>1.1746175222711437E-4</v>
      </c>
      <c r="AB727" s="375" t="s">
        <v>399</v>
      </c>
      <c r="AC727" s="831" t="str">
        <f t="shared" ca="1" si="161"/>
        <v>Electric tab Row 144-154 plus Row 188-198 for Coal Mix when Inputs tab E710 = NPCC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NPCC</v>
      </c>
      <c r="V728" s="375" t="s">
        <v>406</v>
      </c>
      <c r="W728" s="375" t="str">
        <f t="shared" si="157"/>
        <v>100%Boiler_0%IGCC</v>
      </c>
      <c r="X728" s="824">
        <f t="shared" si="158"/>
        <v>0.32800000000000001</v>
      </c>
      <c r="Y728" s="375" t="s">
        <v>389</v>
      </c>
      <c r="Z728" s="375" t="s">
        <v>401</v>
      </c>
      <c r="AA728" s="378">
        <f t="shared" si="162"/>
        <v>1.0558286227844872E-3</v>
      </c>
      <c r="AB728" s="375" t="s">
        <v>399</v>
      </c>
      <c r="AC728" s="831" t="str">
        <f t="shared" ca="1" si="161"/>
        <v>Electric tab Row 144-154 plus Row 188-198 for Coal Mix when Inputs tab E710 = NPCC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NPCC</v>
      </c>
      <c r="V729" s="375" t="s">
        <v>406</v>
      </c>
      <c r="W729" s="375" t="str">
        <f t="shared" si="157"/>
        <v>100%Boiler_0%IGCC</v>
      </c>
      <c r="X729" s="824">
        <f t="shared" si="158"/>
        <v>0.32800000000000001</v>
      </c>
      <c r="Y729" s="375" t="s">
        <v>390</v>
      </c>
      <c r="Z729" s="375" t="s">
        <v>401</v>
      </c>
      <c r="AA729" s="378">
        <f t="shared" si="162"/>
        <v>2.5950224022520187E-4</v>
      </c>
      <c r="AB729" s="375" t="s">
        <v>399</v>
      </c>
      <c r="AC729" s="831" t="str">
        <f t="shared" ca="1" si="161"/>
        <v>Electric tab Row 144-154 plus Row 188-198 for Coal Mix when Inputs tab E710 = NPCC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NPCC</v>
      </c>
      <c r="V730" s="375" t="s">
        <v>406</v>
      </c>
      <c r="W730" s="375" t="str">
        <f t="shared" si="157"/>
        <v>100%Boiler_0%IGCC</v>
      </c>
      <c r="X730" s="824">
        <f t="shared" si="158"/>
        <v>0.32800000000000001</v>
      </c>
      <c r="Y730" s="375" t="s">
        <v>391</v>
      </c>
      <c r="Z730" s="375" t="s">
        <v>401</v>
      </c>
      <c r="AA730" s="378">
        <f t="shared" si="162"/>
        <v>1.8523186411091122E-4</v>
      </c>
      <c r="AB730" s="375" t="s">
        <v>399</v>
      </c>
      <c r="AC730" s="831" t="str">
        <f t="shared" ca="1" si="161"/>
        <v>Electric tab Row 144-154 plus Row 188-198 for Coal Mix when Inputs tab E710 = NPCC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NPCC</v>
      </c>
      <c r="V731" s="375" t="s">
        <v>406</v>
      </c>
      <c r="W731" s="375" t="str">
        <f t="shared" si="157"/>
        <v>100%Boiler_0%IGCC</v>
      </c>
      <c r="X731" s="824">
        <f t="shared" si="158"/>
        <v>0.32800000000000001</v>
      </c>
      <c r="Y731" s="375" t="s">
        <v>392</v>
      </c>
      <c r="Z731" s="375" t="s">
        <v>401</v>
      </c>
      <c r="AA731" s="378">
        <f t="shared" si="162"/>
        <v>4.3228296275626393E-3</v>
      </c>
      <c r="AB731" s="375" t="s">
        <v>399</v>
      </c>
      <c r="AC731" s="831" t="str">
        <f t="shared" ca="1" si="161"/>
        <v>Electric tab Row 144-154 plus Row 188-198 for Coal Mix when Inputs tab E710 = NPCC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NPCC</v>
      </c>
      <c r="V732" s="375" t="s">
        <v>406</v>
      </c>
      <c r="W732" s="375" t="str">
        <f t="shared" si="157"/>
        <v>100%Boiler_0%IGCC</v>
      </c>
      <c r="X732" s="824">
        <f t="shared" si="158"/>
        <v>0.32800000000000001</v>
      </c>
      <c r="Y732" s="375" t="s">
        <v>393</v>
      </c>
      <c r="Z732" s="375" t="s">
        <v>401</v>
      </c>
      <c r="AA732" s="378">
        <f t="shared" si="162"/>
        <v>7.9593255801993935E-6</v>
      </c>
      <c r="AB732" s="375" t="s">
        <v>399</v>
      </c>
      <c r="AC732" s="831" t="str">
        <f t="shared" ca="1" si="161"/>
        <v>Electric tab Row 144-154 plus Row 188-198 for Coal Mix when Inputs tab E710 = NPCC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NPCC</v>
      </c>
      <c r="V733" s="375" t="s">
        <v>406</v>
      </c>
      <c r="W733" s="375" t="str">
        <f t="shared" si="157"/>
        <v>100%Boiler_0%IGCC</v>
      </c>
      <c r="X733" s="824">
        <f t="shared" si="158"/>
        <v>0.32800000000000001</v>
      </c>
      <c r="Y733" s="375" t="s">
        <v>394</v>
      </c>
      <c r="Z733" s="375" t="s">
        <v>401</v>
      </c>
      <c r="AA733" s="378">
        <f t="shared" si="162"/>
        <v>1.4994473921720501E-5</v>
      </c>
      <c r="AB733" s="375" t="s">
        <v>399</v>
      </c>
      <c r="AC733" s="831" t="str">
        <f t="shared" ca="1" si="161"/>
        <v>Electric tab Row 144-154 plus Row 188-198 for Coal Mix when Inputs tab E710 = NPCC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NPCC</v>
      </c>
      <c r="V734" s="375" t="s">
        <v>406</v>
      </c>
      <c r="W734" s="375" t="str">
        <f t="shared" si="157"/>
        <v>100%Boiler_0%IGCC</v>
      </c>
      <c r="X734" s="824">
        <f t="shared" si="158"/>
        <v>0.32800000000000001</v>
      </c>
      <c r="Y734" s="375" t="s">
        <v>395</v>
      </c>
      <c r="Z734" s="375" t="s">
        <v>401</v>
      </c>
      <c r="AA734" s="378">
        <f t="shared" si="162"/>
        <v>1.2288505310979559E-5</v>
      </c>
      <c r="AB734" s="375" t="s">
        <v>399</v>
      </c>
      <c r="AC734" s="831" t="str">
        <f t="shared" ca="1" si="161"/>
        <v>Electric tab Row 144-154 plus Row 188-198 for Coal Mix when Inputs tab E710 = NPCC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NPCC</v>
      </c>
      <c r="V735" s="375" t="s">
        <v>406</v>
      </c>
      <c r="W735" s="375" t="str">
        <f t="shared" si="157"/>
        <v>100%Boiler_0%IGCC</v>
      </c>
      <c r="X735" s="824">
        <f t="shared" si="158"/>
        <v>0.32800000000000001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NPCC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NPCC</v>
      </c>
      <c r="V736" s="375" t="s">
        <v>406</v>
      </c>
      <c r="W736" s="375" t="str">
        <f t="shared" si="157"/>
        <v>100%Boiler_0%IGCC</v>
      </c>
      <c r="X736" s="824">
        <f t="shared" si="158"/>
        <v>0.32800000000000001</v>
      </c>
      <c r="Y736" s="375" t="s">
        <v>397</v>
      </c>
      <c r="Z736" s="375" t="s">
        <v>401</v>
      </c>
      <c r="AA736" s="378">
        <f t="shared" si="162"/>
        <v>2.2387301995896625</v>
      </c>
      <c r="AB736" s="375" t="s">
        <v>399</v>
      </c>
      <c r="AC736" s="831" t="str">
        <f t="shared" ca="1" si="161"/>
        <v>Electric tab Row 144-154 plus Row 188-198 for Coal Mix when Inputs tab E710 = NPCC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C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RFC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1.5851958535939477E-3</v>
      </c>
      <c r="C61" s="427"/>
      <c r="D61" s="683">
        <v>0.31008847095092867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0.80100000000000005</v>
      </c>
      <c r="D62" s="681">
        <v>0.32500000000000001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1.1999999999999955E-2</v>
      </c>
      <c r="D63" s="681">
        <v>0.27400000000000002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0.187</v>
      </c>
      <c r="D64" s="682">
        <v>0.26100000000000001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0.26113923323443305</v>
      </c>
      <c r="C65" s="827"/>
      <c r="D65" s="684">
        <v>0.45403459952271757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5.5E-2</v>
      </c>
      <c r="D66" s="681">
        <v>0.31900000000000001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8.5000000000000006E-2</v>
      </c>
      <c r="D67" s="681">
        <v>0.29899999999999999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0.83499999999999996</v>
      </c>
      <c r="D68" s="681">
        <v>0.501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2.5000000000000022E-2</v>
      </c>
      <c r="D69" s="681">
        <v>0.316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0.38614871648458243</v>
      </c>
      <c r="C70" s="828"/>
      <c r="D70" s="683">
        <v>0.34899999999999998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0.34899999999999998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5.5598700976878374E-4</v>
      </c>
      <c r="C73" s="827"/>
      <c r="D73" s="684">
        <v>0.221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0.221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0.30037037072147649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5.0200496696145236E-2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0.24357606603609344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0.5731840131506919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5.7128950498849598E-2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0.12611097031436513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0.26237868296755462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0.29774219057470136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0.44732869201479908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0.44844840293534877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1.850133432167303E-2</v>
      </c>
      <c r="C108" s="465">
        <v>4.0025389146562965E-2</v>
      </c>
      <c r="D108" s="465">
        <v>1.4616480671042598E-2</v>
      </c>
      <c r="E108" s="466">
        <v>0.12330028574582609</v>
      </c>
      <c r="F108" s="466">
        <v>0.12330028574582609</v>
      </c>
      <c r="G108" s="466">
        <v>0.12330028574582609</v>
      </c>
      <c r="H108" s="466">
        <v>0.12330028574582609</v>
      </c>
      <c r="I108" s="466">
        <v>0.12330028574582609</v>
      </c>
      <c r="J108" s="467">
        <v>1.850133432167303E-2</v>
      </c>
      <c r="K108" s="464">
        <v>4.0025389146562965E-2</v>
      </c>
      <c r="L108" s="464">
        <v>1.4616480671042598E-2</v>
      </c>
      <c r="M108" s="466">
        <v>0.12330028574582609</v>
      </c>
      <c r="N108" s="466">
        <v>0.12330028574582609</v>
      </c>
      <c r="O108" s="466">
        <v>0.12330028574582609</v>
      </c>
      <c r="P108" s="466">
        <v>0.12330028574582609</v>
      </c>
      <c r="Q108" s="468">
        <v>0.12330028574582609</v>
      </c>
      <c r="R108" s="464">
        <v>1.2E-2</v>
      </c>
      <c r="S108" s="464">
        <v>1.6E-2</v>
      </c>
      <c r="T108" s="464">
        <v>6.0000000000000001E-3</v>
      </c>
      <c r="U108" s="465">
        <v>2.9000000000000001E-2</v>
      </c>
      <c r="V108" s="465">
        <v>1.2E-2</v>
      </c>
      <c r="W108" s="465">
        <v>2E-3</v>
      </c>
      <c r="X108" s="465">
        <v>1.2</v>
      </c>
      <c r="Y108" s="465">
        <v>1.2999999999999999E-2</v>
      </c>
      <c r="Z108" s="465">
        <v>8.9999999999999998E-4</v>
      </c>
      <c r="AA108" s="464">
        <v>0.13300000000000001</v>
      </c>
      <c r="AB108" s="464">
        <v>0.13300000000000001</v>
      </c>
      <c r="AC108" s="464">
        <v>0.13300000000000001</v>
      </c>
      <c r="AD108" s="464">
        <v>0.13300000000000001</v>
      </c>
      <c r="AE108" s="464">
        <v>0.13300000000000001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1.2E-2</v>
      </c>
      <c r="AL108" s="464">
        <v>1.6E-2</v>
      </c>
      <c r="AM108" s="464">
        <v>6.0000000000000001E-3</v>
      </c>
      <c r="AN108" s="464">
        <v>2.9000000000000001E-2</v>
      </c>
      <c r="AO108" s="464">
        <v>1.2E-2</v>
      </c>
      <c r="AP108" s="464">
        <v>2E-3</v>
      </c>
      <c r="AQ108" s="464">
        <v>1.2</v>
      </c>
      <c r="AR108" s="464">
        <v>1.2999999999999999E-2</v>
      </c>
      <c r="AS108" s="464">
        <v>8.9999999999999998E-4</v>
      </c>
      <c r="AT108" s="464">
        <v>0.13300000000000001</v>
      </c>
      <c r="AU108" s="464">
        <v>0.13300000000000001</v>
      </c>
      <c r="AV108" s="464">
        <v>0.13300000000000001</v>
      </c>
      <c r="AW108" s="464">
        <v>0.13300000000000001</v>
      </c>
      <c r="AX108" s="464">
        <v>0.13300000000000001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1.0926E-2</v>
      </c>
      <c r="BE108" s="464">
        <v>3.4285000000000024E-2</v>
      </c>
      <c r="BF108" s="464">
        <v>1.2999999999999999E-2</v>
      </c>
      <c r="BG108" s="469">
        <v>0.13300000000000001</v>
      </c>
      <c r="BH108" s="467">
        <v>1.0926E-2</v>
      </c>
      <c r="BI108" s="464">
        <v>3.4285000000000024E-2</v>
      </c>
      <c r="BJ108" s="464">
        <v>1.2999999999999999E-2</v>
      </c>
      <c r="BK108" s="464">
        <v>0.13300000000000001</v>
      </c>
      <c r="BL108" s="470">
        <v>1.6194216277916187E-2</v>
      </c>
      <c r="BM108" s="471">
        <v>5.4174942933771725E-3</v>
      </c>
      <c r="BN108" s="464">
        <v>1.6194216277916187E-2</v>
      </c>
      <c r="BO108" s="469">
        <v>5.4174942933771725E-3</v>
      </c>
      <c r="BP108" s="472">
        <v>1.4064358047937729E-2</v>
      </c>
      <c r="BQ108" s="473">
        <v>4.711047804854207E-3</v>
      </c>
      <c r="BR108" s="474">
        <v>1.4064358047937729E-2</v>
      </c>
      <c r="BS108" s="473">
        <v>4.711047804854207E-3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0.2383059974390771</v>
      </c>
      <c r="C109" s="465">
        <v>0.3263429464994595</v>
      </c>
      <c r="D109" s="465">
        <v>0.12139989330591031</v>
      </c>
      <c r="E109" s="466">
        <v>4.3518855925410733</v>
      </c>
      <c r="F109" s="466">
        <v>4.3518855925410733</v>
      </c>
      <c r="G109" s="466">
        <v>4.3518855925410733</v>
      </c>
      <c r="H109" s="466">
        <v>4.3518855925410733</v>
      </c>
      <c r="I109" s="466">
        <v>4.3518855925410733</v>
      </c>
      <c r="J109" s="467">
        <v>0.2383059974390771</v>
      </c>
      <c r="K109" s="464">
        <v>0.3263429464994595</v>
      </c>
      <c r="L109" s="464">
        <v>0.12139989330591031</v>
      </c>
      <c r="M109" s="466">
        <v>4.3518855925410733</v>
      </c>
      <c r="N109" s="466">
        <v>4.3518855925410733</v>
      </c>
      <c r="O109" s="466">
        <v>4.3518855925410733</v>
      </c>
      <c r="P109" s="466">
        <v>4.3518855925410733</v>
      </c>
      <c r="Q109" s="468">
        <v>4.3518855925410733</v>
      </c>
      <c r="R109" s="464">
        <v>0.18</v>
      </c>
      <c r="S109" s="464">
        <v>4.1000000000000002E-2</v>
      </c>
      <c r="T109" s="464">
        <v>0.02</v>
      </c>
      <c r="U109" s="465">
        <v>0.35799999999999998</v>
      </c>
      <c r="V109" s="465">
        <v>0.47099999999999997</v>
      </c>
      <c r="W109" s="465">
        <v>0.105</v>
      </c>
      <c r="X109" s="465">
        <v>4.1260000000000003</v>
      </c>
      <c r="Y109" s="465">
        <v>0.108</v>
      </c>
      <c r="Z109" s="465">
        <v>1.5100000000000001E-2</v>
      </c>
      <c r="AA109" s="464">
        <v>4.7060000000000004</v>
      </c>
      <c r="AB109" s="464">
        <v>4.7060000000000004</v>
      </c>
      <c r="AC109" s="464">
        <v>4.7060000000000004</v>
      </c>
      <c r="AD109" s="464">
        <v>4.7060000000000004</v>
      </c>
      <c r="AE109" s="464">
        <v>4.7060000000000004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0.18</v>
      </c>
      <c r="AL109" s="464">
        <v>4.1000000000000002E-2</v>
      </c>
      <c r="AM109" s="464">
        <v>0.02</v>
      </c>
      <c r="AN109" s="464">
        <v>0.35799999999999998</v>
      </c>
      <c r="AO109" s="464">
        <v>0.47099999999999997</v>
      </c>
      <c r="AP109" s="464">
        <v>0.105</v>
      </c>
      <c r="AQ109" s="464">
        <v>4.1260000000000003</v>
      </c>
      <c r="AR109" s="464">
        <v>0.108</v>
      </c>
      <c r="AS109" s="464">
        <v>1.5100000000000001E-2</v>
      </c>
      <c r="AT109" s="464">
        <v>4.7060000000000004</v>
      </c>
      <c r="AU109" s="464">
        <v>4.7060000000000004</v>
      </c>
      <c r="AV109" s="464">
        <v>4.7060000000000004</v>
      </c>
      <c r="AW109" s="464">
        <v>4.7060000000000004</v>
      </c>
      <c r="AX109" s="464">
        <v>4.7060000000000004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0.14841199999999999</v>
      </c>
      <c r="BE109" s="464">
        <v>0.25055000000000005</v>
      </c>
      <c r="BF109" s="464">
        <v>0.108</v>
      </c>
      <c r="BG109" s="469">
        <v>4.7060000000000004</v>
      </c>
      <c r="BH109" s="464">
        <v>0.14841199999999999</v>
      </c>
      <c r="BI109" s="464">
        <v>0.25055000000000005</v>
      </c>
      <c r="BJ109" s="464">
        <v>0.108</v>
      </c>
      <c r="BK109" s="464">
        <v>4.7060000000000004</v>
      </c>
      <c r="BL109" s="470">
        <v>0.13489671333825676</v>
      </c>
      <c r="BM109" s="471">
        <v>4.4523185598650004E-2</v>
      </c>
      <c r="BN109" s="464">
        <v>0.13489671333825676</v>
      </c>
      <c r="BO109" s="469">
        <v>4.4523185598650004E-2</v>
      </c>
      <c r="BP109" s="472">
        <v>0.10998423322221759</v>
      </c>
      <c r="BQ109" s="473">
        <v>3.636301023827683E-2</v>
      </c>
      <c r="BR109" s="474">
        <v>0.10998423322221759</v>
      </c>
      <c r="BS109" s="473">
        <v>3.636301023827683E-2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4.582952951366039</v>
      </c>
      <c r="C110" s="465">
        <v>0.37637221397552406</v>
      </c>
      <c r="D110" s="465">
        <v>1.134463769006306</v>
      </c>
      <c r="E110" s="466">
        <v>1.5956934425390523</v>
      </c>
      <c r="F110" s="466">
        <v>1.5956934425390523</v>
      </c>
      <c r="G110" s="466">
        <v>1.5956934425390523</v>
      </c>
      <c r="H110" s="466">
        <v>1.5956934425390523</v>
      </c>
      <c r="I110" s="466">
        <v>1.5956934425390523</v>
      </c>
      <c r="J110" s="467">
        <v>4.582952951366039</v>
      </c>
      <c r="K110" s="464">
        <v>0.37637221397552406</v>
      </c>
      <c r="L110" s="464">
        <v>1.134463769006306</v>
      </c>
      <c r="M110" s="466">
        <v>1.5956934425390523</v>
      </c>
      <c r="N110" s="466">
        <v>1.5956934425390523</v>
      </c>
      <c r="O110" s="466">
        <v>1.5956934425390523</v>
      </c>
      <c r="P110" s="466">
        <v>1.5956934425390523</v>
      </c>
      <c r="Q110" s="468">
        <v>1.5956934425390523</v>
      </c>
      <c r="R110" s="464">
        <v>7.0090000000000003</v>
      </c>
      <c r="S110" s="464">
        <v>4.0190000000000001</v>
      </c>
      <c r="T110" s="464">
        <v>2.0169999999999999</v>
      </c>
      <c r="U110" s="465">
        <v>0.504</v>
      </c>
      <c r="V110" s="465">
        <v>0.42799999999999999</v>
      </c>
      <c r="W110" s="465">
        <v>0.10100000000000001</v>
      </c>
      <c r="X110" s="465">
        <v>2.7080000000000002</v>
      </c>
      <c r="Y110" s="465">
        <v>1.2130000000000001</v>
      </c>
      <c r="Z110" s="465">
        <v>0.23499999999999999</v>
      </c>
      <c r="AA110" s="464">
        <v>1.095</v>
      </c>
      <c r="AB110" s="464">
        <v>1.095</v>
      </c>
      <c r="AC110" s="464">
        <v>1.095</v>
      </c>
      <c r="AD110" s="464">
        <v>1.095</v>
      </c>
      <c r="AE110" s="464">
        <v>1.095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7.0090000000000003</v>
      </c>
      <c r="AL110" s="464">
        <v>4.0190000000000001</v>
      </c>
      <c r="AM110" s="464">
        <v>2.0169999999999999</v>
      </c>
      <c r="AN110" s="464">
        <v>0.504</v>
      </c>
      <c r="AO110" s="464">
        <v>0.42799999999999999</v>
      </c>
      <c r="AP110" s="464">
        <v>0.10100000000000001</v>
      </c>
      <c r="AQ110" s="464">
        <v>2.7080000000000002</v>
      </c>
      <c r="AR110" s="464">
        <v>1.2130000000000001</v>
      </c>
      <c r="AS110" s="464">
        <v>0.23499999999999999</v>
      </c>
      <c r="AT110" s="464">
        <v>1.095</v>
      </c>
      <c r="AU110" s="464">
        <v>1.095</v>
      </c>
      <c r="AV110" s="464">
        <v>1.095</v>
      </c>
      <c r="AW110" s="464">
        <v>1.095</v>
      </c>
      <c r="AX110" s="464">
        <v>1.095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6.0396160000000005</v>
      </c>
      <c r="BE110" s="464">
        <v>0.21613500000000008</v>
      </c>
      <c r="BF110" s="464">
        <v>1.2130000000000001</v>
      </c>
      <c r="BG110" s="469">
        <v>1.095</v>
      </c>
      <c r="BH110" s="464">
        <v>6.0396160000000005</v>
      </c>
      <c r="BI110" s="464">
        <v>0.21613500000000008</v>
      </c>
      <c r="BJ110" s="464">
        <v>1.2130000000000001</v>
      </c>
      <c r="BK110" s="464">
        <v>1.095</v>
      </c>
      <c r="BL110" s="470">
        <v>0.54450934250970773</v>
      </c>
      <c r="BM110" s="471">
        <v>0.19731481651519053</v>
      </c>
      <c r="BN110" s="464">
        <v>0.54450934250970773</v>
      </c>
      <c r="BO110" s="469">
        <v>0.19731481651519053</v>
      </c>
      <c r="BP110" s="472">
        <v>0.53502250128711915</v>
      </c>
      <c r="BQ110" s="473">
        <v>0.19576117931270637</v>
      </c>
      <c r="BR110" s="474">
        <v>0.53502250128711915</v>
      </c>
      <c r="BS110" s="473">
        <v>0.19576117931270637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0.21773685139283475</v>
      </c>
      <c r="C111" s="465">
        <v>8.2301166842269329E-3</v>
      </c>
      <c r="D111" s="465">
        <v>0.28197586557427395</v>
      </c>
      <c r="E111" s="466">
        <v>0.56538106232486929</v>
      </c>
      <c r="F111" s="466">
        <v>0.56538106232486929</v>
      </c>
      <c r="G111" s="466">
        <v>0.56538106232486929</v>
      </c>
      <c r="H111" s="466">
        <v>0.56538106232486929</v>
      </c>
      <c r="I111" s="466">
        <v>0.56538106232486929</v>
      </c>
      <c r="J111" s="467">
        <v>0.21773685139283475</v>
      </c>
      <c r="K111" s="464">
        <v>8.2301166842269329E-3</v>
      </c>
      <c r="L111" s="464">
        <v>0.28197586557427395</v>
      </c>
      <c r="M111" s="466">
        <v>0.56538106232486929</v>
      </c>
      <c r="N111" s="466">
        <v>0.56538106232486929</v>
      </c>
      <c r="O111" s="466">
        <v>0.56538106232486929</v>
      </c>
      <c r="P111" s="466">
        <v>0.56538106232486929</v>
      </c>
      <c r="Q111" s="468">
        <v>0.56538106232486929</v>
      </c>
      <c r="R111" s="464">
        <v>0.11</v>
      </c>
      <c r="S111" s="464">
        <v>3.2000000000000001E-2</v>
      </c>
      <c r="T111" s="464">
        <v>0.372</v>
      </c>
      <c r="U111" s="465">
        <v>0.04</v>
      </c>
      <c r="V111" s="465">
        <v>4.9000000000000002E-2</v>
      </c>
      <c r="W111" s="465">
        <v>1E-3</v>
      </c>
      <c r="X111" s="465">
        <v>0.51</v>
      </c>
      <c r="Y111" s="465">
        <v>0.39300000000000002</v>
      </c>
      <c r="Z111" s="465">
        <v>2.8400000000000002E-2</v>
      </c>
      <c r="AA111" s="464">
        <v>2.8239999999999998</v>
      </c>
      <c r="AB111" s="464">
        <v>2.8239999999999998</v>
      </c>
      <c r="AC111" s="464">
        <v>2.8239999999999998</v>
      </c>
      <c r="AD111" s="464">
        <v>2.8239999999999998</v>
      </c>
      <c r="AE111" s="464">
        <v>2.8239999999999998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0.11</v>
      </c>
      <c r="AL111" s="464">
        <v>3.2000000000000001E-2</v>
      </c>
      <c r="AM111" s="464">
        <v>0.372</v>
      </c>
      <c r="AN111" s="464">
        <v>0.04</v>
      </c>
      <c r="AO111" s="464">
        <v>4.9000000000000002E-2</v>
      </c>
      <c r="AP111" s="464">
        <v>1E-3</v>
      </c>
      <c r="AQ111" s="464">
        <v>0.51</v>
      </c>
      <c r="AR111" s="464">
        <v>0.39300000000000002</v>
      </c>
      <c r="AS111" s="464">
        <v>2.8400000000000002E-2</v>
      </c>
      <c r="AT111" s="464">
        <v>2.8239999999999998</v>
      </c>
      <c r="AU111" s="464">
        <v>2.8239999999999998</v>
      </c>
      <c r="AV111" s="464">
        <v>2.8239999999999998</v>
      </c>
      <c r="AW111" s="464">
        <v>2.8239999999999998</v>
      </c>
      <c r="AX111" s="464">
        <v>2.8239999999999998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0.158058</v>
      </c>
      <c r="BE111" s="464">
        <v>1.9950000000000013E-2</v>
      </c>
      <c r="BF111" s="464">
        <v>0.39300000000000002</v>
      </c>
      <c r="BG111" s="469">
        <v>2.8239999999999998</v>
      </c>
      <c r="BH111" s="464">
        <v>0.158058</v>
      </c>
      <c r="BI111" s="464">
        <v>1.9950000000000013E-2</v>
      </c>
      <c r="BJ111" s="464">
        <v>0.39300000000000002</v>
      </c>
      <c r="BK111" s="464">
        <v>2.8239999999999998</v>
      </c>
      <c r="BL111" s="470">
        <v>0.11169332501170841</v>
      </c>
      <c r="BM111" s="471">
        <v>4.2056394682201438E-2</v>
      </c>
      <c r="BN111" s="464">
        <v>0.11169332501170841</v>
      </c>
      <c r="BO111" s="469">
        <v>4.2056394682201438E-2</v>
      </c>
      <c r="BP111" s="472">
        <v>0.15878683348328224</v>
      </c>
      <c r="BQ111" s="473">
        <v>5.9321011014819881E-2</v>
      </c>
      <c r="BR111" s="474">
        <v>0.15878683348328224</v>
      </c>
      <c r="BS111" s="473">
        <v>5.9321011014819881E-2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0.13761011907692827</v>
      </c>
      <c r="C112" s="465">
        <v>8.2301166842269329E-3</v>
      </c>
      <c r="D112" s="465">
        <v>0.19825618397819514</v>
      </c>
      <c r="E112" s="466">
        <v>0.50698866554416377</v>
      </c>
      <c r="F112" s="466">
        <v>0.50698866554416377</v>
      </c>
      <c r="G112" s="466">
        <v>0.50698866554416377</v>
      </c>
      <c r="H112" s="466">
        <v>0.50698866554416377</v>
      </c>
      <c r="I112" s="466">
        <v>0.50698866554416377</v>
      </c>
      <c r="J112" s="467">
        <v>0.13761011907692827</v>
      </c>
      <c r="K112" s="464">
        <v>8.2301166842269329E-3</v>
      </c>
      <c r="L112" s="464">
        <v>0.19825618397819514</v>
      </c>
      <c r="M112" s="466">
        <v>0.50698866554416377</v>
      </c>
      <c r="N112" s="466">
        <v>0.50698866554416377</v>
      </c>
      <c r="O112" s="466">
        <v>0.50698866554416377</v>
      </c>
      <c r="P112" s="466">
        <v>0.50698866554416377</v>
      </c>
      <c r="Q112" s="468">
        <v>0.50698866554416377</v>
      </c>
      <c r="R112" s="464">
        <v>7.9000000000000001E-2</v>
      </c>
      <c r="S112" s="464">
        <v>2.8000000000000001E-2</v>
      </c>
      <c r="T112" s="464">
        <v>8.8999999999999996E-2</v>
      </c>
      <c r="U112" s="465">
        <v>0.04</v>
      </c>
      <c r="V112" s="465">
        <v>4.9000000000000002E-2</v>
      </c>
      <c r="W112" s="465">
        <v>1E-3</v>
      </c>
      <c r="X112" s="465">
        <v>0.51</v>
      </c>
      <c r="Y112" s="465">
        <v>0.25700000000000001</v>
      </c>
      <c r="Z112" s="465">
        <v>8.2699999999999996E-3</v>
      </c>
      <c r="AA112" s="464">
        <v>1.9039999999999999</v>
      </c>
      <c r="AB112" s="464">
        <v>1.9039999999999999</v>
      </c>
      <c r="AC112" s="464">
        <v>1.9039999999999999</v>
      </c>
      <c r="AD112" s="464">
        <v>1.9039999999999999</v>
      </c>
      <c r="AE112" s="464">
        <v>1.9039999999999999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7.9000000000000001E-2</v>
      </c>
      <c r="AL112" s="464">
        <v>2.8000000000000001E-2</v>
      </c>
      <c r="AM112" s="464">
        <v>8.8999999999999996E-2</v>
      </c>
      <c r="AN112" s="464">
        <v>0.04</v>
      </c>
      <c r="AO112" s="464">
        <v>4.9000000000000002E-2</v>
      </c>
      <c r="AP112" s="464">
        <v>1E-3</v>
      </c>
      <c r="AQ112" s="464">
        <v>0.51</v>
      </c>
      <c r="AR112" s="464">
        <v>0.25700000000000001</v>
      </c>
      <c r="AS112" s="464">
        <v>8.2699999999999996E-3</v>
      </c>
      <c r="AT112" s="464">
        <v>1.9039999999999999</v>
      </c>
      <c r="AU112" s="464">
        <v>1.9039999999999999</v>
      </c>
      <c r="AV112" s="464">
        <v>1.9039999999999999</v>
      </c>
      <c r="AW112" s="464">
        <v>1.9039999999999999</v>
      </c>
      <c r="AX112" s="464">
        <v>1.9039999999999999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8.0257999999999996E-2</v>
      </c>
      <c r="BE112" s="464">
        <v>1.9950000000000013E-2</v>
      </c>
      <c r="BF112" s="464">
        <v>0.25700000000000001</v>
      </c>
      <c r="BG112" s="469">
        <v>1.9039999999999999</v>
      </c>
      <c r="BH112" s="464">
        <v>8.0257999999999996E-2</v>
      </c>
      <c r="BI112" s="464">
        <v>1.9950000000000013E-2</v>
      </c>
      <c r="BJ112" s="464">
        <v>0.25700000000000001</v>
      </c>
      <c r="BK112" s="464">
        <v>1.9039999999999999</v>
      </c>
      <c r="BL112" s="470">
        <v>7.920559544097612E-2</v>
      </c>
      <c r="BM112" s="471">
        <v>2.9769968380907095E-2</v>
      </c>
      <c r="BN112" s="464">
        <v>7.920559544097612E-2</v>
      </c>
      <c r="BO112" s="469">
        <v>2.9769968380907095E-2</v>
      </c>
      <c r="BP112" s="467">
        <v>0.10563577175498214</v>
      </c>
      <c r="BQ112" s="469">
        <v>3.9356962459885729E-2</v>
      </c>
      <c r="BR112" s="464">
        <v>0.10563577175498214</v>
      </c>
      <c r="BS112" s="469">
        <v>3.9356962459885729E-2</v>
      </c>
    </row>
    <row r="113" spans="1:170" ht="14.5" hidden="1" customHeight="1" x14ac:dyDescent="0.4">
      <c r="A113" s="453" t="s">
        <v>17</v>
      </c>
      <c r="B113" s="464">
        <v>6.9106908173717603</v>
      </c>
      <c r="C113" s="465">
        <v>2.0183129677483341E-3</v>
      </c>
      <c r="D113" s="465">
        <v>3.1814652235727672</v>
      </c>
      <c r="E113" s="466">
        <v>0.90975114532281443</v>
      </c>
      <c r="F113" s="466">
        <v>0.35172399104501356</v>
      </c>
      <c r="G113" s="466">
        <v>2.1329246897942906</v>
      </c>
      <c r="H113" s="466">
        <v>1.460725186639557</v>
      </c>
      <c r="I113" s="466">
        <v>0.64811284092266996</v>
      </c>
      <c r="J113" s="467">
        <v>6.9106908173717603</v>
      </c>
      <c r="K113" s="464">
        <v>2.0183129677483341E-3</v>
      </c>
      <c r="L113" s="464">
        <v>3.1814652235727672</v>
      </c>
      <c r="M113" s="466">
        <v>0.90975114532281443</v>
      </c>
      <c r="N113" s="466">
        <v>0.35172399104501356</v>
      </c>
      <c r="O113" s="466">
        <v>2.1329246897942906</v>
      </c>
      <c r="P113" s="466">
        <v>1.460725186639557</v>
      </c>
      <c r="Q113" s="468">
        <v>0.64811284092266996</v>
      </c>
      <c r="R113" s="464">
        <v>8.8610000000000007</v>
      </c>
      <c r="S113" s="464">
        <v>0.37</v>
      </c>
      <c r="T113" s="464">
        <v>0.44900000000000001</v>
      </c>
      <c r="U113" s="465">
        <v>3.5999999999999997E-2</v>
      </c>
      <c r="V113" s="465">
        <v>1.2999999999999999E-2</v>
      </c>
      <c r="W113" s="465">
        <v>5.0000000000000001E-3</v>
      </c>
      <c r="X113" s="465">
        <v>3.0000000000000001E-3</v>
      </c>
      <c r="Y113" s="465">
        <v>4.2229999999999999</v>
      </c>
      <c r="Z113" s="465">
        <v>4.9100000000000003E-3</v>
      </c>
      <c r="AA113" s="464">
        <v>0.90975114532281431</v>
      </c>
      <c r="AB113" s="464">
        <v>0.35172399104501351</v>
      </c>
      <c r="AC113" s="464">
        <v>2.1329246897942902</v>
      </c>
      <c r="AD113" s="464">
        <v>1.460725186639557</v>
      </c>
      <c r="AE113" s="464">
        <v>0.64811284092266996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8.8610000000000007</v>
      </c>
      <c r="AL113" s="464">
        <v>0.37</v>
      </c>
      <c r="AM113" s="464">
        <v>0.44900000000000001</v>
      </c>
      <c r="AN113" s="464">
        <v>3.5999999999999997E-2</v>
      </c>
      <c r="AO113" s="464">
        <v>1.2999999999999999E-2</v>
      </c>
      <c r="AP113" s="464">
        <v>5.0000000000000001E-3</v>
      </c>
      <c r="AQ113" s="464">
        <v>3.0000000000000001E-3</v>
      </c>
      <c r="AR113" s="464">
        <v>4.2229999999999999</v>
      </c>
      <c r="AS113" s="464">
        <v>4.9100000000000003E-3</v>
      </c>
      <c r="AT113" s="464">
        <v>0.90975114532281431</v>
      </c>
      <c r="AU113" s="464">
        <v>0.35172399104501351</v>
      </c>
      <c r="AV113" s="464">
        <v>2.1329246897942902</v>
      </c>
      <c r="AW113" s="464">
        <v>1.460725186639557</v>
      </c>
      <c r="AX113" s="464">
        <v>0.64811284092266996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7.1860640000000009</v>
      </c>
      <c r="BE113" s="464">
        <v>7.3350000000000004E-3</v>
      </c>
      <c r="BF113" s="464">
        <v>4.2229999999999999</v>
      </c>
      <c r="BG113" s="469">
        <v>0.64811284092266996</v>
      </c>
      <c r="BH113" s="464">
        <v>7.1860640000000009</v>
      </c>
      <c r="BI113" s="464">
        <v>7.3350000000000004E-3</v>
      </c>
      <c r="BJ113" s="464">
        <v>4.2229999999999999</v>
      </c>
      <c r="BK113" s="464">
        <v>0.64811284092266996</v>
      </c>
      <c r="BL113" s="470">
        <v>1.2403609140733687</v>
      </c>
      <c r="BM113" s="471">
        <v>0.46711631323053976</v>
      </c>
      <c r="BN113" s="464">
        <v>1.2403609140733687</v>
      </c>
      <c r="BO113" s="469">
        <v>0.46711631323053976</v>
      </c>
      <c r="BP113" s="472">
        <v>1.6443731471670442</v>
      </c>
      <c r="BQ113" s="473">
        <v>0.62038642674451627</v>
      </c>
      <c r="BR113" s="474">
        <v>1.6443731471670442</v>
      </c>
      <c r="BS113" s="473">
        <v>0.62038642674451627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1.5366482167064632E-2</v>
      </c>
      <c r="C114" s="465">
        <v>8.5148576971481524E-4</v>
      </c>
      <c r="D114" s="465">
        <v>8.5250159110623908E-3</v>
      </c>
      <c r="E114" s="466">
        <v>6.9964435845094597E-2</v>
      </c>
      <c r="F114" s="466">
        <v>6.9964435845094597E-2</v>
      </c>
      <c r="G114" s="466">
        <v>6.9964435845094597E-2</v>
      </c>
      <c r="H114" s="466">
        <v>6.9964435845094597E-2</v>
      </c>
      <c r="I114" s="466">
        <v>6.9964435845094597E-2</v>
      </c>
      <c r="J114" s="467">
        <v>1.5366482167064632E-2</v>
      </c>
      <c r="K114" s="464">
        <v>8.5148576971481524E-4</v>
      </c>
      <c r="L114" s="464">
        <v>8.5250159110623908E-3</v>
      </c>
      <c r="M114" s="466">
        <v>6.9964435845094597E-2</v>
      </c>
      <c r="N114" s="466">
        <v>6.9964435845094597E-2</v>
      </c>
      <c r="O114" s="466">
        <v>6.9964435845094597E-2</v>
      </c>
      <c r="P114" s="466">
        <v>6.9964435845094597E-2</v>
      </c>
      <c r="Q114" s="468">
        <v>6.9964435845094597E-2</v>
      </c>
      <c r="R114" s="464">
        <v>5.0085999999999993E-3</v>
      </c>
      <c r="S114" s="464">
        <v>4.1999999999999997E-3</v>
      </c>
      <c r="T114" s="464">
        <v>5.3400000000000001E-3</v>
      </c>
      <c r="U114" s="465">
        <v>6.6E-3</v>
      </c>
      <c r="V114" s="465">
        <v>1.421E-3</v>
      </c>
      <c r="W114" s="465">
        <v>2.8999999999999997E-5</v>
      </c>
      <c r="X114" s="465">
        <v>0.10199999999999999</v>
      </c>
      <c r="Y114" s="465">
        <v>1.1051E-2</v>
      </c>
      <c r="Z114" s="465">
        <v>3.5560999999999996E-4</v>
      </c>
      <c r="AA114" s="464">
        <v>0.26275200000000004</v>
      </c>
      <c r="AB114" s="464">
        <v>0.26275200000000004</v>
      </c>
      <c r="AC114" s="464">
        <v>0.26275200000000004</v>
      </c>
      <c r="AD114" s="464">
        <v>0.26275200000000004</v>
      </c>
      <c r="AE114" s="464">
        <v>0.26275200000000004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5.0085999999999993E-3</v>
      </c>
      <c r="AL114" s="464">
        <v>4.1999999999999997E-3</v>
      </c>
      <c r="AM114" s="464">
        <v>5.3400000000000001E-3</v>
      </c>
      <c r="AN114" s="464">
        <v>6.6E-3</v>
      </c>
      <c r="AO114" s="464">
        <v>1.421E-3</v>
      </c>
      <c r="AP114" s="464">
        <v>2.8999999999999997E-5</v>
      </c>
      <c r="AQ114" s="464">
        <v>0.10199999999999999</v>
      </c>
      <c r="AR114" s="464">
        <v>1.1051E-2</v>
      </c>
      <c r="AS114" s="464">
        <v>3.5560999999999996E-4</v>
      </c>
      <c r="AT114" s="464">
        <v>0.26275200000000004</v>
      </c>
      <c r="AU114" s="464">
        <v>0.26275200000000004</v>
      </c>
      <c r="AV114" s="464">
        <v>0.26275200000000004</v>
      </c>
      <c r="AW114" s="464">
        <v>0.26275200000000004</v>
      </c>
      <c r="AX114" s="464">
        <v>0.26275200000000004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5.0608685999999998E-3</v>
      </c>
      <c r="BE114" s="464">
        <v>3.0580000000000017E-3</v>
      </c>
      <c r="BF114" s="464">
        <v>1.1051E-2</v>
      </c>
      <c r="BG114" s="469">
        <v>0.26275200000000004</v>
      </c>
      <c r="BH114" s="464">
        <v>5.0608685999999998E-3</v>
      </c>
      <c r="BI114" s="464">
        <v>3.0580000000000017E-3</v>
      </c>
      <c r="BJ114" s="464">
        <v>1.1051E-2</v>
      </c>
      <c r="BK114" s="464">
        <v>0.26275200000000004</v>
      </c>
      <c r="BL114" s="470">
        <v>3.5775384943719734E-3</v>
      </c>
      <c r="BM114" s="471">
        <v>1.3212779164881268E-3</v>
      </c>
      <c r="BN114" s="464">
        <v>3.5775384943719734E-3</v>
      </c>
      <c r="BO114" s="469">
        <v>1.3212779164881268E-3</v>
      </c>
      <c r="BP114" s="472">
        <v>5.2200024078130885E-3</v>
      </c>
      <c r="BQ114" s="473">
        <v>1.8735150104417797E-3</v>
      </c>
      <c r="BR114" s="474">
        <v>5.2200024078130885E-3</v>
      </c>
      <c r="BS114" s="473">
        <v>1.8735150104417797E-3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1.0471999420010151E-2</v>
      </c>
      <c r="C115" s="465">
        <v>4.5869713181599363E-3</v>
      </c>
      <c r="D115" s="465">
        <v>1.6058750902233805E-2</v>
      </c>
      <c r="E115" s="466">
        <v>0.1652783049673974</v>
      </c>
      <c r="F115" s="466">
        <v>0.1652783049673974</v>
      </c>
      <c r="G115" s="466">
        <v>0.1652783049673974</v>
      </c>
      <c r="H115" s="466">
        <v>0.1652783049673974</v>
      </c>
      <c r="I115" s="466">
        <v>0.1652783049673974</v>
      </c>
      <c r="J115" s="467">
        <v>1.0471999420010151E-2</v>
      </c>
      <c r="K115" s="464">
        <v>4.5869713181599363E-3</v>
      </c>
      <c r="L115" s="464">
        <v>1.6058750902233805E-2</v>
      </c>
      <c r="M115" s="466">
        <v>0.1652783049673974</v>
      </c>
      <c r="N115" s="466">
        <v>0.1652783049673974</v>
      </c>
      <c r="O115" s="466">
        <v>0.1652783049673974</v>
      </c>
      <c r="P115" s="466">
        <v>0.1652783049673974</v>
      </c>
      <c r="Q115" s="468">
        <v>0.1652783049673974</v>
      </c>
      <c r="R115" s="464">
        <v>3.4760000000000004E-3</v>
      </c>
      <c r="S115" s="464">
        <v>1.0920000000000001E-2</v>
      </c>
      <c r="T115" s="464">
        <v>3.5599999999999998E-3</v>
      </c>
      <c r="U115" s="465">
        <v>1.712E-2</v>
      </c>
      <c r="V115" s="465">
        <v>3.3320000000000002E-2</v>
      </c>
      <c r="W115" s="465">
        <v>6.8000000000000005E-4</v>
      </c>
      <c r="X115" s="465">
        <v>0.21828</v>
      </c>
      <c r="Y115" s="465">
        <v>2.0817000000000002E-2</v>
      </c>
      <c r="Z115" s="465">
        <v>6.6986999999999993E-4</v>
      </c>
      <c r="AA115" s="464">
        <v>0.62070400000000003</v>
      </c>
      <c r="AB115" s="464">
        <v>0.62070400000000003</v>
      </c>
      <c r="AC115" s="464">
        <v>0.62070400000000003</v>
      </c>
      <c r="AD115" s="464">
        <v>0.62070400000000003</v>
      </c>
      <c r="AE115" s="464">
        <v>0.62070400000000003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3.4760000000000004E-3</v>
      </c>
      <c r="AL115" s="464">
        <v>1.0920000000000001E-2</v>
      </c>
      <c r="AM115" s="464">
        <v>3.5599999999999998E-3</v>
      </c>
      <c r="AN115" s="464">
        <v>1.712E-2</v>
      </c>
      <c r="AO115" s="464">
        <v>3.3320000000000002E-2</v>
      </c>
      <c r="AP115" s="464">
        <v>6.8000000000000005E-4</v>
      </c>
      <c r="AQ115" s="464">
        <v>0.21828</v>
      </c>
      <c r="AR115" s="464">
        <v>2.0817000000000002E-2</v>
      </c>
      <c r="AS115" s="464">
        <v>6.6986999999999993E-4</v>
      </c>
      <c r="AT115" s="464">
        <v>0.62070400000000003</v>
      </c>
      <c r="AU115" s="464">
        <v>0.62070400000000003</v>
      </c>
      <c r="AV115" s="464">
        <v>0.62070400000000003</v>
      </c>
      <c r="AW115" s="464">
        <v>0.62070400000000003</v>
      </c>
      <c r="AX115" s="464">
        <v>0.62070400000000003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3.5810359999999997E-3</v>
      </c>
      <c r="BE115" s="464">
        <v>9.7986000000000045E-3</v>
      </c>
      <c r="BF115" s="464">
        <v>2.0817000000000002E-2</v>
      </c>
      <c r="BG115" s="469">
        <v>0.62070400000000003</v>
      </c>
      <c r="BH115" s="464">
        <v>3.5810359999999997E-3</v>
      </c>
      <c r="BI115" s="464">
        <v>9.7986000000000045E-3</v>
      </c>
      <c r="BJ115" s="464">
        <v>2.0817000000000002E-2</v>
      </c>
      <c r="BK115" s="464">
        <v>0.62070400000000003</v>
      </c>
      <c r="BL115" s="470">
        <v>7.5073969827537512E-3</v>
      </c>
      <c r="BM115" s="471">
        <v>2.7326890522056664E-3</v>
      </c>
      <c r="BN115" s="464">
        <v>7.5073969827537512E-3</v>
      </c>
      <c r="BO115" s="469">
        <v>2.7326890522056664E-3</v>
      </c>
      <c r="BP115" s="472">
        <v>1.0948036726160765E-2</v>
      </c>
      <c r="BQ115" s="473">
        <v>3.860061138739965E-3</v>
      </c>
      <c r="BR115" s="474">
        <v>1.0948036726160765E-2</v>
      </c>
      <c r="BS115" s="473">
        <v>3.860061138739965E-3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3.4782990271587787E-2</v>
      </c>
      <c r="C116" s="465">
        <v>0.11405751254549502</v>
      </c>
      <c r="D116" s="465">
        <v>1.0343970936430144E-2</v>
      </c>
      <c r="E116" s="466">
        <v>0.15231120947690638</v>
      </c>
      <c r="F116" s="466">
        <v>0.15231120947690638</v>
      </c>
      <c r="G116" s="466">
        <v>0.15231120947690638</v>
      </c>
      <c r="H116" s="466">
        <v>0.15231120947690638</v>
      </c>
      <c r="I116" s="466">
        <v>0.15231120947690638</v>
      </c>
      <c r="J116" s="467">
        <v>3.4782990271587787E-2</v>
      </c>
      <c r="K116" s="464">
        <v>0.11405751254549502</v>
      </c>
      <c r="L116" s="464">
        <v>1.0343970936430144E-2</v>
      </c>
      <c r="M116" s="466">
        <v>0.15231120947690638</v>
      </c>
      <c r="N116" s="466">
        <v>0.15231120947690638</v>
      </c>
      <c r="O116" s="466">
        <v>0.15231120947690638</v>
      </c>
      <c r="P116" s="466">
        <v>0.15231120947690638</v>
      </c>
      <c r="Q116" s="468">
        <v>0.15231120947690638</v>
      </c>
      <c r="R116" s="464">
        <v>3.3000000000000002E-2</v>
      </c>
      <c r="S116" s="464">
        <v>3.9E-2</v>
      </c>
      <c r="T116" s="464">
        <v>3.9E-2</v>
      </c>
      <c r="U116" s="465">
        <v>1.0999999999999999E-2</v>
      </c>
      <c r="V116" s="465">
        <v>1.2E-2</v>
      </c>
      <c r="W116" s="465">
        <v>8.0000000000000002E-3</v>
      </c>
      <c r="X116" s="465">
        <v>1.0999999999999999E-2</v>
      </c>
      <c r="Y116" s="465">
        <v>0.01</v>
      </c>
      <c r="Z116" s="465">
        <v>8.9999999999999993E-3</v>
      </c>
      <c r="AA116" s="464">
        <v>0.48899999999999999</v>
      </c>
      <c r="AB116" s="464">
        <v>0.48899999999999999</v>
      </c>
      <c r="AC116" s="464">
        <v>0.48899999999999999</v>
      </c>
      <c r="AD116" s="464">
        <v>0.48899999999999999</v>
      </c>
      <c r="AE116" s="464">
        <v>0.48899999999999999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3.3000000000000002E-2</v>
      </c>
      <c r="AL116" s="464">
        <v>3.9E-2</v>
      </c>
      <c r="AM116" s="464">
        <v>3.9E-2</v>
      </c>
      <c r="AN116" s="464">
        <v>1.0999999999999999E-2</v>
      </c>
      <c r="AO116" s="464">
        <v>1.2E-2</v>
      </c>
      <c r="AP116" s="464">
        <v>8.0000000000000002E-3</v>
      </c>
      <c r="AQ116" s="464">
        <v>1.0999999999999999E-2</v>
      </c>
      <c r="AR116" s="464">
        <v>0.01</v>
      </c>
      <c r="AS116" s="464">
        <v>8.9999999999999993E-3</v>
      </c>
      <c r="AT116" s="464">
        <v>0.48899999999999999</v>
      </c>
      <c r="AU116" s="464">
        <v>0.48899999999999999</v>
      </c>
      <c r="AV116" s="464">
        <v>0.48899999999999999</v>
      </c>
      <c r="AW116" s="464">
        <v>0.48899999999999999</v>
      </c>
      <c r="AX116" s="464">
        <v>0.48899999999999999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3.4194000000000002E-2</v>
      </c>
      <c r="BE116" s="464">
        <v>8.5800000000000008E-3</v>
      </c>
      <c r="BF116" s="464">
        <v>0.01</v>
      </c>
      <c r="BG116" s="469">
        <v>0.48899999999999999</v>
      </c>
      <c r="BH116" s="464">
        <v>3.4194000000000002E-2</v>
      </c>
      <c r="BI116" s="464">
        <v>8.5800000000000008E-3</v>
      </c>
      <c r="BJ116" s="464">
        <v>0.01</v>
      </c>
      <c r="BK116" s="464">
        <v>0.48899999999999999</v>
      </c>
      <c r="BL116" s="470">
        <v>3.3919023377079076E-2</v>
      </c>
      <c r="BM116" s="471"/>
      <c r="BN116" s="464">
        <v>3.3919023377079076E-2</v>
      </c>
      <c r="BO116" s="469"/>
      <c r="BP116" s="472">
        <v>6.4281436207919871E-3</v>
      </c>
      <c r="BQ116" s="473"/>
      <c r="BR116" s="474">
        <v>6.4281436207919871E-3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6.9291604737906848E-3</v>
      </c>
      <c r="C117" s="465">
        <v>1.2468715521516364E-3</v>
      </c>
      <c r="D117" s="465">
        <v>1.5506179494497363E-2</v>
      </c>
      <c r="E117" s="466">
        <v>9.4289362014745803E-2</v>
      </c>
      <c r="F117" s="466">
        <v>9.4289362014745803E-2</v>
      </c>
      <c r="G117" s="466">
        <v>9.4289362014745803E-2</v>
      </c>
      <c r="H117" s="466">
        <v>9.4289362014745803E-2</v>
      </c>
      <c r="I117" s="466">
        <v>9.4289362014745803E-2</v>
      </c>
      <c r="J117" s="467">
        <v>6.9291604737906848E-3</v>
      </c>
      <c r="K117" s="464">
        <v>1.2468715521516364E-3</v>
      </c>
      <c r="L117" s="464">
        <v>1.5506179494497363E-2</v>
      </c>
      <c r="M117" s="466">
        <v>9.4289362014745803E-2</v>
      </c>
      <c r="N117" s="466">
        <v>9.4289362014745803E-2</v>
      </c>
      <c r="O117" s="466">
        <v>9.4289362014745803E-2</v>
      </c>
      <c r="P117" s="466">
        <v>9.4289362014745803E-2</v>
      </c>
      <c r="Q117" s="468">
        <v>9.4289362014745803E-2</v>
      </c>
      <c r="R117" s="464">
        <v>7.0000000000000001E-3</v>
      </c>
      <c r="S117" s="464">
        <v>8.0000000000000002E-3</v>
      </c>
      <c r="T117" s="464">
        <v>8.0000000000000002E-3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1.4999999999999999E-2</v>
      </c>
      <c r="Z117" s="465">
        <v>1.35E-2</v>
      </c>
      <c r="AA117" s="464">
        <v>6.5000000000000002E-2</v>
      </c>
      <c r="AB117" s="464">
        <v>6.5000000000000002E-2</v>
      </c>
      <c r="AC117" s="464">
        <v>6.5000000000000002E-2</v>
      </c>
      <c r="AD117" s="464">
        <v>6.5000000000000002E-2</v>
      </c>
      <c r="AE117" s="464">
        <v>6.5000000000000002E-2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7.0000000000000001E-3</v>
      </c>
      <c r="AL117" s="464">
        <v>8.0000000000000002E-3</v>
      </c>
      <c r="AM117" s="464">
        <v>8.0000000000000002E-3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1.4999999999999999E-2</v>
      </c>
      <c r="AS117" s="464">
        <v>1.35E-2</v>
      </c>
      <c r="AT117" s="464">
        <v>6.5000000000000002E-2</v>
      </c>
      <c r="AU117" s="464">
        <v>6.5000000000000002E-2</v>
      </c>
      <c r="AV117" s="464">
        <v>6.5000000000000002E-2</v>
      </c>
      <c r="AW117" s="464">
        <v>6.5000000000000002E-2</v>
      </c>
      <c r="AX117" s="464">
        <v>6.5000000000000002E-2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7.1989999999999997E-3</v>
      </c>
      <c r="BE117" s="464">
        <v>1E-3</v>
      </c>
      <c r="BF117" s="464">
        <v>1.4999999999999999E-2</v>
      </c>
      <c r="BG117" s="469">
        <v>6.5000000000000002E-2</v>
      </c>
      <c r="BH117" s="464">
        <v>7.1989999999999997E-3</v>
      </c>
      <c r="BI117" s="464">
        <v>1E-3</v>
      </c>
      <c r="BJ117" s="464">
        <v>1.4999999999999999E-2</v>
      </c>
      <c r="BK117" s="464">
        <v>6.5000000000000002E-2</v>
      </c>
      <c r="BL117" s="470">
        <v>6.3767061273419393E-3</v>
      </c>
      <c r="BM117" s="471"/>
      <c r="BN117" s="464">
        <v>6.3767061273419393E-3</v>
      </c>
      <c r="BO117" s="469"/>
      <c r="BP117" s="472">
        <v>6.1009209610881632E-3</v>
      </c>
      <c r="BQ117" s="473"/>
      <c r="BR117" s="474">
        <v>6.1009209610881632E-3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935.68634130774922</v>
      </c>
      <c r="C118" s="477">
        <v>445.5444512793278</v>
      </c>
      <c r="D118" s="477">
        <v>977.85785329850808</v>
      </c>
      <c r="E118" s="478">
        <v>1616.8704760884289</v>
      </c>
      <c r="F118" s="478">
        <v>1607.6506097978815</v>
      </c>
      <c r="G118" s="478">
        <v>1648.9296899972221</v>
      </c>
      <c r="H118" s="478">
        <v>1585.76590534964</v>
      </c>
      <c r="I118" s="478">
        <v>1486.528326267462</v>
      </c>
      <c r="J118" s="479">
        <v>935.68634130774922</v>
      </c>
      <c r="K118" s="476">
        <v>445.5444512793278</v>
      </c>
      <c r="L118" s="476">
        <v>977.85785329850808</v>
      </c>
      <c r="M118" s="478">
        <v>1616.8704760884289</v>
      </c>
      <c r="N118" s="478">
        <v>1607.6506097978815</v>
      </c>
      <c r="O118" s="478">
        <v>1648.9296899972221</v>
      </c>
      <c r="P118" s="478">
        <v>1585.76590534964</v>
      </c>
      <c r="Q118" s="480">
        <v>1486.528326267462</v>
      </c>
      <c r="R118" s="476">
        <v>892.84810207756345</v>
      </c>
      <c r="S118" s="476">
        <v>1059.3011208080241</v>
      </c>
      <c r="T118" s="476">
        <v>1112.1384470861833</v>
      </c>
      <c r="U118" s="477">
        <v>634.81675510087371</v>
      </c>
      <c r="V118" s="477">
        <v>677.19777552488495</v>
      </c>
      <c r="W118" s="477">
        <v>404.4464616691144</v>
      </c>
      <c r="X118" s="477">
        <v>631.27922304411584</v>
      </c>
      <c r="Y118" s="477">
        <v>977.88489422520308</v>
      </c>
      <c r="Z118" s="477">
        <v>875.24306562594779</v>
      </c>
      <c r="AA118" s="476">
        <v>1615.3578856409629</v>
      </c>
      <c r="AB118" s="476">
        <v>1606.1380193504151</v>
      </c>
      <c r="AC118" s="476">
        <v>1647.4170995497559</v>
      </c>
      <c r="AD118" s="476">
        <v>1584.2533149021738</v>
      </c>
      <c r="AE118" s="476">
        <v>1485.0157358199958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892.84810207756345</v>
      </c>
      <c r="AL118" s="476">
        <v>1059.3011208080241</v>
      </c>
      <c r="AM118" s="476">
        <v>1112.1384470861833</v>
      </c>
      <c r="AN118" s="476">
        <v>634.81675510087371</v>
      </c>
      <c r="AO118" s="476">
        <v>677.19777552488495</v>
      </c>
      <c r="AP118" s="476">
        <v>404.4464616691144</v>
      </c>
      <c r="AQ118" s="476">
        <v>631.27922304411584</v>
      </c>
      <c r="AR118" s="476">
        <v>977.88489422520308</v>
      </c>
      <c r="AS118" s="476">
        <v>875.24306562594779</v>
      </c>
      <c r="AT118" s="476">
        <v>1615.3578856409629</v>
      </c>
      <c r="AU118" s="476">
        <v>1606.1380193504151</v>
      </c>
      <c r="AV118" s="476">
        <v>1647.4170995497559</v>
      </c>
      <c r="AW118" s="476">
        <v>1584.2533149021738</v>
      </c>
      <c r="AX118" s="476">
        <v>1485.0157358199958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935.85283281894078</v>
      </c>
      <c r="BE118" s="476">
        <v>445.97150851997674</v>
      </c>
      <c r="BF118" s="476">
        <v>977.88489422520308</v>
      </c>
      <c r="BG118" s="481">
        <v>-9.1544095238095906</v>
      </c>
      <c r="BH118" s="476">
        <v>935.85283281894078</v>
      </c>
      <c r="BI118" s="476">
        <v>445.97150851997674</v>
      </c>
      <c r="BJ118" s="476">
        <v>977.88489422520308</v>
      </c>
      <c r="BK118" s="476">
        <v>-9.1544095238095906</v>
      </c>
      <c r="BL118" s="482">
        <v>495.4266886908959</v>
      </c>
      <c r="BM118" s="483"/>
      <c r="BN118" s="476">
        <v>495.4266886908959</v>
      </c>
      <c r="BO118" s="481"/>
      <c r="BP118" s="484">
        <v>495.54807485141538</v>
      </c>
      <c r="BQ118" s="485"/>
      <c r="BR118" s="486">
        <v>495.54807485141538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-1624.5122951647722</v>
      </c>
      <c r="F119" s="489">
        <v>-1615.2924288742249</v>
      </c>
      <c r="G119" s="489">
        <v>-1656.5715090735655</v>
      </c>
      <c r="H119" s="489">
        <v>-1593.4077244259834</v>
      </c>
      <c r="I119" s="489">
        <v>-1494.1701453438054</v>
      </c>
      <c r="J119" s="490"/>
      <c r="K119" s="487"/>
      <c r="L119" s="487"/>
      <c r="M119" s="489">
        <v>-1624.5122951647722</v>
      </c>
      <c r="N119" s="489">
        <v>-1615.2924288742249</v>
      </c>
      <c r="O119" s="489">
        <v>-1656.5715090735655</v>
      </c>
      <c r="P119" s="489">
        <v>-1593.4077244259834</v>
      </c>
      <c r="Q119" s="491">
        <v>-1494.1701453438054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-1624.5122951647725</v>
      </c>
      <c r="AB119" s="487">
        <v>-1615.2924288742247</v>
      </c>
      <c r="AC119" s="487">
        <v>-1656.5715090735655</v>
      </c>
      <c r="AD119" s="487">
        <v>-1593.4077244259834</v>
      </c>
      <c r="AE119" s="487">
        <v>-1494.1701453438054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-1624.5122951647725</v>
      </c>
      <c r="AU119" s="487">
        <v>-1615.2924288742247</v>
      </c>
      <c r="AV119" s="487">
        <v>-1656.5715090735655</v>
      </c>
      <c r="AW119" s="487">
        <v>-1593.4077244259834</v>
      </c>
      <c r="AX119" s="487">
        <v>-1494.1701453438054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338</v>
      </c>
      <c r="C121" s="959"/>
      <c r="D121" s="958" t="s">
        <v>339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1.4064358047937729E-2</v>
      </c>
      <c r="C123" s="473">
        <v>4.711047804854207E-3</v>
      </c>
      <c r="D123" s="472">
        <v>1.4064358047937729E-2</v>
      </c>
      <c r="E123" s="473">
        <v>4.711047804854207E-3</v>
      </c>
      <c r="F123" s="472">
        <v>1.0926E-2</v>
      </c>
      <c r="G123" s="473">
        <v>1.0926000000000001E-4</v>
      </c>
      <c r="H123" s="472">
        <v>3.4285000000000024E-2</v>
      </c>
      <c r="I123" s="473">
        <v>1.0731205000000008E-2</v>
      </c>
      <c r="J123" s="472">
        <v>1.2999999999999999E-2</v>
      </c>
      <c r="K123" s="473">
        <v>4.9399999999999999E-3</v>
      </c>
      <c r="L123" s="472">
        <v>0.13300000000000001</v>
      </c>
      <c r="M123" s="473">
        <v>1.7290000000000001E-3</v>
      </c>
      <c r="N123" s="472">
        <v>0</v>
      </c>
      <c r="O123" s="473">
        <v>0</v>
      </c>
      <c r="P123" s="472">
        <v>0</v>
      </c>
      <c r="Q123" s="473">
        <v>0</v>
      </c>
      <c r="R123" s="503">
        <v>1.2E-2</v>
      </c>
      <c r="S123" s="504">
        <v>1.2E-4</v>
      </c>
      <c r="T123" s="503">
        <v>1.6E-2</v>
      </c>
      <c r="U123" s="504">
        <v>1.6000000000000001E-4</v>
      </c>
      <c r="V123" s="503">
        <v>6.0000000000000001E-3</v>
      </c>
      <c r="W123" s="505">
        <v>6.0000000000000002E-5</v>
      </c>
      <c r="X123" s="472">
        <v>2.9000000000000001E-2</v>
      </c>
      <c r="Y123" s="473">
        <v>9.077E-3</v>
      </c>
      <c r="Z123" s="472">
        <v>1.2E-2</v>
      </c>
      <c r="AA123" s="473">
        <v>3.7560000000000002E-3</v>
      </c>
      <c r="AB123" s="472">
        <v>2E-3</v>
      </c>
      <c r="AC123" s="473">
        <v>6.2600000000000004E-4</v>
      </c>
      <c r="AD123" s="474">
        <v>1.2</v>
      </c>
      <c r="AE123" s="474">
        <v>0.37559999999999999</v>
      </c>
      <c r="AF123" s="472">
        <v>1.2999999999999999E-2</v>
      </c>
      <c r="AG123" s="473">
        <v>4.9399999999999999E-3</v>
      </c>
      <c r="AH123" s="472">
        <v>8.9999999999999998E-4</v>
      </c>
      <c r="AI123" s="473">
        <v>3.4200000000000002E-4</v>
      </c>
      <c r="AJ123" s="472">
        <v>0.13300000000000001</v>
      </c>
      <c r="AK123" s="473">
        <v>1.7290000000000001E-3</v>
      </c>
      <c r="AL123" s="472">
        <v>0.13300000000000001</v>
      </c>
      <c r="AM123" s="473">
        <v>1.7290000000000001E-3</v>
      </c>
      <c r="AN123" s="472">
        <v>0.13300000000000001</v>
      </c>
      <c r="AO123" s="473">
        <v>1.7290000000000001E-3</v>
      </c>
      <c r="AP123" s="472">
        <v>0.13300000000000001</v>
      </c>
      <c r="AQ123" s="473">
        <v>1.7290000000000001E-3</v>
      </c>
      <c r="AR123" s="472">
        <v>0.13300000000000001</v>
      </c>
      <c r="AS123" s="473">
        <v>1.7290000000000001E-3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0.10998423322221759</v>
      </c>
      <c r="C124" s="473">
        <v>3.636301023827683E-2</v>
      </c>
      <c r="D124" s="472">
        <v>0.10998423322221759</v>
      </c>
      <c r="E124" s="473">
        <v>3.636301023827683E-2</v>
      </c>
      <c r="F124" s="472">
        <v>0.14841199999999999</v>
      </c>
      <c r="G124" s="473">
        <v>1.48412E-3</v>
      </c>
      <c r="H124" s="472">
        <v>0.25055000000000005</v>
      </c>
      <c r="I124" s="473">
        <v>7.842215000000001E-2</v>
      </c>
      <c r="J124" s="472">
        <v>0.108</v>
      </c>
      <c r="K124" s="473">
        <v>4.104E-2</v>
      </c>
      <c r="L124" s="472">
        <v>4.7060000000000004</v>
      </c>
      <c r="M124" s="473">
        <v>6.1178000000000003E-2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0.18</v>
      </c>
      <c r="S124" s="474">
        <v>1.8E-3</v>
      </c>
      <c r="T124" s="472">
        <v>4.1000000000000002E-2</v>
      </c>
      <c r="U124" s="474">
        <v>4.1000000000000005E-4</v>
      </c>
      <c r="V124" s="472">
        <v>0.02</v>
      </c>
      <c r="W124" s="473">
        <v>2.0000000000000001E-4</v>
      </c>
      <c r="X124" s="472">
        <v>0.35799999999999998</v>
      </c>
      <c r="Y124" s="473">
        <v>0.112054</v>
      </c>
      <c r="Z124" s="472">
        <v>0.47099999999999997</v>
      </c>
      <c r="AA124" s="473">
        <v>0.147423</v>
      </c>
      <c r="AB124" s="472">
        <v>0.105</v>
      </c>
      <c r="AC124" s="473">
        <v>3.2864999999999998E-2</v>
      </c>
      <c r="AD124" s="474">
        <v>4.1260000000000003</v>
      </c>
      <c r="AE124" s="474">
        <v>1.2914380000000001</v>
      </c>
      <c r="AF124" s="472">
        <v>0.108</v>
      </c>
      <c r="AG124" s="473">
        <v>4.104E-2</v>
      </c>
      <c r="AH124" s="472">
        <v>1.5100000000000001E-2</v>
      </c>
      <c r="AI124" s="473">
        <v>5.738E-3</v>
      </c>
      <c r="AJ124" s="472">
        <v>4.7060000000000004</v>
      </c>
      <c r="AK124" s="473">
        <v>6.1178000000000003E-2</v>
      </c>
      <c r="AL124" s="472">
        <v>4.7060000000000004</v>
      </c>
      <c r="AM124" s="473">
        <v>6.1178000000000003E-2</v>
      </c>
      <c r="AN124" s="472">
        <v>4.7060000000000004</v>
      </c>
      <c r="AO124" s="473">
        <v>6.1178000000000003E-2</v>
      </c>
      <c r="AP124" s="472">
        <v>4.7060000000000004</v>
      </c>
      <c r="AQ124" s="473">
        <v>6.1178000000000003E-2</v>
      </c>
      <c r="AR124" s="472">
        <v>4.7060000000000004</v>
      </c>
      <c r="AS124" s="473">
        <v>6.1178000000000003E-2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0.53502250128711915</v>
      </c>
      <c r="C125" s="473">
        <v>0.19576117931270637</v>
      </c>
      <c r="D125" s="472">
        <v>0.53502250128711915</v>
      </c>
      <c r="E125" s="473">
        <v>0.19576117931270637</v>
      </c>
      <c r="F125" s="472">
        <v>6.0396160000000005</v>
      </c>
      <c r="G125" s="473">
        <v>6.0396160000000004E-2</v>
      </c>
      <c r="H125" s="472">
        <v>0.21613500000000008</v>
      </c>
      <c r="I125" s="473">
        <v>6.765025500000002E-2</v>
      </c>
      <c r="J125" s="472">
        <v>1.2130000000000001</v>
      </c>
      <c r="K125" s="473">
        <v>0.46094000000000002</v>
      </c>
      <c r="L125" s="472">
        <v>1.095</v>
      </c>
      <c r="M125" s="473">
        <v>1.4234999999999999E-2</v>
      </c>
      <c r="N125" s="472">
        <v>0</v>
      </c>
      <c r="O125" s="473">
        <v>0</v>
      </c>
      <c r="P125" s="472">
        <v>0</v>
      </c>
      <c r="Q125" s="473">
        <v>0</v>
      </c>
      <c r="R125" s="472">
        <v>7.0090000000000003</v>
      </c>
      <c r="S125" s="474">
        <v>7.009E-2</v>
      </c>
      <c r="T125" s="472">
        <v>4.0190000000000001</v>
      </c>
      <c r="U125" s="474">
        <v>4.0190000000000003E-2</v>
      </c>
      <c r="V125" s="472">
        <v>2.0169999999999999</v>
      </c>
      <c r="W125" s="473">
        <v>2.017E-2</v>
      </c>
      <c r="X125" s="472">
        <v>0.504</v>
      </c>
      <c r="Y125" s="473">
        <v>0.157752</v>
      </c>
      <c r="Z125" s="472">
        <v>0.42799999999999999</v>
      </c>
      <c r="AA125" s="473">
        <v>0.133964</v>
      </c>
      <c r="AB125" s="472">
        <v>0.10100000000000001</v>
      </c>
      <c r="AC125" s="473">
        <v>3.1613000000000002E-2</v>
      </c>
      <c r="AD125" s="474">
        <v>2.7080000000000002</v>
      </c>
      <c r="AE125" s="474">
        <v>0.84760400000000002</v>
      </c>
      <c r="AF125" s="472">
        <v>1.2130000000000001</v>
      </c>
      <c r="AG125" s="473">
        <v>0.46094000000000002</v>
      </c>
      <c r="AH125" s="472">
        <v>0.23499999999999999</v>
      </c>
      <c r="AI125" s="473">
        <v>8.929999999999999E-2</v>
      </c>
      <c r="AJ125" s="472">
        <v>1.095</v>
      </c>
      <c r="AK125" s="473">
        <v>1.4234999999999999E-2</v>
      </c>
      <c r="AL125" s="472">
        <v>1.095</v>
      </c>
      <c r="AM125" s="473">
        <v>1.4234999999999999E-2</v>
      </c>
      <c r="AN125" s="472">
        <v>1.095</v>
      </c>
      <c r="AO125" s="473">
        <v>1.4234999999999999E-2</v>
      </c>
      <c r="AP125" s="472">
        <v>1.095</v>
      </c>
      <c r="AQ125" s="473">
        <v>1.4234999999999999E-2</v>
      </c>
      <c r="AR125" s="472">
        <v>1.095</v>
      </c>
      <c r="AS125" s="473">
        <v>1.4234999999999999E-2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0.15878683348328224</v>
      </c>
      <c r="C126" s="473">
        <v>5.9321011014819881E-2</v>
      </c>
      <c r="D126" s="472">
        <v>0.15878683348328224</v>
      </c>
      <c r="E126" s="473">
        <v>5.9321011014819881E-2</v>
      </c>
      <c r="F126" s="472">
        <v>0.158058</v>
      </c>
      <c r="G126" s="473">
        <v>1.58058E-3</v>
      </c>
      <c r="H126" s="472">
        <v>1.9950000000000013E-2</v>
      </c>
      <c r="I126" s="473">
        <v>6.2443500000000044E-3</v>
      </c>
      <c r="J126" s="472">
        <v>0.39300000000000002</v>
      </c>
      <c r="K126" s="473">
        <v>0.14934</v>
      </c>
      <c r="L126" s="472">
        <v>2.8239999999999998</v>
      </c>
      <c r="M126" s="473">
        <v>3.6711999999999995E-2</v>
      </c>
      <c r="N126" s="472">
        <v>0</v>
      </c>
      <c r="O126" s="473">
        <v>0</v>
      </c>
      <c r="P126" s="472">
        <v>0</v>
      </c>
      <c r="Q126" s="473">
        <v>0</v>
      </c>
      <c r="R126" s="472">
        <v>0.11</v>
      </c>
      <c r="S126" s="474">
        <v>1.1000000000000001E-3</v>
      </c>
      <c r="T126" s="472">
        <v>3.2000000000000001E-2</v>
      </c>
      <c r="U126" s="474">
        <v>3.2000000000000003E-4</v>
      </c>
      <c r="V126" s="472">
        <v>0.372</v>
      </c>
      <c r="W126" s="473">
        <v>3.7200000000000002E-3</v>
      </c>
      <c r="X126" s="472">
        <v>0.04</v>
      </c>
      <c r="Y126" s="473">
        <v>1.252E-2</v>
      </c>
      <c r="Z126" s="472">
        <v>4.9000000000000002E-2</v>
      </c>
      <c r="AA126" s="473">
        <v>1.5337E-2</v>
      </c>
      <c r="AB126" s="472">
        <v>1E-3</v>
      </c>
      <c r="AC126" s="473">
        <v>3.1300000000000002E-4</v>
      </c>
      <c r="AD126" s="474">
        <v>0.51</v>
      </c>
      <c r="AE126" s="474">
        <v>0.15962999999999999</v>
      </c>
      <c r="AF126" s="472">
        <v>0.39300000000000002</v>
      </c>
      <c r="AG126" s="473">
        <v>0.14934</v>
      </c>
      <c r="AH126" s="472">
        <v>2.8400000000000002E-2</v>
      </c>
      <c r="AI126" s="473">
        <v>1.0792000000000001E-2</v>
      </c>
      <c r="AJ126" s="472">
        <v>2.8239999999999998</v>
      </c>
      <c r="AK126" s="473">
        <v>3.6711999999999995E-2</v>
      </c>
      <c r="AL126" s="472">
        <v>2.8239999999999998</v>
      </c>
      <c r="AM126" s="473">
        <v>3.6711999999999995E-2</v>
      </c>
      <c r="AN126" s="472">
        <v>2.8239999999999998</v>
      </c>
      <c r="AO126" s="473">
        <v>3.6711999999999995E-2</v>
      </c>
      <c r="AP126" s="472">
        <v>2.8239999999999998</v>
      </c>
      <c r="AQ126" s="473">
        <v>3.6711999999999995E-2</v>
      </c>
      <c r="AR126" s="472">
        <v>2.8239999999999998</v>
      </c>
      <c r="AS126" s="473">
        <v>3.6711999999999995E-2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0.10563577175498214</v>
      </c>
      <c r="C127" s="469">
        <v>3.9356962459885729E-2</v>
      </c>
      <c r="D127" s="467">
        <v>0.10563577175498214</v>
      </c>
      <c r="E127" s="469">
        <v>3.9356962459885729E-2</v>
      </c>
      <c r="F127" s="467">
        <v>8.0257999999999996E-2</v>
      </c>
      <c r="G127" s="469">
        <v>8.0258E-4</v>
      </c>
      <c r="H127" s="467">
        <v>1.9950000000000013E-2</v>
      </c>
      <c r="I127" s="469">
        <v>6.2443500000000044E-3</v>
      </c>
      <c r="J127" s="467">
        <v>0.25700000000000001</v>
      </c>
      <c r="K127" s="469">
        <v>9.7659999999999997E-2</v>
      </c>
      <c r="L127" s="472">
        <v>1.9039999999999999</v>
      </c>
      <c r="M127" s="473">
        <v>2.4751999999999996E-2</v>
      </c>
      <c r="N127" s="467">
        <v>0</v>
      </c>
      <c r="O127" s="469">
        <v>0</v>
      </c>
      <c r="P127" s="467">
        <v>0</v>
      </c>
      <c r="Q127" s="469">
        <v>0</v>
      </c>
      <c r="R127" s="472">
        <v>7.9000000000000001E-2</v>
      </c>
      <c r="S127" s="474">
        <v>7.9000000000000001E-4</v>
      </c>
      <c r="T127" s="472">
        <v>2.8000000000000001E-2</v>
      </c>
      <c r="U127" s="474">
        <v>2.8000000000000003E-4</v>
      </c>
      <c r="V127" s="472">
        <v>8.8999999999999996E-2</v>
      </c>
      <c r="W127" s="473">
        <v>8.8999999999999995E-4</v>
      </c>
      <c r="X127" s="467">
        <v>0.04</v>
      </c>
      <c r="Y127" s="469">
        <v>1.252E-2</v>
      </c>
      <c r="Z127" s="467">
        <v>4.9000000000000002E-2</v>
      </c>
      <c r="AA127" s="469">
        <v>1.5337E-2</v>
      </c>
      <c r="AB127" s="467">
        <v>1E-3</v>
      </c>
      <c r="AC127" s="469">
        <v>3.1300000000000002E-4</v>
      </c>
      <c r="AD127" s="464">
        <v>0.51</v>
      </c>
      <c r="AE127" s="464">
        <v>0.15962999999999999</v>
      </c>
      <c r="AF127" s="467">
        <v>0.25700000000000001</v>
      </c>
      <c r="AG127" s="469">
        <v>9.7659999999999997E-2</v>
      </c>
      <c r="AH127" s="467">
        <v>8.2699999999999996E-3</v>
      </c>
      <c r="AI127" s="469">
        <v>3.1425999999999997E-3</v>
      </c>
      <c r="AJ127" s="467">
        <v>1.9039999999999999</v>
      </c>
      <c r="AK127" s="469">
        <v>2.4751999999999996E-2</v>
      </c>
      <c r="AL127" s="467">
        <v>1.9039999999999999</v>
      </c>
      <c r="AM127" s="469">
        <v>2.4751999999999996E-2</v>
      </c>
      <c r="AN127" s="467">
        <v>1.9039999999999999</v>
      </c>
      <c r="AO127" s="469">
        <v>2.4751999999999996E-2</v>
      </c>
      <c r="AP127" s="467">
        <v>1.9039999999999999</v>
      </c>
      <c r="AQ127" s="469">
        <v>2.4751999999999996E-2</v>
      </c>
      <c r="AR127" s="467">
        <v>1.9039999999999999</v>
      </c>
      <c r="AS127" s="469">
        <v>2.4751999999999996E-2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1.6443731471670442</v>
      </c>
      <c r="C128" s="473">
        <v>0.62038642674451627</v>
      </c>
      <c r="D128" s="472">
        <v>1.6443731471670442</v>
      </c>
      <c r="E128" s="473">
        <v>0.62038642674451627</v>
      </c>
      <c r="F128" s="472">
        <v>7.1860640000000009</v>
      </c>
      <c r="G128" s="473">
        <v>7.1860640000000017E-2</v>
      </c>
      <c r="H128" s="472">
        <v>7.3350000000000004E-3</v>
      </c>
      <c r="I128" s="473">
        <v>2.2958550000000003E-3</v>
      </c>
      <c r="J128" s="472">
        <v>4.2229999999999999</v>
      </c>
      <c r="K128" s="473">
        <v>1.6047400000000001</v>
      </c>
      <c r="L128" s="472">
        <v>0.64811284092266996</v>
      </c>
      <c r="M128" s="473">
        <v>8.4254669319947084E-3</v>
      </c>
      <c r="N128" s="472">
        <v>0</v>
      </c>
      <c r="O128" s="473">
        <v>0</v>
      </c>
      <c r="P128" s="472">
        <v>0</v>
      </c>
      <c r="Q128" s="473">
        <v>0</v>
      </c>
      <c r="R128" s="472">
        <v>8.8610000000000007</v>
      </c>
      <c r="S128" s="474">
        <v>8.8610000000000008E-2</v>
      </c>
      <c r="T128" s="472">
        <v>0.37</v>
      </c>
      <c r="U128" s="474">
        <v>3.7000000000000002E-3</v>
      </c>
      <c r="V128" s="472">
        <v>0.44900000000000001</v>
      </c>
      <c r="W128" s="473">
        <v>4.4900000000000001E-3</v>
      </c>
      <c r="X128" s="472">
        <v>3.5999999999999997E-2</v>
      </c>
      <c r="Y128" s="473">
        <v>1.1267999999999999E-2</v>
      </c>
      <c r="Z128" s="472">
        <v>1.2999999999999999E-2</v>
      </c>
      <c r="AA128" s="473">
        <v>4.0689999999999997E-3</v>
      </c>
      <c r="AB128" s="472">
        <v>5.0000000000000001E-3</v>
      </c>
      <c r="AC128" s="473">
        <v>1.565E-3</v>
      </c>
      <c r="AD128" s="474">
        <v>3.0000000000000001E-3</v>
      </c>
      <c r="AE128" s="474">
        <v>9.3900000000000006E-4</v>
      </c>
      <c r="AF128" s="472">
        <v>4.2229999999999999</v>
      </c>
      <c r="AG128" s="473">
        <v>1.6047400000000001</v>
      </c>
      <c r="AH128" s="472">
        <v>4.9100000000000003E-3</v>
      </c>
      <c r="AI128" s="473">
        <v>1.8658000000000001E-3</v>
      </c>
      <c r="AJ128" s="472">
        <v>0.90975114532281431</v>
      </c>
      <c r="AK128" s="473">
        <v>1.1826764889196586E-2</v>
      </c>
      <c r="AL128" s="472">
        <v>0.35172399104501351</v>
      </c>
      <c r="AM128" s="473">
        <v>4.5724118835851757E-3</v>
      </c>
      <c r="AN128" s="472">
        <v>2.1329246897942902</v>
      </c>
      <c r="AO128" s="473">
        <v>2.7728020967325771E-2</v>
      </c>
      <c r="AP128" s="472">
        <v>1.460725186639557</v>
      </c>
      <c r="AQ128" s="473">
        <v>1.8989427426314241E-2</v>
      </c>
      <c r="AR128" s="472">
        <v>0.64811284092266996</v>
      </c>
      <c r="AS128" s="473">
        <v>8.4254669319947084E-3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5.2200024078130885E-3</v>
      </c>
      <c r="C129" s="469">
        <v>1.8735150104417797E-3</v>
      </c>
      <c r="D129" s="467">
        <v>5.2200024078130885E-3</v>
      </c>
      <c r="E129" s="469">
        <v>1.8735150104417797E-3</v>
      </c>
      <c r="F129" s="467">
        <v>5.0608685999999998E-3</v>
      </c>
      <c r="G129" s="469">
        <v>5.0608685999999997E-5</v>
      </c>
      <c r="H129" s="467">
        <v>3.0580000000000017E-3</v>
      </c>
      <c r="I129" s="469">
        <v>9.5715400000000053E-4</v>
      </c>
      <c r="J129" s="467">
        <v>1.1051E-2</v>
      </c>
      <c r="K129" s="469">
        <v>4.19938E-3</v>
      </c>
      <c r="L129" s="472">
        <v>0.26275200000000004</v>
      </c>
      <c r="M129" s="473">
        <v>3.4157760000000006E-3</v>
      </c>
      <c r="N129" s="467">
        <v>0</v>
      </c>
      <c r="O129" s="469">
        <v>0</v>
      </c>
      <c r="P129" s="467">
        <v>0</v>
      </c>
      <c r="Q129" s="469">
        <v>0</v>
      </c>
      <c r="R129" s="472">
        <v>5.0085999999999993E-3</v>
      </c>
      <c r="S129" s="474">
        <v>5.0085999999999994E-5</v>
      </c>
      <c r="T129" s="472">
        <v>4.1999999999999997E-3</v>
      </c>
      <c r="U129" s="474">
        <v>4.1999999999999998E-5</v>
      </c>
      <c r="V129" s="472">
        <v>5.3400000000000001E-3</v>
      </c>
      <c r="W129" s="473">
        <v>5.3400000000000004E-5</v>
      </c>
      <c r="X129" s="467">
        <v>6.6E-3</v>
      </c>
      <c r="Y129" s="469">
        <v>2.0658E-3</v>
      </c>
      <c r="Z129" s="467">
        <v>1.421E-3</v>
      </c>
      <c r="AA129" s="469">
        <v>4.4477299999999998E-4</v>
      </c>
      <c r="AB129" s="467">
        <v>2.8999999999999997E-5</v>
      </c>
      <c r="AC129" s="469">
        <v>9.0769999999999997E-6</v>
      </c>
      <c r="AD129" s="464">
        <v>0.10199999999999999</v>
      </c>
      <c r="AE129" s="464">
        <v>3.1925999999999996E-2</v>
      </c>
      <c r="AF129" s="467">
        <v>1.1051E-2</v>
      </c>
      <c r="AG129" s="469">
        <v>4.19938E-3</v>
      </c>
      <c r="AH129" s="467">
        <v>3.5560999999999996E-4</v>
      </c>
      <c r="AI129" s="469">
        <v>1.3513179999999998E-4</v>
      </c>
      <c r="AJ129" s="467">
        <v>0.26275200000000004</v>
      </c>
      <c r="AK129" s="469">
        <v>3.4157760000000006E-3</v>
      </c>
      <c r="AL129" s="467">
        <v>0.26275200000000004</v>
      </c>
      <c r="AM129" s="469">
        <v>3.4157760000000006E-3</v>
      </c>
      <c r="AN129" s="467">
        <v>0.26275200000000004</v>
      </c>
      <c r="AO129" s="469">
        <v>3.4157760000000006E-3</v>
      </c>
      <c r="AP129" s="467">
        <v>0.26275200000000004</v>
      </c>
      <c r="AQ129" s="469">
        <v>3.4157760000000006E-3</v>
      </c>
      <c r="AR129" s="467">
        <v>0.26275200000000004</v>
      </c>
      <c r="AS129" s="469">
        <v>3.4157760000000006E-3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1.0948036726160765E-2</v>
      </c>
      <c r="C130" s="469">
        <v>3.860061138739965E-3</v>
      </c>
      <c r="D130" s="467">
        <v>1.0948036726160765E-2</v>
      </c>
      <c r="E130" s="469">
        <v>3.860061138739965E-3</v>
      </c>
      <c r="F130" s="467">
        <v>3.5810359999999997E-3</v>
      </c>
      <c r="G130" s="469">
        <v>3.5810359999999996E-5</v>
      </c>
      <c r="H130" s="467">
        <v>9.7986000000000045E-3</v>
      </c>
      <c r="I130" s="469">
        <v>3.0669618000000016E-3</v>
      </c>
      <c r="J130" s="467">
        <v>2.0817000000000002E-2</v>
      </c>
      <c r="K130" s="469">
        <v>7.9104600000000011E-3</v>
      </c>
      <c r="L130" s="472">
        <v>0.62070400000000003</v>
      </c>
      <c r="M130" s="473">
        <v>8.0691519999999996E-3</v>
      </c>
      <c r="N130" s="467">
        <v>0</v>
      </c>
      <c r="O130" s="469">
        <v>0</v>
      </c>
      <c r="P130" s="467">
        <v>0</v>
      </c>
      <c r="Q130" s="469">
        <v>0</v>
      </c>
      <c r="R130" s="472">
        <v>3.4760000000000004E-3</v>
      </c>
      <c r="S130" s="474">
        <v>3.4760000000000006E-5</v>
      </c>
      <c r="T130" s="472">
        <v>1.0920000000000001E-2</v>
      </c>
      <c r="U130" s="474">
        <v>1.0920000000000001E-4</v>
      </c>
      <c r="V130" s="472">
        <v>3.5599999999999998E-3</v>
      </c>
      <c r="W130" s="473">
        <v>3.5599999999999998E-5</v>
      </c>
      <c r="X130" s="467">
        <v>1.712E-2</v>
      </c>
      <c r="Y130" s="469">
        <v>5.3585600000000001E-3</v>
      </c>
      <c r="Z130" s="467">
        <v>3.3320000000000002E-2</v>
      </c>
      <c r="AA130" s="469">
        <v>1.0429160000000002E-2</v>
      </c>
      <c r="AB130" s="467">
        <v>6.8000000000000005E-4</v>
      </c>
      <c r="AC130" s="469">
        <v>2.1284000000000003E-4</v>
      </c>
      <c r="AD130" s="464">
        <v>0.21828</v>
      </c>
      <c r="AE130" s="464">
        <v>6.8321640000000003E-2</v>
      </c>
      <c r="AF130" s="467">
        <v>2.0817000000000002E-2</v>
      </c>
      <c r="AG130" s="469">
        <v>7.9104600000000011E-3</v>
      </c>
      <c r="AH130" s="467">
        <v>6.6986999999999993E-4</v>
      </c>
      <c r="AI130" s="469">
        <v>2.5455059999999997E-4</v>
      </c>
      <c r="AJ130" s="467">
        <v>0.62070400000000003</v>
      </c>
      <c r="AK130" s="469">
        <v>8.0691519999999996E-3</v>
      </c>
      <c r="AL130" s="467">
        <v>0.62070400000000003</v>
      </c>
      <c r="AM130" s="469">
        <v>8.0691519999999996E-3</v>
      </c>
      <c r="AN130" s="467">
        <v>0.62070400000000003</v>
      </c>
      <c r="AO130" s="469">
        <v>8.0691519999999996E-3</v>
      </c>
      <c r="AP130" s="467">
        <v>0.62070400000000003</v>
      </c>
      <c r="AQ130" s="469">
        <v>8.0691519999999996E-3</v>
      </c>
      <c r="AR130" s="467">
        <v>0.62070400000000003</v>
      </c>
      <c r="AS130" s="469">
        <v>8.0691519999999996E-3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6.4281436207919871E-3</v>
      </c>
      <c r="C131" s="473"/>
      <c r="D131" s="472">
        <v>6.4281436207919871E-3</v>
      </c>
      <c r="E131" s="473"/>
      <c r="F131" s="472">
        <v>3.4194000000000002E-2</v>
      </c>
      <c r="G131" s="473"/>
      <c r="H131" s="472">
        <v>8.5800000000000008E-3</v>
      </c>
      <c r="I131" s="473"/>
      <c r="J131" s="472">
        <v>0.01</v>
      </c>
      <c r="K131" s="473"/>
      <c r="L131" s="472">
        <v>0.48899999999999999</v>
      </c>
      <c r="M131" s="473"/>
      <c r="N131" s="472">
        <v>0</v>
      </c>
      <c r="O131" s="473"/>
      <c r="P131" s="472">
        <v>0</v>
      </c>
      <c r="Q131" s="473"/>
      <c r="R131" s="472">
        <v>3.3000000000000002E-2</v>
      </c>
      <c r="S131" s="474"/>
      <c r="T131" s="472">
        <v>3.9E-2</v>
      </c>
      <c r="U131" s="474"/>
      <c r="V131" s="472">
        <v>3.9E-2</v>
      </c>
      <c r="W131" s="473"/>
      <c r="X131" s="472">
        <v>1.0999999999999999E-2</v>
      </c>
      <c r="Y131" s="473"/>
      <c r="Z131" s="472">
        <v>1.2E-2</v>
      </c>
      <c r="AA131" s="473"/>
      <c r="AB131" s="472">
        <v>8.0000000000000002E-3</v>
      </c>
      <c r="AC131" s="473"/>
      <c r="AD131" s="474">
        <v>1.0999999999999999E-2</v>
      </c>
      <c r="AE131" s="474"/>
      <c r="AF131" s="472">
        <v>0.01</v>
      </c>
      <c r="AG131" s="473"/>
      <c r="AH131" s="472">
        <v>8.9999999999999993E-3</v>
      </c>
      <c r="AI131" s="473"/>
      <c r="AJ131" s="472">
        <v>0.48899999999999999</v>
      </c>
      <c r="AK131" s="473"/>
      <c r="AL131" s="472">
        <v>0.48899999999999999</v>
      </c>
      <c r="AM131" s="473"/>
      <c r="AN131" s="472">
        <v>0.48899999999999999</v>
      </c>
      <c r="AO131" s="473"/>
      <c r="AP131" s="472">
        <v>0.48899999999999999</v>
      </c>
      <c r="AQ131" s="473"/>
      <c r="AR131" s="472">
        <v>0.48899999999999999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6.1009209610881632E-3</v>
      </c>
      <c r="C132" s="473"/>
      <c r="D132" s="472">
        <v>6.1009209610881632E-3</v>
      </c>
      <c r="E132" s="473"/>
      <c r="F132" s="472">
        <v>7.1989999999999997E-3</v>
      </c>
      <c r="G132" s="473"/>
      <c r="H132" s="472">
        <v>1E-3</v>
      </c>
      <c r="I132" s="473"/>
      <c r="J132" s="472">
        <v>1.4999999999999999E-2</v>
      </c>
      <c r="K132" s="473"/>
      <c r="L132" s="472">
        <v>6.5000000000000002E-2</v>
      </c>
      <c r="M132" s="473"/>
      <c r="N132" s="472">
        <v>0</v>
      </c>
      <c r="O132" s="473"/>
      <c r="P132" s="472">
        <v>0</v>
      </c>
      <c r="Q132" s="473"/>
      <c r="R132" s="472">
        <v>7.0000000000000001E-3</v>
      </c>
      <c r="S132" s="474"/>
      <c r="T132" s="472">
        <v>8.0000000000000002E-3</v>
      </c>
      <c r="U132" s="474"/>
      <c r="V132" s="472">
        <v>8.0000000000000002E-3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1.4999999999999999E-2</v>
      </c>
      <c r="AG132" s="473"/>
      <c r="AH132" s="472">
        <v>1.35E-2</v>
      </c>
      <c r="AI132" s="473"/>
      <c r="AJ132" s="472">
        <v>6.5000000000000002E-2</v>
      </c>
      <c r="AK132" s="473"/>
      <c r="AL132" s="472">
        <v>6.5000000000000002E-2</v>
      </c>
      <c r="AM132" s="473"/>
      <c r="AN132" s="472">
        <v>6.5000000000000002E-2</v>
      </c>
      <c r="AO132" s="473"/>
      <c r="AP132" s="472">
        <v>6.5000000000000002E-2</v>
      </c>
      <c r="AQ132" s="473"/>
      <c r="AR132" s="472">
        <v>6.5000000000000002E-2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495.54807485141538</v>
      </c>
      <c r="C133" s="492"/>
      <c r="D133" s="490">
        <v>495.54807485141538</v>
      </c>
      <c r="E133" s="492"/>
      <c r="F133" s="490">
        <v>935.85283281894078</v>
      </c>
      <c r="G133" s="492"/>
      <c r="H133" s="490">
        <v>445.97150851997674</v>
      </c>
      <c r="I133" s="492"/>
      <c r="J133" s="490">
        <v>977.88489422520308</v>
      </c>
      <c r="K133" s="492"/>
      <c r="L133" s="495">
        <v>-9.1544095238095906</v>
      </c>
      <c r="M133" s="496"/>
      <c r="N133" s="490">
        <v>0</v>
      </c>
      <c r="O133" s="492"/>
      <c r="P133" s="490">
        <v>0</v>
      </c>
      <c r="Q133" s="492"/>
      <c r="R133" s="495">
        <v>892.84810207756345</v>
      </c>
      <c r="S133" s="497"/>
      <c r="T133" s="495">
        <v>1059.3011208080241</v>
      </c>
      <c r="U133" s="497"/>
      <c r="V133" s="495">
        <v>1112.1384470861833</v>
      </c>
      <c r="W133" s="496"/>
      <c r="X133" s="490">
        <v>634.81675510087371</v>
      </c>
      <c r="Y133" s="492"/>
      <c r="Z133" s="490">
        <v>677.19777552488495</v>
      </c>
      <c r="AA133" s="492"/>
      <c r="AB133" s="490">
        <v>404.4464616691144</v>
      </c>
      <c r="AC133" s="492"/>
      <c r="AD133" s="487">
        <v>631.27922304411584</v>
      </c>
      <c r="AE133" s="487"/>
      <c r="AF133" s="490">
        <v>977.88489422520308</v>
      </c>
      <c r="AG133" s="492"/>
      <c r="AH133" s="490">
        <v>875.24306562594779</v>
      </c>
      <c r="AI133" s="492"/>
      <c r="AJ133" s="490">
        <v>-9.1544095238095249</v>
      </c>
      <c r="AK133" s="492"/>
      <c r="AL133" s="490">
        <v>-9.1544095238095249</v>
      </c>
      <c r="AM133" s="492"/>
      <c r="AN133" s="490">
        <v>-9.1544095238095249</v>
      </c>
      <c r="AO133" s="492"/>
      <c r="AP133" s="490">
        <v>-9.1544095238095249</v>
      </c>
      <c r="AQ133" s="492"/>
      <c r="AR133" s="490">
        <v>-9.1544095238095249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338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5112.076075362389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575152.71635453182</v>
      </c>
      <c r="C139" s="670">
        <v>2202475.3202755973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3134796.238244514</v>
      </c>
      <c r="J139" s="510">
        <v>3344481.6053511705</v>
      </c>
      <c r="K139" s="510">
        <v>1996007.9840319362</v>
      </c>
      <c r="L139" s="510">
        <v>3164556.9620253164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1106443.3137094055</v>
      </c>
      <c r="C140" s="670">
        <v>0</v>
      </c>
      <c r="D140" s="670">
        <v>2865329.5128939832</v>
      </c>
      <c r="E140" s="702">
        <f t="shared" si="3"/>
        <v>2865329.5128939832</v>
      </c>
      <c r="F140" s="702">
        <f t="shared" si="3"/>
        <v>2865329.5128939832</v>
      </c>
      <c r="G140" s="702">
        <f t="shared" si="3"/>
        <v>2865329.5128939832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2865329.5128939832</v>
      </c>
      <c r="N140" s="706">
        <f t="shared" si="4"/>
        <v>2865329.5128939832</v>
      </c>
      <c r="O140" s="706">
        <f t="shared" si="4"/>
        <v>2865329.5128939832</v>
      </c>
      <c r="P140" s="706">
        <f t="shared" si="4"/>
        <v>2865329.5128939832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2515.7783247456277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300370.3707214765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50200.496696145237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4.1218564541586895</v>
      </c>
      <c r="C145" s="672">
        <v>10.047941615902785</v>
      </c>
      <c r="D145" s="672">
        <v>3.8099239027777778</v>
      </c>
      <c r="E145" s="704">
        <f>D145</f>
        <v>3.8099239027777778</v>
      </c>
      <c r="F145" s="704">
        <f t="shared" ref="F145:G145" si="6">E145</f>
        <v>3.8099239027777778</v>
      </c>
      <c r="G145" s="704">
        <f t="shared" si="6"/>
        <v>3.8099239027777778</v>
      </c>
      <c r="H145" s="672">
        <v>0</v>
      </c>
      <c r="I145" s="512">
        <v>8.4990610138888893</v>
      </c>
      <c r="J145" s="512">
        <v>3.5168528333333331</v>
      </c>
      <c r="K145" s="512">
        <v>0.58614213888888889</v>
      </c>
      <c r="L145" s="512">
        <v>351.6852833333333</v>
      </c>
      <c r="M145" s="512">
        <v>3.8099239027777778</v>
      </c>
      <c r="N145" s="528">
        <f>M145</f>
        <v>3.8099239027777778</v>
      </c>
      <c r="O145" s="528">
        <f t="shared" ref="O145:P145" si="7">N145</f>
        <v>3.8099239027777778</v>
      </c>
      <c r="P145" s="528">
        <f t="shared" si="7"/>
        <v>3.8099239027777778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32.233196852462505</v>
      </c>
      <c r="C146" s="672">
        <v>73.428956449305574</v>
      </c>
      <c r="D146" s="672">
        <v>31.6516755</v>
      </c>
      <c r="E146" s="704">
        <f t="shared" ref="E146:G154" si="9">D146</f>
        <v>31.6516755</v>
      </c>
      <c r="F146" s="704">
        <f t="shared" si="9"/>
        <v>31.6516755</v>
      </c>
      <c r="G146" s="704">
        <f t="shared" si="9"/>
        <v>31.6516755</v>
      </c>
      <c r="H146" s="672">
        <v>0</v>
      </c>
      <c r="I146" s="512">
        <v>104.91944286111111</v>
      </c>
      <c r="J146" s="512">
        <v>138.03647370833332</v>
      </c>
      <c r="K146" s="512">
        <v>30.772462291666667</v>
      </c>
      <c r="L146" s="512">
        <v>1209.2112325277778</v>
      </c>
      <c r="M146" s="512">
        <v>31.6516755</v>
      </c>
      <c r="N146" s="528">
        <f t="shared" ref="N146:P154" si="10">M146</f>
        <v>31.6516755</v>
      </c>
      <c r="O146" s="528">
        <f t="shared" si="10"/>
        <v>31.6516755</v>
      </c>
      <c r="P146" s="528">
        <f t="shared" si="10"/>
        <v>31.6516755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156.79961662905765</v>
      </c>
      <c r="C147" s="672">
        <v>63.342915594375022</v>
      </c>
      <c r="D147" s="672">
        <v>355.49520723611113</v>
      </c>
      <c r="E147" s="704">
        <f t="shared" si="9"/>
        <v>355.49520723611113</v>
      </c>
      <c r="F147" s="704">
        <f t="shared" si="9"/>
        <v>355.49520723611113</v>
      </c>
      <c r="G147" s="704">
        <f t="shared" si="9"/>
        <v>355.49520723611113</v>
      </c>
      <c r="H147" s="672">
        <v>0</v>
      </c>
      <c r="I147" s="512">
        <v>147.707819</v>
      </c>
      <c r="J147" s="512">
        <v>125.43441772222222</v>
      </c>
      <c r="K147" s="512">
        <v>29.60017801388889</v>
      </c>
      <c r="L147" s="512">
        <v>793.63645605555553</v>
      </c>
      <c r="M147" s="512">
        <v>355.49520723611113</v>
      </c>
      <c r="N147" s="528">
        <f t="shared" si="10"/>
        <v>355.49520723611113</v>
      </c>
      <c r="O147" s="528">
        <f t="shared" si="10"/>
        <v>355.49520723611113</v>
      </c>
      <c r="P147" s="528">
        <f t="shared" si="10"/>
        <v>355.49520723611113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46.535827102642443</v>
      </c>
      <c r="C148" s="672">
        <v>5.8467678354166708</v>
      </c>
      <c r="D148" s="672">
        <v>115.17693029166666</v>
      </c>
      <c r="E148" s="704">
        <f t="shared" si="9"/>
        <v>115.17693029166666</v>
      </c>
      <c r="F148" s="704">
        <f t="shared" si="9"/>
        <v>115.17693029166666</v>
      </c>
      <c r="G148" s="704">
        <f t="shared" si="9"/>
        <v>115.17693029166666</v>
      </c>
      <c r="H148" s="672">
        <v>0</v>
      </c>
      <c r="I148" s="512">
        <v>11.722842777777778</v>
      </c>
      <c r="J148" s="512">
        <v>14.360482402777777</v>
      </c>
      <c r="K148" s="512">
        <v>0.29307106944444444</v>
      </c>
      <c r="L148" s="512">
        <v>149.46624541666665</v>
      </c>
      <c r="M148" s="512">
        <v>115.17693029166666</v>
      </c>
      <c r="N148" s="528">
        <f t="shared" si="10"/>
        <v>115.17693029166666</v>
      </c>
      <c r="O148" s="528">
        <f t="shared" si="10"/>
        <v>115.17693029166666</v>
      </c>
      <c r="P148" s="528">
        <f t="shared" si="10"/>
        <v>115.17693029166666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30.958788599821851</v>
      </c>
      <c r="C149" s="672">
        <v>5.8467678354166708</v>
      </c>
      <c r="D149" s="672">
        <v>75.319264847222215</v>
      </c>
      <c r="E149" s="704">
        <f t="shared" si="9"/>
        <v>75.319264847222215</v>
      </c>
      <c r="F149" s="704">
        <f t="shared" si="9"/>
        <v>75.319264847222215</v>
      </c>
      <c r="G149" s="704">
        <f t="shared" si="9"/>
        <v>75.319264847222215</v>
      </c>
      <c r="H149" s="672">
        <v>0</v>
      </c>
      <c r="I149" s="470">
        <v>11.722842777777778</v>
      </c>
      <c r="J149" s="470">
        <v>14.360482402777777</v>
      </c>
      <c r="K149" s="470">
        <v>0.29307106944444444</v>
      </c>
      <c r="L149" s="470">
        <v>149.46624541666665</v>
      </c>
      <c r="M149" s="470">
        <v>75.319264847222215</v>
      </c>
      <c r="N149" s="528">
        <f t="shared" si="10"/>
        <v>75.319264847222215</v>
      </c>
      <c r="O149" s="528">
        <f t="shared" si="10"/>
        <v>75.319264847222215</v>
      </c>
      <c r="P149" s="528">
        <f t="shared" si="10"/>
        <v>75.319264847222215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481.91819680597246</v>
      </c>
      <c r="C150" s="672">
        <v>2.1496762943749999</v>
      </c>
      <c r="D150" s="672">
        <v>1237.6391262638888</v>
      </c>
      <c r="E150" s="704">
        <f t="shared" si="9"/>
        <v>1237.6391262638888</v>
      </c>
      <c r="F150" s="704">
        <f t="shared" si="9"/>
        <v>1237.6391262638888</v>
      </c>
      <c r="G150" s="704">
        <f t="shared" si="9"/>
        <v>1237.6391262638888</v>
      </c>
      <c r="H150" s="672">
        <v>0</v>
      </c>
      <c r="I150" s="512">
        <v>10.550558499999999</v>
      </c>
      <c r="J150" s="512">
        <v>3.8099239027777778</v>
      </c>
      <c r="K150" s="512">
        <v>1.4653553472222223</v>
      </c>
      <c r="L150" s="512">
        <v>0.87921320833333327</v>
      </c>
      <c r="M150" s="512">
        <v>1237.6391262638888</v>
      </c>
      <c r="N150" s="528">
        <f t="shared" si="10"/>
        <v>1237.6391262638888</v>
      </c>
      <c r="O150" s="528">
        <f t="shared" si="10"/>
        <v>1237.6391262638888</v>
      </c>
      <c r="P150" s="528">
        <f t="shared" si="10"/>
        <v>1237.6391262638888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1.5298316881603566</v>
      </c>
      <c r="C151" s="672">
        <v>0.89621133036111167</v>
      </c>
      <c r="D151" s="672">
        <v>3.2387283884305553</v>
      </c>
      <c r="E151" s="704">
        <f t="shared" si="9"/>
        <v>3.2387283884305553</v>
      </c>
      <c r="F151" s="704">
        <f t="shared" si="9"/>
        <v>3.2387283884305553</v>
      </c>
      <c r="G151" s="704">
        <f t="shared" si="9"/>
        <v>3.2387283884305553</v>
      </c>
      <c r="H151" s="672">
        <v>0</v>
      </c>
      <c r="I151" s="512">
        <v>1.9342690583333333</v>
      </c>
      <c r="J151" s="512">
        <v>0.41645398968055553</v>
      </c>
      <c r="K151" s="512">
        <v>8.499061013888887E-3</v>
      </c>
      <c r="L151" s="512">
        <v>29.893249083333334</v>
      </c>
      <c r="M151" s="512">
        <v>3.2387283884305553</v>
      </c>
      <c r="N151" s="528">
        <f t="shared" si="10"/>
        <v>3.2387283884305553</v>
      </c>
      <c r="O151" s="528">
        <f t="shared" si="10"/>
        <v>3.2387283884305553</v>
      </c>
      <c r="P151" s="528">
        <f t="shared" si="10"/>
        <v>3.2387283884305553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3.2085528316529897</v>
      </c>
      <c r="C152" s="672">
        <v>2.8716861810583345</v>
      </c>
      <c r="D152" s="672">
        <v>6.1008604526250005</v>
      </c>
      <c r="E152" s="704">
        <f t="shared" si="9"/>
        <v>6.1008604526250005</v>
      </c>
      <c r="F152" s="704">
        <f t="shared" si="9"/>
        <v>6.1008604526250005</v>
      </c>
      <c r="G152" s="704">
        <f t="shared" si="9"/>
        <v>6.1008604526250005</v>
      </c>
      <c r="H152" s="672">
        <v>0</v>
      </c>
      <c r="I152" s="512">
        <v>5.0173767088888885</v>
      </c>
      <c r="J152" s="512">
        <v>9.7651280338888888</v>
      </c>
      <c r="K152" s="512">
        <v>0.19928832722222223</v>
      </c>
      <c r="L152" s="512">
        <v>63.971553038333333</v>
      </c>
      <c r="M152" s="512">
        <v>6.1008604526250005</v>
      </c>
      <c r="N152" s="528">
        <f t="shared" si="10"/>
        <v>6.1008604526250005</v>
      </c>
      <c r="O152" s="528">
        <f t="shared" si="10"/>
        <v>6.1008604526250005</v>
      </c>
      <c r="P152" s="528">
        <f t="shared" si="10"/>
        <v>6.1008604526250005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1.8839029254879909</v>
      </c>
      <c r="C153" s="672">
        <v>2.5145497758333333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3.5168528333333331</v>
      </c>
      <c r="K153" s="512">
        <v>2.3445685555555555</v>
      </c>
      <c r="L153" s="512">
        <v>3.2237817638888888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1.788003430662136</v>
      </c>
      <c r="C154" s="672">
        <v>0.29307106944444444</v>
      </c>
      <c r="D154" s="672">
        <v>4.3960660416666668</v>
      </c>
      <c r="E154" s="704">
        <f t="shared" si="9"/>
        <v>4.3960660416666668</v>
      </c>
      <c r="F154" s="704">
        <f t="shared" si="9"/>
        <v>4.3960660416666668</v>
      </c>
      <c r="G154" s="704">
        <f t="shared" si="9"/>
        <v>4.3960660416666668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4.3960660416666668</v>
      </c>
      <c r="N154" s="528">
        <f t="shared" si="10"/>
        <v>4.3960660416666668</v>
      </c>
      <c r="O154" s="528">
        <f t="shared" si="10"/>
        <v>4.3960660416666668</v>
      </c>
      <c r="P154" s="528">
        <f t="shared" si="10"/>
        <v>4.3960660416666668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145230.80425783992</v>
      </c>
      <c r="C155" s="671">
        <v>130701.34694370175</v>
      </c>
      <c r="D155" s="671">
        <v>286589.7717441477</v>
      </c>
      <c r="E155" s="703">
        <f>$D$155*($H$12*$I$12)/($H13*$I13)</f>
        <v>235932.77715011637</v>
      </c>
      <c r="F155" s="703">
        <f>$D$155*($H$12*$I$12)/($H14*$I14)</f>
        <v>378438.8731485717</v>
      </c>
      <c r="G155" s="703">
        <f>$D$155*($H$12*$I$12)/($H15*$I15)</f>
        <v>616154.27788763586</v>
      </c>
      <c r="H155" s="671">
        <v>0</v>
      </c>
      <c r="I155" s="511">
        <v>186046.42531866505</v>
      </c>
      <c r="J155" s="511">
        <v>198467.07629847684</v>
      </c>
      <c r="K155" s="511">
        <v>118531.55705438886</v>
      </c>
      <c r="L155" s="511">
        <v>185009.67701559697</v>
      </c>
      <c r="M155" s="511">
        <v>286589.7717441477</v>
      </c>
      <c r="N155" s="707">
        <f>$M$155*($H$12*$I$12)/($H13*$I13)</f>
        <v>235932.77715011637</v>
      </c>
      <c r="O155" s="707">
        <f>$M$155*($H$12*$I$12)/($H14*$I14)</f>
        <v>378438.8731485717</v>
      </c>
      <c r="P155" s="707">
        <f>$M$155*($H$12*$I$12)/($H15*$I15)</f>
        <v>616154.27788763586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5193.9852469916032</v>
      </c>
      <c r="AF160" s="485"/>
      <c r="AG160" s="484">
        <v>27146.349814579862</v>
      </c>
      <c r="AH160" s="485"/>
      <c r="AI160" s="484">
        <v>253763.76227351045</v>
      </c>
      <c r="AJ160" s="485"/>
      <c r="AK160" s="484">
        <v>14475.533388093103</v>
      </c>
      <c r="AL160" s="485"/>
      <c r="AM160" s="484">
        <v>73314.846787453673</v>
      </c>
      <c r="AN160" s="485"/>
      <c r="AO160" s="484">
        <v>65997.297172691877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4930.6138956725817</v>
      </c>
      <c r="AF161" s="485"/>
      <c r="AG161" s="484">
        <v>24183.116751471131</v>
      </c>
      <c r="AH161" s="485"/>
      <c r="AI161" s="484">
        <v>207263.16822011396</v>
      </c>
      <c r="AJ161" s="485"/>
      <c r="AK161" s="484">
        <v>13316.18732018473</v>
      </c>
      <c r="AL161" s="485"/>
      <c r="AM161" s="484">
        <v>69126.644936447643</v>
      </c>
      <c r="AN161" s="485"/>
      <c r="AO161" s="484">
        <v>58666.775902960988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1086.4449521277609</v>
      </c>
      <c r="AF162" s="485"/>
      <c r="AG162" s="484">
        <v>13598.2446079248</v>
      </c>
      <c r="AH162" s="485"/>
      <c r="AI162" s="484">
        <v>113399.32780071381</v>
      </c>
      <c r="AJ162" s="485"/>
      <c r="AK162" s="484">
        <v>7268.1471797268478</v>
      </c>
      <c r="AL162" s="485"/>
      <c r="AM162" s="484">
        <v>18521.477989013034</v>
      </c>
      <c r="AN162" s="485"/>
      <c r="AO162" s="484">
        <v>30823.696627797159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884.57449014816893</v>
      </c>
      <c r="AF163" s="485"/>
      <c r="AG163" s="484">
        <v>9279.1603030160131</v>
      </c>
      <c r="AH163" s="485"/>
      <c r="AI163" s="484">
        <v>84963.664827055967</v>
      </c>
      <c r="AJ163" s="485"/>
      <c r="AK163" s="484">
        <v>3275.9497347766928</v>
      </c>
      <c r="AL163" s="485"/>
      <c r="AM163" s="484">
        <v>12379.528323771849</v>
      </c>
      <c r="AN163" s="485"/>
      <c r="AO163" s="484">
        <v>15305.077170604845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2959.5944533966526</v>
      </c>
      <c r="AF164" s="496"/>
      <c r="AG164" s="495">
        <v>1305.7118405303129</v>
      </c>
      <c r="AH164" s="496"/>
      <c r="AI164" s="495">
        <v>8900.1755923441524</v>
      </c>
      <c r="AJ164" s="496"/>
      <c r="AK164" s="495">
        <v>2772.0904056811896</v>
      </c>
      <c r="AL164" s="496"/>
      <c r="AM164" s="495">
        <v>38225.638623662766</v>
      </c>
      <c r="AN164" s="496"/>
      <c r="AO164" s="495">
        <v>12538.002104558987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0.67031594606651901</v>
      </c>
      <c r="AF165" s="521"/>
      <c r="AG165" s="520">
        <v>2.0787913263090267</v>
      </c>
      <c r="AH165" s="521"/>
      <c r="AI165" s="520">
        <v>33.462984105082143</v>
      </c>
      <c r="AJ165" s="521"/>
      <c r="AK165" s="520">
        <v>0.66314945980468476</v>
      </c>
      <c r="AL165" s="521"/>
      <c r="AM165" s="520">
        <v>4.0459058338984102</v>
      </c>
      <c r="AN165" s="521"/>
      <c r="AO165" s="520">
        <v>6.2684728879764631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0.37161597896086729</v>
      </c>
      <c r="AF167" s="473">
        <v>0.17113070195632327</v>
      </c>
      <c r="AG167" s="472">
        <v>1.6613629676941335</v>
      </c>
      <c r="AH167" s="473">
        <v>0.10764009450996771</v>
      </c>
      <c r="AI167" s="472">
        <v>7.1886375910393214</v>
      </c>
      <c r="AJ167" s="473">
        <v>0.17341079277461544</v>
      </c>
      <c r="AK167" s="472">
        <v>0.98547002786469273</v>
      </c>
      <c r="AL167" s="473">
        <v>2.4482390853054554E-2</v>
      </c>
      <c r="AM167" s="472">
        <v>2.6835125200354732</v>
      </c>
      <c r="AN167" s="473">
        <v>0.12789524872562225</v>
      </c>
      <c r="AO167" s="472">
        <v>3.9974057756211745</v>
      </c>
      <c r="AP167" s="473">
        <v>9.5561470614752647E-2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0.92395128115881942</v>
      </c>
      <c r="AF168" s="473">
        <v>0.14842268868310554</v>
      </c>
      <c r="AG168" s="472">
        <v>10.022829610416135</v>
      </c>
      <c r="AH168" s="473">
        <v>0.15481379789059135</v>
      </c>
      <c r="AI168" s="472">
        <v>46.193650867939347</v>
      </c>
      <c r="AJ168" s="473">
        <v>1.2346941682873001</v>
      </c>
      <c r="AK168" s="472">
        <v>7.0407698081139554</v>
      </c>
      <c r="AL168" s="473">
        <v>0.12409577282693518</v>
      </c>
      <c r="AM168" s="472">
        <v>18.141874700458519</v>
      </c>
      <c r="AN168" s="473">
        <v>0.20883633608680879</v>
      </c>
      <c r="AO168" s="472">
        <v>28.515511381275491</v>
      </c>
      <c r="AP168" s="473">
        <v>0.52454323892007171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0.88248174884746367</v>
      </c>
      <c r="AF169" s="473">
        <v>0.19201257018614334</v>
      </c>
      <c r="AG169" s="472">
        <v>2.340207783212426</v>
      </c>
      <c r="AH169" s="473">
        <v>0.33763608124726363</v>
      </c>
      <c r="AI169" s="472">
        <v>20.830371579521298</v>
      </c>
      <c r="AJ169" s="473">
        <v>3.7680651226774211</v>
      </c>
      <c r="AK169" s="472">
        <v>1.4400875669411932</v>
      </c>
      <c r="AL169" s="473">
        <v>0.16936573144018344</v>
      </c>
      <c r="AM169" s="472">
        <v>5.5275087957664244</v>
      </c>
      <c r="AN169" s="473">
        <v>0.38015359037847318</v>
      </c>
      <c r="AO169" s="472">
        <v>6.2032427894976667</v>
      </c>
      <c r="AP169" s="473">
        <v>0.72768793925259578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0.33543521729756254</v>
      </c>
      <c r="AF170" s="473">
        <v>0.1319699742109664</v>
      </c>
      <c r="AG170" s="472">
        <v>1.1414338253723111</v>
      </c>
      <c r="AH170" s="473">
        <v>0.12523468592214909</v>
      </c>
      <c r="AI170" s="472">
        <v>7.2663578367392399</v>
      </c>
      <c r="AJ170" s="473">
        <v>0.87934078635318969</v>
      </c>
      <c r="AK170" s="472">
        <v>0.63257659360118934</v>
      </c>
      <c r="AL170" s="473">
        <v>3.0125853286060631E-2</v>
      </c>
      <c r="AM170" s="472">
        <v>1.9135324625055599</v>
      </c>
      <c r="AN170" s="473">
        <v>6.5646884299277064E-2</v>
      </c>
      <c r="AO170" s="472">
        <v>2.8122414699894573</v>
      </c>
      <c r="AP170" s="473">
        <v>0.12172874539833399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0.128768202232553</v>
      </c>
      <c r="AF171" s="469">
        <v>4.1745617203180665E-2</v>
      </c>
      <c r="AG171" s="467">
        <v>0.53603725531454838</v>
      </c>
      <c r="AH171" s="469">
        <v>5.7027686435570768E-2</v>
      </c>
      <c r="AI171" s="467">
        <v>3.7617787460631478</v>
      </c>
      <c r="AJ171" s="469">
        <v>0.58477327623350184</v>
      </c>
      <c r="AK171" s="467">
        <v>0.30959830888150769</v>
      </c>
      <c r="AL171" s="469">
        <v>1.7047599538150483E-2</v>
      </c>
      <c r="AM171" s="467">
        <v>0.9992005915683756</v>
      </c>
      <c r="AN171" s="469">
        <v>4.3847227372416385E-2</v>
      </c>
      <c r="AO171" s="467">
        <v>1.3828945031641082</v>
      </c>
      <c r="AP171" s="469">
        <v>7.1581881841717529E-2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0.42472035352814735</v>
      </c>
      <c r="AF172" s="473">
        <v>6.9211727246906177E-2</v>
      </c>
      <c r="AG172" s="472">
        <v>8.3718571573883303</v>
      </c>
      <c r="AH172" s="473">
        <v>0.78405952647136734</v>
      </c>
      <c r="AI172" s="472">
        <v>86.199264906720202</v>
      </c>
      <c r="AJ172" s="473">
        <v>11.10596620340735</v>
      </c>
      <c r="AK172" s="472">
        <v>3.4322173629017532</v>
      </c>
      <c r="AL172" s="473">
        <v>0.23893204033527393</v>
      </c>
      <c r="AM172" s="472">
        <v>9.7048981952857325</v>
      </c>
      <c r="AN172" s="473">
        <v>0.71564341818663002</v>
      </c>
      <c r="AO172" s="472">
        <v>15.442556899495525</v>
      </c>
      <c r="AP172" s="473">
        <v>1.0993096224493906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6.267609809802191E-3</v>
      </c>
      <c r="AF173" s="473">
        <v>1.5614914119192291E-3</v>
      </c>
      <c r="AG173" s="472">
        <v>1.4648397040672634E-2</v>
      </c>
      <c r="AH173" s="473">
        <v>2.5583533051092944E-3</v>
      </c>
      <c r="AI173" s="472">
        <v>0.15482679657810422</v>
      </c>
      <c r="AJ173" s="473">
        <v>2.8785115105119798E-2</v>
      </c>
      <c r="AK173" s="472">
        <v>7.3896008397819537E-3</v>
      </c>
      <c r="AL173" s="473">
        <v>7.92847069377827E-4</v>
      </c>
      <c r="AM173" s="472">
        <v>4.2300857180668471E-2</v>
      </c>
      <c r="AN173" s="473">
        <v>3.4415548189575401E-3</v>
      </c>
      <c r="AO173" s="472">
        <v>3.2865468699543682E-2</v>
      </c>
      <c r="AP173" s="473">
        <v>3.3830431575419318E-3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1.4140408504744115E-2</v>
      </c>
      <c r="AF174" s="473">
        <v>3.4906560921126586E-3</v>
      </c>
      <c r="AG174" s="472">
        <v>3.0465684368308595E-2</v>
      </c>
      <c r="AH174" s="473">
        <v>5.8393969607298804E-3</v>
      </c>
      <c r="AI174" s="472">
        <v>0.29784544278357811</v>
      </c>
      <c r="AJ174" s="473">
        <v>6.4302774229754514E-2</v>
      </c>
      <c r="AK174" s="472">
        <v>1.8078426995469063E-2</v>
      </c>
      <c r="AL174" s="473">
        <v>2.292135369320165E-3</v>
      </c>
      <c r="AM174" s="472">
        <v>9.4687345614760651E-2</v>
      </c>
      <c r="AN174" s="473">
        <v>6.6646316065962644E-3</v>
      </c>
      <c r="AO174" s="472">
        <v>7.8438330353625463E-2</v>
      </c>
      <c r="AP174" s="473">
        <v>9.6991408305242745E-3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0.5093028623313518</v>
      </c>
      <c r="AF175" s="473"/>
      <c r="AG175" s="472">
        <v>4.5681989532505662</v>
      </c>
      <c r="AH175" s="473"/>
      <c r="AI175" s="472">
        <v>34.00791801270519</v>
      </c>
      <c r="AJ175" s="473"/>
      <c r="AK175" s="472">
        <v>1.881711319434797</v>
      </c>
      <c r="AL175" s="473"/>
      <c r="AM175" s="472">
        <v>8.2418737468876184</v>
      </c>
      <c r="AN175" s="473"/>
      <c r="AO175" s="472">
        <v>8.323993433232971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5.755898204370012E-3</v>
      </c>
      <c r="AF176" s="473"/>
      <c r="AG176" s="472">
        <v>2.617211164219484E-2</v>
      </c>
      <c r="AH176" s="473"/>
      <c r="AI176" s="472">
        <v>0.26730345618452928</v>
      </c>
      <c r="AJ176" s="473"/>
      <c r="AK176" s="472">
        <v>1.3405992136033844E-2</v>
      </c>
      <c r="AL176" s="473"/>
      <c r="AM176" s="472">
        <v>6.7816241457092669E-2</v>
      </c>
      <c r="AN176" s="473"/>
      <c r="AO176" s="472">
        <v>6.1094928519076386E-2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611.35007065315051</v>
      </c>
      <c r="AF177" s="496"/>
      <c r="AG177" s="495">
        <v>2021.9510068609382</v>
      </c>
      <c r="AH177" s="496"/>
      <c r="AI177" s="495">
        <v>18310.239849537855</v>
      </c>
      <c r="AJ177" s="496"/>
      <c r="AK177" s="495">
        <v>1359.0372204503308</v>
      </c>
      <c r="AL177" s="496"/>
      <c r="AM177" s="495">
        <v>5908.0419565493594</v>
      </c>
      <c r="AN177" s="496"/>
      <c r="AO177" s="495">
        <v>5981.5938800022523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338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3431.3502599226717</v>
      </c>
      <c r="C182" s="670">
        <v>1487.6241269024968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5193.9852469916032</v>
      </c>
    </row>
    <row r="183" spans="1:45" s="465" customFormat="1" hidden="1" x14ac:dyDescent="0.4">
      <c r="A183" s="432" t="s">
        <v>238</v>
      </c>
      <c r="B183" s="651">
        <v>3016.3012696572564</v>
      </c>
      <c r="C183" s="670">
        <v>1333.5993798207041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4930.6138956725817</v>
      </c>
    </row>
    <row r="184" spans="1:45" s="465" customFormat="1" hidden="1" x14ac:dyDescent="0.4">
      <c r="A184" s="428" t="s">
        <v>1</v>
      </c>
      <c r="B184" s="651">
        <v>1884.9938487702871</v>
      </c>
      <c r="C184" s="670">
        <v>932.11725436841118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1086.4449521277609</v>
      </c>
    </row>
    <row r="185" spans="1:45" s="465" customFormat="1" hidden="1" x14ac:dyDescent="0.4">
      <c r="A185" s="428" t="s">
        <v>215</v>
      </c>
      <c r="B185" s="651">
        <v>1002.1797474582715</v>
      </c>
      <c r="C185" s="670">
        <v>384.71531179660292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884.57449014816893</v>
      </c>
    </row>
    <row r="186" spans="1:45" s="465" customFormat="1" hidden="1" x14ac:dyDescent="0.4">
      <c r="A186" s="428" t="s">
        <v>0</v>
      </c>
      <c r="B186" s="651">
        <v>129.12767342869751</v>
      </c>
      <c r="C186" s="670">
        <v>16.766813655689916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2959.5944533966526</v>
      </c>
    </row>
    <row r="187" spans="1:45" s="465" customFormat="1" hidden="1" x14ac:dyDescent="0.4">
      <c r="A187" s="508" t="s">
        <v>239</v>
      </c>
      <c r="B187" s="654">
        <v>0.30051691783820522</v>
      </c>
      <c r="C187" s="673">
        <v>0.1034365251183576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0.67031594606651901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0.24061987678319732</v>
      </c>
      <c r="C189" s="672">
        <v>0.13434015650660674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0.37161597896086729</v>
      </c>
    </row>
    <row r="190" spans="1:45" s="465" customFormat="1" x14ac:dyDescent="0.4">
      <c r="A190" s="428" t="s">
        <v>3</v>
      </c>
      <c r="B190" s="653">
        <v>1.5458711806931662</v>
      </c>
      <c r="C190" s="672">
        <v>0.91236116563819047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0.92395128115881942</v>
      </c>
    </row>
    <row r="191" spans="1:45" s="465" customFormat="1" x14ac:dyDescent="0.4">
      <c r="A191" s="428" t="s">
        <v>4</v>
      </c>
      <c r="B191" s="653">
        <v>0.31055510231941907</v>
      </c>
      <c r="C191" s="672">
        <v>0.13401826792621482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0.88248174884746367</v>
      </c>
    </row>
    <row r="192" spans="1:45" s="465" customFormat="1" x14ac:dyDescent="0.4">
      <c r="A192" s="428" t="s">
        <v>5</v>
      </c>
      <c r="B192" s="653">
        <v>0.1619020565506607</v>
      </c>
      <c r="C192" s="672">
        <v>8.180390116720189E-2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0.33543521729756254</v>
      </c>
    </row>
    <row r="193" spans="1:34" s="465" customFormat="1" x14ac:dyDescent="0.4">
      <c r="A193" s="433" t="s">
        <v>6</v>
      </c>
      <c r="B193" s="653">
        <v>7.5688398016254183E-2</v>
      </c>
      <c r="C193" s="672">
        <v>3.7902476436084478E-2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0.128768202232553</v>
      </c>
    </row>
    <row r="194" spans="1:34" s="465" customFormat="1" x14ac:dyDescent="0.4">
      <c r="A194" s="428" t="s">
        <v>7</v>
      </c>
      <c r="B194" s="653">
        <v>1.0971266400083657</v>
      </c>
      <c r="C194" s="672">
        <v>0.45618605122330741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0.42472035352814735</v>
      </c>
    </row>
    <row r="195" spans="1:34" s="465" customFormat="1" x14ac:dyDescent="0.4">
      <c r="A195" s="428" t="s">
        <v>8</v>
      </c>
      <c r="B195" s="653">
        <v>1.8568796698410386E-3</v>
      </c>
      <c r="C195" s="672">
        <v>6.8640256250617989E-4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6.267609809802191E-3</v>
      </c>
    </row>
    <row r="196" spans="1:34" s="465" customFormat="1" x14ac:dyDescent="0.4">
      <c r="A196" s="428" t="s">
        <v>9</v>
      </c>
      <c r="B196" s="653">
        <v>3.8860960652264674E-3</v>
      </c>
      <c r="C196" s="672">
        <v>1.5180338408564368E-3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1.4140408504744115E-2</v>
      </c>
    </row>
    <row r="197" spans="1:34" s="465" customFormat="1" x14ac:dyDescent="0.4">
      <c r="A197" s="428" t="s">
        <v>220</v>
      </c>
      <c r="B197" s="653">
        <v>0.49998798920458998</v>
      </c>
      <c r="C197" s="672">
        <v>0.21279618966387584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0.5093028623313518</v>
      </c>
    </row>
    <row r="198" spans="1:34" s="465" customFormat="1" x14ac:dyDescent="0.4">
      <c r="A198" s="428" t="s">
        <v>10</v>
      </c>
      <c r="B198" s="653">
        <v>3.2066043500865874E-3</v>
      </c>
      <c r="C198" s="672">
        <v>1.284339312196209E-3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5.755898204370012E-3</v>
      </c>
    </row>
    <row r="199" spans="1:34" s="465" customFormat="1" x14ac:dyDescent="0.4">
      <c r="A199" s="430" t="s">
        <v>221</v>
      </c>
      <c r="B199" s="652">
        <v>281.60532779446709</v>
      </c>
      <c r="C199" s="671">
        <v>130.07253372201478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611.35007065315051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338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84879.299630911788</v>
      </c>
      <c r="C205" s="658">
        <v>2043226.1021415896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82547.375097774973</v>
      </c>
      <c r="C206" s="658">
        <v>1689724.4074089569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8011.5400057958159</v>
      </c>
      <c r="C207" s="658">
        <v>1108328.3075581759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54026.345181615106</v>
      </c>
      <c r="C208" s="658">
        <v>576154.8961019899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20509.489910364053</v>
      </c>
      <c r="C209" s="658">
        <v>5241.2037487910866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11.236036477817422</v>
      </c>
      <c r="C210" s="659">
        <v>105.25995637199362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13.541312265671342</v>
      </c>
      <c r="C211" s="659">
        <v>4.3624763309418872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17.649630512324354</v>
      </c>
      <c r="C212" s="659">
        <v>33.779068033155674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34.111906804457632</v>
      </c>
      <c r="C213" s="659">
        <v>157.11017173137708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10.35537146095426</v>
      </c>
      <c r="C214" s="659">
        <v>46.697729159193102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2.0708168080021152</v>
      </c>
      <c r="C215" s="659">
        <v>31.034476997838105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16.225225766278861</v>
      </c>
      <c r="C216" s="659">
        <v>483.01532344598081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0.19403705630577703</v>
      </c>
      <c r="C217" s="659">
        <v>1.5316885678301977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0.41225794792273895</v>
      </c>
      <c r="C218" s="659">
        <v>3.2124389277182162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275.83528366855552</v>
      </c>
      <c r="C219" s="659">
        <v>2.3838909146925809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0.50434071631758404</v>
      </c>
      <c r="C220" s="659">
        <v>1.7912100350122226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5636.932545054211</v>
      </c>
      <c r="C221" s="658">
        <v>145512.40958563439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14115.580235158603</v>
      </c>
      <c r="C222" s="660">
        <v>146125.27474954171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1288348.4714592565</v>
      </c>
      <c r="E237" s="606">
        <v>1288348.4714592565</v>
      </c>
      <c r="F237" s="476">
        <v>2634598.3321900247</v>
      </c>
      <c r="G237" s="607">
        <v>2483275.0278770048</v>
      </c>
      <c r="H237" s="607">
        <v>3037810.6559368544</v>
      </c>
      <c r="I237" s="607">
        <v>2823060.7331353175</v>
      </c>
      <c r="J237" s="607">
        <v>1780726.3847118064</v>
      </c>
      <c r="K237" s="607">
        <v>1502549.4977265936</v>
      </c>
      <c r="L237" s="607">
        <v>2552039.8119712975</v>
      </c>
      <c r="M237" s="607">
        <v>2088823.1668675982</v>
      </c>
      <c r="N237" s="607">
        <v>2622090.3156043906</v>
      </c>
      <c r="O237" s="607">
        <v>3444287.7723428318</v>
      </c>
      <c r="P237" s="607">
        <v>1124351.3219661999</v>
      </c>
      <c r="Q237" s="607">
        <v>2293459.9518256085</v>
      </c>
      <c r="R237" s="607">
        <v>2792202.7053471617</v>
      </c>
      <c r="S237" s="607">
        <v>1265822.7848101265</v>
      </c>
      <c r="T237" s="607">
        <v>2927681.1622766024</v>
      </c>
      <c r="U237" s="607">
        <v>1000000</v>
      </c>
      <c r="V237" s="607">
        <v>1000000</v>
      </c>
      <c r="W237" s="607">
        <v>2243127.1974169156</v>
      </c>
      <c r="X237" s="607">
        <v>2075046.0695745389</v>
      </c>
      <c r="Y237" s="479">
        <v>1181869.5073522774</v>
      </c>
      <c r="Z237" s="476">
        <v>2734913.8369216975</v>
      </c>
      <c r="AA237" s="476">
        <v>2768980.5047342833</v>
      </c>
      <c r="AB237" s="481">
        <v>2327243.3241236578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217503.69433399575</v>
      </c>
      <c r="E238" s="606">
        <v>217503.69433399575</v>
      </c>
      <c r="F238" s="476">
        <v>1805184.716271915</v>
      </c>
      <c r="G238" s="607">
        <v>2336307.9677998349</v>
      </c>
      <c r="H238" s="607">
        <v>2952711.9616051726</v>
      </c>
      <c r="I238" s="607">
        <v>2684622.7017449886</v>
      </c>
      <c r="J238" s="607">
        <v>495150.31047402613</v>
      </c>
      <c r="K238" s="607">
        <v>625991.49558016402</v>
      </c>
      <c r="L238" s="607">
        <v>2230369.3028677204</v>
      </c>
      <c r="M238" s="607">
        <v>764149.58605748939</v>
      </c>
      <c r="N238" s="607">
        <v>2245289.3000095971</v>
      </c>
      <c r="O238" s="607">
        <v>3284633.6775969681</v>
      </c>
      <c r="P238" s="607">
        <v>51239.494662732846</v>
      </c>
      <c r="Q238" s="607">
        <v>1929626.4840562067</v>
      </c>
      <c r="R238" s="607">
        <v>2638609.3019551095</v>
      </c>
      <c r="S238" s="607">
        <v>0</v>
      </c>
      <c r="T238" s="607">
        <v>2925739.4371683365</v>
      </c>
      <c r="U238" s="607">
        <v>0</v>
      </c>
      <c r="V238" s="607">
        <v>0</v>
      </c>
      <c r="W238" s="607">
        <v>1878189.9421428479</v>
      </c>
      <c r="X238" s="607">
        <v>1216899.0500666557</v>
      </c>
      <c r="Y238" s="479">
        <v>273334.38075935678</v>
      </c>
      <c r="Z238" s="476">
        <v>2633166.6937991823</v>
      </c>
      <c r="AA238" s="476">
        <v>2684817.7109999708</v>
      </c>
      <c r="AB238" s="481">
        <v>2040679.9098342333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49680.958451882769</v>
      </c>
      <c r="E239" s="606">
        <v>49680.958451882769</v>
      </c>
      <c r="F239" s="476">
        <v>798730.15046452871</v>
      </c>
      <c r="G239" s="607">
        <v>1453564.433707345</v>
      </c>
      <c r="H239" s="607">
        <v>2895847.9089344619</v>
      </c>
      <c r="I239" s="607">
        <v>2081970.6739860245</v>
      </c>
      <c r="J239" s="607">
        <v>90501.226327731769</v>
      </c>
      <c r="K239" s="607">
        <v>306557.1427474739</v>
      </c>
      <c r="L239" s="607">
        <v>2121329.3597113616</v>
      </c>
      <c r="M239" s="607">
        <v>479488.80300438614</v>
      </c>
      <c r="N239" s="607">
        <v>854083.11150090932</v>
      </c>
      <c r="O239" s="607">
        <v>460122.43054293049</v>
      </c>
      <c r="P239" s="607">
        <v>3615.8296313786536</v>
      </c>
      <c r="Q239" s="607">
        <v>509362.83802490472</v>
      </c>
      <c r="R239" s="607">
        <v>2092476.6500305734</v>
      </c>
      <c r="S239" s="607">
        <v>0</v>
      </c>
      <c r="T239" s="607">
        <v>2873228.6214192822</v>
      </c>
      <c r="U239" s="607">
        <v>0</v>
      </c>
      <c r="V239" s="607">
        <v>0</v>
      </c>
      <c r="W239" s="607">
        <v>1195380.458836982</v>
      </c>
      <c r="X239" s="607">
        <v>664946.14215955429</v>
      </c>
      <c r="Y239" s="479">
        <v>174321.7819762291</v>
      </c>
      <c r="Z239" s="476">
        <v>2585906.9380813395</v>
      </c>
      <c r="AA239" s="476">
        <v>2636153.3942284808</v>
      </c>
      <c r="AB239" s="481">
        <v>1779441.8272269515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122627.38751726922</v>
      </c>
      <c r="E240" s="606">
        <v>122627.38751726922</v>
      </c>
      <c r="F240" s="476">
        <v>232012.46626119735</v>
      </c>
      <c r="G240" s="607">
        <v>856603.9306525141</v>
      </c>
      <c r="H240" s="607">
        <v>9339.2342681631053</v>
      </c>
      <c r="I240" s="607">
        <v>509883.71982074657</v>
      </c>
      <c r="J240" s="607">
        <v>252163.59016874238</v>
      </c>
      <c r="K240" s="607">
        <v>272754.60714955092</v>
      </c>
      <c r="L240" s="607">
        <v>69275.742088111772</v>
      </c>
      <c r="M240" s="607">
        <v>243272.80763791219</v>
      </c>
      <c r="N240" s="607">
        <v>893032.01829401636</v>
      </c>
      <c r="O240" s="607">
        <v>197282.33346759016</v>
      </c>
      <c r="P240" s="607">
        <v>46149.862814762397</v>
      </c>
      <c r="Q240" s="607">
        <v>1309182.7033217922</v>
      </c>
      <c r="R240" s="607">
        <v>512878.58240726299</v>
      </c>
      <c r="S240" s="607">
        <v>0</v>
      </c>
      <c r="T240" s="607">
        <v>8360.1527760848476</v>
      </c>
      <c r="U240" s="607">
        <v>0</v>
      </c>
      <c r="V240" s="607">
        <v>0</v>
      </c>
      <c r="W240" s="607">
        <v>557152.00658506143</v>
      </c>
      <c r="X240" s="607">
        <v>528299.08683757915</v>
      </c>
      <c r="Y240" s="479">
        <v>48131.820286965602</v>
      </c>
      <c r="Z240" s="476">
        <v>7524.1409284090114</v>
      </c>
      <c r="AA240" s="476">
        <v>7704.1756130059221</v>
      </c>
      <c r="AB240" s="481">
        <v>232220.06345234101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45195.348364843769</v>
      </c>
      <c r="E241" s="611">
        <v>45195.348364843769</v>
      </c>
      <c r="F241" s="487">
        <v>774442.09954618895</v>
      </c>
      <c r="G241" s="612">
        <v>26139.603439975755</v>
      </c>
      <c r="H241" s="612">
        <v>47524.818402547615</v>
      </c>
      <c r="I241" s="612">
        <v>92768.307938217549</v>
      </c>
      <c r="J241" s="612">
        <v>152485.49397755202</v>
      </c>
      <c r="K241" s="612">
        <v>46679.745683139205</v>
      </c>
      <c r="L241" s="612">
        <v>39764.201068247014</v>
      </c>
      <c r="M241" s="612">
        <v>41387.975415191053</v>
      </c>
      <c r="N241" s="612">
        <v>498174.17021467141</v>
      </c>
      <c r="O241" s="612">
        <v>2627228.9135864475</v>
      </c>
      <c r="P241" s="612">
        <v>1473.8022165917935</v>
      </c>
      <c r="Q241" s="612">
        <v>111080.94270950972</v>
      </c>
      <c r="R241" s="612">
        <v>33254.069517273107</v>
      </c>
      <c r="S241" s="612">
        <v>0</v>
      </c>
      <c r="T241" s="612">
        <v>44150.662972969461</v>
      </c>
      <c r="U241" s="612">
        <v>0</v>
      </c>
      <c r="V241" s="612">
        <v>0</v>
      </c>
      <c r="W241" s="612">
        <v>125657.47672080451</v>
      </c>
      <c r="X241" s="612">
        <v>23653.821069522262</v>
      </c>
      <c r="Y241" s="490">
        <v>50880.778496162071</v>
      </c>
      <c r="Z241" s="487">
        <v>39735.614789433828</v>
      </c>
      <c r="AA241" s="487">
        <v>40960.141158484112</v>
      </c>
      <c r="AB241" s="492">
        <v>29018.019154940837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448.48928924272894</v>
      </c>
      <c r="E242" s="604">
        <v>448.48928924272894</v>
      </c>
      <c r="F242" s="476">
        <v>331.50854738081904</v>
      </c>
      <c r="G242" s="607">
        <v>116.04093447941725</v>
      </c>
      <c r="H242" s="607">
        <v>156.27173051172159</v>
      </c>
      <c r="I242" s="607">
        <v>144.93559627166067</v>
      </c>
      <c r="J242" s="607">
        <v>497.49173677337541</v>
      </c>
      <c r="K242" s="607">
        <v>375.6746839830401</v>
      </c>
      <c r="L242" s="607">
        <v>213.6544111130267</v>
      </c>
      <c r="M242" s="607">
        <v>225.54668354057489</v>
      </c>
      <c r="N242" s="607">
        <v>151.33900675849631</v>
      </c>
      <c r="O242" s="607">
        <v>227.59063764230766</v>
      </c>
      <c r="P242" s="607">
        <v>549.12570405687347</v>
      </c>
      <c r="Q242" s="607">
        <v>174.36833823749549</v>
      </c>
      <c r="R242" s="607">
        <v>189.03249573780062</v>
      </c>
      <c r="S242" s="607">
        <v>659.5222465116376</v>
      </c>
      <c r="T242" s="607">
        <v>136.3003644757674</v>
      </c>
      <c r="U242" s="607">
        <v>521.02257474419366</v>
      </c>
      <c r="V242" s="607">
        <v>0.29307106944444444</v>
      </c>
      <c r="W242" s="607">
        <v>123.41050091363628</v>
      </c>
      <c r="X242" s="607">
        <v>145.28830490676762</v>
      </c>
      <c r="Y242" s="479">
        <v>346.61546959029937</v>
      </c>
      <c r="Z242" s="476">
        <v>174.77242766202912</v>
      </c>
      <c r="AA242" s="476">
        <v>167.99768059701677</v>
      </c>
      <c r="AB242" s="481">
        <v>221.54584193939195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3.9978172909397833</v>
      </c>
      <c r="E243" s="614">
        <v>3.9978172909397833</v>
      </c>
      <c r="F243" s="615">
        <v>17.673394564921718</v>
      </c>
      <c r="G243" s="514">
        <v>23.30078522653951</v>
      </c>
      <c r="H243" s="514">
        <v>25.599941619851936</v>
      </c>
      <c r="I243" s="514">
        <v>25.207137802161292</v>
      </c>
      <c r="J243" s="514">
        <v>7.99133722679891</v>
      </c>
      <c r="K243" s="514">
        <v>6.9711283470159575</v>
      </c>
      <c r="L243" s="514">
        <v>19.896054701940031</v>
      </c>
      <c r="M243" s="514">
        <v>14.317117854020029</v>
      </c>
      <c r="N243" s="514">
        <v>22.519147462572633</v>
      </c>
      <c r="O243" s="514">
        <v>21.955558262957116</v>
      </c>
      <c r="P243" s="514">
        <v>0.68366176457598149</v>
      </c>
      <c r="Q243" s="514">
        <v>21.06475788037703</v>
      </c>
      <c r="R243" s="514">
        <v>23.821628403911717</v>
      </c>
      <c r="S243" s="514">
        <v>0</v>
      </c>
      <c r="T243" s="514">
        <v>25.2831674483215</v>
      </c>
      <c r="U243" s="514">
        <v>0</v>
      </c>
      <c r="V243" s="514">
        <v>0</v>
      </c>
      <c r="W243" s="514">
        <v>18.068142245002875</v>
      </c>
      <c r="X243" s="514">
        <v>15.355184778463963</v>
      </c>
      <c r="Y243" s="616">
        <v>2.4591136179599631</v>
      </c>
      <c r="Z243" s="615">
        <v>22.754861076453864</v>
      </c>
      <c r="AA243" s="615">
        <v>23.200100112366972</v>
      </c>
      <c r="AB243" s="617">
        <v>18.420610524961692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66.904583129571307</v>
      </c>
      <c r="E244" s="619">
        <v>66.904583129571307</v>
      </c>
      <c r="F244" s="464">
        <v>147.94148547086394</v>
      </c>
      <c r="G244" s="620">
        <v>67.970416541612835</v>
      </c>
      <c r="H244" s="620">
        <v>42.255849814757902</v>
      </c>
      <c r="I244" s="620">
        <v>70.19589379111963</v>
      </c>
      <c r="J244" s="620">
        <v>123.30526239771402</v>
      </c>
      <c r="K244" s="620">
        <v>40.279234171648881</v>
      </c>
      <c r="L244" s="620">
        <v>46.20546838499358</v>
      </c>
      <c r="M244" s="620">
        <v>242.29365839085048</v>
      </c>
      <c r="N244" s="620">
        <v>109.26977164874296</v>
      </c>
      <c r="O244" s="620">
        <v>68.585847402534995</v>
      </c>
      <c r="P244" s="620">
        <v>5.2476023294050123</v>
      </c>
      <c r="Q244" s="620">
        <v>77.80696363851402</v>
      </c>
      <c r="R244" s="620">
        <v>62.630905736320642</v>
      </c>
      <c r="S244" s="620">
        <v>0</v>
      </c>
      <c r="T244" s="620">
        <v>39.950066493896003</v>
      </c>
      <c r="U244" s="620">
        <v>0</v>
      </c>
      <c r="V244" s="620">
        <v>0</v>
      </c>
      <c r="W244" s="620">
        <v>48.459205290490274</v>
      </c>
      <c r="X244" s="620">
        <v>131.58331010074659</v>
      </c>
      <c r="Y244" s="467">
        <v>6.1296840197419025</v>
      </c>
      <c r="Z244" s="464">
        <v>35.955076234882455</v>
      </c>
      <c r="AA244" s="464">
        <v>36.664453293893047</v>
      </c>
      <c r="AB244" s="469">
        <v>36.600184668745186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50.225972611985888</v>
      </c>
      <c r="E245" s="619">
        <v>50.225972611985888</v>
      </c>
      <c r="F245" s="464">
        <v>562.68364774077645</v>
      </c>
      <c r="G245" s="620">
        <v>246.70518363598251</v>
      </c>
      <c r="H245" s="620">
        <v>399.99795557381879</v>
      </c>
      <c r="I245" s="620">
        <v>348.3225810245371</v>
      </c>
      <c r="J245" s="620">
        <v>131.06519145077368</v>
      </c>
      <c r="K245" s="620">
        <v>83.915986643642555</v>
      </c>
      <c r="L245" s="620">
        <v>301.50274008433769</v>
      </c>
      <c r="M245" s="620">
        <v>145.34995417595945</v>
      </c>
      <c r="N245" s="620">
        <v>438.16523406670905</v>
      </c>
      <c r="O245" s="620">
        <v>1508.48837110111</v>
      </c>
      <c r="P245" s="620">
        <v>4.2552692333217603</v>
      </c>
      <c r="Q245" s="620">
        <v>194.55900112105954</v>
      </c>
      <c r="R245" s="620">
        <v>322.87746207369185</v>
      </c>
      <c r="S245" s="620">
        <v>0</v>
      </c>
      <c r="T245" s="620">
        <v>394.69990887694507</v>
      </c>
      <c r="U245" s="620">
        <v>0</v>
      </c>
      <c r="V245" s="620">
        <v>0</v>
      </c>
      <c r="W245" s="620">
        <v>252.25673572591154</v>
      </c>
      <c r="X245" s="620">
        <v>146.71316825894803</v>
      </c>
      <c r="Y245" s="467">
        <v>53.008758664213438</v>
      </c>
      <c r="Z245" s="464">
        <v>355.2300799233974</v>
      </c>
      <c r="AA245" s="464">
        <v>362.38207381578326</v>
      </c>
      <c r="AB245" s="469">
        <v>257.10768648170466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38.432207536352976</v>
      </c>
      <c r="E246" s="619">
        <v>38.432207536352976</v>
      </c>
      <c r="F246" s="464">
        <v>116.51949501683031</v>
      </c>
      <c r="G246" s="620">
        <v>75.365534803123552</v>
      </c>
      <c r="H246" s="620">
        <v>142.77697124898097</v>
      </c>
      <c r="I246" s="620">
        <v>112.41082596800219</v>
      </c>
      <c r="J246" s="620">
        <v>70.319695149997685</v>
      </c>
      <c r="K246" s="620">
        <v>28.638600317432115</v>
      </c>
      <c r="L246" s="620">
        <v>111.92811437384704</v>
      </c>
      <c r="M246" s="620">
        <v>156.24096140981828</v>
      </c>
      <c r="N246" s="620">
        <v>76.036793289675572</v>
      </c>
      <c r="O246" s="620">
        <v>62.855034273246673</v>
      </c>
      <c r="P246" s="620">
        <v>1.971547398669282</v>
      </c>
      <c r="Q246" s="620">
        <v>30.197517103295532</v>
      </c>
      <c r="R246" s="620">
        <v>103.80837468863035</v>
      </c>
      <c r="S246" s="620">
        <v>0</v>
      </c>
      <c r="T246" s="620">
        <v>140.59155107587355</v>
      </c>
      <c r="U246" s="620">
        <v>0</v>
      </c>
      <c r="V246" s="620">
        <v>0</v>
      </c>
      <c r="W246" s="620">
        <v>61.689650493061713</v>
      </c>
      <c r="X246" s="620">
        <v>90.0040334335567</v>
      </c>
      <c r="Y246" s="467">
        <v>9.4014741885020037</v>
      </c>
      <c r="Z246" s="464">
        <v>126.53245364900101</v>
      </c>
      <c r="AA246" s="464">
        <v>128.99805668310177</v>
      </c>
      <c r="AB246" s="469">
        <v>87.730822296872944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25.700547195429888</v>
      </c>
      <c r="E247" s="619">
        <v>25.700547195429888</v>
      </c>
      <c r="F247" s="464">
        <v>73.098371905120104</v>
      </c>
      <c r="G247" s="620">
        <v>43.904977703270227</v>
      </c>
      <c r="H247" s="620">
        <v>80.970305359754946</v>
      </c>
      <c r="I247" s="620">
        <v>65.138954686560183</v>
      </c>
      <c r="J247" s="620">
        <v>46.912745104520447</v>
      </c>
      <c r="K247" s="620">
        <v>17.866453391599507</v>
      </c>
      <c r="L247" s="620">
        <v>64.313527713169094</v>
      </c>
      <c r="M247" s="620">
        <v>103.07139870234482</v>
      </c>
      <c r="N247" s="620">
        <v>46.626840293902433</v>
      </c>
      <c r="O247" s="620">
        <v>34.960202340201299</v>
      </c>
      <c r="P247" s="620">
        <v>1.3503505622305187</v>
      </c>
      <c r="Q247" s="620">
        <v>18.653209473241411</v>
      </c>
      <c r="R247" s="620">
        <v>59.397213113958472</v>
      </c>
      <c r="S247" s="620">
        <v>0</v>
      </c>
      <c r="T247" s="620">
        <v>79.619278642767256</v>
      </c>
      <c r="U247" s="620">
        <v>0</v>
      </c>
      <c r="V247" s="620">
        <v>0</v>
      </c>
      <c r="W247" s="620">
        <v>35.577346788843897</v>
      </c>
      <c r="X247" s="620">
        <v>57.671290565696268</v>
      </c>
      <c r="Y247" s="467">
        <v>5.3685863812553327</v>
      </c>
      <c r="Z247" s="464">
        <v>71.657383444016091</v>
      </c>
      <c r="AA247" s="464">
        <v>73.053584730112064</v>
      </c>
      <c r="AB247" s="469">
        <v>49.956528887015367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56.117796676607497</v>
      </c>
      <c r="E248" s="619">
        <v>56.117796676607497</v>
      </c>
      <c r="F248" s="464">
        <v>843.99805404789481</v>
      </c>
      <c r="G248" s="620">
        <v>646.08723936232764</v>
      </c>
      <c r="H248" s="620">
        <v>1269.2506472084119</v>
      </c>
      <c r="I248" s="620">
        <v>955.23550830221905</v>
      </c>
      <c r="J248" s="620">
        <v>146.82255187861512</v>
      </c>
      <c r="K248" s="620">
        <v>164.6807925479531</v>
      </c>
      <c r="L248" s="620">
        <v>934.53397453213461</v>
      </c>
      <c r="M248" s="620">
        <v>252.53633546806049</v>
      </c>
      <c r="N248" s="620">
        <v>692.19969373104311</v>
      </c>
      <c r="O248" s="620">
        <v>1862.6014034824814</v>
      </c>
      <c r="P248" s="620">
        <v>3.1302170975135737</v>
      </c>
      <c r="Q248" s="620">
        <v>299.47320311843623</v>
      </c>
      <c r="R248" s="620">
        <v>916.16299680587758</v>
      </c>
      <c r="S248" s="620">
        <v>0</v>
      </c>
      <c r="T248" s="620">
        <v>1257.3657696198643</v>
      </c>
      <c r="U248" s="620">
        <v>0</v>
      </c>
      <c r="V248" s="620">
        <v>0</v>
      </c>
      <c r="W248" s="620">
        <v>595.41051688680193</v>
      </c>
      <c r="X248" s="620">
        <v>311.95200007720638</v>
      </c>
      <c r="Y248" s="467">
        <v>107.07546371280149</v>
      </c>
      <c r="Z248" s="464">
        <v>1131.6297085192921</v>
      </c>
      <c r="AA248" s="464">
        <v>1153.9051241188954</v>
      </c>
      <c r="AB248" s="469">
        <v>781.7591649203498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3.4547202727639164</v>
      </c>
      <c r="E249" s="622">
        <v>3.4547202727639164</v>
      </c>
      <c r="F249" s="537">
        <v>7.7470615684738089</v>
      </c>
      <c r="G249" s="623">
        <v>2.3641956697136961</v>
      </c>
      <c r="H249" s="623">
        <v>3.6280001543752287</v>
      </c>
      <c r="I249" s="623">
        <v>3.5980447086581377</v>
      </c>
      <c r="J249" s="623">
        <v>6.2741209178725681</v>
      </c>
      <c r="K249" s="623">
        <v>1.6948714377210612</v>
      </c>
      <c r="L249" s="623">
        <v>3.3607654989697378</v>
      </c>
      <c r="M249" s="623">
        <v>13.161567315433611</v>
      </c>
      <c r="N249" s="623">
        <v>4.1040783980046687</v>
      </c>
      <c r="O249" s="623">
        <v>2.3825533815362583</v>
      </c>
      <c r="P249" s="623">
        <v>0.18327600563106747</v>
      </c>
      <c r="Q249" s="623">
        <v>1.3404695508287676</v>
      </c>
      <c r="R249" s="623">
        <v>2.7797707214522802</v>
      </c>
      <c r="S249" s="624">
        <v>0</v>
      </c>
      <c r="T249" s="623">
        <v>3.4992309558349564</v>
      </c>
      <c r="U249" s="623">
        <v>0</v>
      </c>
      <c r="V249" s="623">
        <v>0</v>
      </c>
      <c r="W249" s="623">
        <v>1.8088561274753281</v>
      </c>
      <c r="X249" s="623">
        <v>6.3540404372717418</v>
      </c>
      <c r="Y249" s="625">
        <v>0.27063469392386125</v>
      </c>
      <c r="Z249" s="537">
        <v>3.1493092958864</v>
      </c>
      <c r="AA249" s="537">
        <v>3.2108177975558885</v>
      </c>
      <c r="AB249" s="626">
        <v>2.2797960821488443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8.0108475291498582</v>
      </c>
      <c r="E250" s="622">
        <v>8.0108475291498582</v>
      </c>
      <c r="F250" s="537">
        <v>17.097716539220837</v>
      </c>
      <c r="G250" s="623">
        <v>5.0215207829189188</v>
      </c>
      <c r="H250" s="623">
        <v>7.1714542500990426</v>
      </c>
      <c r="I250" s="623">
        <v>7.5103607928485072</v>
      </c>
      <c r="J250" s="623">
        <v>14.495738318301413</v>
      </c>
      <c r="K250" s="623">
        <v>3.8212513441822846</v>
      </c>
      <c r="L250" s="623">
        <v>6.8996908631662146</v>
      </c>
      <c r="M250" s="623">
        <v>30.450217552534284</v>
      </c>
      <c r="N250" s="623">
        <v>8.9386586625615614</v>
      </c>
      <c r="O250" s="623">
        <v>3.1757192324446297</v>
      </c>
      <c r="P250" s="623">
        <v>0.43299105377427166</v>
      </c>
      <c r="Q250" s="623">
        <v>3.050642915059679</v>
      </c>
      <c r="R250" s="623">
        <v>5.6979723346434223</v>
      </c>
      <c r="S250" s="624">
        <v>0</v>
      </c>
      <c r="T250" s="623">
        <v>6.8868650341265276</v>
      </c>
      <c r="U250" s="623">
        <v>0</v>
      </c>
      <c r="V250" s="623">
        <v>0</v>
      </c>
      <c r="W250" s="623">
        <v>3.6855139607249363</v>
      </c>
      <c r="X250" s="623">
        <v>14.583482234346503</v>
      </c>
      <c r="Y250" s="625">
        <v>0.51687587437814553</v>
      </c>
      <c r="Z250" s="537">
        <v>6.1981813561987282</v>
      </c>
      <c r="AA250" s="537">
        <v>6.3189754183186748</v>
      </c>
      <c r="AB250" s="626">
        <v>4.5694342023554961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39.083133085548411</v>
      </c>
      <c r="E251" s="619">
        <v>39.083133085548411</v>
      </c>
      <c r="F251" s="464">
        <v>236.43922304883299</v>
      </c>
      <c r="G251" s="620">
        <v>367.90056516788309</v>
      </c>
      <c r="H251" s="620">
        <v>430.62169044417641</v>
      </c>
      <c r="I251" s="620">
        <v>405.24695662900319</v>
      </c>
      <c r="J251" s="620">
        <v>82.186727042082623</v>
      </c>
      <c r="K251" s="620">
        <v>99.693717663600268</v>
      </c>
      <c r="L251" s="620">
        <v>328.18673188342689</v>
      </c>
      <c r="M251" s="620">
        <v>140.34957377637053</v>
      </c>
      <c r="N251" s="620">
        <v>331.11864280010866</v>
      </c>
      <c r="O251" s="620">
        <v>328.9436179998155</v>
      </c>
      <c r="P251" s="620">
        <v>9.1378720236340403</v>
      </c>
      <c r="Q251" s="620">
        <v>316.90234089094332</v>
      </c>
      <c r="R251" s="620">
        <v>348.38170830602394</v>
      </c>
      <c r="S251" s="620">
        <v>0</v>
      </c>
      <c r="T251" s="620">
        <v>426.60602751859471</v>
      </c>
      <c r="U251" s="620">
        <v>0</v>
      </c>
      <c r="V251" s="620">
        <v>0</v>
      </c>
      <c r="W251" s="620">
        <v>285.34932258680669</v>
      </c>
      <c r="X251" s="620">
        <v>203.3535971644871</v>
      </c>
      <c r="Y251" s="467">
        <v>38.58830275743383</v>
      </c>
      <c r="Z251" s="464">
        <v>383.94559979105514</v>
      </c>
      <c r="AA251" s="464">
        <v>391.45100487087734</v>
      </c>
      <c r="AB251" s="469">
        <v>304.66194487327942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1.0187677339237746</v>
      </c>
      <c r="E252" s="619">
        <v>1.0187677339237746</v>
      </c>
      <c r="F252" s="464">
        <v>3.4851634644503289</v>
      </c>
      <c r="G252" s="620">
        <v>3.041841440985352</v>
      </c>
      <c r="H252" s="620">
        <v>4.5506726702021743</v>
      </c>
      <c r="I252" s="620">
        <v>3.914007127719306</v>
      </c>
      <c r="J252" s="620">
        <v>1.9108461015632463</v>
      </c>
      <c r="K252" s="620">
        <v>1.0224845799473679</v>
      </c>
      <c r="L252" s="620">
        <v>3.5534207774705036</v>
      </c>
      <c r="M252" s="620">
        <v>4.0084958604035972</v>
      </c>
      <c r="N252" s="620">
        <v>2.9991134169791951</v>
      </c>
      <c r="O252" s="620">
        <v>2.7440579050866023</v>
      </c>
      <c r="P252" s="620">
        <v>8.3832932604957125E-2</v>
      </c>
      <c r="Q252" s="620">
        <v>1.9854255619524925</v>
      </c>
      <c r="R252" s="620">
        <v>4.1030675370036578</v>
      </c>
      <c r="S252" s="620">
        <v>0</v>
      </c>
      <c r="T252" s="620">
        <v>4.4886014935345049</v>
      </c>
      <c r="U252" s="620">
        <v>0</v>
      </c>
      <c r="V252" s="620">
        <v>0</v>
      </c>
      <c r="W252" s="620">
        <v>2.41665468413869</v>
      </c>
      <c r="X252" s="620">
        <v>2.781680275752012</v>
      </c>
      <c r="Y252" s="467">
        <v>0.34744273046432611</v>
      </c>
      <c r="Z252" s="464">
        <v>4.0397431857265849</v>
      </c>
      <c r="AA252" s="464">
        <v>4.1185886682108857</v>
      </c>
      <c r="AB252" s="469">
        <v>2.9746394108343783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15975.408278525741</v>
      </c>
      <c r="E253" s="611">
        <v>15975.408278525741</v>
      </c>
      <c r="F253" s="487">
        <v>159824.17417846993</v>
      </c>
      <c r="G253" s="612">
        <v>198286.27045273746</v>
      </c>
      <c r="H253" s="612">
        <v>293968.81780034577</v>
      </c>
      <c r="I253" s="612">
        <v>246203.64414240542</v>
      </c>
      <c r="J253" s="612">
        <v>36839.335656698699</v>
      </c>
      <c r="K253" s="612">
        <v>50765.792852141501</v>
      </c>
      <c r="L253" s="612">
        <v>219444.49989530284</v>
      </c>
      <c r="M253" s="612">
        <v>65341.585781736765</v>
      </c>
      <c r="N253" s="612">
        <v>181004.00757197579</v>
      </c>
      <c r="O253" s="612">
        <v>283357.5243581165</v>
      </c>
      <c r="P253" s="612">
        <v>3218.9265810452571</v>
      </c>
      <c r="Q253" s="612">
        <v>138097.4907597031</v>
      </c>
      <c r="R253" s="612">
        <v>242778.12662465576</v>
      </c>
      <c r="S253" s="612">
        <v>0</v>
      </c>
      <c r="T253" s="612">
        <v>291366.63023152959</v>
      </c>
      <c r="U253" s="612">
        <v>0</v>
      </c>
      <c r="V253" s="612">
        <v>0</v>
      </c>
      <c r="W253" s="612">
        <v>163275.15136984282</v>
      </c>
      <c r="X253" s="612">
        <v>99572.745122997163</v>
      </c>
      <c r="Y253" s="490">
        <v>24640.88978375011</v>
      </c>
      <c r="Z253" s="487">
        <v>262230.08674781816</v>
      </c>
      <c r="AA253" s="487">
        <v>267366.32007151534</v>
      </c>
      <c r="AB253" s="492">
        <v>194061.77512556114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0.33973658005609897</v>
      </c>
      <c r="E255" s="619">
        <v>0.33973658005609897</v>
      </c>
      <c r="F255" s="474">
        <v>2.2787850642522987</v>
      </c>
      <c r="G255" s="629">
        <v>2.2576662095210538</v>
      </c>
      <c r="H255" s="629">
        <v>1.6825153794469061</v>
      </c>
      <c r="I255" s="629">
        <v>2.1533712502012796</v>
      </c>
      <c r="J255" s="629">
        <v>0.79324641437625376</v>
      </c>
      <c r="K255" s="629">
        <v>0.71309349180590553</v>
      </c>
      <c r="L255" s="629">
        <v>1.3502573250106356</v>
      </c>
      <c r="M255" s="629">
        <v>0.84436032955975893</v>
      </c>
      <c r="N255" s="629">
        <v>2.8670891244686354</v>
      </c>
      <c r="O255" s="629">
        <v>5.3536090102339804</v>
      </c>
      <c r="P255" s="629">
        <v>8.22114417824375E-2</v>
      </c>
      <c r="Q255" s="629">
        <v>2.6438153564500166</v>
      </c>
      <c r="R255" s="629">
        <v>1.8753500431232206</v>
      </c>
      <c r="S255" s="620">
        <v>0</v>
      </c>
      <c r="T255" s="629">
        <v>1.6613948601945177</v>
      </c>
      <c r="U255" s="629">
        <v>0</v>
      </c>
      <c r="V255" s="629">
        <v>0</v>
      </c>
      <c r="W255" s="629">
        <v>1.8023640938954122</v>
      </c>
      <c r="X255" s="629">
        <v>1.3239835258778896</v>
      </c>
      <c r="Y255" s="472">
        <v>0.26750226245227898</v>
      </c>
      <c r="Z255" s="474">
        <v>1.4952560557981247</v>
      </c>
      <c r="AA255" s="474">
        <v>1.5251886799636369</v>
      </c>
      <c r="AB255" s="473">
        <v>1.4071393883231602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2.3760366576839385</v>
      </c>
      <c r="E256" s="619">
        <v>2.3760366576839385</v>
      </c>
      <c r="F256" s="474">
        <v>7.889364444768213</v>
      </c>
      <c r="G256" s="629">
        <v>15.85521509220654</v>
      </c>
      <c r="H256" s="629">
        <v>12.565532610807024</v>
      </c>
      <c r="I256" s="629">
        <v>14.856756548992102</v>
      </c>
      <c r="J256" s="629">
        <v>4.6723692660665082</v>
      </c>
      <c r="K256" s="629">
        <v>4.6510787650116399</v>
      </c>
      <c r="L256" s="629">
        <v>10.061460319284883</v>
      </c>
      <c r="M256" s="629">
        <v>7.6723457738918928</v>
      </c>
      <c r="N256" s="629">
        <v>14.455473012912993</v>
      </c>
      <c r="O256" s="629">
        <v>5.6710344743675929</v>
      </c>
      <c r="P256" s="629">
        <v>0.56824331427620844</v>
      </c>
      <c r="Q256" s="629">
        <v>16.872186771789895</v>
      </c>
      <c r="R256" s="629">
        <v>13.880890279016658</v>
      </c>
      <c r="S256" s="620">
        <v>0</v>
      </c>
      <c r="T256" s="629">
        <v>12.435502304716339</v>
      </c>
      <c r="U256" s="629">
        <v>0</v>
      </c>
      <c r="V256" s="629">
        <v>0</v>
      </c>
      <c r="W256" s="629">
        <v>11.40983612505836</v>
      </c>
      <c r="X256" s="629">
        <v>9.9811339279877345</v>
      </c>
      <c r="Y256" s="472">
        <v>1.3101513998278389</v>
      </c>
      <c r="Z256" s="474">
        <v>11.191957176177619</v>
      </c>
      <c r="AA256" s="474">
        <v>11.410062154691822</v>
      </c>
      <c r="AB256" s="473">
        <v>10.240026174136048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4.0980223814879331</v>
      </c>
      <c r="E257" s="619">
        <v>4.0980223814879331</v>
      </c>
      <c r="F257" s="474">
        <v>46.035530500947168</v>
      </c>
      <c r="G257" s="629">
        <v>78.201058342882149</v>
      </c>
      <c r="H257" s="629">
        <v>138.57727225248479</v>
      </c>
      <c r="I257" s="629">
        <v>105.1610368547788</v>
      </c>
      <c r="J257" s="629">
        <v>8.2278617423820908</v>
      </c>
      <c r="K257" s="629">
        <v>17.758621763232803</v>
      </c>
      <c r="L257" s="629">
        <v>102.21650319533792</v>
      </c>
      <c r="M257" s="629">
        <v>26.287141826683971</v>
      </c>
      <c r="N257" s="629">
        <v>53.279457767323564</v>
      </c>
      <c r="O257" s="629">
        <v>41.728000203768268</v>
      </c>
      <c r="P257" s="629">
        <v>0.65820882596057229</v>
      </c>
      <c r="Q257" s="629">
        <v>38.297074501926872</v>
      </c>
      <c r="R257" s="629">
        <v>104.30370153646358</v>
      </c>
      <c r="S257" s="620">
        <v>0</v>
      </c>
      <c r="T257" s="629">
        <v>137.46268826074115</v>
      </c>
      <c r="U257" s="629">
        <v>0</v>
      </c>
      <c r="V257" s="629">
        <v>0</v>
      </c>
      <c r="W257" s="629">
        <v>63.506014807319893</v>
      </c>
      <c r="X257" s="629">
        <v>37.508571773483467</v>
      </c>
      <c r="Y257" s="472">
        <v>9.1437305170009644</v>
      </c>
      <c r="Z257" s="474">
        <v>123.7164758316984</v>
      </c>
      <c r="AA257" s="474">
        <v>126.12380039905821</v>
      </c>
      <c r="AB257" s="473">
        <v>87.442701762829685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1.3302888101942949</v>
      </c>
      <c r="E258" s="619">
        <v>1.3302888101942949</v>
      </c>
      <c r="F258" s="474">
        <v>13.595985712830101</v>
      </c>
      <c r="G258" s="629">
        <v>22.914800202044137</v>
      </c>
      <c r="H258" s="629">
        <v>44.301024247691615</v>
      </c>
      <c r="I258" s="629">
        <v>32.364960490784192</v>
      </c>
      <c r="J258" s="629">
        <v>2.4675101075989758</v>
      </c>
      <c r="K258" s="629">
        <v>5.0769314475788452</v>
      </c>
      <c r="L258" s="629">
        <v>32.595304149764374</v>
      </c>
      <c r="M258" s="629">
        <v>9.2459690276317108</v>
      </c>
      <c r="N258" s="629">
        <v>14.294277066718928</v>
      </c>
      <c r="O258" s="629">
        <v>8.408110767617309</v>
      </c>
      <c r="P258" s="629">
        <v>0.11311784306804475</v>
      </c>
      <c r="Q258" s="629">
        <v>8.8514654422770729</v>
      </c>
      <c r="R258" s="629">
        <v>32.380324134461439</v>
      </c>
      <c r="S258" s="620">
        <v>0</v>
      </c>
      <c r="T258" s="629">
        <v>43.939860461971698</v>
      </c>
      <c r="U258" s="629">
        <v>0</v>
      </c>
      <c r="V258" s="629">
        <v>0</v>
      </c>
      <c r="W258" s="629">
        <v>18.758829770751941</v>
      </c>
      <c r="X258" s="629">
        <v>11.307611407671001</v>
      </c>
      <c r="Y258" s="472">
        <v>2.724871149079811</v>
      </c>
      <c r="Z258" s="474">
        <v>39.545892443049567</v>
      </c>
      <c r="AA258" s="474">
        <v>40.314540891645841</v>
      </c>
      <c r="AB258" s="473">
        <v>27.38956717826602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0.91448324233812339</v>
      </c>
      <c r="E259" s="619">
        <v>0.91448324233812339</v>
      </c>
      <c r="F259" s="474">
        <v>9.0136523479950128</v>
      </c>
      <c r="G259" s="629">
        <v>15.225776988949715</v>
      </c>
      <c r="H259" s="629">
        <v>28.994173726683343</v>
      </c>
      <c r="I259" s="629">
        <v>21.321815313439501</v>
      </c>
      <c r="J259" s="629">
        <v>1.7057510401593132</v>
      </c>
      <c r="K259" s="629">
        <v>3.4004687766582395</v>
      </c>
      <c r="L259" s="629">
        <v>21.351781847198726</v>
      </c>
      <c r="M259" s="629">
        <v>6.150715521482951</v>
      </c>
      <c r="N259" s="629">
        <v>9.6234743628156014</v>
      </c>
      <c r="O259" s="629">
        <v>5.6838822923004351</v>
      </c>
      <c r="P259" s="629">
        <v>8.6876243132368122E-2</v>
      </c>
      <c r="Q259" s="629">
        <v>6.1480420422732811</v>
      </c>
      <c r="R259" s="629">
        <v>21.323174677853501</v>
      </c>
      <c r="S259" s="620">
        <v>0</v>
      </c>
      <c r="T259" s="629">
        <v>28.757218138199182</v>
      </c>
      <c r="U259" s="629">
        <v>0</v>
      </c>
      <c r="V259" s="629">
        <v>0</v>
      </c>
      <c r="W259" s="629">
        <v>12.430196230977103</v>
      </c>
      <c r="X259" s="629">
        <v>7.5559321969705389</v>
      </c>
      <c r="Y259" s="472">
        <v>1.7983402960498487</v>
      </c>
      <c r="Z259" s="474">
        <v>25.881508122647976</v>
      </c>
      <c r="AA259" s="474">
        <v>26.384594944103192</v>
      </c>
      <c r="AB259" s="473">
        <v>17.986467952708672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8.5826200121881637</v>
      </c>
      <c r="E260" s="619">
        <v>8.5826200121881637</v>
      </c>
      <c r="F260" s="474">
        <v>136.61622804899119</v>
      </c>
      <c r="G260" s="629">
        <v>238.78690835863347</v>
      </c>
      <c r="H260" s="629">
        <v>475.07150875195896</v>
      </c>
      <c r="I260" s="629">
        <v>342.16441419130058</v>
      </c>
      <c r="J260" s="629">
        <v>16.137190544659628</v>
      </c>
      <c r="K260" s="629">
        <v>50.706357517260045</v>
      </c>
      <c r="L260" s="629">
        <v>348.08279156368104</v>
      </c>
      <c r="M260" s="629">
        <v>79.26482629124466</v>
      </c>
      <c r="N260" s="629">
        <v>143.89405435882003</v>
      </c>
      <c r="O260" s="629">
        <v>93.989293655455285</v>
      </c>
      <c r="P260" s="629">
        <v>0.62342888450653033</v>
      </c>
      <c r="Q260" s="629">
        <v>84.754692984752111</v>
      </c>
      <c r="R260" s="629">
        <v>343.39985156638323</v>
      </c>
      <c r="S260" s="620">
        <v>0</v>
      </c>
      <c r="T260" s="629">
        <v>471.33817847236975</v>
      </c>
      <c r="U260" s="629">
        <v>0</v>
      </c>
      <c r="V260" s="629">
        <v>0</v>
      </c>
      <c r="W260" s="629">
        <v>197.0450859707868</v>
      </c>
      <c r="X260" s="629">
        <v>109.48199076359023</v>
      </c>
      <c r="Y260" s="472">
        <v>28.951092885004385</v>
      </c>
      <c r="Z260" s="474">
        <v>424.20455400178201</v>
      </c>
      <c r="AA260" s="474">
        <v>432.45041914016389</v>
      </c>
      <c r="AB260" s="473">
        <v>292.00211061818078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7.9983632618392822E-2</v>
      </c>
      <c r="E261" s="622">
        <v>7.9983632618392822E-2</v>
      </c>
      <c r="F261" s="537">
        <v>0.4779775716666681</v>
      </c>
      <c r="G261" s="623">
        <v>0.73188123384662007</v>
      </c>
      <c r="H261" s="623">
        <v>1.2519415088964811</v>
      </c>
      <c r="I261" s="623">
        <v>0.9713699783367904</v>
      </c>
      <c r="J261" s="623">
        <v>0.15059717369836362</v>
      </c>
      <c r="K261" s="623">
        <v>0.18107931735296109</v>
      </c>
      <c r="L261" s="623">
        <v>0.93332557583720233</v>
      </c>
      <c r="M261" s="623">
        <v>0.39624255756563093</v>
      </c>
      <c r="N261" s="623">
        <v>0.52172162247593568</v>
      </c>
      <c r="O261" s="623">
        <v>0.31373347111672434</v>
      </c>
      <c r="P261" s="623">
        <v>9.1191880906555736E-3</v>
      </c>
      <c r="Q261" s="623">
        <v>0.37990716832540239</v>
      </c>
      <c r="R261" s="623">
        <v>0.96201119544464109</v>
      </c>
      <c r="S261" s="624">
        <v>0</v>
      </c>
      <c r="T261" s="623">
        <v>1.2407466455582279</v>
      </c>
      <c r="U261" s="623">
        <v>0</v>
      </c>
      <c r="V261" s="623">
        <v>0</v>
      </c>
      <c r="W261" s="623">
        <v>0.58599820533169056</v>
      </c>
      <c r="X261" s="623">
        <v>0.41791882648058531</v>
      </c>
      <c r="Y261" s="625">
        <v>8.2606157030367805E-2</v>
      </c>
      <c r="Z261" s="537">
        <v>1.1166724900454654</v>
      </c>
      <c r="AA261" s="537">
        <v>1.1383902869558624</v>
      </c>
      <c r="AB261" s="626">
        <v>0.79562731032555711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0.18901296916317262</v>
      </c>
      <c r="E262" s="632">
        <v>0.18901296916317262</v>
      </c>
      <c r="F262" s="633">
        <v>0.95941644823994854</v>
      </c>
      <c r="G262" s="634">
        <v>1.5311387255729121</v>
      </c>
      <c r="H262" s="634">
        <v>2.397902710938205</v>
      </c>
      <c r="I262" s="634">
        <v>1.9386437380448476</v>
      </c>
      <c r="J262" s="634">
        <v>0.35523630174696824</v>
      </c>
      <c r="K262" s="634">
        <v>0.3929089695388901</v>
      </c>
      <c r="L262" s="634">
        <v>1.800738040566298</v>
      </c>
      <c r="M262" s="634">
        <v>0.86483901973489985</v>
      </c>
      <c r="N262" s="634">
        <v>1.1303619039741439</v>
      </c>
      <c r="O262" s="634">
        <v>0.54186444245964971</v>
      </c>
      <c r="P262" s="634">
        <v>2.5277716400260927E-2</v>
      </c>
      <c r="Q262" s="634">
        <v>0.92161820171396291</v>
      </c>
      <c r="R262" s="634">
        <v>1.9168290836645354</v>
      </c>
      <c r="S262" s="635">
        <v>0</v>
      </c>
      <c r="T262" s="634">
        <v>2.3759206036436256</v>
      </c>
      <c r="U262" s="634">
        <v>0</v>
      </c>
      <c r="V262" s="634">
        <v>0</v>
      </c>
      <c r="W262" s="634">
        <v>1.2019854328272097</v>
      </c>
      <c r="X262" s="634">
        <v>0.90925241599915607</v>
      </c>
      <c r="Y262" s="636">
        <v>0.16368029416159871</v>
      </c>
      <c r="Z262" s="633">
        <v>2.1383295180519126</v>
      </c>
      <c r="AA262" s="633">
        <v>2.1799070156355298</v>
      </c>
      <c r="AB262" s="637">
        <v>1.5578310116716914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RFC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6.4083700665870297E-5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1.8408066568923075E-4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6.8444834317994826E-4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2.0421229855746415E-4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1.1849501725631806E-4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1.7869503844585798E-3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6.1769543206889713E-6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1.2974013200034673E-5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9.9584030537933554E-4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8.2165507271103835E-6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0.54101449783531075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0.57355609009062869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RFC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26%natural gas_39%coal_0%oil_30%nuclear_1%hydro_3%wind_0%solar_1%other</v>
      </c>
      <c r="D444" s="375" t="s">
        <v>387</v>
      </c>
      <c r="E444" s="763">
        <f>B211/1000/10^6/0.000293071</f>
        <v>4.6204886412068549E-5</v>
      </c>
      <c r="F444" s="375" t="s">
        <v>430</v>
      </c>
      <c r="G444" s="831" t="str">
        <f ca="1">CONCATENATE("Electric tab Row 210-220 for ", B444, " ",A444, " when Inputs tab E710 = ", B444)</f>
        <v>Electric tab Row 210-220 for RFC Mix when Inputs tab E710 = RFC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RFC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26%natural gas_39%coal_0%oil_30%nuclear_1%hydro_3%wind_0%solar_1%other</v>
      </c>
      <c r="D445" s="375" t="s">
        <v>388</v>
      </c>
      <c r="E445" s="763">
        <f t="shared" ref="E445:E454" si="45">B212/1000/10^6/0.000293071</f>
        <v>6.0223053500088206E-5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RFC Mix when Inputs tab E710 = RFC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RFC</v>
      </c>
      <c r="C446" s="378" t="str">
        <f t="shared" si="44"/>
        <v>26%natural gas_39%coal_0%oil_30%nuclear_1%hydro_3%wind_0%solar_1%other</v>
      </c>
      <c r="D446" s="375" t="s">
        <v>389</v>
      </c>
      <c r="E446" s="763">
        <f t="shared" si="45"/>
        <v>1.1639468526212975E-4</v>
      </c>
      <c r="F446" s="375" t="s">
        <v>430</v>
      </c>
      <c r="G446" s="831" t="str">
        <f t="shared" ca="1" si="46"/>
        <v>Electric tab Row 210-220 for RFC Mix when Inputs tab E710 = RFC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RFC</v>
      </c>
      <c r="C447" s="378" t="str">
        <f t="shared" si="44"/>
        <v>26%natural gas_39%coal_0%oil_30%nuclear_1%hydro_3%wind_0%solar_1%other</v>
      </c>
      <c r="D447" s="375" t="s">
        <v>390</v>
      </c>
      <c r="E447" s="763">
        <f t="shared" si="45"/>
        <v>3.5334002548714336E-5</v>
      </c>
      <c r="F447" s="375" t="s">
        <v>430</v>
      </c>
      <c r="G447" s="831" t="str">
        <f t="shared" ca="1" si="46"/>
        <v>Electric tab Row 210-220 for RFC Mix when Inputs tab E710 = RFC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RFC</v>
      </c>
      <c r="C448" s="378" t="str">
        <f t="shared" si="44"/>
        <v>26%natural gas_39%coal_0%oil_30%nuclear_1%hydro_3%wind_0%solar_1%other</v>
      </c>
      <c r="D448" s="375" t="s">
        <v>391</v>
      </c>
      <c r="E448" s="763">
        <f t="shared" si="45"/>
        <v>7.0659219370122437E-6</v>
      </c>
      <c r="F448" s="375" t="s">
        <v>430</v>
      </c>
      <c r="G448" s="831" t="str">
        <f t="shared" ca="1" si="46"/>
        <v>Electric tab Row 210-220 for RFC Mix when Inputs tab E710 = RFC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RFC</v>
      </c>
      <c r="C449" s="378" t="str">
        <f t="shared" si="44"/>
        <v>26%natural gas_39%coal_0%oil_30%nuclear_1%hydro_3%wind_0%solar_1%other</v>
      </c>
      <c r="D449" s="375" t="s">
        <v>392</v>
      </c>
      <c r="E449" s="763">
        <f t="shared" si="45"/>
        <v>5.5362781599949695E-5</v>
      </c>
      <c r="F449" s="375" t="s">
        <v>430</v>
      </c>
      <c r="G449" s="831" t="str">
        <f t="shared" ca="1" si="46"/>
        <v>Electric tab Row 210-220 for RFC Mix when Inputs tab E710 = RFC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RFC</v>
      </c>
      <c r="C450" s="378" t="str">
        <f t="shared" si="44"/>
        <v>26%natural gas_39%coal_0%oil_30%nuclear_1%hydro_3%wind_0%solar_1%other</v>
      </c>
      <c r="D450" s="375" t="s">
        <v>393</v>
      </c>
      <c r="E450" s="763">
        <f t="shared" si="45"/>
        <v>6.6208207671785002E-7</v>
      </c>
      <c r="F450" s="375" t="s">
        <v>430</v>
      </c>
      <c r="G450" s="831" t="str">
        <f t="shared" ca="1" si="46"/>
        <v>Electric tab Row 210-220 for RFC Mix when Inputs tab E710 = RFC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RFC</v>
      </c>
      <c r="C451" s="378" t="str">
        <f t="shared" si="44"/>
        <v>26%natural gas_39%coal_0%oil_30%nuclear_1%hydro_3%wind_0%solar_1%other</v>
      </c>
      <c r="D451" s="375" t="s">
        <v>394</v>
      </c>
      <c r="E451" s="763">
        <f t="shared" si="45"/>
        <v>1.4066828445077779E-6</v>
      </c>
      <c r="F451" s="375" t="s">
        <v>430</v>
      </c>
      <c r="G451" s="831" t="str">
        <f t="shared" ca="1" si="46"/>
        <v>Electric tab Row 210-220 for RFC Mix when Inputs tab E710 = RFC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RFC</v>
      </c>
      <c r="C452" s="378" t="str">
        <f t="shared" si="44"/>
        <v>26%natural gas_39%coal_0%oil_30%nuclear_1%hydro_3%wind_0%solar_1%other</v>
      </c>
      <c r="D452" s="375" t="s">
        <v>395</v>
      </c>
      <c r="E452" s="763">
        <f t="shared" si="45"/>
        <v>9.4118928064719997E-4</v>
      </c>
      <c r="F452" s="375" t="s">
        <v>430</v>
      </c>
      <c r="G452" s="831" t="str">
        <f t="shared" ca="1" si="46"/>
        <v>Electric tab Row 210-220 for RFC Mix when Inputs tab E710 = RFC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RFC</v>
      </c>
      <c r="C453" s="378" t="str">
        <f t="shared" si="44"/>
        <v>26%natural gas_39%coal_0%oil_30%nuclear_1%hydro_3%wind_0%solar_1%other</v>
      </c>
      <c r="D453" s="375" t="s">
        <v>396</v>
      </c>
      <c r="E453" s="763">
        <f t="shared" si="45"/>
        <v>1.720882367472674E-6</v>
      </c>
      <c r="F453" s="375" t="s">
        <v>430</v>
      </c>
      <c r="G453" s="831" t="str">
        <f t="shared" ca="1" si="46"/>
        <v>Electric tab Row 210-220 for RFC Mix when Inputs tab E710 = RFC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RFC</v>
      </c>
      <c r="C454" s="378" t="str">
        <f t="shared" si="44"/>
        <v>26%natural gas_39%coal_0%oil_30%nuclear_1%hydro_3%wind_0%solar_1%other</v>
      </c>
      <c r="D454" s="375" t="s">
        <v>397</v>
      </c>
      <c r="E454" s="763">
        <f t="shared" si="45"/>
        <v>1.9234016825459398E-2</v>
      </c>
      <c r="F454" s="375" t="s">
        <v>430</v>
      </c>
      <c r="G454" s="831" t="str">
        <f t="shared" ca="1" si="46"/>
        <v>Electric tab Row 210-220 for RFC Mix when Inputs tab E710 = RFC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RFC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26%natural gas_39%coal_0%oil_30%nuclear_1%hydro_3%wind_0%solar_1%other</v>
      </c>
      <c r="D461" s="375" t="s">
        <v>412</v>
      </c>
      <c r="E461" s="375" t="s">
        <v>400</v>
      </c>
      <c r="F461" s="761">
        <f>B138/10^6</f>
        <v>5.1120760753623892E-3</v>
      </c>
      <c r="G461" s="375" t="s">
        <v>398</v>
      </c>
      <c r="H461" s="831" t="str">
        <f ca="1">CONCATENATE("Electric tab Row 137-142 for ", B461, " ", A461, " when Inputs tab E710 = ", B461)</f>
        <v>Electric tab Row 137-142 for RFC Mix when Inputs tab E710 = RFC</v>
      </c>
      <c r="I461" s="428" t="s">
        <v>232</v>
      </c>
      <c r="J461" s="375" t="str">
        <f t="shared" ref="J461:J492" ca="1" si="48">MID(CELL("filename",A1),FIND("]",CELL("filename",A1))+1,256)</f>
        <v>RFC</v>
      </c>
      <c r="K461" s="375" t="s">
        <v>52</v>
      </c>
      <c r="M461" s="824">
        <f>INDEX($D$66:$D$69,MATCH(K461,$A$66:$A$69,0))</f>
        <v>0.31900000000000001</v>
      </c>
      <c r="N461" s="375" t="s">
        <v>385</v>
      </c>
      <c r="O461" s="375" t="s">
        <v>400</v>
      </c>
      <c r="P461" s="761">
        <f>I139/10^6</f>
        <v>3.134796238244514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RFC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RFC</v>
      </c>
      <c r="V461" s="375" t="s">
        <v>52</v>
      </c>
      <c r="X461" s="824">
        <f>INDEX($D$71:$D$72,MATCH(V461,$A$71:$A$72,0))</f>
        <v>0.34899999999999998</v>
      </c>
      <c r="Y461" s="375" t="s">
        <v>411</v>
      </c>
      <c r="Z461" s="375" t="s">
        <v>400</v>
      </c>
      <c r="AA461" s="761">
        <f>M$140/10^6</f>
        <v>2.8653295128939833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RFC</v>
      </c>
      <c r="AD461" s="428" t="s">
        <v>263</v>
      </c>
      <c r="AE461" s="375" t="str">
        <f t="shared" ref="AE461:AE471" ca="1" si="50">MID(CELL("filename",U1),FIND("]",CELL("filename",U1))+1,256)</f>
        <v>RFC</v>
      </c>
      <c r="AF461" s="375" t="s">
        <v>387</v>
      </c>
      <c r="AG461" s="375">
        <f>W189/1000/10^6/0.000293071</f>
        <v>1.2680066569563938E-6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RFC Hydro when Inputs tab E710 = RFC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RFC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RFC PWR when Inputs tab E710 = RFC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RFC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26%natural gas_39%coal_0%oil_30%nuclear_1%hydro_3%wind_0%solar_1%other</v>
      </c>
      <c r="D462" s="375" t="s">
        <v>385</v>
      </c>
      <c r="E462" s="375" t="s">
        <v>400</v>
      </c>
      <c r="F462" s="761">
        <f t="shared" ref="F462:F466" si="54">B139/10^6</f>
        <v>0.5751527163545318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RFC Mix when Inputs tab E710 = RFC</v>
      </c>
      <c r="I462" s="428" t="s">
        <v>232</v>
      </c>
      <c r="J462" s="375" t="str">
        <f t="shared" ca="1" si="48"/>
        <v>RFC</v>
      </c>
      <c r="K462" s="375" t="s">
        <v>52</v>
      </c>
      <c r="M462" s="824">
        <f t="shared" ref="M462:M525" si="56">INDEX($D$66:$D$69,MATCH(K462,$A$66:$A$69,0))</f>
        <v>0.31900000000000001</v>
      </c>
      <c r="N462" s="375" t="s">
        <v>387</v>
      </c>
      <c r="O462" s="375" t="s">
        <v>400</v>
      </c>
      <c r="P462" s="763">
        <f>I145/1000/10^6/0.000293071</f>
        <v>2.9000006871675768E-5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RFC</v>
      </c>
      <c r="S462" s="428" t="s">
        <v>49</v>
      </c>
      <c r="T462" s="375" t="s">
        <v>418</v>
      </c>
      <c r="U462" s="375" t="str">
        <f t="shared" ca="1" si="49"/>
        <v>RFC</v>
      </c>
      <c r="V462" s="375" t="s">
        <v>52</v>
      </c>
      <c r="X462" s="824">
        <f t="shared" ref="X462:X506" si="57">INDEX($D$71:$D$72,MATCH(V462,$A$71:$A$72,0))</f>
        <v>0.34899999999999998</v>
      </c>
      <c r="Y462" s="375" t="s">
        <v>387</v>
      </c>
      <c r="Z462" s="375" t="s">
        <v>400</v>
      </c>
      <c r="AA462" s="763">
        <f>M$145/1000/10^6/0.000293071</f>
        <v>1.3000003080406379E-5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RFC</v>
      </c>
      <c r="AD462" s="428" t="s">
        <v>263</v>
      </c>
      <c r="AE462" s="375" t="str">
        <f t="shared" ca="1" si="50"/>
        <v>RFC</v>
      </c>
      <c r="AF462" s="375" t="s">
        <v>388</v>
      </c>
      <c r="AG462" s="375">
        <f t="shared" ref="AG462:AG471" si="59">W190/1000/10^6/0.000293071</f>
        <v>3.1526533882875463E-6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RFC Hydro when Inputs tab E710 = RFC</v>
      </c>
      <c r="AJ462" s="375" t="s">
        <v>422</v>
      </c>
      <c r="AK462" s="428" t="s">
        <v>277</v>
      </c>
      <c r="AL462" s="375" t="str">
        <f t="shared" ca="1" si="51"/>
        <v>RFC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RFC PWR when Inputs tab E710 = RFC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RFC</v>
      </c>
      <c r="C463" s="375" t="str">
        <f t="shared" si="53"/>
        <v>26%natural gas_39%coal_0%oil_30%nuclear_1%hydro_3%wind_0%solar_1%other</v>
      </c>
      <c r="D463" s="375" t="s">
        <v>411</v>
      </c>
      <c r="E463" s="375" t="s">
        <v>400</v>
      </c>
      <c r="F463" s="761">
        <f t="shared" si="54"/>
        <v>1.1064433137094054</v>
      </c>
      <c r="G463" s="375" t="s">
        <v>398</v>
      </c>
      <c r="H463" s="831" t="str">
        <f t="shared" ca="1" si="55"/>
        <v>Electric tab Row 137-142 for RFC Mix when Inputs tab E710 = RFC</v>
      </c>
      <c r="I463" s="428" t="s">
        <v>232</v>
      </c>
      <c r="J463" s="375" t="str">
        <f t="shared" ca="1" si="48"/>
        <v>RFC</v>
      </c>
      <c r="K463" s="375" t="s">
        <v>52</v>
      </c>
      <c r="M463" s="824">
        <f t="shared" si="56"/>
        <v>0.31900000000000001</v>
      </c>
      <c r="N463" s="375" t="s">
        <v>388</v>
      </c>
      <c r="O463" s="375" t="s">
        <v>400</v>
      </c>
      <c r="P463" s="763">
        <f t="shared" ref="P463:P472" si="63">I146/1000/10^6/0.000293071</f>
        <v>3.5800008482965261E-4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RFC</v>
      </c>
      <c r="S463" s="428" t="s">
        <v>49</v>
      </c>
      <c r="T463" s="375" t="s">
        <v>418</v>
      </c>
      <c r="U463" s="375" t="str">
        <f t="shared" ca="1" si="49"/>
        <v>RFC</v>
      </c>
      <c r="V463" s="375" t="s">
        <v>52</v>
      </c>
      <c r="X463" s="824">
        <f t="shared" si="57"/>
        <v>0.34899999999999998</v>
      </c>
      <c r="Y463" s="375" t="s">
        <v>388</v>
      </c>
      <c r="Z463" s="375" t="s">
        <v>400</v>
      </c>
      <c r="AA463" s="763">
        <f>M$146/1000/10^6/0.000293071</f>
        <v>1.0800002559106838E-4</v>
      </c>
      <c r="AB463" s="375" t="s">
        <v>399</v>
      </c>
      <c r="AC463" s="831" t="str">
        <f t="shared" ca="1" si="58"/>
        <v>Electric tab Row 144-154 for Coal Boiler when Inputs tab E710 = RFC</v>
      </c>
      <c r="AD463" s="428" t="s">
        <v>263</v>
      </c>
      <c r="AE463" s="375" t="str">
        <f t="shared" ca="1" si="50"/>
        <v>RFC</v>
      </c>
      <c r="AF463" s="375" t="s">
        <v>389</v>
      </c>
      <c r="AG463" s="375">
        <f t="shared" si="59"/>
        <v>3.0111534367012215E-6</v>
      </c>
      <c r="AH463" s="375" t="s">
        <v>399</v>
      </c>
      <c r="AI463" s="375" t="str">
        <f t="shared" ca="1" si="60"/>
        <v>Electric tab Row 188-198 for RFC Hydro when Inputs tab E710 = RFC</v>
      </c>
      <c r="AJ463" s="375" t="s">
        <v>422</v>
      </c>
      <c r="AK463" s="428" t="s">
        <v>277</v>
      </c>
      <c r="AL463" s="375" t="str">
        <f t="shared" ca="1" si="51"/>
        <v>RFC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RFC PWR when Inputs tab E710 = RFC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RFC</v>
      </c>
      <c r="C464" s="375" t="str">
        <f t="shared" si="53"/>
        <v>26%natural gas_39%coal_0%oil_30%nuclear_1%hydro_3%wind_0%solar_1%other</v>
      </c>
      <c r="D464" s="375" t="s">
        <v>410</v>
      </c>
      <c r="E464" s="375" t="s">
        <v>400</v>
      </c>
      <c r="F464" s="761">
        <f t="shared" si="54"/>
        <v>2.5157783247456277E-3</v>
      </c>
      <c r="G464" s="375" t="s">
        <v>398</v>
      </c>
      <c r="H464" s="831" t="str">
        <f t="shared" ca="1" si="55"/>
        <v>Electric tab Row 137-142 for RFC Mix when Inputs tab E710 = RFC</v>
      </c>
      <c r="I464" s="428" t="s">
        <v>232</v>
      </c>
      <c r="J464" s="375" t="str">
        <f t="shared" ca="1" si="48"/>
        <v>RFC</v>
      </c>
      <c r="K464" s="375" t="s">
        <v>52</v>
      </c>
      <c r="M464" s="824">
        <f t="shared" si="56"/>
        <v>0.31900000000000001</v>
      </c>
      <c r="N464" s="375" t="s">
        <v>389</v>
      </c>
      <c r="O464" s="375" t="s">
        <v>400</v>
      </c>
      <c r="P464" s="763">
        <f t="shared" si="63"/>
        <v>5.0400011942498574E-4</v>
      </c>
      <c r="Q464" s="375" t="s">
        <v>399</v>
      </c>
      <c r="R464" s="831" t="str">
        <f t="shared" ca="1" si="64"/>
        <v>Electric tab Row 144-154 for Natural gas Boiler when Inputs tab E710 = RFC</v>
      </c>
      <c r="S464" s="428" t="s">
        <v>49</v>
      </c>
      <c r="T464" s="375" t="s">
        <v>418</v>
      </c>
      <c r="U464" s="375" t="str">
        <f t="shared" ca="1" si="49"/>
        <v>RFC</v>
      </c>
      <c r="V464" s="375" t="s">
        <v>52</v>
      </c>
      <c r="X464" s="824">
        <f t="shared" si="57"/>
        <v>0.34899999999999998</v>
      </c>
      <c r="Y464" s="375" t="s">
        <v>389</v>
      </c>
      <c r="Z464" s="375" t="s">
        <v>400</v>
      </c>
      <c r="AA464" s="763">
        <f>M$147/1000/10^6/0.000293071</f>
        <v>1.2130002874256105E-3</v>
      </c>
      <c r="AB464" s="375" t="s">
        <v>399</v>
      </c>
      <c r="AC464" s="831" t="str">
        <f t="shared" ca="1" si="58"/>
        <v>Electric tab Row 144-154 for Coal Boiler when Inputs tab E710 = RFC</v>
      </c>
      <c r="AD464" s="428" t="s">
        <v>263</v>
      </c>
      <c r="AE464" s="375" t="str">
        <f t="shared" ca="1" si="50"/>
        <v>RFC</v>
      </c>
      <c r="AF464" s="375" t="s">
        <v>390</v>
      </c>
      <c r="AG464" s="375">
        <f t="shared" si="59"/>
        <v>1.1445527442072485E-6</v>
      </c>
      <c r="AH464" s="375" t="s">
        <v>399</v>
      </c>
      <c r="AI464" s="375" t="str">
        <f t="shared" ca="1" si="60"/>
        <v>Electric tab Row 188-198 for RFC Hydro when Inputs tab E710 = RFC</v>
      </c>
      <c r="AJ464" s="375" t="s">
        <v>422</v>
      </c>
      <c r="AK464" s="428" t="s">
        <v>277</v>
      </c>
      <c r="AL464" s="375" t="str">
        <f t="shared" ca="1" si="51"/>
        <v>RFC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RFC PWR when Inputs tab E710 = RFC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RFC</v>
      </c>
      <c r="C465" s="375" t="str">
        <f t="shared" si="53"/>
        <v>26%natural gas_39%coal_0%oil_30%nuclear_1%hydro_3%wind_0%solar_1%other</v>
      </c>
      <c r="D465" s="375" t="s">
        <v>408</v>
      </c>
      <c r="E465" s="375" t="s">
        <v>400</v>
      </c>
      <c r="F465" s="761">
        <f t="shared" si="54"/>
        <v>0.30037037072147649</v>
      </c>
      <c r="G465" s="375" t="s">
        <v>398</v>
      </c>
      <c r="H465" s="831" t="str">
        <f t="shared" ca="1" si="55"/>
        <v>Electric tab Row 137-142 for RFC Mix when Inputs tab E710 = RFC</v>
      </c>
      <c r="I465" s="428" t="s">
        <v>232</v>
      </c>
      <c r="J465" s="375" t="str">
        <f t="shared" ca="1" si="48"/>
        <v>RFC</v>
      </c>
      <c r="K465" s="375" t="s">
        <v>52</v>
      </c>
      <c r="L465" s="378"/>
      <c r="M465" s="824">
        <f t="shared" si="56"/>
        <v>0.31900000000000001</v>
      </c>
      <c r="N465" s="375" t="s">
        <v>390</v>
      </c>
      <c r="O465" s="375" t="s">
        <v>400</v>
      </c>
      <c r="P465" s="763">
        <f t="shared" si="63"/>
        <v>4.0000009478173478E-5</v>
      </c>
      <c r="Q465" s="375" t="s">
        <v>399</v>
      </c>
      <c r="R465" s="831" t="str">
        <f t="shared" ca="1" si="64"/>
        <v>Electric tab Row 144-154 for Natural gas Boiler when Inputs tab E710 = RFC</v>
      </c>
      <c r="S465" s="428" t="s">
        <v>49</v>
      </c>
      <c r="T465" s="375" t="s">
        <v>418</v>
      </c>
      <c r="U465" s="375" t="str">
        <f t="shared" ca="1" si="49"/>
        <v>RFC</v>
      </c>
      <c r="V465" s="375" t="s">
        <v>52</v>
      </c>
      <c r="W465" s="378"/>
      <c r="X465" s="824">
        <f t="shared" si="57"/>
        <v>0.34899999999999998</v>
      </c>
      <c r="Y465" s="375" t="s">
        <v>390</v>
      </c>
      <c r="Z465" s="375" t="s">
        <v>400</v>
      </c>
      <c r="AA465" s="763">
        <f>M$148/1000/10^6/0.000293071</f>
        <v>3.9300009312305436E-4</v>
      </c>
      <c r="AB465" s="375" t="s">
        <v>399</v>
      </c>
      <c r="AC465" s="831" t="str">
        <f t="shared" ca="1" si="58"/>
        <v>Electric tab Row 144-154 for Coal Boiler when Inputs tab E710 = RFC</v>
      </c>
      <c r="AD465" s="428" t="s">
        <v>263</v>
      </c>
      <c r="AE465" s="375" t="str">
        <f t="shared" ca="1" si="50"/>
        <v>RFC</v>
      </c>
      <c r="AF465" s="375" t="s">
        <v>391</v>
      </c>
      <c r="AG465" s="375">
        <f t="shared" si="59"/>
        <v>4.3937544906371828E-7</v>
      </c>
      <c r="AH465" s="375" t="s">
        <v>399</v>
      </c>
      <c r="AI465" s="375" t="str">
        <f t="shared" ca="1" si="60"/>
        <v>Electric tab Row 188-198 for RFC Hydro when Inputs tab E710 = RFC</v>
      </c>
      <c r="AJ465" s="375" t="s">
        <v>422</v>
      </c>
      <c r="AK465" s="428" t="s">
        <v>277</v>
      </c>
      <c r="AL465" s="375" t="str">
        <f t="shared" ca="1" si="51"/>
        <v>RFC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RFC PWR when Inputs tab E710 = RFC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RFC</v>
      </c>
      <c r="C466" s="375" t="str">
        <f t="shared" si="53"/>
        <v>26%natural gas_39%coal_0%oil_30%nuclear_1%hydro_3%wind_0%solar_1%other</v>
      </c>
      <c r="D466" s="375" t="s">
        <v>409</v>
      </c>
      <c r="E466" s="375" t="s">
        <v>400</v>
      </c>
      <c r="F466" s="761">
        <f t="shared" si="54"/>
        <v>5.0200496696145236E-2</v>
      </c>
      <c r="G466" s="375" t="s">
        <v>398</v>
      </c>
      <c r="H466" s="831" t="str">
        <f t="shared" ca="1" si="55"/>
        <v>Electric tab Row 137-142 for RFC Mix when Inputs tab E710 = RFC</v>
      </c>
      <c r="I466" s="428" t="s">
        <v>232</v>
      </c>
      <c r="J466" s="375" t="str">
        <f t="shared" ca="1" si="48"/>
        <v>RFC</v>
      </c>
      <c r="K466" s="375" t="s">
        <v>52</v>
      </c>
      <c r="L466" s="378"/>
      <c r="M466" s="824">
        <f t="shared" si="56"/>
        <v>0.31900000000000001</v>
      </c>
      <c r="N466" s="375" t="s">
        <v>391</v>
      </c>
      <c r="O466" s="375" t="s">
        <v>400</v>
      </c>
      <c r="P466" s="763">
        <f t="shared" si="63"/>
        <v>4.0000009478173478E-5</v>
      </c>
      <c r="Q466" s="375" t="s">
        <v>399</v>
      </c>
      <c r="R466" s="831" t="str">
        <f t="shared" ca="1" si="64"/>
        <v>Electric tab Row 144-154 for Natural gas Boiler when Inputs tab E710 = RFC</v>
      </c>
      <c r="S466" s="428" t="s">
        <v>49</v>
      </c>
      <c r="T466" s="375" t="s">
        <v>418</v>
      </c>
      <c r="U466" s="375" t="str">
        <f t="shared" ca="1" si="49"/>
        <v>RFC</v>
      </c>
      <c r="V466" s="375" t="s">
        <v>52</v>
      </c>
      <c r="W466" s="378"/>
      <c r="X466" s="824">
        <f t="shared" si="57"/>
        <v>0.34899999999999998</v>
      </c>
      <c r="Y466" s="375" t="s">
        <v>391</v>
      </c>
      <c r="Z466" s="375" t="s">
        <v>400</v>
      </c>
      <c r="AA466" s="763">
        <f>M$149/1000/10^6/0.000293071</f>
        <v>2.5700006089726457E-4</v>
      </c>
      <c r="AB466" s="375" t="s">
        <v>399</v>
      </c>
      <c r="AC466" s="831" t="str">
        <f t="shared" ca="1" si="58"/>
        <v>Electric tab Row 144-154 for Coal Boiler when Inputs tab E710 = RFC</v>
      </c>
      <c r="AD466" s="428" t="s">
        <v>263</v>
      </c>
      <c r="AE466" s="375" t="str">
        <f t="shared" ca="1" si="50"/>
        <v>RFC</v>
      </c>
      <c r="AF466" s="375" t="s">
        <v>392</v>
      </c>
      <c r="AG466" s="375">
        <f t="shared" si="59"/>
        <v>1.4492063477046428E-6</v>
      </c>
      <c r="AH466" s="375" t="s">
        <v>399</v>
      </c>
      <c r="AI466" s="375" t="str">
        <f t="shared" ca="1" si="60"/>
        <v>Electric tab Row 188-198 for RFC Hydro when Inputs tab E710 = RFC</v>
      </c>
      <c r="AJ466" s="375" t="s">
        <v>422</v>
      </c>
      <c r="AK466" s="428" t="s">
        <v>277</v>
      </c>
      <c r="AL466" s="375" t="str">
        <f t="shared" ca="1" si="51"/>
        <v>RFC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RFC PWR when Inputs tab E710 = RFC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RFC</v>
      </c>
      <c r="C467" s="375" t="str">
        <f t="shared" si="53"/>
        <v>26%natural gas_39%coal_0%oil_30%nuclear_1%hydro_3%wind_0%solar_1%other</v>
      </c>
      <c r="D467" s="375" t="s">
        <v>387</v>
      </c>
      <c r="E467" s="375" t="s">
        <v>400</v>
      </c>
      <c r="F467" s="763">
        <f>B145/1000/10^6/0.000293071</f>
        <v>1.4064361380548361E-5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RFC Mix when Inputs tab E710 = RFC</v>
      </c>
      <c r="I467" s="428" t="s">
        <v>232</v>
      </c>
      <c r="J467" s="375" t="str">
        <f t="shared" ca="1" si="48"/>
        <v>RFC</v>
      </c>
      <c r="K467" s="375" t="s">
        <v>52</v>
      </c>
      <c r="L467" s="378"/>
      <c r="M467" s="824">
        <f t="shared" si="56"/>
        <v>0.31900000000000001</v>
      </c>
      <c r="N467" s="375" t="s">
        <v>392</v>
      </c>
      <c r="O467" s="375" t="s">
        <v>400</v>
      </c>
      <c r="P467" s="763">
        <f t="shared" si="63"/>
        <v>3.6000008530356123E-5</v>
      </c>
      <c r="Q467" s="375" t="s">
        <v>399</v>
      </c>
      <c r="R467" s="831" t="str">
        <f t="shared" ca="1" si="64"/>
        <v>Electric tab Row 144-154 for Natural gas Boiler when Inputs tab E710 = RFC</v>
      </c>
      <c r="S467" s="428" t="s">
        <v>49</v>
      </c>
      <c r="T467" s="375" t="s">
        <v>418</v>
      </c>
      <c r="U467" s="375" t="str">
        <f t="shared" ca="1" si="49"/>
        <v>RFC</v>
      </c>
      <c r="V467" s="375" t="s">
        <v>52</v>
      </c>
      <c r="W467" s="378"/>
      <c r="X467" s="824">
        <f t="shared" si="57"/>
        <v>0.34899999999999998</v>
      </c>
      <c r="Y467" s="375" t="s">
        <v>392</v>
      </c>
      <c r="Z467" s="375" t="s">
        <v>400</v>
      </c>
      <c r="AA467" s="763">
        <f>M$150/1000/10^6/0.000293071</f>
        <v>4.2230010006581642E-3</v>
      </c>
      <c r="AB467" s="375" t="s">
        <v>399</v>
      </c>
      <c r="AC467" s="831" t="str">
        <f t="shared" ca="1" si="58"/>
        <v>Electric tab Row 144-154 for Coal Boiler when Inputs tab E710 = RFC</v>
      </c>
      <c r="AD467" s="428" t="s">
        <v>263</v>
      </c>
      <c r="AE467" s="375" t="str">
        <f t="shared" ca="1" si="50"/>
        <v>RFC</v>
      </c>
      <c r="AF467" s="375" t="s">
        <v>393</v>
      </c>
      <c r="AG467" s="375">
        <f t="shared" si="59"/>
        <v>2.1385977492833448E-8</v>
      </c>
      <c r="AH467" s="375" t="s">
        <v>399</v>
      </c>
      <c r="AI467" s="375" t="str">
        <f t="shared" ca="1" si="60"/>
        <v>Electric tab Row 188-198 for RFC Hydro when Inputs tab E710 = RFC</v>
      </c>
      <c r="AJ467" s="375" t="s">
        <v>422</v>
      </c>
      <c r="AK467" s="428" t="s">
        <v>277</v>
      </c>
      <c r="AL467" s="375" t="str">
        <f t="shared" ca="1" si="51"/>
        <v>RFC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RFC PWR when Inputs tab E710 = RFC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RFC</v>
      </c>
      <c r="C468" s="375" t="str">
        <f t="shared" si="53"/>
        <v>26%natural gas_39%coal_0%oil_30%nuclear_1%hydro_3%wind_0%solar_1%other</v>
      </c>
      <c r="D468" s="375" t="s">
        <v>388</v>
      </c>
      <c r="E468" s="375" t="s">
        <v>400</v>
      </c>
      <c r="F468" s="763">
        <f t="shared" ref="F468:F477" si="65">B146/1000/10^6/0.000293071</f>
        <v>1.0998425928345862E-4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RFC Mix when Inputs tab E710 = RFC</v>
      </c>
      <c r="I468" s="428" t="s">
        <v>232</v>
      </c>
      <c r="J468" s="375" t="str">
        <f t="shared" ca="1" si="48"/>
        <v>RFC</v>
      </c>
      <c r="K468" s="375" t="s">
        <v>52</v>
      </c>
      <c r="L468" s="378"/>
      <c r="M468" s="824">
        <f t="shared" si="56"/>
        <v>0.31900000000000001</v>
      </c>
      <c r="N468" s="375" t="s">
        <v>393</v>
      </c>
      <c r="O468" s="375" t="s">
        <v>400</v>
      </c>
      <c r="P468" s="763">
        <f t="shared" si="63"/>
        <v>6.6000015638986234E-6</v>
      </c>
      <c r="Q468" s="375" t="s">
        <v>399</v>
      </c>
      <c r="R468" s="831" t="str">
        <f t="shared" ca="1" si="64"/>
        <v>Electric tab Row 144-154 for Natural gas Boiler when Inputs tab E710 = RFC</v>
      </c>
      <c r="S468" s="428" t="s">
        <v>49</v>
      </c>
      <c r="T468" s="375" t="s">
        <v>418</v>
      </c>
      <c r="U468" s="375" t="str">
        <f t="shared" ca="1" si="49"/>
        <v>RFC</v>
      </c>
      <c r="V468" s="375" t="s">
        <v>52</v>
      </c>
      <c r="W468" s="378"/>
      <c r="X468" s="824">
        <f t="shared" si="57"/>
        <v>0.34899999999999998</v>
      </c>
      <c r="Y468" s="375" t="s">
        <v>393</v>
      </c>
      <c r="Z468" s="375" t="s">
        <v>400</v>
      </c>
      <c r="AA468" s="763">
        <f>M$151/1000/10^6/0.000293071</f>
        <v>1.1051002618582375E-5</v>
      </c>
      <c r="AB468" s="375" t="s">
        <v>399</v>
      </c>
      <c r="AC468" s="831" t="str">
        <f t="shared" ca="1" si="58"/>
        <v>Electric tab Row 144-154 for Coal Boiler when Inputs tab E710 = RFC</v>
      </c>
      <c r="AD468" s="428" t="s">
        <v>263</v>
      </c>
      <c r="AE468" s="375" t="str">
        <f t="shared" ca="1" si="50"/>
        <v>RFC</v>
      </c>
      <c r="AF468" s="375" t="s">
        <v>394</v>
      </c>
      <c r="AG468" s="375">
        <f t="shared" si="59"/>
        <v>4.8249088121117796E-8</v>
      </c>
      <c r="AH468" s="375" t="s">
        <v>399</v>
      </c>
      <c r="AI468" s="375" t="str">
        <f t="shared" ca="1" si="60"/>
        <v>Electric tab Row 188-198 for RFC Hydro when Inputs tab E710 = RFC</v>
      </c>
      <c r="AJ468" s="375" t="s">
        <v>422</v>
      </c>
      <c r="AK468" s="428" t="s">
        <v>277</v>
      </c>
      <c r="AL468" s="375" t="str">
        <f t="shared" ca="1" si="51"/>
        <v>RFC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RFC PWR when Inputs tab E710 = RFC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RFC</v>
      </c>
      <c r="C469" s="375" t="str">
        <f t="shared" si="53"/>
        <v>26%natural gas_39%coal_0%oil_30%nuclear_1%hydro_3%wind_0%solar_1%other</v>
      </c>
      <c r="D469" s="375" t="s">
        <v>389</v>
      </c>
      <c r="E469" s="375" t="s">
        <v>400</v>
      </c>
      <c r="F469" s="763">
        <f t="shared" si="65"/>
        <v>5.3502262806302099E-4</v>
      </c>
      <c r="G469" s="375" t="s">
        <v>399</v>
      </c>
      <c r="H469" s="831" t="str">
        <f t="shared" ca="1" si="66"/>
        <v>Electric tab Row 144-154 for RFC Mix when Inputs tab E710 = RFC</v>
      </c>
      <c r="I469" s="428" t="s">
        <v>232</v>
      </c>
      <c r="J469" s="375" t="str">
        <f t="shared" ca="1" si="48"/>
        <v>RFC</v>
      </c>
      <c r="K469" s="375" t="s">
        <v>52</v>
      </c>
      <c r="L469" s="378"/>
      <c r="M469" s="824">
        <f t="shared" si="56"/>
        <v>0.31900000000000001</v>
      </c>
      <c r="N469" s="375" t="s">
        <v>394</v>
      </c>
      <c r="O469" s="375" t="s">
        <v>400</v>
      </c>
      <c r="P469" s="763">
        <f t="shared" si="63"/>
        <v>1.7120004056658244E-5</v>
      </c>
      <c r="Q469" s="375" t="s">
        <v>399</v>
      </c>
      <c r="R469" s="831" t="str">
        <f t="shared" ca="1" si="64"/>
        <v>Electric tab Row 144-154 for Natural gas Boiler when Inputs tab E710 = RFC</v>
      </c>
      <c r="S469" s="428" t="s">
        <v>49</v>
      </c>
      <c r="T469" s="375" t="s">
        <v>418</v>
      </c>
      <c r="U469" s="375" t="str">
        <f t="shared" ca="1" si="49"/>
        <v>RFC</v>
      </c>
      <c r="V469" s="375" t="s">
        <v>52</v>
      </c>
      <c r="W469" s="378"/>
      <c r="X469" s="824">
        <f t="shared" si="57"/>
        <v>0.34899999999999998</v>
      </c>
      <c r="Y469" s="375" t="s">
        <v>394</v>
      </c>
      <c r="Z469" s="375" t="s">
        <v>400</v>
      </c>
      <c r="AA469" s="763">
        <f>M$152/1000/10^6/0.000293071</f>
        <v>2.0817004932678429E-5</v>
      </c>
      <c r="AB469" s="375" t="s">
        <v>399</v>
      </c>
      <c r="AC469" s="831" t="str">
        <f t="shared" ca="1" si="58"/>
        <v>Electric tab Row 144-154 for Coal Boiler when Inputs tab E710 = RFC</v>
      </c>
      <c r="AD469" s="428" t="s">
        <v>263</v>
      </c>
      <c r="AE469" s="375" t="str">
        <f t="shared" ca="1" si="50"/>
        <v>RFC</v>
      </c>
      <c r="AF469" s="375" t="s">
        <v>395</v>
      </c>
      <c r="AG469" s="375">
        <f t="shared" si="59"/>
        <v>1.7378139165299597E-6</v>
      </c>
      <c r="AH469" s="375" t="s">
        <v>399</v>
      </c>
      <c r="AI469" s="375" t="str">
        <f t="shared" ca="1" si="60"/>
        <v>Electric tab Row 188-198 for RFC Hydro when Inputs tab E710 = RFC</v>
      </c>
      <c r="AJ469" s="375" t="s">
        <v>422</v>
      </c>
      <c r="AK469" s="428" t="s">
        <v>277</v>
      </c>
      <c r="AL469" s="375" t="str">
        <f t="shared" ca="1" si="51"/>
        <v>RFC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RFC PWR when Inputs tab E710 = RFC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RFC</v>
      </c>
      <c r="C470" s="375" t="str">
        <f t="shared" si="53"/>
        <v>26%natural gas_39%coal_0%oil_30%nuclear_1%hydro_3%wind_0%solar_1%other</v>
      </c>
      <c r="D470" s="375" t="s">
        <v>390</v>
      </c>
      <c r="E470" s="375" t="s">
        <v>400</v>
      </c>
      <c r="F470" s="763">
        <f t="shared" si="65"/>
        <v>1.5878687110851104E-4</v>
      </c>
      <c r="G470" s="375" t="s">
        <v>399</v>
      </c>
      <c r="H470" s="831" t="str">
        <f t="shared" ca="1" si="66"/>
        <v>Electric tab Row 144-154 for RFC Mix when Inputs tab E710 = RFC</v>
      </c>
      <c r="I470" s="428" t="s">
        <v>232</v>
      </c>
      <c r="J470" s="375" t="str">
        <f t="shared" ca="1" si="48"/>
        <v>RFC</v>
      </c>
      <c r="K470" s="375" t="s">
        <v>52</v>
      </c>
      <c r="L470" s="378"/>
      <c r="M470" s="824">
        <f t="shared" si="56"/>
        <v>0.31900000000000001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RFC</v>
      </c>
      <c r="S470" s="428" t="s">
        <v>49</v>
      </c>
      <c r="T470" s="375" t="s">
        <v>418</v>
      </c>
      <c r="U470" s="375" t="str">
        <f t="shared" ca="1" si="49"/>
        <v>RFC</v>
      </c>
      <c r="V470" s="375" t="s">
        <v>52</v>
      </c>
      <c r="W470" s="378"/>
      <c r="X470" s="824">
        <f t="shared" si="57"/>
        <v>0.34899999999999998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RFC</v>
      </c>
      <c r="AD470" s="428" t="s">
        <v>263</v>
      </c>
      <c r="AE470" s="375" t="str">
        <f t="shared" ca="1" si="50"/>
        <v>RFC</v>
      </c>
      <c r="AF470" s="375" t="s">
        <v>396</v>
      </c>
      <c r="AG470" s="375">
        <f t="shared" si="59"/>
        <v>1.9639944601717711E-8</v>
      </c>
      <c r="AH470" s="375" t="s">
        <v>399</v>
      </c>
      <c r="AI470" s="375" t="str">
        <f t="shared" ca="1" si="60"/>
        <v>Electric tab Row 188-198 for RFC Hydro when Inputs tab E710 = RFC</v>
      </c>
      <c r="AJ470" s="375" t="s">
        <v>422</v>
      </c>
      <c r="AK470" s="428" t="s">
        <v>277</v>
      </c>
      <c r="AL470" s="375" t="str">
        <f t="shared" ca="1" si="51"/>
        <v>RFC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RFC PWR when Inputs tab E710 = RFC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RFC</v>
      </c>
      <c r="C471" s="375" t="str">
        <f t="shared" si="53"/>
        <v>26%natural gas_39%coal_0%oil_30%nuclear_1%hydro_3%wind_0%solar_1%other</v>
      </c>
      <c r="D471" s="375" t="s">
        <v>391</v>
      </c>
      <c r="E471" s="375" t="s">
        <v>400</v>
      </c>
      <c r="F471" s="763">
        <f t="shared" si="65"/>
        <v>1.0563579678583635E-4</v>
      </c>
      <c r="G471" s="375" t="s">
        <v>399</v>
      </c>
      <c r="H471" s="831" t="str">
        <f t="shared" ca="1" si="66"/>
        <v>Electric tab Row 144-154 for RFC Mix when Inputs tab E710 = RFC</v>
      </c>
      <c r="I471" s="428" t="s">
        <v>232</v>
      </c>
      <c r="J471" s="375" t="str">
        <f t="shared" ca="1" si="48"/>
        <v>RFC</v>
      </c>
      <c r="K471" s="375" t="s">
        <v>52</v>
      </c>
      <c r="L471" s="378"/>
      <c r="M471" s="824">
        <f t="shared" si="56"/>
        <v>0.31900000000000001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RFC</v>
      </c>
      <c r="S471" s="428" t="s">
        <v>49</v>
      </c>
      <c r="T471" s="375" t="s">
        <v>418</v>
      </c>
      <c r="U471" s="375" t="str">
        <f t="shared" ca="1" si="49"/>
        <v>RFC</v>
      </c>
      <c r="V471" s="375" t="s">
        <v>52</v>
      </c>
      <c r="W471" s="378"/>
      <c r="X471" s="824">
        <f t="shared" si="57"/>
        <v>0.34899999999999998</v>
      </c>
      <c r="Y471" s="375" t="s">
        <v>396</v>
      </c>
      <c r="Z471" s="375" t="s">
        <v>400</v>
      </c>
      <c r="AA471" s="763">
        <f>M$154/1000/10^6/0.000293071</f>
        <v>1.5000003554315054E-5</v>
      </c>
      <c r="AB471" s="375" t="s">
        <v>399</v>
      </c>
      <c r="AC471" s="831" t="str">
        <f t="shared" ca="1" si="58"/>
        <v>Electric tab Row 144-154 for Coal Boiler when Inputs tab E710 = RFC</v>
      </c>
      <c r="AD471" s="430" t="s">
        <v>263</v>
      </c>
      <c r="AE471" s="832" t="str">
        <f t="shared" ca="1" si="50"/>
        <v>RFC</v>
      </c>
      <c r="AF471" s="832" t="s">
        <v>397</v>
      </c>
      <c r="AG471" s="832">
        <f t="shared" si="59"/>
        <v>2.0860135279613147E-3</v>
      </c>
      <c r="AH471" s="832" t="s">
        <v>399</v>
      </c>
      <c r="AI471" s="832" t="str">
        <f t="shared" ca="1" si="60"/>
        <v>Electric tab Row 188-198 for RFC Hydro when Inputs tab E710 = RFC</v>
      </c>
      <c r="AJ471" s="832" t="s">
        <v>422</v>
      </c>
      <c r="AK471" s="428" t="s">
        <v>277</v>
      </c>
      <c r="AL471" s="375" t="str">
        <f t="shared" ca="1" si="51"/>
        <v>RFC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RFC PWR when Inputs tab E710 = RFC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RFC</v>
      </c>
      <c r="C472" s="375" t="str">
        <f t="shared" si="53"/>
        <v>26%natural gas_39%coal_0%oil_30%nuclear_1%hydro_3%wind_0%solar_1%other</v>
      </c>
      <c r="D472" s="375" t="s">
        <v>392</v>
      </c>
      <c r="E472" s="375" t="s">
        <v>400</v>
      </c>
      <c r="F472" s="763">
        <f t="shared" si="65"/>
        <v>1.6443735368083926E-3</v>
      </c>
      <c r="G472" s="375" t="s">
        <v>399</v>
      </c>
      <c r="H472" s="831" t="str">
        <f t="shared" ca="1" si="66"/>
        <v>Electric tab Row 144-154 for RFC Mix when Inputs tab E710 = RFC</v>
      </c>
      <c r="I472" s="428" t="s">
        <v>232</v>
      </c>
      <c r="J472" s="375" t="str">
        <f t="shared" ca="1" si="48"/>
        <v>RFC</v>
      </c>
      <c r="K472" s="375" t="s">
        <v>52</v>
      </c>
      <c r="L472" s="378"/>
      <c r="M472" s="824">
        <f t="shared" si="56"/>
        <v>0.31900000000000001</v>
      </c>
      <c r="N472" s="375" t="s">
        <v>397</v>
      </c>
      <c r="O472" s="375" t="s">
        <v>400</v>
      </c>
      <c r="P472" s="763">
        <f t="shared" si="63"/>
        <v>0.63481690552345704</v>
      </c>
      <c r="Q472" s="375" t="s">
        <v>399</v>
      </c>
      <c r="R472" s="831" t="str">
        <f t="shared" ca="1" si="64"/>
        <v>Electric tab Row 144-154 for Natural gas Boiler when Inputs tab E710 = RFC</v>
      </c>
      <c r="S472" s="428" t="s">
        <v>49</v>
      </c>
      <c r="T472" s="375" t="s">
        <v>418</v>
      </c>
      <c r="U472" s="375" t="str">
        <f t="shared" ca="1" si="49"/>
        <v>RFC</v>
      </c>
      <c r="V472" s="375" t="s">
        <v>52</v>
      </c>
      <c r="W472" s="378"/>
      <c r="X472" s="824">
        <f t="shared" si="57"/>
        <v>0.34899999999999998</v>
      </c>
      <c r="Y472" s="375" t="s">
        <v>397</v>
      </c>
      <c r="Z472" s="375" t="s">
        <v>400</v>
      </c>
      <c r="AA472" s="763">
        <f>M$155/1000/10^6/0.000293071</f>
        <v>0.97788512593926968</v>
      </c>
      <c r="AB472" s="375" t="s">
        <v>399</v>
      </c>
      <c r="AC472" s="831" t="str">
        <f t="shared" ca="1" si="58"/>
        <v>Electric tab Row 144-154 for Coal Boiler when Inputs tab E710 = RFC</v>
      </c>
      <c r="AK472" s="428" t="s">
        <v>277</v>
      </c>
      <c r="AL472" s="375" t="str">
        <f t="shared" ca="1" si="51"/>
        <v>RFC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RFC BRW when Inputs tab E710 = RFC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RFC</v>
      </c>
      <c r="C473" s="375" t="str">
        <f t="shared" si="53"/>
        <v>26%natural gas_39%coal_0%oil_30%nuclear_1%hydro_3%wind_0%solar_1%other</v>
      </c>
      <c r="D473" s="375" t="s">
        <v>393</v>
      </c>
      <c r="E473" s="375" t="s">
        <v>400</v>
      </c>
      <c r="F473" s="763">
        <f t="shared" si="65"/>
        <v>5.2200036447152957E-6</v>
      </c>
      <c r="G473" s="375" t="s">
        <v>399</v>
      </c>
      <c r="H473" s="831" t="str">
        <f t="shared" ca="1" si="66"/>
        <v>Electric tab Row 144-154 for RFC Mix when Inputs tab E710 = RFC</v>
      </c>
      <c r="I473" s="428" t="s">
        <v>232</v>
      </c>
      <c r="J473" s="375" t="str">
        <f t="shared" ca="1" si="48"/>
        <v>RFC</v>
      </c>
      <c r="K473" s="375" t="s">
        <v>52</v>
      </c>
      <c r="L473" s="378"/>
      <c r="M473" s="824">
        <f t="shared" si="56"/>
        <v>0.31900000000000001</v>
      </c>
      <c r="N473" s="375" t="s">
        <v>387</v>
      </c>
      <c r="O473" s="375" t="s">
        <v>401</v>
      </c>
      <c r="P473" s="378">
        <f>(I145+I189)/1000/10^6/0.000293071</f>
        <v>2.9811815429833174E-5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RFC</v>
      </c>
      <c r="S473" s="428" t="s">
        <v>49</v>
      </c>
      <c r="T473" s="375" t="s">
        <v>418</v>
      </c>
      <c r="U473" s="375" t="str">
        <f t="shared" ca="1" si="49"/>
        <v>RFC</v>
      </c>
      <c r="V473" s="375" t="s">
        <v>52</v>
      </c>
      <c r="W473" s="378"/>
      <c r="X473" s="824">
        <f t="shared" si="57"/>
        <v>0.34899999999999998</v>
      </c>
      <c r="Y473" s="375" t="s">
        <v>387</v>
      </c>
      <c r="Z473" s="375" t="s">
        <v>401</v>
      </c>
      <c r="AA473" s="378">
        <f>(M$145+M$189)/1000/10^6/0.000293071</f>
        <v>1.3811811638563786E-5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RFC</v>
      </c>
      <c r="AK473" s="428" t="s">
        <v>277</v>
      </c>
      <c r="AL473" s="375" t="str">
        <f t="shared" ca="1" si="51"/>
        <v>RFC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RFC BRW when Inputs tab E710 = RFC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RFC</v>
      </c>
      <c r="C474" s="375" t="str">
        <f t="shared" si="53"/>
        <v>26%natural gas_39%coal_0%oil_30%nuclear_1%hydro_3%wind_0%solar_1%other</v>
      </c>
      <c r="D474" s="375" t="s">
        <v>394</v>
      </c>
      <c r="E474" s="375" t="s">
        <v>400</v>
      </c>
      <c r="F474" s="763">
        <f t="shared" si="65"/>
        <v>1.0948039320345546E-5</v>
      </c>
      <c r="G474" s="375" t="s">
        <v>399</v>
      </c>
      <c r="H474" s="831" t="str">
        <f t="shared" ca="1" si="66"/>
        <v>Electric tab Row 144-154 for RFC Mix when Inputs tab E710 = RFC</v>
      </c>
      <c r="I474" s="428" t="s">
        <v>232</v>
      </c>
      <c r="J474" s="375" t="str">
        <f t="shared" ca="1" si="48"/>
        <v>RFC</v>
      </c>
      <c r="K474" s="375" t="s">
        <v>52</v>
      </c>
      <c r="L474" s="378"/>
      <c r="M474" s="824">
        <f t="shared" si="56"/>
        <v>0.31900000000000001</v>
      </c>
      <c r="N474" s="375" t="s">
        <v>388</v>
      </c>
      <c r="O474" s="375" t="s">
        <v>401</v>
      </c>
      <c r="P474" s="378">
        <f t="shared" ref="P474:P483" si="70">(I146+I190)/1000/10^6/0.000293071</f>
        <v>3.6346181051788125E-4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RFC</v>
      </c>
      <c r="S474" s="428" t="s">
        <v>49</v>
      </c>
      <c r="T474" s="375" t="s">
        <v>418</v>
      </c>
      <c r="U474" s="375" t="str">
        <f t="shared" ca="1" si="49"/>
        <v>RFC</v>
      </c>
      <c r="V474" s="375" t="s">
        <v>52</v>
      </c>
      <c r="W474" s="378"/>
      <c r="X474" s="824">
        <f t="shared" si="57"/>
        <v>0.34899999999999998</v>
      </c>
      <c r="Y474" s="375" t="s">
        <v>388</v>
      </c>
      <c r="Z474" s="375" t="s">
        <v>401</v>
      </c>
      <c r="AA474" s="378">
        <f>(M$146+M$190)/1000/10^6/0.000293071</f>
        <v>1.1346175127929701E-4</v>
      </c>
      <c r="AB474" s="375" t="s">
        <v>399</v>
      </c>
      <c r="AC474" s="831" t="str">
        <f t="shared" ca="1" si="68"/>
        <v>Electric tab Row 144-154 plus Row 188-198 for Coal Boiler when Inputs tab E710 = RFC</v>
      </c>
      <c r="AK474" s="428" t="s">
        <v>277</v>
      </c>
      <c r="AL474" s="375" t="str">
        <f t="shared" ca="1" si="51"/>
        <v>RFC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RFC BRW when Inputs tab E710 = RFC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RFC</v>
      </c>
      <c r="C475" s="375" t="str">
        <f t="shared" si="53"/>
        <v>26%natural gas_39%coal_0%oil_30%nuclear_1%hydro_3%wind_0%solar_1%other</v>
      </c>
      <c r="D475" s="375" t="s">
        <v>395</v>
      </c>
      <c r="E475" s="375" t="s">
        <v>400</v>
      </c>
      <c r="F475" s="763">
        <f t="shared" si="65"/>
        <v>6.4281451439684952E-6</v>
      </c>
      <c r="G475" s="375" t="s">
        <v>399</v>
      </c>
      <c r="H475" s="831" t="str">
        <f t="shared" ca="1" si="66"/>
        <v>Electric tab Row 144-154 for RFC Mix when Inputs tab E710 = RFC</v>
      </c>
      <c r="I475" s="428" t="s">
        <v>232</v>
      </c>
      <c r="J475" s="375" t="str">
        <f t="shared" ca="1" si="48"/>
        <v>RFC</v>
      </c>
      <c r="K475" s="375" t="s">
        <v>52</v>
      </c>
      <c r="L475" s="378"/>
      <c r="M475" s="824">
        <f t="shared" si="56"/>
        <v>0.31900000000000001</v>
      </c>
      <c r="N475" s="375" t="s">
        <v>389</v>
      </c>
      <c r="O475" s="375" t="s">
        <v>401</v>
      </c>
      <c r="P475" s="378">
        <f t="shared" si="70"/>
        <v>5.0482849222264765E-4</v>
      </c>
      <c r="Q475" s="375" t="s">
        <v>399</v>
      </c>
      <c r="R475" s="831" t="str">
        <f t="shared" ca="1" si="71"/>
        <v>Electric tab Row 144-154 plus Row 188-198 for Natural gas Boiler when Inputs tab E710 = RFC</v>
      </c>
      <c r="S475" s="428" t="s">
        <v>49</v>
      </c>
      <c r="T475" s="375" t="s">
        <v>418</v>
      </c>
      <c r="U475" s="375" t="str">
        <f t="shared" ca="1" si="49"/>
        <v>RFC</v>
      </c>
      <c r="V475" s="375" t="s">
        <v>52</v>
      </c>
      <c r="W475" s="378"/>
      <c r="X475" s="824">
        <f t="shared" si="57"/>
        <v>0.34899999999999998</v>
      </c>
      <c r="Y475" s="375" t="s">
        <v>389</v>
      </c>
      <c r="Z475" s="375" t="s">
        <v>401</v>
      </c>
      <c r="AA475" s="378">
        <f>(M$147+M$191)/1000/10^6/0.000293071</f>
        <v>1.2138286602232724E-3</v>
      </c>
      <c r="AB475" s="375" t="s">
        <v>399</v>
      </c>
      <c r="AC475" s="831" t="str">
        <f t="shared" ca="1" si="68"/>
        <v>Electric tab Row 144-154 plus Row 188-198 for Coal Boiler when Inputs tab E710 = RFC</v>
      </c>
      <c r="AK475" s="428" t="s">
        <v>277</v>
      </c>
      <c r="AL475" s="375" t="str">
        <f t="shared" ca="1" si="51"/>
        <v>RFC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RFC BRW when Inputs tab E710 = RFC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RFC</v>
      </c>
      <c r="C476" s="375" t="str">
        <f t="shared" si="53"/>
        <v>26%natural gas_39%coal_0%oil_30%nuclear_1%hydro_3%wind_0%solar_1%other</v>
      </c>
      <c r="D476" s="375" t="s">
        <v>396</v>
      </c>
      <c r="E476" s="375" t="s">
        <v>400</v>
      </c>
      <c r="F476" s="763">
        <f t="shared" si="65"/>
        <v>6.100922406727844E-6</v>
      </c>
      <c r="G476" s="375" t="s">
        <v>399</v>
      </c>
      <c r="H476" s="831" t="str">
        <f t="shared" ca="1" si="66"/>
        <v>Electric tab Row 144-154 for RFC Mix when Inputs tab E710 = RFC</v>
      </c>
      <c r="I476" s="428" t="s">
        <v>232</v>
      </c>
      <c r="J476" s="375" t="str">
        <f t="shared" ca="1" si="48"/>
        <v>RFC</v>
      </c>
      <c r="K476" s="375" t="s">
        <v>52</v>
      </c>
      <c r="L476" s="378"/>
      <c r="M476" s="824">
        <f t="shared" si="56"/>
        <v>0.31900000000000001</v>
      </c>
      <c r="N476" s="375" t="s">
        <v>390</v>
      </c>
      <c r="O476" s="375" t="s">
        <v>401</v>
      </c>
      <c r="P476" s="378">
        <f t="shared" si="70"/>
        <v>4.0502188332202108E-5</v>
      </c>
      <c r="Q476" s="375" t="s">
        <v>399</v>
      </c>
      <c r="R476" s="831" t="str">
        <f t="shared" ca="1" si="71"/>
        <v>Electric tab Row 144-154 plus Row 188-198 for Natural gas Boiler when Inputs tab E710 = RFC</v>
      </c>
      <c r="S476" s="428" t="s">
        <v>49</v>
      </c>
      <c r="T476" s="375" t="s">
        <v>418</v>
      </c>
      <c r="U476" s="375" t="str">
        <f t="shared" ca="1" si="49"/>
        <v>RFC</v>
      </c>
      <c r="V476" s="375" t="s">
        <v>52</v>
      </c>
      <c r="W476" s="378"/>
      <c r="X476" s="824">
        <f t="shared" si="57"/>
        <v>0.34899999999999998</v>
      </c>
      <c r="Y476" s="375" t="s">
        <v>390</v>
      </c>
      <c r="Z476" s="375" t="s">
        <v>401</v>
      </c>
      <c r="AA476" s="378">
        <f>(M$148+M$192)/1000/10^6/0.000293071</f>
        <v>3.93502271977083E-4</v>
      </c>
      <c r="AB476" s="375" t="s">
        <v>399</v>
      </c>
      <c r="AC476" s="831" t="str">
        <f t="shared" ca="1" si="68"/>
        <v>Electric tab Row 144-154 plus Row 188-198 for Coal Boiler when Inputs tab E710 = RFC</v>
      </c>
      <c r="AK476" s="428" t="s">
        <v>277</v>
      </c>
      <c r="AL476" s="375" t="str">
        <f t="shared" ca="1" si="51"/>
        <v>RFC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RFC BRW when Inputs tab E710 = RFC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RFC</v>
      </c>
      <c r="C477" s="375" t="str">
        <f t="shared" si="53"/>
        <v>26%natural gas_39%coal_0%oil_30%nuclear_1%hydro_3%wind_0%solar_1%other</v>
      </c>
      <c r="D477" s="375" t="s">
        <v>397</v>
      </c>
      <c r="E477" s="375" t="s">
        <v>400</v>
      </c>
      <c r="F477" s="763">
        <f t="shared" si="65"/>
        <v>0.49554819227368074</v>
      </c>
      <c r="G477" s="375" t="s">
        <v>399</v>
      </c>
      <c r="H477" s="831" t="str">
        <f t="shared" ca="1" si="66"/>
        <v>Electric tab Row 144-154 for RFC Mix when Inputs tab E710 = RFC</v>
      </c>
      <c r="I477" s="428" t="s">
        <v>232</v>
      </c>
      <c r="J477" s="375" t="str">
        <f t="shared" ca="1" si="48"/>
        <v>RFC</v>
      </c>
      <c r="K477" s="375" t="s">
        <v>52</v>
      </c>
      <c r="L477" s="378"/>
      <c r="M477" s="824">
        <f t="shared" si="56"/>
        <v>0.31900000000000001</v>
      </c>
      <c r="N477" s="375" t="s">
        <v>391</v>
      </c>
      <c r="O477" s="375" t="s">
        <v>401</v>
      </c>
      <c r="P477" s="378">
        <f t="shared" si="70"/>
        <v>4.0231829752532398E-5</v>
      </c>
      <c r="Q477" s="375" t="s">
        <v>399</v>
      </c>
      <c r="R477" s="831" t="str">
        <f t="shared" ca="1" si="71"/>
        <v>Electric tab Row 144-154 plus Row 188-198 for Natural gas Boiler when Inputs tab E710 = RFC</v>
      </c>
      <c r="S477" s="428" t="s">
        <v>49</v>
      </c>
      <c r="T477" s="375" t="s">
        <v>418</v>
      </c>
      <c r="U477" s="375" t="str">
        <f t="shared" ca="1" si="49"/>
        <v>RFC</v>
      </c>
      <c r="V477" s="375" t="s">
        <v>52</v>
      </c>
      <c r="W477" s="378"/>
      <c r="X477" s="824">
        <f t="shared" si="57"/>
        <v>0.34899999999999998</v>
      </c>
      <c r="Y477" s="375" t="s">
        <v>391</v>
      </c>
      <c r="Z477" s="375" t="s">
        <v>401</v>
      </c>
      <c r="AA477" s="378">
        <f>(M$149+M$193)/1000/10^6/0.000293071</f>
        <v>2.5723188117162348E-4</v>
      </c>
      <c r="AB477" s="375" t="s">
        <v>399</v>
      </c>
      <c r="AC477" s="831" t="str">
        <f t="shared" ca="1" si="68"/>
        <v>Electric tab Row 144-154 plus Row 188-198 for Coal Boiler when Inputs tab E710 = RFC</v>
      </c>
      <c r="AK477" s="428" t="s">
        <v>277</v>
      </c>
      <c r="AL477" s="375" t="str">
        <f t="shared" ca="1" si="51"/>
        <v>RFC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RFC BRW when Inputs tab E710 = RFC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RFC</v>
      </c>
      <c r="C478" s="375" t="str">
        <f t="shared" si="53"/>
        <v>26%natural gas_39%coal_0%oil_30%nuclear_1%hydro_3%wind_0%solar_1%other</v>
      </c>
      <c r="D478" s="375" t="s">
        <v>387</v>
      </c>
      <c r="E478" s="375" t="s">
        <v>401</v>
      </c>
      <c r="F478" s="378">
        <f>(B145+B189)/1000/10^6/0.000293071</f>
        <v>1.4885390676463679E-5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RFC Mix when Inputs tab E710 = RFC</v>
      </c>
      <c r="I478" s="428" t="s">
        <v>232</v>
      </c>
      <c r="J478" s="375" t="str">
        <f t="shared" ca="1" si="48"/>
        <v>RFC</v>
      </c>
      <c r="K478" s="375" t="s">
        <v>52</v>
      </c>
      <c r="L478" s="378"/>
      <c r="M478" s="824">
        <f t="shared" si="56"/>
        <v>0.31900000000000001</v>
      </c>
      <c r="N478" s="375" t="s">
        <v>392</v>
      </c>
      <c r="O478" s="375" t="s">
        <v>401</v>
      </c>
      <c r="P478" s="378">
        <f t="shared" si="70"/>
        <v>3.8828612450260301E-5</v>
      </c>
      <c r="Q478" s="375" t="s">
        <v>399</v>
      </c>
      <c r="R478" s="831" t="str">
        <f t="shared" ca="1" si="71"/>
        <v>Electric tab Row 144-154 plus Row 188-198 for Natural gas Boiler when Inputs tab E710 = RFC</v>
      </c>
      <c r="S478" s="428" t="s">
        <v>49</v>
      </c>
      <c r="T478" s="375" t="s">
        <v>418</v>
      </c>
      <c r="U478" s="375" t="str">
        <f t="shared" ca="1" si="49"/>
        <v>RFC</v>
      </c>
      <c r="V478" s="375" t="s">
        <v>52</v>
      </c>
      <c r="W478" s="378"/>
      <c r="X478" s="824">
        <f t="shared" si="57"/>
        <v>0.34899999999999998</v>
      </c>
      <c r="Y478" s="375" t="s">
        <v>392</v>
      </c>
      <c r="Z478" s="375" t="s">
        <v>401</v>
      </c>
      <c r="AA478" s="378">
        <f>(M$150+M$194)/1000/10^6/0.000293071</f>
        <v>4.2258296045780686E-3</v>
      </c>
      <c r="AB478" s="375" t="s">
        <v>399</v>
      </c>
      <c r="AC478" s="831" t="str">
        <f t="shared" ca="1" si="68"/>
        <v>Electric tab Row 144-154 plus Row 188-198 for Coal Boiler when Inputs tab E710 = RFC</v>
      </c>
      <c r="AK478" s="428" t="s">
        <v>277</v>
      </c>
      <c r="AL478" s="375" t="str">
        <f t="shared" ca="1" si="51"/>
        <v>RFC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RFC BRW when Inputs tab E710 = RFC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RFC</v>
      </c>
      <c r="C479" s="375" t="str">
        <f t="shared" si="53"/>
        <v>26%natural gas_39%coal_0%oil_30%nuclear_1%hydro_3%wind_0%solar_1%other</v>
      </c>
      <c r="D479" s="375" t="s">
        <v>388</v>
      </c>
      <c r="E479" s="375" t="s">
        <v>401</v>
      </c>
      <c r="F479" s="378">
        <f t="shared" ref="F479:F488" si="72">(B146+B190)/1000/10^6/0.000293071</f>
        <v>1.1525899196152358E-4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RFC Mix when Inputs tab E710 = RFC</v>
      </c>
      <c r="I479" s="428" t="s">
        <v>232</v>
      </c>
      <c r="J479" s="375" t="str">
        <f t="shared" ca="1" si="48"/>
        <v>RFC</v>
      </c>
      <c r="K479" s="375" t="s">
        <v>52</v>
      </c>
      <c r="L479" s="378"/>
      <c r="M479" s="824">
        <f t="shared" si="56"/>
        <v>0.31900000000000001</v>
      </c>
      <c r="N479" s="375" t="s">
        <v>393</v>
      </c>
      <c r="O479" s="375" t="s">
        <v>401</v>
      </c>
      <c r="P479" s="378">
        <f t="shared" si="70"/>
        <v>6.6043252591262662E-6</v>
      </c>
      <c r="Q479" s="375" t="s">
        <v>399</v>
      </c>
      <c r="R479" s="831" t="str">
        <f t="shared" ca="1" si="71"/>
        <v>Electric tab Row 144-154 plus Row 188-198 for Natural gas Boiler when Inputs tab E710 = RFC</v>
      </c>
      <c r="S479" s="428" t="s">
        <v>49</v>
      </c>
      <c r="T479" s="375" t="s">
        <v>418</v>
      </c>
      <c r="U479" s="375" t="str">
        <f t="shared" ca="1" si="49"/>
        <v>RFC</v>
      </c>
      <c r="V479" s="375" t="s">
        <v>52</v>
      </c>
      <c r="W479" s="378"/>
      <c r="X479" s="824">
        <f t="shared" si="57"/>
        <v>0.34899999999999998</v>
      </c>
      <c r="Y479" s="375" t="s">
        <v>393</v>
      </c>
      <c r="Z479" s="375" t="s">
        <v>401</v>
      </c>
      <c r="AA479" s="378">
        <f>(M$151+M$195)/1000/10^6/0.000293071</f>
        <v>1.105532631381002E-5</v>
      </c>
      <c r="AB479" s="375" t="s">
        <v>399</v>
      </c>
      <c r="AC479" s="831" t="str">
        <f t="shared" ca="1" si="68"/>
        <v>Electric tab Row 144-154 plus Row 188-198 for Coal Boiler when Inputs tab E710 = RFC</v>
      </c>
      <c r="AK479" s="428" t="s">
        <v>277</v>
      </c>
      <c r="AL479" s="375" t="str">
        <f t="shared" ca="1" si="51"/>
        <v>RFC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RFC BRW when Inputs tab E710 = RFC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RFC</v>
      </c>
      <c r="C480" s="375" t="str">
        <f t="shared" si="53"/>
        <v>26%natural gas_39%coal_0%oil_30%nuclear_1%hydro_3%wind_0%solar_1%other</v>
      </c>
      <c r="D480" s="375" t="s">
        <v>389</v>
      </c>
      <c r="E480" s="375" t="s">
        <v>401</v>
      </c>
      <c r="F480" s="378">
        <f t="shared" si="72"/>
        <v>5.3608228631074758E-4</v>
      </c>
      <c r="G480" s="375" t="s">
        <v>399</v>
      </c>
      <c r="H480" s="831" t="str">
        <f t="shared" ca="1" si="73"/>
        <v>Electric tab Row 144-154 plus Row 188-198 for RFC Mix when Inputs tab E710 = RFC</v>
      </c>
      <c r="I480" s="428" t="s">
        <v>232</v>
      </c>
      <c r="J480" s="375" t="str">
        <f t="shared" ca="1" si="48"/>
        <v>RFC</v>
      </c>
      <c r="K480" s="375" t="s">
        <v>52</v>
      </c>
      <c r="L480" s="378"/>
      <c r="M480" s="824">
        <f t="shared" si="56"/>
        <v>0.31900000000000001</v>
      </c>
      <c r="N480" s="375" t="s">
        <v>394</v>
      </c>
      <c r="O480" s="375" t="s">
        <v>401</v>
      </c>
      <c r="P480" s="378">
        <f t="shared" si="70"/>
        <v>1.7129474427618009E-5</v>
      </c>
      <c r="Q480" s="375" t="s">
        <v>399</v>
      </c>
      <c r="R480" s="831" t="str">
        <f t="shared" ca="1" si="71"/>
        <v>Electric tab Row 144-154 plus Row 188-198 for Natural gas Boiler when Inputs tab E710 = RFC</v>
      </c>
      <c r="S480" s="428" t="s">
        <v>49</v>
      </c>
      <c r="T480" s="375" t="s">
        <v>418</v>
      </c>
      <c r="U480" s="375" t="str">
        <f t="shared" ca="1" si="49"/>
        <v>RFC</v>
      </c>
      <c r="V480" s="375" t="s">
        <v>52</v>
      </c>
      <c r="W480" s="378"/>
      <c r="X480" s="824">
        <f t="shared" si="57"/>
        <v>0.34899999999999998</v>
      </c>
      <c r="Y480" s="375" t="s">
        <v>394</v>
      </c>
      <c r="Z480" s="375" t="s">
        <v>401</v>
      </c>
      <c r="AA480" s="378">
        <f>(M$152+M$196)/1000/10^6/0.000293071</f>
        <v>2.0826475303638197E-5</v>
      </c>
      <c r="AB480" s="375" t="s">
        <v>399</v>
      </c>
      <c r="AC480" s="831" t="str">
        <f t="shared" ca="1" si="68"/>
        <v>Electric tab Row 144-154 plus Row 188-198 for Coal Boiler when Inputs tab E710 = RFC</v>
      </c>
      <c r="AK480" s="428" t="s">
        <v>277</v>
      </c>
      <c r="AL480" s="375" t="str">
        <f t="shared" ca="1" si="51"/>
        <v>RFC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RFC BRW when Inputs tab E710 = RFC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RFC</v>
      </c>
      <c r="C481" s="375" t="str">
        <f t="shared" si="53"/>
        <v>26%natural gas_39%coal_0%oil_30%nuclear_1%hydro_3%wind_0%solar_1%other</v>
      </c>
      <c r="D481" s="375" t="s">
        <v>390</v>
      </c>
      <c r="E481" s="375" t="s">
        <v>401</v>
      </c>
      <c r="F481" s="378">
        <f t="shared" si="72"/>
        <v>1.5933930398842977E-4</v>
      </c>
      <c r="G481" s="375" t="s">
        <v>399</v>
      </c>
      <c r="H481" s="831" t="str">
        <f t="shared" ca="1" si="73"/>
        <v>Electric tab Row 144-154 plus Row 188-198 for RFC Mix when Inputs tab E710 = RFC</v>
      </c>
      <c r="I481" s="428" t="s">
        <v>232</v>
      </c>
      <c r="J481" s="375" t="str">
        <f t="shared" ca="1" si="48"/>
        <v>RFC</v>
      </c>
      <c r="K481" s="375" t="s">
        <v>52</v>
      </c>
      <c r="M481" s="824">
        <f t="shared" si="56"/>
        <v>0.31900000000000001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RFC</v>
      </c>
      <c r="S481" s="428" t="s">
        <v>49</v>
      </c>
      <c r="T481" s="375" t="s">
        <v>418</v>
      </c>
      <c r="U481" s="375" t="str">
        <f t="shared" ca="1" si="49"/>
        <v>RFC</v>
      </c>
      <c r="V481" s="375" t="s">
        <v>52</v>
      </c>
      <c r="X481" s="824">
        <f t="shared" si="57"/>
        <v>0.34899999999999998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RFC</v>
      </c>
      <c r="AK481" s="428" t="s">
        <v>277</v>
      </c>
      <c r="AL481" s="375" t="str">
        <f t="shared" ca="1" si="51"/>
        <v>RFC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RFC BRW when Inputs tab E710 = RFC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RFC</v>
      </c>
      <c r="C482" s="375" t="str">
        <f t="shared" si="53"/>
        <v>26%natural gas_39%coal_0%oil_30%nuclear_1%hydro_3%wind_0%solar_1%other</v>
      </c>
      <c r="D482" s="375" t="s">
        <v>391</v>
      </c>
      <c r="E482" s="375" t="s">
        <v>401</v>
      </c>
      <c r="F482" s="378">
        <f t="shared" si="72"/>
        <v>1.0589405638168945E-4</v>
      </c>
      <c r="G482" s="375" t="s">
        <v>399</v>
      </c>
      <c r="H482" s="831" t="str">
        <f t="shared" ca="1" si="73"/>
        <v>Electric tab Row 144-154 plus Row 188-198 for RFC Mix when Inputs tab E710 = RFC</v>
      </c>
      <c r="I482" s="428" t="s">
        <v>232</v>
      </c>
      <c r="J482" s="375" t="str">
        <f t="shared" ca="1" si="48"/>
        <v>RFC</v>
      </c>
      <c r="K482" s="375" t="s">
        <v>52</v>
      </c>
      <c r="M482" s="824">
        <f t="shared" si="56"/>
        <v>0.31900000000000001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RFC</v>
      </c>
      <c r="S482" s="428" t="s">
        <v>49</v>
      </c>
      <c r="T482" s="375" t="s">
        <v>418</v>
      </c>
      <c r="U482" s="375" t="str">
        <f t="shared" ca="1" si="49"/>
        <v>RFC</v>
      </c>
      <c r="V482" s="375" t="s">
        <v>52</v>
      </c>
      <c r="X482" s="824">
        <f t="shared" si="57"/>
        <v>0.34899999999999998</v>
      </c>
      <c r="Y482" s="375" t="s">
        <v>396</v>
      </c>
      <c r="Z482" s="375" t="s">
        <v>401</v>
      </c>
      <c r="AA482" s="378">
        <f>(M$154+M$198)/1000/10^6/0.000293071</f>
        <v>1.5007889999503837E-5</v>
      </c>
      <c r="AB482" s="375" t="s">
        <v>399</v>
      </c>
      <c r="AC482" s="831" t="str">
        <f t="shared" ca="1" si="68"/>
        <v>Electric tab Row 144-154 plus Row 188-198 for Coal Boiler when Inputs tab E710 = RFC</v>
      </c>
      <c r="AK482" s="428" t="s">
        <v>277</v>
      </c>
      <c r="AL482" s="375" t="str">
        <f t="shared" ca="1" si="51"/>
        <v>RFC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RFC BRW when Inputs tab E710 = RFC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RFC</v>
      </c>
      <c r="C483" s="375" t="str">
        <f t="shared" si="53"/>
        <v>26%natural gas_39%coal_0%oil_30%nuclear_1%hydro_3%wind_0%solar_1%other</v>
      </c>
      <c r="D483" s="375" t="s">
        <v>392</v>
      </c>
      <c r="E483" s="375" t="s">
        <v>401</v>
      </c>
      <c r="F483" s="378">
        <f t="shared" si="72"/>
        <v>1.648117089189926E-3</v>
      </c>
      <c r="G483" s="375" t="s">
        <v>399</v>
      </c>
      <c r="H483" s="831" t="str">
        <f t="shared" ca="1" si="73"/>
        <v>Electric tab Row 144-154 plus Row 188-198 for RFC Mix when Inputs tab E710 = RFC</v>
      </c>
      <c r="I483" s="428" t="s">
        <v>232</v>
      </c>
      <c r="J483" s="375" t="str">
        <f t="shared" ca="1" si="48"/>
        <v>RFC</v>
      </c>
      <c r="K483" s="375" t="s">
        <v>52</v>
      </c>
      <c r="M483" s="824">
        <f t="shared" si="56"/>
        <v>0.31900000000000001</v>
      </c>
      <c r="N483" s="375" t="s">
        <v>397</v>
      </c>
      <c r="O483" s="375" t="s">
        <v>401</v>
      </c>
      <c r="P483" s="378">
        <f t="shared" si="70"/>
        <v>0.63561327805687673</v>
      </c>
      <c r="Q483" s="375" t="s">
        <v>399</v>
      </c>
      <c r="R483" s="831" t="str">
        <f t="shared" ca="1" si="71"/>
        <v>Electric tab Row 144-154 plus Row 188-198 for Natural gas Boiler when Inputs tab E710 = RFC</v>
      </c>
      <c r="S483" s="428" t="s">
        <v>49</v>
      </c>
      <c r="T483" s="375" t="s">
        <v>418</v>
      </c>
      <c r="U483" s="375" t="str">
        <f t="shared" ca="1" si="49"/>
        <v>RFC</v>
      </c>
      <c r="V483" s="375" t="s">
        <v>52</v>
      </c>
      <c r="X483" s="824">
        <f t="shared" si="57"/>
        <v>0.34899999999999998</v>
      </c>
      <c r="Y483" s="375" t="s">
        <v>397</v>
      </c>
      <c r="Z483" s="375" t="s">
        <v>401</v>
      </c>
      <c r="AA483" s="378">
        <f>(M$155+M$199)/1000/10^6/0.000293071</f>
        <v>0.97868149847268959</v>
      </c>
      <c r="AB483" s="375" t="s">
        <v>399</v>
      </c>
      <c r="AC483" s="831" t="str">
        <f t="shared" ca="1" si="68"/>
        <v>Electric tab Row 144-154 plus Row 188-198 for Coal Boiler when Inputs tab E710 = RFC</v>
      </c>
      <c r="AK483" s="428" t="s">
        <v>277</v>
      </c>
      <c r="AL483" s="375" t="str">
        <f t="shared" ca="1" si="51"/>
        <v>RFC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RFC HTGR when Inputs tab E710 = RFC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RFC</v>
      </c>
      <c r="C484" s="375" t="str">
        <f t="shared" si="53"/>
        <v>26%natural gas_39%coal_0%oil_30%nuclear_1%hydro_3%wind_0%solar_1%other</v>
      </c>
      <c r="D484" s="375" t="s">
        <v>393</v>
      </c>
      <c r="E484" s="375" t="s">
        <v>401</v>
      </c>
      <c r="F484" s="378">
        <f t="shared" si="72"/>
        <v>5.2263395826615311E-6</v>
      </c>
      <c r="G484" s="375" t="s">
        <v>399</v>
      </c>
      <c r="H484" s="831" t="str">
        <f t="shared" ca="1" si="73"/>
        <v>Electric tab Row 144-154 plus Row 188-198 for RFC Mix when Inputs tab E710 = RFC</v>
      </c>
      <c r="I484" s="428" t="s">
        <v>232</v>
      </c>
      <c r="J484" s="375" t="str">
        <f t="shared" ca="1" si="48"/>
        <v>RFC</v>
      </c>
      <c r="K484" s="375" t="s">
        <v>54</v>
      </c>
      <c r="M484" s="824">
        <f t="shared" si="56"/>
        <v>0.29899999999999999</v>
      </c>
      <c r="N484" s="375" t="s">
        <v>385</v>
      </c>
      <c r="O484" s="375" t="s">
        <v>400</v>
      </c>
      <c r="P484" s="761">
        <f>J139/10^6</f>
        <v>3.3444816053511706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RFC</v>
      </c>
      <c r="S484" s="428" t="s">
        <v>49</v>
      </c>
      <c r="T484" s="375" t="s">
        <v>418</v>
      </c>
      <c r="U484" s="375" t="str">
        <f t="shared" ca="1" si="49"/>
        <v>RFC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RFC</v>
      </c>
      <c r="AK484" s="428" t="s">
        <v>277</v>
      </c>
      <c r="AL484" s="375" t="str">
        <f t="shared" ca="1" si="51"/>
        <v>RFC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RFC HTGR when Inputs tab E710 = RFC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RFC</v>
      </c>
      <c r="C485" s="375" t="str">
        <f t="shared" si="53"/>
        <v>26%natural gas_39%coal_0%oil_30%nuclear_1%hydro_3%wind_0%solar_1%other</v>
      </c>
      <c r="D485" s="375" t="s">
        <v>394</v>
      </c>
      <c r="E485" s="375" t="s">
        <v>401</v>
      </c>
      <c r="F485" s="378">
        <f t="shared" si="72"/>
        <v>1.0961299233694962E-5</v>
      </c>
      <c r="G485" s="375" t="s">
        <v>399</v>
      </c>
      <c r="H485" s="831" t="str">
        <f t="shared" ca="1" si="73"/>
        <v>Electric tab Row 144-154 plus Row 188-198 for RFC Mix when Inputs tab E710 = RFC</v>
      </c>
      <c r="I485" s="428" t="s">
        <v>232</v>
      </c>
      <c r="J485" s="375" t="str">
        <f t="shared" ca="1" si="48"/>
        <v>RFC</v>
      </c>
      <c r="K485" s="375" t="s">
        <v>54</v>
      </c>
      <c r="M485" s="824">
        <f t="shared" si="56"/>
        <v>0.29899999999999999</v>
      </c>
      <c r="N485" s="375" t="s">
        <v>387</v>
      </c>
      <c r="O485" s="375" t="s">
        <v>400</v>
      </c>
      <c r="P485" s="763">
        <f>J145/1000/10^6/0.000293071</f>
        <v>1.200000284345204E-5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RFC</v>
      </c>
      <c r="S485" s="428" t="s">
        <v>49</v>
      </c>
      <c r="T485" s="375" t="s">
        <v>418</v>
      </c>
      <c r="U485" s="375" t="str">
        <f t="shared" ca="1" si="49"/>
        <v>RFC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RFC</v>
      </c>
      <c r="AK485" s="428" t="s">
        <v>277</v>
      </c>
      <c r="AL485" s="375" t="str">
        <f t="shared" ca="1" si="51"/>
        <v>RFC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RFC HTGR when Inputs tab E710 = RFC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RFC</v>
      </c>
      <c r="C486" s="375" t="str">
        <f t="shared" si="53"/>
        <v>26%natural gas_39%coal_0%oil_30%nuclear_1%hydro_3%wind_0%solar_1%other</v>
      </c>
      <c r="D486" s="375" t="s">
        <v>395</v>
      </c>
      <c r="E486" s="375" t="s">
        <v>401</v>
      </c>
      <c r="F486" s="378">
        <f t="shared" si="72"/>
        <v>8.1341753864851206E-6</v>
      </c>
      <c r="G486" s="375" t="s">
        <v>399</v>
      </c>
      <c r="H486" s="831" t="str">
        <f t="shared" ca="1" si="73"/>
        <v>Electric tab Row 144-154 plus Row 188-198 for RFC Mix when Inputs tab E710 = RFC</v>
      </c>
      <c r="I486" s="428" t="s">
        <v>232</v>
      </c>
      <c r="J486" s="375" t="str">
        <f t="shared" ca="1" si="48"/>
        <v>RFC</v>
      </c>
      <c r="K486" s="375" t="s">
        <v>54</v>
      </c>
      <c r="M486" s="824">
        <f t="shared" si="56"/>
        <v>0.29899999999999999</v>
      </c>
      <c r="N486" s="375" t="s">
        <v>388</v>
      </c>
      <c r="O486" s="375" t="s">
        <v>400</v>
      </c>
      <c r="P486" s="763">
        <f t="shared" ref="P486:P495" si="78">J146/1000/10^6/0.000293071</f>
        <v>4.7100011160549265E-4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RFC</v>
      </c>
      <c r="S486" s="428" t="s">
        <v>49</v>
      </c>
      <c r="T486" s="375" t="s">
        <v>418</v>
      </c>
      <c r="U486" s="375" t="str">
        <f t="shared" ca="1" si="49"/>
        <v>RFC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RFC</v>
      </c>
      <c r="AK486" s="428" t="s">
        <v>277</v>
      </c>
      <c r="AL486" s="375" t="str">
        <f t="shared" ca="1" si="51"/>
        <v>RFC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RFC HTGR when Inputs tab E710 = RFC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RFC</v>
      </c>
      <c r="C487" s="375" t="str">
        <f t="shared" si="53"/>
        <v>26%natural gas_39%coal_0%oil_30%nuclear_1%hydro_3%wind_0%solar_1%other</v>
      </c>
      <c r="D487" s="375" t="s">
        <v>396</v>
      </c>
      <c r="E487" s="375" t="s">
        <v>401</v>
      </c>
      <c r="F487" s="378">
        <f t="shared" si="72"/>
        <v>6.1118637975515232E-6</v>
      </c>
      <c r="G487" s="375" t="s">
        <v>399</v>
      </c>
      <c r="H487" s="831" t="str">
        <f t="shared" ca="1" si="73"/>
        <v>Electric tab Row 144-154 plus Row 188-198 for RFC Mix when Inputs tab E710 = RFC</v>
      </c>
      <c r="I487" s="428" t="s">
        <v>232</v>
      </c>
      <c r="J487" s="375" t="str">
        <f t="shared" ca="1" si="48"/>
        <v>RFC</v>
      </c>
      <c r="K487" s="375" t="s">
        <v>54</v>
      </c>
      <c r="M487" s="824">
        <f t="shared" si="56"/>
        <v>0.29899999999999999</v>
      </c>
      <c r="N487" s="375" t="s">
        <v>389</v>
      </c>
      <c r="O487" s="375" t="s">
        <v>400</v>
      </c>
      <c r="P487" s="763">
        <f t="shared" si="78"/>
        <v>4.2800010141645612E-4</v>
      </c>
      <c r="Q487" s="375" t="s">
        <v>399</v>
      </c>
      <c r="R487" s="831" t="str">
        <f t="shared" ca="1" si="79"/>
        <v>Electric tab Row 144-154 for Natural gas Gas Turbine when Inputs tab E710 = RFC</v>
      </c>
      <c r="S487" s="428" t="s">
        <v>49</v>
      </c>
      <c r="T487" s="375" t="s">
        <v>418</v>
      </c>
      <c r="U487" s="375" t="str">
        <f t="shared" ca="1" si="49"/>
        <v>RFC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RFC</v>
      </c>
      <c r="AK487" s="428" t="s">
        <v>277</v>
      </c>
      <c r="AL487" s="375" t="str">
        <f t="shared" ca="1" si="51"/>
        <v>RFC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RFC HTGR when Inputs tab E710 = RFC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RFC</v>
      </c>
      <c r="C488" s="832" t="str">
        <f t="shared" si="53"/>
        <v>26%natural gas_39%coal_0%oil_30%nuclear_1%hydro_3%wind_0%solar_1%other</v>
      </c>
      <c r="D488" s="832" t="s">
        <v>397</v>
      </c>
      <c r="E488" s="832" t="s">
        <v>401</v>
      </c>
      <c r="F488" s="404">
        <f t="shared" si="72"/>
        <v>0.49650906976682924</v>
      </c>
      <c r="G488" s="832" t="s">
        <v>399</v>
      </c>
      <c r="H488" s="834" t="str">
        <f t="shared" ca="1" si="73"/>
        <v>Electric tab Row 144-154 plus Row 188-198 for RFC Mix when Inputs tab E710 = RFC</v>
      </c>
      <c r="I488" s="428" t="s">
        <v>232</v>
      </c>
      <c r="J488" s="375" t="str">
        <f t="shared" ca="1" si="48"/>
        <v>RFC</v>
      </c>
      <c r="K488" s="375" t="s">
        <v>54</v>
      </c>
      <c r="L488" s="378"/>
      <c r="M488" s="824">
        <f t="shared" si="56"/>
        <v>0.29899999999999999</v>
      </c>
      <c r="N488" s="375" t="s">
        <v>390</v>
      </c>
      <c r="O488" s="375" t="s">
        <v>400</v>
      </c>
      <c r="P488" s="763">
        <f t="shared" si="78"/>
        <v>4.90000116107625E-5</v>
      </c>
      <c r="Q488" s="375" t="s">
        <v>399</v>
      </c>
      <c r="R488" s="831" t="str">
        <f t="shared" ca="1" si="79"/>
        <v>Electric tab Row 144-154 for Natural gas Gas Turbine when Inputs tab E710 = RFC</v>
      </c>
      <c r="S488" s="428" t="s">
        <v>49</v>
      </c>
      <c r="T488" s="375" t="s">
        <v>418</v>
      </c>
      <c r="U488" s="375" t="str">
        <f t="shared" ca="1" si="49"/>
        <v>RFC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RFC</v>
      </c>
      <c r="AK488" s="428" t="s">
        <v>277</v>
      </c>
      <c r="AL488" s="375" t="str">
        <f t="shared" ca="1" si="51"/>
        <v>RFC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RFC HTGR when Inputs tab E710 = RFC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RFC</v>
      </c>
      <c r="K489" s="375" t="s">
        <v>54</v>
      </c>
      <c r="L489" s="378"/>
      <c r="M489" s="824">
        <f t="shared" si="56"/>
        <v>0.29899999999999999</v>
      </c>
      <c r="N489" s="375" t="s">
        <v>391</v>
      </c>
      <c r="O489" s="375" t="s">
        <v>400</v>
      </c>
      <c r="P489" s="763">
        <f t="shared" si="78"/>
        <v>4.90000116107625E-5</v>
      </c>
      <c r="Q489" s="375" t="s">
        <v>399</v>
      </c>
      <c r="R489" s="831" t="str">
        <f t="shared" ca="1" si="79"/>
        <v>Electric tab Row 144-154 for Natural gas Gas Turbine when Inputs tab E710 = RFC</v>
      </c>
      <c r="S489" s="428" t="s">
        <v>49</v>
      </c>
      <c r="T489" s="375" t="s">
        <v>418</v>
      </c>
      <c r="U489" s="375" t="str">
        <f t="shared" ca="1" si="49"/>
        <v>RFC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RFC</v>
      </c>
      <c r="AK489" s="428" t="s">
        <v>277</v>
      </c>
      <c r="AL489" s="375" t="str">
        <f t="shared" ca="1" si="51"/>
        <v>RFC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RFC HTGR when Inputs tab E710 = RFC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RFC</v>
      </c>
      <c r="K490" s="375" t="s">
        <v>54</v>
      </c>
      <c r="L490" s="378"/>
      <c r="M490" s="824">
        <f t="shared" si="56"/>
        <v>0.29899999999999999</v>
      </c>
      <c r="N490" s="375" t="s">
        <v>392</v>
      </c>
      <c r="O490" s="375" t="s">
        <v>400</v>
      </c>
      <c r="P490" s="763">
        <f t="shared" si="78"/>
        <v>1.3000003080406379E-5</v>
      </c>
      <c r="Q490" s="375" t="s">
        <v>399</v>
      </c>
      <c r="R490" s="831" t="str">
        <f t="shared" ca="1" si="79"/>
        <v>Electric tab Row 144-154 for Natural gas Gas Turbine when Inputs tab E710 = RFC</v>
      </c>
      <c r="S490" s="428" t="s">
        <v>49</v>
      </c>
      <c r="T490" s="375" t="s">
        <v>418</v>
      </c>
      <c r="U490" s="375" t="str">
        <f t="shared" ca="1" si="49"/>
        <v>RFC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RFC</v>
      </c>
      <c r="AK490" s="428" t="s">
        <v>277</v>
      </c>
      <c r="AL490" s="375" t="str">
        <f t="shared" ca="1" si="51"/>
        <v>RFC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RFC HTGR when Inputs tab E710 = RFC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RFC</v>
      </c>
      <c r="K491" s="375" t="s">
        <v>54</v>
      </c>
      <c r="L491" s="378"/>
      <c r="M491" s="824">
        <f t="shared" si="56"/>
        <v>0.29899999999999999</v>
      </c>
      <c r="N491" s="375" t="s">
        <v>393</v>
      </c>
      <c r="O491" s="375" t="s">
        <v>400</v>
      </c>
      <c r="P491" s="763">
        <f t="shared" si="78"/>
        <v>1.4210003367121124E-6</v>
      </c>
      <c r="Q491" s="375" t="s">
        <v>399</v>
      </c>
      <c r="R491" s="831" t="str">
        <f t="shared" ca="1" si="79"/>
        <v>Electric tab Row 144-154 for Natural gas Gas Turbine when Inputs tab E710 = RFC</v>
      </c>
      <c r="S491" s="428" t="s">
        <v>49</v>
      </c>
      <c r="T491" s="375" t="s">
        <v>418</v>
      </c>
      <c r="U491" s="375" t="str">
        <f t="shared" ca="1" si="49"/>
        <v>RFC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RFC</v>
      </c>
      <c r="AK491" s="428" t="s">
        <v>277</v>
      </c>
      <c r="AL491" s="375" t="str">
        <f t="shared" ca="1" si="51"/>
        <v>RFC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RFC HTGR when Inputs tab E710 = RFC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RFC</v>
      </c>
      <c r="K492" s="375" t="s">
        <v>54</v>
      </c>
      <c r="L492" s="378"/>
      <c r="M492" s="824">
        <f t="shared" si="56"/>
        <v>0.29899999999999999</v>
      </c>
      <c r="N492" s="375" t="s">
        <v>394</v>
      </c>
      <c r="O492" s="375" t="s">
        <v>400</v>
      </c>
      <c r="P492" s="763">
        <f t="shared" si="78"/>
        <v>3.3320007895318506E-5</v>
      </c>
      <c r="Q492" s="375" t="s">
        <v>399</v>
      </c>
      <c r="R492" s="831" t="str">
        <f t="shared" ca="1" si="79"/>
        <v>Electric tab Row 144-154 for Natural gas Gas Turbine when Inputs tab E710 = RFC</v>
      </c>
      <c r="S492" s="428" t="s">
        <v>49</v>
      </c>
      <c r="T492" s="375" t="s">
        <v>418</v>
      </c>
      <c r="U492" s="375" t="str">
        <f t="shared" ca="1" si="49"/>
        <v>RFC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RFC</v>
      </c>
      <c r="AK492" s="428" t="s">
        <v>277</v>
      </c>
      <c r="AL492" s="375" t="str">
        <f t="shared" ca="1" si="51"/>
        <v>RFC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RFC HTGR when Inputs tab E710 = RFC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RFC</v>
      </c>
      <c r="K493" s="375" t="s">
        <v>54</v>
      </c>
      <c r="L493" s="378"/>
      <c r="M493" s="824">
        <f t="shared" si="56"/>
        <v>0.29899999999999999</v>
      </c>
      <c r="N493" s="375" t="s">
        <v>395</v>
      </c>
      <c r="O493" s="375" t="s">
        <v>400</v>
      </c>
      <c r="P493" s="763">
        <f t="shared" si="78"/>
        <v>1.200000284345204E-5</v>
      </c>
      <c r="Q493" s="375" t="s">
        <v>399</v>
      </c>
      <c r="R493" s="831" t="str">
        <f t="shared" ca="1" si="79"/>
        <v>Electric tab Row 144-154 for Natural gas Gas Turbine when Inputs tab E710 = RFC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RFC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RFC</v>
      </c>
      <c r="AK493" s="430" t="s">
        <v>277</v>
      </c>
      <c r="AL493" s="832" t="str">
        <f t="shared" ca="1" si="51"/>
        <v>RFC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RFC HTGR when Inputs tab E710 = RFC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RFC</v>
      </c>
      <c r="K494" s="375" t="s">
        <v>54</v>
      </c>
      <c r="L494" s="378"/>
      <c r="M494" s="824">
        <f t="shared" si="56"/>
        <v>0.29899999999999999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RFC</v>
      </c>
      <c r="S494" s="428" t="s">
        <v>49</v>
      </c>
      <c r="T494" s="375" t="s">
        <v>418</v>
      </c>
      <c r="U494" s="375" t="str">
        <f t="shared" ca="1" si="82"/>
        <v>RFC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RFC</v>
      </c>
    </row>
    <row r="495" spans="1:46" x14ac:dyDescent="0.4">
      <c r="I495" s="428" t="s">
        <v>232</v>
      </c>
      <c r="J495" s="375" t="str">
        <f t="shared" ca="1" si="81"/>
        <v>RFC</v>
      </c>
      <c r="K495" s="375" t="s">
        <v>54</v>
      </c>
      <c r="L495" s="378"/>
      <c r="M495" s="824">
        <f t="shared" si="56"/>
        <v>0.29899999999999999</v>
      </c>
      <c r="N495" s="375" t="s">
        <v>397</v>
      </c>
      <c r="O495" s="375" t="s">
        <v>400</v>
      </c>
      <c r="P495" s="763">
        <f t="shared" si="78"/>
        <v>0.67719793598983469</v>
      </c>
      <c r="Q495" s="375" t="s">
        <v>399</v>
      </c>
      <c r="R495" s="831" t="str">
        <f t="shared" ca="1" si="79"/>
        <v>Electric tab Row 144-154 for Natural gas Gas Turbine when Inputs tab E710 = RFC</v>
      </c>
      <c r="S495" s="428" t="s">
        <v>49</v>
      </c>
      <c r="T495" s="375" t="s">
        <v>418</v>
      </c>
      <c r="U495" s="375" t="str">
        <f t="shared" ca="1" si="82"/>
        <v>RFC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RFC</v>
      </c>
    </row>
    <row r="496" spans="1:46" x14ac:dyDescent="0.4">
      <c r="I496" s="428" t="s">
        <v>232</v>
      </c>
      <c r="J496" s="375" t="str">
        <f t="shared" ca="1" si="81"/>
        <v>RFC</v>
      </c>
      <c r="K496" s="375" t="s">
        <v>54</v>
      </c>
      <c r="L496" s="378"/>
      <c r="M496" s="824">
        <f t="shared" si="56"/>
        <v>0.29899999999999999</v>
      </c>
      <c r="N496" s="375" t="s">
        <v>387</v>
      </c>
      <c r="O496" s="375" t="s">
        <v>401</v>
      </c>
      <c r="P496" s="378">
        <f>(J145+J189)/1000/10^6/0.000293071</f>
        <v>1.2437821129244321E-5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RFC</v>
      </c>
      <c r="S496" s="428" t="s">
        <v>49</v>
      </c>
      <c r="T496" s="375" t="s">
        <v>418</v>
      </c>
      <c r="U496" s="375" t="str">
        <f t="shared" ca="1" si="82"/>
        <v>RFC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RFC</v>
      </c>
    </row>
    <row r="497" spans="9:29" x14ac:dyDescent="0.4">
      <c r="I497" s="428" t="s">
        <v>232</v>
      </c>
      <c r="J497" s="375" t="str">
        <f t="shared" ca="1" si="81"/>
        <v>RFC</v>
      </c>
      <c r="K497" s="375" t="s">
        <v>54</v>
      </c>
      <c r="L497" s="378"/>
      <c r="M497" s="824">
        <f t="shared" si="56"/>
        <v>0.29899999999999999</v>
      </c>
      <c r="N497" s="375" t="s">
        <v>388</v>
      </c>
      <c r="O497" s="375" t="s">
        <v>401</v>
      </c>
      <c r="P497" s="378">
        <f t="shared" ref="P497:P506" si="84">(J146+J190)/1000/10^6/0.000293071</f>
        <v>4.7397652573275738E-4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RFC</v>
      </c>
      <c r="S497" s="428" t="s">
        <v>49</v>
      </c>
      <c r="T497" s="375" t="s">
        <v>418</v>
      </c>
      <c r="U497" s="375" t="str">
        <f t="shared" ca="1" si="82"/>
        <v>RFC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RFC</v>
      </c>
    </row>
    <row r="498" spans="9:29" x14ac:dyDescent="0.4">
      <c r="I498" s="428" t="s">
        <v>232</v>
      </c>
      <c r="J498" s="375" t="str">
        <f t="shared" ca="1" si="81"/>
        <v>RFC</v>
      </c>
      <c r="K498" s="375" t="s">
        <v>54</v>
      </c>
      <c r="L498" s="378"/>
      <c r="M498" s="824">
        <f t="shared" si="56"/>
        <v>0.29899999999999999</v>
      </c>
      <c r="N498" s="375" t="s">
        <v>389</v>
      </c>
      <c r="O498" s="375" t="s">
        <v>401</v>
      </c>
      <c r="P498" s="378">
        <f t="shared" si="84"/>
        <v>4.2843579339234148E-4</v>
      </c>
      <c r="Q498" s="375" t="s">
        <v>399</v>
      </c>
      <c r="R498" s="831" t="str">
        <f t="shared" ca="1" si="85"/>
        <v>Electric tab Row 144-154 plus Row 188-198 for Natural gas Gas Turbine when Inputs tab E710 = RFC</v>
      </c>
      <c r="S498" s="428" t="s">
        <v>49</v>
      </c>
      <c r="T498" s="375" t="s">
        <v>418</v>
      </c>
      <c r="U498" s="375" t="str">
        <f t="shared" ca="1" si="82"/>
        <v>RFC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RFC</v>
      </c>
    </row>
    <row r="499" spans="9:29" x14ac:dyDescent="0.4">
      <c r="I499" s="428" t="s">
        <v>232</v>
      </c>
      <c r="J499" s="375" t="str">
        <f t="shared" ca="1" si="81"/>
        <v>RFC</v>
      </c>
      <c r="K499" s="375" t="s">
        <v>54</v>
      </c>
      <c r="L499" s="378"/>
      <c r="M499" s="824">
        <f t="shared" si="56"/>
        <v>0.29899999999999999</v>
      </c>
      <c r="N499" s="375" t="s">
        <v>390</v>
      </c>
      <c r="O499" s="375" t="s">
        <v>401</v>
      </c>
      <c r="P499" s="378">
        <f t="shared" si="84"/>
        <v>4.9266156295192872E-5</v>
      </c>
      <c r="Q499" s="375" t="s">
        <v>399</v>
      </c>
      <c r="R499" s="831" t="str">
        <f t="shared" ca="1" si="85"/>
        <v>Electric tab Row 144-154 plus Row 188-198 for Natural gas Gas Turbine when Inputs tab E710 = RFC</v>
      </c>
      <c r="S499" s="428" t="s">
        <v>49</v>
      </c>
      <c r="T499" s="375" t="s">
        <v>418</v>
      </c>
      <c r="U499" s="375" t="str">
        <f t="shared" ca="1" si="82"/>
        <v>RFC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RFC</v>
      </c>
    </row>
    <row r="500" spans="9:29" x14ac:dyDescent="0.4">
      <c r="I500" s="428" t="s">
        <v>232</v>
      </c>
      <c r="J500" s="375" t="str">
        <f t="shared" ca="1" si="81"/>
        <v>RFC</v>
      </c>
      <c r="K500" s="375" t="s">
        <v>54</v>
      </c>
      <c r="L500" s="378"/>
      <c r="M500" s="824">
        <f t="shared" si="56"/>
        <v>0.29899999999999999</v>
      </c>
      <c r="N500" s="375" t="s">
        <v>391</v>
      </c>
      <c r="O500" s="375" t="s">
        <v>401</v>
      </c>
      <c r="P500" s="378">
        <f t="shared" si="84"/>
        <v>4.9123375138511296E-5</v>
      </c>
      <c r="Q500" s="375" t="s">
        <v>399</v>
      </c>
      <c r="R500" s="831" t="str">
        <f t="shared" ca="1" si="85"/>
        <v>Electric tab Row 144-154 plus Row 188-198 for Natural gas Gas Turbine when Inputs tab E710 = RFC</v>
      </c>
      <c r="S500" s="428" t="s">
        <v>49</v>
      </c>
      <c r="T500" s="375" t="s">
        <v>418</v>
      </c>
      <c r="U500" s="375" t="str">
        <f t="shared" ca="1" si="82"/>
        <v>RFC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RFC</v>
      </c>
    </row>
    <row r="501" spans="9:29" x14ac:dyDescent="0.4">
      <c r="I501" s="428" t="s">
        <v>232</v>
      </c>
      <c r="J501" s="375" t="str">
        <f t="shared" ca="1" si="81"/>
        <v>RFC</v>
      </c>
      <c r="K501" s="375" t="s">
        <v>54</v>
      </c>
      <c r="L501" s="378"/>
      <c r="M501" s="824">
        <f t="shared" si="56"/>
        <v>0.29899999999999999</v>
      </c>
      <c r="N501" s="375" t="s">
        <v>392</v>
      </c>
      <c r="O501" s="375" t="s">
        <v>401</v>
      </c>
      <c r="P501" s="378">
        <f t="shared" si="84"/>
        <v>1.4482541254944272E-5</v>
      </c>
      <c r="Q501" s="375" t="s">
        <v>399</v>
      </c>
      <c r="R501" s="831" t="str">
        <f t="shared" ca="1" si="85"/>
        <v>Electric tab Row 144-154 plus Row 188-198 for Natural gas Gas Turbine when Inputs tab E710 = RFC</v>
      </c>
      <c r="S501" s="428" t="s">
        <v>49</v>
      </c>
      <c r="T501" s="375" t="s">
        <v>418</v>
      </c>
      <c r="U501" s="375" t="str">
        <f t="shared" ca="1" si="82"/>
        <v>RFC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RFC</v>
      </c>
    </row>
    <row r="502" spans="9:29" x14ac:dyDescent="0.4">
      <c r="I502" s="428" t="s">
        <v>232</v>
      </c>
      <c r="J502" s="375" t="str">
        <f t="shared" ca="1" si="81"/>
        <v>RFC</v>
      </c>
      <c r="K502" s="375" t="s">
        <v>54</v>
      </c>
      <c r="L502" s="378"/>
      <c r="M502" s="824">
        <f t="shared" si="56"/>
        <v>0.29899999999999999</v>
      </c>
      <c r="N502" s="375" t="s">
        <v>393</v>
      </c>
      <c r="O502" s="375" t="s">
        <v>401</v>
      </c>
      <c r="P502" s="378">
        <f t="shared" si="84"/>
        <v>1.4232271092876473E-6</v>
      </c>
      <c r="Q502" s="375" t="s">
        <v>399</v>
      </c>
      <c r="R502" s="831" t="str">
        <f t="shared" ca="1" si="85"/>
        <v>Electric tab Row 144-154 plus Row 188-198 for Natural gas Gas Turbine when Inputs tab E710 = RFC</v>
      </c>
      <c r="S502" s="428" t="s">
        <v>49</v>
      </c>
      <c r="T502" s="375" t="s">
        <v>418</v>
      </c>
      <c r="U502" s="375" t="str">
        <f t="shared" ca="1" si="82"/>
        <v>RFC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RFC</v>
      </c>
    </row>
    <row r="503" spans="9:29" x14ac:dyDescent="0.4">
      <c r="I503" s="428" t="s">
        <v>232</v>
      </c>
      <c r="J503" s="375" t="str">
        <f t="shared" ca="1" si="81"/>
        <v>RFC</v>
      </c>
      <c r="K503" s="375" t="s">
        <v>54</v>
      </c>
      <c r="L503" s="378"/>
      <c r="M503" s="824">
        <f t="shared" si="56"/>
        <v>0.29899999999999999</v>
      </c>
      <c r="N503" s="375" t="s">
        <v>394</v>
      </c>
      <c r="O503" s="375" t="s">
        <v>401</v>
      </c>
      <c r="P503" s="378">
        <f t="shared" si="84"/>
        <v>3.3324937924214079E-5</v>
      </c>
      <c r="Q503" s="375" t="s">
        <v>399</v>
      </c>
      <c r="R503" s="831" t="str">
        <f t="shared" ca="1" si="85"/>
        <v>Electric tab Row 144-154 plus Row 188-198 for Natural gas Gas Turbine when Inputs tab E710 = RFC</v>
      </c>
      <c r="S503" s="428" t="s">
        <v>49</v>
      </c>
      <c r="T503" s="375" t="s">
        <v>418</v>
      </c>
      <c r="U503" s="375" t="str">
        <f t="shared" ca="1" si="82"/>
        <v>RFC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RFC</v>
      </c>
    </row>
    <row r="504" spans="9:29" x14ac:dyDescent="0.4">
      <c r="I504" s="428" t="s">
        <v>232</v>
      </c>
      <c r="J504" s="375" t="str">
        <f t="shared" ca="1" si="81"/>
        <v>RFC</v>
      </c>
      <c r="K504" s="375" t="s">
        <v>54</v>
      </c>
      <c r="M504" s="824">
        <f t="shared" si="56"/>
        <v>0.29899999999999999</v>
      </c>
      <c r="N504" s="375" t="s">
        <v>395</v>
      </c>
      <c r="O504" s="375" t="s">
        <v>401</v>
      </c>
      <c r="P504" s="378">
        <f t="shared" si="84"/>
        <v>1.2693360793960016E-5</v>
      </c>
      <c r="Q504" s="375" t="s">
        <v>399</v>
      </c>
      <c r="R504" s="831" t="str">
        <f t="shared" ca="1" si="85"/>
        <v>Electric tab Row 144-154 plus Row 188-198 for Natural gas Gas Turbine when Inputs tab E710 = RFC</v>
      </c>
      <c r="S504" s="428" t="s">
        <v>49</v>
      </c>
      <c r="T504" s="375" t="s">
        <v>418</v>
      </c>
      <c r="U504" s="375" t="str">
        <f t="shared" ca="1" si="82"/>
        <v>RFC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RFC</v>
      </c>
    </row>
    <row r="505" spans="9:29" x14ac:dyDescent="0.4">
      <c r="I505" s="428" t="s">
        <v>232</v>
      </c>
      <c r="J505" s="375" t="str">
        <f t="shared" ca="1" si="81"/>
        <v>RFC</v>
      </c>
      <c r="K505" s="375" t="s">
        <v>54</v>
      </c>
      <c r="M505" s="824">
        <f t="shared" si="56"/>
        <v>0.29899999999999999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RFC</v>
      </c>
      <c r="S505" s="428" t="s">
        <v>49</v>
      </c>
      <c r="T505" s="375" t="s">
        <v>418</v>
      </c>
      <c r="U505" s="375" t="str">
        <f t="shared" ca="1" si="82"/>
        <v>RFC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RFC</v>
      </c>
    </row>
    <row r="506" spans="9:29" x14ac:dyDescent="0.4">
      <c r="I506" s="428" t="s">
        <v>232</v>
      </c>
      <c r="J506" s="375" t="str">
        <f t="shared" ca="1" si="81"/>
        <v>RFC</v>
      </c>
      <c r="K506" s="375" t="s">
        <v>54</v>
      </c>
      <c r="M506" s="824">
        <f t="shared" si="56"/>
        <v>0.29899999999999999</v>
      </c>
      <c r="N506" s="375" t="s">
        <v>397</v>
      </c>
      <c r="O506" s="375" t="s">
        <v>401</v>
      </c>
      <c r="P506" s="378">
        <f t="shared" si="84"/>
        <v>0.67762124342324193</v>
      </c>
      <c r="Q506" s="375" t="s">
        <v>399</v>
      </c>
      <c r="R506" s="831" t="str">
        <f t="shared" ca="1" si="85"/>
        <v>Electric tab Row 144-154 plus Row 188-198 for Natural gas Gas Turbine when Inputs tab E710 = RFC</v>
      </c>
      <c r="S506" s="428" t="s">
        <v>49</v>
      </c>
      <c r="T506" s="375" t="s">
        <v>418</v>
      </c>
      <c r="U506" s="375" t="str">
        <f t="shared" ca="1" si="82"/>
        <v>RFC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RFC</v>
      </c>
    </row>
    <row r="507" spans="9:29" x14ac:dyDescent="0.4">
      <c r="I507" s="428" t="s">
        <v>232</v>
      </c>
      <c r="J507" s="375" t="str">
        <f t="shared" ca="1" si="81"/>
        <v>RFC</v>
      </c>
      <c r="K507" s="375" t="s">
        <v>73</v>
      </c>
      <c r="M507" s="824">
        <f t="shared" si="56"/>
        <v>0.501</v>
      </c>
      <c r="N507" s="375" t="s">
        <v>385</v>
      </c>
      <c r="O507" s="375" t="s">
        <v>400</v>
      </c>
      <c r="P507" s="761">
        <f>K139/10^6</f>
        <v>1.9960079840319362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RFC</v>
      </c>
      <c r="S507" s="428" t="s">
        <v>49</v>
      </c>
      <c r="T507" s="375" t="s">
        <v>418</v>
      </c>
      <c r="U507" s="375" t="str">
        <f t="shared" ca="1" si="82"/>
        <v>RFC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0.34899999999999998</v>
      </c>
      <c r="Y507" s="375" t="s">
        <v>411</v>
      </c>
      <c r="Z507" s="375" t="s">
        <v>400</v>
      </c>
      <c r="AA507" s="761">
        <f>D$140/10^6</f>
        <v>2.8653295128939833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RFC</v>
      </c>
    </row>
    <row r="508" spans="9:29" x14ac:dyDescent="0.4">
      <c r="I508" s="428" t="s">
        <v>232</v>
      </c>
      <c r="J508" s="375" t="str">
        <f t="shared" ca="1" si="81"/>
        <v>RFC</v>
      </c>
      <c r="K508" s="375" t="s">
        <v>73</v>
      </c>
      <c r="M508" s="824">
        <f t="shared" si="56"/>
        <v>0.501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RFC</v>
      </c>
      <c r="S508" s="428" t="s">
        <v>49</v>
      </c>
      <c r="T508" s="375" t="s">
        <v>418</v>
      </c>
      <c r="U508" s="375" t="str">
        <f t="shared" ca="1" si="82"/>
        <v>RFC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0.34899999999999998</v>
      </c>
      <c r="Y508" s="375" t="s">
        <v>387</v>
      </c>
      <c r="Z508" s="375" t="s">
        <v>400</v>
      </c>
      <c r="AA508" s="763">
        <f>D145/1000/10^6/0.000293071</f>
        <v>1.3000003080406379E-5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RFC</v>
      </c>
    </row>
    <row r="509" spans="9:29" x14ac:dyDescent="0.4">
      <c r="I509" s="428" t="s">
        <v>232</v>
      </c>
      <c r="J509" s="375" t="str">
        <f t="shared" ca="1" si="81"/>
        <v>RFC</v>
      </c>
      <c r="K509" s="375" t="s">
        <v>73</v>
      </c>
      <c r="M509" s="824">
        <f t="shared" si="56"/>
        <v>0.501</v>
      </c>
      <c r="N509" s="375" t="s">
        <v>388</v>
      </c>
      <c r="O509" s="375" t="s">
        <v>400</v>
      </c>
      <c r="P509" s="763">
        <f t="shared" ref="P509:P518" si="90">K146/1000/10^6/0.000293071</f>
        <v>1.0500002488020536E-4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RFC</v>
      </c>
      <c r="S509" s="428" t="s">
        <v>49</v>
      </c>
      <c r="T509" s="375" t="s">
        <v>418</v>
      </c>
      <c r="U509" s="375" t="str">
        <f t="shared" ca="1" si="82"/>
        <v>RFC</v>
      </c>
      <c r="V509" s="375" t="s">
        <v>406</v>
      </c>
      <c r="W509" s="375" t="str">
        <f t="shared" si="87"/>
        <v>100%Boiler_0%IGCC</v>
      </c>
      <c r="X509" s="824">
        <f t="shared" si="88"/>
        <v>0.34899999999999998</v>
      </c>
      <c r="Y509" s="375" t="s">
        <v>388</v>
      </c>
      <c r="Z509" s="375" t="s">
        <v>400</v>
      </c>
      <c r="AA509" s="763">
        <f t="shared" ref="AA509:AA518" si="92">D146/1000/10^6/0.000293071</f>
        <v>1.0800002559106838E-4</v>
      </c>
      <c r="AB509" s="375" t="s">
        <v>399</v>
      </c>
      <c r="AC509" s="831" t="str">
        <f t="shared" ca="1" si="89"/>
        <v>Electric tab Row 144-154 for Coal Mix when Inputs tab E710 = RFC</v>
      </c>
    </row>
    <row r="510" spans="9:29" x14ac:dyDescent="0.4">
      <c r="I510" s="428" t="s">
        <v>232</v>
      </c>
      <c r="J510" s="375" t="str">
        <f t="shared" ca="1" si="81"/>
        <v>RFC</v>
      </c>
      <c r="K510" s="375" t="s">
        <v>73</v>
      </c>
      <c r="M510" s="824">
        <f t="shared" si="56"/>
        <v>0.501</v>
      </c>
      <c r="N510" s="375" t="s">
        <v>389</v>
      </c>
      <c r="O510" s="375" t="s">
        <v>400</v>
      </c>
      <c r="P510" s="763">
        <f t="shared" si="90"/>
        <v>1.0100002393238803E-4</v>
      </c>
      <c r="Q510" s="375" t="s">
        <v>399</v>
      </c>
      <c r="R510" s="831" t="str">
        <f t="shared" ca="1" si="91"/>
        <v>Electric tab Row 144-154 for Natural gas Combined Cycle when Inputs tab E710 = RFC</v>
      </c>
      <c r="S510" s="428" t="s">
        <v>49</v>
      </c>
      <c r="T510" s="375" t="s">
        <v>418</v>
      </c>
      <c r="U510" s="375" t="str">
        <f t="shared" ca="1" si="82"/>
        <v>RFC</v>
      </c>
      <c r="V510" s="375" t="s">
        <v>406</v>
      </c>
      <c r="W510" s="375" t="str">
        <f t="shared" si="87"/>
        <v>100%Boiler_0%IGCC</v>
      </c>
      <c r="X510" s="824">
        <f t="shared" si="88"/>
        <v>0.34899999999999998</v>
      </c>
      <c r="Y510" s="375" t="s">
        <v>389</v>
      </c>
      <c r="Z510" s="375" t="s">
        <v>400</v>
      </c>
      <c r="AA510" s="763">
        <f t="shared" si="92"/>
        <v>1.2130002874256105E-3</v>
      </c>
      <c r="AB510" s="375" t="s">
        <v>399</v>
      </c>
      <c r="AC510" s="831" t="str">
        <f t="shared" ca="1" si="89"/>
        <v>Electric tab Row 144-154 for Coal Mix when Inputs tab E710 = RFC</v>
      </c>
    </row>
    <row r="511" spans="9:29" x14ac:dyDescent="0.4">
      <c r="I511" s="428" t="s">
        <v>232</v>
      </c>
      <c r="J511" s="375" t="str">
        <f t="shared" ca="1" si="81"/>
        <v>RFC</v>
      </c>
      <c r="K511" s="375" t="s">
        <v>73</v>
      </c>
      <c r="L511" s="378"/>
      <c r="M511" s="824">
        <f t="shared" si="56"/>
        <v>0.501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RFC</v>
      </c>
      <c r="S511" s="428" t="s">
        <v>49</v>
      </c>
      <c r="T511" s="375" t="s">
        <v>418</v>
      </c>
      <c r="U511" s="375" t="str">
        <f t="shared" ca="1" si="82"/>
        <v>RFC</v>
      </c>
      <c r="V511" s="375" t="s">
        <v>406</v>
      </c>
      <c r="W511" s="375" t="str">
        <f t="shared" si="87"/>
        <v>100%Boiler_0%IGCC</v>
      </c>
      <c r="X511" s="824">
        <f t="shared" si="88"/>
        <v>0.34899999999999998</v>
      </c>
      <c r="Y511" s="375" t="s">
        <v>390</v>
      </c>
      <c r="Z511" s="375" t="s">
        <v>400</v>
      </c>
      <c r="AA511" s="763">
        <f t="shared" si="92"/>
        <v>3.9300009312305436E-4</v>
      </c>
      <c r="AB511" s="375" t="s">
        <v>399</v>
      </c>
      <c r="AC511" s="831" t="str">
        <f t="shared" ca="1" si="89"/>
        <v>Electric tab Row 144-154 for Coal Mix when Inputs tab E710 = RFC</v>
      </c>
    </row>
    <row r="512" spans="9:29" x14ac:dyDescent="0.4">
      <c r="I512" s="428" t="s">
        <v>232</v>
      </c>
      <c r="J512" s="375" t="str">
        <f t="shared" ca="1" si="81"/>
        <v>RFC</v>
      </c>
      <c r="K512" s="375" t="s">
        <v>73</v>
      </c>
      <c r="L512" s="378"/>
      <c r="M512" s="824">
        <f t="shared" si="56"/>
        <v>0.501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RFC</v>
      </c>
      <c r="S512" s="428" t="s">
        <v>49</v>
      </c>
      <c r="T512" s="375" t="s">
        <v>418</v>
      </c>
      <c r="U512" s="375" t="str">
        <f t="shared" ca="1" si="82"/>
        <v>RFC</v>
      </c>
      <c r="V512" s="375" t="s">
        <v>406</v>
      </c>
      <c r="W512" s="375" t="str">
        <f t="shared" si="87"/>
        <v>100%Boiler_0%IGCC</v>
      </c>
      <c r="X512" s="824">
        <f t="shared" si="88"/>
        <v>0.34899999999999998</v>
      </c>
      <c r="Y512" s="375" t="s">
        <v>391</v>
      </c>
      <c r="Z512" s="375" t="s">
        <v>400</v>
      </c>
      <c r="AA512" s="763">
        <f t="shared" si="92"/>
        <v>2.5700006089726457E-4</v>
      </c>
      <c r="AB512" s="375" t="s">
        <v>399</v>
      </c>
      <c r="AC512" s="831" t="str">
        <f t="shared" ca="1" si="89"/>
        <v>Electric tab Row 144-154 for Coal Mix when Inputs tab E710 = RFC</v>
      </c>
    </row>
    <row r="513" spans="9:29" x14ac:dyDescent="0.4">
      <c r="I513" s="428" t="s">
        <v>232</v>
      </c>
      <c r="J513" s="375" t="str">
        <f t="shared" ca="1" si="81"/>
        <v>RFC</v>
      </c>
      <c r="K513" s="375" t="s">
        <v>73</v>
      </c>
      <c r="L513" s="378"/>
      <c r="M513" s="824">
        <f t="shared" si="56"/>
        <v>0.501</v>
      </c>
      <c r="N513" s="375" t="s">
        <v>392</v>
      </c>
      <c r="O513" s="375" t="s">
        <v>400</v>
      </c>
      <c r="P513" s="763">
        <f t="shared" si="90"/>
        <v>5.0000011847716848E-6</v>
      </c>
      <c r="Q513" s="375" t="s">
        <v>399</v>
      </c>
      <c r="R513" s="831" t="str">
        <f t="shared" ca="1" si="91"/>
        <v>Electric tab Row 144-154 for Natural gas Combined Cycle when Inputs tab E710 = RFC</v>
      </c>
      <c r="S513" s="428" t="s">
        <v>49</v>
      </c>
      <c r="T513" s="375" t="s">
        <v>418</v>
      </c>
      <c r="U513" s="375" t="str">
        <f t="shared" ca="1" si="82"/>
        <v>RFC</v>
      </c>
      <c r="V513" s="375" t="s">
        <v>406</v>
      </c>
      <c r="W513" s="375" t="str">
        <f t="shared" si="87"/>
        <v>100%Boiler_0%IGCC</v>
      </c>
      <c r="X513" s="824">
        <f t="shared" si="88"/>
        <v>0.34899999999999998</v>
      </c>
      <c r="Y513" s="375" t="s">
        <v>392</v>
      </c>
      <c r="Z513" s="375" t="s">
        <v>400</v>
      </c>
      <c r="AA513" s="763">
        <f t="shared" si="92"/>
        <v>4.2230010006581642E-3</v>
      </c>
      <c r="AB513" s="375" t="s">
        <v>399</v>
      </c>
      <c r="AC513" s="831" t="str">
        <f t="shared" ca="1" si="89"/>
        <v>Electric tab Row 144-154 for Coal Mix when Inputs tab E710 = RFC</v>
      </c>
    </row>
    <row r="514" spans="9:29" x14ac:dyDescent="0.4">
      <c r="I514" s="428" t="s">
        <v>232</v>
      </c>
      <c r="J514" s="375" t="str">
        <f t="shared" ca="1" si="81"/>
        <v>RFC</v>
      </c>
      <c r="K514" s="375" t="s">
        <v>73</v>
      </c>
      <c r="L514" s="378"/>
      <c r="M514" s="824">
        <f t="shared" si="56"/>
        <v>0.501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RFC</v>
      </c>
      <c r="S514" s="428" t="s">
        <v>49</v>
      </c>
      <c r="T514" s="375" t="s">
        <v>418</v>
      </c>
      <c r="U514" s="375" t="str">
        <f t="shared" ca="1" si="82"/>
        <v>RFC</v>
      </c>
      <c r="V514" s="375" t="s">
        <v>406</v>
      </c>
      <c r="W514" s="375" t="str">
        <f t="shared" si="87"/>
        <v>100%Boiler_0%IGCC</v>
      </c>
      <c r="X514" s="824">
        <f t="shared" si="88"/>
        <v>0.34899999999999998</v>
      </c>
      <c r="Y514" s="375" t="s">
        <v>393</v>
      </c>
      <c r="Z514" s="375" t="s">
        <v>400</v>
      </c>
      <c r="AA514" s="763">
        <f t="shared" si="92"/>
        <v>1.1051002618582375E-5</v>
      </c>
      <c r="AB514" s="375" t="s">
        <v>399</v>
      </c>
      <c r="AC514" s="831" t="str">
        <f t="shared" ca="1" si="89"/>
        <v>Electric tab Row 144-154 for Coal Mix when Inputs tab E710 = RFC</v>
      </c>
    </row>
    <row r="515" spans="9:29" x14ac:dyDescent="0.4">
      <c r="I515" s="428" t="s">
        <v>232</v>
      </c>
      <c r="J515" s="375" t="str">
        <f t="shared" ca="1" si="81"/>
        <v>RFC</v>
      </c>
      <c r="K515" s="375" t="s">
        <v>73</v>
      </c>
      <c r="L515" s="378"/>
      <c r="M515" s="824">
        <f t="shared" si="56"/>
        <v>0.501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RFC</v>
      </c>
      <c r="S515" s="428" t="s">
        <v>49</v>
      </c>
      <c r="T515" s="375" t="s">
        <v>418</v>
      </c>
      <c r="U515" s="375" t="str">
        <f t="shared" ca="1" si="82"/>
        <v>RFC</v>
      </c>
      <c r="V515" s="375" t="s">
        <v>406</v>
      </c>
      <c r="W515" s="375" t="str">
        <f t="shared" si="87"/>
        <v>100%Boiler_0%IGCC</v>
      </c>
      <c r="X515" s="824">
        <f t="shared" si="88"/>
        <v>0.34899999999999998</v>
      </c>
      <c r="Y515" s="375" t="s">
        <v>394</v>
      </c>
      <c r="Z515" s="375" t="s">
        <v>400</v>
      </c>
      <c r="AA515" s="763">
        <f t="shared" si="92"/>
        <v>2.0817004932678429E-5</v>
      </c>
      <c r="AB515" s="375" t="s">
        <v>399</v>
      </c>
      <c r="AC515" s="831" t="str">
        <f t="shared" ca="1" si="89"/>
        <v>Electric tab Row 144-154 for Coal Mix when Inputs tab E710 = RFC</v>
      </c>
    </row>
    <row r="516" spans="9:29" x14ac:dyDescent="0.4">
      <c r="I516" s="428" t="s">
        <v>232</v>
      </c>
      <c r="J516" s="375" t="str">
        <f t="shared" ca="1" si="81"/>
        <v>RFC</v>
      </c>
      <c r="K516" s="375" t="s">
        <v>73</v>
      </c>
      <c r="L516" s="378"/>
      <c r="M516" s="824">
        <f t="shared" si="56"/>
        <v>0.501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RFC</v>
      </c>
      <c r="S516" s="428" t="s">
        <v>49</v>
      </c>
      <c r="T516" s="375" t="s">
        <v>418</v>
      </c>
      <c r="U516" s="375" t="str">
        <f t="shared" ca="1" si="82"/>
        <v>RFC</v>
      </c>
      <c r="V516" s="375" t="s">
        <v>406</v>
      </c>
      <c r="W516" s="375" t="str">
        <f t="shared" si="87"/>
        <v>100%Boiler_0%IGCC</v>
      </c>
      <c r="X516" s="824">
        <f t="shared" si="88"/>
        <v>0.34899999999999998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RFC</v>
      </c>
    </row>
    <row r="517" spans="9:29" x14ac:dyDescent="0.4">
      <c r="I517" s="428" t="s">
        <v>232</v>
      </c>
      <c r="J517" s="375" t="str">
        <f t="shared" ca="1" si="81"/>
        <v>RFC</v>
      </c>
      <c r="K517" s="375" t="s">
        <v>73</v>
      </c>
      <c r="L517" s="378"/>
      <c r="M517" s="824">
        <f t="shared" si="56"/>
        <v>0.501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RFC</v>
      </c>
      <c r="S517" s="428" t="s">
        <v>49</v>
      </c>
      <c r="T517" s="375" t="s">
        <v>418</v>
      </c>
      <c r="U517" s="375" t="str">
        <f t="shared" ca="1" si="82"/>
        <v>RFC</v>
      </c>
      <c r="V517" s="375" t="s">
        <v>406</v>
      </c>
      <c r="W517" s="375" t="str">
        <f t="shared" si="87"/>
        <v>100%Boiler_0%IGCC</v>
      </c>
      <c r="X517" s="824">
        <f t="shared" si="88"/>
        <v>0.34899999999999998</v>
      </c>
      <c r="Y517" s="375" t="s">
        <v>396</v>
      </c>
      <c r="Z517" s="375" t="s">
        <v>400</v>
      </c>
      <c r="AA517" s="763">
        <f t="shared" si="92"/>
        <v>1.5000003554315054E-5</v>
      </c>
      <c r="AB517" s="375" t="s">
        <v>399</v>
      </c>
      <c r="AC517" s="831" t="str">
        <f t="shared" ca="1" si="89"/>
        <v>Electric tab Row 144-154 for Coal Mix when Inputs tab E710 = RFC</v>
      </c>
    </row>
    <row r="518" spans="9:29" x14ac:dyDescent="0.4">
      <c r="I518" s="428" t="s">
        <v>232</v>
      </c>
      <c r="J518" s="375" t="str">
        <f t="shared" ca="1" si="81"/>
        <v>RFC</v>
      </c>
      <c r="K518" s="375" t="s">
        <v>73</v>
      </c>
      <c r="L518" s="378"/>
      <c r="M518" s="824">
        <f t="shared" si="56"/>
        <v>0.501</v>
      </c>
      <c r="N518" s="375" t="s">
        <v>397</v>
      </c>
      <c r="O518" s="375" t="s">
        <v>400</v>
      </c>
      <c r="P518" s="763">
        <f t="shared" si="90"/>
        <v>0.40444655750445746</v>
      </c>
      <c r="Q518" s="375" t="s">
        <v>399</v>
      </c>
      <c r="R518" s="831" t="str">
        <f t="shared" ca="1" si="91"/>
        <v>Electric tab Row 144-154 for Natural gas Combined Cycle when Inputs tab E710 = RFC</v>
      </c>
      <c r="S518" s="428" t="s">
        <v>49</v>
      </c>
      <c r="T518" s="375" t="s">
        <v>418</v>
      </c>
      <c r="U518" s="375" t="str">
        <f t="shared" ca="1" si="82"/>
        <v>RFC</v>
      </c>
      <c r="V518" s="375" t="s">
        <v>406</v>
      </c>
      <c r="W518" s="375" t="str">
        <f t="shared" si="87"/>
        <v>100%Boiler_0%IGCC</v>
      </c>
      <c r="X518" s="824">
        <f t="shared" si="88"/>
        <v>0.34899999999999998</v>
      </c>
      <c r="Y518" s="375" t="s">
        <v>397</v>
      </c>
      <c r="Z518" s="375" t="s">
        <v>400</v>
      </c>
      <c r="AA518" s="763">
        <f t="shared" si="92"/>
        <v>0.97788512593926968</v>
      </c>
      <c r="AB518" s="375" t="s">
        <v>399</v>
      </c>
      <c r="AC518" s="831" t="str">
        <f t="shared" ca="1" si="89"/>
        <v>Electric tab Row 144-154 for Coal Mix when Inputs tab E710 = RFC</v>
      </c>
    </row>
    <row r="519" spans="9:29" x14ac:dyDescent="0.4">
      <c r="I519" s="428" t="s">
        <v>232</v>
      </c>
      <c r="J519" s="375" t="str">
        <f t="shared" ca="1" si="81"/>
        <v>RFC</v>
      </c>
      <c r="K519" s="375" t="s">
        <v>73</v>
      </c>
      <c r="L519" s="378"/>
      <c r="M519" s="824">
        <f t="shared" si="56"/>
        <v>0.501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RFC</v>
      </c>
      <c r="S519" s="428" t="s">
        <v>49</v>
      </c>
      <c r="T519" s="375" t="s">
        <v>418</v>
      </c>
      <c r="U519" s="375" t="str">
        <f t="shared" ca="1" si="82"/>
        <v>RFC</v>
      </c>
      <c r="V519" s="375" t="s">
        <v>406</v>
      </c>
      <c r="W519" s="375" t="str">
        <f t="shared" si="87"/>
        <v>100%Boiler_0%IGCC</v>
      </c>
      <c r="X519" s="824">
        <f t="shared" si="88"/>
        <v>0.34899999999999998</v>
      </c>
      <c r="Y519" s="375" t="s">
        <v>387</v>
      </c>
      <c r="Z519" s="375" t="s">
        <v>401</v>
      </c>
      <c r="AA519" s="378">
        <f>(D145+D189)/1000/10^6/0.000293071</f>
        <v>1.3811811638563786E-5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RFC</v>
      </c>
    </row>
    <row r="520" spans="9:29" x14ac:dyDescent="0.4">
      <c r="I520" s="428" t="s">
        <v>232</v>
      </c>
      <c r="J520" s="375" t="str">
        <f t="shared" ca="1" si="81"/>
        <v>RFC</v>
      </c>
      <c r="K520" s="375" t="s">
        <v>73</v>
      </c>
      <c r="L520" s="378"/>
      <c r="M520" s="824">
        <f t="shared" si="56"/>
        <v>0.501</v>
      </c>
      <c r="N520" s="375" t="s">
        <v>388</v>
      </c>
      <c r="O520" s="375" t="s">
        <v>401</v>
      </c>
      <c r="P520" s="378">
        <f t="shared" ref="P520:P529" si="94">(K146+K190)/1000/10^6/0.000293071</f>
        <v>1.0797643900747013E-4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RFC</v>
      </c>
      <c r="S520" s="428" t="s">
        <v>49</v>
      </c>
      <c r="T520" s="375" t="s">
        <v>418</v>
      </c>
      <c r="U520" s="375" t="str">
        <f t="shared" ca="1" si="82"/>
        <v>RFC</v>
      </c>
      <c r="V520" s="375" t="s">
        <v>406</v>
      </c>
      <c r="W520" s="375" t="str">
        <f t="shared" si="87"/>
        <v>100%Boiler_0%IGCC</v>
      </c>
      <c r="X520" s="824">
        <f t="shared" si="88"/>
        <v>0.34899999999999998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1.1346175127929701E-4</v>
      </c>
      <c r="AB520" s="375" t="s">
        <v>399</v>
      </c>
      <c r="AC520" s="831" t="str">
        <f t="shared" ca="1" si="93"/>
        <v>Electric tab Row 144-154 plus Row 188-198 for Coal Mix when Inputs tab E710 = RFC</v>
      </c>
    </row>
    <row r="521" spans="9:29" x14ac:dyDescent="0.4">
      <c r="I521" s="428" t="s">
        <v>232</v>
      </c>
      <c r="J521" s="375" t="str">
        <f t="shared" ca="1" si="81"/>
        <v>RFC</v>
      </c>
      <c r="K521" s="375" t="s">
        <v>73</v>
      </c>
      <c r="L521" s="378"/>
      <c r="M521" s="824">
        <f t="shared" si="56"/>
        <v>0.501</v>
      </c>
      <c r="N521" s="375" t="s">
        <v>389</v>
      </c>
      <c r="O521" s="375" t="s">
        <v>401</v>
      </c>
      <c r="P521" s="378">
        <f t="shared" si="94"/>
        <v>1.014357159082733E-4</v>
      </c>
      <c r="Q521" s="375" t="s">
        <v>399</v>
      </c>
      <c r="R521" s="831" t="str">
        <f t="shared" ca="1" si="95"/>
        <v>Electric tab Row 144-154 plus Row 188-198 for Natural gas Combined Cycle when Inputs tab E710 = RFC</v>
      </c>
      <c r="S521" s="428" t="s">
        <v>49</v>
      </c>
      <c r="T521" s="375" t="s">
        <v>418</v>
      </c>
      <c r="U521" s="375" t="str">
        <f t="shared" ca="1" si="82"/>
        <v>RFC</v>
      </c>
      <c r="V521" s="375" t="s">
        <v>406</v>
      </c>
      <c r="W521" s="375" t="str">
        <f t="shared" si="87"/>
        <v>100%Boiler_0%IGCC</v>
      </c>
      <c r="X521" s="824">
        <f t="shared" si="88"/>
        <v>0.34899999999999998</v>
      </c>
      <c r="Y521" s="375" t="s">
        <v>389</v>
      </c>
      <c r="Z521" s="375" t="s">
        <v>401</v>
      </c>
      <c r="AA521" s="378">
        <f t="shared" si="96"/>
        <v>1.2138286602232724E-3</v>
      </c>
      <c r="AB521" s="375" t="s">
        <v>399</v>
      </c>
      <c r="AC521" s="831" t="str">
        <f t="shared" ca="1" si="93"/>
        <v>Electric tab Row 144-154 plus Row 188-198 for Coal Mix when Inputs tab E710 = RFC</v>
      </c>
    </row>
    <row r="522" spans="9:29" x14ac:dyDescent="0.4">
      <c r="I522" s="428" t="s">
        <v>232</v>
      </c>
      <c r="J522" s="375" t="str">
        <f t="shared" ca="1" si="81"/>
        <v>RFC</v>
      </c>
      <c r="K522" s="375" t="s">
        <v>73</v>
      </c>
      <c r="L522" s="378"/>
      <c r="M522" s="824">
        <f t="shared" si="56"/>
        <v>0.501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RFC</v>
      </c>
      <c r="S522" s="428" t="s">
        <v>49</v>
      </c>
      <c r="T522" s="375" t="s">
        <v>418</v>
      </c>
      <c r="U522" s="375" t="str">
        <f t="shared" ca="1" si="82"/>
        <v>RFC</v>
      </c>
      <c r="V522" s="375" t="s">
        <v>406</v>
      </c>
      <c r="W522" s="375" t="str">
        <f t="shared" si="87"/>
        <v>100%Boiler_0%IGCC</v>
      </c>
      <c r="X522" s="824">
        <f t="shared" si="88"/>
        <v>0.34899999999999998</v>
      </c>
      <c r="Y522" s="375" t="s">
        <v>390</v>
      </c>
      <c r="Z522" s="375" t="s">
        <v>401</v>
      </c>
      <c r="AA522" s="378">
        <f t="shared" si="96"/>
        <v>3.93502271977083E-4</v>
      </c>
      <c r="AB522" s="375" t="s">
        <v>399</v>
      </c>
      <c r="AC522" s="831" t="str">
        <f t="shared" ca="1" si="93"/>
        <v>Electric tab Row 144-154 plus Row 188-198 for Coal Mix when Inputs tab E710 = RFC</v>
      </c>
    </row>
    <row r="523" spans="9:29" x14ac:dyDescent="0.4">
      <c r="I523" s="428" t="s">
        <v>232</v>
      </c>
      <c r="J523" s="375" t="str">
        <f t="shared" ca="1" si="81"/>
        <v>RFC</v>
      </c>
      <c r="K523" s="375" t="s">
        <v>73</v>
      </c>
      <c r="L523" s="378"/>
      <c r="M523" s="824">
        <f t="shared" si="56"/>
        <v>0.501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RFC</v>
      </c>
      <c r="S523" s="428" t="s">
        <v>49</v>
      </c>
      <c r="T523" s="375" t="s">
        <v>418</v>
      </c>
      <c r="U523" s="375" t="str">
        <f t="shared" ca="1" si="82"/>
        <v>RFC</v>
      </c>
      <c r="V523" s="375" t="s">
        <v>406</v>
      </c>
      <c r="W523" s="375" t="str">
        <f t="shared" si="87"/>
        <v>100%Boiler_0%IGCC</v>
      </c>
      <c r="X523" s="824">
        <f t="shared" si="88"/>
        <v>0.34899999999999998</v>
      </c>
      <c r="Y523" s="375" t="s">
        <v>391</v>
      </c>
      <c r="Z523" s="375" t="s">
        <v>401</v>
      </c>
      <c r="AA523" s="378">
        <f t="shared" si="96"/>
        <v>2.5723188117162348E-4</v>
      </c>
      <c r="AB523" s="375" t="s">
        <v>399</v>
      </c>
      <c r="AC523" s="831" t="str">
        <f t="shared" ca="1" si="93"/>
        <v>Electric tab Row 144-154 plus Row 188-198 for Coal Mix when Inputs tab E710 = RFC</v>
      </c>
    </row>
    <row r="524" spans="9:29" x14ac:dyDescent="0.4">
      <c r="I524" s="428" t="s">
        <v>232</v>
      </c>
      <c r="J524" s="375" t="str">
        <f t="shared" ca="1" si="81"/>
        <v>RFC</v>
      </c>
      <c r="K524" s="375" t="s">
        <v>73</v>
      </c>
      <c r="L524" s="378"/>
      <c r="M524" s="824">
        <f t="shared" si="56"/>
        <v>0.501</v>
      </c>
      <c r="N524" s="375" t="s">
        <v>392</v>
      </c>
      <c r="O524" s="375" t="s">
        <v>401</v>
      </c>
      <c r="P524" s="378">
        <f t="shared" si="94"/>
        <v>6.4825393593095748E-6</v>
      </c>
      <c r="Q524" s="375" t="s">
        <v>399</v>
      </c>
      <c r="R524" s="831" t="str">
        <f t="shared" ca="1" si="95"/>
        <v>Electric tab Row 144-154 plus Row 188-198 for Natural gas Combined Cycle when Inputs tab E710 = RFC</v>
      </c>
      <c r="S524" s="428" t="s">
        <v>49</v>
      </c>
      <c r="T524" s="375" t="s">
        <v>418</v>
      </c>
      <c r="U524" s="375" t="str">
        <f t="shared" ca="1" si="82"/>
        <v>RFC</v>
      </c>
      <c r="V524" s="375" t="s">
        <v>406</v>
      </c>
      <c r="W524" s="375" t="str">
        <f t="shared" si="87"/>
        <v>100%Boiler_0%IGCC</v>
      </c>
      <c r="X524" s="824">
        <f t="shared" si="88"/>
        <v>0.34899999999999998</v>
      </c>
      <c r="Y524" s="375" t="s">
        <v>392</v>
      </c>
      <c r="Z524" s="375" t="s">
        <v>401</v>
      </c>
      <c r="AA524" s="378">
        <f t="shared" si="96"/>
        <v>4.2258296045780686E-3</v>
      </c>
      <c r="AB524" s="375" t="s">
        <v>399</v>
      </c>
      <c r="AC524" s="831" t="str">
        <f t="shared" ca="1" si="93"/>
        <v>Electric tab Row 144-154 plus Row 188-198 for Coal Mix when Inputs tab E710 = RFC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RFC</v>
      </c>
      <c r="K525" s="375" t="s">
        <v>73</v>
      </c>
      <c r="L525" s="378"/>
      <c r="M525" s="824">
        <f t="shared" si="56"/>
        <v>0.501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RFC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RFC</v>
      </c>
      <c r="V525" s="375" t="s">
        <v>406</v>
      </c>
      <c r="W525" s="375" t="str">
        <f t="shared" si="87"/>
        <v>100%Boiler_0%IGCC</v>
      </c>
      <c r="X525" s="824">
        <f t="shared" si="88"/>
        <v>0.34899999999999998</v>
      </c>
      <c r="Y525" s="375" t="s">
        <v>393</v>
      </c>
      <c r="Z525" s="375" t="s">
        <v>401</v>
      </c>
      <c r="AA525" s="378">
        <f t="shared" si="96"/>
        <v>1.105532631381002E-5</v>
      </c>
      <c r="AB525" s="375" t="s">
        <v>399</v>
      </c>
      <c r="AC525" s="831" t="str">
        <f t="shared" ca="1" si="93"/>
        <v>Electric tab Row 144-154 plus Row 188-198 for Coal Mix when Inputs tab E710 = RFC</v>
      </c>
    </row>
    <row r="526" spans="9:29" x14ac:dyDescent="0.4">
      <c r="I526" s="428" t="s">
        <v>232</v>
      </c>
      <c r="J526" s="375" t="str">
        <f t="shared" ca="1" si="97"/>
        <v>RFC</v>
      </c>
      <c r="K526" s="375" t="s">
        <v>73</v>
      </c>
      <c r="L526" s="378"/>
      <c r="M526" s="824">
        <f t="shared" ref="M526:M552" si="99">INDEX($D$66:$D$69,MATCH(K526,$A$66:$A$69,0))</f>
        <v>0.501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RFC</v>
      </c>
      <c r="S526" s="428" t="s">
        <v>49</v>
      </c>
      <c r="T526" s="375" t="s">
        <v>418</v>
      </c>
      <c r="U526" s="375" t="str">
        <f t="shared" ca="1" si="98"/>
        <v>RFC</v>
      </c>
      <c r="V526" s="375" t="s">
        <v>406</v>
      </c>
      <c r="W526" s="375" t="str">
        <f t="shared" si="87"/>
        <v>100%Boiler_0%IGCC</v>
      </c>
      <c r="X526" s="824">
        <f t="shared" si="88"/>
        <v>0.34899999999999998</v>
      </c>
      <c r="Y526" s="375" t="s">
        <v>394</v>
      </c>
      <c r="Z526" s="375" t="s">
        <v>401</v>
      </c>
      <c r="AA526" s="378">
        <f t="shared" si="96"/>
        <v>2.0826475303638197E-5</v>
      </c>
      <c r="AB526" s="375" t="s">
        <v>399</v>
      </c>
      <c r="AC526" s="831" t="str">
        <f t="shared" ca="1" si="93"/>
        <v>Electric tab Row 144-154 plus Row 188-198 for Coal Mix when Inputs tab E710 = RFC</v>
      </c>
    </row>
    <row r="527" spans="9:29" x14ac:dyDescent="0.4">
      <c r="I527" s="428" t="s">
        <v>232</v>
      </c>
      <c r="J527" s="375" t="str">
        <f t="shared" ca="1" si="97"/>
        <v>RFC</v>
      </c>
      <c r="K527" s="375" t="s">
        <v>73</v>
      </c>
      <c r="M527" s="824">
        <f t="shared" si="99"/>
        <v>0.501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RFC</v>
      </c>
      <c r="S527" s="428" t="s">
        <v>49</v>
      </c>
      <c r="T527" s="375" t="s">
        <v>418</v>
      </c>
      <c r="U527" s="375" t="str">
        <f t="shared" ca="1" si="98"/>
        <v>RFC</v>
      </c>
      <c r="V527" s="375" t="s">
        <v>406</v>
      </c>
      <c r="W527" s="375" t="str">
        <f t="shared" si="87"/>
        <v>100%Boiler_0%IGCC</v>
      </c>
      <c r="X527" s="824">
        <f t="shared" si="88"/>
        <v>0.34899999999999998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RFC</v>
      </c>
    </row>
    <row r="528" spans="9:29" x14ac:dyDescent="0.4">
      <c r="I528" s="428" t="s">
        <v>232</v>
      </c>
      <c r="J528" s="375" t="str">
        <f t="shared" ca="1" si="97"/>
        <v>RFC</v>
      </c>
      <c r="K528" s="375" t="s">
        <v>73</v>
      </c>
      <c r="M528" s="824">
        <f t="shared" si="99"/>
        <v>0.501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RFC</v>
      </c>
      <c r="S528" s="428" t="s">
        <v>49</v>
      </c>
      <c r="T528" s="375" t="s">
        <v>418</v>
      </c>
      <c r="U528" s="375" t="str">
        <f t="shared" ca="1" si="98"/>
        <v>RFC</v>
      </c>
      <c r="V528" s="375" t="s">
        <v>406</v>
      </c>
      <c r="W528" s="375" t="str">
        <f t="shared" si="87"/>
        <v>100%Boiler_0%IGCC</v>
      </c>
      <c r="X528" s="824">
        <f t="shared" si="88"/>
        <v>0.34899999999999998</v>
      </c>
      <c r="Y528" s="375" t="s">
        <v>396</v>
      </c>
      <c r="Z528" s="375" t="s">
        <v>401</v>
      </c>
      <c r="AA528" s="378">
        <f t="shared" si="96"/>
        <v>1.5007889999503837E-5</v>
      </c>
      <c r="AB528" s="375" t="s">
        <v>399</v>
      </c>
      <c r="AC528" s="831" t="str">
        <f t="shared" ca="1" si="93"/>
        <v>Electric tab Row 144-154 plus Row 188-198 for Coal Mix when Inputs tab E710 = RFC</v>
      </c>
    </row>
    <row r="529" spans="9:29" x14ac:dyDescent="0.4">
      <c r="I529" s="428" t="s">
        <v>232</v>
      </c>
      <c r="J529" s="375" t="str">
        <f t="shared" ca="1" si="97"/>
        <v>RFC</v>
      </c>
      <c r="K529" s="375" t="s">
        <v>73</v>
      </c>
      <c r="M529" s="824">
        <f t="shared" si="99"/>
        <v>0.501</v>
      </c>
      <c r="N529" s="375" t="s">
        <v>397</v>
      </c>
      <c r="O529" s="375" t="s">
        <v>401</v>
      </c>
      <c r="P529" s="378">
        <f t="shared" si="94"/>
        <v>0.40486986493786475</v>
      </c>
      <c r="Q529" s="375" t="s">
        <v>399</v>
      </c>
      <c r="R529" s="831" t="str">
        <f t="shared" ca="1" si="95"/>
        <v>Electric tab Row 144-154 plus Row 188-198 for Natural gas Combined Cycle when Inputs tab E710 = RFC</v>
      </c>
      <c r="S529" s="428" t="s">
        <v>49</v>
      </c>
      <c r="T529" s="375" t="s">
        <v>418</v>
      </c>
      <c r="U529" s="375" t="str">
        <f t="shared" ca="1" si="98"/>
        <v>RFC</v>
      </c>
      <c r="V529" s="375" t="s">
        <v>406</v>
      </c>
      <c r="W529" s="375" t="str">
        <f t="shared" si="87"/>
        <v>100%Boiler_0%IGCC</v>
      </c>
      <c r="X529" s="824">
        <f t="shared" si="88"/>
        <v>0.34899999999999998</v>
      </c>
      <c r="Y529" s="375" t="s">
        <v>397</v>
      </c>
      <c r="Z529" s="375" t="s">
        <v>401</v>
      </c>
      <c r="AA529" s="378">
        <f t="shared" si="96"/>
        <v>0.97868149847268959</v>
      </c>
      <c r="AB529" s="375" t="s">
        <v>399</v>
      </c>
      <c r="AC529" s="831" t="str">
        <f t="shared" ca="1" si="93"/>
        <v>Electric tab Row 144-154 plus Row 188-198 for Coal Mix when Inputs tab E710 = RFC</v>
      </c>
    </row>
    <row r="530" spans="9:29" x14ac:dyDescent="0.4">
      <c r="I530" s="428" t="s">
        <v>232</v>
      </c>
      <c r="J530" s="375" t="str">
        <f t="shared" ca="1" si="97"/>
        <v>RFC</v>
      </c>
      <c r="K530" s="375" t="s">
        <v>55</v>
      </c>
      <c r="M530" s="824">
        <f t="shared" si="99"/>
        <v>0.316</v>
      </c>
      <c r="N530" s="375" t="s">
        <v>385</v>
      </c>
      <c r="O530" s="375" t="s">
        <v>400</v>
      </c>
      <c r="P530" s="761">
        <f>L139/10^6</f>
        <v>3.1645569620253164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RFC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RFC</v>
      </c>
      <c r="V530" s="375" t="s">
        <v>52</v>
      </c>
      <c r="X530" s="824">
        <f t="shared" ref="X530:X575" si="101">INDEX($D$71:$D$72,MATCH(V530,$A$71:$A$72,0))</f>
        <v>0.34899999999999998</v>
      </c>
      <c r="Y530" s="375" t="s">
        <v>411</v>
      </c>
      <c r="Z530" s="375" t="s">
        <v>400</v>
      </c>
      <c r="AA530" s="761">
        <f>N140/10^6</f>
        <v>2.8653295128939833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RFC</v>
      </c>
    </row>
    <row r="531" spans="9:29" x14ac:dyDescent="0.4">
      <c r="I531" s="428" t="s">
        <v>232</v>
      </c>
      <c r="J531" s="375" t="str">
        <f t="shared" ca="1" si="97"/>
        <v>RFC</v>
      </c>
      <c r="K531" s="375" t="s">
        <v>55</v>
      </c>
      <c r="M531" s="824">
        <f t="shared" si="99"/>
        <v>0.316</v>
      </c>
      <c r="N531" s="375" t="s">
        <v>387</v>
      </c>
      <c r="O531" s="375" t="s">
        <v>400</v>
      </c>
      <c r="P531" s="763">
        <f>L145/1000/10^6/0.000293071</f>
        <v>1.2000002843452042E-3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RFC</v>
      </c>
      <c r="S531" s="428" t="s">
        <v>49</v>
      </c>
      <c r="T531" s="375" t="s">
        <v>414</v>
      </c>
      <c r="U531" s="375" t="str">
        <f t="shared" ca="1" si="100"/>
        <v>RFC</v>
      </c>
      <c r="V531" s="375" t="s">
        <v>52</v>
      </c>
      <c r="X531" s="824">
        <f t="shared" si="101"/>
        <v>0.34899999999999998</v>
      </c>
      <c r="Y531" s="375" t="s">
        <v>387</v>
      </c>
      <c r="Z531" s="375" t="s">
        <v>400</v>
      </c>
      <c r="AA531" s="763">
        <f>N145/1000/10^6/0.000293071</f>
        <v>1.3000003080406379E-5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RFC</v>
      </c>
    </row>
    <row r="532" spans="9:29" x14ac:dyDescent="0.4">
      <c r="I532" s="428" t="s">
        <v>232</v>
      </c>
      <c r="J532" s="375" t="str">
        <f t="shared" ca="1" si="97"/>
        <v>RFC</v>
      </c>
      <c r="K532" s="375" t="s">
        <v>55</v>
      </c>
      <c r="M532" s="824">
        <f t="shared" si="99"/>
        <v>0.316</v>
      </c>
      <c r="N532" s="375" t="s">
        <v>388</v>
      </c>
      <c r="O532" s="375" t="s">
        <v>400</v>
      </c>
      <c r="P532" s="763">
        <f t="shared" ref="P532:P541" si="103">L146/1000/10^6/0.000293071</f>
        <v>4.1260009776735935E-3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RFC</v>
      </c>
      <c r="S532" s="428" t="s">
        <v>49</v>
      </c>
      <c r="T532" s="375" t="s">
        <v>414</v>
      </c>
      <c r="U532" s="375" t="str">
        <f t="shared" ca="1" si="100"/>
        <v>RFC</v>
      </c>
      <c r="V532" s="375" t="s">
        <v>52</v>
      </c>
      <c r="X532" s="824">
        <f t="shared" si="101"/>
        <v>0.34899999999999998</v>
      </c>
      <c r="Y532" s="375" t="s">
        <v>388</v>
      </c>
      <c r="Z532" s="375" t="s">
        <v>400</v>
      </c>
      <c r="AA532" s="763">
        <f t="shared" ref="AA532:AA541" si="105">N146/1000/10^6/0.000293071</f>
        <v>1.0800002559106838E-4</v>
      </c>
      <c r="AB532" s="375" t="s">
        <v>399</v>
      </c>
      <c r="AC532" s="831" t="str">
        <f t="shared" ca="1" si="102"/>
        <v>Electric tab Row 144-154 for Coal Boiler when Inputs tab E710 = RFC</v>
      </c>
    </row>
    <row r="533" spans="9:29" x14ac:dyDescent="0.4">
      <c r="I533" s="428" t="s">
        <v>232</v>
      </c>
      <c r="J533" s="375" t="str">
        <f t="shared" ca="1" si="97"/>
        <v>RFC</v>
      </c>
      <c r="K533" s="375" t="s">
        <v>55</v>
      </c>
      <c r="M533" s="824">
        <f t="shared" si="99"/>
        <v>0.316</v>
      </c>
      <c r="N533" s="375" t="s">
        <v>389</v>
      </c>
      <c r="O533" s="375" t="s">
        <v>400</v>
      </c>
      <c r="P533" s="763">
        <f t="shared" si="103"/>
        <v>2.7080006416723441E-3</v>
      </c>
      <c r="Q533" s="375" t="s">
        <v>399</v>
      </c>
      <c r="R533" s="831" t="str">
        <f t="shared" ca="1" si="104"/>
        <v>Electric tab Row 144-154 for Natural gas Internal Combustion Engine when Inputs tab E710 = RFC</v>
      </c>
      <c r="S533" s="428" t="s">
        <v>49</v>
      </c>
      <c r="T533" s="375" t="s">
        <v>414</v>
      </c>
      <c r="U533" s="375" t="str">
        <f t="shared" ca="1" si="100"/>
        <v>RFC</v>
      </c>
      <c r="V533" s="375" t="s">
        <v>52</v>
      </c>
      <c r="X533" s="824">
        <f t="shared" si="101"/>
        <v>0.34899999999999998</v>
      </c>
      <c r="Y533" s="375" t="s">
        <v>389</v>
      </c>
      <c r="Z533" s="375" t="s">
        <v>400</v>
      </c>
      <c r="AA533" s="763">
        <f t="shared" si="105"/>
        <v>1.2130002874256105E-3</v>
      </c>
      <c r="AB533" s="375" t="s">
        <v>399</v>
      </c>
      <c r="AC533" s="831" t="str">
        <f t="shared" ca="1" si="102"/>
        <v>Electric tab Row 144-154 for Coal Boiler when Inputs tab E710 = RFC</v>
      </c>
    </row>
    <row r="534" spans="9:29" x14ac:dyDescent="0.4">
      <c r="I534" s="428" t="s">
        <v>232</v>
      </c>
      <c r="J534" s="375" t="str">
        <f t="shared" ca="1" si="97"/>
        <v>RFC</v>
      </c>
      <c r="K534" s="375" t="s">
        <v>55</v>
      </c>
      <c r="L534" s="378"/>
      <c r="M534" s="824">
        <f t="shared" si="99"/>
        <v>0.316</v>
      </c>
      <c r="N534" s="375" t="s">
        <v>390</v>
      </c>
      <c r="O534" s="375" t="s">
        <v>400</v>
      </c>
      <c r="P534" s="763">
        <f t="shared" si="103"/>
        <v>5.1000012084671169E-4</v>
      </c>
      <c r="Q534" s="375" t="s">
        <v>399</v>
      </c>
      <c r="R534" s="831" t="str">
        <f t="shared" ca="1" si="104"/>
        <v>Electric tab Row 144-154 for Natural gas Internal Combustion Engine when Inputs tab E710 = RFC</v>
      </c>
      <c r="S534" s="428" t="s">
        <v>49</v>
      </c>
      <c r="T534" s="375" t="s">
        <v>414</v>
      </c>
      <c r="U534" s="375" t="str">
        <f t="shared" ca="1" si="100"/>
        <v>RFC</v>
      </c>
      <c r="V534" s="375" t="s">
        <v>52</v>
      </c>
      <c r="W534" s="378"/>
      <c r="X534" s="824">
        <f t="shared" si="101"/>
        <v>0.34899999999999998</v>
      </c>
      <c r="Y534" s="375" t="s">
        <v>390</v>
      </c>
      <c r="Z534" s="375" t="s">
        <v>400</v>
      </c>
      <c r="AA534" s="763">
        <f t="shared" si="105"/>
        <v>3.9300009312305436E-4</v>
      </c>
      <c r="AB534" s="375" t="s">
        <v>399</v>
      </c>
      <c r="AC534" s="831" t="str">
        <f t="shared" ca="1" si="102"/>
        <v>Electric tab Row 144-154 for Coal Boiler when Inputs tab E710 = RFC</v>
      </c>
    </row>
    <row r="535" spans="9:29" x14ac:dyDescent="0.4">
      <c r="I535" s="428" t="s">
        <v>232</v>
      </c>
      <c r="J535" s="375" t="str">
        <f t="shared" ca="1" si="97"/>
        <v>RFC</v>
      </c>
      <c r="K535" s="375" t="s">
        <v>55</v>
      </c>
      <c r="L535" s="378"/>
      <c r="M535" s="824">
        <f t="shared" si="99"/>
        <v>0.316</v>
      </c>
      <c r="N535" s="375" t="s">
        <v>391</v>
      </c>
      <c r="O535" s="375" t="s">
        <v>400</v>
      </c>
      <c r="P535" s="763">
        <f t="shared" si="103"/>
        <v>5.1000012084671169E-4</v>
      </c>
      <c r="Q535" s="375" t="s">
        <v>399</v>
      </c>
      <c r="R535" s="831" t="str">
        <f t="shared" ca="1" si="104"/>
        <v>Electric tab Row 144-154 for Natural gas Internal Combustion Engine when Inputs tab E710 = RFC</v>
      </c>
      <c r="S535" s="428" t="s">
        <v>49</v>
      </c>
      <c r="T535" s="375" t="s">
        <v>414</v>
      </c>
      <c r="U535" s="375" t="str">
        <f t="shared" ca="1" si="100"/>
        <v>RFC</v>
      </c>
      <c r="V535" s="375" t="s">
        <v>52</v>
      </c>
      <c r="W535" s="378"/>
      <c r="X535" s="824">
        <f t="shared" si="101"/>
        <v>0.34899999999999998</v>
      </c>
      <c r="Y535" s="375" t="s">
        <v>391</v>
      </c>
      <c r="Z535" s="375" t="s">
        <v>400</v>
      </c>
      <c r="AA535" s="763">
        <f t="shared" si="105"/>
        <v>2.5700006089726457E-4</v>
      </c>
      <c r="AB535" s="375" t="s">
        <v>399</v>
      </c>
      <c r="AC535" s="831" t="str">
        <f t="shared" ca="1" si="102"/>
        <v>Electric tab Row 144-154 for Coal Boiler when Inputs tab E710 = RFC</v>
      </c>
    </row>
    <row r="536" spans="9:29" x14ac:dyDescent="0.4">
      <c r="I536" s="428" t="s">
        <v>232</v>
      </c>
      <c r="J536" s="375" t="str">
        <f t="shared" ca="1" si="97"/>
        <v>RFC</v>
      </c>
      <c r="K536" s="375" t="s">
        <v>55</v>
      </c>
      <c r="L536" s="378"/>
      <c r="M536" s="824">
        <f t="shared" si="99"/>
        <v>0.316</v>
      </c>
      <c r="N536" s="375" t="s">
        <v>392</v>
      </c>
      <c r="O536" s="375" t="s">
        <v>400</v>
      </c>
      <c r="P536" s="763">
        <f t="shared" si="103"/>
        <v>3.00000071086301E-6</v>
      </c>
      <c r="Q536" s="375" t="s">
        <v>399</v>
      </c>
      <c r="R536" s="831" t="str">
        <f t="shared" ca="1" si="104"/>
        <v>Electric tab Row 144-154 for Natural gas Internal Combustion Engine when Inputs tab E710 = RFC</v>
      </c>
      <c r="S536" s="428" t="s">
        <v>49</v>
      </c>
      <c r="T536" s="375" t="s">
        <v>414</v>
      </c>
      <c r="U536" s="375" t="str">
        <f t="shared" ca="1" si="100"/>
        <v>RFC</v>
      </c>
      <c r="V536" s="375" t="s">
        <v>52</v>
      </c>
      <c r="W536" s="378"/>
      <c r="X536" s="824">
        <f t="shared" si="101"/>
        <v>0.34899999999999998</v>
      </c>
      <c r="Y536" s="375" t="s">
        <v>392</v>
      </c>
      <c r="Z536" s="375" t="s">
        <v>400</v>
      </c>
      <c r="AA536" s="763">
        <f t="shared" si="105"/>
        <v>4.2230010006581642E-3</v>
      </c>
      <c r="AB536" s="375" t="s">
        <v>399</v>
      </c>
      <c r="AC536" s="831" t="str">
        <f t="shared" ca="1" si="102"/>
        <v>Electric tab Row 144-154 for Coal Boiler when Inputs tab E710 = RFC</v>
      </c>
    </row>
    <row r="537" spans="9:29" x14ac:dyDescent="0.4">
      <c r="I537" s="428" t="s">
        <v>232</v>
      </c>
      <c r="J537" s="375" t="str">
        <f t="shared" ca="1" si="97"/>
        <v>RFC</v>
      </c>
      <c r="K537" s="375" t="s">
        <v>55</v>
      </c>
      <c r="L537" s="378"/>
      <c r="M537" s="824">
        <f t="shared" si="99"/>
        <v>0.316</v>
      </c>
      <c r="N537" s="375" t="s">
        <v>393</v>
      </c>
      <c r="O537" s="375" t="s">
        <v>400</v>
      </c>
      <c r="P537" s="763">
        <f t="shared" si="103"/>
        <v>1.0200002416934236E-4</v>
      </c>
      <c r="Q537" s="375" t="s">
        <v>399</v>
      </c>
      <c r="R537" s="831" t="str">
        <f t="shared" ca="1" si="104"/>
        <v>Electric tab Row 144-154 for Natural gas Internal Combustion Engine when Inputs tab E710 = RFC</v>
      </c>
      <c r="S537" s="428" t="s">
        <v>49</v>
      </c>
      <c r="T537" s="375" t="s">
        <v>414</v>
      </c>
      <c r="U537" s="375" t="str">
        <f t="shared" ca="1" si="100"/>
        <v>RFC</v>
      </c>
      <c r="V537" s="375" t="s">
        <v>52</v>
      </c>
      <c r="W537" s="378"/>
      <c r="X537" s="824">
        <f t="shared" si="101"/>
        <v>0.34899999999999998</v>
      </c>
      <c r="Y537" s="375" t="s">
        <v>393</v>
      </c>
      <c r="Z537" s="375" t="s">
        <v>400</v>
      </c>
      <c r="AA537" s="763">
        <f t="shared" si="105"/>
        <v>1.1051002618582375E-5</v>
      </c>
      <c r="AB537" s="375" t="s">
        <v>399</v>
      </c>
      <c r="AC537" s="831" t="str">
        <f t="shared" ca="1" si="102"/>
        <v>Electric tab Row 144-154 for Coal Boiler when Inputs tab E710 = RFC</v>
      </c>
    </row>
    <row r="538" spans="9:29" x14ac:dyDescent="0.4">
      <c r="I538" s="428" t="s">
        <v>232</v>
      </c>
      <c r="J538" s="375" t="str">
        <f t="shared" ca="1" si="97"/>
        <v>RFC</v>
      </c>
      <c r="K538" s="375" t="s">
        <v>55</v>
      </c>
      <c r="L538" s="378"/>
      <c r="M538" s="824">
        <f t="shared" si="99"/>
        <v>0.316</v>
      </c>
      <c r="N538" s="375" t="s">
        <v>394</v>
      </c>
      <c r="O538" s="375" t="s">
        <v>400</v>
      </c>
      <c r="P538" s="763">
        <f t="shared" si="103"/>
        <v>2.1828005172239268E-4</v>
      </c>
      <c r="Q538" s="375" t="s">
        <v>399</v>
      </c>
      <c r="R538" s="831" t="str">
        <f t="shared" ca="1" si="104"/>
        <v>Electric tab Row 144-154 for Natural gas Internal Combustion Engine when Inputs tab E710 = RFC</v>
      </c>
      <c r="S538" s="428" t="s">
        <v>49</v>
      </c>
      <c r="T538" s="375" t="s">
        <v>414</v>
      </c>
      <c r="U538" s="375" t="str">
        <f t="shared" ca="1" si="100"/>
        <v>RFC</v>
      </c>
      <c r="V538" s="375" t="s">
        <v>52</v>
      </c>
      <c r="W538" s="378"/>
      <c r="X538" s="824">
        <f t="shared" si="101"/>
        <v>0.34899999999999998</v>
      </c>
      <c r="Y538" s="375" t="s">
        <v>394</v>
      </c>
      <c r="Z538" s="375" t="s">
        <v>400</v>
      </c>
      <c r="AA538" s="763">
        <f t="shared" si="105"/>
        <v>2.0817004932678429E-5</v>
      </c>
      <c r="AB538" s="375" t="s">
        <v>399</v>
      </c>
      <c r="AC538" s="831" t="str">
        <f t="shared" ca="1" si="102"/>
        <v>Electric tab Row 144-154 for Coal Boiler when Inputs tab E710 = RFC</v>
      </c>
    </row>
    <row r="539" spans="9:29" x14ac:dyDescent="0.4">
      <c r="I539" s="428" t="s">
        <v>232</v>
      </c>
      <c r="J539" s="375" t="str">
        <f t="shared" ca="1" si="97"/>
        <v>RFC</v>
      </c>
      <c r="K539" s="375" t="s">
        <v>55</v>
      </c>
      <c r="L539" s="378"/>
      <c r="M539" s="824">
        <f t="shared" si="99"/>
        <v>0.316</v>
      </c>
      <c r="N539" s="375" t="s">
        <v>395</v>
      </c>
      <c r="O539" s="375" t="s">
        <v>400</v>
      </c>
      <c r="P539" s="763">
        <f t="shared" si="103"/>
        <v>1.1000002606497705E-5</v>
      </c>
      <c r="Q539" s="375" t="s">
        <v>399</v>
      </c>
      <c r="R539" s="831" t="str">
        <f t="shared" ca="1" si="104"/>
        <v>Electric tab Row 144-154 for Natural gas Internal Combustion Engine when Inputs tab E710 = RFC</v>
      </c>
      <c r="S539" s="428" t="s">
        <v>49</v>
      </c>
      <c r="T539" s="375" t="s">
        <v>414</v>
      </c>
      <c r="U539" s="375" t="str">
        <f t="shared" ca="1" si="100"/>
        <v>RFC</v>
      </c>
      <c r="V539" s="375" t="s">
        <v>52</v>
      </c>
      <c r="W539" s="378"/>
      <c r="X539" s="824">
        <f t="shared" si="101"/>
        <v>0.34899999999999998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RFC</v>
      </c>
    </row>
    <row r="540" spans="9:29" x14ac:dyDescent="0.4">
      <c r="I540" s="428" t="s">
        <v>232</v>
      </c>
      <c r="J540" s="375" t="str">
        <f t="shared" ca="1" si="97"/>
        <v>RFC</v>
      </c>
      <c r="K540" s="375" t="s">
        <v>55</v>
      </c>
      <c r="L540" s="378"/>
      <c r="M540" s="824">
        <f t="shared" si="99"/>
        <v>0.316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RFC</v>
      </c>
      <c r="S540" s="428" t="s">
        <v>49</v>
      </c>
      <c r="T540" s="375" t="s">
        <v>414</v>
      </c>
      <c r="U540" s="375" t="str">
        <f t="shared" ca="1" si="100"/>
        <v>RFC</v>
      </c>
      <c r="V540" s="375" t="s">
        <v>52</v>
      </c>
      <c r="W540" s="378"/>
      <c r="X540" s="824">
        <f t="shared" si="101"/>
        <v>0.34899999999999998</v>
      </c>
      <c r="Y540" s="375" t="s">
        <v>396</v>
      </c>
      <c r="Z540" s="375" t="s">
        <v>400</v>
      </c>
      <c r="AA540" s="763">
        <f t="shared" si="105"/>
        <v>1.5000003554315054E-5</v>
      </c>
      <c r="AB540" s="375" t="s">
        <v>399</v>
      </c>
      <c r="AC540" s="831" t="str">
        <f t="shared" ca="1" si="102"/>
        <v>Electric tab Row 144-154 for Coal Boiler when Inputs tab E710 = RFC</v>
      </c>
    </row>
    <row r="541" spans="9:29" x14ac:dyDescent="0.4">
      <c r="I541" s="428" t="s">
        <v>232</v>
      </c>
      <c r="J541" s="375" t="str">
        <f t="shared" ca="1" si="97"/>
        <v>RFC</v>
      </c>
      <c r="K541" s="375" t="s">
        <v>55</v>
      </c>
      <c r="L541" s="378"/>
      <c r="M541" s="824">
        <f t="shared" si="99"/>
        <v>0.316</v>
      </c>
      <c r="N541" s="375" t="s">
        <v>397</v>
      </c>
      <c r="O541" s="375" t="s">
        <v>400</v>
      </c>
      <c r="P541" s="763">
        <f t="shared" si="103"/>
        <v>0.63127937262846534</v>
      </c>
      <c r="Q541" s="375" t="s">
        <v>399</v>
      </c>
      <c r="R541" s="831" t="str">
        <f t="shared" ca="1" si="104"/>
        <v>Electric tab Row 144-154 for Natural gas Internal Combustion Engine when Inputs tab E710 = RFC</v>
      </c>
      <c r="S541" s="428" t="s">
        <v>49</v>
      </c>
      <c r="T541" s="375" t="s">
        <v>414</v>
      </c>
      <c r="U541" s="375" t="str">
        <f t="shared" ca="1" si="100"/>
        <v>RFC</v>
      </c>
      <c r="V541" s="375" t="s">
        <v>52</v>
      </c>
      <c r="W541" s="378"/>
      <c r="X541" s="824">
        <f t="shared" si="101"/>
        <v>0.34899999999999998</v>
      </c>
      <c r="Y541" s="375" t="s">
        <v>397</v>
      </c>
      <c r="Z541" s="375" t="s">
        <v>400</v>
      </c>
      <c r="AA541" s="763">
        <f t="shared" si="105"/>
        <v>0.80503624428932363</v>
      </c>
      <c r="AB541" s="375" t="s">
        <v>399</v>
      </c>
      <c r="AC541" s="831" t="str">
        <f t="shared" ca="1" si="102"/>
        <v>Electric tab Row 144-154 for Coal Boiler when Inputs tab E710 = RFC</v>
      </c>
    </row>
    <row r="542" spans="9:29" x14ac:dyDescent="0.4">
      <c r="I542" s="428" t="s">
        <v>232</v>
      </c>
      <c r="J542" s="375" t="str">
        <f t="shared" ca="1" si="97"/>
        <v>RFC</v>
      </c>
      <c r="K542" s="375" t="s">
        <v>55</v>
      </c>
      <c r="L542" s="378"/>
      <c r="M542" s="824">
        <f t="shared" si="99"/>
        <v>0.316</v>
      </c>
      <c r="N542" s="375" t="s">
        <v>387</v>
      </c>
      <c r="O542" s="375" t="s">
        <v>401</v>
      </c>
      <c r="P542" s="378">
        <f>(L145+L189)/1000/10^6/0.000293071</f>
        <v>1.2004381026309962E-3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RFC</v>
      </c>
      <c r="S542" s="428" t="s">
        <v>49</v>
      </c>
      <c r="T542" s="375" t="s">
        <v>414</v>
      </c>
      <c r="U542" s="375" t="str">
        <f t="shared" ca="1" si="100"/>
        <v>RFC</v>
      </c>
      <c r="V542" s="375" t="s">
        <v>52</v>
      </c>
      <c r="W542" s="378"/>
      <c r="X542" s="824">
        <f t="shared" si="101"/>
        <v>0.34899999999999998</v>
      </c>
      <c r="Y542" s="375" t="s">
        <v>387</v>
      </c>
      <c r="Z542" s="375" t="s">
        <v>401</v>
      </c>
      <c r="AA542" s="378">
        <f>(N145+N189)/1000/10^6/0.000293071</f>
        <v>1.3811811638563786E-5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RFC</v>
      </c>
    </row>
    <row r="543" spans="9:29" x14ac:dyDescent="0.4">
      <c r="I543" s="428" t="s">
        <v>232</v>
      </c>
      <c r="J543" s="375" t="str">
        <f t="shared" ca="1" si="97"/>
        <v>RFC</v>
      </c>
      <c r="K543" s="375" t="s">
        <v>55</v>
      </c>
      <c r="L543" s="378"/>
      <c r="M543" s="824">
        <f t="shared" si="99"/>
        <v>0.316</v>
      </c>
      <c r="N543" s="375" t="s">
        <v>388</v>
      </c>
      <c r="O543" s="375" t="s">
        <v>401</v>
      </c>
      <c r="P543" s="378">
        <f t="shared" ref="P543:P552" si="107">(L146+L190)/1000/10^6/0.000293071</f>
        <v>4.1289773918008589E-3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RFC</v>
      </c>
      <c r="S543" s="428" t="s">
        <v>49</v>
      </c>
      <c r="T543" s="375" t="s">
        <v>414</v>
      </c>
      <c r="U543" s="375" t="str">
        <f t="shared" ca="1" si="100"/>
        <v>RFC</v>
      </c>
      <c r="V543" s="375" t="s">
        <v>52</v>
      </c>
      <c r="W543" s="378"/>
      <c r="X543" s="824">
        <f t="shared" si="101"/>
        <v>0.34899999999999998</v>
      </c>
      <c r="Y543" s="375" t="s">
        <v>388</v>
      </c>
      <c r="Z543" s="375" t="s">
        <v>401</v>
      </c>
      <c r="AA543" s="378">
        <f t="shared" ref="AA543:AA552" si="109">(N146+N190)/1000/10^6/0.000293071</f>
        <v>1.1346175127929701E-4</v>
      </c>
      <c r="AB543" s="375" t="s">
        <v>399</v>
      </c>
      <c r="AC543" s="831" t="str">
        <f t="shared" ca="1" si="106"/>
        <v>Electric tab Row 144-154 plus Row 188-198 for Coal Boiler when Inputs tab E710 = RFC</v>
      </c>
    </row>
    <row r="544" spans="9:29" x14ac:dyDescent="0.4">
      <c r="I544" s="428" t="s">
        <v>232</v>
      </c>
      <c r="J544" s="375" t="str">
        <f t="shared" ca="1" si="97"/>
        <v>RFC</v>
      </c>
      <c r="K544" s="375" t="s">
        <v>55</v>
      </c>
      <c r="L544" s="378"/>
      <c r="M544" s="824">
        <f t="shared" si="99"/>
        <v>0.316</v>
      </c>
      <c r="N544" s="375" t="s">
        <v>389</v>
      </c>
      <c r="O544" s="375" t="s">
        <v>401</v>
      </c>
      <c r="P544" s="378">
        <f t="shared" si="107"/>
        <v>2.7084363336482295E-3</v>
      </c>
      <c r="Q544" s="375" t="s">
        <v>399</v>
      </c>
      <c r="R544" s="831" t="str">
        <f t="shared" ca="1" si="108"/>
        <v>Electric tab Row 144-154 plus Row 188-198 for Natural gas Internal Combustion Engine when Inputs tab E710 = RFC</v>
      </c>
      <c r="S544" s="428" t="s">
        <v>49</v>
      </c>
      <c r="T544" s="375" t="s">
        <v>414</v>
      </c>
      <c r="U544" s="375" t="str">
        <f t="shared" ca="1" si="100"/>
        <v>RFC</v>
      </c>
      <c r="V544" s="375" t="s">
        <v>52</v>
      </c>
      <c r="W544" s="378"/>
      <c r="X544" s="824">
        <f t="shared" si="101"/>
        <v>0.34899999999999998</v>
      </c>
      <c r="Y544" s="375" t="s">
        <v>389</v>
      </c>
      <c r="Z544" s="375" t="s">
        <v>401</v>
      </c>
      <c r="AA544" s="378">
        <f t="shared" si="109"/>
        <v>1.2138286602232724E-3</v>
      </c>
      <c r="AB544" s="375" t="s">
        <v>399</v>
      </c>
      <c r="AC544" s="831" t="str">
        <f t="shared" ca="1" si="106"/>
        <v>Electric tab Row 144-154 plus Row 188-198 for Coal Boiler when Inputs tab E710 = RFC</v>
      </c>
    </row>
    <row r="545" spans="9:29" x14ac:dyDescent="0.4">
      <c r="I545" s="428" t="s">
        <v>232</v>
      </c>
      <c r="J545" s="375" t="str">
        <f t="shared" ca="1" si="97"/>
        <v>RFC</v>
      </c>
      <c r="K545" s="375" t="s">
        <v>55</v>
      </c>
      <c r="L545" s="378"/>
      <c r="M545" s="824">
        <f t="shared" si="99"/>
        <v>0.316</v>
      </c>
      <c r="N545" s="375" t="s">
        <v>390</v>
      </c>
      <c r="O545" s="375" t="s">
        <v>401</v>
      </c>
      <c r="P545" s="378">
        <f t="shared" si="107"/>
        <v>5.1026626553114221E-4</v>
      </c>
      <c r="Q545" s="375" t="s">
        <v>399</v>
      </c>
      <c r="R545" s="831" t="str">
        <f t="shared" ca="1" si="108"/>
        <v>Electric tab Row 144-154 plus Row 188-198 for Natural gas Internal Combustion Engine when Inputs tab E710 = RFC</v>
      </c>
      <c r="S545" s="428" t="s">
        <v>49</v>
      </c>
      <c r="T545" s="375" t="s">
        <v>414</v>
      </c>
      <c r="U545" s="375" t="str">
        <f t="shared" ca="1" si="100"/>
        <v>RFC</v>
      </c>
      <c r="V545" s="375" t="s">
        <v>52</v>
      </c>
      <c r="W545" s="378"/>
      <c r="X545" s="824">
        <f t="shared" si="101"/>
        <v>0.34899999999999998</v>
      </c>
      <c r="Y545" s="375" t="s">
        <v>390</v>
      </c>
      <c r="Z545" s="375" t="s">
        <v>401</v>
      </c>
      <c r="AA545" s="378">
        <f t="shared" si="109"/>
        <v>3.93502271977083E-4</v>
      </c>
      <c r="AB545" s="375" t="s">
        <v>399</v>
      </c>
      <c r="AC545" s="831" t="str">
        <f t="shared" ca="1" si="106"/>
        <v>Electric tab Row 144-154 plus Row 188-198 for Coal Boiler when Inputs tab E710 = RFC</v>
      </c>
    </row>
    <row r="546" spans="9:29" x14ac:dyDescent="0.4">
      <c r="I546" s="428" t="s">
        <v>232</v>
      </c>
      <c r="J546" s="375" t="str">
        <f t="shared" ca="1" si="97"/>
        <v>RFC</v>
      </c>
      <c r="K546" s="375" t="s">
        <v>55</v>
      </c>
      <c r="L546" s="378"/>
      <c r="M546" s="824">
        <f t="shared" si="99"/>
        <v>0.316</v>
      </c>
      <c r="N546" s="375" t="s">
        <v>391</v>
      </c>
      <c r="O546" s="375" t="s">
        <v>401</v>
      </c>
      <c r="P546" s="378">
        <f t="shared" si="107"/>
        <v>5.1012348437446048E-4</v>
      </c>
      <c r="Q546" s="375" t="s">
        <v>399</v>
      </c>
      <c r="R546" s="831" t="str">
        <f t="shared" ca="1" si="108"/>
        <v>Electric tab Row 144-154 plus Row 188-198 for Natural gas Internal Combustion Engine when Inputs tab E710 = RFC</v>
      </c>
      <c r="S546" s="428" t="s">
        <v>49</v>
      </c>
      <c r="T546" s="375" t="s">
        <v>414</v>
      </c>
      <c r="U546" s="375" t="str">
        <f t="shared" ca="1" si="100"/>
        <v>RFC</v>
      </c>
      <c r="V546" s="375" t="s">
        <v>52</v>
      </c>
      <c r="W546" s="378"/>
      <c r="X546" s="824">
        <f t="shared" si="101"/>
        <v>0.34899999999999998</v>
      </c>
      <c r="Y546" s="375" t="s">
        <v>391</v>
      </c>
      <c r="Z546" s="375" t="s">
        <v>401</v>
      </c>
      <c r="AA546" s="378">
        <f t="shared" si="109"/>
        <v>2.5723188117162348E-4</v>
      </c>
      <c r="AB546" s="375" t="s">
        <v>399</v>
      </c>
      <c r="AC546" s="831" t="str">
        <f t="shared" ca="1" si="106"/>
        <v>Electric tab Row 144-154 plus Row 188-198 for Coal Boiler when Inputs tab E710 = RFC</v>
      </c>
    </row>
    <row r="547" spans="9:29" x14ac:dyDescent="0.4">
      <c r="I547" s="428" t="s">
        <v>232</v>
      </c>
      <c r="J547" s="375" t="str">
        <f t="shared" ca="1" si="97"/>
        <v>RFC</v>
      </c>
      <c r="K547" s="375" t="s">
        <v>55</v>
      </c>
      <c r="L547" s="378"/>
      <c r="M547" s="824">
        <f t="shared" si="99"/>
        <v>0.316</v>
      </c>
      <c r="N547" s="375" t="s">
        <v>392</v>
      </c>
      <c r="O547" s="375" t="s">
        <v>401</v>
      </c>
      <c r="P547" s="378">
        <f t="shared" si="107"/>
        <v>4.4825388854009009E-6</v>
      </c>
      <c r="Q547" s="375" t="s">
        <v>399</v>
      </c>
      <c r="R547" s="831" t="str">
        <f t="shared" ca="1" si="108"/>
        <v>Electric tab Row 144-154 plus Row 188-198 for Natural gas Internal Combustion Engine when Inputs tab E710 = RFC</v>
      </c>
      <c r="S547" s="428" t="s">
        <v>49</v>
      </c>
      <c r="T547" s="375" t="s">
        <v>414</v>
      </c>
      <c r="U547" s="375" t="str">
        <f t="shared" ca="1" si="100"/>
        <v>RFC</v>
      </c>
      <c r="V547" s="375" t="s">
        <v>52</v>
      </c>
      <c r="W547" s="378"/>
      <c r="X547" s="824">
        <f t="shared" si="101"/>
        <v>0.34899999999999998</v>
      </c>
      <c r="Y547" s="375" t="s">
        <v>392</v>
      </c>
      <c r="Z547" s="375" t="s">
        <v>401</v>
      </c>
      <c r="AA547" s="378">
        <f t="shared" si="109"/>
        <v>4.2258296045780686E-3</v>
      </c>
      <c r="AB547" s="375" t="s">
        <v>399</v>
      </c>
      <c r="AC547" s="831" t="str">
        <f t="shared" ca="1" si="106"/>
        <v>Electric tab Row 144-154 plus Row 188-198 for Coal Boiler when Inputs tab E710 = RFC</v>
      </c>
    </row>
    <row r="548" spans="9:29" x14ac:dyDescent="0.4">
      <c r="I548" s="428" t="s">
        <v>232</v>
      </c>
      <c r="J548" s="375" t="str">
        <f t="shared" ca="1" si="97"/>
        <v>RFC</v>
      </c>
      <c r="K548" s="375" t="s">
        <v>55</v>
      </c>
      <c r="L548" s="378"/>
      <c r="M548" s="824">
        <f t="shared" si="99"/>
        <v>0.316</v>
      </c>
      <c r="N548" s="375" t="s">
        <v>393</v>
      </c>
      <c r="O548" s="375" t="s">
        <v>401</v>
      </c>
      <c r="P548" s="378">
        <f t="shared" si="107"/>
        <v>1.0200225094191791E-4</v>
      </c>
      <c r="Q548" s="375" t="s">
        <v>399</v>
      </c>
      <c r="R548" s="831" t="str">
        <f t="shared" ca="1" si="108"/>
        <v>Electric tab Row 144-154 plus Row 188-198 for Natural gas Internal Combustion Engine when Inputs tab E710 = RFC</v>
      </c>
      <c r="S548" s="428" t="s">
        <v>49</v>
      </c>
      <c r="T548" s="375" t="s">
        <v>414</v>
      </c>
      <c r="U548" s="375" t="str">
        <f t="shared" ca="1" si="100"/>
        <v>RFC</v>
      </c>
      <c r="V548" s="375" t="s">
        <v>52</v>
      </c>
      <c r="W548" s="378"/>
      <c r="X548" s="824">
        <f t="shared" si="101"/>
        <v>0.34899999999999998</v>
      </c>
      <c r="Y548" s="375" t="s">
        <v>393</v>
      </c>
      <c r="Z548" s="375" t="s">
        <v>401</v>
      </c>
      <c r="AA548" s="378">
        <f t="shared" si="109"/>
        <v>1.105532631381002E-5</v>
      </c>
      <c r="AB548" s="375" t="s">
        <v>399</v>
      </c>
      <c r="AC548" s="831" t="str">
        <f t="shared" ca="1" si="106"/>
        <v>Electric tab Row 144-154 plus Row 188-198 for Coal Boiler when Inputs tab E710 = RFC</v>
      </c>
    </row>
    <row r="549" spans="9:29" x14ac:dyDescent="0.4">
      <c r="I549" s="428" t="s">
        <v>232</v>
      </c>
      <c r="J549" s="375" t="str">
        <f t="shared" ca="1" si="97"/>
        <v>RFC</v>
      </c>
      <c r="K549" s="375" t="s">
        <v>55</v>
      </c>
      <c r="L549" s="378"/>
      <c r="M549" s="824">
        <f t="shared" si="99"/>
        <v>0.316</v>
      </c>
      <c r="N549" s="375" t="s">
        <v>394</v>
      </c>
      <c r="O549" s="375" t="s">
        <v>401</v>
      </c>
      <c r="P549" s="378">
        <f t="shared" si="107"/>
        <v>2.1828498175128824E-4</v>
      </c>
      <c r="Q549" s="375" t="s">
        <v>399</v>
      </c>
      <c r="R549" s="831" t="str">
        <f t="shared" ca="1" si="108"/>
        <v>Electric tab Row 144-154 plus Row 188-198 for Natural gas Internal Combustion Engine when Inputs tab E710 = RFC</v>
      </c>
      <c r="S549" s="428" t="s">
        <v>49</v>
      </c>
      <c r="T549" s="375" t="s">
        <v>414</v>
      </c>
      <c r="U549" s="375" t="str">
        <f t="shared" ca="1" si="100"/>
        <v>RFC</v>
      </c>
      <c r="V549" s="375" t="s">
        <v>52</v>
      </c>
      <c r="W549" s="378"/>
      <c r="X549" s="824">
        <f t="shared" si="101"/>
        <v>0.34899999999999998</v>
      </c>
      <c r="Y549" s="375" t="s">
        <v>394</v>
      </c>
      <c r="Z549" s="375" t="s">
        <v>401</v>
      </c>
      <c r="AA549" s="378">
        <f t="shared" si="109"/>
        <v>2.0826475303638197E-5</v>
      </c>
      <c r="AB549" s="375" t="s">
        <v>399</v>
      </c>
      <c r="AC549" s="831" t="str">
        <f t="shared" ca="1" si="106"/>
        <v>Electric tab Row 144-154 plus Row 188-198 for Coal Boiler when Inputs tab E710 = RFC</v>
      </c>
    </row>
    <row r="550" spans="9:29" x14ac:dyDescent="0.4">
      <c r="I550" s="428" t="s">
        <v>232</v>
      </c>
      <c r="J550" s="375" t="str">
        <f t="shared" ca="1" si="97"/>
        <v>RFC</v>
      </c>
      <c r="K550" s="375" t="s">
        <v>55</v>
      </c>
      <c r="M550" s="824">
        <f t="shared" si="99"/>
        <v>0.316</v>
      </c>
      <c r="N550" s="375" t="s">
        <v>395</v>
      </c>
      <c r="O550" s="375" t="s">
        <v>401</v>
      </c>
      <c r="P550" s="378">
        <f t="shared" si="107"/>
        <v>1.1693360557005679E-5</v>
      </c>
      <c r="Q550" s="375" t="s">
        <v>399</v>
      </c>
      <c r="R550" s="831" t="str">
        <f t="shared" ca="1" si="108"/>
        <v>Electric tab Row 144-154 plus Row 188-198 for Natural gas Internal Combustion Engine when Inputs tab E710 = RFC</v>
      </c>
      <c r="S550" s="428" t="s">
        <v>49</v>
      </c>
      <c r="T550" s="375" t="s">
        <v>414</v>
      </c>
      <c r="U550" s="375" t="str">
        <f t="shared" ca="1" si="100"/>
        <v>RFC</v>
      </c>
      <c r="V550" s="375" t="s">
        <v>52</v>
      </c>
      <c r="X550" s="824">
        <f t="shared" si="101"/>
        <v>0.34899999999999998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RFC</v>
      </c>
    </row>
    <row r="551" spans="9:29" x14ac:dyDescent="0.4">
      <c r="I551" s="428" t="s">
        <v>232</v>
      </c>
      <c r="J551" s="375" t="str">
        <f t="shared" ca="1" si="97"/>
        <v>RFC</v>
      </c>
      <c r="K551" s="375" t="s">
        <v>55</v>
      </c>
      <c r="M551" s="824">
        <f t="shared" si="99"/>
        <v>0.316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RFC</v>
      </c>
      <c r="S551" s="428" t="s">
        <v>49</v>
      </c>
      <c r="T551" s="375" t="s">
        <v>414</v>
      </c>
      <c r="U551" s="375" t="str">
        <f t="shared" ca="1" si="100"/>
        <v>RFC</v>
      </c>
      <c r="V551" s="375" t="s">
        <v>52</v>
      </c>
      <c r="X551" s="824">
        <f t="shared" si="101"/>
        <v>0.34899999999999998</v>
      </c>
      <c r="Y551" s="375" t="s">
        <v>396</v>
      </c>
      <c r="Z551" s="375" t="s">
        <v>401</v>
      </c>
      <c r="AA551" s="378">
        <f t="shared" si="109"/>
        <v>1.5007889999503837E-5</v>
      </c>
      <c r="AB551" s="375" t="s">
        <v>399</v>
      </c>
      <c r="AC551" s="831" t="str">
        <f t="shared" ca="1" si="106"/>
        <v>Electric tab Row 144-154 plus Row 188-198 for Coal Boiler when Inputs tab E710 = RFC</v>
      </c>
    </row>
    <row r="552" spans="9:29" x14ac:dyDescent="0.4">
      <c r="I552" s="428" t="s">
        <v>232</v>
      </c>
      <c r="J552" s="375" t="str">
        <f t="shared" ca="1" si="97"/>
        <v>RFC</v>
      </c>
      <c r="K552" s="375" t="s">
        <v>55</v>
      </c>
      <c r="M552" s="824">
        <f t="shared" si="99"/>
        <v>0.316</v>
      </c>
      <c r="N552" s="375" t="s">
        <v>397</v>
      </c>
      <c r="O552" s="375" t="s">
        <v>401</v>
      </c>
      <c r="P552" s="378">
        <f t="shared" si="107"/>
        <v>0.63170268006187258</v>
      </c>
      <c r="Q552" s="375" t="s">
        <v>399</v>
      </c>
      <c r="R552" s="831" t="str">
        <f t="shared" ca="1" si="108"/>
        <v>Electric tab Row 144-154 plus Row 188-198 for Natural gas Internal Combustion Engine when Inputs tab E710 = RFC</v>
      </c>
      <c r="S552" s="428" t="s">
        <v>49</v>
      </c>
      <c r="T552" s="375" t="s">
        <v>414</v>
      </c>
      <c r="U552" s="375" t="str">
        <f t="shared" ca="1" si="100"/>
        <v>RFC</v>
      </c>
      <c r="V552" s="375" t="s">
        <v>52</v>
      </c>
      <c r="X552" s="824">
        <f t="shared" si="101"/>
        <v>0.34899999999999998</v>
      </c>
      <c r="Y552" s="375" t="s">
        <v>397</v>
      </c>
      <c r="Z552" s="375" t="s">
        <v>401</v>
      </c>
      <c r="AA552" s="378">
        <f t="shared" si="109"/>
        <v>0.80569185171841073</v>
      </c>
      <c r="AB552" s="375" t="s">
        <v>399</v>
      </c>
      <c r="AC552" s="831" t="str">
        <f t="shared" ca="1" si="106"/>
        <v>Electric tab Row 144-154 plus Row 188-198 for Coal Boiler when Inputs tab E710 = RFC</v>
      </c>
    </row>
    <row r="553" spans="9:29" x14ac:dyDescent="0.4">
      <c r="I553" s="428" t="s">
        <v>232</v>
      </c>
      <c r="J553" s="375" t="str">
        <f t="shared" ca="1" si="97"/>
        <v>RFC</v>
      </c>
      <c r="K553" s="375" t="s">
        <v>406</v>
      </c>
      <c r="L553" s="375" t="str">
        <f>CONCATENATE(TEXT($C$66,"0%"), $A$66, "_", TEXT($C$67,"0%"),$A$67, "_",TEXT($C$68,"0%"),$A$68,"_",TEXT($C$69,"0%"),$A$69)</f>
        <v>6%Boiler_9%Gas Turbine_84%Combined Cycle_3%Internal Combustion Engine</v>
      </c>
      <c r="M553" s="824">
        <f>$D$65</f>
        <v>0.45403459952271757</v>
      </c>
      <c r="N553" s="375" t="s">
        <v>385</v>
      </c>
      <c r="O553" s="375" t="s">
        <v>400</v>
      </c>
      <c r="P553" s="761">
        <f>C139/10^6</f>
        <v>2.2024753202755973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RFC</v>
      </c>
      <c r="S553" s="428" t="s">
        <v>49</v>
      </c>
      <c r="T553" s="375" t="s">
        <v>414</v>
      </c>
      <c r="U553" s="375" t="str">
        <f t="shared" ca="1" si="100"/>
        <v>RFC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RFC</v>
      </c>
    </row>
    <row r="554" spans="9:29" x14ac:dyDescent="0.4">
      <c r="I554" s="428" t="s">
        <v>232</v>
      </c>
      <c r="J554" s="375" t="str">
        <f t="shared" ca="1" si="97"/>
        <v>RFC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6%Boiler_9%Gas Turbine_84%Combined Cycle_3%Internal Combustion Engine</v>
      </c>
      <c r="M554" s="824">
        <f t="shared" ref="M554:M575" si="111">$D$65</f>
        <v>0.45403459952271757</v>
      </c>
      <c r="N554" s="375" t="s">
        <v>387</v>
      </c>
      <c r="O554" s="375" t="s">
        <v>400</v>
      </c>
      <c r="P554" s="763">
        <f>C145/1000/10^6/0.000293071</f>
        <v>3.4285008123979463E-5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RFC</v>
      </c>
      <c r="S554" s="428" t="s">
        <v>49</v>
      </c>
      <c r="T554" s="375" t="s">
        <v>414</v>
      </c>
      <c r="U554" s="375" t="str">
        <f t="shared" ca="1" si="100"/>
        <v>RFC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RFC</v>
      </c>
    </row>
    <row r="555" spans="9:29" x14ac:dyDescent="0.4">
      <c r="I555" s="428" t="s">
        <v>232</v>
      </c>
      <c r="J555" s="375" t="str">
        <f t="shared" ca="1" si="97"/>
        <v>RFC</v>
      </c>
      <c r="K555" s="375" t="s">
        <v>406</v>
      </c>
      <c r="L555" s="375" t="str">
        <f t="shared" si="110"/>
        <v>6%Boiler_9%Gas Turbine_84%Combined Cycle_3%Internal Combustion Engine</v>
      </c>
      <c r="M555" s="824">
        <f t="shared" si="111"/>
        <v>0.45403459952271757</v>
      </c>
      <c r="N555" s="375" t="s">
        <v>388</v>
      </c>
      <c r="O555" s="375" t="s">
        <v>400</v>
      </c>
      <c r="P555" s="763">
        <f t="shared" ref="P555:P564" si="113">C146/1000/10^6/0.000293071</f>
        <v>2.5055005936890914E-4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RFC</v>
      </c>
      <c r="S555" s="428" t="s">
        <v>49</v>
      </c>
      <c r="T555" s="375" t="s">
        <v>414</v>
      </c>
      <c r="U555" s="375" t="str">
        <f t="shared" ca="1" si="100"/>
        <v>RFC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RFC</v>
      </c>
    </row>
    <row r="556" spans="9:29" x14ac:dyDescent="0.4">
      <c r="I556" s="428" t="s">
        <v>232</v>
      </c>
      <c r="J556" s="375" t="str">
        <f t="shared" ca="1" si="97"/>
        <v>RFC</v>
      </c>
      <c r="K556" s="375" t="s">
        <v>406</v>
      </c>
      <c r="L556" s="375" t="str">
        <f t="shared" si="110"/>
        <v>6%Boiler_9%Gas Turbine_84%Combined Cycle_3%Internal Combustion Engine</v>
      </c>
      <c r="M556" s="824">
        <f t="shared" si="111"/>
        <v>0.45403459952271757</v>
      </c>
      <c r="N556" s="375" t="s">
        <v>389</v>
      </c>
      <c r="O556" s="375" t="s">
        <v>400</v>
      </c>
      <c r="P556" s="763">
        <f t="shared" si="113"/>
        <v>2.1613505121412566E-4</v>
      </c>
      <c r="Q556" s="375" t="s">
        <v>399</v>
      </c>
      <c r="R556" s="831" t="str">
        <f t="shared" ca="1" si="114"/>
        <v>Electric tab Row 144-154 for Natural gas Mix when Inputs tab E710 = RFC</v>
      </c>
      <c r="S556" s="428" t="s">
        <v>49</v>
      </c>
      <c r="T556" s="375" t="s">
        <v>414</v>
      </c>
      <c r="U556" s="375" t="str">
        <f t="shared" ca="1" si="100"/>
        <v>RFC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RFC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RFC</v>
      </c>
      <c r="K557" s="375" t="s">
        <v>406</v>
      </c>
      <c r="L557" s="375" t="str">
        <f t="shared" si="110"/>
        <v>6%Boiler_9%Gas Turbine_84%Combined Cycle_3%Internal Combustion Engine</v>
      </c>
      <c r="M557" s="824">
        <f t="shared" si="111"/>
        <v>0.45403459952271757</v>
      </c>
      <c r="N557" s="375" t="s">
        <v>390</v>
      </c>
      <c r="O557" s="375" t="s">
        <v>400</v>
      </c>
      <c r="P557" s="763">
        <f t="shared" si="113"/>
        <v>1.9950004727239034E-5</v>
      </c>
      <c r="Q557" s="375" t="s">
        <v>399</v>
      </c>
      <c r="R557" s="831" t="str">
        <f t="shared" ca="1" si="114"/>
        <v>Electric tab Row 144-154 for Natural gas Mix when Inputs tab E710 = RFC</v>
      </c>
      <c r="S557" s="428" t="s">
        <v>49</v>
      </c>
      <c r="T557" s="375" t="s">
        <v>414</v>
      </c>
      <c r="U557" s="375" t="str">
        <f t="shared" ca="1" si="100"/>
        <v>RFC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RFC</v>
      </c>
    </row>
    <row r="558" spans="9:29" x14ac:dyDescent="0.4">
      <c r="I558" s="428" t="s">
        <v>232</v>
      </c>
      <c r="J558" s="375" t="str">
        <f t="shared" ca="1" si="116"/>
        <v>RFC</v>
      </c>
      <c r="K558" s="375" t="s">
        <v>406</v>
      </c>
      <c r="L558" s="375" t="str">
        <f t="shared" si="110"/>
        <v>6%Boiler_9%Gas Turbine_84%Combined Cycle_3%Internal Combustion Engine</v>
      </c>
      <c r="M558" s="824">
        <f t="shared" si="111"/>
        <v>0.45403459952271757</v>
      </c>
      <c r="N558" s="375" t="s">
        <v>391</v>
      </c>
      <c r="O558" s="375" t="s">
        <v>400</v>
      </c>
      <c r="P558" s="763">
        <f t="shared" si="113"/>
        <v>1.9950004727239034E-5</v>
      </c>
      <c r="Q558" s="375" t="s">
        <v>399</v>
      </c>
      <c r="R558" s="831" t="str">
        <f t="shared" ca="1" si="114"/>
        <v>Electric tab Row 144-154 for Natural gas Mix when Inputs tab E710 = RFC</v>
      </c>
      <c r="S558" s="428" t="s">
        <v>49</v>
      </c>
      <c r="T558" s="375" t="s">
        <v>414</v>
      </c>
      <c r="U558" s="375" t="str">
        <f t="shared" ca="1" si="100"/>
        <v>RFC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RFC</v>
      </c>
    </row>
    <row r="559" spans="9:29" x14ac:dyDescent="0.4">
      <c r="I559" s="428" t="s">
        <v>232</v>
      </c>
      <c r="J559" s="375" t="str">
        <f t="shared" ca="1" si="116"/>
        <v>RFC</v>
      </c>
      <c r="K559" s="375" t="s">
        <v>406</v>
      </c>
      <c r="L559" s="375" t="str">
        <f t="shared" si="110"/>
        <v>6%Boiler_9%Gas Turbine_84%Combined Cycle_3%Internal Combustion Engine</v>
      </c>
      <c r="M559" s="824">
        <f t="shared" si="111"/>
        <v>0.45403459952271757</v>
      </c>
      <c r="N559" s="375" t="s">
        <v>392</v>
      </c>
      <c r="O559" s="375" t="s">
        <v>400</v>
      </c>
      <c r="P559" s="763">
        <f t="shared" si="113"/>
        <v>7.33500173806006E-6</v>
      </c>
      <c r="Q559" s="375" t="s">
        <v>399</v>
      </c>
      <c r="R559" s="831" t="str">
        <f t="shared" ca="1" si="114"/>
        <v>Electric tab Row 144-154 for Natural gas Mix when Inputs tab E710 = RFC</v>
      </c>
      <c r="S559" s="428" t="s">
        <v>49</v>
      </c>
      <c r="T559" s="375" t="s">
        <v>414</v>
      </c>
      <c r="U559" s="375" t="str">
        <f t="shared" ca="1" si="100"/>
        <v>RFC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RFC</v>
      </c>
    </row>
    <row r="560" spans="9:29" x14ac:dyDescent="0.4">
      <c r="I560" s="428" t="s">
        <v>232</v>
      </c>
      <c r="J560" s="375" t="str">
        <f t="shared" ca="1" si="116"/>
        <v>RFC</v>
      </c>
      <c r="K560" s="375" t="s">
        <v>406</v>
      </c>
      <c r="L560" s="375" t="str">
        <f t="shared" si="110"/>
        <v>6%Boiler_9%Gas Turbine_84%Combined Cycle_3%Internal Combustion Engine</v>
      </c>
      <c r="M560" s="824">
        <f t="shared" si="111"/>
        <v>0.45403459952271757</v>
      </c>
      <c r="N560" s="375" t="s">
        <v>393</v>
      </c>
      <c r="O560" s="375" t="s">
        <v>400</v>
      </c>
      <c r="P560" s="763">
        <f t="shared" si="113"/>
        <v>3.0580007246063641E-6</v>
      </c>
      <c r="Q560" s="375" t="s">
        <v>399</v>
      </c>
      <c r="R560" s="831" t="str">
        <f t="shared" ca="1" si="114"/>
        <v>Electric tab Row 144-154 for Natural gas Mix when Inputs tab E710 = RFC</v>
      </c>
      <c r="S560" s="428" t="s">
        <v>49</v>
      </c>
      <c r="T560" s="375" t="s">
        <v>414</v>
      </c>
      <c r="U560" s="375" t="str">
        <f t="shared" ca="1" si="100"/>
        <v>RFC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RFC</v>
      </c>
    </row>
    <row r="561" spans="9:29" x14ac:dyDescent="0.4">
      <c r="I561" s="428" t="s">
        <v>232</v>
      </c>
      <c r="J561" s="375" t="str">
        <f t="shared" ca="1" si="116"/>
        <v>RFC</v>
      </c>
      <c r="K561" s="375" t="s">
        <v>406</v>
      </c>
      <c r="L561" s="375" t="str">
        <f t="shared" si="110"/>
        <v>6%Boiler_9%Gas Turbine_84%Combined Cycle_3%Internal Combustion Engine</v>
      </c>
      <c r="M561" s="824">
        <f t="shared" si="111"/>
        <v>0.45403459952271757</v>
      </c>
      <c r="N561" s="375" t="s">
        <v>394</v>
      </c>
      <c r="O561" s="375" t="s">
        <v>400</v>
      </c>
      <c r="P561" s="763">
        <f t="shared" si="113"/>
        <v>9.7986023218207681E-6</v>
      </c>
      <c r="Q561" s="375" t="s">
        <v>399</v>
      </c>
      <c r="R561" s="831" t="str">
        <f t="shared" ca="1" si="114"/>
        <v>Electric tab Row 144-154 for Natural gas Mix when Inputs tab E710 = RFC</v>
      </c>
      <c r="S561" s="428" t="s">
        <v>49</v>
      </c>
      <c r="T561" s="375" t="s">
        <v>414</v>
      </c>
      <c r="U561" s="375" t="str">
        <f t="shared" ca="1" si="100"/>
        <v>RFC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RFC</v>
      </c>
    </row>
    <row r="562" spans="9:29" x14ac:dyDescent="0.4">
      <c r="I562" s="428" t="s">
        <v>232</v>
      </c>
      <c r="J562" s="375" t="str">
        <f t="shared" ca="1" si="116"/>
        <v>RFC</v>
      </c>
      <c r="K562" s="375" t="s">
        <v>406</v>
      </c>
      <c r="L562" s="375" t="str">
        <f t="shared" si="110"/>
        <v>6%Boiler_9%Gas Turbine_84%Combined Cycle_3%Internal Combustion Engine</v>
      </c>
      <c r="M562" s="824">
        <f t="shared" si="111"/>
        <v>0.45403459952271757</v>
      </c>
      <c r="N562" s="375" t="s">
        <v>395</v>
      </c>
      <c r="O562" s="375" t="s">
        <v>400</v>
      </c>
      <c r="P562" s="763">
        <f t="shared" si="113"/>
        <v>8.58000203306821E-6</v>
      </c>
      <c r="Q562" s="375" t="s">
        <v>399</v>
      </c>
      <c r="R562" s="831" t="str">
        <f t="shared" ca="1" si="114"/>
        <v>Electric tab Row 144-154 for Natural gas Mix when Inputs tab E710 = RFC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RFC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RFC</v>
      </c>
    </row>
    <row r="563" spans="9:29" x14ac:dyDescent="0.4">
      <c r="I563" s="428" t="s">
        <v>232</v>
      </c>
      <c r="J563" s="375" t="str">
        <f t="shared" ca="1" si="116"/>
        <v>RFC</v>
      </c>
      <c r="K563" s="375" t="s">
        <v>406</v>
      </c>
      <c r="L563" s="375" t="str">
        <f t="shared" si="110"/>
        <v>6%Boiler_9%Gas Turbine_84%Combined Cycle_3%Internal Combustion Engine</v>
      </c>
      <c r="M563" s="824">
        <f t="shared" si="111"/>
        <v>0.45403459952271757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RFC</v>
      </c>
      <c r="S563" s="428" t="s">
        <v>49</v>
      </c>
      <c r="T563" s="375" t="s">
        <v>414</v>
      </c>
      <c r="U563" s="375" t="str">
        <f t="shared" ca="1" si="117"/>
        <v>RFC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RFC</v>
      </c>
    </row>
    <row r="564" spans="9:29" x14ac:dyDescent="0.4">
      <c r="I564" s="428" t="s">
        <v>232</v>
      </c>
      <c r="J564" s="375" t="str">
        <f t="shared" ca="1" si="116"/>
        <v>RFC</v>
      </c>
      <c r="K564" s="375" t="s">
        <v>406</v>
      </c>
      <c r="L564" s="375" t="str">
        <f t="shared" si="110"/>
        <v>6%Boiler_9%Gas Turbine_84%Combined Cycle_3%Internal Combustion Engine</v>
      </c>
      <c r="M564" s="824">
        <f t="shared" si="111"/>
        <v>0.45403459952271757</v>
      </c>
      <c r="N564" s="375" t="s">
        <v>397</v>
      </c>
      <c r="O564" s="375" t="s">
        <v>400</v>
      </c>
      <c r="P564" s="763">
        <f t="shared" si="113"/>
        <v>0.4459716141948597</v>
      </c>
      <c r="Q564" s="375" t="s">
        <v>399</v>
      </c>
      <c r="R564" s="831" t="str">
        <f t="shared" ca="1" si="114"/>
        <v>Electric tab Row 144-154 for Natural gas Mix when Inputs tab E710 = RFC</v>
      </c>
      <c r="S564" s="428" t="s">
        <v>49</v>
      </c>
      <c r="T564" s="375" t="s">
        <v>414</v>
      </c>
      <c r="U564" s="375" t="str">
        <f t="shared" ca="1" si="117"/>
        <v>RFC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RFC</v>
      </c>
    </row>
    <row r="565" spans="9:29" x14ac:dyDescent="0.4">
      <c r="I565" s="428" t="s">
        <v>232</v>
      </c>
      <c r="J565" s="375" t="str">
        <f t="shared" ca="1" si="116"/>
        <v>RFC</v>
      </c>
      <c r="K565" s="375" t="s">
        <v>406</v>
      </c>
      <c r="L565" s="375" t="str">
        <f t="shared" si="110"/>
        <v>6%Boiler_9%Gas Turbine_84%Combined Cycle_3%Internal Combustion Engine</v>
      </c>
      <c r="M565" s="824">
        <f t="shared" si="111"/>
        <v>0.45403459952271757</v>
      </c>
      <c r="N565" s="375" t="s">
        <v>387</v>
      </c>
      <c r="O565" s="375" t="s">
        <v>401</v>
      </c>
      <c r="P565" s="378">
        <f>(C145+C189)/1000/10^6/0.000293071</f>
        <v>3.4743395874751819E-5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RFC</v>
      </c>
      <c r="S565" s="428" t="s">
        <v>49</v>
      </c>
      <c r="T565" s="375" t="s">
        <v>414</v>
      </c>
      <c r="U565" s="375" t="str">
        <f t="shared" ca="1" si="117"/>
        <v>RFC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RFC</v>
      </c>
    </row>
    <row r="566" spans="9:29" x14ac:dyDescent="0.4">
      <c r="I566" s="428" t="s">
        <v>232</v>
      </c>
      <c r="J566" s="375" t="str">
        <f t="shared" ca="1" si="116"/>
        <v>RFC</v>
      </c>
      <c r="K566" s="375" t="s">
        <v>406</v>
      </c>
      <c r="L566" s="375" t="str">
        <f t="shared" si="110"/>
        <v>6%Boiler_9%Gas Turbine_84%Combined Cycle_3%Internal Combustion Engine</v>
      </c>
      <c r="M566" s="824">
        <f t="shared" si="111"/>
        <v>0.45403459952271757</v>
      </c>
      <c r="N566" s="375" t="s">
        <v>388</v>
      </c>
      <c r="O566" s="375" t="s">
        <v>401</v>
      </c>
      <c r="P566" s="378">
        <f t="shared" ref="P566:P575" si="119">(C146+C190)/1000/10^6/0.000293071</f>
        <v>2.5366316563202692E-4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RFC</v>
      </c>
      <c r="S566" s="428" t="s">
        <v>49</v>
      </c>
      <c r="T566" s="375" t="s">
        <v>414</v>
      </c>
      <c r="U566" s="375" t="str">
        <f t="shared" ca="1" si="117"/>
        <v>RFC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RFC</v>
      </c>
    </row>
    <row r="567" spans="9:29" x14ac:dyDescent="0.4">
      <c r="I567" s="428" t="s">
        <v>232</v>
      </c>
      <c r="J567" s="375" t="str">
        <f t="shared" ca="1" si="116"/>
        <v>RFC</v>
      </c>
      <c r="K567" s="375" t="s">
        <v>406</v>
      </c>
      <c r="L567" s="375" t="str">
        <f t="shared" si="110"/>
        <v>6%Boiler_9%Gas Turbine_84%Combined Cycle_3%Internal Combustion Engine</v>
      </c>
      <c r="M567" s="824">
        <f t="shared" si="111"/>
        <v>0.45403459952271757</v>
      </c>
      <c r="N567" s="375" t="s">
        <v>389</v>
      </c>
      <c r="O567" s="375" t="s">
        <v>401</v>
      </c>
      <c r="P567" s="378">
        <f t="shared" si="119"/>
        <v>2.165923406352087E-4</v>
      </c>
      <c r="Q567" s="375" t="s">
        <v>399</v>
      </c>
      <c r="R567" s="831" t="str">
        <f t="shared" ca="1" si="120"/>
        <v>Electric tab Row 144-154 plus Row 188-198 for Natural gas Mix when Inputs tab E710 = RFC</v>
      </c>
      <c r="S567" s="428" t="s">
        <v>49</v>
      </c>
      <c r="T567" s="375" t="s">
        <v>414</v>
      </c>
      <c r="U567" s="375" t="str">
        <f t="shared" ca="1" si="117"/>
        <v>RFC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RFC</v>
      </c>
    </row>
    <row r="568" spans="9:29" x14ac:dyDescent="0.4">
      <c r="I568" s="428" t="s">
        <v>232</v>
      </c>
      <c r="J568" s="375" t="str">
        <f t="shared" ca="1" si="116"/>
        <v>RFC</v>
      </c>
      <c r="K568" s="375" t="s">
        <v>406</v>
      </c>
      <c r="L568" s="375" t="str">
        <f t="shared" si="110"/>
        <v>6%Boiler_9%Gas Turbine_84%Combined Cycle_3%Internal Combustion Engine</v>
      </c>
      <c r="M568" s="824">
        <f t="shared" si="111"/>
        <v>0.45403459952271757</v>
      </c>
      <c r="N568" s="375" t="s">
        <v>390</v>
      </c>
      <c r="O568" s="375" t="s">
        <v>401</v>
      </c>
      <c r="P568" s="378">
        <f t="shared" si="119"/>
        <v>2.0229131290997312E-5</v>
      </c>
      <c r="Q568" s="375" t="s">
        <v>399</v>
      </c>
      <c r="R568" s="831" t="str">
        <f t="shared" ca="1" si="120"/>
        <v>Electric tab Row 144-154 plus Row 188-198 for Natural gas Mix when Inputs tab E710 = RFC</v>
      </c>
      <c r="S568" s="428" t="s">
        <v>49</v>
      </c>
      <c r="T568" s="375" t="s">
        <v>414</v>
      </c>
      <c r="U568" s="375" t="str">
        <f t="shared" ca="1" si="117"/>
        <v>RFC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RFC</v>
      </c>
    </row>
    <row r="569" spans="9:29" x14ac:dyDescent="0.4">
      <c r="I569" s="428" t="s">
        <v>232</v>
      </c>
      <c r="J569" s="375" t="str">
        <f t="shared" ca="1" si="116"/>
        <v>RFC</v>
      </c>
      <c r="K569" s="375" t="s">
        <v>406</v>
      </c>
      <c r="L569" s="375" t="str">
        <f t="shared" si="110"/>
        <v>6%Boiler_9%Gas Turbine_84%Combined Cycle_3%Internal Combustion Engine</v>
      </c>
      <c r="M569" s="824">
        <f t="shared" si="111"/>
        <v>0.45403459952271757</v>
      </c>
      <c r="N569" s="375" t="s">
        <v>391</v>
      </c>
      <c r="O569" s="375" t="s">
        <v>401</v>
      </c>
      <c r="P569" s="378">
        <f t="shared" si="119"/>
        <v>2.0079333376051386E-5</v>
      </c>
      <c r="Q569" s="375" t="s">
        <v>399</v>
      </c>
      <c r="R569" s="831" t="str">
        <f t="shared" ca="1" si="120"/>
        <v>Electric tab Row 144-154 plus Row 188-198 for Natural gas Mix when Inputs tab E710 = RFC</v>
      </c>
      <c r="S569" s="428" t="s">
        <v>49</v>
      </c>
      <c r="T569" s="375" t="s">
        <v>414</v>
      </c>
      <c r="U569" s="375" t="str">
        <f t="shared" ca="1" si="117"/>
        <v>RFC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RFC</v>
      </c>
    </row>
    <row r="570" spans="9:29" x14ac:dyDescent="0.4">
      <c r="I570" s="428" t="s">
        <v>232</v>
      </c>
      <c r="J570" s="375" t="str">
        <f t="shared" ca="1" si="116"/>
        <v>RFC</v>
      </c>
      <c r="K570" s="375" t="s">
        <v>406</v>
      </c>
      <c r="L570" s="375" t="str">
        <f t="shared" si="110"/>
        <v>6%Boiler_9%Gas Turbine_84%Combined Cycle_3%Internal Combustion Engine</v>
      </c>
      <c r="M570" s="824">
        <f t="shared" si="111"/>
        <v>0.45403459952271757</v>
      </c>
      <c r="N570" s="375" t="s">
        <v>392</v>
      </c>
      <c r="O570" s="375" t="s">
        <v>401</v>
      </c>
      <c r="P570" s="378">
        <f t="shared" si="119"/>
        <v>8.8915735285930969E-6</v>
      </c>
      <c r="Q570" s="375" t="s">
        <v>399</v>
      </c>
      <c r="R570" s="831" t="str">
        <f t="shared" ca="1" si="120"/>
        <v>Electric tab Row 144-154 plus Row 188-198 for Natural gas Mix when Inputs tab E710 = RFC</v>
      </c>
      <c r="S570" s="428" t="s">
        <v>49</v>
      </c>
      <c r="T570" s="375" t="s">
        <v>414</v>
      </c>
      <c r="U570" s="375" t="str">
        <f t="shared" ca="1" si="117"/>
        <v>RFC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RFC</v>
      </c>
    </row>
    <row r="571" spans="9:29" x14ac:dyDescent="0.4">
      <c r="I571" s="428" t="s">
        <v>232</v>
      </c>
      <c r="J571" s="375" t="str">
        <f t="shared" ca="1" si="116"/>
        <v>RFC</v>
      </c>
      <c r="K571" s="375" t="s">
        <v>406</v>
      </c>
      <c r="L571" s="375" t="str">
        <f t="shared" si="110"/>
        <v>6%Boiler_9%Gas Turbine_84%Combined Cycle_3%Internal Combustion Engine</v>
      </c>
      <c r="M571" s="824">
        <f t="shared" si="111"/>
        <v>0.45403459952271757</v>
      </c>
      <c r="N571" s="375" t="s">
        <v>393</v>
      </c>
      <c r="O571" s="375" t="s">
        <v>401</v>
      </c>
      <c r="P571" s="378">
        <f t="shared" si="119"/>
        <v>3.0603428279277643E-6</v>
      </c>
      <c r="Q571" s="375" t="s">
        <v>399</v>
      </c>
      <c r="R571" s="831" t="str">
        <f t="shared" ca="1" si="120"/>
        <v>Electric tab Row 144-154 plus Row 188-198 for Natural gas Mix when Inputs tab E710 = RFC</v>
      </c>
      <c r="S571" s="428" t="s">
        <v>49</v>
      </c>
      <c r="T571" s="375" t="s">
        <v>414</v>
      </c>
      <c r="U571" s="375" t="str">
        <f t="shared" ca="1" si="117"/>
        <v>RFC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RFC</v>
      </c>
    </row>
    <row r="572" spans="9:29" x14ac:dyDescent="0.4">
      <c r="I572" s="428" t="s">
        <v>232</v>
      </c>
      <c r="J572" s="375" t="str">
        <f t="shared" ca="1" si="116"/>
        <v>RFC</v>
      </c>
      <c r="K572" s="375" t="s">
        <v>406</v>
      </c>
      <c r="L572" s="375" t="str">
        <f t="shared" si="110"/>
        <v>6%Boiler_9%Gas Turbine_84%Combined Cycle_3%Internal Combustion Engine</v>
      </c>
      <c r="M572" s="824">
        <f t="shared" si="111"/>
        <v>0.45403459952271757</v>
      </c>
      <c r="N572" s="375" t="s">
        <v>394</v>
      </c>
      <c r="O572" s="375" t="s">
        <v>401</v>
      </c>
      <c r="P572" s="378">
        <f t="shared" si="119"/>
        <v>9.8037820695298785E-6</v>
      </c>
      <c r="Q572" s="375" t="s">
        <v>399</v>
      </c>
      <c r="R572" s="831" t="str">
        <f t="shared" ca="1" si="120"/>
        <v>Electric tab Row 144-154 plus Row 188-198 for Natural gas Mix when Inputs tab E710 = RFC</v>
      </c>
      <c r="S572" s="428" t="s">
        <v>49</v>
      </c>
      <c r="T572" s="375" t="s">
        <v>414</v>
      </c>
      <c r="U572" s="375" t="str">
        <f t="shared" ca="1" si="117"/>
        <v>RFC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RFC</v>
      </c>
    </row>
    <row r="573" spans="9:29" x14ac:dyDescent="0.4">
      <c r="I573" s="428" t="s">
        <v>232</v>
      </c>
      <c r="J573" s="375" t="str">
        <f t="shared" ca="1" si="116"/>
        <v>RFC</v>
      </c>
      <c r="K573" s="375" t="s">
        <v>406</v>
      </c>
      <c r="L573" s="375" t="str">
        <f t="shared" si="110"/>
        <v>6%Boiler_9%Gas Turbine_84%Combined Cycle_3%Internal Combustion Engine</v>
      </c>
      <c r="M573" s="824">
        <f t="shared" si="111"/>
        <v>0.45403459952271757</v>
      </c>
      <c r="N573" s="375" t="s">
        <v>395</v>
      </c>
      <c r="O573" s="375" t="s">
        <v>401</v>
      </c>
      <c r="P573" s="378">
        <f t="shared" si="119"/>
        <v>9.3060929450447461E-6</v>
      </c>
      <c r="Q573" s="375" t="s">
        <v>399</v>
      </c>
      <c r="R573" s="831" t="str">
        <f t="shared" ca="1" si="120"/>
        <v>Electric tab Row 144-154 plus Row 188-198 for Natural gas Mix when Inputs tab E710 = RFC</v>
      </c>
      <c r="S573" s="428" t="s">
        <v>49</v>
      </c>
      <c r="T573" s="375" t="s">
        <v>414</v>
      </c>
      <c r="U573" s="375" t="str">
        <f t="shared" ca="1" si="117"/>
        <v>RFC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RFC</v>
      </c>
    </row>
    <row r="574" spans="9:29" x14ac:dyDescent="0.4">
      <c r="I574" s="428" t="s">
        <v>232</v>
      </c>
      <c r="J574" s="375" t="str">
        <f t="shared" ca="1" si="116"/>
        <v>RFC</v>
      </c>
      <c r="K574" s="375" t="s">
        <v>406</v>
      </c>
      <c r="L574" s="375" t="str">
        <f t="shared" si="110"/>
        <v>6%Boiler_9%Gas Turbine_84%Combined Cycle_3%Internal Combustion Engine</v>
      </c>
      <c r="M574" s="824">
        <f t="shared" si="111"/>
        <v>0.45403459952271757</v>
      </c>
      <c r="N574" s="375" t="s">
        <v>396</v>
      </c>
      <c r="O574" s="375" t="s">
        <v>401</v>
      </c>
      <c r="P574" s="378">
        <f t="shared" si="119"/>
        <v>1.0043825856418433E-6</v>
      </c>
      <c r="Q574" s="375" t="s">
        <v>399</v>
      </c>
      <c r="R574" s="831" t="str">
        <f t="shared" ca="1" si="120"/>
        <v>Electric tab Row 144-154 plus Row 188-198 for Natural gas Mix when Inputs tab E710 = RFC</v>
      </c>
      <c r="S574" s="428" t="s">
        <v>49</v>
      </c>
      <c r="T574" s="375" t="s">
        <v>414</v>
      </c>
      <c r="U574" s="375" t="str">
        <f t="shared" ca="1" si="117"/>
        <v>RFC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RFC</v>
      </c>
    </row>
    <row r="575" spans="9:29" x14ac:dyDescent="0.4">
      <c r="I575" s="430" t="s">
        <v>232</v>
      </c>
      <c r="J575" s="832" t="str">
        <f t="shared" ca="1" si="116"/>
        <v>RFC</v>
      </c>
      <c r="K575" s="832" t="s">
        <v>406</v>
      </c>
      <c r="L575" s="832" t="str">
        <f t="shared" si="110"/>
        <v>6%Boiler_9%Gas Turbine_84%Combined Cycle_3%Internal Combustion Engine</v>
      </c>
      <c r="M575" s="833">
        <f t="shared" si="111"/>
        <v>0.45403459952271757</v>
      </c>
      <c r="N575" s="832" t="s">
        <v>397</v>
      </c>
      <c r="O575" s="832" t="s">
        <v>401</v>
      </c>
      <c r="P575" s="404">
        <f t="shared" si="119"/>
        <v>0.44641544020876767</v>
      </c>
      <c r="Q575" s="832" t="s">
        <v>399</v>
      </c>
      <c r="R575" s="834" t="str">
        <f t="shared" ca="1" si="120"/>
        <v>Electric tab Row 144-154 plus Row 188-198 for Natural gas Mix when Inputs tab E710 = RFC</v>
      </c>
      <c r="S575" s="428" t="s">
        <v>49</v>
      </c>
      <c r="T575" s="375" t="s">
        <v>414</v>
      </c>
      <c r="U575" s="375" t="str">
        <f t="shared" ca="1" si="117"/>
        <v>RFC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RFC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RFC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0.34899999999999998</v>
      </c>
      <c r="Y576" s="375" t="s">
        <v>411</v>
      </c>
      <c r="Z576" s="375" t="s">
        <v>400</v>
      </c>
      <c r="AA576" s="837">
        <f>E140/10^6</f>
        <v>2.8653295128939833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RFC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RFC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0.34899999999999998</v>
      </c>
      <c r="Y577" s="375" t="s">
        <v>387</v>
      </c>
      <c r="Z577" s="375" t="s">
        <v>400</v>
      </c>
      <c r="AA577" s="763">
        <f>E145/1000/10^6/0.000293071</f>
        <v>1.3000003080406379E-5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RFC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RFC</v>
      </c>
      <c r="V578" s="375" t="s">
        <v>406</v>
      </c>
      <c r="W578" s="375" t="str">
        <f t="shared" si="122"/>
        <v>100%Boiler_0%IGCC</v>
      </c>
      <c r="X578" s="824">
        <f t="shared" si="123"/>
        <v>0.34899999999999998</v>
      </c>
      <c r="Y578" s="375" t="s">
        <v>388</v>
      </c>
      <c r="Z578" s="375" t="s">
        <v>400</v>
      </c>
      <c r="AA578" s="763">
        <f t="shared" ref="AA578:AA587" si="125">E146/1000/10^6/0.000293071</f>
        <v>1.0800002559106838E-4</v>
      </c>
      <c r="AB578" s="375" t="s">
        <v>399</v>
      </c>
      <c r="AC578" s="831" t="str">
        <f t="shared" ca="1" si="124"/>
        <v>Electric tab Row 144-154 for Coal Mix when Inputs tab E710 = RFC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RFC</v>
      </c>
      <c r="V579" s="375" t="s">
        <v>406</v>
      </c>
      <c r="W579" s="375" t="str">
        <f t="shared" si="122"/>
        <v>100%Boiler_0%IGCC</v>
      </c>
      <c r="X579" s="824">
        <f t="shared" si="123"/>
        <v>0.34899999999999998</v>
      </c>
      <c r="Y579" s="375" t="s">
        <v>389</v>
      </c>
      <c r="Z579" s="375" t="s">
        <v>400</v>
      </c>
      <c r="AA579" s="763">
        <f t="shared" si="125"/>
        <v>1.2130002874256105E-3</v>
      </c>
      <c r="AB579" s="375" t="s">
        <v>399</v>
      </c>
      <c r="AC579" s="831" t="str">
        <f t="shared" ca="1" si="124"/>
        <v>Electric tab Row 144-154 for Coal Mix when Inputs tab E710 = RFC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RFC</v>
      </c>
      <c r="V580" s="375" t="s">
        <v>406</v>
      </c>
      <c r="W580" s="375" t="str">
        <f t="shared" si="122"/>
        <v>100%Boiler_0%IGCC</v>
      </c>
      <c r="X580" s="824">
        <f t="shared" si="123"/>
        <v>0.34899999999999998</v>
      </c>
      <c r="Y580" s="375" t="s">
        <v>390</v>
      </c>
      <c r="Z580" s="375" t="s">
        <v>400</v>
      </c>
      <c r="AA580" s="763">
        <f t="shared" si="125"/>
        <v>3.9300009312305436E-4</v>
      </c>
      <c r="AB580" s="375" t="s">
        <v>399</v>
      </c>
      <c r="AC580" s="831" t="str">
        <f t="shared" ca="1" si="124"/>
        <v>Electric tab Row 144-154 for Coal Mix when Inputs tab E710 = RFC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RFC</v>
      </c>
      <c r="V581" s="375" t="s">
        <v>406</v>
      </c>
      <c r="W581" s="375" t="str">
        <f t="shared" si="122"/>
        <v>100%Boiler_0%IGCC</v>
      </c>
      <c r="X581" s="824">
        <f t="shared" si="123"/>
        <v>0.34899999999999998</v>
      </c>
      <c r="Y581" s="375" t="s">
        <v>391</v>
      </c>
      <c r="Z581" s="375" t="s">
        <v>400</v>
      </c>
      <c r="AA581" s="763">
        <f t="shared" si="125"/>
        <v>2.5700006089726457E-4</v>
      </c>
      <c r="AB581" s="375" t="s">
        <v>399</v>
      </c>
      <c r="AC581" s="831" t="str">
        <f t="shared" ca="1" si="124"/>
        <v>Electric tab Row 144-154 for Coal Mix when Inputs tab E710 = RFC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RFC</v>
      </c>
      <c r="V582" s="375" t="s">
        <v>406</v>
      </c>
      <c r="W582" s="375" t="str">
        <f t="shared" si="122"/>
        <v>100%Boiler_0%IGCC</v>
      </c>
      <c r="X582" s="824">
        <f t="shared" si="123"/>
        <v>0.34899999999999998</v>
      </c>
      <c r="Y582" s="375" t="s">
        <v>392</v>
      </c>
      <c r="Z582" s="375" t="s">
        <v>400</v>
      </c>
      <c r="AA582" s="763">
        <f t="shared" si="125"/>
        <v>4.2230010006581642E-3</v>
      </c>
      <c r="AB582" s="375" t="s">
        <v>399</v>
      </c>
      <c r="AC582" s="831" t="str">
        <f t="shared" ca="1" si="124"/>
        <v>Electric tab Row 144-154 for Coal Mix when Inputs tab E710 = RFC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RFC</v>
      </c>
      <c r="V583" s="375" t="s">
        <v>406</v>
      </c>
      <c r="W583" s="375" t="str">
        <f t="shared" si="122"/>
        <v>100%Boiler_0%IGCC</v>
      </c>
      <c r="X583" s="824">
        <f t="shared" si="123"/>
        <v>0.34899999999999998</v>
      </c>
      <c r="Y583" s="375" t="s">
        <v>393</v>
      </c>
      <c r="Z583" s="375" t="s">
        <v>400</v>
      </c>
      <c r="AA583" s="763">
        <f t="shared" si="125"/>
        <v>1.1051002618582375E-5</v>
      </c>
      <c r="AB583" s="375" t="s">
        <v>399</v>
      </c>
      <c r="AC583" s="831" t="str">
        <f t="shared" ca="1" si="124"/>
        <v>Electric tab Row 144-154 for Coal Mix when Inputs tab E710 = RFC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RFC</v>
      </c>
      <c r="V584" s="375" t="s">
        <v>406</v>
      </c>
      <c r="W584" s="375" t="str">
        <f t="shared" si="122"/>
        <v>100%Boiler_0%IGCC</v>
      </c>
      <c r="X584" s="824">
        <f t="shared" si="123"/>
        <v>0.34899999999999998</v>
      </c>
      <c r="Y584" s="375" t="s">
        <v>394</v>
      </c>
      <c r="Z584" s="375" t="s">
        <v>400</v>
      </c>
      <c r="AA584" s="763">
        <f t="shared" si="125"/>
        <v>2.0817004932678429E-5</v>
      </c>
      <c r="AB584" s="375" t="s">
        <v>399</v>
      </c>
      <c r="AC584" s="831" t="str">
        <f t="shared" ca="1" si="124"/>
        <v>Electric tab Row 144-154 for Coal Mix when Inputs tab E710 = RFC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RFC</v>
      </c>
      <c r="V585" s="375" t="s">
        <v>406</v>
      </c>
      <c r="W585" s="375" t="str">
        <f t="shared" si="122"/>
        <v>100%Boiler_0%IGCC</v>
      </c>
      <c r="X585" s="824">
        <f t="shared" si="123"/>
        <v>0.34899999999999998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RFC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RFC</v>
      </c>
      <c r="V586" s="375" t="s">
        <v>406</v>
      </c>
      <c r="W586" s="375" t="str">
        <f t="shared" si="122"/>
        <v>100%Boiler_0%IGCC</v>
      </c>
      <c r="X586" s="824">
        <f t="shared" si="123"/>
        <v>0.34899999999999998</v>
      </c>
      <c r="Y586" s="375" t="s">
        <v>396</v>
      </c>
      <c r="Z586" s="375" t="s">
        <v>400</v>
      </c>
      <c r="AA586" s="763">
        <f t="shared" si="125"/>
        <v>1.5000003554315054E-5</v>
      </c>
      <c r="AB586" s="375" t="s">
        <v>399</v>
      </c>
      <c r="AC586" s="831" t="str">
        <f t="shared" ca="1" si="124"/>
        <v>Electric tab Row 144-154 for Coal Mix when Inputs tab E710 = RFC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RFC</v>
      </c>
      <c r="V587" s="375" t="s">
        <v>406</v>
      </c>
      <c r="W587" s="375" t="str">
        <f t="shared" si="122"/>
        <v>100%Boiler_0%IGCC</v>
      </c>
      <c r="X587" s="824">
        <f t="shared" si="123"/>
        <v>0.34899999999999998</v>
      </c>
      <c r="Y587" s="375" t="s">
        <v>397</v>
      </c>
      <c r="Z587" s="375" t="s">
        <v>400</v>
      </c>
      <c r="AA587" s="763">
        <f t="shared" si="125"/>
        <v>0.80503624428932363</v>
      </c>
      <c r="AB587" s="375" t="s">
        <v>399</v>
      </c>
      <c r="AC587" s="831" t="str">
        <f t="shared" ca="1" si="124"/>
        <v>Electric tab Row 144-154 for Coal Mix when Inputs tab E710 = RFC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RFC</v>
      </c>
      <c r="V588" s="375" t="s">
        <v>406</v>
      </c>
      <c r="W588" s="375" t="str">
        <f t="shared" si="122"/>
        <v>100%Boiler_0%IGCC</v>
      </c>
      <c r="X588" s="824">
        <f t="shared" si="123"/>
        <v>0.34899999999999998</v>
      </c>
      <c r="Y588" s="375" t="s">
        <v>387</v>
      </c>
      <c r="Z588" s="375" t="s">
        <v>401</v>
      </c>
      <c r="AA588" s="378">
        <f>(E145+E189)/1000/10^6/0.000293071</f>
        <v>1.3811811638563786E-5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RFC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RFC</v>
      </c>
      <c r="V589" s="375" t="s">
        <v>406</v>
      </c>
      <c r="W589" s="375" t="str">
        <f t="shared" si="122"/>
        <v>100%Boiler_0%IGCC</v>
      </c>
      <c r="X589" s="824">
        <f t="shared" si="123"/>
        <v>0.34899999999999998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1.1346175127929701E-4</v>
      </c>
      <c r="AB589" s="375" t="s">
        <v>399</v>
      </c>
      <c r="AC589" s="831" t="str">
        <f t="shared" ca="1" si="126"/>
        <v>Electric tab Row 144-154 plus Row 188-198 for Coal Mix when Inputs tab E710 = RFC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RFC</v>
      </c>
      <c r="V590" s="375" t="s">
        <v>406</v>
      </c>
      <c r="W590" s="375" t="str">
        <f t="shared" si="122"/>
        <v>100%Boiler_0%IGCC</v>
      </c>
      <c r="X590" s="824">
        <f t="shared" si="123"/>
        <v>0.34899999999999998</v>
      </c>
      <c r="Y590" s="375" t="s">
        <v>389</v>
      </c>
      <c r="Z590" s="375" t="s">
        <v>401</v>
      </c>
      <c r="AA590" s="378">
        <f t="shared" si="127"/>
        <v>1.2138286602232724E-3</v>
      </c>
      <c r="AB590" s="375" t="s">
        <v>399</v>
      </c>
      <c r="AC590" s="831" t="str">
        <f t="shared" ca="1" si="126"/>
        <v>Electric tab Row 144-154 plus Row 188-198 for Coal Mix when Inputs tab E710 = RFC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RFC</v>
      </c>
      <c r="V591" s="375" t="s">
        <v>406</v>
      </c>
      <c r="W591" s="375" t="str">
        <f t="shared" si="122"/>
        <v>100%Boiler_0%IGCC</v>
      </c>
      <c r="X591" s="824">
        <f t="shared" si="123"/>
        <v>0.34899999999999998</v>
      </c>
      <c r="Y591" s="375" t="s">
        <v>390</v>
      </c>
      <c r="Z591" s="375" t="s">
        <v>401</v>
      </c>
      <c r="AA591" s="378">
        <f t="shared" si="127"/>
        <v>3.93502271977083E-4</v>
      </c>
      <c r="AB591" s="375" t="s">
        <v>399</v>
      </c>
      <c r="AC591" s="831" t="str">
        <f t="shared" ca="1" si="126"/>
        <v>Electric tab Row 144-154 plus Row 188-198 for Coal Mix when Inputs tab E710 = RFC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RFC</v>
      </c>
      <c r="V592" s="375" t="s">
        <v>406</v>
      </c>
      <c r="W592" s="375" t="str">
        <f t="shared" si="122"/>
        <v>100%Boiler_0%IGCC</v>
      </c>
      <c r="X592" s="824">
        <f t="shared" si="123"/>
        <v>0.34899999999999998</v>
      </c>
      <c r="Y592" s="375" t="s">
        <v>391</v>
      </c>
      <c r="Z592" s="375" t="s">
        <v>401</v>
      </c>
      <c r="AA592" s="378">
        <f t="shared" si="127"/>
        <v>2.5723188117162348E-4</v>
      </c>
      <c r="AB592" s="375" t="s">
        <v>399</v>
      </c>
      <c r="AC592" s="831" t="str">
        <f t="shared" ca="1" si="126"/>
        <v>Electric tab Row 144-154 plus Row 188-198 for Coal Mix when Inputs tab E710 = RFC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RFC</v>
      </c>
      <c r="V593" s="375" t="s">
        <v>406</v>
      </c>
      <c r="W593" s="375" t="str">
        <f t="shared" si="122"/>
        <v>100%Boiler_0%IGCC</v>
      </c>
      <c r="X593" s="824">
        <f t="shared" si="123"/>
        <v>0.34899999999999998</v>
      </c>
      <c r="Y593" s="375" t="s">
        <v>392</v>
      </c>
      <c r="Z593" s="375" t="s">
        <v>401</v>
      </c>
      <c r="AA593" s="378">
        <f t="shared" si="127"/>
        <v>4.2258296045780686E-3</v>
      </c>
      <c r="AB593" s="375" t="s">
        <v>399</v>
      </c>
      <c r="AC593" s="831" t="str">
        <f t="shared" ca="1" si="126"/>
        <v>Electric tab Row 144-154 plus Row 188-198 for Coal Mix when Inputs tab E710 = RFC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RFC</v>
      </c>
      <c r="V594" s="375" t="s">
        <v>406</v>
      </c>
      <c r="W594" s="375" t="str">
        <f t="shared" si="122"/>
        <v>100%Boiler_0%IGCC</v>
      </c>
      <c r="X594" s="824">
        <f t="shared" si="123"/>
        <v>0.34899999999999998</v>
      </c>
      <c r="Y594" s="375" t="s">
        <v>393</v>
      </c>
      <c r="Z594" s="375" t="s">
        <v>401</v>
      </c>
      <c r="AA594" s="378">
        <f t="shared" si="127"/>
        <v>1.105532631381002E-5</v>
      </c>
      <c r="AB594" s="375" t="s">
        <v>399</v>
      </c>
      <c r="AC594" s="831" t="str">
        <f t="shared" ca="1" si="126"/>
        <v>Electric tab Row 144-154 plus Row 188-198 for Coal Mix when Inputs tab E710 = RFC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RFC</v>
      </c>
      <c r="V595" s="375" t="s">
        <v>406</v>
      </c>
      <c r="W595" s="375" t="str">
        <f t="shared" si="122"/>
        <v>100%Boiler_0%IGCC</v>
      </c>
      <c r="X595" s="824">
        <f t="shared" si="123"/>
        <v>0.34899999999999998</v>
      </c>
      <c r="Y595" s="375" t="s">
        <v>394</v>
      </c>
      <c r="Z595" s="375" t="s">
        <v>401</v>
      </c>
      <c r="AA595" s="378">
        <f t="shared" si="127"/>
        <v>2.0826475303638197E-5</v>
      </c>
      <c r="AB595" s="375" t="s">
        <v>399</v>
      </c>
      <c r="AC595" s="831" t="str">
        <f t="shared" ca="1" si="126"/>
        <v>Electric tab Row 144-154 plus Row 188-198 for Coal Mix when Inputs tab E710 = RFC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RFC</v>
      </c>
      <c r="V596" s="375" t="s">
        <v>406</v>
      </c>
      <c r="W596" s="375" t="str">
        <f t="shared" si="122"/>
        <v>100%Boiler_0%IGCC</v>
      </c>
      <c r="X596" s="824">
        <f t="shared" si="123"/>
        <v>0.34899999999999998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RFC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RFC</v>
      </c>
      <c r="V597" s="375" t="s">
        <v>406</v>
      </c>
      <c r="W597" s="375" t="str">
        <f t="shared" si="122"/>
        <v>100%Boiler_0%IGCC</v>
      </c>
      <c r="X597" s="824">
        <f t="shared" si="123"/>
        <v>0.34899999999999998</v>
      </c>
      <c r="Y597" s="375" t="s">
        <v>396</v>
      </c>
      <c r="Z597" s="375" t="s">
        <v>401</v>
      </c>
      <c r="AA597" s="378">
        <f t="shared" si="127"/>
        <v>1.5007889999503837E-5</v>
      </c>
      <c r="AB597" s="375" t="s">
        <v>399</v>
      </c>
      <c r="AC597" s="831" t="str">
        <f t="shared" ca="1" si="126"/>
        <v>Electric tab Row 144-154 plus Row 188-198 for Coal Mix when Inputs tab E710 = RFC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RFC</v>
      </c>
      <c r="V598" s="375" t="s">
        <v>406</v>
      </c>
      <c r="W598" s="375" t="str">
        <f t="shared" si="122"/>
        <v>100%Boiler_0%IGCC</v>
      </c>
      <c r="X598" s="824">
        <f t="shared" si="123"/>
        <v>0.34899999999999998</v>
      </c>
      <c r="Y598" s="375" t="s">
        <v>397</v>
      </c>
      <c r="Z598" s="375" t="s">
        <v>401</v>
      </c>
      <c r="AA598" s="378">
        <f t="shared" si="127"/>
        <v>0.80569185171841073</v>
      </c>
      <c r="AB598" s="375" t="s">
        <v>399</v>
      </c>
      <c r="AC598" s="831" t="str">
        <f t="shared" ca="1" si="126"/>
        <v>Electric tab Row 144-154 plus Row 188-198 for Coal Mix when Inputs tab E710 = RFC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RFC</v>
      </c>
      <c r="V599" s="375" t="s">
        <v>52</v>
      </c>
      <c r="X599" s="824">
        <f t="shared" ref="X599:X644" si="130">INDEX($D$71:$D$72,MATCH(V599,$A$71:$A$72,0))</f>
        <v>0.34899999999999998</v>
      </c>
      <c r="Y599" s="375" t="s">
        <v>411</v>
      </c>
      <c r="Z599" s="375" t="s">
        <v>400</v>
      </c>
      <c r="AA599" s="761">
        <f>O140/10^6</f>
        <v>2.8653295128939833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RFC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RFC</v>
      </c>
      <c r="V600" s="375" t="s">
        <v>52</v>
      </c>
      <c r="X600" s="824">
        <f t="shared" si="130"/>
        <v>0.34899999999999998</v>
      </c>
      <c r="Y600" s="375" t="s">
        <v>387</v>
      </c>
      <c r="Z600" s="375" t="s">
        <v>400</v>
      </c>
      <c r="AA600" s="763">
        <f>O145/1000/10^6/0.000293071</f>
        <v>1.3000003080406379E-5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RFC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RFC</v>
      </c>
      <c r="V601" s="375" t="s">
        <v>52</v>
      </c>
      <c r="X601" s="824">
        <f t="shared" si="130"/>
        <v>0.34899999999999998</v>
      </c>
      <c r="Y601" s="375" t="s">
        <v>388</v>
      </c>
      <c r="Z601" s="375" t="s">
        <v>400</v>
      </c>
      <c r="AA601" s="763">
        <f t="shared" ref="AA601:AA610" si="132">O146/1000/10^6/0.000293071</f>
        <v>1.0800002559106838E-4</v>
      </c>
      <c r="AB601" s="375" t="s">
        <v>399</v>
      </c>
      <c r="AC601" s="831" t="str">
        <f t="shared" ca="1" si="131"/>
        <v>Electric tab Row 144-154 for Coal Boiler when Inputs tab E710 = RFC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RFC</v>
      </c>
      <c r="V602" s="375" t="s">
        <v>52</v>
      </c>
      <c r="X602" s="824">
        <f t="shared" si="130"/>
        <v>0.34899999999999998</v>
      </c>
      <c r="Y602" s="375" t="s">
        <v>389</v>
      </c>
      <c r="Z602" s="375" t="s">
        <v>400</v>
      </c>
      <c r="AA602" s="763">
        <f t="shared" si="132"/>
        <v>1.2130002874256105E-3</v>
      </c>
      <c r="AB602" s="375" t="s">
        <v>399</v>
      </c>
      <c r="AC602" s="831" t="str">
        <f t="shared" ca="1" si="131"/>
        <v>Electric tab Row 144-154 for Coal Boiler when Inputs tab E710 = RFC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RFC</v>
      </c>
      <c r="V603" s="375" t="s">
        <v>52</v>
      </c>
      <c r="X603" s="824">
        <f t="shared" si="130"/>
        <v>0.34899999999999998</v>
      </c>
      <c r="Y603" s="375" t="s">
        <v>390</v>
      </c>
      <c r="Z603" s="375" t="s">
        <v>400</v>
      </c>
      <c r="AA603" s="763">
        <f t="shared" si="132"/>
        <v>3.9300009312305436E-4</v>
      </c>
      <c r="AB603" s="375" t="s">
        <v>399</v>
      </c>
      <c r="AC603" s="831" t="str">
        <f t="shared" ca="1" si="131"/>
        <v>Electric tab Row 144-154 for Coal Boiler when Inputs tab E710 = RFC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RFC</v>
      </c>
      <c r="V604" s="375" t="s">
        <v>52</v>
      </c>
      <c r="X604" s="824">
        <f t="shared" si="130"/>
        <v>0.34899999999999998</v>
      </c>
      <c r="Y604" s="375" t="s">
        <v>391</v>
      </c>
      <c r="Z604" s="375" t="s">
        <v>400</v>
      </c>
      <c r="AA604" s="763">
        <f t="shared" si="132"/>
        <v>2.5700006089726457E-4</v>
      </c>
      <c r="AB604" s="375" t="s">
        <v>399</v>
      </c>
      <c r="AC604" s="831" t="str">
        <f t="shared" ca="1" si="131"/>
        <v>Electric tab Row 144-154 for Coal Boiler when Inputs tab E710 = RFC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RFC</v>
      </c>
      <c r="V605" s="375" t="s">
        <v>52</v>
      </c>
      <c r="X605" s="824">
        <f t="shared" si="130"/>
        <v>0.34899999999999998</v>
      </c>
      <c r="Y605" s="375" t="s">
        <v>392</v>
      </c>
      <c r="Z605" s="375" t="s">
        <v>400</v>
      </c>
      <c r="AA605" s="763">
        <f t="shared" si="132"/>
        <v>4.2230010006581642E-3</v>
      </c>
      <c r="AB605" s="375" t="s">
        <v>399</v>
      </c>
      <c r="AC605" s="831" t="str">
        <f t="shared" ca="1" si="131"/>
        <v>Electric tab Row 144-154 for Coal Boiler when Inputs tab E710 = RFC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RFC</v>
      </c>
      <c r="V606" s="375" t="s">
        <v>52</v>
      </c>
      <c r="X606" s="824">
        <f t="shared" si="130"/>
        <v>0.34899999999999998</v>
      </c>
      <c r="Y606" s="375" t="s">
        <v>393</v>
      </c>
      <c r="Z606" s="375" t="s">
        <v>400</v>
      </c>
      <c r="AA606" s="763">
        <f t="shared" si="132"/>
        <v>1.1051002618582375E-5</v>
      </c>
      <c r="AB606" s="375" t="s">
        <v>399</v>
      </c>
      <c r="AC606" s="831" t="str">
        <f t="shared" ca="1" si="131"/>
        <v>Electric tab Row 144-154 for Coal Boiler when Inputs tab E710 = RFC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RFC</v>
      </c>
      <c r="V607" s="375" t="s">
        <v>52</v>
      </c>
      <c r="X607" s="824">
        <f t="shared" si="130"/>
        <v>0.34899999999999998</v>
      </c>
      <c r="Y607" s="375" t="s">
        <v>394</v>
      </c>
      <c r="Z607" s="375" t="s">
        <v>400</v>
      </c>
      <c r="AA607" s="763">
        <f t="shared" si="132"/>
        <v>2.0817004932678429E-5</v>
      </c>
      <c r="AB607" s="375" t="s">
        <v>399</v>
      </c>
      <c r="AC607" s="831" t="str">
        <f t="shared" ca="1" si="131"/>
        <v>Electric tab Row 144-154 for Coal Boiler when Inputs tab E710 = RFC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RFC</v>
      </c>
      <c r="V608" s="375" t="s">
        <v>52</v>
      </c>
      <c r="X608" s="824">
        <f t="shared" si="130"/>
        <v>0.34899999999999998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RFC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RFC</v>
      </c>
      <c r="V609" s="375" t="s">
        <v>52</v>
      </c>
      <c r="X609" s="824">
        <f t="shared" si="130"/>
        <v>0.34899999999999998</v>
      </c>
      <c r="Y609" s="375" t="s">
        <v>396</v>
      </c>
      <c r="Z609" s="375" t="s">
        <v>400</v>
      </c>
      <c r="AA609" s="763">
        <f t="shared" si="132"/>
        <v>1.5000003554315054E-5</v>
      </c>
      <c r="AB609" s="375" t="s">
        <v>399</v>
      </c>
      <c r="AC609" s="831" t="str">
        <f t="shared" ca="1" si="131"/>
        <v>Electric tab Row 144-154 for Coal Boiler when Inputs tab E710 = RFC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RFC</v>
      </c>
      <c r="V610" s="375" t="s">
        <v>52</v>
      </c>
      <c r="X610" s="824">
        <f t="shared" si="130"/>
        <v>0.34899999999999998</v>
      </c>
      <c r="Y610" s="375" t="s">
        <v>397</v>
      </c>
      <c r="Z610" s="375" t="s">
        <v>400</v>
      </c>
      <c r="AA610" s="763">
        <f t="shared" si="132"/>
        <v>1.2912873438469576</v>
      </c>
      <c r="AB610" s="375" t="s">
        <v>399</v>
      </c>
      <c r="AC610" s="831" t="str">
        <f t="shared" ca="1" si="131"/>
        <v>Electric tab Row 144-154 for Coal Boiler when Inputs tab E710 = RFC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RFC</v>
      </c>
      <c r="V611" s="375" t="s">
        <v>52</v>
      </c>
      <c r="X611" s="824">
        <f t="shared" si="130"/>
        <v>0.34899999999999998</v>
      </c>
      <c r="Y611" s="375" t="s">
        <v>387</v>
      </c>
      <c r="Z611" s="375" t="s">
        <v>401</v>
      </c>
      <c r="AA611" s="378">
        <f>(O145+O189)/1000/10^6/0.000293071</f>
        <v>1.3811811638563786E-5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RFC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RFC</v>
      </c>
      <c r="V612" s="375" t="s">
        <v>52</v>
      </c>
      <c r="X612" s="824">
        <f t="shared" si="130"/>
        <v>0.34899999999999998</v>
      </c>
      <c r="Y612" s="375" t="s">
        <v>388</v>
      </c>
      <c r="Z612" s="375" t="s">
        <v>401</v>
      </c>
      <c r="AA612" s="378">
        <f t="shared" ref="AA612:AA621" si="134">(O146+O190)/1000/10^6/0.000293071</f>
        <v>1.1346175127929701E-4</v>
      </c>
      <c r="AB612" s="375" t="s">
        <v>399</v>
      </c>
      <c r="AC612" s="831" t="str">
        <f t="shared" ca="1" si="133"/>
        <v>Electric tab Row 144-154 plus Row 188-198 for Coal Boiler when Inputs tab E710 = RFC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RFC</v>
      </c>
      <c r="V613" s="375" t="s">
        <v>52</v>
      </c>
      <c r="X613" s="824">
        <f t="shared" si="130"/>
        <v>0.34899999999999998</v>
      </c>
      <c r="Y613" s="375" t="s">
        <v>389</v>
      </c>
      <c r="Z613" s="375" t="s">
        <v>401</v>
      </c>
      <c r="AA613" s="378">
        <f t="shared" si="134"/>
        <v>1.2138286602232724E-3</v>
      </c>
      <c r="AB613" s="375" t="s">
        <v>399</v>
      </c>
      <c r="AC613" s="831" t="str">
        <f t="shared" ca="1" si="133"/>
        <v>Electric tab Row 144-154 plus Row 188-198 for Coal Boiler when Inputs tab E710 = RFC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RFC</v>
      </c>
      <c r="V614" s="375" t="s">
        <v>52</v>
      </c>
      <c r="X614" s="824">
        <f t="shared" si="130"/>
        <v>0.34899999999999998</v>
      </c>
      <c r="Y614" s="375" t="s">
        <v>390</v>
      </c>
      <c r="Z614" s="375" t="s">
        <v>401</v>
      </c>
      <c r="AA614" s="378">
        <f t="shared" si="134"/>
        <v>3.93502271977083E-4</v>
      </c>
      <c r="AB614" s="375" t="s">
        <v>399</v>
      </c>
      <c r="AC614" s="831" t="str">
        <f t="shared" ca="1" si="133"/>
        <v>Electric tab Row 144-154 plus Row 188-198 for Coal Boiler when Inputs tab E710 = RFC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RFC</v>
      </c>
      <c r="V615" s="375" t="s">
        <v>52</v>
      </c>
      <c r="X615" s="824">
        <f t="shared" si="130"/>
        <v>0.34899999999999998</v>
      </c>
      <c r="Y615" s="375" t="s">
        <v>391</v>
      </c>
      <c r="Z615" s="375" t="s">
        <v>401</v>
      </c>
      <c r="AA615" s="378">
        <f t="shared" si="134"/>
        <v>2.5723188117162348E-4</v>
      </c>
      <c r="AB615" s="375" t="s">
        <v>399</v>
      </c>
      <c r="AC615" s="831" t="str">
        <f t="shared" ca="1" si="133"/>
        <v>Electric tab Row 144-154 plus Row 188-198 for Coal Boiler when Inputs tab E710 = RFC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RFC</v>
      </c>
      <c r="V616" s="375" t="s">
        <v>52</v>
      </c>
      <c r="X616" s="824">
        <f t="shared" si="130"/>
        <v>0.34899999999999998</v>
      </c>
      <c r="Y616" s="375" t="s">
        <v>392</v>
      </c>
      <c r="Z616" s="375" t="s">
        <v>401</v>
      </c>
      <c r="AA616" s="378">
        <f t="shared" si="134"/>
        <v>4.2258296045780686E-3</v>
      </c>
      <c r="AB616" s="375" t="s">
        <v>399</v>
      </c>
      <c r="AC616" s="831" t="str">
        <f t="shared" ca="1" si="133"/>
        <v>Electric tab Row 144-154 plus Row 188-198 for Coal Boiler when Inputs tab E710 = RFC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RFC</v>
      </c>
      <c r="V617" s="375" t="s">
        <v>52</v>
      </c>
      <c r="X617" s="824">
        <f t="shared" si="130"/>
        <v>0.34899999999999998</v>
      </c>
      <c r="Y617" s="375" t="s">
        <v>393</v>
      </c>
      <c r="Z617" s="375" t="s">
        <v>401</v>
      </c>
      <c r="AA617" s="378">
        <f t="shared" si="134"/>
        <v>1.105532631381002E-5</v>
      </c>
      <c r="AB617" s="375" t="s">
        <v>399</v>
      </c>
      <c r="AC617" s="831" t="str">
        <f t="shared" ca="1" si="133"/>
        <v>Electric tab Row 144-154 plus Row 188-198 for Coal Boiler when Inputs tab E710 = RFC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RFC</v>
      </c>
      <c r="V618" s="375" t="s">
        <v>52</v>
      </c>
      <c r="X618" s="824">
        <f t="shared" si="130"/>
        <v>0.34899999999999998</v>
      </c>
      <c r="Y618" s="375" t="s">
        <v>394</v>
      </c>
      <c r="Z618" s="375" t="s">
        <v>401</v>
      </c>
      <c r="AA618" s="378">
        <f t="shared" si="134"/>
        <v>2.0826475303638197E-5</v>
      </c>
      <c r="AB618" s="375" t="s">
        <v>399</v>
      </c>
      <c r="AC618" s="831" t="str">
        <f t="shared" ca="1" si="133"/>
        <v>Electric tab Row 144-154 plus Row 188-198 for Coal Boiler when Inputs tab E710 = RFC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RFC</v>
      </c>
      <c r="V619" s="375" t="s">
        <v>52</v>
      </c>
      <c r="X619" s="824">
        <f t="shared" si="130"/>
        <v>0.34899999999999998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RFC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RFC</v>
      </c>
      <c r="V620" s="375" t="s">
        <v>52</v>
      </c>
      <c r="X620" s="824">
        <f t="shared" si="130"/>
        <v>0.34899999999999998</v>
      </c>
      <c r="Y620" s="375" t="s">
        <v>396</v>
      </c>
      <c r="Z620" s="375" t="s">
        <v>401</v>
      </c>
      <c r="AA620" s="378">
        <f t="shared" si="134"/>
        <v>1.5007889999503837E-5</v>
      </c>
      <c r="AB620" s="375" t="s">
        <v>399</v>
      </c>
      <c r="AC620" s="831" t="str">
        <f t="shared" ca="1" si="133"/>
        <v>Electric tab Row 144-154 plus Row 188-198 for Coal Boiler when Inputs tab E710 = RFC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RFC</v>
      </c>
      <c r="V621" s="375" t="s">
        <v>52</v>
      </c>
      <c r="W621" s="832"/>
      <c r="X621" s="824">
        <f t="shared" si="130"/>
        <v>0.34899999999999998</v>
      </c>
      <c r="Y621" s="375" t="s">
        <v>397</v>
      </c>
      <c r="Z621" s="375" t="s">
        <v>401</v>
      </c>
      <c r="AA621" s="378">
        <f t="shared" si="134"/>
        <v>1.2923389456620529</v>
      </c>
      <c r="AB621" s="832" t="s">
        <v>399</v>
      </c>
      <c r="AC621" s="834" t="str">
        <f t="shared" ca="1" si="133"/>
        <v>Electric tab Row 144-154 plus Row 188-198 for Coal Boiler when Inputs tab E710 = RFC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RFC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RFC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RFC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RFC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RFC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RFC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RFC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RFC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RFC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RFC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RFC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RFC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RFC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RFC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RFC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RFC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RFC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RFC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RFC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RFC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RFC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RFC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RFC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RFC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RFC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RFC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RFC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RFC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RFC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RFC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RFC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RFC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RFC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RFC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RFC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RFC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RFC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RFC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RFC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RFC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RFC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RFC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RFC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RFC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RFC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RFC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RFC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0.34899999999999998</v>
      </c>
      <c r="Y645" s="375" t="s">
        <v>411</v>
      </c>
      <c r="Z645" s="375" t="s">
        <v>400</v>
      </c>
      <c r="AA645" s="761">
        <f>F140/10^6</f>
        <v>2.8653295128939833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RFC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RFC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0.34899999999999998</v>
      </c>
      <c r="Y646" s="375" t="s">
        <v>387</v>
      </c>
      <c r="Z646" s="375" t="s">
        <v>400</v>
      </c>
      <c r="AA646" s="763">
        <f>F145/1000/10^6/0.000293071</f>
        <v>1.3000003080406379E-5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RFC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RFC</v>
      </c>
      <c r="V647" s="375" t="s">
        <v>406</v>
      </c>
      <c r="W647" s="375" t="str">
        <f t="shared" si="140"/>
        <v>100%Boiler_0%IGCC</v>
      </c>
      <c r="X647" s="824">
        <f t="shared" si="141"/>
        <v>0.34899999999999998</v>
      </c>
      <c r="Y647" s="375" t="s">
        <v>388</v>
      </c>
      <c r="Z647" s="375" t="s">
        <v>400</v>
      </c>
      <c r="AA647" s="763">
        <f t="shared" ref="AA647:AA656" si="143">F146/1000/10^6/0.000293071</f>
        <v>1.0800002559106838E-4</v>
      </c>
      <c r="AB647" s="375" t="s">
        <v>399</v>
      </c>
      <c r="AC647" s="831" t="str">
        <f t="shared" ca="1" si="142"/>
        <v>Electric tab Row 144-154 for Coal Mix when Inputs tab E710 = RFC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RFC</v>
      </c>
      <c r="V648" s="375" t="s">
        <v>406</v>
      </c>
      <c r="W648" s="375" t="str">
        <f t="shared" si="140"/>
        <v>100%Boiler_0%IGCC</v>
      </c>
      <c r="X648" s="824">
        <f t="shared" si="141"/>
        <v>0.34899999999999998</v>
      </c>
      <c r="Y648" s="375" t="s">
        <v>389</v>
      </c>
      <c r="Z648" s="375" t="s">
        <v>400</v>
      </c>
      <c r="AA648" s="763">
        <f t="shared" si="143"/>
        <v>1.2130002874256105E-3</v>
      </c>
      <c r="AB648" s="375" t="s">
        <v>399</v>
      </c>
      <c r="AC648" s="831" t="str">
        <f t="shared" ca="1" si="142"/>
        <v>Electric tab Row 144-154 for Coal Mix when Inputs tab E710 = RFC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RFC</v>
      </c>
      <c r="V649" s="375" t="s">
        <v>406</v>
      </c>
      <c r="W649" s="375" t="str">
        <f t="shared" si="140"/>
        <v>100%Boiler_0%IGCC</v>
      </c>
      <c r="X649" s="824">
        <f t="shared" si="141"/>
        <v>0.34899999999999998</v>
      </c>
      <c r="Y649" s="375" t="s">
        <v>390</v>
      </c>
      <c r="Z649" s="375" t="s">
        <v>400</v>
      </c>
      <c r="AA649" s="763">
        <f t="shared" si="143"/>
        <v>3.9300009312305436E-4</v>
      </c>
      <c r="AB649" s="375" t="s">
        <v>399</v>
      </c>
      <c r="AC649" s="831" t="str">
        <f t="shared" ca="1" si="142"/>
        <v>Electric tab Row 144-154 for Coal Mix when Inputs tab E710 = RFC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RFC</v>
      </c>
      <c r="V650" s="375" t="s">
        <v>406</v>
      </c>
      <c r="W650" s="375" t="str">
        <f t="shared" si="140"/>
        <v>100%Boiler_0%IGCC</v>
      </c>
      <c r="X650" s="824">
        <f t="shared" si="141"/>
        <v>0.34899999999999998</v>
      </c>
      <c r="Y650" s="375" t="s">
        <v>391</v>
      </c>
      <c r="Z650" s="375" t="s">
        <v>400</v>
      </c>
      <c r="AA650" s="763">
        <f t="shared" si="143"/>
        <v>2.5700006089726457E-4</v>
      </c>
      <c r="AB650" s="375" t="s">
        <v>399</v>
      </c>
      <c r="AC650" s="831" t="str">
        <f t="shared" ca="1" si="142"/>
        <v>Electric tab Row 144-154 for Coal Mix when Inputs tab E710 = RFC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RFC</v>
      </c>
      <c r="V651" s="375" t="s">
        <v>406</v>
      </c>
      <c r="W651" s="375" t="str">
        <f t="shared" si="140"/>
        <v>100%Boiler_0%IGCC</v>
      </c>
      <c r="X651" s="824">
        <f t="shared" si="141"/>
        <v>0.34899999999999998</v>
      </c>
      <c r="Y651" s="375" t="s">
        <v>392</v>
      </c>
      <c r="Z651" s="375" t="s">
        <v>400</v>
      </c>
      <c r="AA651" s="763">
        <f t="shared" si="143"/>
        <v>4.2230010006581642E-3</v>
      </c>
      <c r="AB651" s="375" t="s">
        <v>399</v>
      </c>
      <c r="AC651" s="831" t="str">
        <f t="shared" ca="1" si="142"/>
        <v>Electric tab Row 144-154 for Coal Mix when Inputs tab E710 = RFC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RFC</v>
      </c>
      <c r="V652" s="375" t="s">
        <v>406</v>
      </c>
      <c r="W652" s="375" t="str">
        <f t="shared" si="140"/>
        <v>100%Boiler_0%IGCC</v>
      </c>
      <c r="X652" s="824">
        <f t="shared" si="141"/>
        <v>0.34899999999999998</v>
      </c>
      <c r="Y652" s="375" t="s">
        <v>393</v>
      </c>
      <c r="Z652" s="375" t="s">
        <v>400</v>
      </c>
      <c r="AA652" s="763">
        <f t="shared" si="143"/>
        <v>1.1051002618582375E-5</v>
      </c>
      <c r="AB652" s="375" t="s">
        <v>399</v>
      </c>
      <c r="AC652" s="831" t="str">
        <f t="shared" ca="1" si="142"/>
        <v>Electric tab Row 144-154 for Coal Mix when Inputs tab E710 = RFC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RFC</v>
      </c>
      <c r="V653" s="375" t="s">
        <v>406</v>
      </c>
      <c r="W653" s="375" t="str">
        <f t="shared" si="140"/>
        <v>100%Boiler_0%IGCC</v>
      </c>
      <c r="X653" s="824">
        <f t="shared" si="141"/>
        <v>0.34899999999999998</v>
      </c>
      <c r="Y653" s="375" t="s">
        <v>394</v>
      </c>
      <c r="Z653" s="375" t="s">
        <v>400</v>
      </c>
      <c r="AA653" s="763">
        <f t="shared" si="143"/>
        <v>2.0817004932678429E-5</v>
      </c>
      <c r="AB653" s="375" t="s">
        <v>399</v>
      </c>
      <c r="AC653" s="831" t="str">
        <f t="shared" ca="1" si="142"/>
        <v>Electric tab Row 144-154 for Coal Mix when Inputs tab E710 = RFC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RFC</v>
      </c>
      <c r="V654" s="375" t="s">
        <v>406</v>
      </c>
      <c r="W654" s="375" t="str">
        <f t="shared" si="140"/>
        <v>100%Boiler_0%IGCC</v>
      </c>
      <c r="X654" s="824">
        <f t="shared" si="141"/>
        <v>0.34899999999999998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RFC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RFC</v>
      </c>
      <c r="V655" s="375" t="s">
        <v>406</v>
      </c>
      <c r="W655" s="375" t="str">
        <f t="shared" si="140"/>
        <v>100%Boiler_0%IGCC</v>
      </c>
      <c r="X655" s="824">
        <f t="shared" si="141"/>
        <v>0.34899999999999998</v>
      </c>
      <c r="Y655" s="375" t="s">
        <v>396</v>
      </c>
      <c r="Z655" s="375" t="s">
        <v>400</v>
      </c>
      <c r="AA655" s="763">
        <f t="shared" si="143"/>
        <v>1.5000003554315054E-5</v>
      </c>
      <c r="AB655" s="375" t="s">
        <v>399</v>
      </c>
      <c r="AC655" s="831" t="str">
        <f t="shared" ca="1" si="142"/>
        <v>Electric tab Row 144-154 for Coal Mix when Inputs tab E710 = RFC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RFC</v>
      </c>
      <c r="V656" s="375" t="s">
        <v>406</v>
      </c>
      <c r="W656" s="375" t="str">
        <f t="shared" si="140"/>
        <v>100%Boiler_0%IGCC</v>
      </c>
      <c r="X656" s="824">
        <f t="shared" si="141"/>
        <v>0.34899999999999998</v>
      </c>
      <c r="Y656" s="375" t="s">
        <v>397</v>
      </c>
      <c r="Z656" s="375" t="s">
        <v>400</v>
      </c>
      <c r="AA656" s="763">
        <f t="shared" si="143"/>
        <v>1.2912873438469576</v>
      </c>
      <c r="AB656" s="375" t="s">
        <v>399</v>
      </c>
      <c r="AC656" s="831" t="str">
        <f t="shared" ca="1" si="142"/>
        <v>Electric tab Row 144-154 for Coal Mix when Inputs tab E710 = RFC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RFC</v>
      </c>
      <c r="V657" s="375" t="s">
        <v>406</v>
      </c>
      <c r="W657" s="375" t="str">
        <f t="shared" si="140"/>
        <v>100%Boiler_0%IGCC</v>
      </c>
      <c r="X657" s="824">
        <f t="shared" si="141"/>
        <v>0.34899999999999998</v>
      </c>
      <c r="Y657" s="375" t="s">
        <v>387</v>
      </c>
      <c r="Z657" s="375" t="s">
        <v>401</v>
      </c>
      <c r="AA657" s="378">
        <f>(F145+F189)/1000/10^6/0.000293071</f>
        <v>1.3811811638563786E-5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RFC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RFC</v>
      </c>
      <c r="V658" s="375" t="s">
        <v>406</v>
      </c>
      <c r="W658" s="375" t="str">
        <f t="shared" si="140"/>
        <v>100%Boiler_0%IGCC</v>
      </c>
      <c r="X658" s="824">
        <f t="shared" si="141"/>
        <v>0.34899999999999998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1.1346175127929701E-4</v>
      </c>
      <c r="AB658" s="375" t="s">
        <v>399</v>
      </c>
      <c r="AC658" s="831" t="str">
        <f t="shared" ca="1" si="144"/>
        <v>Electric tab Row 144-154 plus Row 188-198 for Coal Mix when Inputs tab E710 = RFC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RFC</v>
      </c>
      <c r="V659" s="375" t="s">
        <v>406</v>
      </c>
      <c r="W659" s="375" t="str">
        <f t="shared" si="140"/>
        <v>100%Boiler_0%IGCC</v>
      </c>
      <c r="X659" s="824">
        <f t="shared" si="141"/>
        <v>0.34899999999999998</v>
      </c>
      <c r="Y659" s="375" t="s">
        <v>389</v>
      </c>
      <c r="Z659" s="375" t="s">
        <v>401</v>
      </c>
      <c r="AA659" s="378">
        <f t="shared" si="145"/>
        <v>1.2138286602232724E-3</v>
      </c>
      <c r="AB659" s="375" t="s">
        <v>399</v>
      </c>
      <c r="AC659" s="831" t="str">
        <f t="shared" ca="1" si="144"/>
        <v>Electric tab Row 144-154 plus Row 188-198 for Coal Mix when Inputs tab E710 = RFC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RFC</v>
      </c>
      <c r="V660" s="375" t="s">
        <v>406</v>
      </c>
      <c r="W660" s="375" t="str">
        <f t="shared" si="140"/>
        <v>100%Boiler_0%IGCC</v>
      </c>
      <c r="X660" s="824">
        <f t="shared" si="141"/>
        <v>0.34899999999999998</v>
      </c>
      <c r="Y660" s="375" t="s">
        <v>390</v>
      </c>
      <c r="Z660" s="375" t="s">
        <v>401</v>
      </c>
      <c r="AA660" s="378">
        <f t="shared" si="145"/>
        <v>3.93502271977083E-4</v>
      </c>
      <c r="AB660" s="375" t="s">
        <v>399</v>
      </c>
      <c r="AC660" s="831" t="str">
        <f t="shared" ca="1" si="144"/>
        <v>Electric tab Row 144-154 plus Row 188-198 for Coal Mix when Inputs tab E710 = RFC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RFC</v>
      </c>
      <c r="V661" s="375" t="s">
        <v>406</v>
      </c>
      <c r="W661" s="375" t="str">
        <f t="shared" si="140"/>
        <v>100%Boiler_0%IGCC</v>
      </c>
      <c r="X661" s="824">
        <f t="shared" si="141"/>
        <v>0.34899999999999998</v>
      </c>
      <c r="Y661" s="375" t="s">
        <v>391</v>
      </c>
      <c r="Z661" s="375" t="s">
        <v>401</v>
      </c>
      <c r="AA661" s="378">
        <f t="shared" si="145"/>
        <v>2.5723188117162348E-4</v>
      </c>
      <c r="AB661" s="375" t="s">
        <v>399</v>
      </c>
      <c r="AC661" s="831" t="str">
        <f t="shared" ca="1" si="144"/>
        <v>Electric tab Row 144-154 plus Row 188-198 for Coal Mix when Inputs tab E710 = RFC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RFC</v>
      </c>
      <c r="V662" s="375" t="s">
        <v>406</v>
      </c>
      <c r="W662" s="375" t="str">
        <f t="shared" si="140"/>
        <v>100%Boiler_0%IGCC</v>
      </c>
      <c r="X662" s="824">
        <f t="shared" si="141"/>
        <v>0.34899999999999998</v>
      </c>
      <c r="Y662" s="375" t="s">
        <v>392</v>
      </c>
      <c r="Z662" s="375" t="s">
        <v>401</v>
      </c>
      <c r="AA662" s="378">
        <f t="shared" si="145"/>
        <v>4.2258296045780686E-3</v>
      </c>
      <c r="AB662" s="375" t="s">
        <v>399</v>
      </c>
      <c r="AC662" s="831" t="str">
        <f t="shared" ca="1" si="144"/>
        <v>Electric tab Row 144-154 plus Row 188-198 for Coal Mix when Inputs tab E710 = RFC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RFC</v>
      </c>
      <c r="V663" s="375" t="s">
        <v>406</v>
      </c>
      <c r="W663" s="375" t="str">
        <f t="shared" si="140"/>
        <v>100%Boiler_0%IGCC</v>
      </c>
      <c r="X663" s="824">
        <f t="shared" si="141"/>
        <v>0.34899999999999998</v>
      </c>
      <c r="Y663" s="375" t="s">
        <v>393</v>
      </c>
      <c r="Z663" s="375" t="s">
        <v>401</v>
      </c>
      <c r="AA663" s="378">
        <f t="shared" si="145"/>
        <v>1.105532631381002E-5</v>
      </c>
      <c r="AB663" s="375" t="s">
        <v>399</v>
      </c>
      <c r="AC663" s="831" t="str">
        <f t="shared" ca="1" si="144"/>
        <v>Electric tab Row 144-154 plus Row 188-198 for Coal Mix when Inputs tab E710 = RFC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RFC</v>
      </c>
      <c r="V664" s="375" t="s">
        <v>406</v>
      </c>
      <c r="W664" s="375" t="str">
        <f t="shared" si="140"/>
        <v>100%Boiler_0%IGCC</v>
      </c>
      <c r="X664" s="824">
        <f t="shared" si="141"/>
        <v>0.34899999999999998</v>
      </c>
      <c r="Y664" s="375" t="s">
        <v>394</v>
      </c>
      <c r="Z664" s="375" t="s">
        <v>401</v>
      </c>
      <c r="AA664" s="378">
        <f t="shared" si="145"/>
        <v>2.0826475303638197E-5</v>
      </c>
      <c r="AB664" s="375" t="s">
        <v>399</v>
      </c>
      <c r="AC664" s="831" t="str">
        <f t="shared" ca="1" si="144"/>
        <v>Electric tab Row 144-154 plus Row 188-198 for Coal Mix when Inputs tab E710 = RFC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RFC</v>
      </c>
      <c r="V665" s="375" t="s">
        <v>406</v>
      </c>
      <c r="W665" s="375" t="str">
        <f t="shared" si="140"/>
        <v>100%Boiler_0%IGCC</v>
      </c>
      <c r="X665" s="824">
        <f t="shared" si="141"/>
        <v>0.34899999999999998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RFC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RFC</v>
      </c>
      <c r="V666" s="375" t="s">
        <v>406</v>
      </c>
      <c r="W666" s="375" t="str">
        <f t="shared" si="140"/>
        <v>100%Boiler_0%IGCC</v>
      </c>
      <c r="X666" s="824">
        <f t="shared" si="141"/>
        <v>0.34899999999999998</v>
      </c>
      <c r="Y666" s="375" t="s">
        <v>396</v>
      </c>
      <c r="Z666" s="375" t="s">
        <v>401</v>
      </c>
      <c r="AA666" s="378">
        <f t="shared" si="145"/>
        <v>1.5007889999503837E-5</v>
      </c>
      <c r="AB666" s="375" t="s">
        <v>399</v>
      </c>
      <c r="AC666" s="831" t="str">
        <f t="shared" ca="1" si="144"/>
        <v>Electric tab Row 144-154 plus Row 188-198 for Coal Mix when Inputs tab E710 = RFC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RFC</v>
      </c>
      <c r="V667" s="375" t="s">
        <v>406</v>
      </c>
      <c r="W667" s="375" t="str">
        <f t="shared" si="140"/>
        <v>100%Boiler_0%IGCC</v>
      </c>
      <c r="X667" s="824">
        <f t="shared" si="141"/>
        <v>0.34899999999999998</v>
      </c>
      <c r="Y667" s="375" t="s">
        <v>397</v>
      </c>
      <c r="Z667" s="375" t="s">
        <v>401</v>
      </c>
      <c r="AA667" s="378">
        <f t="shared" si="145"/>
        <v>1.2923389456620529</v>
      </c>
      <c r="AB667" s="375" t="s">
        <v>399</v>
      </c>
      <c r="AC667" s="831" t="str">
        <f t="shared" ca="1" si="144"/>
        <v>Electric tab Row 144-154 plus Row 188-198 for Coal Mix when Inputs tab E710 = RFC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RFC</v>
      </c>
      <c r="V668" s="375" t="s">
        <v>52</v>
      </c>
      <c r="X668" s="824">
        <f t="shared" ref="X668:X713" si="147">INDEX($D$71:$D$72,MATCH(V668,$A$71:$A$72,0))</f>
        <v>0.34899999999999998</v>
      </c>
      <c r="Y668" s="375" t="s">
        <v>411</v>
      </c>
      <c r="Z668" s="375" t="s">
        <v>400</v>
      </c>
      <c r="AA668" s="761">
        <f>P140/10^6</f>
        <v>2.8653295128939833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RFC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RFC</v>
      </c>
      <c r="V669" s="375" t="s">
        <v>52</v>
      </c>
      <c r="X669" s="824">
        <f t="shared" si="147"/>
        <v>0.34899999999999998</v>
      </c>
      <c r="Y669" s="375" t="s">
        <v>387</v>
      </c>
      <c r="Z669" s="375" t="s">
        <v>400</v>
      </c>
      <c r="AA669" s="763">
        <f>P145/1000/10^6/0.000293071</f>
        <v>1.3000003080406379E-5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RFC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RFC</v>
      </c>
      <c r="V670" s="375" t="s">
        <v>52</v>
      </c>
      <c r="X670" s="824">
        <f t="shared" si="147"/>
        <v>0.34899999999999998</v>
      </c>
      <c r="Y670" s="375" t="s">
        <v>388</v>
      </c>
      <c r="Z670" s="375" t="s">
        <v>400</v>
      </c>
      <c r="AA670" s="763">
        <f t="shared" ref="AA670:AA679" si="149">P146/1000/10^6/0.000293071</f>
        <v>1.0800002559106838E-4</v>
      </c>
      <c r="AB670" s="375" t="s">
        <v>399</v>
      </c>
      <c r="AC670" s="831" t="str">
        <f t="shared" ca="1" si="148"/>
        <v>Electric tab Row 144-154 for Coal Boiler when Inputs tab E710 = RFC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RFC</v>
      </c>
      <c r="V671" s="375" t="s">
        <v>52</v>
      </c>
      <c r="X671" s="824">
        <f t="shared" si="147"/>
        <v>0.34899999999999998</v>
      </c>
      <c r="Y671" s="375" t="s">
        <v>389</v>
      </c>
      <c r="Z671" s="375" t="s">
        <v>400</v>
      </c>
      <c r="AA671" s="763">
        <f t="shared" si="149"/>
        <v>1.2130002874256105E-3</v>
      </c>
      <c r="AB671" s="375" t="s">
        <v>399</v>
      </c>
      <c r="AC671" s="831" t="str">
        <f t="shared" ca="1" si="148"/>
        <v>Electric tab Row 144-154 for Coal Boiler when Inputs tab E710 = RFC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RFC</v>
      </c>
      <c r="V672" s="375" t="s">
        <v>52</v>
      </c>
      <c r="X672" s="824">
        <f t="shared" si="147"/>
        <v>0.34899999999999998</v>
      </c>
      <c r="Y672" s="375" t="s">
        <v>390</v>
      </c>
      <c r="Z672" s="375" t="s">
        <v>400</v>
      </c>
      <c r="AA672" s="763">
        <f t="shared" si="149"/>
        <v>3.9300009312305436E-4</v>
      </c>
      <c r="AB672" s="375" t="s">
        <v>399</v>
      </c>
      <c r="AC672" s="831" t="str">
        <f t="shared" ca="1" si="148"/>
        <v>Electric tab Row 144-154 for Coal Boiler when Inputs tab E710 = RFC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RFC</v>
      </c>
      <c r="V673" s="375" t="s">
        <v>52</v>
      </c>
      <c r="X673" s="824">
        <f t="shared" si="147"/>
        <v>0.34899999999999998</v>
      </c>
      <c r="Y673" s="375" t="s">
        <v>391</v>
      </c>
      <c r="Z673" s="375" t="s">
        <v>400</v>
      </c>
      <c r="AA673" s="763">
        <f t="shared" si="149"/>
        <v>2.5700006089726457E-4</v>
      </c>
      <c r="AB673" s="375" t="s">
        <v>399</v>
      </c>
      <c r="AC673" s="831" t="str">
        <f t="shared" ca="1" si="148"/>
        <v>Electric tab Row 144-154 for Coal Boiler when Inputs tab E710 = RFC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RFC</v>
      </c>
      <c r="V674" s="375" t="s">
        <v>52</v>
      </c>
      <c r="X674" s="824">
        <f t="shared" si="147"/>
        <v>0.34899999999999998</v>
      </c>
      <c r="Y674" s="375" t="s">
        <v>392</v>
      </c>
      <c r="Z674" s="375" t="s">
        <v>400</v>
      </c>
      <c r="AA674" s="763">
        <f t="shared" si="149"/>
        <v>4.2230010006581642E-3</v>
      </c>
      <c r="AB674" s="375" t="s">
        <v>399</v>
      </c>
      <c r="AC674" s="831" t="str">
        <f t="shared" ca="1" si="148"/>
        <v>Electric tab Row 144-154 for Coal Boiler when Inputs tab E710 = RFC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RFC</v>
      </c>
      <c r="V675" s="375" t="s">
        <v>52</v>
      </c>
      <c r="X675" s="824">
        <f t="shared" si="147"/>
        <v>0.34899999999999998</v>
      </c>
      <c r="Y675" s="375" t="s">
        <v>393</v>
      </c>
      <c r="Z675" s="375" t="s">
        <v>400</v>
      </c>
      <c r="AA675" s="763">
        <f t="shared" si="149"/>
        <v>1.1051002618582375E-5</v>
      </c>
      <c r="AB675" s="375" t="s">
        <v>399</v>
      </c>
      <c r="AC675" s="831" t="str">
        <f t="shared" ca="1" si="148"/>
        <v>Electric tab Row 144-154 for Coal Boiler when Inputs tab E710 = RFC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RFC</v>
      </c>
      <c r="V676" s="375" t="s">
        <v>52</v>
      </c>
      <c r="X676" s="824">
        <f t="shared" si="147"/>
        <v>0.34899999999999998</v>
      </c>
      <c r="Y676" s="375" t="s">
        <v>394</v>
      </c>
      <c r="Z676" s="375" t="s">
        <v>400</v>
      </c>
      <c r="AA676" s="763">
        <f t="shared" si="149"/>
        <v>2.0817004932678429E-5</v>
      </c>
      <c r="AB676" s="375" t="s">
        <v>399</v>
      </c>
      <c r="AC676" s="831" t="str">
        <f t="shared" ca="1" si="148"/>
        <v>Electric tab Row 144-154 for Coal Boiler when Inputs tab E710 = RFC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RFC</v>
      </c>
      <c r="V677" s="375" t="s">
        <v>52</v>
      </c>
      <c r="X677" s="824">
        <f t="shared" si="147"/>
        <v>0.34899999999999998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RFC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RFC</v>
      </c>
      <c r="V678" s="375" t="s">
        <v>52</v>
      </c>
      <c r="X678" s="824">
        <f t="shared" si="147"/>
        <v>0.34899999999999998</v>
      </c>
      <c r="Y678" s="375" t="s">
        <v>396</v>
      </c>
      <c r="Z678" s="375" t="s">
        <v>400</v>
      </c>
      <c r="AA678" s="763">
        <f t="shared" si="149"/>
        <v>1.5000003554315054E-5</v>
      </c>
      <c r="AB678" s="375" t="s">
        <v>399</v>
      </c>
      <c r="AC678" s="831" t="str">
        <f t="shared" ca="1" si="148"/>
        <v>Electric tab Row 144-154 for Coal Boiler when Inputs tab E710 = RFC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RFC</v>
      </c>
      <c r="V679" s="375" t="s">
        <v>52</v>
      </c>
      <c r="X679" s="824">
        <f t="shared" si="147"/>
        <v>0.34899999999999998</v>
      </c>
      <c r="Y679" s="375" t="s">
        <v>397</v>
      </c>
      <c r="Z679" s="375" t="s">
        <v>400</v>
      </c>
      <c r="AA679" s="763">
        <f t="shared" si="149"/>
        <v>2.1024061674052907</v>
      </c>
      <c r="AB679" s="375" t="s">
        <v>399</v>
      </c>
      <c r="AC679" s="831" t="str">
        <f t="shared" ca="1" si="148"/>
        <v>Electric tab Row 144-154 for Coal Boiler when Inputs tab E710 = RFC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RFC</v>
      </c>
      <c r="V680" s="375" t="s">
        <v>52</v>
      </c>
      <c r="X680" s="824">
        <f t="shared" si="147"/>
        <v>0.34899999999999998</v>
      </c>
      <c r="Y680" s="375" t="s">
        <v>387</v>
      </c>
      <c r="Z680" s="375" t="s">
        <v>401</v>
      </c>
      <c r="AA680" s="378">
        <f>(P145+P189)/1000/10^6/0.000293071</f>
        <v>1.3811811638563786E-5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RFC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RFC</v>
      </c>
      <c r="V681" s="375" t="s">
        <v>52</v>
      </c>
      <c r="X681" s="824">
        <f t="shared" si="147"/>
        <v>0.34899999999999998</v>
      </c>
      <c r="Y681" s="375" t="s">
        <v>388</v>
      </c>
      <c r="Z681" s="375" t="s">
        <v>401</v>
      </c>
      <c r="AA681" s="378">
        <f t="shared" ref="AA681:AA690" si="151">(P146+P190)/1000/10^6/0.000293071</f>
        <v>1.1346175127929701E-4</v>
      </c>
      <c r="AB681" s="375" t="s">
        <v>399</v>
      </c>
      <c r="AC681" s="831" t="str">
        <f t="shared" ca="1" si="150"/>
        <v>Electric tab Row 144-154 plus Row 188-198 for Coal Boiler when Inputs tab E710 = RFC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RFC</v>
      </c>
      <c r="V682" s="375" t="s">
        <v>52</v>
      </c>
      <c r="X682" s="824">
        <f t="shared" si="147"/>
        <v>0.34899999999999998</v>
      </c>
      <c r="Y682" s="375" t="s">
        <v>389</v>
      </c>
      <c r="Z682" s="375" t="s">
        <v>401</v>
      </c>
      <c r="AA682" s="378">
        <f t="shared" si="151"/>
        <v>1.2138286602232724E-3</v>
      </c>
      <c r="AB682" s="375" t="s">
        <v>399</v>
      </c>
      <c r="AC682" s="831" t="str">
        <f t="shared" ca="1" si="150"/>
        <v>Electric tab Row 144-154 plus Row 188-198 for Coal Boiler when Inputs tab E710 = RFC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RFC</v>
      </c>
      <c r="V683" s="375" t="s">
        <v>52</v>
      </c>
      <c r="X683" s="824">
        <f t="shared" si="147"/>
        <v>0.34899999999999998</v>
      </c>
      <c r="Y683" s="375" t="s">
        <v>390</v>
      </c>
      <c r="Z683" s="375" t="s">
        <v>401</v>
      </c>
      <c r="AA683" s="378">
        <f t="shared" si="151"/>
        <v>3.93502271977083E-4</v>
      </c>
      <c r="AB683" s="375" t="s">
        <v>399</v>
      </c>
      <c r="AC683" s="831" t="str">
        <f t="shared" ca="1" si="150"/>
        <v>Electric tab Row 144-154 plus Row 188-198 for Coal Boiler when Inputs tab E710 = RFC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RFC</v>
      </c>
      <c r="V684" s="375" t="s">
        <v>52</v>
      </c>
      <c r="X684" s="824">
        <f t="shared" si="147"/>
        <v>0.34899999999999998</v>
      </c>
      <c r="Y684" s="375" t="s">
        <v>391</v>
      </c>
      <c r="Z684" s="375" t="s">
        <v>401</v>
      </c>
      <c r="AA684" s="378">
        <f t="shared" si="151"/>
        <v>2.5723188117162348E-4</v>
      </c>
      <c r="AB684" s="375" t="s">
        <v>399</v>
      </c>
      <c r="AC684" s="831" t="str">
        <f t="shared" ca="1" si="150"/>
        <v>Electric tab Row 144-154 plus Row 188-198 for Coal Boiler when Inputs tab E710 = RFC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RFC</v>
      </c>
      <c r="V685" s="375" t="s">
        <v>52</v>
      </c>
      <c r="X685" s="824">
        <f t="shared" si="147"/>
        <v>0.34899999999999998</v>
      </c>
      <c r="Y685" s="375" t="s">
        <v>392</v>
      </c>
      <c r="Z685" s="375" t="s">
        <v>401</v>
      </c>
      <c r="AA685" s="378">
        <f t="shared" si="151"/>
        <v>4.2258296045780686E-3</v>
      </c>
      <c r="AB685" s="375" t="s">
        <v>399</v>
      </c>
      <c r="AC685" s="831" t="str">
        <f t="shared" ca="1" si="150"/>
        <v>Electric tab Row 144-154 plus Row 188-198 for Coal Boiler when Inputs tab E710 = RFC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RFC</v>
      </c>
      <c r="V686" s="375" t="s">
        <v>52</v>
      </c>
      <c r="X686" s="824">
        <f t="shared" si="147"/>
        <v>0.34899999999999998</v>
      </c>
      <c r="Y686" s="375" t="s">
        <v>393</v>
      </c>
      <c r="Z686" s="375" t="s">
        <v>401</v>
      </c>
      <c r="AA686" s="378">
        <f t="shared" si="151"/>
        <v>1.105532631381002E-5</v>
      </c>
      <c r="AB686" s="375" t="s">
        <v>399</v>
      </c>
      <c r="AC686" s="831" t="str">
        <f t="shared" ca="1" si="150"/>
        <v>Electric tab Row 144-154 plus Row 188-198 for Coal Boiler when Inputs tab E710 = RFC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RFC</v>
      </c>
      <c r="V687" s="375" t="s">
        <v>52</v>
      </c>
      <c r="X687" s="824">
        <f t="shared" si="147"/>
        <v>0.34899999999999998</v>
      </c>
      <c r="Y687" s="375" t="s">
        <v>394</v>
      </c>
      <c r="Z687" s="375" t="s">
        <v>401</v>
      </c>
      <c r="AA687" s="378">
        <f t="shared" si="151"/>
        <v>2.0826475303638197E-5</v>
      </c>
      <c r="AB687" s="375" t="s">
        <v>399</v>
      </c>
      <c r="AC687" s="831" t="str">
        <f t="shared" ca="1" si="150"/>
        <v>Electric tab Row 144-154 plus Row 188-198 for Coal Boiler when Inputs tab E710 = RFC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RFC</v>
      </c>
      <c r="V688" s="375" t="s">
        <v>52</v>
      </c>
      <c r="X688" s="824">
        <f t="shared" si="147"/>
        <v>0.34899999999999998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RFC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RFC</v>
      </c>
      <c r="V689" s="375" t="s">
        <v>52</v>
      </c>
      <c r="X689" s="824">
        <f t="shared" si="147"/>
        <v>0.34899999999999998</v>
      </c>
      <c r="Y689" s="375" t="s">
        <v>396</v>
      </c>
      <c r="Z689" s="375" t="s">
        <v>401</v>
      </c>
      <c r="AA689" s="378">
        <f t="shared" si="151"/>
        <v>1.5007889999503837E-5</v>
      </c>
      <c r="AB689" s="375" t="s">
        <v>399</v>
      </c>
      <c r="AC689" s="831" t="str">
        <f t="shared" ca="1" si="150"/>
        <v>Electric tab Row 144-154 plus Row 188-198 for Coal Boiler when Inputs tab E710 = RFC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RFC</v>
      </c>
      <c r="V690" s="375" t="s">
        <v>52</v>
      </c>
      <c r="X690" s="824">
        <f t="shared" si="147"/>
        <v>0.34899999999999998</v>
      </c>
      <c r="Y690" s="375" t="s">
        <v>397</v>
      </c>
      <c r="Z690" s="375" t="s">
        <v>401</v>
      </c>
      <c r="AA690" s="378">
        <f t="shared" si="151"/>
        <v>2.1041183301955835</v>
      </c>
      <c r="AB690" s="375" t="s">
        <v>399</v>
      </c>
      <c r="AC690" s="831" t="str">
        <f t="shared" ca="1" si="150"/>
        <v>Electric tab Row 144-154 plus Row 188-198 for Coal Boiler when Inputs tab E710 = RFC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RFC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RFC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RFC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RFC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RFC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RFC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RFC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RFC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RFC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RFC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RFC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RFC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RFC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RFC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RFC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RFC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RFC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RFC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RFC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RFC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RFC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RFC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RFC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RFC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RFC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RFC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RFC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RFC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RFC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RFC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RFC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RFC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RFC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RFC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RFC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RFC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RFC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RFC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RFC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RFC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RFC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RFC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RFC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RFC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RFC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RFC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RFC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0.34899999999999998</v>
      </c>
      <c r="Y714" s="375" t="s">
        <v>411</v>
      </c>
      <c r="Z714" s="375" t="s">
        <v>400</v>
      </c>
      <c r="AA714" s="761">
        <f>G140/10^6</f>
        <v>2.8653295128939833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RFC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RFC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0.34899999999999998</v>
      </c>
      <c r="Y715" s="375" t="s">
        <v>387</v>
      </c>
      <c r="Z715" s="375" t="s">
        <v>400</v>
      </c>
      <c r="AA715" s="763">
        <f>G145/1000/10^6/0.000293071</f>
        <v>1.3000003080406379E-5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RFC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RFC</v>
      </c>
      <c r="V716" s="375" t="s">
        <v>406</v>
      </c>
      <c r="W716" s="375" t="str">
        <f t="shared" si="157"/>
        <v>100%Boiler_0%IGCC</v>
      </c>
      <c r="X716" s="824">
        <f t="shared" si="158"/>
        <v>0.34899999999999998</v>
      </c>
      <c r="Y716" s="375" t="s">
        <v>388</v>
      </c>
      <c r="Z716" s="375" t="s">
        <v>400</v>
      </c>
      <c r="AA716" s="763">
        <f t="shared" ref="AA716:AA725" si="160">G146/1000/10^6/0.000293071</f>
        <v>1.0800002559106838E-4</v>
      </c>
      <c r="AB716" s="375" t="s">
        <v>399</v>
      </c>
      <c r="AC716" s="831" t="str">
        <f t="shared" ca="1" si="159"/>
        <v>Electric tab Row 144-154 for Coal Mix when Inputs tab E710 = RFC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RFC</v>
      </c>
      <c r="V717" s="375" t="s">
        <v>406</v>
      </c>
      <c r="W717" s="375" t="str">
        <f t="shared" si="157"/>
        <v>100%Boiler_0%IGCC</v>
      </c>
      <c r="X717" s="824">
        <f t="shared" si="158"/>
        <v>0.34899999999999998</v>
      </c>
      <c r="Y717" s="375" t="s">
        <v>389</v>
      </c>
      <c r="Z717" s="375" t="s">
        <v>400</v>
      </c>
      <c r="AA717" s="763">
        <f t="shared" si="160"/>
        <v>1.2130002874256105E-3</v>
      </c>
      <c r="AB717" s="375" t="s">
        <v>399</v>
      </c>
      <c r="AC717" s="831" t="str">
        <f t="shared" ca="1" si="159"/>
        <v>Electric tab Row 144-154 for Coal Mix when Inputs tab E710 = RFC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RFC</v>
      </c>
      <c r="V718" s="375" t="s">
        <v>406</v>
      </c>
      <c r="W718" s="375" t="str">
        <f t="shared" si="157"/>
        <v>100%Boiler_0%IGCC</v>
      </c>
      <c r="X718" s="824">
        <f t="shared" si="158"/>
        <v>0.34899999999999998</v>
      </c>
      <c r="Y718" s="375" t="s">
        <v>390</v>
      </c>
      <c r="Z718" s="375" t="s">
        <v>400</v>
      </c>
      <c r="AA718" s="763">
        <f t="shared" si="160"/>
        <v>3.9300009312305436E-4</v>
      </c>
      <c r="AB718" s="375" t="s">
        <v>399</v>
      </c>
      <c r="AC718" s="831" t="str">
        <f t="shared" ca="1" si="159"/>
        <v>Electric tab Row 144-154 for Coal Mix when Inputs tab E710 = RFC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RFC</v>
      </c>
      <c r="V719" s="375" t="s">
        <v>406</v>
      </c>
      <c r="W719" s="375" t="str">
        <f t="shared" si="157"/>
        <v>100%Boiler_0%IGCC</v>
      </c>
      <c r="X719" s="824">
        <f t="shared" si="158"/>
        <v>0.34899999999999998</v>
      </c>
      <c r="Y719" s="375" t="s">
        <v>391</v>
      </c>
      <c r="Z719" s="375" t="s">
        <v>400</v>
      </c>
      <c r="AA719" s="763">
        <f t="shared" si="160"/>
        <v>2.5700006089726457E-4</v>
      </c>
      <c r="AB719" s="375" t="s">
        <v>399</v>
      </c>
      <c r="AC719" s="831" t="str">
        <f t="shared" ca="1" si="159"/>
        <v>Electric tab Row 144-154 for Coal Mix when Inputs tab E710 = RFC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RFC</v>
      </c>
      <c r="V720" s="375" t="s">
        <v>406</v>
      </c>
      <c r="W720" s="375" t="str">
        <f t="shared" si="157"/>
        <v>100%Boiler_0%IGCC</v>
      </c>
      <c r="X720" s="824">
        <f t="shared" si="158"/>
        <v>0.34899999999999998</v>
      </c>
      <c r="Y720" s="375" t="s">
        <v>392</v>
      </c>
      <c r="Z720" s="375" t="s">
        <v>400</v>
      </c>
      <c r="AA720" s="763">
        <f t="shared" si="160"/>
        <v>4.2230010006581642E-3</v>
      </c>
      <c r="AB720" s="375" t="s">
        <v>399</v>
      </c>
      <c r="AC720" s="831" t="str">
        <f t="shared" ca="1" si="159"/>
        <v>Electric tab Row 144-154 for Coal Mix when Inputs tab E710 = RFC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RFC</v>
      </c>
      <c r="V721" s="375" t="s">
        <v>406</v>
      </c>
      <c r="W721" s="375" t="str">
        <f t="shared" si="157"/>
        <v>100%Boiler_0%IGCC</v>
      </c>
      <c r="X721" s="824">
        <f t="shared" si="158"/>
        <v>0.34899999999999998</v>
      </c>
      <c r="Y721" s="375" t="s">
        <v>393</v>
      </c>
      <c r="Z721" s="375" t="s">
        <v>400</v>
      </c>
      <c r="AA721" s="763">
        <f t="shared" si="160"/>
        <v>1.1051002618582375E-5</v>
      </c>
      <c r="AB721" s="375" t="s">
        <v>399</v>
      </c>
      <c r="AC721" s="831" t="str">
        <f t="shared" ca="1" si="159"/>
        <v>Electric tab Row 144-154 for Coal Mix when Inputs tab E710 = RFC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RFC</v>
      </c>
      <c r="V722" s="375" t="s">
        <v>406</v>
      </c>
      <c r="W722" s="375" t="str">
        <f t="shared" si="157"/>
        <v>100%Boiler_0%IGCC</v>
      </c>
      <c r="X722" s="824">
        <f t="shared" si="158"/>
        <v>0.34899999999999998</v>
      </c>
      <c r="Y722" s="375" t="s">
        <v>394</v>
      </c>
      <c r="Z722" s="375" t="s">
        <v>400</v>
      </c>
      <c r="AA722" s="763">
        <f t="shared" si="160"/>
        <v>2.0817004932678429E-5</v>
      </c>
      <c r="AB722" s="375" t="s">
        <v>399</v>
      </c>
      <c r="AC722" s="831" t="str">
        <f t="shared" ca="1" si="159"/>
        <v>Electric tab Row 144-154 for Coal Mix when Inputs tab E710 = RFC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RFC</v>
      </c>
      <c r="V723" s="375" t="s">
        <v>406</v>
      </c>
      <c r="W723" s="375" t="str">
        <f t="shared" si="157"/>
        <v>100%Boiler_0%IGCC</v>
      </c>
      <c r="X723" s="824">
        <f t="shared" si="158"/>
        <v>0.34899999999999998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RFC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RFC</v>
      </c>
      <c r="V724" s="375" t="s">
        <v>406</v>
      </c>
      <c r="W724" s="375" t="str">
        <f t="shared" si="157"/>
        <v>100%Boiler_0%IGCC</v>
      </c>
      <c r="X724" s="824">
        <f t="shared" si="158"/>
        <v>0.34899999999999998</v>
      </c>
      <c r="Y724" s="375" t="s">
        <v>396</v>
      </c>
      <c r="Z724" s="375" t="s">
        <v>400</v>
      </c>
      <c r="AA724" s="763">
        <f t="shared" si="160"/>
        <v>1.5000003554315054E-5</v>
      </c>
      <c r="AB724" s="375" t="s">
        <v>399</v>
      </c>
      <c r="AC724" s="831" t="str">
        <f t="shared" ca="1" si="159"/>
        <v>Electric tab Row 144-154 for Coal Mix when Inputs tab E710 = RFC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RFC</v>
      </c>
      <c r="V725" s="375" t="s">
        <v>406</v>
      </c>
      <c r="W725" s="375" t="str">
        <f t="shared" si="157"/>
        <v>100%Boiler_0%IGCC</v>
      </c>
      <c r="X725" s="824">
        <f t="shared" si="158"/>
        <v>0.34899999999999998</v>
      </c>
      <c r="Y725" s="375" t="s">
        <v>397</v>
      </c>
      <c r="Z725" s="375" t="s">
        <v>400</v>
      </c>
      <c r="AA725" s="763">
        <f t="shared" si="160"/>
        <v>2.1024061674052907</v>
      </c>
      <c r="AB725" s="375" t="s">
        <v>399</v>
      </c>
      <c r="AC725" s="831" t="str">
        <f t="shared" ca="1" si="159"/>
        <v>Electric tab Row 144-154 for Coal Mix when Inputs tab E710 = RFC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RFC</v>
      </c>
      <c r="V726" s="375" t="s">
        <v>406</v>
      </c>
      <c r="W726" s="375" t="str">
        <f t="shared" si="157"/>
        <v>100%Boiler_0%IGCC</v>
      </c>
      <c r="X726" s="824">
        <f t="shared" si="158"/>
        <v>0.34899999999999998</v>
      </c>
      <c r="Y726" s="375" t="s">
        <v>387</v>
      </c>
      <c r="Z726" s="375" t="s">
        <v>401</v>
      </c>
      <c r="AA726" s="378">
        <f>(G145+G189)/1000/10^6/0.000293071</f>
        <v>1.3811811638563786E-5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RFC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RFC</v>
      </c>
      <c r="V727" s="375" t="s">
        <v>406</v>
      </c>
      <c r="W727" s="375" t="str">
        <f t="shared" si="157"/>
        <v>100%Boiler_0%IGCC</v>
      </c>
      <c r="X727" s="824">
        <f t="shared" si="158"/>
        <v>0.34899999999999998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1.1346175127929701E-4</v>
      </c>
      <c r="AB727" s="375" t="s">
        <v>399</v>
      </c>
      <c r="AC727" s="831" t="str">
        <f t="shared" ca="1" si="161"/>
        <v>Electric tab Row 144-154 plus Row 188-198 for Coal Mix when Inputs tab E710 = RFC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RFC</v>
      </c>
      <c r="V728" s="375" t="s">
        <v>406</v>
      </c>
      <c r="W728" s="375" t="str">
        <f t="shared" si="157"/>
        <v>100%Boiler_0%IGCC</v>
      </c>
      <c r="X728" s="824">
        <f t="shared" si="158"/>
        <v>0.34899999999999998</v>
      </c>
      <c r="Y728" s="375" t="s">
        <v>389</v>
      </c>
      <c r="Z728" s="375" t="s">
        <v>401</v>
      </c>
      <c r="AA728" s="378">
        <f t="shared" si="162"/>
        <v>1.2138286602232724E-3</v>
      </c>
      <c r="AB728" s="375" t="s">
        <v>399</v>
      </c>
      <c r="AC728" s="831" t="str">
        <f t="shared" ca="1" si="161"/>
        <v>Electric tab Row 144-154 plus Row 188-198 for Coal Mix when Inputs tab E710 = RFC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RFC</v>
      </c>
      <c r="V729" s="375" t="s">
        <v>406</v>
      </c>
      <c r="W729" s="375" t="str">
        <f t="shared" si="157"/>
        <v>100%Boiler_0%IGCC</v>
      </c>
      <c r="X729" s="824">
        <f t="shared" si="158"/>
        <v>0.34899999999999998</v>
      </c>
      <c r="Y729" s="375" t="s">
        <v>390</v>
      </c>
      <c r="Z729" s="375" t="s">
        <v>401</v>
      </c>
      <c r="AA729" s="378">
        <f t="shared" si="162"/>
        <v>3.93502271977083E-4</v>
      </c>
      <c r="AB729" s="375" t="s">
        <v>399</v>
      </c>
      <c r="AC729" s="831" t="str">
        <f t="shared" ca="1" si="161"/>
        <v>Electric tab Row 144-154 plus Row 188-198 for Coal Mix when Inputs tab E710 = RFC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RFC</v>
      </c>
      <c r="V730" s="375" t="s">
        <v>406</v>
      </c>
      <c r="W730" s="375" t="str">
        <f t="shared" si="157"/>
        <v>100%Boiler_0%IGCC</v>
      </c>
      <c r="X730" s="824">
        <f t="shared" si="158"/>
        <v>0.34899999999999998</v>
      </c>
      <c r="Y730" s="375" t="s">
        <v>391</v>
      </c>
      <c r="Z730" s="375" t="s">
        <v>401</v>
      </c>
      <c r="AA730" s="378">
        <f t="shared" si="162"/>
        <v>2.5723188117162348E-4</v>
      </c>
      <c r="AB730" s="375" t="s">
        <v>399</v>
      </c>
      <c r="AC730" s="831" t="str">
        <f t="shared" ca="1" si="161"/>
        <v>Electric tab Row 144-154 plus Row 188-198 for Coal Mix when Inputs tab E710 = RFC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RFC</v>
      </c>
      <c r="V731" s="375" t="s">
        <v>406</v>
      </c>
      <c r="W731" s="375" t="str">
        <f t="shared" si="157"/>
        <v>100%Boiler_0%IGCC</v>
      </c>
      <c r="X731" s="824">
        <f t="shared" si="158"/>
        <v>0.34899999999999998</v>
      </c>
      <c r="Y731" s="375" t="s">
        <v>392</v>
      </c>
      <c r="Z731" s="375" t="s">
        <v>401</v>
      </c>
      <c r="AA731" s="378">
        <f t="shared" si="162"/>
        <v>4.2258296045780686E-3</v>
      </c>
      <c r="AB731" s="375" t="s">
        <v>399</v>
      </c>
      <c r="AC731" s="831" t="str">
        <f t="shared" ca="1" si="161"/>
        <v>Electric tab Row 144-154 plus Row 188-198 for Coal Mix when Inputs tab E710 = RFC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RFC</v>
      </c>
      <c r="V732" s="375" t="s">
        <v>406</v>
      </c>
      <c r="W732" s="375" t="str">
        <f t="shared" si="157"/>
        <v>100%Boiler_0%IGCC</v>
      </c>
      <c r="X732" s="824">
        <f t="shared" si="158"/>
        <v>0.34899999999999998</v>
      </c>
      <c r="Y732" s="375" t="s">
        <v>393</v>
      </c>
      <c r="Z732" s="375" t="s">
        <v>401</v>
      </c>
      <c r="AA732" s="378">
        <f t="shared" si="162"/>
        <v>1.105532631381002E-5</v>
      </c>
      <c r="AB732" s="375" t="s">
        <v>399</v>
      </c>
      <c r="AC732" s="831" t="str">
        <f t="shared" ca="1" si="161"/>
        <v>Electric tab Row 144-154 plus Row 188-198 for Coal Mix when Inputs tab E710 = RFC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RFC</v>
      </c>
      <c r="V733" s="375" t="s">
        <v>406</v>
      </c>
      <c r="W733" s="375" t="str">
        <f t="shared" si="157"/>
        <v>100%Boiler_0%IGCC</v>
      </c>
      <c r="X733" s="824">
        <f t="shared" si="158"/>
        <v>0.34899999999999998</v>
      </c>
      <c r="Y733" s="375" t="s">
        <v>394</v>
      </c>
      <c r="Z733" s="375" t="s">
        <v>401</v>
      </c>
      <c r="AA733" s="378">
        <f t="shared" si="162"/>
        <v>2.0826475303638197E-5</v>
      </c>
      <c r="AB733" s="375" t="s">
        <v>399</v>
      </c>
      <c r="AC733" s="831" t="str">
        <f t="shared" ca="1" si="161"/>
        <v>Electric tab Row 144-154 plus Row 188-198 for Coal Mix when Inputs tab E710 = RFC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RFC</v>
      </c>
      <c r="V734" s="375" t="s">
        <v>406</v>
      </c>
      <c r="W734" s="375" t="str">
        <f t="shared" si="157"/>
        <v>100%Boiler_0%IGCC</v>
      </c>
      <c r="X734" s="824">
        <f t="shared" si="158"/>
        <v>0.34899999999999998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RFC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RFC</v>
      </c>
      <c r="V735" s="375" t="s">
        <v>406</v>
      </c>
      <c r="W735" s="375" t="str">
        <f t="shared" si="157"/>
        <v>100%Boiler_0%IGCC</v>
      </c>
      <c r="X735" s="824">
        <f t="shared" si="158"/>
        <v>0.34899999999999998</v>
      </c>
      <c r="Y735" s="375" t="s">
        <v>396</v>
      </c>
      <c r="Z735" s="375" t="s">
        <v>401</v>
      </c>
      <c r="AA735" s="378">
        <f t="shared" si="162"/>
        <v>1.5007889999503837E-5</v>
      </c>
      <c r="AB735" s="375" t="s">
        <v>399</v>
      </c>
      <c r="AC735" s="831" t="str">
        <f t="shared" ca="1" si="161"/>
        <v>Electric tab Row 144-154 plus Row 188-198 for Coal Mix when Inputs tab E710 = RFC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RFC</v>
      </c>
      <c r="V736" s="375" t="s">
        <v>406</v>
      </c>
      <c r="W736" s="375" t="str">
        <f t="shared" si="157"/>
        <v>100%Boiler_0%IGCC</v>
      </c>
      <c r="X736" s="824">
        <f t="shared" si="158"/>
        <v>0.34899999999999998</v>
      </c>
      <c r="Y736" s="375" t="s">
        <v>397</v>
      </c>
      <c r="Z736" s="375" t="s">
        <v>401</v>
      </c>
      <c r="AA736" s="378">
        <f t="shared" si="162"/>
        <v>2.1041183301955835</v>
      </c>
      <c r="AB736" s="375" t="s">
        <v>399</v>
      </c>
      <c r="AC736" s="831" t="str">
        <f t="shared" ca="1" si="161"/>
        <v>Electric tab Row 144-154 plus Row 188-198 for Coal Mix when Inputs tab E710 = RFC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E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SERC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2.1741916287782051E-3</v>
      </c>
      <c r="C61" s="427"/>
      <c r="D61" s="683">
        <v>0.32054928303022773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0.79</v>
      </c>
      <c r="D62" s="681">
        <v>0.33300000000000002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2.0999999999999963E-2</v>
      </c>
      <c r="D63" s="681">
        <v>0.35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0.189</v>
      </c>
      <c r="D64" s="682">
        <v>0.27500000000000002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0.35362704677483497</v>
      </c>
      <c r="C65" s="827"/>
      <c r="D65" s="684">
        <v>0.44508071717058689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0.14299999999999999</v>
      </c>
      <c r="D66" s="681">
        <v>0.31900000000000001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9.6000000000000002E-2</v>
      </c>
      <c r="D67" s="681">
        <v>0.32200000000000001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0.75600000000000001</v>
      </c>
      <c r="D68" s="681">
        <v>0.50900000000000001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5.0000000000000044E-3</v>
      </c>
      <c r="D69" s="681">
        <v>0.33100000000000002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0.30733180196210669</v>
      </c>
      <c r="C70" s="828"/>
      <c r="D70" s="683">
        <v>0.34899999999999998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0.34899999999999998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4.3423411969270151E-3</v>
      </c>
      <c r="C73" s="827"/>
      <c r="D73" s="684">
        <v>0.19900000000000001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0.19900000000000001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0.28479750182027574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4.7727116617077403E-2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0.59887758317387607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0.13578100649319774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0.21161041444773018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5.373099588519592E-2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0.26237868296755462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0.29774219057470136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0.45532869201479909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0.45613096539893466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1.7930197816807613E-2</v>
      </c>
      <c r="C108" s="465">
        <v>1.3184022798451189E-2</v>
      </c>
      <c r="D108" s="465">
        <v>1.4616480671042598E-2</v>
      </c>
      <c r="E108" s="466">
        <v>0.13693147311471138</v>
      </c>
      <c r="F108" s="466">
        <v>0.13693147311471138</v>
      </c>
      <c r="G108" s="466">
        <v>0.13693147311471138</v>
      </c>
      <c r="H108" s="466">
        <v>0.13693147311471138</v>
      </c>
      <c r="I108" s="466">
        <v>0.13693147311471138</v>
      </c>
      <c r="J108" s="467">
        <v>1.7930197816807613E-2</v>
      </c>
      <c r="K108" s="464">
        <v>1.3184022798451189E-2</v>
      </c>
      <c r="L108" s="464">
        <v>1.4616480671042598E-2</v>
      </c>
      <c r="M108" s="466">
        <v>0.13693147311471138</v>
      </c>
      <c r="N108" s="466">
        <v>0.13693147311471138</v>
      </c>
      <c r="O108" s="466">
        <v>0.13693147311471138</v>
      </c>
      <c r="P108" s="466">
        <v>0.13693147311471138</v>
      </c>
      <c r="Q108" s="468">
        <v>0.13693147311471138</v>
      </c>
      <c r="R108" s="464">
        <v>1.6E-2</v>
      </c>
      <c r="S108" s="464">
        <v>1.2E-2</v>
      </c>
      <c r="T108" s="464">
        <v>2E-3</v>
      </c>
      <c r="U108" s="465">
        <v>3.7999999999999999E-2</v>
      </c>
      <c r="V108" s="465">
        <v>1.0999999999999999E-2</v>
      </c>
      <c r="W108" s="465">
        <v>2E-3</v>
      </c>
      <c r="X108" s="465">
        <v>1.157</v>
      </c>
      <c r="Y108" s="465">
        <v>1.4E-2</v>
      </c>
      <c r="Z108" s="465">
        <v>8.9999999999999998E-4</v>
      </c>
      <c r="AA108" s="464">
        <v>0.14899999999999999</v>
      </c>
      <c r="AB108" s="464">
        <v>0.14899999999999999</v>
      </c>
      <c r="AC108" s="464">
        <v>0.14899999999999999</v>
      </c>
      <c r="AD108" s="464">
        <v>0.14899999999999999</v>
      </c>
      <c r="AE108" s="464">
        <v>0.14899999999999999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1.6E-2</v>
      </c>
      <c r="AL108" s="464">
        <v>1.2E-2</v>
      </c>
      <c r="AM108" s="464">
        <v>2E-3</v>
      </c>
      <c r="AN108" s="464">
        <v>3.7999999999999999E-2</v>
      </c>
      <c r="AO108" s="464">
        <v>1.0999999999999999E-2</v>
      </c>
      <c r="AP108" s="464">
        <v>2E-3</v>
      </c>
      <c r="AQ108" s="464">
        <v>1.157</v>
      </c>
      <c r="AR108" s="464">
        <v>1.4E-2</v>
      </c>
      <c r="AS108" s="464">
        <v>8.9999999999999998E-4</v>
      </c>
      <c r="AT108" s="464">
        <v>0.14899999999999999</v>
      </c>
      <c r="AU108" s="464">
        <v>0.14899999999999999</v>
      </c>
      <c r="AV108" s="464">
        <v>0.14899999999999999</v>
      </c>
      <c r="AW108" s="464">
        <v>0.14899999999999999</v>
      </c>
      <c r="AX108" s="464">
        <v>0.14899999999999999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1.3269999999999999E-2</v>
      </c>
      <c r="BE108" s="464">
        <v>1.3787000000000004E-2</v>
      </c>
      <c r="BF108" s="464">
        <v>1.4E-2</v>
      </c>
      <c r="BG108" s="469">
        <v>0.14899999999999999</v>
      </c>
      <c r="BH108" s="467">
        <v>1.3269999999999999E-2</v>
      </c>
      <c r="BI108" s="464">
        <v>1.3787000000000004E-2</v>
      </c>
      <c r="BJ108" s="464">
        <v>1.4E-2</v>
      </c>
      <c r="BK108" s="464">
        <v>0.14899999999999999</v>
      </c>
      <c r="BL108" s="470">
        <v>9.7879232526617687E-3</v>
      </c>
      <c r="BM108" s="471">
        <v>3.1743982941472601E-3</v>
      </c>
      <c r="BN108" s="464">
        <v>9.7879232526617687E-3</v>
      </c>
      <c r="BO108" s="469">
        <v>3.1743982941472601E-3</v>
      </c>
      <c r="BP108" s="472">
        <v>9.8539616826101573E-3</v>
      </c>
      <c r="BQ108" s="473">
        <v>3.1697225739518897E-3</v>
      </c>
      <c r="BR108" s="474">
        <v>9.8539616826101573E-3</v>
      </c>
      <c r="BS108" s="473">
        <v>3.1697225739518897E-3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0.26937571623150092</v>
      </c>
      <c r="C109" s="465">
        <v>0.18601284296464807</v>
      </c>
      <c r="D109" s="465">
        <v>0.12139989330591031</v>
      </c>
      <c r="E109" s="466">
        <v>4.8329985726209914</v>
      </c>
      <c r="F109" s="466">
        <v>4.8329985726209914</v>
      </c>
      <c r="G109" s="466">
        <v>4.8329985726209914</v>
      </c>
      <c r="H109" s="466">
        <v>4.8329985726209914</v>
      </c>
      <c r="I109" s="466">
        <v>4.8329985726209914</v>
      </c>
      <c r="J109" s="467">
        <v>0.26937571623150092</v>
      </c>
      <c r="K109" s="464">
        <v>0.18601284296464807</v>
      </c>
      <c r="L109" s="464">
        <v>0.12139989330591031</v>
      </c>
      <c r="M109" s="466">
        <v>4.8329985726209914</v>
      </c>
      <c r="N109" s="466">
        <v>4.8329985726209914</v>
      </c>
      <c r="O109" s="466">
        <v>4.8329985726209914</v>
      </c>
      <c r="P109" s="466">
        <v>4.8329985726209914</v>
      </c>
      <c r="Q109" s="468">
        <v>4.8329985726209914</v>
      </c>
      <c r="R109" s="464">
        <v>0.17199999999999999</v>
      </c>
      <c r="S109" s="464">
        <v>3.2000000000000001E-2</v>
      </c>
      <c r="T109" s="464">
        <v>1.9E-2</v>
      </c>
      <c r="U109" s="465">
        <v>0.57299999999999995</v>
      </c>
      <c r="V109" s="465">
        <v>0.437</v>
      </c>
      <c r="W109" s="465">
        <v>9.7000000000000003E-2</v>
      </c>
      <c r="X109" s="465">
        <v>3.9809999999999999</v>
      </c>
      <c r="Y109" s="465">
        <v>0.113</v>
      </c>
      <c r="Z109" s="465">
        <v>1.5100000000000001E-2</v>
      </c>
      <c r="AA109" s="464">
        <v>5.2450000000000001</v>
      </c>
      <c r="AB109" s="464">
        <v>5.2450000000000001</v>
      </c>
      <c r="AC109" s="464">
        <v>5.2450000000000001</v>
      </c>
      <c r="AD109" s="464">
        <v>5.2450000000000001</v>
      </c>
      <c r="AE109" s="464">
        <v>5.2450000000000001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0.17199999999999999</v>
      </c>
      <c r="AL109" s="464">
        <v>3.2000000000000001E-2</v>
      </c>
      <c r="AM109" s="464">
        <v>1.9E-2</v>
      </c>
      <c r="AN109" s="464">
        <v>0.57299999999999995</v>
      </c>
      <c r="AO109" s="464">
        <v>0.437</v>
      </c>
      <c r="AP109" s="464">
        <v>9.7000000000000003E-2</v>
      </c>
      <c r="AQ109" s="464">
        <v>3.9809999999999999</v>
      </c>
      <c r="AR109" s="464">
        <v>0.113</v>
      </c>
      <c r="AS109" s="464">
        <v>1.5100000000000001E-2</v>
      </c>
      <c r="AT109" s="464">
        <v>5.2450000000000001</v>
      </c>
      <c r="AU109" s="464">
        <v>5.2450000000000001</v>
      </c>
      <c r="AV109" s="464">
        <v>5.2450000000000001</v>
      </c>
      <c r="AW109" s="464">
        <v>5.2450000000000001</v>
      </c>
      <c r="AX109" s="464">
        <v>5.2450000000000001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0.14014300000000002</v>
      </c>
      <c r="BE109" s="464">
        <v>0.21712799999999999</v>
      </c>
      <c r="BF109" s="464">
        <v>0.113</v>
      </c>
      <c r="BG109" s="469">
        <v>5.2450000000000001</v>
      </c>
      <c r="BH109" s="464">
        <v>0.14014300000000002</v>
      </c>
      <c r="BI109" s="464">
        <v>0.21712799999999999</v>
      </c>
      <c r="BJ109" s="464">
        <v>0.113</v>
      </c>
      <c r="BK109" s="464">
        <v>5.2450000000000001</v>
      </c>
      <c r="BL109" s="470">
        <v>0.1246614235213008</v>
      </c>
      <c r="BM109" s="471">
        <v>3.5045380782579752E-2</v>
      </c>
      <c r="BN109" s="464">
        <v>0.1246614235213008</v>
      </c>
      <c r="BO109" s="469">
        <v>3.5045380782579752E-2</v>
      </c>
      <c r="BP109" s="472">
        <v>0.1345911043491585</v>
      </c>
      <c r="BQ109" s="473">
        <v>3.7528827446135199E-2</v>
      </c>
      <c r="BR109" s="474">
        <v>0.1345911043491585</v>
      </c>
      <c r="BS109" s="473">
        <v>3.7528827446135199E-2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4.5357953045023063</v>
      </c>
      <c r="C110" s="465">
        <v>0.21943986144165756</v>
      </c>
      <c r="D110" s="465">
        <v>1.134463769006306</v>
      </c>
      <c r="E110" s="466">
        <v>1.7721017628197513</v>
      </c>
      <c r="F110" s="466">
        <v>1.7721017628197513</v>
      </c>
      <c r="G110" s="466">
        <v>1.7721017628197513</v>
      </c>
      <c r="H110" s="466">
        <v>1.7721017628197513</v>
      </c>
      <c r="I110" s="466">
        <v>1.7721017628197513</v>
      </c>
      <c r="J110" s="467">
        <v>4.5357953045023063</v>
      </c>
      <c r="K110" s="464">
        <v>0.21943986144165756</v>
      </c>
      <c r="L110" s="464">
        <v>1.134463769006306</v>
      </c>
      <c r="M110" s="466">
        <v>1.7721017628197513</v>
      </c>
      <c r="N110" s="466">
        <v>1.7721017628197513</v>
      </c>
      <c r="O110" s="466">
        <v>1.7721017628197513</v>
      </c>
      <c r="P110" s="466">
        <v>1.7721017628197513</v>
      </c>
      <c r="Q110" s="468">
        <v>1.7721017628197513</v>
      </c>
      <c r="R110" s="464">
        <v>5.1459999999999999</v>
      </c>
      <c r="S110" s="464">
        <v>5.37</v>
      </c>
      <c r="T110" s="464">
        <v>8.8390000000000004</v>
      </c>
      <c r="U110" s="465">
        <v>0.997</v>
      </c>
      <c r="V110" s="465">
        <v>0.28999999999999998</v>
      </c>
      <c r="W110" s="465">
        <v>9.9000000000000005E-2</v>
      </c>
      <c r="X110" s="465">
        <v>2.5950000000000002</v>
      </c>
      <c r="Y110" s="465">
        <v>0.873</v>
      </c>
      <c r="Z110" s="465">
        <v>0.23499999999999999</v>
      </c>
      <c r="AA110" s="464">
        <v>7.13</v>
      </c>
      <c r="AB110" s="464">
        <v>7.13</v>
      </c>
      <c r="AC110" s="464">
        <v>7.13</v>
      </c>
      <c r="AD110" s="464">
        <v>7.13</v>
      </c>
      <c r="AE110" s="464">
        <v>7.13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5.1459999999999999</v>
      </c>
      <c r="AL110" s="464">
        <v>5.37</v>
      </c>
      <c r="AM110" s="464">
        <v>8.8390000000000004</v>
      </c>
      <c r="AN110" s="464">
        <v>0.997</v>
      </c>
      <c r="AO110" s="464">
        <v>0.28999999999999998</v>
      </c>
      <c r="AP110" s="464">
        <v>9.9000000000000005E-2</v>
      </c>
      <c r="AQ110" s="464">
        <v>2.5950000000000002</v>
      </c>
      <c r="AR110" s="464">
        <v>0.873</v>
      </c>
      <c r="AS110" s="464">
        <v>0.23499999999999999</v>
      </c>
      <c r="AT110" s="464">
        <v>7.13</v>
      </c>
      <c r="AU110" s="464">
        <v>7.13</v>
      </c>
      <c r="AV110" s="464">
        <v>7.13</v>
      </c>
      <c r="AW110" s="464">
        <v>7.13</v>
      </c>
      <c r="AX110" s="464">
        <v>7.13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5.8486809999999991</v>
      </c>
      <c r="BE110" s="464">
        <v>0.25823000000000002</v>
      </c>
      <c r="BF110" s="464">
        <v>0.873</v>
      </c>
      <c r="BG110" s="469">
        <v>7.13</v>
      </c>
      <c r="BH110" s="464">
        <v>5.8486809999999991</v>
      </c>
      <c r="BI110" s="464">
        <v>0.25823000000000002</v>
      </c>
      <c r="BJ110" s="464">
        <v>0.873</v>
      </c>
      <c r="BK110" s="464">
        <v>7.13</v>
      </c>
      <c r="BL110" s="470">
        <v>0.44381342320646311</v>
      </c>
      <c r="BM110" s="471">
        <v>0.15697699402195026</v>
      </c>
      <c r="BN110" s="464">
        <v>0.44381342320646311</v>
      </c>
      <c r="BO110" s="469">
        <v>0.15697699402195026</v>
      </c>
      <c r="BP110" s="472">
        <v>0.40329482140526851</v>
      </c>
      <c r="BQ110" s="473">
        <v>0.13106616126750073</v>
      </c>
      <c r="BR110" s="474">
        <v>0.40329482140526851</v>
      </c>
      <c r="BS110" s="473">
        <v>0.13106616126750073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0.21270111449072876</v>
      </c>
      <c r="C111" s="465">
        <v>1.0046021431960048E-2</v>
      </c>
      <c r="D111" s="465">
        <v>0.28197586557427395</v>
      </c>
      <c r="E111" s="466">
        <v>0.62788550137585974</v>
      </c>
      <c r="F111" s="466">
        <v>0.62788550137585974</v>
      </c>
      <c r="G111" s="466">
        <v>0.62788550137585974</v>
      </c>
      <c r="H111" s="466">
        <v>0.62788550137585974</v>
      </c>
      <c r="I111" s="466">
        <v>0.62788550137585974</v>
      </c>
      <c r="J111" s="467">
        <v>0.21270111449072876</v>
      </c>
      <c r="K111" s="464">
        <v>1.0046021431960048E-2</v>
      </c>
      <c r="L111" s="464">
        <v>0.28197586557427395</v>
      </c>
      <c r="M111" s="466">
        <v>0.62788550137585974</v>
      </c>
      <c r="N111" s="466">
        <v>0.62788550137585974</v>
      </c>
      <c r="O111" s="466">
        <v>0.62788550137585974</v>
      </c>
      <c r="P111" s="466">
        <v>0.62788550137585974</v>
      </c>
      <c r="Q111" s="468">
        <v>0.62788550137585974</v>
      </c>
      <c r="R111" s="464">
        <v>9.8000000000000004E-2</v>
      </c>
      <c r="S111" s="464">
        <v>7.0999999999999994E-2</v>
      </c>
      <c r="T111" s="464">
        <v>0.36099999999999999</v>
      </c>
      <c r="U111" s="465">
        <v>5.2999999999999999E-2</v>
      </c>
      <c r="V111" s="465">
        <v>3.5999999999999997E-2</v>
      </c>
      <c r="W111" s="465">
        <v>1E-3</v>
      </c>
      <c r="X111" s="465">
        <v>0.49199999999999999</v>
      </c>
      <c r="Y111" s="465">
        <v>0.22800000000000001</v>
      </c>
      <c r="Z111" s="465">
        <v>2.8400000000000002E-2</v>
      </c>
      <c r="AA111" s="464">
        <v>2.819</v>
      </c>
      <c r="AB111" s="464">
        <v>2.819</v>
      </c>
      <c r="AC111" s="464">
        <v>2.819</v>
      </c>
      <c r="AD111" s="464">
        <v>2.819</v>
      </c>
      <c r="AE111" s="464">
        <v>2.819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9.8000000000000004E-2</v>
      </c>
      <c r="AL111" s="464">
        <v>7.0999999999999994E-2</v>
      </c>
      <c r="AM111" s="464">
        <v>0.36099999999999999</v>
      </c>
      <c r="AN111" s="464">
        <v>5.2999999999999999E-2</v>
      </c>
      <c r="AO111" s="464">
        <v>3.5999999999999997E-2</v>
      </c>
      <c r="AP111" s="464">
        <v>1E-3</v>
      </c>
      <c r="AQ111" s="464">
        <v>0.49199999999999999</v>
      </c>
      <c r="AR111" s="464">
        <v>0.22800000000000001</v>
      </c>
      <c r="AS111" s="464">
        <v>2.8400000000000002E-2</v>
      </c>
      <c r="AT111" s="464">
        <v>2.819</v>
      </c>
      <c r="AU111" s="464">
        <v>2.819</v>
      </c>
      <c r="AV111" s="464">
        <v>2.819</v>
      </c>
      <c r="AW111" s="464">
        <v>2.819</v>
      </c>
      <c r="AX111" s="464">
        <v>2.819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0.14713999999999999</v>
      </c>
      <c r="BE111" s="464">
        <v>1.4251000000000002E-2</v>
      </c>
      <c r="BF111" s="464">
        <v>0.22800000000000001</v>
      </c>
      <c r="BG111" s="469">
        <v>2.819</v>
      </c>
      <c r="BH111" s="464">
        <v>0.14713999999999999</v>
      </c>
      <c r="BI111" s="464">
        <v>1.4251000000000002E-2</v>
      </c>
      <c r="BJ111" s="464">
        <v>0.22800000000000001</v>
      </c>
      <c r="BK111" s="464">
        <v>2.819</v>
      </c>
      <c r="BL111" s="470">
        <v>9.3401641829722201E-2</v>
      </c>
      <c r="BM111" s="471">
        <v>3.408287282385819E-2</v>
      </c>
      <c r="BN111" s="464">
        <v>9.3401641829722201E-2</v>
      </c>
      <c r="BO111" s="469">
        <v>3.408287282385819E-2</v>
      </c>
      <c r="BP111" s="472">
        <v>8.7672160281344197E-2</v>
      </c>
      <c r="BQ111" s="473">
        <v>2.8366935926046392E-2</v>
      </c>
      <c r="BR111" s="474">
        <v>8.7672160281344197E-2</v>
      </c>
      <c r="BS111" s="473">
        <v>2.8366935926046392E-2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0.13569663847245644</v>
      </c>
      <c r="C112" s="465">
        <v>1.0046021431960048E-2</v>
      </c>
      <c r="D112" s="465">
        <v>0.19825618397819514</v>
      </c>
      <c r="E112" s="466">
        <v>0.56303766374502606</v>
      </c>
      <c r="F112" s="466">
        <v>0.56303766374502606</v>
      </c>
      <c r="G112" s="466">
        <v>0.56303766374502606</v>
      </c>
      <c r="H112" s="466">
        <v>0.56303766374502606</v>
      </c>
      <c r="I112" s="466">
        <v>0.56303766374502606</v>
      </c>
      <c r="J112" s="467">
        <v>0.13569663847245644</v>
      </c>
      <c r="K112" s="464">
        <v>1.0046021431960048E-2</v>
      </c>
      <c r="L112" s="464">
        <v>0.19825618397819514</v>
      </c>
      <c r="M112" s="466">
        <v>0.56303766374502606</v>
      </c>
      <c r="N112" s="466">
        <v>0.56303766374502606</v>
      </c>
      <c r="O112" s="466">
        <v>0.56303766374502606</v>
      </c>
      <c r="P112" s="466">
        <v>0.56303766374502606</v>
      </c>
      <c r="Q112" s="468">
        <v>0.56303766374502606</v>
      </c>
      <c r="R112" s="464">
        <v>7.5999999999999998E-2</v>
      </c>
      <c r="S112" s="464">
        <v>5.7000000000000002E-2</v>
      </c>
      <c r="T112" s="464">
        <v>8.6999999999999994E-2</v>
      </c>
      <c r="U112" s="465">
        <v>5.2999999999999999E-2</v>
      </c>
      <c r="V112" s="465">
        <v>3.5999999999999997E-2</v>
      </c>
      <c r="W112" s="465">
        <v>1E-3</v>
      </c>
      <c r="X112" s="465">
        <v>0.49199999999999999</v>
      </c>
      <c r="Y112" s="465">
        <v>0.18</v>
      </c>
      <c r="Z112" s="465">
        <v>8.2699999999999996E-3</v>
      </c>
      <c r="AA112" s="464">
        <v>2.0139999999999998</v>
      </c>
      <c r="AB112" s="464">
        <v>2.0139999999999998</v>
      </c>
      <c r="AC112" s="464">
        <v>2.0139999999999998</v>
      </c>
      <c r="AD112" s="464">
        <v>2.0139999999999998</v>
      </c>
      <c r="AE112" s="464">
        <v>2.0139999999999998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7.5999999999999998E-2</v>
      </c>
      <c r="AL112" s="464">
        <v>5.7000000000000002E-2</v>
      </c>
      <c r="AM112" s="464">
        <v>8.6999999999999994E-2</v>
      </c>
      <c r="AN112" s="464">
        <v>5.2999999999999999E-2</v>
      </c>
      <c r="AO112" s="464">
        <v>3.5999999999999997E-2</v>
      </c>
      <c r="AP112" s="464">
        <v>1E-3</v>
      </c>
      <c r="AQ112" s="464">
        <v>0.49199999999999999</v>
      </c>
      <c r="AR112" s="464">
        <v>0.18</v>
      </c>
      <c r="AS112" s="464">
        <v>8.2699999999999996E-3</v>
      </c>
      <c r="AT112" s="464">
        <v>2.0139999999999998</v>
      </c>
      <c r="AU112" s="464">
        <v>2.0139999999999998</v>
      </c>
      <c r="AV112" s="464">
        <v>2.0139999999999998</v>
      </c>
      <c r="AW112" s="464">
        <v>2.0139999999999998</v>
      </c>
      <c r="AX112" s="464">
        <v>2.0139999999999998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7.7679999999999999E-2</v>
      </c>
      <c r="BE112" s="464">
        <v>1.4251000000000002E-2</v>
      </c>
      <c r="BF112" s="464">
        <v>0.18</v>
      </c>
      <c r="BG112" s="469">
        <v>2.0139999999999998</v>
      </c>
      <c r="BH112" s="464">
        <v>7.7679999999999999E-2</v>
      </c>
      <c r="BI112" s="464">
        <v>1.4251000000000002E-2</v>
      </c>
      <c r="BJ112" s="464">
        <v>0.18</v>
      </c>
      <c r="BK112" s="464">
        <v>2.0139999999999998</v>
      </c>
      <c r="BL112" s="470">
        <v>6.7222907301092122E-2</v>
      </c>
      <c r="BM112" s="471">
        <v>2.430024408055308E-2</v>
      </c>
      <c r="BN112" s="464">
        <v>6.7222907301092122E-2</v>
      </c>
      <c r="BO112" s="469">
        <v>2.430024408055308E-2</v>
      </c>
      <c r="BP112" s="467">
        <v>6.9273629773101864E-2</v>
      </c>
      <c r="BQ112" s="469">
        <v>2.2714251064126376E-2</v>
      </c>
      <c r="BR112" s="464">
        <v>6.9273629773101864E-2</v>
      </c>
      <c r="BS112" s="469">
        <v>2.2714251064126376E-2</v>
      </c>
    </row>
    <row r="113" spans="1:170" ht="14.5" hidden="1" customHeight="1" x14ac:dyDescent="0.4">
      <c r="A113" s="453" t="s">
        <v>17</v>
      </c>
      <c r="B113" s="464">
        <v>6.6661436704347805</v>
      </c>
      <c r="C113" s="465">
        <v>2.0589162474812369E-3</v>
      </c>
      <c r="D113" s="465">
        <v>3.1814652235727672</v>
      </c>
      <c r="E113" s="466">
        <v>1.0103266488258389</v>
      </c>
      <c r="F113" s="466">
        <v>0.39060805035652252</v>
      </c>
      <c r="G113" s="466">
        <v>2.368725409269036</v>
      </c>
      <c r="H113" s="466">
        <v>1.6222123932027241</v>
      </c>
      <c r="I113" s="466">
        <v>0.71976350675331691</v>
      </c>
      <c r="J113" s="467">
        <v>6.6661436704347805</v>
      </c>
      <c r="K113" s="464">
        <v>2.0589162474812369E-3</v>
      </c>
      <c r="L113" s="464">
        <v>3.1814652235727672</v>
      </c>
      <c r="M113" s="466">
        <v>1.0103266488258389</v>
      </c>
      <c r="N113" s="466">
        <v>0.39060805035652252</v>
      </c>
      <c r="O113" s="466">
        <v>2.368725409269036</v>
      </c>
      <c r="P113" s="466">
        <v>1.6222123932027241</v>
      </c>
      <c r="Q113" s="468">
        <v>0.71976350675331691</v>
      </c>
      <c r="R113" s="464">
        <v>8.2720000000000002</v>
      </c>
      <c r="S113" s="464">
        <v>0.23499999999999999</v>
      </c>
      <c r="T113" s="464">
        <v>2.99</v>
      </c>
      <c r="U113" s="465">
        <v>4.4999999999999998E-2</v>
      </c>
      <c r="V113" s="465">
        <v>1.4999999999999999E-2</v>
      </c>
      <c r="W113" s="465">
        <v>4.0000000000000001E-3</v>
      </c>
      <c r="X113" s="465">
        <v>1.0999999999999999E-2</v>
      </c>
      <c r="Y113" s="465">
        <v>2.8119999999999998</v>
      </c>
      <c r="Z113" s="465">
        <v>4.9100000000000003E-3</v>
      </c>
      <c r="AA113" s="464">
        <v>1.0103266488258391</v>
      </c>
      <c r="AB113" s="464">
        <v>0.39060805035652252</v>
      </c>
      <c r="AC113" s="464">
        <v>2.3687254092690355</v>
      </c>
      <c r="AD113" s="464">
        <v>1.6222123932027241</v>
      </c>
      <c r="AE113" s="464">
        <v>0.7197635067533168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8.2720000000000002</v>
      </c>
      <c r="AL113" s="464">
        <v>0.23499999999999999</v>
      </c>
      <c r="AM113" s="464">
        <v>2.99</v>
      </c>
      <c r="AN113" s="464">
        <v>4.4999999999999998E-2</v>
      </c>
      <c r="AO113" s="464">
        <v>1.4999999999999999E-2</v>
      </c>
      <c r="AP113" s="464">
        <v>4.0000000000000001E-3</v>
      </c>
      <c r="AQ113" s="464">
        <v>1.0999999999999999E-2</v>
      </c>
      <c r="AR113" s="464">
        <v>2.8119999999999998</v>
      </c>
      <c r="AS113" s="464">
        <v>4.9100000000000003E-3</v>
      </c>
      <c r="AT113" s="464">
        <v>1.0103266488258391</v>
      </c>
      <c r="AU113" s="464">
        <v>0.39060805035652252</v>
      </c>
      <c r="AV113" s="464">
        <v>2.3687254092690355</v>
      </c>
      <c r="AW113" s="464">
        <v>1.6222123932027241</v>
      </c>
      <c r="AX113" s="464">
        <v>0.7197635067533168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7.1049249999999997</v>
      </c>
      <c r="BE113" s="464">
        <v>1.0953999999999998E-2</v>
      </c>
      <c r="BF113" s="464">
        <v>2.8119999999999998</v>
      </c>
      <c r="BG113" s="469">
        <v>0.7197635067533168</v>
      </c>
      <c r="BH113" s="464">
        <v>7.1049249999999997</v>
      </c>
      <c r="BI113" s="464">
        <v>1.0953999999999998E-2</v>
      </c>
      <c r="BJ113" s="464">
        <v>2.8119999999999998</v>
      </c>
      <c r="BK113" s="464">
        <v>0.7197635067533168</v>
      </c>
      <c r="BL113" s="470">
        <v>0.99611246100446027</v>
      </c>
      <c r="BM113" s="471">
        <v>0.37196432460823559</v>
      </c>
      <c r="BN113" s="464">
        <v>0.99611246100446027</v>
      </c>
      <c r="BO113" s="469">
        <v>0.37196432460823559</v>
      </c>
      <c r="BP113" s="472">
        <v>0.88666358497333209</v>
      </c>
      <c r="BQ113" s="473">
        <v>0.32981002235249246</v>
      </c>
      <c r="BR113" s="474">
        <v>0.88666358497333209</v>
      </c>
      <c r="BS113" s="473">
        <v>0.32981002235249246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1.7461091901209962E-2</v>
      </c>
      <c r="C114" s="465">
        <v>1.0843044205333461E-3</v>
      </c>
      <c r="D114" s="465">
        <v>8.5250159110623908E-3</v>
      </c>
      <c r="E114" s="466">
        <v>7.7699197596813582E-2</v>
      </c>
      <c r="F114" s="466">
        <v>7.7699197596813582E-2</v>
      </c>
      <c r="G114" s="466">
        <v>7.7699197596813582E-2</v>
      </c>
      <c r="H114" s="466">
        <v>7.7699197596813582E-2</v>
      </c>
      <c r="I114" s="466">
        <v>7.7699197596813582E-2</v>
      </c>
      <c r="J114" s="467">
        <v>1.7461091901209962E-2</v>
      </c>
      <c r="K114" s="464">
        <v>1.0843044205333461E-3</v>
      </c>
      <c r="L114" s="464">
        <v>8.5250159110623908E-3</v>
      </c>
      <c r="M114" s="466">
        <v>7.7699197596813582E-2</v>
      </c>
      <c r="N114" s="466">
        <v>7.7699197596813582E-2</v>
      </c>
      <c r="O114" s="466">
        <v>7.7699197596813582E-2</v>
      </c>
      <c r="P114" s="466">
        <v>7.7699197596813582E-2</v>
      </c>
      <c r="Q114" s="468">
        <v>7.7699197596813582E-2</v>
      </c>
      <c r="R114" s="464">
        <v>4.8183999999999996E-3</v>
      </c>
      <c r="S114" s="464">
        <v>8.5500000000000003E-3</v>
      </c>
      <c r="T114" s="464">
        <v>5.2199999999999998E-3</v>
      </c>
      <c r="U114" s="465">
        <v>8.7449999999999993E-3</v>
      </c>
      <c r="V114" s="465">
        <v>1.044E-3</v>
      </c>
      <c r="W114" s="465">
        <v>2.8999999999999997E-5</v>
      </c>
      <c r="X114" s="465">
        <v>9.8400000000000001E-2</v>
      </c>
      <c r="Y114" s="465">
        <v>7.7399999999999995E-3</v>
      </c>
      <c r="Z114" s="465">
        <v>3.5560999999999996E-4</v>
      </c>
      <c r="AA114" s="464">
        <v>0.27793200000000001</v>
      </c>
      <c r="AB114" s="464">
        <v>0.27793200000000001</v>
      </c>
      <c r="AC114" s="464">
        <v>0.27793200000000001</v>
      </c>
      <c r="AD114" s="464">
        <v>0.27793200000000001</v>
      </c>
      <c r="AE114" s="464">
        <v>0.27793200000000001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4.8183999999999996E-3</v>
      </c>
      <c r="AL114" s="464">
        <v>8.5500000000000003E-3</v>
      </c>
      <c r="AM114" s="464">
        <v>5.2199999999999998E-3</v>
      </c>
      <c r="AN114" s="464">
        <v>8.7449999999999993E-3</v>
      </c>
      <c r="AO114" s="464">
        <v>1.044E-3</v>
      </c>
      <c r="AP114" s="464">
        <v>2.8999999999999997E-5</v>
      </c>
      <c r="AQ114" s="464">
        <v>9.8400000000000001E-2</v>
      </c>
      <c r="AR114" s="464">
        <v>7.7399999999999995E-3</v>
      </c>
      <c r="AS114" s="464">
        <v>3.5560999999999996E-4</v>
      </c>
      <c r="AT114" s="464">
        <v>0.27793200000000001</v>
      </c>
      <c r="AU114" s="464">
        <v>0.27793200000000001</v>
      </c>
      <c r="AV114" s="464">
        <v>0.27793200000000001</v>
      </c>
      <c r="AW114" s="464">
        <v>0.27793200000000001</v>
      </c>
      <c r="AX114" s="464">
        <v>0.27793200000000001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4.9726659999999997E-3</v>
      </c>
      <c r="BE114" s="464">
        <v>1.8646830000000004E-3</v>
      </c>
      <c r="BF114" s="464">
        <v>7.7399999999999995E-3</v>
      </c>
      <c r="BG114" s="469">
        <v>0.27793200000000001</v>
      </c>
      <c r="BH114" s="464">
        <v>4.9726659999999997E-3</v>
      </c>
      <c r="BI114" s="464">
        <v>1.8646830000000004E-3</v>
      </c>
      <c r="BJ114" s="464">
        <v>7.7399999999999995E-3</v>
      </c>
      <c r="BK114" s="464">
        <v>0.27793200000000001</v>
      </c>
      <c r="BL114" s="470">
        <v>3.3788080582742952E-3</v>
      </c>
      <c r="BM114" s="471">
        <v>1.1203855446142686E-3</v>
      </c>
      <c r="BN114" s="464">
        <v>3.3788080582742952E-3</v>
      </c>
      <c r="BO114" s="469">
        <v>1.1203855446142686E-3</v>
      </c>
      <c r="BP114" s="472">
        <v>4.2558375919821744E-3</v>
      </c>
      <c r="BQ114" s="473">
        <v>1.1261147268652914E-3</v>
      </c>
      <c r="BR114" s="474">
        <v>4.2558375919821744E-3</v>
      </c>
      <c r="BS114" s="473">
        <v>1.1261147268652914E-3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1.066223911937233E-2</v>
      </c>
      <c r="C115" s="465">
        <v>5.3860256674100014E-3</v>
      </c>
      <c r="D115" s="465">
        <v>1.6058750902233805E-2</v>
      </c>
      <c r="E115" s="466">
        <v>0.18355027838087851</v>
      </c>
      <c r="F115" s="466">
        <v>0.18355027838087851</v>
      </c>
      <c r="G115" s="466">
        <v>0.18355027838087851</v>
      </c>
      <c r="H115" s="466">
        <v>0.18355027838087851</v>
      </c>
      <c r="I115" s="466">
        <v>0.18355027838087851</v>
      </c>
      <c r="J115" s="467">
        <v>1.066223911937233E-2</v>
      </c>
      <c r="K115" s="464">
        <v>5.3860256674100014E-3</v>
      </c>
      <c r="L115" s="464">
        <v>1.6058750902233805E-2</v>
      </c>
      <c r="M115" s="466">
        <v>0.18355027838087851</v>
      </c>
      <c r="N115" s="466">
        <v>0.18355027838087851</v>
      </c>
      <c r="O115" s="466">
        <v>0.18355027838087851</v>
      </c>
      <c r="P115" s="466">
        <v>0.18355027838087851</v>
      </c>
      <c r="Q115" s="468">
        <v>0.18355027838087851</v>
      </c>
      <c r="R115" s="464">
        <v>3.3440000000000002E-3</v>
      </c>
      <c r="S115" s="464">
        <v>2.223E-2</v>
      </c>
      <c r="T115" s="464">
        <v>3.4799999999999996E-3</v>
      </c>
      <c r="U115" s="465">
        <v>2.2683999999999996E-2</v>
      </c>
      <c r="V115" s="465">
        <v>2.4479999999999998E-2</v>
      </c>
      <c r="W115" s="465">
        <v>6.8000000000000005E-4</v>
      </c>
      <c r="X115" s="465">
        <v>0.21057599999999999</v>
      </c>
      <c r="Y115" s="465">
        <v>1.4579999999999999E-2</v>
      </c>
      <c r="Z115" s="465">
        <v>6.6986999999999993E-4</v>
      </c>
      <c r="AA115" s="464">
        <v>0.65656399999999993</v>
      </c>
      <c r="AB115" s="464">
        <v>0.65656399999999993</v>
      </c>
      <c r="AC115" s="464">
        <v>0.65656399999999993</v>
      </c>
      <c r="AD115" s="464">
        <v>0.65656399999999993</v>
      </c>
      <c r="AE115" s="464">
        <v>0.65656399999999993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3.3440000000000002E-3</v>
      </c>
      <c r="AL115" s="464">
        <v>2.223E-2</v>
      </c>
      <c r="AM115" s="464">
        <v>3.4799999999999996E-3</v>
      </c>
      <c r="AN115" s="464">
        <v>2.2683999999999996E-2</v>
      </c>
      <c r="AO115" s="464">
        <v>2.4479999999999998E-2</v>
      </c>
      <c r="AP115" s="464">
        <v>6.8000000000000005E-4</v>
      </c>
      <c r="AQ115" s="464">
        <v>0.21057599999999999</v>
      </c>
      <c r="AR115" s="464">
        <v>1.4579999999999999E-2</v>
      </c>
      <c r="AS115" s="464">
        <v>6.6986999999999993E-4</v>
      </c>
      <c r="AT115" s="464">
        <v>0.65656399999999993</v>
      </c>
      <c r="AU115" s="464">
        <v>0.65656399999999993</v>
      </c>
      <c r="AV115" s="464">
        <v>0.65656399999999993</v>
      </c>
      <c r="AW115" s="464">
        <v>0.65656399999999993</v>
      </c>
      <c r="AX115" s="464">
        <v>0.65656399999999993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3.7663099999999993E-3</v>
      </c>
      <c r="BE115" s="464">
        <v>7.1608520000000005E-3</v>
      </c>
      <c r="BF115" s="464">
        <v>1.4579999999999999E-2</v>
      </c>
      <c r="BG115" s="469">
        <v>0.65656399999999993</v>
      </c>
      <c r="BH115" s="464">
        <v>3.7663099999999993E-3</v>
      </c>
      <c r="BI115" s="464">
        <v>7.1608520000000005E-3</v>
      </c>
      <c r="BJ115" s="464">
        <v>1.4579999999999999E-2</v>
      </c>
      <c r="BK115" s="464">
        <v>0.65656399999999993</v>
      </c>
      <c r="BL115" s="470">
        <v>7.6602288892218618E-3</v>
      </c>
      <c r="BM115" s="471">
        <v>2.4821856361928623E-3</v>
      </c>
      <c r="BN115" s="464">
        <v>7.6602288892218618E-3</v>
      </c>
      <c r="BO115" s="469">
        <v>2.4821856361928623E-3</v>
      </c>
      <c r="BP115" s="472">
        <v>9.8723822030517567E-3</v>
      </c>
      <c r="BQ115" s="473">
        <v>2.5324871319931117E-3</v>
      </c>
      <c r="BR115" s="474">
        <v>9.8723822030517567E-3</v>
      </c>
      <c r="BS115" s="473">
        <v>2.5324871319931117E-3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3.3713534518747819E-2</v>
      </c>
      <c r="C116" s="465">
        <v>2.8706262951764452E-2</v>
      </c>
      <c r="D116" s="465">
        <v>1.0343970936430144E-2</v>
      </c>
      <c r="E116" s="466">
        <v>0.1691496346452076</v>
      </c>
      <c r="F116" s="466">
        <v>0.1691496346452076</v>
      </c>
      <c r="G116" s="466">
        <v>0.1691496346452076</v>
      </c>
      <c r="H116" s="466">
        <v>0.1691496346452076</v>
      </c>
      <c r="I116" s="466">
        <v>0.1691496346452076</v>
      </c>
      <c r="J116" s="467">
        <v>3.3713534518747819E-2</v>
      </c>
      <c r="K116" s="464">
        <v>2.8706262951764452E-2</v>
      </c>
      <c r="L116" s="464">
        <v>1.0343970936430144E-2</v>
      </c>
      <c r="M116" s="466">
        <v>0.1691496346452076</v>
      </c>
      <c r="N116" s="466">
        <v>0.1691496346452076</v>
      </c>
      <c r="O116" s="466">
        <v>0.1691496346452076</v>
      </c>
      <c r="P116" s="466">
        <v>0.1691496346452076</v>
      </c>
      <c r="Q116" s="468">
        <v>0.1691496346452076</v>
      </c>
      <c r="R116" s="464">
        <v>3.2000000000000001E-2</v>
      </c>
      <c r="S116" s="464">
        <v>3.1E-2</v>
      </c>
      <c r="T116" s="464">
        <v>3.7999999999999999E-2</v>
      </c>
      <c r="U116" s="465">
        <v>1.0999999999999999E-2</v>
      </c>
      <c r="V116" s="465">
        <v>1.0999999999999999E-2</v>
      </c>
      <c r="W116" s="465">
        <v>8.0000000000000002E-3</v>
      </c>
      <c r="X116" s="465">
        <v>1.0999999999999999E-2</v>
      </c>
      <c r="Y116" s="465">
        <v>0.01</v>
      </c>
      <c r="Z116" s="465">
        <v>8.9999999999999993E-3</v>
      </c>
      <c r="AA116" s="464">
        <v>0.54400000000000004</v>
      </c>
      <c r="AB116" s="464">
        <v>0.54400000000000004</v>
      </c>
      <c r="AC116" s="464">
        <v>0.54400000000000004</v>
      </c>
      <c r="AD116" s="464">
        <v>0.54400000000000004</v>
      </c>
      <c r="AE116" s="464">
        <v>0.54400000000000004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3.2000000000000001E-2</v>
      </c>
      <c r="AL116" s="464">
        <v>3.1E-2</v>
      </c>
      <c r="AM116" s="464">
        <v>3.7999999999999999E-2</v>
      </c>
      <c r="AN116" s="464">
        <v>1.0999999999999999E-2</v>
      </c>
      <c r="AO116" s="464">
        <v>1.0999999999999999E-2</v>
      </c>
      <c r="AP116" s="464">
        <v>8.0000000000000002E-3</v>
      </c>
      <c r="AQ116" s="464">
        <v>1.0999999999999999E-2</v>
      </c>
      <c r="AR116" s="464">
        <v>0.01</v>
      </c>
      <c r="AS116" s="464">
        <v>8.9999999999999993E-3</v>
      </c>
      <c r="AT116" s="464">
        <v>0.54400000000000004</v>
      </c>
      <c r="AU116" s="464">
        <v>0.54400000000000004</v>
      </c>
      <c r="AV116" s="464">
        <v>0.54400000000000004</v>
      </c>
      <c r="AW116" s="464">
        <v>0.54400000000000004</v>
      </c>
      <c r="AX116" s="464">
        <v>0.54400000000000004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3.3112999999999997E-2</v>
      </c>
      <c r="BE116" s="464">
        <v>8.7320000000000002E-3</v>
      </c>
      <c r="BF116" s="464">
        <v>0.01</v>
      </c>
      <c r="BG116" s="469">
        <v>0.54400000000000004</v>
      </c>
      <c r="BH116" s="464">
        <v>3.3112999999999997E-2</v>
      </c>
      <c r="BI116" s="464">
        <v>8.7320000000000002E-3</v>
      </c>
      <c r="BJ116" s="464">
        <v>0.01</v>
      </c>
      <c r="BK116" s="464">
        <v>0.54400000000000004</v>
      </c>
      <c r="BL116" s="470">
        <v>1.4138147330403281E-2</v>
      </c>
      <c r="BM116" s="471"/>
      <c r="BN116" s="464">
        <v>1.4138147330403281E-2</v>
      </c>
      <c r="BO116" s="469"/>
      <c r="BP116" s="472">
        <v>8.5954170105909562E-3</v>
      </c>
      <c r="BQ116" s="473"/>
      <c r="BR116" s="474">
        <v>8.5954170105909562E-3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6.7014428679093158E-3</v>
      </c>
      <c r="C117" s="465">
        <v>1.8597541358118066E-3</v>
      </c>
      <c r="D117" s="465">
        <v>1.5506179494497363E-2</v>
      </c>
      <c r="E117" s="466">
        <v>0.10471331158421519</v>
      </c>
      <c r="F117" s="466">
        <v>0.10471331158421519</v>
      </c>
      <c r="G117" s="466">
        <v>0.10471331158421519</v>
      </c>
      <c r="H117" s="466">
        <v>0.10471331158421519</v>
      </c>
      <c r="I117" s="466">
        <v>0.10471331158421519</v>
      </c>
      <c r="J117" s="467">
        <v>6.7014428679093158E-3</v>
      </c>
      <c r="K117" s="464">
        <v>1.8597541358118066E-3</v>
      </c>
      <c r="L117" s="464">
        <v>1.5506179494497363E-2</v>
      </c>
      <c r="M117" s="466">
        <v>0.10471331158421519</v>
      </c>
      <c r="N117" s="466">
        <v>0.10471331158421519</v>
      </c>
      <c r="O117" s="466">
        <v>0.10471331158421519</v>
      </c>
      <c r="P117" s="466">
        <v>0.10471331158421519</v>
      </c>
      <c r="Q117" s="468">
        <v>0.10471331158421519</v>
      </c>
      <c r="R117" s="464">
        <v>6.0000000000000001E-3</v>
      </c>
      <c r="S117" s="464">
        <v>6.0000000000000001E-3</v>
      </c>
      <c r="T117" s="464">
        <v>8.0000000000000002E-3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1.4999999999999999E-2</v>
      </c>
      <c r="Z117" s="465">
        <v>1.35E-2</v>
      </c>
      <c r="AA117" s="464">
        <v>7.2999999999999995E-2</v>
      </c>
      <c r="AB117" s="464">
        <v>7.2999999999999995E-2</v>
      </c>
      <c r="AC117" s="464">
        <v>7.2999999999999995E-2</v>
      </c>
      <c r="AD117" s="464">
        <v>7.2999999999999995E-2</v>
      </c>
      <c r="AE117" s="464">
        <v>7.2999999999999995E-2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6.0000000000000001E-3</v>
      </c>
      <c r="AL117" s="464">
        <v>6.0000000000000001E-3</v>
      </c>
      <c r="AM117" s="464">
        <v>8.0000000000000002E-3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1.4999999999999999E-2</v>
      </c>
      <c r="AS117" s="464">
        <v>1.35E-2</v>
      </c>
      <c r="AT117" s="464">
        <v>7.2999999999999995E-2</v>
      </c>
      <c r="AU117" s="464">
        <v>7.2999999999999995E-2</v>
      </c>
      <c r="AV117" s="464">
        <v>7.2999999999999995E-2</v>
      </c>
      <c r="AW117" s="464">
        <v>7.2999999999999995E-2</v>
      </c>
      <c r="AX117" s="464">
        <v>7.2999999999999995E-2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6.378E-3</v>
      </c>
      <c r="BE117" s="464">
        <v>1E-3</v>
      </c>
      <c r="BF117" s="464">
        <v>1.4999999999999999E-2</v>
      </c>
      <c r="BG117" s="469">
        <v>7.2999999999999995E-2</v>
      </c>
      <c r="BH117" s="464">
        <v>6.378E-3</v>
      </c>
      <c r="BI117" s="464">
        <v>1E-3</v>
      </c>
      <c r="BJ117" s="464">
        <v>1.4999999999999999E-2</v>
      </c>
      <c r="BK117" s="464">
        <v>7.2999999999999995E-2</v>
      </c>
      <c r="BL117" s="470">
        <v>5.8924725961090945E-3</v>
      </c>
      <c r="BM117" s="471"/>
      <c r="BN117" s="464">
        <v>5.8924725961090945E-3</v>
      </c>
      <c r="BO117" s="469"/>
      <c r="BP117" s="472">
        <v>5.2944619777904548E-3</v>
      </c>
      <c r="BQ117" s="473"/>
      <c r="BR117" s="474">
        <v>5.2944619777904548E-3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905.08980654094648</v>
      </c>
      <c r="C118" s="477">
        <v>455.06568931364484</v>
      </c>
      <c r="D118" s="477">
        <v>977.85785329850808</v>
      </c>
      <c r="E118" s="478">
        <v>1795.6199759575015</v>
      </c>
      <c r="F118" s="478">
        <v>1785.3808279664913</v>
      </c>
      <c r="G118" s="478">
        <v>1831.2234245697796</v>
      </c>
      <c r="H118" s="478">
        <v>1761.0767089561327</v>
      </c>
      <c r="I118" s="478">
        <v>1650.8681412317042</v>
      </c>
      <c r="J118" s="479">
        <v>905.08980654094648</v>
      </c>
      <c r="K118" s="476">
        <v>455.06568931364484</v>
      </c>
      <c r="L118" s="476">
        <v>977.85785329850808</v>
      </c>
      <c r="M118" s="478">
        <v>1795.6199759575015</v>
      </c>
      <c r="N118" s="478">
        <v>1785.3808279664913</v>
      </c>
      <c r="O118" s="478">
        <v>1831.2234245697796</v>
      </c>
      <c r="P118" s="478">
        <v>1761.0767089561327</v>
      </c>
      <c r="Q118" s="480">
        <v>1650.8681412317042</v>
      </c>
      <c r="R118" s="476">
        <v>871.3912785398785</v>
      </c>
      <c r="S118" s="476">
        <v>829.28195141896208</v>
      </c>
      <c r="T118" s="476">
        <v>1055.5292658752155</v>
      </c>
      <c r="U118" s="477">
        <v>634.45084795801654</v>
      </c>
      <c r="V118" s="477">
        <v>628.82790516426394</v>
      </c>
      <c r="W118" s="477">
        <v>398.09927364774558</v>
      </c>
      <c r="X118" s="477">
        <v>602.56859591724242</v>
      </c>
      <c r="Y118" s="477">
        <v>977.87392041567932</v>
      </c>
      <c r="Z118" s="477">
        <v>875.24306562594779</v>
      </c>
      <c r="AA118" s="476">
        <v>1793.9040930628639</v>
      </c>
      <c r="AB118" s="476">
        <v>1783.6649450718535</v>
      </c>
      <c r="AC118" s="476">
        <v>1829.5075416751417</v>
      </c>
      <c r="AD118" s="476">
        <v>1759.3608260614953</v>
      </c>
      <c r="AE118" s="476">
        <v>1649.1522583370663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871.3912785398785</v>
      </c>
      <c r="AL118" s="476">
        <v>829.28195141896208</v>
      </c>
      <c r="AM118" s="476">
        <v>1055.5292658752155</v>
      </c>
      <c r="AN118" s="476">
        <v>634.45084795801654</v>
      </c>
      <c r="AO118" s="476">
        <v>628.82790516426394</v>
      </c>
      <c r="AP118" s="476">
        <v>398.09927364774558</v>
      </c>
      <c r="AQ118" s="476">
        <v>602.56859591724242</v>
      </c>
      <c r="AR118" s="476">
        <v>977.87392041567932</v>
      </c>
      <c r="AS118" s="476">
        <v>875.24306562594779</v>
      </c>
      <c r="AT118" s="476">
        <v>1793.9040930628639</v>
      </c>
      <c r="AU118" s="476">
        <v>1783.6649450718535</v>
      </c>
      <c r="AV118" s="476">
        <v>1829.5075416751417</v>
      </c>
      <c r="AW118" s="476">
        <v>1759.3608260614953</v>
      </c>
      <c r="AX118" s="476">
        <v>1649.1522583370663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905.3090622767179</v>
      </c>
      <c r="BE118" s="476">
        <v>455.06984401104756</v>
      </c>
      <c r="BF118" s="476">
        <v>977.87392041567932</v>
      </c>
      <c r="BG118" s="481">
        <v>-10.202526190476192</v>
      </c>
      <c r="BH118" s="476">
        <v>905.3090622767179</v>
      </c>
      <c r="BI118" s="476">
        <v>455.06984401104756</v>
      </c>
      <c r="BJ118" s="476">
        <v>977.87392041567932</v>
      </c>
      <c r="BK118" s="476">
        <v>-10.202526190476192</v>
      </c>
      <c r="BL118" s="482">
        <v>463.38133869743331</v>
      </c>
      <c r="BM118" s="483"/>
      <c r="BN118" s="476">
        <v>463.38133869743331</v>
      </c>
      <c r="BO118" s="481"/>
      <c r="BP118" s="484">
        <v>463.38077160188146</v>
      </c>
      <c r="BQ118" s="485"/>
      <c r="BR118" s="486">
        <v>463.38077160188146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-1804.1066192533401</v>
      </c>
      <c r="F119" s="489">
        <v>-1793.8674712623299</v>
      </c>
      <c r="G119" s="489">
        <v>-1839.7100678656182</v>
      </c>
      <c r="H119" s="489">
        <v>-1769.5633522519713</v>
      </c>
      <c r="I119" s="489">
        <v>-1659.3547845275427</v>
      </c>
      <c r="J119" s="490"/>
      <c r="K119" s="487"/>
      <c r="L119" s="487"/>
      <c r="M119" s="489">
        <v>-1804.1066192533401</v>
      </c>
      <c r="N119" s="489">
        <v>-1793.8674712623299</v>
      </c>
      <c r="O119" s="489">
        <v>-1839.7100678656182</v>
      </c>
      <c r="P119" s="489">
        <v>-1769.5633522519713</v>
      </c>
      <c r="Q119" s="491">
        <v>-1659.3547845275427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-1804.1066192533401</v>
      </c>
      <c r="AB119" s="487">
        <v>-1793.8674712623297</v>
      </c>
      <c r="AC119" s="487">
        <v>-1839.7100678656179</v>
      </c>
      <c r="AD119" s="487">
        <v>-1769.5633522519715</v>
      </c>
      <c r="AE119" s="487">
        <v>-1659.3547845275425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-1804.1066192533401</v>
      </c>
      <c r="AU119" s="487">
        <v>-1793.8674712623297</v>
      </c>
      <c r="AV119" s="487">
        <v>-1839.7100678656179</v>
      </c>
      <c r="AW119" s="487">
        <v>-1769.5633522519715</v>
      </c>
      <c r="AX119" s="487">
        <v>-1659.3547845275425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340</v>
      </c>
      <c r="C121" s="959"/>
      <c r="D121" s="958" t="s">
        <v>341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9.8539616826101573E-3</v>
      </c>
      <c r="C123" s="473">
        <v>3.1697225739518897E-3</v>
      </c>
      <c r="D123" s="472">
        <v>9.8539616826101573E-3</v>
      </c>
      <c r="E123" s="473">
        <v>3.1697225739518897E-3</v>
      </c>
      <c r="F123" s="472">
        <v>1.3269999999999999E-2</v>
      </c>
      <c r="G123" s="473">
        <v>1.327E-4</v>
      </c>
      <c r="H123" s="472">
        <v>1.3787000000000004E-2</v>
      </c>
      <c r="I123" s="473">
        <v>4.3153310000000012E-3</v>
      </c>
      <c r="J123" s="472">
        <v>1.4E-2</v>
      </c>
      <c r="K123" s="473">
        <v>5.3200000000000001E-3</v>
      </c>
      <c r="L123" s="472">
        <v>0.14899999999999999</v>
      </c>
      <c r="M123" s="473">
        <v>1.9369999999999999E-3</v>
      </c>
      <c r="N123" s="472">
        <v>0</v>
      </c>
      <c r="O123" s="473">
        <v>0</v>
      </c>
      <c r="P123" s="472">
        <v>0</v>
      </c>
      <c r="Q123" s="473">
        <v>0</v>
      </c>
      <c r="R123" s="503">
        <v>1.6E-2</v>
      </c>
      <c r="S123" s="504">
        <v>1.6000000000000001E-4</v>
      </c>
      <c r="T123" s="503">
        <v>1.2E-2</v>
      </c>
      <c r="U123" s="504">
        <v>1.2E-4</v>
      </c>
      <c r="V123" s="503">
        <v>2E-3</v>
      </c>
      <c r="W123" s="505">
        <v>2.0000000000000002E-5</v>
      </c>
      <c r="X123" s="472">
        <v>3.7999999999999999E-2</v>
      </c>
      <c r="Y123" s="473">
        <v>1.1894E-2</v>
      </c>
      <c r="Z123" s="472">
        <v>1.0999999999999999E-2</v>
      </c>
      <c r="AA123" s="473">
        <v>3.4429999999999999E-3</v>
      </c>
      <c r="AB123" s="472">
        <v>2E-3</v>
      </c>
      <c r="AC123" s="473">
        <v>6.2600000000000004E-4</v>
      </c>
      <c r="AD123" s="474">
        <v>1.157</v>
      </c>
      <c r="AE123" s="474">
        <v>0.36214099999999999</v>
      </c>
      <c r="AF123" s="472">
        <v>1.4E-2</v>
      </c>
      <c r="AG123" s="473">
        <v>5.3200000000000001E-3</v>
      </c>
      <c r="AH123" s="472">
        <v>8.9999999999999998E-4</v>
      </c>
      <c r="AI123" s="473">
        <v>3.4200000000000002E-4</v>
      </c>
      <c r="AJ123" s="472">
        <v>0.14899999999999999</v>
      </c>
      <c r="AK123" s="473">
        <v>1.9369999999999999E-3</v>
      </c>
      <c r="AL123" s="472">
        <v>0.14899999999999999</v>
      </c>
      <c r="AM123" s="473">
        <v>1.9369999999999999E-3</v>
      </c>
      <c r="AN123" s="472">
        <v>0.14899999999999999</v>
      </c>
      <c r="AO123" s="473">
        <v>1.9369999999999999E-3</v>
      </c>
      <c r="AP123" s="472">
        <v>0.14899999999999999</v>
      </c>
      <c r="AQ123" s="473">
        <v>1.9369999999999999E-3</v>
      </c>
      <c r="AR123" s="472">
        <v>0.14899999999999999</v>
      </c>
      <c r="AS123" s="473">
        <v>1.9369999999999999E-3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0.1345911043491585</v>
      </c>
      <c r="C124" s="473">
        <v>3.7528827446135199E-2</v>
      </c>
      <c r="D124" s="472">
        <v>0.1345911043491585</v>
      </c>
      <c r="E124" s="473">
        <v>3.7528827446135199E-2</v>
      </c>
      <c r="F124" s="472">
        <v>0.14014300000000002</v>
      </c>
      <c r="G124" s="473">
        <v>1.4014300000000002E-3</v>
      </c>
      <c r="H124" s="472">
        <v>0.21712799999999999</v>
      </c>
      <c r="I124" s="473">
        <v>6.7961064000000002E-2</v>
      </c>
      <c r="J124" s="472">
        <v>0.113</v>
      </c>
      <c r="K124" s="473">
        <v>4.2939999999999999E-2</v>
      </c>
      <c r="L124" s="472">
        <v>5.2450000000000001</v>
      </c>
      <c r="M124" s="473">
        <v>6.8184999999999996E-2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0.17199999999999999</v>
      </c>
      <c r="S124" s="474">
        <v>1.72E-3</v>
      </c>
      <c r="T124" s="472">
        <v>3.2000000000000001E-2</v>
      </c>
      <c r="U124" s="474">
        <v>3.2000000000000003E-4</v>
      </c>
      <c r="V124" s="472">
        <v>1.9E-2</v>
      </c>
      <c r="W124" s="473">
        <v>1.9000000000000001E-4</v>
      </c>
      <c r="X124" s="472">
        <v>0.57299999999999995</v>
      </c>
      <c r="Y124" s="473">
        <v>0.17934899999999998</v>
      </c>
      <c r="Z124" s="472">
        <v>0.437</v>
      </c>
      <c r="AA124" s="473">
        <v>0.13678100000000001</v>
      </c>
      <c r="AB124" s="472">
        <v>9.7000000000000003E-2</v>
      </c>
      <c r="AC124" s="473">
        <v>3.0361000000000003E-2</v>
      </c>
      <c r="AD124" s="474">
        <v>3.9809999999999999</v>
      </c>
      <c r="AE124" s="474">
        <v>1.2460529999999999</v>
      </c>
      <c r="AF124" s="472">
        <v>0.113</v>
      </c>
      <c r="AG124" s="473">
        <v>4.2939999999999999E-2</v>
      </c>
      <c r="AH124" s="472">
        <v>1.5100000000000001E-2</v>
      </c>
      <c r="AI124" s="473">
        <v>5.738E-3</v>
      </c>
      <c r="AJ124" s="472">
        <v>5.2450000000000001</v>
      </c>
      <c r="AK124" s="473">
        <v>6.8184999999999996E-2</v>
      </c>
      <c r="AL124" s="472">
        <v>5.2450000000000001</v>
      </c>
      <c r="AM124" s="473">
        <v>6.8184999999999996E-2</v>
      </c>
      <c r="AN124" s="472">
        <v>5.2450000000000001</v>
      </c>
      <c r="AO124" s="473">
        <v>6.8184999999999996E-2</v>
      </c>
      <c r="AP124" s="472">
        <v>5.2450000000000001</v>
      </c>
      <c r="AQ124" s="473">
        <v>6.8184999999999996E-2</v>
      </c>
      <c r="AR124" s="472">
        <v>5.2450000000000001</v>
      </c>
      <c r="AS124" s="473">
        <v>6.8184999999999996E-2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0.40329482140526851</v>
      </c>
      <c r="C125" s="473">
        <v>0.13106616126750073</v>
      </c>
      <c r="D125" s="472">
        <v>0.40329482140526851</v>
      </c>
      <c r="E125" s="473">
        <v>0.13106616126750073</v>
      </c>
      <c r="F125" s="472">
        <v>5.8486809999999991</v>
      </c>
      <c r="G125" s="473">
        <v>5.8486809999999993E-2</v>
      </c>
      <c r="H125" s="472">
        <v>0.25823000000000002</v>
      </c>
      <c r="I125" s="473">
        <v>8.082599E-2</v>
      </c>
      <c r="J125" s="472">
        <v>0.873</v>
      </c>
      <c r="K125" s="473">
        <v>0.33173999999999998</v>
      </c>
      <c r="L125" s="472">
        <v>7.13</v>
      </c>
      <c r="M125" s="473">
        <v>9.2689999999999995E-2</v>
      </c>
      <c r="N125" s="472">
        <v>0</v>
      </c>
      <c r="O125" s="473">
        <v>0</v>
      </c>
      <c r="P125" s="472">
        <v>0</v>
      </c>
      <c r="Q125" s="473">
        <v>0</v>
      </c>
      <c r="R125" s="472">
        <v>5.1459999999999999</v>
      </c>
      <c r="S125" s="474">
        <v>5.1459999999999999E-2</v>
      </c>
      <c r="T125" s="472">
        <v>5.37</v>
      </c>
      <c r="U125" s="474">
        <v>5.3700000000000005E-2</v>
      </c>
      <c r="V125" s="472">
        <v>8.8390000000000004</v>
      </c>
      <c r="W125" s="473">
        <v>8.839000000000001E-2</v>
      </c>
      <c r="X125" s="472">
        <v>0.997</v>
      </c>
      <c r="Y125" s="473">
        <v>0.31206099999999998</v>
      </c>
      <c r="Z125" s="472">
        <v>0.28999999999999998</v>
      </c>
      <c r="AA125" s="473">
        <v>9.076999999999999E-2</v>
      </c>
      <c r="AB125" s="472">
        <v>9.9000000000000005E-2</v>
      </c>
      <c r="AC125" s="473">
        <v>3.0987000000000001E-2</v>
      </c>
      <c r="AD125" s="474">
        <v>2.5950000000000002</v>
      </c>
      <c r="AE125" s="474">
        <v>0.81223500000000004</v>
      </c>
      <c r="AF125" s="472">
        <v>0.873</v>
      </c>
      <c r="AG125" s="473">
        <v>0.33173999999999998</v>
      </c>
      <c r="AH125" s="472">
        <v>0.23499999999999999</v>
      </c>
      <c r="AI125" s="473">
        <v>8.929999999999999E-2</v>
      </c>
      <c r="AJ125" s="472">
        <v>7.13</v>
      </c>
      <c r="AK125" s="473">
        <v>9.2689999999999995E-2</v>
      </c>
      <c r="AL125" s="472">
        <v>7.13</v>
      </c>
      <c r="AM125" s="473">
        <v>9.2689999999999995E-2</v>
      </c>
      <c r="AN125" s="472">
        <v>7.13</v>
      </c>
      <c r="AO125" s="473">
        <v>9.2689999999999995E-2</v>
      </c>
      <c r="AP125" s="472">
        <v>7.13</v>
      </c>
      <c r="AQ125" s="473">
        <v>9.2689999999999995E-2</v>
      </c>
      <c r="AR125" s="472">
        <v>7.13</v>
      </c>
      <c r="AS125" s="473">
        <v>9.2689999999999995E-2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8.7672160281344197E-2</v>
      </c>
      <c r="C126" s="473">
        <v>2.8366935926046392E-2</v>
      </c>
      <c r="D126" s="472">
        <v>8.7672160281344197E-2</v>
      </c>
      <c r="E126" s="473">
        <v>2.8366935926046392E-2</v>
      </c>
      <c r="F126" s="472">
        <v>0.14713999999999999</v>
      </c>
      <c r="G126" s="473">
        <v>1.4713999999999999E-3</v>
      </c>
      <c r="H126" s="472">
        <v>1.4251000000000002E-2</v>
      </c>
      <c r="I126" s="473">
        <v>4.4605630000000007E-3</v>
      </c>
      <c r="J126" s="472">
        <v>0.22800000000000001</v>
      </c>
      <c r="K126" s="473">
        <v>8.6640000000000009E-2</v>
      </c>
      <c r="L126" s="472">
        <v>2.819</v>
      </c>
      <c r="M126" s="473">
        <v>3.6646999999999999E-2</v>
      </c>
      <c r="N126" s="472">
        <v>0</v>
      </c>
      <c r="O126" s="473">
        <v>0</v>
      </c>
      <c r="P126" s="472">
        <v>0</v>
      </c>
      <c r="Q126" s="473">
        <v>0</v>
      </c>
      <c r="R126" s="472">
        <v>9.8000000000000004E-2</v>
      </c>
      <c r="S126" s="474">
        <v>9.7999999999999997E-4</v>
      </c>
      <c r="T126" s="472">
        <v>7.0999999999999994E-2</v>
      </c>
      <c r="U126" s="474">
        <v>7.0999999999999991E-4</v>
      </c>
      <c r="V126" s="472">
        <v>0.36099999999999999</v>
      </c>
      <c r="W126" s="473">
        <v>3.6099999999999999E-3</v>
      </c>
      <c r="X126" s="472">
        <v>5.2999999999999999E-2</v>
      </c>
      <c r="Y126" s="473">
        <v>1.6589E-2</v>
      </c>
      <c r="Z126" s="472">
        <v>3.5999999999999997E-2</v>
      </c>
      <c r="AA126" s="473">
        <v>1.1267999999999999E-2</v>
      </c>
      <c r="AB126" s="472">
        <v>1E-3</v>
      </c>
      <c r="AC126" s="473">
        <v>3.1300000000000002E-4</v>
      </c>
      <c r="AD126" s="474">
        <v>0.49199999999999999</v>
      </c>
      <c r="AE126" s="474">
        <v>0.15399599999999999</v>
      </c>
      <c r="AF126" s="472">
        <v>0.22800000000000001</v>
      </c>
      <c r="AG126" s="473">
        <v>8.6640000000000009E-2</v>
      </c>
      <c r="AH126" s="472">
        <v>2.8400000000000002E-2</v>
      </c>
      <c r="AI126" s="473">
        <v>1.0792000000000001E-2</v>
      </c>
      <c r="AJ126" s="472">
        <v>2.819</v>
      </c>
      <c r="AK126" s="473">
        <v>3.6646999999999999E-2</v>
      </c>
      <c r="AL126" s="472">
        <v>2.819</v>
      </c>
      <c r="AM126" s="473">
        <v>3.6646999999999999E-2</v>
      </c>
      <c r="AN126" s="472">
        <v>2.819</v>
      </c>
      <c r="AO126" s="473">
        <v>3.6646999999999999E-2</v>
      </c>
      <c r="AP126" s="472">
        <v>2.819</v>
      </c>
      <c r="AQ126" s="473">
        <v>3.6646999999999999E-2</v>
      </c>
      <c r="AR126" s="472">
        <v>2.819</v>
      </c>
      <c r="AS126" s="473">
        <v>3.6646999999999999E-2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6.9273629773101864E-2</v>
      </c>
      <c r="C127" s="469">
        <v>2.2714251064126376E-2</v>
      </c>
      <c r="D127" s="467">
        <v>6.9273629773101864E-2</v>
      </c>
      <c r="E127" s="469">
        <v>2.2714251064126376E-2</v>
      </c>
      <c r="F127" s="467">
        <v>7.7679999999999999E-2</v>
      </c>
      <c r="G127" s="469">
        <v>7.7680000000000002E-4</v>
      </c>
      <c r="H127" s="467">
        <v>1.4251000000000002E-2</v>
      </c>
      <c r="I127" s="469">
        <v>4.4605630000000007E-3</v>
      </c>
      <c r="J127" s="467">
        <v>0.18</v>
      </c>
      <c r="K127" s="469">
        <v>6.8400000000000002E-2</v>
      </c>
      <c r="L127" s="472">
        <v>2.0139999999999998</v>
      </c>
      <c r="M127" s="473">
        <v>2.6181999999999997E-2</v>
      </c>
      <c r="N127" s="467">
        <v>0</v>
      </c>
      <c r="O127" s="469">
        <v>0</v>
      </c>
      <c r="P127" s="467">
        <v>0</v>
      </c>
      <c r="Q127" s="469">
        <v>0</v>
      </c>
      <c r="R127" s="472">
        <v>7.5999999999999998E-2</v>
      </c>
      <c r="S127" s="474">
        <v>7.6000000000000004E-4</v>
      </c>
      <c r="T127" s="472">
        <v>5.7000000000000002E-2</v>
      </c>
      <c r="U127" s="474">
        <v>5.7000000000000009E-4</v>
      </c>
      <c r="V127" s="472">
        <v>8.6999999999999994E-2</v>
      </c>
      <c r="W127" s="473">
        <v>8.7000000000000001E-4</v>
      </c>
      <c r="X127" s="467">
        <v>5.2999999999999999E-2</v>
      </c>
      <c r="Y127" s="469">
        <v>1.6589E-2</v>
      </c>
      <c r="Z127" s="467">
        <v>3.5999999999999997E-2</v>
      </c>
      <c r="AA127" s="469">
        <v>1.1267999999999999E-2</v>
      </c>
      <c r="AB127" s="467">
        <v>1E-3</v>
      </c>
      <c r="AC127" s="469">
        <v>3.1300000000000002E-4</v>
      </c>
      <c r="AD127" s="464">
        <v>0.49199999999999999</v>
      </c>
      <c r="AE127" s="464">
        <v>0.15399599999999999</v>
      </c>
      <c r="AF127" s="467">
        <v>0.18</v>
      </c>
      <c r="AG127" s="469">
        <v>6.8400000000000002E-2</v>
      </c>
      <c r="AH127" s="467">
        <v>8.2699999999999996E-3</v>
      </c>
      <c r="AI127" s="469">
        <v>3.1425999999999997E-3</v>
      </c>
      <c r="AJ127" s="467">
        <v>2.0139999999999998</v>
      </c>
      <c r="AK127" s="469">
        <v>2.6181999999999997E-2</v>
      </c>
      <c r="AL127" s="467">
        <v>2.0139999999999998</v>
      </c>
      <c r="AM127" s="469">
        <v>2.6181999999999997E-2</v>
      </c>
      <c r="AN127" s="467">
        <v>2.0139999999999998</v>
      </c>
      <c r="AO127" s="469">
        <v>2.6181999999999997E-2</v>
      </c>
      <c r="AP127" s="467">
        <v>2.0139999999999998</v>
      </c>
      <c r="AQ127" s="469">
        <v>2.6181999999999997E-2</v>
      </c>
      <c r="AR127" s="467">
        <v>2.0139999999999998</v>
      </c>
      <c r="AS127" s="469">
        <v>2.6181999999999997E-2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0.88666358497333209</v>
      </c>
      <c r="C128" s="473">
        <v>0.32981002235249246</v>
      </c>
      <c r="D128" s="472">
        <v>0.88666358497333209</v>
      </c>
      <c r="E128" s="473">
        <v>0.32981002235249246</v>
      </c>
      <c r="F128" s="472">
        <v>7.1049249999999997</v>
      </c>
      <c r="G128" s="473">
        <v>7.1049249999999994E-2</v>
      </c>
      <c r="H128" s="472">
        <v>1.0953999999999998E-2</v>
      </c>
      <c r="I128" s="473">
        <v>3.4286019999999993E-3</v>
      </c>
      <c r="J128" s="472">
        <v>2.8119999999999998</v>
      </c>
      <c r="K128" s="473">
        <v>1.06856</v>
      </c>
      <c r="L128" s="472">
        <v>0.7197635067533168</v>
      </c>
      <c r="M128" s="473">
        <v>9.3569255877931183E-3</v>
      </c>
      <c r="N128" s="472">
        <v>0</v>
      </c>
      <c r="O128" s="473">
        <v>0</v>
      </c>
      <c r="P128" s="472">
        <v>0</v>
      </c>
      <c r="Q128" s="473">
        <v>0</v>
      </c>
      <c r="R128" s="472">
        <v>8.2720000000000002</v>
      </c>
      <c r="S128" s="474">
        <v>8.2720000000000002E-2</v>
      </c>
      <c r="T128" s="472">
        <v>0.23499999999999999</v>
      </c>
      <c r="U128" s="474">
        <v>2.3500000000000001E-3</v>
      </c>
      <c r="V128" s="472">
        <v>2.99</v>
      </c>
      <c r="W128" s="473">
        <v>2.9900000000000003E-2</v>
      </c>
      <c r="X128" s="472">
        <v>4.4999999999999998E-2</v>
      </c>
      <c r="Y128" s="473">
        <v>1.4085E-2</v>
      </c>
      <c r="Z128" s="472">
        <v>1.4999999999999999E-2</v>
      </c>
      <c r="AA128" s="473">
        <v>4.6949999999999995E-3</v>
      </c>
      <c r="AB128" s="472">
        <v>4.0000000000000001E-3</v>
      </c>
      <c r="AC128" s="473">
        <v>1.2520000000000001E-3</v>
      </c>
      <c r="AD128" s="474">
        <v>1.0999999999999999E-2</v>
      </c>
      <c r="AE128" s="474">
        <v>3.4429999999999999E-3</v>
      </c>
      <c r="AF128" s="472">
        <v>2.8119999999999998</v>
      </c>
      <c r="AG128" s="473">
        <v>1.06856</v>
      </c>
      <c r="AH128" s="472">
        <v>4.9100000000000003E-3</v>
      </c>
      <c r="AI128" s="473">
        <v>1.8658000000000001E-3</v>
      </c>
      <c r="AJ128" s="472">
        <v>1.0103266488258391</v>
      </c>
      <c r="AK128" s="473">
        <v>1.3134246434735907E-2</v>
      </c>
      <c r="AL128" s="472">
        <v>0.39060805035652252</v>
      </c>
      <c r="AM128" s="473">
        <v>5.0779046546347928E-3</v>
      </c>
      <c r="AN128" s="472">
        <v>2.3687254092690355</v>
      </c>
      <c r="AO128" s="473">
        <v>3.0793430320497462E-2</v>
      </c>
      <c r="AP128" s="472">
        <v>1.6222123932027241</v>
      </c>
      <c r="AQ128" s="473">
        <v>2.1088761111635414E-2</v>
      </c>
      <c r="AR128" s="472">
        <v>0.7197635067533168</v>
      </c>
      <c r="AS128" s="473">
        <v>9.3569255877931183E-3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4.2558375919821744E-3</v>
      </c>
      <c r="C129" s="469">
        <v>1.1261147268652914E-3</v>
      </c>
      <c r="D129" s="467">
        <v>4.2558375919821744E-3</v>
      </c>
      <c r="E129" s="469">
        <v>1.1261147268652914E-3</v>
      </c>
      <c r="F129" s="467">
        <v>4.9726659999999997E-3</v>
      </c>
      <c r="G129" s="469">
        <v>4.9726659999999997E-5</v>
      </c>
      <c r="H129" s="467">
        <v>1.8646830000000004E-3</v>
      </c>
      <c r="I129" s="469">
        <v>5.8364577900000018E-4</v>
      </c>
      <c r="J129" s="467">
        <v>7.7399999999999995E-3</v>
      </c>
      <c r="K129" s="469">
        <v>2.9411999999999997E-3</v>
      </c>
      <c r="L129" s="472">
        <v>0.27793200000000001</v>
      </c>
      <c r="M129" s="473">
        <v>3.613116E-3</v>
      </c>
      <c r="N129" s="467">
        <v>0</v>
      </c>
      <c r="O129" s="469">
        <v>0</v>
      </c>
      <c r="P129" s="467">
        <v>0</v>
      </c>
      <c r="Q129" s="469">
        <v>0</v>
      </c>
      <c r="R129" s="472">
        <v>4.8183999999999996E-3</v>
      </c>
      <c r="S129" s="474">
        <v>4.8183999999999998E-5</v>
      </c>
      <c r="T129" s="472">
        <v>8.5500000000000003E-3</v>
      </c>
      <c r="U129" s="474">
        <v>8.5500000000000005E-5</v>
      </c>
      <c r="V129" s="472">
        <v>5.2199999999999998E-3</v>
      </c>
      <c r="W129" s="473">
        <v>5.2200000000000002E-5</v>
      </c>
      <c r="X129" s="467">
        <v>8.7449999999999993E-3</v>
      </c>
      <c r="Y129" s="469">
        <v>2.7371849999999996E-3</v>
      </c>
      <c r="Z129" s="467">
        <v>1.044E-3</v>
      </c>
      <c r="AA129" s="469">
        <v>3.2677200000000002E-4</v>
      </c>
      <c r="AB129" s="467">
        <v>2.8999999999999997E-5</v>
      </c>
      <c r="AC129" s="469">
        <v>9.0769999999999997E-6</v>
      </c>
      <c r="AD129" s="464">
        <v>9.8400000000000001E-2</v>
      </c>
      <c r="AE129" s="464">
        <v>3.0799199999999999E-2</v>
      </c>
      <c r="AF129" s="467">
        <v>7.7399999999999995E-3</v>
      </c>
      <c r="AG129" s="469">
        <v>2.9411999999999997E-3</v>
      </c>
      <c r="AH129" s="467">
        <v>3.5560999999999996E-4</v>
      </c>
      <c r="AI129" s="469">
        <v>1.3513179999999998E-4</v>
      </c>
      <c r="AJ129" s="467">
        <v>0.27793200000000001</v>
      </c>
      <c r="AK129" s="469">
        <v>3.613116E-3</v>
      </c>
      <c r="AL129" s="467">
        <v>0.27793200000000001</v>
      </c>
      <c r="AM129" s="469">
        <v>3.613116E-3</v>
      </c>
      <c r="AN129" s="467">
        <v>0.27793200000000001</v>
      </c>
      <c r="AO129" s="469">
        <v>3.613116E-3</v>
      </c>
      <c r="AP129" s="467">
        <v>0.27793200000000001</v>
      </c>
      <c r="AQ129" s="469">
        <v>3.613116E-3</v>
      </c>
      <c r="AR129" s="467">
        <v>0.27793200000000001</v>
      </c>
      <c r="AS129" s="469">
        <v>3.613116E-3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9.8723822030517567E-3</v>
      </c>
      <c r="C130" s="469">
        <v>2.5324871319931117E-3</v>
      </c>
      <c r="D130" s="467">
        <v>9.8723822030517567E-3</v>
      </c>
      <c r="E130" s="469">
        <v>2.5324871319931117E-3</v>
      </c>
      <c r="F130" s="467">
        <v>3.7663099999999993E-3</v>
      </c>
      <c r="G130" s="469">
        <v>3.7663099999999995E-5</v>
      </c>
      <c r="H130" s="467">
        <v>7.1608520000000005E-3</v>
      </c>
      <c r="I130" s="469">
        <v>2.2413466760000003E-3</v>
      </c>
      <c r="J130" s="467">
        <v>1.4579999999999999E-2</v>
      </c>
      <c r="K130" s="469">
        <v>5.5404E-3</v>
      </c>
      <c r="L130" s="472">
        <v>0.65656399999999993</v>
      </c>
      <c r="M130" s="473">
        <v>8.5353319999999979E-3</v>
      </c>
      <c r="N130" s="467">
        <v>0</v>
      </c>
      <c r="O130" s="469">
        <v>0</v>
      </c>
      <c r="P130" s="467">
        <v>0</v>
      </c>
      <c r="Q130" s="469">
        <v>0</v>
      </c>
      <c r="R130" s="472">
        <v>3.3440000000000002E-3</v>
      </c>
      <c r="S130" s="474">
        <v>3.3440000000000005E-5</v>
      </c>
      <c r="T130" s="472">
        <v>2.223E-2</v>
      </c>
      <c r="U130" s="474">
        <v>2.2230000000000001E-4</v>
      </c>
      <c r="V130" s="472">
        <v>3.4799999999999996E-3</v>
      </c>
      <c r="W130" s="473">
        <v>3.4799999999999999E-5</v>
      </c>
      <c r="X130" s="467">
        <v>2.2683999999999996E-2</v>
      </c>
      <c r="Y130" s="469">
        <v>7.1000919999999988E-3</v>
      </c>
      <c r="Z130" s="467">
        <v>2.4479999999999998E-2</v>
      </c>
      <c r="AA130" s="469">
        <v>7.6622399999999998E-3</v>
      </c>
      <c r="AB130" s="467">
        <v>6.8000000000000005E-4</v>
      </c>
      <c r="AC130" s="469">
        <v>2.1284000000000003E-4</v>
      </c>
      <c r="AD130" s="464">
        <v>0.21057599999999999</v>
      </c>
      <c r="AE130" s="464">
        <v>6.5910287999999997E-2</v>
      </c>
      <c r="AF130" s="467">
        <v>1.4579999999999999E-2</v>
      </c>
      <c r="AG130" s="469">
        <v>5.5404E-3</v>
      </c>
      <c r="AH130" s="467">
        <v>6.6986999999999993E-4</v>
      </c>
      <c r="AI130" s="469">
        <v>2.5455059999999997E-4</v>
      </c>
      <c r="AJ130" s="467">
        <v>0.65656399999999993</v>
      </c>
      <c r="AK130" s="469">
        <v>8.5353319999999979E-3</v>
      </c>
      <c r="AL130" s="467">
        <v>0.65656399999999993</v>
      </c>
      <c r="AM130" s="469">
        <v>8.5353319999999979E-3</v>
      </c>
      <c r="AN130" s="467">
        <v>0.65656399999999993</v>
      </c>
      <c r="AO130" s="469">
        <v>8.5353319999999979E-3</v>
      </c>
      <c r="AP130" s="467">
        <v>0.65656399999999993</v>
      </c>
      <c r="AQ130" s="469">
        <v>8.5353319999999979E-3</v>
      </c>
      <c r="AR130" s="467">
        <v>0.65656399999999993</v>
      </c>
      <c r="AS130" s="469">
        <v>8.5353319999999979E-3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8.5954170105909562E-3</v>
      </c>
      <c r="C131" s="473"/>
      <c r="D131" s="472">
        <v>8.5954170105909562E-3</v>
      </c>
      <c r="E131" s="473"/>
      <c r="F131" s="472">
        <v>3.3112999999999997E-2</v>
      </c>
      <c r="G131" s="473"/>
      <c r="H131" s="472">
        <v>8.7320000000000002E-3</v>
      </c>
      <c r="I131" s="473"/>
      <c r="J131" s="472">
        <v>0.01</v>
      </c>
      <c r="K131" s="473"/>
      <c r="L131" s="472">
        <v>0.54400000000000004</v>
      </c>
      <c r="M131" s="473"/>
      <c r="N131" s="472">
        <v>0</v>
      </c>
      <c r="O131" s="473"/>
      <c r="P131" s="472">
        <v>0</v>
      </c>
      <c r="Q131" s="473"/>
      <c r="R131" s="472">
        <v>3.2000000000000001E-2</v>
      </c>
      <c r="S131" s="474"/>
      <c r="T131" s="472">
        <v>3.1E-2</v>
      </c>
      <c r="U131" s="474"/>
      <c r="V131" s="472">
        <v>3.7999999999999999E-2</v>
      </c>
      <c r="W131" s="473"/>
      <c r="X131" s="472">
        <v>1.0999999999999999E-2</v>
      </c>
      <c r="Y131" s="473"/>
      <c r="Z131" s="472">
        <v>1.0999999999999999E-2</v>
      </c>
      <c r="AA131" s="473"/>
      <c r="AB131" s="472">
        <v>8.0000000000000002E-3</v>
      </c>
      <c r="AC131" s="473"/>
      <c r="AD131" s="474">
        <v>1.0999999999999999E-2</v>
      </c>
      <c r="AE131" s="474"/>
      <c r="AF131" s="472">
        <v>0.01</v>
      </c>
      <c r="AG131" s="473"/>
      <c r="AH131" s="472">
        <v>8.9999999999999993E-3</v>
      </c>
      <c r="AI131" s="473"/>
      <c r="AJ131" s="472">
        <v>0.54400000000000004</v>
      </c>
      <c r="AK131" s="473"/>
      <c r="AL131" s="472">
        <v>0.54400000000000004</v>
      </c>
      <c r="AM131" s="473"/>
      <c r="AN131" s="472">
        <v>0.54400000000000004</v>
      </c>
      <c r="AO131" s="473"/>
      <c r="AP131" s="472">
        <v>0.54400000000000004</v>
      </c>
      <c r="AQ131" s="473"/>
      <c r="AR131" s="472">
        <v>0.54400000000000004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5.2944619777904548E-3</v>
      </c>
      <c r="C132" s="473"/>
      <c r="D132" s="472">
        <v>5.2944619777904548E-3</v>
      </c>
      <c r="E132" s="473"/>
      <c r="F132" s="472">
        <v>6.378E-3</v>
      </c>
      <c r="G132" s="473"/>
      <c r="H132" s="472">
        <v>1E-3</v>
      </c>
      <c r="I132" s="473"/>
      <c r="J132" s="472">
        <v>1.4999999999999999E-2</v>
      </c>
      <c r="K132" s="473"/>
      <c r="L132" s="472">
        <v>7.2999999999999995E-2</v>
      </c>
      <c r="M132" s="473"/>
      <c r="N132" s="472">
        <v>0</v>
      </c>
      <c r="O132" s="473"/>
      <c r="P132" s="472">
        <v>0</v>
      </c>
      <c r="Q132" s="473"/>
      <c r="R132" s="472">
        <v>6.0000000000000001E-3</v>
      </c>
      <c r="S132" s="474"/>
      <c r="T132" s="472">
        <v>6.0000000000000001E-3</v>
      </c>
      <c r="U132" s="474"/>
      <c r="V132" s="472">
        <v>8.0000000000000002E-3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1.4999999999999999E-2</v>
      </c>
      <c r="AG132" s="473"/>
      <c r="AH132" s="472">
        <v>1.35E-2</v>
      </c>
      <c r="AI132" s="473"/>
      <c r="AJ132" s="472">
        <v>7.2999999999999995E-2</v>
      </c>
      <c r="AK132" s="473"/>
      <c r="AL132" s="472">
        <v>7.2999999999999995E-2</v>
      </c>
      <c r="AM132" s="473"/>
      <c r="AN132" s="472">
        <v>7.2999999999999995E-2</v>
      </c>
      <c r="AO132" s="473"/>
      <c r="AP132" s="472">
        <v>7.2999999999999995E-2</v>
      </c>
      <c r="AQ132" s="473"/>
      <c r="AR132" s="472">
        <v>7.2999999999999995E-2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463.38077160188146</v>
      </c>
      <c r="C133" s="492"/>
      <c r="D133" s="490">
        <v>463.38077160188146</v>
      </c>
      <c r="E133" s="492"/>
      <c r="F133" s="490">
        <v>905.3090622767179</v>
      </c>
      <c r="G133" s="492"/>
      <c r="H133" s="490">
        <v>455.06984401104756</v>
      </c>
      <c r="I133" s="492"/>
      <c r="J133" s="490">
        <v>977.87392041567932</v>
      </c>
      <c r="K133" s="492"/>
      <c r="L133" s="495">
        <v>-10.202526190476192</v>
      </c>
      <c r="M133" s="496"/>
      <c r="N133" s="490">
        <v>0</v>
      </c>
      <c r="O133" s="492"/>
      <c r="P133" s="490">
        <v>0</v>
      </c>
      <c r="Q133" s="492"/>
      <c r="R133" s="495">
        <v>871.3912785398785</v>
      </c>
      <c r="S133" s="497"/>
      <c r="T133" s="495">
        <v>829.28195141896208</v>
      </c>
      <c r="U133" s="497"/>
      <c r="V133" s="495">
        <v>1055.5292658752155</v>
      </c>
      <c r="W133" s="496"/>
      <c r="X133" s="490">
        <v>634.45084795801654</v>
      </c>
      <c r="Y133" s="492"/>
      <c r="Z133" s="490">
        <v>628.82790516426394</v>
      </c>
      <c r="AA133" s="492"/>
      <c r="AB133" s="490">
        <v>398.09927364774558</v>
      </c>
      <c r="AC133" s="492"/>
      <c r="AD133" s="487">
        <v>602.56859591724242</v>
      </c>
      <c r="AE133" s="487"/>
      <c r="AF133" s="490">
        <v>977.87392041567932</v>
      </c>
      <c r="AG133" s="492"/>
      <c r="AH133" s="490">
        <v>875.24306562594779</v>
      </c>
      <c r="AI133" s="492"/>
      <c r="AJ133" s="490">
        <v>-10.202526190476192</v>
      </c>
      <c r="AK133" s="492"/>
      <c r="AL133" s="490">
        <v>-10.202526190476192</v>
      </c>
      <c r="AM133" s="492"/>
      <c r="AN133" s="490">
        <v>-10.202526190476192</v>
      </c>
      <c r="AO133" s="492"/>
      <c r="AP133" s="490">
        <v>-10.202526190476192</v>
      </c>
      <c r="AQ133" s="492"/>
      <c r="AR133" s="490">
        <v>-10.202526190476192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340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6782.7062604073253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794523.40470481373</v>
      </c>
      <c r="C139" s="670">
        <v>2246783.4741461696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3134796.238244514</v>
      </c>
      <c r="J139" s="510">
        <v>3105590.062111801</v>
      </c>
      <c r="K139" s="510">
        <v>1964636.5422396855</v>
      </c>
      <c r="L139" s="510">
        <v>3021148.0362537764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880606.88241291326</v>
      </c>
      <c r="C140" s="670">
        <v>0</v>
      </c>
      <c r="D140" s="670">
        <v>2865329.5128939832</v>
      </c>
      <c r="E140" s="702">
        <f t="shared" si="3"/>
        <v>2865329.5128939832</v>
      </c>
      <c r="F140" s="702">
        <f t="shared" si="3"/>
        <v>2865329.5128939832</v>
      </c>
      <c r="G140" s="702">
        <f t="shared" si="3"/>
        <v>2865329.5128939832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2865329.5128939832</v>
      </c>
      <c r="N140" s="706">
        <f t="shared" si="4"/>
        <v>2865329.5128939832</v>
      </c>
      <c r="O140" s="706">
        <f t="shared" si="4"/>
        <v>2865329.5128939832</v>
      </c>
      <c r="P140" s="706">
        <f t="shared" si="4"/>
        <v>2865329.5128939832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21820.810034809117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284797.50182027573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47727.116617077401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2.8879110885871362</v>
      </c>
      <c r="C145" s="672">
        <v>4.0405708344305564</v>
      </c>
      <c r="D145" s="672">
        <v>4.1029949722222225</v>
      </c>
      <c r="E145" s="704">
        <f>D145</f>
        <v>4.1029949722222225</v>
      </c>
      <c r="F145" s="704">
        <f t="shared" ref="F145:G145" si="6">E145</f>
        <v>4.1029949722222225</v>
      </c>
      <c r="G145" s="704">
        <f t="shared" si="6"/>
        <v>4.1029949722222225</v>
      </c>
      <c r="H145" s="672">
        <v>0</v>
      </c>
      <c r="I145" s="512">
        <v>11.136700638888888</v>
      </c>
      <c r="J145" s="512">
        <v>3.2237817638888888</v>
      </c>
      <c r="K145" s="512">
        <v>0.58614213888888889</v>
      </c>
      <c r="L145" s="512">
        <v>339.08322734722219</v>
      </c>
      <c r="M145" s="512">
        <v>4.1029949722222225</v>
      </c>
      <c r="N145" s="528">
        <f>M145</f>
        <v>4.1029949722222225</v>
      </c>
      <c r="O145" s="528">
        <f t="shared" ref="O145:P145" si="7">N145</f>
        <v>4.1029949722222225</v>
      </c>
      <c r="P145" s="528">
        <f t="shared" si="7"/>
        <v>4.1029949722222225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39.444758889316695</v>
      </c>
      <c r="C146" s="672">
        <v>63.63393516633333</v>
      </c>
      <c r="D146" s="672">
        <v>33.117030847222225</v>
      </c>
      <c r="E146" s="704">
        <f t="shared" ref="E146:G154" si="9">D146</f>
        <v>33.117030847222225</v>
      </c>
      <c r="F146" s="704">
        <f t="shared" si="9"/>
        <v>33.117030847222225</v>
      </c>
      <c r="G146" s="704">
        <f t="shared" si="9"/>
        <v>33.117030847222225</v>
      </c>
      <c r="H146" s="672">
        <v>0</v>
      </c>
      <c r="I146" s="512">
        <v>167.92972279166668</v>
      </c>
      <c r="J146" s="512">
        <v>128.07205734722223</v>
      </c>
      <c r="K146" s="512">
        <v>28.427893736111109</v>
      </c>
      <c r="L146" s="512">
        <v>1166.7159274583332</v>
      </c>
      <c r="M146" s="512">
        <v>33.117030847222225</v>
      </c>
      <c r="N146" s="528">
        <f t="shared" ref="N146:P154" si="10">M146</f>
        <v>33.117030847222225</v>
      </c>
      <c r="O146" s="528">
        <f t="shared" si="10"/>
        <v>33.117030847222225</v>
      </c>
      <c r="P146" s="528">
        <f t="shared" si="10"/>
        <v>33.117030847222225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118.19404461064826</v>
      </c>
      <c r="C147" s="672">
        <v>75.679742262638896</v>
      </c>
      <c r="D147" s="672">
        <v>255.85104362499999</v>
      </c>
      <c r="E147" s="704">
        <f t="shared" si="9"/>
        <v>255.85104362499999</v>
      </c>
      <c r="F147" s="704">
        <f t="shared" si="9"/>
        <v>255.85104362499999</v>
      </c>
      <c r="G147" s="704">
        <f t="shared" si="9"/>
        <v>255.85104362499999</v>
      </c>
      <c r="H147" s="672">
        <v>0</v>
      </c>
      <c r="I147" s="512">
        <v>292.19185623611111</v>
      </c>
      <c r="J147" s="512">
        <v>84.990610138888883</v>
      </c>
      <c r="K147" s="512">
        <v>29.014035874999998</v>
      </c>
      <c r="L147" s="512">
        <v>760.51942520833336</v>
      </c>
      <c r="M147" s="512">
        <v>255.85104362499999</v>
      </c>
      <c r="N147" s="528">
        <f t="shared" si="10"/>
        <v>255.85104362499999</v>
      </c>
      <c r="O147" s="528">
        <f t="shared" si="10"/>
        <v>255.85104362499999</v>
      </c>
      <c r="P147" s="528">
        <f t="shared" si="10"/>
        <v>255.85104362499999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25.694173774158291</v>
      </c>
      <c r="C148" s="672">
        <v>4.1765558106527783</v>
      </c>
      <c r="D148" s="672">
        <v>66.820203833333338</v>
      </c>
      <c r="E148" s="704">
        <f t="shared" si="9"/>
        <v>66.820203833333338</v>
      </c>
      <c r="F148" s="704">
        <f t="shared" si="9"/>
        <v>66.820203833333338</v>
      </c>
      <c r="G148" s="704">
        <f t="shared" si="9"/>
        <v>66.820203833333338</v>
      </c>
      <c r="H148" s="672">
        <v>0</v>
      </c>
      <c r="I148" s="512">
        <v>15.532766680555556</v>
      </c>
      <c r="J148" s="512">
        <v>10.550558499999999</v>
      </c>
      <c r="K148" s="512">
        <v>0.29307106944444444</v>
      </c>
      <c r="L148" s="512">
        <v>144.19096616666667</v>
      </c>
      <c r="M148" s="512">
        <v>66.820203833333338</v>
      </c>
      <c r="N148" s="528">
        <f t="shared" si="10"/>
        <v>66.820203833333338</v>
      </c>
      <c r="O148" s="528">
        <f t="shared" si="10"/>
        <v>66.820203833333338</v>
      </c>
      <c r="P148" s="528">
        <f t="shared" si="10"/>
        <v>66.820203833333338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20.302096761901467</v>
      </c>
      <c r="C149" s="672">
        <v>4.1765558106527783</v>
      </c>
      <c r="D149" s="672">
        <v>52.752792499999998</v>
      </c>
      <c r="E149" s="704">
        <f t="shared" si="9"/>
        <v>52.752792499999998</v>
      </c>
      <c r="F149" s="704">
        <f t="shared" si="9"/>
        <v>52.752792499999998</v>
      </c>
      <c r="G149" s="704">
        <f t="shared" si="9"/>
        <v>52.752792499999998</v>
      </c>
      <c r="H149" s="672">
        <v>0</v>
      </c>
      <c r="I149" s="470">
        <v>15.532766680555556</v>
      </c>
      <c r="J149" s="470">
        <v>10.550558499999999</v>
      </c>
      <c r="K149" s="470">
        <v>0.29307106944444444</v>
      </c>
      <c r="L149" s="470">
        <v>144.19096616666667</v>
      </c>
      <c r="M149" s="470">
        <v>52.752792499999998</v>
      </c>
      <c r="N149" s="528">
        <f t="shared" si="10"/>
        <v>52.752792499999998</v>
      </c>
      <c r="O149" s="528">
        <f t="shared" si="10"/>
        <v>52.752792499999998</v>
      </c>
      <c r="P149" s="528">
        <f t="shared" si="10"/>
        <v>52.752792499999998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259.8554450855795</v>
      </c>
      <c r="C150" s="672">
        <v>3.2103004946944438</v>
      </c>
      <c r="D150" s="672">
        <v>824.11584727777779</v>
      </c>
      <c r="E150" s="704">
        <f t="shared" si="9"/>
        <v>824.11584727777779</v>
      </c>
      <c r="F150" s="704">
        <f t="shared" si="9"/>
        <v>824.11584727777779</v>
      </c>
      <c r="G150" s="704">
        <f t="shared" si="9"/>
        <v>824.11584727777779</v>
      </c>
      <c r="H150" s="672">
        <v>0</v>
      </c>
      <c r="I150" s="512">
        <v>13.188198125</v>
      </c>
      <c r="J150" s="512">
        <v>4.3960660416666668</v>
      </c>
      <c r="K150" s="512">
        <v>1.1722842777777778</v>
      </c>
      <c r="L150" s="512">
        <v>3.2237817638888888</v>
      </c>
      <c r="M150" s="512">
        <v>824.11584727777779</v>
      </c>
      <c r="N150" s="528">
        <f t="shared" si="10"/>
        <v>824.11584727777779</v>
      </c>
      <c r="O150" s="528">
        <f t="shared" si="10"/>
        <v>824.11584727777779</v>
      </c>
      <c r="P150" s="528">
        <f t="shared" si="10"/>
        <v>824.11584727777779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1.247262874464085</v>
      </c>
      <c r="C151" s="672">
        <v>0.54648464098487515</v>
      </c>
      <c r="D151" s="672">
        <v>2.2683700774999997</v>
      </c>
      <c r="E151" s="704">
        <f t="shared" si="9"/>
        <v>2.2683700774999997</v>
      </c>
      <c r="F151" s="704">
        <f t="shared" si="9"/>
        <v>2.2683700774999997</v>
      </c>
      <c r="G151" s="704">
        <f t="shared" si="9"/>
        <v>2.2683700774999997</v>
      </c>
      <c r="H151" s="672">
        <v>0</v>
      </c>
      <c r="I151" s="512">
        <v>2.5629065022916664</v>
      </c>
      <c r="J151" s="512">
        <v>0.30596619650000001</v>
      </c>
      <c r="K151" s="512">
        <v>8.499061013888887E-3</v>
      </c>
      <c r="L151" s="512">
        <v>28.838193233333332</v>
      </c>
      <c r="M151" s="512">
        <v>2.2683700774999997</v>
      </c>
      <c r="N151" s="528">
        <f t="shared" si="10"/>
        <v>2.2683700774999997</v>
      </c>
      <c r="O151" s="528">
        <f t="shared" si="10"/>
        <v>2.2683700774999997</v>
      </c>
      <c r="P151" s="528">
        <f t="shared" si="10"/>
        <v>2.2683700774999997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2.893309610212679</v>
      </c>
      <c r="C152" s="672">
        <v>2.0986385537733891</v>
      </c>
      <c r="D152" s="672">
        <v>4.2729761924999998</v>
      </c>
      <c r="E152" s="704">
        <f t="shared" si="9"/>
        <v>4.2729761924999998</v>
      </c>
      <c r="F152" s="704">
        <f t="shared" si="9"/>
        <v>4.2729761924999998</v>
      </c>
      <c r="G152" s="704">
        <f t="shared" si="9"/>
        <v>4.2729761924999998</v>
      </c>
      <c r="H152" s="672">
        <v>0</v>
      </c>
      <c r="I152" s="512">
        <v>6.6480241392777764</v>
      </c>
      <c r="J152" s="512">
        <v>7.1743797799999998</v>
      </c>
      <c r="K152" s="512">
        <v>0.19928832722222223</v>
      </c>
      <c r="L152" s="512">
        <v>61.713733519333324</v>
      </c>
      <c r="M152" s="512">
        <v>4.2729761924999998</v>
      </c>
      <c r="N152" s="528">
        <f t="shared" si="10"/>
        <v>4.2729761924999998</v>
      </c>
      <c r="O152" s="528">
        <f t="shared" si="10"/>
        <v>4.2729761924999998</v>
      </c>
      <c r="P152" s="528">
        <f t="shared" si="10"/>
        <v>4.2729761924999998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2.519068055614861</v>
      </c>
      <c r="C153" s="672">
        <v>2.559096578388889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3.2237817638888888</v>
      </c>
      <c r="K153" s="512">
        <v>2.3445685555555555</v>
      </c>
      <c r="L153" s="512">
        <v>3.2237817638888888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1.551653633963997</v>
      </c>
      <c r="C154" s="672">
        <v>0.29307106944444444</v>
      </c>
      <c r="D154" s="672">
        <v>4.3960660416666668</v>
      </c>
      <c r="E154" s="704">
        <f t="shared" si="9"/>
        <v>4.3960660416666668</v>
      </c>
      <c r="F154" s="704">
        <f t="shared" si="9"/>
        <v>4.3960660416666668</v>
      </c>
      <c r="G154" s="704">
        <f t="shared" si="9"/>
        <v>4.3960660416666668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4.3960660416666668</v>
      </c>
      <c r="N154" s="528">
        <f t="shared" si="10"/>
        <v>4.3960660416666668</v>
      </c>
      <c r="O154" s="528">
        <f t="shared" si="10"/>
        <v>4.3960660416666668</v>
      </c>
      <c r="P154" s="528">
        <f t="shared" si="10"/>
        <v>4.3960660416666668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135803.49829335525</v>
      </c>
      <c r="C155" s="671">
        <v>133367.80585623422</v>
      </c>
      <c r="D155" s="671">
        <v>286586.55563805468</v>
      </c>
      <c r="E155" s="703">
        <f>$D$155*($H$12*$I$12)/($H13*$I13)</f>
        <v>235930.12951605208</v>
      </c>
      <c r="F155" s="703">
        <f>$D$155*($H$12*$I$12)/($H14*$I14)</f>
        <v>378434.62631324894</v>
      </c>
      <c r="G155" s="703">
        <f>$D$155*($H$12*$I$12)/($H15*$I15)</f>
        <v>616147.36341362901</v>
      </c>
      <c r="H155" s="671">
        <v>0</v>
      </c>
      <c r="I155" s="511">
        <v>185939.18852099052</v>
      </c>
      <c r="J155" s="511">
        <v>184291.26666300051</v>
      </c>
      <c r="K155" s="511">
        <v>116671.37987300132</v>
      </c>
      <c r="L155" s="511">
        <v>176595.42281910352</v>
      </c>
      <c r="M155" s="511">
        <v>286586.55563805468</v>
      </c>
      <c r="N155" s="707">
        <f>$M$155*($H$12*$I$12)/($H13*$I13)</f>
        <v>235930.12951605208</v>
      </c>
      <c r="O155" s="707">
        <f>$M$155*($H$12*$I$12)/($H14*$I14)</f>
        <v>378434.62631324894</v>
      </c>
      <c r="P155" s="707">
        <f>$M$155*($H$12*$I$12)/($H15*$I15)</f>
        <v>616147.36341362901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5194.3968752344936</v>
      </c>
      <c r="AF160" s="485"/>
      <c r="AG160" s="484">
        <v>27173.064168087276</v>
      </c>
      <c r="AH160" s="485"/>
      <c r="AI160" s="484">
        <v>254257.14321583265</v>
      </c>
      <c r="AJ160" s="485"/>
      <c r="AK160" s="484">
        <v>14475.958687388977</v>
      </c>
      <c r="AL160" s="485"/>
      <c r="AM160" s="484">
        <v>73321.190771850437</v>
      </c>
      <c r="AN160" s="485"/>
      <c r="AO160" s="484">
        <v>65999.096085387573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4930.9765034571983</v>
      </c>
      <c r="AF161" s="485"/>
      <c r="AG161" s="484">
        <v>24206.680910945077</v>
      </c>
      <c r="AH161" s="485"/>
      <c r="AI161" s="484">
        <v>207698.36983799827</v>
      </c>
      <c r="AJ161" s="485"/>
      <c r="AK161" s="484">
        <v>13316.561970948225</v>
      </c>
      <c r="AL161" s="485"/>
      <c r="AM161" s="484">
        <v>69132.233421124009</v>
      </c>
      <c r="AN161" s="485"/>
      <c r="AO161" s="484">
        <v>58668.360584669717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1078.7470546496124</v>
      </c>
      <c r="AF162" s="485"/>
      <c r="AG162" s="484">
        <v>13103.554298690036</v>
      </c>
      <c r="AH162" s="485"/>
      <c r="AI162" s="484">
        <v>104263.14513266571</v>
      </c>
      <c r="AJ162" s="485"/>
      <c r="AK162" s="484">
        <v>7260.1936186345138</v>
      </c>
      <c r="AL162" s="485"/>
      <c r="AM162" s="484">
        <v>18402.838555658131</v>
      </c>
      <c r="AN162" s="485"/>
      <c r="AO162" s="484">
        <v>30790.054996682538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892.64773106581697</v>
      </c>
      <c r="AF163" s="485"/>
      <c r="AG163" s="484">
        <v>9798.2326325800459</v>
      </c>
      <c r="AH163" s="485"/>
      <c r="AI163" s="484">
        <v>94550.153751737031</v>
      </c>
      <c r="AJ163" s="485"/>
      <c r="AK163" s="484">
        <v>3284.2911052657014</v>
      </c>
      <c r="AL163" s="485"/>
      <c r="AM163" s="484">
        <v>12503.952522785443</v>
      </c>
      <c r="AN163" s="485"/>
      <c r="AO163" s="484">
        <v>15340.359141249681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2959.5817177417675</v>
      </c>
      <c r="AF164" s="496"/>
      <c r="AG164" s="495">
        <v>1304.8939796749928</v>
      </c>
      <c r="AH164" s="496"/>
      <c r="AI164" s="495">
        <v>8885.0709535954993</v>
      </c>
      <c r="AJ164" s="496"/>
      <c r="AK164" s="495">
        <v>2772.0772470480097</v>
      </c>
      <c r="AL164" s="496"/>
      <c r="AM164" s="495">
        <v>38225.442342680435</v>
      </c>
      <c r="AN164" s="496"/>
      <c r="AO164" s="495">
        <v>12537.946446737506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0.6719311227846233</v>
      </c>
      <c r="AF165" s="521"/>
      <c r="AG165" s="520">
        <v>2.1992159988903923</v>
      </c>
      <c r="AH165" s="521"/>
      <c r="AI165" s="520">
        <v>35.687267855018327</v>
      </c>
      <c r="AJ165" s="521"/>
      <c r="AK165" s="520">
        <v>0.66495566783841464</v>
      </c>
      <c r="AL165" s="521"/>
      <c r="AM165" s="520">
        <v>4.0728481676725661</v>
      </c>
      <c r="AN165" s="521"/>
      <c r="AO165" s="520">
        <v>6.2761127091435593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0.37158184662163152</v>
      </c>
      <c r="AF167" s="473">
        <v>0.17111778415190379</v>
      </c>
      <c r="AG167" s="472">
        <v>1.6591450071389311</v>
      </c>
      <c r="AH167" s="473">
        <v>0.10680209183479396</v>
      </c>
      <c r="AI167" s="472">
        <v>7.1476745371844297</v>
      </c>
      <c r="AJ167" s="473">
        <v>0.15793393337209932</v>
      </c>
      <c r="AK167" s="472">
        <v>0.98543476191758117</v>
      </c>
      <c r="AL167" s="473">
        <v>2.4469044020764212E-2</v>
      </c>
      <c r="AM167" s="472">
        <v>2.6829864749176355</v>
      </c>
      <c r="AN167" s="473">
        <v>0.12769616046796933</v>
      </c>
      <c r="AO167" s="472">
        <v>3.9972566092327018</v>
      </c>
      <c r="AP167" s="473">
        <v>9.5505016756757766E-2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0.92435214461479254</v>
      </c>
      <c r="AF168" s="473">
        <v>0.14844604711694762</v>
      </c>
      <c r="AG168" s="472">
        <v>10.048575185569673</v>
      </c>
      <c r="AH168" s="473">
        <v>0.15630907972127248</v>
      </c>
      <c r="AI168" s="472">
        <v>46.669132330927354</v>
      </c>
      <c r="AJ168" s="473">
        <v>1.2623096053991216</v>
      </c>
      <c r="AK168" s="472">
        <v>7.04118398510135</v>
      </c>
      <c r="AL168" s="473">
        <v>0.12411990704424729</v>
      </c>
      <c r="AM168" s="472">
        <v>18.148052778746042</v>
      </c>
      <c r="AN168" s="473">
        <v>0.20919633456209982</v>
      </c>
      <c r="AO168" s="472">
        <v>28.517263249308478</v>
      </c>
      <c r="AP168" s="473">
        <v>0.52464532079592952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0.88131650208785606</v>
      </c>
      <c r="AF169" s="473">
        <v>0.19138640631323203</v>
      </c>
      <c r="AG169" s="472">
        <v>2.2635420971589038</v>
      </c>
      <c r="AH169" s="473">
        <v>0.29671054099124905</v>
      </c>
      <c r="AI169" s="472">
        <v>19.414423205792108</v>
      </c>
      <c r="AJ169" s="473">
        <v>3.0122133738912424</v>
      </c>
      <c r="AK169" s="472">
        <v>1.438883619848303</v>
      </c>
      <c r="AL169" s="473">
        <v>0.16871877132787369</v>
      </c>
      <c r="AM169" s="472">
        <v>5.5095500978660032</v>
      </c>
      <c r="AN169" s="473">
        <v>0.37050319853051966</v>
      </c>
      <c r="AO169" s="472">
        <v>6.1981503857919149</v>
      </c>
      <c r="AP169" s="473">
        <v>0.72495145515553139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0.33467535124561448</v>
      </c>
      <c r="AF170" s="473">
        <v>0.13166595847818524</v>
      </c>
      <c r="AG170" s="472">
        <v>1.0916910756473848</v>
      </c>
      <c r="AH170" s="473">
        <v>0.10535191671217199</v>
      </c>
      <c r="AI170" s="472">
        <v>6.3476593680007021</v>
      </c>
      <c r="AJ170" s="473">
        <v>0.51212658071856365</v>
      </c>
      <c r="AK170" s="472">
        <v>0.63179149077495467</v>
      </c>
      <c r="AL170" s="473">
        <v>2.981174054156523E-2</v>
      </c>
      <c r="AM170" s="472">
        <v>1.9018214624455243</v>
      </c>
      <c r="AN170" s="473">
        <v>6.096141604375474E-2</v>
      </c>
      <c r="AO170" s="472">
        <v>2.8089206757740595</v>
      </c>
      <c r="AP170" s="473">
        <v>0.12040012480234695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0.12840395162962298</v>
      </c>
      <c r="AF171" s="469">
        <v>4.1581753526621634E-2</v>
      </c>
      <c r="AG171" s="467">
        <v>0.51219940289836141</v>
      </c>
      <c r="AH171" s="469">
        <v>4.6334467780049675E-2</v>
      </c>
      <c r="AI171" s="467">
        <v>3.3215178162607994</v>
      </c>
      <c r="AJ171" s="469">
        <v>0.38728121047904701</v>
      </c>
      <c r="AK171" s="467">
        <v>0.30922196073819358</v>
      </c>
      <c r="AL171" s="469">
        <v>1.6878293598960425E-2</v>
      </c>
      <c r="AM171" s="467">
        <v>0.99358678789620825</v>
      </c>
      <c r="AN171" s="469">
        <v>4.1321772364786152E-2</v>
      </c>
      <c r="AO171" s="467">
        <v>1.3813026419511165</v>
      </c>
      <c r="AP171" s="469">
        <v>7.0865758851572105E-2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0.41732741746385621</v>
      </c>
      <c r="AF172" s="473">
        <v>6.6355015071050613E-2</v>
      </c>
      <c r="AG172" s="472">
        <v>7.8890717754179853</v>
      </c>
      <c r="AH172" s="473">
        <v>0.59754693923166813</v>
      </c>
      <c r="AI172" s="472">
        <v>77.282737007760915</v>
      </c>
      <c r="AJ172" s="473">
        <v>7.6612799834228094</v>
      </c>
      <c r="AK172" s="472">
        <v>3.4245788916430788</v>
      </c>
      <c r="AL172" s="473">
        <v>0.23598045064752116</v>
      </c>
      <c r="AM172" s="472">
        <v>9.5909588049539867</v>
      </c>
      <c r="AN172" s="473">
        <v>0.67161597890679792</v>
      </c>
      <c r="AO172" s="472">
        <v>15.410248021826675</v>
      </c>
      <c r="AP172" s="473">
        <v>1.0868251151545625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6.25875199007765E-3</v>
      </c>
      <c r="AF173" s="473">
        <v>1.5541388324430117E-3</v>
      </c>
      <c r="AG173" s="472">
        <v>1.4059222643588446E-2</v>
      </c>
      <c r="AH173" s="473">
        <v>2.0783917399152681E-3</v>
      </c>
      <c r="AI173" s="472">
        <v>0.14394508786698015</v>
      </c>
      <c r="AJ173" s="473">
        <v>1.9920745162444086E-2</v>
      </c>
      <c r="AK173" s="472">
        <v>7.3804488329483973E-3</v>
      </c>
      <c r="AL173" s="473">
        <v>7.8525029503569827E-4</v>
      </c>
      <c r="AM173" s="472">
        <v>4.2164341110421687E-2</v>
      </c>
      <c r="AN173" s="473">
        <v>3.3282374014118425E-3</v>
      </c>
      <c r="AO173" s="472">
        <v>3.282675793410432E-2</v>
      </c>
      <c r="AP173" s="473">
        <v>3.3509106476998628E-3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1.4129343801747478E-2</v>
      </c>
      <c r="AF174" s="473">
        <v>3.4775014816387194E-3</v>
      </c>
      <c r="AG174" s="472">
        <v>2.9716458739623579E-2</v>
      </c>
      <c r="AH174" s="473">
        <v>4.9797949650381926E-3</v>
      </c>
      <c r="AI174" s="472">
        <v>0.28400732899997105</v>
      </c>
      <c r="AJ174" s="473">
        <v>4.8426832767372856E-2</v>
      </c>
      <c r="AK174" s="472">
        <v>1.8066994810057128E-2</v>
      </c>
      <c r="AL174" s="473">
        <v>2.2785438661405847E-3</v>
      </c>
      <c r="AM174" s="472">
        <v>9.4516817220807972E-2</v>
      </c>
      <c r="AN174" s="473">
        <v>6.4618937113381306E-3</v>
      </c>
      <c r="AO174" s="472">
        <v>7.8389974986765573E-2</v>
      </c>
      <c r="AP174" s="473">
        <v>9.6416520741103226E-3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0.50962697905197119</v>
      </c>
      <c r="AF175" s="473"/>
      <c r="AG175" s="472">
        <v>4.5890470107396242</v>
      </c>
      <c r="AH175" s="473"/>
      <c r="AI175" s="472">
        <v>34.392950669590441</v>
      </c>
      <c r="AJ175" s="473"/>
      <c r="AK175" s="472">
        <v>1.8820462007638628</v>
      </c>
      <c r="AL175" s="473"/>
      <c r="AM175" s="472">
        <v>8.246869010098683</v>
      </c>
      <c r="AN175" s="473"/>
      <c r="AO175" s="472">
        <v>8.3254098998959947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5.7535768583580832E-3</v>
      </c>
      <c r="AF176" s="473"/>
      <c r="AG176" s="472">
        <v>2.6023334528471626E-2</v>
      </c>
      <c r="AH176" s="473"/>
      <c r="AI176" s="472">
        <v>0.26455577863069429</v>
      </c>
      <c r="AJ176" s="473"/>
      <c r="AK176" s="472">
        <v>1.3403593693163605E-2</v>
      </c>
      <c r="AL176" s="473"/>
      <c r="AM176" s="472">
        <v>6.7780465042005619E-2</v>
      </c>
      <c r="AN176" s="473"/>
      <c r="AO176" s="472">
        <v>6.1084783688433432E-2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611.05909345791576</v>
      </c>
      <c r="AF177" s="496"/>
      <c r="AG177" s="495">
        <v>2003.2679143144273</v>
      </c>
      <c r="AH177" s="496"/>
      <c r="AI177" s="495">
        <v>17965.191794336843</v>
      </c>
      <c r="AJ177" s="496"/>
      <c r="AK177" s="495">
        <v>1358.7365792810574</v>
      </c>
      <c r="AL177" s="496"/>
      <c r="AM177" s="495">
        <v>5903.5574372816181</v>
      </c>
      <c r="AN177" s="496"/>
      <c r="AO177" s="495">
        <v>5980.3222408965548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340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4707.1129542105027</v>
      </c>
      <c r="C182" s="670">
        <v>1596.8384352675021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5194.3968752344936</v>
      </c>
    </row>
    <row r="183" spans="1:45" s="465" customFormat="1" hidden="1" x14ac:dyDescent="0.4">
      <c r="A183" s="432" t="s">
        <v>238</v>
      </c>
      <c r="B183" s="651">
        <v>4021.6618128044947</v>
      </c>
      <c r="C183" s="670">
        <v>1430.5284317628268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4930.9765034571983</v>
      </c>
    </row>
    <row r="184" spans="1:45" s="465" customFormat="1" hidden="1" x14ac:dyDescent="0.4">
      <c r="A184" s="428" t="s">
        <v>1</v>
      </c>
      <c r="B184" s="651">
        <v>2297.0101541680533</v>
      </c>
      <c r="C184" s="670">
        <v>998.57091516346566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1078.7470546496124</v>
      </c>
    </row>
    <row r="185" spans="1:45" s="465" customFormat="1" hidden="1" x14ac:dyDescent="0.4">
      <c r="A185" s="428" t="s">
        <v>215</v>
      </c>
      <c r="B185" s="651">
        <v>1513.1520436648821</v>
      </c>
      <c r="C185" s="670">
        <v>413.0665491965546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892.64773106581697</v>
      </c>
    </row>
    <row r="186" spans="1:45" s="465" customFormat="1" hidden="1" x14ac:dyDescent="0.4">
      <c r="A186" s="428" t="s">
        <v>0</v>
      </c>
      <c r="B186" s="651">
        <v>211.49961497155874</v>
      </c>
      <c r="C186" s="670">
        <v>18.890967402806723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2959.5817177417675</v>
      </c>
    </row>
    <row r="187" spans="1:45" s="465" customFormat="1" hidden="1" x14ac:dyDescent="0.4">
      <c r="A187" s="508" t="s">
        <v>239</v>
      </c>
      <c r="B187" s="654">
        <v>0.52670204706261026</v>
      </c>
      <c r="C187" s="673">
        <v>0.11299275533599373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0.6719311227846233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0.2572338689881748</v>
      </c>
      <c r="C189" s="672">
        <v>0.14398545838049087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0.37158184662163152</v>
      </c>
    </row>
    <row r="190" spans="1:45" s="465" customFormat="1" x14ac:dyDescent="0.4">
      <c r="A190" s="428" t="s">
        <v>3</v>
      </c>
      <c r="B190" s="653">
        <v>1.651130508341069</v>
      </c>
      <c r="C190" s="672">
        <v>0.97645796715271627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0.92435214461479254</v>
      </c>
    </row>
    <row r="191" spans="1:45" s="465" customFormat="1" x14ac:dyDescent="0.4">
      <c r="A191" s="428" t="s">
        <v>4</v>
      </c>
      <c r="B191" s="653">
        <v>0.40425653606588263</v>
      </c>
      <c r="C191" s="672">
        <v>0.14414560370467791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0.88131650208785606</v>
      </c>
    </row>
    <row r="192" spans="1:45" s="465" customFormat="1" x14ac:dyDescent="0.4">
      <c r="A192" s="428" t="s">
        <v>5</v>
      </c>
      <c r="B192" s="653">
        <v>0.18229945817834103</v>
      </c>
      <c r="C192" s="672">
        <v>8.7891280937615085E-2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0.33467535124561448</v>
      </c>
    </row>
    <row r="193" spans="1:34" s="465" customFormat="1" x14ac:dyDescent="0.4">
      <c r="A193" s="433" t="s">
        <v>6</v>
      </c>
      <c r="B193" s="653">
        <v>8.7271745044128074E-2</v>
      </c>
      <c r="C193" s="672">
        <v>4.0699602828432935E-2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0.12840395162962298</v>
      </c>
    </row>
    <row r="194" spans="1:34" s="465" customFormat="1" x14ac:dyDescent="0.4">
      <c r="A194" s="428" t="s">
        <v>7</v>
      </c>
      <c r="B194" s="653">
        <v>1.4316554392105552</v>
      </c>
      <c r="C194" s="672">
        <v>0.49090142062060904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0.41732741746385621</v>
      </c>
    </row>
    <row r="195" spans="1:34" s="465" customFormat="1" x14ac:dyDescent="0.4">
      <c r="A195" s="428" t="s">
        <v>8</v>
      </c>
      <c r="B195" s="653">
        <v>2.6140611017902889E-3</v>
      </c>
      <c r="C195" s="672">
        <v>7.4048271774089177E-4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6.25875199007765E-3</v>
      </c>
    </row>
    <row r="196" spans="1:34" s="465" customFormat="1" x14ac:dyDescent="0.4">
      <c r="A196" s="428" t="s">
        <v>9</v>
      </c>
      <c r="B196" s="653">
        <v>5.395766806346472E-3</v>
      </c>
      <c r="C196" s="672">
        <v>1.6351303886966077E-3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1.4129343801747478E-2</v>
      </c>
    </row>
    <row r="197" spans="1:34" s="465" customFormat="1" x14ac:dyDescent="0.4">
      <c r="A197" s="428" t="s">
        <v>220</v>
      </c>
      <c r="B197" s="653">
        <v>0.65020963885992666</v>
      </c>
      <c r="C197" s="672">
        <v>0.22814512046476118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0.50962697905197119</v>
      </c>
    </row>
    <row r="198" spans="1:34" s="465" customFormat="1" x14ac:dyDescent="0.4">
      <c r="A198" s="428" t="s">
        <v>10</v>
      </c>
      <c r="B198" s="653">
        <v>4.5823201181560917E-3</v>
      </c>
      <c r="C198" s="672">
        <v>1.3799705479463496E-3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5.7535768583580832E-3</v>
      </c>
    </row>
    <row r="199" spans="1:34" s="465" customFormat="1" x14ac:dyDescent="0.4">
      <c r="A199" s="430" t="s">
        <v>221</v>
      </c>
      <c r="B199" s="652">
        <v>371.36683603473654</v>
      </c>
      <c r="C199" s="671">
        <v>139.69397517148474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611.05909345791576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340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99413.92272345633</v>
      </c>
      <c r="C205" s="658">
        <v>2040965.5348045074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97163.830672281198</v>
      </c>
      <c r="C206" s="658">
        <v>1685934.6551909389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6151.1587075195366</v>
      </c>
      <c r="C207" s="658">
        <v>882903.89256708126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72631.948852469854</v>
      </c>
      <c r="C208" s="658">
        <v>796036.55674847867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18380.723112291798</v>
      </c>
      <c r="C209" s="658">
        <v>6994.2058753788842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11.163425855612527</v>
      </c>
      <c r="C210" s="659">
        <v>160.66713908116128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13.739587611373361</v>
      </c>
      <c r="C211" s="659">
        <v>3.1451449575753108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22.16156845956916</v>
      </c>
      <c r="C212" s="659">
        <v>41.095889397657764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37.39859161943744</v>
      </c>
      <c r="C213" s="659">
        <v>118.59830114671415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8.3217545083307449</v>
      </c>
      <c r="C214" s="659">
        <v>25.876473232336632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1.7633572337438808</v>
      </c>
      <c r="C215" s="659">
        <v>20.389368506945594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16.133008168741277</v>
      </c>
      <c r="C216" s="659">
        <v>261.28710052479005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0.20513944299013093</v>
      </c>
      <c r="C217" s="659">
        <v>1.2498769355658752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0.38173425904168135</v>
      </c>
      <c r="C218" s="659">
        <v>2.8987053770190254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284.62852225866118</v>
      </c>
      <c r="C219" s="659">
        <v>3.1692776944747876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0.67095963051088614</v>
      </c>
      <c r="C220" s="659">
        <v>1.5562359540821531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6390.5664068544993</v>
      </c>
      <c r="C221" s="658">
        <v>136174.86512939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15184.87341328687</v>
      </c>
      <c r="C222" s="660">
        <v>136756.72761127487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1311048.2281243452</v>
      </c>
      <c r="E237" s="606">
        <v>1311048.2281243452</v>
      </c>
      <c r="F237" s="476">
        <v>2651808.8689316744</v>
      </c>
      <c r="G237" s="607">
        <v>2501663.5592531506</v>
      </c>
      <c r="H237" s="607">
        <v>3038425.0484230383</v>
      </c>
      <c r="I237" s="607">
        <v>2836254.4464791003</v>
      </c>
      <c r="J237" s="607">
        <v>1819545.2049163906</v>
      </c>
      <c r="K237" s="607">
        <v>1514181.2387030558</v>
      </c>
      <c r="L237" s="607">
        <v>2558006.7493286654</v>
      </c>
      <c r="M237" s="607">
        <v>2174666.4942413913</v>
      </c>
      <c r="N237" s="607">
        <v>2637529.4264795096</v>
      </c>
      <c r="O237" s="607">
        <v>3351273.6661358047</v>
      </c>
      <c r="P237" s="607">
        <v>1126266.290162839</v>
      </c>
      <c r="Q237" s="607">
        <v>2316329.1042342014</v>
      </c>
      <c r="R237" s="607">
        <v>2802469.5557282884</v>
      </c>
      <c r="S237" s="607">
        <v>1265822.7848101265</v>
      </c>
      <c r="T237" s="607">
        <v>2927748.1039564232</v>
      </c>
      <c r="U237" s="607">
        <v>1000000</v>
      </c>
      <c r="V237" s="607">
        <v>1000000</v>
      </c>
      <c r="W237" s="607">
        <v>2250466.0174769908</v>
      </c>
      <c r="X237" s="607">
        <v>2120122.8558263481</v>
      </c>
      <c r="Y237" s="479">
        <v>1181058.5698792553</v>
      </c>
      <c r="Z237" s="476">
        <v>2734974.0844610003</v>
      </c>
      <c r="AA237" s="476">
        <v>2769025.8601447647</v>
      </c>
      <c r="AB237" s="481">
        <v>2331851.1805695887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219075.96481979353</v>
      </c>
      <c r="E238" s="606">
        <v>219075.96481979353</v>
      </c>
      <c r="F238" s="476">
        <v>1783087.8290583496</v>
      </c>
      <c r="G238" s="607">
        <v>2353597.0428237356</v>
      </c>
      <c r="H238" s="607">
        <v>2952697.8541550715</v>
      </c>
      <c r="I238" s="607">
        <v>2692855.1226121141</v>
      </c>
      <c r="J238" s="607">
        <v>495995.06778650894</v>
      </c>
      <c r="K238" s="607">
        <v>630233.71837285825</v>
      </c>
      <c r="L238" s="607">
        <v>2231593.7366570565</v>
      </c>
      <c r="M238" s="607">
        <v>770517.06048953207</v>
      </c>
      <c r="N238" s="607">
        <v>2246044.6152794641</v>
      </c>
      <c r="O238" s="607">
        <v>3191935.3603907931</v>
      </c>
      <c r="P238" s="607">
        <v>52160.912635694302</v>
      </c>
      <c r="Q238" s="607">
        <v>1952464.0260002792</v>
      </c>
      <c r="R238" s="607">
        <v>2648870.2659646263</v>
      </c>
      <c r="S238" s="607">
        <v>0</v>
      </c>
      <c r="T238" s="607">
        <v>2925798.4764259937</v>
      </c>
      <c r="U238" s="607">
        <v>0</v>
      </c>
      <c r="V238" s="607">
        <v>0</v>
      </c>
      <c r="W238" s="607">
        <v>1885526.3554386217</v>
      </c>
      <c r="X238" s="607">
        <v>1228275.0171680695</v>
      </c>
      <c r="Y238" s="479">
        <v>272526.62457894243</v>
      </c>
      <c r="Z238" s="476">
        <v>2633219.8291552956</v>
      </c>
      <c r="AA238" s="476">
        <v>2684855.8707777262</v>
      </c>
      <c r="AB238" s="481">
        <v>2045280.2254339054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49417.37786921925</v>
      </c>
      <c r="E239" s="606">
        <v>49417.37786921925</v>
      </c>
      <c r="F239" s="476">
        <v>796030.41849754145</v>
      </c>
      <c r="G239" s="607">
        <v>1452421.7015116562</v>
      </c>
      <c r="H239" s="607">
        <v>2894442.2774005984</v>
      </c>
      <c r="I239" s="607">
        <v>2080748.3777332008</v>
      </c>
      <c r="J239" s="607">
        <v>89854.106291880817</v>
      </c>
      <c r="K239" s="607">
        <v>305807.80894599151</v>
      </c>
      <c r="L239" s="607">
        <v>2120293.987488037</v>
      </c>
      <c r="M239" s="607">
        <v>478242.01317136391</v>
      </c>
      <c r="N239" s="607">
        <v>851657.63776815892</v>
      </c>
      <c r="O239" s="607">
        <v>451959.29955849721</v>
      </c>
      <c r="P239" s="607">
        <v>3597.341283685701</v>
      </c>
      <c r="Q239" s="607">
        <v>507978.31392097939</v>
      </c>
      <c r="R239" s="607">
        <v>2091569.704635185</v>
      </c>
      <c r="S239" s="607">
        <v>0</v>
      </c>
      <c r="T239" s="607">
        <v>2871987.6660093549</v>
      </c>
      <c r="U239" s="607">
        <v>0</v>
      </c>
      <c r="V239" s="607">
        <v>0</v>
      </c>
      <c r="W239" s="607">
        <v>1193564.7566380976</v>
      </c>
      <c r="X239" s="607">
        <v>663728.25922293216</v>
      </c>
      <c r="Y239" s="479">
        <v>173836.48552392251</v>
      </c>
      <c r="Z239" s="476">
        <v>2584790.0777032762</v>
      </c>
      <c r="AA239" s="476">
        <v>2635013.4570365297</v>
      </c>
      <c r="AB239" s="481">
        <v>1778601.1700740787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125246.30380326575</v>
      </c>
      <c r="E240" s="606">
        <v>125246.30380326575</v>
      </c>
      <c r="F240" s="476">
        <v>236266.60931227566</v>
      </c>
      <c r="G240" s="607">
        <v>874955.13728305465</v>
      </c>
      <c r="H240" s="607">
        <v>10808.079011385904</v>
      </c>
      <c r="I240" s="607">
        <v>521076.95899965562</v>
      </c>
      <c r="J240" s="607">
        <v>257384.59343029323</v>
      </c>
      <c r="K240" s="607">
        <v>278827.03848558012</v>
      </c>
      <c r="L240" s="607">
        <v>71612.522757264349</v>
      </c>
      <c r="M240" s="607">
        <v>249509.51955571119</v>
      </c>
      <c r="N240" s="607">
        <v>911424.51325537765</v>
      </c>
      <c r="O240" s="607">
        <v>198282.17140703369</v>
      </c>
      <c r="P240" s="607">
        <v>47097.009497246974</v>
      </c>
      <c r="Q240" s="607">
        <v>1336508.7709121672</v>
      </c>
      <c r="R240" s="607">
        <v>524025.84525288682</v>
      </c>
      <c r="S240" s="607">
        <v>0</v>
      </c>
      <c r="T240" s="607">
        <v>9662.1992469262259</v>
      </c>
      <c r="U240" s="607">
        <v>0</v>
      </c>
      <c r="V240" s="607">
        <v>0</v>
      </c>
      <c r="W240" s="607">
        <v>569676.21928924101</v>
      </c>
      <c r="X240" s="607">
        <v>540183.46985270968</v>
      </c>
      <c r="Y240" s="479">
        <v>49366.63292367875</v>
      </c>
      <c r="Z240" s="476">
        <v>8695.9832863585543</v>
      </c>
      <c r="AA240" s="476">
        <v>8898.924543173438</v>
      </c>
      <c r="AB240" s="481">
        <v>237673.04632987158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44412.283147308524</v>
      </c>
      <c r="E241" s="611">
        <v>44412.283147308524</v>
      </c>
      <c r="F241" s="487">
        <v>750790.80124853249</v>
      </c>
      <c r="G241" s="612">
        <v>26220.204029024801</v>
      </c>
      <c r="H241" s="612">
        <v>47447.497743087239</v>
      </c>
      <c r="I241" s="612">
        <v>91029.785879257644</v>
      </c>
      <c r="J241" s="612">
        <v>148756.36806433488</v>
      </c>
      <c r="K241" s="612">
        <v>45598.870941286601</v>
      </c>
      <c r="L241" s="612">
        <v>39687.226411755153</v>
      </c>
      <c r="M241" s="612">
        <v>42765.527762456964</v>
      </c>
      <c r="N241" s="612">
        <v>482962.46425592748</v>
      </c>
      <c r="O241" s="612">
        <v>2541693.8894252623</v>
      </c>
      <c r="P241" s="612">
        <v>1466.5618547616243</v>
      </c>
      <c r="Q241" s="612">
        <v>107976.94116713268</v>
      </c>
      <c r="R241" s="612">
        <v>33274.71607655457</v>
      </c>
      <c r="S241" s="612">
        <v>0</v>
      </c>
      <c r="T241" s="612">
        <v>44148.611169712625</v>
      </c>
      <c r="U241" s="612">
        <v>0</v>
      </c>
      <c r="V241" s="612">
        <v>0</v>
      </c>
      <c r="W241" s="612">
        <v>122285.37951128313</v>
      </c>
      <c r="X241" s="612">
        <v>24363.288092427629</v>
      </c>
      <c r="Y241" s="490">
        <v>49323.506131341164</v>
      </c>
      <c r="Z241" s="487">
        <v>39733.768165660884</v>
      </c>
      <c r="AA241" s="487">
        <v>40943.489198023068</v>
      </c>
      <c r="AB241" s="492">
        <v>29006.009029955087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2229.0650014606326</v>
      </c>
      <c r="E242" s="604">
        <v>2229.0650014606326</v>
      </c>
      <c r="F242" s="476">
        <v>1323.7209396040889</v>
      </c>
      <c r="G242" s="607">
        <v>113.70368227893199</v>
      </c>
      <c r="H242" s="607">
        <v>180.86263233854936</v>
      </c>
      <c r="I242" s="607">
        <v>261.03368042177891</v>
      </c>
      <c r="J242" s="607">
        <v>2419.0029881299283</v>
      </c>
      <c r="K242" s="607">
        <v>1728.9064439090448</v>
      </c>
      <c r="L242" s="607">
        <v>635.83127928927695</v>
      </c>
      <c r="M242" s="607">
        <v>744.98588645795837</v>
      </c>
      <c r="N242" s="607">
        <v>334.06623807653602</v>
      </c>
      <c r="O242" s="607">
        <v>530.77650516445908</v>
      </c>
      <c r="P242" s="607">
        <v>2808.5918512103704</v>
      </c>
      <c r="Q242" s="607">
        <v>545.79123585461093</v>
      </c>
      <c r="R242" s="607">
        <v>504.54611712444375</v>
      </c>
      <c r="S242" s="607">
        <v>3380.4862687068071</v>
      </c>
      <c r="T242" s="607">
        <v>117.68290349452778</v>
      </c>
      <c r="U242" s="607">
        <v>2670.5841522783776</v>
      </c>
      <c r="V242" s="607">
        <v>0.29307106944444444</v>
      </c>
      <c r="W242" s="607">
        <v>133.97909341667159</v>
      </c>
      <c r="X242" s="607">
        <v>354.94500793750308</v>
      </c>
      <c r="Y242" s="479">
        <v>1669.9830505234393</v>
      </c>
      <c r="Z242" s="476">
        <v>372.97198099013809</v>
      </c>
      <c r="AA242" s="476">
        <v>327.99374528699855</v>
      </c>
      <c r="AB242" s="481">
        <v>754.98161853456736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3.9396457816880872</v>
      </c>
      <c r="E243" s="614">
        <v>3.9396457816880872</v>
      </c>
      <c r="F243" s="615">
        <v>17.749950306714787</v>
      </c>
      <c r="G243" s="514">
        <v>21.445798053625609</v>
      </c>
      <c r="H243" s="514">
        <v>25.900547400509591</v>
      </c>
      <c r="I243" s="514">
        <v>24.288981080233327</v>
      </c>
      <c r="J243" s="514">
        <v>7.8238492531731776</v>
      </c>
      <c r="K243" s="514">
        <v>6.4453047562695929</v>
      </c>
      <c r="L243" s="514">
        <v>20.013512007724394</v>
      </c>
      <c r="M243" s="514">
        <v>14.626325615685637</v>
      </c>
      <c r="N243" s="514">
        <v>20.737285201215201</v>
      </c>
      <c r="O243" s="514">
        <v>21.990691689120055</v>
      </c>
      <c r="P243" s="514">
        <v>0.58538496133033113</v>
      </c>
      <c r="Q243" s="514">
        <v>18.043948253247706</v>
      </c>
      <c r="R243" s="514">
        <v>22.861153401779152</v>
      </c>
      <c r="S243" s="514">
        <v>0</v>
      </c>
      <c r="T243" s="514">
        <v>25.575818750199847</v>
      </c>
      <c r="U243" s="514">
        <v>0</v>
      </c>
      <c r="V243" s="514">
        <v>0</v>
      </c>
      <c r="W243" s="514">
        <v>16.903515547668121</v>
      </c>
      <c r="X243" s="514">
        <v>14.532720589785045</v>
      </c>
      <c r="Y243" s="616">
        <v>2.3740340610170971</v>
      </c>
      <c r="Z243" s="615">
        <v>23.018247368210886</v>
      </c>
      <c r="AA243" s="615">
        <v>23.468602206633459</v>
      </c>
      <c r="AB243" s="617">
        <v>18.065040456308029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73.216170578054786</v>
      </c>
      <c r="E244" s="619">
        <v>73.216170578054786</v>
      </c>
      <c r="F244" s="464">
        <v>159.61110474804127</v>
      </c>
      <c r="G244" s="620">
        <v>65.981137714366398</v>
      </c>
      <c r="H244" s="620">
        <v>44.000633776037674</v>
      </c>
      <c r="I244" s="620">
        <v>71.001597630929055</v>
      </c>
      <c r="J244" s="620">
        <v>134.48499420447865</v>
      </c>
      <c r="K244" s="620">
        <v>41.808606213064543</v>
      </c>
      <c r="L244" s="620">
        <v>48.619256574665052</v>
      </c>
      <c r="M244" s="620">
        <v>267.11868609096229</v>
      </c>
      <c r="N244" s="620">
        <v>110.86609058779895</v>
      </c>
      <c r="O244" s="620">
        <v>66.343930290335123</v>
      </c>
      <c r="P244" s="620">
        <v>5.3970593076545494</v>
      </c>
      <c r="Q244" s="620">
        <v>73.254223860847219</v>
      </c>
      <c r="R244" s="620">
        <v>62.092004122962265</v>
      </c>
      <c r="S244" s="620">
        <v>0</v>
      </c>
      <c r="T244" s="620">
        <v>41.480010100835074</v>
      </c>
      <c r="U244" s="620">
        <v>0</v>
      </c>
      <c r="V244" s="620">
        <v>0</v>
      </c>
      <c r="W244" s="620">
        <v>47.048928025318396</v>
      </c>
      <c r="X244" s="620">
        <v>140.82515397185935</v>
      </c>
      <c r="Y244" s="467">
        <v>6.0324065872440791</v>
      </c>
      <c r="Z244" s="464">
        <v>37.33202610881996</v>
      </c>
      <c r="AA244" s="464">
        <v>38.06772909783853</v>
      </c>
      <c r="AB244" s="469">
        <v>36.714342400345402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123.37065475164292</v>
      </c>
      <c r="E245" s="619">
        <v>123.37065475164292</v>
      </c>
      <c r="F245" s="464">
        <v>662.36275183406008</v>
      </c>
      <c r="G245" s="620">
        <v>204.92023113784103</v>
      </c>
      <c r="H245" s="620">
        <v>301.52723413603894</v>
      </c>
      <c r="I245" s="620">
        <v>295.39760082861903</v>
      </c>
      <c r="J245" s="620">
        <v>261.43114198382608</v>
      </c>
      <c r="K245" s="620">
        <v>100.29850037094907</v>
      </c>
      <c r="L245" s="620">
        <v>244.83172342160839</v>
      </c>
      <c r="M245" s="620">
        <v>411.3863469214931</v>
      </c>
      <c r="N245" s="620">
        <v>457.21473049523371</v>
      </c>
      <c r="O245" s="620">
        <v>1446.7340085459327</v>
      </c>
      <c r="P245" s="620">
        <v>7.8947694637334891</v>
      </c>
      <c r="Q245" s="620">
        <v>182.68392062665117</v>
      </c>
      <c r="R245" s="620">
        <v>253.16775514886021</v>
      </c>
      <c r="S245" s="620">
        <v>0</v>
      </c>
      <c r="T245" s="620">
        <v>294.86392006495288</v>
      </c>
      <c r="U245" s="620">
        <v>0</v>
      </c>
      <c r="V245" s="620">
        <v>0</v>
      </c>
      <c r="W245" s="620">
        <v>212.01775983802196</v>
      </c>
      <c r="X245" s="620">
        <v>245.92924730177916</v>
      </c>
      <c r="Y245" s="467">
        <v>46.366732843379573</v>
      </c>
      <c r="Z245" s="464">
        <v>265.37764903273768</v>
      </c>
      <c r="AA245" s="464">
        <v>270.77582822115238</v>
      </c>
      <c r="AB245" s="469">
        <v>196.56457377737141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37.416455476294786</v>
      </c>
      <c r="E246" s="619">
        <v>37.416455476294786</v>
      </c>
      <c r="F246" s="464">
        <v>102.02486970478569</v>
      </c>
      <c r="G246" s="620">
        <v>50.237079119340883</v>
      </c>
      <c r="H246" s="620">
        <v>93.907034938335073</v>
      </c>
      <c r="I246" s="620">
        <v>76.858494098688368</v>
      </c>
      <c r="J246" s="620">
        <v>68.380182371102464</v>
      </c>
      <c r="K246" s="620">
        <v>23.212825966778606</v>
      </c>
      <c r="L246" s="620">
        <v>76.071422854891381</v>
      </c>
      <c r="M246" s="620">
        <v>147.76159112502737</v>
      </c>
      <c r="N246" s="620">
        <v>60.479071620361786</v>
      </c>
      <c r="O246" s="620">
        <v>52.303423755958448</v>
      </c>
      <c r="P246" s="620">
        <v>1.8748750145570763</v>
      </c>
      <c r="Q246" s="620">
        <v>20.583439189122952</v>
      </c>
      <c r="R246" s="620">
        <v>68.160384795644688</v>
      </c>
      <c r="S246" s="620">
        <v>0</v>
      </c>
      <c r="T246" s="620">
        <v>92.11029517223578</v>
      </c>
      <c r="U246" s="620">
        <v>0</v>
      </c>
      <c r="V246" s="620">
        <v>0</v>
      </c>
      <c r="W246" s="620">
        <v>41.015298172139971</v>
      </c>
      <c r="X246" s="620">
        <v>78.320897606616967</v>
      </c>
      <c r="Y246" s="467">
        <v>6.374830170644139</v>
      </c>
      <c r="Z246" s="464">
        <v>82.899303445246574</v>
      </c>
      <c r="AA246" s="464">
        <v>84.516594457591211</v>
      </c>
      <c r="AB246" s="469">
        <v>57.546076185921535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26.58467990324732</v>
      </c>
      <c r="E247" s="619">
        <v>26.58467990324732</v>
      </c>
      <c r="F247" s="464">
        <v>69.013458807214363</v>
      </c>
      <c r="G247" s="620">
        <v>31.93322058701029</v>
      </c>
      <c r="H247" s="620">
        <v>58.204015156989868</v>
      </c>
      <c r="I247" s="620">
        <v>48.699752833327338</v>
      </c>
      <c r="J247" s="620">
        <v>48.453030549456969</v>
      </c>
      <c r="K247" s="620">
        <v>15.729861605549161</v>
      </c>
      <c r="L247" s="620">
        <v>47.869831816501012</v>
      </c>
      <c r="M247" s="620">
        <v>104.27446832045148</v>
      </c>
      <c r="N247" s="620">
        <v>40.112560989722041</v>
      </c>
      <c r="O247" s="620">
        <v>30.53421249265455</v>
      </c>
      <c r="P247" s="620">
        <v>1.3539157228704133</v>
      </c>
      <c r="Q247" s="620">
        <v>13.704609370165553</v>
      </c>
      <c r="R247" s="620">
        <v>42.578516303141832</v>
      </c>
      <c r="S247" s="620">
        <v>0</v>
      </c>
      <c r="T247" s="620">
        <v>56.993127083229254</v>
      </c>
      <c r="U247" s="620">
        <v>0</v>
      </c>
      <c r="V247" s="620">
        <v>0</v>
      </c>
      <c r="W247" s="620">
        <v>25.746532742499539</v>
      </c>
      <c r="X247" s="620">
        <v>54.248798830521608</v>
      </c>
      <c r="Y247" s="467">
        <v>3.9489361221817911</v>
      </c>
      <c r="Z247" s="464">
        <v>51.293837757565413</v>
      </c>
      <c r="AA247" s="464">
        <v>52.294218773930027</v>
      </c>
      <c r="AB247" s="469">
        <v>35.78534280224784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49.578993993127632</v>
      </c>
      <c r="E248" s="619">
        <v>49.578993993127632</v>
      </c>
      <c r="F248" s="464">
        <v>724.62427626208603</v>
      </c>
      <c r="G248" s="620">
        <v>437.29984621504678</v>
      </c>
      <c r="H248" s="620">
        <v>852.34453905093551</v>
      </c>
      <c r="I248" s="620">
        <v>655.54829658721383</v>
      </c>
      <c r="J248" s="620">
        <v>134.34465942287054</v>
      </c>
      <c r="K248" s="620">
        <v>120.58300464498784</v>
      </c>
      <c r="L248" s="620">
        <v>629.32407331728587</v>
      </c>
      <c r="M248" s="620">
        <v>186.62069578854204</v>
      </c>
      <c r="N248" s="620">
        <v>566.35888204765092</v>
      </c>
      <c r="O248" s="620">
        <v>1774.9772430921541</v>
      </c>
      <c r="P248" s="620">
        <v>2.669344402931773</v>
      </c>
      <c r="Q248" s="620">
        <v>225.96094923434632</v>
      </c>
      <c r="R248" s="620">
        <v>615.16017963134527</v>
      </c>
      <c r="S248" s="620">
        <v>0</v>
      </c>
      <c r="T248" s="620">
        <v>843.7515705606645</v>
      </c>
      <c r="U248" s="620">
        <v>0</v>
      </c>
      <c r="V248" s="620">
        <v>0</v>
      </c>
      <c r="W248" s="620">
        <v>422.56582527869347</v>
      </c>
      <c r="X248" s="620">
        <v>217.71235021271056</v>
      </c>
      <c r="Y248" s="467">
        <v>81.547577628320781</v>
      </c>
      <c r="Z248" s="464">
        <v>759.37675967186999</v>
      </c>
      <c r="AA248" s="464">
        <v>774.41527861599457</v>
      </c>
      <c r="AB248" s="469">
        <v>525.72268704721432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3.6141876985786969</v>
      </c>
      <c r="E249" s="622">
        <v>3.6141876985786969</v>
      </c>
      <c r="F249" s="537">
        <v>7.8022306822829641</v>
      </c>
      <c r="G249" s="623">
        <v>1.7597631160668905</v>
      </c>
      <c r="H249" s="623">
        <v>2.6542366254741654</v>
      </c>
      <c r="I249" s="623">
        <v>2.8663824814463736</v>
      </c>
      <c r="J249" s="623">
        <v>6.5554646374310312</v>
      </c>
      <c r="K249" s="623">
        <v>1.6200898602392582</v>
      </c>
      <c r="L249" s="623">
        <v>2.6777041722425334</v>
      </c>
      <c r="M249" s="623">
        <v>13.695160711553537</v>
      </c>
      <c r="N249" s="623">
        <v>3.8202093172265843</v>
      </c>
      <c r="O249" s="623">
        <v>2.1873034216780791</v>
      </c>
      <c r="P249" s="623">
        <v>0.18450763577338503</v>
      </c>
      <c r="Q249" s="623">
        <v>0.9797724063203811</v>
      </c>
      <c r="R249" s="623">
        <v>2.0007262252116127</v>
      </c>
      <c r="S249" s="624">
        <v>0</v>
      </c>
      <c r="T249" s="623">
        <v>2.5274002016500927</v>
      </c>
      <c r="U249" s="623">
        <v>0</v>
      </c>
      <c r="V249" s="623">
        <v>0</v>
      </c>
      <c r="W249" s="623">
        <v>1.3251115787380303</v>
      </c>
      <c r="X249" s="623">
        <v>6.3633539250651809</v>
      </c>
      <c r="Y249" s="625">
        <v>0.20488266340034048</v>
      </c>
      <c r="Z249" s="537">
        <v>2.2746612184055039</v>
      </c>
      <c r="AA249" s="537">
        <v>2.3191676940543746</v>
      </c>
      <c r="AB249" s="626">
        <v>1.6451506612336995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8.3872209535823607</v>
      </c>
      <c r="E250" s="622">
        <v>8.3872209535823607</v>
      </c>
      <c r="F250" s="537">
        <v>17.367910724819026</v>
      </c>
      <c r="G250" s="623">
        <v>3.8455551815241136</v>
      </c>
      <c r="H250" s="623">
        <v>5.3406251317703592</v>
      </c>
      <c r="I250" s="623">
        <v>6.1287909505617781</v>
      </c>
      <c r="J250" s="623">
        <v>15.163265649304352</v>
      </c>
      <c r="K250" s="623">
        <v>3.6969789490780514</v>
      </c>
      <c r="L250" s="623">
        <v>5.6288756151677344</v>
      </c>
      <c r="M250" s="623">
        <v>31.747807620860915</v>
      </c>
      <c r="N250" s="623">
        <v>8.433852251546444</v>
      </c>
      <c r="O250" s="623">
        <v>2.8931988085038522</v>
      </c>
      <c r="P250" s="623">
        <v>0.43684861373666178</v>
      </c>
      <c r="Q250" s="623">
        <v>2.3106629371143068</v>
      </c>
      <c r="R250" s="623">
        <v>4.2075784422761835</v>
      </c>
      <c r="S250" s="624">
        <v>0</v>
      </c>
      <c r="T250" s="623">
        <v>5.0571118892355233</v>
      </c>
      <c r="U250" s="623">
        <v>0</v>
      </c>
      <c r="V250" s="623">
        <v>0</v>
      </c>
      <c r="W250" s="623">
        <v>2.7517918002547552</v>
      </c>
      <c r="X250" s="623">
        <v>14.704404327759585</v>
      </c>
      <c r="Y250" s="625">
        <v>0.39268523875524497</v>
      </c>
      <c r="Z250" s="537">
        <v>4.5514027751011481</v>
      </c>
      <c r="AA250" s="537">
        <v>4.6402002874623269</v>
      </c>
      <c r="AB250" s="626">
        <v>3.363283869298717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40.128492756649443</v>
      </c>
      <c r="E251" s="619">
        <v>40.128492756649443</v>
      </c>
      <c r="F251" s="464">
        <v>236.04736314611674</v>
      </c>
      <c r="G251" s="620">
        <v>371.0343032667576</v>
      </c>
      <c r="H251" s="620">
        <v>430.69352833690732</v>
      </c>
      <c r="I251" s="620">
        <v>407.06827208437727</v>
      </c>
      <c r="J251" s="620">
        <v>83.932149847986935</v>
      </c>
      <c r="K251" s="620">
        <v>100.81008073658602</v>
      </c>
      <c r="L251" s="620">
        <v>328.59951650302469</v>
      </c>
      <c r="M251" s="620">
        <v>143.97561547557703</v>
      </c>
      <c r="N251" s="620">
        <v>333.20085701239833</v>
      </c>
      <c r="O251" s="620">
        <v>320.57858992105122</v>
      </c>
      <c r="P251" s="620">
        <v>9.3348842591058716</v>
      </c>
      <c r="Q251" s="620">
        <v>321.28494586820813</v>
      </c>
      <c r="R251" s="620">
        <v>349.17714518487173</v>
      </c>
      <c r="S251" s="620">
        <v>0</v>
      </c>
      <c r="T251" s="620">
        <v>426.65832055440256</v>
      </c>
      <c r="U251" s="620">
        <v>0</v>
      </c>
      <c r="V251" s="620">
        <v>0</v>
      </c>
      <c r="W251" s="620">
        <v>287.01975878210038</v>
      </c>
      <c r="X251" s="620">
        <v>206.44191728321726</v>
      </c>
      <c r="Y251" s="467">
        <v>38.603425428813118</v>
      </c>
      <c r="Z251" s="464">
        <v>383.99266354473656</v>
      </c>
      <c r="AA251" s="464">
        <v>391.49753726193438</v>
      </c>
      <c r="AB251" s="469">
        <v>305.50747157108697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1.116906000201962</v>
      </c>
      <c r="E252" s="619">
        <v>1.116906000201962</v>
      </c>
      <c r="F252" s="464">
        <v>3.6145435047875445</v>
      </c>
      <c r="G252" s="620">
        <v>3.0591539182459861</v>
      </c>
      <c r="H252" s="620">
        <v>4.5529581726799631</v>
      </c>
      <c r="I252" s="620">
        <v>3.939905869532045</v>
      </c>
      <c r="J252" s="620">
        <v>2.0821524447515789</v>
      </c>
      <c r="K252" s="620">
        <v>1.0579893415155059</v>
      </c>
      <c r="L252" s="620">
        <v>3.5758785299519542</v>
      </c>
      <c r="M252" s="620">
        <v>4.3845879461808401</v>
      </c>
      <c r="N252" s="620">
        <v>3.0435742376245578</v>
      </c>
      <c r="O252" s="620">
        <v>2.540366030641688</v>
      </c>
      <c r="P252" s="620">
        <v>8.9103615431010641E-2</v>
      </c>
      <c r="Q252" s="620">
        <v>1.996762081812979</v>
      </c>
      <c r="R252" s="620">
        <v>4.1183588295706643</v>
      </c>
      <c r="S252" s="620">
        <v>0</v>
      </c>
      <c r="T252" s="620">
        <v>4.4882281678793117</v>
      </c>
      <c r="U252" s="620">
        <v>0</v>
      </c>
      <c r="V252" s="620">
        <v>0</v>
      </c>
      <c r="W252" s="620">
        <v>2.4160898042675072</v>
      </c>
      <c r="X252" s="620">
        <v>2.9473675769782917</v>
      </c>
      <c r="Y252" s="467">
        <v>0.34425972711068309</v>
      </c>
      <c r="Z252" s="464">
        <v>4.039407192483746</v>
      </c>
      <c r="AA252" s="464">
        <v>4.1182109847428263</v>
      </c>
      <c r="AB252" s="469">
        <v>2.9776736266732944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16022.505260035985</v>
      </c>
      <c r="E253" s="611">
        <v>16022.505260035985</v>
      </c>
      <c r="F253" s="487">
        <v>157746.14698570431</v>
      </c>
      <c r="G253" s="612">
        <v>199278.54539354402</v>
      </c>
      <c r="H253" s="612">
        <v>293905.20428726525</v>
      </c>
      <c r="I253" s="612">
        <v>246597.842259456</v>
      </c>
      <c r="J253" s="612">
        <v>36738.109667219367</v>
      </c>
      <c r="K253" s="612">
        <v>50956.403839714898</v>
      </c>
      <c r="L253" s="612">
        <v>219468.01352215305</v>
      </c>
      <c r="M253" s="612">
        <v>65646.595432335103</v>
      </c>
      <c r="N253" s="612">
        <v>180546.93518164443</v>
      </c>
      <c r="O253" s="612">
        <v>275252.79502592696</v>
      </c>
      <c r="P253" s="612">
        <v>3272.5870895284279</v>
      </c>
      <c r="Q253" s="612">
        <v>139333.31502392903</v>
      </c>
      <c r="R253" s="612">
        <v>243364.51030386379</v>
      </c>
      <c r="S253" s="612">
        <v>0</v>
      </c>
      <c r="T253" s="612">
        <v>291316.54221926373</v>
      </c>
      <c r="U253" s="612">
        <v>0</v>
      </c>
      <c r="V253" s="612">
        <v>0</v>
      </c>
      <c r="W253" s="612">
        <v>163554.2278165209</v>
      </c>
      <c r="X253" s="612">
        <v>100198.23838328267</v>
      </c>
      <c r="Y253" s="490">
        <v>24532.366683928551</v>
      </c>
      <c r="Z253" s="487">
        <v>262185.00751622923</v>
      </c>
      <c r="AA253" s="487">
        <v>267318.96683506412</v>
      </c>
      <c r="AB253" s="492">
        <v>194301.82718105454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0.25016034739245052</v>
      </c>
      <c r="E255" s="619">
        <v>0.25016034739245052</v>
      </c>
      <c r="F255" s="474">
        <v>2.1321860155547343</v>
      </c>
      <c r="G255" s="629">
        <v>1.6458134626294771</v>
      </c>
      <c r="H255" s="629">
        <v>1.7923099024363669</v>
      </c>
      <c r="I255" s="629">
        <v>1.8384431771809178</v>
      </c>
      <c r="J255" s="629">
        <v>0.60678207253286709</v>
      </c>
      <c r="K255" s="629">
        <v>0.51383700493280682</v>
      </c>
      <c r="L255" s="629">
        <v>1.3826350579705664</v>
      </c>
      <c r="M255" s="629">
        <v>0.69210041711127324</v>
      </c>
      <c r="N255" s="629">
        <v>2.2020740866275288</v>
      </c>
      <c r="O255" s="629">
        <v>5.197798185520198</v>
      </c>
      <c r="P255" s="629">
        <v>4.6408677452699047E-2</v>
      </c>
      <c r="Q255" s="629">
        <v>1.6387314820142536</v>
      </c>
      <c r="R255" s="629">
        <v>1.5669147596002395</v>
      </c>
      <c r="S255" s="620">
        <v>0</v>
      </c>
      <c r="T255" s="629">
        <v>1.7706618758583863</v>
      </c>
      <c r="U255" s="629">
        <v>0</v>
      </c>
      <c r="V255" s="629">
        <v>0</v>
      </c>
      <c r="W255" s="629">
        <v>1.4147234220652016</v>
      </c>
      <c r="X255" s="629">
        <v>0.94562492232580664</v>
      </c>
      <c r="Y255" s="472">
        <v>0.23691628060448633</v>
      </c>
      <c r="Z255" s="474">
        <v>1.5935964147247552</v>
      </c>
      <c r="AA255" s="474">
        <v>1.6254099533111186</v>
      </c>
      <c r="AB255" s="473">
        <v>1.2969177154088976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2.3240085027066195</v>
      </c>
      <c r="E256" s="619">
        <v>2.3240085027066195</v>
      </c>
      <c r="F256" s="474">
        <v>7.9603804193507024</v>
      </c>
      <c r="G256" s="629">
        <v>15.07483280871449</v>
      </c>
      <c r="H256" s="629">
        <v>13.133320963777726</v>
      </c>
      <c r="I256" s="629">
        <v>14.653909764790473</v>
      </c>
      <c r="J256" s="629">
        <v>4.5422980432331306</v>
      </c>
      <c r="K256" s="629">
        <v>4.4059549105831142</v>
      </c>
      <c r="L256" s="629">
        <v>10.417094923252119</v>
      </c>
      <c r="M256" s="629">
        <v>7.8068658358129834</v>
      </c>
      <c r="N256" s="629">
        <v>13.591977220855469</v>
      </c>
      <c r="O256" s="629">
        <v>5.6423387116580308</v>
      </c>
      <c r="P256" s="629">
        <v>0.51525097135864473</v>
      </c>
      <c r="Q256" s="629">
        <v>15.337676500085969</v>
      </c>
      <c r="R256" s="629">
        <v>13.657562416114713</v>
      </c>
      <c r="S256" s="620">
        <v>0</v>
      </c>
      <c r="T256" s="629">
        <v>12.996089934878706</v>
      </c>
      <c r="U256" s="629">
        <v>0</v>
      </c>
      <c r="V256" s="629">
        <v>0</v>
      </c>
      <c r="W256" s="629">
        <v>10.959255803485044</v>
      </c>
      <c r="X256" s="629">
        <v>9.5987136685507526</v>
      </c>
      <c r="Y256" s="472">
        <v>1.2886892510124088</v>
      </c>
      <c r="Z256" s="474">
        <v>11.696486273316909</v>
      </c>
      <c r="AA256" s="474">
        <v>11.924374241594778</v>
      </c>
      <c r="AB256" s="473">
        <v>10.302075124965647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4.6000762130030264</v>
      </c>
      <c r="E257" s="619">
        <v>4.6000762130030264</v>
      </c>
      <c r="F257" s="474">
        <v>37.357845612690475</v>
      </c>
      <c r="G257" s="629">
        <v>60.446141847611088</v>
      </c>
      <c r="H257" s="629">
        <v>100.33630510356781</v>
      </c>
      <c r="I257" s="629">
        <v>78.686823827457744</v>
      </c>
      <c r="J257" s="629">
        <v>9.1382528692727654</v>
      </c>
      <c r="K257" s="629">
        <v>14.470813678223621</v>
      </c>
      <c r="L257" s="629">
        <v>74.50322106857233</v>
      </c>
      <c r="M257" s="629">
        <v>23.987722774940003</v>
      </c>
      <c r="N257" s="629">
        <v>43.933157532853087</v>
      </c>
      <c r="O257" s="629">
        <v>34.85734279546304</v>
      </c>
      <c r="P257" s="629">
        <v>0.73210618463931498</v>
      </c>
      <c r="Q257" s="629">
        <v>33.675737144854374</v>
      </c>
      <c r="R257" s="629">
        <v>77.452835940476007</v>
      </c>
      <c r="S257" s="620">
        <v>0</v>
      </c>
      <c r="T257" s="629">
        <v>99.495432636904795</v>
      </c>
      <c r="U257" s="629">
        <v>0</v>
      </c>
      <c r="V257" s="629">
        <v>0</v>
      </c>
      <c r="W257" s="629">
        <v>48.56011994597057</v>
      </c>
      <c r="X257" s="629">
        <v>31.125587144742642</v>
      </c>
      <c r="Y257" s="472">
        <v>6.8921679282771731</v>
      </c>
      <c r="Z257" s="474">
        <v>89.545930193360533</v>
      </c>
      <c r="AA257" s="474">
        <v>91.289154370285601</v>
      </c>
      <c r="AB257" s="473">
        <v>64.303928494572048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0.98222064412723309</v>
      </c>
      <c r="E258" s="619">
        <v>0.98222064412723309</v>
      </c>
      <c r="F258" s="474">
        <v>8.3980234480077058</v>
      </c>
      <c r="G258" s="629">
        <v>13.40220064638312</v>
      </c>
      <c r="H258" s="629">
        <v>25.729210619835886</v>
      </c>
      <c r="I258" s="629">
        <v>18.900007999594891</v>
      </c>
      <c r="J258" s="629">
        <v>1.8252327095717638</v>
      </c>
      <c r="K258" s="629">
        <v>3.0461196007520215</v>
      </c>
      <c r="L258" s="629">
        <v>18.976809239277681</v>
      </c>
      <c r="M258" s="629">
        <v>6.1085171249519847</v>
      </c>
      <c r="N258" s="629">
        <v>8.6013105385772306</v>
      </c>
      <c r="O258" s="629">
        <v>5.3299999587427376</v>
      </c>
      <c r="P258" s="629">
        <v>7.963783546129817E-2</v>
      </c>
      <c r="Q258" s="629">
        <v>5.287938755748633</v>
      </c>
      <c r="R258" s="629">
        <v>18.853821894403154</v>
      </c>
      <c r="S258" s="620">
        <v>0</v>
      </c>
      <c r="T258" s="629">
        <v>25.514523370088583</v>
      </c>
      <c r="U258" s="629">
        <v>0</v>
      </c>
      <c r="V258" s="629">
        <v>0</v>
      </c>
      <c r="W258" s="629">
        <v>10.960597277901373</v>
      </c>
      <c r="X258" s="629">
        <v>6.9200831843705091</v>
      </c>
      <c r="Y258" s="472">
        <v>1.5929525947341501</v>
      </c>
      <c r="Z258" s="474">
        <v>22.963081500962996</v>
      </c>
      <c r="AA258" s="474">
        <v>23.409489276227855</v>
      </c>
      <c r="AB258" s="473">
        <v>15.927985810067026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0.75546519431798298</v>
      </c>
      <c r="E259" s="619">
        <v>0.75546519431798298</v>
      </c>
      <c r="F259" s="474">
        <v>6.5916007872147322</v>
      </c>
      <c r="G259" s="629">
        <v>10.684633107642055</v>
      </c>
      <c r="H259" s="629">
        <v>20.323832987720689</v>
      </c>
      <c r="I259" s="629">
        <v>14.98032216117136</v>
      </c>
      <c r="J259" s="629">
        <v>1.4083284875221722</v>
      </c>
      <c r="K259" s="629">
        <v>2.4256270993156757</v>
      </c>
      <c r="L259" s="629">
        <v>14.990304372573201</v>
      </c>
      <c r="M259" s="629">
        <v>4.723855710290735</v>
      </c>
      <c r="N259" s="629">
        <v>6.8712201798152979</v>
      </c>
      <c r="O259" s="629">
        <v>4.2160115259816529</v>
      </c>
      <c r="P259" s="629">
        <v>6.6662872802966205E-2</v>
      </c>
      <c r="Q259" s="629">
        <v>4.3289202839253313</v>
      </c>
      <c r="R259" s="629">
        <v>14.950656135373301</v>
      </c>
      <c r="S259" s="620">
        <v>0</v>
      </c>
      <c r="T259" s="629">
        <v>20.155179325523125</v>
      </c>
      <c r="U259" s="629">
        <v>0</v>
      </c>
      <c r="V259" s="629">
        <v>0</v>
      </c>
      <c r="W259" s="629">
        <v>8.7220857181532594</v>
      </c>
      <c r="X259" s="629">
        <v>5.4728482162717347</v>
      </c>
      <c r="Y259" s="472">
        <v>1.2635614501789922</v>
      </c>
      <c r="Z259" s="474">
        <v>18.13966966206765</v>
      </c>
      <c r="AA259" s="474">
        <v>18.492310125859962</v>
      </c>
      <c r="AB259" s="473">
        <v>12.608764006421369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5.85625239093104</v>
      </c>
      <c r="E260" s="619">
        <v>5.85625239093104</v>
      </c>
      <c r="F260" s="474">
        <v>92.522557199939158</v>
      </c>
      <c r="G260" s="629">
        <v>159.11974915601712</v>
      </c>
      <c r="H260" s="629">
        <v>316.20823500035647</v>
      </c>
      <c r="I260" s="629">
        <v>227.99458862647276</v>
      </c>
      <c r="J260" s="629">
        <v>11.148933040001253</v>
      </c>
      <c r="K260" s="629">
        <v>33.862319802422512</v>
      </c>
      <c r="L260" s="629">
        <v>231.71905470945188</v>
      </c>
      <c r="M260" s="629">
        <v>52.927852525757274</v>
      </c>
      <c r="N260" s="629">
        <v>96.905427703286719</v>
      </c>
      <c r="O260" s="629">
        <v>67.635540503404201</v>
      </c>
      <c r="P260" s="629">
        <v>0.43024236757296663</v>
      </c>
      <c r="Q260" s="629">
        <v>56.863143840184343</v>
      </c>
      <c r="R260" s="629">
        <v>228.68895613099571</v>
      </c>
      <c r="S260" s="620">
        <v>0</v>
      </c>
      <c r="T260" s="629">
        <v>313.73226918392595</v>
      </c>
      <c r="U260" s="629">
        <v>0</v>
      </c>
      <c r="V260" s="629">
        <v>0</v>
      </c>
      <c r="W260" s="629">
        <v>131.40099879635216</v>
      </c>
      <c r="X260" s="629">
        <v>72.999741716096054</v>
      </c>
      <c r="Y260" s="472">
        <v>19.346166198684884</v>
      </c>
      <c r="Z260" s="474">
        <v>282.35917098096041</v>
      </c>
      <c r="AA260" s="474">
        <v>287.84866257288439</v>
      </c>
      <c r="AB260" s="473">
        <v>194.41823148125897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7.0475864502829375E-2</v>
      </c>
      <c r="E261" s="622">
        <v>7.0475864502829375E-2</v>
      </c>
      <c r="F261" s="537">
        <v>0.37001910901017998</v>
      </c>
      <c r="G261" s="623">
        <v>0.50558525181900649</v>
      </c>
      <c r="H261" s="623">
        <v>0.87910753581247003</v>
      </c>
      <c r="I261" s="623">
        <v>0.68076159259071889</v>
      </c>
      <c r="J261" s="623">
        <v>0.1319742157003794</v>
      </c>
      <c r="K261" s="623">
        <v>0.12995685354440306</v>
      </c>
      <c r="L261" s="623">
        <v>0.65784768926741088</v>
      </c>
      <c r="M261" s="623">
        <v>0.33266372335149791</v>
      </c>
      <c r="N261" s="623">
        <v>0.37296471102704515</v>
      </c>
      <c r="O261" s="623">
        <v>0.24826454206470591</v>
      </c>
      <c r="P261" s="623">
        <v>6.64790929874246E-3</v>
      </c>
      <c r="Q261" s="623">
        <v>0.25417091165275207</v>
      </c>
      <c r="R261" s="623">
        <v>0.6699994751299323</v>
      </c>
      <c r="S261" s="624">
        <v>0</v>
      </c>
      <c r="T261" s="623">
        <v>0.87080854903244465</v>
      </c>
      <c r="U261" s="623">
        <v>0</v>
      </c>
      <c r="V261" s="623">
        <v>0</v>
      </c>
      <c r="W261" s="623">
        <v>0.40661145978951446</v>
      </c>
      <c r="X261" s="623">
        <v>0.31196336097295113</v>
      </c>
      <c r="Y261" s="625">
        <v>5.7989667367858461E-2</v>
      </c>
      <c r="Z261" s="537">
        <v>0.78372805139718094</v>
      </c>
      <c r="AA261" s="537">
        <v>0.7989753685915334</v>
      </c>
      <c r="AB261" s="626">
        <v>0.55606620730069745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0.17053025342130634</v>
      </c>
      <c r="E262" s="632">
        <v>0.17053025342130634</v>
      </c>
      <c r="F262" s="633">
        <v>0.75644955227691846</v>
      </c>
      <c r="G262" s="634">
        <v>1.0922285772846805</v>
      </c>
      <c r="H262" s="634">
        <v>1.6957501485972821</v>
      </c>
      <c r="I262" s="634">
        <v>1.3841382374243445</v>
      </c>
      <c r="J262" s="634">
        <v>0.31879731261102195</v>
      </c>
      <c r="K262" s="634">
        <v>0.29310015833171565</v>
      </c>
      <c r="L262" s="634">
        <v>1.2812370028066189</v>
      </c>
      <c r="M262" s="634">
        <v>0.74602065618883029</v>
      </c>
      <c r="N262" s="634">
        <v>0.83872493012453608</v>
      </c>
      <c r="O262" s="634">
        <v>0.42132606876981538</v>
      </c>
      <c r="P262" s="634">
        <v>1.9987265701992232E-2</v>
      </c>
      <c r="Q262" s="634">
        <v>0.66545547417309736</v>
      </c>
      <c r="R262" s="634">
        <v>1.3594559097597199</v>
      </c>
      <c r="S262" s="635">
        <v>0</v>
      </c>
      <c r="T262" s="634">
        <v>1.6791721805920827</v>
      </c>
      <c r="U262" s="634">
        <v>0</v>
      </c>
      <c r="V262" s="634">
        <v>0</v>
      </c>
      <c r="W262" s="634">
        <v>0.85616893496574487</v>
      </c>
      <c r="X262" s="634">
        <v>0.70377505005651708</v>
      </c>
      <c r="Y262" s="636">
        <v>0.11674654093539982</v>
      </c>
      <c r="Z262" s="633">
        <v>1.5112556514494624</v>
      </c>
      <c r="AA262" s="633">
        <v>1.5406470026820847</v>
      </c>
      <c r="AB262" s="637">
        <v>1.1032292091129239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SERC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6.0436155282600995E-5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2.2641978664634526E-4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5.5836551726951152E-4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1.2240699659795776E-4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7.9292080424140437E-5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9.9298017893109289E-4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5.2079945852890611E-6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1.1741800376794976E-5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1.0301254376954376E-3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7.9718845202633422E-6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0.51028978534730651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0.54385025974854306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SERC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35%natural gas_31%coal_0%oil_28%nuclear_3%hydro_1%wind_1%solar_1%other</v>
      </c>
      <c r="D444" s="375" t="s">
        <v>387</v>
      </c>
      <c r="E444" s="763">
        <f>B211/1000/10^6/0.000293071</f>
        <v>4.6881430135951224E-5</v>
      </c>
      <c r="F444" s="375" t="s">
        <v>430</v>
      </c>
      <c r="G444" s="831" t="str">
        <f ca="1">CONCATENATE("Electric tab Row 210-220 for ", B444, " ",A444, " when Inputs tab E710 = ", B444)</f>
        <v>Electric tab Row 210-220 for SERC Mix when Inputs tab E710 = SERC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SERC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35%natural gas_31%coal_0%oil_28%nuclear_3%hydro_1%wind_1%solar_1%other</v>
      </c>
      <c r="D445" s="375" t="s">
        <v>388</v>
      </c>
      <c r="E445" s="763">
        <f t="shared" ref="E445:E454" si="45">B212/1000/10^6/0.000293071</f>
        <v>7.5618428502203074E-5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SERC Mix when Inputs tab E710 = SERC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SERC</v>
      </c>
      <c r="C446" s="378" t="str">
        <f t="shared" si="44"/>
        <v>35%natural gas_31%coal_0%oil_28%nuclear_3%hydro_1%wind_1%solar_1%other</v>
      </c>
      <c r="D446" s="375" t="s">
        <v>389</v>
      </c>
      <c r="E446" s="763">
        <f t="shared" si="45"/>
        <v>1.2760932203949706E-4</v>
      </c>
      <c r="F446" s="375" t="s">
        <v>430</v>
      </c>
      <c r="G446" s="831" t="str">
        <f t="shared" ca="1" si="46"/>
        <v>Electric tab Row 210-220 for SERC Mix when Inputs tab E710 = SERC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SERC</v>
      </c>
      <c r="C447" s="378" t="str">
        <f t="shared" si="44"/>
        <v>35%natural gas_31%coal_0%oil_28%nuclear_3%hydro_1%wind_1%solar_1%other</v>
      </c>
      <c r="D447" s="375" t="s">
        <v>390</v>
      </c>
      <c r="E447" s="763">
        <f t="shared" si="45"/>
        <v>2.8395011817377851E-5</v>
      </c>
      <c r="F447" s="375" t="s">
        <v>430</v>
      </c>
      <c r="G447" s="831" t="str">
        <f t="shared" ca="1" si="46"/>
        <v>Electric tab Row 210-220 for SERC Mix when Inputs tab E710 = SERC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SERC</v>
      </c>
      <c r="C448" s="378" t="str">
        <f t="shared" si="44"/>
        <v>35%natural gas_31%coal_0%oil_28%nuclear_3%hydro_1%wind_1%solar_1%other</v>
      </c>
      <c r="D448" s="375" t="s">
        <v>391</v>
      </c>
      <c r="E448" s="763">
        <f t="shared" si="45"/>
        <v>6.0168260719889744E-6</v>
      </c>
      <c r="F448" s="375" t="s">
        <v>430</v>
      </c>
      <c r="G448" s="831" t="str">
        <f t="shared" ca="1" si="46"/>
        <v>Electric tab Row 210-220 for SERC Mix when Inputs tab E710 = SERC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SERC</v>
      </c>
      <c r="C449" s="378" t="str">
        <f t="shared" si="44"/>
        <v>35%natural gas_31%coal_0%oil_28%nuclear_3%hydro_1%wind_1%solar_1%other</v>
      </c>
      <c r="D449" s="375" t="s">
        <v>392</v>
      </c>
      <c r="E449" s="763">
        <f t="shared" si="45"/>
        <v>5.5048122020743362E-5</v>
      </c>
      <c r="F449" s="375" t="s">
        <v>430</v>
      </c>
      <c r="G449" s="831" t="str">
        <f t="shared" ca="1" si="46"/>
        <v>Electric tab Row 210-220 for SERC Mix when Inputs tab E710 = SERC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SERC</v>
      </c>
      <c r="C450" s="378" t="str">
        <f t="shared" si="44"/>
        <v>35%natural gas_31%coal_0%oil_28%nuclear_3%hydro_1%wind_1%solar_1%other</v>
      </c>
      <c r="D450" s="375" t="s">
        <v>393</v>
      </c>
      <c r="E450" s="763">
        <f t="shared" si="45"/>
        <v>6.9996500162121445E-7</v>
      </c>
      <c r="F450" s="375" t="s">
        <v>430</v>
      </c>
      <c r="G450" s="831" t="str">
        <f t="shared" ca="1" si="46"/>
        <v>Electric tab Row 210-220 for SERC Mix when Inputs tab E710 = SERC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SERC</v>
      </c>
      <c r="C451" s="378" t="str">
        <f t="shared" si="44"/>
        <v>35%natural gas_31%coal_0%oil_28%nuclear_3%hydro_1%wind_1%solar_1%other</v>
      </c>
      <c r="D451" s="375" t="s">
        <v>394</v>
      </c>
      <c r="E451" s="763">
        <f t="shared" si="45"/>
        <v>1.3025316699423733E-6</v>
      </c>
      <c r="F451" s="375" t="s">
        <v>430</v>
      </c>
      <c r="G451" s="831" t="str">
        <f t="shared" ca="1" si="46"/>
        <v>Electric tab Row 210-220 for SERC Mix when Inputs tab E710 = SERC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SERC</v>
      </c>
      <c r="C452" s="378" t="str">
        <f t="shared" si="44"/>
        <v>35%natural gas_31%coal_0%oil_28%nuclear_3%hydro_1%wind_1%solar_1%other</v>
      </c>
      <c r="D452" s="375" t="s">
        <v>395</v>
      </c>
      <c r="E452" s="763">
        <f t="shared" si="45"/>
        <v>9.7119306331455929E-4</v>
      </c>
      <c r="F452" s="375" t="s">
        <v>430</v>
      </c>
      <c r="G452" s="831" t="str">
        <f t="shared" ca="1" si="46"/>
        <v>Electric tab Row 210-220 for SERC Mix when Inputs tab E710 = SERC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SERC</v>
      </c>
      <c r="C453" s="378" t="str">
        <f t="shared" si="44"/>
        <v>35%natural gas_31%coal_0%oil_28%nuclear_3%hydro_1%wind_1%solar_1%other</v>
      </c>
      <c r="D453" s="375" t="s">
        <v>396</v>
      </c>
      <c r="E453" s="763">
        <f t="shared" si="45"/>
        <v>2.2894098375850432E-6</v>
      </c>
      <c r="F453" s="375" t="s">
        <v>430</v>
      </c>
      <c r="G453" s="831" t="str">
        <f t="shared" ca="1" si="46"/>
        <v>Electric tab Row 210-220 for SERC Mix when Inputs tab E710 = SERC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SERC</v>
      </c>
      <c r="C454" s="378" t="str">
        <f t="shared" si="44"/>
        <v>35%natural gas_31%coal_0%oil_28%nuclear_3%hydro_1%wind_1%solar_1%other</v>
      </c>
      <c r="D454" s="375" t="s">
        <v>397</v>
      </c>
      <c r="E454" s="763">
        <f t="shared" si="45"/>
        <v>2.1805522917158298E-2</v>
      </c>
      <c r="F454" s="375" t="s">
        <v>430</v>
      </c>
      <c r="G454" s="831" t="str">
        <f t="shared" ca="1" si="46"/>
        <v>Electric tab Row 210-220 for SERC Mix when Inputs tab E710 = SERC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SERC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35%natural gas_31%coal_0%oil_28%nuclear_3%hydro_1%wind_1%solar_1%other</v>
      </c>
      <c r="D461" s="375" t="s">
        <v>412</v>
      </c>
      <c r="E461" s="375" t="s">
        <v>400</v>
      </c>
      <c r="F461" s="761">
        <f>B138/10^6</f>
        <v>6.7827062604073254E-3</v>
      </c>
      <c r="G461" s="375" t="s">
        <v>398</v>
      </c>
      <c r="H461" s="831" t="str">
        <f ca="1">CONCATENATE("Electric tab Row 137-142 for ", B461, " ", A461, " when Inputs tab E710 = ", B461)</f>
        <v>Electric tab Row 137-142 for SERC Mix when Inputs tab E710 = SERC</v>
      </c>
      <c r="I461" s="428" t="s">
        <v>232</v>
      </c>
      <c r="J461" s="375" t="str">
        <f t="shared" ref="J461:J492" ca="1" si="48">MID(CELL("filename",A1),FIND("]",CELL("filename",A1))+1,256)</f>
        <v>SERC</v>
      </c>
      <c r="K461" s="375" t="s">
        <v>52</v>
      </c>
      <c r="M461" s="824">
        <f>INDEX($D$66:$D$69,MATCH(K461,$A$66:$A$69,0))</f>
        <v>0.31900000000000001</v>
      </c>
      <c r="N461" s="375" t="s">
        <v>385</v>
      </c>
      <c r="O461" s="375" t="s">
        <v>400</v>
      </c>
      <c r="P461" s="761">
        <f>I139/10^6</f>
        <v>3.134796238244514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SERC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SERC</v>
      </c>
      <c r="V461" s="375" t="s">
        <v>52</v>
      </c>
      <c r="X461" s="824">
        <f>INDEX($D$71:$D$72,MATCH(V461,$A$71:$A$72,0))</f>
        <v>0.34899999999999998</v>
      </c>
      <c r="Y461" s="375" t="s">
        <v>411</v>
      </c>
      <c r="Z461" s="375" t="s">
        <v>400</v>
      </c>
      <c r="AA461" s="761">
        <f>M$140/10^6</f>
        <v>2.8653295128939833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SERC</v>
      </c>
      <c r="AD461" s="428" t="s">
        <v>263</v>
      </c>
      <c r="AE461" s="375" t="str">
        <f t="shared" ref="AE461:AE471" ca="1" si="50">MID(CELL("filename",U1),FIND("]",CELL("filename",U1))+1,256)</f>
        <v>SERC</v>
      </c>
      <c r="AF461" s="375" t="s">
        <v>387</v>
      </c>
      <c r="AG461" s="375">
        <f>W189/1000/10^6/0.000293071</f>
        <v>1.2678901925527654E-6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SERC Hydro when Inputs tab E710 = SERC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SERC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SERC PWR when Inputs tab E710 = SERC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SERC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35%natural gas_31%coal_0%oil_28%nuclear_3%hydro_1%wind_1%solar_1%other</v>
      </c>
      <c r="D462" s="375" t="s">
        <v>385</v>
      </c>
      <c r="E462" s="375" t="s">
        <v>400</v>
      </c>
      <c r="F462" s="761">
        <f t="shared" ref="F462:F466" si="54">B139/10^6</f>
        <v>0.79452340470481375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SERC Mix when Inputs tab E710 = SERC</v>
      </c>
      <c r="I462" s="428" t="s">
        <v>232</v>
      </c>
      <c r="J462" s="375" t="str">
        <f t="shared" ca="1" si="48"/>
        <v>SERC</v>
      </c>
      <c r="K462" s="375" t="s">
        <v>52</v>
      </c>
      <c r="M462" s="824">
        <f t="shared" ref="M462:M525" si="56">INDEX($D$66:$D$69,MATCH(K462,$A$66:$A$69,0))</f>
        <v>0.31900000000000001</v>
      </c>
      <c r="N462" s="375" t="s">
        <v>387</v>
      </c>
      <c r="O462" s="375" t="s">
        <v>400</v>
      </c>
      <c r="P462" s="763">
        <f>I145/1000/10^6/0.000293071</f>
        <v>3.8000009004264791E-5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SERC</v>
      </c>
      <c r="S462" s="428" t="s">
        <v>49</v>
      </c>
      <c r="T462" s="375" t="s">
        <v>418</v>
      </c>
      <c r="U462" s="375" t="str">
        <f t="shared" ca="1" si="49"/>
        <v>SERC</v>
      </c>
      <c r="V462" s="375" t="s">
        <v>52</v>
      </c>
      <c r="X462" s="824">
        <f t="shared" ref="X462:X506" si="57">INDEX($D$71:$D$72,MATCH(V462,$A$71:$A$72,0))</f>
        <v>0.34899999999999998</v>
      </c>
      <c r="Y462" s="375" t="s">
        <v>387</v>
      </c>
      <c r="Z462" s="375" t="s">
        <v>400</v>
      </c>
      <c r="AA462" s="763">
        <f>M$145/1000/10^6/0.000293071</f>
        <v>1.4000003317360716E-5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SERC</v>
      </c>
      <c r="AD462" s="428" t="s">
        <v>263</v>
      </c>
      <c r="AE462" s="375" t="str">
        <f t="shared" ca="1" si="50"/>
        <v>SERC</v>
      </c>
      <c r="AF462" s="375" t="s">
        <v>388</v>
      </c>
      <c r="AG462" s="375">
        <f t="shared" ref="AG462:AG471" si="59">W190/1000/10^6/0.000293071</f>
        <v>3.1540211915023749E-6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SERC Hydro when Inputs tab E710 = SERC</v>
      </c>
      <c r="AJ462" s="375" t="s">
        <v>422</v>
      </c>
      <c r="AK462" s="428" t="s">
        <v>277</v>
      </c>
      <c r="AL462" s="375" t="str">
        <f t="shared" ca="1" si="51"/>
        <v>SERC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SERC PWR when Inputs tab E710 = SERC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SERC</v>
      </c>
      <c r="C463" s="375" t="str">
        <f t="shared" si="53"/>
        <v>35%natural gas_31%coal_0%oil_28%nuclear_3%hydro_1%wind_1%solar_1%other</v>
      </c>
      <c r="D463" s="375" t="s">
        <v>411</v>
      </c>
      <c r="E463" s="375" t="s">
        <v>400</v>
      </c>
      <c r="F463" s="761">
        <f t="shared" si="54"/>
        <v>0.88060688241291329</v>
      </c>
      <c r="G463" s="375" t="s">
        <v>398</v>
      </c>
      <c r="H463" s="831" t="str">
        <f t="shared" ca="1" si="55"/>
        <v>Electric tab Row 137-142 for SERC Mix when Inputs tab E710 = SERC</v>
      </c>
      <c r="I463" s="428" t="s">
        <v>232</v>
      </c>
      <c r="J463" s="375" t="str">
        <f t="shared" ca="1" si="48"/>
        <v>SERC</v>
      </c>
      <c r="K463" s="375" t="s">
        <v>52</v>
      </c>
      <c r="M463" s="824">
        <f t="shared" si="56"/>
        <v>0.31900000000000001</v>
      </c>
      <c r="N463" s="375" t="s">
        <v>388</v>
      </c>
      <c r="O463" s="375" t="s">
        <v>400</v>
      </c>
      <c r="P463" s="763">
        <f t="shared" ref="P463:P472" si="63">I146/1000/10^6/0.000293071</f>
        <v>5.7300013577483511E-4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SERC</v>
      </c>
      <c r="S463" s="428" t="s">
        <v>49</v>
      </c>
      <c r="T463" s="375" t="s">
        <v>418</v>
      </c>
      <c r="U463" s="375" t="str">
        <f t="shared" ca="1" si="49"/>
        <v>SERC</v>
      </c>
      <c r="V463" s="375" t="s">
        <v>52</v>
      </c>
      <c r="X463" s="824">
        <f t="shared" si="57"/>
        <v>0.34899999999999998</v>
      </c>
      <c r="Y463" s="375" t="s">
        <v>388</v>
      </c>
      <c r="Z463" s="375" t="s">
        <v>400</v>
      </c>
      <c r="AA463" s="763">
        <f>M$146/1000/10^6/0.000293071</f>
        <v>1.1300002677584006E-4</v>
      </c>
      <c r="AB463" s="375" t="s">
        <v>399</v>
      </c>
      <c r="AC463" s="831" t="str">
        <f t="shared" ca="1" si="58"/>
        <v>Electric tab Row 144-154 for Coal Boiler when Inputs tab E710 = SERC</v>
      </c>
      <c r="AD463" s="428" t="s">
        <v>263</v>
      </c>
      <c r="AE463" s="375" t="str">
        <f t="shared" ca="1" si="50"/>
        <v>SERC</v>
      </c>
      <c r="AF463" s="375" t="s">
        <v>389</v>
      </c>
      <c r="AG463" s="375">
        <f t="shared" si="59"/>
        <v>3.0071774487678961E-6</v>
      </c>
      <c r="AH463" s="375" t="s">
        <v>399</v>
      </c>
      <c r="AI463" s="375" t="str">
        <f t="shared" ca="1" si="60"/>
        <v>Electric tab Row 188-198 for SERC Hydro when Inputs tab E710 = SERC</v>
      </c>
      <c r="AJ463" s="375" t="s">
        <v>422</v>
      </c>
      <c r="AK463" s="428" t="s">
        <v>277</v>
      </c>
      <c r="AL463" s="375" t="str">
        <f t="shared" ca="1" si="51"/>
        <v>SERC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SERC PWR when Inputs tab E710 = SERC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SERC</v>
      </c>
      <c r="C464" s="375" t="str">
        <f t="shared" si="53"/>
        <v>35%natural gas_31%coal_0%oil_28%nuclear_3%hydro_1%wind_1%solar_1%other</v>
      </c>
      <c r="D464" s="375" t="s">
        <v>410</v>
      </c>
      <c r="E464" s="375" t="s">
        <v>400</v>
      </c>
      <c r="F464" s="761">
        <f t="shared" si="54"/>
        <v>2.1820810034809117E-2</v>
      </c>
      <c r="G464" s="375" t="s">
        <v>398</v>
      </c>
      <c r="H464" s="831" t="str">
        <f t="shared" ca="1" si="55"/>
        <v>Electric tab Row 137-142 for SERC Mix when Inputs tab E710 = SERC</v>
      </c>
      <c r="I464" s="428" t="s">
        <v>232</v>
      </c>
      <c r="J464" s="375" t="str">
        <f t="shared" ca="1" si="48"/>
        <v>SERC</v>
      </c>
      <c r="K464" s="375" t="s">
        <v>52</v>
      </c>
      <c r="M464" s="824">
        <f t="shared" si="56"/>
        <v>0.31900000000000001</v>
      </c>
      <c r="N464" s="375" t="s">
        <v>389</v>
      </c>
      <c r="O464" s="375" t="s">
        <v>400</v>
      </c>
      <c r="P464" s="763">
        <f t="shared" si="63"/>
        <v>9.9700023624347384E-4</v>
      </c>
      <c r="Q464" s="375" t="s">
        <v>399</v>
      </c>
      <c r="R464" s="831" t="str">
        <f t="shared" ca="1" si="64"/>
        <v>Electric tab Row 144-154 for Natural gas Boiler when Inputs tab E710 = SERC</v>
      </c>
      <c r="S464" s="428" t="s">
        <v>49</v>
      </c>
      <c r="T464" s="375" t="s">
        <v>418</v>
      </c>
      <c r="U464" s="375" t="str">
        <f t="shared" ca="1" si="49"/>
        <v>SERC</v>
      </c>
      <c r="V464" s="375" t="s">
        <v>52</v>
      </c>
      <c r="X464" s="824">
        <f t="shared" si="57"/>
        <v>0.34899999999999998</v>
      </c>
      <c r="Y464" s="375" t="s">
        <v>389</v>
      </c>
      <c r="Z464" s="375" t="s">
        <v>400</v>
      </c>
      <c r="AA464" s="763">
        <f>M$147/1000/10^6/0.000293071</f>
        <v>8.7300020686113615E-4</v>
      </c>
      <c r="AB464" s="375" t="s">
        <v>399</v>
      </c>
      <c r="AC464" s="831" t="str">
        <f t="shared" ca="1" si="58"/>
        <v>Electric tab Row 144-154 for Coal Boiler when Inputs tab E710 = SERC</v>
      </c>
      <c r="AD464" s="428" t="s">
        <v>263</v>
      </c>
      <c r="AE464" s="375" t="str">
        <f t="shared" ca="1" si="50"/>
        <v>SERC</v>
      </c>
      <c r="AF464" s="375" t="s">
        <v>390</v>
      </c>
      <c r="AG464" s="375">
        <f t="shared" si="59"/>
        <v>1.1419599729949894E-6</v>
      </c>
      <c r="AH464" s="375" t="s">
        <v>399</v>
      </c>
      <c r="AI464" s="375" t="str">
        <f t="shared" ca="1" si="60"/>
        <v>Electric tab Row 188-198 for SERC Hydro when Inputs tab E710 = SERC</v>
      </c>
      <c r="AJ464" s="375" t="s">
        <v>422</v>
      </c>
      <c r="AK464" s="428" t="s">
        <v>277</v>
      </c>
      <c r="AL464" s="375" t="str">
        <f t="shared" ca="1" si="51"/>
        <v>SERC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SERC PWR when Inputs tab E710 = SERC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SERC</v>
      </c>
      <c r="C465" s="375" t="str">
        <f t="shared" si="53"/>
        <v>35%natural gas_31%coal_0%oil_28%nuclear_3%hydro_1%wind_1%solar_1%other</v>
      </c>
      <c r="D465" s="375" t="s">
        <v>408</v>
      </c>
      <c r="E465" s="375" t="s">
        <v>400</v>
      </c>
      <c r="F465" s="761">
        <f t="shared" si="54"/>
        <v>0.28479750182027574</v>
      </c>
      <c r="G465" s="375" t="s">
        <v>398</v>
      </c>
      <c r="H465" s="831" t="str">
        <f t="shared" ca="1" si="55"/>
        <v>Electric tab Row 137-142 for SERC Mix when Inputs tab E710 = SERC</v>
      </c>
      <c r="I465" s="428" t="s">
        <v>232</v>
      </c>
      <c r="J465" s="375" t="str">
        <f t="shared" ca="1" si="48"/>
        <v>SERC</v>
      </c>
      <c r="K465" s="375" t="s">
        <v>52</v>
      </c>
      <c r="L465" s="378"/>
      <c r="M465" s="824">
        <f t="shared" si="56"/>
        <v>0.31900000000000001</v>
      </c>
      <c r="N465" s="375" t="s">
        <v>390</v>
      </c>
      <c r="O465" s="375" t="s">
        <v>400</v>
      </c>
      <c r="P465" s="763">
        <f t="shared" si="63"/>
        <v>5.3000012558579848E-5</v>
      </c>
      <c r="Q465" s="375" t="s">
        <v>399</v>
      </c>
      <c r="R465" s="831" t="str">
        <f t="shared" ca="1" si="64"/>
        <v>Electric tab Row 144-154 for Natural gas Boiler when Inputs tab E710 = SERC</v>
      </c>
      <c r="S465" s="428" t="s">
        <v>49</v>
      </c>
      <c r="T465" s="375" t="s">
        <v>418</v>
      </c>
      <c r="U465" s="375" t="str">
        <f t="shared" ca="1" si="49"/>
        <v>SERC</v>
      </c>
      <c r="V465" s="375" t="s">
        <v>52</v>
      </c>
      <c r="W465" s="378"/>
      <c r="X465" s="824">
        <f t="shared" si="57"/>
        <v>0.34899999999999998</v>
      </c>
      <c r="Y465" s="375" t="s">
        <v>390</v>
      </c>
      <c r="Z465" s="375" t="s">
        <v>400</v>
      </c>
      <c r="AA465" s="763">
        <f>M$148/1000/10^6/0.000293071</f>
        <v>2.2800005402558884E-4</v>
      </c>
      <c r="AB465" s="375" t="s">
        <v>399</v>
      </c>
      <c r="AC465" s="831" t="str">
        <f t="shared" ca="1" si="58"/>
        <v>Electric tab Row 144-154 for Coal Boiler when Inputs tab E710 = SERC</v>
      </c>
      <c r="AD465" s="428" t="s">
        <v>263</v>
      </c>
      <c r="AE465" s="375" t="str">
        <f t="shared" ca="1" si="50"/>
        <v>SERC</v>
      </c>
      <c r="AF465" s="375" t="s">
        <v>391</v>
      </c>
      <c r="AG465" s="375">
        <f t="shared" si="59"/>
        <v>4.3813257411897794E-7</v>
      </c>
      <c r="AH465" s="375" t="s">
        <v>399</v>
      </c>
      <c r="AI465" s="375" t="str">
        <f t="shared" ca="1" si="60"/>
        <v>Electric tab Row 188-198 for SERC Hydro when Inputs tab E710 = SERC</v>
      </c>
      <c r="AJ465" s="375" t="s">
        <v>422</v>
      </c>
      <c r="AK465" s="428" t="s">
        <v>277</v>
      </c>
      <c r="AL465" s="375" t="str">
        <f t="shared" ca="1" si="51"/>
        <v>SERC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SERC PWR when Inputs tab E710 = SERC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SERC</v>
      </c>
      <c r="C466" s="375" t="str">
        <f t="shared" si="53"/>
        <v>35%natural gas_31%coal_0%oil_28%nuclear_3%hydro_1%wind_1%solar_1%other</v>
      </c>
      <c r="D466" s="375" t="s">
        <v>409</v>
      </c>
      <c r="E466" s="375" t="s">
        <v>400</v>
      </c>
      <c r="F466" s="761">
        <f t="shared" si="54"/>
        <v>4.7727116617077403E-2</v>
      </c>
      <c r="G466" s="375" t="s">
        <v>398</v>
      </c>
      <c r="H466" s="831" t="str">
        <f t="shared" ca="1" si="55"/>
        <v>Electric tab Row 137-142 for SERC Mix when Inputs tab E710 = SERC</v>
      </c>
      <c r="I466" s="428" t="s">
        <v>232</v>
      </c>
      <c r="J466" s="375" t="str">
        <f t="shared" ca="1" si="48"/>
        <v>SERC</v>
      </c>
      <c r="K466" s="375" t="s">
        <v>52</v>
      </c>
      <c r="L466" s="378"/>
      <c r="M466" s="824">
        <f t="shared" si="56"/>
        <v>0.31900000000000001</v>
      </c>
      <c r="N466" s="375" t="s">
        <v>391</v>
      </c>
      <c r="O466" s="375" t="s">
        <v>400</v>
      </c>
      <c r="P466" s="763">
        <f t="shared" si="63"/>
        <v>5.3000012558579848E-5</v>
      </c>
      <c r="Q466" s="375" t="s">
        <v>399</v>
      </c>
      <c r="R466" s="831" t="str">
        <f t="shared" ca="1" si="64"/>
        <v>Electric tab Row 144-154 for Natural gas Boiler when Inputs tab E710 = SERC</v>
      </c>
      <c r="S466" s="428" t="s">
        <v>49</v>
      </c>
      <c r="T466" s="375" t="s">
        <v>418</v>
      </c>
      <c r="U466" s="375" t="str">
        <f t="shared" ca="1" si="49"/>
        <v>SERC</v>
      </c>
      <c r="V466" s="375" t="s">
        <v>52</v>
      </c>
      <c r="W466" s="378"/>
      <c r="X466" s="824">
        <f t="shared" si="57"/>
        <v>0.34899999999999998</v>
      </c>
      <c r="Y466" s="375" t="s">
        <v>391</v>
      </c>
      <c r="Z466" s="375" t="s">
        <v>400</v>
      </c>
      <c r="AA466" s="763">
        <f>M$149/1000/10^6/0.000293071</f>
        <v>1.8000004265178061E-4</v>
      </c>
      <c r="AB466" s="375" t="s">
        <v>399</v>
      </c>
      <c r="AC466" s="831" t="str">
        <f t="shared" ca="1" si="58"/>
        <v>Electric tab Row 144-154 for Coal Boiler when Inputs tab E710 = SERC</v>
      </c>
      <c r="AD466" s="428" t="s">
        <v>263</v>
      </c>
      <c r="AE466" s="375" t="str">
        <f t="shared" ca="1" si="50"/>
        <v>SERC</v>
      </c>
      <c r="AF466" s="375" t="s">
        <v>392</v>
      </c>
      <c r="AG466" s="375">
        <f t="shared" si="59"/>
        <v>1.4239805967286296E-6</v>
      </c>
      <c r="AH466" s="375" t="s">
        <v>399</v>
      </c>
      <c r="AI466" s="375" t="str">
        <f t="shared" ca="1" si="60"/>
        <v>Electric tab Row 188-198 for SERC Hydro when Inputs tab E710 = SERC</v>
      </c>
      <c r="AJ466" s="375" t="s">
        <v>422</v>
      </c>
      <c r="AK466" s="428" t="s">
        <v>277</v>
      </c>
      <c r="AL466" s="375" t="str">
        <f t="shared" ca="1" si="51"/>
        <v>SERC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SERC PWR when Inputs tab E710 = SERC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SERC</v>
      </c>
      <c r="C467" s="375" t="str">
        <f t="shared" si="53"/>
        <v>35%natural gas_31%coal_0%oil_28%nuclear_3%hydro_1%wind_1%solar_1%other</v>
      </c>
      <c r="D467" s="375" t="s">
        <v>387</v>
      </c>
      <c r="E467" s="375" t="s">
        <v>400</v>
      </c>
      <c r="F467" s="763">
        <f>B145/1000/10^6/0.000293071</f>
        <v>9.8539640175491139E-6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SERC Mix when Inputs tab E710 = SERC</v>
      </c>
      <c r="I467" s="428" t="s">
        <v>232</v>
      </c>
      <c r="J467" s="375" t="str">
        <f t="shared" ca="1" si="48"/>
        <v>SERC</v>
      </c>
      <c r="K467" s="375" t="s">
        <v>52</v>
      </c>
      <c r="L467" s="378"/>
      <c r="M467" s="824">
        <f t="shared" si="56"/>
        <v>0.31900000000000001</v>
      </c>
      <c r="N467" s="375" t="s">
        <v>392</v>
      </c>
      <c r="O467" s="375" t="s">
        <v>400</v>
      </c>
      <c r="P467" s="763">
        <f t="shared" si="63"/>
        <v>4.5000010662945153E-5</v>
      </c>
      <c r="Q467" s="375" t="s">
        <v>399</v>
      </c>
      <c r="R467" s="831" t="str">
        <f t="shared" ca="1" si="64"/>
        <v>Electric tab Row 144-154 for Natural gas Boiler when Inputs tab E710 = SERC</v>
      </c>
      <c r="S467" s="428" t="s">
        <v>49</v>
      </c>
      <c r="T467" s="375" t="s">
        <v>418</v>
      </c>
      <c r="U467" s="375" t="str">
        <f t="shared" ca="1" si="49"/>
        <v>SERC</v>
      </c>
      <c r="V467" s="375" t="s">
        <v>52</v>
      </c>
      <c r="W467" s="378"/>
      <c r="X467" s="824">
        <f t="shared" si="57"/>
        <v>0.34899999999999998</v>
      </c>
      <c r="Y467" s="375" t="s">
        <v>392</v>
      </c>
      <c r="Z467" s="375" t="s">
        <v>400</v>
      </c>
      <c r="AA467" s="763">
        <f>M$150/1000/10^6/0.000293071</f>
        <v>2.812000666315595E-3</v>
      </c>
      <c r="AB467" s="375" t="s">
        <v>399</v>
      </c>
      <c r="AC467" s="831" t="str">
        <f t="shared" ca="1" si="58"/>
        <v>Electric tab Row 144-154 for Coal Boiler when Inputs tab E710 = SERC</v>
      </c>
      <c r="AD467" s="428" t="s">
        <v>263</v>
      </c>
      <c r="AE467" s="375" t="str">
        <f t="shared" ca="1" si="50"/>
        <v>SERC</v>
      </c>
      <c r="AF467" s="375" t="s">
        <v>393</v>
      </c>
      <c r="AG467" s="375">
        <f t="shared" si="59"/>
        <v>2.1355753350135803E-8</v>
      </c>
      <c r="AH467" s="375" t="s">
        <v>399</v>
      </c>
      <c r="AI467" s="375" t="str">
        <f t="shared" ca="1" si="60"/>
        <v>Electric tab Row 188-198 for SERC Hydro when Inputs tab E710 = SERC</v>
      </c>
      <c r="AJ467" s="375" t="s">
        <v>422</v>
      </c>
      <c r="AK467" s="428" t="s">
        <v>277</v>
      </c>
      <c r="AL467" s="375" t="str">
        <f t="shared" ca="1" si="51"/>
        <v>SERC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SERC PWR when Inputs tab E710 = SERC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SERC</v>
      </c>
      <c r="C468" s="375" t="str">
        <f t="shared" si="53"/>
        <v>35%natural gas_31%coal_0%oil_28%nuclear_3%hydro_1%wind_1%solar_1%other</v>
      </c>
      <c r="D468" s="375" t="s">
        <v>388</v>
      </c>
      <c r="E468" s="375" t="s">
        <v>400</v>
      </c>
      <c r="F468" s="763">
        <f t="shared" ref="F468:F477" si="65">B146/1000/10^6/0.000293071</f>
        <v>1.3459113624110435E-4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SERC Mix when Inputs tab E710 = SERC</v>
      </c>
      <c r="I468" s="428" t="s">
        <v>232</v>
      </c>
      <c r="J468" s="375" t="str">
        <f t="shared" ca="1" si="48"/>
        <v>SERC</v>
      </c>
      <c r="K468" s="375" t="s">
        <v>52</v>
      </c>
      <c r="L468" s="378"/>
      <c r="M468" s="824">
        <f t="shared" si="56"/>
        <v>0.31900000000000001</v>
      </c>
      <c r="N468" s="375" t="s">
        <v>393</v>
      </c>
      <c r="O468" s="375" t="s">
        <v>400</v>
      </c>
      <c r="P468" s="763">
        <f t="shared" si="63"/>
        <v>8.7450020721656746E-6</v>
      </c>
      <c r="Q468" s="375" t="s">
        <v>399</v>
      </c>
      <c r="R468" s="831" t="str">
        <f t="shared" ca="1" si="64"/>
        <v>Electric tab Row 144-154 for Natural gas Boiler when Inputs tab E710 = SERC</v>
      </c>
      <c r="S468" s="428" t="s">
        <v>49</v>
      </c>
      <c r="T468" s="375" t="s">
        <v>418</v>
      </c>
      <c r="U468" s="375" t="str">
        <f t="shared" ca="1" si="49"/>
        <v>SERC</v>
      </c>
      <c r="V468" s="375" t="s">
        <v>52</v>
      </c>
      <c r="W468" s="378"/>
      <c r="X468" s="824">
        <f t="shared" si="57"/>
        <v>0.34899999999999998</v>
      </c>
      <c r="Y468" s="375" t="s">
        <v>393</v>
      </c>
      <c r="Z468" s="375" t="s">
        <v>400</v>
      </c>
      <c r="AA468" s="763">
        <f>M$151/1000/10^6/0.000293071</f>
        <v>7.7400018340265664E-6</v>
      </c>
      <c r="AB468" s="375" t="s">
        <v>399</v>
      </c>
      <c r="AC468" s="831" t="str">
        <f t="shared" ca="1" si="58"/>
        <v>Electric tab Row 144-154 for Coal Boiler when Inputs tab E710 = SERC</v>
      </c>
      <c r="AD468" s="428" t="s">
        <v>263</v>
      </c>
      <c r="AE468" s="375" t="str">
        <f t="shared" ca="1" si="50"/>
        <v>SERC</v>
      </c>
      <c r="AF468" s="375" t="s">
        <v>394</v>
      </c>
      <c r="AG468" s="375">
        <f t="shared" si="59"/>
        <v>4.8211333778324974E-8</v>
      </c>
      <c r="AH468" s="375" t="s">
        <v>399</v>
      </c>
      <c r="AI468" s="375" t="str">
        <f t="shared" ca="1" si="60"/>
        <v>Electric tab Row 188-198 for SERC Hydro when Inputs tab E710 = SERC</v>
      </c>
      <c r="AJ468" s="375" t="s">
        <v>422</v>
      </c>
      <c r="AK468" s="428" t="s">
        <v>277</v>
      </c>
      <c r="AL468" s="375" t="str">
        <f t="shared" ca="1" si="51"/>
        <v>SERC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SERC PWR when Inputs tab E710 = SERC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SERC</v>
      </c>
      <c r="C469" s="375" t="str">
        <f t="shared" si="53"/>
        <v>35%natural gas_31%coal_0%oil_28%nuclear_3%hydro_1%wind_1%solar_1%other</v>
      </c>
      <c r="D469" s="375" t="s">
        <v>389</v>
      </c>
      <c r="E469" s="375" t="s">
        <v>400</v>
      </c>
      <c r="F469" s="763">
        <f t="shared" si="65"/>
        <v>4.0329491696772544E-4</v>
      </c>
      <c r="G469" s="375" t="s">
        <v>399</v>
      </c>
      <c r="H469" s="831" t="str">
        <f t="shared" ca="1" si="66"/>
        <v>Electric tab Row 144-154 for SERC Mix when Inputs tab E710 = SERC</v>
      </c>
      <c r="I469" s="428" t="s">
        <v>232</v>
      </c>
      <c r="J469" s="375" t="str">
        <f t="shared" ca="1" si="48"/>
        <v>SERC</v>
      </c>
      <c r="K469" s="375" t="s">
        <v>52</v>
      </c>
      <c r="L469" s="378"/>
      <c r="M469" s="824">
        <f t="shared" si="56"/>
        <v>0.31900000000000001</v>
      </c>
      <c r="N469" s="375" t="s">
        <v>394</v>
      </c>
      <c r="O469" s="375" t="s">
        <v>400</v>
      </c>
      <c r="P469" s="763">
        <f t="shared" si="63"/>
        <v>2.2684005375072175E-5</v>
      </c>
      <c r="Q469" s="375" t="s">
        <v>399</v>
      </c>
      <c r="R469" s="831" t="str">
        <f t="shared" ca="1" si="64"/>
        <v>Electric tab Row 144-154 for Natural gas Boiler when Inputs tab E710 = SERC</v>
      </c>
      <c r="S469" s="428" t="s">
        <v>49</v>
      </c>
      <c r="T469" s="375" t="s">
        <v>418</v>
      </c>
      <c r="U469" s="375" t="str">
        <f t="shared" ca="1" si="49"/>
        <v>SERC</v>
      </c>
      <c r="V469" s="375" t="s">
        <v>52</v>
      </c>
      <c r="W469" s="378"/>
      <c r="X469" s="824">
        <f t="shared" si="57"/>
        <v>0.34899999999999998</v>
      </c>
      <c r="Y469" s="375" t="s">
        <v>394</v>
      </c>
      <c r="Z469" s="375" t="s">
        <v>400</v>
      </c>
      <c r="AA469" s="763">
        <f>M$152/1000/10^6/0.000293071</f>
        <v>1.458000345479423E-5</v>
      </c>
      <c r="AB469" s="375" t="s">
        <v>399</v>
      </c>
      <c r="AC469" s="831" t="str">
        <f t="shared" ca="1" si="58"/>
        <v>Electric tab Row 144-154 for Coal Boiler when Inputs tab E710 = SERC</v>
      </c>
      <c r="AD469" s="428" t="s">
        <v>263</v>
      </c>
      <c r="AE469" s="375" t="str">
        <f t="shared" ca="1" si="50"/>
        <v>SERC</v>
      </c>
      <c r="AF469" s="375" t="s">
        <v>395</v>
      </c>
      <c r="AG469" s="375">
        <f t="shared" si="59"/>
        <v>1.7389198489511799E-6</v>
      </c>
      <c r="AH469" s="375" t="s">
        <v>399</v>
      </c>
      <c r="AI469" s="375" t="str">
        <f t="shared" ca="1" si="60"/>
        <v>Electric tab Row 188-198 for SERC Hydro when Inputs tab E710 = SERC</v>
      </c>
      <c r="AJ469" s="375" t="s">
        <v>422</v>
      </c>
      <c r="AK469" s="428" t="s">
        <v>277</v>
      </c>
      <c r="AL469" s="375" t="str">
        <f t="shared" ca="1" si="51"/>
        <v>SERC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SERC PWR when Inputs tab E710 = SERC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SERC</v>
      </c>
      <c r="C470" s="375" t="str">
        <f t="shared" si="53"/>
        <v>35%natural gas_31%coal_0%oil_28%nuclear_3%hydro_1%wind_1%solar_1%other</v>
      </c>
      <c r="D470" s="375" t="s">
        <v>390</v>
      </c>
      <c r="E470" s="375" t="s">
        <v>400</v>
      </c>
      <c r="F470" s="763">
        <f t="shared" si="65"/>
        <v>8.7672181055642792E-5</v>
      </c>
      <c r="G470" s="375" t="s">
        <v>399</v>
      </c>
      <c r="H470" s="831" t="str">
        <f t="shared" ca="1" si="66"/>
        <v>Electric tab Row 144-154 for SERC Mix when Inputs tab E710 = SERC</v>
      </c>
      <c r="I470" s="428" t="s">
        <v>232</v>
      </c>
      <c r="J470" s="375" t="str">
        <f t="shared" ca="1" si="48"/>
        <v>SERC</v>
      </c>
      <c r="K470" s="375" t="s">
        <v>52</v>
      </c>
      <c r="L470" s="378"/>
      <c r="M470" s="824">
        <f t="shared" si="56"/>
        <v>0.31900000000000001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SERC</v>
      </c>
      <c r="S470" s="428" t="s">
        <v>49</v>
      </c>
      <c r="T470" s="375" t="s">
        <v>418</v>
      </c>
      <c r="U470" s="375" t="str">
        <f t="shared" ca="1" si="49"/>
        <v>SERC</v>
      </c>
      <c r="V470" s="375" t="s">
        <v>52</v>
      </c>
      <c r="W470" s="378"/>
      <c r="X470" s="824">
        <f t="shared" si="57"/>
        <v>0.34899999999999998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SERC</v>
      </c>
      <c r="AD470" s="428" t="s">
        <v>263</v>
      </c>
      <c r="AE470" s="375" t="str">
        <f t="shared" ca="1" si="50"/>
        <v>SERC</v>
      </c>
      <c r="AF470" s="375" t="s">
        <v>396</v>
      </c>
      <c r="AG470" s="375">
        <f t="shared" si="59"/>
        <v>1.9632023838448987E-8</v>
      </c>
      <c r="AH470" s="375" t="s">
        <v>399</v>
      </c>
      <c r="AI470" s="375" t="str">
        <f t="shared" ca="1" si="60"/>
        <v>Electric tab Row 188-198 for SERC Hydro when Inputs tab E710 = SERC</v>
      </c>
      <c r="AJ470" s="375" t="s">
        <v>422</v>
      </c>
      <c r="AK470" s="428" t="s">
        <v>277</v>
      </c>
      <c r="AL470" s="375" t="str">
        <f t="shared" ca="1" si="51"/>
        <v>SERC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SERC PWR when Inputs tab E710 = SERC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SERC</v>
      </c>
      <c r="C471" s="375" t="str">
        <f t="shared" si="53"/>
        <v>35%natural gas_31%coal_0%oil_28%nuclear_3%hydro_1%wind_1%solar_1%other</v>
      </c>
      <c r="D471" s="375" t="s">
        <v>391</v>
      </c>
      <c r="E471" s="375" t="s">
        <v>400</v>
      </c>
      <c r="F471" s="763">
        <f t="shared" si="65"/>
        <v>6.927364618778885E-5</v>
      </c>
      <c r="G471" s="375" t="s">
        <v>399</v>
      </c>
      <c r="H471" s="831" t="str">
        <f t="shared" ca="1" si="66"/>
        <v>Electric tab Row 144-154 for SERC Mix when Inputs tab E710 = SERC</v>
      </c>
      <c r="I471" s="428" t="s">
        <v>232</v>
      </c>
      <c r="J471" s="375" t="str">
        <f t="shared" ca="1" si="48"/>
        <v>SERC</v>
      </c>
      <c r="K471" s="375" t="s">
        <v>52</v>
      </c>
      <c r="L471" s="378"/>
      <c r="M471" s="824">
        <f t="shared" si="56"/>
        <v>0.31900000000000001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SERC</v>
      </c>
      <c r="S471" s="428" t="s">
        <v>49</v>
      </c>
      <c r="T471" s="375" t="s">
        <v>418</v>
      </c>
      <c r="U471" s="375" t="str">
        <f t="shared" ca="1" si="49"/>
        <v>SERC</v>
      </c>
      <c r="V471" s="375" t="s">
        <v>52</v>
      </c>
      <c r="W471" s="378"/>
      <c r="X471" s="824">
        <f t="shared" si="57"/>
        <v>0.34899999999999998</v>
      </c>
      <c r="Y471" s="375" t="s">
        <v>396</v>
      </c>
      <c r="Z471" s="375" t="s">
        <v>400</v>
      </c>
      <c r="AA471" s="763">
        <f>M$154/1000/10^6/0.000293071</f>
        <v>1.5000003554315054E-5</v>
      </c>
      <c r="AB471" s="375" t="s">
        <v>399</v>
      </c>
      <c r="AC471" s="831" t="str">
        <f t="shared" ca="1" si="58"/>
        <v>Electric tab Row 144-154 for Coal Boiler when Inputs tab E710 = SERC</v>
      </c>
      <c r="AD471" s="430" t="s">
        <v>263</v>
      </c>
      <c r="AE471" s="832" t="str">
        <f t="shared" ca="1" si="50"/>
        <v>SERC</v>
      </c>
      <c r="AF471" s="832" t="s">
        <v>397</v>
      </c>
      <c r="AG471" s="832">
        <f t="shared" si="59"/>
        <v>2.0850206723214367E-3</v>
      </c>
      <c r="AH471" s="832" t="s">
        <v>399</v>
      </c>
      <c r="AI471" s="832" t="str">
        <f t="shared" ca="1" si="60"/>
        <v>Electric tab Row 188-198 for SERC Hydro when Inputs tab E710 = SERC</v>
      </c>
      <c r="AJ471" s="832" t="s">
        <v>422</v>
      </c>
      <c r="AK471" s="428" t="s">
        <v>277</v>
      </c>
      <c r="AL471" s="375" t="str">
        <f t="shared" ca="1" si="51"/>
        <v>SERC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SERC PWR when Inputs tab E710 = SERC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SERC</v>
      </c>
      <c r="C472" s="375" t="str">
        <f t="shared" si="53"/>
        <v>35%natural gas_31%coal_0%oil_28%nuclear_3%hydro_1%wind_1%solar_1%other</v>
      </c>
      <c r="D472" s="375" t="s">
        <v>392</v>
      </c>
      <c r="E472" s="375" t="s">
        <v>400</v>
      </c>
      <c r="F472" s="763">
        <f t="shared" si="65"/>
        <v>8.8666379507211393E-4</v>
      </c>
      <c r="G472" s="375" t="s">
        <v>399</v>
      </c>
      <c r="H472" s="831" t="str">
        <f t="shared" ca="1" si="66"/>
        <v>Electric tab Row 144-154 for SERC Mix when Inputs tab E710 = SERC</v>
      </c>
      <c r="I472" s="428" t="s">
        <v>232</v>
      </c>
      <c r="J472" s="375" t="str">
        <f t="shared" ca="1" si="48"/>
        <v>SERC</v>
      </c>
      <c r="K472" s="375" t="s">
        <v>52</v>
      </c>
      <c r="L472" s="378"/>
      <c r="M472" s="824">
        <f t="shared" si="56"/>
        <v>0.31900000000000001</v>
      </c>
      <c r="N472" s="375" t="s">
        <v>397</v>
      </c>
      <c r="O472" s="375" t="s">
        <v>400</v>
      </c>
      <c r="P472" s="763">
        <f t="shared" si="63"/>
        <v>0.6344509982938964</v>
      </c>
      <c r="Q472" s="375" t="s">
        <v>399</v>
      </c>
      <c r="R472" s="831" t="str">
        <f t="shared" ca="1" si="64"/>
        <v>Electric tab Row 144-154 for Natural gas Boiler when Inputs tab E710 = SERC</v>
      </c>
      <c r="S472" s="428" t="s">
        <v>49</v>
      </c>
      <c r="T472" s="375" t="s">
        <v>418</v>
      </c>
      <c r="U472" s="375" t="str">
        <f t="shared" ca="1" si="49"/>
        <v>SERC</v>
      </c>
      <c r="V472" s="375" t="s">
        <v>52</v>
      </c>
      <c r="W472" s="378"/>
      <c r="X472" s="824">
        <f t="shared" si="57"/>
        <v>0.34899999999999998</v>
      </c>
      <c r="Y472" s="375" t="s">
        <v>397</v>
      </c>
      <c r="Z472" s="375" t="s">
        <v>400</v>
      </c>
      <c r="AA472" s="763">
        <f>M$155/1000/10^6/0.000293071</f>
        <v>0.97787415212714557</v>
      </c>
      <c r="AB472" s="375" t="s">
        <v>399</v>
      </c>
      <c r="AC472" s="831" t="str">
        <f t="shared" ca="1" si="58"/>
        <v>Electric tab Row 144-154 for Coal Boiler when Inputs tab E710 = SERC</v>
      </c>
      <c r="AK472" s="428" t="s">
        <v>277</v>
      </c>
      <c r="AL472" s="375" t="str">
        <f t="shared" ca="1" si="51"/>
        <v>SERC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SERC BRW when Inputs tab E710 = SERC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SERC</v>
      </c>
      <c r="C473" s="375" t="str">
        <f t="shared" si="53"/>
        <v>35%natural gas_31%coal_0%oil_28%nuclear_3%hydro_1%wind_1%solar_1%other</v>
      </c>
      <c r="D473" s="375" t="s">
        <v>393</v>
      </c>
      <c r="E473" s="375" t="s">
        <v>400</v>
      </c>
      <c r="F473" s="763">
        <f t="shared" si="65"/>
        <v>4.2558386004213483E-6</v>
      </c>
      <c r="G473" s="375" t="s">
        <v>399</v>
      </c>
      <c r="H473" s="831" t="str">
        <f t="shared" ca="1" si="66"/>
        <v>Electric tab Row 144-154 for SERC Mix when Inputs tab E710 = SERC</v>
      </c>
      <c r="I473" s="428" t="s">
        <v>232</v>
      </c>
      <c r="J473" s="375" t="str">
        <f t="shared" ca="1" si="48"/>
        <v>SERC</v>
      </c>
      <c r="K473" s="375" t="s">
        <v>52</v>
      </c>
      <c r="L473" s="378"/>
      <c r="M473" s="824">
        <f t="shared" si="56"/>
        <v>0.31900000000000001</v>
      </c>
      <c r="N473" s="375" t="s">
        <v>387</v>
      </c>
      <c r="O473" s="375" t="s">
        <v>401</v>
      </c>
      <c r="P473" s="378">
        <f>(I145+I189)/1000/10^6/0.000293071</f>
        <v>3.8811817562422199E-5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SERC</v>
      </c>
      <c r="S473" s="428" t="s">
        <v>49</v>
      </c>
      <c r="T473" s="375" t="s">
        <v>418</v>
      </c>
      <c r="U473" s="375" t="str">
        <f t="shared" ca="1" si="49"/>
        <v>SERC</v>
      </c>
      <c r="V473" s="375" t="s">
        <v>52</v>
      </c>
      <c r="W473" s="378"/>
      <c r="X473" s="824">
        <f t="shared" si="57"/>
        <v>0.34899999999999998</v>
      </c>
      <c r="Y473" s="375" t="s">
        <v>387</v>
      </c>
      <c r="Z473" s="375" t="s">
        <v>401</v>
      </c>
      <c r="AA473" s="378">
        <f>(M$145+M$189)/1000/10^6/0.000293071</f>
        <v>1.4811811875518119E-5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SERC</v>
      </c>
      <c r="AK473" s="428" t="s">
        <v>277</v>
      </c>
      <c r="AL473" s="375" t="str">
        <f t="shared" ca="1" si="51"/>
        <v>SERC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SERC BRW when Inputs tab E710 = SERC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SERC</v>
      </c>
      <c r="C474" s="375" t="str">
        <f t="shared" si="53"/>
        <v>35%natural gas_31%coal_0%oil_28%nuclear_3%hydro_1%wind_1%solar_1%other</v>
      </c>
      <c r="D474" s="375" t="s">
        <v>394</v>
      </c>
      <c r="E474" s="375" t="s">
        <v>400</v>
      </c>
      <c r="F474" s="763">
        <f t="shared" si="65"/>
        <v>9.872384542355535E-6</v>
      </c>
      <c r="G474" s="375" t="s">
        <v>399</v>
      </c>
      <c r="H474" s="831" t="str">
        <f t="shared" ca="1" si="66"/>
        <v>Electric tab Row 144-154 for SERC Mix when Inputs tab E710 = SERC</v>
      </c>
      <c r="I474" s="428" t="s">
        <v>232</v>
      </c>
      <c r="J474" s="375" t="str">
        <f t="shared" ca="1" si="48"/>
        <v>SERC</v>
      </c>
      <c r="K474" s="375" t="s">
        <v>52</v>
      </c>
      <c r="L474" s="378"/>
      <c r="M474" s="824">
        <f t="shared" si="56"/>
        <v>0.31900000000000001</v>
      </c>
      <c r="N474" s="375" t="s">
        <v>388</v>
      </c>
      <c r="O474" s="375" t="s">
        <v>401</v>
      </c>
      <c r="P474" s="378">
        <f t="shared" ref="P474:P483" si="70">(I146+I190)/1000/10^6/0.000293071</f>
        <v>5.784618614630637E-4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SERC</v>
      </c>
      <c r="S474" s="428" t="s">
        <v>49</v>
      </c>
      <c r="T474" s="375" t="s">
        <v>418</v>
      </c>
      <c r="U474" s="375" t="str">
        <f t="shared" ca="1" si="49"/>
        <v>SERC</v>
      </c>
      <c r="V474" s="375" t="s">
        <v>52</v>
      </c>
      <c r="W474" s="378"/>
      <c r="X474" s="824">
        <f t="shared" si="57"/>
        <v>0.34899999999999998</v>
      </c>
      <c r="Y474" s="375" t="s">
        <v>388</v>
      </c>
      <c r="Z474" s="375" t="s">
        <v>401</v>
      </c>
      <c r="AA474" s="378">
        <f>(M$146+M$190)/1000/10^6/0.000293071</f>
        <v>1.1846175246406872E-4</v>
      </c>
      <c r="AB474" s="375" t="s">
        <v>399</v>
      </c>
      <c r="AC474" s="831" t="str">
        <f t="shared" ca="1" si="68"/>
        <v>Electric tab Row 144-154 plus Row 188-198 for Coal Boiler when Inputs tab E710 = SERC</v>
      </c>
      <c r="AK474" s="428" t="s">
        <v>277</v>
      </c>
      <c r="AL474" s="375" t="str">
        <f t="shared" ca="1" si="51"/>
        <v>SERC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SERC BRW when Inputs tab E710 = SERC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SERC</v>
      </c>
      <c r="C475" s="375" t="str">
        <f t="shared" si="53"/>
        <v>35%natural gas_31%coal_0%oil_28%nuclear_3%hydro_1%wind_1%solar_1%other</v>
      </c>
      <c r="D475" s="375" t="s">
        <v>395</v>
      </c>
      <c r="E475" s="375" t="s">
        <v>400</v>
      </c>
      <c r="F475" s="763">
        <f t="shared" si="65"/>
        <v>8.5954190473122918E-6</v>
      </c>
      <c r="G475" s="375" t="s">
        <v>399</v>
      </c>
      <c r="H475" s="831" t="str">
        <f t="shared" ca="1" si="66"/>
        <v>Electric tab Row 144-154 for SERC Mix when Inputs tab E710 = SERC</v>
      </c>
      <c r="I475" s="428" t="s">
        <v>232</v>
      </c>
      <c r="J475" s="375" t="str">
        <f t="shared" ca="1" si="48"/>
        <v>SERC</v>
      </c>
      <c r="K475" s="375" t="s">
        <v>52</v>
      </c>
      <c r="L475" s="378"/>
      <c r="M475" s="824">
        <f t="shared" si="56"/>
        <v>0.31900000000000001</v>
      </c>
      <c r="N475" s="375" t="s">
        <v>389</v>
      </c>
      <c r="O475" s="375" t="s">
        <v>401</v>
      </c>
      <c r="P475" s="378">
        <f t="shared" si="70"/>
        <v>9.9782860904113597E-4</v>
      </c>
      <c r="Q475" s="375" t="s">
        <v>399</v>
      </c>
      <c r="R475" s="831" t="str">
        <f t="shared" ca="1" si="71"/>
        <v>Electric tab Row 144-154 plus Row 188-198 for Natural gas Boiler when Inputs tab E710 = SERC</v>
      </c>
      <c r="S475" s="428" t="s">
        <v>49</v>
      </c>
      <c r="T475" s="375" t="s">
        <v>418</v>
      </c>
      <c r="U475" s="375" t="str">
        <f t="shared" ca="1" si="49"/>
        <v>SERC</v>
      </c>
      <c r="V475" s="375" t="s">
        <v>52</v>
      </c>
      <c r="W475" s="378"/>
      <c r="X475" s="824">
        <f t="shared" si="57"/>
        <v>0.34899999999999998</v>
      </c>
      <c r="Y475" s="375" t="s">
        <v>389</v>
      </c>
      <c r="Z475" s="375" t="s">
        <v>401</v>
      </c>
      <c r="AA475" s="378">
        <f>(M$147+M$191)/1000/10^6/0.000293071</f>
        <v>8.7382857965879795E-4</v>
      </c>
      <c r="AB475" s="375" t="s">
        <v>399</v>
      </c>
      <c r="AC475" s="831" t="str">
        <f t="shared" ca="1" si="68"/>
        <v>Electric tab Row 144-154 plus Row 188-198 for Coal Boiler when Inputs tab E710 = SERC</v>
      </c>
      <c r="AK475" s="428" t="s">
        <v>277</v>
      </c>
      <c r="AL475" s="375" t="str">
        <f t="shared" ca="1" si="51"/>
        <v>SERC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SERC BRW when Inputs tab E710 = SERC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SERC</v>
      </c>
      <c r="C476" s="375" t="str">
        <f t="shared" si="53"/>
        <v>35%natural gas_31%coal_0%oil_28%nuclear_3%hydro_1%wind_1%solar_1%other</v>
      </c>
      <c r="D476" s="375" t="s">
        <v>396</v>
      </c>
      <c r="E476" s="375" t="s">
        <v>400</v>
      </c>
      <c r="F476" s="763">
        <f t="shared" si="65"/>
        <v>5.2944632323361818E-6</v>
      </c>
      <c r="G476" s="375" t="s">
        <v>399</v>
      </c>
      <c r="H476" s="831" t="str">
        <f t="shared" ca="1" si="66"/>
        <v>Electric tab Row 144-154 for SERC Mix when Inputs tab E710 = SERC</v>
      </c>
      <c r="I476" s="428" t="s">
        <v>232</v>
      </c>
      <c r="J476" s="375" t="str">
        <f t="shared" ca="1" si="48"/>
        <v>SERC</v>
      </c>
      <c r="K476" s="375" t="s">
        <v>52</v>
      </c>
      <c r="L476" s="378"/>
      <c r="M476" s="824">
        <f t="shared" si="56"/>
        <v>0.31900000000000001</v>
      </c>
      <c r="N476" s="375" t="s">
        <v>390</v>
      </c>
      <c r="O476" s="375" t="s">
        <v>401</v>
      </c>
      <c r="P476" s="378">
        <f t="shared" si="70"/>
        <v>5.3502191412608484E-5</v>
      </c>
      <c r="Q476" s="375" t="s">
        <v>399</v>
      </c>
      <c r="R476" s="831" t="str">
        <f t="shared" ca="1" si="71"/>
        <v>Electric tab Row 144-154 plus Row 188-198 for Natural gas Boiler when Inputs tab E710 = SERC</v>
      </c>
      <c r="S476" s="428" t="s">
        <v>49</v>
      </c>
      <c r="T476" s="375" t="s">
        <v>418</v>
      </c>
      <c r="U476" s="375" t="str">
        <f t="shared" ca="1" si="49"/>
        <v>SERC</v>
      </c>
      <c r="V476" s="375" t="s">
        <v>52</v>
      </c>
      <c r="W476" s="378"/>
      <c r="X476" s="824">
        <f t="shared" si="57"/>
        <v>0.34899999999999998</v>
      </c>
      <c r="Y476" s="375" t="s">
        <v>390</v>
      </c>
      <c r="Z476" s="375" t="s">
        <v>401</v>
      </c>
      <c r="AA476" s="378">
        <f>(M$148+M$192)/1000/10^6/0.000293071</f>
        <v>2.2850223287961742E-4</v>
      </c>
      <c r="AB476" s="375" t="s">
        <v>399</v>
      </c>
      <c r="AC476" s="831" t="str">
        <f t="shared" ca="1" si="68"/>
        <v>Electric tab Row 144-154 plus Row 188-198 for Coal Boiler when Inputs tab E710 = SERC</v>
      </c>
      <c r="AK476" s="428" t="s">
        <v>277</v>
      </c>
      <c r="AL476" s="375" t="str">
        <f t="shared" ca="1" si="51"/>
        <v>SERC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SERC BRW when Inputs tab E710 = SERC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SERC</v>
      </c>
      <c r="C477" s="375" t="str">
        <f t="shared" si="53"/>
        <v>35%natural gas_31%coal_0%oil_28%nuclear_3%hydro_1%wind_1%solar_1%other</v>
      </c>
      <c r="D477" s="375" t="s">
        <v>397</v>
      </c>
      <c r="E477" s="375" t="s">
        <v>400</v>
      </c>
      <c r="F477" s="763">
        <f t="shared" si="65"/>
        <v>0.46338088140196493</v>
      </c>
      <c r="G477" s="375" t="s">
        <v>399</v>
      </c>
      <c r="H477" s="831" t="str">
        <f t="shared" ca="1" si="66"/>
        <v>Electric tab Row 144-154 for SERC Mix when Inputs tab E710 = SERC</v>
      </c>
      <c r="I477" s="428" t="s">
        <v>232</v>
      </c>
      <c r="J477" s="375" t="str">
        <f t="shared" ca="1" si="48"/>
        <v>SERC</v>
      </c>
      <c r="K477" s="375" t="s">
        <v>52</v>
      </c>
      <c r="L477" s="378"/>
      <c r="M477" s="824">
        <f t="shared" si="56"/>
        <v>0.31900000000000001</v>
      </c>
      <c r="N477" s="375" t="s">
        <v>391</v>
      </c>
      <c r="O477" s="375" t="s">
        <v>401</v>
      </c>
      <c r="P477" s="378">
        <f t="shared" si="70"/>
        <v>5.3231832832938782E-5</v>
      </c>
      <c r="Q477" s="375" t="s">
        <v>399</v>
      </c>
      <c r="R477" s="831" t="str">
        <f t="shared" ca="1" si="71"/>
        <v>Electric tab Row 144-154 plus Row 188-198 for Natural gas Boiler when Inputs tab E710 = SERC</v>
      </c>
      <c r="S477" s="428" t="s">
        <v>49</v>
      </c>
      <c r="T477" s="375" t="s">
        <v>418</v>
      </c>
      <c r="U477" s="375" t="str">
        <f t="shared" ca="1" si="49"/>
        <v>SERC</v>
      </c>
      <c r="V477" s="375" t="s">
        <v>52</v>
      </c>
      <c r="W477" s="378"/>
      <c r="X477" s="824">
        <f t="shared" si="57"/>
        <v>0.34899999999999998</v>
      </c>
      <c r="Y477" s="375" t="s">
        <v>391</v>
      </c>
      <c r="Z477" s="375" t="s">
        <v>401</v>
      </c>
      <c r="AA477" s="378">
        <f>(M$149+M$193)/1000/10^6/0.000293071</f>
        <v>1.8023186292613952E-4</v>
      </c>
      <c r="AB477" s="375" t="s">
        <v>399</v>
      </c>
      <c r="AC477" s="831" t="str">
        <f t="shared" ca="1" si="68"/>
        <v>Electric tab Row 144-154 plus Row 188-198 for Coal Boiler when Inputs tab E710 = SERC</v>
      </c>
      <c r="AK477" s="428" t="s">
        <v>277</v>
      </c>
      <c r="AL477" s="375" t="str">
        <f t="shared" ca="1" si="51"/>
        <v>SERC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SERC BRW when Inputs tab E710 = SERC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SERC</v>
      </c>
      <c r="C478" s="375" t="str">
        <f t="shared" si="53"/>
        <v>35%natural gas_31%coal_0%oil_28%nuclear_3%hydro_1%wind_1%solar_1%other</v>
      </c>
      <c r="D478" s="375" t="s">
        <v>387</v>
      </c>
      <c r="E478" s="375" t="s">
        <v>401</v>
      </c>
      <c r="F478" s="378">
        <f>(B145+B189)/1000/10^6/0.000293071</f>
        <v>1.0731682621533044E-5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SERC Mix when Inputs tab E710 = SERC</v>
      </c>
      <c r="I478" s="428" t="s">
        <v>232</v>
      </c>
      <c r="J478" s="375" t="str">
        <f t="shared" ca="1" si="48"/>
        <v>SERC</v>
      </c>
      <c r="K478" s="375" t="s">
        <v>52</v>
      </c>
      <c r="L478" s="378"/>
      <c r="M478" s="824">
        <f t="shared" si="56"/>
        <v>0.31900000000000001</v>
      </c>
      <c r="N478" s="375" t="s">
        <v>392</v>
      </c>
      <c r="O478" s="375" t="s">
        <v>401</v>
      </c>
      <c r="P478" s="378">
        <f t="shared" si="70"/>
        <v>4.7828614582849337E-5</v>
      </c>
      <c r="Q478" s="375" t="s">
        <v>399</v>
      </c>
      <c r="R478" s="831" t="str">
        <f t="shared" ca="1" si="71"/>
        <v>Electric tab Row 144-154 plus Row 188-198 for Natural gas Boiler when Inputs tab E710 = SERC</v>
      </c>
      <c r="S478" s="428" t="s">
        <v>49</v>
      </c>
      <c r="T478" s="375" t="s">
        <v>418</v>
      </c>
      <c r="U478" s="375" t="str">
        <f t="shared" ca="1" si="49"/>
        <v>SERC</v>
      </c>
      <c r="V478" s="375" t="s">
        <v>52</v>
      </c>
      <c r="W478" s="378"/>
      <c r="X478" s="824">
        <f t="shared" si="57"/>
        <v>0.34899999999999998</v>
      </c>
      <c r="Y478" s="375" t="s">
        <v>392</v>
      </c>
      <c r="Z478" s="375" t="s">
        <v>401</v>
      </c>
      <c r="AA478" s="378">
        <f>(M$150+M$194)/1000/10^6/0.000293071</f>
        <v>2.8148292702354994E-3</v>
      </c>
      <c r="AB478" s="375" t="s">
        <v>399</v>
      </c>
      <c r="AC478" s="831" t="str">
        <f t="shared" ca="1" si="68"/>
        <v>Electric tab Row 144-154 plus Row 188-198 for Coal Boiler when Inputs tab E710 = SERC</v>
      </c>
      <c r="AK478" s="428" t="s">
        <v>277</v>
      </c>
      <c r="AL478" s="375" t="str">
        <f t="shared" ca="1" si="51"/>
        <v>SERC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SERC BRW when Inputs tab E710 = SERC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SERC</v>
      </c>
      <c r="C479" s="375" t="str">
        <f t="shared" si="53"/>
        <v>35%natural gas_31%coal_0%oil_28%nuclear_3%hydro_1%wind_1%solar_1%other</v>
      </c>
      <c r="D479" s="375" t="s">
        <v>388</v>
      </c>
      <c r="E479" s="375" t="s">
        <v>401</v>
      </c>
      <c r="F479" s="378">
        <f t="shared" ref="F479:F488" si="72">(B146+B190)/1000/10^6/0.000293071</f>
        <v>1.4022502873930809E-4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SERC Mix when Inputs tab E710 = SERC</v>
      </c>
      <c r="I479" s="428" t="s">
        <v>232</v>
      </c>
      <c r="J479" s="375" t="str">
        <f t="shared" ca="1" si="48"/>
        <v>SERC</v>
      </c>
      <c r="K479" s="375" t="s">
        <v>52</v>
      </c>
      <c r="L479" s="378"/>
      <c r="M479" s="824">
        <f t="shared" si="56"/>
        <v>0.31900000000000001</v>
      </c>
      <c r="N479" s="375" t="s">
        <v>393</v>
      </c>
      <c r="O479" s="375" t="s">
        <v>401</v>
      </c>
      <c r="P479" s="378">
        <f t="shared" si="70"/>
        <v>8.7493257673933183E-6</v>
      </c>
      <c r="Q479" s="375" t="s">
        <v>399</v>
      </c>
      <c r="R479" s="831" t="str">
        <f t="shared" ca="1" si="71"/>
        <v>Electric tab Row 144-154 plus Row 188-198 for Natural gas Boiler when Inputs tab E710 = SERC</v>
      </c>
      <c r="S479" s="428" t="s">
        <v>49</v>
      </c>
      <c r="T479" s="375" t="s">
        <v>418</v>
      </c>
      <c r="U479" s="375" t="str">
        <f t="shared" ca="1" si="49"/>
        <v>SERC</v>
      </c>
      <c r="V479" s="375" t="s">
        <v>52</v>
      </c>
      <c r="W479" s="378"/>
      <c r="X479" s="824">
        <f t="shared" si="57"/>
        <v>0.34899999999999998</v>
      </c>
      <c r="Y479" s="375" t="s">
        <v>393</v>
      </c>
      <c r="Z479" s="375" t="s">
        <v>401</v>
      </c>
      <c r="AA479" s="378">
        <f>(M$151+M$195)/1000/10^6/0.000293071</f>
        <v>7.7443255292542101E-6</v>
      </c>
      <c r="AB479" s="375" t="s">
        <v>399</v>
      </c>
      <c r="AC479" s="831" t="str">
        <f t="shared" ca="1" si="68"/>
        <v>Electric tab Row 144-154 plus Row 188-198 for Coal Boiler when Inputs tab E710 = SERC</v>
      </c>
      <c r="AK479" s="428" t="s">
        <v>277</v>
      </c>
      <c r="AL479" s="375" t="str">
        <f t="shared" ca="1" si="51"/>
        <v>SERC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SERC BRW when Inputs tab E710 = SERC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SERC</v>
      </c>
      <c r="C480" s="375" t="str">
        <f t="shared" si="53"/>
        <v>35%natural gas_31%coal_0%oil_28%nuclear_3%hydro_1%wind_1%solar_1%other</v>
      </c>
      <c r="D480" s="375" t="s">
        <v>389</v>
      </c>
      <c r="E480" s="375" t="s">
        <v>401</v>
      </c>
      <c r="F480" s="378">
        <f t="shared" si="72"/>
        <v>4.0467429785517552E-4</v>
      </c>
      <c r="G480" s="375" t="s">
        <v>399</v>
      </c>
      <c r="H480" s="831" t="str">
        <f t="shared" ca="1" si="73"/>
        <v>Electric tab Row 144-154 plus Row 188-198 for SERC Mix when Inputs tab E710 = SERC</v>
      </c>
      <c r="I480" s="428" t="s">
        <v>232</v>
      </c>
      <c r="J480" s="375" t="str">
        <f t="shared" ca="1" si="48"/>
        <v>SERC</v>
      </c>
      <c r="K480" s="375" t="s">
        <v>52</v>
      </c>
      <c r="L480" s="378"/>
      <c r="M480" s="824">
        <f t="shared" si="56"/>
        <v>0.31900000000000001</v>
      </c>
      <c r="N480" s="375" t="s">
        <v>394</v>
      </c>
      <c r="O480" s="375" t="s">
        <v>401</v>
      </c>
      <c r="P480" s="378">
        <f t="shared" si="70"/>
        <v>2.2693475746031936E-5</v>
      </c>
      <c r="Q480" s="375" t="s">
        <v>399</v>
      </c>
      <c r="R480" s="831" t="str">
        <f t="shared" ca="1" si="71"/>
        <v>Electric tab Row 144-154 plus Row 188-198 for Natural gas Boiler when Inputs tab E710 = SERC</v>
      </c>
      <c r="S480" s="428" t="s">
        <v>49</v>
      </c>
      <c r="T480" s="375" t="s">
        <v>418</v>
      </c>
      <c r="U480" s="375" t="str">
        <f t="shared" ca="1" si="49"/>
        <v>SERC</v>
      </c>
      <c r="V480" s="375" t="s">
        <v>52</v>
      </c>
      <c r="W480" s="378"/>
      <c r="X480" s="824">
        <f t="shared" si="57"/>
        <v>0.34899999999999998</v>
      </c>
      <c r="Y480" s="375" t="s">
        <v>394</v>
      </c>
      <c r="Z480" s="375" t="s">
        <v>401</v>
      </c>
      <c r="AA480" s="378">
        <f>(M$152+M$196)/1000/10^6/0.000293071</f>
        <v>1.4589473825753993E-5</v>
      </c>
      <c r="AB480" s="375" t="s">
        <v>399</v>
      </c>
      <c r="AC480" s="831" t="str">
        <f t="shared" ca="1" si="68"/>
        <v>Electric tab Row 144-154 plus Row 188-198 for Coal Boiler when Inputs tab E710 = SERC</v>
      </c>
      <c r="AK480" s="428" t="s">
        <v>277</v>
      </c>
      <c r="AL480" s="375" t="str">
        <f t="shared" ca="1" si="51"/>
        <v>SERC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SERC BRW when Inputs tab E710 = SERC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SERC</v>
      </c>
      <c r="C481" s="375" t="str">
        <f t="shared" si="53"/>
        <v>35%natural gas_31%coal_0%oil_28%nuclear_3%hydro_1%wind_1%solar_1%other</v>
      </c>
      <c r="D481" s="375" t="s">
        <v>390</v>
      </c>
      <c r="E481" s="375" t="s">
        <v>401</v>
      </c>
      <c r="F481" s="378">
        <f t="shared" si="72"/>
        <v>8.8294212775527549E-5</v>
      </c>
      <c r="G481" s="375" t="s">
        <v>399</v>
      </c>
      <c r="H481" s="831" t="str">
        <f t="shared" ca="1" si="73"/>
        <v>Electric tab Row 144-154 plus Row 188-198 for SERC Mix when Inputs tab E710 = SERC</v>
      </c>
      <c r="I481" s="428" t="s">
        <v>232</v>
      </c>
      <c r="J481" s="375" t="str">
        <f t="shared" ca="1" si="48"/>
        <v>SERC</v>
      </c>
      <c r="K481" s="375" t="s">
        <v>52</v>
      </c>
      <c r="M481" s="824">
        <f t="shared" si="56"/>
        <v>0.31900000000000001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SERC</v>
      </c>
      <c r="S481" s="428" t="s">
        <v>49</v>
      </c>
      <c r="T481" s="375" t="s">
        <v>418</v>
      </c>
      <c r="U481" s="375" t="str">
        <f t="shared" ca="1" si="49"/>
        <v>SERC</v>
      </c>
      <c r="V481" s="375" t="s">
        <v>52</v>
      </c>
      <c r="X481" s="824">
        <f t="shared" si="57"/>
        <v>0.34899999999999998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SERC</v>
      </c>
      <c r="AK481" s="428" t="s">
        <v>277</v>
      </c>
      <c r="AL481" s="375" t="str">
        <f t="shared" ca="1" si="51"/>
        <v>SERC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SERC BRW when Inputs tab E710 = SERC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SERC</v>
      </c>
      <c r="C482" s="375" t="str">
        <f t="shared" si="53"/>
        <v>35%natural gas_31%coal_0%oil_28%nuclear_3%hydro_1%wind_1%solar_1%other</v>
      </c>
      <c r="D482" s="375" t="s">
        <v>391</v>
      </c>
      <c r="E482" s="375" t="s">
        <v>401</v>
      </c>
      <c r="F482" s="378">
        <f t="shared" si="72"/>
        <v>6.957142981375024E-5</v>
      </c>
      <c r="G482" s="375" t="s">
        <v>399</v>
      </c>
      <c r="H482" s="831" t="str">
        <f t="shared" ca="1" si="73"/>
        <v>Electric tab Row 144-154 plus Row 188-198 for SERC Mix when Inputs tab E710 = SERC</v>
      </c>
      <c r="I482" s="428" t="s">
        <v>232</v>
      </c>
      <c r="J482" s="375" t="str">
        <f t="shared" ca="1" si="48"/>
        <v>SERC</v>
      </c>
      <c r="K482" s="375" t="s">
        <v>52</v>
      </c>
      <c r="M482" s="824">
        <f t="shared" si="56"/>
        <v>0.31900000000000001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SERC</v>
      </c>
      <c r="S482" s="428" t="s">
        <v>49</v>
      </c>
      <c r="T482" s="375" t="s">
        <v>418</v>
      </c>
      <c r="U482" s="375" t="str">
        <f t="shared" ca="1" si="49"/>
        <v>SERC</v>
      </c>
      <c r="V482" s="375" t="s">
        <v>52</v>
      </c>
      <c r="X482" s="824">
        <f t="shared" si="57"/>
        <v>0.34899999999999998</v>
      </c>
      <c r="Y482" s="375" t="s">
        <v>396</v>
      </c>
      <c r="Z482" s="375" t="s">
        <v>401</v>
      </c>
      <c r="AA482" s="378">
        <f>(M$154+M$198)/1000/10^6/0.000293071</f>
        <v>1.5007889999503837E-5</v>
      </c>
      <c r="AB482" s="375" t="s">
        <v>399</v>
      </c>
      <c r="AC482" s="831" t="str">
        <f t="shared" ca="1" si="68"/>
        <v>Electric tab Row 144-154 plus Row 188-198 for Coal Boiler when Inputs tab E710 = SERC</v>
      </c>
      <c r="AK482" s="428" t="s">
        <v>277</v>
      </c>
      <c r="AL482" s="375" t="str">
        <f t="shared" ca="1" si="51"/>
        <v>SERC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SERC BRW when Inputs tab E710 = SERC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SERC</v>
      </c>
      <c r="C483" s="375" t="str">
        <f t="shared" si="53"/>
        <v>35%natural gas_31%coal_0%oil_28%nuclear_3%hydro_1%wind_1%solar_1%other</v>
      </c>
      <c r="D483" s="375" t="s">
        <v>392</v>
      </c>
      <c r="E483" s="375" t="s">
        <v>401</v>
      </c>
      <c r="F483" s="378">
        <f t="shared" si="72"/>
        <v>8.9154880737019374E-4</v>
      </c>
      <c r="G483" s="375" t="s">
        <v>399</v>
      </c>
      <c r="H483" s="831" t="str">
        <f t="shared" ca="1" si="73"/>
        <v>Electric tab Row 144-154 plus Row 188-198 for SERC Mix when Inputs tab E710 = SERC</v>
      </c>
      <c r="I483" s="428" t="s">
        <v>232</v>
      </c>
      <c r="J483" s="375" t="str">
        <f t="shared" ca="1" si="48"/>
        <v>SERC</v>
      </c>
      <c r="K483" s="375" t="s">
        <v>52</v>
      </c>
      <c r="M483" s="824">
        <f t="shared" si="56"/>
        <v>0.31900000000000001</v>
      </c>
      <c r="N483" s="375" t="s">
        <v>397</v>
      </c>
      <c r="O483" s="375" t="s">
        <v>401</v>
      </c>
      <c r="P483" s="378">
        <f t="shared" si="70"/>
        <v>0.6352473708273163</v>
      </c>
      <c r="Q483" s="375" t="s">
        <v>399</v>
      </c>
      <c r="R483" s="831" t="str">
        <f t="shared" ca="1" si="71"/>
        <v>Electric tab Row 144-154 plus Row 188-198 for Natural gas Boiler when Inputs tab E710 = SERC</v>
      </c>
      <c r="S483" s="428" t="s">
        <v>49</v>
      </c>
      <c r="T483" s="375" t="s">
        <v>418</v>
      </c>
      <c r="U483" s="375" t="str">
        <f t="shared" ca="1" si="49"/>
        <v>SERC</v>
      </c>
      <c r="V483" s="375" t="s">
        <v>52</v>
      </c>
      <c r="X483" s="824">
        <f t="shared" si="57"/>
        <v>0.34899999999999998</v>
      </c>
      <c r="Y483" s="375" t="s">
        <v>397</v>
      </c>
      <c r="Z483" s="375" t="s">
        <v>401</v>
      </c>
      <c r="AA483" s="378">
        <f>(M$155+M$199)/1000/10^6/0.000293071</f>
        <v>0.97867052466056548</v>
      </c>
      <c r="AB483" s="375" t="s">
        <v>399</v>
      </c>
      <c r="AC483" s="831" t="str">
        <f t="shared" ca="1" si="68"/>
        <v>Electric tab Row 144-154 plus Row 188-198 for Coal Boiler when Inputs tab E710 = SERC</v>
      </c>
      <c r="AK483" s="428" t="s">
        <v>277</v>
      </c>
      <c r="AL483" s="375" t="str">
        <f t="shared" ca="1" si="51"/>
        <v>SERC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SERC HTGR when Inputs tab E710 = SERC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SERC</v>
      </c>
      <c r="C484" s="375" t="str">
        <f t="shared" si="53"/>
        <v>35%natural gas_31%coal_0%oil_28%nuclear_3%hydro_1%wind_1%solar_1%other</v>
      </c>
      <c r="D484" s="375" t="s">
        <v>393</v>
      </c>
      <c r="E484" s="375" t="s">
        <v>401</v>
      </c>
      <c r="F484" s="378">
        <f t="shared" si="72"/>
        <v>4.2647581492739821E-6</v>
      </c>
      <c r="G484" s="375" t="s">
        <v>399</v>
      </c>
      <c r="H484" s="831" t="str">
        <f t="shared" ca="1" si="73"/>
        <v>Electric tab Row 144-154 plus Row 188-198 for SERC Mix when Inputs tab E710 = SERC</v>
      </c>
      <c r="I484" s="428" t="s">
        <v>232</v>
      </c>
      <c r="J484" s="375" t="str">
        <f t="shared" ca="1" si="48"/>
        <v>SERC</v>
      </c>
      <c r="K484" s="375" t="s">
        <v>54</v>
      </c>
      <c r="M484" s="824">
        <f t="shared" si="56"/>
        <v>0.32200000000000001</v>
      </c>
      <c r="N484" s="375" t="s">
        <v>385</v>
      </c>
      <c r="O484" s="375" t="s">
        <v>400</v>
      </c>
      <c r="P484" s="761">
        <f>J139/10^6</f>
        <v>3.1055900621118009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SERC</v>
      </c>
      <c r="S484" s="428" t="s">
        <v>49</v>
      </c>
      <c r="T484" s="375" t="s">
        <v>418</v>
      </c>
      <c r="U484" s="375" t="str">
        <f t="shared" ca="1" si="49"/>
        <v>SERC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SERC</v>
      </c>
      <c r="AK484" s="428" t="s">
        <v>277</v>
      </c>
      <c r="AL484" s="375" t="str">
        <f t="shared" ca="1" si="51"/>
        <v>SERC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SERC HTGR when Inputs tab E710 = SERC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SERC</v>
      </c>
      <c r="C485" s="375" t="str">
        <f t="shared" si="53"/>
        <v>35%natural gas_31%coal_0%oil_28%nuclear_3%hydro_1%wind_1%solar_1%other</v>
      </c>
      <c r="D485" s="375" t="s">
        <v>394</v>
      </c>
      <c r="E485" s="375" t="s">
        <v>401</v>
      </c>
      <c r="F485" s="378">
        <f t="shared" si="72"/>
        <v>9.8907956673264337E-6</v>
      </c>
      <c r="G485" s="375" t="s">
        <v>399</v>
      </c>
      <c r="H485" s="831" t="str">
        <f t="shared" ca="1" si="73"/>
        <v>Electric tab Row 144-154 plus Row 188-198 for SERC Mix when Inputs tab E710 = SERC</v>
      </c>
      <c r="I485" s="428" t="s">
        <v>232</v>
      </c>
      <c r="J485" s="375" t="str">
        <f t="shared" ca="1" si="48"/>
        <v>SERC</v>
      </c>
      <c r="K485" s="375" t="s">
        <v>54</v>
      </c>
      <c r="M485" s="824">
        <f t="shared" si="56"/>
        <v>0.32200000000000001</v>
      </c>
      <c r="N485" s="375" t="s">
        <v>387</v>
      </c>
      <c r="O485" s="375" t="s">
        <v>400</v>
      </c>
      <c r="P485" s="763">
        <f>J145/1000/10^6/0.000293071</f>
        <v>1.1000002606497705E-5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SERC</v>
      </c>
      <c r="S485" s="428" t="s">
        <v>49</v>
      </c>
      <c r="T485" s="375" t="s">
        <v>418</v>
      </c>
      <c r="U485" s="375" t="str">
        <f t="shared" ca="1" si="49"/>
        <v>SERC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SERC</v>
      </c>
      <c r="AK485" s="428" t="s">
        <v>277</v>
      </c>
      <c r="AL485" s="375" t="str">
        <f t="shared" ca="1" si="51"/>
        <v>SERC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SERC HTGR when Inputs tab E710 = SERC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SERC</v>
      </c>
      <c r="C486" s="375" t="str">
        <f t="shared" si="53"/>
        <v>35%natural gas_31%coal_0%oil_28%nuclear_3%hydro_1%wind_1%solar_1%other</v>
      </c>
      <c r="D486" s="375" t="s">
        <v>395</v>
      </c>
      <c r="E486" s="375" t="s">
        <v>401</v>
      </c>
      <c r="F486" s="378">
        <f t="shared" si="72"/>
        <v>1.0814026957545398E-5</v>
      </c>
      <c r="G486" s="375" t="s">
        <v>399</v>
      </c>
      <c r="H486" s="831" t="str">
        <f t="shared" ca="1" si="73"/>
        <v>Electric tab Row 144-154 plus Row 188-198 for SERC Mix when Inputs tab E710 = SERC</v>
      </c>
      <c r="I486" s="428" t="s">
        <v>232</v>
      </c>
      <c r="J486" s="375" t="str">
        <f t="shared" ca="1" si="48"/>
        <v>SERC</v>
      </c>
      <c r="K486" s="375" t="s">
        <v>54</v>
      </c>
      <c r="M486" s="824">
        <f t="shared" si="56"/>
        <v>0.32200000000000001</v>
      </c>
      <c r="N486" s="375" t="s">
        <v>388</v>
      </c>
      <c r="O486" s="375" t="s">
        <v>400</v>
      </c>
      <c r="P486" s="763">
        <f t="shared" ref="P486:P495" si="78">J146/1000/10^6/0.000293071</f>
        <v>4.3700010354904526E-4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SERC</v>
      </c>
      <c r="S486" s="428" t="s">
        <v>49</v>
      </c>
      <c r="T486" s="375" t="s">
        <v>418</v>
      </c>
      <c r="U486" s="375" t="str">
        <f t="shared" ca="1" si="49"/>
        <v>SERC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SERC</v>
      </c>
      <c r="AK486" s="428" t="s">
        <v>277</v>
      </c>
      <c r="AL486" s="375" t="str">
        <f t="shared" ca="1" si="51"/>
        <v>SERC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SERC HTGR when Inputs tab E710 = SERC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SERC</v>
      </c>
      <c r="C487" s="375" t="str">
        <f t="shared" si="53"/>
        <v>35%natural gas_31%coal_0%oil_28%nuclear_3%hydro_1%wind_1%solar_1%other</v>
      </c>
      <c r="D487" s="375" t="s">
        <v>396</v>
      </c>
      <c r="E487" s="375" t="s">
        <v>401</v>
      </c>
      <c r="F487" s="378">
        <f t="shared" si="72"/>
        <v>5.3100987613313951E-6</v>
      </c>
      <c r="G487" s="375" t="s">
        <v>399</v>
      </c>
      <c r="H487" s="831" t="str">
        <f t="shared" ca="1" si="73"/>
        <v>Electric tab Row 144-154 plus Row 188-198 for SERC Mix when Inputs tab E710 = SERC</v>
      </c>
      <c r="I487" s="428" t="s">
        <v>232</v>
      </c>
      <c r="J487" s="375" t="str">
        <f t="shared" ca="1" si="48"/>
        <v>SERC</v>
      </c>
      <c r="K487" s="375" t="s">
        <v>54</v>
      </c>
      <c r="M487" s="824">
        <f t="shared" si="56"/>
        <v>0.32200000000000001</v>
      </c>
      <c r="N487" s="375" t="s">
        <v>389</v>
      </c>
      <c r="O487" s="375" t="s">
        <v>400</v>
      </c>
      <c r="P487" s="763">
        <f t="shared" si="78"/>
        <v>2.9000006871675765E-4</v>
      </c>
      <c r="Q487" s="375" t="s">
        <v>399</v>
      </c>
      <c r="R487" s="831" t="str">
        <f t="shared" ca="1" si="79"/>
        <v>Electric tab Row 144-154 for Natural gas Gas Turbine when Inputs tab E710 = SERC</v>
      </c>
      <c r="S487" s="428" t="s">
        <v>49</v>
      </c>
      <c r="T487" s="375" t="s">
        <v>418</v>
      </c>
      <c r="U487" s="375" t="str">
        <f t="shared" ca="1" si="49"/>
        <v>SERC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SERC</v>
      </c>
      <c r="AK487" s="428" t="s">
        <v>277</v>
      </c>
      <c r="AL487" s="375" t="str">
        <f t="shared" ca="1" si="51"/>
        <v>SERC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SERC HTGR when Inputs tab E710 = SERC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SERC</v>
      </c>
      <c r="C488" s="832" t="str">
        <f t="shared" si="53"/>
        <v>35%natural gas_31%coal_0%oil_28%nuclear_3%hydro_1%wind_1%solar_1%other</v>
      </c>
      <c r="D488" s="832" t="s">
        <v>397</v>
      </c>
      <c r="E488" s="832" t="s">
        <v>401</v>
      </c>
      <c r="F488" s="404">
        <f t="shared" si="72"/>
        <v>0.46464803794776693</v>
      </c>
      <c r="G488" s="832" t="s">
        <v>399</v>
      </c>
      <c r="H488" s="834" t="str">
        <f t="shared" ca="1" si="73"/>
        <v>Electric tab Row 144-154 plus Row 188-198 for SERC Mix when Inputs tab E710 = SERC</v>
      </c>
      <c r="I488" s="428" t="s">
        <v>232</v>
      </c>
      <c r="J488" s="375" t="str">
        <f t="shared" ca="1" si="48"/>
        <v>SERC</v>
      </c>
      <c r="K488" s="375" t="s">
        <v>54</v>
      </c>
      <c r="L488" s="378"/>
      <c r="M488" s="824">
        <f t="shared" si="56"/>
        <v>0.32200000000000001</v>
      </c>
      <c r="N488" s="375" t="s">
        <v>390</v>
      </c>
      <c r="O488" s="375" t="s">
        <v>400</v>
      </c>
      <c r="P488" s="763">
        <f t="shared" si="78"/>
        <v>3.6000008530356123E-5</v>
      </c>
      <c r="Q488" s="375" t="s">
        <v>399</v>
      </c>
      <c r="R488" s="831" t="str">
        <f t="shared" ca="1" si="79"/>
        <v>Electric tab Row 144-154 for Natural gas Gas Turbine when Inputs tab E710 = SERC</v>
      </c>
      <c r="S488" s="428" t="s">
        <v>49</v>
      </c>
      <c r="T488" s="375" t="s">
        <v>418</v>
      </c>
      <c r="U488" s="375" t="str">
        <f t="shared" ca="1" si="49"/>
        <v>SERC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SERC</v>
      </c>
      <c r="AK488" s="428" t="s">
        <v>277</v>
      </c>
      <c r="AL488" s="375" t="str">
        <f t="shared" ca="1" si="51"/>
        <v>SERC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SERC HTGR when Inputs tab E710 = SERC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SERC</v>
      </c>
      <c r="K489" s="375" t="s">
        <v>54</v>
      </c>
      <c r="L489" s="378"/>
      <c r="M489" s="824">
        <f t="shared" si="56"/>
        <v>0.32200000000000001</v>
      </c>
      <c r="N489" s="375" t="s">
        <v>391</v>
      </c>
      <c r="O489" s="375" t="s">
        <v>400</v>
      </c>
      <c r="P489" s="763">
        <f t="shared" si="78"/>
        <v>3.6000008530356123E-5</v>
      </c>
      <c r="Q489" s="375" t="s">
        <v>399</v>
      </c>
      <c r="R489" s="831" t="str">
        <f t="shared" ca="1" si="79"/>
        <v>Electric tab Row 144-154 for Natural gas Gas Turbine when Inputs tab E710 = SERC</v>
      </c>
      <c r="S489" s="428" t="s">
        <v>49</v>
      </c>
      <c r="T489" s="375" t="s">
        <v>418</v>
      </c>
      <c r="U489" s="375" t="str">
        <f t="shared" ca="1" si="49"/>
        <v>SERC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SERC</v>
      </c>
      <c r="AK489" s="428" t="s">
        <v>277</v>
      </c>
      <c r="AL489" s="375" t="str">
        <f t="shared" ca="1" si="51"/>
        <v>SERC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SERC HTGR when Inputs tab E710 = SERC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SERC</v>
      </c>
      <c r="K490" s="375" t="s">
        <v>54</v>
      </c>
      <c r="L490" s="378"/>
      <c r="M490" s="824">
        <f t="shared" si="56"/>
        <v>0.32200000000000001</v>
      </c>
      <c r="N490" s="375" t="s">
        <v>392</v>
      </c>
      <c r="O490" s="375" t="s">
        <v>400</v>
      </c>
      <c r="P490" s="763">
        <f t="shared" si="78"/>
        <v>1.5000003554315054E-5</v>
      </c>
      <c r="Q490" s="375" t="s">
        <v>399</v>
      </c>
      <c r="R490" s="831" t="str">
        <f t="shared" ca="1" si="79"/>
        <v>Electric tab Row 144-154 for Natural gas Gas Turbine when Inputs tab E710 = SERC</v>
      </c>
      <c r="S490" s="428" t="s">
        <v>49</v>
      </c>
      <c r="T490" s="375" t="s">
        <v>418</v>
      </c>
      <c r="U490" s="375" t="str">
        <f t="shared" ca="1" si="49"/>
        <v>SERC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SERC</v>
      </c>
      <c r="AK490" s="428" t="s">
        <v>277</v>
      </c>
      <c r="AL490" s="375" t="str">
        <f t="shared" ca="1" si="51"/>
        <v>SERC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SERC HTGR when Inputs tab E710 = SERC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SERC</v>
      </c>
      <c r="K491" s="375" t="s">
        <v>54</v>
      </c>
      <c r="L491" s="378"/>
      <c r="M491" s="824">
        <f t="shared" si="56"/>
        <v>0.32200000000000001</v>
      </c>
      <c r="N491" s="375" t="s">
        <v>393</v>
      </c>
      <c r="O491" s="375" t="s">
        <v>400</v>
      </c>
      <c r="P491" s="763">
        <f t="shared" si="78"/>
        <v>1.0440002473803276E-6</v>
      </c>
      <c r="Q491" s="375" t="s">
        <v>399</v>
      </c>
      <c r="R491" s="831" t="str">
        <f t="shared" ca="1" si="79"/>
        <v>Electric tab Row 144-154 for Natural gas Gas Turbine when Inputs tab E710 = SERC</v>
      </c>
      <c r="S491" s="428" t="s">
        <v>49</v>
      </c>
      <c r="T491" s="375" t="s">
        <v>418</v>
      </c>
      <c r="U491" s="375" t="str">
        <f t="shared" ca="1" si="49"/>
        <v>SERC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SERC</v>
      </c>
      <c r="AK491" s="428" t="s">
        <v>277</v>
      </c>
      <c r="AL491" s="375" t="str">
        <f t="shared" ca="1" si="51"/>
        <v>SERC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SERC HTGR when Inputs tab E710 = SERC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SERC</v>
      </c>
      <c r="K492" s="375" t="s">
        <v>54</v>
      </c>
      <c r="L492" s="378"/>
      <c r="M492" s="824">
        <f t="shared" si="56"/>
        <v>0.32200000000000001</v>
      </c>
      <c r="N492" s="375" t="s">
        <v>394</v>
      </c>
      <c r="O492" s="375" t="s">
        <v>400</v>
      </c>
      <c r="P492" s="763">
        <f t="shared" si="78"/>
        <v>2.4480005800642165E-5</v>
      </c>
      <c r="Q492" s="375" t="s">
        <v>399</v>
      </c>
      <c r="R492" s="831" t="str">
        <f t="shared" ca="1" si="79"/>
        <v>Electric tab Row 144-154 for Natural gas Gas Turbine when Inputs tab E710 = SERC</v>
      </c>
      <c r="S492" s="428" t="s">
        <v>49</v>
      </c>
      <c r="T492" s="375" t="s">
        <v>418</v>
      </c>
      <c r="U492" s="375" t="str">
        <f t="shared" ca="1" si="49"/>
        <v>SERC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SERC</v>
      </c>
      <c r="AK492" s="428" t="s">
        <v>277</v>
      </c>
      <c r="AL492" s="375" t="str">
        <f t="shared" ca="1" si="51"/>
        <v>SERC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SERC HTGR when Inputs tab E710 = SERC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SERC</v>
      </c>
      <c r="K493" s="375" t="s">
        <v>54</v>
      </c>
      <c r="L493" s="378"/>
      <c r="M493" s="824">
        <f t="shared" si="56"/>
        <v>0.32200000000000001</v>
      </c>
      <c r="N493" s="375" t="s">
        <v>395</v>
      </c>
      <c r="O493" s="375" t="s">
        <v>400</v>
      </c>
      <c r="P493" s="763">
        <f t="shared" si="78"/>
        <v>1.1000002606497705E-5</v>
      </c>
      <c r="Q493" s="375" t="s">
        <v>399</v>
      </c>
      <c r="R493" s="831" t="str">
        <f t="shared" ca="1" si="79"/>
        <v>Electric tab Row 144-154 for Natural gas Gas Turbine when Inputs tab E710 = SERC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SERC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SERC</v>
      </c>
      <c r="AK493" s="430" t="s">
        <v>277</v>
      </c>
      <c r="AL493" s="832" t="str">
        <f t="shared" ca="1" si="51"/>
        <v>SERC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SERC HTGR when Inputs tab E710 = SERC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SERC</v>
      </c>
      <c r="K494" s="375" t="s">
        <v>54</v>
      </c>
      <c r="L494" s="378"/>
      <c r="M494" s="824">
        <f t="shared" si="56"/>
        <v>0.32200000000000001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SERC</v>
      </c>
      <c r="S494" s="428" t="s">
        <v>49</v>
      </c>
      <c r="T494" s="375" t="s">
        <v>418</v>
      </c>
      <c r="U494" s="375" t="str">
        <f t="shared" ca="1" si="82"/>
        <v>SERC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SERC</v>
      </c>
    </row>
    <row r="495" spans="1:46" x14ac:dyDescent="0.4">
      <c r="I495" s="428" t="s">
        <v>232</v>
      </c>
      <c r="J495" s="375" t="str">
        <f t="shared" ca="1" si="81"/>
        <v>SERC</v>
      </c>
      <c r="K495" s="375" t="s">
        <v>54</v>
      </c>
      <c r="L495" s="378"/>
      <c r="M495" s="824">
        <f t="shared" si="56"/>
        <v>0.32200000000000001</v>
      </c>
      <c r="N495" s="375" t="s">
        <v>397</v>
      </c>
      <c r="O495" s="375" t="s">
        <v>400</v>
      </c>
      <c r="P495" s="763">
        <f t="shared" si="78"/>
        <v>0.62882805416776311</v>
      </c>
      <c r="Q495" s="375" t="s">
        <v>399</v>
      </c>
      <c r="R495" s="831" t="str">
        <f t="shared" ca="1" si="79"/>
        <v>Electric tab Row 144-154 for Natural gas Gas Turbine when Inputs tab E710 = SERC</v>
      </c>
      <c r="S495" s="428" t="s">
        <v>49</v>
      </c>
      <c r="T495" s="375" t="s">
        <v>418</v>
      </c>
      <c r="U495" s="375" t="str">
        <f t="shared" ca="1" si="82"/>
        <v>SERC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SERC</v>
      </c>
    </row>
    <row r="496" spans="1:46" x14ac:dyDescent="0.4">
      <c r="I496" s="428" t="s">
        <v>232</v>
      </c>
      <c r="J496" s="375" t="str">
        <f t="shared" ca="1" si="81"/>
        <v>SERC</v>
      </c>
      <c r="K496" s="375" t="s">
        <v>54</v>
      </c>
      <c r="L496" s="378"/>
      <c r="M496" s="824">
        <f t="shared" si="56"/>
        <v>0.32200000000000001</v>
      </c>
      <c r="N496" s="375" t="s">
        <v>387</v>
      </c>
      <c r="O496" s="375" t="s">
        <v>401</v>
      </c>
      <c r="P496" s="378">
        <f>(J145+J189)/1000/10^6/0.000293071</f>
        <v>1.1437820892289984E-5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SERC</v>
      </c>
      <c r="S496" s="428" t="s">
        <v>49</v>
      </c>
      <c r="T496" s="375" t="s">
        <v>418</v>
      </c>
      <c r="U496" s="375" t="str">
        <f t="shared" ca="1" si="82"/>
        <v>SERC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SERC</v>
      </c>
    </row>
    <row r="497" spans="9:29" x14ac:dyDescent="0.4">
      <c r="I497" s="428" t="s">
        <v>232</v>
      </c>
      <c r="J497" s="375" t="str">
        <f t="shared" ca="1" si="81"/>
        <v>SERC</v>
      </c>
      <c r="K497" s="375" t="s">
        <v>54</v>
      </c>
      <c r="L497" s="378"/>
      <c r="M497" s="824">
        <f t="shared" si="56"/>
        <v>0.32200000000000001</v>
      </c>
      <c r="N497" s="375" t="s">
        <v>388</v>
      </c>
      <c r="O497" s="375" t="s">
        <v>401</v>
      </c>
      <c r="P497" s="378">
        <f t="shared" ref="P497:P506" si="84">(J146+J190)/1000/10^6/0.000293071</f>
        <v>4.3997651767630993E-4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SERC</v>
      </c>
      <c r="S497" s="428" t="s">
        <v>49</v>
      </c>
      <c r="T497" s="375" t="s">
        <v>418</v>
      </c>
      <c r="U497" s="375" t="str">
        <f t="shared" ca="1" si="82"/>
        <v>SERC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SERC</v>
      </c>
    </row>
    <row r="498" spans="9:29" x14ac:dyDescent="0.4">
      <c r="I498" s="428" t="s">
        <v>232</v>
      </c>
      <c r="J498" s="375" t="str">
        <f t="shared" ca="1" si="81"/>
        <v>SERC</v>
      </c>
      <c r="K498" s="375" t="s">
        <v>54</v>
      </c>
      <c r="L498" s="378"/>
      <c r="M498" s="824">
        <f t="shared" si="56"/>
        <v>0.32200000000000001</v>
      </c>
      <c r="N498" s="375" t="s">
        <v>389</v>
      </c>
      <c r="O498" s="375" t="s">
        <v>401</v>
      </c>
      <c r="P498" s="378">
        <f t="shared" si="84"/>
        <v>2.904357606926429E-4</v>
      </c>
      <c r="Q498" s="375" t="s">
        <v>399</v>
      </c>
      <c r="R498" s="831" t="str">
        <f t="shared" ca="1" si="85"/>
        <v>Electric tab Row 144-154 plus Row 188-198 for Natural gas Gas Turbine when Inputs tab E710 = SERC</v>
      </c>
      <c r="S498" s="428" t="s">
        <v>49</v>
      </c>
      <c r="T498" s="375" t="s">
        <v>418</v>
      </c>
      <c r="U498" s="375" t="str">
        <f t="shared" ca="1" si="82"/>
        <v>SERC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SERC</v>
      </c>
    </row>
    <row r="499" spans="9:29" x14ac:dyDescent="0.4">
      <c r="I499" s="428" t="s">
        <v>232</v>
      </c>
      <c r="J499" s="375" t="str">
        <f t="shared" ca="1" si="81"/>
        <v>SERC</v>
      </c>
      <c r="K499" s="375" t="s">
        <v>54</v>
      </c>
      <c r="L499" s="378"/>
      <c r="M499" s="824">
        <f t="shared" si="56"/>
        <v>0.32200000000000001</v>
      </c>
      <c r="N499" s="375" t="s">
        <v>390</v>
      </c>
      <c r="O499" s="375" t="s">
        <v>401</v>
      </c>
      <c r="P499" s="378">
        <f t="shared" si="84"/>
        <v>3.6266153214786495E-5</v>
      </c>
      <c r="Q499" s="375" t="s">
        <v>399</v>
      </c>
      <c r="R499" s="831" t="str">
        <f t="shared" ca="1" si="85"/>
        <v>Electric tab Row 144-154 plus Row 188-198 for Natural gas Gas Turbine when Inputs tab E710 = SERC</v>
      </c>
      <c r="S499" s="428" t="s">
        <v>49</v>
      </c>
      <c r="T499" s="375" t="s">
        <v>418</v>
      </c>
      <c r="U499" s="375" t="str">
        <f t="shared" ca="1" si="82"/>
        <v>SERC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SERC</v>
      </c>
    </row>
    <row r="500" spans="9:29" x14ac:dyDescent="0.4">
      <c r="I500" s="428" t="s">
        <v>232</v>
      </c>
      <c r="J500" s="375" t="str">
        <f t="shared" ca="1" si="81"/>
        <v>SERC</v>
      </c>
      <c r="K500" s="375" t="s">
        <v>54</v>
      </c>
      <c r="L500" s="378"/>
      <c r="M500" s="824">
        <f t="shared" si="56"/>
        <v>0.32200000000000001</v>
      </c>
      <c r="N500" s="375" t="s">
        <v>391</v>
      </c>
      <c r="O500" s="375" t="s">
        <v>401</v>
      </c>
      <c r="P500" s="378">
        <f t="shared" si="84"/>
        <v>3.6123372058104912E-5</v>
      </c>
      <c r="Q500" s="375" t="s">
        <v>399</v>
      </c>
      <c r="R500" s="831" t="str">
        <f t="shared" ca="1" si="85"/>
        <v>Electric tab Row 144-154 plus Row 188-198 for Natural gas Gas Turbine when Inputs tab E710 = SERC</v>
      </c>
      <c r="S500" s="428" t="s">
        <v>49</v>
      </c>
      <c r="T500" s="375" t="s">
        <v>418</v>
      </c>
      <c r="U500" s="375" t="str">
        <f t="shared" ca="1" si="82"/>
        <v>SERC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SERC</v>
      </c>
    </row>
    <row r="501" spans="9:29" x14ac:dyDescent="0.4">
      <c r="I501" s="428" t="s">
        <v>232</v>
      </c>
      <c r="J501" s="375" t="str">
        <f t="shared" ca="1" si="81"/>
        <v>SERC</v>
      </c>
      <c r="K501" s="375" t="s">
        <v>54</v>
      </c>
      <c r="L501" s="378"/>
      <c r="M501" s="824">
        <f t="shared" si="56"/>
        <v>0.32200000000000001</v>
      </c>
      <c r="N501" s="375" t="s">
        <v>392</v>
      </c>
      <c r="O501" s="375" t="s">
        <v>401</v>
      </c>
      <c r="P501" s="378">
        <f t="shared" si="84"/>
        <v>1.6482541728852944E-5</v>
      </c>
      <c r="Q501" s="375" t="s">
        <v>399</v>
      </c>
      <c r="R501" s="831" t="str">
        <f t="shared" ca="1" si="85"/>
        <v>Electric tab Row 144-154 plus Row 188-198 for Natural gas Gas Turbine when Inputs tab E710 = SERC</v>
      </c>
      <c r="S501" s="428" t="s">
        <v>49</v>
      </c>
      <c r="T501" s="375" t="s">
        <v>418</v>
      </c>
      <c r="U501" s="375" t="str">
        <f t="shared" ca="1" si="82"/>
        <v>SERC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SERC</v>
      </c>
    </row>
    <row r="502" spans="9:29" x14ac:dyDescent="0.4">
      <c r="I502" s="428" t="s">
        <v>232</v>
      </c>
      <c r="J502" s="375" t="str">
        <f t="shared" ca="1" si="81"/>
        <v>SERC</v>
      </c>
      <c r="K502" s="375" t="s">
        <v>54</v>
      </c>
      <c r="L502" s="378"/>
      <c r="M502" s="824">
        <f t="shared" si="56"/>
        <v>0.32200000000000001</v>
      </c>
      <c r="N502" s="375" t="s">
        <v>393</v>
      </c>
      <c r="O502" s="375" t="s">
        <v>401</v>
      </c>
      <c r="P502" s="378">
        <f t="shared" si="84"/>
        <v>1.0462270199558622E-6</v>
      </c>
      <c r="Q502" s="375" t="s">
        <v>399</v>
      </c>
      <c r="R502" s="831" t="str">
        <f t="shared" ca="1" si="85"/>
        <v>Electric tab Row 144-154 plus Row 188-198 for Natural gas Gas Turbine when Inputs tab E710 = SERC</v>
      </c>
      <c r="S502" s="428" t="s">
        <v>49</v>
      </c>
      <c r="T502" s="375" t="s">
        <v>418</v>
      </c>
      <c r="U502" s="375" t="str">
        <f t="shared" ca="1" si="82"/>
        <v>SERC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SERC</v>
      </c>
    </row>
    <row r="503" spans="9:29" x14ac:dyDescent="0.4">
      <c r="I503" s="428" t="s">
        <v>232</v>
      </c>
      <c r="J503" s="375" t="str">
        <f t="shared" ca="1" si="81"/>
        <v>SERC</v>
      </c>
      <c r="K503" s="375" t="s">
        <v>54</v>
      </c>
      <c r="L503" s="378"/>
      <c r="M503" s="824">
        <f t="shared" si="56"/>
        <v>0.32200000000000001</v>
      </c>
      <c r="N503" s="375" t="s">
        <v>394</v>
      </c>
      <c r="O503" s="375" t="s">
        <v>401</v>
      </c>
      <c r="P503" s="378">
        <f t="shared" si="84"/>
        <v>2.4484935829537745E-5</v>
      </c>
      <c r="Q503" s="375" t="s">
        <v>399</v>
      </c>
      <c r="R503" s="831" t="str">
        <f t="shared" ca="1" si="85"/>
        <v>Electric tab Row 144-154 plus Row 188-198 for Natural gas Gas Turbine when Inputs tab E710 = SERC</v>
      </c>
      <c r="S503" s="428" t="s">
        <v>49</v>
      </c>
      <c r="T503" s="375" t="s">
        <v>418</v>
      </c>
      <c r="U503" s="375" t="str">
        <f t="shared" ca="1" si="82"/>
        <v>SERC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SERC</v>
      </c>
    </row>
    <row r="504" spans="9:29" x14ac:dyDescent="0.4">
      <c r="I504" s="428" t="s">
        <v>232</v>
      </c>
      <c r="J504" s="375" t="str">
        <f t="shared" ca="1" si="81"/>
        <v>SERC</v>
      </c>
      <c r="K504" s="375" t="s">
        <v>54</v>
      </c>
      <c r="M504" s="824">
        <f t="shared" si="56"/>
        <v>0.32200000000000001</v>
      </c>
      <c r="N504" s="375" t="s">
        <v>395</v>
      </c>
      <c r="O504" s="375" t="s">
        <v>401</v>
      </c>
      <c r="P504" s="378">
        <f t="shared" si="84"/>
        <v>1.1693360557005679E-5</v>
      </c>
      <c r="Q504" s="375" t="s">
        <v>399</v>
      </c>
      <c r="R504" s="831" t="str">
        <f t="shared" ca="1" si="85"/>
        <v>Electric tab Row 144-154 plus Row 188-198 for Natural gas Gas Turbine when Inputs tab E710 = SERC</v>
      </c>
      <c r="S504" s="428" t="s">
        <v>49</v>
      </c>
      <c r="T504" s="375" t="s">
        <v>418</v>
      </c>
      <c r="U504" s="375" t="str">
        <f t="shared" ca="1" si="82"/>
        <v>SERC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SERC</v>
      </c>
    </row>
    <row r="505" spans="9:29" x14ac:dyDescent="0.4">
      <c r="I505" s="428" t="s">
        <v>232</v>
      </c>
      <c r="J505" s="375" t="str">
        <f t="shared" ca="1" si="81"/>
        <v>SERC</v>
      </c>
      <c r="K505" s="375" t="s">
        <v>54</v>
      </c>
      <c r="M505" s="824">
        <f t="shared" si="56"/>
        <v>0.32200000000000001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SERC</v>
      </c>
      <c r="S505" s="428" t="s">
        <v>49</v>
      </c>
      <c r="T505" s="375" t="s">
        <v>418</v>
      </c>
      <c r="U505" s="375" t="str">
        <f t="shared" ca="1" si="82"/>
        <v>SERC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SERC</v>
      </c>
    </row>
    <row r="506" spans="9:29" x14ac:dyDescent="0.4">
      <c r="I506" s="428" t="s">
        <v>232</v>
      </c>
      <c r="J506" s="375" t="str">
        <f t="shared" ca="1" si="81"/>
        <v>SERC</v>
      </c>
      <c r="K506" s="375" t="s">
        <v>54</v>
      </c>
      <c r="M506" s="824">
        <f t="shared" si="56"/>
        <v>0.32200000000000001</v>
      </c>
      <c r="N506" s="375" t="s">
        <v>397</v>
      </c>
      <c r="O506" s="375" t="s">
        <v>401</v>
      </c>
      <c r="P506" s="378">
        <f t="shared" si="84"/>
        <v>0.62925136160117046</v>
      </c>
      <c r="Q506" s="375" t="s">
        <v>399</v>
      </c>
      <c r="R506" s="831" t="str">
        <f t="shared" ca="1" si="85"/>
        <v>Electric tab Row 144-154 plus Row 188-198 for Natural gas Gas Turbine when Inputs tab E710 = SERC</v>
      </c>
      <c r="S506" s="428" t="s">
        <v>49</v>
      </c>
      <c r="T506" s="375" t="s">
        <v>418</v>
      </c>
      <c r="U506" s="375" t="str">
        <f t="shared" ca="1" si="82"/>
        <v>SERC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SERC</v>
      </c>
    </row>
    <row r="507" spans="9:29" x14ac:dyDescent="0.4">
      <c r="I507" s="428" t="s">
        <v>232</v>
      </c>
      <c r="J507" s="375" t="str">
        <f t="shared" ca="1" si="81"/>
        <v>SERC</v>
      </c>
      <c r="K507" s="375" t="s">
        <v>73</v>
      </c>
      <c r="M507" s="824">
        <f t="shared" si="56"/>
        <v>0.50900000000000001</v>
      </c>
      <c r="N507" s="375" t="s">
        <v>385</v>
      </c>
      <c r="O507" s="375" t="s">
        <v>400</v>
      </c>
      <c r="P507" s="761">
        <f>K139/10^6</f>
        <v>1.9646365422396856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SERC</v>
      </c>
      <c r="S507" s="428" t="s">
        <v>49</v>
      </c>
      <c r="T507" s="375" t="s">
        <v>418</v>
      </c>
      <c r="U507" s="375" t="str">
        <f t="shared" ca="1" si="82"/>
        <v>SERC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0.34899999999999998</v>
      </c>
      <c r="Y507" s="375" t="s">
        <v>411</v>
      </c>
      <c r="Z507" s="375" t="s">
        <v>400</v>
      </c>
      <c r="AA507" s="761">
        <f>D$140/10^6</f>
        <v>2.8653295128939833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SERC</v>
      </c>
    </row>
    <row r="508" spans="9:29" x14ac:dyDescent="0.4">
      <c r="I508" s="428" t="s">
        <v>232</v>
      </c>
      <c r="J508" s="375" t="str">
        <f t="shared" ca="1" si="81"/>
        <v>SERC</v>
      </c>
      <c r="K508" s="375" t="s">
        <v>73</v>
      </c>
      <c r="M508" s="824">
        <f t="shared" si="56"/>
        <v>0.50900000000000001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SERC</v>
      </c>
      <c r="S508" s="428" t="s">
        <v>49</v>
      </c>
      <c r="T508" s="375" t="s">
        <v>418</v>
      </c>
      <c r="U508" s="375" t="str">
        <f t="shared" ca="1" si="82"/>
        <v>SERC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0.34899999999999998</v>
      </c>
      <c r="Y508" s="375" t="s">
        <v>387</v>
      </c>
      <c r="Z508" s="375" t="s">
        <v>400</v>
      </c>
      <c r="AA508" s="763">
        <f>D145/1000/10^6/0.000293071</f>
        <v>1.4000003317360716E-5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SERC</v>
      </c>
    </row>
    <row r="509" spans="9:29" x14ac:dyDescent="0.4">
      <c r="I509" s="428" t="s">
        <v>232</v>
      </c>
      <c r="J509" s="375" t="str">
        <f t="shared" ca="1" si="81"/>
        <v>SERC</v>
      </c>
      <c r="K509" s="375" t="s">
        <v>73</v>
      </c>
      <c r="M509" s="824">
        <f t="shared" si="56"/>
        <v>0.50900000000000001</v>
      </c>
      <c r="N509" s="375" t="s">
        <v>388</v>
      </c>
      <c r="O509" s="375" t="s">
        <v>400</v>
      </c>
      <c r="P509" s="763">
        <f t="shared" ref="P509:P518" si="90">K146/1000/10^6/0.000293071</f>
        <v>9.7000022984570654E-5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SERC</v>
      </c>
      <c r="S509" s="428" t="s">
        <v>49</v>
      </c>
      <c r="T509" s="375" t="s">
        <v>418</v>
      </c>
      <c r="U509" s="375" t="str">
        <f t="shared" ca="1" si="82"/>
        <v>SERC</v>
      </c>
      <c r="V509" s="375" t="s">
        <v>406</v>
      </c>
      <c r="W509" s="375" t="str">
        <f t="shared" si="87"/>
        <v>100%Boiler_0%IGCC</v>
      </c>
      <c r="X509" s="824">
        <f t="shared" si="88"/>
        <v>0.34899999999999998</v>
      </c>
      <c r="Y509" s="375" t="s">
        <v>388</v>
      </c>
      <c r="Z509" s="375" t="s">
        <v>400</v>
      </c>
      <c r="AA509" s="763">
        <f t="shared" ref="AA509:AA518" si="92">D146/1000/10^6/0.000293071</f>
        <v>1.1300002677584006E-4</v>
      </c>
      <c r="AB509" s="375" t="s">
        <v>399</v>
      </c>
      <c r="AC509" s="831" t="str">
        <f t="shared" ca="1" si="89"/>
        <v>Electric tab Row 144-154 for Coal Mix when Inputs tab E710 = SERC</v>
      </c>
    </row>
    <row r="510" spans="9:29" x14ac:dyDescent="0.4">
      <c r="I510" s="428" t="s">
        <v>232</v>
      </c>
      <c r="J510" s="375" t="str">
        <f t="shared" ca="1" si="81"/>
        <v>SERC</v>
      </c>
      <c r="K510" s="375" t="s">
        <v>73</v>
      </c>
      <c r="M510" s="824">
        <f t="shared" si="56"/>
        <v>0.50900000000000001</v>
      </c>
      <c r="N510" s="375" t="s">
        <v>389</v>
      </c>
      <c r="O510" s="375" t="s">
        <v>400</v>
      </c>
      <c r="P510" s="763">
        <f t="shared" si="90"/>
        <v>9.9000023458479334E-5</v>
      </c>
      <c r="Q510" s="375" t="s">
        <v>399</v>
      </c>
      <c r="R510" s="831" t="str">
        <f t="shared" ca="1" si="91"/>
        <v>Electric tab Row 144-154 for Natural gas Combined Cycle when Inputs tab E710 = SERC</v>
      </c>
      <c r="S510" s="428" t="s">
        <v>49</v>
      </c>
      <c r="T510" s="375" t="s">
        <v>418</v>
      </c>
      <c r="U510" s="375" t="str">
        <f t="shared" ca="1" si="82"/>
        <v>SERC</v>
      </c>
      <c r="V510" s="375" t="s">
        <v>406</v>
      </c>
      <c r="W510" s="375" t="str">
        <f t="shared" si="87"/>
        <v>100%Boiler_0%IGCC</v>
      </c>
      <c r="X510" s="824">
        <f t="shared" si="88"/>
        <v>0.34899999999999998</v>
      </c>
      <c r="Y510" s="375" t="s">
        <v>389</v>
      </c>
      <c r="Z510" s="375" t="s">
        <v>400</v>
      </c>
      <c r="AA510" s="763">
        <f t="shared" si="92"/>
        <v>8.7300020686113615E-4</v>
      </c>
      <c r="AB510" s="375" t="s">
        <v>399</v>
      </c>
      <c r="AC510" s="831" t="str">
        <f t="shared" ca="1" si="89"/>
        <v>Electric tab Row 144-154 for Coal Mix when Inputs tab E710 = SERC</v>
      </c>
    </row>
    <row r="511" spans="9:29" x14ac:dyDescent="0.4">
      <c r="I511" s="428" t="s">
        <v>232</v>
      </c>
      <c r="J511" s="375" t="str">
        <f t="shared" ca="1" si="81"/>
        <v>SERC</v>
      </c>
      <c r="K511" s="375" t="s">
        <v>73</v>
      </c>
      <c r="L511" s="378"/>
      <c r="M511" s="824">
        <f t="shared" si="56"/>
        <v>0.50900000000000001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SERC</v>
      </c>
      <c r="S511" s="428" t="s">
        <v>49</v>
      </c>
      <c r="T511" s="375" t="s">
        <v>418</v>
      </c>
      <c r="U511" s="375" t="str">
        <f t="shared" ca="1" si="82"/>
        <v>SERC</v>
      </c>
      <c r="V511" s="375" t="s">
        <v>406</v>
      </c>
      <c r="W511" s="375" t="str">
        <f t="shared" si="87"/>
        <v>100%Boiler_0%IGCC</v>
      </c>
      <c r="X511" s="824">
        <f t="shared" si="88"/>
        <v>0.34899999999999998</v>
      </c>
      <c r="Y511" s="375" t="s">
        <v>390</v>
      </c>
      <c r="Z511" s="375" t="s">
        <v>400</v>
      </c>
      <c r="AA511" s="763">
        <f t="shared" si="92"/>
        <v>2.2800005402558884E-4</v>
      </c>
      <c r="AB511" s="375" t="s">
        <v>399</v>
      </c>
      <c r="AC511" s="831" t="str">
        <f t="shared" ca="1" si="89"/>
        <v>Electric tab Row 144-154 for Coal Mix when Inputs tab E710 = SERC</v>
      </c>
    </row>
    <row r="512" spans="9:29" x14ac:dyDescent="0.4">
      <c r="I512" s="428" t="s">
        <v>232</v>
      </c>
      <c r="J512" s="375" t="str">
        <f t="shared" ca="1" si="81"/>
        <v>SERC</v>
      </c>
      <c r="K512" s="375" t="s">
        <v>73</v>
      </c>
      <c r="L512" s="378"/>
      <c r="M512" s="824">
        <f t="shared" si="56"/>
        <v>0.50900000000000001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SERC</v>
      </c>
      <c r="S512" s="428" t="s">
        <v>49</v>
      </c>
      <c r="T512" s="375" t="s">
        <v>418</v>
      </c>
      <c r="U512" s="375" t="str">
        <f t="shared" ca="1" si="82"/>
        <v>SERC</v>
      </c>
      <c r="V512" s="375" t="s">
        <v>406</v>
      </c>
      <c r="W512" s="375" t="str">
        <f t="shared" si="87"/>
        <v>100%Boiler_0%IGCC</v>
      </c>
      <c r="X512" s="824">
        <f t="shared" si="88"/>
        <v>0.34899999999999998</v>
      </c>
      <c r="Y512" s="375" t="s">
        <v>391</v>
      </c>
      <c r="Z512" s="375" t="s">
        <v>400</v>
      </c>
      <c r="AA512" s="763">
        <f t="shared" si="92"/>
        <v>1.8000004265178061E-4</v>
      </c>
      <c r="AB512" s="375" t="s">
        <v>399</v>
      </c>
      <c r="AC512" s="831" t="str">
        <f t="shared" ca="1" si="89"/>
        <v>Electric tab Row 144-154 for Coal Mix when Inputs tab E710 = SERC</v>
      </c>
    </row>
    <row r="513" spans="9:29" x14ac:dyDescent="0.4">
      <c r="I513" s="428" t="s">
        <v>232</v>
      </c>
      <c r="J513" s="375" t="str">
        <f t="shared" ca="1" si="81"/>
        <v>SERC</v>
      </c>
      <c r="K513" s="375" t="s">
        <v>73</v>
      </c>
      <c r="L513" s="378"/>
      <c r="M513" s="824">
        <f t="shared" si="56"/>
        <v>0.50900000000000001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SERC</v>
      </c>
      <c r="S513" s="428" t="s">
        <v>49</v>
      </c>
      <c r="T513" s="375" t="s">
        <v>418</v>
      </c>
      <c r="U513" s="375" t="str">
        <f t="shared" ca="1" si="82"/>
        <v>SERC</v>
      </c>
      <c r="V513" s="375" t="s">
        <v>406</v>
      </c>
      <c r="W513" s="375" t="str">
        <f t="shared" si="87"/>
        <v>100%Boiler_0%IGCC</v>
      </c>
      <c r="X513" s="824">
        <f t="shared" si="88"/>
        <v>0.34899999999999998</v>
      </c>
      <c r="Y513" s="375" t="s">
        <v>392</v>
      </c>
      <c r="Z513" s="375" t="s">
        <v>400</v>
      </c>
      <c r="AA513" s="763">
        <f t="shared" si="92"/>
        <v>2.812000666315595E-3</v>
      </c>
      <c r="AB513" s="375" t="s">
        <v>399</v>
      </c>
      <c r="AC513" s="831" t="str">
        <f t="shared" ca="1" si="89"/>
        <v>Electric tab Row 144-154 for Coal Mix when Inputs tab E710 = SERC</v>
      </c>
    </row>
    <row r="514" spans="9:29" x14ac:dyDescent="0.4">
      <c r="I514" s="428" t="s">
        <v>232</v>
      </c>
      <c r="J514" s="375" t="str">
        <f t="shared" ca="1" si="81"/>
        <v>SERC</v>
      </c>
      <c r="K514" s="375" t="s">
        <v>73</v>
      </c>
      <c r="L514" s="378"/>
      <c r="M514" s="824">
        <f t="shared" si="56"/>
        <v>0.50900000000000001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SERC</v>
      </c>
      <c r="S514" s="428" t="s">
        <v>49</v>
      </c>
      <c r="T514" s="375" t="s">
        <v>418</v>
      </c>
      <c r="U514" s="375" t="str">
        <f t="shared" ca="1" si="82"/>
        <v>SERC</v>
      </c>
      <c r="V514" s="375" t="s">
        <v>406</v>
      </c>
      <c r="W514" s="375" t="str">
        <f t="shared" si="87"/>
        <v>100%Boiler_0%IGCC</v>
      </c>
      <c r="X514" s="824">
        <f t="shared" si="88"/>
        <v>0.34899999999999998</v>
      </c>
      <c r="Y514" s="375" t="s">
        <v>393</v>
      </c>
      <c r="Z514" s="375" t="s">
        <v>400</v>
      </c>
      <c r="AA514" s="763">
        <f t="shared" si="92"/>
        <v>7.7400018340265664E-6</v>
      </c>
      <c r="AB514" s="375" t="s">
        <v>399</v>
      </c>
      <c r="AC514" s="831" t="str">
        <f t="shared" ca="1" si="89"/>
        <v>Electric tab Row 144-154 for Coal Mix when Inputs tab E710 = SERC</v>
      </c>
    </row>
    <row r="515" spans="9:29" x14ac:dyDescent="0.4">
      <c r="I515" s="428" t="s">
        <v>232</v>
      </c>
      <c r="J515" s="375" t="str">
        <f t="shared" ca="1" si="81"/>
        <v>SERC</v>
      </c>
      <c r="K515" s="375" t="s">
        <v>73</v>
      </c>
      <c r="L515" s="378"/>
      <c r="M515" s="824">
        <f t="shared" si="56"/>
        <v>0.50900000000000001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SERC</v>
      </c>
      <c r="S515" s="428" t="s">
        <v>49</v>
      </c>
      <c r="T515" s="375" t="s">
        <v>418</v>
      </c>
      <c r="U515" s="375" t="str">
        <f t="shared" ca="1" si="82"/>
        <v>SERC</v>
      </c>
      <c r="V515" s="375" t="s">
        <v>406</v>
      </c>
      <c r="W515" s="375" t="str">
        <f t="shared" si="87"/>
        <v>100%Boiler_0%IGCC</v>
      </c>
      <c r="X515" s="824">
        <f t="shared" si="88"/>
        <v>0.34899999999999998</v>
      </c>
      <c r="Y515" s="375" t="s">
        <v>394</v>
      </c>
      <c r="Z515" s="375" t="s">
        <v>400</v>
      </c>
      <c r="AA515" s="763">
        <f t="shared" si="92"/>
        <v>1.458000345479423E-5</v>
      </c>
      <c r="AB515" s="375" t="s">
        <v>399</v>
      </c>
      <c r="AC515" s="831" t="str">
        <f t="shared" ca="1" si="89"/>
        <v>Electric tab Row 144-154 for Coal Mix when Inputs tab E710 = SERC</v>
      </c>
    </row>
    <row r="516" spans="9:29" x14ac:dyDescent="0.4">
      <c r="I516" s="428" t="s">
        <v>232</v>
      </c>
      <c r="J516" s="375" t="str">
        <f t="shared" ca="1" si="81"/>
        <v>SERC</v>
      </c>
      <c r="K516" s="375" t="s">
        <v>73</v>
      </c>
      <c r="L516" s="378"/>
      <c r="M516" s="824">
        <f t="shared" si="56"/>
        <v>0.50900000000000001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SERC</v>
      </c>
      <c r="S516" s="428" t="s">
        <v>49</v>
      </c>
      <c r="T516" s="375" t="s">
        <v>418</v>
      </c>
      <c r="U516" s="375" t="str">
        <f t="shared" ca="1" si="82"/>
        <v>SERC</v>
      </c>
      <c r="V516" s="375" t="s">
        <v>406</v>
      </c>
      <c r="W516" s="375" t="str">
        <f t="shared" si="87"/>
        <v>100%Boiler_0%IGCC</v>
      </c>
      <c r="X516" s="824">
        <f t="shared" si="88"/>
        <v>0.34899999999999998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SERC</v>
      </c>
    </row>
    <row r="517" spans="9:29" x14ac:dyDescent="0.4">
      <c r="I517" s="428" t="s">
        <v>232</v>
      </c>
      <c r="J517" s="375" t="str">
        <f t="shared" ca="1" si="81"/>
        <v>SERC</v>
      </c>
      <c r="K517" s="375" t="s">
        <v>73</v>
      </c>
      <c r="L517" s="378"/>
      <c r="M517" s="824">
        <f t="shared" si="56"/>
        <v>0.50900000000000001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SERC</v>
      </c>
      <c r="S517" s="428" t="s">
        <v>49</v>
      </c>
      <c r="T517" s="375" t="s">
        <v>418</v>
      </c>
      <c r="U517" s="375" t="str">
        <f t="shared" ca="1" si="82"/>
        <v>SERC</v>
      </c>
      <c r="V517" s="375" t="s">
        <v>406</v>
      </c>
      <c r="W517" s="375" t="str">
        <f t="shared" si="87"/>
        <v>100%Boiler_0%IGCC</v>
      </c>
      <c r="X517" s="824">
        <f t="shared" si="88"/>
        <v>0.34899999999999998</v>
      </c>
      <c r="Y517" s="375" t="s">
        <v>396</v>
      </c>
      <c r="Z517" s="375" t="s">
        <v>400</v>
      </c>
      <c r="AA517" s="763">
        <f t="shared" si="92"/>
        <v>1.5000003554315054E-5</v>
      </c>
      <c r="AB517" s="375" t="s">
        <v>399</v>
      </c>
      <c r="AC517" s="831" t="str">
        <f t="shared" ca="1" si="89"/>
        <v>Electric tab Row 144-154 for Coal Mix when Inputs tab E710 = SERC</v>
      </c>
    </row>
    <row r="518" spans="9:29" x14ac:dyDescent="0.4">
      <c r="I518" s="428" t="s">
        <v>232</v>
      </c>
      <c r="J518" s="375" t="str">
        <f t="shared" ca="1" si="81"/>
        <v>SERC</v>
      </c>
      <c r="K518" s="375" t="s">
        <v>73</v>
      </c>
      <c r="L518" s="378"/>
      <c r="M518" s="824">
        <f t="shared" si="56"/>
        <v>0.50900000000000001</v>
      </c>
      <c r="N518" s="375" t="s">
        <v>397</v>
      </c>
      <c r="O518" s="375" t="s">
        <v>400</v>
      </c>
      <c r="P518" s="763">
        <f t="shared" si="90"/>
        <v>0.3980993679790949</v>
      </c>
      <c r="Q518" s="375" t="s">
        <v>399</v>
      </c>
      <c r="R518" s="831" t="str">
        <f t="shared" ca="1" si="91"/>
        <v>Electric tab Row 144-154 for Natural gas Combined Cycle when Inputs tab E710 = SERC</v>
      </c>
      <c r="S518" s="428" t="s">
        <v>49</v>
      </c>
      <c r="T518" s="375" t="s">
        <v>418</v>
      </c>
      <c r="U518" s="375" t="str">
        <f t="shared" ca="1" si="82"/>
        <v>SERC</v>
      </c>
      <c r="V518" s="375" t="s">
        <v>406</v>
      </c>
      <c r="W518" s="375" t="str">
        <f t="shared" si="87"/>
        <v>100%Boiler_0%IGCC</v>
      </c>
      <c r="X518" s="824">
        <f t="shared" si="88"/>
        <v>0.34899999999999998</v>
      </c>
      <c r="Y518" s="375" t="s">
        <v>397</v>
      </c>
      <c r="Z518" s="375" t="s">
        <v>400</v>
      </c>
      <c r="AA518" s="763">
        <f t="shared" si="92"/>
        <v>0.97787415212714557</v>
      </c>
      <c r="AB518" s="375" t="s">
        <v>399</v>
      </c>
      <c r="AC518" s="831" t="str">
        <f t="shared" ca="1" si="89"/>
        <v>Electric tab Row 144-154 for Coal Mix when Inputs tab E710 = SERC</v>
      </c>
    </row>
    <row r="519" spans="9:29" x14ac:dyDescent="0.4">
      <c r="I519" s="428" t="s">
        <v>232</v>
      </c>
      <c r="J519" s="375" t="str">
        <f t="shared" ca="1" si="81"/>
        <v>SERC</v>
      </c>
      <c r="K519" s="375" t="s">
        <v>73</v>
      </c>
      <c r="L519" s="378"/>
      <c r="M519" s="824">
        <f t="shared" si="56"/>
        <v>0.50900000000000001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SERC</v>
      </c>
      <c r="S519" s="428" t="s">
        <v>49</v>
      </c>
      <c r="T519" s="375" t="s">
        <v>418</v>
      </c>
      <c r="U519" s="375" t="str">
        <f t="shared" ca="1" si="82"/>
        <v>SERC</v>
      </c>
      <c r="V519" s="375" t="s">
        <v>406</v>
      </c>
      <c r="W519" s="375" t="str">
        <f t="shared" si="87"/>
        <v>100%Boiler_0%IGCC</v>
      </c>
      <c r="X519" s="824">
        <f t="shared" si="88"/>
        <v>0.34899999999999998</v>
      </c>
      <c r="Y519" s="375" t="s">
        <v>387</v>
      </c>
      <c r="Z519" s="375" t="s">
        <v>401</v>
      </c>
      <c r="AA519" s="378">
        <f>(D145+D189)/1000/10^6/0.000293071</f>
        <v>1.4811811875518119E-5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SERC</v>
      </c>
    </row>
    <row r="520" spans="9:29" x14ac:dyDescent="0.4">
      <c r="I520" s="428" t="s">
        <v>232</v>
      </c>
      <c r="J520" s="375" t="str">
        <f t="shared" ca="1" si="81"/>
        <v>SERC</v>
      </c>
      <c r="K520" s="375" t="s">
        <v>73</v>
      </c>
      <c r="L520" s="378"/>
      <c r="M520" s="824">
        <f t="shared" si="56"/>
        <v>0.50900000000000001</v>
      </c>
      <c r="N520" s="375" t="s">
        <v>388</v>
      </c>
      <c r="O520" s="375" t="s">
        <v>401</v>
      </c>
      <c r="P520" s="378">
        <f t="shared" ref="P520:P529" si="94">(K146+K190)/1000/10^6/0.000293071</f>
        <v>9.9976437111835422E-5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SERC</v>
      </c>
      <c r="S520" s="428" t="s">
        <v>49</v>
      </c>
      <c r="T520" s="375" t="s">
        <v>418</v>
      </c>
      <c r="U520" s="375" t="str">
        <f t="shared" ca="1" si="82"/>
        <v>SERC</v>
      </c>
      <c r="V520" s="375" t="s">
        <v>406</v>
      </c>
      <c r="W520" s="375" t="str">
        <f t="shared" si="87"/>
        <v>100%Boiler_0%IGCC</v>
      </c>
      <c r="X520" s="824">
        <f t="shared" si="88"/>
        <v>0.34899999999999998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1.1846175246406872E-4</v>
      </c>
      <c r="AB520" s="375" t="s">
        <v>399</v>
      </c>
      <c r="AC520" s="831" t="str">
        <f t="shared" ca="1" si="93"/>
        <v>Electric tab Row 144-154 plus Row 188-198 for Coal Mix when Inputs tab E710 = SERC</v>
      </c>
    </row>
    <row r="521" spans="9:29" x14ac:dyDescent="0.4">
      <c r="I521" s="428" t="s">
        <v>232</v>
      </c>
      <c r="J521" s="375" t="str">
        <f t="shared" ca="1" si="81"/>
        <v>SERC</v>
      </c>
      <c r="K521" s="375" t="s">
        <v>73</v>
      </c>
      <c r="L521" s="378"/>
      <c r="M521" s="824">
        <f t="shared" si="56"/>
        <v>0.50900000000000001</v>
      </c>
      <c r="N521" s="375" t="s">
        <v>389</v>
      </c>
      <c r="O521" s="375" t="s">
        <v>401</v>
      </c>
      <c r="P521" s="378">
        <f t="shared" si="94"/>
        <v>9.9435715434364623E-5</v>
      </c>
      <c r="Q521" s="375" t="s">
        <v>399</v>
      </c>
      <c r="R521" s="831" t="str">
        <f t="shared" ca="1" si="95"/>
        <v>Electric tab Row 144-154 plus Row 188-198 for Natural gas Combined Cycle when Inputs tab E710 = SERC</v>
      </c>
      <c r="S521" s="428" t="s">
        <v>49</v>
      </c>
      <c r="T521" s="375" t="s">
        <v>418</v>
      </c>
      <c r="U521" s="375" t="str">
        <f t="shared" ca="1" si="82"/>
        <v>SERC</v>
      </c>
      <c r="V521" s="375" t="s">
        <v>406</v>
      </c>
      <c r="W521" s="375" t="str">
        <f t="shared" si="87"/>
        <v>100%Boiler_0%IGCC</v>
      </c>
      <c r="X521" s="824">
        <f t="shared" si="88"/>
        <v>0.34899999999999998</v>
      </c>
      <c r="Y521" s="375" t="s">
        <v>389</v>
      </c>
      <c r="Z521" s="375" t="s">
        <v>401</v>
      </c>
      <c r="AA521" s="378">
        <f t="shared" si="96"/>
        <v>8.7382857965879795E-4</v>
      </c>
      <c r="AB521" s="375" t="s">
        <v>399</v>
      </c>
      <c r="AC521" s="831" t="str">
        <f t="shared" ca="1" si="93"/>
        <v>Electric tab Row 144-154 plus Row 188-198 for Coal Mix when Inputs tab E710 = SERC</v>
      </c>
    </row>
    <row r="522" spans="9:29" x14ac:dyDescent="0.4">
      <c r="I522" s="428" t="s">
        <v>232</v>
      </c>
      <c r="J522" s="375" t="str">
        <f t="shared" ca="1" si="81"/>
        <v>SERC</v>
      </c>
      <c r="K522" s="375" t="s">
        <v>73</v>
      </c>
      <c r="L522" s="378"/>
      <c r="M522" s="824">
        <f t="shared" si="56"/>
        <v>0.50900000000000001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SERC</v>
      </c>
      <c r="S522" s="428" t="s">
        <v>49</v>
      </c>
      <c r="T522" s="375" t="s">
        <v>418</v>
      </c>
      <c r="U522" s="375" t="str">
        <f t="shared" ca="1" si="82"/>
        <v>SERC</v>
      </c>
      <c r="V522" s="375" t="s">
        <v>406</v>
      </c>
      <c r="W522" s="375" t="str">
        <f t="shared" si="87"/>
        <v>100%Boiler_0%IGCC</v>
      </c>
      <c r="X522" s="824">
        <f t="shared" si="88"/>
        <v>0.34899999999999998</v>
      </c>
      <c r="Y522" s="375" t="s">
        <v>390</v>
      </c>
      <c r="Z522" s="375" t="s">
        <v>401</v>
      </c>
      <c r="AA522" s="378">
        <f t="shared" si="96"/>
        <v>2.2850223287961742E-4</v>
      </c>
      <c r="AB522" s="375" t="s">
        <v>399</v>
      </c>
      <c r="AC522" s="831" t="str">
        <f t="shared" ca="1" si="93"/>
        <v>Electric tab Row 144-154 plus Row 188-198 for Coal Mix when Inputs tab E710 = SERC</v>
      </c>
    </row>
    <row r="523" spans="9:29" x14ac:dyDescent="0.4">
      <c r="I523" s="428" t="s">
        <v>232</v>
      </c>
      <c r="J523" s="375" t="str">
        <f t="shared" ca="1" si="81"/>
        <v>SERC</v>
      </c>
      <c r="K523" s="375" t="s">
        <v>73</v>
      </c>
      <c r="L523" s="378"/>
      <c r="M523" s="824">
        <f t="shared" si="56"/>
        <v>0.50900000000000001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SERC</v>
      </c>
      <c r="S523" s="428" t="s">
        <v>49</v>
      </c>
      <c r="T523" s="375" t="s">
        <v>418</v>
      </c>
      <c r="U523" s="375" t="str">
        <f t="shared" ca="1" si="82"/>
        <v>SERC</v>
      </c>
      <c r="V523" s="375" t="s">
        <v>406</v>
      </c>
      <c r="W523" s="375" t="str">
        <f t="shared" si="87"/>
        <v>100%Boiler_0%IGCC</v>
      </c>
      <c r="X523" s="824">
        <f t="shared" si="88"/>
        <v>0.34899999999999998</v>
      </c>
      <c r="Y523" s="375" t="s">
        <v>391</v>
      </c>
      <c r="Z523" s="375" t="s">
        <v>401</v>
      </c>
      <c r="AA523" s="378">
        <f t="shared" si="96"/>
        <v>1.8023186292613952E-4</v>
      </c>
      <c r="AB523" s="375" t="s">
        <v>399</v>
      </c>
      <c r="AC523" s="831" t="str">
        <f t="shared" ca="1" si="93"/>
        <v>Electric tab Row 144-154 plus Row 188-198 for Coal Mix when Inputs tab E710 = SERC</v>
      </c>
    </row>
    <row r="524" spans="9:29" x14ac:dyDescent="0.4">
      <c r="I524" s="428" t="s">
        <v>232</v>
      </c>
      <c r="J524" s="375" t="str">
        <f t="shared" ca="1" si="81"/>
        <v>SERC</v>
      </c>
      <c r="K524" s="375" t="s">
        <v>73</v>
      </c>
      <c r="L524" s="378"/>
      <c r="M524" s="824">
        <f t="shared" si="56"/>
        <v>0.50900000000000001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SERC</v>
      </c>
      <c r="S524" s="428" t="s">
        <v>49</v>
      </c>
      <c r="T524" s="375" t="s">
        <v>418</v>
      </c>
      <c r="U524" s="375" t="str">
        <f t="shared" ca="1" si="82"/>
        <v>SERC</v>
      </c>
      <c r="V524" s="375" t="s">
        <v>406</v>
      </c>
      <c r="W524" s="375" t="str">
        <f t="shared" si="87"/>
        <v>100%Boiler_0%IGCC</v>
      </c>
      <c r="X524" s="824">
        <f t="shared" si="88"/>
        <v>0.34899999999999998</v>
      </c>
      <c r="Y524" s="375" t="s">
        <v>392</v>
      </c>
      <c r="Z524" s="375" t="s">
        <v>401</v>
      </c>
      <c r="AA524" s="378">
        <f t="shared" si="96"/>
        <v>2.8148292702354994E-3</v>
      </c>
      <c r="AB524" s="375" t="s">
        <v>399</v>
      </c>
      <c r="AC524" s="831" t="str">
        <f t="shared" ca="1" si="93"/>
        <v>Electric tab Row 144-154 plus Row 188-198 for Coal Mix when Inputs tab E710 = SERC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SERC</v>
      </c>
      <c r="K525" s="375" t="s">
        <v>73</v>
      </c>
      <c r="L525" s="378"/>
      <c r="M525" s="824">
        <f t="shared" si="56"/>
        <v>0.50900000000000001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SERC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SERC</v>
      </c>
      <c r="V525" s="375" t="s">
        <v>406</v>
      </c>
      <c r="W525" s="375" t="str">
        <f t="shared" si="87"/>
        <v>100%Boiler_0%IGCC</v>
      </c>
      <c r="X525" s="824">
        <f t="shared" si="88"/>
        <v>0.34899999999999998</v>
      </c>
      <c r="Y525" s="375" t="s">
        <v>393</v>
      </c>
      <c r="Z525" s="375" t="s">
        <v>401</v>
      </c>
      <c r="AA525" s="378">
        <f t="shared" si="96"/>
        <v>7.7443255292542101E-6</v>
      </c>
      <c r="AB525" s="375" t="s">
        <v>399</v>
      </c>
      <c r="AC525" s="831" t="str">
        <f t="shared" ca="1" si="93"/>
        <v>Electric tab Row 144-154 plus Row 188-198 for Coal Mix when Inputs tab E710 = SERC</v>
      </c>
    </row>
    <row r="526" spans="9:29" x14ac:dyDescent="0.4">
      <c r="I526" s="428" t="s">
        <v>232</v>
      </c>
      <c r="J526" s="375" t="str">
        <f t="shared" ca="1" si="97"/>
        <v>SERC</v>
      </c>
      <c r="K526" s="375" t="s">
        <v>73</v>
      </c>
      <c r="L526" s="378"/>
      <c r="M526" s="824">
        <f t="shared" ref="M526:M552" si="99">INDEX($D$66:$D$69,MATCH(K526,$A$66:$A$69,0))</f>
        <v>0.50900000000000001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SERC</v>
      </c>
      <c r="S526" s="428" t="s">
        <v>49</v>
      </c>
      <c r="T526" s="375" t="s">
        <v>418</v>
      </c>
      <c r="U526" s="375" t="str">
        <f t="shared" ca="1" si="98"/>
        <v>SERC</v>
      </c>
      <c r="V526" s="375" t="s">
        <v>406</v>
      </c>
      <c r="W526" s="375" t="str">
        <f t="shared" si="87"/>
        <v>100%Boiler_0%IGCC</v>
      </c>
      <c r="X526" s="824">
        <f t="shared" si="88"/>
        <v>0.34899999999999998</v>
      </c>
      <c r="Y526" s="375" t="s">
        <v>394</v>
      </c>
      <c r="Z526" s="375" t="s">
        <v>401</v>
      </c>
      <c r="AA526" s="378">
        <f t="shared" si="96"/>
        <v>1.4589473825753993E-5</v>
      </c>
      <c r="AB526" s="375" t="s">
        <v>399</v>
      </c>
      <c r="AC526" s="831" t="str">
        <f t="shared" ca="1" si="93"/>
        <v>Electric tab Row 144-154 plus Row 188-198 for Coal Mix when Inputs tab E710 = SERC</v>
      </c>
    </row>
    <row r="527" spans="9:29" x14ac:dyDescent="0.4">
      <c r="I527" s="428" t="s">
        <v>232</v>
      </c>
      <c r="J527" s="375" t="str">
        <f t="shared" ca="1" si="97"/>
        <v>SERC</v>
      </c>
      <c r="K527" s="375" t="s">
        <v>73</v>
      </c>
      <c r="M527" s="824">
        <f t="shared" si="99"/>
        <v>0.50900000000000001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SERC</v>
      </c>
      <c r="S527" s="428" t="s">
        <v>49</v>
      </c>
      <c r="T527" s="375" t="s">
        <v>418</v>
      </c>
      <c r="U527" s="375" t="str">
        <f t="shared" ca="1" si="98"/>
        <v>SERC</v>
      </c>
      <c r="V527" s="375" t="s">
        <v>406</v>
      </c>
      <c r="W527" s="375" t="str">
        <f t="shared" si="87"/>
        <v>100%Boiler_0%IGCC</v>
      </c>
      <c r="X527" s="824">
        <f t="shared" si="88"/>
        <v>0.34899999999999998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SERC</v>
      </c>
    </row>
    <row r="528" spans="9:29" x14ac:dyDescent="0.4">
      <c r="I528" s="428" t="s">
        <v>232</v>
      </c>
      <c r="J528" s="375" t="str">
        <f t="shared" ca="1" si="97"/>
        <v>SERC</v>
      </c>
      <c r="K528" s="375" t="s">
        <v>73</v>
      </c>
      <c r="M528" s="824">
        <f t="shared" si="99"/>
        <v>0.50900000000000001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SERC</v>
      </c>
      <c r="S528" s="428" t="s">
        <v>49</v>
      </c>
      <c r="T528" s="375" t="s">
        <v>418</v>
      </c>
      <c r="U528" s="375" t="str">
        <f t="shared" ca="1" si="98"/>
        <v>SERC</v>
      </c>
      <c r="V528" s="375" t="s">
        <v>406</v>
      </c>
      <c r="W528" s="375" t="str">
        <f t="shared" si="87"/>
        <v>100%Boiler_0%IGCC</v>
      </c>
      <c r="X528" s="824">
        <f t="shared" si="88"/>
        <v>0.34899999999999998</v>
      </c>
      <c r="Y528" s="375" t="s">
        <v>396</v>
      </c>
      <c r="Z528" s="375" t="s">
        <v>401</v>
      </c>
      <c r="AA528" s="378">
        <f t="shared" si="96"/>
        <v>1.5007889999503837E-5</v>
      </c>
      <c r="AB528" s="375" t="s">
        <v>399</v>
      </c>
      <c r="AC528" s="831" t="str">
        <f t="shared" ca="1" si="93"/>
        <v>Electric tab Row 144-154 plus Row 188-198 for Coal Mix when Inputs tab E710 = SERC</v>
      </c>
    </row>
    <row r="529" spans="9:29" x14ac:dyDescent="0.4">
      <c r="I529" s="428" t="s">
        <v>232</v>
      </c>
      <c r="J529" s="375" t="str">
        <f t="shared" ca="1" si="97"/>
        <v>SERC</v>
      </c>
      <c r="K529" s="375" t="s">
        <v>73</v>
      </c>
      <c r="M529" s="824">
        <f t="shared" si="99"/>
        <v>0.50900000000000001</v>
      </c>
      <c r="N529" s="375" t="s">
        <v>397</v>
      </c>
      <c r="O529" s="375" t="s">
        <v>401</v>
      </c>
      <c r="P529" s="378">
        <f t="shared" si="94"/>
        <v>0.39852267541250214</v>
      </c>
      <c r="Q529" s="375" t="s">
        <v>399</v>
      </c>
      <c r="R529" s="831" t="str">
        <f t="shared" ca="1" si="95"/>
        <v>Electric tab Row 144-154 plus Row 188-198 for Natural gas Combined Cycle when Inputs tab E710 = SERC</v>
      </c>
      <c r="S529" s="428" t="s">
        <v>49</v>
      </c>
      <c r="T529" s="375" t="s">
        <v>418</v>
      </c>
      <c r="U529" s="375" t="str">
        <f t="shared" ca="1" si="98"/>
        <v>SERC</v>
      </c>
      <c r="V529" s="375" t="s">
        <v>406</v>
      </c>
      <c r="W529" s="375" t="str">
        <f t="shared" si="87"/>
        <v>100%Boiler_0%IGCC</v>
      </c>
      <c r="X529" s="824">
        <f t="shared" si="88"/>
        <v>0.34899999999999998</v>
      </c>
      <c r="Y529" s="375" t="s">
        <v>397</v>
      </c>
      <c r="Z529" s="375" t="s">
        <v>401</v>
      </c>
      <c r="AA529" s="378">
        <f t="shared" si="96"/>
        <v>0.97867052466056548</v>
      </c>
      <c r="AB529" s="375" t="s">
        <v>399</v>
      </c>
      <c r="AC529" s="831" t="str">
        <f t="shared" ca="1" si="93"/>
        <v>Electric tab Row 144-154 plus Row 188-198 for Coal Mix when Inputs tab E710 = SERC</v>
      </c>
    </row>
    <row r="530" spans="9:29" x14ac:dyDescent="0.4">
      <c r="I530" s="428" t="s">
        <v>232</v>
      </c>
      <c r="J530" s="375" t="str">
        <f t="shared" ca="1" si="97"/>
        <v>SERC</v>
      </c>
      <c r="K530" s="375" t="s">
        <v>55</v>
      </c>
      <c r="M530" s="824">
        <f t="shared" si="99"/>
        <v>0.33100000000000002</v>
      </c>
      <c r="N530" s="375" t="s">
        <v>385</v>
      </c>
      <c r="O530" s="375" t="s">
        <v>400</v>
      </c>
      <c r="P530" s="761">
        <f>L139/10^6</f>
        <v>3.0211480362537766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SERC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SERC</v>
      </c>
      <c r="V530" s="375" t="s">
        <v>52</v>
      </c>
      <c r="X530" s="824">
        <f t="shared" ref="X530:X575" si="101">INDEX($D$71:$D$72,MATCH(V530,$A$71:$A$72,0))</f>
        <v>0.34899999999999998</v>
      </c>
      <c r="Y530" s="375" t="s">
        <v>411</v>
      </c>
      <c r="Z530" s="375" t="s">
        <v>400</v>
      </c>
      <c r="AA530" s="761">
        <f>N140/10^6</f>
        <v>2.8653295128939833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SERC</v>
      </c>
    </row>
    <row r="531" spans="9:29" x14ac:dyDescent="0.4">
      <c r="I531" s="428" t="s">
        <v>232</v>
      </c>
      <c r="J531" s="375" t="str">
        <f t="shared" ca="1" si="97"/>
        <v>SERC</v>
      </c>
      <c r="K531" s="375" t="s">
        <v>55</v>
      </c>
      <c r="M531" s="824">
        <f t="shared" si="99"/>
        <v>0.33100000000000002</v>
      </c>
      <c r="N531" s="375" t="s">
        <v>387</v>
      </c>
      <c r="O531" s="375" t="s">
        <v>400</v>
      </c>
      <c r="P531" s="763">
        <f>L145/1000/10^6/0.000293071</f>
        <v>1.1570002741561676E-3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SERC</v>
      </c>
      <c r="S531" s="428" t="s">
        <v>49</v>
      </c>
      <c r="T531" s="375" t="s">
        <v>414</v>
      </c>
      <c r="U531" s="375" t="str">
        <f t="shared" ca="1" si="100"/>
        <v>SERC</v>
      </c>
      <c r="V531" s="375" t="s">
        <v>52</v>
      </c>
      <c r="X531" s="824">
        <f t="shared" si="101"/>
        <v>0.34899999999999998</v>
      </c>
      <c r="Y531" s="375" t="s">
        <v>387</v>
      </c>
      <c r="Z531" s="375" t="s">
        <v>400</v>
      </c>
      <c r="AA531" s="763">
        <f>N145/1000/10^6/0.000293071</f>
        <v>1.4000003317360716E-5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SERC</v>
      </c>
    </row>
    <row r="532" spans="9:29" x14ac:dyDescent="0.4">
      <c r="I532" s="428" t="s">
        <v>232</v>
      </c>
      <c r="J532" s="375" t="str">
        <f t="shared" ca="1" si="97"/>
        <v>SERC</v>
      </c>
      <c r="K532" s="375" t="s">
        <v>55</v>
      </c>
      <c r="M532" s="824">
        <f t="shared" si="99"/>
        <v>0.33100000000000002</v>
      </c>
      <c r="N532" s="375" t="s">
        <v>388</v>
      </c>
      <c r="O532" s="375" t="s">
        <v>400</v>
      </c>
      <c r="P532" s="763">
        <f t="shared" ref="P532:P541" si="103">L146/1000/10^6/0.000293071</f>
        <v>3.9810009433152143E-3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SERC</v>
      </c>
      <c r="S532" s="428" t="s">
        <v>49</v>
      </c>
      <c r="T532" s="375" t="s">
        <v>414</v>
      </c>
      <c r="U532" s="375" t="str">
        <f t="shared" ca="1" si="100"/>
        <v>SERC</v>
      </c>
      <c r="V532" s="375" t="s">
        <v>52</v>
      </c>
      <c r="X532" s="824">
        <f t="shared" si="101"/>
        <v>0.34899999999999998</v>
      </c>
      <c r="Y532" s="375" t="s">
        <v>388</v>
      </c>
      <c r="Z532" s="375" t="s">
        <v>400</v>
      </c>
      <c r="AA532" s="763">
        <f t="shared" ref="AA532:AA541" si="105">N146/1000/10^6/0.000293071</f>
        <v>1.1300002677584006E-4</v>
      </c>
      <c r="AB532" s="375" t="s">
        <v>399</v>
      </c>
      <c r="AC532" s="831" t="str">
        <f t="shared" ca="1" si="102"/>
        <v>Electric tab Row 144-154 for Coal Boiler when Inputs tab E710 = SERC</v>
      </c>
    </row>
    <row r="533" spans="9:29" x14ac:dyDescent="0.4">
      <c r="I533" s="428" t="s">
        <v>232</v>
      </c>
      <c r="J533" s="375" t="str">
        <f t="shared" ca="1" si="97"/>
        <v>SERC</v>
      </c>
      <c r="K533" s="375" t="s">
        <v>55</v>
      </c>
      <c r="M533" s="824">
        <f t="shared" si="99"/>
        <v>0.33100000000000002</v>
      </c>
      <c r="N533" s="375" t="s">
        <v>389</v>
      </c>
      <c r="O533" s="375" t="s">
        <v>400</v>
      </c>
      <c r="P533" s="763">
        <f t="shared" si="103"/>
        <v>2.595000614896504E-3</v>
      </c>
      <c r="Q533" s="375" t="s">
        <v>399</v>
      </c>
      <c r="R533" s="831" t="str">
        <f t="shared" ca="1" si="104"/>
        <v>Electric tab Row 144-154 for Natural gas Internal Combustion Engine when Inputs tab E710 = SERC</v>
      </c>
      <c r="S533" s="428" t="s">
        <v>49</v>
      </c>
      <c r="T533" s="375" t="s">
        <v>414</v>
      </c>
      <c r="U533" s="375" t="str">
        <f t="shared" ca="1" si="100"/>
        <v>SERC</v>
      </c>
      <c r="V533" s="375" t="s">
        <v>52</v>
      </c>
      <c r="X533" s="824">
        <f t="shared" si="101"/>
        <v>0.34899999999999998</v>
      </c>
      <c r="Y533" s="375" t="s">
        <v>389</v>
      </c>
      <c r="Z533" s="375" t="s">
        <v>400</v>
      </c>
      <c r="AA533" s="763">
        <f t="shared" si="105"/>
        <v>8.7300020686113615E-4</v>
      </c>
      <c r="AB533" s="375" t="s">
        <v>399</v>
      </c>
      <c r="AC533" s="831" t="str">
        <f t="shared" ca="1" si="102"/>
        <v>Electric tab Row 144-154 for Coal Boiler when Inputs tab E710 = SERC</v>
      </c>
    </row>
    <row r="534" spans="9:29" x14ac:dyDescent="0.4">
      <c r="I534" s="428" t="s">
        <v>232</v>
      </c>
      <c r="J534" s="375" t="str">
        <f t="shared" ca="1" si="97"/>
        <v>SERC</v>
      </c>
      <c r="K534" s="375" t="s">
        <v>55</v>
      </c>
      <c r="L534" s="378"/>
      <c r="M534" s="824">
        <f t="shared" si="99"/>
        <v>0.33100000000000002</v>
      </c>
      <c r="N534" s="375" t="s">
        <v>390</v>
      </c>
      <c r="O534" s="375" t="s">
        <v>400</v>
      </c>
      <c r="P534" s="763">
        <f t="shared" si="103"/>
        <v>4.9200011658153363E-4</v>
      </c>
      <c r="Q534" s="375" t="s">
        <v>399</v>
      </c>
      <c r="R534" s="831" t="str">
        <f t="shared" ca="1" si="104"/>
        <v>Electric tab Row 144-154 for Natural gas Internal Combustion Engine when Inputs tab E710 = SERC</v>
      </c>
      <c r="S534" s="428" t="s">
        <v>49</v>
      </c>
      <c r="T534" s="375" t="s">
        <v>414</v>
      </c>
      <c r="U534" s="375" t="str">
        <f t="shared" ca="1" si="100"/>
        <v>SERC</v>
      </c>
      <c r="V534" s="375" t="s">
        <v>52</v>
      </c>
      <c r="W534" s="378"/>
      <c r="X534" s="824">
        <f t="shared" si="101"/>
        <v>0.34899999999999998</v>
      </c>
      <c r="Y534" s="375" t="s">
        <v>390</v>
      </c>
      <c r="Z534" s="375" t="s">
        <v>400</v>
      </c>
      <c r="AA534" s="763">
        <f t="shared" si="105"/>
        <v>2.2800005402558884E-4</v>
      </c>
      <c r="AB534" s="375" t="s">
        <v>399</v>
      </c>
      <c r="AC534" s="831" t="str">
        <f t="shared" ca="1" si="102"/>
        <v>Electric tab Row 144-154 for Coal Boiler when Inputs tab E710 = SERC</v>
      </c>
    </row>
    <row r="535" spans="9:29" x14ac:dyDescent="0.4">
      <c r="I535" s="428" t="s">
        <v>232</v>
      </c>
      <c r="J535" s="375" t="str">
        <f t="shared" ca="1" si="97"/>
        <v>SERC</v>
      </c>
      <c r="K535" s="375" t="s">
        <v>55</v>
      </c>
      <c r="L535" s="378"/>
      <c r="M535" s="824">
        <f t="shared" si="99"/>
        <v>0.33100000000000002</v>
      </c>
      <c r="N535" s="375" t="s">
        <v>391</v>
      </c>
      <c r="O535" s="375" t="s">
        <v>400</v>
      </c>
      <c r="P535" s="763">
        <f t="shared" si="103"/>
        <v>4.9200011658153363E-4</v>
      </c>
      <c r="Q535" s="375" t="s">
        <v>399</v>
      </c>
      <c r="R535" s="831" t="str">
        <f t="shared" ca="1" si="104"/>
        <v>Electric tab Row 144-154 for Natural gas Internal Combustion Engine when Inputs tab E710 = SERC</v>
      </c>
      <c r="S535" s="428" t="s">
        <v>49</v>
      </c>
      <c r="T535" s="375" t="s">
        <v>414</v>
      </c>
      <c r="U535" s="375" t="str">
        <f t="shared" ca="1" si="100"/>
        <v>SERC</v>
      </c>
      <c r="V535" s="375" t="s">
        <v>52</v>
      </c>
      <c r="W535" s="378"/>
      <c r="X535" s="824">
        <f t="shared" si="101"/>
        <v>0.34899999999999998</v>
      </c>
      <c r="Y535" s="375" t="s">
        <v>391</v>
      </c>
      <c r="Z535" s="375" t="s">
        <v>400</v>
      </c>
      <c r="AA535" s="763">
        <f t="shared" si="105"/>
        <v>1.8000004265178061E-4</v>
      </c>
      <c r="AB535" s="375" t="s">
        <v>399</v>
      </c>
      <c r="AC535" s="831" t="str">
        <f t="shared" ca="1" si="102"/>
        <v>Electric tab Row 144-154 for Coal Boiler when Inputs tab E710 = SERC</v>
      </c>
    </row>
    <row r="536" spans="9:29" x14ac:dyDescent="0.4">
      <c r="I536" s="428" t="s">
        <v>232</v>
      </c>
      <c r="J536" s="375" t="str">
        <f t="shared" ca="1" si="97"/>
        <v>SERC</v>
      </c>
      <c r="K536" s="375" t="s">
        <v>55</v>
      </c>
      <c r="L536" s="378"/>
      <c r="M536" s="824">
        <f t="shared" si="99"/>
        <v>0.33100000000000002</v>
      </c>
      <c r="N536" s="375" t="s">
        <v>392</v>
      </c>
      <c r="O536" s="375" t="s">
        <v>400</v>
      </c>
      <c r="P536" s="763">
        <f t="shared" si="103"/>
        <v>1.1000002606497705E-5</v>
      </c>
      <c r="Q536" s="375" t="s">
        <v>399</v>
      </c>
      <c r="R536" s="831" t="str">
        <f t="shared" ca="1" si="104"/>
        <v>Electric tab Row 144-154 for Natural gas Internal Combustion Engine when Inputs tab E710 = SERC</v>
      </c>
      <c r="S536" s="428" t="s">
        <v>49</v>
      </c>
      <c r="T536" s="375" t="s">
        <v>414</v>
      </c>
      <c r="U536" s="375" t="str">
        <f t="shared" ca="1" si="100"/>
        <v>SERC</v>
      </c>
      <c r="V536" s="375" t="s">
        <v>52</v>
      </c>
      <c r="W536" s="378"/>
      <c r="X536" s="824">
        <f t="shared" si="101"/>
        <v>0.34899999999999998</v>
      </c>
      <c r="Y536" s="375" t="s">
        <v>392</v>
      </c>
      <c r="Z536" s="375" t="s">
        <v>400</v>
      </c>
      <c r="AA536" s="763">
        <f t="shared" si="105"/>
        <v>2.812000666315595E-3</v>
      </c>
      <c r="AB536" s="375" t="s">
        <v>399</v>
      </c>
      <c r="AC536" s="831" t="str">
        <f t="shared" ca="1" si="102"/>
        <v>Electric tab Row 144-154 for Coal Boiler when Inputs tab E710 = SERC</v>
      </c>
    </row>
    <row r="537" spans="9:29" x14ac:dyDescent="0.4">
      <c r="I537" s="428" t="s">
        <v>232</v>
      </c>
      <c r="J537" s="375" t="str">
        <f t="shared" ca="1" si="97"/>
        <v>SERC</v>
      </c>
      <c r="K537" s="375" t="s">
        <v>55</v>
      </c>
      <c r="L537" s="378"/>
      <c r="M537" s="824">
        <f t="shared" si="99"/>
        <v>0.33100000000000002</v>
      </c>
      <c r="N537" s="375" t="s">
        <v>393</v>
      </c>
      <c r="O537" s="375" t="s">
        <v>400</v>
      </c>
      <c r="P537" s="763">
        <f t="shared" si="103"/>
        <v>9.8400023316306737E-5</v>
      </c>
      <c r="Q537" s="375" t="s">
        <v>399</v>
      </c>
      <c r="R537" s="831" t="str">
        <f t="shared" ca="1" si="104"/>
        <v>Electric tab Row 144-154 for Natural gas Internal Combustion Engine when Inputs tab E710 = SERC</v>
      </c>
      <c r="S537" s="428" t="s">
        <v>49</v>
      </c>
      <c r="T537" s="375" t="s">
        <v>414</v>
      </c>
      <c r="U537" s="375" t="str">
        <f t="shared" ca="1" si="100"/>
        <v>SERC</v>
      </c>
      <c r="V537" s="375" t="s">
        <v>52</v>
      </c>
      <c r="W537" s="378"/>
      <c r="X537" s="824">
        <f t="shared" si="101"/>
        <v>0.34899999999999998</v>
      </c>
      <c r="Y537" s="375" t="s">
        <v>393</v>
      </c>
      <c r="Z537" s="375" t="s">
        <v>400</v>
      </c>
      <c r="AA537" s="763">
        <f t="shared" si="105"/>
        <v>7.7400018340265664E-6</v>
      </c>
      <c r="AB537" s="375" t="s">
        <v>399</v>
      </c>
      <c r="AC537" s="831" t="str">
        <f t="shared" ca="1" si="102"/>
        <v>Electric tab Row 144-154 for Coal Boiler when Inputs tab E710 = SERC</v>
      </c>
    </row>
    <row r="538" spans="9:29" x14ac:dyDescent="0.4">
      <c r="I538" s="428" t="s">
        <v>232</v>
      </c>
      <c r="J538" s="375" t="str">
        <f t="shared" ca="1" si="97"/>
        <v>SERC</v>
      </c>
      <c r="K538" s="375" t="s">
        <v>55</v>
      </c>
      <c r="L538" s="378"/>
      <c r="M538" s="824">
        <f t="shared" si="99"/>
        <v>0.33100000000000002</v>
      </c>
      <c r="N538" s="375" t="s">
        <v>394</v>
      </c>
      <c r="O538" s="375" t="s">
        <v>400</v>
      </c>
      <c r="P538" s="763">
        <f t="shared" si="103"/>
        <v>2.1057604989689637E-4</v>
      </c>
      <c r="Q538" s="375" t="s">
        <v>399</v>
      </c>
      <c r="R538" s="831" t="str">
        <f t="shared" ca="1" si="104"/>
        <v>Electric tab Row 144-154 for Natural gas Internal Combustion Engine when Inputs tab E710 = SERC</v>
      </c>
      <c r="S538" s="428" t="s">
        <v>49</v>
      </c>
      <c r="T538" s="375" t="s">
        <v>414</v>
      </c>
      <c r="U538" s="375" t="str">
        <f t="shared" ca="1" si="100"/>
        <v>SERC</v>
      </c>
      <c r="V538" s="375" t="s">
        <v>52</v>
      </c>
      <c r="W538" s="378"/>
      <c r="X538" s="824">
        <f t="shared" si="101"/>
        <v>0.34899999999999998</v>
      </c>
      <c r="Y538" s="375" t="s">
        <v>394</v>
      </c>
      <c r="Z538" s="375" t="s">
        <v>400</v>
      </c>
      <c r="AA538" s="763">
        <f t="shared" si="105"/>
        <v>1.458000345479423E-5</v>
      </c>
      <c r="AB538" s="375" t="s">
        <v>399</v>
      </c>
      <c r="AC538" s="831" t="str">
        <f t="shared" ca="1" si="102"/>
        <v>Electric tab Row 144-154 for Coal Boiler when Inputs tab E710 = SERC</v>
      </c>
    </row>
    <row r="539" spans="9:29" x14ac:dyDescent="0.4">
      <c r="I539" s="428" t="s">
        <v>232</v>
      </c>
      <c r="J539" s="375" t="str">
        <f t="shared" ca="1" si="97"/>
        <v>SERC</v>
      </c>
      <c r="K539" s="375" t="s">
        <v>55</v>
      </c>
      <c r="L539" s="378"/>
      <c r="M539" s="824">
        <f t="shared" si="99"/>
        <v>0.33100000000000002</v>
      </c>
      <c r="N539" s="375" t="s">
        <v>395</v>
      </c>
      <c r="O539" s="375" t="s">
        <v>400</v>
      </c>
      <c r="P539" s="763">
        <f t="shared" si="103"/>
        <v>1.1000002606497705E-5</v>
      </c>
      <c r="Q539" s="375" t="s">
        <v>399</v>
      </c>
      <c r="R539" s="831" t="str">
        <f t="shared" ca="1" si="104"/>
        <v>Electric tab Row 144-154 for Natural gas Internal Combustion Engine when Inputs tab E710 = SERC</v>
      </c>
      <c r="S539" s="428" t="s">
        <v>49</v>
      </c>
      <c r="T539" s="375" t="s">
        <v>414</v>
      </c>
      <c r="U539" s="375" t="str">
        <f t="shared" ca="1" si="100"/>
        <v>SERC</v>
      </c>
      <c r="V539" s="375" t="s">
        <v>52</v>
      </c>
      <c r="W539" s="378"/>
      <c r="X539" s="824">
        <f t="shared" si="101"/>
        <v>0.34899999999999998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SERC</v>
      </c>
    </row>
    <row r="540" spans="9:29" x14ac:dyDescent="0.4">
      <c r="I540" s="428" t="s">
        <v>232</v>
      </c>
      <c r="J540" s="375" t="str">
        <f t="shared" ca="1" si="97"/>
        <v>SERC</v>
      </c>
      <c r="K540" s="375" t="s">
        <v>55</v>
      </c>
      <c r="L540" s="378"/>
      <c r="M540" s="824">
        <f t="shared" si="99"/>
        <v>0.33100000000000002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SERC</v>
      </c>
      <c r="S540" s="428" t="s">
        <v>49</v>
      </c>
      <c r="T540" s="375" t="s">
        <v>414</v>
      </c>
      <c r="U540" s="375" t="str">
        <f t="shared" ca="1" si="100"/>
        <v>SERC</v>
      </c>
      <c r="V540" s="375" t="s">
        <v>52</v>
      </c>
      <c r="W540" s="378"/>
      <c r="X540" s="824">
        <f t="shared" si="101"/>
        <v>0.34899999999999998</v>
      </c>
      <c r="Y540" s="375" t="s">
        <v>396</v>
      </c>
      <c r="Z540" s="375" t="s">
        <v>400</v>
      </c>
      <c r="AA540" s="763">
        <f t="shared" si="105"/>
        <v>1.5000003554315054E-5</v>
      </c>
      <c r="AB540" s="375" t="s">
        <v>399</v>
      </c>
      <c r="AC540" s="831" t="str">
        <f t="shared" ca="1" si="102"/>
        <v>Electric tab Row 144-154 for Coal Boiler when Inputs tab E710 = SERC</v>
      </c>
    </row>
    <row r="541" spans="9:29" x14ac:dyDescent="0.4">
      <c r="I541" s="428" t="s">
        <v>232</v>
      </c>
      <c r="J541" s="375" t="str">
        <f t="shared" ca="1" si="97"/>
        <v>SERC</v>
      </c>
      <c r="K541" s="375" t="s">
        <v>55</v>
      </c>
      <c r="L541" s="378"/>
      <c r="M541" s="824">
        <f t="shared" si="99"/>
        <v>0.33100000000000002</v>
      </c>
      <c r="N541" s="375" t="s">
        <v>397</v>
      </c>
      <c r="O541" s="375" t="s">
        <v>400</v>
      </c>
      <c r="P541" s="763">
        <f t="shared" si="103"/>
        <v>0.60256873869848437</v>
      </c>
      <c r="Q541" s="375" t="s">
        <v>399</v>
      </c>
      <c r="R541" s="831" t="str">
        <f t="shared" ca="1" si="104"/>
        <v>Electric tab Row 144-154 for Natural gas Internal Combustion Engine when Inputs tab E710 = SERC</v>
      </c>
      <c r="S541" s="428" t="s">
        <v>49</v>
      </c>
      <c r="T541" s="375" t="s">
        <v>414</v>
      </c>
      <c r="U541" s="375" t="str">
        <f t="shared" ca="1" si="100"/>
        <v>SERC</v>
      </c>
      <c r="V541" s="375" t="s">
        <v>52</v>
      </c>
      <c r="W541" s="378"/>
      <c r="X541" s="824">
        <f t="shared" si="101"/>
        <v>0.34899999999999998</v>
      </c>
      <c r="Y541" s="375" t="s">
        <v>397</v>
      </c>
      <c r="Z541" s="375" t="s">
        <v>400</v>
      </c>
      <c r="AA541" s="763">
        <f t="shared" si="105"/>
        <v>0.80502721018474055</v>
      </c>
      <c r="AB541" s="375" t="s">
        <v>399</v>
      </c>
      <c r="AC541" s="831" t="str">
        <f t="shared" ca="1" si="102"/>
        <v>Electric tab Row 144-154 for Coal Boiler when Inputs tab E710 = SERC</v>
      </c>
    </row>
    <row r="542" spans="9:29" x14ac:dyDescent="0.4">
      <c r="I542" s="428" t="s">
        <v>232</v>
      </c>
      <c r="J542" s="375" t="str">
        <f t="shared" ca="1" si="97"/>
        <v>SERC</v>
      </c>
      <c r="K542" s="375" t="s">
        <v>55</v>
      </c>
      <c r="L542" s="378"/>
      <c r="M542" s="824">
        <f t="shared" si="99"/>
        <v>0.33100000000000002</v>
      </c>
      <c r="N542" s="375" t="s">
        <v>387</v>
      </c>
      <c r="O542" s="375" t="s">
        <v>401</v>
      </c>
      <c r="P542" s="378">
        <f>(L145+L189)/1000/10^6/0.000293071</f>
        <v>1.1574380924419599E-3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SERC</v>
      </c>
      <c r="S542" s="428" t="s">
        <v>49</v>
      </c>
      <c r="T542" s="375" t="s">
        <v>414</v>
      </c>
      <c r="U542" s="375" t="str">
        <f t="shared" ca="1" si="100"/>
        <v>SERC</v>
      </c>
      <c r="V542" s="375" t="s">
        <v>52</v>
      </c>
      <c r="W542" s="378"/>
      <c r="X542" s="824">
        <f t="shared" si="101"/>
        <v>0.34899999999999998</v>
      </c>
      <c r="Y542" s="375" t="s">
        <v>387</v>
      </c>
      <c r="Z542" s="375" t="s">
        <v>401</v>
      </c>
      <c r="AA542" s="378">
        <f>(N145+N189)/1000/10^6/0.000293071</f>
        <v>1.4811811875518119E-5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SERC</v>
      </c>
    </row>
    <row r="543" spans="9:29" x14ac:dyDescent="0.4">
      <c r="I543" s="428" t="s">
        <v>232</v>
      </c>
      <c r="J543" s="375" t="str">
        <f t="shared" ca="1" si="97"/>
        <v>SERC</v>
      </c>
      <c r="K543" s="375" t="s">
        <v>55</v>
      </c>
      <c r="L543" s="378"/>
      <c r="M543" s="824">
        <f t="shared" si="99"/>
        <v>0.33100000000000002</v>
      </c>
      <c r="N543" s="375" t="s">
        <v>388</v>
      </c>
      <c r="O543" s="375" t="s">
        <v>401</v>
      </c>
      <c r="P543" s="378">
        <f t="shared" ref="P543:P552" si="107">(L146+L190)/1000/10^6/0.000293071</f>
        <v>3.9839773574424798E-3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SERC</v>
      </c>
      <c r="S543" s="428" t="s">
        <v>49</v>
      </c>
      <c r="T543" s="375" t="s">
        <v>414</v>
      </c>
      <c r="U543" s="375" t="str">
        <f t="shared" ca="1" si="100"/>
        <v>SERC</v>
      </c>
      <c r="V543" s="375" t="s">
        <v>52</v>
      </c>
      <c r="W543" s="378"/>
      <c r="X543" s="824">
        <f t="shared" si="101"/>
        <v>0.34899999999999998</v>
      </c>
      <c r="Y543" s="375" t="s">
        <v>388</v>
      </c>
      <c r="Z543" s="375" t="s">
        <v>401</v>
      </c>
      <c r="AA543" s="378">
        <f t="shared" ref="AA543:AA552" si="109">(N146+N190)/1000/10^6/0.000293071</f>
        <v>1.1846175246406872E-4</v>
      </c>
      <c r="AB543" s="375" t="s">
        <v>399</v>
      </c>
      <c r="AC543" s="831" t="str">
        <f t="shared" ca="1" si="106"/>
        <v>Electric tab Row 144-154 plus Row 188-198 for Coal Boiler when Inputs tab E710 = SERC</v>
      </c>
    </row>
    <row r="544" spans="9:29" x14ac:dyDescent="0.4">
      <c r="I544" s="428" t="s">
        <v>232</v>
      </c>
      <c r="J544" s="375" t="str">
        <f t="shared" ca="1" si="97"/>
        <v>SERC</v>
      </c>
      <c r="K544" s="375" t="s">
        <v>55</v>
      </c>
      <c r="L544" s="378"/>
      <c r="M544" s="824">
        <f t="shared" si="99"/>
        <v>0.33100000000000002</v>
      </c>
      <c r="N544" s="375" t="s">
        <v>389</v>
      </c>
      <c r="O544" s="375" t="s">
        <v>401</v>
      </c>
      <c r="P544" s="378">
        <f t="shared" si="107"/>
        <v>2.5954363068723895E-3</v>
      </c>
      <c r="Q544" s="375" t="s">
        <v>399</v>
      </c>
      <c r="R544" s="831" t="str">
        <f t="shared" ca="1" si="108"/>
        <v>Electric tab Row 144-154 plus Row 188-198 for Natural gas Internal Combustion Engine when Inputs tab E710 = SERC</v>
      </c>
      <c r="S544" s="428" t="s">
        <v>49</v>
      </c>
      <c r="T544" s="375" t="s">
        <v>414</v>
      </c>
      <c r="U544" s="375" t="str">
        <f t="shared" ca="1" si="100"/>
        <v>SERC</v>
      </c>
      <c r="V544" s="375" t="s">
        <v>52</v>
      </c>
      <c r="W544" s="378"/>
      <c r="X544" s="824">
        <f t="shared" si="101"/>
        <v>0.34899999999999998</v>
      </c>
      <c r="Y544" s="375" t="s">
        <v>389</v>
      </c>
      <c r="Z544" s="375" t="s">
        <v>401</v>
      </c>
      <c r="AA544" s="378">
        <f t="shared" si="109"/>
        <v>8.7382857965879795E-4</v>
      </c>
      <c r="AB544" s="375" t="s">
        <v>399</v>
      </c>
      <c r="AC544" s="831" t="str">
        <f t="shared" ca="1" si="106"/>
        <v>Electric tab Row 144-154 plus Row 188-198 for Coal Boiler when Inputs tab E710 = SERC</v>
      </c>
    </row>
    <row r="545" spans="9:29" x14ac:dyDescent="0.4">
      <c r="I545" s="428" t="s">
        <v>232</v>
      </c>
      <c r="J545" s="375" t="str">
        <f t="shared" ca="1" si="97"/>
        <v>SERC</v>
      </c>
      <c r="K545" s="375" t="s">
        <v>55</v>
      </c>
      <c r="L545" s="378"/>
      <c r="M545" s="824">
        <f t="shared" si="99"/>
        <v>0.33100000000000002</v>
      </c>
      <c r="N545" s="375" t="s">
        <v>390</v>
      </c>
      <c r="O545" s="375" t="s">
        <v>401</v>
      </c>
      <c r="P545" s="378">
        <f t="shared" si="107"/>
        <v>4.9226626126596415E-4</v>
      </c>
      <c r="Q545" s="375" t="s">
        <v>399</v>
      </c>
      <c r="R545" s="831" t="str">
        <f t="shared" ca="1" si="108"/>
        <v>Electric tab Row 144-154 plus Row 188-198 for Natural gas Internal Combustion Engine when Inputs tab E710 = SERC</v>
      </c>
      <c r="S545" s="428" t="s">
        <v>49</v>
      </c>
      <c r="T545" s="375" t="s">
        <v>414</v>
      </c>
      <c r="U545" s="375" t="str">
        <f t="shared" ca="1" si="100"/>
        <v>SERC</v>
      </c>
      <c r="V545" s="375" t="s">
        <v>52</v>
      </c>
      <c r="W545" s="378"/>
      <c r="X545" s="824">
        <f t="shared" si="101"/>
        <v>0.34899999999999998</v>
      </c>
      <c r="Y545" s="375" t="s">
        <v>390</v>
      </c>
      <c r="Z545" s="375" t="s">
        <v>401</v>
      </c>
      <c r="AA545" s="378">
        <f t="shared" si="109"/>
        <v>2.2850223287961742E-4</v>
      </c>
      <c r="AB545" s="375" t="s">
        <v>399</v>
      </c>
      <c r="AC545" s="831" t="str">
        <f t="shared" ca="1" si="106"/>
        <v>Electric tab Row 144-154 plus Row 188-198 for Coal Boiler when Inputs tab E710 = SERC</v>
      </c>
    </row>
    <row r="546" spans="9:29" x14ac:dyDescent="0.4">
      <c r="I546" s="428" t="s">
        <v>232</v>
      </c>
      <c r="J546" s="375" t="str">
        <f t="shared" ca="1" si="97"/>
        <v>SERC</v>
      </c>
      <c r="K546" s="375" t="s">
        <v>55</v>
      </c>
      <c r="L546" s="378"/>
      <c r="M546" s="824">
        <f t="shared" si="99"/>
        <v>0.33100000000000002</v>
      </c>
      <c r="N546" s="375" t="s">
        <v>391</v>
      </c>
      <c r="O546" s="375" t="s">
        <v>401</v>
      </c>
      <c r="P546" s="378">
        <f t="shared" si="107"/>
        <v>4.9212348010928243E-4</v>
      </c>
      <c r="Q546" s="375" t="s">
        <v>399</v>
      </c>
      <c r="R546" s="831" t="str">
        <f t="shared" ca="1" si="108"/>
        <v>Electric tab Row 144-154 plus Row 188-198 for Natural gas Internal Combustion Engine when Inputs tab E710 = SERC</v>
      </c>
      <c r="S546" s="428" t="s">
        <v>49</v>
      </c>
      <c r="T546" s="375" t="s">
        <v>414</v>
      </c>
      <c r="U546" s="375" t="str">
        <f t="shared" ca="1" si="100"/>
        <v>SERC</v>
      </c>
      <c r="V546" s="375" t="s">
        <v>52</v>
      </c>
      <c r="W546" s="378"/>
      <c r="X546" s="824">
        <f t="shared" si="101"/>
        <v>0.34899999999999998</v>
      </c>
      <c r="Y546" s="375" t="s">
        <v>391</v>
      </c>
      <c r="Z546" s="375" t="s">
        <v>401</v>
      </c>
      <c r="AA546" s="378">
        <f t="shared" si="109"/>
        <v>1.8023186292613952E-4</v>
      </c>
      <c r="AB546" s="375" t="s">
        <v>399</v>
      </c>
      <c r="AC546" s="831" t="str">
        <f t="shared" ca="1" si="106"/>
        <v>Electric tab Row 144-154 plus Row 188-198 for Coal Boiler when Inputs tab E710 = SERC</v>
      </c>
    </row>
    <row r="547" spans="9:29" x14ac:dyDescent="0.4">
      <c r="I547" s="428" t="s">
        <v>232</v>
      </c>
      <c r="J547" s="375" t="str">
        <f t="shared" ca="1" si="97"/>
        <v>SERC</v>
      </c>
      <c r="K547" s="375" t="s">
        <v>55</v>
      </c>
      <c r="L547" s="378"/>
      <c r="M547" s="824">
        <f t="shared" si="99"/>
        <v>0.33100000000000002</v>
      </c>
      <c r="N547" s="375" t="s">
        <v>392</v>
      </c>
      <c r="O547" s="375" t="s">
        <v>401</v>
      </c>
      <c r="P547" s="378">
        <f t="shared" si="107"/>
        <v>1.2482540781035595E-5</v>
      </c>
      <c r="Q547" s="375" t="s">
        <v>399</v>
      </c>
      <c r="R547" s="831" t="str">
        <f t="shared" ca="1" si="108"/>
        <v>Electric tab Row 144-154 plus Row 188-198 for Natural gas Internal Combustion Engine when Inputs tab E710 = SERC</v>
      </c>
      <c r="S547" s="428" t="s">
        <v>49</v>
      </c>
      <c r="T547" s="375" t="s">
        <v>414</v>
      </c>
      <c r="U547" s="375" t="str">
        <f t="shared" ca="1" si="100"/>
        <v>SERC</v>
      </c>
      <c r="V547" s="375" t="s">
        <v>52</v>
      </c>
      <c r="W547" s="378"/>
      <c r="X547" s="824">
        <f t="shared" si="101"/>
        <v>0.34899999999999998</v>
      </c>
      <c r="Y547" s="375" t="s">
        <v>392</v>
      </c>
      <c r="Z547" s="375" t="s">
        <v>401</v>
      </c>
      <c r="AA547" s="378">
        <f t="shared" si="109"/>
        <v>2.8148292702354994E-3</v>
      </c>
      <c r="AB547" s="375" t="s">
        <v>399</v>
      </c>
      <c r="AC547" s="831" t="str">
        <f t="shared" ca="1" si="106"/>
        <v>Electric tab Row 144-154 plus Row 188-198 for Coal Boiler when Inputs tab E710 = SERC</v>
      </c>
    </row>
    <row r="548" spans="9:29" x14ac:dyDescent="0.4">
      <c r="I548" s="428" t="s">
        <v>232</v>
      </c>
      <c r="J548" s="375" t="str">
        <f t="shared" ca="1" si="97"/>
        <v>SERC</v>
      </c>
      <c r="K548" s="375" t="s">
        <v>55</v>
      </c>
      <c r="L548" s="378"/>
      <c r="M548" s="824">
        <f t="shared" si="99"/>
        <v>0.33100000000000002</v>
      </c>
      <c r="N548" s="375" t="s">
        <v>393</v>
      </c>
      <c r="O548" s="375" t="s">
        <v>401</v>
      </c>
      <c r="P548" s="378">
        <f t="shared" si="107"/>
        <v>9.8402250088882272E-5</v>
      </c>
      <c r="Q548" s="375" t="s">
        <v>399</v>
      </c>
      <c r="R548" s="831" t="str">
        <f t="shared" ca="1" si="108"/>
        <v>Electric tab Row 144-154 plus Row 188-198 for Natural gas Internal Combustion Engine when Inputs tab E710 = SERC</v>
      </c>
      <c r="S548" s="428" t="s">
        <v>49</v>
      </c>
      <c r="T548" s="375" t="s">
        <v>414</v>
      </c>
      <c r="U548" s="375" t="str">
        <f t="shared" ca="1" si="100"/>
        <v>SERC</v>
      </c>
      <c r="V548" s="375" t="s">
        <v>52</v>
      </c>
      <c r="W548" s="378"/>
      <c r="X548" s="824">
        <f t="shared" si="101"/>
        <v>0.34899999999999998</v>
      </c>
      <c r="Y548" s="375" t="s">
        <v>393</v>
      </c>
      <c r="Z548" s="375" t="s">
        <v>401</v>
      </c>
      <c r="AA548" s="378">
        <f t="shared" si="109"/>
        <v>7.7443255292542101E-6</v>
      </c>
      <c r="AB548" s="375" t="s">
        <v>399</v>
      </c>
      <c r="AC548" s="831" t="str">
        <f t="shared" ca="1" si="106"/>
        <v>Electric tab Row 144-154 plus Row 188-198 for Coal Boiler when Inputs tab E710 = SERC</v>
      </c>
    </row>
    <row r="549" spans="9:29" x14ac:dyDescent="0.4">
      <c r="I549" s="428" t="s">
        <v>232</v>
      </c>
      <c r="J549" s="375" t="str">
        <f t="shared" ca="1" si="97"/>
        <v>SERC</v>
      </c>
      <c r="K549" s="375" t="s">
        <v>55</v>
      </c>
      <c r="L549" s="378"/>
      <c r="M549" s="824">
        <f t="shared" si="99"/>
        <v>0.33100000000000002</v>
      </c>
      <c r="N549" s="375" t="s">
        <v>394</v>
      </c>
      <c r="O549" s="375" t="s">
        <v>401</v>
      </c>
      <c r="P549" s="378">
        <f t="shared" si="107"/>
        <v>2.1058097992579197E-4</v>
      </c>
      <c r="Q549" s="375" t="s">
        <v>399</v>
      </c>
      <c r="R549" s="831" t="str">
        <f t="shared" ca="1" si="108"/>
        <v>Electric tab Row 144-154 plus Row 188-198 for Natural gas Internal Combustion Engine when Inputs tab E710 = SERC</v>
      </c>
      <c r="S549" s="428" t="s">
        <v>49</v>
      </c>
      <c r="T549" s="375" t="s">
        <v>414</v>
      </c>
      <c r="U549" s="375" t="str">
        <f t="shared" ca="1" si="100"/>
        <v>SERC</v>
      </c>
      <c r="V549" s="375" t="s">
        <v>52</v>
      </c>
      <c r="W549" s="378"/>
      <c r="X549" s="824">
        <f t="shared" si="101"/>
        <v>0.34899999999999998</v>
      </c>
      <c r="Y549" s="375" t="s">
        <v>394</v>
      </c>
      <c r="Z549" s="375" t="s">
        <v>401</v>
      </c>
      <c r="AA549" s="378">
        <f t="shared" si="109"/>
        <v>1.4589473825753993E-5</v>
      </c>
      <c r="AB549" s="375" t="s">
        <v>399</v>
      </c>
      <c r="AC549" s="831" t="str">
        <f t="shared" ca="1" si="106"/>
        <v>Electric tab Row 144-154 plus Row 188-198 for Coal Boiler when Inputs tab E710 = SERC</v>
      </c>
    </row>
    <row r="550" spans="9:29" x14ac:dyDescent="0.4">
      <c r="I550" s="428" t="s">
        <v>232</v>
      </c>
      <c r="J550" s="375" t="str">
        <f t="shared" ca="1" si="97"/>
        <v>SERC</v>
      </c>
      <c r="K550" s="375" t="s">
        <v>55</v>
      </c>
      <c r="M550" s="824">
        <f t="shared" si="99"/>
        <v>0.33100000000000002</v>
      </c>
      <c r="N550" s="375" t="s">
        <v>395</v>
      </c>
      <c r="O550" s="375" t="s">
        <v>401</v>
      </c>
      <c r="P550" s="378">
        <f t="shared" si="107"/>
        <v>1.1693360557005679E-5</v>
      </c>
      <c r="Q550" s="375" t="s">
        <v>399</v>
      </c>
      <c r="R550" s="831" t="str">
        <f t="shared" ca="1" si="108"/>
        <v>Electric tab Row 144-154 plus Row 188-198 for Natural gas Internal Combustion Engine when Inputs tab E710 = SERC</v>
      </c>
      <c r="S550" s="428" t="s">
        <v>49</v>
      </c>
      <c r="T550" s="375" t="s">
        <v>414</v>
      </c>
      <c r="U550" s="375" t="str">
        <f t="shared" ca="1" si="100"/>
        <v>SERC</v>
      </c>
      <c r="V550" s="375" t="s">
        <v>52</v>
      </c>
      <c r="X550" s="824">
        <f t="shared" si="101"/>
        <v>0.34899999999999998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SERC</v>
      </c>
    </row>
    <row r="551" spans="9:29" x14ac:dyDescent="0.4">
      <c r="I551" s="428" t="s">
        <v>232</v>
      </c>
      <c r="J551" s="375" t="str">
        <f t="shared" ca="1" si="97"/>
        <v>SERC</v>
      </c>
      <c r="K551" s="375" t="s">
        <v>55</v>
      </c>
      <c r="M551" s="824">
        <f t="shared" si="99"/>
        <v>0.33100000000000002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SERC</v>
      </c>
      <c r="S551" s="428" t="s">
        <v>49</v>
      </c>
      <c r="T551" s="375" t="s">
        <v>414</v>
      </c>
      <c r="U551" s="375" t="str">
        <f t="shared" ca="1" si="100"/>
        <v>SERC</v>
      </c>
      <c r="V551" s="375" t="s">
        <v>52</v>
      </c>
      <c r="X551" s="824">
        <f t="shared" si="101"/>
        <v>0.34899999999999998</v>
      </c>
      <c r="Y551" s="375" t="s">
        <v>396</v>
      </c>
      <c r="Z551" s="375" t="s">
        <v>401</v>
      </c>
      <c r="AA551" s="378">
        <f t="shared" si="109"/>
        <v>1.5007889999503837E-5</v>
      </c>
      <c r="AB551" s="375" t="s">
        <v>399</v>
      </c>
      <c r="AC551" s="831" t="str">
        <f t="shared" ca="1" si="106"/>
        <v>Electric tab Row 144-154 plus Row 188-198 for Coal Boiler when Inputs tab E710 = SERC</v>
      </c>
    </row>
    <row r="552" spans="9:29" x14ac:dyDescent="0.4">
      <c r="I552" s="428" t="s">
        <v>232</v>
      </c>
      <c r="J552" s="375" t="str">
        <f t="shared" ca="1" si="97"/>
        <v>SERC</v>
      </c>
      <c r="K552" s="375" t="s">
        <v>55</v>
      </c>
      <c r="M552" s="824">
        <f t="shared" si="99"/>
        <v>0.33100000000000002</v>
      </c>
      <c r="N552" s="375" t="s">
        <v>397</v>
      </c>
      <c r="O552" s="375" t="s">
        <v>401</v>
      </c>
      <c r="P552" s="378">
        <f t="shared" si="107"/>
        <v>0.60299204613189172</v>
      </c>
      <c r="Q552" s="375" t="s">
        <v>399</v>
      </c>
      <c r="R552" s="831" t="str">
        <f t="shared" ca="1" si="108"/>
        <v>Electric tab Row 144-154 plus Row 188-198 for Natural gas Internal Combustion Engine when Inputs tab E710 = SERC</v>
      </c>
      <c r="S552" s="428" t="s">
        <v>49</v>
      </c>
      <c r="T552" s="375" t="s">
        <v>414</v>
      </c>
      <c r="U552" s="375" t="str">
        <f t="shared" ca="1" si="100"/>
        <v>SERC</v>
      </c>
      <c r="V552" s="375" t="s">
        <v>52</v>
      </c>
      <c r="X552" s="824">
        <f t="shared" si="101"/>
        <v>0.34899999999999998</v>
      </c>
      <c r="Y552" s="375" t="s">
        <v>397</v>
      </c>
      <c r="Z552" s="375" t="s">
        <v>401</v>
      </c>
      <c r="AA552" s="378">
        <f t="shared" si="109"/>
        <v>0.80568281761382754</v>
      </c>
      <c r="AB552" s="375" t="s">
        <v>399</v>
      </c>
      <c r="AC552" s="831" t="str">
        <f t="shared" ca="1" si="106"/>
        <v>Electric tab Row 144-154 plus Row 188-198 for Coal Boiler when Inputs tab E710 = SERC</v>
      </c>
    </row>
    <row r="553" spans="9:29" x14ac:dyDescent="0.4">
      <c r="I553" s="428" t="s">
        <v>232</v>
      </c>
      <c r="J553" s="375" t="str">
        <f t="shared" ca="1" si="97"/>
        <v>SERC</v>
      </c>
      <c r="K553" s="375" t="s">
        <v>406</v>
      </c>
      <c r="L553" s="375" t="str">
        <f>CONCATENATE(TEXT($C$66,"0%"), $A$66, "_", TEXT($C$67,"0%"),$A$67, "_",TEXT($C$68,"0%"),$A$68,"_",TEXT($C$69,"0%"),$A$69)</f>
        <v>14%Boiler_10%Gas Turbine_76%Combined Cycle_1%Internal Combustion Engine</v>
      </c>
      <c r="M553" s="824">
        <f>$D$65</f>
        <v>0.44508071717058689</v>
      </c>
      <c r="N553" s="375" t="s">
        <v>385</v>
      </c>
      <c r="O553" s="375" t="s">
        <v>400</v>
      </c>
      <c r="P553" s="761">
        <f>C139/10^6</f>
        <v>2.2467834741461696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SERC</v>
      </c>
      <c r="S553" s="428" t="s">
        <v>49</v>
      </c>
      <c r="T553" s="375" t="s">
        <v>414</v>
      </c>
      <c r="U553" s="375" t="str">
        <f t="shared" ca="1" si="100"/>
        <v>SERC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SERC</v>
      </c>
    </row>
    <row r="554" spans="9:29" x14ac:dyDescent="0.4">
      <c r="I554" s="428" t="s">
        <v>232</v>
      </c>
      <c r="J554" s="375" t="str">
        <f t="shared" ca="1" si="97"/>
        <v>SERC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14%Boiler_10%Gas Turbine_76%Combined Cycle_1%Internal Combustion Engine</v>
      </c>
      <c r="M554" s="824">
        <f t="shared" ref="M554:M575" si="111">$D$65</f>
        <v>0.44508071717058689</v>
      </c>
      <c r="N554" s="375" t="s">
        <v>387</v>
      </c>
      <c r="O554" s="375" t="s">
        <v>400</v>
      </c>
      <c r="P554" s="763">
        <f>C145/1000/10^6/0.000293071</f>
        <v>1.3787003266889443E-5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SERC</v>
      </c>
      <c r="S554" s="428" t="s">
        <v>49</v>
      </c>
      <c r="T554" s="375" t="s">
        <v>414</v>
      </c>
      <c r="U554" s="375" t="str">
        <f t="shared" ca="1" si="100"/>
        <v>SERC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SERC</v>
      </c>
    </row>
    <row r="555" spans="9:29" x14ac:dyDescent="0.4">
      <c r="I555" s="428" t="s">
        <v>232</v>
      </c>
      <c r="J555" s="375" t="str">
        <f t="shared" ca="1" si="97"/>
        <v>SERC</v>
      </c>
      <c r="K555" s="375" t="s">
        <v>406</v>
      </c>
      <c r="L555" s="375" t="str">
        <f t="shared" si="110"/>
        <v>14%Boiler_10%Gas Turbine_76%Combined Cycle_1%Internal Combustion Engine</v>
      </c>
      <c r="M555" s="824">
        <f t="shared" si="111"/>
        <v>0.44508071717058689</v>
      </c>
      <c r="N555" s="375" t="s">
        <v>388</v>
      </c>
      <c r="O555" s="375" t="s">
        <v>400</v>
      </c>
      <c r="P555" s="763">
        <f t="shared" ref="P555:P564" si="113">C146/1000/10^6/0.000293071</f>
        <v>2.1712805144942125E-4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SERC</v>
      </c>
      <c r="S555" s="428" t="s">
        <v>49</v>
      </c>
      <c r="T555" s="375" t="s">
        <v>414</v>
      </c>
      <c r="U555" s="375" t="str">
        <f t="shared" ca="1" si="100"/>
        <v>SERC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SERC</v>
      </c>
    </row>
    <row r="556" spans="9:29" x14ac:dyDescent="0.4">
      <c r="I556" s="428" t="s">
        <v>232</v>
      </c>
      <c r="J556" s="375" t="str">
        <f t="shared" ca="1" si="97"/>
        <v>SERC</v>
      </c>
      <c r="K556" s="375" t="s">
        <v>406</v>
      </c>
      <c r="L556" s="375" t="str">
        <f t="shared" si="110"/>
        <v>14%Boiler_10%Gas Turbine_76%Combined Cycle_1%Internal Combustion Engine</v>
      </c>
      <c r="M556" s="824">
        <f t="shared" si="111"/>
        <v>0.44508071717058689</v>
      </c>
      <c r="N556" s="375" t="s">
        <v>389</v>
      </c>
      <c r="O556" s="375" t="s">
        <v>400</v>
      </c>
      <c r="P556" s="763">
        <f t="shared" si="113"/>
        <v>2.582300611887184E-4</v>
      </c>
      <c r="Q556" s="375" t="s">
        <v>399</v>
      </c>
      <c r="R556" s="831" t="str">
        <f t="shared" ca="1" si="114"/>
        <v>Electric tab Row 144-154 for Natural gas Mix when Inputs tab E710 = SERC</v>
      </c>
      <c r="S556" s="428" t="s">
        <v>49</v>
      </c>
      <c r="T556" s="375" t="s">
        <v>414</v>
      </c>
      <c r="U556" s="375" t="str">
        <f t="shared" ca="1" si="100"/>
        <v>SERC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SERC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SERC</v>
      </c>
      <c r="K557" s="375" t="s">
        <v>406</v>
      </c>
      <c r="L557" s="375" t="str">
        <f t="shared" si="110"/>
        <v>14%Boiler_10%Gas Turbine_76%Combined Cycle_1%Internal Combustion Engine</v>
      </c>
      <c r="M557" s="824">
        <f t="shared" si="111"/>
        <v>0.44508071717058689</v>
      </c>
      <c r="N557" s="375" t="s">
        <v>390</v>
      </c>
      <c r="O557" s="375" t="s">
        <v>400</v>
      </c>
      <c r="P557" s="763">
        <f t="shared" si="113"/>
        <v>1.4251003376836255E-5</v>
      </c>
      <c r="Q557" s="375" t="s">
        <v>399</v>
      </c>
      <c r="R557" s="831" t="str">
        <f t="shared" ca="1" si="114"/>
        <v>Electric tab Row 144-154 for Natural gas Mix when Inputs tab E710 = SERC</v>
      </c>
      <c r="S557" s="428" t="s">
        <v>49</v>
      </c>
      <c r="T557" s="375" t="s">
        <v>414</v>
      </c>
      <c r="U557" s="375" t="str">
        <f t="shared" ca="1" si="100"/>
        <v>SERC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SERC</v>
      </c>
    </row>
    <row r="558" spans="9:29" x14ac:dyDescent="0.4">
      <c r="I558" s="428" t="s">
        <v>232</v>
      </c>
      <c r="J558" s="375" t="str">
        <f t="shared" ca="1" si="116"/>
        <v>SERC</v>
      </c>
      <c r="K558" s="375" t="s">
        <v>406</v>
      </c>
      <c r="L558" s="375" t="str">
        <f t="shared" si="110"/>
        <v>14%Boiler_10%Gas Turbine_76%Combined Cycle_1%Internal Combustion Engine</v>
      </c>
      <c r="M558" s="824">
        <f t="shared" si="111"/>
        <v>0.44508071717058689</v>
      </c>
      <c r="N558" s="375" t="s">
        <v>391</v>
      </c>
      <c r="O558" s="375" t="s">
        <v>400</v>
      </c>
      <c r="P558" s="763">
        <f t="shared" si="113"/>
        <v>1.4251003376836255E-5</v>
      </c>
      <c r="Q558" s="375" t="s">
        <v>399</v>
      </c>
      <c r="R558" s="831" t="str">
        <f t="shared" ca="1" si="114"/>
        <v>Electric tab Row 144-154 for Natural gas Mix when Inputs tab E710 = SERC</v>
      </c>
      <c r="S558" s="428" t="s">
        <v>49</v>
      </c>
      <c r="T558" s="375" t="s">
        <v>414</v>
      </c>
      <c r="U558" s="375" t="str">
        <f t="shared" ca="1" si="100"/>
        <v>SERC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SERC</v>
      </c>
    </row>
    <row r="559" spans="9:29" x14ac:dyDescent="0.4">
      <c r="I559" s="428" t="s">
        <v>232</v>
      </c>
      <c r="J559" s="375" t="str">
        <f t="shared" ca="1" si="116"/>
        <v>SERC</v>
      </c>
      <c r="K559" s="375" t="s">
        <v>406</v>
      </c>
      <c r="L559" s="375" t="str">
        <f t="shared" si="110"/>
        <v>14%Boiler_10%Gas Turbine_76%Combined Cycle_1%Internal Combustion Engine</v>
      </c>
      <c r="M559" s="824">
        <f t="shared" si="111"/>
        <v>0.44508071717058689</v>
      </c>
      <c r="N559" s="375" t="s">
        <v>392</v>
      </c>
      <c r="O559" s="375" t="s">
        <v>400</v>
      </c>
      <c r="P559" s="763">
        <f t="shared" si="113"/>
        <v>1.0954002595597803E-5</v>
      </c>
      <c r="Q559" s="375" t="s">
        <v>399</v>
      </c>
      <c r="R559" s="831" t="str">
        <f t="shared" ca="1" si="114"/>
        <v>Electric tab Row 144-154 for Natural gas Mix when Inputs tab E710 = SERC</v>
      </c>
      <c r="S559" s="428" t="s">
        <v>49</v>
      </c>
      <c r="T559" s="375" t="s">
        <v>414</v>
      </c>
      <c r="U559" s="375" t="str">
        <f t="shared" ca="1" si="100"/>
        <v>SERC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SERC</v>
      </c>
    </row>
    <row r="560" spans="9:29" x14ac:dyDescent="0.4">
      <c r="I560" s="428" t="s">
        <v>232</v>
      </c>
      <c r="J560" s="375" t="str">
        <f t="shared" ca="1" si="116"/>
        <v>SERC</v>
      </c>
      <c r="K560" s="375" t="s">
        <v>406</v>
      </c>
      <c r="L560" s="375" t="str">
        <f t="shared" si="110"/>
        <v>14%Boiler_10%Gas Turbine_76%Combined Cycle_1%Internal Combustion Engine</v>
      </c>
      <c r="M560" s="824">
        <f t="shared" si="111"/>
        <v>0.44508071717058689</v>
      </c>
      <c r="N560" s="375" t="s">
        <v>393</v>
      </c>
      <c r="O560" s="375" t="s">
        <v>400</v>
      </c>
      <c r="P560" s="763">
        <f t="shared" si="113"/>
        <v>1.8646834418447242E-6</v>
      </c>
      <c r="Q560" s="375" t="s">
        <v>399</v>
      </c>
      <c r="R560" s="831" t="str">
        <f t="shared" ca="1" si="114"/>
        <v>Electric tab Row 144-154 for Natural gas Mix when Inputs tab E710 = SERC</v>
      </c>
      <c r="S560" s="428" t="s">
        <v>49</v>
      </c>
      <c r="T560" s="375" t="s">
        <v>414</v>
      </c>
      <c r="U560" s="375" t="str">
        <f t="shared" ca="1" si="100"/>
        <v>SERC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SERC</v>
      </c>
    </row>
    <row r="561" spans="9:29" x14ac:dyDescent="0.4">
      <c r="I561" s="428" t="s">
        <v>232</v>
      </c>
      <c r="J561" s="375" t="str">
        <f t="shared" ca="1" si="116"/>
        <v>SERC</v>
      </c>
      <c r="K561" s="375" t="s">
        <v>406</v>
      </c>
      <c r="L561" s="375" t="str">
        <f t="shared" si="110"/>
        <v>14%Boiler_10%Gas Turbine_76%Combined Cycle_1%Internal Combustion Engine</v>
      </c>
      <c r="M561" s="824">
        <f t="shared" si="111"/>
        <v>0.44508071717058689</v>
      </c>
      <c r="N561" s="375" t="s">
        <v>394</v>
      </c>
      <c r="O561" s="375" t="s">
        <v>400</v>
      </c>
      <c r="P561" s="763">
        <f t="shared" si="113"/>
        <v>7.160853696794938E-6</v>
      </c>
      <c r="Q561" s="375" t="s">
        <v>399</v>
      </c>
      <c r="R561" s="831" t="str">
        <f t="shared" ca="1" si="114"/>
        <v>Electric tab Row 144-154 for Natural gas Mix when Inputs tab E710 = SERC</v>
      </c>
      <c r="S561" s="428" t="s">
        <v>49</v>
      </c>
      <c r="T561" s="375" t="s">
        <v>414</v>
      </c>
      <c r="U561" s="375" t="str">
        <f t="shared" ca="1" si="100"/>
        <v>SERC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SERC</v>
      </c>
    </row>
    <row r="562" spans="9:29" x14ac:dyDescent="0.4">
      <c r="I562" s="428" t="s">
        <v>232</v>
      </c>
      <c r="J562" s="375" t="str">
        <f t="shared" ca="1" si="116"/>
        <v>SERC</v>
      </c>
      <c r="K562" s="375" t="s">
        <v>406</v>
      </c>
      <c r="L562" s="375" t="str">
        <f t="shared" si="110"/>
        <v>14%Boiler_10%Gas Turbine_76%Combined Cycle_1%Internal Combustion Engine</v>
      </c>
      <c r="M562" s="824">
        <f t="shared" si="111"/>
        <v>0.44508071717058689</v>
      </c>
      <c r="N562" s="375" t="s">
        <v>395</v>
      </c>
      <c r="O562" s="375" t="s">
        <v>400</v>
      </c>
      <c r="P562" s="763">
        <f t="shared" si="113"/>
        <v>8.7320020690852702E-6</v>
      </c>
      <c r="Q562" s="375" t="s">
        <v>399</v>
      </c>
      <c r="R562" s="831" t="str">
        <f t="shared" ca="1" si="114"/>
        <v>Electric tab Row 144-154 for Natural gas Mix when Inputs tab E710 = SERC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SERC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SERC</v>
      </c>
    </row>
    <row r="563" spans="9:29" x14ac:dyDescent="0.4">
      <c r="I563" s="428" t="s">
        <v>232</v>
      </c>
      <c r="J563" s="375" t="str">
        <f t="shared" ca="1" si="116"/>
        <v>SERC</v>
      </c>
      <c r="K563" s="375" t="s">
        <v>406</v>
      </c>
      <c r="L563" s="375" t="str">
        <f t="shared" si="110"/>
        <v>14%Boiler_10%Gas Turbine_76%Combined Cycle_1%Internal Combustion Engine</v>
      </c>
      <c r="M563" s="824">
        <f t="shared" si="111"/>
        <v>0.44508071717058689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SERC</v>
      </c>
      <c r="S563" s="428" t="s">
        <v>49</v>
      </c>
      <c r="T563" s="375" t="s">
        <v>414</v>
      </c>
      <c r="U563" s="375" t="str">
        <f t="shared" ca="1" si="117"/>
        <v>SERC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SERC</v>
      </c>
    </row>
    <row r="564" spans="9:29" x14ac:dyDescent="0.4">
      <c r="I564" s="428" t="s">
        <v>232</v>
      </c>
      <c r="J564" s="375" t="str">
        <f t="shared" ca="1" si="116"/>
        <v>SERC</v>
      </c>
      <c r="K564" s="375" t="s">
        <v>406</v>
      </c>
      <c r="L564" s="375" t="str">
        <f t="shared" si="110"/>
        <v>14%Boiler_10%Gas Turbine_76%Combined Cycle_1%Internal Combustion Engine</v>
      </c>
      <c r="M564" s="824">
        <f t="shared" si="111"/>
        <v>0.44508071717058689</v>
      </c>
      <c r="N564" s="375" t="s">
        <v>397</v>
      </c>
      <c r="O564" s="375" t="s">
        <v>400</v>
      </c>
      <c r="P564" s="763">
        <f t="shared" si="113"/>
        <v>0.45506995184182064</v>
      </c>
      <c r="Q564" s="375" t="s">
        <v>399</v>
      </c>
      <c r="R564" s="831" t="str">
        <f t="shared" ca="1" si="114"/>
        <v>Electric tab Row 144-154 for Natural gas Mix when Inputs tab E710 = SERC</v>
      </c>
      <c r="S564" s="428" t="s">
        <v>49</v>
      </c>
      <c r="T564" s="375" t="s">
        <v>414</v>
      </c>
      <c r="U564" s="375" t="str">
        <f t="shared" ca="1" si="117"/>
        <v>SERC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SERC</v>
      </c>
    </row>
    <row r="565" spans="9:29" x14ac:dyDescent="0.4">
      <c r="I565" s="428" t="s">
        <v>232</v>
      </c>
      <c r="J565" s="375" t="str">
        <f t="shared" ca="1" si="116"/>
        <v>SERC</v>
      </c>
      <c r="K565" s="375" t="s">
        <v>406</v>
      </c>
      <c r="L565" s="375" t="str">
        <f t="shared" si="110"/>
        <v>14%Boiler_10%Gas Turbine_76%Combined Cycle_1%Internal Combustion Engine</v>
      </c>
      <c r="M565" s="824">
        <f t="shared" si="111"/>
        <v>0.44508071717058689</v>
      </c>
      <c r="N565" s="375" t="s">
        <v>387</v>
      </c>
      <c r="O565" s="375" t="s">
        <v>401</v>
      </c>
      <c r="P565" s="378">
        <f>(C145+C189)/1000/10^6/0.000293071</f>
        <v>1.4278302161629935E-5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SERC</v>
      </c>
      <c r="S565" s="428" t="s">
        <v>49</v>
      </c>
      <c r="T565" s="375" t="s">
        <v>414</v>
      </c>
      <c r="U565" s="375" t="str">
        <f t="shared" ca="1" si="117"/>
        <v>SERC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SERC</v>
      </c>
    </row>
    <row r="566" spans="9:29" x14ac:dyDescent="0.4">
      <c r="I566" s="428" t="s">
        <v>232</v>
      </c>
      <c r="J566" s="375" t="str">
        <f t="shared" ca="1" si="116"/>
        <v>SERC</v>
      </c>
      <c r="K566" s="375" t="s">
        <v>406</v>
      </c>
      <c r="L566" s="375" t="str">
        <f t="shared" si="110"/>
        <v>14%Boiler_10%Gas Turbine_76%Combined Cycle_1%Internal Combustion Engine</v>
      </c>
      <c r="M566" s="824">
        <f t="shared" si="111"/>
        <v>0.44508071717058689</v>
      </c>
      <c r="N566" s="375" t="s">
        <v>388</v>
      </c>
      <c r="O566" s="375" t="s">
        <v>401</v>
      </c>
      <c r="P566" s="378">
        <f t="shared" ref="P566:P575" si="119">(C146+C190)/1000/10^6/0.000293071</f>
        <v>2.2045986512990383E-4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SERC</v>
      </c>
      <c r="S566" s="428" t="s">
        <v>49</v>
      </c>
      <c r="T566" s="375" t="s">
        <v>414</v>
      </c>
      <c r="U566" s="375" t="str">
        <f t="shared" ca="1" si="117"/>
        <v>SERC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SERC</v>
      </c>
    </row>
    <row r="567" spans="9:29" x14ac:dyDescent="0.4">
      <c r="I567" s="428" t="s">
        <v>232</v>
      </c>
      <c r="J567" s="375" t="str">
        <f t="shared" ca="1" si="116"/>
        <v>SERC</v>
      </c>
      <c r="K567" s="375" t="s">
        <v>406</v>
      </c>
      <c r="L567" s="375" t="str">
        <f t="shared" si="110"/>
        <v>14%Boiler_10%Gas Turbine_76%Combined Cycle_1%Internal Combustion Engine</v>
      </c>
      <c r="M567" s="824">
        <f t="shared" si="111"/>
        <v>0.44508071717058689</v>
      </c>
      <c r="N567" s="375" t="s">
        <v>389</v>
      </c>
      <c r="O567" s="375" t="s">
        <v>401</v>
      </c>
      <c r="P567" s="378">
        <f t="shared" si="119"/>
        <v>2.5872190652211774E-4</v>
      </c>
      <c r="Q567" s="375" t="s">
        <v>399</v>
      </c>
      <c r="R567" s="831" t="str">
        <f t="shared" ca="1" si="120"/>
        <v>Electric tab Row 144-154 plus Row 188-198 for Natural gas Mix when Inputs tab E710 = SERC</v>
      </c>
      <c r="S567" s="428" t="s">
        <v>49</v>
      </c>
      <c r="T567" s="375" t="s">
        <v>414</v>
      </c>
      <c r="U567" s="375" t="str">
        <f t="shared" ca="1" si="117"/>
        <v>SERC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SERC</v>
      </c>
    </row>
    <row r="568" spans="9:29" x14ac:dyDescent="0.4">
      <c r="I568" s="428" t="s">
        <v>232</v>
      </c>
      <c r="J568" s="375" t="str">
        <f t="shared" ca="1" si="116"/>
        <v>SERC</v>
      </c>
      <c r="K568" s="375" t="s">
        <v>406</v>
      </c>
      <c r="L568" s="375" t="str">
        <f t="shared" si="110"/>
        <v>14%Boiler_10%Gas Turbine_76%Combined Cycle_1%Internal Combustion Engine</v>
      </c>
      <c r="M568" s="824">
        <f t="shared" si="111"/>
        <v>0.44508071717058689</v>
      </c>
      <c r="N568" s="375" t="s">
        <v>390</v>
      </c>
      <c r="O568" s="375" t="s">
        <v>401</v>
      </c>
      <c r="P568" s="378">
        <f t="shared" si="119"/>
        <v>1.455090094751918E-5</v>
      </c>
      <c r="Q568" s="375" t="s">
        <v>399</v>
      </c>
      <c r="R568" s="831" t="str">
        <f t="shared" ca="1" si="120"/>
        <v>Electric tab Row 144-154 plus Row 188-198 for Natural gas Mix when Inputs tab E710 = SERC</v>
      </c>
      <c r="S568" s="428" t="s">
        <v>49</v>
      </c>
      <c r="T568" s="375" t="s">
        <v>414</v>
      </c>
      <c r="U568" s="375" t="str">
        <f t="shared" ca="1" si="117"/>
        <v>SERC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SERC</v>
      </c>
    </row>
    <row r="569" spans="9:29" x14ac:dyDescent="0.4">
      <c r="I569" s="428" t="s">
        <v>232</v>
      </c>
      <c r="J569" s="375" t="str">
        <f t="shared" ca="1" si="116"/>
        <v>SERC</v>
      </c>
      <c r="K569" s="375" t="s">
        <v>406</v>
      </c>
      <c r="L569" s="375" t="str">
        <f t="shared" si="110"/>
        <v>14%Boiler_10%Gas Turbine_76%Combined Cycle_1%Internal Combustion Engine</v>
      </c>
      <c r="M569" s="824">
        <f t="shared" si="111"/>
        <v>0.44508071717058689</v>
      </c>
      <c r="N569" s="375" t="s">
        <v>391</v>
      </c>
      <c r="O569" s="375" t="s">
        <v>401</v>
      </c>
      <c r="P569" s="378">
        <f t="shared" si="119"/>
        <v>1.4389876219350295E-5</v>
      </c>
      <c r="Q569" s="375" t="s">
        <v>399</v>
      </c>
      <c r="R569" s="831" t="str">
        <f t="shared" ca="1" si="120"/>
        <v>Electric tab Row 144-154 plus Row 188-198 for Natural gas Mix when Inputs tab E710 = SERC</v>
      </c>
      <c r="S569" s="428" t="s">
        <v>49</v>
      </c>
      <c r="T569" s="375" t="s">
        <v>414</v>
      </c>
      <c r="U569" s="375" t="str">
        <f t="shared" ca="1" si="117"/>
        <v>SERC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SERC</v>
      </c>
    </row>
    <row r="570" spans="9:29" x14ac:dyDescent="0.4">
      <c r="I570" s="428" t="s">
        <v>232</v>
      </c>
      <c r="J570" s="375" t="str">
        <f t="shared" ca="1" si="116"/>
        <v>SERC</v>
      </c>
      <c r="K570" s="375" t="s">
        <v>406</v>
      </c>
      <c r="L570" s="375" t="str">
        <f t="shared" si="110"/>
        <v>14%Boiler_10%Gas Turbine_76%Combined Cycle_1%Internal Combustion Engine</v>
      </c>
      <c r="M570" s="824">
        <f t="shared" si="111"/>
        <v>0.44508071717058689</v>
      </c>
      <c r="N570" s="375" t="s">
        <v>392</v>
      </c>
      <c r="O570" s="375" t="s">
        <v>401</v>
      </c>
      <c r="P570" s="378">
        <f t="shared" si="119"/>
        <v>1.2629028171723073E-5</v>
      </c>
      <c r="Q570" s="375" t="s">
        <v>399</v>
      </c>
      <c r="R570" s="831" t="str">
        <f t="shared" ca="1" si="120"/>
        <v>Electric tab Row 144-154 plus Row 188-198 for Natural gas Mix when Inputs tab E710 = SERC</v>
      </c>
      <c r="S570" s="428" t="s">
        <v>49</v>
      </c>
      <c r="T570" s="375" t="s">
        <v>414</v>
      </c>
      <c r="U570" s="375" t="str">
        <f t="shared" ca="1" si="117"/>
        <v>SERC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SERC</v>
      </c>
    </row>
    <row r="571" spans="9:29" x14ac:dyDescent="0.4">
      <c r="I571" s="428" t="s">
        <v>232</v>
      </c>
      <c r="J571" s="375" t="str">
        <f t="shared" ca="1" si="116"/>
        <v>SERC</v>
      </c>
      <c r="K571" s="375" t="s">
        <v>406</v>
      </c>
      <c r="L571" s="375" t="str">
        <f t="shared" si="110"/>
        <v>14%Boiler_10%Gas Turbine_76%Combined Cycle_1%Internal Combustion Engine</v>
      </c>
      <c r="M571" s="824">
        <f t="shared" si="111"/>
        <v>0.44508071717058689</v>
      </c>
      <c r="N571" s="375" t="s">
        <v>393</v>
      </c>
      <c r="O571" s="375" t="s">
        <v>401</v>
      </c>
      <c r="P571" s="378">
        <f t="shared" si="119"/>
        <v>1.8672100743595102E-6</v>
      </c>
      <c r="Q571" s="375" t="s">
        <v>399</v>
      </c>
      <c r="R571" s="831" t="str">
        <f t="shared" ca="1" si="120"/>
        <v>Electric tab Row 144-154 plus Row 188-198 for Natural gas Mix when Inputs tab E710 = SERC</v>
      </c>
      <c r="S571" s="428" t="s">
        <v>49</v>
      </c>
      <c r="T571" s="375" t="s">
        <v>414</v>
      </c>
      <c r="U571" s="375" t="str">
        <f t="shared" ca="1" si="117"/>
        <v>SERC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SERC</v>
      </c>
    </row>
    <row r="572" spans="9:29" x14ac:dyDescent="0.4">
      <c r="I572" s="428" t="s">
        <v>232</v>
      </c>
      <c r="J572" s="375" t="str">
        <f t="shared" ca="1" si="116"/>
        <v>SERC</v>
      </c>
      <c r="K572" s="375" t="s">
        <v>406</v>
      </c>
      <c r="L572" s="375" t="str">
        <f t="shared" si="110"/>
        <v>14%Boiler_10%Gas Turbine_76%Combined Cycle_1%Internal Combustion Engine</v>
      </c>
      <c r="M572" s="824">
        <f t="shared" si="111"/>
        <v>0.44508071717058689</v>
      </c>
      <c r="N572" s="375" t="s">
        <v>394</v>
      </c>
      <c r="O572" s="375" t="s">
        <v>401</v>
      </c>
      <c r="P572" s="378">
        <f t="shared" si="119"/>
        <v>7.1664329946056944E-6</v>
      </c>
      <c r="Q572" s="375" t="s">
        <v>399</v>
      </c>
      <c r="R572" s="831" t="str">
        <f t="shared" ca="1" si="120"/>
        <v>Electric tab Row 144-154 plus Row 188-198 for Natural gas Mix when Inputs tab E710 = SERC</v>
      </c>
      <c r="S572" s="428" t="s">
        <v>49</v>
      </c>
      <c r="T572" s="375" t="s">
        <v>414</v>
      </c>
      <c r="U572" s="375" t="str">
        <f t="shared" ca="1" si="117"/>
        <v>SERC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SERC</v>
      </c>
    </row>
    <row r="573" spans="9:29" x14ac:dyDescent="0.4">
      <c r="I573" s="428" t="s">
        <v>232</v>
      </c>
      <c r="J573" s="375" t="str">
        <f t="shared" ca="1" si="116"/>
        <v>SERC</v>
      </c>
      <c r="K573" s="375" t="s">
        <v>406</v>
      </c>
      <c r="L573" s="375" t="str">
        <f t="shared" si="110"/>
        <v>14%Boiler_10%Gas Turbine_76%Combined Cycle_1%Internal Combustion Engine</v>
      </c>
      <c r="M573" s="824">
        <f t="shared" si="111"/>
        <v>0.44508071717058689</v>
      </c>
      <c r="N573" s="375" t="s">
        <v>395</v>
      </c>
      <c r="O573" s="375" t="s">
        <v>401</v>
      </c>
      <c r="P573" s="378">
        <f t="shared" si="119"/>
        <v>9.5104657194115103E-6</v>
      </c>
      <c r="Q573" s="375" t="s">
        <v>399</v>
      </c>
      <c r="R573" s="831" t="str">
        <f t="shared" ca="1" si="120"/>
        <v>Electric tab Row 144-154 plus Row 188-198 for Natural gas Mix when Inputs tab E710 = SERC</v>
      </c>
      <c r="S573" s="428" t="s">
        <v>49</v>
      </c>
      <c r="T573" s="375" t="s">
        <v>414</v>
      </c>
      <c r="U573" s="375" t="str">
        <f t="shared" ca="1" si="117"/>
        <v>SERC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SERC</v>
      </c>
    </row>
    <row r="574" spans="9:29" x14ac:dyDescent="0.4">
      <c r="I574" s="428" t="s">
        <v>232</v>
      </c>
      <c r="J574" s="375" t="str">
        <f t="shared" ca="1" si="116"/>
        <v>SERC</v>
      </c>
      <c r="K574" s="375" t="s">
        <v>406</v>
      </c>
      <c r="L574" s="375" t="str">
        <f t="shared" si="110"/>
        <v>14%Boiler_10%Gas Turbine_76%Combined Cycle_1%Internal Combustion Engine</v>
      </c>
      <c r="M574" s="824">
        <f t="shared" si="111"/>
        <v>0.44508071717058689</v>
      </c>
      <c r="N574" s="375" t="s">
        <v>396</v>
      </c>
      <c r="O574" s="375" t="s">
        <v>401</v>
      </c>
      <c r="P574" s="378">
        <f t="shared" si="119"/>
        <v>1.0047088930409041E-6</v>
      </c>
      <c r="Q574" s="375" t="s">
        <v>399</v>
      </c>
      <c r="R574" s="831" t="str">
        <f t="shared" ca="1" si="120"/>
        <v>Electric tab Row 144-154 plus Row 188-198 for Natural gas Mix when Inputs tab E710 = SERC</v>
      </c>
      <c r="S574" s="428" t="s">
        <v>49</v>
      </c>
      <c r="T574" s="375" t="s">
        <v>414</v>
      </c>
      <c r="U574" s="375" t="str">
        <f t="shared" ca="1" si="117"/>
        <v>SERC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SERC</v>
      </c>
    </row>
    <row r="575" spans="9:29" x14ac:dyDescent="0.4">
      <c r="I575" s="430" t="s">
        <v>232</v>
      </c>
      <c r="J575" s="832" t="str">
        <f t="shared" ca="1" si="116"/>
        <v>SERC</v>
      </c>
      <c r="K575" s="832" t="s">
        <v>406</v>
      </c>
      <c r="L575" s="832" t="str">
        <f t="shared" si="110"/>
        <v>14%Boiler_10%Gas Turbine_76%Combined Cycle_1%Internal Combustion Engine</v>
      </c>
      <c r="M575" s="833">
        <f t="shared" si="111"/>
        <v>0.44508071717058689</v>
      </c>
      <c r="N575" s="832" t="s">
        <v>397</v>
      </c>
      <c r="O575" s="832" t="s">
        <v>401</v>
      </c>
      <c r="P575" s="404">
        <f t="shared" si="119"/>
        <v>0.45554660758452969</v>
      </c>
      <c r="Q575" s="832" t="s">
        <v>399</v>
      </c>
      <c r="R575" s="834" t="str">
        <f t="shared" ca="1" si="120"/>
        <v>Electric tab Row 144-154 plus Row 188-198 for Natural gas Mix when Inputs tab E710 = SERC</v>
      </c>
      <c r="S575" s="428" t="s">
        <v>49</v>
      </c>
      <c r="T575" s="375" t="s">
        <v>414</v>
      </c>
      <c r="U575" s="375" t="str">
        <f t="shared" ca="1" si="117"/>
        <v>SERC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SERC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SERC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0.34899999999999998</v>
      </c>
      <c r="Y576" s="375" t="s">
        <v>411</v>
      </c>
      <c r="Z576" s="375" t="s">
        <v>400</v>
      </c>
      <c r="AA576" s="837">
        <f>E140/10^6</f>
        <v>2.8653295128939833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SERC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SERC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0.34899999999999998</v>
      </c>
      <c r="Y577" s="375" t="s">
        <v>387</v>
      </c>
      <c r="Z577" s="375" t="s">
        <v>400</v>
      </c>
      <c r="AA577" s="763">
        <f>E145/1000/10^6/0.000293071</f>
        <v>1.4000003317360716E-5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SERC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SERC</v>
      </c>
      <c r="V578" s="375" t="s">
        <v>406</v>
      </c>
      <c r="W578" s="375" t="str">
        <f t="shared" si="122"/>
        <v>100%Boiler_0%IGCC</v>
      </c>
      <c r="X578" s="824">
        <f t="shared" si="123"/>
        <v>0.34899999999999998</v>
      </c>
      <c r="Y578" s="375" t="s">
        <v>388</v>
      </c>
      <c r="Z578" s="375" t="s">
        <v>400</v>
      </c>
      <c r="AA578" s="763">
        <f t="shared" ref="AA578:AA587" si="125">E146/1000/10^6/0.000293071</f>
        <v>1.1300002677584006E-4</v>
      </c>
      <c r="AB578" s="375" t="s">
        <v>399</v>
      </c>
      <c r="AC578" s="831" t="str">
        <f t="shared" ca="1" si="124"/>
        <v>Electric tab Row 144-154 for Coal Mix when Inputs tab E710 = SERC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SERC</v>
      </c>
      <c r="V579" s="375" t="s">
        <v>406</v>
      </c>
      <c r="W579" s="375" t="str">
        <f t="shared" si="122"/>
        <v>100%Boiler_0%IGCC</v>
      </c>
      <c r="X579" s="824">
        <f t="shared" si="123"/>
        <v>0.34899999999999998</v>
      </c>
      <c r="Y579" s="375" t="s">
        <v>389</v>
      </c>
      <c r="Z579" s="375" t="s">
        <v>400</v>
      </c>
      <c r="AA579" s="763">
        <f t="shared" si="125"/>
        <v>8.7300020686113615E-4</v>
      </c>
      <c r="AB579" s="375" t="s">
        <v>399</v>
      </c>
      <c r="AC579" s="831" t="str">
        <f t="shared" ca="1" si="124"/>
        <v>Electric tab Row 144-154 for Coal Mix when Inputs tab E710 = SERC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SERC</v>
      </c>
      <c r="V580" s="375" t="s">
        <v>406</v>
      </c>
      <c r="W580" s="375" t="str">
        <f t="shared" si="122"/>
        <v>100%Boiler_0%IGCC</v>
      </c>
      <c r="X580" s="824">
        <f t="shared" si="123"/>
        <v>0.34899999999999998</v>
      </c>
      <c r="Y580" s="375" t="s">
        <v>390</v>
      </c>
      <c r="Z580" s="375" t="s">
        <v>400</v>
      </c>
      <c r="AA580" s="763">
        <f t="shared" si="125"/>
        <v>2.2800005402558884E-4</v>
      </c>
      <c r="AB580" s="375" t="s">
        <v>399</v>
      </c>
      <c r="AC580" s="831" t="str">
        <f t="shared" ca="1" si="124"/>
        <v>Electric tab Row 144-154 for Coal Mix when Inputs tab E710 = SERC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SERC</v>
      </c>
      <c r="V581" s="375" t="s">
        <v>406</v>
      </c>
      <c r="W581" s="375" t="str">
        <f t="shared" si="122"/>
        <v>100%Boiler_0%IGCC</v>
      </c>
      <c r="X581" s="824">
        <f t="shared" si="123"/>
        <v>0.34899999999999998</v>
      </c>
      <c r="Y581" s="375" t="s">
        <v>391</v>
      </c>
      <c r="Z581" s="375" t="s">
        <v>400</v>
      </c>
      <c r="AA581" s="763">
        <f t="shared" si="125"/>
        <v>1.8000004265178061E-4</v>
      </c>
      <c r="AB581" s="375" t="s">
        <v>399</v>
      </c>
      <c r="AC581" s="831" t="str">
        <f t="shared" ca="1" si="124"/>
        <v>Electric tab Row 144-154 for Coal Mix when Inputs tab E710 = SERC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SERC</v>
      </c>
      <c r="V582" s="375" t="s">
        <v>406</v>
      </c>
      <c r="W582" s="375" t="str">
        <f t="shared" si="122"/>
        <v>100%Boiler_0%IGCC</v>
      </c>
      <c r="X582" s="824">
        <f t="shared" si="123"/>
        <v>0.34899999999999998</v>
      </c>
      <c r="Y582" s="375" t="s">
        <v>392</v>
      </c>
      <c r="Z582" s="375" t="s">
        <v>400</v>
      </c>
      <c r="AA582" s="763">
        <f t="shared" si="125"/>
        <v>2.812000666315595E-3</v>
      </c>
      <c r="AB582" s="375" t="s">
        <v>399</v>
      </c>
      <c r="AC582" s="831" t="str">
        <f t="shared" ca="1" si="124"/>
        <v>Electric tab Row 144-154 for Coal Mix when Inputs tab E710 = SERC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SERC</v>
      </c>
      <c r="V583" s="375" t="s">
        <v>406</v>
      </c>
      <c r="W583" s="375" t="str">
        <f t="shared" si="122"/>
        <v>100%Boiler_0%IGCC</v>
      </c>
      <c r="X583" s="824">
        <f t="shared" si="123"/>
        <v>0.34899999999999998</v>
      </c>
      <c r="Y583" s="375" t="s">
        <v>393</v>
      </c>
      <c r="Z583" s="375" t="s">
        <v>400</v>
      </c>
      <c r="AA583" s="763">
        <f t="shared" si="125"/>
        <v>7.7400018340265664E-6</v>
      </c>
      <c r="AB583" s="375" t="s">
        <v>399</v>
      </c>
      <c r="AC583" s="831" t="str">
        <f t="shared" ca="1" si="124"/>
        <v>Electric tab Row 144-154 for Coal Mix when Inputs tab E710 = SERC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SERC</v>
      </c>
      <c r="V584" s="375" t="s">
        <v>406</v>
      </c>
      <c r="W584" s="375" t="str">
        <f t="shared" si="122"/>
        <v>100%Boiler_0%IGCC</v>
      </c>
      <c r="X584" s="824">
        <f t="shared" si="123"/>
        <v>0.34899999999999998</v>
      </c>
      <c r="Y584" s="375" t="s">
        <v>394</v>
      </c>
      <c r="Z584" s="375" t="s">
        <v>400</v>
      </c>
      <c r="AA584" s="763">
        <f t="shared" si="125"/>
        <v>1.458000345479423E-5</v>
      </c>
      <c r="AB584" s="375" t="s">
        <v>399</v>
      </c>
      <c r="AC584" s="831" t="str">
        <f t="shared" ca="1" si="124"/>
        <v>Electric tab Row 144-154 for Coal Mix when Inputs tab E710 = SERC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SERC</v>
      </c>
      <c r="V585" s="375" t="s">
        <v>406</v>
      </c>
      <c r="W585" s="375" t="str">
        <f t="shared" si="122"/>
        <v>100%Boiler_0%IGCC</v>
      </c>
      <c r="X585" s="824">
        <f t="shared" si="123"/>
        <v>0.34899999999999998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SERC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SERC</v>
      </c>
      <c r="V586" s="375" t="s">
        <v>406</v>
      </c>
      <c r="W586" s="375" t="str">
        <f t="shared" si="122"/>
        <v>100%Boiler_0%IGCC</v>
      </c>
      <c r="X586" s="824">
        <f t="shared" si="123"/>
        <v>0.34899999999999998</v>
      </c>
      <c r="Y586" s="375" t="s">
        <v>396</v>
      </c>
      <c r="Z586" s="375" t="s">
        <v>400</v>
      </c>
      <c r="AA586" s="763">
        <f t="shared" si="125"/>
        <v>1.5000003554315054E-5</v>
      </c>
      <c r="AB586" s="375" t="s">
        <v>399</v>
      </c>
      <c r="AC586" s="831" t="str">
        <f t="shared" ca="1" si="124"/>
        <v>Electric tab Row 144-154 for Coal Mix when Inputs tab E710 = SERC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SERC</v>
      </c>
      <c r="V587" s="375" t="s">
        <v>406</v>
      </c>
      <c r="W587" s="375" t="str">
        <f t="shared" si="122"/>
        <v>100%Boiler_0%IGCC</v>
      </c>
      <c r="X587" s="824">
        <f t="shared" si="123"/>
        <v>0.34899999999999998</v>
      </c>
      <c r="Y587" s="375" t="s">
        <v>397</v>
      </c>
      <c r="Z587" s="375" t="s">
        <v>400</v>
      </c>
      <c r="AA587" s="763">
        <f t="shared" si="125"/>
        <v>0.80502721018474055</v>
      </c>
      <c r="AB587" s="375" t="s">
        <v>399</v>
      </c>
      <c r="AC587" s="831" t="str">
        <f t="shared" ca="1" si="124"/>
        <v>Electric tab Row 144-154 for Coal Mix when Inputs tab E710 = SERC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SERC</v>
      </c>
      <c r="V588" s="375" t="s">
        <v>406</v>
      </c>
      <c r="W588" s="375" t="str">
        <f t="shared" si="122"/>
        <v>100%Boiler_0%IGCC</v>
      </c>
      <c r="X588" s="824">
        <f t="shared" si="123"/>
        <v>0.34899999999999998</v>
      </c>
      <c r="Y588" s="375" t="s">
        <v>387</v>
      </c>
      <c r="Z588" s="375" t="s">
        <v>401</v>
      </c>
      <c r="AA588" s="378">
        <f>(E145+E189)/1000/10^6/0.000293071</f>
        <v>1.4811811875518119E-5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SERC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SERC</v>
      </c>
      <c r="V589" s="375" t="s">
        <v>406</v>
      </c>
      <c r="W589" s="375" t="str">
        <f t="shared" si="122"/>
        <v>100%Boiler_0%IGCC</v>
      </c>
      <c r="X589" s="824">
        <f t="shared" si="123"/>
        <v>0.34899999999999998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1.1846175246406872E-4</v>
      </c>
      <c r="AB589" s="375" t="s">
        <v>399</v>
      </c>
      <c r="AC589" s="831" t="str">
        <f t="shared" ca="1" si="126"/>
        <v>Electric tab Row 144-154 plus Row 188-198 for Coal Mix when Inputs tab E710 = SERC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SERC</v>
      </c>
      <c r="V590" s="375" t="s">
        <v>406</v>
      </c>
      <c r="W590" s="375" t="str">
        <f t="shared" si="122"/>
        <v>100%Boiler_0%IGCC</v>
      </c>
      <c r="X590" s="824">
        <f t="shared" si="123"/>
        <v>0.34899999999999998</v>
      </c>
      <c r="Y590" s="375" t="s">
        <v>389</v>
      </c>
      <c r="Z590" s="375" t="s">
        <v>401</v>
      </c>
      <c r="AA590" s="378">
        <f t="shared" si="127"/>
        <v>8.7382857965879795E-4</v>
      </c>
      <c r="AB590" s="375" t="s">
        <v>399</v>
      </c>
      <c r="AC590" s="831" t="str">
        <f t="shared" ca="1" si="126"/>
        <v>Electric tab Row 144-154 plus Row 188-198 for Coal Mix when Inputs tab E710 = SERC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SERC</v>
      </c>
      <c r="V591" s="375" t="s">
        <v>406</v>
      </c>
      <c r="W591" s="375" t="str">
        <f t="shared" si="122"/>
        <v>100%Boiler_0%IGCC</v>
      </c>
      <c r="X591" s="824">
        <f t="shared" si="123"/>
        <v>0.34899999999999998</v>
      </c>
      <c r="Y591" s="375" t="s">
        <v>390</v>
      </c>
      <c r="Z591" s="375" t="s">
        <v>401</v>
      </c>
      <c r="AA591" s="378">
        <f t="shared" si="127"/>
        <v>2.2850223287961742E-4</v>
      </c>
      <c r="AB591" s="375" t="s">
        <v>399</v>
      </c>
      <c r="AC591" s="831" t="str">
        <f t="shared" ca="1" si="126"/>
        <v>Electric tab Row 144-154 plus Row 188-198 for Coal Mix when Inputs tab E710 = SERC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SERC</v>
      </c>
      <c r="V592" s="375" t="s">
        <v>406</v>
      </c>
      <c r="W592" s="375" t="str">
        <f t="shared" si="122"/>
        <v>100%Boiler_0%IGCC</v>
      </c>
      <c r="X592" s="824">
        <f t="shared" si="123"/>
        <v>0.34899999999999998</v>
      </c>
      <c r="Y592" s="375" t="s">
        <v>391</v>
      </c>
      <c r="Z592" s="375" t="s">
        <v>401</v>
      </c>
      <c r="AA592" s="378">
        <f t="shared" si="127"/>
        <v>1.8023186292613952E-4</v>
      </c>
      <c r="AB592" s="375" t="s">
        <v>399</v>
      </c>
      <c r="AC592" s="831" t="str">
        <f t="shared" ca="1" si="126"/>
        <v>Electric tab Row 144-154 plus Row 188-198 for Coal Mix when Inputs tab E710 = SERC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SERC</v>
      </c>
      <c r="V593" s="375" t="s">
        <v>406</v>
      </c>
      <c r="W593" s="375" t="str">
        <f t="shared" si="122"/>
        <v>100%Boiler_0%IGCC</v>
      </c>
      <c r="X593" s="824">
        <f t="shared" si="123"/>
        <v>0.34899999999999998</v>
      </c>
      <c r="Y593" s="375" t="s">
        <v>392</v>
      </c>
      <c r="Z593" s="375" t="s">
        <v>401</v>
      </c>
      <c r="AA593" s="378">
        <f t="shared" si="127"/>
        <v>2.8148292702354994E-3</v>
      </c>
      <c r="AB593" s="375" t="s">
        <v>399</v>
      </c>
      <c r="AC593" s="831" t="str">
        <f t="shared" ca="1" si="126"/>
        <v>Electric tab Row 144-154 plus Row 188-198 for Coal Mix when Inputs tab E710 = SERC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SERC</v>
      </c>
      <c r="V594" s="375" t="s">
        <v>406</v>
      </c>
      <c r="W594" s="375" t="str">
        <f t="shared" si="122"/>
        <v>100%Boiler_0%IGCC</v>
      </c>
      <c r="X594" s="824">
        <f t="shared" si="123"/>
        <v>0.34899999999999998</v>
      </c>
      <c r="Y594" s="375" t="s">
        <v>393</v>
      </c>
      <c r="Z594" s="375" t="s">
        <v>401</v>
      </c>
      <c r="AA594" s="378">
        <f t="shared" si="127"/>
        <v>7.7443255292542101E-6</v>
      </c>
      <c r="AB594" s="375" t="s">
        <v>399</v>
      </c>
      <c r="AC594" s="831" t="str">
        <f t="shared" ca="1" si="126"/>
        <v>Electric tab Row 144-154 plus Row 188-198 for Coal Mix when Inputs tab E710 = SERC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SERC</v>
      </c>
      <c r="V595" s="375" t="s">
        <v>406</v>
      </c>
      <c r="W595" s="375" t="str">
        <f t="shared" si="122"/>
        <v>100%Boiler_0%IGCC</v>
      </c>
      <c r="X595" s="824">
        <f t="shared" si="123"/>
        <v>0.34899999999999998</v>
      </c>
      <c r="Y595" s="375" t="s">
        <v>394</v>
      </c>
      <c r="Z595" s="375" t="s">
        <v>401</v>
      </c>
      <c r="AA595" s="378">
        <f t="shared" si="127"/>
        <v>1.4589473825753993E-5</v>
      </c>
      <c r="AB595" s="375" t="s">
        <v>399</v>
      </c>
      <c r="AC595" s="831" t="str">
        <f t="shared" ca="1" si="126"/>
        <v>Electric tab Row 144-154 plus Row 188-198 for Coal Mix when Inputs tab E710 = SERC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SERC</v>
      </c>
      <c r="V596" s="375" t="s">
        <v>406</v>
      </c>
      <c r="W596" s="375" t="str">
        <f t="shared" si="122"/>
        <v>100%Boiler_0%IGCC</v>
      </c>
      <c r="X596" s="824">
        <f t="shared" si="123"/>
        <v>0.34899999999999998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SERC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SERC</v>
      </c>
      <c r="V597" s="375" t="s">
        <v>406</v>
      </c>
      <c r="W597" s="375" t="str">
        <f t="shared" si="122"/>
        <v>100%Boiler_0%IGCC</v>
      </c>
      <c r="X597" s="824">
        <f t="shared" si="123"/>
        <v>0.34899999999999998</v>
      </c>
      <c r="Y597" s="375" t="s">
        <v>396</v>
      </c>
      <c r="Z597" s="375" t="s">
        <v>401</v>
      </c>
      <c r="AA597" s="378">
        <f t="shared" si="127"/>
        <v>1.5007889999503837E-5</v>
      </c>
      <c r="AB597" s="375" t="s">
        <v>399</v>
      </c>
      <c r="AC597" s="831" t="str">
        <f t="shared" ca="1" si="126"/>
        <v>Electric tab Row 144-154 plus Row 188-198 for Coal Mix when Inputs tab E710 = SERC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SERC</v>
      </c>
      <c r="V598" s="375" t="s">
        <v>406</v>
      </c>
      <c r="W598" s="375" t="str">
        <f t="shared" si="122"/>
        <v>100%Boiler_0%IGCC</v>
      </c>
      <c r="X598" s="824">
        <f t="shared" si="123"/>
        <v>0.34899999999999998</v>
      </c>
      <c r="Y598" s="375" t="s">
        <v>397</v>
      </c>
      <c r="Z598" s="375" t="s">
        <v>401</v>
      </c>
      <c r="AA598" s="378">
        <f t="shared" si="127"/>
        <v>0.80568281761382754</v>
      </c>
      <c r="AB598" s="375" t="s">
        <v>399</v>
      </c>
      <c r="AC598" s="831" t="str">
        <f t="shared" ca="1" si="126"/>
        <v>Electric tab Row 144-154 plus Row 188-198 for Coal Mix when Inputs tab E710 = SERC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SERC</v>
      </c>
      <c r="V599" s="375" t="s">
        <v>52</v>
      </c>
      <c r="X599" s="824">
        <f t="shared" ref="X599:X644" si="130">INDEX($D$71:$D$72,MATCH(V599,$A$71:$A$72,0))</f>
        <v>0.34899999999999998</v>
      </c>
      <c r="Y599" s="375" t="s">
        <v>411</v>
      </c>
      <c r="Z599" s="375" t="s">
        <v>400</v>
      </c>
      <c r="AA599" s="761">
        <f>O140/10^6</f>
        <v>2.8653295128939833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SERC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SERC</v>
      </c>
      <c r="V600" s="375" t="s">
        <v>52</v>
      </c>
      <c r="X600" s="824">
        <f t="shared" si="130"/>
        <v>0.34899999999999998</v>
      </c>
      <c r="Y600" s="375" t="s">
        <v>387</v>
      </c>
      <c r="Z600" s="375" t="s">
        <v>400</v>
      </c>
      <c r="AA600" s="763">
        <f>O145/1000/10^6/0.000293071</f>
        <v>1.4000003317360716E-5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SERC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SERC</v>
      </c>
      <c r="V601" s="375" t="s">
        <v>52</v>
      </c>
      <c r="X601" s="824">
        <f t="shared" si="130"/>
        <v>0.34899999999999998</v>
      </c>
      <c r="Y601" s="375" t="s">
        <v>388</v>
      </c>
      <c r="Z601" s="375" t="s">
        <v>400</v>
      </c>
      <c r="AA601" s="763">
        <f t="shared" ref="AA601:AA610" si="132">O146/1000/10^6/0.000293071</f>
        <v>1.1300002677584006E-4</v>
      </c>
      <c r="AB601" s="375" t="s">
        <v>399</v>
      </c>
      <c r="AC601" s="831" t="str">
        <f t="shared" ca="1" si="131"/>
        <v>Electric tab Row 144-154 for Coal Boiler when Inputs tab E710 = SERC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SERC</v>
      </c>
      <c r="V602" s="375" t="s">
        <v>52</v>
      </c>
      <c r="X602" s="824">
        <f t="shared" si="130"/>
        <v>0.34899999999999998</v>
      </c>
      <c r="Y602" s="375" t="s">
        <v>389</v>
      </c>
      <c r="Z602" s="375" t="s">
        <v>400</v>
      </c>
      <c r="AA602" s="763">
        <f t="shared" si="132"/>
        <v>8.7300020686113615E-4</v>
      </c>
      <c r="AB602" s="375" t="s">
        <v>399</v>
      </c>
      <c r="AC602" s="831" t="str">
        <f t="shared" ca="1" si="131"/>
        <v>Electric tab Row 144-154 for Coal Boiler when Inputs tab E710 = SERC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SERC</v>
      </c>
      <c r="V603" s="375" t="s">
        <v>52</v>
      </c>
      <c r="X603" s="824">
        <f t="shared" si="130"/>
        <v>0.34899999999999998</v>
      </c>
      <c r="Y603" s="375" t="s">
        <v>390</v>
      </c>
      <c r="Z603" s="375" t="s">
        <v>400</v>
      </c>
      <c r="AA603" s="763">
        <f t="shared" si="132"/>
        <v>2.2800005402558884E-4</v>
      </c>
      <c r="AB603" s="375" t="s">
        <v>399</v>
      </c>
      <c r="AC603" s="831" t="str">
        <f t="shared" ca="1" si="131"/>
        <v>Electric tab Row 144-154 for Coal Boiler when Inputs tab E710 = SERC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SERC</v>
      </c>
      <c r="V604" s="375" t="s">
        <v>52</v>
      </c>
      <c r="X604" s="824">
        <f t="shared" si="130"/>
        <v>0.34899999999999998</v>
      </c>
      <c r="Y604" s="375" t="s">
        <v>391</v>
      </c>
      <c r="Z604" s="375" t="s">
        <v>400</v>
      </c>
      <c r="AA604" s="763">
        <f t="shared" si="132"/>
        <v>1.8000004265178061E-4</v>
      </c>
      <c r="AB604" s="375" t="s">
        <v>399</v>
      </c>
      <c r="AC604" s="831" t="str">
        <f t="shared" ca="1" si="131"/>
        <v>Electric tab Row 144-154 for Coal Boiler when Inputs tab E710 = SERC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SERC</v>
      </c>
      <c r="V605" s="375" t="s">
        <v>52</v>
      </c>
      <c r="X605" s="824">
        <f t="shared" si="130"/>
        <v>0.34899999999999998</v>
      </c>
      <c r="Y605" s="375" t="s">
        <v>392</v>
      </c>
      <c r="Z605" s="375" t="s">
        <v>400</v>
      </c>
      <c r="AA605" s="763">
        <f t="shared" si="132"/>
        <v>2.812000666315595E-3</v>
      </c>
      <c r="AB605" s="375" t="s">
        <v>399</v>
      </c>
      <c r="AC605" s="831" t="str">
        <f t="shared" ca="1" si="131"/>
        <v>Electric tab Row 144-154 for Coal Boiler when Inputs tab E710 = SERC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SERC</v>
      </c>
      <c r="V606" s="375" t="s">
        <v>52</v>
      </c>
      <c r="X606" s="824">
        <f t="shared" si="130"/>
        <v>0.34899999999999998</v>
      </c>
      <c r="Y606" s="375" t="s">
        <v>393</v>
      </c>
      <c r="Z606" s="375" t="s">
        <v>400</v>
      </c>
      <c r="AA606" s="763">
        <f t="shared" si="132"/>
        <v>7.7400018340265664E-6</v>
      </c>
      <c r="AB606" s="375" t="s">
        <v>399</v>
      </c>
      <c r="AC606" s="831" t="str">
        <f t="shared" ca="1" si="131"/>
        <v>Electric tab Row 144-154 for Coal Boiler when Inputs tab E710 = SERC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SERC</v>
      </c>
      <c r="V607" s="375" t="s">
        <v>52</v>
      </c>
      <c r="X607" s="824">
        <f t="shared" si="130"/>
        <v>0.34899999999999998</v>
      </c>
      <c r="Y607" s="375" t="s">
        <v>394</v>
      </c>
      <c r="Z607" s="375" t="s">
        <v>400</v>
      </c>
      <c r="AA607" s="763">
        <f t="shared" si="132"/>
        <v>1.458000345479423E-5</v>
      </c>
      <c r="AB607" s="375" t="s">
        <v>399</v>
      </c>
      <c r="AC607" s="831" t="str">
        <f t="shared" ca="1" si="131"/>
        <v>Electric tab Row 144-154 for Coal Boiler when Inputs tab E710 = SERC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SERC</v>
      </c>
      <c r="V608" s="375" t="s">
        <v>52</v>
      </c>
      <c r="X608" s="824">
        <f t="shared" si="130"/>
        <v>0.34899999999999998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SERC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SERC</v>
      </c>
      <c r="V609" s="375" t="s">
        <v>52</v>
      </c>
      <c r="X609" s="824">
        <f t="shared" si="130"/>
        <v>0.34899999999999998</v>
      </c>
      <c r="Y609" s="375" t="s">
        <v>396</v>
      </c>
      <c r="Z609" s="375" t="s">
        <v>400</v>
      </c>
      <c r="AA609" s="763">
        <f t="shared" si="132"/>
        <v>1.5000003554315054E-5</v>
      </c>
      <c r="AB609" s="375" t="s">
        <v>399</v>
      </c>
      <c r="AC609" s="831" t="str">
        <f t="shared" ca="1" si="131"/>
        <v>Electric tab Row 144-154 for Coal Boiler when Inputs tab E710 = SERC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SERC</v>
      </c>
      <c r="V610" s="375" t="s">
        <v>52</v>
      </c>
      <c r="X610" s="824">
        <f t="shared" si="130"/>
        <v>0.34899999999999998</v>
      </c>
      <c r="Y610" s="375" t="s">
        <v>397</v>
      </c>
      <c r="Z610" s="375" t="s">
        <v>400</v>
      </c>
      <c r="AA610" s="763">
        <f t="shared" si="132"/>
        <v>1.2912728530398743</v>
      </c>
      <c r="AB610" s="375" t="s">
        <v>399</v>
      </c>
      <c r="AC610" s="831" t="str">
        <f t="shared" ca="1" si="131"/>
        <v>Electric tab Row 144-154 for Coal Boiler when Inputs tab E710 = SERC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SERC</v>
      </c>
      <c r="V611" s="375" t="s">
        <v>52</v>
      </c>
      <c r="X611" s="824">
        <f t="shared" si="130"/>
        <v>0.34899999999999998</v>
      </c>
      <c r="Y611" s="375" t="s">
        <v>387</v>
      </c>
      <c r="Z611" s="375" t="s">
        <v>401</v>
      </c>
      <c r="AA611" s="378">
        <f>(O145+O189)/1000/10^6/0.000293071</f>
        <v>1.4811811875518119E-5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SERC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SERC</v>
      </c>
      <c r="V612" s="375" t="s">
        <v>52</v>
      </c>
      <c r="X612" s="824">
        <f t="shared" si="130"/>
        <v>0.34899999999999998</v>
      </c>
      <c r="Y612" s="375" t="s">
        <v>388</v>
      </c>
      <c r="Z612" s="375" t="s">
        <v>401</v>
      </c>
      <c r="AA612" s="378">
        <f t="shared" ref="AA612:AA621" si="134">(O146+O190)/1000/10^6/0.000293071</f>
        <v>1.1846175246406872E-4</v>
      </c>
      <c r="AB612" s="375" t="s">
        <v>399</v>
      </c>
      <c r="AC612" s="831" t="str">
        <f t="shared" ca="1" si="133"/>
        <v>Electric tab Row 144-154 plus Row 188-198 for Coal Boiler when Inputs tab E710 = SERC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SERC</v>
      </c>
      <c r="V613" s="375" t="s">
        <v>52</v>
      </c>
      <c r="X613" s="824">
        <f t="shared" si="130"/>
        <v>0.34899999999999998</v>
      </c>
      <c r="Y613" s="375" t="s">
        <v>389</v>
      </c>
      <c r="Z613" s="375" t="s">
        <v>401</v>
      </c>
      <c r="AA613" s="378">
        <f t="shared" si="134"/>
        <v>8.7382857965879795E-4</v>
      </c>
      <c r="AB613" s="375" t="s">
        <v>399</v>
      </c>
      <c r="AC613" s="831" t="str">
        <f t="shared" ca="1" si="133"/>
        <v>Electric tab Row 144-154 plus Row 188-198 for Coal Boiler when Inputs tab E710 = SERC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SERC</v>
      </c>
      <c r="V614" s="375" t="s">
        <v>52</v>
      </c>
      <c r="X614" s="824">
        <f t="shared" si="130"/>
        <v>0.34899999999999998</v>
      </c>
      <c r="Y614" s="375" t="s">
        <v>390</v>
      </c>
      <c r="Z614" s="375" t="s">
        <v>401</v>
      </c>
      <c r="AA614" s="378">
        <f t="shared" si="134"/>
        <v>2.2850223287961742E-4</v>
      </c>
      <c r="AB614" s="375" t="s">
        <v>399</v>
      </c>
      <c r="AC614" s="831" t="str">
        <f t="shared" ca="1" si="133"/>
        <v>Electric tab Row 144-154 plus Row 188-198 for Coal Boiler when Inputs tab E710 = SERC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SERC</v>
      </c>
      <c r="V615" s="375" t="s">
        <v>52</v>
      </c>
      <c r="X615" s="824">
        <f t="shared" si="130"/>
        <v>0.34899999999999998</v>
      </c>
      <c r="Y615" s="375" t="s">
        <v>391</v>
      </c>
      <c r="Z615" s="375" t="s">
        <v>401</v>
      </c>
      <c r="AA615" s="378">
        <f t="shared" si="134"/>
        <v>1.8023186292613952E-4</v>
      </c>
      <c r="AB615" s="375" t="s">
        <v>399</v>
      </c>
      <c r="AC615" s="831" t="str">
        <f t="shared" ca="1" si="133"/>
        <v>Electric tab Row 144-154 plus Row 188-198 for Coal Boiler when Inputs tab E710 = SERC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SERC</v>
      </c>
      <c r="V616" s="375" t="s">
        <v>52</v>
      </c>
      <c r="X616" s="824">
        <f t="shared" si="130"/>
        <v>0.34899999999999998</v>
      </c>
      <c r="Y616" s="375" t="s">
        <v>392</v>
      </c>
      <c r="Z616" s="375" t="s">
        <v>401</v>
      </c>
      <c r="AA616" s="378">
        <f t="shared" si="134"/>
        <v>2.8148292702354994E-3</v>
      </c>
      <c r="AB616" s="375" t="s">
        <v>399</v>
      </c>
      <c r="AC616" s="831" t="str">
        <f t="shared" ca="1" si="133"/>
        <v>Electric tab Row 144-154 plus Row 188-198 for Coal Boiler when Inputs tab E710 = SERC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SERC</v>
      </c>
      <c r="V617" s="375" t="s">
        <v>52</v>
      </c>
      <c r="X617" s="824">
        <f t="shared" si="130"/>
        <v>0.34899999999999998</v>
      </c>
      <c r="Y617" s="375" t="s">
        <v>393</v>
      </c>
      <c r="Z617" s="375" t="s">
        <v>401</v>
      </c>
      <c r="AA617" s="378">
        <f t="shared" si="134"/>
        <v>7.7443255292542101E-6</v>
      </c>
      <c r="AB617" s="375" t="s">
        <v>399</v>
      </c>
      <c r="AC617" s="831" t="str">
        <f t="shared" ca="1" si="133"/>
        <v>Electric tab Row 144-154 plus Row 188-198 for Coal Boiler when Inputs tab E710 = SERC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SERC</v>
      </c>
      <c r="V618" s="375" t="s">
        <v>52</v>
      </c>
      <c r="X618" s="824">
        <f t="shared" si="130"/>
        <v>0.34899999999999998</v>
      </c>
      <c r="Y618" s="375" t="s">
        <v>394</v>
      </c>
      <c r="Z618" s="375" t="s">
        <v>401</v>
      </c>
      <c r="AA618" s="378">
        <f t="shared" si="134"/>
        <v>1.4589473825753993E-5</v>
      </c>
      <c r="AB618" s="375" t="s">
        <v>399</v>
      </c>
      <c r="AC618" s="831" t="str">
        <f t="shared" ca="1" si="133"/>
        <v>Electric tab Row 144-154 plus Row 188-198 for Coal Boiler when Inputs tab E710 = SERC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SERC</v>
      </c>
      <c r="V619" s="375" t="s">
        <v>52</v>
      </c>
      <c r="X619" s="824">
        <f t="shared" si="130"/>
        <v>0.34899999999999998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SERC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SERC</v>
      </c>
      <c r="V620" s="375" t="s">
        <v>52</v>
      </c>
      <c r="X620" s="824">
        <f t="shared" si="130"/>
        <v>0.34899999999999998</v>
      </c>
      <c r="Y620" s="375" t="s">
        <v>396</v>
      </c>
      <c r="Z620" s="375" t="s">
        <v>401</v>
      </c>
      <c r="AA620" s="378">
        <f t="shared" si="134"/>
        <v>1.5007889999503837E-5</v>
      </c>
      <c r="AB620" s="375" t="s">
        <v>399</v>
      </c>
      <c r="AC620" s="831" t="str">
        <f t="shared" ca="1" si="133"/>
        <v>Electric tab Row 144-154 plus Row 188-198 for Coal Boiler when Inputs tab E710 = SERC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SERC</v>
      </c>
      <c r="V621" s="375" t="s">
        <v>52</v>
      </c>
      <c r="W621" s="832"/>
      <c r="X621" s="824">
        <f t="shared" si="130"/>
        <v>0.34899999999999998</v>
      </c>
      <c r="Y621" s="375" t="s">
        <v>397</v>
      </c>
      <c r="Z621" s="375" t="s">
        <v>401</v>
      </c>
      <c r="AA621" s="378">
        <f t="shared" si="134"/>
        <v>1.2923244548549693</v>
      </c>
      <c r="AB621" s="832" t="s">
        <v>399</v>
      </c>
      <c r="AC621" s="834" t="str">
        <f t="shared" ca="1" si="133"/>
        <v>Electric tab Row 144-154 plus Row 188-198 for Coal Boiler when Inputs tab E710 = SERC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SERC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SERC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SERC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SERC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SERC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SERC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SERC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SERC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SERC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SERC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SERC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SERC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SERC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SERC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SERC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SERC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SERC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SERC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SERC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SERC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SERC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SERC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SERC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SERC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SERC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SERC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SERC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SERC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SERC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SERC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SERC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SERC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SERC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SERC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SERC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SERC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SERC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SERC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SERC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SERC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SERC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SERC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SERC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SERC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SERC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SERC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SERC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0.34899999999999998</v>
      </c>
      <c r="Y645" s="375" t="s">
        <v>411</v>
      </c>
      <c r="Z645" s="375" t="s">
        <v>400</v>
      </c>
      <c r="AA645" s="761">
        <f>F140/10^6</f>
        <v>2.8653295128939833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SERC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SERC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0.34899999999999998</v>
      </c>
      <c r="Y646" s="375" t="s">
        <v>387</v>
      </c>
      <c r="Z646" s="375" t="s">
        <v>400</v>
      </c>
      <c r="AA646" s="763">
        <f>F145/1000/10^6/0.000293071</f>
        <v>1.4000003317360716E-5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SERC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SERC</v>
      </c>
      <c r="V647" s="375" t="s">
        <v>406</v>
      </c>
      <c r="W647" s="375" t="str">
        <f t="shared" si="140"/>
        <v>100%Boiler_0%IGCC</v>
      </c>
      <c r="X647" s="824">
        <f t="shared" si="141"/>
        <v>0.34899999999999998</v>
      </c>
      <c r="Y647" s="375" t="s">
        <v>388</v>
      </c>
      <c r="Z647" s="375" t="s">
        <v>400</v>
      </c>
      <c r="AA647" s="763">
        <f t="shared" ref="AA647:AA656" si="143">F146/1000/10^6/0.000293071</f>
        <v>1.1300002677584006E-4</v>
      </c>
      <c r="AB647" s="375" t="s">
        <v>399</v>
      </c>
      <c r="AC647" s="831" t="str">
        <f t="shared" ca="1" si="142"/>
        <v>Electric tab Row 144-154 for Coal Mix when Inputs tab E710 = SERC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SERC</v>
      </c>
      <c r="V648" s="375" t="s">
        <v>406</v>
      </c>
      <c r="W648" s="375" t="str">
        <f t="shared" si="140"/>
        <v>100%Boiler_0%IGCC</v>
      </c>
      <c r="X648" s="824">
        <f t="shared" si="141"/>
        <v>0.34899999999999998</v>
      </c>
      <c r="Y648" s="375" t="s">
        <v>389</v>
      </c>
      <c r="Z648" s="375" t="s">
        <v>400</v>
      </c>
      <c r="AA648" s="763">
        <f t="shared" si="143"/>
        <v>8.7300020686113615E-4</v>
      </c>
      <c r="AB648" s="375" t="s">
        <v>399</v>
      </c>
      <c r="AC648" s="831" t="str">
        <f t="shared" ca="1" si="142"/>
        <v>Electric tab Row 144-154 for Coal Mix when Inputs tab E710 = SERC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SERC</v>
      </c>
      <c r="V649" s="375" t="s">
        <v>406</v>
      </c>
      <c r="W649" s="375" t="str">
        <f t="shared" si="140"/>
        <v>100%Boiler_0%IGCC</v>
      </c>
      <c r="X649" s="824">
        <f t="shared" si="141"/>
        <v>0.34899999999999998</v>
      </c>
      <c r="Y649" s="375" t="s">
        <v>390</v>
      </c>
      <c r="Z649" s="375" t="s">
        <v>400</v>
      </c>
      <c r="AA649" s="763">
        <f t="shared" si="143"/>
        <v>2.2800005402558884E-4</v>
      </c>
      <c r="AB649" s="375" t="s">
        <v>399</v>
      </c>
      <c r="AC649" s="831" t="str">
        <f t="shared" ca="1" si="142"/>
        <v>Electric tab Row 144-154 for Coal Mix when Inputs tab E710 = SERC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SERC</v>
      </c>
      <c r="V650" s="375" t="s">
        <v>406</v>
      </c>
      <c r="W650" s="375" t="str">
        <f t="shared" si="140"/>
        <v>100%Boiler_0%IGCC</v>
      </c>
      <c r="X650" s="824">
        <f t="shared" si="141"/>
        <v>0.34899999999999998</v>
      </c>
      <c r="Y650" s="375" t="s">
        <v>391</v>
      </c>
      <c r="Z650" s="375" t="s">
        <v>400</v>
      </c>
      <c r="AA650" s="763">
        <f t="shared" si="143"/>
        <v>1.8000004265178061E-4</v>
      </c>
      <c r="AB650" s="375" t="s">
        <v>399</v>
      </c>
      <c r="AC650" s="831" t="str">
        <f t="shared" ca="1" si="142"/>
        <v>Electric tab Row 144-154 for Coal Mix when Inputs tab E710 = SERC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SERC</v>
      </c>
      <c r="V651" s="375" t="s">
        <v>406</v>
      </c>
      <c r="W651" s="375" t="str">
        <f t="shared" si="140"/>
        <v>100%Boiler_0%IGCC</v>
      </c>
      <c r="X651" s="824">
        <f t="shared" si="141"/>
        <v>0.34899999999999998</v>
      </c>
      <c r="Y651" s="375" t="s">
        <v>392</v>
      </c>
      <c r="Z651" s="375" t="s">
        <v>400</v>
      </c>
      <c r="AA651" s="763">
        <f t="shared" si="143"/>
        <v>2.812000666315595E-3</v>
      </c>
      <c r="AB651" s="375" t="s">
        <v>399</v>
      </c>
      <c r="AC651" s="831" t="str">
        <f t="shared" ca="1" si="142"/>
        <v>Electric tab Row 144-154 for Coal Mix when Inputs tab E710 = SERC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SERC</v>
      </c>
      <c r="V652" s="375" t="s">
        <v>406</v>
      </c>
      <c r="W652" s="375" t="str">
        <f t="shared" si="140"/>
        <v>100%Boiler_0%IGCC</v>
      </c>
      <c r="X652" s="824">
        <f t="shared" si="141"/>
        <v>0.34899999999999998</v>
      </c>
      <c r="Y652" s="375" t="s">
        <v>393</v>
      </c>
      <c r="Z652" s="375" t="s">
        <v>400</v>
      </c>
      <c r="AA652" s="763">
        <f t="shared" si="143"/>
        <v>7.7400018340265664E-6</v>
      </c>
      <c r="AB652" s="375" t="s">
        <v>399</v>
      </c>
      <c r="AC652" s="831" t="str">
        <f t="shared" ca="1" si="142"/>
        <v>Electric tab Row 144-154 for Coal Mix when Inputs tab E710 = SERC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SERC</v>
      </c>
      <c r="V653" s="375" t="s">
        <v>406</v>
      </c>
      <c r="W653" s="375" t="str">
        <f t="shared" si="140"/>
        <v>100%Boiler_0%IGCC</v>
      </c>
      <c r="X653" s="824">
        <f t="shared" si="141"/>
        <v>0.34899999999999998</v>
      </c>
      <c r="Y653" s="375" t="s">
        <v>394</v>
      </c>
      <c r="Z653" s="375" t="s">
        <v>400</v>
      </c>
      <c r="AA653" s="763">
        <f t="shared" si="143"/>
        <v>1.458000345479423E-5</v>
      </c>
      <c r="AB653" s="375" t="s">
        <v>399</v>
      </c>
      <c r="AC653" s="831" t="str">
        <f t="shared" ca="1" si="142"/>
        <v>Electric tab Row 144-154 for Coal Mix when Inputs tab E710 = SERC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SERC</v>
      </c>
      <c r="V654" s="375" t="s">
        <v>406</v>
      </c>
      <c r="W654" s="375" t="str">
        <f t="shared" si="140"/>
        <v>100%Boiler_0%IGCC</v>
      </c>
      <c r="X654" s="824">
        <f t="shared" si="141"/>
        <v>0.34899999999999998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SERC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SERC</v>
      </c>
      <c r="V655" s="375" t="s">
        <v>406</v>
      </c>
      <c r="W655" s="375" t="str">
        <f t="shared" si="140"/>
        <v>100%Boiler_0%IGCC</v>
      </c>
      <c r="X655" s="824">
        <f t="shared" si="141"/>
        <v>0.34899999999999998</v>
      </c>
      <c r="Y655" s="375" t="s">
        <v>396</v>
      </c>
      <c r="Z655" s="375" t="s">
        <v>400</v>
      </c>
      <c r="AA655" s="763">
        <f t="shared" si="143"/>
        <v>1.5000003554315054E-5</v>
      </c>
      <c r="AB655" s="375" t="s">
        <v>399</v>
      </c>
      <c r="AC655" s="831" t="str">
        <f t="shared" ca="1" si="142"/>
        <v>Electric tab Row 144-154 for Coal Mix when Inputs tab E710 = SERC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SERC</v>
      </c>
      <c r="V656" s="375" t="s">
        <v>406</v>
      </c>
      <c r="W656" s="375" t="str">
        <f t="shared" si="140"/>
        <v>100%Boiler_0%IGCC</v>
      </c>
      <c r="X656" s="824">
        <f t="shared" si="141"/>
        <v>0.34899999999999998</v>
      </c>
      <c r="Y656" s="375" t="s">
        <v>397</v>
      </c>
      <c r="Z656" s="375" t="s">
        <v>400</v>
      </c>
      <c r="AA656" s="763">
        <f t="shared" si="143"/>
        <v>1.2912728530398743</v>
      </c>
      <c r="AB656" s="375" t="s">
        <v>399</v>
      </c>
      <c r="AC656" s="831" t="str">
        <f t="shared" ca="1" si="142"/>
        <v>Electric tab Row 144-154 for Coal Mix when Inputs tab E710 = SERC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SERC</v>
      </c>
      <c r="V657" s="375" t="s">
        <v>406</v>
      </c>
      <c r="W657" s="375" t="str">
        <f t="shared" si="140"/>
        <v>100%Boiler_0%IGCC</v>
      </c>
      <c r="X657" s="824">
        <f t="shared" si="141"/>
        <v>0.34899999999999998</v>
      </c>
      <c r="Y657" s="375" t="s">
        <v>387</v>
      </c>
      <c r="Z657" s="375" t="s">
        <v>401</v>
      </c>
      <c r="AA657" s="378">
        <f>(F145+F189)/1000/10^6/0.000293071</f>
        <v>1.4811811875518119E-5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SERC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SERC</v>
      </c>
      <c r="V658" s="375" t="s">
        <v>406</v>
      </c>
      <c r="W658" s="375" t="str">
        <f t="shared" si="140"/>
        <v>100%Boiler_0%IGCC</v>
      </c>
      <c r="X658" s="824">
        <f t="shared" si="141"/>
        <v>0.34899999999999998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1.1846175246406872E-4</v>
      </c>
      <c r="AB658" s="375" t="s">
        <v>399</v>
      </c>
      <c r="AC658" s="831" t="str">
        <f t="shared" ca="1" si="144"/>
        <v>Electric tab Row 144-154 plus Row 188-198 for Coal Mix when Inputs tab E710 = SERC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SERC</v>
      </c>
      <c r="V659" s="375" t="s">
        <v>406</v>
      </c>
      <c r="W659" s="375" t="str">
        <f t="shared" si="140"/>
        <v>100%Boiler_0%IGCC</v>
      </c>
      <c r="X659" s="824">
        <f t="shared" si="141"/>
        <v>0.34899999999999998</v>
      </c>
      <c r="Y659" s="375" t="s">
        <v>389</v>
      </c>
      <c r="Z659" s="375" t="s">
        <v>401</v>
      </c>
      <c r="AA659" s="378">
        <f t="shared" si="145"/>
        <v>8.7382857965879795E-4</v>
      </c>
      <c r="AB659" s="375" t="s">
        <v>399</v>
      </c>
      <c r="AC659" s="831" t="str">
        <f t="shared" ca="1" si="144"/>
        <v>Electric tab Row 144-154 plus Row 188-198 for Coal Mix when Inputs tab E710 = SERC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SERC</v>
      </c>
      <c r="V660" s="375" t="s">
        <v>406</v>
      </c>
      <c r="W660" s="375" t="str">
        <f t="shared" si="140"/>
        <v>100%Boiler_0%IGCC</v>
      </c>
      <c r="X660" s="824">
        <f t="shared" si="141"/>
        <v>0.34899999999999998</v>
      </c>
      <c r="Y660" s="375" t="s">
        <v>390</v>
      </c>
      <c r="Z660" s="375" t="s">
        <v>401</v>
      </c>
      <c r="AA660" s="378">
        <f t="shared" si="145"/>
        <v>2.2850223287961742E-4</v>
      </c>
      <c r="AB660" s="375" t="s">
        <v>399</v>
      </c>
      <c r="AC660" s="831" t="str">
        <f t="shared" ca="1" si="144"/>
        <v>Electric tab Row 144-154 plus Row 188-198 for Coal Mix when Inputs tab E710 = SERC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SERC</v>
      </c>
      <c r="V661" s="375" t="s">
        <v>406</v>
      </c>
      <c r="W661" s="375" t="str">
        <f t="shared" si="140"/>
        <v>100%Boiler_0%IGCC</v>
      </c>
      <c r="X661" s="824">
        <f t="shared" si="141"/>
        <v>0.34899999999999998</v>
      </c>
      <c r="Y661" s="375" t="s">
        <v>391</v>
      </c>
      <c r="Z661" s="375" t="s">
        <v>401</v>
      </c>
      <c r="AA661" s="378">
        <f t="shared" si="145"/>
        <v>1.8023186292613952E-4</v>
      </c>
      <c r="AB661" s="375" t="s">
        <v>399</v>
      </c>
      <c r="AC661" s="831" t="str">
        <f t="shared" ca="1" si="144"/>
        <v>Electric tab Row 144-154 plus Row 188-198 for Coal Mix when Inputs tab E710 = SERC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SERC</v>
      </c>
      <c r="V662" s="375" t="s">
        <v>406</v>
      </c>
      <c r="W662" s="375" t="str">
        <f t="shared" si="140"/>
        <v>100%Boiler_0%IGCC</v>
      </c>
      <c r="X662" s="824">
        <f t="shared" si="141"/>
        <v>0.34899999999999998</v>
      </c>
      <c r="Y662" s="375" t="s">
        <v>392</v>
      </c>
      <c r="Z662" s="375" t="s">
        <v>401</v>
      </c>
      <c r="AA662" s="378">
        <f t="shared" si="145"/>
        <v>2.8148292702354994E-3</v>
      </c>
      <c r="AB662" s="375" t="s">
        <v>399</v>
      </c>
      <c r="AC662" s="831" t="str">
        <f t="shared" ca="1" si="144"/>
        <v>Electric tab Row 144-154 plus Row 188-198 for Coal Mix when Inputs tab E710 = SERC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SERC</v>
      </c>
      <c r="V663" s="375" t="s">
        <v>406</v>
      </c>
      <c r="W663" s="375" t="str">
        <f t="shared" si="140"/>
        <v>100%Boiler_0%IGCC</v>
      </c>
      <c r="X663" s="824">
        <f t="shared" si="141"/>
        <v>0.34899999999999998</v>
      </c>
      <c r="Y663" s="375" t="s">
        <v>393</v>
      </c>
      <c r="Z663" s="375" t="s">
        <v>401</v>
      </c>
      <c r="AA663" s="378">
        <f t="shared" si="145"/>
        <v>7.7443255292542101E-6</v>
      </c>
      <c r="AB663" s="375" t="s">
        <v>399</v>
      </c>
      <c r="AC663" s="831" t="str">
        <f t="shared" ca="1" si="144"/>
        <v>Electric tab Row 144-154 plus Row 188-198 for Coal Mix when Inputs tab E710 = SERC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SERC</v>
      </c>
      <c r="V664" s="375" t="s">
        <v>406</v>
      </c>
      <c r="W664" s="375" t="str">
        <f t="shared" si="140"/>
        <v>100%Boiler_0%IGCC</v>
      </c>
      <c r="X664" s="824">
        <f t="shared" si="141"/>
        <v>0.34899999999999998</v>
      </c>
      <c r="Y664" s="375" t="s">
        <v>394</v>
      </c>
      <c r="Z664" s="375" t="s">
        <v>401</v>
      </c>
      <c r="AA664" s="378">
        <f t="shared" si="145"/>
        <v>1.4589473825753993E-5</v>
      </c>
      <c r="AB664" s="375" t="s">
        <v>399</v>
      </c>
      <c r="AC664" s="831" t="str">
        <f t="shared" ca="1" si="144"/>
        <v>Electric tab Row 144-154 plus Row 188-198 for Coal Mix when Inputs tab E710 = SERC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SERC</v>
      </c>
      <c r="V665" s="375" t="s">
        <v>406</v>
      </c>
      <c r="W665" s="375" t="str">
        <f t="shared" si="140"/>
        <v>100%Boiler_0%IGCC</v>
      </c>
      <c r="X665" s="824">
        <f t="shared" si="141"/>
        <v>0.34899999999999998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SERC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SERC</v>
      </c>
      <c r="V666" s="375" t="s">
        <v>406</v>
      </c>
      <c r="W666" s="375" t="str">
        <f t="shared" si="140"/>
        <v>100%Boiler_0%IGCC</v>
      </c>
      <c r="X666" s="824">
        <f t="shared" si="141"/>
        <v>0.34899999999999998</v>
      </c>
      <c r="Y666" s="375" t="s">
        <v>396</v>
      </c>
      <c r="Z666" s="375" t="s">
        <v>401</v>
      </c>
      <c r="AA666" s="378">
        <f t="shared" si="145"/>
        <v>1.5007889999503837E-5</v>
      </c>
      <c r="AB666" s="375" t="s">
        <v>399</v>
      </c>
      <c r="AC666" s="831" t="str">
        <f t="shared" ca="1" si="144"/>
        <v>Electric tab Row 144-154 plus Row 188-198 for Coal Mix when Inputs tab E710 = SERC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SERC</v>
      </c>
      <c r="V667" s="375" t="s">
        <v>406</v>
      </c>
      <c r="W667" s="375" t="str">
        <f t="shared" si="140"/>
        <v>100%Boiler_0%IGCC</v>
      </c>
      <c r="X667" s="824">
        <f t="shared" si="141"/>
        <v>0.34899999999999998</v>
      </c>
      <c r="Y667" s="375" t="s">
        <v>397</v>
      </c>
      <c r="Z667" s="375" t="s">
        <v>401</v>
      </c>
      <c r="AA667" s="378">
        <f t="shared" si="145"/>
        <v>1.2923244548549693</v>
      </c>
      <c r="AB667" s="375" t="s">
        <v>399</v>
      </c>
      <c r="AC667" s="831" t="str">
        <f t="shared" ca="1" si="144"/>
        <v>Electric tab Row 144-154 plus Row 188-198 for Coal Mix when Inputs tab E710 = SERC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SERC</v>
      </c>
      <c r="V668" s="375" t="s">
        <v>52</v>
      </c>
      <c r="X668" s="824">
        <f t="shared" ref="X668:X713" si="147">INDEX($D$71:$D$72,MATCH(V668,$A$71:$A$72,0))</f>
        <v>0.34899999999999998</v>
      </c>
      <c r="Y668" s="375" t="s">
        <v>411</v>
      </c>
      <c r="Z668" s="375" t="s">
        <v>400</v>
      </c>
      <c r="AA668" s="761">
        <f>P140/10^6</f>
        <v>2.8653295128939833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SERC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SERC</v>
      </c>
      <c r="V669" s="375" t="s">
        <v>52</v>
      </c>
      <c r="X669" s="824">
        <f t="shared" si="147"/>
        <v>0.34899999999999998</v>
      </c>
      <c r="Y669" s="375" t="s">
        <v>387</v>
      </c>
      <c r="Z669" s="375" t="s">
        <v>400</v>
      </c>
      <c r="AA669" s="763">
        <f>P145/1000/10^6/0.000293071</f>
        <v>1.4000003317360716E-5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SERC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SERC</v>
      </c>
      <c r="V670" s="375" t="s">
        <v>52</v>
      </c>
      <c r="X670" s="824">
        <f t="shared" si="147"/>
        <v>0.34899999999999998</v>
      </c>
      <c r="Y670" s="375" t="s">
        <v>388</v>
      </c>
      <c r="Z670" s="375" t="s">
        <v>400</v>
      </c>
      <c r="AA670" s="763">
        <f t="shared" ref="AA670:AA679" si="149">P146/1000/10^6/0.000293071</f>
        <v>1.1300002677584006E-4</v>
      </c>
      <c r="AB670" s="375" t="s">
        <v>399</v>
      </c>
      <c r="AC670" s="831" t="str">
        <f t="shared" ca="1" si="148"/>
        <v>Electric tab Row 144-154 for Coal Boiler when Inputs tab E710 = SERC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SERC</v>
      </c>
      <c r="V671" s="375" t="s">
        <v>52</v>
      </c>
      <c r="X671" s="824">
        <f t="shared" si="147"/>
        <v>0.34899999999999998</v>
      </c>
      <c r="Y671" s="375" t="s">
        <v>389</v>
      </c>
      <c r="Z671" s="375" t="s">
        <v>400</v>
      </c>
      <c r="AA671" s="763">
        <f t="shared" si="149"/>
        <v>8.7300020686113615E-4</v>
      </c>
      <c r="AB671" s="375" t="s">
        <v>399</v>
      </c>
      <c r="AC671" s="831" t="str">
        <f t="shared" ca="1" si="148"/>
        <v>Electric tab Row 144-154 for Coal Boiler when Inputs tab E710 = SERC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SERC</v>
      </c>
      <c r="V672" s="375" t="s">
        <v>52</v>
      </c>
      <c r="X672" s="824">
        <f t="shared" si="147"/>
        <v>0.34899999999999998</v>
      </c>
      <c r="Y672" s="375" t="s">
        <v>390</v>
      </c>
      <c r="Z672" s="375" t="s">
        <v>400</v>
      </c>
      <c r="AA672" s="763">
        <f t="shared" si="149"/>
        <v>2.2800005402558884E-4</v>
      </c>
      <c r="AB672" s="375" t="s">
        <v>399</v>
      </c>
      <c r="AC672" s="831" t="str">
        <f t="shared" ca="1" si="148"/>
        <v>Electric tab Row 144-154 for Coal Boiler when Inputs tab E710 = SERC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SERC</v>
      </c>
      <c r="V673" s="375" t="s">
        <v>52</v>
      </c>
      <c r="X673" s="824">
        <f t="shared" si="147"/>
        <v>0.34899999999999998</v>
      </c>
      <c r="Y673" s="375" t="s">
        <v>391</v>
      </c>
      <c r="Z673" s="375" t="s">
        <v>400</v>
      </c>
      <c r="AA673" s="763">
        <f t="shared" si="149"/>
        <v>1.8000004265178061E-4</v>
      </c>
      <c r="AB673" s="375" t="s">
        <v>399</v>
      </c>
      <c r="AC673" s="831" t="str">
        <f t="shared" ca="1" si="148"/>
        <v>Electric tab Row 144-154 for Coal Boiler when Inputs tab E710 = SERC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SERC</v>
      </c>
      <c r="V674" s="375" t="s">
        <v>52</v>
      </c>
      <c r="X674" s="824">
        <f t="shared" si="147"/>
        <v>0.34899999999999998</v>
      </c>
      <c r="Y674" s="375" t="s">
        <v>392</v>
      </c>
      <c r="Z674" s="375" t="s">
        <v>400</v>
      </c>
      <c r="AA674" s="763">
        <f t="shared" si="149"/>
        <v>2.812000666315595E-3</v>
      </c>
      <c r="AB674" s="375" t="s">
        <v>399</v>
      </c>
      <c r="AC674" s="831" t="str">
        <f t="shared" ca="1" si="148"/>
        <v>Electric tab Row 144-154 for Coal Boiler when Inputs tab E710 = SERC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SERC</v>
      </c>
      <c r="V675" s="375" t="s">
        <v>52</v>
      </c>
      <c r="X675" s="824">
        <f t="shared" si="147"/>
        <v>0.34899999999999998</v>
      </c>
      <c r="Y675" s="375" t="s">
        <v>393</v>
      </c>
      <c r="Z675" s="375" t="s">
        <v>400</v>
      </c>
      <c r="AA675" s="763">
        <f t="shared" si="149"/>
        <v>7.7400018340265664E-6</v>
      </c>
      <c r="AB675" s="375" t="s">
        <v>399</v>
      </c>
      <c r="AC675" s="831" t="str">
        <f t="shared" ca="1" si="148"/>
        <v>Electric tab Row 144-154 for Coal Boiler when Inputs tab E710 = SERC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SERC</v>
      </c>
      <c r="V676" s="375" t="s">
        <v>52</v>
      </c>
      <c r="X676" s="824">
        <f t="shared" si="147"/>
        <v>0.34899999999999998</v>
      </c>
      <c r="Y676" s="375" t="s">
        <v>394</v>
      </c>
      <c r="Z676" s="375" t="s">
        <v>400</v>
      </c>
      <c r="AA676" s="763">
        <f t="shared" si="149"/>
        <v>1.458000345479423E-5</v>
      </c>
      <c r="AB676" s="375" t="s">
        <v>399</v>
      </c>
      <c r="AC676" s="831" t="str">
        <f t="shared" ca="1" si="148"/>
        <v>Electric tab Row 144-154 for Coal Boiler when Inputs tab E710 = SERC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SERC</v>
      </c>
      <c r="V677" s="375" t="s">
        <v>52</v>
      </c>
      <c r="X677" s="824">
        <f t="shared" si="147"/>
        <v>0.34899999999999998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SERC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SERC</v>
      </c>
      <c r="V678" s="375" t="s">
        <v>52</v>
      </c>
      <c r="X678" s="824">
        <f t="shared" si="147"/>
        <v>0.34899999999999998</v>
      </c>
      <c r="Y678" s="375" t="s">
        <v>396</v>
      </c>
      <c r="Z678" s="375" t="s">
        <v>400</v>
      </c>
      <c r="AA678" s="763">
        <f t="shared" si="149"/>
        <v>1.5000003554315054E-5</v>
      </c>
      <c r="AB678" s="375" t="s">
        <v>399</v>
      </c>
      <c r="AC678" s="831" t="str">
        <f t="shared" ca="1" si="148"/>
        <v>Electric tab Row 144-154 for Coal Boiler when Inputs tab E710 = SERC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SERC</v>
      </c>
      <c r="V679" s="375" t="s">
        <v>52</v>
      </c>
      <c r="X679" s="824">
        <f t="shared" si="147"/>
        <v>0.34899999999999998</v>
      </c>
      <c r="Y679" s="375" t="s">
        <v>397</v>
      </c>
      <c r="Z679" s="375" t="s">
        <v>400</v>
      </c>
      <c r="AA679" s="763">
        <f t="shared" si="149"/>
        <v>2.1023825742350111</v>
      </c>
      <c r="AB679" s="375" t="s">
        <v>399</v>
      </c>
      <c r="AC679" s="831" t="str">
        <f t="shared" ca="1" si="148"/>
        <v>Electric tab Row 144-154 for Coal Boiler when Inputs tab E710 = SERC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SERC</v>
      </c>
      <c r="V680" s="375" t="s">
        <v>52</v>
      </c>
      <c r="X680" s="824">
        <f t="shared" si="147"/>
        <v>0.34899999999999998</v>
      </c>
      <c r="Y680" s="375" t="s">
        <v>387</v>
      </c>
      <c r="Z680" s="375" t="s">
        <v>401</v>
      </c>
      <c r="AA680" s="378">
        <f>(P145+P189)/1000/10^6/0.000293071</f>
        <v>1.4811811875518119E-5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SERC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SERC</v>
      </c>
      <c r="V681" s="375" t="s">
        <v>52</v>
      </c>
      <c r="X681" s="824">
        <f t="shared" si="147"/>
        <v>0.34899999999999998</v>
      </c>
      <c r="Y681" s="375" t="s">
        <v>388</v>
      </c>
      <c r="Z681" s="375" t="s">
        <v>401</v>
      </c>
      <c r="AA681" s="378">
        <f t="shared" ref="AA681:AA690" si="151">(P146+P190)/1000/10^6/0.000293071</f>
        <v>1.1846175246406872E-4</v>
      </c>
      <c r="AB681" s="375" t="s">
        <v>399</v>
      </c>
      <c r="AC681" s="831" t="str">
        <f t="shared" ca="1" si="150"/>
        <v>Electric tab Row 144-154 plus Row 188-198 for Coal Boiler when Inputs tab E710 = SERC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SERC</v>
      </c>
      <c r="V682" s="375" t="s">
        <v>52</v>
      </c>
      <c r="X682" s="824">
        <f t="shared" si="147"/>
        <v>0.34899999999999998</v>
      </c>
      <c r="Y682" s="375" t="s">
        <v>389</v>
      </c>
      <c r="Z682" s="375" t="s">
        <v>401</v>
      </c>
      <c r="AA682" s="378">
        <f t="shared" si="151"/>
        <v>8.7382857965879795E-4</v>
      </c>
      <c r="AB682" s="375" t="s">
        <v>399</v>
      </c>
      <c r="AC682" s="831" t="str">
        <f t="shared" ca="1" si="150"/>
        <v>Electric tab Row 144-154 plus Row 188-198 for Coal Boiler when Inputs tab E710 = SERC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SERC</v>
      </c>
      <c r="V683" s="375" t="s">
        <v>52</v>
      </c>
      <c r="X683" s="824">
        <f t="shared" si="147"/>
        <v>0.34899999999999998</v>
      </c>
      <c r="Y683" s="375" t="s">
        <v>390</v>
      </c>
      <c r="Z683" s="375" t="s">
        <v>401</v>
      </c>
      <c r="AA683" s="378">
        <f t="shared" si="151"/>
        <v>2.2850223287961742E-4</v>
      </c>
      <c r="AB683" s="375" t="s">
        <v>399</v>
      </c>
      <c r="AC683" s="831" t="str">
        <f t="shared" ca="1" si="150"/>
        <v>Electric tab Row 144-154 plus Row 188-198 for Coal Boiler when Inputs tab E710 = SERC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SERC</v>
      </c>
      <c r="V684" s="375" t="s">
        <v>52</v>
      </c>
      <c r="X684" s="824">
        <f t="shared" si="147"/>
        <v>0.34899999999999998</v>
      </c>
      <c r="Y684" s="375" t="s">
        <v>391</v>
      </c>
      <c r="Z684" s="375" t="s">
        <v>401</v>
      </c>
      <c r="AA684" s="378">
        <f t="shared" si="151"/>
        <v>1.8023186292613952E-4</v>
      </c>
      <c r="AB684" s="375" t="s">
        <v>399</v>
      </c>
      <c r="AC684" s="831" t="str">
        <f t="shared" ca="1" si="150"/>
        <v>Electric tab Row 144-154 plus Row 188-198 for Coal Boiler when Inputs tab E710 = SERC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SERC</v>
      </c>
      <c r="V685" s="375" t="s">
        <v>52</v>
      </c>
      <c r="X685" s="824">
        <f t="shared" si="147"/>
        <v>0.34899999999999998</v>
      </c>
      <c r="Y685" s="375" t="s">
        <v>392</v>
      </c>
      <c r="Z685" s="375" t="s">
        <v>401</v>
      </c>
      <c r="AA685" s="378">
        <f t="shared" si="151"/>
        <v>2.8148292702354994E-3</v>
      </c>
      <c r="AB685" s="375" t="s">
        <v>399</v>
      </c>
      <c r="AC685" s="831" t="str">
        <f t="shared" ca="1" si="150"/>
        <v>Electric tab Row 144-154 plus Row 188-198 for Coal Boiler when Inputs tab E710 = SERC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SERC</v>
      </c>
      <c r="V686" s="375" t="s">
        <v>52</v>
      </c>
      <c r="X686" s="824">
        <f t="shared" si="147"/>
        <v>0.34899999999999998</v>
      </c>
      <c r="Y686" s="375" t="s">
        <v>393</v>
      </c>
      <c r="Z686" s="375" t="s">
        <v>401</v>
      </c>
      <c r="AA686" s="378">
        <f t="shared" si="151"/>
        <v>7.7443255292542101E-6</v>
      </c>
      <c r="AB686" s="375" t="s">
        <v>399</v>
      </c>
      <c r="AC686" s="831" t="str">
        <f t="shared" ca="1" si="150"/>
        <v>Electric tab Row 144-154 plus Row 188-198 for Coal Boiler when Inputs tab E710 = SERC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SERC</v>
      </c>
      <c r="V687" s="375" t="s">
        <v>52</v>
      </c>
      <c r="X687" s="824">
        <f t="shared" si="147"/>
        <v>0.34899999999999998</v>
      </c>
      <c r="Y687" s="375" t="s">
        <v>394</v>
      </c>
      <c r="Z687" s="375" t="s">
        <v>401</v>
      </c>
      <c r="AA687" s="378">
        <f t="shared" si="151"/>
        <v>1.4589473825753993E-5</v>
      </c>
      <c r="AB687" s="375" t="s">
        <v>399</v>
      </c>
      <c r="AC687" s="831" t="str">
        <f t="shared" ca="1" si="150"/>
        <v>Electric tab Row 144-154 plus Row 188-198 for Coal Boiler when Inputs tab E710 = SERC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SERC</v>
      </c>
      <c r="V688" s="375" t="s">
        <v>52</v>
      </c>
      <c r="X688" s="824">
        <f t="shared" si="147"/>
        <v>0.34899999999999998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SERC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SERC</v>
      </c>
      <c r="V689" s="375" t="s">
        <v>52</v>
      </c>
      <c r="X689" s="824">
        <f t="shared" si="147"/>
        <v>0.34899999999999998</v>
      </c>
      <c r="Y689" s="375" t="s">
        <v>396</v>
      </c>
      <c r="Z689" s="375" t="s">
        <v>401</v>
      </c>
      <c r="AA689" s="378">
        <f t="shared" si="151"/>
        <v>1.5007889999503837E-5</v>
      </c>
      <c r="AB689" s="375" t="s">
        <v>399</v>
      </c>
      <c r="AC689" s="831" t="str">
        <f t="shared" ca="1" si="150"/>
        <v>Electric tab Row 144-154 plus Row 188-198 for Coal Boiler when Inputs tab E710 = SERC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SERC</v>
      </c>
      <c r="V690" s="375" t="s">
        <v>52</v>
      </c>
      <c r="X690" s="824">
        <f t="shared" si="147"/>
        <v>0.34899999999999998</v>
      </c>
      <c r="Y690" s="375" t="s">
        <v>397</v>
      </c>
      <c r="Z690" s="375" t="s">
        <v>401</v>
      </c>
      <c r="AA690" s="378">
        <f t="shared" si="151"/>
        <v>2.1040947370253043</v>
      </c>
      <c r="AB690" s="375" t="s">
        <v>399</v>
      </c>
      <c r="AC690" s="831" t="str">
        <f t="shared" ca="1" si="150"/>
        <v>Electric tab Row 144-154 plus Row 188-198 for Coal Boiler when Inputs tab E710 = SERC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SERC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SERC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SERC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SERC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SERC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SERC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SERC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SERC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SERC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SERC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SERC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SERC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SERC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SERC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SERC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SERC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SERC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SERC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SERC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SERC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SERC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SERC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SERC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SERC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SERC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SERC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SERC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SERC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SERC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SERC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SERC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SERC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SERC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SERC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SERC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SERC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SERC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SERC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SERC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SERC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SERC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SERC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SERC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SERC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SERC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SERC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SERC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0.34899999999999998</v>
      </c>
      <c r="Y714" s="375" t="s">
        <v>411</v>
      </c>
      <c r="Z714" s="375" t="s">
        <v>400</v>
      </c>
      <c r="AA714" s="761">
        <f>G140/10^6</f>
        <v>2.8653295128939833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SERC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SERC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0.34899999999999998</v>
      </c>
      <c r="Y715" s="375" t="s">
        <v>387</v>
      </c>
      <c r="Z715" s="375" t="s">
        <v>400</v>
      </c>
      <c r="AA715" s="763">
        <f>G145/1000/10^6/0.000293071</f>
        <v>1.4000003317360716E-5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SERC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SERC</v>
      </c>
      <c r="V716" s="375" t="s">
        <v>406</v>
      </c>
      <c r="W716" s="375" t="str">
        <f t="shared" si="157"/>
        <v>100%Boiler_0%IGCC</v>
      </c>
      <c r="X716" s="824">
        <f t="shared" si="158"/>
        <v>0.34899999999999998</v>
      </c>
      <c r="Y716" s="375" t="s">
        <v>388</v>
      </c>
      <c r="Z716" s="375" t="s">
        <v>400</v>
      </c>
      <c r="AA716" s="763">
        <f t="shared" ref="AA716:AA725" si="160">G146/1000/10^6/0.000293071</f>
        <v>1.1300002677584006E-4</v>
      </c>
      <c r="AB716" s="375" t="s">
        <v>399</v>
      </c>
      <c r="AC716" s="831" t="str">
        <f t="shared" ca="1" si="159"/>
        <v>Electric tab Row 144-154 for Coal Mix when Inputs tab E710 = SERC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SERC</v>
      </c>
      <c r="V717" s="375" t="s">
        <v>406</v>
      </c>
      <c r="W717" s="375" t="str">
        <f t="shared" si="157"/>
        <v>100%Boiler_0%IGCC</v>
      </c>
      <c r="X717" s="824">
        <f t="shared" si="158"/>
        <v>0.34899999999999998</v>
      </c>
      <c r="Y717" s="375" t="s">
        <v>389</v>
      </c>
      <c r="Z717" s="375" t="s">
        <v>400</v>
      </c>
      <c r="AA717" s="763">
        <f t="shared" si="160"/>
        <v>8.7300020686113615E-4</v>
      </c>
      <c r="AB717" s="375" t="s">
        <v>399</v>
      </c>
      <c r="AC717" s="831" t="str">
        <f t="shared" ca="1" si="159"/>
        <v>Electric tab Row 144-154 for Coal Mix when Inputs tab E710 = SERC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SERC</v>
      </c>
      <c r="V718" s="375" t="s">
        <v>406</v>
      </c>
      <c r="W718" s="375" t="str">
        <f t="shared" si="157"/>
        <v>100%Boiler_0%IGCC</v>
      </c>
      <c r="X718" s="824">
        <f t="shared" si="158"/>
        <v>0.34899999999999998</v>
      </c>
      <c r="Y718" s="375" t="s">
        <v>390</v>
      </c>
      <c r="Z718" s="375" t="s">
        <v>400</v>
      </c>
      <c r="AA718" s="763">
        <f t="shared" si="160"/>
        <v>2.2800005402558884E-4</v>
      </c>
      <c r="AB718" s="375" t="s">
        <v>399</v>
      </c>
      <c r="AC718" s="831" t="str">
        <f t="shared" ca="1" si="159"/>
        <v>Electric tab Row 144-154 for Coal Mix when Inputs tab E710 = SERC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SERC</v>
      </c>
      <c r="V719" s="375" t="s">
        <v>406</v>
      </c>
      <c r="W719" s="375" t="str">
        <f t="shared" si="157"/>
        <v>100%Boiler_0%IGCC</v>
      </c>
      <c r="X719" s="824">
        <f t="shared" si="158"/>
        <v>0.34899999999999998</v>
      </c>
      <c r="Y719" s="375" t="s">
        <v>391</v>
      </c>
      <c r="Z719" s="375" t="s">
        <v>400</v>
      </c>
      <c r="AA719" s="763">
        <f t="shared" si="160"/>
        <v>1.8000004265178061E-4</v>
      </c>
      <c r="AB719" s="375" t="s">
        <v>399</v>
      </c>
      <c r="AC719" s="831" t="str">
        <f t="shared" ca="1" si="159"/>
        <v>Electric tab Row 144-154 for Coal Mix when Inputs tab E710 = SERC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SERC</v>
      </c>
      <c r="V720" s="375" t="s">
        <v>406</v>
      </c>
      <c r="W720" s="375" t="str">
        <f t="shared" si="157"/>
        <v>100%Boiler_0%IGCC</v>
      </c>
      <c r="X720" s="824">
        <f t="shared" si="158"/>
        <v>0.34899999999999998</v>
      </c>
      <c r="Y720" s="375" t="s">
        <v>392</v>
      </c>
      <c r="Z720" s="375" t="s">
        <v>400</v>
      </c>
      <c r="AA720" s="763">
        <f t="shared" si="160"/>
        <v>2.812000666315595E-3</v>
      </c>
      <c r="AB720" s="375" t="s">
        <v>399</v>
      </c>
      <c r="AC720" s="831" t="str">
        <f t="shared" ca="1" si="159"/>
        <v>Electric tab Row 144-154 for Coal Mix when Inputs tab E710 = SERC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SERC</v>
      </c>
      <c r="V721" s="375" t="s">
        <v>406</v>
      </c>
      <c r="W721" s="375" t="str">
        <f t="shared" si="157"/>
        <v>100%Boiler_0%IGCC</v>
      </c>
      <c r="X721" s="824">
        <f t="shared" si="158"/>
        <v>0.34899999999999998</v>
      </c>
      <c r="Y721" s="375" t="s">
        <v>393</v>
      </c>
      <c r="Z721" s="375" t="s">
        <v>400</v>
      </c>
      <c r="AA721" s="763">
        <f t="shared" si="160"/>
        <v>7.7400018340265664E-6</v>
      </c>
      <c r="AB721" s="375" t="s">
        <v>399</v>
      </c>
      <c r="AC721" s="831" t="str">
        <f t="shared" ca="1" si="159"/>
        <v>Electric tab Row 144-154 for Coal Mix when Inputs tab E710 = SERC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SERC</v>
      </c>
      <c r="V722" s="375" t="s">
        <v>406</v>
      </c>
      <c r="W722" s="375" t="str">
        <f t="shared" si="157"/>
        <v>100%Boiler_0%IGCC</v>
      </c>
      <c r="X722" s="824">
        <f t="shared" si="158"/>
        <v>0.34899999999999998</v>
      </c>
      <c r="Y722" s="375" t="s">
        <v>394</v>
      </c>
      <c r="Z722" s="375" t="s">
        <v>400</v>
      </c>
      <c r="AA722" s="763">
        <f t="shared" si="160"/>
        <v>1.458000345479423E-5</v>
      </c>
      <c r="AB722" s="375" t="s">
        <v>399</v>
      </c>
      <c r="AC722" s="831" t="str">
        <f t="shared" ca="1" si="159"/>
        <v>Electric tab Row 144-154 for Coal Mix when Inputs tab E710 = SERC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SERC</v>
      </c>
      <c r="V723" s="375" t="s">
        <v>406</v>
      </c>
      <c r="W723" s="375" t="str">
        <f t="shared" si="157"/>
        <v>100%Boiler_0%IGCC</v>
      </c>
      <c r="X723" s="824">
        <f t="shared" si="158"/>
        <v>0.34899999999999998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SERC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SERC</v>
      </c>
      <c r="V724" s="375" t="s">
        <v>406</v>
      </c>
      <c r="W724" s="375" t="str">
        <f t="shared" si="157"/>
        <v>100%Boiler_0%IGCC</v>
      </c>
      <c r="X724" s="824">
        <f t="shared" si="158"/>
        <v>0.34899999999999998</v>
      </c>
      <c r="Y724" s="375" t="s">
        <v>396</v>
      </c>
      <c r="Z724" s="375" t="s">
        <v>400</v>
      </c>
      <c r="AA724" s="763">
        <f t="shared" si="160"/>
        <v>1.5000003554315054E-5</v>
      </c>
      <c r="AB724" s="375" t="s">
        <v>399</v>
      </c>
      <c r="AC724" s="831" t="str">
        <f t="shared" ca="1" si="159"/>
        <v>Electric tab Row 144-154 for Coal Mix when Inputs tab E710 = SERC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SERC</v>
      </c>
      <c r="V725" s="375" t="s">
        <v>406</v>
      </c>
      <c r="W725" s="375" t="str">
        <f t="shared" si="157"/>
        <v>100%Boiler_0%IGCC</v>
      </c>
      <c r="X725" s="824">
        <f t="shared" si="158"/>
        <v>0.34899999999999998</v>
      </c>
      <c r="Y725" s="375" t="s">
        <v>397</v>
      </c>
      <c r="Z725" s="375" t="s">
        <v>400</v>
      </c>
      <c r="AA725" s="763">
        <f t="shared" si="160"/>
        <v>2.1023825742350111</v>
      </c>
      <c r="AB725" s="375" t="s">
        <v>399</v>
      </c>
      <c r="AC725" s="831" t="str">
        <f t="shared" ca="1" si="159"/>
        <v>Electric tab Row 144-154 for Coal Mix when Inputs tab E710 = SERC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SERC</v>
      </c>
      <c r="V726" s="375" t="s">
        <v>406</v>
      </c>
      <c r="W726" s="375" t="str">
        <f t="shared" si="157"/>
        <v>100%Boiler_0%IGCC</v>
      </c>
      <c r="X726" s="824">
        <f t="shared" si="158"/>
        <v>0.34899999999999998</v>
      </c>
      <c r="Y726" s="375" t="s">
        <v>387</v>
      </c>
      <c r="Z726" s="375" t="s">
        <v>401</v>
      </c>
      <c r="AA726" s="378">
        <f>(G145+G189)/1000/10^6/0.000293071</f>
        <v>1.4811811875518119E-5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SERC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SERC</v>
      </c>
      <c r="V727" s="375" t="s">
        <v>406</v>
      </c>
      <c r="W727" s="375" t="str">
        <f t="shared" si="157"/>
        <v>100%Boiler_0%IGCC</v>
      </c>
      <c r="X727" s="824">
        <f t="shared" si="158"/>
        <v>0.34899999999999998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1.1846175246406872E-4</v>
      </c>
      <c r="AB727" s="375" t="s">
        <v>399</v>
      </c>
      <c r="AC727" s="831" t="str">
        <f t="shared" ca="1" si="161"/>
        <v>Electric tab Row 144-154 plus Row 188-198 for Coal Mix when Inputs tab E710 = SERC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SERC</v>
      </c>
      <c r="V728" s="375" t="s">
        <v>406</v>
      </c>
      <c r="W728" s="375" t="str">
        <f t="shared" si="157"/>
        <v>100%Boiler_0%IGCC</v>
      </c>
      <c r="X728" s="824">
        <f t="shared" si="158"/>
        <v>0.34899999999999998</v>
      </c>
      <c r="Y728" s="375" t="s">
        <v>389</v>
      </c>
      <c r="Z728" s="375" t="s">
        <v>401</v>
      </c>
      <c r="AA728" s="378">
        <f t="shared" si="162"/>
        <v>8.7382857965879795E-4</v>
      </c>
      <c r="AB728" s="375" t="s">
        <v>399</v>
      </c>
      <c r="AC728" s="831" t="str">
        <f t="shared" ca="1" si="161"/>
        <v>Electric tab Row 144-154 plus Row 188-198 for Coal Mix when Inputs tab E710 = SERC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SERC</v>
      </c>
      <c r="V729" s="375" t="s">
        <v>406</v>
      </c>
      <c r="W729" s="375" t="str">
        <f t="shared" si="157"/>
        <v>100%Boiler_0%IGCC</v>
      </c>
      <c r="X729" s="824">
        <f t="shared" si="158"/>
        <v>0.34899999999999998</v>
      </c>
      <c r="Y729" s="375" t="s">
        <v>390</v>
      </c>
      <c r="Z729" s="375" t="s">
        <v>401</v>
      </c>
      <c r="AA729" s="378">
        <f t="shared" si="162"/>
        <v>2.2850223287961742E-4</v>
      </c>
      <c r="AB729" s="375" t="s">
        <v>399</v>
      </c>
      <c r="AC729" s="831" t="str">
        <f t="shared" ca="1" si="161"/>
        <v>Electric tab Row 144-154 plus Row 188-198 for Coal Mix when Inputs tab E710 = SERC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SERC</v>
      </c>
      <c r="V730" s="375" t="s">
        <v>406</v>
      </c>
      <c r="W730" s="375" t="str">
        <f t="shared" si="157"/>
        <v>100%Boiler_0%IGCC</v>
      </c>
      <c r="X730" s="824">
        <f t="shared" si="158"/>
        <v>0.34899999999999998</v>
      </c>
      <c r="Y730" s="375" t="s">
        <v>391</v>
      </c>
      <c r="Z730" s="375" t="s">
        <v>401</v>
      </c>
      <c r="AA730" s="378">
        <f t="shared" si="162"/>
        <v>1.8023186292613952E-4</v>
      </c>
      <c r="AB730" s="375" t="s">
        <v>399</v>
      </c>
      <c r="AC730" s="831" t="str">
        <f t="shared" ca="1" si="161"/>
        <v>Electric tab Row 144-154 plus Row 188-198 for Coal Mix when Inputs tab E710 = SERC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SERC</v>
      </c>
      <c r="V731" s="375" t="s">
        <v>406</v>
      </c>
      <c r="W731" s="375" t="str">
        <f t="shared" si="157"/>
        <v>100%Boiler_0%IGCC</v>
      </c>
      <c r="X731" s="824">
        <f t="shared" si="158"/>
        <v>0.34899999999999998</v>
      </c>
      <c r="Y731" s="375" t="s">
        <v>392</v>
      </c>
      <c r="Z731" s="375" t="s">
        <v>401</v>
      </c>
      <c r="AA731" s="378">
        <f t="shared" si="162"/>
        <v>2.8148292702354994E-3</v>
      </c>
      <c r="AB731" s="375" t="s">
        <v>399</v>
      </c>
      <c r="AC731" s="831" t="str">
        <f t="shared" ca="1" si="161"/>
        <v>Electric tab Row 144-154 plus Row 188-198 for Coal Mix when Inputs tab E710 = SERC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SERC</v>
      </c>
      <c r="V732" s="375" t="s">
        <v>406</v>
      </c>
      <c r="W732" s="375" t="str">
        <f t="shared" si="157"/>
        <v>100%Boiler_0%IGCC</v>
      </c>
      <c r="X732" s="824">
        <f t="shared" si="158"/>
        <v>0.34899999999999998</v>
      </c>
      <c r="Y732" s="375" t="s">
        <v>393</v>
      </c>
      <c r="Z732" s="375" t="s">
        <v>401</v>
      </c>
      <c r="AA732" s="378">
        <f t="shared" si="162"/>
        <v>7.7443255292542101E-6</v>
      </c>
      <c r="AB732" s="375" t="s">
        <v>399</v>
      </c>
      <c r="AC732" s="831" t="str">
        <f t="shared" ca="1" si="161"/>
        <v>Electric tab Row 144-154 plus Row 188-198 for Coal Mix when Inputs tab E710 = SERC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SERC</v>
      </c>
      <c r="V733" s="375" t="s">
        <v>406</v>
      </c>
      <c r="W733" s="375" t="str">
        <f t="shared" si="157"/>
        <v>100%Boiler_0%IGCC</v>
      </c>
      <c r="X733" s="824">
        <f t="shared" si="158"/>
        <v>0.34899999999999998</v>
      </c>
      <c r="Y733" s="375" t="s">
        <v>394</v>
      </c>
      <c r="Z733" s="375" t="s">
        <v>401</v>
      </c>
      <c r="AA733" s="378">
        <f t="shared" si="162"/>
        <v>1.4589473825753993E-5</v>
      </c>
      <c r="AB733" s="375" t="s">
        <v>399</v>
      </c>
      <c r="AC733" s="831" t="str">
        <f t="shared" ca="1" si="161"/>
        <v>Electric tab Row 144-154 plus Row 188-198 for Coal Mix when Inputs tab E710 = SERC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SERC</v>
      </c>
      <c r="V734" s="375" t="s">
        <v>406</v>
      </c>
      <c r="W734" s="375" t="str">
        <f t="shared" si="157"/>
        <v>100%Boiler_0%IGCC</v>
      </c>
      <c r="X734" s="824">
        <f t="shared" si="158"/>
        <v>0.34899999999999998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SERC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SERC</v>
      </c>
      <c r="V735" s="375" t="s">
        <v>406</v>
      </c>
      <c r="W735" s="375" t="str">
        <f t="shared" si="157"/>
        <v>100%Boiler_0%IGCC</v>
      </c>
      <c r="X735" s="824">
        <f t="shared" si="158"/>
        <v>0.34899999999999998</v>
      </c>
      <c r="Y735" s="375" t="s">
        <v>396</v>
      </c>
      <c r="Z735" s="375" t="s">
        <v>401</v>
      </c>
      <c r="AA735" s="378">
        <f t="shared" si="162"/>
        <v>1.5007889999503837E-5</v>
      </c>
      <c r="AB735" s="375" t="s">
        <v>399</v>
      </c>
      <c r="AC735" s="831" t="str">
        <f t="shared" ca="1" si="161"/>
        <v>Electric tab Row 144-154 plus Row 188-198 for Coal Mix when Inputs tab E710 = SERC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SERC</v>
      </c>
      <c r="V736" s="375" t="s">
        <v>406</v>
      </c>
      <c r="W736" s="375" t="str">
        <f t="shared" si="157"/>
        <v>100%Boiler_0%IGCC</v>
      </c>
      <c r="X736" s="824">
        <f t="shared" si="158"/>
        <v>0.34899999999999998</v>
      </c>
      <c r="Y736" s="375" t="s">
        <v>397</v>
      </c>
      <c r="Z736" s="375" t="s">
        <v>401</v>
      </c>
      <c r="AA736" s="378">
        <f t="shared" si="162"/>
        <v>2.1040947370253043</v>
      </c>
      <c r="AB736" s="375" t="s">
        <v>399</v>
      </c>
      <c r="AC736" s="831" t="str">
        <f t="shared" ca="1" si="161"/>
        <v>Electric tab Row 144-154 plus Row 188-198 for Coal Mix when Inputs tab E710 = SERC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J457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SPP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1.6744730827130207E-2</v>
      </c>
      <c r="C61" s="427"/>
      <c r="D61" s="683">
        <v>0.34334512117128019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0.92</v>
      </c>
      <c r="D62" s="681">
        <v>0.34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3.9999999999999959E-2</v>
      </c>
      <c r="D63" s="681">
        <v>0.29899999999999999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0.04</v>
      </c>
      <c r="D64" s="682">
        <v>0.54900000000000004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0.28822691151502539</v>
      </c>
      <c r="C65" s="827"/>
      <c r="D65" s="684">
        <v>0.4146919932679145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0.32800000000000001</v>
      </c>
      <c r="D66" s="681">
        <v>0.32500000000000001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3.5999999999999997E-2</v>
      </c>
      <c r="D67" s="681">
        <v>0.311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0.63400000000000001</v>
      </c>
      <c r="D68" s="681">
        <v>0.495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2.0000000000000018E-3</v>
      </c>
      <c r="D69" s="681">
        <v>0.35499999999999998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0.34114104589481381</v>
      </c>
      <c r="C70" s="828"/>
      <c r="D70" s="683">
        <v>0.34300000000000003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0.34300000000000003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1.9049745988889917E-5</v>
      </c>
      <c r="C73" s="827"/>
      <c r="D73" s="684">
        <v>0.38700000000000001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0.38700000000000001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3.8294174391558168E-2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0.31557408762548356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0.10587003865385776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0.88221058992397339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1.053667555605111E-2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1.3826958661177224E-3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0.25637868296755467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0.29174219057470135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0.44132869201479907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0.44268648108765929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2.0276844894068027E-2</v>
      </c>
      <c r="C108" s="465">
        <v>1.2893582150722787E-2</v>
      </c>
      <c r="D108" s="465">
        <v>1.4872162548670161E-2</v>
      </c>
      <c r="E108" s="466">
        <v>7.0411791084825745E-2</v>
      </c>
      <c r="F108" s="466">
        <v>7.0411791084825745E-2</v>
      </c>
      <c r="G108" s="466">
        <v>7.0411791084825745E-2</v>
      </c>
      <c r="H108" s="466">
        <v>7.0411791084825745E-2</v>
      </c>
      <c r="I108" s="466">
        <v>7.0411791084825745E-2</v>
      </c>
      <c r="J108" s="467">
        <v>2.0276844894068027E-2</v>
      </c>
      <c r="K108" s="464">
        <v>1.2893582150722787E-2</v>
      </c>
      <c r="L108" s="464">
        <v>1.4872162548670161E-2</v>
      </c>
      <c r="M108" s="466">
        <v>7.0411791084825745E-2</v>
      </c>
      <c r="N108" s="466">
        <v>7.0411791084825745E-2</v>
      </c>
      <c r="O108" s="466">
        <v>7.0411791084825745E-2</v>
      </c>
      <c r="P108" s="466">
        <v>7.0411791084825745E-2</v>
      </c>
      <c r="Q108" s="468">
        <v>7.0411791084825745E-2</v>
      </c>
      <c r="R108" s="464">
        <v>7.0000000000000001E-3</v>
      </c>
      <c r="S108" s="464">
        <v>1.4E-2</v>
      </c>
      <c r="T108" s="464">
        <v>4.0000000000000001E-3</v>
      </c>
      <c r="U108" s="465">
        <v>3.1E-2</v>
      </c>
      <c r="V108" s="465">
        <v>1.2E-2</v>
      </c>
      <c r="W108" s="465">
        <v>2E-3</v>
      </c>
      <c r="X108" s="465">
        <v>0.84099999999999997</v>
      </c>
      <c r="Y108" s="465">
        <v>1.7999999999999999E-2</v>
      </c>
      <c r="Z108" s="465">
        <v>8.9999999999999998E-4</v>
      </c>
      <c r="AA108" s="464">
        <v>8.1000000000000003E-2</v>
      </c>
      <c r="AB108" s="464">
        <v>8.1000000000000003E-2</v>
      </c>
      <c r="AC108" s="464">
        <v>8.1000000000000003E-2</v>
      </c>
      <c r="AD108" s="464">
        <v>8.1000000000000003E-2</v>
      </c>
      <c r="AE108" s="464">
        <v>8.1000000000000003E-2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7.0000000000000001E-3</v>
      </c>
      <c r="AL108" s="464">
        <v>1.4E-2</v>
      </c>
      <c r="AM108" s="464">
        <v>4.0000000000000001E-3</v>
      </c>
      <c r="AN108" s="464">
        <v>3.1E-2</v>
      </c>
      <c r="AO108" s="464">
        <v>1.2E-2</v>
      </c>
      <c r="AP108" s="464">
        <v>2E-3</v>
      </c>
      <c r="AQ108" s="464">
        <v>0.84099999999999997</v>
      </c>
      <c r="AR108" s="464">
        <v>1.7999999999999999E-2</v>
      </c>
      <c r="AS108" s="464">
        <v>8.9999999999999998E-4</v>
      </c>
      <c r="AT108" s="464">
        <v>8.1000000000000003E-2</v>
      </c>
      <c r="AU108" s="464">
        <v>8.1000000000000003E-2</v>
      </c>
      <c r="AV108" s="464">
        <v>8.1000000000000003E-2</v>
      </c>
      <c r="AW108" s="464">
        <v>8.1000000000000003E-2</v>
      </c>
      <c r="AX108" s="464">
        <v>8.1000000000000003E-2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7.1600000000000006E-3</v>
      </c>
      <c r="BE108" s="464">
        <v>1.3550000000000001E-2</v>
      </c>
      <c r="BF108" s="464">
        <v>1.7999999999999999E-2</v>
      </c>
      <c r="BG108" s="469">
        <v>8.1000000000000003E-2</v>
      </c>
      <c r="BH108" s="467">
        <v>7.1600000000000006E-3</v>
      </c>
      <c r="BI108" s="464">
        <v>1.3550000000000001E-2</v>
      </c>
      <c r="BJ108" s="464">
        <v>1.7999999999999999E-2</v>
      </c>
      <c r="BK108" s="464">
        <v>8.1000000000000003E-2</v>
      </c>
      <c r="BL108" s="470">
        <v>9.130654084748533E-3</v>
      </c>
      <c r="BM108" s="471">
        <v>3.0945394874443968E-3</v>
      </c>
      <c r="BN108" s="464">
        <v>9.130654084748533E-3</v>
      </c>
      <c r="BO108" s="469">
        <v>3.0945394874443968E-3</v>
      </c>
      <c r="BP108" s="472">
        <v>1.0167448779282596E-2</v>
      </c>
      <c r="BQ108" s="473">
        <v>3.557037301802225E-3</v>
      </c>
      <c r="BR108" s="474">
        <v>1.0167448779282596E-2</v>
      </c>
      <c r="BS108" s="473">
        <v>3.557037301802225E-3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0.44994872402769259</v>
      </c>
      <c r="C109" s="465">
        <v>0.16987521656848381</v>
      </c>
      <c r="D109" s="465">
        <v>0.12352350659989125</v>
      </c>
      <c r="E109" s="466">
        <v>2.4851853125363754</v>
      </c>
      <c r="F109" s="466">
        <v>2.4851853125363754</v>
      </c>
      <c r="G109" s="466">
        <v>2.4851853125363754</v>
      </c>
      <c r="H109" s="466">
        <v>2.4851853125363754</v>
      </c>
      <c r="I109" s="466">
        <v>2.4851853125363754</v>
      </c>
      <c r="J109" s="467">
        <v>0.44994872402769259</v>
      </c>
      <c r="K109" s="464">
        <v>0.16987521656848381</v>
      </c>
      <c r="L109" s="464">
        <v>0.12352350659989125</v>
      </c>
      <c r="M109" s="466">
        <v>2.4851853125363754</v>
      </c>
      <c r="N109" s="466">
        <v>2.4851853125363754</v>
      </c>
      <c r="O109" s="466">
        <v>2.4851853125363754</v>
      </c>
      <c r="P109" s="466">
        <v>2.4851853125363754</v>
      </c>
      <c r="Q109" s="468">
        <v>2.4851853125363754</v>
      </c>
      <c r="R109" s="464">
        <v>0.17699999999999999</v>
      </c>
      <c r="S109" s="464">
        <v>3.6999999999999998E-2</v>
      </c>
      <c r="T109" s="464">
        <v>3.5000000000000003E-2</v>
      </c>
      <c r="U109" s="465">
        <v>0.47399999999999998</v>
      </c>
      <c r="V109" s="465">
        <v>0.45300000000000001</v>
      </c>
      <c r="W109" s="465">
        <v>0.10299999999999999</v>
      </c>
      <c r="X109" s="465">
        <v>2.891</v>
      </c>
      <c r="Y109" s="465">
        <v>0.14699999999999999</v>
      </c>
      <c r="Z109" s="465">
        <v>1.5100000000000001E-2</v>
      </c>
      <c r="AA109" s="464">
        <v>2.8559999999999999</v>
      </c>
      <c r="AB109" s="464">
        <v>2.8559999999999999</v>
      </c>
      <c r="AC109" s="464">
        <v>2.8559999999999999</v>
      </c>
      <c r="AD109" s="464">
        <v>2.8559999999999999</v>
      </c>
      <c r="AE109" s="464">
        <v>2.8559999999999999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0.17699999999999999</v>
      </c>
      <c r="AL109" s="464">
        <v>3.6999999999999998E-2</v>
      </c>
      <c r="AM109" s="464">
        <v>3.5000000000000003E-2</v>
      </c>
      <c r="AN109" s="464">
        <v>0.47399999999999998</v>
      </c>
      <c r="AO109" s="464">
        <v>0.45300000000000001</v>
      </c>
      <c r="AP109" s="464">
        <v>0.10299999999999999</v>
      </c>
      <c r="AQ109" s="464">
        <v>2.891</v>
      </c>
      <c r="AR109" s="464">
        <v>0.14699999999999999</v>
      </c>
      <c r="AS109" s="464">
        <v>1.5100000000000001E-2</v>
      </c>
      <c r="AT109" s="464">
        <v>2.8559999999999999</v>
      </c>
      <c r="AU109" s="464">
        <v>2.8559999999999999</v>
      </c>
      <c r="AV109" s="464">
        <v>2.8559999999999999</v>
      </c>
      <c r="AW109" s="464">
        <v>2.8559999999999999</v>
      </c>
      <c r="AX109" s="464">
        <v>2.8559999999999999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0.16572000000000001</v>
      </c>
      <c r="BE109" s="464">
        <v>0.242864</v>
      </c>
      <c r="BF109" s="464">
        <v>0.14699999999999999</v>
      </c>
      <c r="BG109" s="469">
        <v>2.8559999999999999</v>
      </c>
      <c r="BH109" s="464">
        <v>0.16572000000000001</v>
      </c>
      <c r="BI109" s="464">
        <v>0.242864</v>
      </c>
      <c r="BJ109" s="464">
        <v>0.14699999999999999</v>
      </c>
      <c r="BK109" s="464">
        <v>2.8559999999999999</v>
      </c>
      <c r="BL109" s="470">
        <v>9.8683159667355552E-2</v>
      </c>
      <c r="BM109" s="471">
        <v>3.1414051301118143E-2</v>
      </c>
      <c r="BN109" s="464">
        <v>9.8683159667355552E-2</v>
      </c>
      <c r="BO109" s="469">
        <v>3.1414051301118143E-2</v>
      </c>
      <c r="BP109" s="472">
        <v>0.12297701725193905</v>
      </c>
      <c r="BQ109" s="473">
        <v>4.0994576890332035E-2</v>
      </c>
      <c r="BR109" s="474">
        <v>0.12297701725193905</v>
      </c>
      <c r="BS109" s="473">
        <v>4.0994576890332035E-2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5.0144449536495186</v>
      </c>
      <c r="C110" s="465">
        <v>0.23013994489374673</v>
      </c>
      <c r="D110" s="465">
        <v>1.1543086162775533</v>
      </c>
      <c r="E110" s="466">
        <v>0.91123579018379985</v>
      </c>
      <c r="F110" s="466">
        <v>0.91123579018379985</v>
      </c>
      <c r="G110" s="466">
        <v>0.91123579018379985</v>
      </c>
      <c r="H110" s="466">
        <v>0.91123579018379985</v>
      </c>
      <c r="I110" s="466">
        <v>0.91123579018379985</v>
      </c>
      <c r="J110" s="467">
        <v>5.0144449536495186</v>
      </c>
      <c r="K110" s="464">
        <v>0.23013994489374673</v>
      </c>
      <c r="L110" s="464">
        <v>1.1543086162775533</v>
      </c>
      <c r="M110" s="466">
        <v>0.91123579018379985</v>
      </c>
      <c r="N110" s="466">
        <v>0.91123579018379985</v>
      </c>
      <c r="O110" s="466">
        <v>0.91123579018379985</v>
      </c>
      <c r="P110" s="466">
        <v>0.91123579018379985</v>
      </c>
      <c r="Q110" s="468">
        <v>0.91123579018379985</v>
      </c>
      <c r="R110" s="464">
        <v>7.8179999999999996</v>
      </c>
      <c r="S110" s="464">
        <v>6.0839999999999996</v>
      </c>
      <c r="T110" s="464">
        <v>0</v>
      </c>
      <c r="U110" s="465">
        <v>1.052</v>
      </c>
      <c r="V110" s="465">
        <v>0.36499999999999999</v>
      </c>
      <c r="W110" s="465">
        <v>0.28499999999999998</v>
      </c>
      <c r="X110" s="465">
        <v>8.09</v>
      </c>
      <c r="Y110" s="465">
        <v>1.472</v>
      </c>
      <c r="Z110" s="465">
        <v>0.23499999999999999</v>
      </c>
      <c r="AA110" s="464">
        <v>0.52400000000000002</v>
      </c>
      <c r="AB110" s="464">
        <v>0.52400000000000002</v>
      </c>
      <c r="AC110" s="464">
        <v>0.52400000000000002</v>
      </c>
      <c r="AD110" s="464">
        <v>0.52400000000000002</v>
      </c>
      <c r="AE110" s="464">
        <v>0.52400000000000002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7.8179999999999996</v>
      </c>
      <c r="AL110" s="464">
        <v>6.0839999999999996</v>
      </c>
      <c r="AM110" s="464">
        <v>0</v>
      </c>
      <c r="AN110" s="464">
        <v>1.052</v>
      </c>
      <c r="AO110" s="464">
        <v>0.36499999999999999</v>
      </c>
      <c r="AP110" s="464">
        <v>0.28499999999999998</v>
      </c>
      <c r="AQ110" s="464">
        <v>8.09</v>
      </c>
      <c r="AR110" s="464">
        <v>1.472</v>
      </c>
      <c r="AS110" s="464">
        <v>0.23499999999999999</v>
      </c>
      <c r="AT110" s="464">
        <v>0.52400000000000002</v>
      </c>
      <c r="AU110" s="464">
        <v>0.52400000000000002</v>
      </c>
      <c r="AV110" s="464">
        <v>0.52400000000000002</v>
      </c>
      <c r="AW110" s="464">
        <v>0.52400000000000002</v>
      </c>
      <c r="AX110" s="464">
        <v>0.52400000000000002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7.4359200000000003</v>
      </c>
      <c r="BE110" s="464">
        <v>0.55506599999999995</v>
      </c>
      <c r="BF110" s="464">
        <v>1.472</v>
      </c>
      <c r="BG110" s="469">
        <v>0.52400000000000002</v>
      </c>
      <c r="BH110" s="464">
        <v>7.4359200000000003</v>
      </c>
      <c r="BI110" s="464">
        <v>0.55506599999999995</v>
      </c>
      <c r="BJ110" s="464">
        <v>1.472</v>
      </c>
      <c r="BK110" s="464">
        <v>0.52400000000000002</v>
      </c>
      <c r="BL110" s="470">
        <v>0.54409746398194425</v>
      </c>
      <c r="BM110" s="471">
        <v>0.17123913995039655</v>
      </c>
      <c r="BN110" s="464">
        <v>0.54409746398194425</v>
      </c>
      <c r="BO110" s="469">
        <v>0.17123913995039655</v>
      </c>
      <c r="BP110" s="472">
        <v>0.7866670393431372</v>
      </c>
      <c r="BQ110" s="473">
        <v>0.24214120211248416</v>
      </c>
      <c r="BR110" s="474">
        <v>0.7866670393431372</v>
      </c>
      <c r="BS110" s="473">
        <v>0.24214120211248416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0.19183476827850651</v>
      </c>
      <c r="C111" s="465">
        <v>1.4208473855048552E-2</v>
      </c>
      <c r="D111" s="465">
        <v>0.28690838800414459</v>
      </c>
      <c r="E111" s="466">
        <v>0.32286618804598477</v>
      </c>
      <c r="F111" s="466">
        <v>0.32286618804598477</v>
      </c>
      <c r="G111" s="466">
        <v>0.32286618804598477</v>
      </c>
      <c r="H111" s="466">
        <v>0.32286618804598477</v>
      </c>
      <c r="I111" s="466">
        <v>0.32286618804598477</v>
      </c>
      <c r="J111" s="467">
        <v>0.19183476827850651</v>
      </c>
      <c r="K111" s="464">
        <v>1.4208473855048552E-2</v>
      </c>
      <c r="L111" s="464">
        <v>0.28690838800414459</v>
      </c>
      <c r="M111" s="466">
        <v>0.32286618804598477</v>
      </c>
      <c r="N111" s="466">
        <v>0.32286618804598477</v>
      </c>
      <c r="O111" s="466">
        <v>0.32286618804598477</v>
      </c>
      <c r="P111" s="466">
        <v>0.32286618804598477</v>
      </c>
      <c r="Q111" s="468">
        <v>0.32286618804598477</v>
      </c>
      <c r="R111" s="464">
        <v>8.1000000000000003E-2</v>
      </c>
      <c r="S111" s="464">
        <v>1.2E-2</v>
      </c>
      <c r="T111" s="464">
        <v>0.64700000000000002</v>
      </c>
      <c r="U111" s="465">
        <v>4.1000000000000002E-2</v>
      </c>
      <c r="V111" s="465">
        <v>3.5999999999999997E-2</v>
      </c>
      <c r="W111" s="465">
        <v>1E-3</v>
      </c>
      <c r="X111" s="465">
        <v>0.35699999999999998</v>
      </c>
      <c r="Y111" s="465">
        <v>0.186</v>
      </c>
      <c r="Z111" s="465">
        <v>2.8400000000000002E-2</v>
      </c>
      <c r="AA111" s="464">
        <v>1.794</v>
      </c>
      <c r="AB111" s="464">
        <v>1.794</v>
      </c>
      <c r="AC111" s="464">
        <v>1.794</v>
      </c>
      <c r="AD111" s="464">
        <v>1.794</v>
      </c>
      <c r="AE111" s="464">
        <v>1.794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8.1000000000000003E-2</v>
      </c>
      <c r="AL111" s="464">
        <v>1.2E-2</v>
      </c>
      <c r="AM111" s="464">
        <v>0.64700000000000002</v>
      </c>
      <c r="AN111" s="464">
        <v>4.1000000000000002E-2</v>
      </c>
      <c r="AO111" s="464">
        <v>3.5999999999999997E-2</v>
      </c>
      <c r="AP111" s="464">
        <v>1E-3</v>
      </c>
      <c r="AQ111" s="464">
        <v>0.35699999999999998</v>
      </c>
      <c r="AR111" s="464">
        <v>0.186</v>
      </c>
      <c r="AS111" s="464">
        <v>2.8400000000000002E-2</v>
      </c>
      <c r="AT111" s="464">
        <v>1.794</v>
      </c>
      <c r="AU111" s="464">
        <v>1.794</v>
      </c>
      <c r="AV111" s="464">
        <v>1.794</v>
      </c>
      <c r="AW111" s="464">
        <v>1.794</v>
      </c>
      <c r="AX111" s="464">
        <v>1.794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0.10088</v>
      </c>
      <c r="BE111" s="464">
        <v>1.6092000000000002E-2</v>
      </c>
      <c r="BF111" s="464">
        <v>0.186</v>
      </c>
      <c r="BG111" s="469">
        <v>1.794</v>
      </c>
      <c r="BH111" s="464">
        <v>0.10088</v>
      </c>
      <c r="BI111" s="464">
        <v>1.6092000000000002E-2</v>
      </c>
      <c r="BJ111" s="464">
        <v>0.186</v>
      </c>
      <c r="BK111" s="464">
        <v>1.794</v>
      </c>
      <c r="BL111" s="470">
        <v>0.10518986417329074</v>
      </c>
      <c r="BM111" s="471">
        <v>3.8506986444973773E-2</v>
      </c>
      <c r="BN111" s="464">
        <v>0.10518986417329074</v>
      </c>
      <c r="BO111" s="469">
        <v>3.8506986444973773E-2</v>
      </c>
      <c r="BP111" s="472">
        <v>6.9813765686680129E-2</v>
      </c>
      <c r="BQ111" s="473">
        <v>2.5580925641491035E-2</v>
      </c>
      <c r="BR111" s="474">
        <v>6.9813765686680129E-2</v>
      </c>
      <c r="BS111" s="473">
        <v>2.5580925641491035E-2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0.15087322515044102</v>
      </c>
      <c r="C112" s="465">
        <v>1.4208473855048552E-2</v>
      </c>
      <c r="D112" s="465">
        <v>0.20172422218189531</v>
      </c>
      <c r="E112" s="466">
        <v>0.28952065913503927</v>
      </c>
      <c r="F112" s="466">
        <v>0.28952065913503927</v>
      </c>
      <c r="G112" s="466">
        <v>0.28952065913503927</v>
      </c>
      <c r="H112" s="466">
        <v>0.28952065913503927</v>
      </c>
      <c r="I112" s="466">
        <v>0.28952065913503927</v>
      </c>
      <c r="J112" s="467">
        <v>0.15087322515044102</v>
      </c>
      <c r="K112" s="464">
        <v>1.4208473855048552E-2</v>
      </c>
      <c r="L112" s="464">
        <v>0.20172422218189531</v>
      </c>
      <c r="M112" s="466">
        <v>0.28952065913503927</v>
      </c>
      <c r="N112" s="466">
        <v>0.28952065913503927</v>
      </c>
      <c r="O112" s="466">
        <v>0.28952065913503927</v>
      </c>
      <c r="P112" s="466">
        <v>0.28952065913503927</v>
      </c>
      <c r="Q112" s="468">
        <v>0.28952065913503927</v>
      </c>
      <c r="R112" s="464">
        <v>5.5E-2</v>
      </c>
      <c r="S112" s="464">
        <v>1.2E-2</v>
      </c>
      <c r="T112" s="464">
        <v>0.155</v>
      </c>
      <c r="U112" s="465">
        <v>4.1000000000000002E-2</v>
      </c>
      <c r="V112" s="465">
        <v>3.5999999999999997E-2</v>
      </c>
      <c r="W112" s="465">
        <v>1E-3</v>
      </c>
      <c r="X112" s="465">
        <v>0.35699999999999998</v>
      </c>
      <c r="Y112" s="465">
        <v>0.161</v>
      </c>
      <c r="Z112" s="465">
        <v>8.2699999999999996E-3</v>
      </c>
      <c r="AA112" s="464">
        <v>1.2709999999999999</v>
      </c>
      <c r="AB112" s="464">
        <v>1.2709999999999999</v>
      </c>
      <c r="AC112" s="464">
        <v>1.2709999999999999</v>
      </c>
      <c r="AD112" s="464">
        <v>1.2709999999999999</v>
      </c>
      <c r="AE112" s="464">
        <v>1.2709999999999999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5.5E-2</v>
      </c>
      <c r="AL112" s="464">
        <v>1.2E-2</v>
      </c>
      <c r="AM112" s="464">
        <v>0.155</v>
      </c>
      <c r="AN112" s="464">
        <v>4.1000000000000002E-2</v>
      </c>
      <c r="AO112" s="464">
        <v>3.5999999999999997E-2</v>
      </c>
      <c r="AP112" s="464">
        <v>1E-3</v>
      </c>
      <c r="AQ112" s="464">
        <v>0.35699999999999998</v>
      </c>
      <c r="AR112" s="464">
        <v>0.161</v>
      </c>
      <c r="AS112" s="464">
        <v>8.2699999999999996E-3</v>
      </c>
      <c r="AT112" s="464">
        <v>1.2709999999999999</v>
      </c>
      <c r="AU112" s="464">
        <v>1.2709999999999999</v>
      </c>
      <c r="AV112" s="464">
        <v>1.2709999999999999</v>
      </c>
      <c r="AW112" s="464">
        <v>1.2709999999999999</v>
      </c>
      <c r="AX112" s="464">
        <v>1.2709999999999999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5.7279999999999998E-2</v>
      </c>
      <c r="BE112" s="464">
        <v>1.6092000000000002E-2</v>
      </c>
      <c r="BF112" s="464">
        <v>0.161</v>
      </c>
      <c r="BG112" s="469">
        <v>1.2709999999999999</v>
      </c>
      <c r="BH112" s="464">
        <v>5.7279999999999998E-2</v>
      </c>
      <c r="BI112" s="464">
        <v>1.6092000000000002E-2</v>
      </c>
      <c r="BJ112" s="464">
        <v>0.161</v>
      </c>
      <c r="BK112" s="464">
        <v>1.2709999999999999</v>
      </c>
      <c r="BL112" s="470">
        <v>7.5443523513212402E-2</v>
      </c>
      <c r="BM112" s="471">
        <v>2.7457389426458048E-2</v>
      </c>
      <c r="BN112" s="464">
        <v>7.5443523513212402E-2</v>
      </c>
      <c r="BO112" s="469">
        <v>2.7457389426458048E-2</v>
      </c>
      <c r="BP112" s="467">
        <v>6.054520625809471E-2</v>
      </c>
      <c r="BQ112" s="469">
        <v>2.2332655483626701E-2</v>
      </c>
      <c r="BR112" s="464">
        <v>6.054520625809471E-2</v>
      </c>
      <c r="BS112" s="469">
        <v>2.2332655483626701E-2</v>
      </c>
    </row>
    <row r="113" spans="1:170" ht="14.5" hidden="1" customHeight="1" x14ac:dyDescent="0.4">
      <c r="A113" s="453" t="s">
        <v>17</v>
      </c>
      <c r="B113" s="464">
        <v>7.0143084019092328</v>
      </c>
      <c r="C113" s="465">
        <v>2.2097940999576686E-3</v>
      </c>
      <c r="D113" s="465">
        <v>3.2371176764632525</v>
      </c>
      <c r="E113" s="466">
        <v>0.51952197187685267</v>
      </c>
      <c r="F113" s="466">
        <v>0.20085530237971058</v>
      </c>
      <c r="G113" s="466">
        <v>1.2180267608386</v>
      </c>
      <c r="H113" s="466">
        <v>0.83416089469597432</v>
      </c>
      <c r="I113" s="466">
        <v>0.37011095050105958</v>
      </c>
      <c r="J113" s="467">
        <v>7.0143084019092328</v>
      </c>
      <c r="K113" s="464">
        <v>2.2097940999576686E-3</v>
      </c>
      <c r="L113" s="464">
        <v>3.2371176764632525</v>
      </c>
      <c r="M113" s="466">
        <v>0.51952197187685267</v>
      </c>
      <c r="N113" s="466">
        <v>0.20085530237971058</v>
      </c>
      <c r="O113" s="466">
        <v>1.2180267608386</v>
      </c>
      <c r="P113" s="466">
        <v>0.83416089469597432</v>
      </c>
      <c r="Q113" s="468">
        <v>0.37011095050105958</v>
      </c>
      <c r="R113" s="464">
        <v>7.4189999999999996</v>
      </c>
      <c r="S113" s="464">
        <v>0.28000000000000003</v>
      </c>
      <c r="T113" s="464">
        <v>0</v>
      </c>
      <c r="U113" s="465">
        <v>3.0000000000000001E-3</v>
      </c>
      <c r="V113" s="465">
        <v>6.0000000000000001E-3</v>
      </c>
      <c r="W113" s="465">
        <v>4.0000000000000001E-3</v>
      </c>
      <c r="X113" s="465">
        <v>5.6000000000000001E-2</v>
      </c>
      <c r="Y113" s="465">
        <v>3.0430000000000001</v>
      </c>
      <c r="Z113" s="465">
        <v>4.9100000000000003E-3</v>
      </c>
      <c r="AA113" s="464">
        <v>0.51952197187685267</v>
      </c>
      <c r="AB113" s="464">
        <v>0.20085530237971055</v>
      </c>
      <c r="AC113" s="464">
        <v>1.2180267608385997</v>
      </c>
      <c r="AD113" s="464">
        <v>0.83416089469597443</v>
      </c>
      <c r="AE113" s="464">
        <v>0.37011095050105958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7.4189999999999996</v>
      </c>
      <c r="AL113" s="464">
        <v>0.28000000000000003</v>
      </c>
      <c r="AM113" s="464">
        <v>0</v>
      </c>
      <c r="AN113" s="464">
        <v>3.0000000000000001E-3</v>
      </c>
      <c r="AO113" s="464">
        <v>6.0000000000000001E-3</v>
      </c>
      <c r="AP113" s="464">
        <v>4.0000000000000001E-3</v>
      </c>
      <c r="AQ113" s="464">
        <v>5.6000000000000001E-2</v>
      </c>
      <c r="AR113" s="464">
        <v>3.0430000000000001</v>
      </c>
      <c r="AS113" s="464">
        <v>4.9100000000000003E-3</v>
      </c>
      <c r="AT113" s="464">
        <v>0.51952197187685267</v>
      </c>
      <c r="AU113" s="464">
        <v>0.20085530237971055</v>
      </c>
      <c r="AV113" s="464">
        <v>1.2180267608385997</v>
      </c>
      <c r="AW113" s="464">
        <v>0.83416089469597443</v>
      </c>
      <c r="AX113" s="464">
        <v>0.37011095050105958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6.8366799999999994</v>
      </c>
      <c r="BE113" s="464">
        <v>3.8480000000000003E-3</v>
      </c>
      <c r="BF113" s="464">
        <v>3.0430000000000001</v>
      </c>
      <c r="BG113" s="469">
        <v>0.37011095050105958</v>
      </c>
      <c r="BH113" s="464">
        <v>6.8366799999999994</v>
      </c>
      <c r="BI113" s="464">
        <v>3.8480000000000003E-3</v>
      </c>
      <c r="BJ113" s="464">
        <v>3.0430000000000001</v>
      </c>
      <c r="BK113" s="464">
        <v>0.37011095050105958</v>
      </c>
      <c r="BL113" s="470">
        <v>1.222410388609821</v>
      </c>
      <c r="BM113" s="471">
        <v>0.42101318508090446</v>
      </c>
      <c r="BN113" s="464">
        <v>1.222410388609821</v>
      </c>
      <c r="BO113" s="469">
        <v>0.42101318508090446</v>
      </c>
      <c r="BP113" s="472">
        <v>1.1536867166842477</v>
      </c>
      <c r="BQ113" s="473">
        <v>0.39596705973995056</v>
      </c>
      <c r="BR113" s="474">
        <v>1.1536867166842477</v>
      </c>
      <c r="BS113" s="473">
        <v>0.39596705973995056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2.8117222014282635E-2</v>
      </c>
      <c r="C114" s="465">
        <v>2.0781538385768014E-3</v>
      </c>
      <c r="D114" s="465">
        <v>8.6741415538214989E-3</v>
      </c>
      <c r="E114" s="466">
        <v>3.9953850960635418E-2</v>
      </c>
      <c r="F114" s="466">
        <v>3.9953850960635418E-2</v>
      </c>
      <c r="G114" s="466">
        <v>3.9953850960635418E-2</v>
      </c>
      <c r="H114" s="466">
        <v>3.9953850960635418E-2</v>
      </c>
      <c r="I114" s="466">
        <v>3.9953850960635418E-2</v>
      </c>
      <c r="J114" s="467">
        <v>2.8117222014282635E-2</v>
      </c>
      <c r="K114" s="464">
        <v>2.0781538385768014E-3</v>
      </c>
      <c r="L114" s="464">
        <v>8.6741415538214989E-3</v>
      </c>
      <c r="M114" s="466">
        <v>3.9953850960635418E-2</v>
      </c>
      <c r="N114" s="466">
        <v>3.9953850960635418E-2</v>
      </c>
      <c r="O114" s="466">
        <v>3.9953850960635418E-2</v>
      </c>
      <c r="P114" s="466">
        <v>3.9953850960635418E-2</v>
      </c>
      <c r="Q114" s="468">
        <v>3.9953850960635418E-2</v>
      </c>
      <c r="R114" s="464">
        <v>3.4870000000000001E-3</v>
      </c>
      <c r="S114" s="464">
        <v>1.8E-3</v>
      </c>
      <c r="T114" s="464">
        <v>9.2999999999999992E-3</v>
      </c>
      <c r="U114" s="465">
        <v>6.7650000000000002E-3</v>
      </c>
      <c r="V114" s="465">
        <v>1.044E-3</v>
      </c>
      <c r="W114" s="465">
        <v>2.8999999999999997E-5</v>
      </c>
      <c r="X114" s="465">
        <v>7.1399999999999991E-2</v>
      </c>
      <c r="Y114" s="465">
        <v>6.9230000000000003E-3</v>
      </c>
      <c r="Z114" s="465">
        <v>3.5560999999999996E-4</v>
      </c>
      <c r="AA114" s="464">
        <v>0.175398</v>
      </c>
      <c r="AB114" s="464">
        <v>0.175398</v>
      </c>
      <c r="AC114" s="464">
        <v>0.175398</v>
      </c>
      <c r="AD114" s="464">
        <v>0.175398</v>
      </c>
      <c r="AE114" s="464">
        <v>0.175398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3.4870000000000001E-3</v>
      </c>
      <c r="AL114" s="464">
        <v>1.8E-3</v>
      </c>
      <c r="AM114" s="464">
        <v>9.2999999999999992E-3</v>
      </c>
      <c r="AN114" s="464">
        <v>6.7650000000000002E-3</v>
      </c>
      <c r="AO114" s="464">
        <v>1.044E-3</v>
      </c>
      <c r="AP114" s="464">
        <v>2.8999999999999997E-5</v>
      </c>
      <c r="AQ114" s="464">
        <v>7.1399999999999991E-2</v>
      </c>
      <c r="AR114" s="464">
        <v>6.9230000000000003E-3</v>
      </c>
      <c r="AS114" s="464">
        <v>3.5560999999999996E-4</v>
      </c>
      <c r="AT114" s="464">
        <v>0.175398</v>
      </c>
      <c r="AU114" s="464">
        <v>0.175398</v>
      </c>
      <c r="AV114" s="464">
        <v>0.175398</v>
      </c>
      <c r="AW114" s="464">
        <v>0.175398</v>
      </c>
      <c r="AX114" s="464">
        <v>0.175398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3.6520400000000001E-3</v>
      </c>
      <c r="BE114" s="464">
        <v>2.4176900000000001E-3</v>
      </c>
      <c r="BF114" s="464">
        <v>6.9230000000000003E-3</v>
      </c>
      <c r="BG114" s="469">
        <v>0.175398</v>
      </c>
      <c r="BH114" s="464">
        <v>3.6520400000000001E-3</v>
      </c>
      <c r="BI114" s="464">
        <v>2.4176900000000001E-3</v>
      </c>
      <c r="BJ114" s="464">
        <v>6.9230000000000003E-3</v>
      </c>
      <c r="BK114" s="464">
        <v>0.175398</v>
      </c>
      <c r="BL114" s="470">
        <v>4.0296620094043183E-3</v>
      </c>
      <c r="BM114" s="471">
        <v>1.3166589188844662E-3</v>
      </c>
      <c r="BN114" s="464">
        <v>4.0296620094043183E-3</v>
      </c>
      <c r="BO114" s="469">
        <v>1.3166589188844662E-3</v>
      </c>
      <c r="BP114" s="472">
        <v>3.1230564965474298E-3</v>
      </c>
      <c r="BQ114" s="473">
        <v>1.1162203157728708E-3</v>
      </c>
      <c r="BR114" s="474">
        <v>3.1230564965474298E-3</v>
      </c>
      <c r="BS114" s="473">
        <v>1.1162203157728708E-3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1.0354779733617109E-2</v>
      </c>
      <c r="C115" s="465">
        <v>6.5835343502049044E-3</v>
      </c>
      <c r="D115" s="465">
        <v>1.633966199673352E-2</v>
      </c>
      <c r="E115" s="466">
        <v>9.438373487802279E-2</v>
      </c>
      <c r="F115" s="466">
        <v>9.438373487802279E-2</v>
      </c>
      <c r="G115" s="466">
        <v>9.438373487802279E-2</v>
      </c>
      <c r="H115" s="466">
        <v>9.438373487802279E-2</v>
      </c>
      <c r="I115" s="466">
        <v>9.438373487802279E-2</v>
      </c>
      <c r="J115" s="467">
        <v>1.0354779733617109E-2</v>
      </c>
      <c r="K115" s="464">
        <v>6.5835343502049044E-3</v>
      </c>
      <c r="L115" s="464">
        <v>1.633966199673352E-2</v>
      </c>
      <c r="M115" s="466">
        <v>9.438373487802279E-2</v>
      </c>
      <c r="N115" s="466">
        <v>9.438373487802279E-2</v>
      </c>
      <c r="O115" s="466">
        <v>9.438373487802279E-2</v>
      </c>
      <c r="P115" s="466">
        <v>9.438373487802279E-2</v>
      </c>
      <c r="Q115" s="468">
        <v>9.438373487802279E-2</v>
      </c>
      <c r="R115" s="464">
        <v>2.4200000000000003E-3</v>
      </c>
      <c r="S115" s="464">
        <v>4.6800000000000001E-3</v>
      </c>
      <c r="T115" s="464">
        <v>6.1999999999999998E-3</v>
      </c>
      <c r="U115" s="465">
        <v>1.7547999999999998E-2</v>
      </c>
      <c r="V115" s="465">
        <v>2.4479999999999998E-2</v>
      </c>
      <c r="W115" s="465">
        <v>6.8000000000000005E-4</v>
      </c>
      <c r="X115" s="465">
        <v>0.15279599999999999</v>
      </c>
      <c r="Y115" s="465">
        <v>1.3041000000000001E-2</v>
      </c>
      <c r="Z115" s="465">
        <v>6.6986999999999993E-4</v>
      </c>
      <c r="AA115" s="464">
        <v>0.41434599999999994</v>
      </c>
      <c r="AB115" s="464">
        <v>0.41434599999999994</v>
      </c>
      <c r="AC115" s="464">
        <v>0.41434599999999994</v>
      </c>
      <c r="AD115" s="464">
        <v>0.41434599999999994</v>
      </c>
      <c r="AE115" s="464">
        <v>0.41434599999999994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2.4200000000000003E-3</v>
      </c>
      <c r="AL115" s="464">
        <v>4.6800000000000001E-3</v>
      </c>
      <c r="AM115" s="464">
        <v>6.1999999999999998E-3</v>
      </c>
      <c r="AN115" s="464">
        <v>1.7547999999999998E-2</v>
      </c>
      <c r="AO115" s="464">
        <v>2.4479999999999998E-2</v>
      </c>
      <c r="AP115" s="464">
        <v>6.8000000000000005E-4</v>
      </c>
      <c r="AQ115" s="464">
        <v>0.15279599999999999</v>
      </c>
      <c r="AR115" s="464">
        <v>1.3041000000000001E-2</v>
      </c>
      <c r="AS115" s="464">
        <v>6.6986999999999993E-4</v>
      </c>
      <c r="AT115" s="464">
        <v>0.41434599999999994</v>
      </c>
      <c r="AU115" s="464">
        <v>0.41434599999999994</v>
      </c>
      <c r="AV115" s="464">
        <v>0.41434599999999994</v>
      </c>
      <c r="AW115" s="464">
        <v>0.41434599999999994</v>
      </c>
      <c r="AX115" s="464">
        <v>0.41434599999999994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2.6616000000000001E-3</v>
      </c>
      <c r="BE115" s="464">
        <v>7.3737359999999997E-3</v>
      </c>
      <c r="BF115" s="464">
        <v>1.3041000000000001E-2</v>
      </c>
      <c r="BG115" s="469">
        <v>0.41434599999999994</v>
      </c>
      <c r="BH115" s="464">
        <v>2.6616000000000001E-3</v>
      </c>
      <c r="BI115" s="464">
        <v>7.3737359999999997E-3</v>
      </c>
      <c r="BJ115" s="464">
        <v>1.3041000000000001E-2</v>
      </c>
      <c r="BK115" s="464">
        <v>0.41434599999999994</v>
      </c>
      <c r="BL115" s="470">
        <v>7.6468671413346045E-3</v>
      </c>
      <c r="BM115" s="471">
        <v>2.7138601242328642E-3</v>
      </c>
      <c r="BN115" s="464">
        <v>7.6468671413346045E-3</v>
      </c>
      <c r="BO115" s="469">
        <v>2.7138601242328642E-3</v>
      </c>
      <c r="BP115" s="472">
        <v>6.6265904947424275E-3</v>
      </c>
      <c r="BQ115" s="473">
        <v>2.3563217984688264E-3</v>
      </c>
      <c r="BR115" s="474">
        <v>6.6265904947424275E-3</v>
      </c>
      <c r="BS115" s="473">
        <v>2.3563217984688264E-3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3.2057506760965866E-2</v>
      </c>
      <c r="C116" s="465">
        <v>1.6600582464296847E-2</v>
      </c>
      <c r="D116" s="465">
        <v>1.0524915034443498E-2</v>
      </c>
      <c r="E116" s="466">
        <v>8.697875269869848E-2</v>
      </c>
      <c r="F116" s="466">
        <v>8.697875269869848E-2</v>
      </c>
      <c r="G116" s="466">
        <v>8.697875269869848E-2</v>
      </c>
      <c r="H116" s="466">
        <v>8.697875269869848E-2</v>
      </c>
      <c r="I116" s="466">
        <v>8.697875269869848E-2</v>
      </c>
      <c r="J116" s="467">
        <v>3.2057506760965866E-2</v>
      </c>
      <c r="K116" s="464">
        <v>1.6600582464296847E-2</v>
      </c>
      <c r="L116" s="464">
        <v>1.0524915034443498E-2</v>
      </c>
      <c r="M116" s="466">
        <v>8.697875269869848E-2</v>
      </c>
      <c r="N116" s="466">
        <v>8.697875269869848E-2</v>
      </c>
      <c r="O116" s="466">
        <v>8.697875269869848E-2</v>
      </c>
      <c r="P116" s="466">
        <v>8.697875269869848E-2</v>
      </c>
      <c r="Q116" s="468">
        <v>8.697875269869848E-2</v>
      </c>
      <c r="R116" s="464">
        <v>3.2000000000000001E-2</v>
      </c>
      <c r="S116" s="464">
        <v>3.5999999999999997E-2</v>
      </c>
      <c r="T116" s="464">
        <v>6.8000000000000005E-2</v>
      </c>
      <c r="U116" s="465">
        <v>1.0999999999999999E-2</v>
      </c>
      <c r="V116" s="465">
        <v>1.2E-2</v>
      </c>
      <c r="W116" s="465">
        <v>8.0000000000000002E-3</v>
      </c>
      <c r="X116" s="465">
        <v>0.01</v>
      </c>
      <c r="Y116" s="465">
        <v>0.01</v>
      </c>
      <c r="Z116" s="465">
        <v>8.9999999999999993E-3</v>
      </c>
      <c r="AA116" s="464">
        <v>0.27900000000000003</v>
      </c>
      <c r="AB116" s="464">
        <v>0.27900000000000003</v>
      </c>
      <c r="AC116" s="464">
        <v>0.27900000000000003</v>
      </c>
      <c r="AD116" s="464">
        <v>0.27900000000000003</v>
      </c>
      <c r="AE116" s="464">
        <v>0.27900000000000003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3.2000000000000001E-2</v>
      </c>
      <c r="AL116" s="464">
        <v>3.5999999999999997E-2</v>
      </c>
      <c r="AM116" s="464">
        <v>6.8000000000000005E-2</v>
      </c>
      <c r="AN116" s="464">
        <v>1.0999999999999999E-2</v>
      </c>
      <c r="AO116" s="464">
        <v>1.2E-2</v>
      </c>
      <c r="AP116" s="464">
        <v>8.0000000000000002E-3</v>
      </c>
      <c r="AQ116" s="464">
        <v>0.01</v>
      </c>
      <c r="AR116" s="464">
        <v>0.01</v>
      </c>
      <c r="AS116" s="464">
        <v>8.9999999999999993E-3</v>
      </c>
      <c r="AT116" s="464">
        <v>0.27900000000000003</v>
      </c>
      <c r="AU116" s="464">
        <v>0.27900000000000003</v>
      </c>
      <c r="AV116" s="464">
        <v>0.27900000000000003</v>
      </c>
      <c r="AW116" s="464">
        <v>0.27900000000000003</v>
      </c>
      <c r="AX116" s="464">
        <v>0.27900000000000003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3.3599999999999998E-2</v>
      </c>
      <c r="BE116" s="464">
        <v>9.1319999999999995E-3</v>
      </c>
      <c r="BF116" s="464">
        <v>0.01</v>
      </c>
      <c r="BG116" s="469">
        <v>0.27900000000000003</v>
      </c>
      <c r="BH116" s="464">
        <v>3.3599999999999998E-2</v>
      </c>
      <c r="BI116" s="464">
        <v>9.1319999999999995E-3</v>
      </c>
      <c r="BJ116" s="464">
        <v>0.01</v>
      </c>
      <c r="BK116" s="464">
        <v>0.27900000000000003</v>
      </c>
      <c r="BL116" s="470">
        <v>8.9136663806854959E-3</v>
      </c>
      <c r="BM116" s="471"/>
      <c r="BN116" s="464">
        <v>8.9136663806854959E-3</v>
      </c>
      <c r="BO116" s="469"/>
      <c r="BP116" s="472">
        <v>6.6114364498258251E-3</v>
      </c>
      <c r="BQ116" s="473"/>
      <c r="BR116" s="474">
        <v>6.6114364498258251E-3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6.3143555228511034E-3</v>
      </c>
      <c r="C117" s="465">
        <v>3.1452154808532975E-3</v>
      </c>
      <c r="D117" s="465">
        <v>1.5777424616850083E-2</v>
      </c>
      <c r="E117" s="466">
        <v>5.384482947095303E-2</v>
      </c>
      <c r="F117" s="466">
        <v>5.384482947095303E-2</v>
      </c>
      <c r="G117" s="466">
        <v>5.384482947095303E-2</v>
      </c>
      <c r="H117" s="466">
        <v>5.384482947095303E-2</v>
      </c>
      <c r="I117" s="466">
        <v>5.384482947095303E-2</v>
      </c>
      <c r="J117" s="467">
        <v>6.3143555228511034E-3</v>
      </c>
      <c r="K117" s="464">
        <v>3.1452154808532975E-3</v>
      </c>
      <c r="L117" s="464">
        <v>1.5777424616850083E-2</v>
      </c>
      <c r="M117" s="466">
        <v>5.384482947095303E-2</v>
      </c>
      <c r="N117" s="466">
        <v>5.384482947095303E-2</v>
      </c>
      <c r="O117" s="466">
        <v>5.384482947095303E-2</v>
      </c>
      <c r="P117" s="466">
        <v>5.384482947095303E-2</v>
      </c>
      <c r="Q117" s="468">
        <v>5.384482947095303E-2</v>
      </c>
      <c r="R117" s="464">
        <v>6.0000000000000001E-3</v>
      </c>
      <c r="S117" s="464">
        <v>7.0000000000000001E-3</v>
      </c>
      <c r="T117" s="464">
        <v>1.4E-2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1.35E-2</v>
      </c>
      <c r="AA117" s="464">
        <v>3.6999999999999998E-2</v>
      </c>
      <c r="AB117" s="464">
        <v>3.6999999999999998E-2</v>
      </c>
      <c r="AC117" s="464">
        <v>3.6999999999999998E-2</v>
      </c>
      <c r="AD117" s="464">
        <v>3.6999999999999998E-2</v>
      </c>
      <c r="AE117" s="464">
        <v>3.6999999999999998E-2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6.0000000000000001E-3</v>
      </c>
      <c r="AL117" s="464">
        <v>7.0000000000000001E-3</v>
      </c>
      <c r="AM117" s="464">
        <v>1.4E-2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1.35E-2</v>
      </c>
      <c r="AT117" s="464">
        <v>3.6999999999999998E-2</v>
      </c>
      <c r="AU117" s="464">
        <v>3.6999999999999998E-2</v>
      </c>
      <c r="AV117" s="464">
        <v>3.6999999999999998E-2</v>
      </c>
      <c r="AW117" s="464">
        <v>3.6999999999999998E-2</v>
      </c>
      <c r="AX117" s="464">
        <v>3.6999999999999998E-2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6.3600000000000002E-3</v>
      </c>
      <c r="BE117" s="464">
        <v>1E-3</v>
      </c>
      <c r="BF117" s="464">
        <v>1.6E-2</v>
      </c>
      <c r="BG117" s="469">
        <v>3.6999999999999998E-2</v>
      </c>
      <c r="BH117" s="464">
        <v>6.3600000000000002E-3</v>
      </c>
      <c r="BI117" s="464">
        <v>1E-3</v>
      </c>
      <c r="BJ117" s="464">
        <v>1.6E-2</v>
      </c>
      <c r="BK117" s="464">
        <v>3.6999999999999998E-2</v>
      </c>
      <c r="BL117" s="470">
        <v>6.3956207933155932E-3</v>
      </c>
      <c r="BM117" s="471"/>
      <c r="BN117" s="464">
        <v>6.3956207933155932E-3</v>
      </c>
      <c r="BO117" s="469"/>
      <c r="BP117" s="472">
        <v>5.8536849744941838E-3</v>
      </c>
      <c r="BQ117" s="473"/>
      <c r="BR117" s="474">
        <v>5.8536849744941838E-3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844.67336060843377</v>
      </c>
      <c r="C118" s="477">
        <v>488.50277807781765</v>
      </c>
      <c r="D118" s="477">
        <v>994.96323848740326</v>
      </c>
      <c r="E118" s="478">
        <v>923.3291349238832</v>
      </c>
      <c r="F118" s="478">
        <v>918.06404332127079</v>
      </c>
      <c r="G118" s="478">
        <v>941.63685139376253</v>
      </c>
      <c r="H118" s="478">
        <v>905.56657643997539</v>
      </c>
      <c r="I118" s="478">
        <v>848.89602094343445</v>
      </c>
      <c r="J118" s="479">
        <v>844.67336060843377</v>
      </c>
      <c r="K118" s="476">
        <v>488.50277807781765</v>
      </c>
      <c r="L118" s="476">
        <v>994.96323848740326</v>
      </c>
      <c r="M118" s="478">
        <v>923.3291349238832</v>
      </c>
      <c r="N118" s="478">
        <v>918.06404332127079</v>
      </c>
      <c r="O118" s="478">
        <v>941.63685139376253</v>
      </c>
      <c r="P118" s="478">
        <v>905.56657643997539</v>
      </c>
      <c r="Q118" s="480">
        <v>848.89602094343445</v>
      </c>
      <c r="R118" s="476">
        <v>853.46265958394542</v>
      </c>
      <c r="S118" s="476">
        <v>970.73303817954616</v>
      </c>
      <c r="T118" s="476">
        <v>528.54190946564052</v>
      </c>
      <c r="U118" s="477">
        <v>622.89592910194176</v>
      </c>
      <c r="V118" s="477">
        <v>651.0649685684815</v>
      </c>
      <c r="W118" s="477">
        <v>409.35432810204452</v>
      </c>
      <c r="X118" s="477">
        <v>563.86327684383002</v>
      </c>
      <c r="Y118" s="477">
        <v>994.91804194453857</v>
      </c>
      <c r="Z118" s="477">
        <v>875.24306562594779</v>
      </c>
      <c r="AA118" s="476">
        <v>922.18536778143334</v>
      </c>
      <c r="AB118" s="476">
        <v>916.9202761788207</v>
      </c>
      <c r="AC118" s="476">
        <v>940.49308425131267</v>
      </c>
      <c r="AD118" s="476">
        <v>904.4228092975253</v>
      </c>
      <c r="AE118" s="476">
        <v>847.75225380098436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853.46265958394542</v>
      </c>
      <c r="AL118" s="476">
        <v>970.73303817954616</v>
      </c>
      <c r="AM118" s="476">
        <v>528.54190946564052</v>
      </c>
      <c r="AN118" s="476">
        <v>622.89592910194176</v>
      </c>
      <c r="AO118" s="476">
        <v>651.0649685684815</v>
      </c>
      <c r="AP118" s="476">
        <v>409.35432810204452</v>
      </c>
      <c r="AQ118" s="476">
        <v>563.86327684383002</v>
      </c>
      <c r="AR118" s="476">
        <v>994.91804194453857</v>
      </c>
      <c r="AS118" s="476">
        <v>875.24306562594779</v>
      </c>
      <c r="AT118" s="476">
        <v>922.18536778143334</v>
      </c>
      <c r="AU118" s="476">
        <v>916.9202761788207</v>
      </c>
      <c r="AV118" s="476">
        <v>940.49308425131267</v>
      </c>
      <c r="AW118" s="476">
        <v>904.4228092975253</v>
      </c>
      <c r="AX118" s="476">
        <v>847.75225380098436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845.15664472303729</v>
      </c>
      <c r="BE118" s="476">
        <v>488.40657418428606</v>
      </c>
      <c r="BF118" s="476">
        <v>994.91804194453857</v>
      </c>
      <c r="BG118" s="481">
        <v>-5.5076999999999998</v>
      </c>
      <c r="BH118" s="476">
        <v>845.15664472303729</v>
      </c>
      <c r="BI118" s="476">
        <v>488.40657418428606</v>
      </c>
      <c r="BJ118" s="476">
        <v>994.91804194453857</v>
      </c>
      <c r="BK118" s="476">
        <v>-5.5076999999999998</v>
      </c>
      <c r="BL118" s="482">
        <v>494.36619172478629</v>
      </c>
      <c r="BM118" s="483"/>
      <c r="BN118" s="476">
        <v>494.36619172478629</v>
      </c>
      <c r="BO118" s="481"/>
      <c r="BP118" s="484">
        <v>494.33111545171283</v>
      </c>
      <c r="BQ118" s="485"/>
      <c r="BR118" s="486">
        <v>494.33111545171283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-927.69306778143334</v>
      </c>
      <c r="F119" s="489">
        <v>-922.42797617882093</v>
      </c>
      <c r="G119" s="489">
        <v>-946.00078425131267</v>
      </c>
      <c r="H119" s="489">
        <v>-909.93050929752553</v>
      </c>
      <c r="I119" s="489">
        <v>-853.25995380098459</v>
      </c>
      <c r="J119" s="490"/>
      <c r="K119" s="487"/>
      <c r="L119" s="487"/>
      <c r="M119" s="489">
        <v>-927.69306778143334</v>
      </c>
      <c r="N119" s="489">
        <v>-922.42797617882093</v>
      </c>
      <c r="O119" s="489">
        <v>-946.00078425131267</v>
      </c>
      <c r="P119" s="489">
        <v>-909.93050929752553</v>
      </c>
      <c r="Q119" s="491">
        <v>-853.25995380098459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-927.69306778143334</v>
      </c>
      <c r="AB119" s="487">
        <v>-922.4279761788207</v>
      </c>
      <c r="AC119" s="487">
        <v>-946.00078425131267</v>
      </c>
      <c r="AD119" s="487">
        <v>-909.9305092975253</v>
      </c>
      <c r="AE119" s="487">
        <v>-853.25995380098436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-927.69306778143334</v>
      </c>
      <c r="AU119" s="487">
        <v>-922.4279761788207</v>
      </c>
      <c r="AV119" s="487">
        <v>-946.00078425131267</v>
      </c>
      <c r="AW119" s="487">
        <v>-909.9305092975253</v>
      </c>
      <c r="AX119" s="487">
        <v>-853.25995380098436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342</v>
      </c>
      <c r="C121" s="959"/>
      <c r="D121" s="958" t="s">
        <v>343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1.0167448779282596E-2</v>
      </c>
      <c r="C123" s="473">
        <v>3.557037301802225E-3</v>
      </c>
      <c r="D123" s="472">
        <v>1.0167448779282596E-2</v>
      </c>
      <c r="E123" s="473">
        <v>3.557037301802225E-3</v>
      </c>
      <c r="F123" s="472">
        <v>7.1600000000000006E-3</v>
      </c>
      <c r="G123" s="473">
        <v>7.1600000000000006E-5</v>
      </c>
      <c r="H123" s="472">
        <v>1.3550000000000001E-2</v>
      </c>
      <c r="I123" s="473">
        <v>4.2411500000000008E-3</v>
      </c>
      <c r="J123" s="472">
        <v>1.7999999999999999E-2</v>
      </c>
      <c r="K123" s="473">
        <v>6.8399999999999997E-3</v>
      </c>
      <c r="L123" s="472">
        <v>8.1000000000000003E-2</v>
      </c>
      <c r="M123" s="473">
        <v>1.0529999999999999E-3</v>
      </c>
      <c r="N123" s="472">
        <v>0</v>
      </c>
      <c r="O123" s="473">
        <v>0</v>
      </c>
      <c r="P123" s="472">
        <v>0</v>
      </c>
      <c r="Q123" s="473">
        <v>0</v>
      </c>
      <c r="R123" s="503">
        <v>7.0000000000000001E-3</v>
      </c>
      <c r="S123" s="504">
        <v>7.0000000000000007E-5</v>
      </c>
      <c r="T123" s="503">
        <v>1.4E-2</v>
      </c>
      <c r="U123" s="504">
        <v>1.4000000000000001E-4</v>
      </c>
      <c r="V123" s="503">
        <v>4.0000000000000001E-3</v>
      </c>
      <c r="W123" s="505">
        <v>4.0000000000000003E-5</v>
      </c>
      <c r="X123" s="472">
        <v>3.1E-2</v>
      </c>
      <c r="Y123" s="473">
        <v>9.7029999999999998E-3</v>
      </c>
      <c r="Z123" s="472">
        <v>1.2E-2</v>
      </c>
      <c r="AA123" s="473">
        <v>3.7560000000000002E-3</v>
      </c>
      <c r="AB123" s="472">
        <v>2E-3</v>
      </c>
      <c r="AC123" s="473">
        <v>6.2600000000000004E-4</v>
      </c>
      <c r="AD123" s="474">
        <v>0.84099999999999997</v>
      </c>
      <c r="AE123" s="474">
        <v>0.26323299999999999</v>
      </c>
      <c r="AF123" s="472">
        <v>1.7999999999999999E-2</v>
      </c>
      <c r="AG123" s="473">
        <v>6.8399999999999997E-3</v>
      </c>
      <c r="AH123" s="472">
        <v>8.9999999999999998E-4</v>
      </c>
      <c r="AI123" s="473">
        <v>3.4200000000000002E-4</v>
      </c>
      <c r="AJ123" s="472">
        <v>8.1000000000000003E-2</v>
      </c>
      <c r="AK123" s="473">
        <v>1.0529999999999999E-3</v>
      </c>
      <c r="AL123" s="472">
        <v>8.1000000000000003E-2</v>
      </c>
      <c r="AM123" s="473">
        <v>1.0529999999999999E-3</v>
      </c>
      <c r="AN123" s="472">
        <v>8.1000000000000003E-2</v>
      </c>
      <c r="AO123" s="473">
        <v>1.0529999999999999E-3</v>
      </c>
      <c r="AP123" s="472">
        <v>8.1000000000000003E-2</v>
      </c>
      <c r="AQ123" s="473">
        <v>1.0529999999999999E-3</v>
      </c>
      <c r="AR123" s="472">
        <v>8.1000000000000003E-2</v>
      </c>
      <c r="AS123" s="473">
        <v>1.0529999999999999E-3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0.12297701725193905</v>
      </c>
      <c r="C124" s="473">
        <v>4.0994576890332035E-2</v>
      </c>
      <c r="D124" s="472">
        <v>0.12297701725193905</v>
      </c>
      <c r="E124" s="473">
        <v>4.0994576890332035E-2</v>
      </c>
      <c r="F124" s="472">
        <v>0.16572000000000001</v>
      </c>
      <c r="G124" s="473">
        <v>1.6572000000000002E-3</v>
      </c>
      <c r="H124" s="472">
        <v>0.242864</v>
      </c>
      <c r="I124" s="473">
        <v>7.6016431999999995E-2</v>
      </c>
      <c r="J124" s="472">
        <v>0.14699999999999999</v>
      </c>
      <c r="K124" s="473">
        <v>5.586E-2</v>
      </c>
      <c r="L124" s="472">
        <v>2.8559999999999999</v>
      </c>
      <c r="M124" s="473">
        <v>3.7127999999999994E-2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0.17699999999999999</v>
      </c>
      <c r="S124" s="474">
        <v>1.7699999999999999E-3</v>
      </c>
      <c r="T124" s="472">
        <v>3.6999999999999998E-2</v>
      </c>
      <c r="U124" s="474">
        <v>3.6999999999999999E-4</v>
      </c>
      <c r="V124" s="472">
        <v>3.5000000000000003E-2</v>
      </c>
      <c r="W124" s="473">
        <v>3.5000000000000005E-4</v>
      </c>
      <c r="X124" s="472">
        <v>0.47399999999999998</v>
      </c>
      <c r="Y124" s="473">
        <v>0.14836199999999999</v>
      </c>
      <c r="Z124" s="472">
        <v>0.45300000000000001</v>
      </c>
      <c r="AA124" s="473">
        <v>0.141789</v>
      </c>
      <c r="AB124" s="472">
        <v>0.10299999999999999</v>
      </c>
      <c r="AC124" s="473">
        <v>3.2238999999999997E-2</v>
      </c>
      <c r="AD124" s="474">
        <v>2.891</v>
      </c>
      <c r="AE124" s="474">
        <v>0.90488299999999999</v>
      </c>
      <c r="AF124" s="472">
        <v>0.14699999999999999</v>
      </c>
      <c r="AG124" s="473">
        <v>5.586E-2</v>
      </c>
      <c r="AH124" s="472">
        <v>1.5100000000000001E-2</v>
      </c>
      <c r="AI124" s="473">
        <v>5.738E-3</v>
      </c>
      <c r="AJ124" s="472">
        <v>2.8559999999999999</v>
      </c>
      <c r="AK124" s="473">
        <v>3.7127999999999994E-2</v>
      </c>
      <c r="AL124" s="472">
        <v>2.8559999999999999</v>
      </c>
      <c r="AM124" s="473">
        <v>3.7127999999999994E-2</v>
      </c>
      <c r="AN124" s="472">
        <v>2.8559999999999999</v>
      </c>
      <c r="AO124" s="473">
        <v>3.7127999999999994E-2</v>
      </c>
      <c r="AP124" s="472">
        <v>2.8559999999999999</v>
      </c>
      <c r="AQ124" s="473">
        <v>3.7127999999999994E-2</v>
      </c>
      <c r="AR124" s="472">
        <v>2.8559999999999999</v>
      </c>
      <c r="AS124" s="473">
        <v>3.7127999999999994E-2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0.7866670393431372</v>
      </c>
      <c r="C125" s="473">
        <v>0.24214120211248416</v>
      </c>
      <c r="D125" s="472">
        <v>0.7866670393431372</v>
      </c>
      <c r="E125" s="473">
        <v>0.24214120211248416</v>
      </c>
      <c r="F125" s="472">
        <v>7.4359200000000003</v>
      </c>
      <c r="G125" s="473">
        <v>7.43592E-2</v>
      </c>
      <c r="H125" s="472">
        <v>0.55506599999999995</v>
      </c>
      <c r="I125" s="473">
        <v>0.17373565799999999</v>
      </c>
      <c r="J125" s="472">
        <v>1.472</v>
      </c>
      <c r="K125" s="473">
        <v>0.55935999999999997</v>
      </c>
      <c r="L125" s="472">
        <v>0.52400000000000002</v>
      </c>
      <c r="M125" s="473">
        <v>6.8120000000000003E-3</v>
      </c>
      <c r="N125" s="472">
        <v>0</v>
      </c>
      <c r="O125" s="473">
        <v>0</v>
      </c>
      <c r="P125" s="472">
        <v>0</v>
      </c>
      <c r="Q125" s="473">
        <v>0</v>
      </c>
      <c r="R125" s="472">
        <v>7.8179999999999996</v>
      </c>
      <c r="S125" s="474">
        <v>7.8179999999999999E-2</v>
      </c>
      <c r="T125" s="472">
        <v>6.0839999999999996</v>
      </c>
      <c r="U125" s="474">
        <v>6.0839999999999998E-2</v>
      </c>
      <c r="V125" s="472">
        <v>0</v>
      </c>
      <c r="W125" s="473">
        <v>0</v>
      </c>
      <c r="X125" s="472">
        <v>1.052</v>
      </c>
      <c r="Y125" s="473">
        <v>0.32927600000000001</v>
      </c>
      <c r="Z125" s="472">
        <v>0.36499999999999999</v>
      </c>
      <c r="AA125" s="473">
        <v>0.114245</v>
      </c>
      <c r="AB125" s="472">
        <v>0.28499999999999998</v>
      </c>
      <c r="AC125" s="473">
        <v>8.9204999999999993E-2</v>
      </c>
      <c r="AD125" s="474">
        <v>8.09</v>
      </c>
      <c r="AE125" s="474">
        <v>2.5321699999999998</v>
      </c>
      <c r="AF125" s="472">
        <v>1.472</v>
      </c>
      <c r="AG125" s="473">
        <v>0.55935999999999997</v>
      </c>
      <c r="AH125" s="472">
        <v>0.23499999999999999</v>
      </c>
      <c r="AI125" s="473">
        <v>8.929999999999999E-2</v>
      </c>
      <c r="AJ125" s="472">
        <v>0.52400000000000002</v>
      </c>
      <c r="AK125" s="473">
        <v>6.8120000000000003E-3</v>
      </c>
      <c r="AL125" s="472">
        <v>0.52400000000000002</v>
      </c>
      <c r="AM125" s="473">
        <v>6.8120000000000003E-3</v>
      </c>
      <c r="AN125" s="472">
        <v>0.52400000000000002</v>
      </c>
      <c r="AO125" s="473">
        <v>6.8120000000000003E-3</v>
      </c>
      <c r="AP125" s="472">
        <v>0.52400000000000002</v>
      </c>
      <c r="AQ125" s="473">
        <v>6.8120000000000003E-3</v>
      </c>
      <c r="AR125" s="472">
        <v>0.52400000000000002</v>
      </c>
      <c r="AS125" s="473">
        <v>6.8120000000000003E-3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6.9813765686680129E-2</v>
      </c>
      <c r="C126" s="473">
        <v>2.5580925641491035E-2</v>
      </c>
      <c r="D126" s="472">
        <v>6.9813765686680129E-2</v>
      </c>
      <c r="E126" s="473">
        <v>2.5580925641491035E-2</v>
      </c>
      <c r="F126" s="472">
        <v>0.10088</v>
      </c>
      <c r="G126" s="473">
        <v>1.0088E-3</v>
      </c>
      <c r="H126" s="472">
        <v>1.6092000000000002E-2</v>
      </c>
      <c r="I126" s="473">
        <v>5.0367960000000005E-3</v>
      </c>
      <c r="J126" s="472">
        <v>0.186</v>
      </c>
      <c r="K126" s="473">
        <v>7.0680000000000007E-2</v>
      </c>
      <c r="L126" s="472">
        <v>1.794</v>
      </c>
      <c r="M126" s="473">
        <v>2.3321999999999999E-2</v>
      </c>
      <c r="N126" s="472">
        <v>0</v>
      </c>
      <c r="O126" s="473">
        <v>0</v>
      </c>
      <c r="P126" s="472">
        <v>0</v>
      </c>
      <c r="Q126" s="473">
        <v>0</v>
      </c>
      <c r="R126" s="472">
        <v>8.1000000000000003E-2</v>
      </c>
      <c r="S126" s="474">
        <v>8.1000000000000006E-4</v>
      </c>
      <c r="T126" s="472">
        <v>1.2E-2</v>
      </c>
      <c r="U126" s="474">
        <v>1.2E-4</v>
      </c>
      <c r="V126" s="472">
        <v>0.64700000000000002</v>
      </c>
      <c r="W126" s="473">
        <v>6.4700000000000001E-3</v>
      </c>
      <c r="X126" s="472">
        <v>4.1000000000000002E-2</v>
      </c>
      <c r="Y126" s="473">
        <v>1.2833000000000001E-2</v>
      </c>
      <c r="Z126" s="472">
        <v>3.5999999999999997E-2</v>
      </c>
      <c r="AA126" s="473">
        <v>1.1267999999999999E-2</v>
      </c>
      <c r="AB126" s="472">
        <v>1E-3</v>
      </c>
      <c r="AC126" s="473">
        <v>3.1300000000000002E-4</v>
      </c>
      <c r="AD126" s="474">
        <v>0.35699999999999998</v>
      </c>
      <c r="AE126" s="474">
        <v>0.11174099999999999</v>
      </c>
      <c r="AF126" s="472">
        <v>0.186</v>
      </c>
      <c r="AG126" s="473">
        <v>7.0680000000000007E-2</v>
      </c>
      <c r="AH126" s="472">
        <v>2.8400000000000002E-2</v>
      </c>
      <c r="AI126" s="473">
        <v>1.0792000000000001E-2</v>
      </c>
      <c r="AJ126" s="472">
        <v>1.794</v>
      </c>
      <c r="AK126" s="473">
        <v>2.3321999999999999E-2</v>
      </c>
      <c r="AL126" s="472">
        <v>1.794</v>
      </c>
      <c r="AM126" s="473">
        <v>2.3321999999999999E-2</v>
      </c>
      <c r="AN126" s="472">
        <v>1.794</v>
      </c>
      <c r="AO126" s="473">
        <v>2.3321999999999999E-2</v>
      </c>
      <c r="AP126" s="472">
        <v>1.794</v>
      </c>
      <c r="AQ126" s="473">
        <v>2.3321999999999999E-2</v>
      </c>
      <c r="AR126" s="472">
        <v>1.794</v>
      </c>
      <c r="AS126" s="473">
        <v>2.3321999999999999E-2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6.054520625809471E-2</v>
      </c>
      <c r="C127" s="469">
        <v>2.2332655483626701E-2</v>
      </c>
      <c r="D127" s="467">
        <v>6.054520625809471E-2</v>
      </c>
      <c r="E127" s="469">
        <v>2.2332655483626701E-2</v>
      </c>
      <c r="F127" s="467">
        <v>5.7279999999999998E-2</v>
      </c>
      <c r="G127" s="469">
        <v>5.7279999999999994E-4</v>
      </c>
      <c r="H127" s="467">
        <v>1.6092000000000002E-2</v>
      </c>
      <c r="I127" s="469">
        <v>5.0367960000000005E-3</v>
      </c>
      <c r="J127" s="467">
        <v>0.161</v>
      </c>
      <c r="K127" s="469">
        <v>6.1180000000000005E-2</v>
      </c>
      <c r="L127" s="472">
        <v>1.2709999999999999</v>
      </c>
      <c r="M127" s="473">
        <v>1.6522999999999999E-2</v>
      </c>
      <c r="N127" s="467">
        <v>0</v>
      </c>
      <c r="O127" s="469">
        <v>0</v>
      </c>
      <c r="P127" s="467">
        <v>0</v>
      </c>
      <c r="Q127" s="469">
        <v>0</v>
      </c>
      <c r="R127" s="472">
        <v>5.5E-2</v>
      </c>
      <c r="S127" s="474">
        <v>5.5000000000000003E-4</v>
      </c>
      <c r="T127" s="472">
        <v>1.2E-2</v>
      </c>
      <c r="U127" s="474">
        <v>1.2E-4</v>
      </c>
      <c r="V127" s="472">
        <v>0.155</v>
      </c>
      <c r="W127" s="473">
        <v>1.5499999999999999E-3</v>
      </c>
      <c r="X127" s="467">
        <v>4.1000000000000002E-2</v>
      </c>
      <c r="Y127" s="469">
        <v>1.2833000000000001E-2</v>
      </c>
      <c r="Z127" s="467">
        <v>3.5999999999999997E-2</v>
      </c>
      <c r="AA127" s="469">
        <v>1.1267999999999999E-2</v>
      </c>
      <c r="AB127" s="467">
        <v>1E-3</v>
      </c>
      <c r="AC127" s="469">
        <v>3.1300000000000002E-4</v>
      </c>
      <c r="AD127" s="464">
        <v>0.35699999999999998</v>
      </c>
      <c r="AE127" s="464">
        <v>0.11174099999999999</v>
      </c>
      <c r="AF127" s="467">
        <v>0.161</v>
      </c>
      <c r="AG127" s="469">
        <v>6.1180000000000005E-2</v>
      </c>
      <c r="AH127" s="467">
        <v>8.2699999999999996E-3</v>
      </c>
      <c r="AI127" s="469">
        <v>3.1425999999999997E-3</v>
      </c>
      <c r="AJ127" s="467">
        <v>1.2709999999999999</v>
      </c>
      <c r="AK127" s="469">
        <v>1.6522999999999999E-2</v>
      </c>
      <c r="AL127" s="467">
        <v>1.2709999999999999</v>
      </c>
      <c r="AM127" s="469">
        <v>1.6522999999999999E-2</v>
      </c>
      <c r="AN127" s="467">
        <v>1.2709999999999999</v>
      </c>
      <c r="AO127" s="469">
        <v>1.6522999999999999E-2</v>
      </c>
      <c r="AP127" s="467">
        <v>1.2709999999999999</v>
      </c>
      <c r="AQ127" s="469">
        <v>1.6522999999999999E-2</v>
      </c>
      <c r="AR127" s="467">
        <v>1.2709999999999999</v>
      </c>
      <c r="AS127" s="469">
        <v>1.6522999999999999E-2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1.1536867166842477</v>
      </c>
      <c r="C128" s="473">
        <v>0.39596705973995056</v>
      </c>
      <c r="D128" s="472">
        <v>1.1536867166842477</v>
      </c>
      <c r="E128" s="473">
        <v>0.39596705973995056</v>
      </c>
      <c r="F128" s="472">
        <v>6.8366799999999994</v>
      </c>
      <c r="G128" s="473">
        <v>6.8366799999999991E-2</v>
      </c>
      <c r="H128" s="472">
        <v>3.8480000000000003E-3</v>
      </c>
      <c r="I128" s="473">
        <v>1.2044240000000002E-3</v>
      </c>
      <c r="J128" s="472">
        <v>3.0430000000000001</v>
      </c>
      <c r="K128" s="473">
        <v>1.1563400000000001</v>
      </c>
      <c r="L128" s="472">
        <v>0.37011095050105958</v>
      </c>
      <c r="M128" s="473">
        <v>4.8114423565137742E-3</v>
      </c>
      <c r="N128" s="472">
        <v>0</v>
      </c>
      <c r="O128" s="473">
        <v>0</v>
      </c>
      <c r="P128" s="472">
        <v>0</v>
      </c>
      <c r="Q128" s="473">
        <v>0</v>
      </c>
      <c r="R128" s="472">
        <v>7.4189999999999996</v>
      </c>
      <c r="S128" s="474">
        <v>7.4189999999999992E-2</v>
      </c>
      <c r="T128" s="472">
        <v>0.28000000000000003</v>
      </c>
      <c r="U128" s="474">
        <v>2.8000000000000004E-3</v>
      </c>
      <c r="V128" s="472">
        <v>0</v>
      </c>
      <c r="W128" s="473">
        <v>0</v>
      </c>
      <c r="X128" s="472">
        <v>3.0000000000000001E-3</v>
      </c>
      <c r="Y128" s="473">
        <v>9.3900000000000006E-4</v>
      </c>
      <c r="Z128" s="472">
        <v>6.0000000000000001E-3</v>
      </c>
      <c r="AA128" s="473">
        <v>1.8780000000000001E-3</v>
      </c>
      <c r="AB128" s="472">
        <v>4.0000000000000001E-3</v>
      </c>
      <c r="AC128" s="473">
        <v>1.2520000000000001E-3</v>
      </c>
      <c r="AD128" s="474">
        <v>5.6000000000000001E-2</v>
      </c>
      <c r="AE128" s="474">
        <v>1.7528000000000002E-2</v>
      </c>
      <c r="AF128" s="472">
        <v>3.0430000000000001</v>
      </c>
      <c r="AG128" s="473">
        <v>1.1563400000000001</v>
      </c>
      <c r="AH128" s="472">
        <v>4.9100000000000003E-3</v>
      </c>
      <c r="AI128" s="473">
        <v>1.8658000000000001E-3</v>
      </c>
      <c r="AJ128" s="472">
        <v>0.51952197187685267</v>
      </c>
      <c r="AK128" s="473">
        <v>6.7537856343990845E-3</v>
      </c>
      <c r="AL128" s="472">
        <v>0.20085530237971055</v>
      </c>
      <c r="AM128" s="473">
        <v>2.6111189309362369E-3</v>
      </c>
      <c r="AN128" s="472">
        <v>1.2180267608385997</v>
      </c>
      <c r="AO128" s="473">
        <v>1.5834347890901795E-2</v>
      </c>
      <c r="AP128" s="472">
        <v>0.83416089469597443</v>
      </c>
      <c r="AQ128" s="473">
        <v>1.0844091631047667E-2</v>
      </c>
      <c r="AR128" s="472">
        <v>0.37011095050105958</v>
      </c>
      <c r="AS128" s="473">
        <v>4.8114423565137742E-3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3.1230564965474298E-3</v>
      </c>
      <c r="C129" s="469">
        <v>1.1162203157728708E-3</v>
      </c>
      <c r="D129" s="467">
        <v>3.1230564965474298E-3</v>
      </c>
      <c r="E129" s="469">
        <v>1.1162203157728708E-3</v>
      </c>
      <c r="F129" s="467">
        <v>3.6520400000000001E-3</v>
      </c>
      <c r="G129" s="469">
        <v>3.6520400000000004E-5</v>
      </c>
      <c r="H129" s="467">
        <v>2.4176900000000001E-3</v>
      </c>
      <c r="I129" s="469">
        <v>7.5673697000000007E-4</v>
      </c>
      <c r="J129" s="467">
        <v>6.9230000000000003E-3</v>
      </c>
      <c r="K129" s="469">
        <v>2.6307400000000003E-3</v>
      </c>
      <c r="L129" s="472">
        <v>0.175398</v>
      </c>
      <c r="M129" s="473">
        <v>2.2801739999999998E-3</v>
      </c>
      <c r="N129" s="467">
        <v>0</v>
      </c>
      <c r="O129" s="469">
        <v>0</v>
      </c>
      <c r="P129" s="467">
        <v>0</v>
      </c>
      <c r="Q129" s="469">
        <v>0</v>
      </c>
      <c r="R129" s="472">
        <v>3.4870000000000001E-3</v>
      </c>
      <c r="S129" s="474">
        <v>3.4870000000000003E-5</v>
      </c>
      <c r="T129" s="472">
        <v>1.8E-3</v>
      </c>
      <c r="U129" s="474">
        <v>1.8E-5</v>
      </c>
      <c r="V129" s="472">
        <v>9.2999999999999992E-3</v>
      </c>
      <c r="W129" s="473">
        <v>9.2999999999999997E-5</v>
      </c>
      <c r="X129" s="467">
        <v>6.7650000000000002E-3</v>
      </c>
      <c r="Y129" s="469">
        <v>2.1174449999999999E-3</v>
      </c>
      <c r="Z129" s="467">
        <v>1.044E-3</v>
      </c>
      <c r="AA129" s="469">
        <v>3.2677200000000002E-4</v>
      </c>
      <c r="AB129" s="467">
        <v>2.8999999999999997E-5</v>
      </c>
      <c r="AC129" s="469">
        <v>9.0769999999999997E-6</v>
      </c>
      <c r="AD129" s="464">
        <v>7.1399999999999991E-2</v>
      </c>
      <c r="AE129" s="464">
        <v>2.2348199999999999E-2</v>
      </c>
      <c r="AF129" s="467">
        <v>6.9230000000000003E-3</v>
      </c>
      <c r="AG129" s="469">
        <v>2.6307400000000003E-3</v>
      </c>
      <c r="AH129" s="467">
        <v>3.5560999999999996E-4</v>
      </c>
      <c r="AI129" s="469">
        <v>1.3513179999999998E-4</v>
      </c>
      <c r="AJ129" s="467">
        <v>0.175398</v>
      </c>
      <c r="AK129" s="469">
        <v>2.2801739999999998E-3</v>
      </c>
      <c r="AL129" s="467">
        <v>0.175398</v>
      </c>
      <c r="AM129" s="469">
        <v>2.2801739999999998E-3</v>
      </c>
      <c r="AN129" s="467">
        <v>0.175398</v>
      </c>
      <c r="AO129" s="469">
        <v>2.2801739999999998E-3</v>
      </c>
      <c r="AP129" s="467">
        <v>0.175398</v>
      </c>
      <c r="AQ129" s="469">
        <v>2.2801739999999998E-3</v>
      </c>
      <c r="AR129" s="467">
        <v>0.175398</v>
      </c>
      <c r="AS129" s="469">
        <v>2.2801739999999998E-3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6.6265904947424275E-3</v>
      </c>
      <c r="C130" s="469">
        <v>2.3563217984688264E-3</v>
      </c>
      <c r="D130" s="467">
        <v>6.6265904947424275E-3</v>
      </c>
      <c r="E130" s="469">
        <v>2.3563217984688264E-3</v>
      </c>
      <c r="F130" s="467">
        <v>2.6616000000000001E-3</v>
      </c>
      <c r="G130" s="469">
        <v>2.6616000000000001E-5</v>
      </c>
      <c r="H130" s="467">
        <v>7.3737359999999997E-3</v>
      </c>
      <c r="I130" s="469">
        <v>2.3079793679999998E-3</v>
      </c>
      <c r="J130" s="467">
        <v>1.3041000000000001E-2</v>
      </c>
      <c r="K130" s="469">
        <v>4.9555800000000002E-3</v>
      </c>
      <c r="L130" s="472">
        <v>0.41434599999999994</v>
      </c>
      <c r="M130" s="473">
        <v>5.3864979999999991E-3</v>
      </c>
      <c r="N130" s="467">
        <v>0</v>
      </c>
      <c r="O130" s="469">
        <v>0</v>
      </c>
      <c r="P130" s="467">
        <v>0</v>
      </c>
      <c r="Q130" s="469">
        <v>0</v>
      </c>
      <c r="R130" s="472">
        <v>2.4200000000000003E-3</v>
      </c>
      <c r="S130" s="474">
        <v>2.4200000000000002E-5</v>
      </c>
      <c r="T130" s="472">
        <v>4.6800000000000001E-3</v>
      </c>
      <c r="U130" s="474">
        <v>4.6799999999999999E-5</v>
      </c>
      <c r="V130" s="472">
        <v>6.1999999999999998E-3</v>
      </c>
      <c r="W130" s="473">
        <v>6.2000000000000003E-5</v>
      </c>
      <c r="X130" s="467">
        <v>1.7547999999999998E-2</v>
      </c>
      <c r="Y130" s="469">
        <v>5.4925239999999995E-3</v>
      </c>
      <c r="Z130" s="467">
        <v>2.4479999999999998E-2</v>
      </c>
      <c r="AA130" s="469">
        <v>7.6622399999999998E-3</v>
      </c>
      <c r="AB130" s="467">
        <v>6.8000000000000005E-4</v>
      </c>
      <c r="AC130" s="469">
        <v>2.1284000000000003E-4</v>
      </c>
      <c r="AD130" s="464">
        <v>0.15279599999999999</v>
      </c>
      <c r="AE130" s="464">
        <v>4.7825147999999998E-2</v>
      </c>
      <c r="AF130" s="467">
        <v>1.3041000000000001E-2</v>
      </c>
      <c r="AG130" s="469">
        <v>4.9555800000000002E-3</v>
      </c>
      <c r="AH130" s="467">
        <v>6.6986999999999993E-4</v>
      </c>
      <c r="AI130" s="469">
        <v>2.5455059999999997E-4</v>
      </c>
      <c r="AJ130" s="467">
        <v>0.41434599999999994</v>
      </c>
      <c r="AK130" s="469">
        <v>5.3864979999999991E-3</v>
      </c>
      <c r="AL130" s="467">
        <v>0.41434599999999994</v>
      </c>
      <c r="AM130" s="469">
        <v>5.3864979999999991E-3</v>
      </c>
      <c r="AN130" s="467">
        <v>0.41434599999999994</v>
      </c>
      <c r="AO130" s="469">
        <v>5.3864979999999991E-3</v>
      </c>
      <c r="AP130" s="467">
        <v>0.41434599999999994</v>
      </c>
      <c r="AQ130" s="469">
        <v>5.3864979999999991E-3</v>
      </c>
      <c r="AR130" s="467">
        <v>0.41434599999999994</v>
      </c>
      <c r="AS130" s="469">
        <v>5.3864979999999991E-3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6.6114364498258251E-3</v>
      </c>
      <c r="C131" s="473"/>
      <c r="D131" s="472">
        <v>6.6114364498258251E-3</v>
      </c>
      <c r="E131" s="473"/>
      <c r="F131" s="472">
        <v>3.3599999999999998E-2</v>
      </c>
      <c r="G131" s="473"/>
      <c r="H131" s="472">
        <v>9.1319999999999995E-3</v>
      </c>
      <c r="I131" s="473"/>
      <c r="J131" s="472">
        <v>0.01</v>
      </c>
      <c r="K131" s="473"/>
      <c r="L131" s="472">
        <v>0.27900000000000003</v>
      </c>
      <c r="M131" s="473"/>
      <c r="N131" s="472">
        <v>0</v>
      </c>
      <c r="O131" s="473"/>
      <c r="P131" s="472">
        <v>0</v>
      </c>
      <c r="Q131" s="473"/>
      <c r="R131" s="472">
        <v>3.2000000000000001E-2</v>
      </c>
      <c r="S131" s="474"/>
      <c r="T131" s="472">
        <v>3.5999999999999997E-2</v>
      </c>
      <c r="U131" s="474"/>
      <c r="V131" s="472">
        <v>6.8000000000000005E-2</v>
      </c>
      <c r="W131" s="473"/>
      <c r="X131" s="472">
        <v>1.0999999999999999E-2</v>
      </c>
      <c r="Y131" s="473"/>
      <c r="Z131" s="472">
        <v>1.2E-2</v>
      </c>
      <c r="AA131" s="473"/>
      <c r="AB131" s="472">
        <v>8.0000000000000002E-3</v>
      </c>
      <c r="AC131" s="473"/>
      <c r="AD131" s="474">
        <v>0.01</v>
      </c>
      <c r="AE131" s="474"/>
      <c r="AF131" s="472">
        <v>0.01</v>
      </c>
      <c r="AG131" s="473"/>
      <c r="AH131" s="472">
        <v>8.9999999999999993E-3</v>
      </c>
      <c r="AI131" s="473"/>
      <c r="AJ131" s="472">
        <v>0.27900000000000003</v>
      </c>
      <c r="AK131" s="473"/>
      <c r="AL131" s="472">
        <v>0.27900000000000003</v>
      </c>
      <c r="AM131" s="473"/>
      <c r="AN131" s="472">
        <v>0.27900000000000003</v>
      </c>
      <c r="AO131" s="473"/>
      <c r="AP131" s="472">
        <v>0.27900000000000003</v>
      </c>
      <c r="AQ131" s="473"/>
      <c r="AR131" s="472">
        <v>0.27900000000000003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5.8536849744941838E-3</v>
      </c>
      <c r="C132" s="473"/>
      <c r="D132" s="472">
        <v>5.8536849744941838E-3</v>
      </c>
      <c r="E132" s="473"/>
      <c r="F132" s="472">
        <v>6.3600000000000002E-3</v>
      </c>
      <c r="G132" s="473"/>
      <c r="H132" s="472">
        <v>1E-3</v>
      </c>
      <c r="I132" s="473"/>
      <c r="J132" s="472">
        <v>1.6E-2</v>
      </c>
      <c r="K132" s="473"/>
      <c r="L132" s="472">
        <v>3.6999999999999998E-2</v>
      </c>
      <c r="M132" s="473"/>
      <c r="N132" s="472">
        <v>0</v>
      </c>
      <c r="O132" s="473"/>
      <c r="P132" s="472">
        <v>0</v>
      </c>
      <c r="Q132" s="473"/>
      <c r="R132" s="472">
        <v>6.0000000000000001E-3</v>
      </c>
      <c r="S132" s="474"/>
      <c r="T132" s="472">
        <v>7.0000000000000001E-3</v>
      </c>
      <c r="U132" s="474"/>
      <c r="V132" s="472">
        <v>1.4E-2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1.35E-2</v>
      </c>
      <c r="AI132" s="473"/>
      <c r="AJ132" s="472">
        <v>3.6999999999999998E-2</v>
      </c>
      <c r="AK132" s="473"/>
      <c r="AL132" s="472">
        <v>3.6999999999999998E-2</v>
      </c>
      <c r="AM132" s="473"/>
      <c r="AN132" s="472">
        <v>3.6999999999999998E-2</v>
      </c>
      <c r="AO132" s="473"/>
      <c r="AP132" s="472">
        <v>3.6999999999999998E-2</v>
      </c>
      <c r="AQ132" s="473"/>
      <c r="AR132" s="472">
        <v>3.6999999999999998E-2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494.33111545171283</v>
      </c>
      <c r="C133" s="492"/>
      <c r="D133" s="490">
        <v>494.33111545171283</v>
      </c>
      <c r="E133" s="492"/>
      <c r="F133" s="490">
        <v>845.15664472303729</v>
      </c>
      <c r="G133" s="492"/>
      <c r="H133" s="490">
        <v>488.40657418428606</v>
      </c>
      <c r="I133" s="492"/>
      <c r="J133" s="490">
        <v>994.91804194453857</v>
      </c>
      <c r="K133" s="492"/>
      <c r="L133" s="495">
        <v>-5.5076999999999998</v>
      </c>
      <c r="M133" s="496"/>
      <c r="N133" s="490">
        <v>0</v>
      </c>
      <c r="O133" s="492"/>
      <c r="P133" s="490">
        <v>0</v>
      </c>
      <c r="Q133" s="492"/>
      <c r="R133" s="495">
        <v>853.46265958394542</v>
      </c>
      <c r="S133" s="497"/>
      <c r="T133" s="495">
        <v>970.73303817954616</v>
      </c>
      <c r="U133" s="497"/>
      <c r="V133" s="495">
        <v>528.54190946564052</v>
      </c>
      <c r="W133" s="496"/>
      <c r="X133" s="490">
        <v>622.89592910194176</v>
      </c>
      <c r="Y133" s="492"/>
      <c r="Z133" s="490">
        <v>651.0649685684815</v>
      </c>
      <c r="AA133" s="492"/>
      <c r="AB133" s="490">
        <v>409.35432810204452</v>
      </c>
      <c r="AC133" s="492"/>
      <c r="AD133" s="487">
        <v>563.86327684383002</v>
      </c>
      <c r="AE133" s="487"/>
      <c r="AF133" s="490">
        <v>994.91804194453857</v>
      </c>
      <c r="AG133" s="492"/>
      <c r="AH133" s="490">
        <v>875.24306562594779</v>
      </c>
      <c r="AI133" s="492"/>
      <c r="AJ133" s="490">
        <v>-5.5077000000000007</v>
      </c>
      <c r="AK133" s="492"/>
      <c r="AL133" s="490">
        <v>-5.5077000000000007</v>
      </c>
      <c r="AM133" s="492"/>
      <c r="AN133" s="490">
        <v>-5.5077000000000007</v>
      </c>
      <c r="AO133" s="492"/>
      <c r="AP133" s="490">
        <v>-5.5077000000000007</v>
      </c>
      <c r="AQ133" s="492"/>
      <c r="AR133" s="490">
        <v>-5.5077000000000007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342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48769.38623740332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695038.52544559364</v>
      </c>
      <c r="C139" s="670">
        <v>2411428.2798653971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3076923.076923077</v>
      </c>
      <c r="J139" s="510">
        <v>3215434.0836012862</v>
      </c>
      <c r="K139" s="510">
        <v>2020202.0202020202</v>
      </c>
      <c r="L139" s="510">
        <v>2816901.4084507045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994580.30873123556</v>
      </c>
      <c r="C140" s="670">
        <v>0</v>
      </c>
      <c r="D140" s="670">
        <v>2915451.8950437317</v>
      </c>
      <c r="E140" s="702">
        <f t="shared" si="3"/>
        <v>2915451.8950437317</v>
      </c>
      <c r="F140" s="702">
        <f t="shared" si="3"/>
        <v>2915451.8950437317</v>
      </c>
      <c r="G140" s="702">
        <f t="shared" si="3"/>
        <v>2915451.8950437317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2915451.8950437317</v>
      </c>
      <c r="N140" s="706">
        <f t="shared" si="4"/>
        <v>2915451.8950437317</v>
      </c>
      <c r="O140" s="706">
        <f t="shared" si="4"/>
        <v>2915451.8950437317</v>
      </c>
      <c r="P140" s="706">
        <f t="shared" si="4"/>
        <v>2915451.8950437317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49.224149842092807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38294.174391558168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315574.08762548357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2.9797850872659617</v>
      </c>
      <c r="C145" s="672">
        <v>3.9711129909722227</v>
      </c>
      <c r="D145" s="672">
        <v>5.2752792499999996</v>
      </c>
      <c r="E145" s="704">
        <f>D145</f>
        <v>5.2752792499999996</v>
      </c>
      <c r="F145" s="704">
        <f t="shared" ref="F145:G145" si="6">E145</f>
        <v>5.2752792499999996</v>
      </c>
      <c r="G145" s="704">
        <f t="shared" si="6"/>
        <v>5.2752792499999996</v>
      </c>
      <c r="H145" s="672">
        <v>0</v>
      </c>
      <c r="I145" s="512">
        <v>9.0852031527777779</v>
      </c>
      <c r="J145" s="512">
        <v>3.5168528333333331</v>
      </c>
      <c r="K145" s="512">
        <v>0.58614213888888889</v>
      </c>
      <c r="L145" s="512">
        <v>246.47276940277777</v>
      </c>
      <c r="M145" s="512">
        <v>5.2752792499999996</v>
      </c>
      <c r="N145" s="528">
        <f>M145</f>
        <v>5.2752792499999996</v>
      </c>
      <c r="O145" s="528">
        <f t="shared" ref="O145:P145" si="7">N145</f>
        <v>5.2752792499999996</v>
      </c>
      <c r="P145" s="528">
        <f t="shared" si="7"/>
        <v>5.2752792499999996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36.041005963113669</v>
      </c>
      <c r="C146" s="672">
        <v>71.176412209555551</v>
      </c>
      <c r="D146" s="672">
        <v>43.08144720833333</v>
      </c>
      <c r="E146" s="704">
        <f t="shared" ref="E146:G154" si="9">D146</f>
        <v>43.08144720833333</v>
      </c>
      <c r="F146" s="704">
        <f t="shared" si="9"/>
        <v>43.08144720833333</v>
      </c>
      <c r="G146" s="704">
        <f t="shared" si="9"/>
        <v>43.08144720833333</v>
      </c>
      <c r="H146" s="672">
        <v>0</v>
      </c>
      <c r="I146" s="512">
        <v>138.91568691666666</v>
      </c>
      <c r="J146" s="512">
        <v>132.76119445833334</v>
      </c>
      <c r="K146" s="512">
        <v>30.186320152777778</v>
      </c>
      <c r="L146" s="512">
        <v>847.26846176388892</v>
      </c>
      <c r="M146" s="512">
        <v>43.08144720833333</v>
      </c>
      <c r="N146" s="528">
        <f t="shared" ref="N146:P154" si="10">M146</f>
        <v>43.08144720833333</v>
      </c>
      <c r="O146" s="528">
        <f t="shared" si="10"/>
        <v>43.08144720833333</v>
      </c>
      <c r="P146" s="528">
        <f t="shared" si="10"/>
        <v>43.08144720833333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230.54935051698806</v>
      </c>
      <c r="C147" s="672">
        <v>162.67378623225</v>
      </c>
      <c r="D147" s="672">
        <v>431.4006142222222</v>
      </c>
      <c r="E147" s="704">
        <f t="shared" si="9"/>
        <v>431.4006142222222</v>
      </c>
      <c r="F147" s="704">
        <f t="shared" si="9"/>
        <v>431.4006142222222</v>
      </c>
      <c r="G147" s="704">
        <f t="shared" si="9"/>
        <v>431.4006142222222</v>
      </c>
      <c r="H147" s="672">
        <v>0</v>
      </c>
      <c r="I147" s="512">
        <v>308.31076505555552</v>
      </c>
      <c r="J147" s="512">
        <v>106.97094034722222</v>
      </c>
      <c r="K147" s="512">
        <v>83.525254791666669</v>
      </c>
      <c r="L147" s="512">
        <v>2370.9449518055553</v>
      </c>
      <c r="M147" s="512">
        <v>431.4006142222222</v>
      </c>
      <c r="N147" s="528">
        <f t="shared" si="10"/>
        <v>431.4006142222222</v>
      </c>
      <c r="O147" s="528">
        <f t="shared" si="10"/>
        <v>431.4006142222222</v>
      </c>
      <c r="P147" s="528">
        <f t="shared" si="10"/>
        <v>431.4006142222222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20.460394971739202</v>
      </c>
      <c r="C148" s="672">
        <v>4.7160996495000003</v>
      </c>
      <c r="D148" s="672">
        <v>54.511218916666664</v>
      </c>
      <c r="E148" s="704">
        <f t="shared" si="9"/>
        <v>54.511218916666664</v>
      </c>
      <c r="F148" s="704">
        <f t="shared" si="9"/>
        <v>54.511218916666664</v>
      </c>
      <c r="G148" s="704">
        <f t="shared" si="9"/>
        <v>54.511218916666664</v>
      </c>
      <c r="H148" s="672">
        <v>0</v>
      </c>
      <c r="I148" s="512">
        <v>12.015913847222222</v>
      </c>
      <c r="J148" s="512">
        <v>10.550558499999999</v>
      </c>
      <c r="K148" s="512">
        <v>0.29307106944444444</v>
      </c>
      <c r="L148" s="512">
        <v>104.62637179166667</v>
      </c>
      <c r="M148" s="512">
        <v>54.511218916666664</v>
      </c>
      <c r="N148" s="528">
        <f t="shared" si="10"/>
        <v>54.511218916666664</v>
      </c>
      <c r="O148" s="528">
        <f t="shared" si="10"/>
        <v>54.511218916666664</v>
      </c>
      <c r="P148" s="528">
        <f t="shared" si="10"/>
        <v>54.511218916666664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17.744048347794287</v>
      </c>
      <c r="C149" s="672">
        <v>4.7160996495000003</v>
      </c>
      <c r="D149" s="672">
        <v>47.184442180555557</v>
      </c>
      <c r="E149" s="704">
        <f t="shared" si="9"/>
        <v>47.184442180555557</v>
      </c>
      <c r="F149" s="704">
        <f t="shared" si="9"/>
        <v>47.184442180555557</v>
      </c>
      <c r="G149" s="704">
        <f t="shared" si="9"/>
        <v>47.184442180555557</v>
      </c>
      <c r="H149" s="672">
        <v>0</v>
      </c>
      <c r="I149" s="470">
        <v>12.015913847222222</v>
      </c>
      <c r="J149" s="470">
        <v>10.550558499999999</v>
      </c>
      <c r="K149" s="470">
        <v>0.29307106944444444</v>
      </c>
      <c r="L149" s="470">
        <v>104.62637179166667</v>
      </c>
      <c r="M149" s="470">
        <v>47.184442180555557</v>
      </c>
      <c r="N149" s="528">
        <f t="shared" si="10"/>
        <v>47.184442180555557</v>
      </c>
      <c r="O149" s="528">
        <f t="shared" si="10"/>
        <v>47.184442180555557</v>
      </c>
      <c r="P149" s="528">
        <f t="shared" si="10"/>
        <v>47.184442180555557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338.11219986250222</v>
      </c>
      <c r="C150" s="672">
        <v>1.1277374752222222</v>
      </c>
      <c r="D150" s="672">
        <v>891.8152643194444</v>
      </c>
      <c r="E150" s="704">
        <f t="shared" si="9"/>
        <v>891.8152643194444</v>
      </c>
      <c r="F150" s="704">
        <f t="shared" si="9"/>
        <v>891.8152643194444</v>
      </c>
      <c r="G150" s="704">
        <f t="shared" si="9"/>
        <v>891.8152643194444</v>
      </c>
      <c r="H150" s="672">
        <v>0</v>
      </c>
      <c r="I150" s="512">
        <v>0.87921320833333327</v>
      </c>
      <c r="J150" s="512">
        <v>1.7584264166666665</v>
      </c>
      <c r="K150" s="512">
        <v>1.1722842777777778</v>
      </c>
      <c r="L150" s="512">
        <v>16.41197988888889</v>
      </c>
      <c r="M150" s="512">
        <v>891.8152643194444</v>
      </c>
      <c r="N150" s="528">
        <f t="shared" si="10"/>
        <v>891.8152643194444</v>
      </c>
      <c r="O150" s="528">
        <f t="shared" si="10"/>
        <v>891.8152643194444</v>
      </c>
      <c r="P150" s="528">
        <f t="shared" si="10"/>
        <v>891.8152643194444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0.91527750737857516</v>
      </c>
      <c r="C151" s="672">
        <v>0.70855499388513887</v>
      </c>
      <c r="D151" s="672">
        <v>2.0289310137638887</v>
      </c>
      <c r="E151" s="704">
        <f t="shared" si="9"/>
        <v>2.0289310137638887</v>
      </c>
      <c r="F151" s="704">
        <f t="shared" si="9"/>
        <v>2.0289310137638887</v>
      </c>
      <c r="G151" s="704">
        <f t="shared" si="9"/>
        <v>2.0289310137638887</v>
      </c>
      <c r="H151" s="672">
        <v>0</v>
      </c>
      <c r="I151" s="512">
        <v>1.9826257847916666</v>
      </c>
      <c r="J151" s="512">
        <v>0.30596619650000001</v>
      </c>
      <c r="K151" s="512">
        <v>8.499061013888887E-3</v>
      </c>
      <c r="L151" s="512">
        <v>20.925274358333329</v>
      </c>
      <c r="M151" s="512">
        <v>2.0289310137638887</v>
      </c>
      <c r="N151" s="528">
        <f t="shared" si="10"/>
        <v>2.0289310137638887</v>
      </c>
      <c r="O151" s="528">
        <f t="shared" si="10"/>
        <v>2.0289310137638887</v>
      </c>
      <c r="P151" s="528">
        <f t="shared" si="10"/>
        <v>2.0289310137638887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1.9420619630645535</v>
      </c>
      <c r="C152" s="672">
        <v>2.1610286953209998</v>
      </c>
      <c r="D152" s="672">
        <v>3.821939816625</v>
      </c>
      <c r="E152" s="704">
        <f t="shared" si="9"/>
        <v>3.821939816625</v>
      </c>
      <c r="F152" s="704">
        <f t="shared" si="9"/>
        <v>3.821939816625</v>
      </c>
      <c r="G152" s="704">
        <f t="shared" si="9"/>
        <v>3.821939816625</v>
      </c>
      <c r="H152" s="672">
        <v>0</v>
      </c>
      <c r="I152" s="512">
        <v>5.1428111266111101</v>
      </c>
      <c r="J152" s="512">
        <v>7.1743797799999998</v>
      </c>
      <c r="K152" s="512">
        <v>0.19928832722222223</v>
      </c>
      <c r="L152" s="512">
        <v>44.78008712683333</v>
      </c>
      <c r="M152" s="512">
        <v>3.821939816625</v>
      </c>
      <c r="N152" s="528">
        <f t="shared" si="10"/>
        <v>3.821939816625</v>
      </c>
      <c r="O152" s="528">
        <f t="shared" si="10"/>
        <v>3.821939816625</v>
      </c>
      <c r="P152" s="528">
        <f t="shared" si="10"/>
        <v>3.821939816625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1.9376207509144354</v>
      </c>
      <c r="C153" s="672">
        <v>2.6763250061666666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3.5168528333333331</v>
      </c>
      <c r="K153" s="512">
        <v>2.3445685555555555</v>
      </c>
      <c r="L153" s="512">
        <v>2.9307106944444445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1.715545715665886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144874.14866509862</v>
      </c>
      <c r="C155" s="671">
        <v>143137.83701988609</v>
      </c>
      <c r="D155" s="671">
        <v>291581.69456225855</v>
      </c>
      <c r="E155" s="703">
        <f>$D$155*($H$12*$I$12)/($H13*$I13)</f>
        <v>240042.33837635361</v>
      </c>
      <c r="F155" s="703">
        <f>$D$155*($H$12*$I$12)/($H14*$I14)</f>
        <v>385030.65636062936</v>
      </c>
      <c r="G155" s="703">
        <f>$D$155*($H$12*$I$12)/($H15*$I15)</f>
        <v>626886.67276881053</v>
      </c>
      <c r="H155" s="671">
        <v>0</v>
      </c>
      <c r="I155" s="511">
        <v>182552.77609449689</v>
      </c>
      <c r="J155" s="511">
        <v>190808.30661617845</v>
      </c>
      <c r="K155" s="511">
        <v>119969.91071857819</v>
      </c>
      <c r="L155" s="511">
        <v>165252.01356507011</v>
      </c>
      <c r="M155" s="511">
        <v>291581.69456225855</v>
      </c>
      <c r="N155" s="707">
        <f>$M$155*($H$12*$I$12)/($H13*$I13)</f>
        <v>240042.33837635361</v>
      </c>
      <c r="O155" s="707">
        <f>$M$155*($H$12*$I$12)/($H14*$I14)</f>
        <v>385030.65636062936</v>
      </c>
      <c r="P155" s="707">
        <f>$M$155*($H$12*$I$12)/($H15*$I15)</f>
        <v>626886.67276881053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5196.1509208778098</v>
      </c>
      <c r="AF160" s="485"/>
      <c r="AG160" s="484">
        <v>27287.713861790522</v>
      </c>
      <c r="AH160" s="485"/>
      <c r="AI160" s="484">
        <v>256374.60283657891</v>
      </c>
      <c r="AJ160" s="485"/>
      <c r="AK160" s="484">
        <v>14477.770988633887</v>
      </c>
      <c r="AL160" s="485"/>
      <c r="AM160" s="484">
        <v>73348.223995115943</v>
      </c>
      <c r="AN160" s="485"/>
      <c r="AO160" s="484">
        <v>66006.761679357631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4932.7572785921775</v>
      </c>
      <c r="AF161" s="485"/>
      <c r="AG161" s="484">
        <v>24323.04767049944</v>
      </c>
      <c r="AH161" s="485"/>
      <c r="AI161" s="484">
        <v>209847.54105307083</v>
      </c>
      <c r="AJ161" s="485"/>
      <c r="AK161" s="484">
        <v>13318.401889428298</v>
      </c>
      <c r="AL161" s="485"/>
      <c r="AM161" s="484">
        <v>69159.678597361577</v>
      </c>
      <c r="AN161" s="485"/>
      <c r="AO161" s="484">
        <v>58676.142992834961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1082.6345655386242</v>
      </c>
      <c r="AF162" s="485"/>
      <c r="AG162" s="484">
        <v>13354.315861652785</v>
      </c>
      <c r="AH162" s="485"/>
      <c r="AI162" s="484">
        <v>108894.35813384052</v>
      </c>
      <c r="AJ162" s="485"/>
      <c r="AK162" s="484">
        <v>7264.2102420619676</v>
      </c>
      <c r="AL162" s="485"/>
      <c r="AM162" s="484">
        <v>18462.752589372216</v>
      </c>
      <c r="AN162" s="485"/>
      <c r="AO162" s="484">
        <v>30807.044337947918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889.03562993435753</v>
      </c>
      <c r="AF163" s="485"/>
      <c r="AG163" s="484">
        <v>9567.0822449857296</v>
      </c>
      <c r="AH163" s="485"/>
      <c r="AI163" s="484">
        <v>90281.182051717362</v>
      </c>
      <c r="AJ163" s="485"/>
      <c r="AK163" s="484">
        <v>3280.5590385419887</v>
      </c>
      <c r="AL163" s="485"/>
      <c r="AM163" s="484">
        <v>12448.283084127232</v>
      </c>
      <c r="AN163" s="485"/>
      <c r="AO163" s="484">
        <v>15324.573405708488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2961.0870831191969</v>
      </c>
      <c r="AF164" s="496"/>
      <c r="AG164" s="495">
        <v>1401.6495638609247</v>
      </c>
      <c r="AH164" s="496"/>
      <c r="AI164" s="495">
        <v>10672.000867512952</v>
      </c>
      <c r="AJ164" s="496"/>
      <c r="AK164" s="495">
        <v>2773.6326088243454</v>
      </c>
      <c r="AL164" s="496"/>
      <c r="AM164" s="495">
        <v>38248.642923862142</v>
      </c>
      <c r="AN164" s="496"/>
      <c r="AO164" s="495">
        <v>12544.525249178554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0.67602355740748588</v>
      </c>
      <c r="AF165" s="521"/>
      <c r="AG165" s="520">
        <v>2.499633896897818</v>
      </c>
      <c r="AH165" s="521"/>
      <c r="AI165" s="520">
        <v>41.235965761476443</v>
      </c>
      <c r="AJ165" s="521"/>
      <c r="AK165" s="520">
        <v>0.66953212576433441</v>
      </c>
      <c r="AL165" s="521"/>
      <c r="AM165" s="520">
        <v>4.1411129824895401</v>
      </c>
      <c r="AN165" s="521"/>
      <c r="AO165" s="520">
        <v>6.2954700143264892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0.37159775429847591</v>
      </c>
      <c r="AF167" s="473">
        <v>0.17112403227851497</v>
      </c>
      <c r="AG167" s="472">
        <v>1.6602021570239149</v>
      </c>
      <c r="AH167" s="473">
        <v>0.107211916337611</v>
      </c>
      <c r="AI167" s="472">
        <v>7.1671994561708923</v>
      </c>
      <c r="AJ167" s="473">
        <v>0.16550300075517821</v>
      </c>
      <c r="AK167" s="472">
        <v>0.98545119792234448</v>
      </c>
      <c r="AL167" s="473">
        <v>2.4475499661003087E-2</v>
      </c>
      <c r="AM167" s="472">
        <v>2.6832316428705938</v>
      </c>
      <c r="AN167" s="473">
        <v>0.12779245613867479</v>
      </c>
      <c r="AO167" s="472">
        <v>3.9973261295397475</v>
      </c>
      <c r="AP167" s="473">
        <v>9.5532322546579909E-2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0.92422350865926806</v>
      </c>
      <c r="AF168" s="473">
        <v>0.14847590493435117</v>
      </c>
      <c r="AG168" s="472">
        <v>10.040572608927402</v>
      </c>
      <c r="AH168" s="473">
        <v>0.15831131266203233</v>
      </c>
      <c r="AI168" s="472">
        <v>46.521344078708573</v>
      </c>
      <c r="AJ168" s="473">
        <v>1.299290115389683</v>
      </c>
      <c r="AK168" s="472">
        <v>7.0410510768710388</v>
      </c>
      <c r="AL168" s="473">
        <v>0.12415075650352848</v>
      </c>
      <c r="AM168" s="472">
        <v>18.146070250800484</v>
      </c>
      <c r="AN168" s="473">
        <v>0.2096565010618521</v>
      </c>
      <c r="AO168" s="472">
        <v>28.51670107978412</v>
      </c>
      <c r="AP168" s="473">
        <v>0.52477580651385825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0.88503627956666608</v>
      </c>
      <c r="AF169" s="473">
        <v>0.19247028852281764</v>
      </c>
      <c r="AG169" s="472">
        <v>2.5063796005584491</v>
      </c>
      <c r="AH169" s="473">
        <v>0.36775457577825571</v>
      </c>
      <c r="AI169" s="472">
        <v>23.899369199019628</v>
      </c>
      <c r="AJ169" s="473">
        <v>4.3243275516208577</v>
      </c>
      <c r="AK169" s="472">
        <v>1.442726939080806</v>
      </c>
      <c r="AL169" s="473">
        <v>0.16983865158028078</v>
      </c>
      <c r="AM169" s="472">
        <v>5.5668790365203682</v>
      </c>
      <c r="AN169" s="473">
        <v>0.38720791193229143</v>
      </c>
      <c r="AO169" s="472">
        <v>6.2144066924166577</v>
      </c>
      <c r="AP169" s="473">
        <v>0.72968827654995583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0.33453966204250568</v>
      </c>
      <c r="AF170" s="473">
        <v>0.13164029902221042</v>
      </c>
      <c r="AG170" s="472">
        <v>1.0827529970429084</v>
      </c>
      <c r="AH170" s="473">
        <v>0.10361657071273861</v>
      </c>
      <c r="AI170" s="472">
        <v>6.1825805650833976</v>
      </c>
      <c r="AJ170" s="473">
        <v>0.48007498935911302</v>
      </c>
      <c r="AK170" s="472">
        <v>0.63165129504364503</v>
      </c>
      <c r="AL170" s="473">
        <v>2.9785228880261454E-2</v>
      </c>
      <c r="AM170" s="472">
        <v>1.8997302303636607</v>
      </c>
      <c r="AN170" s="473">
        <v>6.0565954383516946E-2</v>
      </c>
      <c r="AO170" s="472">
        <v>2.8083276818909657</v>
      </c>
      <c r="AP170" s="473">
        <v>0.12028798691600104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0.12832569250789155</v>
      </c>
      <c r="AF171" s="469">
        <v>4.1578897912216195E-2</v>
      </c>
      <c r="AG171" s="467">
        <v>0.50707091498024714</v>
      </c>
      <c r="AH171" s="469">
        <v>4.6112383315432583E-2</v>
      </c>
      <c r="AI171" s="467">
        <v>3.2267996647861499</v>
      </c>
      <c r="AJ171" s="469">
        <v>0.38317858664774745</v>
      </c>
      <c r="AK171" s="467">
        <v>0.3091411024639063</v>
      </c>
      <c r="AL171" s="469">
        <v>1.6875343143502395E-2</v>
      </c>
      <c r="AM171" s="467">
        <v>0.99238066403142244</v>
      </c>
      <c r="AN171" s="469">
        <v>4.1277761844263787E-2</v>
      </c>
      <c r="AO171" s="467">
        <v>1.38096063109528</v>
      </c>
      <c r="AP171" s="469">
        <v>7.0853279141793415E-2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0.41999450537280153</v>
      </c>
      <c r="AF172" s="473">
        <v>6.700409323785235E-2</v>
      </c>
      <c r="AG172" s="472">
        <v>8.0617183253972833</v>
      </c>
      <c r="AH172" s="473">
        <v>0.63973563091650276</v>
      </c>
      <c r="AI172" s="472">
        <v>80.471292327318778</v>
      </c>
      <c r="AJ172" s="473">
        <v>8.4404544807431066</v>
      </c>
      <c r="AK172" s="472">
        <v>3.4273345592370732</v>
      </c>
      <c r="AL172" s="473">
        <v>0.23665108608635521</v>
      </c>
      <c r="AM172" s="472">
        <v>9.6320637688903332</v>
      </c>
      <c r="AN172" s="473">
        <v>0.68161952417756688</v>
      </c>
      <c r="AO172" s="472">
        <v>15.421903826263886</v>
      </c>
      <c r="AP172" s="473">
        <v>1.0896617401309387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6.2472476525612013E-3</v>
      </c>
      <c r="AF173" s="473">
        <v>1.5541079066081439E-3</v>
      </c>
      <c r="AG173" s="472">
        <v>1.3316482040403208E-2</v>
      </c>
      <c r="AH173" s="473">
        <v>2.0749778937663209E-3</v>
      </c>
      <c r="AI173" s="472">
        <v>0.13022769662669065</v>
      </c>
      <c r="AJ173" s="473">
        <v>1.9857657409549256E-2</v>
      </c>
      <c r="AK173" s="472">
        <v>7.3685624118154016E-3</v>
      </c>
      <c r="AL173" s="473">
        <v>7.8521834208781171E-4</v>
      </c>
      <c r="AM173" s="472">
        <v>4.1987037101379035E-2</v>
      </c>
      <c r="AN173" s="473">
        <v>3.3277607747049789E-3</v>
      </c>
      <c r="AO173" s="472">
        <v>3.2776481260500243E-2</v>
      </c>
      <c r="AP173" s="473">
        <v>3.350775494493224E-3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1.4097972397774725E-2</v>
      </c>
      <c r="AF174" s="473">
        <v>3.4759054593770811E-3</v>
      </c>
      <c r="AG174" s="472">
        <v>2.769277951058324E-2</v>
      </c>
      <c r="AH174" s="473">
        <v>4.8741530525003201E-3</v>
      </c>
      <c r="AI174" s="472">
        <v>0.24663282059360495</v>
      </c>
      <c r="AJ174" s="473">
        <v>4.6475701750942774E-2</v>
      </c>
      <c r="AK174" s="472">
        <v>1.8034581494764494E-2</v>
      </c>
      <c r="AL174" s="473">
        <v>2.2768948365713168E-3</v>
      </c>
      <c r="AM174" s="472">
        <v>9.4033323435467206E-2</v>
      </c>
      <c r="AN174" s="473">
        <v>6.4372959328823911E-3</v>
      </c>
      <c r="AO174" s="472">
        <v>7.8252874537844949E-2</v>
      </c>
      <c r="AP174" s="473">
        <v>9.6346770796616257E-3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0.50966119921220121</v>
      </c>
      <c r="AF175" s="473"/>
      <c r="AG175" s="472">
        <v>4.5914563781102293</v>
      </c>
      <c r="AH175" s="473"/>
      <c r="AI175" s="472">
        <v>34.437453819399373</v>
      </c>
      <c r="AJ175" s="473"/>
      <c r="AK175" s="472">
        <v>1.8820815574486915</v>
      </c>
      <c r="AL175" s="473"/>
      <c r="AM175" s="472">
        <v>8.2473964087072655</v>
      </c>
      <c r="AN175" s="473"/>
      <c r="AO175" s="472">
        <v>8.3255594500829648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5.7565848039420513E-3</v>
      </c>
      <c r="AF176" s="473"/>
      <c r="AG176" s="472">
        <v>2.6223618747619751E-2</v>
      </c>
      <c r="AH176" s="473"/>
      <c r="AI176" s="472">
        <v>0.26825491738374857</v>
      </c>
      <c r="AJ176" s="473"/>
      <c r="AK176" s="472">
        <v>1.3406701539043914E-2</v>
      </c>
      <c r="AL176" s="473"/>
      <c r="AM176" s="472">
        <v>6.7826823279518833E-2</v>
      </c>
      <c r="AN176" s="473"/>
      <c r="AO176" s="472">
        <v>6.1097929121460559E-2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611.3626927940345</v>
      </c>
      <c r="AF177" s="496"/>
      <c r="AG177" s="495">
        <v>2022.931504312171</v>
      </c>
      <c r="AH177" s="496"/>
      <c r="AI177" s="495">
        <v>18328.352806993415</v>
      </c>
      <c r="AJ177" s="496"/>
      <c r="AK177" s="495">
        <v>1359.050261799468</v>
      </c>
      <c r="AL177" s="496"/>
      <c r="AM177" s="495">
        <v>5908.2364880622108</v>
      </c>
      <c r="AN177" s="496"/>
      <c r="AO177" s="495">
        <v>5981.6490417407276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342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10155.815048958986</v>
      </c>
      <c r="C182" s="670">
        <v>1826.4366971712066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5196.1509208778098</v>
      </c>
    </row>
    <row r="183" spans="1:45" s="465" customFormat="1" hidden="1" x14ac:dyDescent="0.4">
      <c r="A183" s="432" t="s">
        <v>238</v>
      </c>
      <c r="B183" s="651">
        <v>9004.0493068494125</v>
      </c>
      <c r="C183" s="670">
        <v>1634.2997341411535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4932.7572785921775</v>
      </c>
    </row>
    <row r="184" spans="1:45" s="465" customFormat="1" hidden="1" x14ac:dyDescent="0.4">
      <c r="A184" s="428" t="s">
        <v>1</v>
      </c>
      <c r="B184" s="651">
        <v>5067.0275082263734</v>
      </c>
      <c r="C184" s="670">
        <v>1138.2746338803415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1082.6345655386242</v>
      </c>
    </row>
    <row r="185" spans="1:45" s="465" customFormat="1" hidden="1" x14ac:dyDescent="0.4">
      <c r="A185" s="428" t="s">
        <v>215</v>
      </c>
      <c r="B185" s="651">
        <v>3390.2314506318171</v>
      </c>
      <c r="C185" s="670">
        <v>472.66858236690746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889.03562993435753</v>
      </c>
    </row>
    <row r="186" spans="1:45" s="465" customFormat="1" hidden="1" x14ac:dyDescent="0.4">
      <c r="A186" s="428" t="s">
        <v>0</v>
      </c>
      <c r="B186" s="651">
        <v>546.79034799122212</v>
      </c>
      <c r="C186" s="670">
        <v>23.356517893904552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2961.0870831191969</v>
      </c>
    </row>
    <row r="187" spans="1:45" s="465" customFormat="1" hidden="1" x14ac:dyDescent="0.4">
      <c r="A187" s="508" t="s">
        <v>239</v>
      </c>
      <c r="B187" s="654">
        <v>0.97133037995335758</v>
      </c>
      <c r="C187" s="673">
        <v>0.13308255749806971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0.67602355740748588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0.63593018539368629</v>
      </c>
      <c r="C189" s="672">
        <v>0.16426251345627008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0.37159775429847591</v>
      </c>
    </row>
    <row r="190" spans="1:45" s="465" customFormat="1" x14ac:dyDescent="0.4">
      <c r="A190" s="428" t="s">
        <v>3</v>
      </c>
      <c r="B190" s="653">
        <v>3.9054846800776604</v>
      </c>
      <c r="C190" s="672">
        <v>1.1112069248821173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0.92422350865926806</v>
      </c>
    </row>
    <row r="191" spans="1:45" s="465" customFormat="1" x14ac:dyDescent="0.4">
      <c r="A191" s="428" t="s">
        <v>4</v>
      </c>
      <c r="B191" s="653">
        <v>0.94677889346061184</v>
      </c>
      <c r="C191" s="672">
        <v>0.16543602551167413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0.88503627956666608</v>
      </c>
    </row>
    <row r="192" spans="1:45" s="465" customFormat="1" x14ac:dyDescent="0.4">
      <c r="A192" s="428" t="s">
        <v>5</v>
      </c>
      <c r="B192" s="653">
        <v>0.41804646805030377</v>
      </c>
      <c r="C192" s="672">
        <v>0.10068861340950652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0.33453966204250568</v>
      </c>
    </row>
    <row r="193" spans="1:34" s="465" customFormat="1" x14ac:dyDescent="0.4">
      <c r="A193" s="433" t="s">
        <v>6</v>
      </c>
      <c r="B193" s="653">
        <v>0.19536878765210269</v>
      </c>
      <c r="C193" s="672">
        <v>4.6579925357801859E-2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0.12832569250789155</v>
      </c>
    </row>
    <row r="194" spans="1:34" s="465" customFormat="1" x14ac:dyDescent="0.4">
      <c r="A194" s="428" t="s">
        <v>7</v>
      </c>
      <c r="B194" s="653">
        <v>3.0054797193915093</v>
      </c>
      <c r="C194" s="672">
        <v>0.56388259492175441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0.41999450537280153</v>
      </c>
    </row>
    <row r="195" spans="1:34" s="465" customFormat="1" x14ac:dyDescent="0.4">
      <c r="A195" s="428" t="s">
        <v>8</v>
      </c>
      <c r="B195" s="653">
        <v>5.0790397204289548E-3</v>
      </c>
      <c r="C195" s="672">
        <v>8.5417395317750205E-4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6.2472476525612013E-3</v>
      </c>
    </row>
    <row r="196" spans="1:34" s="465" customFormat="1" x14ac:dyDescent="0.4">
      <c r="A196" s="428" t="s">
        <v>9</v>
      </c>
      <c r="B196" s="653">
        <v>1.0599510249880692E-2</v>
      </c>
      <c r="C196" s="672">
        <v>1.8812992676787853E-3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1.4097972397774725E-2</v>
      </c>
    </row>
    <row r="197" spans="1:34" s="465" customFormat="1" x14ac:dyDescent="0.4">
      <c r="A197" s="428" t="s">
        <v>220</v>
      </c>
      <c r="B197" s="653">
        <v>1.6277729929996572</v>
      </c>
      <c r="C197" s="672">
        <v>0.26041275908025879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0.50966119921220121</v>
      </c>
    </row>
    <row r="198" spans="1:34" s="465" customFormat="1" x14ac:dyDescent="0.4">
      <c r="A198" s="428" t="s">
        <v>10</v>
      </c>
      <c r="B198" s="653">
        <v>9.7154443405250528E-3</v>
      </c>
      <c r="C198" s="672">
        <v>1.5810134867392594E-3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5.7565848039420513E-3</v>
      </c>
    </row>
    <row r="199" spans="1:34" s="465" customFormat="1" x14ac:dyDescent="0.4">
      <c r="A199" s="430" t="s">
        <v>221</v>
      </c>
      <c r="B199" s="652">
        <v>778.99550481624374</v>
      </c>
      <c r="C199" s="671">
        <v>159.92086912775679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611.3626927940345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342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90594.924302287487</v>
      </c>
      <c r="C205" s="658">
        <v>2102461.5216300753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89172.107685555326</v>
      </c>
      <c r="C206" s="658">
        <v>1747392.2697210819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4620.4295652054216</v>
      </c>
      <c r="C207" s="658">
        <v>999647.3362394619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64038.691604101448</v>
      </c>
      <c r="C208" s="658">
        <v>698428.7568962255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20512.986516248529</v>
      </c>
      <c r="C209" s="658">
        <v>49316.17658539454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8.2562112450450815</v>
      </c>
      <c r="C210" s="659">
        <v>301.61191657597431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13.754747626984065</v>
      </c>
      <c r="C211" s="659">
        <v>3.615715272659648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19.634377624975887</v>
      </c>
      <c r="C212" s="659">
        <v>39.946490643191332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36.074763808440892</v>
      </c>
      <c r="C213" s="659">
        <v>231.49612941044867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9.2130464069707934</v>
      </c>
      <c r="C214" s="659">
        <v>20.878441439789505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1.8569627055739537</v>
      </c>
      <c r="C215" s="659">
        <v>17.939417135446391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15.62552374981207</v>
      </c>
      <c r="C216" s="659">
        <v>341.11767958189375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0.19340627284553974</v>
      </c>
      <c r="C217" s="659">
        <v>0.92035654709900416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0.3979961442265591</v>
      </c>
      <c r="C218" s="659">
        <v>1.9526614733144341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285.33953295828411</v>
      </c>
      <c r="C219" s="659">
        <v>3.5653937439140924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0.59395959400137865</v>
      </c>
      <c r="C220" s="659">
        <v>1.7252611600064109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5946.8039108847379</v>
      </c>
      <c r="C221" s="658">
        <v>145653.14416991486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14738.112177463165</v>
      </c>
      <c r="C222" s="660">
        <v>146291.34222562544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1212270.694874709</v>
      </c>
      <c r="E237" s="606">
        <v>1212270.694874709</v>
      </c>
      <c r="F237" s="476">
        <v>2429153.6696930081</v>
      </c>
      <c r="G237" s="607">
        <v>2586350.1242891643</v>
      </c>
      <c r="H237" s="607">
        <v>3087060.8125387384</v>
      </c>
      <c r="I237" s="607">
        <v>2882274.6172405132</v>
      </c>
      <c r="J237" s="607">
        <v>1639011.0879765633</v>
      </c>
      <c r="K237" s="607">
        <v>1500078.2020632727</v>
      </c>
      <c r="L237" s="607">
        <v>2576588.915378104</v>
      </c>
      <c r="M237" s="607">
        <v>1801868.4784899496</v>
      </c>
      <c r="N237" s="607">
        <v>2609862.5338257179</v>
      </c>
      <c r="O237" s="607">
        <v>3176544.2670147582</v>
      </c>
      <c r="P237" s="607">
        <v>1124747.23794149</v>
      </c>
      <c r="Q237" s="607">
        <v>2416232.0175513462</v>
      </c>
      <c r="R237" s="607">
        <v>2877949.2536542062</v>
      </c>
      <c r="S237" s="607">
        <v>1265822.7848101265</v>
      </c>
      <c r="T237" s="607">
        <v>2979254.4476295169</v>
      </c>
      <c r="U237" s="607">
        <v>1000000</v>
      </c>
      <c r="V237" s="607">
        <v>1000000</v>
      </c>
      <c r="W237" s="607">
        <v>2305494.6144677587</v>
      </c>
      <c r="X237" s="607">
        <v>2002389.0306304602</v>
      </c>
      <c r="Y237" s="479">
        <v>1184107.3155952741</v>
      </c>
      <c r="Z237" s="476">
        <v>2781329.8148983726</v>
      </c>
      <c r="AA237" s="476">
        <v>2816250.7282331432</v>
      </c>
      <c r="AB237" s="481">
        <v>2380767.7697671549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223419.12369846547</v>
      </c>
      <c r="E238" s="606">
        <v>223419.12369846547</v>
      </c>
      <c r="F238" s="476">
        <v>1752871.4984690307</v>
      </c>
      <c r="G238" s="607">
        <v>2443526.6997593595</v>
      </c>
      <c r="H238" s="607">
        <v>3004330.1988755288</v>
      </c>
      <c r="I238" s="607">
        <v>2763039.8641363848</v>
      </c>
      <c r="J238" s="607">
        <v>500868.61677966989</v>
      </c>
      <c r="K238" s="607">
        <v>652181.05572216969</v>
      </c>
      <c r="L238" s="607">
        <v>2273265.6100785099</v>
      </c>
      <c r="M238" s="607">
        <v>785511.87684337446</v>
      </c>
      <c r="N238" s="607">
        <v>2290340.095513911</v>
      </c>
      <c r="O238" s="607">
        <v>3017936.6387094981</v>
      </c>
      <c r="P238" s="607">
        <v>55486.795621346988</v>
      </c>
      <c r="Q238" s="607">
        <v>2052458.2569816331</v>
      </c>
      <c r="R238" s="607">
        <v>2724327.9262408135</v>
      </c>
      <c r="S238" s="607">
        <v>0</v>
      </c>
      <c r="T238" s="607">
        <v>2977275.0987043558</v>
      </c>
      <c r="U238" s="607">
        <v>0</v>
      </c>
      <c r="V238" s="607">
        <v>0</v>
      </c>
      <c r="W238" s="607">
        <v>1940555.3360683927</v>
      </c>
      <c r="X238" s="607">
        <v>1274916.4775083857</v>
      </c>
      <c r="Y238" s="479">
        <v>275586.32930914557</v>
      </c>
      <c r="Z238" s="476">
        <v>2679548.810325216</v>
      </c>
      <c r="AA238" s="476">
        <v>2732053.5968262148</v>
      </c>
      <c r="AB238" s="481">
        <v>2094170.4991307447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50346.677513859242</v>
      </c>
      <c r="E239" s="606">
        <v>50346.677513859242</v>
      </c>
      <c r="F239" s="476">
        <v>810428.09565214126</v>
      </c>
      <c r="G239" s="607">
        <v>1478476.6571137472</v>
      </c>
      <c r="H239" s="607">
        <v>2945783.217714834</v>
      </c>
      <c r="I239" s="607">
        <v>2117749.5548376446</v>
      </c>
      <c r="J239" s="607">
        <v>91555.260205336177</v>
      </c>
      <c r="K239" s="607">
        <v>311480.69225369656</v>
      </c>
      <c r="L239" s="607">
        <v>2157903.525670765</v>
      </c>
      <c r="M239" s="607">
        <v>487072.38233862154</v>
      </c>
      <c r="N239" s="607">
        <v>867281.02902050794</v>
      </c>
      <c r="O239" s="607">
        <v>461015.6825511455</v>
      </c>
      <c r="P239" s="607">
        <v>3671.5692240048375</v>
      </c>
      <c r="Q239" s="607">
        <v>517549.93512355001</v>
      </c>
      <c r="R239" s="607">
        <v>2128625.5326428004</v>
      </c>
      <c r="S239" s="607">
        <v>0</v>
      </c>
      <c r="T239" s="607">
        <v>2922866.3042731141</v>
      </c>
      <c r="U239" s="607">
        <v>0</v>
      </c>
      <c r="V239" s="607">
        <v>0</v>
      </c>
      <c r="W239" s="607">
        <v>1215245.7706299713</v>
      </c>
      <c r="X239" s="607">
        <v>675905.75753786648</v>
      </c>
      <c r="Y239" s="479">
        <v>177056.39401531321</v>
      </c>
      <c r="Z239" s="476">
        <v>2630580.8730147174</v>
      </c>
      <c r="AA239" s="476">
        <v>2681694.164843882</v>
      </c>
      <c r="AB239" s="481">
        <v>1810167.5773326159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133518.15398951655</v>
      </c>
      <c r="E240" s="606">
        <v>133518.15398951655</v>
      </c>
      <c r="F240" s="476">
        <v>243843.56229942769</v>
      </c>
      <c r="G240" s="607">
        <v>938106.51916616736</v>
      </c>
      <c r="H240" s="607">
        <v>10289.64069356535</v>
      </c>
      <c r="I240" s="607">
        <v>557609.77585318452</v>
      </c>
      <c r="J240" s="607">
        <v>273829.30768291</v>
      </c>
      <c r="K240" s="607">
        <v>298151.61550920893</v>
      </c>
      <c r="L240" s="607">
        <v>75800.10256543284</v>
      </c>
      <c r="M240" s="607">
        <v>265321.40656050935</v>
      </c>
      <c r="N240" s="607">
        <v>971626.54353925958</v>
      </c>
      <c r="O240" s="607">
        <v>182138.54740589065</v>
      </c>
      <c r="P240" s="607">
        <v>50511.481476222601</v>
      </c>
      <c r="Q240" s="607">
        <v>1432462.0815118791</v>
      </c>
      <c r="R240" s="607">
        <v>561602.36981814587</v>
      </c>
      <c r="S240" s="607">
        <v>0</v>
      </c>
      <c r="T240" s="607">
        <v>9240.9469344144454</v>
      </c>
      <c r="U240" s="607">
        <v>0</v>
      </c>
      <c r="V240" s="607">
        <v>0</v>
      </c>
      <c r="W240" s="607">
        <v>608914.64123082696</v>
      </c>
      <c r="X240" s="607">
        <v>578169.46566181816</v>
      </c>
      <c r="Y240" s="479">
        <v>52127.817801471429</v>
      </c>
      <c r="Z240" s="476">
        <v>8316.8560322709527</v>
      </c>
      <c r="AA240" s="476">
        <v>8509.654606670847</v>
      </c>
      <c r="AB240" s="481">
        <v>254340.83290472988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39554.292195089736</v>
      </c>
      <c r="E241" s="611">
        <v>39554.292195089736</v>
      </c>
      <c r="F241" s="487">
        <v>698599.84051746188</v>
      </c>
      <c r="G241" s="612">
        <v>26943.523479444972</v>
      </c>
      <c r="H241" s="612">
        <v>48257.340467129434</v>
      </c>
      <c r="I241" s="612">
        <v>87680.53344555576</v>
      </c>
      <c r="J241" s="612">
        <v>135484.04889142385</v>
      </c>
      <c r="K241" s="612">
        <v>42548.74795926427</v>
      </c>
      <c r="L241" s="612">
        <v>39561.98184231214</v>
      </c>
      <c r="M241" s="612">
        <v>33118.087944243671</v>
      </c>
      <c r="N241" s="612">
        <v>451432.52295414376</v>
      </c>
      <c r="O241" s="612">
        <v>2374782.4087524624</v>
      </c>
      <c r="P241" s="612">
        <v>1303.7449211195544</v>
      </c>
      <c r="Q241" s="612">
        <v>102446.24034620417</v>
      </c>
      <c r="R241" s="612">
        <v>34100.023779867326</v>
      </c>
      <c r="S241" s="612">
        <v>0</v>
      </c>
      <c r="T241" s="612">
        <v>45167.8474968273</v>
      </c>
      <c r="U241" s="612">
        <v>0</v>
      </c>
      <c r="V241" s="612">
        <v>0</v>
      </c>
      <c r="W241" s="612">
        <v>116394.92420759459</v>
      </c>
      <c r="X241" s="612">
        <v>20841.254308701151</v>
      </c>
      <c r="Y241" s="490">
        <v>46402.117492360943</v>
      </c>
      <c r="Z241" s="487">
        <v>40651.081278227764</v>
      </c>
      <c r="AA241" s="487">
        <v>41849.777375662045</v>
      </c>
      <c r="AB241" s="492">
        <v>29662.088893399035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5361.3760710075603</v>
      </c>
      <c r="E242" s="604">
        <v>5361.3760710075603</v>
      </c>
      <c r="F242" s="476">
        <v>3113.8119373080626</v>
      </c>
      <c r="G242" s="607">
        <v>170.09654945365537</v>
      </c>
      <c r="H242" s="607">
        <v>312.03348123730075</v>
      </c>
      <c r="I242" s="607">
        <v>529.12586062852006</v>
      </c>
      <c r="J242" s="607">
        <v>5806.0007915864826</v>
      </c>
      <c r="K242" s="607">
        <v>4127.9003589406802</v>
      </c>
      <c r="L242" s="607">
        <v>1441.1659581749689</v>
      </c>
      <c r="M242" s="607">
        <v>1711.9271498257947</v>
      </c>
      <c r="N242" s="607">
        <v>708.5433342147644</v>
      </c>
      <c r="O242" s="607">
        <v>1143.60727318726</v>
      </c>
      <c r="P242" s="607">
        <v>6772.6168148099496</v>
      </c>
      <c r="Q242" s="607">
        <v>1235.505985593451</v>
      </c>
      <c r="R242" s="607">
        <v>1120.3916956904118</v>
      </c>
      <c r="S242" s="607">
        <v>8153.5687858475667</v>
      </c>
      <c r="T242" s="607">
        <v>167.69943227716914</v>
      </c>
      <c r="U242" s="607">
        <v>6441.3193408195784</v>
      </c>
      <c r="V242" s="607">
        <v>0.29307106944444444</v>
      </c>
      <c r="W242" s="607">
        <v>217.59949175191724</v>
      </c>
      <c r="X242" s="607">
        <v>773.11228435189264</v>
      </c>
      <c r="Y242" s="479">
        <v>4005.6848384670534</v>
      </c>
      <c r="Z242" s="476">
        <v>795.05884924359123</v>
      </c>
      <c r="AA242" s="476">
        <v>684.5220140240117</v>
      </c>
      <c r="AB242" s="481">
        <v>1743.0777395940279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3.0579647400578072</v>
      </c>
      <c r="E243" s="614">
        <v>3.0579647400578072</v>
      </c>
      <c r="F243" s="615">
        <v>15.834946274572603</v>
      </c>
      <c r="G243" s="514">
        <v>22.660292659585753</v>
      </c>
      <c r="H243" s="514">
        <v>27.430690509322471</v>
      </c>
      <c r="I243" s="514">
        <v>25.41880291577549</v>
      </c>
      <c r="J243" s="514">
        <v>6.1890797358686918</v>
      </c>
      <c r="K243" s="514">
        <v>6.3965287657161873</v>
      </c>
      <c r="L243" s="514">
        <v>20.975633742476891</v>
      </c>
      <c r="M243" s="514">
        <v>11.470595182889088</v>
      </c>
      <c r="N243" s="514">
        <v>20.584074991356303</v>
      </c>
      <c r="O243" s="514">
        <v>19.832047392379749</v>
      </c>
      <c r="P243" s="514">
        <v>0.56819512768204128</v>
      </c>
      <c r="Q243" s="514">
        <v>18.958849982345402</v>
      </c>
      <c r="R243" s="514">
        <v>24.223451103512666</v>
      </c>
      <c r="S243" s="514">
        <v>0</v>
      </c>
      <c r="T243" s="514">
        <v>27.123919995206183</v>
      </c>
      <c r="U243" s="514">
        <v>0</v>
      </c>
      <c r="V243" s="514">
        <v>0</v>
      </c>
      <c r="W243" s="514">
        <v>17.756749265384293</v>
      </c>
      <c r="X243" s="514">
        <v>13.684216530413087</v>
      </c>
      <c r="Y243" s="616">
        <v>2.4481015175713732</v>
      </c>
      <c r="Z243" s="615">
        <v>24.411539123858496</v>
      </c>
      <c r="AA243" s="615">
        <v>24.888551306284686</v>
      </c>
      <c r="AB243" s="617">
        <v>19.150978081749848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44.039008942315299</v>
      </c>
      <c r="E244" s="619">
        <v>44.039008942315299</v>
      </c>
      <c r="F244" s="464">
        <v>108.43642298801555</v>
      </c>
      <c r="G244" s="620">
        <v>73.584441438752549</v>
      </c>
      <c r="H244" s="620">
        <v>53.290031904062005</v>
      </c>
      <c r="I244" s="620">
        <v>73.738664544493972</v>
      </c>
      <c r="J244" s="620">
        <v>82.26461395797395</v>
      </c>
      <c r="K244" s="620">
        <v>33.71677227321311</v>
      </c>
      <c r="L244" s="620">
        <v>49.652722363896288</v>
      </c>
      <c r="M244" s="620">
        <v>157.19974892292714</v>
      </c>
      <c r="N244" s="620">
        <v>97.70108350720912</v>
      </c>
      <c r="O244" s="620">
        <v>71.696248070716848</v>
      </c>
      <c r="P244" s="620">
        <v>4.2214683980327106</v>
      </c>
      <c r="Q244" s="620">
        <v>81.301370226757371</v>
      </c>
      <c r="R244" s="620">
        <v>72.371343036865639</v>
      </c>
      <c r="S244" s="620">
        <v>0</v>
      </c>
      <c r="T244" s="620">
        <v>51.570217142591332</v>
      </c>
      <c r="U244" s="620">
        <v>0</v>
      </c>
      <c r="V244" s="620">
        <v>0</v>
      </c>
      <c r="W244" s="620">
        <v>53.943509658827146</v>
      </c>
      <c r="X244" s="620">
        <v>97.838963228842076</v>
      </c>
      <c r="Y244" s="467">
        <v>6.9079282820071066</v>
      </c>
      <c r="Z244" s="464">
        <v>46.413216586125564</v>
      </c>
      <c r="AA244" s="464">
        <v>47.326020310539619</v>
      </c>
      <c r="AB244" s="469">
        <v>44.042956861839826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53.793400199817171</v>
      </c>
      <c r="E245" s="619">
        <v>53.793400199817171</v>
      </c>
      <c r="F245" s="464">
        <v>667.23084144120435</v>
      </c>
      <c r="G245" s="620">
        <v>323.12239410560124</v>
      </c>
      <c r="H245" s="620">
        <v>477.74904183272503</v>
      </c>
      <c r="I245" s="620">
        <v>431.38899747001864</v>
      </c>
      <c r="J245" s="620">
        <v>147.1809700587394</v>
      </c>
      <c r="K245" s="620">
        <v>106.00541330966223</v>
      </c>
      <c r="L245" s="620">
        <v>360.09971858087823</v>
      </c>
      <c r="M245" s="620">
        <v>141.46441905148541</v>
      </c>
      <c r="N245" s="620">
        <v>550.71157442357821</v>
      </c>
      <c r="O245" s="620">
        <v>1833.7210929193702</v>
      </c>
      <c r="P245" s="620">
        <v>6.1552344269468229</v>
      </c>
      <c r="Q245" s="620">
        <v>277.62294302765321</v>
      </c>
      <c r="R245" s="620">
        <v>401.60006451348801</v>
      </c>
      <c r="S245" s="620">
        <v>0</v>
      </c>
      <c r="T245" s="620">
        <v>471.71468748868057</v>
      </c>
      <c r="U245" s="620">
        <v>0</v>
      </c>
      <c r="V245" s="620">
        <v>0</v>
      </c>
      <c r="W245" s="620">
        <v>320.99636280494656</v>
      </c>
      <c r="X245" s="620">
        <v>175.91226722351462</v>
      </c>
      <c r="Y245" s="467">
        <v>65.341569217809251</v>
      </c>
      <c r="Z245" s="464">
        <v>424.54341227093261</v>
      </c>
      <c r="AA245" s="464">
        <v>433.09625444967708</v>
      </c>
      <c r="AB245" s="469">
        <v>314.97967241666151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24.338039230700939</v>
      </c>
      <c r="E246" s="619">
        <v>24.338039230700939</v>
      </c>
      <c r="F246" s="464">
        <v>71.888854078304533</v>
      </c>
      <c r="G246" s="620">
        <v>43.789688781250156</v>
      </c>
      <c r="H246" s="620">
        <v>81.539262021240887</v>
      </c>
      <c r="I246" s="620">
        <v>65.144362924949803</v>
      </c>
      <c r="J246" s="620">
        <v>44.574771134952243</v>
      </c>
      <c r="K246" s="620">
        <v>17.398550856944833</v>
      </c>
      <c r="L246" s="620">
        <v>64.429871029876139</v>
      </c>
      <c r="M246" s="620">
        <v>97.862012324288727</v>
      </c>
      <c r="N246" s="620">
        <v>46.30365430983089</v>
      </c>
      <c r="O246" s="620">
        <v>39.534762029935635</v>
      </c>
      <c r="P246" s="620">
        <v>1.268762874828949</v>
      </c>
      <c r="Q246" s="620">
        <v>18.393323616354103</v>
      </c>
      <c r="R246" s="620">
        <v>59.629139970363596</v>
      </c>
      <c r="S246" s="620">
        <v>0</v>
      </c>
      <c r="T246" s="620">
        <v>80.220950275834781</v>
      </c>
      <c r="U246" s="620">
        <v>0</v>
      </c>
      <c r="V246" s="620">
        <v>0</v>
      </c>
      <c r="W246" s="620">
        <v>35.778267922356164</v>
      </c>
      <c r="X246" s="620">
        <v>55.379412451738993</v>
      </c>
      <c r="Y246" s="467">
        <v>5.4670474908571185</v>
      </c>
      <c r="Z246" s="464">
        <v>72.198888160625629</v>
      </c>
      <c r="AA246" s="464">
        <v>73.606384623150177</v>
      </c>
      <c r="AB246" s="469">
        <v>50.23822579475069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17.202582507789799</v>
      </c>
      <c r="E247" s="619">
        <v>17.202582507789799</v>
      </c>
      <c r="F247" s="464">
        <v>48.873589150417729</v>
      </c>
      <c r="G247" s="620">
        <v>28.889711003575837</v>
      </c>
      <c r="H247" s="620">
        <v>52.376937196637428</v>
      </c>
      <c r="I247" s="620">
        <v>42.559243961235651</v>
      </c>
      <c r="J247" s="620">
        <v>31.456305452567978</v>
      </c>
      <c r="K247" s="620">
        <v>11.904954186784952</v>
      </c>
      <c r="L247" s="620">
        <v>41.736889556377328</v>
      </c>
      <c r="M247" s="620">
        <v>68.624957716982252</v>
      </c>
      <c r="N247" s="620">
        <v>31.348187569689657</v>
      </c>
      <c r="O247" s="620">
        <v>24.708047531613641</v>
      </c>
      <c r="P247" s="620">
        <v>0.92236901844466657</v>
      </c>
      <c r="Q247" s="620">
        <v>12.863915941228877</v>
      </c>
      <c r="R247" s="620">
        <v>38.694596003391965</v>
      </c>
      <c r="S247" s="620">
        <v>0</v>
      </c>
      <c r="T247" s="620">
        <v>51.485889620735733</v>
      </c>
      <c r="U247" s="620">
        <v>0</v>
      </c>
      <c r="V247" s="620">
        <v>0</v>
      </c>
      <c r="W247" s="620">
        <v>23.395701749865886</v>
      </c>
      <c r="X247" s="620">
        <v>38.364092485822638</v>
      </c>
      <c r="Y247" s="467">
        <v>3.53533361242628</v>
      </c>
      <c r="Z247" s="464">
        <v>46.33732178185835</v>
      </c>
      <c r="AA247" s="464">
        <v>47.240539583931039</v>
      </c>
      <c r="AB247" s="469">
        <v>32.430935913367463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45.493492751350928</v>
      </c>
      <c r="E248" s="619">
        <v>45.493492751350928</v>
      </c>
      <c r="F248" s="464">
        <v>717.70025533212845</v>
      </c>
      <c r="G248" s="620">
        <v>471.57303721462051</v>
      </c>
      <c r="H248" s="620">
        <v>920.79856247100167</v>
      </c>
      <c r="I248" s="620">
        <v>702.49218233017928</v>
      </c>
      <c r="J248" s="620">
        <v>125.34016176056336</v>
      </c>
      <c r="K248" s="620">
        <v>125.50362797537703</v>
      </c>
      <c r="L248" s="620">
        <v>678.4909444577296</v>
      </c>
      <c r="M248" s="620">
        <v>181.458034502619</v>
      </c>
      <c r="N248" s="620">
        <v>572.3765552060072</v>
      </c>
      <c r="O248" s="620">
        <v>1724.1875960320212</v>
      </c>
      <c r="P248" s="620">
        <v>2.5259171603092012</v>
      </c>
      <c r="Q248" s="620">
        <v>235.82969754953558</v>
      </c>
      <c r="R248" s="620">
        <v>664.31058826145784</v>
      </c>
      <c r="S248" s="620">
        <v>0</v>
      </c>
      <c r="T248" s="620">
        <v>911.82784388830464</v>
      </c>
      <c r="U248" s="620">
        <v>0</v>
      </c>
      <c r="V248" s="620">
        <v>0</v>
      </c>
      <c r="W248" s="620">
        <v>448.6204878731379</v>
      </c>
      <c r="X248" s="620">
        <v>226.6183449853732</v>
      </c>
      <c r="Y248" s="467">
        <v>84.611535624203668</v>
      </c>
      <c r="Z248" s="464">
        <v>820.64543359650509</v>
      </c>
      <c r="AA248" s="464">
        <v>836.86380460368673</v>
      </c>
      <c r="AB248" s="469">
        <v>567.86426997097681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2.3150777480110496</v>
      </c>
      <c r="E249" s="622">
        <v>2.3150777480110496</v>
      </c>
      <c r="F249" s="537">
        <v>5.2268514579192988</v>
      </c>
      <c r="G249" s="623">
        <v>1.638198323973447</v>
      </c>
      <c r="H249" s="623">
        <v>2.3769369240036644</v>
      </c>
      <c r="I249" s="623">
        <v>2.4205771557262912</v>
      </c>
      <c r="J249" s="623">
        <v>4.2123485780565835</v>
      </c>
      <c r="K249" s="623">
        <v>1.1554828231576333</v>
      </c>
      <c r="L249" s="623">
        <v>2.2156622324877135</v>
      </c>
      <c r="M249" s="623">
        <v>8.7863197664488677</v>
      </c>
      <c r="N249" s="623">
        <v>2.8450922292955263</v>
      </c>
      <c r="O249" s="623">
        <v>1.79624538560279</v>
      </c>
      <c r="P249" s="623">
        <v>0.12655537493961122</v>
      </c>
      <c r="Q249" s="623">
        <v>1.0219763880418997</v>
      </c>
      <c r="R249" s="623">
        <v>1.8652005403766181</v>
      </c>
      <c r="S249" s="624">
        <v>0</v>
      </c>
      <c r="T249" s="623">
        <v>2.290597452340867</v>
      </c>
      <c r="U249" s="623">
        <v>0</v>
      </c>
      <c r="V249" s="623">
        <v>0</v>
      </c>
      <c r="W249" s="623">
        <v>1.253094946380741</v>
      </c>
      <c r="X249" s="623">
        <v>4.2766320167721945</v>
      </c>
      <c r="Y249" s="625">
        <v>0.18707885585045558</v>
      </c>
      <c r="Z249" s="537">
        <v>2.0615386468737675</v>
      </c>
      <c r="AA249" s="537">
        <v>2.1018429859307517</v>
      </c>
      <c r="AB249" s="626">
        <v>1.5157510156439067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5.370302614519046</v>
      </c>
      <c r="E250" s="622">
        <v>5.370302614519046</v>
      </c>
      <c r="F250" s="537">
        <v>11.540409757702626</v>
      </c>
      <c r="G250" s="623">
        <v>3.496410751888698</v>
      </c>
      <c r="H250" s="623">
        <v>4.8055502653815116</v>
      </c>
      <c r="I250" s="623">
        <v>5.1122273017198916</v>
      </c>
      <c r="J250" s="623">
        <v>9.7306879496761685</v>
      </c>
      <c r="K250" s="623">
        <v>2.6008257859590298</v>
      </c>
      <c r="L250" s="623">
        <v>4.6291348017491014</v>
      </c>
      <c r="M250" s="623">
        <v>20.365263043701358</v>
      </c>
      <c r="N250" s="623">
        <v>6.1693735458247891</v>
      </c>
      <c r="O250" s="623">
        <v>2.4641290681667689</v>
      </c>
      <c r="P250" s="623">
        <v>0.2964005502604834</v>
      </c>
      <c r="Q250" s="623">
        <v>2.25940920413752</v>
      </c>
      <c r="R250" s="623">
        <v>3.9048930060956706</v>
      </c>
      <c r="S250" s="624">
        <v>0</v>
      </c>
      <c r="T250" s="623">
        <v>4.6146290307870839</v>
      </c>
      <c r="U250" s="623">
        <v>0</v>
      </c>
      <c r="V250" s="623">
        <v>0</v>
      </c>
      <c r="W250" s="623">
        <v>2.5696828581420945</v>
      </c>
      <c r="X250" s="623">
        <v>9.8219290015468168</v>
      </c>
      <c r="Y250" s="625">
        <v>0.35996740618301654</v>
      </c>
      <c r="Z250" s="537">
        <v>4.1531680209594208</v>
      </c>
      <c r="AA250" s="537">
        <v>4.2341656273865338</v>
      </c>
      <c r="AB250" s="626">
        <v>3.0970831743236902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38.013054784944849</v>
      </c>
      <c r="E251" s="619">
        <v>38.013054784944849</v>
      </c>
      <c r="F251" s="464">
        <v>228.99180347690154</v>
      </c>
      <c r="G251" s="620">
        <v>385.90520264373271</v>
      </c>
      <c r="H251" s="620">
        <v>438.04696976287511</v>
      </c>
      <c r="I251" s="620">
        <v>417.87380914533884</v>
      </c>
      <c r="J251" s="620">
        <v>80.03712763728862</v>
      </c>
      <c r="K251" s="620">
        <v>103.64769856126864</v>
      </c>
      <c r="L251" s="620">
        <v>334.06439821110041</v>
      </c>
      <c r="M251" s="620">
        <v>134.79813866327578</v>
      </c>
      <c r="N251" s="620">
        <v>341.22332972514999</v>
      </c>
      <c r="O251" s="620">
        <v>305.23670725729789</v>
      </c>
      <c r="P251" s="620">
        <v>9.7813576961197839</v>
      </c>
      <c r="Q251" s="620">
        <v>339.21543939007069</v>
      </c>
      <c r="R251" s="620">
        <v>357.38330738367227</v>
      </c>
      <c r="S251" s="620">
        <v>0</v>
      </c>
      <c r="T251" s="620">
        <v>434.07655575134595</v>
      </c>
      <c r="U251" s="620">
        <v>0</v>
      </c>
      <c r="V251" s="620">
        <v>0</v>
      </c>
      <c r="W251" s="620">
        <v>296.63920858167671</v>
      </c>
      <c r="X251" s="620">
        <v>209.36754817970069</v>
      </c>
      <c r="Y251" s="467">
        <v>39.319312700082641</v>
      </c>
      <c r="Z251" s="464">
        <v>390.66907826547651</v>
      </c>
      <c r="AA251" s="464">
        <v>398.300826374991</v>
      </c>
      <c r="AB251" s="469">
        <v>313.11101040484874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0.68010203150255688</v>
      </c>
      <c r="E252" s="619">
        <v>0.68010203150255688</v>
      </c>
      <c r="F252" s="464">
        <v>2.8615196339229483</v>
      </c>
      <c r="G252" s="620">
        <v>3.2322025133222736</v>
      </c>
      <c r="H252" s="620">
        <v>4.8372840934403643</v>
      </c>
      <c r="I252" s="620">
        <v>4.0754154080645515</v>
      </c>
      <c r="J252" s="620">
        <v>1.2975660157797817</v>
      </c>
      <c r="K252" s="620">
        <v>0.94699456430038209</v>
      </c>
      <c r="L252" s="620">
        <v>3.696756073272601</v>
      </c>
      <c r="M252" s="620">
        <v>2.76188783083182</v>
      </c>
      <c r="N252" s="620">
        <v>2.8598939966107362</v>
      </c>
      <c r="O252" s="620">
        <v>2.5546947006947929</v>
      </c>
      <c r="P252" s="620">
        <v>7.0936773975913608E-2</v>
      </c>
      <c r="Q252" s="620">
        <v>2.118558002816358</v>
      </c>
      <c r="R252" s="620">
        <v>4.3911725697261357</v>
      </c>
      <c r="S252" s="620">
        <v>0</v>
      </c>
      <c r="T252" s="620">
        <v>4.7834206439363722</v>
      </c>
      <c r="U252" s="620">
        <v>0</v>
      </c>
      <c r="V252" s="620">
        <v>0</v>
      </c>
      <c r="W252" s="620">
        <v>2.5672504530695406</v>
      </c>
      <c r="X252" s="620">
        <v>2.3300724639617649</v>
      </c>
      <c r="Y252" s="467">
        <v>0.36389544343568514</v>
      </c>
      <c r="Z252" s="464">
        <v>4.3050805420441787</v>
      </c>
      <c r="AA252" s="464">
        <v>4.389040913696987</v>
      </c>
      <c r="AB252" s="469">
        <v>3.1729369913944012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16263.441210818601</v>
      </c>
      <c r="E253" s="611">
        <v>16263.441210818601</v>
      </c>
      <c r="F253" s="487">
        <v>155283.08931527819</v>
      </c>
      <c r="G253" s="612">
        <v>205685.01024606708</v>
      </c>
      <c r="H253" s="612">
        <v>299057.72775485954</v>
      </c>
      <c r="I253" s="612">
        <v>252178.65144131944</v>
      </c>
      <c r="J253" s="612">
        <v>36877.4999943695</v>
      </c>
      <c r="K253" s="612">
        <v>52431.806343613302</v>
      </c>
      <c r="L253" s="612">
        <v>223466.90909170988</v>
      </c>
      <c r="M253" s="612">
        <v>66917.72903453387</v>
      </c>
      <c r="N253" s="612">
        <v>183016.03124439807</v>
      </c>
      <c r="O253" s="612">
        <v>260849.13833869074</v>
      </c>
      <c r="P253" s="612">
        <v>3472.0789729082121</v>
      </c>
      <c r="Q253" s="612">
        <v>145503.33484211512</v>
      </c>
      <c r="R253" s="612">
        <v>249385.62278336156</v>
      </c>
      <c r="S253" s="612">
        <v>0</v>
      </c>
      <c r="T253" s="612">
        <v>296444.56812584179</v>
      </c>
      <c r="U253" s="612">
        <v>0</v>
      </c>
      <c r="V253" s="612">
        <v>0</v>
      </c>
      <c r="W253" s="612">
        <v>167534.35053319921</v>
      </c>
      <c r="X253" s="612">
        <v>103481.48937178301</v>
      </c>
      <c r="Y253" s="490">
        <v>24765.667702730378</v>
      </c>
      <c r="Z253" s="487">
        <v>266800.2329360327</v>
      </c>
      <c r="AA253" s="487">
        <v>272021.24125239527</v>
      </c>
      <c r="AB253" s="492">
        <v>198489.72738482867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0.2355329528912922</v>
      </c>
      <c r="E255" s="619">
        <v>0.2355329528912922</v>
      </c>
      <c r="F255" s="474">
        <v>2.1266306592803144</v>
      </c>
      <c r="G255" s="629">
        <v>1.8863810940821861</v>
      </c>
      <c r="H255" s="629">
        <v>2.2451548503808376</v>
      </c>
      <c r="I255" s="629">
        <v>2.1607510977336197</v>
      </c>
      <c r="J255" s="629">
        <v>0.57187138321542441</v>
      </c>
      <c r="K255" s="629">
        <v>0.55444447814300357</v>
      </c>
      <c r="L255" s="629">
        <v>1.7109748606472273</v>
      </c>
      <c r="M255" s="629">
        <v>0.69678254702666431</v>
      </c>
      <c r="N255" s="629">
        <v>2.2743133023388191</v>
      </c>
      <c r="O255" s="629">
        <v>4.9301627193124009</v>
      </c>
      <c r="P255" s="629">
        <v>4.6683305584218952E-2</v>
      </c>
      <c r="Q255" s="629">
        <v>1.7268938666359896</v>
      </c>
      <c r="R255" s="629">
        <v>1.8914885199734275</v>
      </c>
      <c r="S255" s="620">
        <v>0</v>
      </c>
      <c r="T255" s="629">
        <v>2.2208737328937844</v>
      </c>
      <c r="U255" s="629">
        <v>0</v>
      </c>
      <c r="V255" s="629">
        <v>0</v>
      </c>
      <c r="W255" s="629">
        <v>1.5973230367901083</v>
      </c>
      <c r="X255" s="629">
        <v>1.0271990077488693</v>
      </c>
      <c r="Y255" s="472">
        <v>0.25874522326087901</v>
      </c>
      <c r="Z255" s="474">
        <v>1.9987872707657339</v>
      </c>
      <c r="AA255" s="474">
        <v>2.0384153632210298</v>
      </c>
      <c r="AB255" s="473">
        <v>1.5793132938504364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2.1228156730087782</v>
      </c>
      <c r="E256" s="619">
        <v>2.1228156730087782</v>
      </c>
      <c r="F256" s="474">
        <v>8.4166936079981376</v>
      </c>
      <c r="G256" s="629">
        <v>17.916583806483679</v>
      </c>
      <c r="H256" s="629">
        <v>16.949847908183486</v>
      </c>
      <c r="I256" s="629">
        <v>17.861804945615678</v>
      </c>
      <c r="J256" s="629">
        <v>4.2066352909899098</v>
      </c>
      <c r="K256" s="629">
        <v>4.9642816976480431</v>
      </c>
      <c r="L256" s="629">
        <v>13.201321973138203</v>
      </c>
      <c r="M256" s="629">
        <v>7.2111899557691759</v>
      </c>
      <c r="N256" s="629">
        <v>15.353557806834617</v>
      </c>
      <c r="O256" s="629">
        <v>6.063402233846432</v>
      </c>
      <c r="P256" s="629">
        <v>0.55228669752351622</v>
      </c>
      <c r="Q256" s="629">
        <v>17.43750949989321</v>
      </c>
      <c r="R256" s="629">
        <v>16.917460910430353</v>
      </c>
      <c r="S256" s="620">
        <v>0</v>
      </c>
      <c r="T256" s="629">
        <v>16.794855480367094</v>
      </c>
      <c r="U256" s="629">
        <v>0</v>
      </c>
      <c r="V256" s="629">
        <v>0</v>
      </c>
      <c r="W256" s="629">
        <v>13.129360910821177</v>
      </c>
      <c r="X256" s="629">
        <v>10.422700504487542</v>
      </c>
      <c r="Y256" s="472">
        <v>1.5625096602877959</v>
      </c>
      <c r="Z256" s="474">
        <v>15.11537682278192</v>
      </c>
      <c r="AA256" s="474">
        <v>15.409664517355887</v>
      </c>
      <c r="AB256" s="473">
        <v>12.905562487882166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6.097063361243853</v>
      </c>
      <c r="E257" s="619">
        <v>6.097063361243853</v>
      </c>
      <c r="F257" s="474">
        <v>56.87853673742471</v>
      </c>
      <c r="G257" s="629">
        <v>104.12160474606561</v>
      </c>
      <c r="H257" s="629">
        <v>167.76855589467107</v>
      </c>
      <c r="I257" s="629">
        <v>132.78972465450315</v>
      </c>
      <c r="J257" s="629">
        <v>12.253329063623299</v>
      </c>
      <c r="K257" s="629">
        <v>24.384800269962746</v>
      </c>
      <c r="L257" s="629">
        <v>124.40439301348523</v>
      </c>
      <c r="M257" s="629">
        <v>33.83271705639217</v>
      </c>
      <c r="N257" s="629">
        <v>73.56333491558506</v>
      </c>
      <c r="O257" s="629">
        <v>48.857589347926741</v>
      </c>
      <c r="P257" s="629">
        <v>1.3001002190398214</v>
      </c>
      <c r="Q257" s="629">
        <v>60.720714161049564</v>
      </c>
      <c r="R257" s="629">
        <v>131.8264196159291</v>
      </c>
      <c r="S257" s="620">
        <v>0</v>
      </c>
      <c r="T257" s="629">
        <v>166.42495625659174</v>
      </c>
      <c r="U257" s="629">
        <v>0</v>
      </c>
      <c r="V257" s="629">
        <v>0</v>
      </c>
      <c r="W257" s="629">
        <v>82.841586241653076</v>
      </c>
      <c r="X257" s="629">
        <v>50.954777471680515</v>
      </c>
      <c r="Y257" s="472">
        <v>11.516781881568502</v>
      </c>
      <c r="Z257" s="474">
        <v>149.78252891035874</v>
      </c>
      <c r="AA257" s="474">
        <v>152.69677013390125</v>
      </c>
      <c r="AB257" s="473">
        <v>108.38613862474584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0.74136098338868828</v>
      </c>
      <c r="E258" s="619">
        <v>0.74136098338868828</v>
      </c>
      <c r="F258" s="474">
        <v>6.7552997744249401</v>
      </c>
      <c r="G258" s="629">
        <v>11.090123723453907</v>
      </c>
      <c r="H258" s="629">
        <v>21.008307054619877</v>
      </c>
      <c r="I258" s="629">
        <v>15.503406229745522</v>
      </c>
      <c r="J258" s="629">
        <v>1.3878971062358045</v>
      </c>
      <c r="K258" s="629">
        <v>2.5078085023761827</v>
      </c>
      <c r="L258" s="629">
        <v>15.489000064780461</v>
      </c>
      <c r="M258" s="629">
        <v>4.7208162184754077</v>
      </c>
      <c r="N258" s="629">
        <v>7.1307376720531845</v>
      </c>
      <c r="O258" s="629">
        <v>4.428842035666162</v>
      </c>
      <c r="P258" s="629">
        <v>6.9243867292252778E-2</v>
      </c>
      <c r="Q258" s="629">
        <v>4.5503468152669821</v>
      </c>
      <c r="R258" s="629">
        <v>15.480856872952151</v>
      </c>
      <c r="S258" s="620">
        <v>0</v>
      </c>
      <c r="T258" s="629">
        <v>20.834853032540487</v>
      </c>
      <c r="U258" s="629">
        <v>0</v>
      </c>
      <c r="V258" s="629">
        <v>0</v>
      </c>
      <c r="W258" s="629">
        <v>9.0512691359839046</v>
      </c>
      <c r="X258" s="629">
        <v>5.6128439223664515</v>
      </c>
      <c r="Y258" s="472">
        <v>1.3105589977935099</v>
      </c>
      <c r="Z258" s="474">
        <v>18.751376277234066</v>
      </c>
      <c r="AA258" s="474">
        <v>19.115920696532179</v>
      </c>
      <c r="AB258" s="473">
        <v>13.046477888589077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0.60547208814393383</v>
      </c>
      <c r="E259" s="619">
        <v>0.60547208814393383</v>
      </c>
      <c r="F259" s="474">
        <v>5.7639855168113048</v>
      </c>
      <c r="G259" s="629">
        <v>9.6717506471649077</v>
      </c>
      <c r="H259" s="629">
        <v>18.189383141255103</v>
      </c>
      <c r="I259" s="629">
        <v>13.454142958338334</v>
      </c>
      <c r="J259" s="629">
        <v>1.1370453767097022</v>
      </c>
      <c r="K259" s="629">
        <v>2.1771742196384336</v>
      </c>
      <c r="L259" s="629">
        <v>13.406549106977602</v>
      </c>
      <c r="M259" s="629">
        <v>3.9355189762034053</v>
      </c>
      <c r="N259" s="629">
        <v>6.2047568166784739</v>
      </c>
      <c r="O259" s="629">
        <v>3.783858306439102</v>
      </c>
      <c r="P259" s="629">
        <v>6.1647990700955037E-2</v>
      </c>
      <c r="Q259" s="629">
        <v>4.0469320472680081</v>
      </c>
      <c r="R259" s="629">
        <v>13.445715823627314</v>
      </c>
      <c r="S259" s="620">
        <v>0</v>
      </c>
      <c r="T259" s="629">
        <v>18.0405590047327</v>
      </c>
      <c r="U259" s="629">
        <v>0</v>
      </c>
      <c r="V259" s="629">
        <v>0</v>
      </c>
      <c r="W259" s="629">
        <v>7.8808554846552195</v>
      </c>
      <c r="X259" s="629">
        <v>4.8310605003172116</v>
      </c>
      <c r="Y259" s="472">
        <v>1.1374957049783052</v>
      </c>
      <c r="Z259" s="474">
        <v>16.236510505787695</v>
      </c>
      <c r="AA259" s="474">
        <v>16.552154758481361</v>
      </c>
      <c r="AB259" s="473">
        <v>11.315728215439922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6.2059079524999072</v>
      </c>
      <c r="E260" s="619">
        <v>6.2059079524999072</v>
      </c>
      <c r="F260" s="474">
        <v>99.348827071086518</v>
      </c>
      <c r="G260" s="629">
        <v>171.99716990387299</v>
      </c>
      <c r="H260" s="629">
        <v>342.25844271379663</v>
      </c>
      <c r="I260" s="629">
        <v>246.57098603127997</v>
      </c>
      <c r="J260" s="629">
        <v>11.760601765341079</v>
      </c>
      <c r="K260" s="629">
        <v>36.540852294940549</v>
      </c>
      <c r="L260" s="629">
        <v>250.77245211993463</v>
      </c>
      <c r="M260" s="629">
        <v>56.98605331715612</v>
      </c>
      <c r="N260" s="629">
        <v>104.22586327083303</v>
      </c>
      <c r="O260" s="629">
        <v>71.071322028746806</v>
      </c>
      <c r="P260" s="629">
        <v>0.44854086781493641</v>
      </c>
      <c r="Q260" s="629">
        <v>61.126582738623426</v>
      </c>
      <c r="R260" s="629">
        <v>247.37548117126084</v>
      </c>
      <c r="S260" s="620">
        <v>0</v>
      </c>
      <c r="T260" s="629">
        <v>339.57553701907307</v>
      </c>
      <c r="U260" s="629">
        <v>0</v>
      </c>
      <c r="V260" s="629">
        <v>0</v>
      </c>
      <c r="W260" s="629">
        <v>142.02860149198042</v>
      </c>
      <c r="X260" s="629">
        <v>78.787521561963985</v>
      </c>
      <c r="Y260" s="472">
        <v>20.901385421544234</v>
      </c>
      <c r="Z260" s="474">
        <v>305.61812263535063</v>
      </c>
      <c r="AA260" s="474">
        <v>311.55943485190198</v>
      </c>
      <c r="AB260" s="473">
        <v>210.36882761155874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5.4674490530479514E-2</v>
      </c>
      <c r="E261" s="622">
        <v>5.4674490530479514E-2</v>
      </c>
      <c r="F261" s="537">
        <v>0.3147982152845954</v>
      </c>
      <c r="G261" s="623">
        <v>0.47713074039755632</v>
      </c>
      <c r="H261" s="623">
        <v>0.78707513806032026</v>
      </c>
      <c r="I261" s="623">
        <v>0.62157602876952678</v>
      </c>
      <c r="J261" s="623">
        <v>0.103846976189504</v>
      </c>
      <c r="K261" s="623">
        <v>0.12010880946633999</v>
      </c>
      <c r="L261" s="623">
        <v>0.58837500082256466</v>
      </c>
      <c r="M261" s="623">
        <v>0.25998044990936015</v>
      </c>
      <c r="N261" s="623">
        <v>0.35109175712279006</v>
      </c>
      <c r="O261" s="623">
        <v>0.22460044322363462</v>
      </c>
      <c r="P261" s="623">
        <v>6.7378496498853111E-3</v>
      </c>
      <c r="Q261" s="623">
        <v>0.26571725944599894</v>
      </c>
      <c r="R261" s="623">
        <v>0.61435665753134783</v>
      </c>
      <c r="S261" s="624">
        <v>0</v>
      </c>
      <c r="T261" s="623">
        <v>0.77996781791264413</v>
      </c>
      <c r="U261" s="623">
        <v>0</v>
      </c>
      <c r="V261" s="623">
        <v>0</v>
      </c>
      <c r="W261" s="623">
        <v>0.38024136518181029</v>
      </c>
      <c r="X261" s="623">
        <v>0.27570877850161596</v>
      </c>
      <c r="Y261" s="625">
        <v>5.3271894595344663E-2</v>
      </c>
      <c r="Z261" s="537">
        <v>0.70197135611999217</v>
      </c>
      <c r="AA261" s="537">
        <v>0.71562849429443032</v>
      </c>
      <c r="AB261" s="626">
        <v>0.50468928113480893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0.12918879605984743</v>
      </c>
      <c r="E262" s="632">
        <v>0.12918879605984743</v>
      </c>
      <c r="F262" s="633">
        <v>0.63370751752511856</v>
      </c>
      <c r="G262" s="634">
        <v>1.0111074168275036</v>
      </c>
      <c r="H262" s="634">
        <v>1.5225613460446443</v>
      </c>
      <c r="I262" s="634">
        <v>1.2552120932026669</v>
      </c>
      <c r="J262" s="634">
        <v>0.24428097070485572</v>
      </c>
      <c r="K262" s="634">
        <v>0.26328697044063609</v>
      </c>
      <c r="L262" s="634">
        <v>1.1469296987031266</v>
      </c>
      <c r="M262" s="634">
        <v>0.57204975163019267</v>
      </c>
      <c r="N262" s="634">
        <v>0.76560318530089433</v>
      </c>
      <c r="O262" s="634">
        <v>0.38129811001719088</v>
      </c>
      <c r="P262" s="634">
        <v>1.831518023399039E-2</v>
      </c>
      <c r="Q262" s="634">
        <v>0.64573206543295836</v>
      </c>
      <c r="R262" s="634">
        <v>1.2392467771092628</v>
      </c>
      <c r="S262" s="635">
        <v>0</v>
      </c>
      <c r="T262" s="634">
        <v>1.5084793994596226</v>
      </c>
      <c r="U262" s="634">
        <v>0</v>
      </c>
      <c r="V262" s="634">
        <v>0</v>
      </c>
      <c r="W262" s="634">
        <v>0.78931197919220597</v>
      </c>
      <c r="X262" s="634">
        <v>0.6062245128771282</v>
      </c>
      <c r="Y262" s="636">
        <v>0.10654245260445441</v>
      </c>
      <c r="Z262" s="633">
        <v>1.357632078399855</v>
      </c>
      <c r="AA262" s="633">
        <v>1.3840361961726022</v>
      </c>
      <c r="AB262" s="637">
        <v>0.99943854782454344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SPP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6.2174748036230998E-5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2.1326003191481725E-4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9.5772651332480909E-4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1.0770758877968666E-4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7.0857923347005804E-5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1.2769043006471449E-3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3.9865329497692591E-6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8.4137967959999505E-6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1.0340882179083086E-3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8.3012736536681265E-6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0.54262736857880445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0.5763787535062832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SPP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29%natural gas_34%coal_2%oil_4%nuclear_3%hydro_28%wind_0%solar_0%other</v>
      </c>
      <c r="D444" s="375" t="s">
        <v>387</v>
      </c>
      <c r="E444" s="763">
        <f>B211/1000/10^6/0.000293071</f>
        <v>4.6933158268761032E-5</v>
      </c>
      <c r="F444" s="375" t="s">
        <v>430</v>
      </c>
      <c r="G444" s="831" t="str">
        <f ca="1">CONCATENATE("Electric tab Row 210-220 for ", B444, " ",A444, " when Inputs tab E710 = ", B444)</f>
        <v>Electric tab Row 210-220 for SPP Mix when Inputs tab E710 = SPP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SPP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29%natural gas_34%coal_2%oil_4%nuclear_3%hydro_28%wind_0%solar_0%other</v>
      </c>
      <c r="D445" s="375" t="s">
        <v>388</v>
      </c>
      <c r="E445" s="763">
        <f t="shared" ref="E445:E454" si="45">B212/1000/10^6/0.000293071</f>
        <v>6.6995293375925595E-5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SPP Mix when Inputs tab E710 = SPP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SPP</v>
      </c>
      <c r="C446" s="378" t="str">
        <f t="shared" si="44"/>
        <v>29%natural gas_34%coal_2%oil_4%nuclear_3%hydro_28%wind_0%solar_0%other</v>
      </c>
      <c r="D446" s="375" t="s">
        <v>389</v>
      </c>
      <c r="E446" s="763">
        <f t="shared" si="45"/>
        <v>1.2309223296894231E-4</v>
      </c>
      <c r="F446" s="375" t="s">
        <v>430</v>
      </c>
      <c r="G446" s="831" t="str">
        <f t="shared" ca="1" si="46"/>
        <v>Electric tab Row 210-220 for SPP Mix when Inputs tab E710 = SPP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SPP</v>
      </c>
      <c r="C447" s="378" t="str">
        <f t="shared" si="44"/>
        <v>29%natural gas_34%coal_2%oil_4%nuclear_3%hydro_28%wind_0%solar_0%other</v>
      </c>
      <c r="D447" s="375" t="s">
        <v>390</v>
      </c>
      <c r="E447" s="763">
        <f t="shared" si="45"/>
        <v>3.1436226740178291E-5</v>
      </c>
      <c r="F447" s="375" t="s">
        <v>430</v>
      </c>
      <c r="G447" s="831" t="str">
        <f t="shared" ca="1" si="46"/>
        <v>Electric tab Row 210-220 for SPP Mix when Inputs tab E710 = SPP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SPP</v>
      </c>
      <c r="C448" s="378" t="str">
        <f t="shared" si="44"/>
        <v>29%natural gas_34%coal_2%oil_4%nuclear_3%hydro_28%wind_0%solar_0%other</v>
      </c>
      <c r="D448" s="375" t="s">
        <v>391</v>
      </c>
      <c r="E448" s="763">
        <f t="shared" si="45"/>
        <v>6.3362212759841597E-6</v>
      </c>
      <c r="F448" s="375" t="s">
        <v>430</v>
      </c>
      <c r="G448" s="831" t="str">
        <f t="shared" ca="1" si="46"/>
        <v>Electric tab Row 210-220 for SPP Mix when Inputs tab E710 = SPP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SPP</v>
      </c>
      <c r="C449" s="378" t="str">
        <f t="shared" si="44"/>
        <v>29%natural gas_34%coal_2%oil_4%nuclear_3%hydro_28%wind_0%solar_0%other</v>
      </c>
      <c r="D449" s="375" t="s">
        <v>392</v>
      </c>
      <c r="E449" s="763">
        <f t="shared" si="45"/>
        <v>5.3316512892139E-5</v>
      </c>
      <c r="F449" s="375" t="s">
        <v>430</v>
      </c>
      <c r="G449" s="831" t="str">
        <f t="shared" ca="1" si="46"/>
        <v>Electric tab Row 210-220 for SPP Mix when Inputs tab E710 = SPP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SPP</v>
      </c>
      <c r="C450" s="378" t="str">
        <f t="shared" si="44"/>
        <v>29%natural gas_34%coal_2%oil_4%nuclear_3%hydro_28%wind_0%solar_0%other</v>
      </c>
      <c r="D450" s="375" t="s">
        <v>393</v>
      </c>
      <c r="E450" s="763">
        <f t="shared" si="45"/>
        <v>6.5992975369633897E-7</v>
      </c>
      <c r="F450" s="375" t="s">
        <v>430</v>
      </c>
      <c r="G450" s="831" t="str">
        <f t="shared" ca="1" si="46"/>
        <v>Electric tab Row 210-220 for SPP Mix when Inputs tab E710 = SPP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SPP</v>
      </c>
      <c r="C451" s="378" t="str">
        <f t="shared" si="44"/>
        <v>29%natural gas_34%coal_2%oil_4%nuclear_3%hydro_28%wind_0%solar_0%other</v>
      </c>
      <c r="D451" s="375" t="s">
        <v>394</v>
      </c>
      <c r="E451" s="763">
        <f t="shared" si="45"/>
        <v>1.3580195387007212E-6</v>
      </c>
      <c r="F451" s="375" t="s">
        <v>430</v>
      </c>
      <c r="G451" s="831" t="str">
        <f t="shared" ca="1" si="46"/>
        <v>Electric tab Row 210-220 for SPP Mix when Inputs tab E710 = SPP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SPP</v>
      </c>
      <c r="C452" s="378" t="str">
        <f t="shared" si="44"/>
        <v>29%natural gas_34%coal_2%oil_4%nuclear_3%hydro_28%wind_0%solar_0%other</v>
      </c>
      <c r="D452" s="375" t="s">
        <v>395</v>
      </c>
      <c r="E452" s="763">
        <f t="shared" si="45"/>
        <v>9.7361913310523441E-4</v>
      </c>
      <c r="F452" s="375" t="s">
        <v>430</v>
      </c>
      <c r="G452" s="831" t="str">
        <f t="shared" ca="1" si="46"/>
        <v>Electric tab Row 210-220 for SPP Mix when Inputs tab E710 = SPP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SPP</v>
      </c>
      <c r="C453" s="378" t="str">
        <f t="shared" si="44"/>
        <v>29%natural gas_34%coal_2%oil_4%nuclear_3%hydro_28%wind_0%solar_0%other</v>
      </c>
      <c r="D453" s="375" t="s">
        <v>396</v>
      </c>
      <c r="E453" s="763">
        <f t="shared" si="45"/>
        <v>2.0266747443499312E-6</v>
      </c>
      <c r="F453" s="375" t="s">
        <v>430</v>
      </c>
      <c r="G453" s="831" t="str">
        <f t="shared" ca="1" si="46"/>
        <v>Electric tab Row 210-220 for SPP Mix when Inputs tab E710 = SPP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SPP</v>
      </c>
      <c r="C454" s="378" t="str">
        <f t="shared" si="44"/>
        <v>29%natural gas_34%coal_2%oil_4%nuclear_3%hydro_28%wind_0%solar_0%other</v>
      </c>
      <c r="D454" s="375" t="s">
        <v>397</v>
      </c>
      <c r="E454" s="763">
        <f t="shared" si="45"/>
        <v>2.0291342066887333E-2</v>
      </c>
      <c r="F454" s="375" t="s">
        <v>430</v>
      </c>
      <c r="G454" s="831" t="str">
        <f t="shared" ca="1" si="46"/>
        <v>Electric tab Row 210-220 for SPP Mix when Inputs tab E710 = SPP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SPP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29%natural gas_34%coal_2%oil_4%nuclear_3%hydro_28%wind_0%solar_0%other</v>
      </c>
      <c r="D461" s="375" t="s">
        <v>412</v>
      </c>
      <c r="E461" s="375" t="s">
        <v>400</v>
      </c>
      <c r="F461" s="761">
        <f>B138/10^6</f>
        <v>4.8769386237403317E-2</v>
      </c>
      <c r="G461" s="375" t="s">
        <v>398</v>
      </c>
      <c r="H461" s="831" t="str">
        <f ca="1">CONCATENATE("Electric tab Row 137-142 for ", B461, " ", A461, " when Inputs tab E710 = ", B461)</f>
        <v>Electric tab Row 137-142 for SPP Mix when Inputs tab E710 = SPP</v>
      </c>
      <c r="I461" s="428" t="s">
        <v>232</v>
      </c>
      <c r="J461" s="375" t="str">
        <f t="shared" ref="J461:J492" ca="1" si="48">MID(CELL("filename",A1),FIND("]",CELL("filename",A1))+1,256)</f>
        <v>SPP</v>
      </c>
      <c r="K461" s="375" t="s">
        <v>52</v>
      </c>
      <c r="M461" s="824">
        <f>INDEX($D$66:$D$69,MATCH(K461,$A$66:$A$69,0))</f>
        <v>0.32500000000000001</v>
      </c>
      <c r="N461" s="375" t="s">
        <v>385</v>
      </c>
      <c r="O461" s="375" t="s">
        <v>400</v>
      </c>
      <c r="P461" s="761">
        <f>I139/10^6</f>
        <v>3.0769230769230771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SPP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SPP</v>
      </c>
      <c r="V461" s="375" t="s">
        <v>52</v>
      </c>
      <c r="X461" s="824">
        <f>INDEX($D$71:$D$72,MATCH(V461,$A$71:$A$72,0))</f>
        <v>0.34300000000000003</v>
      </c>
      <c r="Y461" s="375" t="s">
        <v>411</v>
      </c>
      <c r="Z461" s="375" t="s">
        <v>400</v>
      </c>
      <c r="AA461" s="761">
        <f>M$140/10^6</f>
        <v>2.9154518950437316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SPP</v>
      </c>
      <c r="AD461" s="428" t="s">
        <v>263</v>
      </c>
      <c r="AE461" s="375" t="str">
        <f t="shared" ref="AE461:AE471" ca="1" si="50">MID(CELL("filename",U1),FIND("]",CELL("filename",U1))+1,256)</f>
        <v>SPP</v>
      </c>
      <c r="AF461" s="375" t="s">
        <v>387</v>
      </c>
      <c r="AG461" s="375">
        <f>W189/1000/10^6/0.000293071</f>
        <v>1.2679444718122091E-6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SPP Hydro when Inputs tab E710 = SPP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SPP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SPP PWR when Inputs tab E710 = SPP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SPP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29%natural gas_34%coal_2%oil_4%nuclear_3%hydro_28%wind_0%solar_0%other</v>
      </c>
      <c r="D462" s="375" t="s">
        <v>385</v>
      </c>
      <c r="E462" s="375" t="s">
        <v>400</v>
      </c>
      <c r="F462" s="761">
        <f t="shared" ref="F462:F466" si="54">B139/10^6</f>
        <v>0.69503852544559364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SPP Mix when Inputs tab E710 = SPP</v>
      </c>
      <c r="I462" s="428" t="s">
        <v>232</v>
      </c>
      <c r="J462" s="375" t="str">
        <f t="shared" ca="1" si="48"/>
        <v>SPP</v>
      </c>
      <c r="K462" s="375" t="s">
        <v>52</v>
      </c>
      <c r="M462" s="824">
        <f t="shared" ref="M462:M525" si="56">INDEX($D$66:$D$69,MATCH(K462,$A$66:$A$69,0))</f>
        <v>0.32500000000000001</v>
      </c>
      <c r="N462" s="375" t="s">
        <v>387</v>
      </c>
      <c r="O462" s="375" t="s">
        <v>400</v>
      </c>
      <c r="P462" s="763">
        <f>I145/1000/10^6/0.000293071</f>
        <v>3.1000007345584442E-5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SPP</v>
      </c>
      <c r="S462" s="428" t="s">
        <v>49</v>
      </c>
      <c r="T462" s="375" t="s">
        <v>418</v>
      </c>
      <c r="U462" s="375" t="str">
        <f t="shared" ca="1" si="49"/>
        <v>SPP</v>
      </c>
      <c r="V462" s="375" t="s">
        <v>52</v>
      </c>
      <c r="X462" s="824">
        <f t="shared" ref="X462:X506" si="57">INDEX($D$71:$D$72,MATCH(V462,$A$71:$A$72,0))</f>
        <v>0.34300000000000003</v>
      </c>
      <c r="Y462" s="375" t="s">
        <v>387</v>
      </c>
      <c r="Z462" s="375" t="s">
        <v>400</v>
      </c>
      <c r="AA462" s="763">
        <f>M$145/1000/10^6/0.000293071</f>
        <v>1.8000004265178062E-5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SPP</v>
      </c>
      <c r="AD462" s="428" t="s">
        <v>263</v>
      </c>
      <c r="AE462" s="375" t="str">
        <f t="shared" ca="1" si="50"/>
        <v>SPP</v>
      </c>
      <c r="AF462" s="375" t="s">
        <v>388</v>
      </c>
      <c r="AG462" s="375">
        <f t="shared" ref="AG462:AG471" si="59">W190/1000/10^6/0.000293071</f>
        <v>3.1535822672979179E-6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SPP Hydro when Inputs tab E710 = SPP</v>
      </c>
      <c r="AJ462" s="375" t="s">
        <v>422</v>
      </c>
      <c r="AK462" s="428" t="s">
        <v>277</v>
      </c>
      <c r="AL462" s="375" t="str">
        <f t="shared" ca="1" si="51"/>
        <v>SPP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SPP PWR when Inputs tab E710 = SPP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SPP</v>
      </c>
      <c r="C463" s="375" t="str">
        <f t="shared" si="53"/>
        <v>29%natural gas_34%coal_2%oil_4%nuclear_3%hydro_28%wind_0%solar_0%other</v>
      </c>
      <c r="D463" s="375" t="s">
        <v>411</v>
      </c>
      <c r="E463" s="375" t="s">
        <v>400</v>
      </c>
      <c r="F463" s="761">
        <f t="shared" si="54"/>
        <v>0.9945803087312356</v>
      </c>
      <c r="G463" s="375" t="s">
        <v>398</v>
      </c>
      <c r="H463" s="831" t="str">
        <f t="shared" ca="1" si="55"/>
        <v>Electric tab Row 137-142 for SPP Mix when Inputs tab E710 = SPP</v>
      </c>
      <c r="I463" s="428" t="s">
        <v>232</v>
      </c>
      <c r="J463" s="375" t="str">
        <f t="shared" ca="1" si="48"/>
        <v>SPP</v>
      </c>
      <c r="K463" s="375" t="s">
        <v>52</v>
      </c>
      <c r="M463" s="824">
        <f t="shared" si="56"/>
        <v>0.32500000000000001</v>
      </c>
      <c r="N463" s="375" t="s">
        <v>388</v>
      </c>
      <c r="O463" s="375" t="s">
        <v>400</v>
      </c>
      <c r="P463" s="763">
        <f t="shared" ref="P463:P472" si="63">I146/1000/10^6/0.000293071</f>
        <v>4.7400011231635568E-4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SPP</v>
      </c>
      <c r="S463" s="428" t="s">
        <v>49</v>
      </c>
      <c r="T463" s="375" t="s">
        <v>418</v>
      </c>
      <c r="U463" s="375" t="str">
        <f t="shared" ca="1" si="49"/>
        <v>SPP</v>
      </c>
      <c r="V463" s="375" t="s">
        <v>52</v>
      </c>
      <c r="X463" s="824">
        <f t="shared" si="57"/>
        <v>0.34300000000000003</v>
      </c>
      <c r="Y463" s="375" t="s">
        <v>388</v>
      </c>
      <c r="Z463" s="375" t="s">
        <v>400</v>
      </c>
      <c r="AA463" s="763">
        <f>M$146/1000/10^6/0.000293071</f>
        <v>1.4700003483228752E-4</v>
      </c>
      <c r="AB463" s="375" t="s">
        <v>399</v>
      </c>
      <c r="AC463" s="831" t="str">
        <f t="shared" ca="1" si="58"/>
        <v>Electric tab Row 144-154 for Coal Boiler when Inputs tab E710 = SPP</v>
      </c>
      <c r="AD463" s="428" t="s">
        <v>263</v>
      </c>
      <c r="AE463" s="375" t="str">
        <f t="shared" ca="1" si="50"/>
        <v>SPP</v>
      </c>
      <c r="AF463" s="375" t="s">
        <v>389</v>
      </c>
      <c r="AG463" s="375">
        <f t="shared" si="59"/>
        <v>3.0198698594083551E-6</v>
      </c>
      <c r="AH463" s="375" t="s">
        <v>399</v>
      </c>
      <c r="AI463" s="375" t="str">
        <f t="shared" ca="1" si="60"/>
        <v>Electric tab Row 188-198 for SPP Hydro when Inputs tab E710 = SPP</v>
      </c>
      <c r="AJ463" s="375" t="s">
        <v>422</v>
      </c>
      <c r="AK463" s="428" t="s">
        <v>277</v>
      </c>
      <c r="AL463" s="375" t="str">
        <f t="shared" ca="1" si="51"/>
        <v>SPP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SPP PWR when Inputs tab E710 = SPP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SPP</v>
      </c>
      <c r="C464" s="375" t="str">
        <f t="shared" si="53"/>
        <v>29%natural gas_34%coal_2%oil_4%nuclear_3%hydro_28%wind_0%solar_0%other</v>
      </c>
      <c r="D464" s="375" t="s">
        <v>410</v>
      </c>
      <c r="E464" s="375" t="s">
        <v>400</v>
      </c>
      <c r="F464" s="761">
        <f t="shared" si="54"/>
        <v>4.922414984209281E-5</v>
      </c>
      <c r="G464" s="375" t="s">
        <v>398</v>
      </c>
      <c r="H464" s="831" t="str">
        <f t="shared" ca="1" si="55"/>
        <v>Electric tab Row 137-142 for SPP Mix when Inputs tab E710 = SPP</v>
      </c>
      <c r="I464" s="428" t="s">
        <v>232</v>
      </c>
      <c r="J464" s="375" t="str">
        <f t="shared" ca="1" si="48"/>
        <v>SPP</v>
      </c>
      <c r="K464" s="375" t="s">
        <v>52</v>
      </c>
      <c r="M464" s="824">
        <f t="shared" si="56"/>
        <v>0.32500000000000001</v>
      </c>
      <c r="N464" s="375" t="s">
        <v>389</v>
      </c>
      <c r="O464" s="375" t="s">
        <v>400</v>
      </c>
      <c r="P464" s="763">
        <f t="shared" si="63"/>
        <v>1.0520002492759623E-3</v>
      </c>
      <c r="Q464" s="375" t="s">
        <v>399</v>
      </c>
      <c r="R464" s="831" t="str">
        <f t="shared" ca="1" si="64"/>
        <v>Electric tab Row 144-154 for Natural gas Boiler when Inputs tab E710 = SPP</v>
      </c>
      <c r="S464" s="428" t="s">
        <v>49</v>
      </c>
      <c r="T464" s="375" t="s">
        <v>418</v>
      </c>
      <c r="U464" s="375" t="str">
        <f t="shared" ca="1" si="49"/>
        <v>SPP</v>
      </c>
      <c r="V464" s="375" t="s">
        <v>52</v>
      </c>
      <c r="X464" s="824">
        <f t="shared" si="57"/>
        <v>0.34300000000000003</v>
      </c>
      <c r="Y464" s="375" t="s">
        <v>389</v>
      </c>
      <c r="Z464" s="375" t="s">
        <v>400</v>
      </c>
      <c r="AA464" s="763">
        <f>M$147/1000/10^6/0.000293071</f>
        <v>1.4720003487967836E-3</v>
      </c>
      <c r="AB464" s="375" t="s">
        <v>399</v>
      </c>
      <c r="AC464" s="831" t="str">
        <f t="shared" ca="1" si="58"/>
        <v>Electric tab Row 144-154 for Coal Boiler when Inputs tab E710 = SPP</v>
      </c>
      <c r="AD464" s="428" t="s">
        <v>263</v>
      </c>
      <c r="AE464" s="375" t="str">
        <f t="shared" ca="1" si="50"/>
        <v>SPP</v>
      </c>
      <c r="AF464" s="375" t="s">
        <v>390</v>
      </c>
      <c r="AG464" s="375">
        <f t="shared" si="59"/>
        <v>1.1414969821050383E-6</v>
      </c>
      <c r="AH464" s="375" t="s">
        <v>399</v>
      </c>
      <c r="AI464" s="375" t="str">
        <f t="shared" ca="1" si="60"/>
        <v>Electric tab Row 188-198 for SPP Hydro when Inputs tab E710 = SPP</v>
      </c>
      <c r="AJ464" s="375" t="s">
        <v>422</v>
      </c>
      <c r="AK464" s="428" t="s">
        <v>277</v>
      </c>
      <c r="AL464" s="375" t="str">
        <f t="shared" ca="1" si="51"/>
        <v>SPP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SPP PWR when Inputs tab E710 = SPP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SPP</v>
      </c>
      <c r="C465" s="375" t="str">
        <f t="shared" si="53"/>
        <v>29%natural gas_34%coal_2%oil_4%nuclear_3%hydro_28%wind_0%solar_0%other</v>
      </c>
      <c r="D465" s="375" t="s">
        <v>408</v>
      </c>
      <c r="E465" s="375" t="s">
        <v>400</v>
      </c>
      <c r="F465" s="761">
        <f t="shared" si="54"/>
        <v>3.8294174391558168E-2</v>
      </c>
      <c r="G465" s="375" t="s">
        <v>398</v>
      </c>
      <c r="H465" s="831" t="str">
        <f t="shared" ca="1" si="55"/>
        <v>Electric tab Row 137-142 for SPP Mix when Inputs tab E710 = SPP</v>
      </c>
      <c r="I465" s="428" t="s">
        <v>232</v>
      </c>
      <c r="J465" s="375" t="str">
        <f t="shared" ca="1" si="48"/>
        <v>SPP</v>
      </c>
      <c r="K465" s="375" t="s">
        <v>52</v>
      </c>
      <c r="L465" s="378"/>
      <c r="M465" s="824">
        <f t="shared" si="56"/>
        <v>0.32500000000000001</v>
      </c>
      <c r="N465" s="375" t="s">
        <v>390</v>
      </c>
      <c r="O465" s="375" t="s">
        <v>400</v>
      </c>
      <c r="P465" s="763">
        <f t="shared" si="63"/>
        <v>4.1000009715127812E-5</v>
      </c>
      <c r="Q465" s="375" t="s">
        <v>399</v>
      </c>
      <c r="R465" s="831" t="str">
        <f t="shared" ca="1" si="64"/>
        <v>Electric tab Row 144-154 for Natural gas Boiler when Inputs tab E710 = SPP</v>
      </c>
      <c r="S465" s="428" t="s">
        <v>49</v>
      </c>
      <c r="T465" s="375" t="s">
        <v>418</v>
      </c>
      <c r="U465" s="375" t="str">
        <f t="shared" ca="1" si="49"/>
        <v>SPP</v>
      </c>
      <c r="V465" s="375" t="s">
        <v>52</v>
      </c>
      <c r="W465" s="378"/>
      <c r="X465" s="824">
        <f t="shared" si="57"/>
        <v>0.34300000000000003</v>
      </c>
      <c r="Y465" s="375" t="s">
        <v>390</v>
      </c>
      <c r="Z465" s="375" t="s">
        <v>400</v>
      </c>
      <c r="AA465" s="763">
        <f>M$148/1000/10^6/0.000293071</f>
        <v>1.8600004407350664E-4</v>
      </c>
      <c r="AB465" s="375" t="s">
        <v>399</v>
      </c>
      <c r="AC465" s="831" t="str">
        <f t="shared" ca="1" si="58"/>
        <v>Electric tab Row 144-154 for Coal Boiler when Inputs tab E710 = SPP</v>
      </c>
      <c r="AD465" s="428" t="s">
        <v>263</v>
      </c>
      <c r="AE465" s="375" t="str">
        <f t="shared" ca="1" si="50"/>
        <v>SPP</v>
      </c>
      <c r="AF465" s="375" t="s">
        <v>391</v>
      </c>
      <c r="AG465" s="375">
        <f t="shared" si="59"/>
        <v>4.3786554284760874E-7</v>
      </c>
      <c r="AH465" s="375" t="s">
        <v>399</v>
      </c>
      <c r="AI465" s="375" t="str">
        <f t="shared" ca="1" si="60"/>
        <v>Electric tab Row 188-198 for SPP Hydro when Inputs tab E710 = SPP</v>
      </c>
      <c r="AJ465" s="375" t="s">
        <v>422</v>
      </c>
      <c r="AK465" s="428" t="s">
        <v>277</v>
      </c>
      <c r="AL465" s="375" t="str">
        <f t="shared" ca="1" si="51"/>
        <v>SPP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SPP PWR when Inputs tab E710 = SPP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SPP</v>
      </c>
      <c r="C466" s="375" t="str">
        <f t="shared" si="53"/>
        <v>29%natural gas_34%coal_2%oil_4%nuclear_3%hydro_28%wind_0%solar_0%other</v>
      </c>
      <c r="D466" s="375" t="s">
        <v>409</v>
      </c>
      <c r="E466" s="375" t="s">
        <v>400</v>
      </c>
      <c r="F466" s="761">
        <f t="shared" si="54"/>
        <v>0.31557408762548356</v>
      </c>
      <c r="G466" s="375" t="s">
        <v>398</v>
      </c>
      <c r="H466" s="831" t="str">
        <f t="shared" ca="1" si="55"/>
        <v>Electric tab Row 137-142 for SPP Mix when Inputs tab E710 = SPP</v>
      </c>
      <c r="I466" s="428" t="s">
        <v>232</v>
      </c>
      <c r="J466" s="375" t="str">
        <f t="shared" ca="1" si="48"/>
        <v>SPP</v>
      </c>
      <c r="K466" s="375" t="s">
        <v>52</v>
      </c>
      <c r="L466" s="378"/>
      <c r="M466" s="824">
        <f t="shared" si="56"/>
        <v>0.32500000000000001</v>
      </c>
      <c r="N466" s="375" t="s">
        <v>391</v>
      </c>
      <c r="O466" s="375" t="s">
        <v>400</v>
      </c>
      <c r="P466" s="763">
        <f t="shared" si="63"/>
        <v>4.1000009715127812E-5</v>
      </c>
      <c r="Q466" s="375" t="s">
        <v>399</v>
      </c>
      <c r="R466" s="831" t="str">
        <f t="shared" ca="1" si="64"/>
        <v>Electric tab Row 144-154 for Natural gas Boiler when Inputs tab E710 = SPP</v>
      </c>
      <c r="S466" s="428" t="s">
        <v>49</v>
      </c>
      <c r="T466" s="375" t="s">
        <v>418</v>
      </c>
      <c r="U466" s="375" t="str">
        <f t="shared" ca="1" si="49"/>
        <v>SPP</v>
      </c>
      <c r="V466" s="375" t="s">
        <v>52</v>
      </c>
      <c r="W466" s="378"/>
      <c r="X466" s="824">
        <f t="shared" si="57"/>
        <v>0.34300000000000003</v>
      </c>
      <c r="Y466" s="375" t="s">
        <v>391</v>
      </c>
      <c r="Z466" s="375" t="s">
        <v>400</v>
      </c>
      <c r="AA466" s="763">
        <f>M$149/1000/10^6/0.000293071</f>
        <v>1.6100003814964825E-4</v>
      </c>
      <c r="AB466" s="375" t="s">
        <v>399</v>
      </c>
      <c r="AC466" s="831" t="str">
        <f t="shared" ca="1" si="58"/>
        <v>Electric tab Row 144-154 for Coal Boiler when Inputs tab E710 = SPP</v>
      </c>
      <c r="AD466" s="428" t="s">
        <v>263</v>
      </c>
      <c r="AE466" s="375" t="str">
        <f t="shared" ca="1" si="50"/>
        <v>SPP</v>
      </c>
      <c r="AF466" s="375" t="s">
        <v>392</v>
      </c>
      <c r="AG466" s="375">
        <f t="shared" si="59"/>
        <v>1.4330810806009517E-6</v>
      </c>
      <c r="AH466" s="375" t="s">
        <v>399</v>
      </c>
      <c r="AI466" s="375" t="str">
        <f t="shared" ca="1" si="60"/>
        <v>Electric tab Row 188-198 for SPP Hydro when Inputs tab E710 = SPP</v>
      </c>
      <c r="AJ466" s="375" t="s">
        <v>422</v>
      </c>
      <c r="AK466" s="428" t="s">
        <v>277</v>
      </c>
      <c r="AL466" s="375" t="str">
        <f t="shared" ca="1" si="51"/>
        <v>SPP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SPP PWR when Inputs tab E710 = SPP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SPP</v>
      </c>
      <c r="C467" s="375" t="str">
        <f t="shared" si="53"/>
        <v>29%natural gas_34%coal_2%oil_4%nuclear_3%hydro_28%wind_0%solar_0%other</v>
      </c>
      <c r="D467" s="375" t="s">
        <v>387</v>
      </c>
      <c r="E467" s="375" t="s">
        <v>400</v>
      </c>
      <c r="F467" s="763">
        <f>B145/1000/10^6/0.000293071</f>
        <v>1.0167451188503679E-5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SPP Mix when Inputs tab E710 = SPP</v>
      </c>
      <c r="I467" s="428" t="s">
        <v>232</v>
      </c>
      <c r="J467" s="375" t="str">
        <f t="shared" ca="1" si="48"/>
        <v>SPP</v>
      </c>
      <c r="K467" s="375" t="s">
        <v>52</v>
      </c>
      <c r="L467" s="378"/>
      <c r="M467" s="824">
        <f t="shared" si="56"/>
        <v>0.32500000000000001</v>
      </c>
      <c r="N467" s="375" t="s">
        <v>392</v>
      </c>
      <c r="O467" s="375" t="s">
        <v>400</v>
      </c>
      <c r="P467" s="763">
        <f t="shared" si="63"/>
        <v>3.00000071086301E-6</v>
      </c>
      <c r="Q467" s="375" t="s">
        <v>399</v>
      </c>
      <c r="R467" s="831" t="str">
        <f t="shared" ca="1" si="64"/>
        <v>Electric tab Row 144-154 for Natural gas Boiler when Inputs tab E710 = SPP</v>
      </c>
      <c r="S467" s="428" t="s">
        <v>49</v>
      </c>
      <c r="T467" s="375" t="s">
        <v>418</v>
      </c>
      <c r="U467" s="375" t="str">
        <f t="shared" ca="1" si="49"/>
        <v>SPP</v>
      </c>
      <c r="V467" s="375" t="s">
        <v>52</v>
      </c>
      <c r="W467" s="378"/>
      <c r="X467" s="824">
        <f t="shared" si="57"/>
        <v>0.34300000000000003</v>
      </c>
      <c r="Y467" s="375" t="s">
        <v>392</v>
      </c>
      <c r="Z467" s="375" t="s">
        <v>400</v>
      </c>
      <c r="AA467" s="763">
        <f>M$150/1000/10^6/0.000293071</f>
        <v>3.0430007210520468E-3</v>
      </c>
      <c r="AB467" s="375" t="s">
        <v>399</v>
      </c>
      <c r="AC467" s="831" t="str">
        <f t="shared" ca="1" si="58"/>
        <v>Electric tab Row 144-154 for Coal Boiler when Inputs tab E710 = SPP</v>
      </c>
      <c r="AD467" s="428" t="s">
        <v>263</v>
      </c>
      <c r="AE467" s="375" t="str">
        <f t="shared" ca="1" si="50"/>
        <v>SPP</v>
      </c>
      <c r="AF467" s="375" t="s">
        <v>393</v>
      </c>
      <c r="AG467" s="375">
        <f t="shared" si="59"/>
        <v>2.1316498911735386E-8</v>
      </c>
      <c r="AH467" s="375" t="s">
        <v>399</v>
      </c>
      <c r="AI467" s="375" t="str">
        <f t="shared" ca="1" si="60"/>
        <v>Electric tab Row 188-198 for SPP Hydro when Inputs tab E710 = SPP</v>
      </c>
      <c r="AJ467" s="375" t="s">
        <v>422</v>
      </c>
      <c r="AK467" s="428" t="s">
        <v>277</v>
      </c>
      <c r="AL467" s="375" t="str">
        <f t="shared" ca="1" si="51"/>
        <v>SPP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SPP PWR when Inputs tab E710 = SPP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SPP</v>
      </c>
      <c r="C468" s="375" t="str">
        <f t="shared" si="53"/>
        <v>29%natural gas_34%coal_2%oil_4%nuclear_3%hydro_28%wind_0%solar_0%other</v>
      </c>
      <c r="D468" s="375" t="s">
        <v>388</v>
      </c>
      <c r="E468" s="375" t="s">
        <v>400</v>
      </c>
      <c r="F468" s="763">
        <f t="shared" ref="F468:F477" si="65">B146/1000/10^6/0.000293071</f>
        <v>1.2297704639187661E-4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SPP Mix when Inputs tab E710 = SPP</v>
      </c>
      <c r="I468" s="428" t="s">
        <v>232</v>
      </c>
      <c r="J468" s="375" t="str">
        <f t="shared" ca="1" si="48"/>
        <v>SPP</v>
      </c>
      <c r="K468" s="375" t="s">
        <v>52</v>
      </c>
      <c r="L468" s="378"/>
      <c r="M468" s="824">
        <f t="shared" si="56"/>
        <v>0.32500000000000001</v>
      </c>
      <c r="N468" s="375" t="s">
        <v>393</v>
      </c>
      <c r="O468" s="375" t="s">
        <v>400</v>
      </c>
      <c r="P468" s="763">
        <f t="shared" si="63"/>
        <v>6.7650016029960888E-6</v>
      </c>
      <c r="Q468" s="375" t="s">
        <v>399</v>
      </c>
      <c r="R468" s="831" t="str">
        <f t="shared" ca="1" si="64"/>
        <v>Electric tab Row 144-154 for Natural gas Boiler when Inputs tab E710 = SPP</v>
      </c>
      <c r="S468" s="428" t="s">
        <v>49</v>
      </c>
      <c r="T468" s="375" t="s">
        <v>418</v>
      </c>
      <c r="U468" s="375" t="str">
        <f t="shared" ca="1" si="49"/>
        <v>SPP</v>
      </c>
      <c r="V468" s="375" t="s">
        <v>52</v>
      </c>
      <c r="W468" s="378"/>
      <c r="X468" s="824">
        <f t="shared" si="57"/>
        <v>0.34300000000000003</v>
      </c>
      <c r="Y468" s="375" t="s">
        <v>393</v>
      </c>
      <c r="Z468" s="375" t="s">
        <v>400</v>
      </c>
      <c r="AA468" s="763">
        <f>M$151/1000/10^6/0.000293071</f>
        <v>6.9230016404348731E-6</v>
      </c>
      <c r="AB468" s="375" t="s">
        <v>399</v>
      </c>
      <c r="AC468" s="831" t="str">
        <f t="shared" ca="1" si="58"/>
        <v>Electric tab Row 144-154 for Coal Boiler when Inputs tab E710 = SPP</v>
      </c>
      <c r="AD468" s="428" t="s">
        <v>263</v>
      </c>
      <c r="AE468" s="375" t="str">
        <f t="shared" ca="1" si="50"/>
        <v>SPP</v>
      </c>
      <c r="AF468" s="375" t="s">
        <v>394</v>
      </c>
      <c r="AG468" s="375">
        <f t="shared" si="59"/>
        <v>4.8104290079109587E-8</v>
      </c>
      <c r="AH468" s="375" t="s">
        <v>399</v>
      </c>
      <c r="AI468" s="375" t="str">
        <f t="shared" ca="1" si="60"/>
        <v>Electric tab Row 188-198 for SPP Hydro when Inputs tab E710 = SPP</v>
      </c>
      <c r="AJ468" s="375" t="s">
        <v>422</v>
      </c>
      <c r="AK468" s="428" t="s">
        <v>277</v>
      </c>
      <c r="AL468" s="375" t="str">
        <f t="shared" ca="1" si="51"/>
        <v>SPP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SPP PWR when Inputs tab E710 = SPP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SPP</v>
      </c>
      <c r="C469" s="375" t="str">
        <f t="shared" si="53"/>
        <v>29%natural gas_34%coal_2%oil_4%nuclear_3%hydro_28%wind_0%solar_0%other</v>
      </c>
      <c r="D469" s="375" t="s">
        <v>389</v>
      </c>
      <c r="E469" s="375" t="s">
        <v>400</v>
      </c>
      <c r="F469" s="763">
        <f t="shared" si="65"/>
        <v>7.8666722574730367E-4</v>
      </c>
      <c r="G469" s="375" t="s">
        <v>399</v>
      </c>
      <c r="H469" s="831" t="str">
        <f t="shared" ca="1" si="66"/>
        <v>Electric tab Row 144-154 for SPP Mix when Inputs tab E710 = SPP</v>
      </c>
      <c r="I469" s="428" t="s">
        <v>232</v>
      </c>
      <c r="J469" s="375" t="str">
        <f t="shared" ca="1" si="48"/>
        <v>SPP</v>
      </c>
      <c r="K469" s="375" t="s">
        <v>52</v>
      </c>
      <c r="L469" s="378"/>
      <c r="M469" s="824">
        <f t="shared" si="56"/>
        <v>0.32500000000000001</v>
      </c>
      <c r="N469" s="375" t="s">
        <v>394</v>
      </c>
      <c r="O469" s="375" t="s">
        <v>400</v>
      </c>
      <c r="P469" s="763">
        <f t="shared" si="63"/>
        <v>1.7548004158074701E-5</v>
      </c>
      <c r="Q469" s="375" t="s">
        <v>399</v>
      </c>
      <c r="R469" s="831" t="str">
        <f t="shared" ca="1" si="64"/>
        <v>Electric tab Row 144-154 for Natural gas Boiler when Inputs tab E710 = SPP</v>
      </c>
      <c r="S469" s="428" t="s">
        <v>49</v>
      </c>
      <c r="T469" s="375" t="s">
        <v>418</v>
      </c>
      <c r="U469" s="375" t="str">
        <f t="shared" ca="1" si="49"/>
        <v>SPP</v>
      </c>
      <c r="V469" s="375" t="s">
        <v>52</v>
      </c>
      <c r="W469" s="378"/>
      <c r="X469" s="824">
        <f t="shared" si="57"/>
        <v>0.34300000000000003</v>
      </c>
      <c r="Y469" s="375" t="s">
        <v>394</v>
      </c>
      <c r="Z469" s="375" t="s">
        <v>400</v>
      </c>
      <c r="AA469" s="763">
        <f>M$152/1000/10^6/0.000293071</f>
        <v>1.3041003090121508E-5</v>
      </c>
      <c r="AB469" s="375" t="s">
        <v>399</v>
      </c>
      <c r="AC469" s="831" t="str">
        <f t="shared" ca="1" si="58"/>
        <v>Electric tab Row 144-154 for Coal Boiler when Inputs tab E710 = SPP</v>
      </c>
      <c r="AD469" s="428" t="s">
        <v>263</v>
      </c>
      <c r="AE469" s="375" t="str">
        <f t="shared" ca="1" si="50"/>
        <v>SPP</v>
      </c>
      <c r="AF469" s="375" t="s">
        <v>395</v>
      </c>
      <c r="AG469" s="375">
        <f t="shared" si="59"/>
        <v>1.7390366130125504E-6</v>
      </c>
      <c r="AH469" s="375" t="s">
        <v>399</v>
      </c>
      <c r="AI469" s="375" t="str">
        <f t="shared" ca="1" si="60"/>
        <v>Electric tab Row 188-198 for SPP Hydro when Inputs tab E710 = SPP</v>
      </c>
      <c r="AJ469" s="375" t="s">
        <v>422</v>
      </c>
      <c r="AK469" s="428" t="s">
        <v>277</v>
      </c>
      <c r="AL469" s="375" t="str">
        <f t="shared" ca="1" si="51"/>
        <v>SPP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SPP PWR when Inputs tab E710 = SPP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SPP</v>
      </c>
      <c r="C470" s="375" t="str">
        <f t="shared" si="53"/>
        <v>29%natural gas_34%coal_2%oil_4%nuclear_3%hydro_28%wind_0%solar_0%other</v>
      </c>
      <c r="D470" s="375" t="s">
        <v>390</v>
      </c>
      <c r="E470" s="375" t="s">
        <v>400</v>
      </c>
      <c r="F470" s="763">
        <f t="shared" si="65"/>
        <v>6.9813782229354672E-5</v>
      </c>
      <c r="G470" s="375" t="s">
        <v>399</v>
      </c>
      <c r="H470" s="831" t="str">
        <f t="shared" ca="1" si="66"/>
        <v>Electric tab Row 144-154 for SPP Mix when Inputs tab E710 = SPP</v>
      </c>
      <c r="I470" s="428" t="s">
        <v>232</v>
      </c>
      <c r="J470" s="375" t="str">
        <f t="shared" ca="1" si="48"/>
        <v>SPP</v>
      </c>
      <c r="K470" s="375" t="s">
        <v>52</v>
      </c>
      <c r="L470" s="378"/>
      <c r="M470" s="824">
        <f t="shared" si="56"/>
        <v>0.32500000000000001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SPP</v>
      </c>
      <c r="S470" s="428" t="s">
        <v>49</v>
      </c>
      <c r="T470" s="375" t="s">
        <v>418</v>
      </c>
      <c r="U470" s="375" t="str">
        <f t="shared" ca="1" si="49"/>
        <v>SPP</v>
      </c>
      <c r="V470" s="375" t="s">
        <v>52</v>
      </c>
      <c r="W470" s="378"/>
      <c r="X470" s="824">
        <f t="shared" si="57"/>
        <v>0.34300000000000003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SPP</v>
      </c>
      <c r="AD470" s="428" t="s">
        <v>263</v>
      </c>
      <c r="AE470" s="375" t="str">
        <f t="shared" ca="1" si="50"/>
        <v>SPP</v>
      </c>
      <c r="AF470" s="375" t="s">
        <v>396</v>
      </c>
      <c r="AG470" s="375">
        <f t="shared" si="59"/>
        <v>1.9642287377263704E-8</v>
      </c>
      <c r="AH470" s="375" t="s">
        <v>399</v>
      </c>
      <c r="AI470" s="375" t="str">
        <f t="shared" ca="1" si="60"/>
        <v>Electric tab Row 188-198 for SPP Hydro when Inputs tab E710 = SPP</v>
      </c>
      <c r="AJ470" s="375" t="s">
        <v>422</v>
      </c>
      <c r="AK470" s="428" t="s">
        <v>277</v>
      </c>
      <c r="AL470" s="375" t="str">
        <f t="shared" ca="1" si="51"/>
        <v>SPP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SPP PWR when Inputs tab E710 = SPP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SPP</v>
      </c>
      <c r="C471" s="375" t="str">
        <f t="shared" si="53"/>
        <v>29%natural gas_34%coal_2%oil_4%nuclear_3%hydro_28%wind_0%solar_0%other</v>
      </c>
      <c r="D471" s="375" t="s">
        <v>391</v>
      </c>
      <c r="E471" s="375" t="s">
        <v>400</v>
      </c>
      <c r="F471" s="763">
        <f t="shared" si="65"/>
        <v>6.0545220604543907E-5</v>
      </c>
      <c r="G471" s="375" t="s">
        <v>399</v>
      </c>
      <c r="H471" s="831" t="str">
        <f t="shared" ca="1" si="66"/>
        <v>Electric tab Row 144-154 for SPP Mix when Inputs tab E710 = SPP</v>
      </c>
      <c r="I471" s="428" t="s">
        <v>232</v>
      </c>
      <c r="J471" s="375" t="str">
        <f t="shared" ca="1" si="48"/>
        <v>SPP</v>
      </c>
      <c r="K471" s="375" t="s">
        <v>52</v>
      </c>
      <c r="L471" s="378"/>
      <c r="M471" s="824">
        <f t="shared" si="56"/>
        <v>0.32500000000000001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SPP</v>
      </c>
      <c r="S471" s="428" t="s">
        <v>49</v>
      </c>
      <c r="T471" s="375" t="s">
        <v>418</v>
      </c>
      <c r="U471" s="375" t="str">
        <f t="shared" ca="1" si="49"/>
        <v>SPP</v>
      </c>
      <c r="V471" s="375" t="s">
        <v>52</v>
      </c>
      <c r="W471" s="378"/>
      <c r="X471" s="824">
        <f t="shared" si="57"/>
        <v>0.34300000000000003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SPP</v>
      </c>
      <c r="AD471" s="430" t="s">
        <v>263</v>
      </c>
      <c r="AE471" s="832" t="str">
        <f t="shared" ca="1" si="50"/>
        <v>SPP</v>
      </c>
      <c r="AF471" s="832" t="s">
        <v>397</v>
      </c>
      <c r="AG471" s="832">
        <f t="shared" si="59"/>
        <v>2.0860565965040369E-3</v>
      </c>
      <c r="AH471" s="832" t="s">
        <v>399</v>
      </c>
      <c r="AI471" s="832" t="str">
        <f t="shared" ca="1" si="60"/>
        <v>Electric tab Row 188-198 for SPP Hydro when Inputs tab E710 = SPP</v>
      </c>
      <c r="AJ471" s="832" t="s">
        <v>422</v>
      </c>
      <c r="AK471" s="428" t="s">
        <v>277</v>
      </c>
      <c r="AL471" s="375" t="str">
        <f t="shared" ca="1" si="51"/>
        <v>SPP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SPP PWR when Inputs tab E710 = SPP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SPP</v>
      </c>
      <c r="C472" s="375" t="str">
        <f t="shared" si="53"/>
        <v>29%natural gas_34%coal_2%oil_4%nuclear_3%hydro_28%wind_0%solar_0%other</v>
      </c>
      <c r="D472" s="375" t="s">
        <v>392</v>
      </c>
      <c r="E472" s="375" t="s">
        <v>400</v>
      </c>
      <c r="F472" s="763">
        <f t="shared" si="65"/>
        <v>1.1536869900553184E-3</v>
      </c>
      <c r="G472" s="375" t="s">
        <v>399</v>
      </c>
      <c r="H472" s="831" t="str">
        <f t="shared" ca="1" si="66"/>
        <v>Electric tab Row 144-154 for SPP Mix when Inputs tab E710 = SPP</v>
      </c>
      <c r="I472" s="428" t="s">
        <v>232</v>
      </c>
      <c r="J472" s="375" t="str">
        <f t="shared" ca="1" si="48"/>
        <v>SPP</v>
      </c>
      <c r="K472" s="375" t="s">
        <v>52</v>
      </c>
      <c r="L472" s="378"/>
      <c r="M472" s="824">
        <f t="shared" si="56"/>
        <v>0.32500000000000001</v>
      </c>
      <c r="N472" s="375" t="s">
        <v>397</v>
      </c>
      <c r="O472" s="375" t="s">
        <v>400</v>
      </c>
      <c r="P472" s="763">
        <f t="shared" si="63"/>
        <v>0.62289607669983338</v>
      </c>
      <c r="Q472" s="375" t="s">
        <v>399</v>
      </c>
      <c r="R472" s="831" t="str">
        <f t="shared" ca="1" si="64"/>
        <v>Electric tab Row 144-154 for Natural gas Boiler when Inputs tab E710 = SPP</v>
      </c>
      <c r="S472" s="428" t="s">
        <v>49</v>
      </c>
      <c r="T472" s="375" t="s">
        <v>418</v>
      </c>
      <c r="U472" s="375" t="str">
        <f t="shared" ca="1" si="49"/>
        <v>SPP</v>
      </c>
      <c r="V472" s="375" t="s">
        <v>52</v>
      </c>
      <c r="W472" s="378"/>
      <c r="X472" s="824">
        <f t="shared" si="57"/>
        <v>0.34300000000000003</v>
      </c>
      <c r="Y472" s="375" t="s">
        <v>397</v>
      </c>
      <c r="Z472" s="375" t="s">
        <v>400</v>
      </c>
      <c r="AA472" s="763">
        <f>M$155/1000/10^6/0.000293071</f>
        <v>0.99491827769468344</v>
      </c>
      <c r="AB472" s="375" t="s">
        <v>399</v>
      </c>
      <c r="AC472" s="831" t="str">
        <f t="shared" ca="1" si="58"/>
        <v>Electric tab Row 144-154 for Coal Boiler when Inputs tab E710 = SPP</v>
      </c>
      <c r="AK472" s="428" t="s">
        <v>277</v>
      </c>
      <c r="AL472" s="375" t="str">
        <f t="shared" ca="1" si="51"/>
        <v>SPP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SPP BRW when Inputs tab E710 = SPP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SPP</v>
      </c>
      <c r="C473" s="375" t="str">
        <f t="shared" si="53"/>
        <v>29%natural gas_34%coal_2%oil_4%nuclear_3%hydro_28%wind_0%solar_0%other</v>
      </c>
      <c r="D473" s="375" t="s">
        <v>393</v>
      </c>
      <c r="E473" s="375" t="s">
        <v>400</v>
      </c>
      <c r="F473" s="763">
        <f t="shared" si="65"/>
        <v>3.1230572365692105E-6</v>
      </c>
      <c r="G473" s="375" t="s">
        <v>399</v>
      </c>
      <c r="H473" s="831" t="str">
        <f t="shared" ca="1" si="66"/>
        <v>Electric tab Row 144-154 for SPP Mix when Inputs tab E710 = SPP</v>
      </c>
      <c r="I473" s="428" t="s">
        <v>232</v>
      </c>
      <c r="J473" s="375" t="str">
        <f t="shared" ca="1" si="48"/>
        <v>SPP</v>
      </c>
      <c r="K473" s="375" t="s">
        <v>52</v>
      </c>
      <c r="L473" s="378"/>
      <c r="M473" s="824">
        <f t="shared" si="56"/>
        <v>0.32500000000000001</v>
      </c>
      <c r="N473" s="375" t="s">
        <v>387</v>
      </c>
      <c r="O473" s="375" t="s">
        <v>401</v>
      </c>
      <c r="P473" s="378">
        <f>(I145+I189)/1000/10^6/0.000293071</f>
        <v>3.1811815903741844E-5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SPP</v>
      </c>
      <c r="S473" s="428" t="s">
        <v>49</v>
      </c>
      <c r="T473" s="375" t="s">
        <v>418</v>
      </c>
      <c r="U473" s="375" t="str">
        <f t="shared" ca="1" si="49"/>
        <v>SPP</v>
      </c>
      <c r="V473" s="375" t="s">
        <v>52</v>
      </c>
      <c r="W473" s="378"/>
      <c r="X473" s="824">
        <f t="shared" si="57"/>
        <v>0.34300000000000003</v>
      </c>
      <c r="Y473" s="375" t="s">
        <v>387</v>
      </c>
      <c r="Z473" s="375" t="s">
        <v>401</v>
      </c>
      <c r="AA473" s="378">
        <f>(M$145+M$189)/1000/10^6/0.000293071</f>
        <v>1.8811812823335467E-5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SPP</v>
      </c>
      <c r="AK473" s="428" t="s">
        <v>277</v>
      </c>
      <c r="AL473" s="375" t="str">
        <f t="shared" ca="1" si="51"/>
        <v>SPP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SPP BRW when Inputs tab E710 = SPP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SPP</v>
      </c>
      <c r="C474" s="375" t="str">
        <f t="shared" si="53"/>
        <v>29%natural gas_34%coal_2%oil_4%nuclear_3%hydro_28%wind_0%solar_0%other</v>
      </c>
      <c r="D474" s="375" t="s">
        <v>394</v>
      </c>
      <c r="E474" s="375" t="s">
        <v>400</v>
      </c>
      <c r="F474" s="763">
        <f t="shared" si="65"/>
        <v>6.626592064941784E-6</v>
      </c>
      <c r="G474" s="375" t="s">
        <v>399</v>
      </c>
      <c r="H474" s="831" t="str">
        <f t="shared" ca="1" si="66"/>
        <v>Electric tab Row 144-154 for SPP Mix when Inputs tab E710 = SPP</v>
      </c>
      <c r="I474" s="428" t="s">
        <v>232</v>
      </c>
      <c r="J474" s="375" t="str">
        <f t="shared" ca="1" si="48"/>
        <v>SPP</v>
      </c>
      <c r="K474" s="375" t="s">
        <v>52</v>
      </c>
      <c r="L474" s="378"/>
      <c r="M474" s="824">
        <f t="shared" si="56"/>
        <v>0.32500000000000001</v>
      </c>
      <c r="N474" s="375" t="s">
        <v>388</v>
      </c>
      <c r="O474" s="375" t="s">
        <v>401</v>
      </c>
      <c r="P474" s="378">
        <f t="shared" ref="P474:P483" si="70">(I146+I190)/1000/10^6/0.000293071</f>
        <v>4.7946183800458422E-4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SPP</v>
      </c>
      <c r="S474" s="428" t="s">
        <v>49</v>
      </c>
      <c r="T474" s="375" t="s">
        <v>418</v>
      </c>
      <c r="U474" s="375" t="str">
        <f t="shared" ca="1" si="49"/>
        <v>SPP</v>
      </c>
      <c r="V474" s="375" t="s">
        <v>52</v>
      </c>
      <c r="W474" s="378"/>
      <c r="X474" s="824">
        <f t="shared" si="57"/>
        <v>0.34300000000000003</v>
      </c>
      <c r="Y474" s="375" t="s">
        <v>388</v>
      </c>
      <c r="Z474" s="375" t="s">
        <v>401</v>
      </c>
      <c r="AA474" s="378">
        <f>(M$146+M$190)/1000/10^6/0.000293071</f>
        <v>1.5246176052051614E-4</v>
      </c>
      <c r="AB474" s="375" t="s">
        <v>399</v>
      </c>
      <c r="AC474" s="831" t="str">
        <f t="shared" ca="1" si="68"/>
        <v>Electric tab Row 144-154 plus Row 188-198 for Coal Boiler when Inputs tab E710 = SPP</v>
      </c>
      <c r="AK474" s="428" t="s">
        <v>277</v>
      </c>
      <c r="AL474" s="375" t="str">
        <f t="shared" ca="1" si="51"/>
        <v>SPP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SPP BRW when Inputs tab E710 = SPP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SPP</v>
      </c>
      <c r="C475" s="375" t="str">
        <f t="shared" si="53"/>
        <v>29%natural gas_34%coal_2%oil_4%nuclear_3%hydro_28%wind_0%solar_0%other</v>
      </c>
      <c r="D475" s="375" t="s">
        <v>395</v>
      </c>
      <c r="E475" s="375" t="s">
        <v>400</v>
      </c>
      <c r="F475" s="763">
        <f t="shared" si="65"/>
        <v>6.6114380164343633E-6</v>
      </c>
      <c r="G475" s="375" t="s">
        <v>399</v>
      </c>
      <c r="H475" s="831" t="str">
        <f t="shared" ca="1" si="66"/>
        <v>Electric tab Row 144-154 for SPP Mix when Inputs tab E710 = SPP</v>
      </c>
      <c r="I475" s="428" t="s">
        <v>232</v>
      </c>
      <c r="J475" s="375" t="str">
        <f t="shared" ca="1" si="48"/>
        <v>SPP</v>
      </c>
      <c r="K475" s="375" t="s">
        <v>52</v>
      </c>
      <c r="L475" s="378"/>
      <c r="M475" s="824">
        <f t="shared" si="56"/>
        <v>0.32500000000000001</v>
      </c>
      <c r="N475" s="375" t="s">
        <v>389</v>
      </c>
      <c r="O475" s="375" t="s">
        <v>401</v>
      </c>
      <c r="P475" s="378">
        <f t="shared" si="70"/>
        <v>1.0528286220736242E-3</v>
      </c>
      <c r="Q475" s="375" t="s">
        <v>399</v>
      </c>
      <c r="R475" s="831" t="str">
        <f t="shared" ca="1" si="71"/>
        <v>Electric tab Row 144-154 plus Row 188-198 for Natural gas Boiler when Inputs tab E710 = SPP</v>
      </c>
      <c r="S475" s="428" t="s">
        <v>49</v>
      </c>
      <c r="T475" s="375" t="s">
        <v>418</v>
      </c>
      <c r="U475" s="375" t="str">
        <f t="shared" ca="1" si="49"/>
        <v>SPP</v>
      </c>
      <c r="V475" s="375" t="s">
        <v>52</v>
      </c>
      <c r="W475" s="378"/>
      <c r="X475" s="824">
        <f t="shared" si="57"/>
        <v>0.34300000000000003</v>
      </c>
      <c r="Y475" s="375" t="s">
        <v>389</v>
      </c>
      <c r="Z475" s="375" t="s">
        <v>401</v>
      </c>
      <c r="AA475" s="378">
        <f>(M$147+M$191)/1000/10^6/0.000293071</f>
        <v>1.4728287215944457E-3</v>
      </c>
      <c r="AB475" s="375" t="s">
        <v>399</v>
      </c>
      <c r="AC475" s="831" t="str">
        <f t="shared" ca="1" si="68"/>
        <v>Electric tab Row 144-154 plus Row 188-198 for Coal Boiler when Inputs tab E710 = SPP</v>
      </c>
      <c r="AK475" s="428" t="s">
        <v>277</v>
      </c>
      <c r="AL475" s="375" t="str">
        <f t="shared" ca="1" si="51"/>
        <v>SPP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SPP BRW when Inputs tab E710 = SPP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SPP</v>
      </c>
      <c r="C476" s="375" t="str">
        <f t="shared" si="53"/>
        <v>29%natural gas_34%coal_2%oil_4%nuclear_3%hydro_28%wind_0%solar_0%other</v>
      </c>
      <c r="D476" s="375" t="s">
        <v>396</v>
      </c>
      <c r="E476" s="375" t="s">
        <v>400</v>
      </c>
      <c r="F476" s="763">
        <f t="shared" si="65"/>
        <v>5.8536863615502245E-6</v>
      </c>
      <c r="G476" s="375" t="s">
        <v>399</v>
      </c>
      <c r="H476" s="831" t="str">
        <f t="shared" ca="1" si="66"/>
        <v>Electric tab Row 144-154 for SPP Mix when Inputs tab E710 = SPP</v>
      </c>
      <c r="I476" s="428" t="s">
        <v>232</v>
      </c>
      <c r="J476" s="375" t="str">
        <f t="shared" ca="1" si="48"/>
        <v>SPP</v>
      </c>
      <c r="K476" s="375" t="s">
        <v>52</v>
      </c>
      <c r="L476" s="378"/>
      <c r="M476" s="824">
        <f t="shared" si="56"/>
        <v>0.32500000000000001</v>
      </c>
      <c r="N476" s="375" t="s">
        <v>390</v>
      </c>
      <c r="O476" s="375" t="s">
        <v>401</v>
      </c>
      <c r="P476" s="378">
        <f t="shared" si="70"/>
        <v>4.1502188569156441E-5</v>
      </c>
      <c r="Q476" s="375" t="s">
        <v>399</v>
      </c>
      <c r="R476" s="831" t="str">
        <f t="shared" ca="1" si="71"/>
        <v>Electric tab Row 144-154 plus Row 188-198 for Natural gas Boiler when Inputs tab E710 = SPP</v>
      </c>
      <c r="S476" s="428" t="s">
        <v>49</v>
      </c>
      <c r="T476" s="375" t="s">
        <v>418</v>
      </c>
      <c r="U476" s="375" t="str">
        <f t="shared" ca="1" si="49"/>
        <v>SPP</v>
      </c>
      <c r="V476" s="375" t="s">
        <v>52</v>
      </c>
      <c r="W476" s="378"/>
      <c r="X476" s="824">
        <f t="shared" si="57"/>
        <v>0.34300000000000003</v>
      </c>
      <c r="Y476" s="375" t="s">
        <v>390</v>
      </c>
      <c r="Z476" s="375" t="s">
        <v>401</v>
      </c>
      <c r="AA476" s="378">
        <f>(M$148+M$192)/1000/10^6/0.000293071</f>
        <v>1.8650222292753525E-4</v>
      </c>
      <c r="AB476" s="375" t="s">
        <v>399</v>
      </c>
      <c r="AC476" s="831" t="str">
        <f t="shared" ca="1" si="68"/>
        <v>Electric tab Row 144-154 plus Row 188-198 for Coal Boiler when Inputs tab E710 = SPP</v>
      </c>
      <c r="AK476" s="428" t="s">
        <v>277</v>
      </c>
      <c r="AL476" s="375" t="str">
        <f t="shared" ca="1" si="51"/>
        <v>SPP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SPP BRW when Inputs tab E710 = SPP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SPP</v>
      </c>
      <c r="C477" s="375" t="str">
        <f t="shared" si="53"/>
        <v>29%natural gas_34%coal_2%oil_4%nuclear_3%hydro_28%wind_0%solar_0%other</v>
      </c>
      <c r="D477" s="375" t="s">
        <v>397</v>
      </c>
      <c r="E477" s="375" t="s">
        <v>400</v>
      </c>
      <c r="F477" s="763">
        <f t="shared" si="65"/>
        <v>0.49433123258561446</v>
      </c>
      <c r="G477" s="375" t="s">
        <v>399</v>
      </c>
      <c r="H477" s="831" t="str">
        <f t="shared" ca="1" si="66"/>
        <v>Electric tab Row 144-154 for SPP Mix when Inputs tab E710 = SPP</v>
      </c>
      <c r="I477" s="428" t="s">
        <v>232</v>
      </c>
      <c r="J477" s="375" t="str">
        <f t="shared" ca="1" si="48"/>
        <v>SPP</v>
      </c>
      <c r="K477" s="375" t="s">
        <v>52</v>
      </c>
      <c r="L477" s="378"/>
      <c r="M477" s="824">
        <f t="shared" si="56"/>
        <v>0.32500000000000001</v>
      </c>
      <c r="N477" s="375" t="s">
        <v>391</v>
      </c>
      <c r="O477" s="375" t="s">
        <v>401</v>
      </c>
      <c r="P477" s="378">
        <f t="shared" si="70"/>
        <v>4.1231829989486738E-5</v>
      </c>
      <c r="Q477" s="375" t="s">
        <v>399</v>
      </c>
      <c r="R477" s="831" t="str">
        <f t="shared" ca="1" si="71"/>
        <v>Electric tab Row 144-154 plus Row 188-198 for Natural gas Boiler when Inputs tab E710 = SPP</v>
      </c>
      <c r="S477" s="428" t="s">
        <v>49</v>
      </c>
      <c r="T477" s="375" t="s">
        <v>418</v>
      </c>
      <c r="U477" s="375" t="str">
        <f t="shared" ca="1" si="49"/>
        <v>SPP</v>
      </c>
      <c r="V477" s="375" t="s">
        <v>52</v>
      </c>
      <c r="W477" s="378"/>
      <c r="X477" s="824">
        <f t="shared" si="57"/>
        <v>0.34300000000000003</v>
      </c>
      <c r="Y477" s="375" t="s">
        <v>391</v>
      </c>
      <c r="Z477" s="375" t="s">
        <v>401</v>
      </c>
      <c r="AA477" s="378">
        <f>(M$149+M$193)/1000/10^6/0.000293071</f>
        <v>1.6123185842400716E-4</v>
      </c>
      <c r="AB477" s="375" t="s">
        <v>399</v>
      </c>
      <c r="AC477" s="831" t="str">
        <f t="shared" ca="1" si="68"/>
        <v>Electric tab Row 144-154 plus Row 188-198 for Coal Boiler when Inputs tab E710 = SPP</v>
      </c>
      <c r="AK477" s="428" t="s">
        <v>277</v>
      </c>
      <c r="AL477" s="375" t="str">
        <f t="shared" ca="1" si="51"/>
        <v>SPP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SPP BRW when Inputs tab E710 = SPP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SPP</v>
      </c>
      <c r="C478" s="375" t="str">
        <f t="shared" si="53"/>
        <v>29%natural gas_34%coal_2%oil_4%nuclear_3%hydro_28%wind_0%solar_0%other</v>
      </c>
      <c r="D478" s="375" t="s">
        <v>387</v>
      </c>
      <c r="E478" s="375" t="s">
        <v>401</v>
      </c>
      <c r="F478" s="378">
        <f>(B145+B189)/1000/10^6/0.000293071</f>
        <v>1.2337335569400071E-5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SPP Mix when Inputs tab E710 = SPP</v>
      </c>
      <c r="I478" s="428" t="s">
        <v>232</v>
      </c>
      <c r="J478" s="375" t="str">
        <f t="shared" ca="1" si="48"/>
        <v>SPP</v>
      </c>
      <c r="K478" s="375" t="s">
        <v>52</v>
      </c>
      <c r="L478" s="378"/>
      <c r="M478" s="824">
        <f t="shared" si="56"/>
        <v>0.32500000000000001</v>
      </c>
      <c r="N478" s="375" t="s">
        <v>392</v>
      </c>
      <c r="O478" s="375" t="s">
        <v>401</v>
      </c>
      <c r="P478" s="378">
        <f t="shared" si="70"/>
        <v>5.8286046307671938E-6</v>
      </c>
      <c r="Q478" s="375" t="s">
        <v>399</v>
      </c>
      <c r="R478" s="831" t="str">
        <f t="shared" ca="1" si="71"/>
        <v>Electric tab Row 144-154 plus Row 188-198 for Natural gas Boiler when Inputs tab E710 = SPP</v>
      </c>
      <c r="S478" s="428" t="s">
        <v>49</v>
      </c>
      <c r="T478" s="375" t="s">
        <v>418</v>
      </c>
      <c r="U478" s="375" t="str">
        <f t="shared" ca="1" si="49"/>
        <v>SPP</v>
      </c>
      <c r="V478" s="375" t="s">
        <v>52</v>
      </c>
      <c r="W478" s="378"/>
      <c r="X478" s="824">
        <f t="shared" si="57"/>
        <v>0.34300000000000003</v>
      </c>
      <c r="Y478" s="375" t="s">
        <v>392</v>
      </c>
      <c r="Z478" s="375" t="s">
        <v>401</v>
      </c>
      <c r="AA478" s="378">
        <f>(M$150+M$194)/1000/10^6/0.000293071</f>
        <v>3.0458293249719507E-3</v>
      </c>
      <c r="AB478" s="375" t="s">
        <v>399</v>
      </c>
      <c r="AC478" s="831" t="str">
        <f t="shared" ca="1" si="68"/>
        <v>Electric tab Row 144-154 plus Row 188-198 for Coal Boiler when Inputs tab E710 = SPP</v>
      </c>
      <c r="AK478" s="428" t="s">
        <v>277</v>
      </c>
      <c r="AL478" s="375" t="str">
        <f t="shared" ca="1" si="51"/>
        <v>SPP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SPP BRW when Inputs tab E710 = SPP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SPP</v>
      </c>
      <c r="C479" s="375" t="str">
        <f t="shared" si="53"/>
        <v>29%natural gas_34%coal_2%oil_4%nuclear_3%hydro_28%wind_0%solar_0%other</v>
      </c>
      <c r="D479" s="375" t="s">
        <v>388</v>
      </c>
      <c r="E479" s="375" t="s">
        <v>401</v>
      </c>
      <c r="F479" s="378">
        <f t="shared" ref="F479:F488" si="72">(B146+B190)/1000/10^6/0.000293071</f>
        <v>1.363031164570747E-4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SPP Mix when Inputs tab E710 = SPP</v>
      </c>
      <c r="I479" s="428" t="s">
        <v>232</v>
      </c>
      <c r="J479" s="375" t="str">
        <f t="shared" ca="1" si="48"/>
        <v>SPP</v>
      </c>
      <c r="K479" s="375" t="s">
        <v>52</v>
      </c>
      <c r="L479" s="378"/>
      <c r="M479" s="824">
        <f t="shared" si="56"/>
        <v>0.32500000000000001</v>
      </c>
      <c r="N479" s="375" t="s">
        <v>393</v>
      </c>
      <c r="O479" s="375" t="s">
        <v>401</v>
      </c>
      <c r="P479" s="378">
        <f t="shared" si="70"/>
        <v>6.7693252982237317E-6</v>
      </c>
      <c r="Q479" s="375" t="s">
        <v>399</v>
      </c>
      <c r="R479" s="831" t="str">
        <f t="shared" ca="1" si="71"/>
        <v>Electric tab Row 144-154 plus Row 188-198 for Natural gas Boiler when Inputs tab E710 = SPP</v>
      </c>
      <c r="S479" s="428" t="s">
        <v>49</v>
      </c>
      <c r="T479" s="375" t="s">
        <v>418</v>
      </c>
      <c r="U479" s="375" t="str">
        <f t="shared" ca="1" si="49"/>
        <v>SPP</v>
      </c>
      <c r="V479" s="375" t="s">
        <v>52</v>
      </c>
      <c r="W479" s="378"/>
      <c r="X479" s="824">
        <f t="shared" si="57"/>
        <v>0.34300000000000003</v>
      </c>
      <c r="Y479" s="375" t="s">
        <v>393</v>
      </c>
      <c r="Z479" s="375" t="s">
        <v>401</v>
      </c>
      <c r="AA479" s="378">
        <f>(M$151+M$195)/1000/10^6/0.000293071</f>
        <v>6.927325335662516E-6</v>
      </c>
      <c r="AB479" s="375" t="s">
        <v>399</v>
      </c>
      <c r="AC479" s="831" t="str">
        <f t="shared" ca="1" si="68"/>
        <v>Electric tab Row 144-154 plus Row 188-198 for Coal Boiler when Inputs tab E710 = SPP</v>
      </c>
      <c r="AK479" s="428" t="s">
        <v>277</v>
      </c>
      <c r="AL479" s="375" t="str">
        <f t="shared" ca="1" si="51"/>
        <v>SPP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SPP BRW when Inputs tab E710 = SPP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SPP</v>
      </c>
      <c r="C480" s="375" t="str">
        <f t="shared" si="53"/>
        <v>29%natural gas_34%coal_2%oil_4%nuclear_3%hydro_28%wind_0%solar_0%other</v>
      </c>
      <c r="D480" s="375" t="s">
        <v>389</v>
      </c>
      <c r="E480" s="375" t="s">
        <v>401</v>
      </c>
      <c r="F480" s="378">
        <f t="shared" si="72"/>
        <v>7.8989777020056122E-4</v>
      </c>
      <c r="G480" s="375" t="s">
        <v>399</v>
      </c>
      <c r="H480" s="831" t="str">
        <f t="shared" ca="1" si="73"/>
        <v>Electric tab Row 144-154 plus Row 188-198 for SPP Mix when Inputs tab E710 = SPP</v>
      </c>
      <c r="I480" s="428" t="s">
        <v>232</v>
      </c>
      <c r="J480" s="375" t="str">
        <f t="shared" ca="1" si="48"/>
        <v>SPP</v>
      </c>
      <c r="K480" s="375" t="s">
        <v>52</v>
      </c>
      <c r="L480" s="378"/>
      <c r="M480" s="824">
        <f t="shared" si="56"/>
        <v>0.32500000000000001</v>
      </c>
      <c r="N480" s="375" t="s">
        <v>394</v>
      </c>
      <c r="O480" s="375" t="s">
        <v>401</v>
      </c>
      <c r="P480" s="378">
        <f t="shared" si="70"/>
        <v>1.7557474529034463E-5</v>
      </c>
      <c r="Q480" s="375" t="s">
        <v>399</v>
      </c>
      <c r="R480" s="831" t="str">
        <f t="shared" ca="1" si="71"/>
        <v>Electric tab Row 144-154 plus Row 188-198 for Natural gas Boiler when Inputs tab E710 = SPP</v>
      </c>
      <c r="S480" s="428" t="s">
        <v>49</v>
      </c>
      <c r="T480" s="375" t="s">
        <v>418</v>
      </c>
      <c r="U480" s="375" t="str">
        <f t="shared" ca="1" si="49"/>
        <v>SPP</v>
      </c>
      <c r="V480" s="375" t="s">
        <v>52</v>
      </c>
      <c r="W480" s="378"/>
      <c r="X480" s="824">
        <f t="shared" si="57"/>
        <v>0.34300000000000003</v>
      </c>
      <c r="Y480" s="375" t="s">
        <v>394</v>
      </c>
      <c r="Z480" s="375" t="s">
        <v>401</v>
      </c>
      <c r="AA480" s="378">
        <f>(M$152+M$196)/1000/10^6/0.000293071</f>
        <v>1.3050473461081271E-5</v>
      </c>
      <c r="AB480" s="375" t="s">
        <v>399</v>
      </c>
      <c r="AC480" s="831" t="str">
        <f t="shared" ca="1" si="68"/>
        <v>Electric tab Row 144-154 plus Row 188-198 for Coal Boiler when Inputs tab E710 = SPP</v>
      </c>
      <c r="AK480" s="428" t="s">
        <v>277</v>
      </c>
      <c r="AL480" s="375" t="str">
        <f t="shared" ca="1" si="51"/>
        <v>SPP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SPP BRW when Inputs tab E710 = SPP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SPP</v>
      </c>
      <c r="C481" s="375" t="str">
        <f t="shared" si="53"/>
        <v>29%natural gas_34%coal_2%oil_4%nuclear_3%hydro_28%wind_0%solar_0%other</v>
      </c>
      <c r="D481" s="375" t="s">
        <v>390</v>
      </c>
      <c r="E481" s="375" t="s">
        <v>401</v>
      </c>
      <c r="F481" s="378">
        <f t="shared" si="72"/>
        <v>7.12402163291131E-5</v>
      </c>
      <c r="G481" s="375" t="s">
        <v>399</v>
      </c>
      <c r="H481" s="831" t="str">
        <f t="shared" ca="1" si="73"/>
        <v>Electric tab Row 144-154 plus Row 188-198 for SPP Mix when Inputs tab E710 = SPP</v>
      </c>
      <c r="I481" s="428" t="s">
        <v>232</v>
      </c>
      <c r="J481" s="375" t="str">
        <f t="shared" ca="1" si="48"/>
        <v>SPP</v>
      </c>
      <c r="K481" s="375" t="s">
        <v>52</v>
      </c>
      <c r="M481" s="824">
        <f t="shared" si="56"/>
        <v>0.32500000000000001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SPP</v>
      </c>
      <c r="S481" s="428" t="s">
        <v>49</v>
      </c>
      <c r="T481" s="375" t="s">
        <v>418</v>
      </c>
      <c r="U481" s="375" t="str">
        <f t="shared" ca="1" si="49"/>
        <v>SPP</v>
      </c>
      <c r="V481" s="375" t="s">
        <v>52</v>
      </c>
      <c r="X481" s="824">
        <f t="shared" si="57"/>
        <v>0.34300000000000003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SPP</v>
      </c>
      <c r="AK481" s="428" t="s">
        <v>277</v>
      </c>
      <c r="AL481" s="375" t="str">
        <f t="shared" ca="1" si="51"/>
        <v>SPP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SPP BRW when Inputs tab E710 = SPP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SPP</v>
      </c>
      <c r="C482" s="375" t="str">
        <f t="shared" si="53"/>
        <v>29%natural gas_34%coal_2%oil_4%nuclear_3%hydro_28%wind_0%solar_0%other</v>
      </c>
      <c r="D482" s="375" t="s">
        <v>391</v>
      </c>
      <c r="E482" s="375" t="s">
        <v>401</v>
      </c>
      <c r="F482" s="378">
        <f t="shared" si="72"/>
        <v>6.1211846738320702E-5</v>
      </c>
      <c r="G482" s="375" t="s">
        <v>399</v>
      </c>
      <c r="H482" s="831" t="str">
        <f t="shared" ca="1" si="73"/>
        <v>Electric tab Row 144-154 plus Row 188-198 for SPP Mix when Inputs tab E710 = SPP</v>
      </c>
      <c r="I482" s="428" t="s">
        <v>232</v>
      </c>
      <c r="J482" s="375" t="str">
        <f t="shared" ca="1" si="48"/>
        <v>SPP</v>
      </c>
      <c r="K482" s="375" t="s">
        <v>52</v>
      </c>
      <c r="M482" s="824">
        <f t="shared" si="56"/>
        <v>0.32500000000000001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SPP</v>
      </c>
      <c r="S482" s="428" t="s">
        <v>49</v>
      </c>
      <c r="T482" s="375" t="s">
        <v>418</v>
      </c>
      <c r="U482" s="375" t="str">
        <f t="shared" ca="1" si="49"/>
        <v>SPP</v>
      </c>
      <c r="V482" s="375" t="s">
        <v>52</v>
      </c>
      <c r="X482" s="824">
        <f t="shared" si="57"/>
        <v>0.34300000000000003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SPP</v>
      </c>
      <c r="AK482" s="428" t="s">
        <v>277</v>
      </c>
      <c r="AL482" s="375" t="str">
        <f t="shared" ca="1" si="51"/>
        <v>SPP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SPP BRW when Inputs tab E710 = SPP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SPP</v>
      </c>
      <c r="C483" s="375" t="str">
        <f t="shared" si="53"/>
        <v>29%natural gas_34%coal_2%oil_4%nuclear_3%hydro_28%wind_0%solar_0%other</v>
      </c>
      <c r="D483" s="375" t="s">
        <v>392</v>
      </c>
      <c r="E483" s="375" t="s">
        <v>401</v>
      </c>
      <c r="F483" s="378">
        <f t="shared" si="72"/>
        <v>1.1639421149888382E-3</v>
      </c>
      <c r="G483" s="375" t="s">
        <v>399</v>
      </c>
      <c r="H483" s="831" t="str">
        <f t="shared" ca="1" si="73"/>
        <v>Electric tab Row 144-154 plus Row 188-198 for SPP Mix when Inputs tab E710 = SPP</v>
      </c>
      <c r="I483" s="428" t="s">
        <v>232</v>
      </c>
      <c r="J483" s="375" t="str">
        <f t="shared" ca="1" si="48"/>
        <v>SPP</v>
      </c>
      <c r="K483" s="375" t="s">
        <v>52</v>
      </c>
      <c r="M483" s="824">
        <f t="shared" si="56"/>
        <v>0.32500000000000001</v>
      </c>
      <c r="N483" s="375" t="s">
        <v>397</v>
      </c>
      <c r="O483" s="375" t="s">
        <v>401</v>
      </c>
      <c r="P483" s="378">
        <f t="shared" si="70"/>
        <v>0.62369244923325329</v>
      </c>
      <c r="Q483" s="375" t="s">
        <v>399</v>
      </c>
      <c r="R483" s="831" t="str">
        <f t="shared" ca="1" si="71"/>
        <v>Electric tab Row 144-154 plus Row 188-198 for Natural gas Boiler when Inputs tab E710 = SPP</v>
      </c>
      <c r="S483" s="428" t="s">
        <v>49</v>
      </c>
      <c r="T483" s="375" t="s">
        <v>418</v>
      </c>
      <c r="U483" s="375" t="str">
        <f t="shared" ca="1" si="49"/>
        <v>SPP</v>
      </c>
      <c r="V483" s="375" t="s">
        <v>52</v>
      </c>
      <c r="X483" s="824">
        <f t="shared" si="57"/>
        <v>0.34300000000000003</v>
      </c>
      <c r="Y483" s="375" t="s">
        <v>397</v>
      </c>
      <c r="Z483" s="375" t="s">
        <v>401</v>
      </c>
      <c r="AA483" s="378">
        <f>(M$155+M$199)/1000/10^6/0.000293071</f>
        <v>0.99571465022810313</v>
      </c>
      <c r="AB483" s="375" t="s">
        <v>399</v>
      </c>
      <c r="AC483" s="831" t="str">
        <f t="shared" ca="1" si="68"/>
        <v>Electric tab Row 144-154 plus Row 188-198 for Coal Boiler when Inputs tab E710 = SPP</v>
      </c>
      <c r="AK483" s="428" t="s">
        <v>277</v>
      </c>
      <c r="AL483" s="375" t="str">
        <f t="shared" ca="1" si="51"/>
        <v>SPP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SPP HTGR when Inputs tab E710 = SPP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SPP</v>
      </c>
      <c r="C484" s="375" t="str">
        <f t="shared" si="53"/>
        <v>29%natural gas_34%coal_2%oil_4%nuclear_3%hydro_28%wind_0%solar_0%other</v>
      </c>
      <c r="D484" s="375" t="s">
        <v>393</v>
      </c>
      <c r="E484" s="375" t="s">
        <v>401</v>
      </c>
      <c r="F484" s="378">
        <f t="shared" si="72"/>
        <v>3.1403876436051472E-6</v>
      </c>
      <c r="G484" s="375" t="s">
        <v>399</v>
      </c>
      <c r="H484" s="831" t="str">
        <f t="shared" ca="1" si="73"/>
        <v>Electric tab Row 144-154 plus Row 188-198 for SPP Mix when Inputs tab E710 = SPP</v>
      </c>
      <c r="I484" s="428" t="s">
        <v>232</v>
      </c>
      <c r="J484" s="375" t="str">
        <f t="shared" ca="1" si="48"/>
        <v>SPP</v>
      </c>
      <c r="K484" s="375" t="s">
        <v>54</v>
      </c>
      <c r="M484" s="824">
        <f t="shared" si="56"/>
        <v>0.311</v>
      </c>
      <c r="N484" s="375" t="s">
        <v>385</v>
      </c>
      <c r="O484" s="375" t="s">
        <v>400</v>
      </c>
      <c r="P484" s="761">
        <f>J139/10^6</f>
        <v>3.215434083601286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SPP</v>
      </c>
      <c r="S484" s="428" t="s">
        <v>49</v>
      </c>
      <c r="T484" s="375" t="s">
        <v>418</v>
      </c>
      <c r="U484" s="375" t="str">
        <f t="shared" ca="1" si="49"/>
        <v>SPP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SPP</v>
      </c>
      <c r="AK484" s="428" t="s">
        <v>277</v>
      </c>
      <c r="AL484" s="375" t="str">
        <f t="shared" ca="1" si="51"/>
        <v>SPP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SPP HTGR when Inputs tab E710 = SPP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SPP</v>
      </c>
      <c r="C485" s="375" t="str">
        <f t="shared" si="53"/>
        <v>29%natural gas_34%coal_2%oil_4%nuclear_3%hydro_28%wind_0%solar_0%other</v>
      </c>
      <c r="D485" s="375" t="s">
        <v>394</v>
      </c>
      <c r="E485" s="375" t="s">
        <v>401</v>
      </c>
      <c r="F485" s="378">
        <f t="shared" si="72"/>
        <v>6.662759103815915E-6</v>
      </c>
      <c r="G485" s="375" t="s">
        <v>399</v>
      </c>
      <c r="H485" s="831" t="str">
        <f t="shared" ca="1" si="73"/>
        <v>Electric tab Row 144-154 plus Row 188-198 for SPP Mix when Inputs tab E710 = SPP</v>
      </c>
      <c r="I485" s="428" t="s">
        <v>232</v>
      </c>
      <c r="J485" s="375" t="str">
        <f t="shared" ca="1" si="48"/>
        <v>SPP</v>
      </c>
      <c r="K485" s="375" t="s">
        <v>54</v>
      </c>
      <c r="M485" s="824">
        <f t="shared" si="56"/>
        <v>0.311</v>
      </c>
      <c r="N485" s="375" t="s">
        <v>387</v>
      </c>
      <c r="O485" s="375" t="s">
        <v>400</v>
      </c>
      <c r="P485" s="763">
        <f>J145/1000/10^6/0.000293071</f>
        <v>1.200000284345204E-5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SPP</v>
      </c>
      <c r="S485" s="428" t="s">
        <v>49</v>
      </c>
      <c r="T485" s="375" t="s">
        <v>418</v>
      </c>
      <c r="U485" s="375" t="str">
        <f t="shared" ca="1" si="49"/>
        <v>SPP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SPP</v>
      </c>
      <c r="AK485" s="428" t="s">
        <v>277</v>
      </c>
      <c r="AL485" s="375" t="str">
        <f t="shared" ca="1" si="51"/>
        <v>SPP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SPP HTGR when Inputs tab E710 = SPP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SPP</v>
      </c>
      <c r="C486" s="375" t="str">
        <f t="shared" si="53"/>
        <v>29%natural gas_34%coal_2%oil_4%nuclear_3%hydro_28%wind_0%solar_0%other</v>
      </c>
      <c r="D486" s="375" t="s">
        <v>395</v>
      </c>
      <c r="E486" s="375" t="s">
        <v>401</v>
      </c>
      <c r="F486" s="378">
        <f t="shared" si="72"/>
        <v>1.2165631345012275E-5</v>
      </c>
      <c r="G486" s="375" t="s">
        <v>399</v>
      </c>
      <c r="H486" s="831" t="str">
        <f t="shared" ca="1" si="73"/>
        <v>Electric tab Row 144-154 plus Row 188-198 for SPP Mix when Inputs tab E710 = SPP</v>
      </c>
      <c r="I486" s="428" t="s">
        <v>232</v>
      </c>
      <c r="J486" s="375" t="str">
        <f t="shared" ca="1" si="48"/>
        <v>SPP</v>
      </c>
      <c r="K486" s="375" t="s">
        <v>54</v>
      </c>
      <c r="M486" s="824">
        <f t="shared" si="56"/>
        <v>0.311</v>
      </c>
      <c r="N486" s="375" t="s">
        <v>388</v>
      </c>
      <c r="O486" s="375" t="s">
        <v>400</v>
      </c>
      <c r="P486" s="763">
        <f t="shared" ref="P486:P495" si="78">J146/1000/10^6/0.000293071</f>
        <v>4.5300010734031459E-4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SPP</v>
      </c>
      <c r="S486" s="428" t="s">
        <v>49</v>
      </c>
      <c r="T486" s="375" t="s">
        <v>418</v>
      </c>
      <c r="U486" s="375" t="str">
        <f t="shared" ca="1" si="49"/>
        <v>SPP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SPP</v>
      </c>
      <c r="AK486" s="428" t="s">
        <v>277</v>
      </c>
      <c r="AL486" s="375" t="str">
        <f t="shared" ca="1" si="51"/>
        <v>SPP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SPP HTGR when Inputs tab E710 = SPP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SPP</v>
      </c>
      <c r="C487" s="375" t="str">
        <f t="shared" si="53"/>
        <v>29%natural gas_34%coal_2%oil_4%nuclear_3%hydro_28%wind_0%solar_0%other</v>
      </c>
      <c r="D487" s="375" t="s">
        <v>396</v>
      </c>
      <c r="E487" s="375" t="s">
        <v>401</v>
      </c>
      <c r="F487" s="378">
        <f t="shared" si="72"/>
        <v>5.8868368416063378E-6</v>
      </c>
      <c r="G487" s="375" t="s">
        <v>399</v>
      </c>
      <c r="H487" s="831" t="str">
        <f t="shared" ca="1" si="73"/>
        <v>Electric tab Row 144-154 plus Row 188-198 for SPP Mix when Inputs tab E710 = SPP</v>
      </c>
      <c r="I487" s="428" t="s">
        <v>232</v>
      </c>
      <c r="J487" s="375" t="str">
        <f t="shared" ca="1" si="48"/>
        <v>SPP</v>
      </c>
      <c r="K487" s="375" t="s">
        <v>54</v>
      </c>
      <c r="M487" s="824">
        <f t="shared" si="56"/>
        <v>0.311</v>
      </c>
      <c r="N487" s="375" t="s">
        <v>389</v>
      </c>
      <c r="O487" s="375" t="s">
        <v>400</v>
      </c>
      <c r="P487" s="763">
        <f t="shared" si="78"/>
        <v>3.6500008648833292E-4</v>
      </c>
      <c r="Q487" s="375" t="s">
        <v>399</v>
      </c>
      <c r="R487" s="831" t="str">
        <f t="shared" ca="1" si="79"/>
        <v>Electric tab Row 144-154 for Natural gas Gas Turbine when Inputs tab E710 = SPP</v>
      </c>
      <c r="S487" s="428" t="s">
        <v>49</v>
      </c>
      <c r="T487" s="375" t="s">
        <v>418</v>
      </c>
      <c r="U487" s="375" t="str">
        <f t="shared" ca="1" si="49"/>
        <v>SPP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SPP</v>
      </c>
      <c r="AK487" s="428" t="s">
        <v>277</v>
      </c>
      <c r="AL487" s="375" t="str">
        <f t="shared" ca="1" si="51"/>
        <v>SPP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SPP HTGR when Inputs tab E710 = SPP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SPP</v>
      </c>
      <c r="C488" s="832" t="str">
        <f t="shared" si="53"/>
        <v>29%natural gas_34%coal_2%oil_4%nuclear_3%hydro_28%wind_0%solar_0%other</v>
      </c>
      <c r="D488" s="832" t="s">
        <v>397</v>
      </c>
      <c r="E488" s="832" t="s">
        <v>401</v>
      </c>
      <c r="F488" s="404">
        <f t="shared" si="72"/>
        <v>0.49698927621605299</v>
      </c>
      <c r="G488" s="832" t="s">
        <v>399</v>
      </c>
      <c r="H488" s="834" t="str">
        <f t="shared" ca="1" si="73"/>
        <v>Electric tab Row 144-154 plus Row 188-198 for SPP Mix when Inputs tab E710 = SPP</v>
      </c>
      <c r="I488" s="428" t="s">
        <v>232</v>
      </c>
      <c r="J488" s="375" t="str">
        <f t="shared" ca="1" si="48"/>
        <v>SPP</v>
      </c>
      <c r="K488" s="375" t="s">
        <v>54</v>
      </c>
      <c r="L488" s="378"/>
      <c r="M488" s="824">
        <f t="shared" si="56"/>
        <v>0.311</v>
      </c>
      <c r="N488" s="375" t="s">
        <v>390</v>
      </c>
      <c r="O488" s="375" t="s">
        <v>400</v>
      </c>
      <c r="P488" s="763">
        <f t="shared" si="78"/>
        <v>3.6000008530356123E-5</v>
      </c>
      <c r="Q488" s="375" t="s">
        <v>399</v>
      </c>
      <c r="R488" s="831" t="str">
        <f t="shared" ca="1" si="79"/>
        <v>Electric tab Row 144-154 for Natural gas Gas Turbine when Inputs tab E710 = SPP</v>
      </c>
      <c r="S488" s="428" t="s">
        <v>49</v>
      </c>
      <c r="T488" s="375" t="s">
        <v>418</v>
      </c>
      <c r="U488" s="375" t="str">
        <f t="shared" ca="1" si="49"/>
        <v>SPP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SPP</v>
      </c>
      <c r="AK488" s="428" t="s">
        <v>277</v>
      </c>
      <c r="AL488" s="375" t="str">
        <f t="shared" ca="1" si="51"/>
        <v>SPP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SPP HTGR when Inputs tab E710 = SPP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SPP</v>
      </c>
      <c r="K489" s="375" t="s">
        <v>54</v>
      </c>
      <c r="L489" s="378"/>
      <c r="M489" s="824">
        <f t="shared" si="56"/>
        <v>0.311</v>
      </c>
      <c r="N489" s="375" t="s">
        <v>391</v>
      </c>
      <c r="O489" s="375" t="s">
        <v>400</v>
      </c>
      <c r="P489" s="763">
        <f t="shared" si="78"/>
        <v>3.6000008530356123E-5</v>
      </c>
      <c r="Q489" s="375" t="s">
        <v>399</v>
      </c>
      <c r="R489" s="831" t="str">
        <f t="shared" ca="1" si="79"/>
        <v>Electric tab Row 144-154 for Natural gas Gas Turbine when Inputs tab E710 = SPP</v>
      </c>
      <c r="S489" s="428" t="s">
        <v>49</v>
      </c>
      <c r="T489" s="375" t="s">
        <v>418</v>
      </c>
      <c r="U489" s="375" t="str">
        <f t="shared" ca="1" si="49"/>
        <v>SPP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SPP</v>
      </c>
      <c r="AK489" s="428" t="s">
        <v>277</v>
      </c>
      <c r="AL489" s="375" t="str">
        <f t="shared" ca="1" si="51"/>
        <v>SPP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SPP HTGR when Inputs tab E710 = SPP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SPP</v>
      </c>
      <c r="K490" s="375" t="s">
        <v>54</v>
      </c>
      <c r="L490" s="378"/>
      <c r="M490" s="824">
        <f t="shared" si="56"/>
        <v>0.311</v>
      </c>
      <c r="N490" s="375" t="s">
        <v>392</v>
      </c>
      <c r="O490" s="375" t="s">
        <v>400</v>
      </c>
      <c r="P490" s="763">
        <f t="shared" si="78"/>
        <v>6.00000142172602E-6</v>
      </c>
      <c r="Q490" s="375" t="s">
        <v>399</v>
      </c>
      <c r="R490" s="831" t="str">
        <f t="shared" ca="1" si="79"/>
        <v>Electric tab Row 144-154 for Natural gas Gas Turbine when Inputs tab E710 = SPP</v>
      </c>
      <c r="S490" s="428" t="s">
        <v>49</v>
      </c>
      <c r="T490" s="375" t="s">
        <v>418</v>
      </c>
      <c r="U490" s="375" t="str">
        <f t="shared" ca="1" si="49"/>
        <v>SPP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SPP</v>
      </c>
      <c r="AK490" s="428" t="s">
        <v>277</v>
      </c>
      <c r="AL490" s="375" t="str">
        <f t="shared" ca="1" si="51"/>
        <v>SPP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SPP HTGR when Inputs tab E710 = SPP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SPP</v>
      </c>
      <c r="K491" s="375" t="s">
        <v>54</v>
      </c>
      <c r="L491" s="378"/>
      <c r="M491" s="824">
        <f t="shared" si="56"/>
        <v>0.311</v>
      </c>
      <c r="N491" s="375" t="s">
        <v>393</v>
      </c>
      <c r="O491" s="375" t="s">
        <v>400</v>
      </c>
      <c r="P491" s="763">
        <f t="shared" si="78"/>
        <v>1.0440002473803276E-6</v>
      </c>
      <c r="Q491" s="375" t="s">
        <v>399</v>
      </c>
      <c r="R491" s="831" t="str">
        <f t="shared" ca="1" si="79"/>
        <v>Electric tab Row 144-154 for Natural gas Gas Turbine when Inputs tab E710 = SPP</v>
      </c>
      <c r="S491" s="428" t="s">
        <v>49</v>
      </c>
      <c r="T491" s="375" t="s">
        <v>418</v>
      </c>
      <c r="U491" s="375" t="str">
        <f t="shared" ca="1" si="49"/>
        <v>SPP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SPP</v>
      </c>
      <c r="AK491" s="428" t="s">
        <v>277</v>
      </c>
      <c r="AL491" s="375" t="str">
        <f t="shared" ca="1" si="51"/>
        <v>SPP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SPP HTGR when Inputs tab E710 = SPP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SPP</v>
      </c>
      <c r="K492" s="375" t="s">
        <v>54</v>
      </c>
      <c r="L492" s="378"/>
      <c r="M492" s="824">
        <f t="shared" si="56"/>
        <v>0.311</v>
      </c>
      <c r="N492" s="375" t="s">
        <v>394</v>
      </c>
      <c r="O492" s="375" t="s">
        <v>400</v>
      </c>
      <c r="P492" s="763">
        <f t="shared" si="78"/>
        <v>2.4480005800642165E-5</v>
      </c>
      <c r="Q492" s="375" t="s">
        <v>399</v>
      </c>
      <c r="R492" s="831" t="str">
        <f t="shared" ca="1" si="79"/>
        <v>Electric tab Row 144-154 for Natural gas Gas Turbine when Inputs tab E710 = SPP</v>
      </c>
      <c r="S492" s="428" t="s">
        <v>49</v>
      </c>
      <c r="T492" s="375" t="s">
        <v>418</v>
      </c>
      <c r="U492" s="375" t="str">
        <f t="shared" ca="1" si="49"/>
        <v>SPP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SPP</v>
      </c>
      <c r="AK492" s="428" t="s">
        <v>277</v>
      </c>
      <c r="AL492" s="375" t="str">
        <f t="shared" ca="1" si="51"/>
        <v>SPP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SPP HTGR when Inputs tab E710 = SPP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SPP</v>
      </c>
      <c r="K493" s="375" t="s">
        <v>54</v>
      </c>
      <c r="L493" s="378"/>
      <c r="M493" s="824">
        <f t="shared" si="56"/>
        <v>0.311</v>
      </c>
      <c r="N493" s="375" t="s">
        <v>395</v>
      </c>
      <c r="O493" s="375" t="s">
        <v>400</v>
      </c>
      <c r="P493" s="763">
        <f t="shared" si="78"/>
        <v>1.200000284345204E-5</v>
      </c>
      <c r="Q493" s="375" t="s">
        <v>399</v>
      </c>
      <c r="R493" s="831" t="str">
        <f t="shared" ca="1" si="79"/>
        <v>Electric tab Row 144-154 for Natural gas Gas Turbine when Inputs tab E710 = SPP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SPP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SPP</v>
      </c>
      <c r="AK493" s="430" t="s">
        <v>277</v>
      </c>
      <c r="AL493" s="832" t="str">
        <f t="shared" ca="1" si="51"/>
        <v>SPP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SPP HTGR when Inputs tab E710 = SPP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SPP</v>
      </c>
      <c r="K494" s="375" t="s">
        <v>54</v>
      </c>
      <c r="L494" s="378"/>
      <c r="M494" s="824">
        <f t="shared" si="56"/>
        <v>0.311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SPP</v>
      </c>
      <c r="S494" s="428" t="s">
        <v>49</v>
      </c>
      <c r="T494" s="375" t="s">
        <v>418</v>
      </c>
      <c r="U494" s="375" t="str">
        <f t="shared" ca="1" si="82"/>
        <v>SPP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SPP</v>
      </c>
    </row>
    <row r="495" spans="1:46" x14ac:dyDescent="0.4">
      <c r="I495" s="428" t="s">
        <v>232</v>
      </c>
      <c r="J495" s="375" t="str">
        <f t="shared" ca="1" si="81"/>
        <v>SPP</v>
      </c>
      <c r="K495" s="375" t="s">
        <v>54</v>
      </c>
      <c r="L495" s="378"/>
      <c r="M495" s="824">
        <f t="shared" si="56"/>
        <v>0.311</v>
      </c>
      <c r="N495" s="375" t="s">
        <v>397</v>
      </c>
      <c r="O495" s="375" t="s">
        <v>400</v>
      </c>
      <c r="P495" s="763">
        <f t="shared" si="78"/>
        <v>0.65106512284114915</v>
      </c>
      <c r="Q495" s="375" t="s">
        <v>399</v>
      </c>
      <c r="R495" s="831" t="str">
        <f t="shared" ca="1" si="79"/>
        <v>Electric tab Row 144-154 for Natural gas Gas Turbine when Inputs tab E710 = SPP</v>
      </c>
      <c r="S495" s="428" t="s">
        <v>49</v>
      </c>
      <c r="T495" s="375" t="s">
        <v>418</v>
      </c>
      <c r="U495" s="375" t="str">
        <f t="shared" ca="1" si="82"/>
        <v>SPP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SPP</v>
      </c>
    </row>
    <row r="496" spans="1:46" x14ac:dyDescent="0.4">
      <c r="I496" s="428" t="s">
        <v>232</v>
      </c>
      <c r="J496" s="375" t="str">
        <f t="shared" ca="1" si="81"/>
        <v>SPP</v>
      </c>
      <c r="K496" s="375" t="s">
        <v>54</v>
      </c>
      <c r="L496" s="378"/>
      <c r="M496" s="824">
        <f t="shared" si="56"/>
        <v>0.311</v>
      </c>
      <c r="N496" s="375" t="s">
        <v>387</v>
      </c>
      <c r="O496" s="375" t="s">
        <v>401</v>
      </c>
      <c r="P496" s="378">
        <f>(J145+J189)/1000/10^6/0.000293071</f>
        <v>1.2437821129244321E-5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SPP</v>
      </c>
      <c r="S496" s="428" t="s">
        <v>49</v>
      </c>
      <c r="T496" s="375" t="s">
        <v>418</v>
      </c>
      <c r="U496" s="375" t="str">
        <f t="shared" ca="1" si="82"/>
        <v>SPP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SPP</v>
      </c>
    </row>
    <row r="497" spans="9:29" x14ac:dyDescent="0.4">
      <c r="I497" s="428" t="s">
        <v>232</v>
      </c>
      <c r="J497" s="375" t="str">
        <f t="shared" ca="1" si="81"/>
        <v>SPP</v>
      </c>
      <c r="K497" s="375" t="s">
        <v>54</v>
      </c>
      <c r="L497" s="378"/>
      <c r="M497" s="824">
        <f t="shared" si="56"/>
        <v>0.311</v>
      </c>
      <c r="N497" s="375" t="s">
        <v>388</v>
      </c>
      <c r="O497" s="375" t="s">
        <v>401</v>
      </c>
      <c r="P497" s="378">
        <f t="shared" ref="P497:P506" si="84">(J146+J190)/1000/10^6/0.000293071</f>
        <v>4.5597652146757927E-4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SPP</v>
      </c>
      <c r="S497" s="428" t="s">
        <v>49</v>
      </c>
      <c r="T497" s="375" t="s">
        <v>418</v>
      </c>
      <c r="U497" s="375" t="str">
        <f t="shared" ca="1" si="82"/>
        <v>SPP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SPP</v>
      </c>
    </row>
    <row r="498" spans="9:29" x14ac:dyDescent="0.4">
      <c r="I498" s="428" t="s">
        <v>232</v>
      </c>
      <c r="J498" s="375" t="str">
        <f t="shared" ca="1" si="81"/>
        <v>SPP</v>
      </c>
      <c r="K498" s="375" t="s">
        <v>54</v>
      </c>
      <c r="L498" s="378"/>
      <c r="M498" s="824">
        <f t="shared" si="56"/>
        <v>0.311</v>
      </c>
      <c r="N498" s="375" t="s">
        <v>389</v>
      </c>
      <c r="O498" s="375" t="s">
        <v>401</v>
      </c>
      <c r="P498" s="378">
        <f t="shared" si="84"/>
        <v>3.6543577846421822E-4</v>
      </c>
      <c r="Q498" s="375" t="s">
        <v>399</v>
      </c>
      <c r="R498" s="831" t="str">
        <f t="shared" ca="1" si="85"/>
        <v>Electric tab Row 144-154 plus Row 188-198 for Natural gas Gas Turbine when Inputs tab E710 = SPP</v>
      </c>
      <c r="S498" s="428" t="s">
        <v>49</v>
      </c>
      <c r="T498" s="375" t="s">
        <v>418</v>
      </c>
      <c r="U498" s="375" t="str">
        <f t="shared" ca="1" si="82"/>
        <v>SPP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SPP</v>
      </c>
    </row>
    <row r="499" spans="9:29" x14ac:dyDescent="0.4">
      <c r="I499" s="428" t="s">
        <v>232</v>
      </c>
      <c r="J499" s="375" t="str">
        <f t="shared" ca="1" si="81"/>
        <v>SPP</v>
      </c>
      <c r="K499" s="375" t="s">
        <v>54</v>
      </c>
      <c r="L499" s="378"/>
      <c r="M499" s="824">
        <f t="shared" si="56"/>
        <v>0.311</v>
      </c>
      <c r="N499" s="375" t="s">
        <v>390</v>
      </c>
      <c r="O499" s="375" t="s">
        <v>401</v>
      </c>
      <c r="P499" s="378">
        <f t="shared" si="84"/>
        <v>3.6266153214786495E-5</v>
      </c>
      <c r="Q499" s="375" t="s">
        <v>399</v>
      </c>
      <c r="R499" s="831" t="str">
        <f t="shared" ca="1" si="85"/>
        <v>Electric tab Row 144-154 plus Row 188-198 for Natural gas Gas Turbine when Inputs tab E710 = SPP</v>
      </c>
      <c r="S499" s="428" t="s">
        <v>49</v>
      </c>
      <c r="T499" s="375" t="s">
        <v>418</v>
      </c>
      <c r="U499" s="375" t="str">
        <f t="shared" ca="1" si="82"/>
        <v>SPP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SPP</v>
      </c>
    </row>
    <row r="500" spans="9:29" x14ac:dyDescent="0.4">
      <c r="I500" s="428" t="s">
        <v>232</v>
      </c>
      <c r="J500" s="375" t="str">
        <f t="shared" ca="1" si="81"/>
        <v>SPP</v>
      </c>
      <c r="K500" s="375" t="s">
        <v>54</v>
      </c>
      <c r="L500" s="378"/>
      <c r="M500" s="824">
        <f t="shared" si="56"/>
        <v>0.311</v>
      </c>
      <c r="N500" s="375" t="s">
        <v>391</v>
      </c>
      <c r="O500" s="375" t="s">
        <v>401</v>
      </c>
      <c r="P500" s="378">
        <f t="shared" si="84"/>
        <v>3.6123372058104912E-5</v>
      </c>
      <c r="Q500" s="375" t="s">
        <v>399</v>
      </c>
      <c r="R500" s="831" t="str">
        <f t="shared" ca="1" si="85"/>
        <v>Electric tab Row 144-154 plus Row 188-198 for Natural gas Gas Turbine when Inputs tab E710 = SPP</v>
      </c>
      <c r="S500" s="428" t="s">
        <v>49</v>
      </c>
      <c r="T500" s="375" t="s">
        <v>418</v>
      </c>
      <c r="U500" s="375" t="str">
        <f t="shared" ca="1" si="82"/>
        <v>SPP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SPP</v>
      </c>
    </row>
    <row r="501" spans="9:29" x14ac:dyDescent="0.4">
      <c r="I501" s="428" t="s">
        <v>232</v>
      </c>
      <c r="J501" s="375" t="str">
        <f t="shared" ca="1" si="81"/>
        <v>SPP</v>
      </c>
      <c r="K501" s="375" t="s">
        <v>54</v>
      </c>
      <c r="L501" s="378"/>
      <c r="M501" s="824">
        <f t="shared" si="56"/>
        <v>0.311</v>
      </c>
      <c r="N501" s="375" t="s">
        <v>392</v>
      </c>
      <c r="O501" s="375" t="s">
        <v>401</v>
      </c>
      <c r="P501" s="378">
        <f t="shared" si="84"/>
        <v>7.4825395962639101E-6</v>
      </c>
      <c r="Q501" s="375" t="s">
        <v>399</v>
      </c>
      <c r="R501" s="831" t="str">
        <f t="shared" ca="1" si="85"/>
        <v>Electric tab Row 144-154 plus Row 188-198 for Natural gas Gas Turbine when Inputs tab E710 = SPP</v>
      </c>
      <c r="S501" s="428" t="s">
        <v>49</v>
      </c>
      <c r="T501" s="375" t="s">
        <v>418</v>
      </c>
      <c r="U501" s="375" t="str">
        <f t="shared" ca="1" si="82"/>
        <v>SPP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SPP</v>
      </c>
    </row>
    <row r="502" spans="9:29" x14ac:dyDescent="0.4">
      <c r="I502" s="428" t="s">
        <v>232</v>
      </c>
      <c r="J502" s="375" t="str">
        <f t="shared" ca="1" si="81"/>
        <v>SPP</v>
      </c>
      <c r="K502" s="375" t="s">
        <v>54</v>
      </c>
      <c r="L502" s="378"/>
      <c r="M502" s="824">
        <f t="shared" si="56"/>
        <v>0.311</v>
      </c>
      <c r="N502" s="375" t="s">
        <v>393</v>
      </c>
      <c r="O502" s="375" t="s">
        <v>401</v>
      </c>
      <c r="P502" s="378">
        <f t="shared" si="84"/>
        <v>1.0462270199558622E-6</v>
      </c>
      <c r="Q502" s="375" t="s">
        <v>399</v>
      </c>
      <c r="R502" s="831" t="str">
        <f t="shared" ca="1" si="85"/>
        <v>Electric tab Row 144-154 plus Row 188-198 for Natural gas Gas Turbine when Inputs tab E710 = SPP</v>
      </c>
      <c r="S502" s="428" t="s">
        <v>49</v>
      </c>
      <c r="T502" s="375" t="s">
        <v>418</v>
      </c>
      <c r="U502" s="375" t="str">
        <f t="shared" ca="1" si="82"/>
        <v>SPP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SPP</v>
      </c>
    </row>
    <row r="503" spans="9:29" x14ac:dyDescent="0.4">
      <c r="I503" s="428" t="s">
        <v>232</v>
      </c>
      <c r="J503" s="375" t="str">
        <f t="shared" ca="1" si="81"/>
        <v>SPP</v>
      </c>
      <c r="K503" s="375" t="s">
        <v>54</v>
      </c>
      <c r="L503" s="378"/>
      <c r="M503" s="824">
        <f t="shared" si="56"/>
        <v>0.311</v>
      </c>
      <c r="N503" s="375" t="s">
        <v>394</v>
      </c>
      <c r="O503" s="375" t="s">
        <v>401</v>
      </c>
      <c r="P503" s="378">
        <f t="shared" si="84"/>
        <v>2.4484935829537745E-5</v>
      </c>
      <c r="Q503" s="375" t="s">
        <v>399</v>
      </c>
      <c r="R503" s="831" t="str">
        <f t="shared" ca="1" si="85"/>
        <v>Electric tab Row 144-154 plus Row 188-198 for Natural gas Gas Turbine when Inputs tab E710 = SPP</v>
      </c>
      <c r="S503" s="428" t="s">
        <v>49</v>
      </c>
      <c r="T503" s="375" t="s">
        <v>418</v>
      </c>
      <c r="U503" s="375" t="str">
        <f t="shared" ca="1" si="82"/>
        <v>SPP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SPP</v>
      </c>
    </row>
    <row r="504" spans="9:29" x14ac:dyDescent="0.4">
      <c r="I504" s="428" t="s">
        <v>232</v>
      </c>
      <c r="J504" s="375" t="str">
        <f t="shared" ca="1" si="81"/>
        <v>SPP</v>
      </c>
      <c r="K504" s="375" t="s">
        <v>54</v>
      </c>
      <c r="M504" s="824">
        <f t="shared" si="56"/>
        <v>0.311</v>
      </c>
      <c r="N504" s="375" t="s">
        <v>395</v>
      </c>
      <c r="O504" s="375" t="s">
        <v>401</v>
      </c>
      <c r="P504" s="378">
        <f t="shared" si="84"/>
        <v>1.2693360793960016E-5</v>
      </c>
      <c r="Q504" s="375" t="s">
        <v>399</v>
      </c>
      <c r="R504" s="831" t="str">
        <f t="shared" ca="1" si="85"/>
        <v>Electric tab Row 144-154 plus Row 188-198 for Natural gas Gas Turbine when Inputs tab E710 = SPP</v>
      </c>
      <c r="S504" s="428" t="s">
        <v>49</v>
      </c>
      <c r="T504" s="375" t="s">
        <v>418</v>
      </c>
      <c r="U504" s="375" t="str">
        <f t="shared" ca="1" si="82"/>
        <v>SPP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SPP</v>
      </c>
    </row>
    <row r="505" spans="9:29" x14ac:dyDescent="0.4">
      <c r="I505" s="428" t="s">
        <v>232</v>
      </c>
      <c r="J505" s="375" t="str">
        <f t="shared" ca="1" si="81"/>
        <v>SPP</v>
      </c>
      <c r="K505" s="375" t="s">
        <v>54</v>
      </c>
      <c r="M505" s="824">
        <f t="shared" si="56"/>
        <v>0.311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SPP</v>
      </c>
      <c r="S505" s="428" t="s">
        <v>49</v>
      </c>
      <c r="T505" s="375" t="s">
        <v>418</v>
      </c>
      <c r="U505" s="375" t="str">
        <f t="shared" ca="1" si="82"/>
        <v>SPP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SPP</v>
      </c>
    </row>
    <row r="506" spans="9:29" x14ac:dyDescent="0.4">
      <c r="I506" s="428" t="s">
        <v>232</v>
      </c>
      <c r="J506" s="375" t="str">
        <f t="shared" ca="1" si="81"/>
        <v>SPP</v>
      </c>
      <c r="K506" s="375" t="s">
        <v>54</v>
      </c>
      <c r="M506" s="824">
        <f t="shared" si="56"/>
        <v>0.311</v>
      </c>
      <c r="N506" s="375" t="s">
        <v>397</v>
      </c>
      <c r="O506" s="375" t="s">
        <v>401</v>
      </c>
      <c r="P506" s="378">
        <f t="shared" si="84"/>
        <v>0.6514884302745565</v>
      </c>
      <c r="Q506" s="375" t="s">
        <v>399</v>
      </c>
      <c r="R506" s="831" t="str">
        <f t="shared" ca="1" si="85"/>
        <v>Electric tab Row 144-154 plus Row 188-198 for Natural gas Gas Turbine when Inputs tab E710 = SPP</v>
      </c>
      <c r="S506" s="428" t="s">
        <v>49</v>
      </c>
      <c r="T506" s="375" t="s">
        <v>418</v>
      </c>
      <c r="U506" s="375" t="str">
        <f t="shared" ca="1" si="82"/>
        <v>SPP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SPP</v>
      </c>
    </row>
    <row r="507" spans="9:29" x14ac:dyDescent="0.4">
      <c r="I507" s="428" t="s">
        <v>232</v>
      </c>
      <c r="J507" s="375" t="str">
        <f t="shared" ca="1" si="81"/>
        <v>SPP</v>
      </c>
      <c r="K507" s="375" t="s">
        <v>73</v>
      </c>
      <c r="M507" s="824">
        <f t="shared" si="56"/>
        <v>0.495</v>
      </c>
      <c r="N507" s="375" t="s">
        <v>385</v>
      </c>
      <c r="O507" s="375" t="s">
        <v>400</v>
      </c>
      <c r="P507" s="761">
        <f>K139/10^6</f>
        <v>2.0202020202020203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SPP</v>
      </c>
      <c r="S507" s="428" t="s">
        <v>49</v>
      </c>
      <c r="T507" s="375" t="s">
        <v>418</v>
      </c>
      <c r="U507" s="375" t="str">
        <f t="shared" ca="1" si="82"/>
        <v>SPP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0.34300000000000003</v>
      </c>
      <c r="Y507" s="375" t="s">
        <v>411</v>
      </c>
      <c r="Z507" s="375" t="s">
        <v>400</v>
      </c>
      <c r="AA507" s="761">
        <f>D$140/10^6</f>
        <v>2.9154518950437316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SPP</v>
      </c>
    </row>
    <row r="508" spans="9:29" x14ac:dyDescent="0.4">
      <c r="I508" s="428" t="s">
        <v>232</v>
      </c>
      <c r="J508" s="375" t="str">
        <f t="shared" ca="1" si="81"/>
        <v>SPP</v>
      </c>
      <c r="K508" s="375" t="s">
        <v>73</v>
      </c>
      <c r="M508" s="824">
        <f t="shared" si="56"/>
        <v>0.495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SPP</v>
      </c>
      <c r="S508" s="428" t="s">
        <v>49</v>
      </c>
      <c r="T508" s="375" t="s">
        <v>418</v>
      </c>
      <c r="U508" s="375" t="str">
        <f t="shared" ca="1" si="82"/>
        <v>SPP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0.34300000000000003</v>
      </c>
      <c r="Y508" s="375" t="s">
        <v>387</v>
      </c>
      <c r="Z508" s="375" t="s">
        <v>400</v>
      </c>
      <c r="AA508" s="763">
        <f>D145/1000/10^6/0.000293071</f>
        <v>1.8000004265178062E-5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SPP</v>
      </c>
    </row>
    <row r="509" spans="9:29" x14ac:dyDescent="0.4">
      <c r="I509" s="428" t="s">
        <v>232</v>
      </c>
      <c r="J509" s="375" t="str">
        <f t="shared" ca="1" si="81"/>
        <v>SPP</v>
      </c>
      <c r="K509" s="375" t="s">
        <v>73</v>
      </c>
      <c r="M509" s="824">
        <f t="shared" si="56"/>
        <v>0.495</v>
      </c>
      <c r="N509" s="375" t="s">
        <v>388</v>
      </c>
      <c r="O509" s="375" t="s">
        <v>400</v>
      </c>
      <c r="P509" s="763">
        <f t="shared" ref="P509:P518" si="90">K146/1000/10^6/0.000293071</f>
        <v>1.0300002440629668E-4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SPP</v>
      </c>
      <c r="S509" s="428" t="s">
        <v>49</v>
      </c>
      <c r="T509" s="375" t="s">
        <v>418</v>
      </c>
      <c r="U509" s="375" t="str">
        <f t="shared" ca="1" si="82"/>
        <v>SPP</v>
      </c>
      <c r="V509" s="375" t="s">
        <v>406</v>
      </c>
      <c r="W509" s="375" t="str">
        <f t="shared" si="87"/>
        <v>100%Boiler_0%IGCC</v>
      </c>
      <c r="X509" s="824">
        <f t="shared" si="88"/>
        <v>0.34300000000000003</v>
      </c>
      <c r="Y509" s="375" t="s">
        <v>388</v>
      </c>
      <c r="Z509" s="375" t="s">
        <v>400</v>
      </c>
      <c r="AA509" s="763">
        <f t="shared" ref="AA509:AA518" si="92">D146/1000/10^6/0.000293071</f>
        <v>1.4700003483228752E-4</v>
      </c>
      <c r="AB509" s="375" t="s">
        <v>399</v>
      </c>
      <c r="AC509" s="831" t="str">
        <f t="shared" ca="1" si="89"/>
        <v>Electric tab Row 144-154 for Coal Mix when Inputs tab E710 = SPP</v>
      </c>
    </row>
    <row r="510" spans="9:29" x14ac:dyDescent="0.4">
      <c r="I510" s="428" t="s">
        <v>232</v>
      </c>
      <c r="J510" s="375" t="str">
        <f t="shared" ca="1" si="81"/>
        <v>SPP</v>
      </c>
      <c r="K510" s="375" t="s">
        <v>73</v>
      </c>
      <c r="M510" s="824">
        <f t="shared" si="56"/>
        <v>0.495</v>
      </c>
      <c r="N510" s="375" t="s">
        <v>389</v>
      </c>
      <c r="O510" s="375" t="s">
        <v>400</v>
      </c>
      <c r="P510" s="763">
        <f t="shared" si="90"/>
        <v>2.8500006753198601E-4</v>
      </c>
      <c r="Q510" s="375" t="s">
        <v>399</v>
      </c>
      <c r="R510" s="831" t="str">
        <f t="shared" ca="1" si="91"/>
        <v>Electric tab Row 144-154 for Natural gas Combined Cycle when Inputs tab E710 = SPP</v>
      </c>
      <c r="S510" s="428" t="s">
        <v>49</v>
      </c>
      <c r="T510" s="375" t="s">
        <v>418</v>
      </c>
      <c r="U510" s="375" t="str">
        <f t="shared" ca="1" si="82"/>
        <v>SPP</v>
      </c>
      <c r="V510" s="375" t="s">
        <v>406</v>
      </c>
      <c r="W510" s="375" t="str">
        <f t="shared" si="87"/>
        <v>100%Boiler_0%IGCC</v>
      </c>
      <c r="X510" s="824">
        <f t="shared" si="88"/>
        <v>0.34300000000000003</v>
      </c>
      <c r="Y510" s="375" t="s">
        <v>389</v>
      </c>
      <c r="Z510" s="375" t="s">
        <v>400</v>
      </c>
      <c r="AA510" s="763">
        <f t="shared" si="92"/>
        <v>1.4720003487967836E-3</v>
      </c>
      <c r="AB510" s="375" t="s">
        <v>399</v>
      </c>
      <c r="AC510" s="831" t="str">
        <f t="shared" ca="1" si="89"/>
        <v>Electric tab Row 144-154 for Coal Mix when Inputs tab E710 = SPP</v>
      </c>
    </row>
    <row r="511" spans="9:29" x14ac:dyDescent="0.4">
      <c r="I511" s="428" t="s">
        <v>232</v>
      </c>
      <c r="J511" s="375" t="str">
        <f t="shared" ca="1" si="81"/>
        <v>SPP</v>
      </c>
      <c r="K511" s="375" t="s">
        <v>73</v>
      </c>
      <c r="L511" s="378"/>
      <c r="M511" s="824">
        <f t="shared" si="56"/>
        <v>0.495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SPP</v>
      </c>
      <c r="S511" s="428" t="s">
        <v>49</v>
      </c>
      <c r="T511" s="375" t="s">
        <v>418</v>
      </c>
      <c r="U511" s="375" t="str">
        <f t="shared" ca="1" si="82"/>
        <v>SPP</v>
      </c>
      <c r="V511" s="375" t="s">
        <v>406</v>
      </c>
      <c r="W511" s="375" t="str">
        <f t="shared" si="87"/>
        <v>100%Boiler_0%IGCC</v>
      </c>
      <c r="X511" s="824">
        <f t="shared" si="88"/>
        <v>0.34300000000000003</v>
      </c>
      <c r="Y511" s="375" t="s">
        <v>390</v>
      </c>
      <c r="Z511" s="375" t="s">
        <v>400</v>
      </c>
      <c r="AA511" s="763">
        <f t="shared" si="92"/>
        <v>1.8600004407350664E-4</v>
      </c>
      <c r="AB511" s="375" t="s">
        <v>399</v>
      </c>
      <c r="AC511" s="831" t="str">
        <f t="shared" ca="1" si="89"/>
        <v>Electric tab Row 144-154 for Coal Mix when Inputs tab E710 = SPP</v>
      </c>
    </row>
    <row r="512" spans="9:29" x14ac:dyDescent="0.4">
      <c r="I512" s="428" t="s">
        <v>232</v>
      </c>
      <c r="J512" s="375" t="str">
        <f t="shared" ca="1" si="81"/>
        <v>SPP</v>
      </c>
      <c r="K512" s="375" t="s">
        <v>73</v>
      </c>
      <c r="L512" s="378"/>
      <c r="M512" s="824">
        <f t="shared" si="56"/>
        <v>0.495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SPP</v>
      </c>
      <c r="S512" s="428" t="s">
        <v>49</v>
      </c>
      <c r="T512" s="375" t="s">
        <v>418</v>
      </c>
      <c r="U512" s="375" t="str">
        <f t="shared" ca="1" si="82"/>
        <v>SPP</v>
      </c>
      <c r="V512" s="375" t="s">
        <v>406</v>
      </c>
      <c r="W512" s="375" t="str">
        <f t="shared" si="87"/>
        <v>100%Boiler_0%IGCC</v>
      </c>
      <c r="X512" s="824">
        <f t="shared" si="88"/>
        <v>0.34300000000000003</v>
      </c>
      <c r="Y512" s="375" t="s">
        <v>391</v>
      </c>
      <c r="Z512" s="375" t="s">
        <v>400</v>
      </c>
      <c r="AA512" s="763">
        <f t="shared" si="92"/>
        <v>1.6100003814964825E-4</v>
      </c>
      <c r="AB512" s="375" t="s">
        <v>399</v>
      </c>
      <c r="AC512" s="831" t="str">
        <f t="shared" ca="1" si="89"/>
        <v>Electric tab Row 144-154 for Coal Mix when Inputs tab E710 = SPP</v>
      </c>
    </row>
    <row r="513" spans="9:29" x14ac:dyDescent="0.4">
      <c r="I513" s="428" t="s">
        <v>232</v>
      </c>
      <c r="J513" s="375" t="str">
        <f t="shared" ca="1" si="81"/>
        <v>SPP</v>
      </c>
      <c r="K513" s="375" t="s">
        <v>73</v>
      </c>
      <c r="L513" s="378"/>
      <c r="M513" s="824">
        <f t="shared" si="56"/>
        <v>0.495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SPP</v>
      </c>
      <c r="S513" s="428" t="s">
        <v>49</v>
      </c>
      <c r="T513" s="375" t="s">
        <v>418</v>
      </c>
      <c r="U513" s="375" t="str">
        <f t="shared" ca="1" si="82"/>
        <v>SPP</v>
      </c>
      <c r="V513" s="375" t="s">
        <v>406</v>
      </c>
      <c r="W513" s="375" t="str">
        <f t="shared" si="87"/>
        <v>100%Boiler_0%IGCC</v>
      </c>
      <c r="X513" s="824">
        <f t="shared" si="88"/>
        <v>0.34300000000000003</v>
      </c>
      <c r="Y513" s="375" t="s">
        <v>392</v>
      </c>
      <c r="Z513" s="375" t="s">
        <v>400</v>
      </c>
      <c r="AA513" s="763">
        <f t="shared" si="92"/>
        <v>3.0430007210520468E-3</v>
      </c>
      <c r="AB513" s="375" t="s">
        <v>399</v>
      </c>
      <c r="AC513" s="831" t="str">
        <f t="shared" ca="1" si="89"/>
        <v>Electric tab Row 144-154 for Coal Mix when Inputs tab E710 = SPP</v>
      </c>
    </row>
    <row r="514" spans="9:29" x14ac:dyDescent="0.4">
      <c r="I514" s="428" t="s">
        <v>232</v>
      </c>
      <c r="J514" s="375" t="str">
        <f t="shared" ca="1" si="81"/>
        <v>SPP</v>
      </c>
      <c r="K514" s="375" t="s">
        <v>73</v>
      </c>
      <c r="L514" s="378"/>
      <c r="M514" s="824">
        <f t="shared" si="56"/>
        <v>0.495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SPP</v>
      </c>
      <c r="S514" s="428" t="s">
        <v>49</v>
      </c>
      <c r="T514" s="375" t="s">
        <v>418</v>
      </c>
      <c r="U514" s="375" t="str">
        <f t="shared" ca="1" si="82"/>
        <v>SPP</v>
      </c>
      <c r="V514" s="375" t="s">
        <v>406</v>
      </c>
      <c r="W514" s="375" t="str">
        <f t="shared" si="87"/>
        <v>100%Boiler_0%IGCC</v>
      </c>
      <c r="X514" s="824">
        <f t="shared" si="88"/>
        <v>0.34300000000000003</v>
      </c>
      <c r="Y514" s="375" t="s">
        <v>393</v>
      </c>
      <c r="Z514" s="375" t="s">
        <v>400</v>
      </c>
      <c r="AA514" s="763">
        <f t="shared" si="92"/>
        <v>6.9230016404348731E-6</v>
      </c>
      <c r="AB514" s="375" t="s">
        <v>399</v>
      </c>
      <c r="AC514" s="831" t="str">
        <f t="shared" ca="1" si="89"/>
        <v>Electric tab Row 144-154 for Coal Mix when Inputs tab E710 = SPP</v>
      </c>
    </row>
    <row r="515" spans="9:29" x14ac:dyDescent="0.4">
      <c r="I515" s="428" t="s">
        <v>232</v>
      </c>
      <c r="J515" s="375" t="str">
        <f t="shared" ca="1" si="81"/>
        <v>SPP</v>
      </c>
      <c r="K515" s="375" t="s">
        <v>73</v>
      </c>
      <c r="L515" s="378"/>
      <c r="M515" s="824">
        <f t="shared" si="56"/>
        <v>0.495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SPP</v>
      </c>
      <c r="S515" s="428" t="s">
        <v>49</v>
      </c>
      <c r="T515" s="375" t="s">
        <v>418</v>
      </c>
      <c r="U515" s="375" t="str">
        <f t="shared" ca="1" si="82"/>
        <v>SPP</v>
      </c>
      <c r="V515" s="375" t="s">
        <v>406</v>
      </c>
      <c r="W515" s="375" t="str">
        <f t="shared" si="87"/>
        <v>100%Boiler_0%IGCC</v>
      </c>
      <c r="X515" s="824">
        <f t="shared" si="88"/>
        <v>0.34300000000000003</v>
      </c>
      <c r="Y515" s="375" t="s">
        <v>394</v>
      </c>
      <c r="Z515" s="375" t="s">
        <v>400</v>
      </c>
      <c r="AA515" s="763">
        <f t="shared" si="92"/>
        <v>1.3041003090121508E-5</v>
      </c>
      <c r="AB515" s="375" t="s">
        <v>399</v>
      </c>
      <c r="AC515" s="831" t="str">
        <f t="shared" ca="1" si="89"/>
        <v>Electric tab Row 144-154 for Coal Mix when Inputs tab E710 = SPP</v>
      </c>
    </row>
    <row r="516" spans="9:29" x14ac:dyDescent="0.4">
      <c r="I516" s="428" t="s">
        <v>232</v>
      </c>
      <c r="J516" s="375" t="str">
        <f t="shared" ca="1" si="81"/>
        <v>SPP</v>
      </c>
      <c r="K516" s="375" t="s">
        <v>73</v>
      </c>
      <c r="L516" s="378"/>
      <c r="M516" s="824">
        <f t="shared" si="56"/>
        <v>0.495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SPP</v>
      </c>
      <c r="S516" s="428" t="s">
        <v>49</v>
      </c>
      <c r="T516" s="375" t="s">
        <v>418</v>
      </c>
      <c r="U516" s="375" t="str">
        <f t="shared" ca="1" si="82"/>
        <v>SPP</v>
      </c>
      <c r="V516" s="375" t="s">
        <v>406</v>
      </c>
      <c r="W516" s="375" t="str">
        <f t="shared" si="87"/>
        <v>100%Boiler_0%IGCC</v>
      </c>
      <c r="X516" s="824">
        <f t="shared" si="88"/>
        <v>0.34300000000000003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SPP</v>
      </c>
    </row>
    <row r="517" spans="9:29" x14ac:dyDescent="0.4">
      <c r="I517" s="428" t="s">
        <v>232</v>
      </c>
      <c r="J517" s="375" t="str">
        <f t="shared" ca="1" si="81"/>
        <v>SPP</v>
      </c>
      <c r="K517" s="375" t="s">
        <v>73</v>
      </c>
      <c r="L517" s="378"/>
      <c r="M517" s="824">
        <f t="shared" si="56"/>
        <v>0.495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SPP</v>
      </c>
      <c r="S517" s="428" t="s">
        <v>49</v>
      </c>
      <c r="T517" s="375" t="s">
        <v>418</v>
      </c>
      <c r="U517" s="375" t="str">
        <f t="shared" ca="1" si="82"/>
        <v>SPP</v>
      </c>
      <c r="V517" s="375" t="s">
        <v>406</v>
      </c>
      <c r="W517" s="375" t="str">
        <f t="shared" si="87"/>
        <v>100%Boiler_0%IGCC</v>
      </c>
      <c r="X517" s="824">
        <f t="shared" si="88"/>
        <v>0.34300000000000003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SPP</v>
      </c>
    </row>
    <row r="518" spans="9:29" x14ac:dyDescent="0.4">
      <c r="I518" s="428" t="s">
        <v>232</v>
      </c>
      <c r="J518" s="375" t="str">
        <f t="shared" ca="1" si="81"/>
        <v>SPP</v>
      </c>
      <c r="K518" s="375" t="s">
        <v>73</v>
      </c>
      <c r="L518" s="378"/>
      <c r="M518" s="824">
        <f t="shared" si="56"/>
        <v>0.495</v>
      </c>
      <c r="N518" s="375" t="s">
        <v>397</v>
      </c>
      <c r="O518" s="375" t="s">
        <v>400</v>
      </c>
      <c r="P518" s="763">
        <f t="shared" si="90"/>
        <v>0.40935442510032788</v>
      </c>
      <c r="Q518" s="375" t="s">
        <v>399</v>
      </c>
      <c r="R518" s="831" t="str">
        <f t="shared" ca="1" si="91"/>
        <v>Electric tab Row 144-154 for Natural gas Combined Cycle when Inputs tab E710 = SPP</v>
      </c>
      <c r="S518" s="428" t="s">
        <v>49</v>
      </c>
      <c r="T518" s="375" t="s">
        <v>418</v>
      </c>
      <c r="U518" s="375" t="str">
        <f t="shared" ca="1" si="82"/>
        <v>SPP</v>
      </c>
      <c r="V518" s="375" t="s">
        <v>406</v>
      </c>
      <c r="W518" s="375" t="str">
        <f t="shared" si="87"/>
        <v>100%Boiler_0%IGCC</v>
      </c>
      <c r="X518" s="824">
        <f t="shared" si="88"/>
        <v>0.34300000000000003</v>
      </c>
      <c r="Y518" s="375" t="s">
        <v>397</v>
      </c>
      <c r="Z518" s="375" t="s">
        <v>400</v>
      </c>
      <c r="AA518" s="763">
        <f t="shared" si="92"/>
        <v>0.99491827769468344</v>
      </c>
      <c r="AB518" s="375" t="s">
        <v>399</v>
      </c>
      <c r="AC518" s="831" t="str">
        <f t="shared" ca="1" si="89"/>
        <v>Electric tab Row 144-154 for Coal Mix when Inputs tab E710 = SPP</v>
      </c>
    </row>
    <row r="519" spans="9:29" x14ac:dyDescent="0.4">
      <c r="I519" s="428" t="s">
        <v>232</v>
      </c>
      <c r="J519" s="375" t="str">
        <f t="shared" ca="1" si="81"/>
        <v>SPP</v>
      </c>
      <c r="K519" s="375" t="s">
        <v>73</v>
      </c>
      <c r="L519" s="378"/>
      <c r="M519" s="824">
        <f t="shared" si="56"/>
        <v>0.495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SPP</v>
      </c>
      <c r="S519" s="428" t="s">
        <v>49</v>
      </c>
      <c r="T519" s="375" t="s">
        <v>418</v>
      </c>
      <c r="U519" s="375" t="str">
        <f t="shared" ca="1" si="82"/>
        <v>SPP</v>
      </c>
      <c r="V519" s="375" t="s">
        <v>406</v>
      </c>
      <c r="W519" s="375" t="str">
        <f t="shared" si="87"/>
        <v>100%Boiler_0%IGCC</v>
      </c>
      <c r="X519" s="824">
        <f t="shared" si="88"/>
        <v>0.34300000000000003</v>
      </c>
      <c r="Y519" s="375" t="s">
        <v>387</v>
      </c>
      <c r="Z519" s="375" t="s">
        <v>401</v>
      </c>
      <c r="AA519" s="378">
        <f>(D145+D189)/1000/10^6/0.000293071</f>
        <v>1.8811812823335467E-5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SPP</v>
      </c>
    </row>
    <row r="520" spans="9:29" x14ac:dyDescent="0.4">
      <c r="I520" s="428" t="s">
        <v>232</v>
      </c>
      <c r="J520" s="375" t="str">
        <f t="shared" ca="1" si="81"/>
        <v>SPP</v>
      </c>
      <c r="K520" s="375" t="s">
        <v>73</v>
      </c>
      <c r="L520" s="378"/>
      <c r="M520" s="824">
        <f t="shared" si="56"/>
        <v>0.495</v>
      </c>
      <c r="N520" s="375" t="s">
        <v>388</v>
      </c>
      <c r="O520" s="375" t="s">
        <v>401</v>
      </c>
      <c r="P520" s="378">
        <f t="shared" ref="P520:P529" si="94">(K146+K190)/1000/10^6/0.000293071</f>
        <v>1.0597643853356146E-4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SPP</v>
      </c>
      <c r="S520" s="428" t="s">
        <v>49</v>
      </c>
      <c r="T520" s="375" t="s">
        <v>418</v>
      </c>
      <c r="U520" s="375" t="str">
        <f t="shared" ca="1" si="82"/>
        <v>SPP</v>
      </c>
      <c r="V520" s="375" t="s">
        <v>406</v>
      </c>
      <c r="W520" s="375" t="str">
        <f t="shared" si="87"/>
        <v>100%Boiler_0%IGCC</v>
      </c>
      <c r="X520" s="824">
        <f t="shared" si="88"/>
        <v>0.34300000000000003</v>
      </c>
      <c r="Y520" s="375" t="s">
        <v>388</v>
      </c>
      <c r="Z520" s="375" t="s">
        <v>401</v>
      </c>
      <c r="AA520" s="378">
        <f t="shared" ref="AA520:AA529" si="96">(D146+D190)/1000/10^6/0.000293071</f>
        <v>1.5246176052051614E-4</v>
      </c>
      <c r="AB520" s="375" t="s">
        <v>399</v>
      </c>
      <c r="AC520" s="831" t="str">
        <f t="shared" ca="1" si="93"/>
        <v>Electric tab Row 144-154 plus Row 188-198 for Coal Mix when Inputs tab E710 = SPP</v>
      </c>
    </row>
    <row r="521" spans="9:29" x14ac:dyDescent="0.4">
      <c r="I521" s="428" t="s">
        <v>232</v>
      </c>
      <c r="J521" s="375" t="str">
        <f t="shared" ca="1" si="81"/>
        <v>SPP</v>
      </c>
      <c r="K521" s="375" t="s">
        <v>73</v>
      </c>
      <c r="L521" s="378"/>
      <c r="M521" s="824">
        <f t="shared" si="56"/>
        <v>0.495</v>
      </c>
      <c r="N521" s="375" t="s">
        <v>389</v>
      </c>
      <c r="O521" s="375" t="s">
        <v>401</v>
      </c>
      <c r="P521" s="378">
        <f t="shared" si="94"/>
        <v>2.8543575950787132E-4</v>
      </c>
      <c r="Q521" s="375" t="s">
        <v>399</v>
      </c>
      <c r="R521" s="831" t="str">
        <f t="shared" ca="1" si="95"/>
        <v>Electric tab Row 144-154 plus Row 188-198 for Natural gas Combined Cycle when Inputs tab E710 = SPP</v>
      </c>
      <c r="S521" s="428" t="s">
        <v>49</v>
      </c>
      <c r="T521" s="375" t="s">
        <v>418</v>
      </c>
      <c r="U521" s="375" t="str">
        <f t="shared" ca="1" si="82"/>
        <v>SPP</v>
      </c>
      <c r="V521" s="375" t="s">
        <v>406</v>
      </c>
      <c r="W521" s="375" t="str">
        <f t="shared" si="87"/>
        <v>100%Boiler_0%IGCC</v>
      </c>
      <c r="X521" s="824">
        <f t="shared" si="88"/>
        <v>0.34300000000000003</v>
      </c>
      <c r="Y521" s="375" t="s">
        <v>389</v>
      </c>
      <c r="Z521" s="375" t="s">
        <v>401</v>
      </c>
      <c r="AA521" s="378">
        <f t="shared" si="96"/>
        <v>1.4728287215944457E-3</v>
      </c>
      <c r="AB521" s="375" t="s">
        <v>399</v>
      </c>
      <c r="AC521" s="831" t="str">
        <f t="shared" ca="1" si="93"/>
        <v>Electric tab Row 144-154 plus Row 188-198 for Coal Mix when Inputs tab E710 = SPP</v>
      </c>
    </row>
    <row r="522" spans="9:29" x14ac:dyDescent="0.4">
      <c r="I522" s="428" t="s">
        <v>232</v>
      </c>
      <c r="J522" s="375" t="str">
        <f t="shared" ca="1" si="81"/>
        <v>SPP</v>
      </c>
      <c r="K522" s="375" t="s">
        <v>73</v>
      </c>
      <c r="L522" s="378"/>
      <c r="M522" s="824">
        <f t="shared" si="56"/>
        <v>0.495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SPP</v>
      </c>
      <c r="S522" s="428" t="s">
        <v>49</v>
      </c>
      <c r="T522" s="375" t="s">
        <v>418</v>
      </c>
      <c r="U522" s="375" t="str">
        <f t="shared" ca="1" si="82"/>
        <v>SPP</v>
      </c>
      <c r="V522" s="375" t="s">
        <v>406</v>
      </c>
      <c r="W522" s="375" t="str">
        <f t="shared" si="87"/>
        <v>100%Boiler_0%IGCC</v>
      </c>
      <c r="X522" s="824">
        <f t="shared" si="88"/>
        <v>0.34300000000000003</v>
      </c>
      <c r="Y522" s="375" t="s">
        <v>390</v>
      </c>
      <c r="Z522" s="375" t="s">
        <v>401</v>
      </c>
      <c r="AA522" s="378">
        <f t="shared" si="96"/>
        <v>1.8650222292753525E-4</v>
      </c>
      <c r="AB522" s="375" t="s">
        <v>399</v>
      </c>
      <c r="AC522" s="831" t="str">
        <f t="shared" ca="1" si="93"/>
        <v>Electric tab Row 144-154 plus Row 188-198 for Coal Mix when Inputs tab E710 = SPP</v>
      </c>
    </row>
    <row r="523" spans="9:29" x14ac:dyDescent="0.4">
      <c r="I523" s="428" t="s">
        <v>232</v>
      </c>
      <c r="J523" s="375" t="str">
        <f t="shared" ca="1" si="81"/>
        <v>SPP</v>
      </c>
      <c r="K523" s="375" t="s">
        <v>73</v>
      </c>
      <c r="L523" s="378"/>
      <c r="M523" s="824">
        <f t="shared" si="56"/>
        <v>0.495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SPP</v>
      </c>
      <c r="S523" s="428" t="s">
        <v>49</v>
      </c>
      <c r="T523" s="375" t="s">
        <v>418</v>
      </c>
      <c r="U523" s="375" t="str">
        <f t="shared" ca="1" si="82"/>
        <v>SPP</v>
      </c>
      <c r="V523" s="375" t="s">
        <v>406</v>
      </c>
      <c r="W523" s="375" t="str">
        <f t="shared" si="87"/>
        <v>100%Boiler_0%IGCC</v>
      </c>
      <c r="X523" s="824">
        <f t="shared" si="88"/>
        <v>0.34300000000000003</v>
      </c>
      <c r="Y523" s="375" t="s">
        <v>391</v>
      </c>
      <c r="Z523" s="375" t="s">
        <v>401</v>
      </c>
      <c r="AA523" s="378">
        <f t="shared" si="96"/>
        <v>1.6123185842400716E-4</v>
      </c>
      <c r="AB523" s="375" t="s">
        <v>399</v>
      </c>
      <c r="AC523" s="831" t="str">
        <f t="shared" ca="1" si="93"/>
        <v>Electric tab Row 144-154 plus Row 188-198 for Coal Mix when Inputs tab E710 = SPP</v>
      </c>
    </row>
    <row r="524" spans="9:29" x14ac:dyDescent="0.4">
      <c r="I524" s="428" t="s">
        <v>232</v>
      </c>
      <c r="J524" s="375" t="str">
        <f t="shared" ca="1" si="81"/>
        <v>SPP</v>
      </c>
      <c r="K524" s="375" t="s">
        <v>73</v>
      </c>
      <c r="L524" s="378"/>
      <c r="M524" s="824">
        <f t="shared" si="56"/>
        <v>0.495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SPP</v>
      </c>
      <c r="S524" s="428" t="s">
        <v>49</v>
      </c>
      <c r="T524" s="375" t="s">
        <v>418</v>
      </c>
      <c r="U524" s="375" t="str">
        <f t="shared" ca="1" si="82"/>
        <v>SPP</v>
      </c>
      <c r="V524" s="375" t="s">
        <v>406</v>
      </c>
      <c r="W524" s="375" t="str">
        <f t="shared" si="87"/>
        <v>100%Boiler_0%IGCC</v>
      </c>
      <c r="X524" s="824">
        <f t="shared" si="88"/>
        <v>0.34300000000000003</v>
      </c>
      <c r="Y524" s="375" t="s">
        <v>392</v>
      </c>
      <c r="Z524" s="375" t="s">
        <v>401</v>
      </c>
      <c r="AA524" s="378">
        <f t="shared" si="96"/>
        <v>3.0458293249719507E-3</v>
      </c>
      <c r="AB524" s="375" t="s">
        <v>399</v>
      </c>
      <c r="AC524" s="831" t="str">
        <f t="shared" ca="1" si="93"/>
        <v>Electric tab Row 144-154 plus Row 188-198 for Coal Mix when Inputs tab E710 = SPP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SPP</v>
      </c>
      <c r="K525" s="375" t="s">
        <v>73</v>
      </c>
      <c r="L525" s="378"/>
      <c r="M525" s="824">
        <f t="shared" si="56"/>
        <v>0.495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SPP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SPP</v>
      </c>
      <c r="V525" s="375" t="s">
        <v>406</v>
      </c>
      <c r="W525" s="375" t="str">
        <f t="shared" si="87"/>
        <v>100%Boiler_0%IGCC</v>
      </c>
      <c r="X525" s="824">
        <f t="shared" si="88"/>
        <v>0.34300000000000003</v>
      </c>
      <c r="Y525" s="375" t="s">
        <v>393</v>
      </c>
      <c r="Z525" s="375" t="s">
        <v>401</v>
      </c>
      <c r="AA525" s="378">
        <f t="shared" si="96"/>
        <v>6.927325335662516E-6</v>
      </c>
      <c r="AB525" s="375" t="s">
        <v>399</v>
      </c>
      <c r="AC525" s="831" t="str">
        <f t="shared" ca="1" si="93"/>
        <v>Electric tab Row 144-154 plus Row 188-198 for Coal Mix when Inputs tab E710 = SPP</v>
      </c>
    </row>
    <row r="526" spans="9:29" x14ac:dyDescent="0.4">
      <c r="I526" s="428" t="s">
        <v>232</v>
      </c>
      <c r="J526" s="375" t="str">
        <f t="shared" ca="1" si="97"/>
        <v>SPP</v>
      </c>
      <c r="K526" s="375" t="s">
        <v>73</v>
      </c>
      <c r="L526" s="378"/>
      <c r="M526" s="824">
        <f t="shared" ref="M526:M552" si="99">INDEX($D$66:$D$69,MATCH(K526,$A$66:$A$69,0))</f>
        <v>0.495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SPP</v>
      </c>
      <c r="S526" s="428" t="s">
        <v>49</v>
      </c>
      <c r="T526" s="375" t="s">
        <v>418</v>
      </c>
      <c r="U526" s="375" t="str">
        <f t="shared" ca="1" si="98"/>
        <v>SPP</v>
      </c>
      <c r="V526" s="375" t="s">
        <v>406</v>
      </c>
      <c r="W526" s="375" t="str">
        <f t="shared" si="87"/>
        <v>100%Boiler_0%IGCC</v>
      </c>
      <c r="X526" s="824">
        <f t="shared" si="88"/>
        <v>0.34300000000000003</v>
      </c>
      <c r="Y526" s="375" t="s">
        <v>394</v>
      </c>
      <c r="Z526" s="375" t="s">
        <v>401</v>
      </c>
      <c r="AA526" s="378">
        <f t="shared" si="96"/>
        <v>1.3050473461081271E-5</v>
      </c>
      <c r="AB526" s="375" t="s">
        <v>399</v>
      </c>
      <c r="AC526" s="831" t="str">
        <f t="shared" ca="1" si="93"/>
        <v>Electric tab Row 144-154 plus Row 188-198 for Coal Mix when Inputs tab E710 = SPP</v>
      </c>
    </row>
    <row r="527" spans="9:29" x14ac:dyDescent="0.4">
      <c r="I527" s="428" t="s">
        <v>232</v>
      </c>
      <c r="J527" s="375" t="str">
        <f t="shared" ca="1" si="97"/>
        <v>SPP</v>
      </c>
      <c r="K527" s="375" t="s">
        <v>73</v>
      </c>
      <c r="M527" s="824">
        <f t="shared" si="99"/>
        <v>0.495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SPP</v>
      </c>
      <c r="S527" s="428" t="s">
        <v>49</v>
      </c>
      <c r="T527" s="375" t="s">
        <v>418</v>
      </c>
      <c r="U527" s="375" t="str">
        <f t="shared" ca="1" si="98"/>
        <v>SPP</v>
      </c>
      <c r="V527" s="375" t="s">
        <v>406</v>
      </c>
      <c r="W527" s="375" t="str">
        <f t="shared" si="87"/>
        <v>100%Boiler_0%IGCC</v>
      </c>
      <c r="X527" s="824">
        <f t="shared" si="88"/>
        <v>0.34300000000000003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SPP</v>
      </c>
    </row>
    <row r="528" spans="9:29" x14ac:dyDescent="0.4">
      <c r="I528" s="428" t="s">
        <v>232</v>
      </c>
      <c r="J528" s="375" t="str">
        <f t="shared" ca="1" si="97"/>
        <v>SPP</v>
      </c>
      <c r="K528" s="375" t="s">
        <v>73</v>
      </c>
      <c r="M528" s="824">
        <f t="shared" si="99"/>
        <v>0.495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SPP</v>
      </c>
      <c r="S528" s="428" t="s">
        <v>49</v>
      </c>
      <c r="T528" s="375" t="s">
        <v>418</v>
      </c>
      <c r="U528" s="375" t="str">
        <f t="shared" ca="1" si="98"/>
        <v>SPP</v>
      </c>
      <c r="V528" s="375" t="s">
        <v>406</v>
      </c>
      <c r="W528" s="375" t="str">
        <f t="shared" si="87"/>
        <v>100%Boiler_0%IGCC</v>
      </c>
      <c r="X528" s="824">
        <f t="shared" si="88"/>
        <v>0.34300000000000003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SPP</v>
      </c>
    </row>
    <row r="529" spans="9:29" x14ac:dyDescent="0.4">
      <c r="I529" s="428" t="s">
        <v>232</v>
      </c>
      <c r="J529" s="375" t="str">
        <f t="shared" ca="1" si="97"/>
        <v>SPP</v>
      </c>
      <c r="K529" s="375" t="s">
        <v>73</v>
      </c>
      <c r="M529" s="824">
        <f t="shared" si="99"/>
        <v>0.495</v>
      </c>
      <c r="N529" s="375" t="s">
        <v>397</v>
      </c>
      <c r="O529" s="375" t="s">
        <v>401</v>
      </c>
      <c r="P529" s="378">
        <f t="shared" si="94"/>
        <v>0.40977773253373517</v>
      </c>
      <c r="Q529" s="375" t="s">
        <v>399</v>
      </c>
      <c r="R529" s="831" t="str">
        <f t="shared" ca="1" si="95"/>
        <v>Electric tab Row 144-154 plus Row 188-198 for Natural gas Combined Cycle when Inputs tab E710 = SPP</v>
      </c>
      <c r="S529" s="428" t="s">
        <v>49</v>
      </c>
      <c r="T529" s="375" t="s">
        <v>418</v>
      </c>
      <c r="U529" s="375" t="str">
        <f t="shared" ca="1" si="98"/>
        <v>SPP</v>
      </c>
      <c r="V529" s="375" t="s">
        <v>406</v>
      </c>
      <c r="W529" s="375" t="str">
        <f t="shared" si="87"/>
        <v>100%Boiler_0%IGCC</v>
      </c>
      <c r="X529" s="824">
        <f t="shared" si="88"/>
        <v>0.34300000000000003</v>
      </c>
      <c r="Y529" s="375" t="s">
        <v>397</v>
      </c>
      <c r="Z529" s="375" t="s">
        <v>401</v>
      </c>
      <c r="AA529" s="378">
        <f t="shared" si="96"/>
        <v>0.99571465022810313</v>
      </c>
      <c r="AB529" s="375" t="s">
        <v>399</v>
      </c>
      <c r="AC529" s="831" t="str">
        <f t="shared" ca="1" si="93"/>
        <v>Electric tab Row 144-154 plus Row 188-198 for Coal Mix when Inputs tab E710 = SPP</v>
      </c>
    </row>
    <row r="530" spans="9:29" x14ac:dyDescent="0.4">
      <c r="I530" s="428" t="s">
        <v>232</v>
      </c>
      <c r="J530" s="375" t="str">
        <f t="shared" ca="1" si="97"/>
        <v>SPP</v>
      </c>
      <c r="K530" s="375" t="s">
        <v>55</v>
      </c>
      <c r="M530" s="824">
        <f t="shared" si="99"/>
        <v>0.35499999999999998</v>
      </c>
      <c r="N530" s="375" t="s">
        <v>385</v>
      </c>
      <c r="O530" s="375" t="s">
        <v>400</v>
      </c>
      <c r="P530" s="761">
        <f>L139/10^6</f>
        <v>2.8169014084507045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SPP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SPP</v>
      </c>
      <c r="V530" s="375" t="s">
        <v>52</v>
      </c>
      <c r="X530" s="824">
        <f t="shared" ref="X530:X575" si="101">INDEX($D$71:$D$72,MATCH(V530,$A$71:$A$72,0))</f>
        <v>0.34300000000000003</v>
      </c>
      <c r="Y530" s="375" t="s">
        <v>411</v>
      </c>
      <c r="Z530" s="375" t="s">
        <v>400</v>
      </c>
      <c r="AA530" s="761">
        <f>N140/10^6</f>
        <v>2.9154518950437316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SPP</v>
      </c>
    </row>
    <row r="531" spans="9:29" x14ac:dyDescent="0.4">
      <c r="I531" s="428" t="s">
        <v>232</v>
      </c>
      <c r="J531" s="375" t="str">
        <f t="shared" ca="1" si="97"/>
        <v>SPP</v>
      </c>
      <c r="K531" s="375" t="s">
        <v>55</v>
      </c>
      <c r="M531" s="824">
        <f t="shared" si="99"/>
        <v>0.35499999999999998</v>
      </c>
      <c r="N531" s="375" t="s">
        <v>387</v>
      </c>
      <c r="O531" s="375" t="s">
        <v>400</v>
      </c>
      <c r="P531" s="763">
        <f>L145/1000/10^6/0.000293071</f>
        <v>8.4100019927859726E-4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SPP</v>
      </c>
      <c r="S531" s="428" t="s">
        <v>49</v>
      </c>
      <c r="T531" s="375" t="s">
        <v>414</v>
      </c>
      <c r="U531" s="375" t="str">
        <f t="shared" ca="1" si="100"/>
        <v>SPP</v>
      </c>
      <c r="V531" s="375" t="s">
        <v>52</v>
      </c>
      <c r="X531" s="824">
        <f t="shared" si="101"/>
        <v>0.34300000000000003</v>
      </c>
      <c r="Y531" s="375" t="s">
        <v>387</v>
      </c>
      <c r="Z531" s="375" t="s">
        <v>400</v>
      </c>
      <c r="AA531" s="763">
        <f>N145/1000/10^6/0.000293071</f>
        <v>1.8000004265178062E-5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SPP</v>
      </c>
    </row>
    <row r="532" spans="9:29" x14ac:dyDescent="0.4">
      <c r="I532" s="428" t="s">
        <v>232</v>
      </c>
      <c r="J532" s="375" t="str">
        <f t="shared" ca="1" si="97"/>
        <v>SPP</v>
      </c>
      <c r="K532" s="375" t="s">
        <v>55</v>
      </c>
      <c r="M532" s="824">
        <f t="shared" si="99"/>
        <v>0.35499999999999998</v>
      </c>
      <c r="N532" s="375" t="s">
        <v>388</v>
      </c>
      <c r="O532" s="375" t="s">
        <v>400</v>
      </c>
      <c r="P532" s="763">
        <f t="shared" ref="P532:P541" si="103">L146/1000/10^6/0.000293071</f>
        <v>2.8910006850349878E-3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SPP</v>
      </c>
      <c r="S532" s="428" t="s">
        <v>49</v>
      </c>
      <c r="T532" s="375" t="s">
        <v>414</v>
      </c>
      <c r="U532" s="375" t="str">
        <f t="shared" ca="1" si="100"/>
        <v>SPP</v>
      </c>
      <c r="V532" s="375" t="s">
        <v>52</v>
      </c>
      <c r="X532" s="824">
        <f t="shared" si="101"/>
        <v>0.34300000000000003</v>
      </c>
      <c r="Y532" s="375" t="s">
        <v>388</v>
      </c>
      <c r="Z532" s="375" t="s">
        <v>400</v>
      </c>
      <c r="AA532" s="763">
        <f t="shared" ref="AA532:AA541" si="105">N146/1000/10^6/0.000293071</f>
        <v>1.4700003483228752E-4</v>
      </c>
      <c r="AB532" s="375" t="s">
        <v>399</v>
      </c>
      <c r="AC532" s="831" t="str">
        <f t="shared" ca="1" si="102"/>
        <v>Electric tab Row 144-154 for Coal Boiler when Inputs tab E710 = SPP</v>
      </c>
    </row>
    <row r="533" spans="9:29" x14ac:dyDescent="0.4">
      <c r="I533" s="428" t="s">
        <v>232</v>
      </c>
      <c r="J533" s="375" t="str">
        <f t="shared" ca="1" si="97"/>
        <v>SPP</v>
      </c>
      <c r="K533" s="375" t="s">
        <v>55</v>
      </c>
      <c r="M533" s="824">
        <f t="shared" si="99"/>
        <v>0.35499999999999998</v>
      </c>
      <c r="N533" s="375" t="s">
        <v>389</v>
      </c>
      <c r="O533" s="375" t="s">
        <v>400</v>
      </c>
      <c r="P533" s="763">
        <f t="shared" si="103"/>
        <v>8.090001916960585E-3</v>
      </c>
      <c r="Q533" s="375" t="s">
        <v>399</v>
      </c>
      <c r="R533" s="831" t="str">
        <f t="shared" ca="1" si="104"/>
        <v>Electric tab Row 144-154 for Natural gas Internal Combustion Engine when Inputs tab E710 = SPP</v>
      </c>
      <c r="S533" s="428" t="s">
        <v>49</v>
      </c>
      <c r="T533" s="375" t="s">
        <v>414</v>
      </c>
      <c r="U533" s="375" t="str">
        <f t="shared" ca="1" si="100"/>
        <v>SPP</v>
      </c>
      <c r="V533" s="375" t="s">
        <v>52</v>
      </c>
      <c r="X533" s="824">
        <f t="shared" si="101"/>
        <v>0.34300000000000003</v>
      </c>
      <c r="Y533" s="375" t="s">
        <v>389</v>
      </c>
      <c r="Z533" s="375" t="s">
        <v>400</v>
      </c>
      <c r="AA533" s="763">
        <f t="shared" si="105"/>
        <v>1.4720003487967836E-3</v>
      </c>
      <c r="AB533" s="375" t="s">
        <v>399</v>
      </c>
      <c r="AC533" s="831" t="str">
        <f t="shared" ca="1" si="102"/>
        <v>Electric tab Row 144-154 for Coal Boiler when Inputs tab E710 = SPP</v>
      </c>
    </row>
    <row r="534" spans="9:29" x14ac:dyDescent="0.4">
      <c r="I534" s="428" t="s">
        <v>232</v>
      </c>
      <c r="J534" s="375" t="str">
        <f t="shared" ca="1" si="97"/>
        <v>SPP</v>
      </c>
      <c r="K534" s="375" t="s">
        <v>55</v>
      </c>
      <c r="L534" s="378"/>
      <c r="M534" s="824">
        <f t="shared" si="99"/>
        <v>0.35499999999999998</v>
      </c>
      <c r="N534" s="375" t="s">
        <v>390</v>
      </c>
      <c r="O534" s="375" t="s">
        <v>400</v>
      </c>
      <c r="P534" s="763">
        <f t="shared" si="103"/>
        <v>3.5700008459269825E-4</v>
      </c>
      <c r="Q534" s="375" t="s">
        <v>399</v>
      </c>
      <c r="R534" s="831" t="str">
        <f t="shared" ca="1" si="104"/>
        <v>Electric tab Row 144-154 for Natural gas Internal Combustion Engine when Inputs tab E710 = SPP</v>
      </c>
      <c r="S534" s="428" t="s">
        <v>49</v>
      </c>
      <c r="T534" s="375" t="s">
        <v>414</v>
      </c>
      <c r="U534" s="375" t="str">
        <f t="shared" ca="1" si="100"/>
        <v>SPP</v>
      </c>
      <c r="V534" s="375" t="s">
        <v>52</v>
      </c>
      <c r="W534" s="378"/>
      <c r="X534" s="824">
        <f t="shared" si="101"/>
        <v>0.34300000000000003</v>
      </c>
      <c r="Y534" s="375" t="s">
        <v>390</v>
      </c>
      <c r="Z534" s="375" t="s">
        <v>400</v>
      </c>
      <c r="AA534" s="763">
        <f t="shared" si="105"/>
        <v>1.8600004407350664E-4</v>
      </c>
      <c r="AB534" s="375" t="s">
        <v>399</v>
      </c>
      <c r="AC534" s="831" t="str">
        <f t="shared" ca="1" si="102"/>
        <v>Electric tab Row 144-154 for Coal Boiler when Inputs tab E710 = SPP</v>
      </c>
    </row>
    <row r="535" spans="9:29" x14ac:dyDescent="0.4">
      <c r="I535" s="428" t="s">
        <v>232</v>
      </c>
      <c r="J535" s="375" t="str">
        <f t="shared" ca="1" si="97"/>
        <v>SPP</v>
      </c>
      <c r="K535" s="375" t="s">
        <v>55</v>
      </c>
      <c r="L535" s="378"/>
      <c r="M535" s="824">
        <f t="shared" si="99"/>
        <v>0.35499999999999998</v>
      </c>
      <c r="N535" s="375" t="s">
        <v>391</v>
      </c>
      <c r="O535" s="375" t="s">
        <v>400</v>
      </c>
      <c r="P535" s="763">
        <f t="shared" si="103"/>
        <v>3.5700008459269825E-4</v>
      </c>
      <c r="Q535" s="375" t="s">
        <v>399</v>
      </c>
      <c r="R535" s="831" t="str">
        <f t="shared" ca="1" si="104"/>
        <v>Electric tab Row 144-154 for Natural gas Internal Combustion Engine when Inputs tab E710 = SPP</v>
      </c>
      <c r="S535" s="428" t="s">
        <v>49</v>
      </c>
      <c r="T535" s="375" t="s">
        <v>414</v>
      </c>
      <c r="U535" s="375" t="str">
        <f t="shared" ca="1" si="100"/>
        <v>SPP</v>
      </c>
      <c r="V535" s="375" t="s">
        <v>52</v>
      </c>
      <c r="W535" s="378"/>
      <c r="X535" s="824">
        <f t="shared" si="101"/>
        <v>0.34300000000000003</v>
      </c>
      <c r="Y535" s="375" t="s">
        <v>391</v>
      </c>
      <c r="Z535" s="375" t="s">
        <v>400</v>
      </c>
      <c r="AA535" s="763">
        <f t="shared" si="105"/>
        <v>1.6100003814964825E-4</v>
      </c>
      <c r="AB535" s="375" t="s">
        <v>399</v>
      </c>
      <c r="AC535" s="831" t="str">
        <f t="shared" ca="1" si="102"/>
        <v>Electric tab Row 144-154 for Coal Boiler when Inputs tab E710 = SPP</v>
      </c>
    </row>
    <row r="536" spans="9:29" x14ac:dyDescent="0.4">
      <c r="I536" s="428" t="s">
        <v>232</v>
      </c>
      <c r="J536" s="375" t="str">
        <f t="shared" ca="1" si="97"/>
        <v>SPP</v>
      </c>
      <c r="K536" s="375" t="s">
        <v>55</v>
      </c>
      <c r="L536" s="378"/>
      <c r="M536" s="824">
        <f t="shared" si="99"/>
        <v>0.35499999999999998</v>
      </c>
      <c r="N536" s="375" t="s">
        <v>392</v>
      </c>
      <c r="O536" s="375" t="s">
        <v>400</v>
      </c>
      <c r="P536" s="763">
        <f t="shared" si="103"/>
        <v>5.6000013269442862E-5</v>
      </c>
      <c r="Q536" s="375" t="s">
        <v>399</v>
      </c>
      <c r="R536" s="831" t="str">
        <f t="shared" ca="1" si="104"/>
        <v>Electric tab Row 144-154 for Natural gas Internal Combustion Engine when Inputs tab E710 = SPP</v>
      </c>
      <c r="S536" s="428" t="s">
        <v>49</v>
      </c>
      <c r="T536" s="375" t="s">
        <v>414</v>
      </c>
      <c r="U536" s="375" t="str">
        <f t="shared" ca="1" si="100"/>
        <v>SPP</v>
      </c>
      <c r="V536" s="375" t="s">
        <v>52</v>
      </c>
      <c r="W536" s="378"/>
      <c r="X536" s="824">
        <f t="shared" si="101"/>
        <v>0.34300000000000003</v>
      </c>
      <c r="Y536" s="375" t="s">
        <v>392</v>
      </c>
      <c r="Z536" s="375" t="s">
        <v>400</v>
      </c>
      <c r="AA536" s="763">
        <f t="shared" si="105"/>
        <v>3.0430007210520468E-3</v>
      </c>
      <c r="AB536" s="375" t="s">
        <v>399</v>
      </c>
      <c r="AC536" s="831" t="str">
        <f t="shared" ca="1" si="102"/>
        <v>Electric tab Row 144-154 for Coal Boiler when Inputs tab E710 = SPP</v>
      </c>
    </row>
    <row r="537" spans="9:29" x14ac:dyDescent="0.4">
      <c r="I537" s="428" t="s">
        <v>232</v>
      </c>
      <c r="J537" s="375" t="str">
        <f t="shared" ca="1" si="97"/>
        <v>SPP</v>
      </c>
      <c r="K537" s="375" t="s">
        <v>55</v>
      </c>
      <c r="L537" s="378"/>
      <c r="M537" s="824">
        <f t="shared" si="99"/>
        <v>0.35499999999999998</v>
      </c>
      <c r="N537" s="375" t="s">
        <v>393</v>
      </c>
      <c r="O537" s="375" t="s">
        <v>400</v>
      </c>
      <c r="P537" s="763">
        <f t="shared" si="103"/>
        <v>7.1400016918539636E-5</v>
      </c>
      <c r="Q537" s="375" t="s">
        <v>399</v>
      </c>
      <c r="R537" s="831" t="str">
        <f t="shared" ca="1" si="104"/>
        <v>Electric tab Row 144-154 for Natural gas Internal Combustion Engine when Inputs tab E710 = SPP</v>
      </c>
      <c r="S537" s="428" t="s">
        <v>49</v>
      </c>
      <c r="T537" s="375" t="s">
        <v>414</v>
      </c>
      <c r="U537" s="375" t="str">
        <f t="shared" ca="1" si="100"/>
        <v>SPP</v>
      </c>
      <c r="V537" s="375" t="s">
        <v>52</v>
      </c>
      <c r="W537" s="378"/>
      <c r="X537" s="824">
        <f t="shared" si="101"/>
        <v>0.34300000000000003</v>
      </c>
      <c r="Y537" s="375" t="s">
        <v>393</v>
      </c>
      <c r="Z537" s="375" t="s">
        <v>400</v>
      </c>
      <c r="AA537" s="763">
        <f t="shared" si="105"/>
        <v>6.9230016404348731E-6</v>
      </c>
      <c r="AB537" s="375" t="s">
        <v>399</v>
      </c>
      <c r="AC537" s="831" t="str">
        <f t="shared" ca="1" si="102"/>
        <v>Electric tab Row 144-154 for Coal Boiler when Inputs tab E710 = SPP</v>
      </c>
    </row>
    <row r="538" spans="9:29" x14ac:dyDescent="0.4">
      <c r="I538" s="428" t="s">
        <v>232</v>
      </c>
      <c r="J538" s="375" t="str">
        <f t="shared" ca="1" si="97"/>
        <v>SPP</v>
      </c>
      <c r="K538" s="375" t="s">
        <v>55</v>
      </c>
      <c r="L538" s="378"/>
      <c r="M538" s="824">
        <f t="shared" si="99"/>
        <v>0.35499999999999998</v>
      </c>
      <c r="N538" s="375" t="s">
        <v>394</v>
      </c>
      <c r="O538" s="375" t="s">
        <v>400</v>
      </c>
      <c r="P538" s="763">
        <f t="shared" si="103"/>
        <v>1.5279603620567484E-4</v>
      </c>
      <c r="Q538" s="375" t="s">
        <v>399</v>
      </c>
      <c r="R538" s="831" t="str">
        <f t="shared" ca="1" si="104"/>
        <v>Electric tab Row 144-154 for Natural gas Internal Combustion Engine when Inputs tab E710 = SPP</v>
      </c>
      <c r="S538" s="428" t="s">
        <v>49</v>
      </c>
      <c r="T538" s="375" t="s">
        <v>414</v>
      </c>
      <c r="U538" s="375" t="str">
        <f t="shared" ca="1" si="100"/>
        <v>SPP</v>
      </c>
      <c r="V538" s="375" t="s">
        <v>52</v>
      </c>
      <c r="W538" s="378"/>
      <c r="X538" s="824">
        <f t="shared" si="101"/>
        <v>0.34300000000000003</v>
      </c>
      <c r="Y538" s="375" t="s">
        <v>394</v>
      </c>
      <c r="Z538" s="375" t="s">
        <v>400</v>
      </c>
      <c r="AA538" s="763">
        <f t="shared" si="105"/>
        <v>1.3041003090121508E-5</v>
      </c>
      <c r="AB538" s="375" t="s">
        <v>399</v>
      </c>
      <c r="AC538" s="831" t="str">
        <f t="shared" ca="1" si="102"/>
        <v>Electric tab Row 144-154 for Coal Boiler when Inputs tab E710 = SPP</v>
      </c>
    </row>
    <row r="539" spans="9:29" x14ac:dyDescent="0.4">
      <c r="I539" s="428" t="s">
        <v>232</v>
      </c>
      <c r="J539" s="375" t="str">
        <f t="shared" ca="1" si="97"/>
        <v>SPP</v>
      </c>
      <c r="K539" s="375" t="s">
        <v>55</v>
      </c>
      <c r="L539" s="378"/>
      <c r="M539" s="824">
        <f t="shared" si="99"/>
        <v>0.35499999999999998</v>
      </c>
      <c r="N539" s="375" t="s">
        <v>395</v>
      </c>
      <c r="O539" s="375" t="s">
        <v>400</v>
      </c>
      <c r="P539" s="763">
        <f t="shared" si="103"/>
        <v>1.000000236954337E-5</v>
      </c>
      <c r="Q539" s="375" t="s">
        <v>399</v>
      </c>
      <c r="R539" s="831" t="str">
        <f t="shared" ca="1" si="104"/>
        <v>Electric tab Row 144-154 for Natural gas Internal Combustion Engine when Inputs tab E710 = SPP</v>
      </c>
      <c r="S539" s="428" t="s">
        <v>49</v>
      </c>
      <c r="T539" s="375" t="s">
        <v>414</v>
      </c>
      <c r="U539" s="375" t="str">
        <f t="shared" ca="1" si="100"/>
        <v>SPP</v>
      </c>
      <c r="V539" s="375" t="s">
        <v>52</v>
      </c>
      <c r="W539" s="378"/>
      <c r="X539" s="824">
        <f t="shared" si="101"/>
        <v>0.34300000000000003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SPP</v>
      </c>
    </row>
    <row r="540" spans="9:29" x14ac:dyDescent="0.4">
      <c r="I540" s="428" t="s">
        <v>232</v>
      </c>
      <c r="J540" s="375" t="str">
        <f t="shared" ca="1" si="97"/>
        <v>SPP</v>
      </c>
      <c r="K540" s="375" t="s">
        <v>55</v>
      </c>
      <c r="L540" s="378"/>
      <c r="M540" s="824">
        <f t="shared" si="99"/>
        <v>0.35499999999999998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SPP</v>
      </c>
      <c r="S540" s="428" t="s">
        <v>49</v>
      </c>
      <c r="T540" s="375" t="s">
        <v>414</v>
      </c>
      <c r="U540" s="375" t="str">
        <f t="shared" ca="1" si="100"/>
        <v>SPP</v>
      </c>
      <c r="V540" s="375" t="s">
        <v>52</v>
      </c>
      <c r="W540" s="378"/>
      <c r="X540" s="824">
        <f t="shared" si="101"/>
        <v>0.34300000000000003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SPP</v>
      </c>
    </row>
    <row r="541" spans="9:29" x14ac:dyDescent="0.4">
      <c r="I541" s="428" t="s">
        <v>232</v>
      </c>
      <c r="J541" s="375" t="str">
        <f t="shared" ca="1" si="97"/>
        <v>SPP</v>
      </c>
      <c r="K541" s="375" t="s">
        <v>55</v>
      </c>
      <c r="L541" s="378"/>
      <c r="M541" s="824">
        <f t="shared" si="99"/>
        <v>0.35499999999999998</v>
      </c>
      <c r="N541" s="375" t="s">
        <v>397</v>
      </c>
      <c r="O541" s="375" t="s">
        <v>400</v>
      </c>
      <c r="P541" s="763">
        <f t="shared" si="103"/>
        <v>0.56386341045367883</v>
      </c>
      <c r="Q541" s="375" t="s">
        <v>399</v>
      </c>
      <c r="R541" s="831" t="str">
        <f t="shared" ca="1" si="104"/>
        <v>Electric tab Row 144-154 for Natural gas Internal Combustion Engine when Inputs tab E710 = SPP</v>
      </c>
      <c r="S541" s="428" t="s">
        <v>49</v>
      </c>
      <c r="T541" s="375" t="s">
        <v>414</v>
      </c>
      <c r="U541" s="375" t="str">
        <f t="shared" ca="1" si="100"/>
        <v>SPP</v>
      </c>
      <c r="V541" s="375" t="s">
        <v>52</v>
      </c>
      <c r="W541" s="378"/>
      <c r="X541" s="824">
        <f t="shared" si="101"/>
        <v>0.34300000000000003</v>
      </c>
      <c r="Y541" s="375" t="s">
        <v>397</v>
      </c>
      <c r="Z541" s="375" t="s">
        <v>400</v>
      </c>
      <c r="AA541" s="763">
        <f t="shared" si="105"/>
        <v>0.81905865260074728</v>
      </c>
      <c r="AB541" s="375" t="s">
        <v>399</v>
      </c>
      <c r="AC541" s="831" t="str">
        <f t="shared" ca="1" si="102"/>
        <v>Electric tab Row 144-154 for Coal Boiler when Inputs tab E710 = SPP</v>
      </c>
    </row>
    <row r="542" spans="9:29" x14ac:dyDescent="0.4">
      <c r="I542" s="428" t="s">
        <v>232</v>
      </c>
      <c r="J542" s="375" t="str">
        <f t="shared" ca="1" si="97"/>
        <v>SPP</v>
      </c>
      <c r="K542" s="375" t="s">
        <v>55</v>
      </c>
      <c r="L542" s="378"/>
      <c r="M542" s="824">
        <f t="shared" si="99"/>
        <v>0.35499999999999998</v>
      </c>
      <c r="N542" s="375" t="s">
        <v>387</v>
      </c>
      <c r="O542" s="375" t="s">
        <v>401</v>
      </c>
      <c r="P542" s="378">
        <f>(L145+L189)/1000/10^6/0.000293071</f>
        <v>8.4143801756438952E-4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SPP</v>
      </c>
      <c r="S542" s="428" t="s">
        <v>49</v>
      </c>
      <c r="T542" s="375" t="s">
        <v>414</v>
      </c>
      <c r="U542" s="375" t="str">
        <f t="shared" ca="1" si="100"/>
        <v>SPP</v>
      </c>
      <c r="V542" s="375" t="s">
        <v>52</v>
      </c>
      <c r="W542" s="378"/>
      <c r="X542" s="824">
        <f t="shared" si="101"/>
        <v>0.34300000000000003</v>
      </c>
      <c r="Y542" s="375" t="s">
        <v>387</v>
      </c>
      <c r="Z542" s="375" t="s">
        <v>401</v>
      </c>
      <c r="AA542" s="378">
        <f>(N145+N189)/1000/10^6/0.000293071</f>
        <v>1.8811812823335467E-5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SPP</v>
      </c>
    </row>
    <row r="543" spans="9:29" x14ac:dyDescent="0.4">
      <c r="I543" s="428" t="s">
        <v>232</v>
      </c>
      <c r="J543" s="375" t="str">
        <f t="shared" ca="1" si="97"/>
        <v>SPP</v>
      </c>
      <c r="K543" s="375" t="s">
        <v>55</v>
      </c>
      <c r="L543" s="378"/>
      <c r="M543" s="824">
        <f t="shared" si="99"/>
        <v>0.35499999999999998</v>
      </c>
      <c r="N543" s="375" t="s">
        <v>388</v>
      </c>
      <c r="O543" s="375" t="s">
        <v>401</v>
      </c>
      <c r="P543" s="378">
        <f t="shared" ref="P543:P552" si="107">(L146+L190)/1000/10^6/0.000293071</f>
        <v>2.8939770991622525E-3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SPP</v>
      </c>
      <c r="S543" s="428" t="s">
        <v>49</v>
      </c>
      <c r="T543" s="375" t="s">
        <v>414</v>
      </c>
      <c r="U543" s="375" t="str">
        <f t="shared" ca="1" si="100"/>
        <v>SPP</v>
      </c>
      <c r="V543" s="375" t="s">
        <v>52</v>
      </c>
      <c r="W543" s="378"/>
      <c r="X543" s="824">
        <f t="shared" si="101"/>
        <v>0.34300000000000003</v>
      </c>
      <c r="Y543" s="375" t="s">
        <v>388</v>
      </c>
      <c r="Z543" s="375" t="s">
        <v>401</v>
      </c>
      <c r="AA543" s="378">
        <f t="shared" ref="AA543:AA552" si="109">(N146+N190)/1000/10^6/0.000293071</f>
        <v>1.5246176052051614E-4</v>
      </c>
      <c r="AB543" s="375" t="s">
        <v>399</v>
      </c>
      <c r="AC543" s="831" t="str">
        <f t="shared" ca="1" si="106"/>
        <v>Electric tab Row 144-154 plus Row 188-198 for Coal Boiler when Inputs tab E710 = SPP</v>
      </c>
    </row>
    <row r="544" spans="9:29" x14ac:dyDescent="0.4">
      <c r="I544" s="428" t="s">
        <v>232</v>
      </c>
      <c r="J544" s="375" t="str">
        <f t="shared" ca="1" si="97"/>
        <v>SPP</v>
      </c>
      <c r="K544" s="375" t="s">
        <v>55</v>
      </c>
      <c r="L544" s="378"/>
      <c r="M544" s="824">
        <f t="shared" si="99"/>
        <v>0.35499999999999998</v>
      </c>
      <c r="N544" s="375" t="s">
        <v>389</v>
      </c>
      <c r="O544" s="375" t="s">
        <v>401</v>
      </c>
      <c r="P544" s="378">
        <f t="shared" si="107"/>
        <v>8.0904376089364679E-3</v>
      </c>
      <c r="Q544" s="375" t="s">
        <v>399</v>
      </c>
      <c r="R544" s="831" t="str">
        <f t="shared" ca="1" si="108"/>
        <v>Electric tab Row 144-154 plus Row 188-198 for Natural gas Internal Combustion Engine when Inputs tab E710 = SPP</v>
      </c>
      <c r="S544" s="428" t="s">
        <v>49</v>
      </c>
      <c r="T544" s="375" t="s">
        <v>414</v>
      </c>
      <c r="U544" s="375" t="str">
        <f t="shared" ca="1" si="100"/>
        <v>SPP</v>
      </c>
      <c r="V544" s="375" t="s">
        <v>52</v>
      </c>
      <c r="W544" s="378"/>
      <c r="X544" s="824">
        <f t="shared" si="101"/>
        <v>0.34300000000000003</v>
      </c>
      <c r="Y544" s="375" t="s">
        <v>389</v>
      </c>
      <c r="Z544" s="375" t="s">
        <v>401</v>
      </c>
      <c r="AA544" s="378">
        <f t="shared" si="109"/>
        <v>1.4728287215944457E-3</v>
      </c>
      <c r="AB544" s="375" t="s">
        <v>399</v>
      </c>
      <c r="AC544" s="831" t="str">
        <f t="shared" ca="1" si="106"/>
        <v>Electric tab Row 144-154 plus Row 188-198 for Coal Boiler when Inputs tab E710 = SPP</v>
      </c>
    </row>
    <row r="545" spans="9:29" x14ac:dyDescent="0.4">
      <c r="I545" s="428" t="s">
        <v>232</v>
      </c>
      <c r="J545" s="375" t="str">
        <f t="shared" ca="1" si="97"/>
        <v>SPP</v>
      </c>
      <c r="K545" s="375" t="s">
        <v>55</v>
      </c>
      <c r="L545" s="378"/>
      <c r="M545" s="824">
        <f t="shared" si="99"/>
        <v>0.35499999999999998</v>
      </c>
      <c r="N545" s="375" t="s">
        <v>390</v>
      </c>
      <c r="O545" s="375" t="s">
        <v>401</v>
      </c>
      <c r="P545" s="378">
        <f t="shared" si="107"/>
        <v>3.5726622927712855E-4</v>
      </c>
      <c r="Q545" s="375" t="s">
        <v>399</v>
      </c>
      <c r="R545" s="831" t="str">
        <f t="shared" ca="1" si="108"/>
        <v>Electric tab Row 144-154 plus Row 188-198 for Natural gas Internal Combustion Engine when Inputs tab E710 = SPP</v>
      </c>
      <c r="S545" s="428" t="s">
        <v>49</v>
      </c>
      <c r="T545" s="375" t="s">
        <v>414</v>
      </c>
      <c r="U545" s="375" t="str">
        <f t="shared" ca="1" si="100"/>
        <v>SPP</v>
      </c>
      <c r="V545" s="375" t="s">
        <v>52</v>
      </c>
      <c r="W545" s="378"/>
      <c r="X545" s="824">
        <f t="shared" si="101"/>
        <v>0.34300000000000003</v>
      </c>
      <c r="Y545" s="375" t="s">
        <v>390</v>
      </c>
      <c r="Z545" s="375" t="s">
        <v>401</v>
      </c>
      <c r="AA545" s="378">
        <f t="shared" si="109"/>
        <v>1.8650222292753525E-4</v>
      </c>
      <c r="AB545" s="375" t="s">
        <v>399</v>
      </c>
      <c r="AC545" s="831" t="str">
        <f t="shared" ca="1" si="106"/>
        <v>Electric tab Row 144-154 plus Row 188-198 for Coal Boiler when Inputs tab E710 = SPP</v>
      </c>
    </row>
    <row r="546" spans="9:29" x14ac:dyDescent="0.4">
      <c r="I546" s="428" t="s">
        <v>232</v>
      </c>
      <c r="J546" s="375" t="str">
        <f t="shared" ca="1" si="97"/>
        <v>SPP</v>
      </c>
      <c r="K546" s="375" t="s">
        <v>55</v>
      </c>
      <c r="L546" s="378"/>
      <c r="M546" s="824">
        <f t="shared" si="99"/>
        <v>0.35499999999999998</v>
      </c>
      <c r="N546" s="375" t="s">
        <v>391</v>
      </c>
      <c r="O546" s="375" t="s">
        <v>401</v>
      </c>
      <c r="P546" s="378">
        <f t="shared" si="107"/>
        <v>3.571234481204471E-4</v>
      </c>
      <c r="Q546" s="375" t="s">
        <v>399</v>
      </c>
      <c r="R546" s="831" t="str">
        <f t="shared" ca="1" si="108"/>
        <v>Electric tab Row 144-154 plus Row 188-198 for Natural gas Internal Combustion Engine when Inputs tab E710 = SPP</v>
      </c>
      <c r="S546" s="428" t="s">
        <v>49</v>
      </c>
      <c r="T546" s="375" t="s">
        <v>414</v>
      </c>
      <c r="U546" s="375" t="str">
        <f t="shared" ca="1" si="100"/>
        <v>SPP</v>
      </c>
      <c r="V546" s="375" t="s">
        <v>52</v>
      </c>
      <c r="W546" s="378"/>
      <c r="X546" s="824">
        <f t="shared" si="101"/>
        <v>0.34300000000000003</v>
      </c>
      <c r="Y546" s="375" t="s">
        <v>391</v>
      </c>
      <c r="Z546" s="375" t="s">
        <v>401</v>
      </c>
      <c r="AA546" s="378">
        <f t="shared" si="109"/>
        <v>1.6123185842400716E-4</v>
      </c>
      <c r="AB546" s="375" t="s">
        <v>399</v>
      </c>
      <c r="AC546" s="831" t="str">
        <f t="shared" ca="1" si="106"/>
        <v>Electric tab Row 144-154 plus Row 188-198 for Coal Boiler when Inputs tab E710 = SPP</v>
      </c>
    </row>
    <row r="547" spans="9:29" x14ac:dyDescent="0.4">
      <c r="I547" s="428" t="s">
        <v>232</v>
      </c>
      <c r="J547" s="375" t="str">
        <f t="shared" ca="1" si="97"/>
        <v>SPP</v>
      </c>
      <c r="K547" s="375" t="s">
        <v>55</v>
      </c>
      <c r="L547" s="378"/>
      <c r="M547" s="824">
        <f t="shared" si="99"/>
        <v>0.35499999999999998</v>
      </c>
      <c r="N547" s="375" t="s">
        <v>392</v>
      </c>
      <c r="O547" s="375" t="s">
        <v>401</v>
      </c>
      <c r="P547" s="378">
        <f t="shared" si="107"/>
        <v>5.7482551443980753E-5</v>
      </c>
      <c r="Q547" s="375" t="s">
        <v>399</v>
      </c>
      <c r="R547" s="831" t="str">
        <f t="shared" ca="1" si="108"/>
        <v>Electric tab Row 144-154 plus Row 188-198 for Natural gas Internal Combustion Engine when Inputs tab E710 = SPP</v>
      </c>
      <c r="S547" s="428" t="s">
        <v>49</v>
      </c>
      <c r="T547" s="375" t="s">
        <v>414</v>
      </c>
      <c r="U547" s="375" t="str">
        <f t="shared" ca="1" si="100"/>
        <v>SPP</v>
      </c>
      <c r="V547" s="375" t="s">
        <v>52</v>
      </c>
      <c r="W547" s="378"/>
      <c r="X547" s="824">
        <f t="shared" si="101"/>
        <v>0.34300000000000003</v>
      </c>
      <c r="Y547" s="375" t="s">
        <v>392</v>
      </c>
      <c r="Z547" s="375" t="s">
        <v>401</v>
      </c>
      <c r="AA547" s="378">
        <f t="shared" si="109"/>
        <v>3.0458293249719507E-3</v>
      </c>
      <c r="AB547" s="375" t="s">
        <v>399</v>
      </c>
      <c r="AC547" s="831" t="str">
        <f t="shared" ca="1" si="106"/>
        <v>Electric tab Row 144-154 plus Row 188-198 for Coal Boiler when Inputs tab E710 = SPP</v>
      </c>
    </row>
    <row r="548" spans="9:29" x14ac:dyDescent="0.4">
      <c r="I548" s="428" t="s">
        <v>232</v>
      </c>
      <c r="J548" s="375" t="str">
        <f t="shared" ca="1" si="97"/>
        <v>SPP</v>
      </c>
      <c r="K548" s="375" t="s">
        <v>55</v>
      </c>
      <c r="L548" s="378"/>
      <c r="M548" s="824">
        <f t="shared" si="99"/>
        <v>0.35499999999999998</v>
      </c>
      <c r="N548" s="375" t="s">
        <v>393</v>
      </c>
      <c r="O548" s="375" t="s">
        <v>401</v>
      </c>
      <c r="P548" s="378">
        <f t="shared" si="107"/>
        <v>7.1402243691115185E-5</v>
      </c>
      <c r="Q548" s="375" t="s">
        <v>399</v>
      </c>
      <c r="R548" s="831" t="str">
        <f t="shared" ca="1" si="108"/>
        <v>Electric tab Row 144-154 plus Row 188-198 for Natural gas Internal Combustion Engine when Inputs tab E710 = SPP</v>
      </c>
      <c r="S548" s="428" t="s">
        <v>49</v>
      </c>
      <c r="T548" s="375" t="s">
        <v>414</v>
      </c>
      <c r="U548" s="375" t="str">
        <f t="shared" ca="1" si="100"/>
        <v>SPP</v>
      </c>
      <c r="V548" s="375" t="s">
        <v>52</v>
      </c>
      <c r="W548" s="378"/>
      <c r="X548" s="824">
        <f t="shared" si="101"/>
        <v>0.34300000000000003</v>
      </c>
      <c r="Y548" s="375" t="s">
        <v>393</v>
      </c>
      <c r="Z548" s="375" t="s">
        <v>401</v>
      </c>
      <c r="AA548" s="378">
        <f t="shared" si="109"/>
        <v>6.927325335662516E-6</v>
      </c>
      <c r="AB548" s="375" t="s">
        <v>399</v>
      </c>
      <c r="AC548" s="831" t="str">
        <f t="shared" ca="1" si="106"/>
        <v>Electric tab Row 144-154 plus Row 188-198 for Coal Boiler when Inputs tab E710 = SPP</v>
      </c>
    </row>
    <row r="549" spans="9:29" x14ac:dyDescent="0.4">
      <c r="I549" s="428" t="s">
        <v>232</v>
      </c>
      <c r="J549" s="375" t="str">
        <f t="shared" ca="1" si="97"/>
        <v>SPP</v>
      </c>
      <c r="K549" s="375" t="s">
        <v>55</v>
      </c>
      <c r="L549" s="378"/>
      <c r="M549" s="824">
        <f t="shared" si="99"/>
        <v>0.35499999999999998</v>
      </c>
      <c r="N549" s="375" t="s">
        <v>394</v>
      </c>
      <c r="O549" s="375" t="s">
        <v>401</v>
      </c>
      <c r="P549" s="378">
        <f t="shared" si="107"/>
        <v>1.5280096623457041E-4</v>
      </c>
      <c r="Q549" s="375" t="s">
        <v>399</v>
      </c>
      <c r="R549" s="831" t="str">
        <f t="shared" ca="1" si="108"/>
        <v>Electric tab Row 144-154 plus Row 188-198 for Natural gas Internal Combustion Engine when Inputs tab E710 = SPP</v>
      </c>
      <c r="S549" s="428" t="s">
        <v>49</v>
      </c>
      <c r="T549" s="375" t="s">
        <v>414</v>
      </c>
      <c r="U549" s="375" t="str">
        <f t="shared" ca="1" si="100"/>
        <v>SPP</v>
      </c>
      <c r="V549" s="375" t="s">
        <v>52</v>
      </c>
      <c r="W549" s="378"/>
      <c r="X549" s="824">
        <f t="shared" si="101"/>
        <v>0.34300000000000003</v>
      </c>
      <c r="Y549" s="375" t="s">
        <v>394</v>
      </c>
      <c r="Z549" s="375" t="s">
        <v>401</v>
      </c>
      <c r="AA549" s="378">
        <f t="shared" si="109"/>
        <v>1.3050473461081271E-5</v>
      </c>
      <c r="AB549" s="375" t="s">
        <v>399</v>
      </c>
      <c r="AC549" s="831" t="str">
        <f t="shared" ca="1" si="106"/>
        <v>Electric tab Row 144-154 plus Row 188-198 for Coal Boiler when Inputs tab E710 = SPP</v>
      </c>
    </row>
    <row r="550" spans="9:29" x14ac:dyDescent="0.4">
      <c r="I550" s="428" t="s">
        <v>232</v>
      </c>
      <c r="J550" s="375" t="str">
        <f t="shared" ca="1" si="97"/>
        <v>SPP</v>
      </c>
      <c r="K550" s="375" t="s">
        <v>55</v>
      </c>
      <c r="M550" s="824">
        <f t="shared" si="99"/>
        <v>0.35499999999999998</v>
      </c>
      <c r="N550" s="375" t="s">
        <v>395</v>
      </c>
      <c r="O550" s="375" t="s">
        <v>401</v>
      </c>
      <c r="P550" s="378">
        <f t="shared" si="107"/>
        <v>1.0693360320051342E-5</v>
      </c>
      <c r="Q550" s="375" t="s">
        <v>399</v>
      </c>
      <c r="R550" s="831" t="str">
        <f t="shared" ca="1" si="108"/>
        <v>Electric tab Row 144-154 plus Row 188-198 for Natural gas Internal Combustion Engine when Inputs tab E710 = SPP</v>
      </c>
      <c r="S550" s="428" t="s">
        <v>49</v>
      </c>
      <c r="T550" s="375" t="s">
        <v>414</v>
      </c>
      <c r="U550" s="375" t="str">
        <f t="shared" ca="1" si="100"/>
        <v>SPP</v>
      </c>
      <c r="V550" s="375" t="s">
        <v>52</v>
      </c>
      <c r="X550" s="824">
        <f t="shared" si="101"/>
        <v>0.34300000000000003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SPP</v>
      </c>
    </row>
    <row r="551" spans="9:29" x14ac:dyDescent="0.4">
      <c r="I551" s="428" t="s">
        <v>232</v>
      </c>
      <c r="J551" s="375" t="str">
        <f t="shared" ca="1" si="97"/>
        <v>SPP</v>
      </c>
      <c r="K551" s="375" t="s">
        <v>55</v>
      </c>
      <c r="M551" s="824">
        <f t="shared" si="99"/>
        <v>0.35499999999999998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SPP</v>
      </c>
      <c r="S551" s="428" t="s">
        <v>49</v>
      </c>
      <c r="T551" s="375" t="s">
        <v>414</v>
      </c>
      <c r="U551" s="375" t="str">
        <f t="shared" ca="1" si="100"/>
        <v>SPP</v>
      </c>
      <c r="V551" s="375" t="s">
        <v>52</v>
      </c>
      <c r="X551" s="824">
        <f t="shared" si="101"/>
        <v>0.34300000000000003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SPP</v>
      </c>
    </row>
    <row r="552" spans="9:29" x14ac:dyDescent="0.4">
      <c r="I552" s="428" t="s">
        <v>232</v>
      </c>
      <c r="J552" s="375" t="str">
        <f t="shared" ca="1" si="97"/>
        <v>SPP</v>
      </c>
      <c r="K552" s="375" t="s">
        <v>55</v>
      </c>
      <c r="M552" s="824">
        <f t="shared" si="99"/>
        <v>0.35499999999999998</v>
      </c>
      <c r="N552" s="375" t="s">
        <v>397</v>
      </c>
      <c r="O552" s="375" t="s">
        <v>401</v>
      </c>
      <c r="P552" s="378">
        <f t="shared" si="107"/>
        <v>0.56428671788708606</v>
      </c>
      <c r="Q552" s="375" t="s">
        <v>399</v>
      </c>
      <c r="R552" s="831" t="str">
        <f t="shared" ca="1" si="108"/>
        <v>Electric tab Row 144-154 plus Row 188-198 for Natural gas Internal Combustion Engine when Inputs tab E710 = SPP</v>
      </c>
      <c r="S552" s="428" t="s">
        <v>49</v>
      </c>
      <c r="T552" s="375" t="s">
        <v>414</v>
      </c>
      <c r="U552" s="375" t="str">
        <f t="shared" ca="1" si="100"/>
        <v>SPP</v>
      </c>
      <c r="V552" s="375" t="s">
        <v>52</v>
      </c>
      <c r="X552" s="824">
        <f t="shared" si="101"/>
        <v>0.34300000000000003</v>
      </c>
      <c r="Y552" s="375" t="s">
        <v>397</v>
      </c>
      <c r="Z552" s="375" t="s">
        <v>401</v>
      </c>
      <c r="AA552" s="378">
        <f t="shared" si="109"/>
        <v>0.81971426002983439</v>
      </c>
      <c r="AB552" s="375" t="s">
        <v>399</v>
      </c>
      <c r="AC552" s="831" t="str">
        <f t="shared" ca="1" si="106"/>
        <v>Electric tab Row 144-154 plus Row 188-198 for Coal Boiler when Inputs tab E710 = SPP</v>
      </c>
    </row>
    <row r="553" spans="9:29" x14ac:dyDescent="0.4">
      <c r="I553" s="428" t="s">
        <v>232</v>
      </c>
      <c r="J553" s="375" t="str">
        <f t="shared" ca="1" si="97"/>
        <v>SPP</v>
      </c>
      <c r="K553" s="375" t="s">
        <v>406</v>
      </c>
      <c r="L553" s="375" t="str">
        <f>CONCATENATE(TEXT($C$66,"0%"), $A$66, "_", TEXT($C$67,"0%"),$A$67, "_",TEXT($C$68,"0%"),$A$68,"_",TEXT($C$69,"0%"),$A$69)</f>
        <v>33%Boiler_4%Gas Turbine_63%Combined Cycle_0%Internal Combustion Engine</v>
      </c>
      <c r="M553" s="824">
        <f>$D$65</f>
        <v>0.4146919932679145</v>
      </c>
      <c r="N553" s="375" t="s">
        <v>385</v>
      </c>
      <c r="O553" s="375" t="s">
        <v>400</v>
      </c>
      <c r="P553" s="761">
        <f>C139/10^6</f>
        <v>2.411428279865397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SPP</v>
      </c>
      <c r="S553" s="428" t="s">
        <v>49</v>
      </c>
      <c r="T553" s="375" t="s">
        <v>414</v>
      </c>
      <c r="U553" s="375" t="str">
        <f t="shared" ca="1" si="100"/>
        <v>SPP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SPP</v>
      </c>
    </row>
    <row r="554" spans="9:29" x14ac:dyDescent="0.4">
      <c r="I554" s="428" t="s">
        <v>232</v>
      </c>
      <c r="J554" s="375" t="str">
        <f t="shared" ca="1" si="97"/>
        <v>SPP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33%Boiler_4%Gas Turbine_63%Combined Cycle_0%Internal Combustion Engine</v>
      </c>
      <c r="M554" s="824">
        <f t="shared" ref="M554:M575" si="111">$D$65</f>
        <v>0.4146919932679145</v>
      </c>
      <c r="N554" s="375" t="s">
        <v>387</v>
      </c>
      <c r="O554" s="375" t="s">
        <v>400</v>
      </c>
      <c r="P554" s="763">
        <f>C145/1000/10^6/0.000293071</f>
        <v>1.3550003210731262E-5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SPP</v>
      </c>
      <c r="S554" s="428" t="s">
        <v>49</v>
      </c>
      <c r="T554" s="375" t="s">
        <v>414</v>
      </c>
      <c r="U554" s="375" t="str">
        <f t="shared" ca="1" si="100"/>
        <v>SPP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SPP</v>
      </c>
    </row>
    <row r="555" spans="9:29" x14ac:dyDescent="0.4">
      <c r="I555" s="428" t="s">
        <v>232</v>
      </c>
      <c r="J555" s="375" t="str">
        <f t="shared" ca="1" si="97"/>
        <v>SPP</v>
      </c>
      <c r="K555" s="375" t="s">
        <v>406</v>
      </c>
      <c r="L555" s="375" t="str">
        <f t="shared" si="110"/>
        <v>33%Boiler_4%Gas Turbine_63%Combined Cycle_0%Internal Combustion Engine</v>
      </c>
      <c r="M555" s="824">
        <f t="shared" si="111"/>
        <v>0.4146919932679145</v>
      </c>
      <c r="N555" s="375" t="s">
        <v>388</v>
      </c>
      <c r="O555" s="375" t="s">
        <v>400</v>
      </c>
      <c r="P555" s="763">
        <f t="shared" ref="P555:P564" si="113">C146/1000/10^6/0.000293071</f>
        <v>2.4286405754767802E-4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SPP</v>
      </c>
      <c r="S555" s="428" t="s">
        <v>49</v>
      </c>
      <c r="T555" s="375" t="s">
        <v>414</v>
      </c>
      <c r="U555" s="375" t="str">
        <f t="shared" ca="1" si="100"/>
        <v>SPP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SPP</v>
      </c>
    </row>
    <row r="556" spans="9:29" x14ac:dyDescent="0.4">
      <c r="I556" s="428" t="s">
        <v>232</v>
      </c>
      <c r="J556" s="375" t="str">
        <f t="shared" ca="1" si="97"/>
        <v>SPP</v>
      </c>
      <c r="K556" s="375" t="s">
        <v>406</v>
      </c>
      <c r="L556" s="375" t="str">
        <f t="shared" si="110"/>
        <v>33%Boiler_4%Gas Turbine_63%Combined Cycle_0%Internal Combustion Engine</v>
      </c>
      <c r="M556" s="824">
        <f t="shared" si="111"/>
        <v>0.4146919932679145</v>
      </c>
      <c r="N556" s="375" t="s">
        <v>389</v>
      </c>
      <c r="O556" s="375" t="s">
        <v>400</v>
      </c>
      <c r="P556" s="763">
        <f t="shared" si="113"/>
        <v>5.5506613152529586E-4</v>
      </c>
      <c r="Q556" s="375" t="s">
        <v>399</v>
      </c>
      <c r="R556" s="831" t="str">
        <f t="shared" ca="1" si="114"/>
        <v>Electric tab Row 144-154 for Natural gas Mix when Inputs tab E710 = SPP</v>
      </c>
      <c r="S556" s="428" t="s">
        <v>49</v>
      </c>
      <c r="T556" s="375" t="s">
        <v>414</v>
      </c>
      <c r="U556" s="375" t="str">
        <f t="shared" ca="1" si="100"/>
        <v>SPP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SPP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SPP</v>
      </c>
      <c r="K557" s="375" t="s">
        <v>406</v>
      </c>
      <c r="L557" s="375" t="str">
        <f t="shared" si="110"/>
        <v>33%Boiler_4%Gas Turbine_63%Combined Cycle_0%Internal Combustion Engine</v>
      </c>
      <c r="M557" s="824">
        <f t="shared" si="111"/>
        <v>0.4146919932679145</v>
      </c>
      <c r="N557" s="375" t="s">
        <v>390</v>
      </c>
      <c r="O557" s="375" t="s">
        <v>400</v>
      </c>
      <c r="P557" s="763">
        <f t="shared" si="113"/>
        <v>1.6092003813069189E-5</v>
      </c>
      <c r="Q557" s="375" t="s">
        <v>399</v>
      </c>
      <c r="R557" s="831" t="str">
        <f t="shared" ca="1" si="114"/>
        <v>Electric tab Row 144-154 for Natural gas Mix when Inputs tab E710 = SPP</v>
      </c>
      <c r="S557" s="428" t="s">
        <v>49</v>
      </c>
      <c r="T557" s="375" t="s">
        <v>414</v>
      </c>
      <c r="U557" s="375" t="str">
        <f t="shared" ca="1" si="100"/>
        <v>SPP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SPP</v>
      </c>
    </row>
    <row r="558" spans="9:29" x14ac:dyDescent="0.4">
      <c r="I558" s="428" t="s">
        <v>232</v>
      </c>
      <c r="J558" s="375" t="str">
        <f t="shared" ca="1" si="116"/>
        <v>SPP</v>
      </c>
      <c r="K558" s="375" t="s">
        <v>406</v>
      </c>
      <c r="L558" s="375" t="str">
        <f t="shared" si="110"/>
        <v>33%Boiler_4%Gas Turbine_63%Combined Cycle_0%Internal Combustion Engine</v>
      </c>
      <c r="M558" s="824">
        <f t="shared" si="111"/>
        <v>0.4146919932679145</v>
      </c>
      <c r="N558" s="375" t="s">
        <v>391</v>
      </c>
      <c r="O558" s="375" t="s">
        <v>400</v>
      </c>
      <c r="P558" s="763">
        <f t="shared" si="113"/>
        <v>1.6092003813069189E-5</v>
      </c>
      <c r="Q558" s="375" t="s">
        <v>399</v>
      </c>
      <c r="R558" s="831" t="str">
        <f t="shared" ca="1" si="114"/>
        <v>Electric tab Row 144-154 for Natural gas Mix when Inputs tab E710 = SPP</v>
      </c>
      <c r="S558" s="428" t="s">
        <v>49</v>
      </c>
      <c r="T558" s="375" t="s">
        <v>414</v>
      </c>
      <c r="U558" s="375" t="str">
        <f t="shared" ca="1" si="100"/>
        <v>SPP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SPP</v>
      </c>
    </row>
    <row r="559" spans="9:29" x14ac:dyDescent="0.4">
      <c r="I559" s="428" t="s">
        <v>232</v>
      </c>
      <c r="J559" s="375" t="str">
        <f t="shared" ca="1" si="116"/>
        <v>SPP</v>
      </c>
      <c r="K559" s="375" t="s">
        <v>406</v>
      </c>
      <c r="L559" s="375" t="str">
        <f t="shared" si="110"/>
        <v>33%Boiler_4%Gas Turbine_63%Combined Cycle_0%Internal Combustion Engine</v>
      </c>
      <c r="M559" s="824">
        <f t="shared" si="111"/>
        <v>0.4146919932679145</v>
      </c>
      <c r="N559" s="375" t="s">
        <v>392</v>
      </c>
      <c r="O559" s="375" t="s">
        <v>400</v>
      </c>
      <c r="P559" s="763">
        <f t="shared" si="113"/>
        <v>3.8480009118002876E-6</v>
      </c>
      <c r="Q559" s="375" t="s">
        <v>399</v>
      </c>
      <c r="R559" s="831" t="str">
        <f t="shared" ca="1" si="114"/>
        <v>Electric tab Row 144-154 for Natural gas Mix when Inputs tab E710 = SPP</v>
      </c>
      <c r="S559" s="428" t="s">
        <v>49</v>
      </c>
      <c r="T559" s="375" t="s">
        <v>414</v>
      </c>
      <c r="U559" s="375" t="str">
        <f t="shared" ca="1" si="100"/>
        <v>SPP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SPP</v>
      </c>
    </row>
    <row r="560" spans="9:29" x14ac:dyDescent="0.4">
      <c r="I560" s="428" t="s">
        <v>232</v>
      </c>
      <c r="J560" s="375" t="str">
        <f t="shared" ca="1" si="116"/>
        <v>SPP</v>
      </c>
      <c r="K560" s="375" t="s">
        <v>406</v>
      </c>
      <c r="L560" s="375" t="str">
        <f t="shared" si="110"/>
        <v>33%Boiler_4%Gas Turbine_63%Combined Cycle_0%Internal Combustion Engine</v>
      </c>
      <c r="M560" s="824">
        <f t="shared" si="111"/>
        <v>0.4146919932679145</v>
      </c>
      <c r="N560" s="375" t="s">
        <v>393</v>
      </c>
      <c r="O560" s="375" t="s">
        <v>400</v>
      </c>
      <c r="P560" s="763">
        <f t="shared" si="113"/>
        <v>2.4176905728821304E-6</v>
      </c>
      <c r="Q560" s="375" t="s">
        <v>399</v>
      </c>
      <c r="R560" s="831" t="str">
        <f t="shared" ca="1" si="114"/>
        <v>Electric tab Row 144-154 for Natural gas Mix when Inputs tab E710 = SPP</v>
      </c>
      <c r="S560" s="428" t="s">
        <v>49</v>
      </c>
      <c r="T560" s="375" t="s">
        <v>414</v>
      </c>
      <c r="U560" s="375" t="str">
        <f t="shared" ca="1" si="100"/>
        <v>SPP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SPP</v>
      </c>
    </row>
    <row r="561" spans="9:29" x14ac:dyDescent="0.4">
      <c r="I561" s="428" t="s">
        <v>232</v>
      </c>
      <c r="J561" s="375" t="str">
        <f t="shared" ca="1" si="116"/>
        <v>SPP</v>
      </c>
      <c r="K561" s="375" t="s">
        <v>406</v>
      </c>
      <c r="L561" s="375" t="str">
        <f t="shared" si="110"/>
        <v>33%Boiler_4%Gas Turbine_63%Combined Cycle_0%Internal Combustion Engine</v>
      </c>
      <c r="M561" s="824">
        <f t="shared" si="111"/>
        <v>0.4146919932679145</v>
      </c>
      <c r="N561" s="375" t="s">
        <v>394</v>
      </c>
      <c r="O561" s="375" t="s">
        <v>400</v>
      </c>
      <c r="P561" s="763">
        <f t="shared" si="113"/>
        <v>7.3737377472387236E-6</v>
      </c>
      <c r="Q561" s="375" t="s">
        <v>399</v>
      </c>
      <c r="R561" s="831" t="str">
        <f t="shared" ca="1" si="114"/>
        <v>Electric tab Row 144-154 for Natural gas Mix when Inputs tab E710 = SPP</v>
      </c>
      <c r="S561" s="428" t="s">
        <v>49</v>
      </c>
      <c r="T561" s="375" t="s">
        <v>414</v>
      </c>
      <c r="U561" s="375" t="str">
        <f t="shared" ca="1" si="100"/>
        <v>SPP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SPP</v>
      </c>
    </row>
    <row r="562" spans="9:29" x14ac:dyDescent="0.4">
      <c r="I562" s="428" t="s">
        <v>232</v>
      </c>
      <c r="J562" s="375" t="str">
        <f t="shared" ca="1" si="116"/>
        <v>SPP</v>
      </c>
      <c r="K562" s="375" t="s">
        <v>406</v>
      </c>
      <c r="L562" s="375" t="str">
        <f t="shared" si="110"/>
        <v>33%Boiler_4%Gas Turbine_63%Combined Cycle_0%Internal Combustion Engine</v>
      </c>
      <c r="M562" s="824">
        <f t="shared" si="111"/>
        <v>0.4146919932679145</v>
      </c>
      <c r="N562" s="375" t="s">
        <v>395</v>
      </c>
      <c r="O562" s="375" t="s">
        <v>400</v>
      </c>
      <c r="P562" s="763">
        <f t="shared" si="113"/>
        <v>9.1320021638670029E-6</v>
      </c>
      <c r="Q562" s="375" t="s">
        <v>399</v>
      </c>
      <c r="R562" s="831" t="str">
        <f t="shared" ca="1" si="114"/>
        <v>Electric tab Row 144-154 for Natural gas Mix when Inputs tab E710 = SPP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SPP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SPP</v>
      </c>
    </row>
    <row r="563" spans="9:29" x14ac:dyDescent="0.4">
      <c r="I563" s="428" t="s">
        <v>232</v>
      </c>
      <c r="J563" s="375" t="str">
        <f t="shared" ca="1" si="116"/>
        <v>SPP</v>
      </c>
      <c r="K563" s="375" t="s">
        <v>406</v>
      </c>
      <c r="L563" s="375" t="str">
        <f t="shared" si="110"/>
        <v>33%Boiler_4%Gas Turbine_63%Combined Cycle_0%Internal Combustion Engine</v>
      </c>
      <c r="M563" s="824">
        <f t="shared" si="111"/>
        <v>0.4146919932679145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SPP</v>
      </c>
      <c r="S563" s="428" t="s">
        <v>49</v>
      </c>
      <c r="T563" s="375" t="s">
        <v>414</v>
      </c>
      <c r="U563" s="375" t="str">
        <f t="shared" ca="1" si="117"/>
        <v>SPP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SPP</v>
      </c>
    </row>
    <row r="564" spans="9:29" x14ac:dyDescent="0.4">
      <c r="I564" s="428" t="s">
        <v>232</v>
      </c>
      <c r="J564" s="375" t="str">
        <f t="shared" ca="1" si="116"/>
        <v>SPP</v>
      </c>
      <c r="K564" s="375" t="s">
        <v>406</v>
      </c>
      <c r="L564" s="375" t="str">
        <f t="shared" si="110"/>
        <v>33%Boiler_4%Gas Turbine_63%Combined Cycle_0%Internal Combustion Engine</v>
      </c>
      <c r="M564" s="824">
        <f t="shared" si="111"/>
        <v>0.4146919932679145</v>
      </c>
      <c r="N564" s="375" t="s">
        <v>397</v>
      </c>
      <c r="O564" s="375" t="s">
        <v>400</v>
      </c>
      <c r="P564" s="763">
        <f t="shared" si="113"/>
        <v>0.48840668991434188</v>
      </c>
      <c r="Q564" s="375" t="s">
        <v>399</v>
      </c>
      <c r="R564" s="831" t="str">
        <f t="shared" ca="1" si="114"/>
        <v>Electric tab Row 144-154 for Natural gas Mix when Inputs tab E710 = SPP</v>
      </c>
      <c r="S564" s="428" t="s">
        <v>49</v>
      </c>
      <c r="T564" s="375" t="s">
        <v>414</v>
      </c>
      <c r="U564" s="375" t="str">
        <f t="shared" ca="1" si="117"/>
        <v>SPP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SPP</v>
      </c>
    </row>
    <row r="565" spans="9:29" x14ac:dyDescent="0.4">
      <c r="I565" s="428" t="s">
        <v>232</v>
      </c>
      <c r="J565" s="375" t="str">
        <f t="shared" ca="1" si="116"/>
        <v>SPP</v>
      </c>
      <c r="K565" s="375" t="s">
        <v>406</v>
      </c>
      <c r="L565" s="375" t="str">
        <f t="shared" si="110"/>
        <v>33%Boiler_4%Gas Turbine_63%Combined Cycle_0%Internal Combustion Engine</v>
      </c>
      <c r="M565" s="824">
        <f t="shared" si="111"/>
        <v>0.4146919932679145</v>
      </c>
      <c r="N565" s="375" t="s">
        <v>387</v>
      </c>
      <c r="O565" s="375" t="s">
        <v>401</v>
      </c>
      <c r="P565" s="378">
        <f>(C145+C189)/1000/10^6/0.000293071</f>
        <v>1.4110490305859304E-5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SPP</v>
      </c>
      <c r="S565" s="428" t="s">
        <v>49</v>
      </c>
      <c r="T565" s="375" t="s">
        <v>414</v>
      </c>
      <c r="U565" s="375" t="str">
        <f t="shared" ca="1" si="117"/>
        <v>SPP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SPP</v>
      </c>
    </row>
    <row r="566" spans="9:29" x14ac:dyDescent="0.4">
      <c r="I566" s="428" t="s">
        <v>232</v>
      </c>
      <c r="J566" s="375" t="str">
        <f t="shared" ca="1" si="116"/>
        <v>SPP</v>
      </c>
      <c r="K566" s="375" t="s">
        <v>406</v>
      </c>
      <c r="L566" s="375" t="str">
        <f t="shared" si="110"/>
        <v>33%Boiler_4%Gas Turbine_63%Combined Cycle_0%Internal Combustion Engine</v>
      </c>
      <c r="M566" s="824">
        <f t="shared" si="111"/>
        <v>0.4146919932679145</v>
      </c>
      <c r="N566" s="375" t="s">
        <v>388</v>
      </c>
      <c r="O566" s="375" t="s">
        <v>401</v>
      </c>
      <c r="P566" s="378">
        <f t="shared" ref="P566:P575" si="119">(C146+C190)/1000/10^6/0.000293071</f>
        <v>2.4665565386693898E-4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SPP</v>
      </c>
      <c r="S566" s="428" t="s">
        <v>49</v>
      </c>
      <c r="T566" s="375" t="s">
        <v>414</v>
      </c>
      <c r="U566" s="375" t="str">
        <f t="shared" ca="1" si="117"/>
        <v>SPP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SPP</v>
      </c>
    </row>
    <row r="567" spans="9:29" x14ac:dyDescent="0.4">
      <c r="I567" s="428" t="s">
        <v>232</v>
      </c>
      <c r="J567" s="375" t="str">
        <f t="shared" ca="1" si="116"/>
        <v>SPP</v>
      </c>
      <c r="K567" s="375" t="s">
        <v>406</v>
      </c>
      <c r="L567" s="375" t="str">
        <f t="shared" si="110"/>
        <v>33%Boiler_4%Gas Turbine_63%Combined Cycle_0%Internal Combustion Engine</v>
      </c>
      <c r="M567" s="824">
        <f t="shared" si="111"/>
        <v>0.4146919932679145</v>
      </c>
      <c r="N567" s="375" t="s">
        <v>389</v>
      </c>
      <c r="O567" s="375" t="s">
        <v>401</v>
      </c>
      <c r="P567" s="378">
        <f t="shared" si="119"/>
        <v>5.5563062281072388E-4</v>
      </c>
      <c r="Q567" s="375" t="s">
        <v>399</v>
      </c>
      <c r="R567" s="831" t="str">
        <f t="shared" ca="1" si="120"/>
        <v>Electric tab Row 144-154 plus Row 188-198 for Natural gas Mix when Inputs tab E710 = SPP</v>
      </c>
      <c r="S567" s="428" t="s">
        <v>49</v>
      </c>
      <c r="T567" s="375" t="s">
        <v>414</v>
      </c>
      <c r="U567" s="375" t="str">
        <f t="shared" ca="1" si="117"/>
        <v>SPP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SPP</v>
      </c>
    </row>
    <row r="568" spans="9:29" x14ac:dyDescent="0.4">
      <c r="I568" s="428" t="s">
        <v>232</v>
      </c>
      <c r="J568" s="375" t="str">
        <f t="shared" ca="1" si="116"/>
        <v>SPP</v>
      </c>
      <c r="K568" s="375" t="s">
        <v>406</v>
      </c>
      <c r="L568" s="375" t="str">
        <f t="shared" si="110"/>
        <v>33%Boiler_4%Gas Turbine_63%Combined Cycle_0%Internal Combustion Engine</v>
      </c>
      <c r="M568" s="824">
        <f t="shared" si="111"/>
        <v>0.4146919932679145</v>
      </c>
      <c r="N568" s="375" t="s">
        <v>390</v>
      </c>
      <c r="O568" s="375" t="s">
        <v>401</v>
      </c>
      <c r="P568" s="378">
        <f t="shared" si="119"/>
        <v>1.6435567705127788E-5</v>
      </c>
      <c r="Q568" s="375" t="s">
        <v>399</v>
      </c>
      <c r="R568" s="831" t="str">
        <f t="shared" ca="1" si="120"/>
        <v>Electric tab Row 144-154 plus Row 188-198 for Natural gas Mix when Inputs tab E710 = SPP</v>
      </c>
      <c r="S568" s="428" t="s">
        <v>49</v>
      </c>
      <c r="T568" s="375" t="s">
        <v>414</v>
      </c>
      <c r="U568" s="375" t="str">
        <f t="shared" ca="1" si="117"/>
        <v>SPP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SPP</v>
      </c>
    </row>
    <row r="569" spans="9:29" x14ac:dyDescent="0.4">
      <c r="I569" s="428" t="s">
        <v>232</v>
      </c>
      <c r="J569" s="375" t="str">
        <f t="shared" ca="1" si="116"/>
        <v>SPP</v>
      </c>
      <c r="K569" s="375" t="s">
        <v>406</v>
      </c>
      <c r="L569" s="375" t="str">
        <f t="shared" si="110"/>
        <v>33%Boiler_4%Gas Turbine_63%Combined Cycle_0%Internal Combustion Engine</v>
      </c>
      <c r="M569" s="824">
        <f t="shared" si="111"/>
        <v>0.4146919932679145</v>
      </c>
      <c r="N569" s="375" t="s">
        <v>391</v>
      </c>
      <c r="O569" s="375" t="s">
        <v>401</v>
      </c>
      <c r="P569" s="378">
        <f t="shared" si="119"/>
        <v>1.6250941153706105E-5</v>
      </c>
      <c r="Q569" s="375" t="s">
        <v>399</v>
      </c>
      <c r="R569" s="831" t="str">
        <f t="shared" ca="1" si="120"/>
        <v>Electric tab Row 144-154 plus Row 188-198 for Natural gas Mix when Inputs tab E710 = SPP</v>
      </c>
      <c r="S569" s="428" t="s">
        <v>49</v>
      </c>
      <c r="T569" s="375" t="s">
        <v>414</v>
      </c>
      <c r="U569" s="375" t="str">
        <f t="shared" ca="1" si="117"/>
        <v>SPP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SPP</v>
      </c>
    </row>
    <row r="570" spans="9:29" x14ac:dyDescent="0.4">
      <c r="I570" s="428" t="s">
        <v>232</v>
      </c>
      <c r="J570" s="375" t="str">
        <f t="shared" ca="1" si="116"/>
        <v>SPP</v>
      </c>
      <c r="K570" s="375" t="s">
        <v>406</v>
      </c>
      <c r="L570" s="375" t="str">
        <f t="shared" si="110"/>
        <v>33%Boiler_4%Gas Turbine_63%Combined Cycle_0%Internal Combustion Engine</v>
      </c>
      <c r="M570" s="824">
        <f t="shared" si="111"/>
        <v>0.4146919932679145</v>
      </c>
      <c r="N570" s="375" t="s">
        <v>392</v>
      </c>
      <c r="O570" s="375" t="s">
        <v>401</v>
      </c>
      <c r="P570" s="378">
        <f t="shared" si="119"/>
        <v>5.7720486508183237E-6</v>
      </c>
      <c r="Q570" s="375" t="s">
        <v>399</v>
      </c>
      <c r="R570" s="831" t="str">
        <f t="shared" ca="1" si="120"/>
        <v>Electric tab Row 144-154 plus Row 188-198 for Natural gas Mix when Inputs tab E710 = SPP</v>
      </c>
      <c r="S570" s="428" t="s">
        <v>49</v>
      </c>
      <c r="T570" s="375" t="s">
        <v>414</v>
      </c>
      <c r="U570" s="375" t="str">
        <f t="shared" ca="1" si="117"/>
        <v>SPP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SPP</v>
      </c>
    </row>
    <row r="571" spans="9:29" x14ac:dyDescent="0.4">
      <c r="I571" s="428" t="s">
        <v>232</v>
      </c>
      <c r="J571" s="375" t="str">
        <f t="shared" ca="1" si="116"/>
        <v>SPP</v>
      </c>
      <c r="K571" s="375" t="s">
        <v>406</v>
      </c>
      <c r="L571" s="375" t="str">
        <f t="shared" si="110"/>
        <v>33%Boiler_4%Gas Turbine_63%Combined Cycle_0%Internal Combustion Engine</v>
      </c>
      <c r="M571" s="824">
        <f t="shared" si="111"/>
        <v>0.4146919932679145</v>
      </c>
      <c r="N571" s="375" t="s">
        <v>393</v>
      </c>
      <c r="O571" s="375" t="s">
        <v>401</v>
      </c>
      <c r="P571" s="378">
        <f t="shared" si="119"/>
        <v>2.4206051360875571E-6</v>
      </c>
      <c r="Q571" s="375" t="s">
        <v>399</v>
      </c>
      <c r="R571" s="831" t="str">
        <f t="shared" ca="1" si="120"/>
        <v>Electric tab Row 144-154 plus Row 188-198 for Natural gas Mix when Inputs tab E710 = SPP</v>
      </c>
      <c r="S571" s="428" t="s">
        <v>49</v>
      </c>
      <c r="T571" s="375" t="s">
        <v>414</v>
      </c>
      <c r="U571" s="375" t="str">
        <f t="shared" ca="1" si="117"/>
        <v>SPP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SPP</v>
      </c>
    </row>
    <row r="572" spans="9:29" x14ac:dyDescent="0.4">
      <c r="I572" s="428" t="s">
        <v>232</v>
      </c>
      <c r="J572" s="375" t="str">
        <f t="shared" ca="1" si="116"/>
        <v>SPP</v>
      </c>
      <c r="K572" s="375" t="s">
        <v>406</v>
      </c>
      <c r="L572" s="375" t="str">
        <f t="shared" si="110"/>
        <v>33%Boiler_4%Gas Turbine_63%Combined Cycle_0%Internal Combustion Engine</v>
      </c>
      <c r="M572" s="824">
        <f t="shared" si="111"/>
        <v>0.4146919932679145</v>
      </c>
      <c r="N572" s="375" t="s">
        <v>394</v>
      </c>
      <c r="O572" s="375" t="s">
        <v>401</v>
      </c>
      <c r="P572" s="378">
        <f t="shared" si="119"/>
        <v>7.380157008331355E-6</v>
      </c>
      <c r="Q572" s="375" t="s">
        <v>399</v>
      </c>
      <c r="R572" s="831" t="str">
        <f t="shared" ca="1" si="120"/>
        <v>Electric tab Row 144-154 plus Row 188-198 for Natural gas Mix when Inputs tab E710 = SPP</v>
      </c>
      <c r="S572" s="428" t="s">
        <v>49</v>
      </c>
      <c r="T572" s="375" t="s">
        <v>414</v>
      </c>
      <c r="U572" s="375" t="str">
        <f t="shared" ca="1" si="117"/>
        <v>SPP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SPP</v>
      </c>
    </row>
    <row r="573" spans="9:29" x14ac:dyDescent="0.4">
      <c r="I573" s="428" t="s">
        <v>232</v>
      </c>
      <c r="J573" s="375" t="str">
        <f t="shared" ca="1" si="116"/>
        <v>SPP</v>
      </c>
      <c r="K573" s="375" t="s">
        <v>406</v>
      </c>
      <c r="L573" s="375" t="str">
        <f t="shared" si="110"/>
        <v>33%Boiler_4%Gas Turbine_63%Combined Cycle_0%Internal Combustion Engine</v>
      </c>
      <c r="M573" s="824">
        <f t="shared" si="111"/>
        <v>0.4146919932679145</v>
      </c>
      <c r="N573" s="375" t="s">
        <v>395</v>
      </c>
      <c r="O573" s="375" t="s">
        <v>401</v>
      </c>
      <c r="P573" s="378">
        <f t="shared" si="119"/>
        <v>1.002056759367841E-5</v>
      </c>
      <c r="Q573" s="375" t="s">
        <v>399</v>
      </c>
      <c r="R573" s="831" t="str">
        <f t="shared" ca="1" si="120"/>
        <v>Electric tab Row 144-154 plus Row 188-198 for Natural gas Mix when Inputs tab E710 = SPP</v>
      </c>
      <c r="S573" s="428" t="s">
        <v>49</v>
      </c>
      <c r="T573" s="375" t="s">
        <v>414</v>
      </c>
      <c r="U573" s="375" t="str">
        <f t="shared" ca="1" si="117"/>
        <v>SPP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SPP</v>
      </c>
    </row>
    <row r="574" spans="9:29" x14ac:dyDescent="0.4">
      <c r="I574" s="428" t="s">
        <v>232</v>
      </c>
      <c r="J574" s="375" t="str">
        <f t="shared" ca="1" si="116"/>
        <v>SPP</v>
      </c>
      <c r="K574" s="375" t="s">
        <v>406</v>
      </c>
      <c r="L574" s="375" t="str">
        <f t="shared" si="110"/>
        <v>33%Boiler_4%Gas Turbine_63%Combined Cycle_0%Internal Combustion Engine</v>
      </c>
      <c r="M574" s="824">
        <f t="shared" si="111"/>
        <v>0.4146919932679145</v>
      </c>
      <c r="N574" s="375" t="s">
        <v>396</v>
      </c>
      <c r="O574" s="375" t="s">
        <v>401</v>
      </c>
      <c r="P574" s="378">
        <f t="shared" si="119"/>
        <v>1.005394880186657E-6</v>
      </c>
      <c r="Q574" s="375" t="s">
        <v>399</v>
      </c>
      <c r="R574" s="831" t="str">
        <f t="shared" ca="1" si="120"/>
        <v>Electric tab Row 144-154 plus Row 188-198 for Natural gas Mix when Inputs tab E710 = SPP</v>
      </c>
      <c r="S574" s="428" t="s">
        <v>49</v>
      </c>
      <c r="T574" s="375" t="s">
        <v>414</v>
      </c>
      <c r="U574" s="375" t="str">
        <f t="shared" ca="1" si="117"/>
        <v>SPP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SPP</v>
      </c>
    </row>
    <row r="575" spans="9:29" x14ac:dyDescent="0.4">
      <c r="I575" s="430" t="s">
        <v>232</v>
      </c>
      <c r="J575" s="832" t="str">
        <f t="shared" ca="1" si="116"/>
        <v>SPP</v>
      </c>
      <c r="K575" s="832" t="s">
        <v>406</v>
      </c>
      <c r="L575" s="832" t="str">
        <f t="shared" si="110"/>
        <v>33%Boiler_4%Gas Turbine_63%Combined Cycle_0%Internal Combustion Engine</v>
      </c>
      <c r="M575" s="833">
        <f t="shared" si="111"/>
        <v>0.4146919932679145</v>
      </c>
      <c r="N575" s="832" t="s">
        <v>397</v>
      </c>
      <c r="O575" s="832" t="s">
        <v>401</v>
      </c>
      <c r="P575" s="404">
        <f t="shared" si="119"/>
        <v>0.48895236270055331</v>
      </c>
      <c r="Q575" s="832" t="s">
        <v>399</v>
      </c>
      <c r="R575" s="834" t="str">
        <f t="shared" ca="1" si="120"/>
        <v>Electric tab Row 144-154 plus Row 188-198 for Natural gas Mix when Inputs tab E710 = SPP</v>
      </c>
      <c r="S575" s="428" t="s">
        <v>49</v>
      </c>
      <c r="T575" s="375" t="s">
        <v>414</v>
      </c>
      <c r="U575" s="375" t="str">
        <f t="shared" ca="1" si="117"/>
        <v>SPP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SPP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SPP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0.34300000000000003</v>
      </c>
      <c r="Y576" s="375" t="s">
        <v>411</v>
      </c>
      <c r="Z576" s="375" t="s">
        <v>400</v>
      </c>
      <c r="AA576" s="837">
        <f>E140/10^6</f>
        <v>2.9154518950437316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SPP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SPP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0.34300000000000003</v>
      </c>
      <c r="Y577" s="375" t="s">
        <v>387</v>
      </c>
      <c r="Z577" s="375" t="s">
        <v>400</v>
      </c>
      <c r="AA577" s="763">
        <f>E145/1000/10^6/0.000293071</f>
        <v>1.8000004265178062E-5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SPP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SPP</v>
      </c>
      <c r="V578" s="375" t="s">
        <v>406</v>
      </c>
      <c r="W578" s="375" t="str">
        <f t="shared" si="122"/>
        <v>100%Boiler_0%IGCC</v>
      </c>
      <c r="X578" s="824">
        <f t="shared" si="123"/>
        <v>0.34300000000000003</v>
      </c>
      <c r="Y578" s="375" t="s">
        <v>388</v>
      </c>
      <c r="Z578" s="375" t="s">
        <v>400</v>
      </c>
      <c r="AA578" s="763">
        <f t="shared" ref="AA578:AA587" si="125">E146/1000/10^6/0.000293071</f>
        <v>1.4700003483228752E-4</v>
      </c>
      <c r="AB578" s="375" t="s">
        <v>399</v>
      </c>
      <c r="AC578" s="831" t="str">
        <f t="shared" ca="1" si="124"/>
        <v>Electric tab Row 144-154 for Coal Mix when Inputs tab E710 = SPP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SPP</v>
      </c>
      <c r="V579" s="375" t="s">
        <v>406</v>
      </c>
      <c r="W579" s="375" t="str">
        <f t="shared" si="122"/>
        <v>100%Boiler_0%IGCC</v>
      </c>
      <c r="X579" s="824">
        <f t="shared" si="123"/>
        <v>0.34300000000000003</v>
      </c>
      <c r="Y579" s="375" t="s">
        <v>389</v>
      </c>
      <c r="Z579" s="375" t="s">
        <v>400</v>
      </c>
      <c r="AA579" s="763">
        <f t="shared" si="125"/>
        <v>1.4720003487967836E-3</v>
      </c>
      <c r="AB579" s="375" t="s">
        <v>399</v>
      </c>
      <c r="AC579" s="831" t="str">
        <f t="shared" ca="1" si="124"/>
        <v>Electric tab Row 144-154 for Coal Mix when Inputs tab E710 = SPP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SPP</v>
      </c>
      <c r="V580" s="375" t="s">
        <v>406</v>
      </c>
      <c r="W580" s="375" t="str">
        <f t="shared" si="122"/>
        <v>100%Boiler_0%IGCC</v>
      </c>
      <c r="X580" s="824">
        <f t="shared" si="123"/>
        <v>0.34300000000000003</v>
      </c>
      <c r="Y580" s="375" t="s">
        <v>390</v>
      </c>
      <c r="Z580" s="375" t="s">
        <v>400</v>
      </c>
      <c r="AA580" s="763">
        <f t="shared" si="125"/>
        <v>1.8600004407350664E-4</v>
      </c>
      <c r="AB580" s="375" t="s">
        <v>399</v>
      </c>
      <c r="AC580" s="831" t="str">
        <f t="shared" ca="1" si="124"/>
        <v>Electric tab Row 144-154 for Coal Mix when Inputs tab E710 = SPP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SPP</v>
      </c>
      <c r="V581" s="375" t="s">
        <v>406</v>
      </c>
      <c r="W581" s="375" t="str">
        <f t="shared" si="122"/>
        <v>100%Boiler_0%IGCC</v>
      </c>
      <c r="X581" s="824">
        <f t="shared" si="123"/>
        <v>0.34300000000000003</v>
      </c>
      <c r="Y581" s="375" t="s">
        <v>391</v>
      </c>
      <c r="Z581" s="375" t="s">
        <v>400</v>
      </c>
      <c r="AA581" s="763">
        <f t="shared" si="125"/>
        <v>1.6100003814964825E-4</v>
      </c>
      <c r="AB581" s="375" t="s">
        <v>399</v>
      </c>
      <c r="AC581" s="831" t="str">
        <f t="shared" ca="1" si="124"/>
        <v>Electric tab Row 144-154 for Coal Mix when Inputs tab E710 = SPP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SPP</v>
      </c>
      <c r="V582" s="375" t="s">
        <v>406</v>
      </c>
      <c r="W582" s="375" t="str">
        <f t="shared" si="122"/>
        <v>100%Boiler_0%IGCC</v>
      </c>
      <c r="X582" s="824">
        <f t="shared" si="123"/>
        <v>0.34300000000000003</v>
      </c>
      <c r="Y582" s="375" t="s">
        <v>392</v>
      </c>
      <c r="Z582" s="375" t="s">
        <v>400</v>
      </c>
      <c r="AA582" s="763">
        <f t="shared" si="125"/>
        <v>3.0430007210520468E-3</v>
      </c>
      <c r="AB582" s="375" t="s">
        <v>399</v>
      </c>
      <c r="AC582" s="831" t="str">
        <f t="shared" ca="1" si="124"/>
        <v>Electric tab Row 144-154 for Coal Mix when Inputs tab E710 = SPP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SPP</v>
      </c>
      <c r="V583" s="375" t="s">
        <v>406</v>
      </c>
      <c r="W583" s="375" t="str">
        <f t="shared" si="122"/>
        <v>100%Boiler_0%IGCC</v>
      </c>
      <c r="X583" s="824">
        <f t="shared" si="123"/>
        <v>0.34300000000000003</v>
      </c>
      <c r="Y583" s="375" t="s">
        <v>393</v>
      </c>
      <c r="Z583" s="375" t="s">
        <v>400</v>
      </c>
      <c r="AA583" s="763">
        <f t="shared" si="125"/>
        <v>6.9230016404348731E-6</v>
      </c>
      <c r="AB583" s="375" t="s">
        <v>399</v>
      </c>
      <c r="AC583" s="831" t="str">
        <f t="shared" ca="1" si="124"/>
        <v>Electric tab Row 144-154 for Coal Mix when Inputs tab E710 = SPP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SPP</v>
      </c>
      <c r="V584" s="375" t="s">
        <v>406</v>
      </c>
      <c r="W584" s="375" t="str">
        <f t="shared" si="122"/>
        <v>100%Boiler_0%IGCC</v>
      </c>
      <c r="X584" s="824">
        <f t="shared" si="123"/>
        <v>0.34300000000000003</v>
      </c>
      <c r="Y584" s="375" t="s">
        <v>394</v>
      </c>
      <c r="Z584" s="375" t="s">
        <v>400</v>
      </c>
      <c r="AA584" s="763">
        <f t="shared" si="125"/>
        <v>1.3041003090121508E-5</v>
      </c>
      <c r="AB584" s="375" t="s">
        <v>399</v>
      </c>
      <c r="AC584" s="831" t="str">
        <f t="shared" ca="1" si="124"/>
        <v>Electric tab Row 144-154 for Coal Mix when Inputs tab E710 = SPP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SPP</v>
      </c>
      <c r="V585" s="375" t="s">
        <v>406</v>
      </c>
      <c r="W585" s="375" t="str">
        <f t="shared" si="122"/>
        <v>100%Boiler_0%IGCC</v>
      </c>
      <c r="X585" s="824">
        <f t="shared" si="123"/>
        <v>0.34300000000000003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SPP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SPP</v>
      </c>
      <c r="V586" s="375" t="s">
        <v>406</v>
      </c>
      <c r="W586" s="375" t="str">
        <f t="shared" si="122"/>
        <v>100%Boiler_0%IGCC</v>
      </c>
      <c r="X586" s="824">
        <f t="shared" si="123"/>
        <v>0.34300000000000003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SPP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SPP</v>
      </c>
      <c r="V587" s="375" t="s">
        <v>406</v>
      </c>
      <c r="W587" s="375" t="str">
        <f t="shared" si="122"/>
        <v>100%Boiler_0%IGCC</v>
      </c>
      <c r="X587" s="824">
        <f t="shared" si="123"/>
        <v>0.34300000000000003</v>
      </c>
      <c r="Y587" s="375" t="s">
        <v>397</v>
      </c>
      <c r="Z587" s="375" t="s">
        <v>400</v>
      </c>
      <c r="AA587" s="763">
        <f t="shared" si="125"/>
        <v>0.81905865260074728</v>
      </c>
      <c r="AB587" s="375" t="s">
        <v>399</v>
      </c>
      <c r="AC587" s="831" t="str">
        <f t="shared" ca="1" si="124"/>
        <v>Electric tab Row 144-154 for Coal Mix when Inputs tab E710 = SPP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SPP</v>
      </c>
      <c r="V588" s="375" t="s">
        <v>406</v>
      </c>
      <c r="W588" s="375" t="str">
        <f t="shared" si="122"/>
        <v>100%Boiler_0%IGCC</v>
      </c>
      <c r="X588" s="824">
        <f t="shared" si="123"/>
        <v>0.34300000000000003</v>
      </c>
      <c r="Y588" s="375" t="s">
        <v>387</v>
      </c>
      <c r="Z588" s="375" t="s">
        <v>401</v>
      </c>
      <c r="AA588" s="378">
        <f>(E145+E189)/1000/10^6/0.000293071</f>
        <v>1.8811812823335467E-5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SPP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SPP</v>
      </c>
      <c r="V589" s="375" t="s">
        <v>406</v>
      </c>
      <c r="W589" s="375" t="str">
        <f t="shared" si="122"/>
        <v>100%Boiler_0%IGCC</v>
      </c>
      <c r="X589" s="824">
        <f t="shared" si="123"/>
        <v>0.34300000000000003</v>
      </c>
      <c r="Y589" s="375" t="s">
        <v>388</v>
      </c>
      <c r="Z589" s="375" t="s">
        <v>401</v>
      </c>
      <c r="AA589" s="378">
        <f t="shared" ref="AA589:AA598" si="127">(E146+E190)/1000/10^6/0.000293071</f>
        <v>1.5246176052051614E-4</v>
      </c>
      <c r="AB589" s="375" t="s">
        <v>399</v>
      </c>
      <c r="AC589" s="831" t="str">
        <f t="shared" ca="1" si="126"/>
        <v>Electric tab Row 144-154 plus Row 188-198 for Coal Mix when Inputs tab E710 = SPP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SPP</v>
      </c>
      <c r="V590" s="375" t="s">
        <v>406</v>
      </c>
      <c r="W590" s="375" t="str">
        <f t="shared" si="122"/>
        <v>100%Boiler_0%IGCC</v>
      </c>
      <c r="X590" s="824">
        <f t="shared" si="123"/>
        <v>0.34300000000000003</v>
      </c>
      <c r="Y590" s="375" t="s">
        <v>389</v>
      </c>
      <c r="Z590" s="375" t="s">
        <v>401</v>
      </c>
      <c r="AA590" s="378">
        <f t="shared" si="127"/>
        <v>1.4728287215944457E-3</v>
      </c>
      <c r="AB590" s="375" t="s">
        <v>399</v>
      </c>
      <c r="AC590" s="831" t="str">
        <f t="shared" ca="1" si="126"/>
        <v>Electric tab Row 144-154 plus Row 188-198 for Coal Mix when Inputs tab E710 = SPP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SPP</v>
      </c>
      <c r="V591" s="375" t="s">
        <v>406</v>
      </c>
      <c r="W591" s="375" t="str">
        <f t="shared" si="122"/>
        <v>100%Boiler_0%IGCC</v>
      </c>
      <c r="X591" s="824">
        <f t="shared" si="123"/>
        <v>0.34300000000000003</v>
      </c>
      <c r="Y591" s="375" t="s">
        <v>390</v>
      </c>
      <c r="Z591" s="375" t="s">
        <v>401</v>
      </c>
      <c r="AA591" s="378">
        <f t="shared" si="127"/>
        <v>1.8650222292753525E-4</v>
      </c>
      <c r="AB591" s="375" t="s">
        <v>399</v>
      </c>
      <c r="AC591" s="831" t="str">
        <f t="shared" ca="1" si="126"/>
        <v>Electric tab Row 144-154 plus Row 188-198 for Coal Mix when Inputs tab E710 = SPP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SPP</v>
      </c>
      <c r="V592" s="375" t="s">
        <v>406</v>
      </c>
      <c r="W592" s="375" t="str">
        <f t="shared" si="122"/>
        <v>100%Boiler_0%IGCC</v>
      </c>
      <c r="X592" s="824">
        <f t="shared" si="123"/>
        <v>0.34300000000000003</v>
      </c>
      <c r="Y592" s="375" t="s">
        <v>391</v>
      </c>
      <c r="Z592" s="375" t="s">
        <v>401</v>
      </c>
      <c r="AA592" s="378">
        <f t="shared" si="127"/>
        <v>1.6123185842400716E-4</v>
      </c>
      <c r="AB592" s="375" t="s">
        <v>399</v>
      </c>
      <c r="AC592" s="831" t="str">
        <f t="shared" ca="1" si="126"/>
        <v>Electric tab Row 144-154 plus Row 188-198 for Coal Mix when Inputs tab E710 = SPP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SPP</v>
      </c>
      <c r="V593" s="375" t="s">
        <v>406</v>
      </c>
      <c r="W593" s="375" t="str">
        <f t="shared" si="122"/>
        <v>100%Boiler_0%IGCC</v>
      </c>
      <c r="X593" s="824">
        <f t="shared" si="123"/>
        <v>0.34300000000000003</v>
      </c>
      <c r="Y593" s="375" t="s">
        <v>392</v>
      </c>
      <c r="Z593" s="375" t="s">
        <v>401</v>
      </c>
      <c r="AA593" s="378">
        <f t="shared" si="127"/>
        <v>3.0458293249719507E-3</v>
      </c>
      <c r="AB593" s="375" t="s">
        <v>399</v>
      </c>
      <c r="AC593" s="831" t="str">
        <f t="shared" ca="1" si="126"/>
        <v>Electric tab Row 144-154 plus Row 188-198 for Coal Mix when Inputs tab E710 = SPP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SPP</v>
      </c>
      <c r="V594" s="375" t="s">
        <v>406</v>
      </c>
      <c r="W594" s="375" t="str">
        <f t="shared" si="122"/>
        <v>100%Boiler_0%IGCC</v>
      </c>
      <c r="X594" s="824">
        <f t="shared" si="123"/>
        <v>0.34300000000000003</v>
      </c>
      <c r="Y594" s="375" t="s">
        <v>393</v>
      </c>
      <c r="Z594" s="375" t="s">
        <v>401</v>
      </c>
      <c r="AA594" s="378">
        <f t="shared" si="127"/>
        <v>6.927325335662516E-6</v>
      </c>
      <c r="AB594" s="375" t="s">
        <v>399</v>
      </c>
      <c r="AC594" s="831" t="str">
        <f t="shared" ca="1" si="126"/>
        <v>Electric tab Row 144-154 plus Row 188-198 for Coal Mix when Inputs tab E710 = SPP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SPP</v>
      </c>
      <c r="V595" s="375" t="s">
        <v>406</v>
      </c>
      <c r="W595" s="375" t="str">
        <f t="shared" si="122"/>
        <v>100%Boiler_0%IGCC</v>
      </c>
      <c r="X595" s="824">
        <f t="shared" si="123"/>
        <v>0.34300000000000003</v>
      </c>
      <c r="Y595" s="375" t="s">
        <v>394</v>
      </c>
      <c r="Z595" s="375" t="s">
        <v>401</v>
      </c>
      <c r="AA595" s="378">
        <f t="shared" si="127"/>
        <v>1.3050473461081271E-5</v>
      </c>
      <c r="AB595" s="375" t="s">
        <v>399</v>
      </c>
      <c r="AC595" s="831" t="str">
        <f t="shared" ca="1" si="126"/>
        <v>Electric tab Row 144-154 plus Row 188-198 for Coal Mix when Inputs tab E710 = SPP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SPP</v>
      </c>
      <c r="V596" s="375" t="s">
        <v>406</v>
      </c>
      <c r="W596" s="375" t="str">
        <f t="shared" si="122"/>
        <v>100%Boiler_0%IGCC</v>
      </c>
      <c r="X596" s="824">
        <f t="shared" si="123"/>
        <v>0.34300000000000003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SPP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SPP</v>
      </c>
      <c r="V597" s="375" t="s">
        <v>406</v>
      </c>
      <c r="W597" s="375" t="str">
        <f t="shared" si="122"/>
        <v>100%Boiler_0%IGCC</v>
      </c>
      <c r="X597" s="824">
        <f t="shared" si="123"/>
        <v>0.34300000000000003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SPP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SPP</v>
      </c>
      <c r="V598" s="375" t="s">
        <v>406</v>
      </c>
      <c r="W598" s="375" t="str">
        <f t="shared" si="122"/>
        <v>100%Boiler_0%IGCC</v>
      </c>
      <c r="X598" s="824">
        <f t="shared" si="123"/>
        <v>0.34300000000000003</v>
      </c>
      <c r="Y598" s="375" t="s">
        <v>397</v>
      </c>
      <c r="Z598" s="375" t="s">
        <v>401</v>
      </c>
      <c r="AA598" s="378">
        <f t="shared" si="127"/>
        <v>0.81971426002983439</v>
      </c>
      <c r="AB598" s="375" t="s">
        <v>399</v>
      </c>
      <c r="AC598" s="831" t="str">
        <f t="shared" ca="1" si="126"/>
        <v>Electric tab Row 144-154 plus Row 188-198 for Coal Mix when Inputs tab E710 = SPP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SPP</v>
      </c>
      <c r="V599" s="375" t="s">
        <v>52</v>
      </c>
      <c r="X599" s="824">
        <f t="shared" ref="X599:X644" si="130">INDEX($D$71:$D$72,MATCH(V599,$A$71:$A$72,0))</f>
        <v>0.34300000000000003</v>
      </c>
      <c r="Y599" s="375" t="s">
        <v>411</v>
      </c>
      <c r="Z599" s="375" t="s">
        <v>400</v>
      </c>
      <c r="AA599" s="761">
        <f>O140/10^6</f>
        <v>2.9154518950437316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SPP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SPP</v>
      </c>
      <c r="V600" s="375" t="s">
        <v>52</v>
      </c>
      <c r="X600" s="824">
        <f t="shared" si="130"/>
        <v>0.34300000000000003</v>
      </c>
      <c r="Y600" s="375" t="s">
        <v>387</v>
      </c>
      <c r="Z600" s="375" t="s">
        <v>400</v>
      </c>
      <c r="AA600" s="763">
        <f>O145/1000/10^6/0.000293071</f>
        <v>1.8000004265178062E-5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SPP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SPP</v>
      </c>
      <c r="V601" s="375" t="s">
        <v>52</v>
      </c>
      <c r="X601" s="824">
        <f t="shared" si="130"/>
        <v>0.34300000000000003</v>
      </c>
      <c r="Y601" s="375" t="s">
        <v>388</v>
      </c>
      <c r="Z601" s="375" t="s">
        <v>400</v>
      </c>
      <c r="AA601" s="763">
        <f t="shared" ref="AA601:AA610" si="132">O146/1000/10^6/0.000293071</f>
        <v>1.4700003483228752E-4</v>
      </c>
      <c r="AB601" s="375" t="s">
        <v>399</v>
      </c>
      <c r="AC601" s="831" t="str">
        <f t="shared" ca="1" si="131"/>
        <v>Electric tab Row 144-154 for Coal Boiler when Inputs tab E710 = SPP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SPP</v>
      </c>
      <c r="V602" s="375" t="s">
        <v>52</v>
      </c>
      <c r="X602" s="824">
        <f t="shared" si="130"/>
        <v>0.34300000000000003</v>
      </c>
      <c r="Y602" s="375" t="s">
        <v>389</v>
      </c>
      <c r="Z602" s="375" t="s">
        <v>400</v>
      </c>
      <c r="AA602" s="763">
        <f t="shared" si="132"/>
        <v>1.4720003487967836E-3</v>
      </c>
      <c r="AB602" s="375" t="s">
        <v>399</v>
      </c>
      <c r="AC602" s="831" t="str">
        <f t="shared" ca="1" si="131"/>
        <v>Electric tab Row 144-154 for Coal Boiler when Inputs tab E710 = SPP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SPP</v>
      </c>
      <c r="V603" s="375" t="s">
        <v>52</v>
      </c>
      <c r="X603" s="824">
        <f t="shared" si="130"/>
        <v>0.34300000000000003</v>
      </c>
      <c r="Y603" s="375" t="s">
        <v>390</v>
      </c>
      <c r="Z603" s="375" t="s">
        <v>400</v>
      </c>
      <c r="AA603" s="763">
        <f t="shared" si="132"/>
        <v>1.8600004407350664E-4</v>
      </c>
      <c r="AB603" s="375" t="s">
        <v>399</v>
      </c>
      <c r="AC603" s="831" t="str">
        <f t="shared" ca="1" si="131"/>
        <v>Electric tab Row 144-154 for Coal Boiler when Inputs tab E710 = SPP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SPP</v>
      </c>
      <c r="V604" s="375" t="s">
        <v>52</v>
      </c>
      <c r="X604" s="824">
        <f t="shared" si="130"/>
        <v>0.34300000000000003</v>
      </c>
      <c r="Y604" s="375" t="s">
        <v>391</v>
      </c>
      <c r="Z604" s="375" t="s">
        <v>400</v>
      </c>
      <c r="AA604" s="763">
        <f t="shared" si="132"/>
        <v>1.6100003814964825E-4</v>
      </c>
      <c r="AB604" s="375" t="s">
        <v>399</v>
      </c>
      <c r="AC604" s="831" t="str">
        <f t="shared" ca="1" si="131"/>
        <v>Electric tab Row 144-154 for Coal Boiler when Inputs tab E710 = SPP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SPP</v>
      </c>
      <c r="V605" s="375" t="s">
        <v>52</v>
      </c>
      <c r="X605" s="824">
        <f t="shared" si="130"/>
        <v>0.34300000000000003</v>
      </c>
      <c r="Y605" s="375" t="s">
        <v>392</v>
      </c>
      <c r="Z605" s="375" t="s">
        <v>400</v>
      </c>
      <c r="AA605" s="763">
        <f t="shared" si="132"/>
        <v>3.0430007210520468E-3</v>
      </c>
      <c r="AB605" s="375" t="s">
        <v>399</v>
      </c>
      <c r="AC605" s="831" t="str">
        <f t="shared" ca="1" si="131"/>
        <v>Electric tab Row 144-154 for Coal Boiler when Inputs tab E710 = SPP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SPP</v>
      </c>
      <c r="V606" s="375" t="s">
        <v>52</v>
      </c>
      <c r="X606" s="824">
        <f t="shared" si="130"/>
        <v>0.34300000000000003</v>
      </c>
      <c r="Y606" s="375" t="s">
        <v>393</v>
      </c>
      <c r="Z606" s="375" t="s">
        <v>400</v>
      </c>
      <c r="AA606" s="763">
        <f t="shared" si="132"/>
        <v>6.9230016404348731E-6</v>
      </c>
      <c r="AB606" s="375" t="s">
        <v>399</v>
      </c>
      <c r="AC606" s="831" t="str">
        <f t="shared" ca="1" si="131"/>
        <v>Electric tab Row 144-154 for Coal Boiler when Inputs tab E710 = SPP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SPP</v>
      </c>
      <c r="V607" s="375" t="s">
        <v>52</v>
      </c>
      <c r="X607" s="824">
        <f t="shared" si="130"/>
        <v>0.34300000000000003</v>
      </c>
      <c r="Y607" s="375" t="s">
        <v>394</v>
      </c>
      <c r="Z607" s="375" t="s">
        <v>400</v>
      </c>
      <c r="AA607" s="763">
        <f t="shared" si="132"/>
        <v>1.3041003090121508E-5</v>
      </c>
      <c r="AB607" s="375" t="s">
        <v>399</v>
      </c>
      <c r="AC607" s="831" t="str">
        <f t="shared" ca="1" si="131"/>
        <v>Electric tab Row 144-154 for Coal Boiler when Inputs tab E710 = SPP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SPP</v>
      </c>
      <c r="V608" s="375" t="s">
        <v>52</v>
      </c>
      <c r="X608" s="824">
        <f t="shared" si="130"/>
        <v>0.34300000000000003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SPP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SPP</v>
      </c>
      <c r="V609" s="375" t="s">
        <v>52</v>
      </c>
      <c r="X609" s="824">
        <f t="shared" si="130"/>
        <v>0.34300000000000003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SPP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SPP</v>
      </c>
      <c r="V610" s="375" t="s">
        <v>52</v>
      </c>
      <c r="X610" s="824">
        <f t="shared" si="130"/>
        <v>0.34300000000000003</v>
      </c>
      <c r="Y610" s="375" t="s">
        <v>397</v>
      </c>
      <c r="Z610" s="375" t="s">
        <v>400</v>
      </c>
      <c r="AA610" s="763">
        <f t="shared" si="132"/>
        <v>1.3137794471668276</v>
      </c>
      <c r="AB610" s="375" t="s">
        <v>399</v>
      </c>
      <c r="AC610" s="831" t="str">
        <f t="shared" ca="1" si="131"/>
        <v>Electric tab Row 144-154 for Coal Boiler when Inputs tab E710 = SPP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SPP</v>
      </c>
      <c r="V611" s="375" t="s">
        <v>52</v>
      </c>
      <c r="X611" s="824">
        <f t="shared" si="130"/>
        <v>0.34300000000000003</v>
      </c>
      <c r="Y611" s="375" t="s">
        <v>387</v>
      </c>
      <c r="Z611" s="375" t="s">
        <v>401</v>
      </c>
      <c r="AA611" s="378">
        <f>(O145+O189)/1000/10^6/0.000293071</f>
        <v>1.8811812823335467E-5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SPP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SPP</v>
      </c>
      <c r="V612" s="375" t="s">
        <v>52</v>
      </c>
      <c r="X612" s="824">
        <f t="shared" si="130"/>
        <v>0.34300000000000003</v>
      </c>
      <c r="Y612" s="375" t="s">
        <v>388</v>
      </c>
      <c r="Z612" s="375" t="s">
        <v>401</v>
      </c>
      <c r="AA612" s="378">
        <f t="shared" ref="AA612:AA621" si="134">(O146+O190)/1000/10^6/0.000293071</f>
        <v>1.5246176052051614E-4</v>
      </c>
      <c r="AB612" s="375" t="s">
        <v>399</v>
      </c>
      <c r="AC612" s="831" t="str">
        <f t="shared" ca="1" si="133"/>
        <v>Electric tab Row 144-154 plus Row 188-198 for Coal Boiler when Inputs tab E710 = SPP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SPP</v>
      </c>
      <c r="V613" s="375" t="s">
        <v>52</v>
      </c>
      <c r="X613" s="824">
        <f t="shared" si="130"/>
        <v>0.34300000000000003</v>
      </c>
      <c r="Y613" s="375" t="s">
        <v>389</v>
      </c>
      <c r="Z613" s="375" t="s">
        <v>401</v>
      </c>
      <c r="AA613" s="378">
        <f t="shared" si="134"/>
        <v>1.4728287215944457E-3</v>
      </c>
      <c r="AB613" s="375" t="s">
        <v>399</v>
      </c>
      <c r="AC613" s="831" t="str">
        <f t="shared" ca="1" si="133"/>
        <v>Electric tab Row 144-154 plus Row 188-198 for Coal Boiler when Inputs tab E710 = SPP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SPP</v>
      </c>
      <c r="V614" s="375" t="s">
        <v>52</v>
      </c>
      <c r="X614" s="824">
        <f t="shared" si="130"/>
        <v>0.34300000000000003</v>
      </c>
      <c r="Y614" s="375" t="s">
        <v>390</v>
      </c>
      <c r="Z614" s="375" t="s">
        <v>401</v>
      </c>
      <c r="AA614" s="378">
        <f t="shared" si="134"/>
        <v>1.8650222292753525E-4</v>
      </c>
      <c r="AB614" s="375" t="s">
        <v>399</v>
      </c>
      <c r="AC614" s="831" t="str">
        <f t="shared" ca="1" si="133"/>
        <v>Electric tab Row 144-154 plus Row 188-198 for Coal Boiler when Inputs tab E710 = SPP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SPP</v>
      </c>
      <c r="V615" s="375" t="s">
        <v>52</v>
      </c>
      <c r="X615" s="824">
        <f t="shared" si="130"/>
        <v>0.34300000000000003</v>
      </c>
      <c r="Y615" s="375" t="s">
        <v>391</v>
      </c>
      <c r="Z615" s="375" t="s">
        <v>401</v>
      </c>
      <c r="AA615" s="378">
        <f t="shared" si="134"/>
        <v>1.6123185842400716E-4</v>
      </c>
      <c r="AB615" s="375" t="s">
        <v>399</v>
      </c>
      <c r="AC615" s="831" t="str">
        <f t="shared" ca="1" si="133"/>
        <v>Electric tab Row 144-154 plus Row 188-198 for Coal Boiler when Inputs tab E710 = SPP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SPP</v>
      </c>
      <c r="V616" s="375" t="s">
        <v>52</v>
      </c>
      <c r="X616" s="824">
        <f t="shared" si="130"/>
        <v>0.34300000000000003</v>
      </c>
      <c r="Y616" s="375" t="s">
        <v>392</v>
      </c>
      <c r="Z616" s="375" t="s">
        <v>401</v>
      </c>
      <c r="AA616" s="378">
        <f t="shared" si="134"/>
        <v>3.0458293249719507E-3</v>
      </c>
      <c r="AB616" s="375" t="s">
        <v>399</v>
      </c>
      <c r="AC616" s="831" t="str">
        <f t="shared" ca="1" si="133"/>
        <v>Electric tab Row 144-154 plus Row 188-198 for Coal Boiler when Inputs tab E710 = SPP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SPP</v>
      </c>
      <c r="V617" s="375" t="s">
        <v>52</v>
      </c>
      <c r="X617" s="824">
        <f t="shared" si="130"/>
        <v>0.34300000000000003</v>
      </c>
      <c r="Y617" s="375" t="s">
        <v>393</v>
      </c>
      <c r="Z617" s="375" t="s">
        <v>401</v>
      </c>
      <c r="AA617" s="378">
        <f t="shared" si="134"/>
        <v>6.927325335662516E-6</v>
      </c>
      <c r="AB617" s="375" t="s">
        <v>399</v>
      </c>
      <c r="AC617" s="831" t="str">
        <f t="shared" ca="1" si="133"/>
        <v>Electric tab Row 144-154 plus Row 188-198 for Coal Boiler when Inputs tab E710 = SPP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SPP</v>
      </c>
      <c r="V618" s="375" t="s">
        <v>52</v>
      </c>
      <c r="X618" s="824">
        <f t="shared" si="130"/>
        <v>0.34300000000000003</v>
      </c>
      <c r="Y618" s="375" t="s">
        <v>394</v>
      </c>
      <c r="Z618" s="375" t="s">
        <v>401</v>
      </c>
      <c r="AA618" s="378">
        <f t="shared" si="134"/>
        <v>1.3050473461081271E-5</v>
      </c>
      <c r="AB618" s="375" t="s">
        <v>399</v>
      </c>
      <c r="AC618" s="831" t="str">
        <f t="shared" ca="1" si="133"/>
        <v>Electric tab Row 144-154 plus Row 188-198 for Coal Boiler when Inputs tab E710 = SPP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SPP</v>
      </c>
      <c r="V619" s="375" t="s">
        <v>52</v>
      </c>
      <c r="X619" s="824">
        <f t="shared" si="130"/>
        <v>0.34300000000000003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SPP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SPP</v>
      </c>
      <c r="V620" s="375" t="s">
        <v>52</v>
      </c>
      <c r="X620" s="824">
        <f t="shared" si="130"/>
        <v>0.34300000000000003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SPP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SPP</v>
      </c>
      <c r="V621" s="375" t="s">
        <v>52</v>
      </c>
      <c r="W621" s="832"/>
      <c r="X621" s="824">
        <f t="shared" si="130"/>
        <v>0.34300000000000003</v>
      </c>
      <c r="Y621" s="375" t="s">
        <v>397</v>
      </c>
      <c r="Z621" s="375" t="s">
        <v>401</v>
      </c>
      <c r="AA621" s="378">
        <f t="shared" si="134"/>
        <v>1.3148310489819228</v>
      </c>
      <c r="AB621" s="832" t="s">
        <v>399</v>
      </c>
      <c r="AC621" s="834" t="str">
        <f t="shared" ca="1" si="133"/>
        <v>Electric tab Row 144-154 plus Row 188-198 for Coal Boiler when Inputs tab E710 = SPP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SPP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SPP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SPP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SPP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SPP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SPP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SPP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SPP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SPP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SPP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SPP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SPP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SPP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SPP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SPP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SPP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SPP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SPP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SPP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SPP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SPP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SPP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SPP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SPP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SPP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SPP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SPP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SPP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SPP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SPP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SPP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SPP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SPP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SPP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SPP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SPP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SPP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SPP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SPP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SPP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SPP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SPP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SPP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SPP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SPP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SPP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SPP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0.34300000000000003</v>
      </c>
      <c r="Y645" s="375" t="s">
        <v>411</v>
      </c>
      <c r="Z645" s="375" t="s">
        <v>400</v>
      </c>
      <c r="AA645" s="761">
        <f>F140/10^6</f>
        <v>2.9154518950437316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SPP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SPP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0.34300000000000003</v>
      </c>
      <c r="Y646" s="375" t="s">
        <v>387</v>
      </c>
      <c r="Z646" s="375" t="s">
        <v>400</v>
      </c>
      <c r="AA646" s="763">
        <f>F145/1000/10^6/0.000293071</f>
        <v>1.8000004265178062E-5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SPP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SPP</v>
      </c>
      <c r="V647" s="375" t="s">
        <v>406</v>
      </c>
      <c r="W647" s="375" t="str">
        <f t="shared" si="140"/>
        <v>100%Boiler_0%IGCC</v>
      </c>
      <c r="X647" s="824">
        <f t="shared" si="141"/>
        <v>0.34300000000000003</v>
      </c>
      <c r="Y647" s="375" t="s">
        <v>388</v>
      </c>
      <c r="Z647" s="375" t="s">
        <v>400</v>
      </c>
      <c r="AA647" s="763">
        <f t="shared" ref="AA647:AA656" si="143">F146/1000/10^6/0.000293071</f>
        <v>1.4700003483228752E-4</v>
      </c>
      <c r="AB647" s="375" t="s">
        <v>399</v>
      </c>
      <c r="AC647" s="831" t="str">
        <f t="shared" ca="1" si="142"/>
        <v>Electric tab Row 144-154 for Coal Mix when Inputs tab E710 = SPP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SPP</v>
      </c>
      <c r="V648" s="375" t="s">
        <v>406</v>
      </c>
      <c r="W648" s="375" t="str">
        <f t="shared" si="140"/>
        <v>100%Boiler_0%IGCC</v>
      </c>
      <c r="X648" s="824">
        <f t="shared" si="141"/>
        <v>0.34300000000000003</v>
      </c>
      <c r="Y648" s="375" t="s">
        <v>389</v>
      </c>
      <c r="Z648" s="375" t="s">
        <v>400</v>
      </c>
      <c r="AA648" s="763">
        <f t="shared" si="143"/>
        <v>1.4720003487967836E-3</v>
      </c>
      <c r="AB648" s="375" t="s">
        <v>399</v>
      </c>
      <c r="AC648" s="831" t="str">
        <f t="shared" ca="1" si="142"/>
        <v>Electric tab Row 144-154 for Coal Mix when Inputs tab E710 = SPP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SPP</v>
      </c>
      <c r="V649" s="375" t="s">
        <v>406</v>
      </c>
      <c r="W649" s="375" t="str">
        <f t="shared" si="140"/>
        <v>100%Boiler_0%IGCC</v>
      </c>
      <c r="X649" s="824">
        <f t="shared" si="141"/>
        <v>0.34300000000000003</v>
      </c>
      <c r="Y649" s="375" t="s">
        <v>390</v>
      </c>
      <c r="Z649" s="375" t="s">
        <v>400</v>
      </c>
      <c r="AA649" s="763">
        <f t="shared" si="143"/>
        <v>1.8600004407350664E-4</v>
      </c>
      <c r="AB649" s="375" t="s">
        <v>399</v>
      </c>
      <c r="AC649" s="831" t="str">
        <f t="shared" ca="1" si="142"/>
        <v>Electric tab Row 144-154 for Coal Mix when Inputs tab E710 = SPP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SPP</v>
      </c>
      <c r="V650" s="375" t="s">
        <v>406</v>
      </c>
      <c r="W650" s="375" t="str">
        <f t="shared" si="140"/>
        <v>100%Boiler_0%IGCC</v>
      </c>
      <c r="X650" s="824">
        <f t="shared" si="141"/>
        <v>0.34300000000000003</v>
      </c>
      <c r="Y650" s="375" t="s">
        <v>391</v>
      </c>
      <c r="Z650" s="375" t="s">
        <v>400</v>
      </c>
      <c r="AA650" s="763">
        <f t="shared" si="143"/>
        <v>1.6100003814964825E-4</v>
      </c>
      <c r="AB650" s="375" t="s">
        <v>399</v>
      </c>
      <c r="AC650" s="831" t="str">
        <f t="shared" ca="1" si="142"/>
        <v>Electric tab Row 144-154 for Coal Mix when Inputs tab E710 = SPP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SPP</v>
      </c>
      <c r="V651" s="375" t="s">
        <v>406</v>
      </c>
      <c r="W651" s="375" t="str">
        <f t="shared" si="140"/>
        <v>100%Boiler_0%IGCC</v>
      </c>
      <c r="X651" s="824">
        <f t="shared" si="141"/>
        <v>0.34300000000000003</v>
      </c>
      <c r="Y651" s="375" t="s">
        <v>392</v>
      </c>
      <c r="Z651" s="375" t="s">
        <v>400</v>
      </c>
      <c r="AA651" s="763">
        <f t="shared" si="143"/>
        <v>3.0430007210520468E-3</v>
      </c>
      <c r="AB651" s="375" t="s">
        <v>399</v>
      </c>
      <c r="AC651" s="831" t="str">
        <f t="shared" ca="1" si="142"/>
        <v>Electric tab Row 144-154 for Coal Mix when Inputs tab E710 = SPP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SPP</v>
      </c>
      <c r="V652" s="375" t="s">
        <v>406</v>
      </c>
      <c r="W652" s="375" t="str">
        <f t="shared" si="140"/>
        <v>100%Boiler_0%IGCC</v>
      </c>
      <c r="X652" s="824">
        <f t="shared" si="141"/>
        <v>0.34300000000000003</v>
      </c>
      <c r="Y652" s="375" t="s">
        <v>393</v>
      </c>
      <c r="Z652" s="375" t="s">
        <v>400</v>
      </c>
      <c r="AA652" s="763">
        <f t="shared" si="143"/>
        <v>6.9230016404348731E-6</v>
      </c>
      <c r="AB652" s="375" t="s">
        <v>399</v>
      </c>
      <c r="AC652" s="831" t="str">
        <f t="shared" ca="1" si="142"/>
        <v>Electric tab Row 144-154 for Coal Mix when Inputs tab E710 = SPP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SPP</v>
      </c>
      <c r="V653" s="375" t="s">
        <v>406</v>
      </c>
      <c r="W653" s="375" t="str">
        <f t="shared" si="140"/>
        <v>100%Boiler_0%IGCC</v>
      </c>
      <c r="X653" s="824">
        <f t="shared" si="141"/>
        <v>0.34300000000000003</v>
      </c>
      <c r="Y653" s="375" t="s">
        <v>394</v>
      </c>
      <c r="Z653" s="375" t="s">
        <v>400</v>
      </c>
      <c r="AA653" s="763">
        <f t="shared" si="143"/>
        <v>1.3041003090121508E-5</v>
      </c>
      <c r="AB653" s="375" t="s">
        <v>399</v>
      </c>
      <c r="AC653" s="831" t="str">
        <f t="shared" ca="1" si="142"/>
        <v>Electric tab Row 144-154 for Coal Mix when Inputs tab E710 = SPP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SPP</v>
      </c>
      <c r="V654" s="375" t="s">
        <v>406</v>
      </c>
      <c r="W654" s="375" t="str">
        <f t="shared" si="140"/>
        <v>100%Boiler_0%IGCC</v>
      </c>
      <c r="X654" s="824">
        <f t="shared" si="141"/>
        <v>0.34300000000000003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SPP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SPP</v>
      </c>
      <c r="V655" s="375" t="s">
        <v>406</v>
      </c>
      <c r="W655" s="375" t="str">
        <f t="shared" si="140"/>
        <v>100%Boiler_0%IGCC</v>
      </c>
      <c r="X655" s="824">
        <f t="shared" si="141"/>
        <v>0.34300000000000003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SPP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SPP</v>
      </c>
      <c r="V656" s="375" t="s">
        <v>406</v>
      </c>
      <c r="W656" s="375" t="str">
        <f t="shared" si="140"/>
        <v>100%Boiler_0%IGCC</v>
      </c>
      <c r="X656" s="824">
        <f t="shared" si="141"/>
        <v>0.34300000000000003</v>
      </c>
      <c r="Y656" s="375" t="s">
        <v>397</v>
      </c>
      <c r="Z656" s="375" t="s">
        <v>400</v>
      </c>
      <c r="AA656" s="763">
        <f t="shared" si="143"/>
        <v>1.3137794471668276</v>
      </c>
      <c r="AB656" s="375" t="s">
        <v>399</v>
      </c>
      <c r="AC656" s="831" t="str">
        <f t="shared" ca="1" si="142"/>
        <v>Electric tab Row 144-154 for Coal Mix when Inputs tab E710 = SPP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SPP</v>
      </c>
      <c r="V657" s="375" t="s">
        <v>406</v>
      </c>
      <c r="W657" s="375" t="str">
        <f t="shared" si="140"/>
        <v>100%Boiler_0%IGCC</v>
      </c>
      <c r="X657" s="824">
        <f t="shared" si="141"/>
        <v>0.34300000000000003</v>
      </c>
      <c r="Y657" s="375" t="s">
        <v>387</v>
      </c>
      <c r="Z657" s="375" t="s">
        <v>401</v>
      </c>
      <c r="AA657" s="378">
        <f>(F145+F189)/1000/10^6/0.000293071</f>
        <v>1.8811812823335467E-5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SPP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SPP</v>
      </c>
      <c r="V658" s="375" t="s">
        <v>406</v>
      </c>
      <c r="W658" s="375" t="str">
        <f t="shared" si="140"/>
        <v>100%Boiler_0%IGCC</v>
      </c>
      <c r="X658" s="824">
        <f t="shared" si="141"/>
        <v>0.34300000000000003</v>
      </c>
      <c r="Y658" s="375" t="s">
        <v>388</v>
      </c>
      <c r="Z658" s="375" t="s">
        <v>401</v>
      </c>
      <c r="AA658" s="378">
        <f t="shared" ref="AA658:AA667" si="145">(F146+F190)/1000/10^6/0.000293071</f>
        <v>1.5246176052051614E-4</v>
      </c>
      <c r="AB658" s="375" t="s">
        <v>399</v>
      </c>
      <c r="AC658" s="831" t="str">
        <f t="shared" ca="1" si="144"/>
        <v>Electric tab Row 144-154 plus Row 188-198 for Coal Mix when Inputs tab E710 = SPP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SPP</v>
      </c>
      <c r="V659" s="375" t="s">
        <v>406</v>
      </c>
      <c r="W659" s="375" t="str">
        <f t="shared" si="140"/>
        <v>100%Boiler_0%IGCC</v>
      </c>
      <c r="X659" s="824">
        <f t="shared" si="141"/>
        <v>0.34300000000000003</v>
      </c>
      <c r="Y659" s="375" t="s">
        <v>389</v>
      </c>
      <c r="Z659" s="375" t="s">
        <v>401</v>
      </c>
      <c r="AA659" s="378">
        <f t="shared" si="145"/>
        <v>1.4728287215944457E-3</v>
      </c>
      <c r="AB659" s="375" t="s">
        <v>399</v>
      </c>
      <c r="AC659" s="831" t="str">
        <f t="shared" ca="1" si="144"/>
        <v>Electric tab Row 144-154 plus Row 188-198 for Coal Mix when Inputs tab E710 = SPP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SPP</v>
      </c>
      <c r="V660" s="375" t="s">
        <v>406</v>
      </c>
      <c r="W660" s="375" t="str">
        <f t="shared" si="140"/>
        <v>100%Boiler_0%IGCC</v>
      </c>
      <c r="X660" s="824">
        <f t="shared" si="141"/>
        <v>0.34300000000000003</v>
      </c>
      <c r="Y660" s="375" t="s">
        <v>390</v>
      </c>
      <c r="Z660" s="375" t="s">
        <v>401</v>
      </c>
      <c r="AA660" s="378">
        <f t="shared" si="145"/>
        <v>1.8650222292753525E-4</v>
      </c>
      <c r="AB660" s="375" t="s">
        <v>399</v>
      </c>
      <c r="AC660" s="831" t="str">
        <f t="shared" ca="1" si="144"/>
        <v>Electric tab Row 144-154 plus Row 188-198 for Coal Mix when Inputs tab E710 = SPP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SPP</v>
      </c>
      <c r="V661" s="375" t="s">
        <v>406</v>
      </c>
      <c r="W661" s="375" t="str">
        <f t="shared" si="140"/>
        <v>100%Boiler_0%IGCC</v>
      </c>
      <c r="X661" s="824">
        <f t="shared" si="141"/>
        <v>0.34300000000000003</v>
      </c>
      <c r="Y661" s="375" t="s">
        <v>391</v>
      </c>
      <c r="Z661" s="375" t="s">
        <v>401</v>
      </c>
      <c r="AA661" s="378">
        <f t="shared" si="145"/>
        <v>1.6123185842400716E-4</v>
      </c>
      <c r="AB661" s="375" t="s">
        <v>399</v>
      </c>
      <c r="AC661" s="831" t="str">
        <f t="shared" ca="1" si="144"/>
        <v>Electric tab Row 144-154 plus Row 188-198 for Coal Mix when Inputs tab E710 = SPP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SPP</v>
      </c>
      <c r="V662" s="375" t="s">
        <v>406</v>
      </c>
      <c r="W662" s="375" t="str">
        <f t="shared" si="140"/>
        <v>100%Boiler_0%IGCC</v>
      </c>
      <c r="X662" s="824">
        <f t="shared" si="141"/>
        <v>0.34300000000000003</v>
      </c>
      <c r="Y662" s="375" t="s">
        <v>392</v>
      </c>
      <c r="Z662" s="375" t="s">
        <v>401</v>
      </c>
      <c r="AA662" s="378">
        <f t="shared" si="145"/>
        <v>3.0458293249719507E-3</v>
      </c>
      <c r="AB662" s="375" t="s">
        <v>399</v>
      </c>
      <c r="AC662" s="831" t="str">
        <f t="shared" ca="1" si="144"/>
        <v>Electric tab Row 144-154 plus Row 188-198 for Coal Mix when Inputs tab E710 = SPP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SPP</v>
      </c>
      <c r="V663" s="375" t="s">
        <v>406</v>
      </c>
      <c r="W663" s="375" t="str">
        <f t="shared" si="140"/>
        <v>100%Boiler_0%IGCC</v>
      </c>
      <c r="X663" s="824">
        <f t="shared" si="141"/>
        <v>0.34300000000000003</v>
      </c>
      <c r="Y663" s="375" t="s">
        <v>393</v>
      </c>
      <c r="Z663" s="375" t="s">
        <v>401</v>
      </c>
      <c r="AA663" s="378">
        <f t="shared" si="145"/>
        <v>6.927325335662516E-6</v>
      </c>
      <c r="AB663" s="375" t="s">
        <v>399</v>
      </c>
      <c r="AC663" s="831" t="str">
        <f t="shared" ca="1" si="144"/>
        <v>Electric tab Row 144-154 plus Row 188-198 for Coal Mix when Inputs tab E710 = SPP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SPP</v>
      </c>
      <c r="V664" s="375" t="s">
        <v>406</v>
      </c>
      <c r="W664" s="375" t="str">
        <f t="shared" si="140"/>
        <v>100%Boiler_0%IGCC</v>
      </c>
      <c r="X664" s="824">
        <f t="shared" si="141"/>
        <v>0.34300000000000003</v>
      </c>
      <c r="Y664" s="375" t="s">
        <v>394</v>
      </c>
      <c r="Z664" s="375" t="s">
        <v>401</v>
      </c>
      <c r="AA664" s="378">
        <f t="shared" si="145"/>
        <v>1.3050473461081271E-5</v>
      </c>
      <c r="AB664" s="375" t="s">
        <v>399</v>
      </c>
      <c r="AC664" s="831" t="str">
        <f t="shared" ca="1" si="144"/>
        <v>Electric tab Row 144-154 plus Row 188-198 for Coal Mix when Inputs tab E710 = SPP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SPP</v>
      </c>
      <c r="V665" s="375" t="s">
        <v>406</v>
      </c>
      <c r="W665" s="375" t="str">
        <f t="shared" si="140"/>
        <v>100%Boiler_0%IGCC</v>
      </c>
      <c r="X665" s="824">
        <f t="shared" si="141"/>
        <v>0.34300000000000003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SPP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SPP</v>
      </c>
      <c r="V666" s="375" t="s">
        <v>406</v>
      </c>
      <c r="W666" s="375" t="str">
        <f t="shared" si="140"/>
        <v>100%Boiler_0%IGCC</v>
      </c>
      <c r="X666" s="824">
        <f t="shared" si="141"/>
        <v>0.34300000000000003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SPP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SPP</v>
      </c>
      <c r="V667" s="375" t="s">
        <v>406</v>
      </c>
      <c r="W667" s="375" t="str">
        <f t="shared" si="140"/>
        <v>100%Boiler_0%IGCC</v>
      </c>
      <c r="X667" s="824">
        <f t="shared" si="141"/>
        <v>0.34300000000000003</v>
      </c>
      <c r="Y667" s="375" t="s">
        <v>397</v>
      </c>
      <c r="Z667" s="375" t="s">
        <v>401</v>
      </c>
      <c r="AA667" s="378">
        <f t="shared" si="145"/>
        <v>1.3148310489819228</v>
      </c>
      <c r="AB667" s="375" t="s">
        <v>399</v>
      </c>
      <c r="AC667" s="831" t="str">
        <f t="shared" ca="1" si="144"/>
        <v>Electric tab Row 144-154 plus Row 188-198 for Coal Mix when Inputs tab E710 = SPP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SPP</v>
      </c>
      <c r="V668" s="375" t="s">
        <v>52</v>
      </c>
      <c r="X668" s="824">
        <f t="shared" ref="X668:X713" si="147">INDEX($D$71:$D$72,MATCH(V668,$A$71:$A$72,0))</f>
        <v>0.34300000000000003</v>
      </c>
      <c r="Y668" s="375" t="s">
        <v>411</v>
      </c>
      <c r="Z668" s="375" t="s">
        <v>400</v>
      </c>
      <c r="AA668" s="761">
        <f>P140/10^6</f>
        <v>2.9154518950437316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SPP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SPP</v>
      </c>
      <c r="V669" s="375" t="s">
        <v>52</v>
      </c>
      <c r="X669" s="824">
        <f t="shared" si="147"/>
        <v>0.34300000000000003</v>
      </c>
      <c r="Y669" s="375" t="s">
        <v>387</v>
      </c>
      <c r="Z669" s="375" t="s">
        <v>400</v>
      </c>
      <c r="AA669" s="763">
        <f>P145/1000/10^6/0.000293071</f>
        <v>1.8000004265178062E-5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SPP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SPP</v>
      </c>
      <c r="V670" s="375" t="s">
        <v>52</v>
      </c>
      <c r="X670" s="824">
        <f t="shared" si="147"/>
        <v>0.34300000000000003</v>
      </c>
      <c r="Y670" s="375" t="s">
        <v>388</v>
      </c>
      <c r="Z670" s="375" t="s">
        <v>400</v>
      </c>
      <c r="AA670" s="763">
        <f t="shared" ref="AA670:AA679" si="149">P146/1000/10^6/0.000293071</f>
        <v>1.4700003483228752E-4</v>
      </c>
      <c r="AB670" s="375" t="s">
        <v>399</v>
      </c>
      <c r="AC670" s="831" t="str">
        <f t="shared" ca="1" si="148"/>
        <v>Electric tab Row 144-154 for Coal Boiler when Inputs tab E710 = SPP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SPP</v>
      </c>
      <c r="V671" s="375" t="s">
        <v>52</v>
      </c>
      <c r="X671" s="824">
        <f t="shared" si="147"/>
        <v>0.34300000000000003</v>
      </c>
      <c r="Y671" s="375" t="s">
        <v>389</v>
      </c>
      <c r="Z671" s="375" t="s">
        <v>400</v>
      </c>
      <c r="AA671" s="763">
        <f t="shared" si="149"/>
        <v>1.4720003487967836E-3</v>
      </c>
      <c r="AB671" s="375" t="s">
        <v>399</v>
      </c>
      <c r="AC671" s="831" t="str">
        <f t="shared" ca="1" si="148"/>
        <v>Electric tab Row 144-154 for Coal Boiler when Inputs tab E710 = SPP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SPP</v>
      </c>
      <c r="V672" s="375" t="s">
        <v>52</v>
      </c>
      <c r="X672" s="824">
        <f t="shared" si="147"/>
        <v>0.34300000000000003</v>
      </c>
      <c r="Y672" s="375" t="s">
        <v>390</v>
      </c>
      <c r="Z672" s="375" t="s">
        <v>400</v>
      </c>
      <c r="AA672" s="763">
        <f t="shared" si="149"/>
        <v>1.8600004407350664E-4</v>
      </c>
      <c r="AB672" s="375" t="s">
        <v>399</v>
      </c>
      <c r="AC672" s="831" t="str">
        <f t="shared" ca="1" si="148"/>
        <v>Electric tab Row 144-154 for Coal Boiler when Inputs tab E710 = SPP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SPP</v>
      </c>
      <c r="V673" s="375" t="s">
        <v>52</v>
      </c>
      <c r="X673" s="824">
        <f t="shared" si="147"/>
        <v>0.34300000000000003</v>
      </c>
      <c r="Y673" s="375" t="s">
        <v>391</v>
      </c>
      <c r="Z673" s="375" t="s">
        <v>400</v>
      </c>
      <c r="AA673" s="763">
        <f t="shared" si="149"/>
        <v>1.6100003814964825E-4</v>
      </c>
      <c r="AB673" s="375" t="s">
        <v>399</v>
      </c>
      <c r="AC673" s="831" t="str">
        <f t="shared" ca="1" si="148"/>
        <v>Electric tab Row 144-154 for Coal Boiler when Inputs tab E710 = SPP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SPP</v>
      </c>
      <c r="V674" s="375" t="s">
        <v>52</v>
      </c>
      <c r="X674" s="824">
        <f t="shared" si="147"/>
        <v>0.34300000000000003</v>
      </c>
      <c r="Y674" s="375" t="s">
        <v>392</v>
      </c>
      <c r="Z674" s="375" t="s">
        <v>400</v>
      </c>
      <c r="AA674" s="763">
        <f t="shared" si="149"/>
        <v>3.0430007210520468E-3</v>
      </c>
      <c r="AB674" s="375" t="s">
        <v>399</v>
      </c>
      <c r="AC674" s="831" t="str">
        <f t="shared" ca="1" si="148"/>
        <v>Electric tab Row 144-154 for Coal Boiler when Inputs tab E710 = SPP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SPP</v>
      </c>
      <c r="V675" s="375" t="s">
        <v>52</v>
      </c>
      <c r="X675" s="824">
        <f t="shared" si="147"/>
        <v>0.34300000000000003</v>
      </c>
      <c r="Y675" s="375" t="s">
        <v>393</v>
      </c>
      <c r="Z675" s="375" t="s">
        <v>400</v>
      </c>
      <c r="AA675" s="763">
        <f t="shared" si="149"/>
        <v>6.9230016404348731E-6</v>
      </c>
      <c r="AB675" s="375" t="s">
        <v>399</v>
      </c>
      <c r="AC675" s="831" t="str">
        <f t="shared" ca="1" si="148"/>
        <v>Electric tab Row 144-154 for Coal Boiler when Inputs tab E710 = SPP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SPP</v>
      </c>
      <c r="V676" s="375" t="s">
        <v>52</v>
      </c>
      <c r="X676" s="824">
        <f t="shared" si="147"/>
        <v>0.34300000000000003</v>
      </c>
      <c r="Y676" s="375" t="s">
        <v>394</v>
      </c>
      <c r="Z676" s="375" t="s">
        <v>400</v>
      </c>
      <c r="AA676" s="763">
        <f t="shared" si="149"/>
        <v>1.3041003090121508E-5</v>
      </c>
      <c r="AB676" s="375" t="s">
        <v>399</v>
      </c>
      <c r="AC676" s="831" t="str">
        <f t="shared" ca="1" si="148"/>
        <v>Electric tab Row 144-154 for Coal Boiler when Inputs tab E710 = SPP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SPP</v>
      </c>
      <c r="V677" s="375" t="s">
        <v>52</v>
      </c>
      <c r="X677" s="824">
        <f t="shared" si="147"/>
        <v>0.34300000000000003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SPP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SPP</v>
      </c>
      <c r="V678" s="375" t="s">
        <v>52</v>
      </c>
      <c r="X678" s="824">
        <f t="shared" si="147"/>
        <v>0.34300000000000003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SPP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SPP</v>
      </c>
      <c r="V679" s="375" t="s">
        <v>52</v>
      </c>
      <c r="X679" s="824">
        <f t="shared" si="147"/>
        <v>0.34300000000000003</v>
      </c>
      <c r="Y679" s="375" t="s">
        <v>397</v>
      </c>
      <c r="Z679" s="375" t="s">
        <v>400</v>
      </c>
      <c r="AA679" s="763">
        <f t="shared" si="149"/>
        <v>2.1390266275708294</v>
      </c>
      <c r="AB679" s="375" t="s">
        <v>399</v>
      </c>
      <c r="AC679" s="831" t="str">
        <f t="shared" ca="1" si="148"/>
        <v>Electric tab Row 144-154 for Coal Boiler when Inputs tab E710 = SPP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SPP</v>
      </c>
      <c r="V680" s="375" t="s">
        <v>52</v>
      </c>
      <c r="X680" s="824">
        <f t="shared" si="147"/>
        <v>0.34300000000000003</v>
      </c>
      <c r="Y680" s="375" t="s">
        <v>387</v>
      </c>
      <c r="Z680" s="375" t="s">
        <v>401</v>
      </c>
      <c r="AA680" s="378">
        <f>(P145+P189)/1000/10^6/0.000293071</f>
        <v>1.8811812823335467E-5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SPP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SPP</v>
      </c>
      <c r="V681" s="375" t="s">
        <v>52</v>
      </c>
      <c r="X681" s="824">
        <f t="shared" si="147"/>
        <v>0.34300000000000003</v>
      </c>
      <c r="Y681" s="375" t="s">
        <v>388</v>
      </c>
      <c r="Z681" s="375" t="s">
        <v>401</v>
      </c>
      <c r="AA681" s="378">
        <f t="shared" ref="AA681:AA690" si="151">(P146+P190)/1000/10^6/0.000293071</f>
        <v>1.5246176052051614E-4</v>
      </c>
      <c r="AB681" s="375" t="s">
        <v>399</v>
      </c>
      <c r="AC681" s="831" t="str">
        <f t="shared" ca="1" si="150"/>
        <v>Electric tab Row 144-154 plus Row 188-198 for Coal Boiler when Inputs tab E710 = SPP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SPP</v>
      </c>
      <c r="V682" s="375" t="s">
        <v>52</v>
      </c>
      <c r="X682" s="824">
        <f t="shared" si="147"/>
        <v>0.34300000000000003</v>
      </c>
      <c r="Y682" s="375" t="s">
        <v>389</v>
      </c>
      <c r="Z682" s="375" t="s">
        <v>401</v>
      </c>
      <c r="AA682" s="378">
        <f t="shared" si="151"/>
        <v>1.4728287215944457E-3</v>
      </c>
      <c r="AB682" s="375" t="s">
        <v>399</v>
      </c>
      <c r="AC682" s="831" t="str">
        <f t="shared" ca="1" si="150"/>
        <v>Electric tab Row 144-154 plus Row 188-198 for Coal Boiler when Inputs tab E710 = SPP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SPP</v>
      </c>
      <c r="V683" s="375" t="s">
        <v>52</v>
      </c>
      <c r="X683" s="824">
        <f t="shared" si="147"/>
        <v>0.34300000000000003</v>
      </c>
      <c r="Y683" s="375" t="s">
        <v>390</v>
      </c>
      <c r="Z683" s="375" t="s">
        <v>401</v>
      </c>
      <c r="AA683" s="378">
        <f t="shared" si="151"/>
        <v>1.8650222292753525E-4</v>
      </c>
      <c r="AB683" s="375" t="s">
        <v>399</v>
      </c>
      <c r="AC683" s="831" t="str">
        <f t="shared" ca="1" si="150"/>
        <v>Electric tab Row 144-154 plus Row 188-198 for Coal Boiler when Inputs tab E710 = SPP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SPP</v>
      </c>
      <c r="V684" s="375" t="s">
        <v>52</v>
      </c>
      <c r="X684" s="824">
        <f t="shared" si="147"/>
        <v>0.34300000000000003</v>
      </c>
      <c r="Y684" s="375" t="s">
        <v>391</v>
      </c>
      <c r="Z684" s="375" t="s">
        <v>401</v>
      </c>
      <c r="AA684" s="378">
        <f t="shared" si="151"/>
        <v>1.6123185842400716E-4</v>
      </c>
      <c r="AB684" s="375" t="s">
        <v>399</v>
      </c>
      <c r="AC684" s="831" t="str">
        <f t="shared" ca="1" si="150"/>
        <v>Electric tab Row 144-154 plus Row 188-198 for Coal Boiler when Inputs tab E710 = SPP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SPP</v>
      </c>
      <c r="V685" s="375" t="s">
        <v>52</v>
      </c>
      <c r="X685" s="824">
        <f t="shared" si="147"/>
        <v>0.34300000000000003</v>
      </c>
      <c r="Y685" s="375" t="s">
        <v>392</v>
      </c>
      <c r="Z685" s="375" t="s">
        <v>401</v>
      </c>
      <c r="AA685" s="378">
        <f t="shared" si="151"/>
        <v>3.0458293249719507E-3</v>
      </c>
      <c r="AB685" s="375" t="s">
        <v>399</v>
      </c>
      <c r="AC685" s="831" t="str">
        <f t="shared" ca="1" si="150"/>
        <v>Electric tab Row 144-154 plus Row 188-198 for Coal Boiler when Inputs tab E710 = SPP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SPP</v>
      </c>
      <c r="V686" s="375" t="s">
        <v>52</v>
      </c>
      <c r="X686" s="824">
        <f t="shared" si="147"/>
        <v>0.34300000000000003</v>
      </c>
      <c r="Y686" s="375" t="s">
        <v>393</v>
      </c>
      <c r="Z686" s="375" t="s">
        <v>401</v>
      </c>
      <c r="AA686" s="378">
        <f t="shared" si="151"/>
        <v>6.927325335662516E-6</v>
      </c>
      <c r="AB686" s="375" t="s">
        <v>399</v>
      </c>
      <c r="AC686" s="831" t="str">
        <f t="shared" ca="1" si="150"/>
        <v>Electric tab Row 144-154 plus Row 188-198 for Coal Boiler when Inputs tab E710 = SPP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SPP</v>
      </c>
      <c r="V687" s="375" t="s">
        <v>52</v>
      </c>
      <c r="X687" s="824">
        <f t="shared" si="147"/>
        <v>0.34300000000000003</v>
      </c>
      <c r="Y687" s="375" t="s">
        <v>394</v>
      </c>
      <c r="Z687" s="375" t="s">
        <v>401</v>
      </c>
      <c r="AA687" s="378">
        <f t="shared" si="151"/>
        <v>1.3050473461081271E-5</v>
      </c>
      <c r="AB687" s="375" t="s">
        <v>399</v>
      </c>
      <c r="AC687" s="831" t="str">
        <f t="shared" ca="1" si="150"/>
        <v>Electric tab Row 144-154 plus Row 188-198 for Coal Boiler when Inputs tab E710 = SPP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SPP</v>
      </c>
      <c r="V688" s="375" t="s">
        <v>52</v>
      </c>
      <c r="X688" s="824">
        <f t="shared" si="147"/>
        <v>0.34300000000000003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SPP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SPP</v>
      </c>
      <c r="V689" s="375" t="s">
        <v>52</v>
      </c>
      <c r="X689" s="824">
        <f t="shared" si="147"/>
        <v>0.34300000000000003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SPP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SPP</v>
      </c>
      <c r="V690" s="375" t="s">
        <v>52</v>
      </c>
      <c r="X690" s="824">
        <f t="shared" si="147"/>
        <v>0.34300000000000003</v>
      </c>
      <c r="Y690" s="375" t="s">
        <v>397</v>
      </c>
      <c r="Z690" s="375" t="s">
        <v>401</v>
      </c>
      <c r="AA690" s="378">
        <f t="shared" si="151"/>
        <v>2.1407387903611221</v>
      </c>
      <c r="AB690" s="375" t="s">
        <v>399</v>
      </c>
      <c r="AC690" s="831" t="str">
        <f t="shared" ca="1" si="150"/>
        <v>Electric tab Row 144-154 plus Row 188-198 for Coal Boiler when Inputs tab E710 = SPP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SPP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SPP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SPP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SPP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SPP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SPP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SPP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SPP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SPP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SPP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SPP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SPP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SPP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SPP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SPP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SPP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SPP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SPP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SPP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SPP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SPP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SPP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SPP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SPP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SPP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SPP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SPP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SPP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SPP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SPP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SPP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SPP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SPP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SPP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SPP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SPP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SPP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SPP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SPP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SPP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SPP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SPP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SPP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SPP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SPP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SPP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SPP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0.34300000000000003</v>
      </c>
      <c r="Y714" s="375" t="s">
        <v>411</v>
      </c>
      <c r="Z714" s="375" t="s">
        <v>400</v>
      </c>
      <c r="AA714" s="761">
        <f>G140/10^6</f>
        <v>2.9154518950437316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SPP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SPP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0.34300000000000003</v>
      </c>
      <c r="Y715" s="375" t="s">
        <v>387</v>
      </c>
      <c r="Z715" s="375" t="s">
        <v>400</v>
      </c>
      <c r="AA715" s="763">
        <f>G145/1000/10^6/0.000293071</f>
        <v>1.8000004265178062E-5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SPP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SPP</v>
      </c>
      <c r="V716" s="375" t="s">
        <v>406</v>
      </c>
      <c r="W716" s="375" t="str">
        <f t="shared" si="157"/>
        <v>100%Boiler_0%IGCC</v>
      </c>
      <c r="X716" s="824">
        <f t="shared" si="158"/>
        <v>0.34300000000000003</v>
      </c>
      <c r="Y716" s="375" t="s">
        <v>388</v>
      </c>
      <c r="Z716" s="375" t="s">
        <v>400</v>
      </c>
      <c r="AA716" s="763">
        <f t="shared" ref="AA716:AA725" si="160">G146/1000/10^6/0.000293071</f>
        <v>1.4700003483228752E-4</v>
      </c>
      <c r="AB716" s="375" t="s">
        <v>399</v>
      </c>
      <c r="AC716" s="831" t="str">
        <f t="shared" ca="1" si="159"/>
        <v>Electric tab Row 144-154 for Coal Mix when Inputs tab E710 = SPP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SPP</v>
      </c>
      <c r="V717" s="375" t="s">
        <v>406</v>
      </c>
      <c r="W717" s="375" t="str">
        <f t="shared" si="157"/>
        <v>100%Boiler_0%IGCC</v>
      </c>
      <c r="X717" s="824">
        <f t="shared" si="158"/>
        <v>0.34300000000000003</v>
      </c>
      <c r="Y717" s="375" t="s">
        <v>389</v>
      </c>
      <c r="Z717" s="375" t="s">
        <v>400</v>
      </c>
      <c r="AA717" s="763">
        <f t="shared" si="160"/>
        <v>1.4720003487967836E-3</v>
      </c>
      <c r="AB717" s="375" t="s">
        <v>399</v>
      </c>
      <c r="AC717" s="831" t="str">
        <f t="shared" ca="1" si="159"/>
        <v>Electric tab Row 144-154 for Coal Mix when Inputs tab E710 = SPP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SPP</v>
      </c>
      <c r="V718" s="375" t="s">
        <v>406</v>
      </c>
      <c r="W718" s="375" t="str">
        <f t="shared" si="157"/>
        <v>100%Boiler_0%IGCC</v>
      </c>
      <c r="X718" s="824">
        <f t="shared" si="158"/>
        <v>0.34300000000000003</v>
      </c>
      <c r="Y718" s="375" t="s">
        <v>390</v>
      </c>
      <c r="Z718" s="375" t="s">
        <v>400</v>
      </c>
      <c r="AA718" s="763">
        <f t="shared" si="160"/>
        <v>1.8600004407350664E-4</v>
      </c>
      <c r="AB718" s="375" t="s">
        <v>399</v>
      </c>
      <c r="AC718" s="831" t="str">
        <f t="shared" ca="1" si="159"/>
        <v>Electric tab Row 144-154 for Coal Mix when Inputs tab E710 = SPP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SPP</v>
      </c>
      <c r="V719" s="375" t="s">
        <v>406</v>
      </c>
      <c r="W719" s="375" t="str">
        <f t="shared" si="157"/>
        <v>100%Boiler_0%IGCC</v>
      </c>
      <c r="X719" s="824">
        <f t="shared" si="158"/>
        <v>0.34300000000000003</v>
      </c>
      <c r="Y719" s="375" t="s">
        <v>391</v>
      </c>
      <c r="Z719" s="375" t="s">
        <v>400</v>
      </c>
      <c r="AA719" s="763">
        <f t="shared" si="160"/>
        <v>1.6100003814964825E-4</v>
      </c>
      <c r="AB719" s="375" t="s">
        <v>399</v>
      </c>
      <c r="AC719" s="831" t="str">
        <f t="shared" ca="1" si="159"/>
        <v>Electric tab Row 144-154 for Coal Mix when Inputs tab E710 = SPP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SPP</v>
      </c>
      <c r="V720" s="375" t="s">
        <v>406</v>
      </c>
      <c r="W720" s="375" t="str">
        <f t="shared" si="157"/>
        <v>100%Boiler_0%IGCC</v>
      </c>
      <c r="X720" s="824">
        <f t="shared" si="158"/>
        <v>0.34300000000000003</v>
      </c>
      <c r="Y720" s="375" t="s">
        <v>392</v>
      </c>
      <c r="Z720" s="375" t="s">
        <v>400</v>
      </c>
      <c r="AA720" s="763">
        <f t="shared" si="160"/>
        <v>3.0430007210520468E-3</v>
      </c>
      <c r="AB720" s="375" t="s">
        <v>399</v>
      </c>
      <c r="AC720" s="831" t="str">
        <f t="shared" ca="1" si="159"/>
        <v>Electric tab Row 144-154 for Coal Mix when Inputs tab E710 = SPP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SPP</v>
      </c>
      <c r="V721" s="375" t="s">
        <v>406</v>
      </c>
      <c r="W721" s="375" t="str">
        <f t="shared" si="157"/>
        <v>100%Boiler_0%IGCC</v>
      </c>
      <c r="X721" s="824">
        <f t="shared" si="158"/>
        <v>0.34300000000000003</v>
      </c>
      <c r="Y721" s="375" t="s">
        <v>393</v>
      </c>
      <c r="Z721" s="375" t="s">
        <v>400</v>
      </c>
      <c r="AA721" s="763">
        <f t="shared" si="160"/>
        <v>6.9230016404348731E-6</v>
      </c>
      <c r="AB721" s="375" t="s">
        <v>399</v>
      </c>
      <c r="AC721" s="831" t="str">
        <f t="shared" ca="1" si="159"/>
        <v>Electric tab Row 144-154 for Coal Mix when Inputs tab E710 = SPP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SPP</v>
      </c>
      <c r="V722" s="375" t="s">
        <v>406</v>
      </c>
      <c r="W722" s="375" t="str">
        <f t="shared" si="157"/>
        <v>100%Boiler_0%IGCC</v>
      </c>
      <c r="X722" s="824">
        <f t="shared" si="158"/>
        <v>0.34300000000000003</v>
      </c>
      <c r="Y722" s="375" t="s">
        <v>394</v>
      </c>
      <c r="Z722" s="375" t="s">
        <v>400</v>
      </c>
      <c r="AA722" s="763">
        <f t="shared" si="160"/>
        <v>1.3041003090121508E-5</v>
      </c>
      <c r="AB722" s="375" t="s">
        <v>399</v>
      </c>
      <c r="AC722" s="831" t="str">
        <f t="shared" ca="1" si="159"/>
        <v>Electric tab Row 144-154 for Coal Mix when Inputs tab E710 = SPP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SPP</v>
      </c>
      <c r="V723" s="375" t="s">
        <v>406</v>
      </c>
      <c r="W723" s="375" t="str">
        <f t="shared" si="157"/>
        <v>100%Boiler_0%IGCC</v>
      </c>
      <c r="X723" s="824">
        <f t="shared" si="158"/>
        <v>0.34300000000000003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SPP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SPP</v>
      </c>
      <c r="V724" s="375" t="s">
        <v>406</v>
      </c>
      <c r="W724" s="375" t="str">
        <f t="shared" si="157"/>
        <v>100%Boiler_0%IGCC</v>
      </c>
      <c r="X724" s="824">
        <f t="shared" si="158"/>
        <v>0.34300000000000003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SPP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SPP</v>
      </c>
      <c r="V725" s="375" t="s">
        <v>406</v>
      </c>
      <c r="W725" s="375" t="str">
        <f t="shared" si="157"/>
        <v>100%Boiler_0%IGCC</v>
      </c>
      <c r="X725" s="824">
        <f t="shared" si="158"/>
        <v>0.34300000000000003</v>
      </c>
      <c r="Y725" s="375" t="s">
        <v>397</v>
      </c>
      <c r="Z725" s="375" t="s">
        <v>400</v>
      </c>
      <c r="AA725" s="763">
        <f t="shared" si="160"/>
        <v>2.1390266275708294</v>
      </c>
      <c r="AB725" s="375" t="s">
        <v>399</v>
      </c>
      <c r="AC725" s="831" t="str">
        <f t="shared" ca="1" si="159"/>
        <v>Electric tab Row 144-154 for Coal Mix when Inputs tab E710 = SPP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SPP</v>
      </c>
      <c r="V726" s="375" t="s">
        <v>406</v>
      </c>
      <c r="W726" s="375" t="str">
        <f t="shared" si="157"/>
        <v>100%Boiler_0%IGCC</v>
      </c>
      <c r="X726" s="824">
        <f t="shared" si="158"/>
        <v>0.34300000000000003</v>
      </c>
      <c r="Y726" s="375" t="s">
        <v>387</v>
      </c>
      <c r="Z726" s="375" t="s">
        <v>401</v>
      </c>
      <c r="AA726" s="378">
        <f>(G145+G189)/1000/10^6/0.000293071</f>
        <v>1.8811812823335467E-5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SPP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SPP</v>
      </c>
      <c r="V727" s="375" t="s">
        <v>406</v>
      </c>
      <c r="W727" s="375" t="str">
        <f t="shared" si="157"/>
        <v>100%Boiler_0%IGCC</v>
      </c>
      <c r="X727" s="824">
        <f t="shared" si="158"/>
        <v>0.34300000000000003</v>
      </c>
      <c r="Y727" s="375" t="s">
        <v>388</v>
      </c>
      <c r="Z727" s="375" t="s">
        <v>401</v>
      </c>
      <c r="AA727" s="378">
        <f t="shared" ref="AA727:AA736" si="162">(G146+G190)/1000/10^6/0.000293071</f>
        <v>1.5246176052051614E-4</v>
      </c>
      <c r="AB727" s="375" t="s">
        <v>399</v>
      </c>
      <c r="AC727" s="831" t="str">
        <f t="shared" ca="1" si="161"/>
        <v>Electric tab Row 144-154 plus Row 188-198 for Coal Mix when Inputs tab E710 = SPP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SPP</v>
      </c>
      <c r="V728" s="375" t="s">
        <v>406</v>
      </c>
      <c r="W728" s="375" t="str">
        <f t="shared" si="157"/>
        <v>100%Boiler_0%IGCC</v>
      </c>
      <c r="X728" s="824">
        <f t="shared" si="158"/>
        <v>0.34300000000000003</v>
      </c>
      <c r="Y728" s="375" t="s">
        <v>389</v>
      </c>
      <c r="Z728" s="375" t="s">
        <v>401</v>
      </c>
      <c r="AA728" s="378">
        <f t="shared" si="162"/>
        <v>1.4728287215944457E-3</v>
      </c>
      <c r="AB728" s="375" t="s">
        <v>399</v>
      </c>
      <c r="AC728" s="831" t="str">
        <f t="shared" ca="1" si="161"/>
        <v>Electric tab Row 144-154 plus Row 188-198 for Coal Mix when Inputs tab E710 = SPP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SPP</v>
      </c>
      <c r="V729" s="375" t="s">
        <v>406</v>
      </c>
      <c r="W729" s="375" t="str">
        <f t="shared" si="157"/>
        <v>100%Boiler_0%IGCC</v>
      </c>
      <c r="X729" s="824">
        <f t="shared" si="158"/>
        <v>0.34300000000000003</v>
      </c>
      <c r="Y729" s="375" t="s">
        <v>390</v>
      </c>
      <c r="Z729" s="375" t="s">
        <v>401</v>
      </c>
      <c r="AA729" s="378">
        <f t="shared" si="162"/>
        <v>1.8650222292753525E-4</v>
      </c>
      <c r="AB729" s="375" t="s">
        <v>399</v>
      </c>
      <c r="AC729" s="831" t="str">
        <f t="shared" ca="1" si="161"/>
        <v>Electric tab Row 144-154 plus Row 188-198 for Coal Mix when Inputs tab E710 = SPP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SPP</v>
      </c>
      <c r="V730" s="375" t="s">
        <v>406</v>
      </c>
      <c r="W730" s="375" t="str">
        <f t="shared" si="157"/>
        <v>100%Boiler_0%IGCC</v>
      </c>
      <c r="X730" s="824">
        <f t="shared" si="158"/>
        <v>0.34300000000000003</v>
      </c>
      <c r="Y730" s="375" t="s">
        <v>391</v>
      </c>
      <c r="Z730" s="375" t="s">
        <v>401</v>
      </c>
      <c r="AA730" s="378">
        <f t="shared" si="162"/>
        <v>1.6123185842400716E-4</v>
      </c>
      <c r="AB730" s="375" t="s">
        <v>399</v>
      </c>
      <c r="AC730" s="831" t="str">
        <f t="shared" ca="1" si="161"/>
        <v>Electric tab Row 144-154 plus Row 188-198 for Coal Mix when Inputs tab E710 = SPP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SPP</v>
      </c>
      <c r="V731" s="375" t="s">
        <v>406</v>
      </c>
      <c r="W731" s="375" t="str">
        <f t="shared" si="157"/>
        <v>100%Boiler_0%IGCC</v>
      </c>
      <c r="X731" s="824">
        <f t="shared" si="158"/>
        <v>0.34300000000000003</v>
      </c>
      <c r="Y731" s="375" t="s">
        <v>392</v>
      </c>
      <c r="Z731" s="375" t="s">
        <v>401</v>
      </c>
      <c r="AA731" s="378">
        <f t="shared" si="162"/>
        <v>3.0458293249719507E-3</v>
      </c>
      <c r="AB731" s="375" t="s">
        <v>399</v>
      </c>
      <c r="AC731" s="831" t="str">
        <f t="shared" ca="1" si="161"/>
        <v>Electric tab Row 144-154 plus Row 188-198 for Coal Mix when Inputs tab E710 = SPP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SPP</v>
      </c>
      <c r="V732" s="375" t="s">
        <v>406</v>
      </c>
      <c r="W732" s="375" t="str">
        <f t="shared" si="157"/>
        <v>100%Boiler_0%IGCC</v>
      </c>
      <c r="X732" s="824">
        <f t="shared" si="158"/>
        <v>0.34300000000000003</v>
      </c>
      <c r="Y732" s="375" t="s">
        <v>393</v>
      </c>
      <c r="Z732" s="375" t="s">
        <v>401</v>
      </c>
      <c r="AA732" s="378">
        <f t="shared" si="162"/>
        <v>6.927325335662516E-6</v>
      </c>
      <c r="AB732" s="375" t="s">
        <v>399</v>
      </c>
      <c r="AC732" s="831" t="str">
        <f t="shared" ca="1" si="161"/>
        <v>Electric tab Row 144-154 plus Row 188-198 for Coal Mix when Inputs tab E710 = SPP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SPP</v>
      </c>
      <c r="V733" s="375" t="s">
        <v>406</v>
      </c>
      <c r="W733" s="375" t="str">
        <f t="shared" si="157"/>
        <v>100%Boiler_0%IGCC</v>
      </c>
      <c r="X733" s="824">
        <f t="shared" si="158"/>
        <v>0.34300000000000003</v>
      </c>
      <c r="Y733" s="375" t="s">
        <v>394</v>
      </c>
      <c r="Z733" s="375" t="s">
        <v>401</v>
      </c>
      <c r="AA733" s="378">
        <f t="shared" si="162"/>
        <v>1.3050473461081271E-5</v>
      </c>
      <c r="AB733" s="375" t="s">
        <v>399</v>
      </c>
      <c r="AC733" s="831" t="str">
        <f t="shared" ca="1" si="161"/>
        <v>Electric tab Row 144-154 plus Row 188-198 for Coal Mix when Inputs tab E710 = SPP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SPP</v>
      </c>
      <c r="V734" s="375" t="s">
        <v>406</v>
      </c>
      <c r="W734" s="375" t="str">
        <f t="shared" si="157"/>
        <v>100%Boiler_0%IGCC</v>
      </c>
      <c r="X734" s="824">
        <f t="shared" si="158"/>
        <v>0.34300000000000003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SPP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SPP</v>
      </c>
      <c r="V735" s="375" t="s">
        <v>406</v>
      </c>
      <c r="W735" s="375" t="str">
        <f t="shared" si="157"/>
        <v>100%Boiler_0%IGCC</v>
      </c>
      <c r="X735" s="824">
        <f t="shared" si="158"/>
        <v>0.34300000000000003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SPP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SPP</v>
      </c>
      <c r="V736" s="375" t="s">
        <v>406</v>
      </c>
      <c r="W736" s="375" t="str">
        <f t="shared" si="157"/>
        <v>100%Boiler_0%IGCC</v>
      </c>
      <c r="X736" s="824">
        <f t="shared" si="158"/>
        <v>0.34300000000000003</v>
      </c>
      <c r="Y736" s="375" t="s">
        <v>397</v>
      </c>
      <c r="Z736" s="375" t="s">
        <v>401</v>
      </c>
      <c r="AA736" s="378">
        <f t="shared" si="162"/>
        <v>2.1407387903611221</v>
      </c>
      <c r="AB736" s="375" t="s">
        <v>399</v>
      </c>
      <c r="AC736" s="831" t="str">
        <f t="shared" ca="1" si="161"/>
        <v>Electric tab Row 144-154 plus Row 188-198 for Coal Mix when Inputs tab E710 = SPP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D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33.2304687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TRE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1.0090701733931572E-3</v>
      </c>
      <c r="C61" s="427"/>
      <c r="D61" s="683">
        <v>0.32310034163719553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0.99</v>
      </c>
      <c r="D62" s="681">
        <v>0.32400000000000001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7.0000000000000088E-3</v>
      </c>
      <c r="D63" s="681">
        <v>0.23899999999999999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3.0000000000000001E-3</v>
      </c>
      <c r="D64" s="682">
        <v>0.29499999999999998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0.49416859425307252</v>
      </c>
      <c r="C65" s="827"/>
      <c r="D65" s="684">
        <v>0.46395686847584111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0.113</v>
      </c>
      <c r="D66" s="681">
        <v>0.31900000000000001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2.1999999999999999E-2</v>
      </c>
      <c r="D67" s="681">
        <v>0.29099999999999998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0.85799999999999998</v>
      </c>
      <c r="D68" s="681">
        <v>0.503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7.0000000000000062E-3</v>
      </c>
      <c r="D69" s="681">
        <v>0.35399999999999998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0.24276171361842441</v>
      </c>
      <c r="C70" s="828"/>
      <c r="D70" s="683">
        <v>0.34699999999999998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0.34699999999999998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2.7895866715202009E-4</v>
      </c>
      <c r="C73" s="827"/>
      <c r="D73" s="684">
        <v>0.4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0</v>
      </c>
      <c r="D74" s="681">
        <v>0.22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1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0.10718368195647784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0.15459798133148006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1.5225422027414628E-2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0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0.92550300239302186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5.0019747627954865E-2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9.2518279516086155E-3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0.26037868296755462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0.29574219057470136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0.44932869201479908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0.45036904355124524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2.1991414906368571E-2</v>
      </c>
      <c r="C108" s="465">
        <v>1.3891564697182317E-2</v>
      </c>
      <c r="D108" s="465">
        <v>1.4700725516408835E-2</v>
      </c>
      <c r="E108" s="466">
        <v>1.1502977057320727E-2</v>
      </c>
      <c r="F108" s="466">
        <v>1.1502977057320727E-2</v>
      </c>
      <c r="G108" s="466">
        <v>1.1502977057320727E-2</v>
      </c>
      <c r="H108" s="466">
        <v>1.1502977057320727E-2</v>
      </c>
      <c r="I108" s="466">
        <v>1.1502977057320727E-2</v>
      </c>
      <c r="J108" s="467">
        <v>2.1991414906368571E-2</v>
      </c>
      <c r="K108" s="464">
        <v>1.3891564697182317E-2</v>
      </c>
      <c r="L108" s="464">
        <v>1.4700725516408835E-2</v>
      </c>
      <c r="M108" s="466">
        <v>1.1502977057320727E-2</v>
      </c>
      <c r="N108" s="466">
        <v>1.1502977057320727E-2</v>
      </c>
      <c r="O108" s="466">
        <v>1.1502977057320727E-2</v>
      </c>
      <c r="P108" s="466">
        <v>1.1502977057320727E-2</v>
      </c>
      <c r="Q108" s="468">
        <v>1.1502977057320727E-2</v>
      </c>
      <c r="R108" s="464">
        <v>7.0000000000000001E-3</v>
      </c>
      <c r="S108" s="464">
        <v>1.7999999999999999E-2</v>
      </c>
      <c r="T108" s="464">
        <v>2E-3</v>
      </c>
      <c r="U108" s="465">
        <v>2.9000000000000001E-2</v>
      </c>
      <c r="V108" s="465">
        <v>1.2E-2</v>
      </c>
      <c r="W108" s="465">
        <v>2E-3</v>
      </c>
      <c r="X108" s="465">
        <v>0.93500000000000005</v>
      </c>
      <c r="Y108" s="465">
        <v>0.02</v>
      </c>
      <c r="Z108" s="465">
        <v>8.9999999999999998E-4</v>
      </c>
      <c r="AA108" s="464">
        <v>0.1343</v>
      </c>
      <c r="AB108" s="464">
        <v>0.1343</v>
      </c>
      <c r="AC108" s="464">
        <v>0.1343</v>
      </c>
      <c r="AD108" s="464">
        <v>0.1343</v>
      </c>
      <c r="AE108" s="464">
        <v>0.1343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7.0000000000000001E-3</v>
      </c>
      <c r="AL108" s="464">
        <v>1.7999999999999999E-2</v>
      </c>
      <c r="AM108" s="464">
        <v>2E-3</v>
      </c>
      <c r="AN108" s="464">
        <v>2.9000000000000001E-2</v>
      </c>
      <c r="AO108" s="464">
        <v>1.2E-2</v>
      </c>
      <c r="AP108" s="464">
        <v>2E-3</v>
      </c>
      <c r="AQ108" s="464">
        <v>0.93500000000000005</v>
      </c>
      <c r="AR108" s="464">
        <v>0.02</v>
      </c>
      <c r="AS108" s="464">
        <v>8.9999999999999998E-4</v>
      </c>
      <c r="AT108" s="464">
        <v>0.1343</v>
      </c>
      <c r="AU108" s="464">
        <v>0.1343</v>
      </c>
      <c r="AV108" s="464">
        <v>0.1343</v>
      </c>
      <c r="AW108" s="464">
        <v>0.1343</v>
      </c>
      <c r="AX108" s="464">
        <v>0.1343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7.0620000000000006E-3</v>
      </c>
      <c r="BE108" s="464">
        <v>1.1802000000000007E-2</v>
      </c>
      <c r="BF108" s="464">
        <v>0.02</v>
      </c>
      <c r="BG108" s="469">
        <v>7.0000000000000007E-2</v>
      </c>
      <c r="BH108" s="467">
        <v>7.0620000000000006E-3</v>
      </c>
      <c r="BI108" s="464">
        <v>1.1802000000000007E-2</v>
      </c>
      <c r="BJ108" s="464">
        <v>0.02</v>
      </c>
      <c r="BK108" s="464">
        <v>7.0000000000000007E-2</v>
      </c>
      <c r="BL108" s="470">
        <v>1.0458948052180622E-2</v>
      </c>
      <c r="BM108" s="471">
        <v>3.5050720591821333E-3</v>
      </c>
      <c r="BN108" s="464">
        <v>1.0458948052180622E-2</v>
      </c>
      <c r="BO108" s="469">
        <v>3.5050720591821333E-3</v>
      </c>
      <c r="BP108" s="472">
        <v>1.0714065182008398E-2</v>
      </c>
      <c r="BQ108" s="473">
        <v>3.6707857719770805E-3</v>
      </c>
      <c r="BR108" s="474">
        <v>1.0714065182008398E-2</v>
      </c>
      <c r="BS108" s="473">
        <v>3.6707857719770805E-3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0.23470821874351355</v>
      </c>
      <c r="C109" s="465">
        <v>0.16971642009948598</v>
      </c>
      <c r="D109" s="465">
        <v>0.12209960450652076</v>
      </c>
      <c r="E109" s="466">
        <v>9.6108990662110622E-2</v>
      </c>
      <c r="F109" s="466">
        <v>9.6108990662110622E-2</v>
      </c>
      <c r="G109" s="466">
        <v>9.6108990662110622E-2</v>
      </c>
      <c r="H109" s="466">
        <v>9.6108990662110622E-2</v>
      </c>
      <c r="I109" s="466">
        <v>9.6108990662110622E-2</v>
      </c>
      <c r="J109" s="467">
        <v>0.23470821874351355</v>
      </c>
      <c r="K109" s="464">
        <v>0.16971642009948598</v>
      </c>
      <c r="L109" s="464">
        <v>0.12209960450652076</v>
      </c>
      <c r="M109" s="466">
        <v>9.6108990662110622E-2</v>
      </c>
      <c r="N109" s="466">
        <v>9.6108990662110622E-2</v>
      </c>
      <c r="O109" s="466">
        <v>9.6108990662110622E-2</v>
      </c>
      <c r="P109" s="466">
        <v>9.6108990662110622E-2</v>
      </c>
      <c r="Q109" s="468">
        <v>9.6108990662110622E-2</v>
      </c>
      <c r="R109" s="464">
        <v>0.185</v>
      </c>
      <c r="S109" s="464">
        <v>4.8000000000000001E-2</v>
      </c>
      <c r="T109" s="464">
        <v>1.9E-2</v>
      </c>
      <c r="U109" s="465">
        <v>0.44600000000000001</v>
      </c>
      <c r="V109" s="465">
        <v>0.48399999999999999</v>
      </c>
      <c r="W109" s="465">
        <v>0.1</v>
      </c>
      <c r="X109" s="465">
        <v>3.2149999999999999</v>
      </c>
      <c r="Y109" s="465">
        <v>0.16800000000000001</v>
      </c>
      <c r="Z109" s="465">
        <v>1.5100000000000001E-2</v>
      </c>
      <c r="AA109" s="464">
        <v>4.7329999999999997</v>
      </c>
      <c r="AB109" s="464">
        <v>4.7329999999999997</v>
      </c>
      <c r="AC109" s="464">
        <v>4.7329999999999997</v>
      </c>
      <c r="AD109" s="464">
        <v>4.7329999999999997</v>
      </c>
      <c r="AE109" s="464">
        <v>4.7329999999999997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0.185</v>
      </c>
      <c r="AL109" s="464">
        <v>4.8000000000000001E-2</v>
      </c>
      <c r="AM109" s="464">
        <v>1.9E-2</v>
      </c>
      <c r="AN109" s="464">
        <v>0.44600000000000001</v>
      </c>
      <c r="AO109" s="464">
        <v>0.48399999999999999</v>
      </c>
      <c r="AP109" s="464">
        <v>0.1</v>
      </c>
      <c r="AQ109" s="464">
        <v>3.2149999999999999</v>
      </c>
      <c r="AR109" s="464">
        <v>0.16800000000000001</v>
      </c>
      <c r="AS109" s="464">
        <v>1.5100000000000001E-2</v>
      </c>
      <c r="AT109" s="464">
        <v>4.7329999999999997</v>
      </c>
      <c r="AU109" s="464">
        <v>4.7329999999999997</v>
      </c>
      <c r="AV109" s="464">
        <v>4.7329999999999997</v>
      </c>
      <c r="AW109" s="464">
        <v>4.7329999999999997</v>
      </c>
      <c r="AX109" s="464">
        <v>4.7329999999999997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0.18354300000000001</v>
      </c>
      <c r="BE109" s="464">
        <v>0.16935100000000003</v>
      </c>
      <c r="BF109" s="464">
        <v>0.16800000000000001</v>
      </c>
      <c r="BG109" s="469">
        <v>7.0999999999999994E-2</v>
      </c>
      <c r="BH109" s="464">
        <v>0.18354300000000001</v>
      </c>
      <c r="BI109" s="464">
        <v>0.16935100000000003</v>
      </c>
      <c r="BJ109" s="464">
        <v>0.16800000000000001</v>
      </c>
      <c r="BK109" s="464">
        <v>7.0999999999999994E-2</v>
      </c>
      <c r="BL109" s="470">
        <v>0.11377328146328251</v>
      </c>
      <c r="BM109" s="471">
        <v>3.7517186655025285E-2</v>
      </c>
      <c r="BN109" s="464">
        <v>0.11377328146328251</v>
      </c>
      <c r="BO109" s="469">
        <v>3.7517186655025285E-2</v>
      </c>
      <c r="BP109" s="472">
        <v>0.1246769273254503</v>
      </c>
      <c r="BQ109" s="473">
        <v>4.1694344328393557E-2</v>
      </c>
      <c r="BR109" s="474">
        <v>0.1246769273254503</v>
      </c>
      <c r="BS109" s="473">
        <v>4.1694344328393557E-2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4.736319419533519</v>
      </c>
      <c r="C110" s="465">
        <v>0.20986277776891307</v>
      </c>
      <c r="D110" s="465">
        <v>1.1410024650812705</v>
      </c>
      <c r="E110" s="466">
        <v>8.4068489187361164E-2</v>
      </c>
      <c r="F110" s="466">
        <v>8.4068489187361164E-2</v>
      </c>
      <c r="G110" s="466">
        <v>8.4068489187361164E-2</v>
      </c>
      <c r="H110" s="466">
        <v>8.4068489187361164E-2</v>
      </c>
      <c r="I110" s="466">
        <v>8.4068489187361164E-2</v>
      </c>
      <c r="J110" s="467">
        <v>4.736319419533519</v>
      </c>
      <c r="K110" s="464">
        <v>0.20986277776891307</v>
      </c>
      <c r="L110" s="464">
        <v>1.1410024650812705</v>
      </c>
      <c r="M110" s="466">
        <v>8.4068489187361164E-2</v>
      </c>
      <c r="N110" s="466">
        <v>8.4068489187361164E-2</v>
      </c>
      <c r="O110" s="466">
        <v>8.4068489187361164E-2</v>
      </c>
      <c r="P110" s="466">
        <v>8.4068489187361164E-2</v>
      </c>
      <c r="Q110" s="468">
        <v>8.4068489187361164E-2</v>
      </c>
      <c r="R110" s="464">
        <v>8.2040000000000006</v>
      </c>
      <c r="S110" s="464">
        <v>3.8239999999999998</v>
      </c>
      <c r="T110" s="464">
        <v>2.9660000000000002</v>
      </c>
      <c r="U110" s="465">
        <v>0.52800000000000002</v>
      </c>
      <c r="V110" s="465">
        <v>0.81799999999999995</v>
      </c>
      <c r="W110" s="465">
        <v>0.191</v>
      </c>
      <c r="X110" s="465">
        <v>1.27</v>
      </c>
      <c r="Y110" s="465">
        <v>1.0029999999999999</v>
      </c>
      <c r="Z110" s="465">
        <v>0.23499999999999999</v>
      </c>
      <c r="AA110" s="464">
        <v>0.92249999999999999</v>
      </c>
      <c r="AB110" s="464">
        <v>0.92249999999999999</v>
      </c>
      <c r="AC110" s="464">
        <v>0.92249999999999999</v>
      </c>
      <c r="AD110" s="464">
        <v>0.92249999999999999</v>
      </c>
      <c r="AE110" s="464">
        <v>0.92249999999999999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8.2040000000000006</v>
      </c>
      <c r="AL110" s="464">
        <v>3.8239999999999998</v>
      </c>
      <c r="AM110" s="464">
        <v>2.9660000000000002</v>
      </c>
      <c r="AN110" s="464">
        <v>0.52800000000000002</v>
      </c>
      <c r="AO110" s="464">
        <v>0.81799999999999995</v>
      </c>
      <c r="AP110" s="464">
        <v>0.191</v>
      </c>
      <c r="AQ110" s="464">
        <v>1.27</v>
      </c>
      <c r="AR110" s="464">
        <v>1.0029999999999999</v>
      </c>
      <c r="AS110" s="464">
        <v>0.23499999999999999</v>
      </c>
      <c r="AT110" s="464">
        <v>0.92249999999999999</v>
      </c>
      <c r="AU110" s="464">
        <v>0.92249999999999999</v>
      </c>
      <c r="AV110" s="464">
        <v>0.92249999999999999</v>
      </c>
      <c r="AW110" s="464">
        <v>0.92249999999999999</v>
      </c>
      <c r="AX110" s="464">
        <v>0.92249999999999999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8.1576260000000023</v>
      </c>
      <c r="BE110" s="464">
        <v>0.25042799999999998</v>
      </c>
      <c r="BF110" s="464">
        <v>1.0029999999999999</v>
      </c>
      <c r="BG110" s="469">
        <v>7.8E-2</v>
      </c>
      <c r="BH110" s="464">
        <v>8.1576260000000023</v>
      </c>
      <c r="BI110" s="464">
        <v>0.25042799999999998</v>
      </c>
      <c r="BJ110" s="464">
        <v>1.0029999999999999</v>
      </c>
      <c r="BK110" s="464">
        <v>7.8E-2</v>
      </c>
      <c r="BL110" s="470">
        <v>0.38550203783369169</v>
      </c>
      <c r="BM110" s="471">
        <v>0.13776542573410994</v>
      </c>
      <c r="BN110" s="464">
        <v>0.38550203783369169</v>
      </c>
      <c r="BO110" s="469">
        <v>0.13776542573410994</v>
      </c>
      <c r="BP110" s="472">
        <v>0.37549702733922247</v>
      </c>
      <c r="BQ110" s="473">
        <v>0.13134369186530115</v>
      </c>
      <c r="BR110" s="474">
        <v>0.37549702733922247</v>
      </c>
      <c r="BS110" s="473">
        <v>0.13134369186530115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0.18755087249611596</v>
      </c>
      <c r="C111" s="465">
        <v>6.4207866448005692E-3</v>
      </c>
      <c r="D111" s="465">
        <v>0.28360108670150319</v>
      </c>
      <c r="E111" s="466">
        <v>5.0957114504459222E-2</v>
      </c>
      <c r="F111" s="466">
        <v>5.0957114504459222E-2</v>
      </c>
      <c r="G111" s="466">
        <v>5.0957114504459222E-2</v>
      </c>
      <c r="H111" s="466">
        <v>5.0957114504459222E-2</v>
      </c>
      <c r="I111" s="466">
        <v>5.0957114504459222E-2</v>
      </c>
      <c r="J111" s="467">
        <v>0.18755087249611596</v>
      </c>
      <c r="K111" s="464">
        <v>6.4207866448005692E-3</v>
      </c>
      <c r="L111" s="464">
        <v>0.28360108670150319</v>
      </c>
      <c r="M111" s="466">
        <v>5.0957114504459222E-2</v>
      </c>
      <c r="N111" s="466">
        <v>5.0957114504459222E-2</v>
      </c>
      <c r="O111" s="466">
        <v>5.0957114504459222E-2</v>
      </c>
      <c r="P111" s="466">
        <v>5.0957114504459222E-2</v>
      </c>
      <c r="Q111" s="468">
        <v>5.0957114504459222E-2</v>
      </c>
      <c r="R111" s="464">
        <v>8.5000000000000006E-2</v>
      </c>
      <c r="S111" s="464">
        <v>1.6E-2</v>
      </c>
      <c r="T111" s="464">
        <v>0.34499999999999997</v>
      </c>
      <c r="U111" s="465">
        <v>0.04</v>
      </c>
      <c r="V111" s="465">
        <v>4.2999999999999997E-2</v>
      </c>
      <c r="W111" s="465">
        <v>1E-3</v>
      </c>
      <c r="X111" s="465">
        <v>0.39700000000000002</v>
      </c>
      <c r="Y111" s="465">
        <v>0.124</v>
      </c>
      <c r="Z111" s="465">
        <v>2.8400000000000002E-2</v>
      </c>
      <c r="AA111" s="464">
        <v>2.0937999999999999</v>
      </c>
      <c r="AB111" s="464">
        <v>2.0937999999999999</v>
      </c>
      <c r="AC111" s="464">
        <v>2.0937999999999999</v>
      </c>
      <c r="AD111" s="464">
        <v>2.0937999999999999</v>
      </c>
      <c r="AE111" s="464">
        <v>2.0937999999999999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8.5000000000000006E-2</v>
      </c>
      <c r="AL111" s="464">
        <v>1.6E-2</v>
      </c>
      <c r="AM111" s="464">
        <v>0.34499999999999997</v>
      </c>
      <c r="AN111" s="464">
        <v>0.04</v>
      </c>
      <c r="AO111" s="464">
        <v>4.2999999999999997E-2</v>
      </c>
      <c r="AP111" s="464">
        <v>1E-3</v>
      </c>
      <c r="AQ111" s="464">
        <v>0.39700000000000002</v>
      </c>
      <c r="AR111" s="464">
        <v>0.124</v>
      </c>
      <c r="AS111" s="464">
        <v>2.8400000000000002E-2</v>
      </c>
      <c r="AT111" s="464">
        <v>2.0937999999999999</v>
      </c>
      <c r="AU111" s="464">
        <v>2.0937999999999999</v>
      </c>
      <c r="AV111" s="464">
        <v>2.0937999999999999</v>
      </c>
      <c r="AW111" s="464">
        <v>2.0937999999999999</v>
      </c>
      <c r="AX111" s="464">
        <v>2.0937999999999999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8.5296999999999998E-2</v>
      </c>
      <c r="BE111" s="464">
        <v>9.1030000000000034E-3</v>
      </c>
      <c r="BF111" s="464">
        <v>0.124</v>
      </c>
      <c r="BG111" s="469">
        <v>2.4E-2</v>
      </c>
      <c r="BH111" s="464">
        <v>8.5296999999999998E-2</v>
      </c>
      <c r="BI111" s="464">
        <v>9.1030000000000034E-3</v>
      </c>
      <c r="BJ111" s="464">
        <v>0.124</v>
      </c>
      <c r="BK111" s="464">
        <v>2.4E-2</v>
      </c>
      <c r="BL111" s="470">
        <v>7.2223903822138044E-2</v>
      </c>
      <c r="BM111" s="471">
        <v>2.7157255612346973E-2</v>
      </c>
      <c r="BN111" s="464">
        <v>7.2223903822138044E-2</v>
      </c>
      <c r="BO111" s="469">
        <v>2.7157255612346973E-2</v>
      </c>
      <c r="BP111" s="472">
        <v>3.4693634868761911E-2</v>
      </c>
      <c r="BQ111" s="473">
        <v>1.2847884118711139E-2</v>
      </c>
      <c r="BR111" s="474">
        <v>3.4693634868761911E-2</v>
      </c>
      <c r="BS111" s="473">
        <v>1.2847884118711139E-2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0.1462964571921222</v>
      </c>
      <c r="C112" s="465">
        <v>6.4207866448005692E-3</v>
      </c>
      <c r="D112" s="465">
        <v>0.19939887091755074</v>
      </c>
      <c r="E112" s="466">
        <v>2.5478557252229611E-2</v>
      </c>
      <c r="F112" s="466">
        <v>2.5478557252229611E-2</v>
      </c>
      <c r="G112" s="466">
        <v>2.5478557252229611E-2</v>
      </c>
      <c r="H112" s="466">
        <v>2.5478557252229611E-2</v>
      </c>
      <c r="I112" s="466">
        <v>2.5478557252229611E-2</v>
      </c>
      <c r="J112" s="467">
        <v>0.1462964571921222</v>
      </c>
      <c r="K112" s="464">
        <v>6.4207866448005692E-3</v>
      </c>
      <c r="L112" s="464">
        <v>0.19939887091755074</v>
      </c>
      <c r="M112" s="466">
        <v>2.5478557252229611E-2</v>
      </c>
      <c r="N112" s="466">
        <v>2.5478557252229611E-2</v>
      </c>
      <c r="O112" s="466">
        <v>2.5478557252229611E-2</v>
      </c>
      <c r="P112" s="466">
        <v>2.5478557252229611E-2</v>
      </c>
      <c r="Q112" s="468">
        <v>2.5478557252229611E-2</v>
      </c>
      <c r="R112" s="464">
        <v>5.7000000000000002E-2</v>
      </c>
      <c r="S112" s="464">
        <v>1.6E-2</v>
      </c>
      <c r="T112" s="464">
        <v>8.3000000000000004E-2</v>
      </c>
      <c r="U112" s="465">
        <v>0.04</v>
      </c>
      <c r="V112" s="465">
        <v>4.2999999999999997E-2</v>
      </c>
      <c r="W112" s="465">
        <v>1E-3</v>
      </c>
      <c r="X112" s="465">
        <v>0.39700000000000002</v>
      </c>
      <c r="Y112" s="465">
        <v>0.11</v>
      </c>
      <c r="Z112" s="465">
        <v>8.2699999999999996E-3</v>
      </c>
      <c r="AA112" s="464">
        <v>0.61029999999999995</v>
      </c>
      <c r="AB112" s="464">
        <v>0.61029999999999995</v>
      </c>
      <c r="AC112" s="464">
        <v>0.61029999999999995</v>
      </c>
      <c r="AD112" s="464">
        <v>0.61029999999999995</v>
      </c>
      <c r="AE112" s="464">
        <v>0.61029999999999995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5.7000000000000002E-2</v>
      </c>
      <c r="AL112" s="464">
        <v>1.6E-2</v>
      </c>
      <c r="AM112" s="464">
        <v>8.3000000000000004E-2</v>
      </c>
      <c r="AN112" s="464">
        <v>0.04</v>
      </c>
      <c r="AO112" s="464">
        <v>4.2999999999999997E-2</v>
      </c>
      <c r="AP112" s="464">
        <v>1E-3</v>
      </c>
      <c r="AQ112" s="464">
        <v>0.39700000000000002</v>
      </c>
      <c r="AR112" s="464">
        <v>0.11</v>
      </c>
      <c r="AS112" s="464">
        <v>8.2699999999999996E-3</v>
      </c>
      <c r="AT112" s="464">
        <v>0.61029999999999995</v>
      </c>
      <c r="AU112" s="464">
        <v>0.61029999999999995</v>
      </c>
      <c r="AV112" s="464">
        <v>0.61029999999999995</v>
      </c>
      <c r="AW112" s="464">
        <v>0.61029999999999995</v>
      </c>
      <c r="AX112" s="464">
        <v>0.61029999999999995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5.6791000000000001E-2</v>
      </c>
      <c r="BE112" s="464">
        <v>9.1030000000000034E-3</v>
      </c>
      <c r="BF112" s="464">
        <v>0.11</v>
      </c>
      <c r="BG112" s="469">
        <v>1.2E-2</v>
      </c>
      <c r="BH112" s="464">
        <v>5.6791000000000001E-2</v>
      </c>
      <c r="BI112" s="464">
        <v>9.1030000000000034E-3</v>
      </c>
      <c r="BJ112" s="464">
        <v>0.11</v>
      </c>
      <c r="BK112" s="464">
        <v>1.2E-2</v>
      </c>
      <c r="BL112" s="470">
        <v>5.1734093563581329E-2</v>
      </c>
      <c r="BM112" s="471">
        <v>1.9389138735521453E-2</v>
      </c>
      <c r="BN112" s="464">
        <v>5.1734093563581329E-2</v>
      </c>
      <c r="BO112" s="469">
        <v>1.9389138735521453E-2</v>
      </c>
      <c r="BP112" s="467">
        <v>3.1262858819735402E-2</v>
      </c>
      <c r="BQ112" s="469">
        <v>1.1556060639165418E-2</v>
      </c>
      <c r="BR112" s="464">
        <v>3.1262858819735402E-2</v>
      </c>
      <c r="BS112" s="469">
        <v>1.1556060639165418E-2</v>
      </c>
    </row>
    <row r="113" spans="1:170" ht="14.5" hidden="1" customHeight="1" x14ac:dyDescent="0.4">
      <c r="A113" s="453" t="s">
        <v>17</v>
      </c>
      <c r="B113" s="464">
        <v>7.7438939822639457</v>
      </c>
      <c r="C113" s="465">
        <v>1.9751489465681658E-3</v>
      </c>
      <c r="D113" s="465">
        <v>3.1998021989247718</v>
      </c>
      <c r="E113" s="466">
        <v>0.50263750779085492</v>
      </c>
      <c r="F113" s="466">
        <v>0.19432750505236998</v>
      </c>
      <c r="G113" s="466">
        <v>1.1784408911113455</v>
      </c>
      <c r="H113" s="466">
        <v>0.80705066561835526</v>
      </c>
      <c r="I113" s="466">
        <v>0.35808234460977517</v>
      </c>
      <c r="J113" s="467">
        <v>7.7438939822639457</v>
      </c>
      <c r="K113" s="464">
        <v>1.9751489465681658E-3</v>
      </c>
      <c r="L113" s="464">
        <v>3.1998021989247718</v>
      </c>
      <c r="M113" s="466">
        <v>0.50263750779085492</v>
      </c>
      <c r="N113" s="466">
        <v>0.19432750505236998</v>
      </c>
      <c r="O113" s="466">
        <v>1.1784408911113455</v>
      </c>
      <c r="P113" s="466">
        <v>0.80705066561835526</v>
      </c>
      <c r="Q113" s="468">
        <v>0.35808234460977517</v>
      </c>
      <c r="R113" s="464">
        <v>7.7859999999999996</v>
      </c>
      <c r="S113" s="464">
        <v>0.80300000000000005</v>
      </c>
      <c r="T113" s="464">
        <v>0.65100000000000002</v>
      </c>
      <c r="U113" s="465">
        <v>4.0000000000000001E-3</v>
      </c>
      <c r="V113" s="465">
        <v>0.01</v>
      </c>
      <c r="W113" s="465">
        <v>4.0000000000000001E-3</v>
      </c>
      <c r="X113" s="465">
        <v>2E-3</v>
      </c>
      <c r="Y113" s="465">
        <v>4.5419999999999998</v>
      </c>
      <c r="Z113" s="465">
        <v>4.9100000000000003E-3</v>
      </c>
      <c r="AA113" s="464">
        <v>0.91388637780155446</v>
      </c>
      <c r="AB113" s="464">
        <v>0.35332273645885448</v>
      </c>
      <c r="AC113" s="464">
        <v>2.142619802020628</v>
      </c>
      <c r="AD113" s="464">
        <v>1.4673648465788278</v>
      </c>
      <c r="AE113" s="464">
        <v>0.65105880838140939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7.7859999999999996</v>
      </c>
      <c r="AL113" s="464">
        <v>0.80300000000000005</v>
      </c>
      <c r="AM113" s="464">
        <v>0.65100000000000002</v>
      </c>
      <c r="AN113" s="464">
        <v>4.0000000000000001E-3</v>
      </c>
      <c r="AO113" s="464">
        <v>0.01</v>
      </c>
      <c r="AP113" s="464">
        <v>4.0000000000000001E-3</v>
      </c>
      <c r="AQ113" s="464">
        <v>2E-3</v>
      </c>
      <c r="AR113" s="464">
        <v>4.5419999999999998</v>
      </c>
      <c r="AS113" s="464">
        <v>4.9100000000000003E-3</v>
      </c>
      <c r="AT113" s="464">
        <v>0.91388637780155446</v>
      </c>
      <c r="AU113" s="464">
        <v>0.35332273645885448</v>
      </c>
      <c r="AV113" s="464">
        <v>2.142619802020628</v>
      </c>
      <c r="AW113" s="464">
        <v>1.4673648465788278</v>
      </c>
      <c r="AX113" s="464">
        <v>0.65105880838140939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7.7157139999999993</v>
      </c>
      <c r="BE113" s="464">
        <v>4.1180000000000001E-3</v>
      </c>
      <c r="BF113" s="464">
        <v>4.5419999999999998</v>
      </c>
      <c r="BG113" s="469">
        <v>0.35808234460977512</v>
      </c>
      <c r="BH113" s="464">
        <v>7.7157139999999993</v>
      </c>
      <c r="BI113" s="464">
        <v>4.1180000000000001E-3</v>
      </c>
      <c r="BJ113" s="464">
        <v>4.5419999999999998</v>
      </c>
      <c r="BK113" s="464">
        <v>0.35808234460977512</v>
      </c>
      <c r="BL113" s="470">
        <v>0.78567954424635045</v>
      </c>
      <c r="BM113" s="471">
        <v>0.29556494232509178</v>
      </c>
      <c r="BN113" s="464">
        <v>0.78567954424635045</v>
      </c>
      <c r="BO113" s="469">
        <v>0.29556494232509178</v>
      </c>
      <c r="BP113" s="472">
        <v>1.1125442765634326</v>
      </c>
      <c r="BQ113" s="473">
        <v>0.41971311348061563</v>
      </c>
      <c r="BR113" s="474">
        <v>1.1125442765634326</v>
      </c>
      <c r="BS113" s="473">
        <v>0.41971311348061563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1.3332063765648015E-2</v>
      </c>
      <c r="C114" s="465">
        <v>8.457263470872785E-4</v>
      </c>
      <c r="D114" s="465">
        <v>8.5741514494546821E-3</v>
      </c>
      <c r="E114" s="466">
        <v>3.5160409008076869E-3</v>
      </c>
      <c r="F114" s="466">
        <v>3.5160409008076869E-3</v>
      </c>
      <c r="G114" s="466">
        <v>3.5160409008076869E-3</v>
      </c>
      <c r="H114" s="466">
        <v>3.5160409008076869E-3</v>
      </c>
      <c r="I114" s="466">
        <v>3.5160409008076869E-3</v>
      </c>
      <c r="J114" s="467">
        <v>1.3332063765648015E-2</v>
      </c>
      <c r="K114" s="464">
        <v>8.457263470872785E-4</v>
      </c>
      <c r="L114" s="464">
        <v>8.5741514494546821E-3</v>
      </c>
      <c r="M114" s="466">
        <v>3.5160409008076869E-3</v>
      </c>
      <c r="N114" s="466">
        <v>3.5160409008076869E-3</v>
      </c>
      <c r="O114" s="466">
        <v>3.5160409008076869E-3</v>
      </c>
      <c r="P114" s="466">
        <v>3.5160409008076869E-3</v>
      </c>
      <c r="Q114" s="468">
        <v>3.5160409008076869E-3</v>
      </c>
      <c r="R114" s="464">
        <v>3.6137999999999999E-3</v>
      </c>
      <c r="S114" s="464">
        <v>2.3999999999999998E-3</v>
      </c>
      <c r="T114" s="464">
        <v>4.9800000000000001E-3</v>
      </c>
      <c r="U114" s="465">
        <v>6.6E-3</v>
      </c>
      <c r="V114" s="465">
        <v>1.2469999999999998E-3</v>
      </c>
      <c r="W114" s="465">
        <v>2.8999999999999997E-5</v>
      </c>
      <c r="X114" s="465">
        <v>7.9399999999999998E-2</v>
      </c>
      <c r="Y114" s="465">
        <v>4.7299999999999998E-3</v>
      </c>
      <c r="Z114" s="465">
        <v>3.5560999999999996E-4</v>
      </c>
      <c r="AA114" s="464">
        <v>8.4221400000000002E-2</v>
      </c>
      <c r="AB114" s="464">
        <v>8.4221400000000002E-2</v>
      </c>
      <c r="AC114" s="464">
        <v>8.4221400000000002E-2</v>
      </c>
      <c r="AD114" s="464">
        <v>8.4221400000000002E-2</v>
      </c>
      <c r="AE114" s="464">
        <v>8.4221400000000002E-2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3.6137999999999999E-3</v>
      </c>
      <c r="AL114" s="464">
        <v>2.3999999999999998E-3</v>
      </c>
      <c r="AM114" s="464">
        <v>4.9800000000000001E-3</v>
      </c>
      <c r="AN114" s="464">
        <v>6.6E-3</v>
      </c>
      <c r="AO114" s="464">
        <v>1.2469999999999998E-3</v>
      </c>
      <c r="AP114" s="464">
        <v>2.8999999999999997E-5</v>
      </c>
      <c r="AQ114" s="464">
        <v>7.9399999999999998E-2</v>
      </c>
      <c r="AR114" s="464">
        <v>4.7299999999999998E-3</v>
      </c>
      <c r="AS114" s="464">
        <v>3.5560999999999996E-4</v>
      </c>
      <c r="AT114" s="464">
        <v>8.4221400000000002E-2</v>
      </c>
      <c r="AU114" s="464">
        <v>8.4221400000000002E-2</v>
      </c>
      <c r="AV114" s="464">
        <v>8.4221400000000002E-2</v>
      </c>
      <c r="AW114" s="464">
        <v>8.4221400000000002E-2</v>
      </c>
      <c r="AX114" s="464">
        <v>8.4221400000000002E-2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3.6094019999999998E-3</v>
      </c>
      <c r="BE114" s="464">
        <v>1.3539160000000006E-3</v>
      </c>
      <c r="BF114" s="464">
        <v>4.7299999999999998E-3</v>
      </c>
      <c r="BG114" s="469">
        <v>1.6560000000000004E-3</v>
      </c>
      <c r="BH114" s="464">
        <v>3.6094019999999998E-3</v>
      </c>
      <c r="BI114" s="464">
        <v>1.3539160000000006E-3</v>
      </c>
      <c r="BJ114" s="464">
        <v>4.7299999999999998E-3</v>
      </c>
      <c r="BK114" s="464">
        <v>1.6560000000000004E-3</v>
      </c>
      <c r="BL114" s="470">
        <v>2.5138409167354547E-3</v>
      </c>
      <c r="BM114" s="471">
        <v>9.2192057439326614E-4</v>
      </c>
      <c r="BN114" s="464">
        <v>2.5138409167354547E-3</v>
      </c>
      <c r="BO114" s="469">
        <v>9.2192057439326614E-4</v>
      </c>
      <c r="BP114" s="472">
        <v>1.8214297673266801E-3</v>
      </c>
      <c r="BQ114" s="473">
        <v>6.4579897677992295E-4</v>
      </c>
      <c r="BR114" s="474">
        <v>1.8214297673266801E-3</v>
      </c>
      <c r="BS114" s="473">
        <v>6.4579897677992295E-4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7.2239601956667491E-3</v>
      </c>
      <c r="C115" s="465">
        <v>3.175568805285022E-3</v>
      </c>
      <c r="D115" s="465">
        <v>1.6151308544321608E-2</v>
      </c>
      <c r="E115" s="466">
        <v>8.3060096642268537E-3</v>
      </c>
      <c r="F115" s="466">
        <v>8.3060096642268537E-3</v>
      </c>
      <c r="G115" s="466">
        <v>8.3060096642268537E-3</v>
      </c>
      <c r="H115" s="466">
        <v>8.3060096642268537E-3</v>
      </c>
      <c r="I115" s="466">
        <v>8.3060096642268537E-3</v>
      </c>
      <c r="J115" s="467">
        <v>7.2239601956667491E-3</v>
      </c>
      <c r="K115" s="464">
        <v>3.175568805285022E-3</v>
      </c>
      <c r="L115" s="464">
        <v>1.6151308544321608E-2</v>
      </c>
      <c r="M115" s="466">
        <v>8.3060096642268537E-3</v>
      </c>
      <c r="N115" s="466">
        <v>8.3060096642268537E-3</v>
      </c>
      <c r="O115" s="466">
        <v>8.3060096642268537E-3</v>
      </c>
      <c r="P115" s="466">
        <v>8.3060096642268537E-3</v>
      </c>
      <c r="Q115" s="468">
        <v>8.3060096642268537E-3</v>
      </c>
      <c r="R115" s="464">
        <v>2.5080000000000002E-3</v>
      </c>
      <c r="S115" s="464">
        <v>6.2399999999999999E-3</v>
      </c>
      <c r="T115" s="464">
        <v>3.32E-3</v>
      </c>
      <c r="U115" s="465">
        <v>1.712E-2</v>
      </c>
      <c r="V115" s="465">
        <v>2.9239999999999999E-2</v>
      </c>
      <c r="W115" s="465">
        <v>6.8000000000000005E-4</v>
      </c>
      <c r="X115" s="465">
        <v>0.16991599999999998</v>
      </c>
      <c r="Y115" s="465">
        <v>8.9099999999999995E-3</v>
      </c>
      <c r="Z115" s="465">
        <v>6.6986999999999993E-4</v>
      </c>
      <c r="AA115" s="464">
        <v>0.19895779999999999</v>
      </c>
      <c r="AB115" s="464">
        <v>0.19895779999999999</v>
      </c>
      <c r="AC115" s="464">
        <v>0.19895779999999999</v>
      </c>
      <c r="AD115" s="464">
        <v>0.19895779999999999</v>
      </c>
      <c r="AE115" s="464">
        <v>0.19895779999999999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2.5080000000000002E-3</v>
      </c>
      <c r="AL115" s="464">
        <v>6.2399999999999999E-3</v>
      </c>
      <c r="AM115" s="464">
        <v>3.32E-3</v>
      </c>
      <c r="AN115" s="464">
        <v>1.712E-2</v>
      </c>
      <c r="AO115" s="464">
        <v>2.9239999999999999E-2</v>
      </c>
      <c r="AP115" s="464">
        <v>6.8000000000000005E-4</v>
      </c>
      <c r="AQ115" s="464">
        <v>0.16991599999999998</v>
      </c>
      <c r="AR115" s="464">
        <v>8.9099999999999995E-3</v>
      </c>
      <c r="AS115" s="464">
        <v>6.6986999999999993E-4</v>
      </c>
      <c r="AT115" s="464">
        <v>0.19895779999999999</v>
      </c>
      <c r="AU115" s="464">
        <v>0.19895779999999999</v>
      </c>
      <c r="AV115" s="464">
        <v>0.19895779999999999</v>
      </c>
      <c r="AW115" s="464">
        <v>0.19895779999999999</v>
      </c>
      <c r="AX115" s="464">
        <v>0.19895779999999999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2.5365599999999998E-3</v>
      </c>
      <c r="BE115" s="464">
        <v>4.3506920000000015E-3</v>
      </c>
      <c r="BF115" s="464">
        <v>8.9099999999999995E-3</v>
      </c>
      <c r="BG115" s="469">
        <v>3.9120000000000005E-3</v>
      </c>
      <c r="BH115" s="464">
        <v>2.5365599999999998E-3</v>
      </c>
      <c r="BI115" s="464">
        <v>4.3506920000000015E-3</v>
      </c>
      <c r="BJ115" s="464">
        <v>8.9099999999999995E-3</v>
      </c>
      <c r="BK115" s="464">
        <v>3.9120000000000005E-3</v>
      </c>
      <c r="BL115" s="470">
        <v>5.4997922280135333E-3</v>
      </c>
      <c r="BM115" s="471">
        <v>1.9812327398139413E-3</v>
      </c>
      <c r="BN115" s="464">
        <v>5.4997922280135333E-3</v>
      </c>
      <c r="BO115" s="469">
        <v>1.9812327398139413E-3</v>
      </c>
      <c r="BP115" s="472">
        <v>4.3166330713531719E-3</v>
      </c>
      <c r="BQ115" s="473">
        <v>1.4949246768077402E-3</v>
      </c>
      <c r="BR115" s="474">
        <v>4.3166330713531719E-3</v>
      </c>
      <c r="BS115" s="473">
        <v>1.4949246768077402E-3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3.3702261891413912E-2</v>
      </c>
      <c r="C116" s="465">
        <v>3.4673219328786677E-2</v>
      </c>
      <c r="D116" s="465">
        <v>1.040359036545856E-2</v>
      </c>
      <c r="E116" s="466">
        <v>3.2705378578428798E-2</v>
      </c>
      <c r="F116" s="466">
        <v>3.2705378578428798E-2</v>
      </c>
      <c r="G116" s="466">
        <v>3.2705378578428798E-2</v>
      </c>
      <c r="H116" s="466">
        <v>3.2705378578428798E-2</v>
      </c>
      <c r="I116" s="466">
        <v>3.2705378578428798E-2</v>
      </c>
      <c r="J116" s="467">
        <v>3.3702261891413912E-2</v>
      </c>
      <c r="K116" s="464">
        <v>3.4673219328786677E-2</v>
      </c>
      <c r="L116" s="464">
        <v>1.040359036545856E-2</v>
      </c>
      <c r="M116" s="466">
        <v>3.2705378578428798E-2</v>
      </c>
      <c r="N116" s="466">
        <v>3.2705378578428798E-2</v>
      </c>
      <c r="O116" s="466">
        <v>3.2705378578428798E-2</v>
      </c>
      <c r="P116" s="466">
        <v>3.2705378578428798E-2</v>
      </c>
      <c r="Q116" s="468">
        <v>3.2705378578428798E-2</v>
      </c>
      <c r="R116" s="464">
        <v>3.3000000000000002E-2</v>
      </c>
      <c r="S116" s="464">
        <v>4.4999999999999998E-2</v>
      </c>
      <c r="T116" s="464">
        <v>3.5999999999999997E-2</v>
      </c>
      <c r="U116" s="465">
        <v>1.0999999999999999E-2</v>
      </c>
      <c r="V116" s="465">
        <v>1.2E-2</v>
      </c>
      <c r="W116" s="465">
        <v>8.0000000000000002E-3</v>
      </c>
      <c r="X116" s="465">
        <v>0.01</v>
      </c>
      <c r="Y116" s="465">
        <v>0.01</v>
      </c>
      <c r="Z116" s="465">
        <v>8.9999999999999993E-3</v>
      </c>
      <c r="AA116" s="464">
        <v>0.49049999999999999</v>
      </c>
      <c r="AB116" s="464">
        <v>0.49049999999999999</v>
      </c>
      <c r="AC116" s="464">
        <v>0.49049999999999999</v>
      </c>
      <c r="AD116" s="464">
        <v>0.49049999999999999</v>
      </c>
      <c r="AE116" s="464">
        <v>0.49049999999999999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3.3000000000000002E-2</v>
      </c>
      <c r="AL116" s="464">
        <v>4.4999999999999998E-2</v>
      </c>
      <c r="AM116" s="464">
        <v>3.5999999999999997E-2</v>
      </c>
      <c r="AN116" s="464">
        <v>1.0999999999999999E-2</v>
      </c>
      <c r="AO116" s="464">
        <v>1.2E-2</v>
      </c>
      <c r="AP116" s="464">
        <v>8.0000000000000002E-3</v>
      </c>
      <c r="AQ116" s="464">
        <v>0.01</v>
      </c>
      <c r="AR116" s="464">
        <v>0.01</v>
      </c>
      <c r="AS116" s="464">
        <v>8.9999999999999993E-3</v>
      </c>
      <c r="AT116" s="464">
        <v>0.49049999999999999</v>
      </c>
      <c r="AU116" s="464">
        <v>0.49049999999999999</v>
      </c>
      <c r="AV116" s="464">
        <v>0.49049999999999999</v>
      </c>
      <c r="AW116" s="464">
        <v>0.49049999999999999</v>
      </c>
      <c r="AX116" s="464">
        <v>0.49049999999999999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3.3093000000000004E-2</v>
      </c>
      <c r="BE116" s="464">
        <v>8.4410000000000006E-3</v>
      </c>
      <c r="BF116" s="464">
        <v>0.01</v>
      </c>
      <c r="BG116" s="469">
        <v>3.04236075265867E-2</v>
      </c>
      <c r="BH116" s="464">
        <v>3.3093000000000004E-2</v>
      </c>
      <c r="BI116" s="464">
        <v>8.4410000000000006E-3</v>
      </c>
      <c r="BJ116" s="464">
        <v>0.01</v>
      </c>
      <c r="BK116" s="464">
        <v>3.04236075265867E-2</v>
      </c>
      <c r="BL116" s="470">
        <v>1.9703140874905274E-2</v>
      </c>
      <c r="BM116" s="471"/>
      <c r="BN116" s="464">
        <v>1.9703140874905274E-2</v>
      </c>
      <c r="BO116" s="469"/>
      <c r="BP116" s="472">
        <v>6.6407743285281009E-3</v>
      </c>
      <c r="BQ116" s="473"/>
      <c r="BR116" s="474">
        <v>6.6407743285281009E-3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6.7326668351535609E-3</v>
      </c>
      <c r="C117" s="465">
        <v>1.6329360692539123E-3</v>
      </c>
      <c r="D117" s="465">
        <v>1.5595552286972854E-2</v>
      </c>
      <c r="E117" s="466">
        <v>9.3833895144034327E-2</v>
      </c>
      <c r="F117" s="466">
        <v>9.3833895144034327E-2</v>
      </c>
      <c r="G117" s="466">
        <v>9.3833895144034327E-2</v>
      </c>
      <c r="H117" s="466">
        <v>9.3833895144034327E-2</v>
      </c>
      <c r="I117" s="466">
        <v>9.3833895144034327E-2</v>
      </c>
      <c r="J117" s="467">
        <v>6.7326668351535609E-3</v>
      </c>
      <c r="K117" s="464">
        <v>1.6329360692539123E-3</v>
      </c>
      <c r="L117" s="464">
        <v>1.5595552286972854E-2</v>
      </c>
      <c r="M117" s="466">
        <v>9.3833895144034327E-2</v>
      </c>
      <c r="N117" s="466">
        <v>9.3833895144034327E-2</v>
      </c>
      <c r="O117" s="466">
        <v>9.3833895144034327E-2</v>
      </c>
      <c r="P117" s="466">
        <v>9.3833895144034327E-2</v>
      </c>
      <c r="Q117" s="468">
        <v>9.3833895144034327E-2</v>
      </c>
      <c r="R117" s="464">
        <v>7.0000000000000001E-3</v>
      </c>
      <c r="S117" s="464">
        <v>8.9999999999999993E-3</v>
      </c>
      <c r="T117" s="464">
        <v>7.0000000000000001E-3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1.35E-2</v>
      </c>
      <c r="AA117" s="464">
        <v>6.54E-2</v>
      </c>
      <c r="AB117" s="464">
        <v>6.54E-2</v>
      </c>
      <c r="AC117" s="464">
        <v>6.54E-2</v>
      </c>
      <c r="AD117" s="464">
        <v>6.54E-2</v>
      </c>
      <c r="AE117" s="464">
        <v>6.54E-2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7.0000000000000001E-3</v>
      </c>
      <c r="AL117" s="464">
        <v>8.9999999999999993E-3</v>
      </c>
      <c r="AM117" s="464">
        <v>7.0000000000000001E-3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1.35E-2</v>
      </c>
      <c r="AT117" s="464">
        <v>6.54E-2</v>
      </c>
      <c r="AU117" s="464">
        <v>6.54E-2</v>
      </c>
      <c r="AV117" s="464">
        <v>6.54E-2</v>
      </c>
      <c r="AW117" s="464">
        <v>6.54E-2</v>
      </c>
      <c r="AX117" s="464">
        <v>6.54E-2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7.0140000000000003E-3</v>
      </c>
      <c r="BE117" s="464">
        <v>1E-3</v>
      </c>
      <c r="BF117" s="464">
        <v>1.6E-2</v>
      </c>
      <c r="BG117" s="469">
        <v>8.7287343019349206E-2</v>
      </c>
      <c r="BH117" s="464">
        <v>7.0140000000000003E-3</v>
      </c>
      <c r="BI117" s="464">
        <v>1E-3</v>
      </c>
      <c r="BJ117" s="464">
        <v>1.6E-2</v>
      </c>
      <c r="BK117" s="464">
        <v>8.7287343019349206E-2</v>
      </c>
      <c r="BL117" s="470">
        <v>4.62591823147342E-3</v>
      </c>
      <c r="BM117" s="471"/>
      <c r="BN117" s="464">
        <v>4.62591823147342E-3</v>
      </c>
      <c r="BO117" s="469"/>
      <c r="BP117" s="472">
        <v>4.4097831912119616E-3</v>
      </c>
      <c r="BQ117" s="473"/>
      <c r="BR117" s="474">
        <v>4.4097831912119616E-3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897.98094991071912</v>
      </c>
      <c r="C118" s="477">
        <v>436.54149521831226</v>
      </c>
      <c r="D118" s="477">
        <v>983.49392161723154</v>
      </c>
      <c r="E118" s="478">
        <v>897.26622392838635</v>
      </c>
      <c r="F118" s="478">
        <v>892.17224780285881</v>
      </c>
      <c r="G118" s="478">
        <v>914.97893961299474</v>
      </c>
      <c r="H118" s="478">
        <v>880.08094859520565</v>
      </c>
      <c r="I118" s="478">
        <v>825.2521861523021</v>
      </c>
      <c r="J118" s="479">
        <v>897.98094991071912</v>
      </c>
      <c r="K118" s="476">
        <v>436.54149521831226</v>
      </c>
      <c r="L118" s="476">
        <v>983.49392161723154</v>
      </c>
      <c r="M118" s="478">
        <v>897.26622392838635</v>
      </c>
      <c r="N118" s="478">
        <v>892.17224780285881</v>
      </c>
      <c r="O118" s="478">
        <v>914.97893961299474</v>
      </c>
      <c r="P118" s="478">
        <v>880.08094859520565</v>
      </c>
      <c r="Q118" s="480">
        <v>825.2521861523021</v>
      </c>
      <c r="R118" s="476">
        <v>895.61280082736187</v>
      </c>
      <c r="S118" s="476">
        <v>1214.4276105358379</v>
      </c>
      <c r="T118" s="476">
        <v>983.96392815647641</v>
      </c>
      <c r="U118" s="477">
        <v>634.67846938658795</v>
      </c>
      <c r="V118" s="477">
        <v>695.81675089523048</v>
      </c>
      <c r="W118" s="477">
        <v>402.84541346404927</v>
      </c>
      <c r="X118" s="477">
        <v>564.67431673671683</v>
      </c>
      <c r="Y118" s="477">
        <v>983.40638622567781</v>
      </c>
      <c r="Z118" s="477">
        <v>875.24306562594779</v>
      </c>
      <c r="AA118" s="476">
        <v>1622.6914271990713</v>
      </c>
      <c r="AB118" s="476">
        <v>1613.4296524253846</v>
      </c>
      <c r="AC118" s="476">
        <v>1654.8963648074496</v>
      </c>
      <c r="AD118" s="476">
        <v>1591.4454720478332</v>
      </c>
      <c r="AE118" s="476">
        <v>1491.756813060736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895.61280082736187</v>
      </c>
      <c r="AL118" s="476">
        <v>1214.4276105358379</v>
      </c>
      <c r="AM118" s="476">
        <v>983.96392815647641</v>
      </c>
      <c r="AN118" s="476">
        <v>634.67846938658795</v>
      </c>
      <c r="AO118" s="476">
        <v>695.81675089523048</v>
      </c>
      <c r="AP118" s="476">
        <v>402.84541346404927</v>
      </c>
      <c r="AQ118" s="476">
        <v>564.67431673671683</v>
      </c>
      <c r="AR118" s="476">
        <v>983.40638622567781</v>
      </c>
      <c r="AS118" s="476">
        <v>875.24306562594779</v>
      </c>
      <c r="AT118" s="476">
        <v>1622.6914271990713</v>
      </c>
      <c r="AU118" s="476">
        <v>1613.4296524253846</v>
      </c>
      <c r="AV118" s="476">
        <v>1654.8963648074496</v>
      </c>
      <c r="AW118" s="476">
        <v>1591.4454720478332</v>
      </c>
      <c r="AX118" s="476">
        <v>1491.756813060736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898.10955787730859</v>
      </c>
      <c r="BE118" s="476">
        <v>436.6207205296908</v>
      </c>
      <c r="BF118" s="476">
        <v>983.40638622567781</v>
      </c>
      <c r="BG118" s="481">
        <v>-0.41340301593618278</v>
      </c>
      <c r="BH118" s="476">
        <v>898.10955787730859</v>
      </c>
      <c r="BI118" s="476">
        <v>436.6207205296908</v>
      </c>
      <c r="BJ118" s="476">
        <v>983.40638622567781</v>
      </c>
      <c r="BK118" s="476">
        <v>-0.41340301593618278</v>
      </c>
      <c r="BL118" s="482">
        <v>455.38581534200023</v>
      </c>
      <c r="BM118" s="483"/>
      <c r="BN118" s="476">
        <v>455.38581534200023</v>
      </c>
      <c r="BO118" s="481"/>
      <c r="BP118" s="484">
        <v>455.40380743430762</v>
      </c>
      <c r="BQ118" s="485"/>
      <c r="BR118" s="486">
        <v>455.40380743430762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-897.54304307853658</v>
      </c>
      <c r="F119" s="489">
        <v>-892.44906695300904</v>
      </c>
      <c r="G119" s="489">
        <v>-915.25575876314497</v>
      </c>
      <c r="H119" s="489">
        <v>-880.35776774535589</v>
      </c>
      <c r="I119" s="489">
        <v>-825.52900530245233</v>
      </c>
      <c r="J119" s="490"/>
      <c r="K119" s="487"/>
      <c r="L119" s="487"/>
      <c r="M119" s="489">
        <v>-897.54304307853658</v>
      </c>
      <c r="N119" s="489">
        <v>-892.44906695300904</v>
      </c>
      <c r="O119" s="489">
        <v>-915.25575876314497</v>
      </c>
      <c r="P119" s="489">
        <v>-880.35776774535589</v>
      </c>
      <c r="Q119" s="491">
        <v>-825.52900530245233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-1631.8964419609761</v>
      </c>
      <c r="AB119" s="487">
        <v>-1622.6346671872893</v>
      </c>
      <c r="AC119" s="487">
        <v>-1664.1013795693543</v>
      </c>
      <c r="AD119" s="487">
        <v>-1600.6504868097379</v>
      </c>
      <c r="AE119" s="487">
        <v>-1500.9618278226408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-1631.8964419609761</v>
      </c>
      <c r="AU119" s="487">
        <v>-1622.6346671872893</v>
      </c>
      <c r="AV119" s="487">
        <v>-1664.1013795693543</v>
      </c>
      <c r="AW119" s="487">
        <v>-1600.6504868097379</v>
      </c>
      <c r="AX119" s="487">
        <v>-1500.9618278226408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344</v>
      </c>
      <c r="C121" s="959"/>
      <c r="D121" s="958" t="s">
        <v>345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1.0714065182008398E-2</v>
      </c>
      <c r="C123" s="473">
        <v>3.6707857719770805E-3</v>
      </c>
      <c r="D123" s="472">
        <v>1.0714065182008398E-2</v>
      </c>
      <c r="E123" s="473">
        <v>3.6707857719770805E-3</v>
      </c>
      <c r="F123" s="472">
        <v>7.0620000000000006E-3</v>
      </c>
      <c r="G123" s="473">
        <v>7.0620000000000012E-5</v>
      </c>
      <c r="H123" s="472">
        <v>1.1802000000000007E-2</v>
      </c>
      <c r="I123" s="473">
        <v>3.6940260000000022E-3</v>
      </c>
      <c r="J123" s="472">
        <v>0.02</v>
      </c>
      <c r="K123" s="473">
        <v>7.6E-3</v>
      </c>
      <c r="L123" s="472">
        <v>7.0000000000000007E-2</v>
      </c>
      <c r="M123" s="473">
        <v>9.1E-4</v>
      </c>
      <c r="N123" s="472">
        <v>0</v>
      </c>
      <c r="O123" s="473">
        <v>0</v>
      </c>
      <c r="P123" s="472">
        <v>0</v>
      </c>
      <c r="Q123" s="473">
        <v>0</v>
      </c>
      <c r="R123" s="503">
        <v>7.0000000000000001E-3</v>
      </c>
      <c r="S123" s="504">
        <v>7.0000000000000007E-5</v>
      </c>
      <c r="T123" s="503">
        <v>1.7999999999999999E-2</v>
      </c>
      <c r="U123" s="504">
        <v>1.7999999999999998E-4</v>
      </c>
      <c r="V123" s="503">
        <v>2E-3</v>
      </c>
      <c r="W123" s="505">
        <v>2.0000000000000002E-5</v>
      </c>
      <c r="X123" s="472">
        <v>2.9000000000000001E-2</v>
      </c>
      <c r="Y123" s="473">
        <v>9.077E-3</v>
      </c>
      <c r="Z123" s="472">
        <v>1.2E-2</v>
      </c>
      <c r="AA123" s="473">
        <v>3.7560000000000002E-3</v>
      </c>
      <c r="AB123" s="472">
        <v>2E-3</v>
      </c>
      <c r="AC123" s="473">
        <v>6.2600000000000004E-4</v>
      </c>
      <c r="AD123" s="474">
        <v>0.93500000000000005</v>
      </c>
      <c r="AE123" s="474">
        <v>0.292655</v>
      </c>
      <c r="AF123" s="472">
        <v>0.02</v>
      </c>
      <c r="AG123" s="473">
        <v>7.6E-3</v>
      </c>
      <c r="AH123" s="472">
        <v>8.9999999999999998E-4</v>
      </c>
      <c r="AI123" s="473">
        <v>3.4200000000000002E-4</v>
      </c>
      <c r="AJ123" s="472">
        <v>0.1343</v>
      </c>
      <c r="AK123" s="473">
        <v>1.7458999999999999E-3</v>
      </c>
      <c r="AL123" s="472">
        <v>0.1343</v>
      </c>
      <c r="AM123" s="473">
        <v>1.7458999999999999E-3</v>
      </c>
      <c r="AN123" s="472">
        <v>0.1343</v>
      </c>
      <c r="AO123" s="473">
        <v>1.7458999999999999E-3</v>
      </c>
      <c r="AP123" s="472">
        <v>0.1343</v>
      </c>
      <c r="AQ123" s="473">
        <v>1.7458999999999999E-3</v>
      </c>
      <c r="AR123" s="472">
        <v>0.1343</v>
      </c>
      <c r="AS123" s="473">
        <v>1.7458999999999999E-3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0.1246769273254503</v>
      </c>
      <c r="C124" s="473">
        <v>4.1694344328393557E-2</v>
      </c>
      <c r="D124" s="472">
        <v>0.1246769273254503</v>
      </c>
      <c r="E124" s="473">
        <v>4.1694344328393557E-2</v>
      </c>
      <c r="F124" s="472">
        <v>0.18354300000000001</v>
      </c>
      <c r="G124" s="473">
        <v>1.8354300000000001E-3</v>
      </c>
      <c r="H124" s="472">
        <v>0.16935100000000003</v>
      </c>
      <c r="I124" s="473">
        <v>5.3006863000000008E-2</v>
      </c>
      <c r="J124" s="472">
        <v>0.16800000000000001</v>
      </c>
      <c r="K124" s="473">
        <v>6.3840000000000008E-2</v>
      </c>
      <c r="L124" s="472">
        <v>7.0999999999999994E-2</v>
      </c>
      <c r="M124" s="473">
        <v>9.2299999999999988E-4</v>
      </c>
      <c r="N124" s="472">
        <v>0</v>
      </c>
      <c r="O124" s="473">
        <v>0</v>
      </c>
      <c r="P124" s="472">
        <v>0</v>
      </c>
      <c r="Q124" s="473">
        <v>0</v>
      </c>
      <c r="R124" s="472">
        <v>0.185</v>
      </c>
      <c r="S124" s="474">
        <v>1.8500000000000001E-3</v>
      </c>
      <c r="T124" s="472">
        <v>4.8000000000000001E-2</v>
      </c>
      <c r="U124" s="474">
        <v>4.8000000000000001E-4</v>
      </c>
      <c r="V124" s="472">
        <v>1.9E-2</v>
      </c>
      <c r="W124" s="473">
        <v>1.9000000000000001E-4</v>
      </c>
      <c r="X124" s="472">
        <v>0.44600000000000001</v>
      </c>
      <c r="Y124" s="473">
        <v>0.139598</v>
      </c>
      <c r="Z124" s="472">
        <v>0.48399999999999999</v>
      </c>
      <c r="AA124" s="473">
        <v>0.15149199999999999</v>
      </c>
      <c r="AB124" s="472">
        <v>0.1</v>
      </c>
      <c r="AC124" s="473">
        <v>3.1300000000000001E-2</v>
      </c>
      <c r="AD124" s="474">
        <v>3.2149999999999999</v>
      </c>
      <c r="AE124" s="474">
        <v>1.0062949999999999</v>
      </c>
      <c r="AF124" s="472">
        <v>0.16800000000000001</v>
      </c>
      <c r="AG124" s="473">
        <v>6.3840000000000008E-2</v>
      </c>
      <c r="AH124" s="472">
        <v>1.5100000000000001E-2</v>
      </c>
      <c r="AI124" s="473">
        <v>5.738E-3</v>
      </c>
      <c r="AJ124" s="472">
        <v>4.7329999999999997</v>
      </c>
      <c r="AK124" s="473">
        <v>6.1528999999999993E-2</v>
      </c>
      <c r="AL124" s="472">
        <v>4.7329999999999997</v>
      </c>
      <c r="AM124" s="473">
        <v>6.1528999999999993E-2</v>
      </c>
      <c r="AN124" s="472">
        <v>4.7329999999999997</v>
      </c>
      <c r="AO124" s="473">
        <v>6.1528999999999993E-2</v>
      </c>
      <c r="AP124" s="472">
        <v>4.7329999999999997</v>
      </c>
      <c r="AQ124" s="473">
        <v>6.1528999999999993E-2</v>
      </c>
      <c r="AR124" s="472">
        <v>4.7329999999999997</v>
      </c>
      <c r="AS124" s="473">
        <v>6.1528999999999993E-2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0.37549702733922247</v>
      </c>
      <c r="C125" s="473">
        <v>0.13134369186530115</v>
      </c>
      <c r="D125" s="472">
        <v>0.37549702733922247</v>
      </c>
      <c r="E125" s="473">
        <v>0.13134369186530115</v>
      </c>
      <c r="F125" s="472">
        <v>8.1576260000000023</v>
      </c>
      <c r="G125" s="473">
        <v>8.1576260000000025E-2</v>
      </c>
      <c r="H125" s="472">
        <v>0.25042799999999998</v>
      </c>
      <c r="I125" s="473">
        <v>7.8383964E-2</v>
      </c>
      <c r="J125" s="472">
        <v>1.0029999999999999</v>
      </c>
      <c r="K125" s="473">
        <v>0.38113999999999998</v>
      </c>
      <c r="L125" s="472">
        <v>7.8E-2</v>
      </c>
      <c r="M125" s="473">
        <v>1.0139999999999999E-3</v>
      </c>
      <c r="N125" s="472">
        <v>0</v>
      </c>
      <c r="O125" s="473">
        <v>0</v>
      </c>
      <c r="P125" s="472">
        <v>0</v>
      </c>
      <c r="Q125" s="473">
        <v>0</v>
      </c>
      <c r="R125" s="472">
        <v>8.2040000000000006</v>
      </c>
      <c r="S125" s="474">
        <v>8.2040000000000002E-2</v>
      </c>
      <c r="T125" s="472">
        <v>3.8239999999999998</v>
      </c>
      <c r="U125" s="474">
        <v>3.8239999999999996E-2</v>
      </c>
      <c r="V125" s="472">
        <v>2.9660000000000002</v>
      </c>
      <c r="W125" s="473">
        <v>2.9660000000000002E-2</v>
      </c>
      <c r="X125" s="472">
        <v>0.52800000000000002</v>
      </c>
      <c r="Y125" s="473">
        <v>0.16526399999999999</v>
      </c>
      <c r="Z125" s="472">
        <v>0.81799999999999995</v>
      </c>
      <c r="AA125" s="473">
        <v>0.25603399999999998</v>
      </c>
      <c r="AB125" s="472">
        <v>0.191</v>
      </c>
      <c r="AC125" s="473">
        <v>5.9783000000000003E-2</v>
      </c>
      <c r="AD125" s="474">
        <v>1.27</v>
      </c>
      <c r="AE125" s="474">
        <v>0.39751000000000003</v>
      </c>
      <c r="AF125" s="472">
        <v>1.0029999999999999</v>
      </c>
      <c r="AG125" s="473">
        <v>0.38113999999999998</v>
      </c>
      <c r="AH125" s="472">
        <v>0.23499999999999999</v>
      </c>
      <c r="AI125" s="473">
        <v>8.929999999999999E-2</v>
      </c>
      <c r="AJ125" s="472">
        <v>0.92249999999999999</v>
      </c>
      <c r="AK125" s="473">
        <v>1.19925E-2</v>
      </c>
      <c r="AL125" s="472">
        <v>0.92249999999999999</v>
      </c>
      <c r="AM125" s="473">
        <v>1.19925E-2</v>
      </c>
      <c r="AN125" s="472">
        <v>0.92249999999999999</v>
      </c>
      <c r="AO125" s="473">
        <v>1.19925E-2</v>
      </c>
      <c r="AP125" s="472">
        <v>0.92249999999999999</v>
      </c>
      <c r="AQ125" s="473">
        <v>1.19925E-2</v>
      </c>
      <c r="AR125" s="472">
        <v>0.92249999999999999</v>
      </c>
      <c r="AS125" s="473">
        <v>1.19925E-2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3.4693634868761911E-2</v>
      </c>
      <c r="C126" s="473">
        <v>1.2847884118711139E-2</v>
      </c>
      <c r="D126" s="472">
        <v>3.4693634868761911E-2</v>
      </c>
      <c r="E126" s="473">
        <v>1.2847884118711139E-2</v>
      </c>
      <c r="F126" s="472">
        <v>8.5296999999999998E-2</v>
      </c>
      <c r="G126" s="473">
        <v>8.5296999999999999E-4</v>
      </c>
      <c r="H126" s="472">
        <v>9.1030000000000034E-3</v>
      </c>
      <c r="I126" s="473">
        <v>2.8492390000000012E-3</v>
      </c>
      <c r="J126" s="472">
        <v>0.124</v>
      </c>
      <c r="K126" s="473">
        <v>4.7120000000000002E-2</v>
      </c>
      <c r="L126" s="472">
        <v>2.4E-2</v>
      </c>
      <c r="M126" s="473">
        <v>3.1199999999999999E-4</v>
      </c>
      <c r="N126" s="472">
        <v>0</v>
      </c>
      <c r="O126" s="473">
        <v>0</v>
      </c>
      <c r="P126" s="472">
        <v>0</v>
      </c>
      <c r="Q126" s="473">
        <v>0</v>
      </c>
      <c r="R126" s="472">
        <v>8.5000000000000006E-2</v>
      </c>
      <c r="S126" s="474">
        <v>8.5000000000000006E-4</v>
      </c>
      <c r="T126" s="472">
        <v>1.6E-2</v>
      </c>
      <c r="U126" s="474">
        <v>1.6000000000000001E-4</v>
      </c>
      <c r="V126" s="472">
        <v>0.34499999999999997</v>
      </c>
      <c r="W126" s="473">
        <v>3.4499999999999999E-3</v>
      </c>
      <c r="X126" s="472">
        <v>0.04</v>
      </c>
      <c r="Y126" s="473">
        <v>1.252E-2</v>
      </c>
      <c r="Z126" s="472">
        <v>4.2999999999999997E-2</v>
      </c>
      <c r="AA126" s="473">
        <v>1.3458999999999999E-2</v>
      </c>
      <c r="AB126" s="472">
        <v>1E-3</v>
      </c>
      <c r="AC126" s="473">
        <v>3.1300000000000002E-4</v>
      </c>
      <c r="AD126" s="474">
        <v>0.39700000000000002</v>
      </c>
      <c r="AE126" s="474">
        <v>0.12426100000000001</v>
      </c>
      <c r="AF126" s="472">
        <v>0.124</v>
      </c>
      <c r="AG126" s="473">
        <v>4.7120000000000002E-2</v>
      </c>
      <c r="AH126" s="472">
        <v>2.8400000000000002E-2</v>
      </c>
      <c r="AI126" s="473">
        <v>1.0792000000000001E-2</v>
      </c>
      <c r="AJ126" s="472">
        <v>2.0937999999999999</v>
      </c>
      <c r="AK126" s="473">
        <v>2.7219399999999998E-2</v>
      </c>
      <c r="AL126" s="472">
        <v>2.0937999999999999</v>
      </c>
      <c r="AM126" s="473">
        <v>2.7219399999999998E-2</v>
      </c>
      <c r="AN126" s="472">
        <v>2.0937999999999999</v>
      </c>
      <c r="AO126" s="473">
        <v>2.7219399999999998E-2</v>
      </c>
      <c r="AP126" s="472">
        <v>2.0937999999999999</v>
      </c>
      <c r="AQ126" s="473">
        <v>2.7219399999999998E-2</v>
      </c>
      <c r="AR126" s="472">
        <v>2.0937999999999999</v>
      </c>
      <c r="AS126" s="473">
        <v>2.7219399999999998E-2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3.1262858819735402E-2</v>
      </c>
      <c r="C127" s="469">
        <v>1.1556060639165418E-2</v>
      </c>
      <c r="D127" s="467">
        <v>3.1262858819735402E-2</v>
      </c>
      <c r="E127" s="469">
        <v>1.1556060639165418E-2</v>
      </c>
      <c r="F127" s="467">
        <v>5.6791000000000001E-2</v>
      </c>
      <c r="G127" s="469">
        <v>5.6791000000000003E-4</v>
      </c>
      <c r="H127" s="467">
        <v>9.1030000000000034E-3</v>
      </c>
      <c r="I127" s="469">
        <v>2.8492390000000012E-3</v>
      </c>
      <c r="J127" s="467">
        <v>0.11</v>
      </c>
      <c r="K127" s="469">
        <v>4.1800000000000004E-2</v>
      </c>
      <c r="L127" s="472">
        <v>1.2E-2</v>
      </c>
      <c r="M127" s="473">
        <v>1.56E-4</v>
      </c>
      <c r="N127" s="467">
        <v>0</v>
      </c>
      <c r="O127" s="469">
        <v>0</v>
      </c>
      <c r="P127" s="467">
        <v>0</v>
      </c>
      <c r="Q127" s="469">
        <v>0</v>
      </c>
      <c r="R127" s="472">
        <v>5.7000000000000002E-2</v>
      </c>
      <c r="S127" s="474">
        <v>5.7000000000000009E-4</v>
      </c>
      <c r="T127" s="472">
        <v>1.6E-2</v>
      </c>
      <c r="U127" s="474">
        <v>1.6000000000000001E-4</v>
      </c>
      <c r="V127" s="472">
        <v>8.3000000000000004E-2</v>
      </c>
      <c r="W127" s="473">
        <v>8.3000000000000001E-4</v>
      </c>
      <c r="X127" s="467">
        <v>0.04</v>
      </c>
      <c r="Y127" s="469">
        <v>1.252E-2</v>
      </c>
      <c r="Z127" s="467">
        <v>4.2999999999999997E-2</v>
      </c>
      <c r="AA127" s="469">
        <v>1.3458999999999999E-2</v>
      </c>
      <c r="AB127" s="467">
        <v>1E-3</v>
      </c>
      <c r="AC127" s="469">
        <v>3.1300000000000002E-4</v>
      </c>
      <c r="AD127" s="464">
        <v>0.39700000000000002</v>
      </c>
      <c r="AE127" s="464">
        <v>0.12426100000000001</v>
      </c>
      <c r="AF127" s="467">
        <v>0.11</v>
      </c>
      <c r="AG127" s="469">
        <v>4.1800000000000004E-2</v>
      </c>
      <c r="AH127" s="467">
        <v>8.2699999999999996E-3</v>
      </c>
      <c r="AI127" s="469">
        <v>3.1425999999999997E-3</v>
      </c>
      <c r="AJ127" s="467">
        <v>0.61029999999999995</v>
      </c>
      <c r="AK127" s="469">
        <v>7.9338999999999989E-3</v>
      </c>
      <c r="AL127" s="467">
        <v>0.61029999999999995</v>
      </c>
      <c r="AM127" s="469">
        <v>7.9338999999999989E-3</v>
      </c>
      <c r="AN127" s="467">
        <v>0.61029999999999995</v>
      </c>
      <c r="AO127" s="469">
        <v>7.9338999999999989E-3</v>
      </c>
      <c r="AP127" s="467">
        <v>0.61029999999999995</v>
      </c>
      <c r="AQ127" s="469">
        <v>7.9338999999999989E-3</v>
      </c>
      <c r="AR127" s="467">
        <v>0.61029999999999995</v>
      </c>
      <c r="AS127" s="469">
        <v>7.9338999999999989E-3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1.1125442765634326</v>
      </c>
      <c r="C128" s="473">
        <v>0.41971311348061563</v>
      </c>
      <c r="D128" s="472">
        <v>1.1125442765634326</v>
      </c>
      <c r="E128" s="473">
        <v>0.41971311348061563</v>
      </c>
      <c r="F128" s="472">
        <v>7.7157139999999993</v>
      </c>
      <c r="G128" s="473">
        <v>7.7157139999999999E-2</v>
      </c>
      <c r="H128" s="472">
        <v>4.1180000000000001E-3</v>
      </c>
      <c r="I128" s="473">
        <v>1.288934E-3</v>
      </c>
      <c r="J128" s="472">
        <v>4.5419999999999998</v>
      </c>
      <c r="K128" s="473">
        <v>1.7259599999999999</v>
      </c>
      <c r="L128" s="472">
        <v>0.35808234460977512</v>
      </c>
      <c r="M128" s="473">
        <v>4.6550704799270762E-3</v>
      </c>
      <c r="N128" s="472">
        <v>0</v>
      </c>
      <c r="O128" s="473">
        <v>0</v>
      </c>
      <c r="P128" s="472">
        <v>0</v>
      </c>
      <c r="Q128" s="473">
        <v>0</v>
      </c>
      <c r="R128" s="472">
        <v>7.7859999999999996</v>
      </c>
      <c r="S128" s="474">
        <v>7.7859999999999999E-2</v>
      </c>
      <c r="T128" s="472">
        <v>0.80300000000000005</v>
      </c>
      <c r="U128" s="474">
        <v>8.0300000000000007E-3</v>
      </c>
      <c r="V128" s="472">
        <v>0.65100000000000002</v>
      </c>
      <c r="W128" s="473">
        <v>6.5100000000000002E-3</v>
      </c>
      <c r="X128" s="472">
        <v>4.0000000000000001E-3</v>
      </c>
      <c r="Y128" s="473">
        <v>1.2520000000000001E-3</v>
      </c>
      <c r="Z128" s="472">
        <v>0.01</v>
      </c>
      <c r="AA128" s="473">
        <v>3.13E-3</v>
      </c>
      <c r="AB128" s="472">
        <v>4.0000000000000001E-3</v>
      </c>
      <c r="AC128" s="473">
        <v>1.2520000000000001E-3</v>
      </c>
      <c r="AD128" s="474">
        <v>2E-3</v>
      </c>
      <c r="AE128" s="474">
        <v>6.2600000000000004E-4</v>
      </c>
      <c r="AF128" s="472">
        <v>4.5419999999999998</v>
      </c>
      <c r="AG128" s="473">
        <v>1.7259599999999999</v>
      </c>
      <c r="AH128" s="472">
        <v>4.9100000000000003E-3</v>
      </c>
      <c r="AI128" s="473">
        <v>1.8658000000000001E-3</v>
      </c>
      <c r="AJ128" s="472">
        <v>0.91388637780155446</v>
      </c>
      <c r="AK128" s="473">
        <v>1.1880522911420208E-2</v>
      </c>
      <c r="AL128" s="472">
        <v>0.35332273645885448</v>
      </c>
      <c r="AM128" s="473">
        <v>4.5931955739651077E-3</v>
      </c>
      <c r="AN128" s="472">
        <v>2.142619802020628</v>
      </c>
      <c r="AO128" s="473">
        <v>2.7854057426268161E-2</v>
      </c>
      <c r="AP128" s="472">
        <v>1.4673648465788278</v>
      </c>
      <c r="AQ128" s="473">
        <v>1.907574300552476E-2</v>
      </c>
      <c r="AR128" s="472">
        <v>0.65105880838140939</v>
      </c>
      <c r="AS128" s="473">
        <v>8.463764508958322E-3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1.8214297673266801E-3</v>
      </c>
      <c r="C129" s="469">
        <v>6.4579897677992295E-4</v>
      </c>
      <c r="D129" s="467">
        <v>1.8214297673266801E-3</v>
      </c>
      <c r="E129" s="469">
        <v>6.4579897677992295E-4</v>
      </c>
      <c r="F129" s="467">
        <v>3.6094019999999998E-3</v>
      </c>
      <c r="G129" s="469">
        <v>3.6094019999999998E-5</v>
      </c>
      <c r="H129" s="467">
        <v>1.3539160000000006E-3</v>
      </c>
      <c r="I129" s="469">
        <v>4.2377570800000019E-4</v>
      </c>
      <c r="J129" s="467">
        <v>4.7299999999999998E-3</v>
      </c>
      <c r="K129" s="469">
        <v>1.7974E-3</v>
      </c>
      <c r="L129" s="472">
        <v>1.6560000000000004E-3</v>
      </c>
      <c r="M129" s="473">
        <v>2.1528000000000005E-5</v>
      </c>
      <c r="N129" s="467">
        <v>0</v>
      </c>
      <c r="O129" s="469">
        <v>0</v>
      </c>
      <c r="P129" s="467">
        <v>0</v>
      </c>
      <c r="Q129" s="469">
        <v>0</v>
      </c>
      <c r="R129" s="472">
        <v>3.6137999999999999E-3</v>
      </c>
      <c r="S129" s="474">
        <v>3.6137999999999999E-5</v>
      </c>
      <c r="T129" s="472">
        <v>2.3999999999999998E-3</v>
      </c>
      <c r="U129" s="474">
        <v>2.3999999999999997E-5</v>
      </c>
      <c r="V129" s="472">
        <v>4.9800000000000001E-3</v>
      </c>
      <c r="W129" s="473">
        <v>4.9800000000000004E-5</v>
      </c>
      <c r="X129" s="467">
        <v>6.6E-3</v>
      </c>
      <c r="Y129" s="469">
        <v>2.0658E-3</v>
      </c>
      <c r="Z129" s="467">
        <v>1.2469999999999998E-3</v>
      </c>
      <c r="AA129" s="469">
        <v>3.9031099999999996E-4</v>
      </c>
      <c r="AB129" s="467">
        <v>2.8999999999999997E-5</v>
      </c>
      <c r="AC129" s="469">
        <v>9.0769999999999997E-6</v>
      </c>
      <c r="AD129" s="464">
        <v>7.9399999999999998E-2</v>
      </c>
      <c r="AE129" s="464">
        <v>2.4852199999999998E-2</v>
      </c>
      <c r="AF129" s="467">
        <v>4.7299999999999998E-3</v>
      </c>
      <c r="AG129" s="469">
        <v>1.7974E-3</v>
      </c>
      <c r="AH129" s="467">
        <v>3.5560999999999996E-4</v>
      </c>
      <c r="AI129" s="469">
        <v>1.3513179999999998E-4</v>
      </c>
      <c r="AJ129" s="467">
        <v>8.4221400000000002E-2</v>
      </c>
      <c r="AK129" s="469">
        <v>1.0948781999999999E-3</v>
      </c>
      <c r="AL129" s="467">
        <v>8.4221400000000002E-2</v>
      </c>
      <c r="AM129" s="469">
        <v>1.0948781999999999E-3</v>
      </c>
      <c r="AN129" s="467">
        <v>8.4221400000000002E-2</v>
      </c>
      <c r="AO129" s="469">
        <v>1.0948781999999999E-3</v>
      </c>
      <c r="AP129" s="467">
        <v>8.4221400000000002E-2</v>
      </c>
      <c r="AQ129" s="469">
        <v>1.0948781999999999E-3</v>
      </c>
      <c r="AR129" s="467">
        <v>8.4221400000000002E-2</v>
      </c>
      <c r="AS129" s="469">
        <v>1.0948781999999999E-3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4.3166330713531719E-3</v>
      </c>
      <c r="C130" s="469">
        <v>1.4949246768077402E-3</v>
      </c>
      <c r="D130" s="467">
        <v>4.3166330713531719E-3</v>
      </c>
      <c r="E130" s="469">
        <v>1.4949246768077402E-3</v>
      </c>
      <c r="F130" s="467">
        <v>2.5365599999999998E-3</v>
      </c>
      <c r="G130" s="469">
        <v>2.53656E-5</v>
      </c>
      <c r="H130" s="467">
        <v>4.3506920000000015E-3</v>
      </c>
      <c r="I130" s="469">
        <v>1.3617665960000004E-3</v>
      </c>
      <c r="J130" s="467">
        <v>8.9099999999999995E-3</v>
      </c>
      <c r="K130" s="469">
        <v>3.3858E-3</v>
      </c>
      <c r="L130" s="472">
        <v>3.9120000000000005E-3</v>
      </c>
      <c r="M130" s="473">
        <v>5.0856000000000002E-5</v>
      </c>
      <c r="N130" s="467">
        <v>0</v>
      </c>
      <c r="O130" s="469">
        <v>0</v>
      </c>
      <c r="P130" s="467">
        <v>0</v>
      </c>
      <c r="Q130" s="469">
        <v>0</v>
      </c>
      <c r="R130" s="472">
        <v>2.5080000000000002E-3</v>
      </c>
      <c r="S130" s="474">
        <v>2.5080000000000004E-5</v>
      </c>
      <c r="T130" s="472">
        <v>6.2399999999999999E-3</v>
      </c>
      <c r="U130" s="474">
        <v>6.2399999999999999E-5</v>
      </c>
      <c r="V130" s="472">
        <v>3.32E-3</v>
      </c>
      <c r="W130" s="473">
        <v>3.3200000000000001E-5</v>
      </c>
      <c r="X130" s="467">
        <v>1.712E-2</v>
      </c>
      <c r="Y130" s="469">
        <v>5.3585600000000001E-3</v>
      </c>
      <c r="Z130" s="467">
        <v>2.9239999999999999E-2</v>
      </c>
      <c r="AA130" s="469">
        <v>9.1521199999999997E-3</v>
      </c>
      <c r="AB130" s="467">
        <v>6.8000000000000005E-4</v>
      </c>
      <c r="AC130" s="469">
        <v>2.1284000000000003E-4</v>
      </c>
      <c r="AD130" s="464">
        <v>0.16991599999999998</v>
      </c>
      <c r="AE130" s="464">
        <v>5.3183707999999996E-2</v>
      </c>
      <c r="AF130" s="467">
        <v>8.9099999999999995E-3</v>
      </c>
      <c r="AG130" s="469">
        <v>3.3858E-3</v>
      </c>
      <c r="AH130" s="467">
        <v>6.6986999999999993E-4</v>
      </c>
      <c r="AI130" s="469">
        <v>2.5455059999999997E-4</v>
      </c>
      <c r="AJ130" s="467">
        <v>0.19895779999999999</v>
      </c>
      <c r="AK130" s="469">
        <v>2.5864513999999997E-3</v>
      </c>
      <c r="AL130" s="467">
        <v>0.19895779999999999</v>
      </c>
      <c r="AM130" s="469">
        <v>2.5864513999999997E-3</v>
      </c>
      <c r="AN130" s="467">
        <v>0.19895779999999999</v>
      </c>
      <c r="AO130" s="469">
        <v>2.5864513999999997E-3</v>
      </c>
      <c r="AP130" s="467">
        <v>0.19895779999999999</v>
      </c>
      <c r="AQ130" s="469">
        <v>2.5864513999999997E-3</v>
      </c>
      <c r="AR130" s="467">
        <v>0.19895779999999999</v>
      </c>
      <c r="AS130" s="469">
        <v>2.5864513999999997E-3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6.6407743285281009E-3</v>
      </c>
      <c r="C131" s="473"/>
      <c r="D131" s="472">
        <v>6.6407743285281009E-3</v>
      </c>
      <c r="E131" s="473"/>
      <c r="F131" s="472">
        <v>3.3093000000000004E-2</v>
      </c>
      <c r="G131" s="473"/>
      <c r="H131" s="472">
        <v>8.4410000000000006E-3</v>
      </c>
      <c r="I131" s="473"/>
      <c r="J131" s="472">
        <v>0.01</v>
      </c>
      <c r="K131" s="473"/>
      <c r="L131" s="472">
        <v>3.04236075265867E-2</v>
      </c>
      <c r="M131" s="473"/>
      <c r="N131" s="472">
        <v>0</v>
      </c>
      <c r="O131" s="473"/>
      <c r="P131" s="472">
        <v>0</v>
      </c>
      <c r="Q131" s="473"/>
      <c r="R131" s="472">
        <v>3.3000000000000002E-2</v>
      </c>
      <c r="S131" s="474"/>
      <c r="T131" s="472">
        <v>4.4999999999999998E-2</v>
      </c>
      <c r="U131" s="474"/>
      <c r="V131" s="472">
        <v>3.5999999999999997E-2</v>
      </c>
      <c r="W131" s="473"/>
      <c r="X131" s="472">
        <v>1.0999999999999999E-2</v>
      </c>
      <c r="Y131" s="473"/>
      <c r="Z131" s="472">
        <v>1.2E-2</v>
      </c>
      <c r="AA131" s="473"/>
      <c r="AB131" s="472">
        <v>8.0000000000000002E-3</v>
      </c>
      <c r="AC131" s="473"/>
      <c r="AD131" s="474">
        <v>0.01</v>
      </c>
      <c r="AE131" s="474"/>
      <c r="AF131" s="472">
        <v>0.01</v>
      </c>
      <c r="AG131" s="473"/>
      <c r="AH131" s="472">
        <v>8.9999999999999993E-3</v>
      </c>
      <c r="AI131" s="473"/>
      <c r="AJ131" s="472">
        <v>0.49049999999999999</v>
      </c>
      <c r="AK131" s="473"/>
      <c r="AL131" s="472">
        <v>0.49049999999999999</v>
      </c>
      <c r="AM131" s="473"/>
      <c r="AN131" s="472">
        <v>0.49049999999999999</v>
      </c>
      <c r="AO131" s="473"/>
      <c r="AP131" s="472">
        <v>0.49049999999999999</v>
      </c>
      <c r="AQ131" s="473"/>
      <c r="AR131" s="472">
        <v>0.49049999999999999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4.4097831912119616E-3</v>
      </c>
      <c r="C132" s="473"/>
      <c r="D132" s="472">
        <v>4.4097831912119616E-3</v>
      </c>
      <c r="E132" s="473"/>
      <c r="F132" s="472">
        <v>7.0140000000000003E-3</v>
      </c>
      <c r="G132" s="473"/>
      <c r="H132" s="472">
        <v>1E-3</v>
      </c>
      <c r="I132" s="473"/>
      <c r="J132" s="472">
        <v>1.6E-2</v>
      </c>
      <c r="K132" s="473"/>
      <c r="L132" s="472">
        <v>8.7287343019349206E-2</v>
      </c>
      <c r="M132" s="473"/>
      <c r="N132" s="472">
        <v>0</v>
      </c>
      <c r="O132" s="473"/>
      <c r="P132" s="472">
        <v>0</v>
      </c>
      <c r="Q132" s="473"/>
      <c r="R132" s="472">
        <v>7.0000000000000001E-3</v>
      </c>
      <c r="S132" s="474"/>
      <c r="T132" s="472">
        <v>8.9999999999999993E-3</v>
      </c>
      <c r="U132" s="474"/>
      <c r="V132" s="472">
        <v>7.0000000000000001E-3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1.35E-2</v>
      </c>
      <c r="AI132" s="473"/>
      <c r="AJ132" s="472">
        <v>6.54E-2</v>
      </c>
      <c r="AK132" s="473"/>
      <c r="AL132" s="472">
        <v>6.54E-2</v>
      </c>
      <c r="AM132" s="473"/>
      <c r="AN132" s="472">
        <v>6.54E-2</v>
      </c>
      <c r="AO132" s="473"/>
      <c r="AP132" s="472">
        <v>6.54E-2</v>
      </c>
      <c r="AQ132" s="473"/>
      <c r="AR132" s="472">
        <v>6.54E-2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455.40380743430762</v>
      </c>
      <c r="C133" s="492"/>
      <c r="D133" s="490">
        <v>455.40380743430762</v>
      </c>
      <c r="E133" s="492"/>
      <c r="F133" s="490">
        <v>898.10955787730859</v>
      </c>
      <c r="G133" s="492"/>
      <c r="H133" s="490">
        <v>436.6207205296908</v>
      </c>
      <c r="I133" s="492"/>
      <c r="J133" s="490">
        <v>983.40638622567781</v>
      </c>
      <c r="K133" s="492"/>
      <c r="L133" s="495">
        <v>-0.41340301593618278</v>
      </c>
      <c r="M133" s="496"/>
      <c r="N133" s="490">
        <v>0</v>
      </c>
      <c r="O133" s="492"/>
      <c r="P133" s="490">
        <v>0</v>
      </c>
      <c r="Q133" s="492"/>
      <c r="R133" s="495">
        <v>895.61280082736187</v>
      </c>
      <c r="S133" s="497"/>
      <c r="T133" s="495">
        <v>1214.4276105358379</v>
      </c>
      <c r="U133" s="497"/>
      <c r="V133" s="495">
        <v>983.96392815647641</v>
      </c>
      <c r="W133" s="496"/>
      <c r="X133" s="490">
        <v>634.67846938658795</v>
      </c>
      <c r="Y133" s="492"/>
      <c r="Z133" s="490">
        <v>695.81675089523048</v>
      </c>
      <c r="AA133" s="492"/>
      <c r="AB133" s="490">
        <v>402.84541346404927</v>
      </c>
      <c r="AC133" s="492"/>
      <c r="AD133" s="487">
        <v>564.67431673671683</v>
      </c>
      <c r="AE133" s="487"/>
      <c r="AF133" s="490">
        <v>983.40638622567781</v>
      </c>
      <c r="AG133" s="492"/>
      <c r="AH133" s="490">
        <v>875.24306562594779</v>
      </c>
      <c r="AI133" s="492"/>
      <c r="AJ133" s="490">
        <v>-9.2050147619047618</v>
      </c>
      <c r="AK133" s="492"/>
      <c r="AL133" s="490">
        <v>-9.2050147619047618</v>
      </c>
      <c r="AM133" s="492"/>
      <c r="AN133" s="490">
        <v>-9.2050147619047618</v>
      </c>
      <c r="AO133" s="492"/>
      <c r="AP133" s="490">
        <v>-9.2050147619047618</v>
      </c>
      <c r="AQ133" s="492"/>
      <c r="AR133" s="490">
        <v>-9.2050147619047618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344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3123.086061376644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1065117.5310249871</v>
      </c>
      <c r="C139" s="670">
        <v>2155372.7683461839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3134796.238244514</v>
      </c>
      <c r="J139" s="510">
        <v>3436426.1168384883</v>
      </c>
      <c r="K139" s="510">
        <v>1988071.5705765407</v>
      </c>
      <c r="L139" s="510">
        <v>2824858.7570621469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699601.48016837018</v>
      </c>
      <c r="C140" s="670">
        <v>0</v>
      </c>
      <c r="D140" s="670">
        <v>2881844.3804034586</v>
      </c>
      <c r="E140" s="702">
        <f t="shared" si="3"/>
        <v>2881844.3804034586</v>
      </c>
      <c r="F140" s="702">
        <f t="shared" si="3"/>
        <v>2881844.3804034586</v>
      </c>
      <c r="G140" s="702">
        <f t="shared" si="3"/>
        <v>2881844.3804034586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2881844.3804034586</v>
      </c>
      <c r="N140" s="706">
        <f t="shared" si="4"/>
        <v>2881844.3804034586</v>
      </c>
      <c r="O140" s="706">
        <f t="shared" si="4"/>
        <v>2881844.3804034586</v>
      </c>
      <c r="P140" s="706">
        <f t="shared" si="4"/>
        <v>2881844.3804034586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697.39666788005025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107183.68195647784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154597.98133148006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3.1399825409886875</v>
      </c>
      <c r="C145" s="672">
        <v>3.4588247615833354</v>
      </c>
      <c r="D145" s="672">
        <v>5.8614213888888891</v>
      </c>
      <c r="E145" s="704">
        <f>D145</f>
        <v>5.8614213888888891</v>
      </c>
      <c r="F145" s="704">
        <f t="shared" ref="F145:G145" si="6">E145</f>
        <v>5.8614213888888891</v>
      </c>
      <c r="G145" s="704">
        <f t="shared" si="6"/>
        <v>5.8614213888888891</v>
      </c>
      <c r="H145" s="672">
        <v>0</v>
      </c>
      <c r="I145" s="512">
        <v>8.4990610138888893</v>
      </c>
      <c r="J145" s="512">
        <v>3.5168528333333331</v>
      </c>
      <c r="K145" s="512">
        <v>0.58614213888888889</v>
      </c>
      <c r="L145" s="512">
        <v>274.02144993055555</v>
      </c>
      <c r="M145" s="512">
        <v>5.8614213888888891</v>
      </c>
      <c r="N145" s="528">
        <f>M145</f>
        <v>5.8614213888888891</v>
      </c>
      <c r="O145" s="528">
        <f t="shared" ref="O145:P145" si="7">N145</f>
        <v>5.8614213888888891</v>
      </c>
      <c r="P145" s="528">
        <f t="shared" si="7"/>
        <v>5.8614213888888891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36.539200426316995</v>
      </c>
      <c r="C146" s="672">
        <v>49.631878681486121</v>
      </c>
      <c r="D146" s="672">
        <v>49.235939666666667</v>
      </c>
      <c r="E146" s="704">
        <f t="shared" ref="E146:G154" si="9">D146</f>
        <v>49.235939666666667</v>
      </c>
      <c r="F146" s="704">
        <f t="shared" si="9"/>
        <v>49.235939666666667</v>
      </c>
      <c r="G146" s="704">
        <f t="shared" si="9"/>
        <v>49.235939666666667</v>
      </c>
      <c r="H146" s="672">
        <v>0</v>
      </c>
      <c r="I146" s="512">
        <v>130.70969697222222</v>
      </c>
      <c r="J146" s="512">
        <v>141.84639761111112</v>
      </c>
      <c r="K146" s="512">
        <v>29.307106944444445</v>
      </c>
      <c r="L146" s="512">
        <v>942.22348826388884</v>
      </c>
      <c r="M146" s="512">
        <v>49.235939666666667</v>
      </c>
      <c r="N146" s="528">
        <f t="shared" ref="N146:P154" si="10">M146</f>
        <v>49.235939666666667</v>
      </c>
      <c r="O146" s="528">
        <f t="shared" si="10"/>
        <v>49.235939666666667</v>
      </c>
      <c r="P146" s="528">
        <f t="shared" si="10"/>
        <v>49.235939666666667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110.04731537551572</v>
      </c>
      <c r="C147" s="672">
        <v>73.39320177883333</v>
      </c>
      <c r="D147" s="672">
        <v>293.95028265277773</v>
      </c>
      <c r="E147" s="704">
        <f t="shared" si="9"/>
        <v>293.95028265277773</v>
      </c>
      <c r="F147" s="704">
        <f t="shared" si="9"/>
        <v>293.95028265277773</v>
      </c>
      <c r="G147" s="704">
        <f t="shared" si="9"/>
        <v>293.95028265277773</v>
      </c>
      <c r="H147" s="672">
        <v>0</v>
      </c>
      <c r="I147" s="512">
        <v>154.74152466666666</v>
      </c>
      <c r="J147" s="512">
        <v>239.73213480555555</v>
      </c>
      <c r="K147" s="512">
        <v>55.976574263888885</v>
      </c>
      <c r="L147" s="512">
        <v>372.20025819444442</v>
      </c>
      <c r="M147" s="512">
        <v>293.95028265277773</v>
      </c>
      <c r="N147" s="528">
        <f t="shared" si="10"/>
        <v>293.95028265277773</v>
      </c>
      <c r="O147" s="528">
        <f t="shared" si="10"/>
        <v>293.95028265277773</v>
      </c>
      <c r="P147" s="528">
        <f t="shared" si="10"/>
        <v>293.95028265277773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10.16770067390312</v>
      </c>
      <c r="C148" s="672">
        <v>2.6678259451527788</v>
      </c>
      <c r="D148" s="672">
        <v>36.340812611111112</v>
      </c>
      <c r="E148" s="704">
        <f t="shared" si="9"/>
        <v>36.340812611111112</v>
      </c>
      <c r="F148" s="704">
        <f t="shared" si="9"/>
        <v>36.340812611111112</v>
      </c>
      <c r="G148" s="704">
        <f t="shared" si="9"/>
        <v>36.340812611111112</v>
      </c>
      <c r="H148" s="672">
        <v>0</v>
      </c>
      <c r="I148" s="512">
        <v>11.722842777777778</v>
      </c>
      <c r="J148" s="512">
        <v>12.602055986111111</v>
      </c>
      <c r="K148" s="512">
        <v>0.29307106944444444</v>
      </c>
      <c r="L148" s="512">
        <v>116.34921456944444</v>
      </c>
      <c r="M148" s="512">
        <v>36.340812611111112</v>
      </c>
      <c r="N148" s="528">
        <f t="shared" si="10"/>
        <v>36.340812611111112</v>
      </c>
      <c r="O148" s="528">
        <f t="shared" si="10"/>
        <v>36.340812611111112</v>
      </c>
      <c r="P148" s="528">
        <f t="shared" si="10"/>
        <v>36.340812611111112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9.1622394681905366</v>
      </c>
      <c r="C149" s="672">
        <v>2.6678259451527788</v>
      </c>
      <c r="D149" s="672">
        <v>32.237817638888885</v>
      </c>
      <c r="E149" s="704">
        <f t="shared" si="9"/>
        <v>32.237817638888885</v>
      </c>
      <c r="F149" s="704">
        <f t="shared" si="9"/>
        <v>32.237817638888885</v>
      </c>
      <c r="G149" s="704">
        <f t="shared" si="9"/>
        <v>32.237817638888885</v>
      </c>
      <c r="H149" s="672">
        <v>0</v>
      </c>
      <c r="I149" s="470">
        <v>11.722842777777778</v>
      </c>
      <c r="J149" s="470">
        <v>12.602055986111111</v>
      </c>
      <c r="K149" s="470">
        <v>0.29307106944444444</v>
      </c>
      <c r="L149" s="470">
        <v>116.34921456944444</v>
      </c>
      <c r="M149" s="470">
        <v>32.237817638888885</v>
      </c>
      <c r="N149" s="528">
        <f t="shared" si="10"/>
        <v>32.237817638888885</v>
      </c>
      <c r="O149" s="528">
        <f t="shared" si="10"/>
        <v>32.237817638888885</v>
      </c>
      <c r="P149" s="528">
        <f t="shared" si="10"/>
        <v>32.237817638888885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326.05454093674092</v>
      </c>
      <c r="C150" s="672">
        <v>1.2068666639722221</v>
      </c>
      <c r="D150" s="672">
        <v>1331.1287974166667</v>
      </c>
      <c r="E150" s="704">
        <f t="shared" si="9"/>
        <v>1331.1287974166667</v>
      </c>
      <c r="F150" s="704">
        <f t="shared" si="9"/>
        <v>1331.1287974166667</v>
      </c>
      <c r="G150" s="704">
        <f t="shared" si="9"/>
        <v>1331.1287974166667</v>
      </c>
      <c r="H150" s="672">
        <v>0</v>
      </c>
      <c r="I150" s="512">
        <v>1.1722842777777778</v>
      </c>
      <c r="J150" s="512">
        <v>2.9307106944444445</v>
      </c>
      <c r="K150" s="512">
        <v>1.1722842777777778</v>
      </c>
      <c r="L150" s="512">
        <v>0.58614213888888889</v>
      </c>
      <c r="M150" s="512">
        <v>1331.1287974166667</v>
      </c>
      <c r="N150" s="528">
        <f t="shared" si="10"/>
        <v>1331.1287974166667</v>
      </c>
      <c r="O150" s="528">
        <f t="shared" si="10"/>
        <v>1331.1287974166667</v>
      </c>
      <c r="P150" s="528">
        <f t="shared" si="10"/>
        <v>1331.1287974166667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0.53380836982837576</v>
      </c>
      <c r="C151" s="672">
        <v>0.39679361005794461</v>
      </c>
      <c r="D151" s="672">
        <v>1.3862261584722222</v>
      </c>
      <c r="E151" s="704">
        <f t="shared" si="9"/>
        <v>1.3862261584722222</v>
      </c>
      <c r="F151" s="704">
        <f t="shared" si="9"/>
        <v>1.3862261584722222</v>
      </c>
      <c r="G151" s="704">
        <f t="shared" si="9"/>
        <v>1.3862261584722222</v>
      </c>
      <c r="H151" s="672">
        <v>0</v>
      </c>
      <c r="I151" s="512">
        <v>1.9342690583333333</v>
      </c>
      <c r="J151" s="512">
        <v>0.36545962359722217</v>
      </c>
      <c r="K151" s="512">
        <v>8.499061013888887E-3</v>
      </c>
      <c r="L151" s="512">
        <v>23.269842913888887</v>
      </c>
      <c r="M151" s="512">
        <v>1.3862261584722222</v>
      </c>
      <c r="N151" s="528">
        <f t="shared" si="10"/>
        <v>1.3862261584722222</v>
      </c>
      <c r="O151" s="528">
        <f t="shared" si="10"/>
        <v>1.3862261584722222</v>
      </c>
      <c r="P151" s="528">
        <f t="shared" si="10"/>
        <v>1.3862261584722222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1.2650802706207309</v>
      </c>
      <c r="C152" s="672">
        <v>1.2750619572633894</v>
      </c>
      <c r="D152" s="672">
        <v>2.6112632287499999</v>
      </c>
      <c r="E152" s="704">
        <f t="shared" si="9"/>
        <v>2.6112632287499999</v>
      </c>
      <c r="F152" s="704">
        <f t="shared" si="9"/>
        <v>2.6112632287499999</v>
      </c>
      <c r="G152" s="704">
        <f t="shared" si="9"/>
        <v>2.6112632287499999</v>
      </c>
      <c r="H152" s="672">
        <v>0</v>
      </c>
      <c r="I152" s="512">
        <v>5.0173767088888885</v>
      </c>
      <c r="J152" s="512">
        <v>8.5693980705555557</v>
      </c>
      <c r="K152" s="512">
        <v>0.19928832722222223</v>
      </c>
      <c r="L152" s="512">
        <v>49.797463835722212</v>
      </c>
      <c r="M152" s="512">
        <v>2.6112632287499999</v>
      </c>
      <c r="N152" s="528">
        <f t="shared" si="10"/>
        <v>2.6112632287499999</v>
      </c>
      <c r="O152" s="528">
        <f t="shared" si="10"/>
        <v>2.6112632287499999</v>
      </c>
      <c r="P152" s="528">
        <f t="shared" si="10"/>
        <v>2.6112632287499999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1.946218834400943</v>
      </c>
      <c r="C153" s="672">
        <v>2.4738128971805553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3.5168528333333331</v>
      </c>
      <c r="K153" s="512">
        <v>2.3445685555555555</v>
      </c>
      <c r="L153" s="512">
        <v>2.9307106944444445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1.2923798758666247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133465.68087384437</v>
      </c>
      <c r="C155" s="671">
        <v>127960.90150724039</v>
      </c>
      <c r="D155" s="671">
        <v>288207.9613096558</v>
      </c>
      <c r="E155" s="703">
        <f>$D$155*($H$12*$I$12)/($H13*$I13)</f>
        <v>237264.93899183939</v>
      </c>
      <c r="F155" s="703">
        <f>$D$155*($H$12*$I$12)/($H14*$I14)</f>
        <v>380575.67597996641</v>
      </c>
      <c r="G155" s="703">
        <f>$D$155*($H$12*$I$12)/($H15*$I15)</f>
        <v>619633.30792123766</v>
      </c>
      <c r="H155" s="671">
        <v>0</v>
      </c>
      <c r="I155" s="511">
        <v>186005.89777649043</v>
      </c>
      <c r="J155" s="511">
        <v>203923.75932222381</v>
      </c>
      <c r="K155" s="511">
        <v>118062.33614469832</v>
      </c>
      <c r="L155" s="511">
        <v>165489.70589384055</v>
      </c>
      <c r="M155" s="511">
        <v>288207.9613096558</v>
      </c>
      <c r="N155" s="707">
        <f>$M$155*($H$12*$I$12)/($H13*$I13)</f>
        <v>237264.93899183939</v>
      </c>
      <c r="O155" s="707">
        <f>$M$155*($H$12*$I$12)/($H14*$I14)</f>
        <v>380575.67597996641</v>
      </c>
      <c r="P155" s="707">
        <f>$M$155*($H$12*$I$12)/($H15*$I15)</f>
        <v>619633.30792123766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5194.7249045361423</v>
      </c>
      <c r="AF160" s="485"/>
      <c r="AG160" s="484">
        <v>27193.918856397126</v>
      </c>
      <c r="AH160" s="485"/>
      <c r="AI160" s="484">
        <v>254642.29161141702</v>
      </c>
      <c r="AJ160" s="485"/>
      <c r="AK160" s="484">
        <v>14476.297611244241</v>
      </c>
      <c r="AL160" s="485"/>
      <c r="AM160" s="484">
        <v>73326.246335474381</v>
      </c>
      <c r="AN160" s="485"/>
      <c r="AO160" s="484">
        <v>66000.529650954297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4934.4472984376644</v>
      </c>
      <c r="AF161" s="485"/>
      <c r="AG161" s="484">
        <v>24429.498328061753</v>
      </c>
      <c r="AH161" s="485"/>
      <c r="AI161" s="484">
        <v>211813.46469727915</v>
      </c>
      <c r="AJ161" s="485"/>
      <c r="AK161" s="484">
        <v>13320.148038441908</v>
      </c>
      <c r="AL161" s="485"/>
      <c r="AM161" s="484">
        <v>69185.725059710065</v>
      </c>
      <c r="AN161" s="485"/>
      <c r="AO161" s="484">
        <v>58683.528778938191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1072.5619720279599</v>
      </c>
      <c r="AF162" s="485"/>
      <c r="AG162" s="484">
        <v>12706.391027500835</v>
      </c>
      <c r="AH162" s="485"/>
      <c r="AI162" s="484">
        <v>96928.148004450893</v>
      </c>
      <c r="AJ162" s="485"/>
      <c r="AK162" s="484">
        <v>7253.8031162106918</v>
      </c>
      <c r="AL162" s="485"/>
      <c r="AM162" s="484">
        <v>18307.514514311893</v>
      </c>
      <c r="AN162" s="485"/>
      <c r="AO162" s="484">
        <v>30763.024723992912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902.52412712537603</v>
      </c>
      <c r="AF163" s="485"/>
      <c r="AG163" s="484">
        <v>10432.380875389217</v>
      </c>
      <c r="AH163" s="485"/>
      <c r="AI163" s="484">
        <v>106261.89896780903</v>
      </c>
      <c r="AJ163" s="485"/>
      <c r="AK163" s="484">
        <v>3294.4955175295399</v>
      </c>
      <c r="AL163" s="485"/>
      <c r="AM163" s="484">
        <v>12656.166817067848</v>
      </c>
      <c r="AN163" s="485"/>
      <c r="AO163" s="484">
        <v>15383.521325978792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2959.3611992843275</v>
      </c>
      <c r="AF164" s="496"/>
      <c r="AG164" s="495">
        <v>1290.726425171697</v>
      </c>
      <c r="AH164" s="496"/>
      <c r="AI164" s="495">
        <v>8623.4177250191824</v>
      </c>
      <c r="AJ164" s="496"/>
      <c r="AK164" s="495">
        <v>2771.8494047016779</v>
      </c>
      <c r="AL164" s="496"/>
      <c r="AM164" s="495">
        <v>38222.043728330311</v>
      </c>
      <c r="AN164" s="496"/>
      <c r="AO164" s="495">
        <v>12536.982728966485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0.67122847951559128</v>
      </c>
      <c r="AF165" s="521"/>
      <c r="AG165" s="520">
        <v>2.5014957113121805</v>
      </c>
      <c r="AH165" s="521"/>
      <c r="AI165" s="520">
        <v>41.279560430737391</v>
      </c>
      <c r="AJ165" s="521"/>
      <c r="AK165" s="520">
        <v>0.66416992105099093</v>
      </c>
      <c r="AL165" s="521"/>
      <c r="AM165" s="520">
        <v>4.0611275619541747</v>
      </c>
      <c r="AN165" s="521"/>
      <c r="AO165" s="520">
        <v>6.2727891911287816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0.37162174579263929</v>
      </c>
      <c r="AF167" s="473">
        <v>0.17112528468104637</v>
      </c>
      <c r="AG167" s="472">
        <v>1.6617374429855554</v>
      </c>
      <c r="AH167" s="473">
        <v>0.10729561508602488</v>
      </c>
      <c r="AI167" s="472">
        <v>7.1955536905206605</v>
      </c>
      <c r="AJ167" s="473">
        <v>0.16704887849435426</v>
      </c>
      <c r="AK167" s="472">
        <v>0.985475986225263</v>
      </c>
      <c r="AL167" s="473">
        <v>2.4476793658497083E-2</v>
      </c>
      <c r="AM167" s="472">
        <v>2.6836013980252926</v>
      </c>
      <c r="AN167" s="473">
        <v>0.1278117580749607</v>
      </c>
      <c r="AO167" s="472">
        <v>3.9974309780388113</v>
      </c>
      <c r="AP167" s="473">
        <v>9.5537795841604739E-2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0.92445436994673302</v>
      </c>
      <c r="AF168" s="473">
        <v>0.14849974536257371</v>
      </c>
      <c r="AG168" s="472">
        <v>10.055352650026329</v>
      </c>
      <c r="AH168" s="473">
        <v>0.15985100287218829</v>
      </c>
      <c r="AI168" s="472">
        <v>46.794307576624561</v>
      </c>
      <c r="AJ168" s="473">
        <v>1.3277260770907995</v>
      </c>
      <c r="AK168" s="472">
        <v>7.0412896055548675</v>
      </c>
      <c r="AL168" s="473">
        <v>0.12417538872328379</v>
      </c>
      <c r="AM168" s="472">
        <v>18.149628268091071</v>
      </c>
      <c r="AN168" s="473">
        <v>0.21002392799931047</v>
      </c>
      <c r="AO168" s="472">
        <v>28.517709998166524</v>
      </c>
      <c r="AP168" s="473">
        <v>0.52487999481906167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0.88118028845978169</v>
      </c>
      <c r="AF169" s="473">
        <v>0.19139605599120674</v>
      </c>
      <c r="AG169" s="472">
        <v>2.2554683161708882</v>
      </c>
      <c r="AH169" s="473">
        <v>0.29759732946642831</v>
      </c>
      <c r="AI169" s="472">
        <v>19.265331334050938</v>
      </c>
      <c r="AJ169" s="473">
        <v>3.0285983403700549</v>
      </c>
      <c r="AK169" s="472">
        <v>1.4387428822747548</v>
      </c>
      <c r="AL169" s="473">
        <v>0.16872874149226089</v>
      </c>
      <c r="AM169" s="472">
        <v>5.507450783384896</v>
      </c>
      <c r="AN169" s="473">
        <v>0.370651918662247</v>
      </c>
      <c r="AO169" s="472">
        <v>6.1975551000477918</v>
      </c>
      <c r="AP169" s="473">
        <v>0.72499362652865251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0.33410589781288563</v>
      </c>
      <c r="AF170" s="473">
        <v>0.13151410833851954</v>
      </c>
      <c r="AG170" s="472">
        <v>1.0545218030642902</v>
      </c>
      <c r="AH170" s="473">
        <v>9.5374851290681503E-2</v>
      </c>
      <c r="AI170" s="472">
        <v>5.661183280823022</v>
      </c>
      <c r="AJ170" s="473">
        <v>0.32785924895016377</v>
      </c>
      <c r="AK170" s="472">
        <v>0.6312031245776516</v>
      </c>
      <c r="AL170" s="473">
        <v>2.9654847134483724E-2</v>
      </c>
      <c r="AM170" s="472">
        <v>1.8930450877571474</v>
      </c>
      <c r="AN170" s="473">
        <v>5.8621112788749749E-2</v>
      </c>
      <c r="AO170" s="472">
        <v>2.8064320297021679</v>
      </c>
      <c r="AP170" s="473">
        <v>0.11973650380741427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0.12802472414216853</v>
      </c>
      <c r="AF171" s="469">
        <v>4.1472277775500103E-2</v>
      </c>
      <c r="AG171" s="467">
        <v>0.48743837867799628</v>
      </c>
      <c r="AH171" s="469">
        <v>3.9151198366448696E-2</v>
      </c>
      <c r="AI171" s="467">
        <v>2.8642083767951743</v>
      </c>
      <c r="AJ171" s="469">
        <v>0.25461301149068505</v>
      </c>
      <c r="AK171" s="467">
        <v>0.30883013829603667</v>
      </c>
      <c r="AL171" s="469">
        <v>1.6765181924357605E-2</v>
      </c>
      <c r="AM171" s="467">
        <v>0.98774216157429207</v>
      </c>
      <c r="AN171" s="469">
        <v>3.9634540089216255E-2</v>
      </c>
      <c r="AO171" s="467">
        <v>1.3796453282134782</v>
      </c>
      <c r="AP171" s="469">
        <v>7.0387323948316871E-2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0.4194984261554367</v>
      </c>
      <c r="AF172" s="473">
        <v>6.7191633622141575E-2</v>
      </c>
      <c r="AG172" s="472">
        <v>8.0380387286875141</v>
      </c>
      <c r="AH172" s="473">
        <v>0.65490452920158748</v>
      </c>
      <c r="AI172" s="472">
        <v>80.034191128534445</v>
      </c>
      <c r="AJ172" s="473">
        <v>8.7206867113381783</v>
      </c>
      <c r="AK172" s="472">
        <v>3.4268220041695177</v>
      </c>
      <c r="AL172" s="473">
        <v>0.23684485508730102</v>
      </c>
      <c r="AM172" s="472">
        <v>9.6244182322468053</v>
      </c>
      <c r="AN172" s="473">
        <v>0.68450988287439185</v>
      </c>
      <c r="AO172" s="472">
        <v>15.419735842852626</v>
      </c>
      <c r="AP172" s="473">
        <v>1.0904813359290462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6.2348384741676109E-3</v>
      </c>
      <c r="AF173" s="473">
        <v>1.549427473190333E-3</v>
      </c>
      <c r="AG173" s="472">
        <v>1.2505187837942118E-2</v>
      </c>
      <c r="AH173" s="473">
        <v>1.7691198723592157E-3</v>
      </c>
      <c r="AI173" s="472">
        <v>0.11524393822112727</v>
      </c>
      <c r="AJ173" s="473">
        <v>1.4208782345156325E-2</v>
      </c>
      <c r="AK173" s="472">
        <v>7.3557410981074369E-3</v>
      </c>
      <c r="AL173" s="473">
        <v>7.8038246148108396E-4</v>
      </c>
      <c r="AM173" s="472">
        <v>4.179578775086553E-2</v>
      </c>
      <c r="AN173" s="473">
        <v>3.2556262769254706E-3</v>
      </c>
      <c r="AO173" s="472">
        <v>3.2722250218434834E-2</v>
      </c>
      <c r="AP173" s="473">
        <v>3.3303208943968338E-3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1.4073679913369525E-2</v>
      </c>
      <c r="AF174" s="473">
        <v>3.4672224852837891E-3</v>
      </c>
      <c r="AG174" s="472">
        <v>2.6103942435371029E-2</v>
      </c>
      <c r="AH174" s="473">
        <v>4.3060875930696274E-3</v>
      </c>
      <c r="AI174" s="472">
        <v>0.2172886386769394</v>
      </c>
      <c r="AJ174" s="473">
        <v>3.5984114345775406E-2</v>
      </c>
      <c r="AK174" s="472">
        <v>1.8009482205075356E-2</v>
      </c>
      <c r="AL174" s="473">
        <v>2.2679234823658094E-3</v>
      </c>
      <c r="AM174" s="472">
        <v>9.3658929441159416E-2</v>
      </c>
      <c r="AN174" s="473">
        <v>6.3034745707263359E-3</v>
      </c>
      <c r="AO174" s="472">
        <v>7.8146710640295353E-2</v>
      </c>
      <c r="AP174" s="473">
        <v>9.5967304309496158E-3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0.51042780413614464</v>
      </c>
      <c r="AF175" s="473"/>
      <c r="AG175" s="472">
        <v>4.6405158592880742</v>
      </c>
      <c r="AH175" s="473"/>
      <c r="AI175" s="472">
        <v>35.343502694827208</v>
      </c>
      <c r="AJ175" s="473"/>
      <c r="AK175" s="472">
        <v>1.8828736229592515</v>
      </c>
      <c r="AL175" s="473"/>
      <c r="AM175" s="472">
        <v>8.2592112677700058</v>
      </c>
      <c r="AN175" s="473"/>
      <c r="AO175" s="472">
        <v>8.3289096947614851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5.7516275185880593E-3</v>
      </c>
      <c r="AF176" s="473"/>
      <c r="AG176" s="472">
        <v>2.5902723304078772E-2</v>
      </c>
      <c r="AH176" s="473"/>
      <c r="AI176" s="472">
        <v>0.26232839947550413</v>
      </c>
      <c r="AJ176" s="473"/>
      <c r="AK176" s="472">
        <v>1.3401579611656984E-2</v>
      </c>
      <c r="AL176" s="473"/>
      <c r="AM176" s="472">
        <v>6.775042195993182E-2</v>
      </c>
      <c r="AN176" s="473"/>
      <c r="AO176" s="472">
        <v>6.1076264612978562E-2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611.00870988414158</v>
      </c>
      <c r="AF177" s="496"/>
      <c r="AG177" s="495">
        <v>2000.0284538868966</v>
      </c>
      <c r="AH177" s="496"/>
      <c r="AI177" s="495">
        <v>17905.363808640832</v>
      </c>
      <c r="AJ177" s="496"/>
      <c r="AK177" s="495">
        <v>1358.6845223612036</v>
      </c>
      <c r="AL177" s="496"/>
      <c r="AM177" s="495">
        <v>5902.7809293247465</v>
      </c>
      <c r="AN177" s="496"/>
      <c r="AO177" s="495">
        <v>5980.102052772726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344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7448.4895991014382</v>
      </c>
      <c r="C182" s="670">
        <v>1559.6062846885229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5194.7249045361423</v>
      </c>
    </row>
    <row r="183" spans="1:45" s="465" customFormat="1" hidden="1" x14ac:dyDescent="0.4">
      <c r="A183" s="432" t="s">
        <v>238</v>
      </c>
      <c r="B183" s="651">
        <v>6556.2704927061204</v>
      </c>
      <c r="C183" s="670">
        <v>1397.4844367825579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4934.4472984376644</v>
      </c>
    </row>
    <row r="184" spans="1:45" s="465" customFormat="1" hidden="1" x14ac:dyDescent="0.4">
      <c r="A184" s="428" t="s">
        <v>1</v>
      </c>
      <c r="B184" s="651">
        <v>3551.4261719304495</v>
      </c>
      <c r="C184" s="670">
        <v>975.91625807424271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1072.5619720279599</v>
      </c>
    </row>
    <row r="185" spans="1:45" s="465" customFormat="1" hidden="1" x14ac:dyDescent="0.4">
      <c r="A185" s="428" t="s">
        <v>215</v>
      </c>
      <c r="B185" s="651">
        <v>2724.2761168106681</v>
      </c>
      <c r="C185" s="670">
        <v>403.40135462838924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902.52412712537603</v>
      </c>
    </row>
    <row r="186" spans="1:45" s="465" customFormat="1" hidden="1" x14ac:dyDescent="0.4">
      <c r="A186" s="428" t="s">
        <v>0</v>
      </c>
      <c r="B186" s="651">
        <v>280.56820396500098</v>
      </c>
      <c r="C186" s="670">
        <v>18.166824079925995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2959.3611992843275</v>
      </c>
    </row>
    <row r="187" spans="1:45" s="465" customFormat="1" hidden="1" x14ac:dyDescent="0.4">
      <c r="A187" s="508" t="s">
        <v>239</v>
      </c>
      <c r="B187" s="654">
        <v>0.7937565827779326</v>
      </c>
      <c r="C187" s="673">
        <v>0.10973494957998141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0.67122847951559128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0.43622629055099782</v>
      </c>
      <c r="C189" s="672">
        <v>0.1406972872871213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0.37162174579263929</v>
      </c>
    </row>
    <row r="190" spans="1:45" s="465" customFormat="1" x14ac:dyDescent="0.4">
      <c r="A190" s="428" t="s">
        <v>3</v>
      </c>
      <c r="B190" s="653">
        <v>2.7558288097437758</v>
      </c>
      <c r="C190" s="672">
        <v>0.95460678481821881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0.92445436994673302</v>
      </c>
    </row>
    <row r="191" spans="1:45" s="465" customFormat="1" x14ac:dyDescent="0.4">
      <c r="A191" s="428" t="s">
        <v>4</v>
      </c>
      <c r="B191" s="653">
        <v>0.61804831967863216</v>
      </c>
      <c r="C191" s="672">
        <v>0.14069310287111095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0.88118028845978169</v>
      </c>
    </row>
    <row r="192" spans="1:45" s="465" customFormat="1" x14ac:dyDescent="0.4">
      <c r="A192" s="428" t="s">
        <v>5</v>
      </c>
      <c r="B192" s="653">
        <v>0.28291633514543862</v>
      </c>
      <c r="C192" s="672">
        <v>8.5816037834065134E-2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0.33410589781288563</v>
      </c>
    </row>
    <row r="193" spans="1:34" s="465" customFormat="1" x14ac:dyDescent="0.4">
      <c r="A193" s="433" t="s">
        <v>6</v>
      </c>
      <c r="B193" s="653">
        <v>0.13256579274192964</v>
      </c>
      <c r="C193" s="672">
        <v>3.9746037012859607E-2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0.12802472414216853</v>
      </c>
    </row>
    <row r="194" spans="1:34" s="465" customFormat="1" x14ac:dyDescent="0.4">
      <c r="A194" s="428" t="s">
        <v>7</v>
      </c>
      <c r="B194" s="653">
        <v>2.2671698196447991</v>
      </c>
      <c r="C194" s="672">
        <v>0.47906663559880164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0.4194984261554367</v>
      </c>
    </row>
    <row r="195" spans="1:34" s="465" customFormat="1" x14ac:dyDescent="0.4">
      <c r="A195" s="428" t="s">
        <v>8</v>
      </c>
      <c r="B195" s="653">
        <v>3.4481008073072453E-3</v>
      </c>
      <c r="C195" s="672">
        <v>7.2204630118360372E-4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6.2348384741676109E-3</v>
      </c>
    </row>
    <row r="196" spans="1:34" s="465" customFormat="1" x14ac:dyDescent="0.4">
      <c r="A196" s="428" t="s">
        <v>9</v>
      </c>
      <c r="B196" s="653">
        <v>7.0955518753168046E-3</v>
      </c>
      <c r="C196" s="672">
        <v>1.5952111110238221E-3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1.4073679913369525E-2</v>
      </c>
    </row>
    <row r="197" spans="1:34" s="465" customFormat="1" x14ac:dyDescent="0.4">
      <c r="A197" s="428" t="s">
        <v>220</v>
      </c>
      <c r="B197" s="653">
        <v>1.1631443471175344</v>
      </c>
      <c r="C197" s="672">
        <v>0.2229125304190048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0.51042780413614464</v>
      </c>
    </row>
    <row r="198" spans="1:34" s="465" customFormat="1" x14ac:dyDescent="0.4">
      <c r="A198" s="428" t="s">
        <v>10</v>
      </c>
      <c r="B198" s="653">
        <v>7.1152082459409235E-3</v>
      </c>
      <c r="C198" s="672">
        <v>1.3473689903042562E-3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5.7516275185880593E-3</v>
      </c>
    </row>
    <row r="199" spans="1:34" s="465" customFormat="1" x14ac:dyDescent="0.4">
      <c r="A199" s="430" t="s">
        <v>221</v>
      </c>
      <c r="B199" s="652">
        <v>564.3090318492151</v>
      </c>
      <c r="C199" s="671">
        <v>136.41393831371087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611.00870988414158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344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112191.31245498233</v>
      </c>
      <c r="C205" s="658">
        <v>2037769.6468096734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111073.12292000407</v>
      </c>
      <c r="C206" s="658">
        <v>1774398.3677474402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3426.2296610204157</v>
      </c>
      <c r="C207" s="658">
        <v>703152.90634030069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92184.879846436699</v>
      </c>
      <c r="C208" s="658">
        <v>1067841.8071417978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15462.013412546841</v>
      </c>
      <c r="C209" s="658">
        <v>3403.654265341645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8.5361094935333064</v>
      </c>
      <c r="C210" s="659">
        <v>302.42053572595927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14.49963463099588</v>
      </c>
      <c r="C211" s="659">
        <v>3.5762088315396854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27.076470218094368</v>
      </c>
      <c r="C212" s="659">
        <v>39.29502923606077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41.622513722195535</v>
      </c>
      <c r="C213" s="659">
        <v>110.66536369519436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6.6698392157657045</v>
      </c>
      <c r="C214" s="659">
        <v>10.450617009048559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1.4812296806205374</v>
      </c>
      <c r="C215" s="659">
        <v>9.294805260932467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17.547633284781895</v>
      </c>
      <c r="C216" s="659">
        <v>328.3217107563857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0.20374869913415738</v>
      </c>
      <c r="C217" s="659">
        <v>0.53725647063568305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0.34847346790256717</v>
      </c>
      <c r="C218" s="659">
        <v>1.2721758224960478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308.33573366298276</v>
      </c>
      <c r="C219" s="659">
        <v>3.1093631815184777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0.87228907439357795</v>
      </c>
      <c r="C220" s="659">
        <v>1.2994950841125656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7047.0747473733136</v>
      </c>
      <c r="C221" s="658">
        <v>134029.98990569357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16616.042628824514</v>
      </c>
      <c r="C222" s="660">
        <v>134540.53218094393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1196569.0601036171</v>
      </c>
      <c r="E237" s="606">
        <v>1196569.0601036171</v>
      </c>
      <c r="F237" s="476">
        <v>2438925.6417599819</v>
      </c>
      <c r="G237" s="607">
        <v>2469091.7682703426</v>
      </c>
      <c r="H237" s="607">
        <v>3052252.3440331616</v>
      </c>
      <c r="I237" s="607">
        <v>2801511.7386701489</v>
      </c>
      <c r="J237" s="607">
        <v>1612040.0256167329</v>
      </c>
      <c r="K237" s="607">
        <v>1466252.5307460288</v>
      </c>
      <c r="L237" s="607">
        <v>2543320.3459419925</v>
      </c>
      <c r="M237" s="607">
        <v>1755795.1785867598</v>
      </c>
      <c r="N237" s="607">
        <v>2526685.3658908932</v>
      </c>
      <c r="O237" s="607">
        <v>3332214.4139986364</v>
      </c>
      <c r="P237" s="607">
        <v>1119211.2700006745</v>
      </c>
      <c r="Q237" s="607">
        <v>2264222.3593477579</v>
      </c>
      <c r="R237" s="607">
        <v>2793716.9525022237</v>
      </c>
      <c r="S237" s="607">
        <v>1265822.7848101265</v>
      </c>
      <c r="T237" s="607">
        <v>2944675.412236223</v>
      </c>
      <c r="U237" s="607">
        <v>1000000</v>
      </c>
      <c r="V237" s="607">
        <v>1000000</v>
      </c>
      <c r="W237" s="607">
        <v>2234030.9761330327</v>
      </c>
      <c r="X237" s="607">
        <v>1927677.7172155338</v>
      </c>
      <c r="Y237" s="479">
        <v>1179903.1206072778</v>
      </c>
      <c r="Z237" s="476">
        <v>2750208.6688576126</v>
      </c>
      <c r="AA237" s="476">
        <v>2784552.7069004574</v>
      </c>
      <c r="AB237" s="481">
        <v>2332854.5538904355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211362.94342563432</v>
      </c>
      <c r="E238" s="606">
        <v>211362.94342563432</v>
      </c>
      <c r="F238" s="476">
        <v>1770052.1948691504</v>
      </c>
      <c r="G238" s="607">
        <v>2326981.0239920104</v>
      </c>
      <c r="H238" s="607">
        <v>2970219.5432707057</v>
      </c>
      <c r="I238" s="607">
        <v>2683630.6386638628</v>
      </c>
      <c r="J238" s="607">
        <v>480493.35309901624</v>
      </c>
      <c r="K238" s="607">
        <v>619902.57524105418</v>
      </c>
      <c r="L238" s="607">
        <v>2241231.7690862524</v>
      </c>
      <c r="M238" s="607">
        <v>753296.61618665187</v>
      </c>
      <c r="N238" s="607">
        <v>2210479.5065217265</v>
      </c>
      <c r="O238" s="607">
        <v>3175817.4061416257</v>
      </c>
      <c r="P238" s="607">
        <v>50127.613985322649</v>
      </c>
      <c r="Q238" s="607">
        <v>1901060.778332703</v>
      </c>
      <c r="R238" s="607">
        <v>2640482.1798933041</v>
      </c>
      <c r="S238" s="607">
        <v>0</v>
      </c>
      <c r="T238" s="607">
        <v>2943224.1016216008</v>
      </c>
      <c r="U238" s="607">
        <v>0</v>
      </c>
      <c r="V238" s="607">
        <v>0</v>
      </c>
      <c r="W238" s="607">
        <v>1869828.7843726184</v>
      </c>
      <c r="X238" s="607">
        <v>1206391.7329476075</v>
      </c>
      <c r="Y238" s="479">
        <v>271562.88947002182</v>
      </c>
      <c r="Z238" s="476">
        <v>2648902.8989805807</v>
      </c>
      <c r="AA238" s="476">
        <v>2700840.411530802</v>
      </c>
      <c r="AB238" s="481">
        <v>2046627.8907879614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49458.60242414735</v>
      </c>
      <c r="E239" s="606">
        <v>49458.60242414735</v>
      </c>
      <c r="F239" s="476">
        <v>798545.71584629535</v>
      </c>
      <c r="G239" s="607">
        <v>1459802.8863124284</v>
      </c>
      <c r="H239" s="607">
        <v>2909986.9674916789</v>
      </c>
      <c r="I239" s="607">
        <v>2091724.7470005897</v>
      </c>
      <c r="J239" s="607">
        <v>89809.751143113521</v>
      </c>
      <c r="K239" s="607">
        <v>306937.25725846726</v>
      </c>
      <c r="L239" s="607">
        <v>2131667.309679409</v>
      </c>
      <c r="M239" s="607">
        <v>479849.50307409954</v>
      </c>
      <c r="N239" s="607">
        <v>854630.93570825132</v>
      </c>
      <c r="O239" s="607">
        <v>448583.39413583704</v>
      </c>
      <c r="P239" s="607">
        <v>3598.6746031815992</v>
      </c>
      <c r="Q239" s="607">
        <v>509709.04091572005</v>
      </c>
      <c r="R239" s="607">
        <v>2102891.6920782505</v>
      </c>
      <c r="S239" s="607">
        <v>0</v>
      </c>
      <c r="T239" s="607">
        <v>2887538.776540583</v>
      </c>
      <c r="U239" s="607">
        <v>0</v>
      </c>
      <c r="V239" s="607">
        <v>0</v>
      </c>
      <c r="W239" s="607">
        <v>1198948.5734369052</v>
      </c>
      <c r="X239" s="607">
        <v>666472.34483453829</v>
      </c>
      <c r="Y239" s="479">
        <v>174450.08525653227</v>
      </c>
      <c r="Z239" s="476">
        <v>2598786.0835615592</v>
      </c>
      <c r="AA239" s="476">
        <v>2649280.4047096227</v>
      </c>
      <c r="AB239" s="481">
        <v>1788157.454209584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120316.29436456127</v>
      </c>
      <c r="E240" s="606">
        <v>120316.29436456127</v>
      </c>
      <c r="F240" s="476">
        <v>231158.64816855954</v>
      </c>
      <c r="G240" s="607">
        <v>841122.51026700053</v>
      </c>
      <c r="H240" s="607">
        <v>12663.475611643415</v>
      </c>
      <c r="I240" s="607">
        <v>501832.08788099827</v>
      </c>
      <c r="J240" s="607">
        <v>247556.4115880942</v>
      </c>
      <c r="K240" s="607">
        <v>268574.10947975027</v>
      </c>
      <c r="L240" s="607">
        <v>70334.183277915814</v>
      </c>
      <c r="M240" s="607">
        <v>240238.42618450837</v>
      </c>
      <c r="N240" s="607">
        <v>878404.37882457883</v>
      </c>
      <c r="O240" s="607">
        <v>205719.34266493283</v>
      </c>
      <c r="P240" s="607">
        <v>45195.176487578938</v>
      </c>
      <c r="Q240" s="607">
        <v>1284319.0951969321</v>
      </c>
      <c r="R240" s="607">
        <v>504202.27878754487</v>
      </c>
      <c r="S240" s="607">
        <v>0</v>
      </c>
      <c r="T240" s="607">
        <v>11318.000931782517</v>
      </c>
      <c r="U240" s="607">
        <v>0</v>
      </c>
      <c r="V240" s="607">
        <v>0</v>
      </c>
      <c r="W240" s="607">
        <v>549421.34461804526</v>
      </c>
      <c r="X240" s="607">
        <v>519629.07112378185</v>
      </c>
      <c r="Y240" s="479">
        <v>48158.944911420418</v>
      </c>
      <c r="Z240" s="476">
        <v>10186.20548205854</v>
      </c>
      <c r="AA240" s="476">
        <v>10419.341478411814</v>
      </c>
      <c r="AB240" s="481">
        <v>229372.29623122144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41588.046636925683</v>
      </c>
      <c r="E241" s="611">
        <v>41588.046636925683</v>
      </c>
      <c r="F241" s="487">
        <v>740347.83085429529</v>
      </c>
      <c r="G241" s="612">
        <v>26055.627412581322</v>
      </c>
      <c r="H241" s="612">
        <v>47569.100167383374</v>
      </c>
      <c r="I241" s="612">
        <v>90073.803782274714</v>
      </c>
      <c r="J241" s="612">
        <v>143127.19036780839</v>
      </c>
      <c r="K241" s="612">
        <v>44391.208502836562</v>
      </c>
      <c r="L241" s="612">
        <v>39230.276128927544</v>
      </c>
      <c r="M241" s="612">
        <v>33208.686928043855</v>
      </c>
      <c r="N241" s="612">
        <v>477444.19198889617</v>
      </c>
      <c r="O241" s="612">
        <v>2521514.669340855</v>
      </c>
      <c r="P241" s="612">
        <v>1333.7628945621077</v>
      </c>
      <c r="Q241" s="612">
        <v>107032.6422200509</v>
      </c>
      <c r="R241" s="612">
        <v>33388.209027508718</v>
      </c>
      <c r="S241" s="612">
        <v>0</v>
      </c>
      <c r="T241" s="612">
        <v>44367.324149235232</v>
      </c>
      <c r="U241" s="612">
        <v>0</v>
      </c>
      <c r="V241" s="612">
        <v>0</v>
      </c>
      <c r="W241" s="612">
        <v>121458.86631766791</v>
      </c>
      <c r="X241" s="612">
        <v>20290.316989287316</v>
      </c>
      <c r="Y241" s="490">
        <v>48953.859302069104</v>
      </c>
      <c r="Z241" s="487">
        <v>39930.609936962945</v>
      </c>
      <c r="AA241" s="487">
        <v>41140.665342767425</v>
      </c>
      <c r="AB241" s="492">
        <v>29098.140347155892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76648.592959625021</v>
      </c>
      <c r="E242" s="604">
        <v>76648.592959625021</v>
      </c>
      <c r="F242" s="476">
        <v>43181.295743085357</v>
      </c>
      <c r="G242" s="607">
        <v>414.04345667033544</v>
      </c>
      <c r="H242" s="607">
        <v>2084.6429419762776</v>
      </c>
      <c r="I242" s="607">
        <v>5642.1284061092856</v>
      </c>
      <c r="J242" s="607">
        <v>82764.631833066145</v>
      </c>
      <c r="K242" s="607">
        <v>58433.829401691204</v>
      </c>
      <c r="L242" s="607">
        <v>18898.200060423656</v>
      </c>
      <c r="M242" s="607">
        <v>22917.996073468526</v>
      </c>
      <c r="N242" s="607">
        <v>8297.5628652864834</v>
      </c>
      <c r="O242" s="607">
        <v>13902.72892162087</v>
      </c>
      <c r="P242" s="607">
        <v>97168.091878964566</v>
      </c>
      <c r="Q242" s="607">
        <v>16155.082217983421</v>
      </c>
      <c r="R242" s="607">
        <v>14201.065127588454</v>
      </c>
      <c r="S242" s="607">
        <v>117019.23990009585</v>
      </c>
      <c r="T242" s="607">
        <v>164.51724377512522</v>
      </c>
      <c r="U242" s="607">
        <v>92445.199521075745</v>
      </c>
      <c r="V242" s="607">
        <v>0.29307106944444444</v>
      </c>
      <c r="W242" s="607">
        <v>1100.2867179824423</v>
      </c>
      <c r="X242" s="607">
        <v>9488.9099296955592</v>
      </c>
      <c r="Y242" s="479">
        <v>57069.28005748018</v>
      </c>
      <c r="Z242" s="476">
        <v>9392.547611365826</v>
      </c>
      <c r="AA242" s="476">
        <v>7766.5493691840074</v>
      </c>
      <c r="AB242" s="481">
        <v>23506.948200253595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2.8029028824528703</v>
      </c>
      <c r="E243" s="614">
        <v>2.8029028824528703</v>
      </c>
      <c r="F243" s="615">
        <v>15.725806890606098</v>
      </c>
      <c r="G243" s="514">
        <v>21.855739345720423</v>
      </c>
      <c r="H243" s="514">
        <v>27.765109216864239</v>
      </c>
      <c r="I243" s="514">
        <v>25.080406579815211</v>
      </c>
      <c r="J243" s="514">
        <v>5.7242676753201183</v>
      </c>
      <c r="K243" s="514">
        <v>6.0944101064652942</v>
      </c>
      <c r="L243" s="514">
        <v>21.122911737971776</v>
      </c>
      <c r="M243" s="514">
        <v>10.742692124955369</v>
      </c>
      <c r="N243" s="514">
        <v>19.779145341248007</v>
      </c>
      <c r="O243" s="514">
        <v>20.768759184833758</v>
      </c>
      <c r="P243" s="514">
        <v>0.51008069873352524</v>
      </c>
      <c r="Q243" s="514">
        <v>17.57679683511795</v>
      </c>
      <c r="R243" s="514">
        <v>23.973749040148427</v>
      </c>
      <c r="S243" s="514">
        <v>0</v>
      </c>
      <c r="T243" s="514">
        <v>27.45850135754425</v>
      </c>
      <c r="U243" s="514">
        <v>0</v>
      </c>
      <c r="V243" s="514">
        <v>0</v>
      </c>
      <c r="W243" s="514">
        <v>17.317206793037961</v>
      </c>
      <c r="X243" s="514">
        <v>12.949389251544327</v>
      </c>
      <c r="Y243" s="616">
        <v>2.4364319052762422</v>
      </c>
      <c r="Z243" s="615">
        <v>24.712662487231977</v>
      </c>
      <c r="AA243" s="615">
        <v>25.195678254784532</v>
      </c>
      <c r="AB243" s="617">
        <v>19.100497117665803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8.3808330554056489</v>
      </c>
      <c r="E244" s="619">
        <v>8.3808330554056489</v>
      </c>
      <c r="F244" s="464">
        <v>45.529326716046455</v>
      </c>
      <c r="G244" s="620">
        <v>65.097757602445597</v>
      </c>
      <c r="H244" s="620">
        <v>58.429141824457389</v>
      </c>
      <c r="I244" s="620">
        <v>64.439823045705367</v>
      </c>
      <c r="J244" s="620">
        <v>18.012337689164262</v>
      </c>
      <c r="K244" s="620">
        <v>19.330959197287797</v>
      </c>
      <c r="L244" s="620">
        <v>45.720592902817934</v>
      </c>
      <c r="M244" s="620">
        <v>25.868530790597564</v>
      </c>
      <c r="N244" s="620">
        <v>66.724837310565746</v>
      </c>
      <c r="O244" s="620">
        <v>78.515324344314095</v>
      </c>
      <c r="P244" s="620">
        <v>2.0801432555461901</v>
      </c>
      <c r="Q244" s="620">
        <v>67.614370042287931</v>
      </c>
      <c r="R244" s="620">
        <v>70.224086076768089</v>
      </c>
      <c r="S244" s="620">
        <v>0</v>
      </c>
      <c r="T244" s="620">
        <v>57.664162079536503</v>
      </c>
      <c r="U244" s="620">
        <v>0</v>
      </c>
      <c r="V244" s="620">
        <v>0</v>
      </c>
      <c r="W244" s="620">
        <v>50.482939787992507</v>
      </c>
      <c r="X244" s="620">
        <v>38.278824720024389</v>
      </c>
      <c r="Y244" s="467">
        <v>6.8953056521579654</v>
      </c>
      <c r="Z244" s="464">
        <v>51.897769529548512</v>
      </c>
      <c r="AA244" s="464">
        <v>52.918151917480714</v>
      </c>
      <c r="AB244" s="469">
        <v>45.203737698755972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43.503408856955396</v>
      </c>
      <c r="E245" s="619">
        <v>43.503408856955396</v>
      </c>
      <c r="F245" s="464">
        <v>659.37676599103941</v>
      </c>
      <c r="G245" s="620">
        <v>217.98754623939331</v>
      </c>
      <c r="H245" s="620">
        <v>338.08356394399163</v>
      </c>
      <c r="I245" s="620">
        <v>313.02712728793119</v>
      </c>
      <c r="J245" s="620">
        <v>132.09244566295186</v>
      </c>
      <c r="K245" s="620">
        <v>80.779153844842583</v>
      </c>
      <c r="L245" s="620">
        <v>254.38156214107744</v>
      </c>
      <c r="M245" s="620">
        <v>88.643210210296786</v>
      </c>
      <c r="N245" s="620">
        <v>501.31251942587454</v>
      </c>
      <c r="O245" s="620">
        <v>1978.6491266757889</v>
      </c>
      <c r="P245" s="620">
        <v>3.9092978609238722</v>
      </c>
      <c r="Q245" s="620">
        <v>206.2502137926387</v>
      </c>
      <c r="R245" s="620">
        <v>279.66280506207863</v>
      </c>
      <c r="S245" s="620">
        <v>0</v>
      </c>
      <c r="T245" s="620">
        <v>333.16745738667061</v>
      </c>
      <c r="U245" s="620">
        <v>0</v>
      </c>
      <c r="V245" s="620">
        <v>0</v>
      </c>
      <c r="W245" s="620">
        <v>247.69758926693646</v>
      </c>
      <c r="X245" s="620">
        <v>113.75370878769405</v>
      </c>
      <c r="Y245" s="467">
        <v>58.16776776938687</v>
      </c>
      <c r="Z245" s="464">
        <v>299.85084833713557</v>
      </c>
      <c r="AA245" s="464">
        <v>306.00965997270242</v>
      </c>
      <c r="AB245" s="469">
        <v>219.97413787911094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1.9442069128459329</v>
      </c>
      <c r="E246" s="619">
        <v>1.9442069128459329</v>
      </c>
      <c r="F246" s="464">
        <v>24.741560330536977</v>
      </c>
      <c r="G246" s="620">
        <v>32.49929036273744</v>
      </c>
      <c r="H246" s="620">
        <v>62.205275030477935</v>
      </c>
      <c r="I246" s="620">
        <v>46.03760015985327</v>
      </c>
      <c r="J246" s="620">
        <v>4.1914951012149766</v>
      </c>
      <c r="K246" s="620">
        <v>7.4535957838504068</v>
      </c>
      <c r="L246" s="620">
        <v>45.765311392792967</v>
      </c>
      <c r="M246" s="620">
        <v>12.106858144861718</v>
      </c>
      <c r="N246" s="620">
        <v>24.103947276458662</v>
      </c>
      <c r="O246" s="620">
        <v>33.135346590022891</v>
      </c>
      <c r="P246" s="620">
        <v>0.1720034349251513</v>
      </c>
      <c r="Q246" s="620">
        <v>13.750054180885794</v>
      </c>
      <c r="R246" s="620">
        <v>45.68072641823521</v>
      </c>
      <c r="S246" s="620">
        <v>0</v>
      </c>
      <c r="T246" s="620">
        <v>61.683049981636756</v>
      </c>
      <c r="U246" s="620">
        <v>0</v>
      </c>
      <c r="V246" s="620">
        <v>0</v>
      </c>
      <c r="W246" s="620">
        <v>27.410369964552771</v>
      </c>
      <c r="X246" s="620">
        <v>15.653531898550028</v>
      </c>
      <c r="Y246" s="467">
        <v>4.2339985468621499</v>
      </c>
      <c r="Z246" s="464">
        <v>55.514770290274136</v>
      </c>
      <c r="AA246" s="464">
        <v>56.597487212316125</v>
      </c>
      <c r="AB246" s="469">
        <v>38.54777728889141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1.2488968448241158</v>
      </c>
      <c r="E247" s="619">
        <v>1.2488968448241158</v>
      </c>
      <c r="F247" s="464">
        <v>15.492372920424366</v>
      </c>
      <c r="G247" s="620">
        <v>19.701201128922438</v>
      </c>
      <c r="H247" s="620">
        <v>36.753581224943574</v>
      </c>
      <c r="I247" s="620">
        <v>27.548108781987608</v>
      </c>
      <c r="J247" s="620">
        <v>2.7466987429341123</v>
      </c>
      <c r="K247" s="620">
        <v>4.6030364136584527</v>
      </c>
      <c r="L247" s="620">
        <v>27.077708633026042</v>
      </c>
      <c r="M247" s="620">
        <v>7.2743351235394087</v>
      </c>
      <c r="N247" s="620">
        <v>15.242437116291367</v>
      </c>
      <c r="O247" s="620">
        <v>22.349857719760003</v>
      </c>
      <c r="P247" s="620">
        <v>0.12908355820154066</v>
      </c>
      <c r="Q247" s="620">
        <v>8.994008100747962</v>
      </c>
      <c r="R247" s="620">
        <v>27.290343846850245</v>
      </c>
      <c r="S247" s="620">
        <v>0</v>
      </c>
      <c r="T247" s="620">
        <v>36.44022887881848</v>
      </c>
      <c r="U247" s="620">
        <v>0</v>
      </c>
      <c r="V247" s="620">
        <v>0</v>
      </c>
      <c r="W247" s="620">
        <v>16.633732207798648</v>
      </c>
      <c r="X247" s="620">
        <v>9.5491683758667847</v>
      </c>
      <c r="Y247" s="467">
        <v>2.5809262645358779</v>
      </c>
      <c r="Z247" s="464">
        <v>32.796220941326141</v>
      </c>
      <c r="AA247" s="464">
        <v>33.436332040036561</v>
      </c>
      <c r="AB247" s="469">
        <v>22.906453490640303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55.649022293708619</v>
      </c>
      <c r="E248" s="619">
        <v>55.649022293708619</v>
      </c>
      <c r="F248" s="464">
        <v>895.76488336770103</v>
      </c>
      <c r="G248" s="620">
        <v>692.25195366643459</v>
      </c>
      <c r="H248" s="620">
        <v>1363.4160613108008</v>
      </c>
      <c r="I248" s="620">
        <v>1024.2327491285739</v>
      </c>
      <c r="J248" s="620">
        <v>149.1253254445831</v>
      </c>
      <c r="K248" s="620">
        <v>174.49858659742563</v>
      </c>
      <c r="L248" s="620">
        <v>1002.9124399747004</v>
      </c>
      <c r="M248" s="620">
        <v>254.22425841355312</v>
      </c>
      <c r="N248" s="620">
        <v>737.18572101395966</v>
      </c>
      <c r="O248" s="620">
        <v>1991.2510016056667</v>
      </c>
      <c r="P248" s="620">
        <v>3.081766404414974</v>
      </c>
      <c r="Q248" s="620">
        <v>318.74108952395784</v>
      </c>
      <c r="R248" s="620">
        <v>984.08599881775694</v>
      </c>
      <c r="S248" s="620">
        <v>0</v>
      </c>
      <c r="T248" s="620">
        <v>1350.9045483626378</v>
      </c>
      <c r="U248" s="620">
        <v>0</v>
      </c>
      <c r="V248" s="620">
        <v>0</v>
      </c>
      <c r="W248" s="620">
        <v>637.6871196952153</v>
      </c>
      <c r="X248" s="620">
        <v>326.88146735231419</v>
      </c>
      <c r="Y248" s="467">
        <v>114.57445549151907</v>
      </c>
      <c r="Z248" s="464">
        <v>1215.8146477640889</v>
      </c>
      <c r="AA248" s="464">
        <v>1239.7454787689464</v>
      </c>
      <c r="AB248" s="469">
        <v>839.52137451698889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0.13546990035954454</v>
      </c>
      <c r="E249" s="622">
        <v>0.13546990035954454</v>
      </c>
      <c r="F249" s="537">
        <v>1.0179808936881372</v>
      </c>
      <c r="G249" s="623">
        <v>1.0767529812915502</v>
      </c>
      <c r="H249" s="623">
        <v>1.6608976530567021</v>
      </c>
      <c r="I249" s="623">
        <v>1.374745661918428</v>
      </c>
      <c r="J249" s="623">
        <v>0.29049303403204885</v>
      </c>
      <c r="K249" s="623">
        <v>0.29566116606525744</v>
      </c>
      <c r="L249" s="623">
        <v>1.2461705567074142</v>
      </c>
      <c r="M249" s="623">
        <v>0.55213876787566618</v>
      </c>
      <c r="N249" s="623">
        <v>1.0340355357326674</v>
      </c>
      <c r="O249" s="623">
        <v>1.7185319999892474</v>
      </c>
      <c r="P249" s="623">
        <v>1.7959197000642881E-2</v>
      </c>
      <c r="Q249" s="623">
        <v>0.71746607640264304</v>
      </c>
      <c r="R249" s="623">
        <v>1.323682982237512</v>
      </c>
      <c r="S249" s="624">
        <v>0</v>
      </c>
      <c r="T249" s="623">
        <v>1.6428332275246242</v>
      </c>
      <c r="U249" s="623">
        <v>0</v>
      </c>
      <c r="V249" s="623">
        <v>0</v>
      </c>
      <c r="W249" s="623">
        <v>0.90569910337975046</v>
      </c>
      <c r="X249" s="623">
        <v>0.62048947641211827</v>
      </c>
      <c r="Y249" s="625">
        <v>0.14191086114222171</v>
      </c>
      <c r="Z249" s="537">
        <v>1.4785505787799109</v>
      </c>
      <c r="AA249" s="537">
        <v>1.5075314376684998</v>
      </c>
      <c r="AB249" s="626">
        <v>1.0817125532041652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0.22296542995783145</v>
      </c>
      <c r="E250" s="622">
        <v>0.22296542995783145</v>
      </c>
      <c r="F250" s="537">
        <v>1.6720973794070724</v>
      </c>
      <c r="G250" s="623">
        <v>2.2862865590617041</v>
      </c>
      <c r="H250" s="623">
        <v>3.4229162784926999</v>
      </c>
      <c r="I250" s="623">
        <v>2.840770073923423</v>
      </c>
      <c r="J250" s="623">
        <v>0.4671375056459468</v>
      </c>
      <c r="K250" s="623">
        <v>0.59056169487612142</v>
      </c>
      <c r="L250" s="623">
        <v>2.562688060754732</v>
      </c>
      <c r="M250" s="623">
        <v>0.9616615357484215</v>
      </c>
      <c r="N250" s="623">
        <v>1.9403155122277203</v>
      </c>
      <c r="O250" s="623">
        <v>2.3060984761932208</v>
      </c>
      <c r="P250" s="623">
        <v>3.8227449995139016E-2</v>
      </c>
      <c r="Q250" s="623">
        <v>1.5341393774271403</v>
      </c>
      <c r="R250" s="623">
        <v>2.8202545586692369</v>
      </c>
      <c r="S250" s="624">
        <v>0</v>
      </c>
      <c r="T250" s="623">
        <v>3.3908138985170719</v>
      </c>
      <c r="U250" s="623">
        <v>0</v>
      </c>
      <c r="V250" s="623">
        <v>0</v>
      </c>
      <c r="W250" s="623">
        <v>1.850866360793717</v>
      </c>
      <c r="X250" s="623">
        <v>1.2353509800812164</v>
      </c>
      <c r="Y250" s="625">
        <v>0.26950049478790045</v>
      </c>
      <c r="Z250" s="537">
        <v>3.051733899819868</v>
      </c>
      <c r="AA250" s="537">
        <v>3.1113362216592351</v>
      </c>
      <c r="AB250" s="626">
        <v>2.2511131042155803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32.633023115166111</v>
      </c>
      <c r="E251" s="619">
        <v>32.633023115166111</v>
      </c>
      <c r="F251" s="464">
        <v>222.71249511056499</v>
      </c>
      <c r="G251" s="620">
        <v>365.76246973237158</v>
      </c>
      <c r="H251" s="620">
        <v>433.10383977597388</v>
      </c>
      <c r="I251" s="620">
        <v>403.66995662169825</v>
      </c>
      <c r="J251" s="620">
        <v>70.221820221502625</v>
      </c>
      <c r="K251" s="620">
        <v>96.818096687531735</v>
      </c>
      <c r="L251" s="620">
        <v>328.55477000518442</v>
      </c>
      <c r="M251" s="620">
        <v>117.72959221357208</v>
      </c>
      <c r="N251" s="620">
        <v>322.85369317730317</v>
      </c>
      <c r="O251" s="620">
        <v>319.69267858293688</v>
      </c>
      <c r="P251" s="620">
        <v>8.6862484616276987</v>
      </c>
      <c r="Q251" s="620">
        <v>312.1887944322483</v>
      </c>
      <c r="R251" s="620">
        <v>349.48984683164662</v>
      </c>
      <c r="S251" s="620">
        <v>0</v>
      </c>
      <c r="T251" s="620">
        <v>429.23040945917961</v>
      </c>
      <c r="U251" s="620">
        <v>0</v>
      </c>
      <c r="V251" s="620">
        <v>0</v>
      </c>
      <c r="W251" s="620">
        <v>284.13520024428163</v>
      </c>
      <c r="X251" s="620">
        <v>192.66281466516477</v>
      </c>
      <c r="Y251" s="467">
        <v>38.445861490268861</v>
      </c>
      <c r="Z251" s="464">
        <v>386.3075446142908</v>
      </c>
      <c r="AA251" s="464">
        <v>393.8571744202124</v>
      </c>
      <c r="AB251" s="469">
        <v>305.43141035903449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1.2947818901701715</v>
      </c>
      <c r="E252" s="619">
        <v>1.2947818901701715</v>
      </c>
      <c r="F252" s="464">
        <v>4.0552948910404538</v>
      </c>
      <c r="G252" s="620">
        <v>3.1901477311029049</v>
      </c>
      <c r="H252" s="620">
        <v>4.8537157694737081</v>
      </c>
      <c r="I252" s="620">
        <v>4.1810335780814141</v>
      </c>
      <c r="J252" s="620">
        <v>2.4049876290816403</v>
      </c>
      <c r="K252" s="620">
        <v>1.1438006666891427</v>
      </c>
      <c r="L252" s="620">
        <v>3.8298583702778251</v>
      </c>
      <c r="M252" s="620">
        <v>5.0825546106668051</v>
      </c>
      <c r="N252" s="620">
        <v>3.2508374302045153</v>
      </c>
      <c r="O252" s="620">
        <v>2.7239526997577705</v>
      </c>
      <c r="P252" s="620">
        <v>9.6312025451775418E-2</v>
      </c>
      <c r="Q252" s="620">
        <v>2.0138236684958959</v>
      </c>
      <c r="R252" s="620">
        <v>4.2998444203942165</v>
      </c>
      <c r="S252" s="620">
        <v>0</v>
      </c>
      <c r="T252" s="620">
        <v>4.7815248285727971</v>
      </c>
      <c r="U252" s="620">
        <v>0</v>
      </c>
      <c r="V252" s="620">
        <v>0</v>
      </c>
      <c r="W252" s="620">
        <v>2.5262971119430162</v>
      </c>
      <c r="X252" s="620">
        <v>3.2769770270670104</v>
      </c>
      <c r="Y252" s="467">
        <v>0.36304104483280591</v>
      </c>
      <c r="Z252" s="464">
        <v>4.3033743074391619</v>
      </c>
      <c r="AA252" s="464">
        <v>4.3873308040027288</v>
      </c>
      <c r="AB252" s="469">
        <v>3.152387341374089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15630.537554716193</v>
      </c>
      <c r="E253" s="611">
        <v>15630.537554716193</v>
      </c>
      <c r="F253" s="487">
        <v>157045.8548632556</v>
      </c>
      <c r="G253" s="612">
        <v>197992.93235749053</v>
      </c>
      <c r="H253" s="612">
        <v>295552.3980081451</v>
      </c>
      <c r="I253" s="612">
        <v>246484.79386547254</v>
      </c>
      <c r="J253" s="612">
        <v>35916.82914865682</v>
      </c>
      <c r="K253" s="612">
        <v>50404.425993329372</v>
      </c>
      <c r="L253" s="612">
        <v>220498.46574558105</v>
      </c>
      <c r="M253" s="612">
        <v>64954.949732377958</v>
      </c>
      <c r="N253" s="612">
        <v>178503.19944618718</v>
      </c>
      <c r="O253" s="612">
        <v>273607.58525181614</v>
      </c>
      <c r="P253" s="612">
        <v>3155.3096962962777</v>
      </c>
      <c r="Q253" s="612">
        <v>136333.07623678885</v>
      </c>
      <c r="R253" s="612">
        <v>243293.37212289896</v>
      </c>
      <c r="S253" s="612">
        <v>0</v>
      </c>
      <c r="T253" s="612">
        <v>292957.0373375254</v>
      </c>
      <c r="U253" s="612">
        <v>0</v>
      </c>
      <c r="V253" s="612">
        <v>0</v>
      </c>
      <c r="W253" s="612">
        <v>162810.63369548583</v>
      </c>
      <c r="X253" s="612">
        <v>99121.372907601079</v>
      </c>
      <c r="Y253" s="490">
        <v>24488.590795504875</v>
      </c>
      <c r="Z253" s="487">
        <v>263661.4537957132</v>
      </c>
      <c r="AA253" s="487">
        <v>268823.77232535358</v>
      </c>
      <c r="AB253" s="492">
        <v>194755.02966932824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0.22889683742290773</v>
      </c>
      <c r="E255" s="619">
        <v>0.22889683742290773</v>
      </c>
      <c r="F255" s="474">
        <v>2.2477402008143379</v>
      </c>
      <c r="G255" s="629">
        <v>1.906877513119746</v>
      </c>
      <c r="H255" s="629">
        <v>2.4675497014227536</v>
      </c>
      <c r="I255" s="629">
        <v>2.2729888469417396</v>
      </c>
      <c r="J255" s="629">
        <v>0.56495520813728084</v>
      </c>
      <c r="K255" s="629">
        <v>0.55291671114421925</v>
      </c>
      <c r="L255" s="629">
        <v>1.8672564489902332</v>
      </c>
      <c r="M255" s="629">
        <v>0.70227131804550247</v>
      </c>
      <c r="N255" s="629">
        <v>2.2994045127568263</v>
      </c>
      <c r="O255" s="629">
        <v>5.2509876952693713</v>
      </c>
      <c r="P255" s="629">
        <v>4.2060748655871311E-2</v>
      </c>
      <c r="Q255" s="629">
        <v>1.6379259950244314</v>
      </c>
      <c r="R255" s="629">
        <v>2.0170709272841982</v>
      </c>
      <c r="S255" s="620">
        <v>0</v>
      </c>
      <c r="T255" s="629">
        <v>2.4413250230808625</v>
      </c>
      <c r="U255" s="629">
        <v>0</v>
      </c>
      <c r="V255" s="629">
        <v>0</v>
      </c>
      <c r="W255" s="629">
        <v>1.6423727463405022</v>
      </c>
      <c r="X255" s="629">
        <v>1.0194571015359648</v>
      </c>
      <c r="Y255" s="472">
        <v>0.27269795358199889</v>
      </c>
      <c r="Z255" s="474">
        <v>2.1971935223789991</v>
      </c>
      <c r="AA255" s="474">
        <v>2.2407261251896964</v>
      </c>
      <c r="AB255" s="473">
        <v>1.6916955118725947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1.3609481348342034</v>
      </c>
      <c r="E256" s="619">
        <v>1.3609481348342034</v>
      </c>
      <c r="F256" s="474">
        <v>7.7785977603963863</v>
      </c>
      <c r="G256" s="629">
        <v>16.513428514404893</v>
      </c>
      <c r="H256" s="629">
        <v>19.292910616257867</v>
      </c>
      <c r="I256" s="629">
        <v>17.952077529998718</v>
      </c>
      <c r="J256" s="629">
        <v>2.7641725692325414</v>
      </c>
      <c r="K256" s="629">
        <v>4.2567112420165696</v>
      </c>
      <c r="L256" s="629">
        <v>14.640012059745034</v>
      </c>
      <c r="M256" s="629">
        <v>5.20884046845305</v>
      </c>
      <c r="N256" s="629">
        <v>13.210673508606142</v>
      </c>
      <c r="O256" s="629">
        <v>6.6720271771925042</v>
      </c>
      <c r="P256" s="629">
        <v>0.39562288585387528</v>
      </c>
      <c r="Q256" s="629">
        <v>13.951323847866741</v>
      </c>
      <c r="R256" s="629">
        <v>17.218184854021828</v>
      </c>
      <c r="S256" s="620">
        <v>0</v>
      </c>
      <c r="T256" s="629">
        <v>19.132558618529696</v>
      </c>
      <c r="U256" s="629">
        <v>0</v>
      </c>
      <c r="V256" s="629">
        <v>0</v>
      </c>
      <c r="W256" s="629">
        <v>12.478709333384288</v>
      </c>
      <c r="X256" s="629">
        <v>8.6774534428069945</v>
      </c>
      <c r="Y256" s="472">
        <v>1.5793478947846573</v>
      </c>
      <c r="Z256" s="474">
        <v>17.21931060622137</v>
      </c>
      <c r="AA256" s="474">
        <v>17.554520043333035</v>
      </c>
      <c r="AB256" s="473">
        <v>13.670031436594838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3.7197505028900557</v>
      </c>
      <c r="E257" s="619">
        <v>3.7197505028900557</v>
      </c>
      <c r="F257" s="474">
        <v>40.611042352631301</v>
      </c>
      <c r="G257" s="629">
        <v>67.384857556782237</v>
      </c>
      <c r="H257" s="629">
        <v>114.91127314627806</v>
      </c>
      <c r="I257" s="629">
        <v>88.835776591602354</v>
      </c>
      <c r="J257" s="629">
        <v>7.6897492121642141</v>
      </c>
      <c r="K257" s="629">
        <v>15.574513043683828</v>
      </c>
      <c r="L257" s="629">
        <v>84.929082823168656</v>
      </c>
      <c r="M257" s="629">
        <v>21.964648164185814</v>
      </c>
      <c r="N257" s="629">
        <v>48.019040583898693</v>
      </c>
      <c r="O257" s="629">
        <v>42.230409352200255</v>
      </c>
      <c r="P257" s="629">
        <v>0.68011306952683404</v>
      </c>
      <c r="Q257" s="629">
        <v>35.921121444444459</v>
      </c>
      <c r="R257" s="629">
        <v>87.855540815189684</v>
      </c>
      <c r="S257" s="620">
        <v>0</v>
      </c>
      <c r="T257" s="629">
        <v>113.98840178025779</v>
      </c>
      <c r="U257" s="629">
        <v>0</v>
      </c>
      <c r="V257" s="629">
        <v>0</v>
      </c>
      <c r="W257" s="629">
        <v>54.563314101418932</v>
      </c>
      <c r="X257" s="629">
        <v>32.419685847756789</v>
      </c>
      <c r="Y257" s="472">
        <v>7.8412779823108893</v>
      </c>
      <c r="Z257" s="474">
        <v>102.5896083684313</v>
      </c>
      <c r="AA257" s="474">
        <v>104.58715509918032</v>
      </c>
      <c r="AB257" s="473">
        <v>73.193743561535413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0.30405919028917738</v>
      </c>
      <c r="E258" s="619">
        <v>0.30405919028917738</v>
      </c>
      <c r="F258" s="474">
        <v>4.2528683391827879</v>
      </c>
      <c r="G258" s="629">
        <v>7.3377239249700645</v>
      </c>
      <c r="H258" s="629">
        <v>14.017814865867562</v>
      </c>
      <c r="I258" s="629">
        <v>10.28114335985196</v>
      </c>
      <c r="J258" s="629">
        <v>0.59196848266012669</v>
      </c>
      <c r="K258" s="629">
        <v>1.5944222204421608</v>
      </c>
      <c r="L258" s="629">
        <v>10.293621173650914</v>
      </c>
      <c r="M258" s="629">
        <v>2.4253040172569702</v>
      </c>
      <c r="N258" s="629">
        <v>4.6396232445264847</v>
      </c>
      <c r="O258" s="629">
        <v>3.3239619728032017</v>
      </c>
      <c r="P258" s="629">
        <v>3.4580882811848269E-2</v>
      </c>
      <c r="Q258" s="629">
        <v>2.9657019702636798</v>
      </c>
      <c r="R258" s="629">
        <v>10.303510116396801</v>
      </c>
      <c r="S258" s="620">
        <v>0</v>
      </c>
      <c r="T258" s="629">
        <v>13.907951525867222</v>
      </c>
      <c r="U258" s="629">
        <v>0</v>
      </c>
      <c r="V258" s="629">
        <v>0</v>
      </c>
      <c r="W258" s="629">
        <v>6.0177307173000809</v>
      </c>
      <c r="X258" s="629">
        <v>3.4096607758620161</v>
      </c>
      <c r="Y258" s="472">
        <v>0.87746612436337756</v>
      </c>
      <c r="Z258" s="474">
        <v>12.517162079317453</v>
      </c>
      <c r="AA258" s="474">
        <v>12.760570969775531</v>
      </c>
      <c r="AB258" s="473">
        <v>8.6945877851696665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0.27216035781998826</v>
      </c>
      <c r="E259" s="619">
        <v>0.27216035781998826</v>
      </c>
      <c r="F259" s="474">
        <v>3.7647345305382309</v>
      </c>
      <c r="G259" s="629">
        <v>6.54544143035743</v>
      </c>
      <c r="H259" s="629">
        <v>12.439454028415039</v>
      </c>
      <c r="I259" s="629">
        <v>9.1420844646105195</v>
      </c>
      <c r="J259" s="629">
        <v>0.52934694742248123</v>
      </c>
      <c r="K259" s="629">
        <v>1.4243307154933738</v>
      </c>
      <c r="L259" s="629">
        <v>9.13665082332456</v>
      </c>
      <c r="M259" s="629">
        <v>2.1549582682268844</v>
      </c>
      <c r="N259" s="629">
        <v>4.1418656557528211</v>
      </c>
      <c r="O259" s="629">
        <v>2.9046710278375327</v>
      </c>
      <c r="P259" s="629">
        <v>3.2423784051434777E-2</v>
      </c>
      <c r="Q259" s="629">
        <v>2.6819329259084155</v>
      </c>
      <c r="R259" s="629">
        <v>9.162975065488677</v>
      </c>
      <c r="S259" s="620">
        <v>0</v>
      </c>
      <c r="T259" s="629">
        <v>12.342035633229711</v>
      </c>
      <c r="U259" s="629">
        <v>0</v>
      </c>
      <c r="V259" s="629">
        <v>0</v>
      </c>
      <c r="W259" s="629">
        <v>5.3601260336893759</v>
      </c>
      <c r="X259" s="629">
        <v>3.0438607389847285</v>
      </c>
      <c r="Y259" s="472">
        <v>0.77959725991481665</v>
      </c>
      <c r="Z259" s="474">
        <v>11.107837133492938</v>
      </c>
      <c r="AA259" s="474">
        <v>11.323832496026927</v>
      </c>
      <c r="AB259" s="473">
        <v>7.7246871365656089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9.0623799684232846</v>
      </c>
      <c r="E260" s="619">
        <v>9.0623799684232846</v>
      </c>
      <c r="F260" s="474">
        <v>145.88262533472957</v>
      </c>
      <c r="G260" s="629">
        <v>256.31181513962082</v>
      </c>
      <c r="H260" s="629">
        <v>510.50453557799142</v>
      </c>
      <c r="I260" s="629">
        <v>367.51736853623606</v>
      </c>
      <c r="J260" s="629">
        <v>16.989073232111142</v>
      </c>
      <c r="K260" s="629">
        <v>54.227200344835552</v>
      </c>
      <c r="L260" s="629">
        <v>374.01954117114076</v>
      </c>
      <c r="M260" s="629">
        <v>84.578815441293727</v>
      </c>
      <c r="N260" s="629">
        <v>153.77167410529768</v>
      </c>
      <c r="O260" s="629">
        <v>98.319847642774619</v>
      </c>
      <c r="P260" s="629">
        <v>0.65391672105608001</v>
      </c>
      <c r="Q260" s="629">
        <v>90.489028279027821</v>
      </c>
      <c r="R260" s="629">
        <v>368.97708649213001</v>
      </c>
      <c r="S260" s="620">
        <v>0</v>
      </c>
      <c r="T260" s="629">
        <v>506.54417682835413</v>
      </c>
      <c r="U260" s="629">
        <v>0</v>
      </c>
      <c r="V260" s="629">
        <v>0</v>
      </c>
      <c r="W260" s="629">
        <v>211.24925274846137</v>
      </c>
      <c r="X260" s="629">
        <v>117.17437259199514</v>
      </c>
      <c r="Y260" s="472">
        <v>30.972087463812873</v>
      </c>
      <c r="Z260" s="474">
        <v>455.88996696618761</v>
      </c>
      <c r="AA260" s="474">
        <v>464.75128192093104</v>
      </c>
      <c r="AB260" s="473">
        <v>313.75170886919591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1.7633151039827943E-2</v>
      </c>
      <c r="E261" s="622">
        <v>1.7633151039827943E-2</v>
      </c>
      <c r="F261" s="537">
        <v>0.18883977429683119</v>
      </c>
      <c r="G261" s="623">
        <v>0.31649210840443709</v>
      </c>
      <c r="H261" s="623">
        <v>0.53919964752962868</v>
      </c>
      <c r="I261" s="623">
        <v>0.41689615721426632</v>
      </c>
      <c r="J261" s="623">
        <v>3.6199063821284905E-2</v>
      </c>
      <c r="K261" s="623">
        <v>7.3152320897306111E-2</v>
      </c>
      <c r="L261" s="623">
        <v>0.39857414103140415</v>
      </c>
      <c r="M261" s="623">
        <v>0.10407977845248932</v>
      </c>
      <c r="N261" s="623">
        <v>0.22435940323602516</v>
      </c>
      <c r="O261" s="623">
        <v>0.19032139636014322</v>
      </c>
      <c r="P261" s="623">
        <v>3.2155270599164465E-3</v>
      </c>
      <c r="Q261" s="623">
        <v>0.1687045930589387</v>
      </c>
      <c r="R261" s="623">
        <v>0.41564727916972688</v>
      </c>
      <c r="S261" s="624">
        <v>0</v>
      </c>
      <c r="T261" s="623">
        <v>0.53486625992949199</v>
      </c>
      <c r="U261" s="623">
        <v>0</v>
      </c>
      <c r="V261" s="623">
        <v>0</v>
      </c>
      <c r="W261" s="623">
        <v>0.25591598043662506</v>
      </c>
      <c r="X261" s="623">
        <v>0.15271195924662737</v>
      </c>
      <c r="Y261" s="625">
        <v>3.6671328382432242E-2</v>
      </c>
      <c r="Z261" s="537">
        <v>0.48137985337695688</v>
      </c>
      <c r="AA261" s="537">
        <v>0.49075156228203759</v>
      </c>
      <c r="AB261" s="626">
        <v>0.34351926524157061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4.1346675404008632E-2</v>
      </c>
      <c r="E262" s="632">
        <v>4.1346675404008632E-2</v>
      </c>
      <c r="F262" s="633">
        <v>0.36394538505604479</v>
      </c>
      <c r="G262" s="634">
        <v>0.67427063497032735</v>
      </c>
      <c r="H262" s="634">
        <v>1.0548054774796964</v>
      </c>
      <c r="I262" s="634">
        <v>0.8465877422051844</v>
      </c>
      <c r="J262" s="634">
        <v>8.3263393839737271E-2</v>
      </c>
      <c r="K262" s="634">
        <v>0.15963235250221708</v>
      </c>
      <c r="L262" s="634">
        <v>0.78364164096528155</v>
      </c>
      <c r="M262" s="634">
        <v>0.21880653463823427</v>
      </c>
      <c r="N262" s="634">
        <v>0.48359399004998166</v>
      </c>
      <c r="O262" s="634">
        <v>0.31429953503947683</v>
      </c>
      <c r="P262" s="634">
        <v>9.246501472098656E-3</v>
      </c>
      <c r="Q262" s="634">
        <v>0.41196845670309828</v>
      </c>
      <c r="R262" s="634">
        <v>0.84531331168689394</v>
      </c>
      <c r="S262" s="635">
        <v>0</v>
      </c>
      <c r="T262" s="634">
        <v>1.046344697612094</v>
      </c>
      <c r="U262" s="634">
        <v>0</v>
      </c>
      <c r="V262" s="634">
        <v>0</v>
      </c>
      <c r="W262" s="634">
        <v>0.53362839474574375</v>
      </c>
      <c r="X262" s="634">
        <v>0.33267838211765699</v>
      </c>
      <c r="Y262" s="636">
        <v>7.3527961228504815E-2</v>
      </c>
      <c r="Z262" s="633">
        <v>0.9417106571363546</v>
      </c>
      <c r="AA262" s="633">
        <v>0.96003426440709549</v>
      </c>
      <c r="AB262" s="637">
        <v>0.6866804890296796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TRE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6.4699543087510576E-5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2.3756599229336487E-4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5.4508969980258015E-4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6.1279889787219349E-5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3.8571065215217816E-5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1.2379830890780214E-3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2.6523075401133599E-6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5.8008506663168549E-6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1.1147670925812576E-3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7.7735483288109165E-6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0.50496241805251008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0.54104038603426163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TRE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49%natural gas_24%coal_0%oil_11%nuclear_0%hydro_14%wind_1%solar_0%other</v>
      </c>
      <c r="D444" s="375" t="s">
        <v>387</v>
      </c>
      <c r="E444" s="763">
        <f>B211/1000/10^6/0.000293071</f>
        <v>4.9474818835694698E-5</v>
      </c>
      <c r="F444" s="375" t="s">
        <v>430</v>
      </c>
      <c r="G444" s="831" t="str">
        <f ca="1">CONCATENATE("Electric tab Row 210-220 for ", B444, " ",A444, " when Inputs tab E710 = ", B444)</f>
        <v>Electric tab Row 210-220 for TRE Mix when Inputs tab E710 = TRE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TRE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49%natural gas_24%coal_0%oil_11%nuclear_0%hydro_14%wind_1%solar_0%other</v>
      </c>
      <c r="D445" s="375" t="s">
        <v>388</v>
      </c>
      <c r="E445" s="763">
        <f t="shared" ref="E445:E454" si="45">B212/1000/10^6/0.000293071</f>
        <v>9.2388773430651173E-5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TRE Mix when Inputs tab E710 = TRE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TRE</v>
      </c>
      <c r="C446" s="378" t="str">
        <f t="shared" si="44"/>
        <v>49%natural gas_24%coal_0%oil_11%nuclear_0%hydro_14%wind_1%solar_0%other</v>
      </c>
      <c r="D446" s="375" t="s">
        <v>389</v>
      </c>
      <c r="E446" s="763">
        <f t="shared" si="45"/>
        <v>1.4202194595233078E-4</v>
      </c>
      <c r="F446" s="375" t="s">
        <v>430</v>
      </c>
      <c r="G446" s="831" t="str">
        <f t="shared" ca="1" si="46"/>
        <v>Electric tab Row 210-220 for TRE Mix when Inputs tab E710 = TRE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TRE</v>
      </c>
      <c r="C447" s="378" t="str">
        <f t="shared" si="44"/>
        <v>49%natural gas_24%coal_0%oil_11%nuclear_0%hydro_14%wind_1%solar_0%other</v>
      </c>
      <c r="D447" s="375" t="s">
        <v>390</v>
      </c>
      <c r="E447" s="763">
        <f t="shared" si="45"/>
        <v>2.2758441523609308E-5</v>
      </c>
      <c r="F447" s="375" t="s">
        <v>430</v>
      </c>
      <c r="G447" s="831" t="str">
        <f t="shared" ca="1" si="46"/>
        <v>Electric tab Row 210-220 for TRE Mix when Inputs tab E710 = TRE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TRE</v>
      </c>
      <c r="C448" s="378" t="str">
        <f t="shared" si="44"/>
        <v>49%natural gas_24%coal_0%oil_11%nuclear_0%hydro_14%wind_1%solar_0%other</v>
      </c>
      <c r="D448" s="375" t="s">
        <v>391</v>
      </c>
      <c r="E448" s="763">
        <f t="shared" si="45"/>
        <v>5.0541666716274809E-6</v>
      </c>
      <c r="F448" s="375" t="s">
        <v>430</v>
      </c>
      <c r="G448" s="831" t="str">
        <f t="shared" ca="1" si="46"/>
        <v>Electric tab Row 210-220 for TRE Mix when Inputs tab E710 = TRE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TRE</v>
      </c>
      <c r="C449" s="378" t="str">
        <f t="shared" si="44"/>
        <v>49%natural gas_24%coal_0%oil_11%nuclear_0%hydro_14%wind_1%solar_0%other</v>
      </c>
      <c r="D449" s="375" t="s">
        <v>392</v>
      </c>
      <c r="E449" s="763">
        <f t="shared" si="45"/>
        <v>5.9875024430195739E-5</v>
      </c>
      <c r="F449" s="375" t="s">
        <v>430</v>
      </c>
      <c r="G449" s="831" t="str">
        <f t="shared" ca="1" si="46"/>
        <v>Electric tab Row 210-220 for TRE Mix when Inputs tab E710 = TRE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TRE</v>
      </c>
      <c r="C450" s="378" t="str">
        <f t="shared" si="44"/>
        <v>49%natural gas_24%coal_0%oil_11%nuclear_0%hydro_14%wind_1%solar_0%other</v>
      </c>
      <c r="D450" s="375" t="s">
        <v>393</v>
      </c>
      <c r="E450" s="763">
        <f t="shared" si="45"/>
        <v>6.9521958547299932E-7</v>
      </c>
      <c r="F450" s="375" t="s">
        <v>430</v>
      </c>
      <c r="G450" s="831" t="str">
        <f t="shared" ca="1" si="46"/>
        <v>Electric tab Row 210-220 for TRE Mix when Inputs tab E710 = TRE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TRE</v>
      </c>
      <c r="C451" s="378" t="str">
        <f t="shared" si="44"/>
        <v>49%natural gas_24%coal_0%oil_11%nuclear_0%hydro_14%wind_1%solar_0%other</v>
      </c>
      <c r="D451" s="375" t="s">
        <v>394</v>
      </c>
      <c r="E451" s="763">
        <f t="shared" si="45"/>
        <v>1.1890411125719268E-6</v>
      </c>
      <c r="F451" s="375" t="s">
        <v>430</v>
      </c>
      <c r="G451" s="831" t="str">
        <f t="shared" ca="1" si="46"/>
        <v>Electric tab Row 210-220 for TRE Mix when Inputs tab E710 = TRE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TRE</v>
      </c>
      <c r="C452" s="378" t="str">
        <f t="shared" si="44"/>
        <v>49%natural gas_24%coal_0%oil_11%nuclear_0%hydro_14%wind_1%solar_0%other</v>
      </c>
      <c r="D452" s="375" t="s">
        <v>395</v>
      </c>
      <c r="E452" s="763">
        <f t="shared" si="45"/>
        <v>1.0520854457212853E-3</v>
      </c>
      <c r="F452" s="375" t="s">
        <v>430</v>
      </c>
      <c r="G452" s="831" t="str">
        <f t="shared" ca="1" si="46"/>
        <v>Electric tab Row 210-220 for TRE Mix when Inputs tab E710 = TRE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TRE</v>
      </c>
      <c r="C453" s="378" t="str">
        <f t="shared" si="44"/>
        <v>49%natural gas_24%coal_0%oil_11%nuclear_0%hydro_14%wind_1%solar_0%other</v>
      </c>
      <c r="D453" s="375" t="s">
        <v>396</v>
      </c>
      <c r="E453" s="763">
        <f t="shared" si="45"/>
        <v>2.9763745795168339E-6</v>
      </c>
      <c r="F453" s="375" t="s">
        <v>430</v>
      </c>
      <c r="G453" s="831" t="str">
        <f t="shared" ca="1" si="46"/>
        <v>Electric tab Row 210-220 for TRE Mix when Inputs tab E710 = TRE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TRE</v>
      </c>
      <c r="C454" s="378" t="str">
        <f t="shared" si="44"/>
        <v>49%natural gas_24%coal_0%oil_11%nuclear_0%hydro_14%wind_1%solar_0%other</v>
      </c>
      <c r="D454" s="375" t="s">
        <v>397</v>
      </c>
      <c r="E454" s="763">
        <f t="shared" si="45"/>
        <v>2.4045622894702353E-2</v>
      </c>
      <c r="F454" s="375" t="s">
        <v>430</v>
      </c>
      <c r="G454" s="831" t="str">
        <f t="shared" ca="1" si="46"/>
        <v>Electric tab Row 210-220 for TRE Mix when Inputs tab E710 = TRE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TRE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49%natural gas_24%coal_0%oil_11%nuclear_0%hydro_14%wind_1%solar_0%other</v>
      </c>
      <c r="D461" s="375" t="s">
        <v>412</v>
      </c>
      <c r="E461" s="375" t="s">
        <v>400</v>
      </c>
      <c r="F461" s="761">
        <f>B138/10^6</f>
        <v>3.123086061376644E-3</v>
      </c>
      <c r="G461" s="375" t="s">
        <v>398</v>
      </c>
      <c r="H461" s="831" t="str">
        <f ca="1">CONCATENATE("Electric tab Row 137-142 for ", B461, " ", A461, " when Inputs tab E710 = ", B461)</f>
        <v>Electric tab Row 137-142 for TRE Mix when Inputs tab E710 = TRE</v>
      </c>
      <c r="I461" s="428" t="s">
        <v>232</v>
      </c>
      <c r="J461" s="375" t="str">
        <f t="shared" ref="J461:J492" ca="1" si="48">MID(CELL("filename",A1),FIND("]",CELL("filename",A1))+1,256)</f>
        <v>TRE</v>
      </c>
      <c r="K461" s="375" t="s">
        <v>52</v>
      </c>
      <c r="M461" s="824">
        <f>INDEX($D$66:$D$69,MATCH(K461,$A$66:$A$69,0))</f>
        <v>0.31900000000000001</v>
      </c>
      <c r="N461" s="375" t="s">
        <v>385</v>
      </c>
      <c r="O461" s="375" t="s">
        <v>400</v>
      </c>
      <c r="P461" s="761">
        <f>I139/10^6</f>
        <v>3.134796238244514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TRE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TRE</v>
      </c>
      <c r="V461" s="375" t="s">
        <v>52</v>
      </c>
      <c r="X461" s="824">
        <f>INDEX($D$71:$D$72,MATCH(V461,$A$71:$A$72,0))</f>
        <v>0.34699999999999998</v>
      </c>
      <c r="Y461" s="375" t="s">
        <v>411</v>
      </c>
      <c r="Z461" s="375" t="s">
        <v>400</v>
      </c>
      <c r="AA461" s="761">
        <f>M$140/10^6</f>
        <v>2.8818443804034586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TRE</v>
      </c>
      <c r="AD461" s="428" t="s">
        <v>263</v>
      </c>
      <c r="AE461" s="375" t="str">
        <f t="shared" ref="AE461:AE471" ca="1" si="50">MID(CELL("filename",U1),FIND("]",CELL("filename",U1))+1,256)</f>
        <v>TRE</v>
      </c>
      <c r="AF461" s="375" t="s">
        <v>387</v>
      </c>
      <c r="AG461" s="375">
        <f>W189/1000/10^6/0.000293071</f>
        <v>1.2680263342078858E-6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TRE Hydro when Inputs tab E710 = TRE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TRE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TRE PWR when Inputs tab E710 = TRE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TRE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49%natural gas_24%coal_0%oil_11%nuclear_0%hydro_14%wind_1%solar_0%other</v>
      </c>
      <c r="D462" s="375" t="s">
        <v>385</v>
      </c>
      <c r="E462" s="375" t="s">
        <v>400</v>
      </c>
      <c r="F462" s="761">
        <f t="shared" ref="F462:F466" si="54">B139/10^6</f>
        <v>1.0651175310249872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TRE Mix when Inputs tab E710 = TRE</v>
      </c>
      <c r="I462" s="428" t="s">
        <v>232</v>
      </c>
      <c r="J462" s="375" t="str">
        <f t="shared" ca="1" si="48"/>
        <v>TRE</v>
      </c>
      <c r="K462" s="375" t="s">
        <v>52</v>
      </c>
      <c r="M462" s="824">
        <f t="shared" ref="M462:M525" si="56">INDEX($D$66:$D$69,MATCH(K462,$A$66:$A$69,0))</f>
        <v>0.31900000000000001</v>
      </c>
      <c r="N462" s="375" t="s">
        <v>387</v>
      </c>
      <c r="O462" s="375" t="s">
        <v>400</v>
      </c>
      <c r="P462" s="763">
        <f>I145/1000/10^6/0.000293071</f>
        <v>2.9000006871675768E-5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TRE</v>
      </c>
      <c r="S462" s="428" t="s">
        <v>49</v>
      </c>
      <c r="T462" s="375" t="s">
        <v>418</v>
      </c>
      <c r="U462" s="375" t="str">
        <f t="shared" ca="1" si="49"/>
        <v>TRE</v>
      </c>
      <c r="V462" s="375" t="s">
        <v>52</v>
      </c>
      <c r="X462" s="824">
        <f t="shared" ref="X462:X506" si="57">INDEX($D$71:$D$72,MATCH(V462,$A$71:$A$72,0))</f>
        <v>0.34699999999999998</v>
      </c>
      <c r="Y462" s="375" t="s">
        <v>387</v>
      </c>
      <c r="Z462" s="375" t="s">
        <v>400</v>
      </c>
      <c r="AA462" s="763">
        <f>M$145/1000/10^6/0.000293071</f>
        <v>2.0000004739086739E-5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TRE</v>
      </c>
      <c r="AD462" s="428" t="s">
        <v>263</v>
      </c>
      <c r="AE462" s="375" t="str">
        <f t="shared" ca="1" si="50"/>
        <v>TRE</v>
      </c>
      <c r="AF462" s="375" t="s">
        <v>388</v>
      </c>
      <c r="AG462" s="375">
        <f t="shared" ref="AG462:AG471" si="59">W190/1000/10^6/0.000293071</f>
        <v>3.1543699988969669E-6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TRE Hydro when Inputs tab E710 = TRE</v>
      </c>
      <c r="AJ462" s="375" t="s">
        <v>422</v>
      </c>
      <c r="AK462" s="428" t="s">
        <v>277</v>
      </c>
      <c r="AL462" s="375" t="str">
        <f t="shared" ca="1" si="51"/>
        <v>TRE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TRE PWR when Inputs tab E710 = TRE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TRE</v>
      </c>
      <c r="C463" s="375" t="str">
        <f t="shared" si="53"/>
        <v>49%natural gas_24%coal_0%oil_11%nuclear_0%hydro_14%wind_1%solar_0%other</v>
      </c>
      <c r="D463" s="375" t="s">
        <v>411</v>
      </c>
      <c r="E463" s="375" t="s">
        <v>400</v>
      </c>
      <c r="F463" s="761">
        <f>B140/10^6</f>
        <v>0.6996014801683702</v>
      </c>
      <c r="G463" s="375" t="s">
        <v>398</v>
      </c>
      <c r="H463" s="831" t="str">
        <f t="shared" ca="1" si="55"/>
        <v>Electric tab Row 137-142 for TRE Mix when Inputs tab E710 = TRE</v>
      </c>
      <c r="I463" s="428" t="s">
        <v>232</v>
      </c>
      <c r="J463" s="375" t="str">
        <f t="shared" ca="1" si="48"/>
        <v>TRE</v>
      </c>
      <c r="K463" s="375" t="s">
        <v>52</v>
      </c>
      <c r="M463" s="824">
        <f t="shared" si="56"/>
        <v>0.31900000000000001</v>
      </c>
      <c r="N463" s="375" t="s">
        <v>388</v>
      </c>
      <c r="O463" s="375" t="s">
        <v>400</v>
      </c>
      <c r="P463" s="763">
        <f t="shared" ref="P463:P472" si="63">I146/1000/10^6/0.000293071</f>
        <v>4.4600010568163418E-4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TRE</v>
      </c>
      <c r="S463" s="428" t="s">
        <v>49</v>
      </c>
      <c r="T463" s="375" t="s">
        <v>418</v>
      </c>
      <c r="U463" s="375" t="str">
        <f t="shared" ca="1" si="49"/>
        <v>TRE</v>
      </c>
      <c r="V463" s="375" t="s">
        <v>52</v>
      </c>
      <c r="X463" s="824">
        <f t="shared" si="57"/>
        <v>0.34699999999999998</v>
      </c>
      <c r="Y463" s="375" t="s">
        <v>388</v>
      </c>
      <c r="Z463" s="375" t="s">
        <v>400</v>
      </c>
      <c r="AA463" s="763">
        <f>M$146/1000/10^6/0.000293071</f>
        <v>1.6800003980832858E-4</v>
      </c>
      <c r="AB463" s="375" t="s">
        <v>399</v>
      </c>
      <c r="AC463" s="831" t="str">
        <f t="shared" ca="1" si="58"/>
        <v>Electric tab Row 144-154 for Coal Boiler when Inputs tab E710 = TRE</v>
      </c>
      <c r="AD463" s="428" t="s">
        <v>263</v>
      </c>
      <c r="AE463" s="375" t="str">
        <f t="shared" ca="1" si="50"/>
        <v>TRE</v>
      </c>
      <c r="AF463" s="375" t="s">
        <v>389</v>
      </c>
      <c r="AG463" s="375">
        <f t="shared" si="59"/>
        <v>3.0067126684652584E-6</v>
      </c>
      <c r="AH463" s="375" t="s">
        <v>399</v>
      </c>
      <c r="AI463" s="375" t="str">
        <f t="shared" ca="1" si="60"/>
        <v>Electric tab Row 188-198 for TRE Hydro when Inputs tab E710 = TRE</v>
      </c>
      <c r="AJ463" s="375" t="s">
        <v>422</v>
      </c>
      <c r="AK463" s="428" t="s">
        <v>277</v>
      </c>
      <c r="AL463" s="375" t="str">
        <f t="shared" ca="1" si="51"/>
        <v>TRE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TRE PWR when Inputs tab E710 = TRE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TRE</v>
      </c>
      <c r="C464" s="375" t="str">
        <f t="shared" si="53"/>
        <v>49%natural gas_24%coal_0%oil_11%nuclear_0%hydro_14%wind_1%solar_0%other</v>
      </c>
      <c r="D464" s="375" t="s">
        <v>410</v>
      </c>
      <c r="E464" s="375" t="s">
        <v>400</v>
      </c>
      <c r="F464" s="761">
        <f t="shared" si="54"/>
        <v>6.9739666788005028E-4</v>
      </c>
      <c r="G464" s="375" t="s">
        <v>398</v>
      </c>
      <c r="H464" s="831" t="str">
        <f t="shared" ca="1" si="55"/>
        <v>Electric tab Row 137-142 for TRE Mix when Inputs tab E710 = TRE</v>
      </c>
      <c r="I464" s="428" t="s">
        <v>232</v>
      </c>
      <c r="J464" s="375" t="str">
        <f t="shared" ca="1" si="48"/>
        <v>TRE</v>
      </c>
      <c r="K464" s="375" t="s">
        <v>52</v>
      </c>
      <c r="M464" s="824">
        <f t="shared" si="56"/>
        <v>0.31900000000000001</v>
      </c>
      <c r="N464" s="375" t="s">
        <v>389</v>
      </c>
      <c r="O464" s="375" t="s">
        <v>400</v>
      </c>
      <c r="P464" s="763">
        <f t="shared" si="63"/>
        <v>5.2800012511188986E-4</v>
      </c>
      <c r="Q464" s="375" t="s">
        <v>399</v>
      </c>
      <c r="R464" s="831" t="str">
        <f t="shared" ca="1" si="64"/>
        <v>Electric tab Row 144-154 for Natural gas Boiler when Inputs tab E710 = TRE</v>
      </c>
      <c r="S464" s="428" t="s">
        <v>49</v>
      </c>
      <c r="T464" s="375" t="s">
        <v>418</v>
      </c>
      <c r="U464" s="375" t="str">
        <f t="shared" ca="1" si="49"/>
        <v>TRE</v>
      </c>
      <c r="V464" s="375" t="s">
        <v>52</v>
      </c>
      <c r="X464" s="824">
        <f t="shared" si="57"/>
        <v>0.34699999999999998</v>
      </c>
      <c r="Y464" s="375" t="s">
        <v>389</v>
      </c>
      <c r="Z464" s="375" t="s">
        <v>400</v>
      </c>
      <c r="AA464" s="763">
        <f>M$147/1000/10^6/0.000293071</f>
        <v>1.0030002376651996E-3</v>
      </c>
      <c r="AB464" s="375" t="s">
        <v>399</v>
      </c>
      <c r="AC464" s="831" t="str">
        <f t="shared" ca="1" si="58"/>
        <v>Electric tab Row 144-154 for Coal Boiler when Inputs tab E710 = TRE</v>
      </c>
      <c r="AD464" s="428" t="s">
        <v>263</v>
      </c>
      <c r="AE464" s="375" t="str">
        <f t="shared" ca="1" si="50"/>
        <v>TRE</v>
      </c>
      <c r="AF464" s="375" t="s">
        <v>390</v>
      </c>
      <c r="AG464" s="375">
        <f t="shared" si="59"/>
        <v>1.1400169167638069E-6</v>
      </c>
      <c r="AH464" s="375" t="s">
        <v>399</v>
      </c>
      <c r="AI464" s="375" t="str">
        <f t="shared" ca="1" si="60"/>
        <v>Electric tab Row 188-198 for TRE Hydro when Inputs tab E710 = TRE</v>
      </c>
      <c r="AJ464" s="375" t="s">
        <v>422</v>
      </c>
      <c r="AK464" s="428" t="s">
        <v>277</v>
      </c>
      <c r="AL464" s="375" t="str">
        <f t="shared" ca="1" si="51"/>
        <v>TRE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TRE PWR when Inputs tab E710 = TRE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TRE</v>
      </c>
      <c r="C465" s="375" t="str">
        <f t="shared" si="53"/>
        <v>49%natural gas_24%coal_0%oil_11%nuclear_0%hydro_14%wind_1%solar_0%other</v>
      </c>
      <c r="D465" s="375" t="s">
        <v>408</v>
      </c>
      <c r="E465" s="375" t="s">
        <v>400</v>
      </c>
      <c r="F465" s="761">
        <f t="shared" si="54"/>
        <v>0.10718368195647784</v>
      </c>
      <c r="G465" s="375" t="s">
        <v>398</v>
      </c>
      <c r="H465" s="831" t="str">
        <f t="shared" ca="1" si="55"/>
        <v>Electric tab Row 137-142 for TRE Mix when Inputs tab E710 = TRE</v>
      </c>
      <c r="I465" s="428" t="s">
        <v>232</v>
      </c>
      <c r="J465" s="375" t="str">
        <f t="shared" ca="1" si="48"/>
        <v>TRE</v>
      </c>
      <c r="K465" s="375" t="s">
        <v>52</v>
      </c>
      <c r="L465" s="378"/>
      <c r="M465" s="824">
        <f t="shared" si="56"/>
        <v>0.31900000000000001</v>
      </c>
      <c r="N465" s="375" t="s">
        <v>390</v>
      </c>
      <c r="O465" s="375" t="s">
        <v>400</v>
      </c>
      <c r="P465" s="763">
        <f t="shared" si="63"/>
        <v>4.0000009478173478E-5</v>
      </c>
      <c r="Q465" s="375" t="s">
        <v>399</v>
      </c>
      <c r="R465" s="831" t="str">
        <f t="shared" ca="1" si="64"/>
        <v>Electric tab Row 144-154 for Natural gas Boiler when Inputs tab E710 = TRE</v>
      </c>
      <c r="S465" s="428" t="s">
        <v>49</v>
      </c>
      <c r="T465" s="375" t="s">
        <v>418</v>
      </c>
      <c r="U465" s="375" t="str">
        <f t="shared" ca="1" si="49"/>
        <v>TRE</v>
      </c>
      <c r="V465" s="375" t="s">
        <v>52</v>
      </c>
      <c r="W465" s="378"/>
      <c r="X465" s="824">
        <f t="shared" si="57"/>
        <v>0.34699999999999998</v>
      </c>
      <c r="Y465" s="375" t="s">
        <v>390</v>
      </c>
      <c r="Z465" s="375" t="s">
        <v>400</v>
      </c>
      <c r="AA465" s="763">
        <f>M$148/1000/10^6/0.000293071</f>
        <v>1.2400002938233777E-4</v>
      </c>
      <c r="AB465" s="375" t="s">
        <v>399</v>
      </c>
      <c r="AC465" s="831" t="str">
        <f t="shared" ca="1" si="58"/>
        <v>Electric tab Row 144-154 for Coal Boiler when Inputs tab E710 = TRE</v>
      </c>
      <c r="AD465" s="428" t="s">
        <v>263</v>
      </c>
      <c r="AE465" s="375" t="str">
        <f t="shared" ca="1" si="50"/>
        <v>TRE</v>
      </c>
      <c r="AF465" s="375" t="s">
        <v>391</v>
      </c>
      <c r="AG465" s="375">
        <f t="shared" si="59"/>
        <v>4.3683859591078115E-7</v>
      </c>
      <c r="AH465" s="375" t="s">
        <v>399</v>
      </c>
      <c r="AI465" s="375" t="str">
        <f t="shared" ca="1" si="60"/>
        <v>Electric tab Row 188-198 for TRE Hydro when Inputs tab E710 = TRE</v>
      </c>
      <c r="AJ465" s="375" t="s">
        <v>422</v>
      </c>
      <c r="AK465" s="428" t="s">
        <v>277</v>
      </c>
      <c r="AL465" s="375" t="str">
        <f t="shared" ca="1" si="51"/>
        <v>TRE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TRE PWR when Inputs tab E710 = TRE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TRE</v>
      </c>
      <c r="C466" s="375" t="str">
        <f t="shared" si="53"/>
        <v>49%natural gas_24%coal_0%oil_11%nuclear_0%hydro_14%wind_1%solar_0%other</v>
      </c>
      <c r="D466" s="375" t="s">
        <v>409</v>
      </c>
      <c r="E466" s="375" t="s">
        <v>400</v>
      </c>
      <c r="F466" s="761">
        <f t="shared" si="54"/>
        <v>0.15459798133148006</v>
      </c>
      <c r="G466" s="375" t="s">
        <v>398</v>
      </c>
      <c r="H466" s="831" t="str">
        <f t="shared" ca="1" si="55"/>
        <v>Electric tab Row 137-142 for TRE Mix when Inputs tab E710 = TRE</v>
      </c>
      <c r="I466" s="428" t="s">
        <v>232</v>
      </c>
      <c r="J466" s="375" t="str">
        <f t="shared" ca="1" si="48"/>
        <v>TRE</v>
      </c>
      <c r="K466" s="375" t="s">
        <v>52</v>
      </c>
      <c r="L466" s="378"/>
      <c r="M466" s="824">
        <f t="shared" si="56"/>
        <v>0.31900000000000001</v>
      </c>
      <c r="N466" s="375" t="s">
        <v>391</v>
      </c>
      <c r="O466" s="375" t="s">
        <v>400</v>
      </c>
      <c r="P466" s="763">
        <f t="shared" si="63"/>
        <v>4.0000009478173478E-5</v>
      </c>
      <c r="Q466" s="375" t="s">
        <v>399</v>
      </c>
      <c r="R466" s="831" t="str">
        <f t="shared" ca="1" si="64"/>
        <v>Electric tab Row 144-154 for Natural gas Boiler when Inputs tab E710 = TRE</v>
      </c>
      <c r="S466" s="428" t="s">
        <v>49</v>
      </c>
      <c r="T466" s="375" t="s">
        <v>418</v>
      </c>
      <c r="U466" s="375" t="str">
        <f t="shared" ca="1" si="49"/>
        <v>TRE</v>
      </c>
      <c r="V466" s="375" t="s">
        <v>52</v>
      </c>
      <c r="W466" s="378"/>
      <c r="X466" s="824">
        <f t="shared" si="57"/>
        <v>0.34699999999999998</v>
      </c>
      <c r="Y466" s="375" t="s">
        <v>391</v>
      </c>
      <c r="Z466" s="375" t="s">
        <v>400</v>
      </c>
      <c r="AA466" s="763">
        <f>M$149/1000/10^6/0.000293071</f>
        <v>1.1000002606497702E-4</v>
      </c>
      <c r="AB466" s="375" t="s">
        <v>399</v>
      </c>
      <c r="AC466" s="831" t="str">
        <f t="shared" ca="1" si="58"/>
        <v>Electric tab Row 144-154 for Coal Boiler when Inputs tab E710 = TRE</v>
      </c>
      <c r="AD466" s="428" t="s">
        <v>263</v>
      </c>
      <c r="AE466" s="375" t="str">
        <f t="shared" ca="1" si="50"/>
        <v>TRE</v>
      </c>
      <c r="AF466" s="375" t="s">
        <v>392</v>
      </c>
      <c r="AG466" s="375">
        <f t="shared" si="59"/>
        <v>1.4313883876447573E-6</v>
      </c>
      <c r="AH466" s="375" t="s">
        <v>399</v>
      </c>
      <c r="AI466" s="375" t="str">
        <f t="shared" ca="1" si="60"/>
        <v>Electric tab Row 188-198 for TRE Hydro when Inputs tab E710 = TRE</v>
      </c>
      <c r="AJ466" s="375" t="s">
        <v>422</v>
      </c>
      <c r="AK466" s="428" t="s">
        <v>277</v>
      </c>
      <c r="AL466" s="375" t="str">
        <f t="shared" ca="1" si="51"/>
        <v>TRE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TRE PWR when Inputs tab E710 = TRE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TRE</v>
      </c>
      <c r="C467" s="375" t="str">
        <f t="shared" si="53"/>
        <v>49%natural gas_24%coal_0%oil_11%nuclear_0%hydro_14%wind_1%solar_0%other</v>
      </c>
      <c r="D467" s="375" t="s">
        <v>387</v>
      </c>
      <c r="E467" s="375" t="s">
        <v>400</v>
      </c>
      <c r="F467" s="763">
        <f>B145/1000/10^6/0.000293071</f>
        <v>1.0714067720752608E-5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TRE Mix when Inputs tab E710 = TRE</v>
      </c>
      <c r="I467" s="428" t="s">
        <v>232</v>
      </c>
      <c r="J467" s="375" t="str">
        <f t="shared" ca="1" si="48"/>
        <v>TRE</v>
      </c>
      <c r="K467" s="375" t="s">
        <v>52</v>
      </c>
      <c r="L467" s="378"/>
      <c r="M467" s="824">
        <f t="shared" si="56"/>
        <v>0.31900000000000001</v>
      </c>
      <c r="N467" s="375" t="s">
        <v>392</v>
      </c>
      <c r="O467" s="375" t="s">
        <v>400</v>
      </c>
      <c r="P467" s="763">
        <f t="shared" si="63"/>
        <v>4.000000947817347E-6</v>
      </c>
      <c r="Q467" s="375" t="s">
        <v>399</v>
      </c>
      <c r="R467" s="831" t="str">
        <f t="shared" ca="1" si="64"/>
        <v>Electric tab Row 144-154 for Natural gas Boiler when Inputs tab E710 = TRE</v>
      </c>
      <c r="S467" s="428" t="s">
        <v>49</v>
      </c>
      <c r="T467" s="375" t="s">
        <v>418</v>
      </c>
      <c r="U467" s="375" t="str">
        <f t="shared" ca="1" si="49"/>
        <v>TRE</v>
      </c>
      <c r="V467" s="375" t="s">
        <v>52</v>
      </c>
      <c r="W467" s="378"/>
      <c r="X467" s="824">
        <f t="shared" si="57"/>
        <v>0.34699999999999998</v>
      </c>
      <c r="Y467" s="375" t="s">
        <v>392</v>
      </c>
      <c r="Z467" s="375" t="s">
        <v>400</v>
      </c>
      <c r="AA467" s="763">
        <f>M$150/1000/10^6/0.000293071</f>
        <v>4.5420010762465971E-3</v>
      </c>
      <c r="AB467" s="375" t="s">
        <v>399</v>
      </c>
      <c r="AC467" s="831" t="str">
        <f t="shared" ca="1" si="58"/>
        <v>Electric tab Row 144-154 for Coal Boiler when Inputs tab E710 = TRE</v>
      </c>
      <c r="AD467" s="428" t="s">
        <v>263</v>
      </c>
      <c r="AE467" s="375" t="str">
        <f t="shared" ca="1" si="50"/>
        <v>TRE</v>
      </c>
      <c r="AF467" s="375" t="s">
        <v>393</v>
      </c>
      <c r="AG467" s="375">
        <f t="shared" si="59"/>
        <v>2.1274157027367469E-8</v>
      </c>
      <c r="AH467" s="375" t="s">
        <v>399</v>
      </c>
      <c r="AI467" s="375" t="str">
        <f t="shared" ca="1" si="60"/>
        <v>Electric tab Row 188-198 for TRE Hydro when Inputs tab E710 = TRE</v>
      </c>
      <c r="AJ467" s="375" t="s">
        <v>422</v>
      </c>
      <c r="AK467" s="428" t="s">
        <v>277</v>
      </c>
      <c r="AL467" s="375" t="str">
        <f t="shared" ca="1" si="51"/>
        <v>TRE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TRE PWR when Inputs tab E710 = TRE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TRE</v>
      </c>
      <c r="C468" s="375" t="str">
        <f t="shared" si="53"/>
        <v>49%natural gas_24%coal_0%oil_11%nuclear_0%hydro_14%wind_1%solar_0%other</v>
      </c>
      <c r="D468" s="375" t="s">
        <v>388</v>
      </c>
      <c r="E468" s="375" t="s">
        <v>400</v>
      </c>
      <c r="F468" s="763">
        <f t="shared" ref="F468:F477" si="65">B146/1000/10^6/0.000293071</f>
        <v>1.2467695686818893E-4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TRE Mix when Inputs tab E710 = TRE</v>
      </c>
      <c r="I468" s="428" t="s">
        <v>232</v>
      </c>
      <c r="J468" s="375" t="str">
        <f t="shared" ca="1" si="48"/>
        <v>TRE</v>
      </c>
      <c r="K468" s="375" t="s">
        <v>52</v>
      </c>
      <c r="L468" s="378"/>
      <c r="M468" s="824">
        <f t="shared" si="56"/>
        <v>0.31900000000000001</v>
      </c>
      <c r="N468" s="375" t="s">
        <v>393</v>
      </c>
      <c r="O468" s="375" t="s">
        <v>400</v>
      </c>
      <c r="P468" s="763">
        <f t="shared" si="63"/>
        <v>6.6000015638986234E-6</v>
      </c>
      <c r="Q468" s="375" t="s">
        <v>399</v>
      </c>
      <c r="R468" s="831" t="str">
        <f t="shared" ca="1" si="64"/>
        <v>Electric tab Row 144-154 for Natural gas Boiler when Inputs tab E710 = TRE</v>
      </c>
      <c r="S468" s="428" t="s">
        <v>49</v>
      </c>
      <c r="T468" s="375" t="s">
        <v>418</v>
      </c>
      <c r="U468" s="375" t="str">
        <f t="shared" ca="1" si="49"/>
        <v>TRE</v>
      </c>
      <c r="V468" s="375" t="s">
        <v>52</v>
      </c>
      <c r="W468" s="378"/>
      <c r="X468" s="824">
        <f t="shared" si="57"/>
        <v>0.34699999999999998</v>
      </c>
      <c r="Y468" s="375" t="s">
        <v>393</v>
      </c>
      <c r="Z468" s="375" t="s">
        <v>400</v>
      </c>
      <c r="AA468" s="763">
        <f>M$151/1000/10^6/0.000293071</f>
        <v>4.7300011207940132E-6</v>
      </c>
      <c r="AB468" s="375" t="s">
        <v>399</v>
      </c>
      <c r="AC468" s="831" t="str">
        <f t="shared" ca="1" si="58"/>
        <v>Electric tab Row 144-154 for Coal Boiler when Inputs tab E710 = TRE</v>
      </c>
      <c r="AD468" s="428" t="s">
        <v>263</v>
      </c>
      <c r="AE468" s="375" t="str">
        <f t="shared" ca="1" si="50"/>
        <v>TRE</v>
      </c>
      <c r="AF468" s="375" t="s">
        <v>394</v>
      </c>
      <c r="AG468" s="375">
        <f t="shared" si="59"/>
        <v>4.8021400661851645E-8</v>
      </c>
      <c r="AH468" s="375" t="s">
        <v>399</v>
      </c>
      <c r="AI468" s="375" t="str">
        <f t="shared" ca="1" si="60"/>
        <v>Electric tab Row 188-198 for TRE Hydro when Inputs tab E710 = TRE</v>
      </c>
      <c r="AJ468" s="375" t="s">
        <v>422</v>
      </c>
      <c r="AK468" s="428" t="s">
        <v>277</v>
      </c>
      <c r="AL468" s="375" t="str">
        <f t="shared" ca="1" si="51"/>
        <v>TRE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TRE PWR when Inputs tab E710 = TRE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TRE</v>
      </c>
      <c r="C469" s="375" t="str">
        <f t="shared" si="53"/>
        <v>49%natural gas_24%coal_0%oil_11%nuclear_0%hydro_14%wind_1%solar_0%other</v>
      </c>
      <c r="D469" s="375" t="s">
        <v>389</v>
      </c>
      <c r="E469" s="375" t="s">
        <v>400</v>
      </c>
      <c r="F469" s="763">
        <f t="shared" si="65"/>
        <v>3.7549711631487155E-4</v>
      </c>
      <c r="G469" s="375" t="s">
        <v>399</v>
      </c>
      <c r="H469" s="831" t="str">
        <f t="shared" ca="1" si="66"/>
        <v>Electric tab Row 144-154 for TRE Mix when Inputs tab E710 = TRE</v>
      </c>
      <c r="I469" s="428" t="s">
        <v>232</v>
      </c>
      <c r="J469" s="375" t="str">
        <f t="shared" ca="1" si="48"/>
        <v>TRE</v>
      </c>
      <c r="K469" s="375" t="s">
        <v>52</v>
      </c>
      <c r="L469" s="378"/>
      <c r="M469" s="824">
        <f t="shared" si="56"/>
        <v>0.31900000000000001</v>
      </c>
      <c r="N469" s="375" t="s">
        <v>394</v>
      </c>
      <c r="O469" s="375" t="s">
        <v>400</v>
      </c>
      <c r="P469" s="763">
        <f t="shared" si="63"/>
        <v>1.7120004056658244E-5</v>
      </c>
      <c r="Q469" s="375" t="s">
        <v>399</v>
      </c>
      <c r="R469" s="831" t="str">
        <f t="shared" ca="1" si="64"/>
        <v>Electric tab Row 144-154 for Natural gas Boiler when Inputs tab E710 = TRE</v>
      </c>
      <c r="S469" s="428" t="s">
        <v>49</v>
      </c>
      <c r="T469" s="375" t="s">
        <v>418</v>
      </c>
      <c r="U469" s="375" t="str">
        <f t="shared" ca="1" si="49"/>
        <v>TRE</v>
      </c>
      <c r="V469" s="375" t="s">
        <v>52</v>
      </c>
      <c r="W469" s="378"/>
      <c r="X469" s="824">
        <f t="shared" si="57"/>
        <v>0.34699999999999998</v>
      </c>
      <c r="Y469" s="375" t="s">
        <v>394</v>
      </c>
      <c r="Z469" s="375" t="s">
        <v>400</v>
      </c>
      <c r="AA469" s="763">
        <f>M$152/1000/10^6/0.000293071</f>
        <v>8.9100021112631409E-6</v>
      </c>
      <c r="AB469" s="375" t="s">
        <v>399</v>
      </c>
      <c r="AC469" s="831" t="str">
        <f t="shared" ca="1" si="58"/>
        <v>Electric tab Row 144-154 for Coal Boiler when Inputs tab E710 = TRE</v>
      </c>
      <c r="AD469" s="428" t="s">
        <v>263</v>
      </c>
      <c r="AE469" s="375" t="str">
        <f t="shared" ca="1" si="50"/>
        <v>TRE</v>
      </c>
      <c r="AF469" s="375" t="s">
        <v>395</v>
      </c>
      <c r="AG469" s="375">
        <f t="shared" si="59"/>
        <v>1.7416523782160114E-6</v>
      </c>
      <c r="AH469" s="375" t="s">
        <v>399</v>
      </c>
      <c r="AI469" s="375" t="str">
        <f t="shared" ca="1" si="60"/>
        <v>Electric tab Row 188-198 for TRE Hydro when Inputs tab E710 = TRE</v>
      </c>
      <c r="AJ469" s="375" t="s">
        <v>422</v>
      </c>
      <c r="AK469" s="428" t="s">
        <v>277</v>
      </c>
      <c r="AL469" s="375" t="str">
        <f t="shared" ca="1" si="51"/>
        <v>TRE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TRE PWR when Inputs tab E710 = TRE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TRE</v>
      </c>
      <c r="C470" s="375" t="str">
        <f t="shared" si="53"/>
        <v>49%natural gas_24%coal_0%oil_11%nuclear_0%hydro_14%wind_1%solar_0%other</v>
      </c>
      <c r="D470" s="375" t="s">
        <v>390</v>
      </c>
      <c r="E470" s="375" t="s">
        <v>400</v>
      </c>
      <c r="F470" s="763">
        <f t="shared" si="65"/>
        <v>3.4693643089569147E-5</v>
      </c>
      <c r="G470" s="375" t="s">
        <v>399</v>
      </c>
      <c r="H470" s="831" t="str">
        <f t="shared" ca="1" si="66"/>
        <v>Electric tab Row 144-154 for TRE Mix when Inputs tab E710 = TRE</v>
      </c>
      <c r="I470" s="428" t="s">
        <v>232</v>
      </c>
      <c r="J470" s="375" t="str">
        <f t="shared" ca="1" si="48"/>
        <v>TRE</v>
      </c>
      <c r="K470" s="375" t="s">
        <v>52</v>
      </c>
      <c r="L470" s="378"/>
      <c r="M470" s="824">
        <f t="shared" si="56"/>
        <v>0.31900000000000001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TRE</v>
      </c>
      <c r="S470" s="428" t="s">
        <v>49</v>
      </c>
      <c r="T470" s="375" t="s">
        <v>418</v>
      </c>
      <c r="U470" s="375" t="str">
        <f t="shared" ca="1" si="49"/>
        <v>TRE</v>
      </c>
      <c r="V470" s="375" t="s">
        <v>52</v>
      </c>
      <c r="W470" s="378"/>
      <c r="X470" s="824">
        <f t="shared" si="57"/>
        <v>0.34699999999999998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TRE</v>
      </c>
      <c r="AD470" s="428" t="s">
        <v>263</v>
      </c>
      <c r="AE470" s="375" t="str">
        <f t="shared" ca="1" si="50"/>
        <v>TRE</v>
      </c>
      <c r="AF470" s="375" t="s">
        <v>396</v>
      </c>
      <c r="AG470" s="375">
        <f t="shared" si="59"/>
        <v>1.9625372413469976E-8</v>
      </c>
      <c r="AH470" s="375" t="s">
        <v>399</v>
      </c>
      <c r="AI470" s="375" t="str">
        <f t="shared" ca="1" si="60"/>
        <v>Electric tab Row 188-198 for TRE Hydro when Inputs tab E710 = TRE</v>
      </c>
      <c r="AJ470" s="375" t="s">
        <v>422</v>
      </c>
      <c r="AK470" s="428" t="s">
        <v>277</v>
      </c>
      <c r="AL470" s="375" t="str">
        <f t="shared" ca="1" si="51"/>
        <v>TRE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TRE PWR when Inputs tab E710 = TRE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TRE</v>
      </c>
      <c r="C471" s="375" t="str">
        <f t="shared" si="53"/>
        <v>49%natural gas_24%coal_0%oil_11%nuclear_0%hydro_14%wind_1%solar_0%other</v>
      </c>
      <c r="D471" s="375" t="s">
        <v>391</v>
      </c>
      <c r="E471" s="375" t="s">
        <v>400</v>
      </c>
      <c r="F471" s="763">
        <f t="shared" si="65"/>
        <v>3.1262866227605378E-5</v>
      </c>
      <c r="G471" s="375" t="s">
        <v>399</v>
      </c>
      <c r="H471" s="831" t="str">
        <f t="shared" ca="1" si="66"/>
        <v>Electric tab Row 144-154 for TRE Mix when Inputs tab E710 = TRE</v>
      </c>
      <c r="I471" s="428" t="s">
        <v>232</v>
      </c>
      <c r="J471" s="375" t="str">
        <f t="shared" ca="1" si="48"/>
        <v>TRE</v>
      </c>
      <c r="K471" s="375" t="s">
        <v>52</v>
      </c>
      <c r="L471" s="378"/>
      <c r="M471" s="824">
        <f t="shared" si="56"/>
        <v>0.31900000000000001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TRE</v>
      </c>
      <c r="S471" s="428" t="s">
        <v>49</v>
      </c>
      <c r="T471" s="375" t="s">
        <v>418</v>
      </c>
      <c r="U471" s="375" t="str">
        <f t="shared" ca="1" si="49"/>
        <v>TRE</v>
      </c>
      <c r="V471" s="375" t="s">
        <v>52</v>
      </c>
      <c r="W471" s="378"/>
      <c r="X471" s="824">
        <f t="shared" si="57"/>
        <v>0.34699999999999998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TRE</v>
      </c>
      <c r="AD471" s="430" t="s">
        <v>263</v>
      </c>
      <c r="AE471" s="832" t="str">
        <f t="shared" ca="1" si="50"/>
        <v>TRE</v>
      </c>
      <c r="AF471" s="832" t="s">
        <v>397</v>
      </c>
      <c r="AG471" s="832">
        <f t="shared" si="59"/>
        <v>2.0848487563905728E-3</v>
      </c>
      <c r="AH471" s="832" t="s">
        <v>399</v>
      </c>
      <c r="AI471" s="832" t="str">
        <f t="shared" ca="1" si="60"/>
        <v>Electric tab Row 188-198 for TRE Hydro when Inputs tab E710 = TRE</v>
      </c>
      <c r="AJ471" s="832" t="s">
        <v>422</v>
      </c>
      <c r="AK471" s="428" t="s">
        <v>277</v>
      </c>
      <c r="AL471" s="375" t="str">
        <f t="shared" ca="1" si="51"/>
        <v>TRE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TRE PWR when Inputs tab E710 = TRE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TRE</v>
      </c>
      <c r="C472" s="375" t="str">
        <f t="shared" si="53"/>
        <v>49%natural gas_24%coal_0%oil_11%nuclear_0%hydro_14%wind_1%solar_0%other</v>
      </c>
      <c r="D472" s="375" t="s">
        <v>392</v>
      </c>
      <c r="E472" s="375" t="s">
        <v>400</v>
      </c>
      <c r="F472" s="763">
        <f t="shared" si="65"/>
        <v>1.1125445401856237E-3</v>
      </c>
      <c r="G472" s="375" t="s">
        <v>399</v>
      </c>
      <c r="H472" s="831" t="str">
        <f t="shared" ca="1" si="66"/>
        <v>Electric tab Row 144-154 for TRE Mix when Inputs tab E710 = TRE</v>
      </c>
      <c r="I472" s="428" t="s">
        <v>232</v>
      </c>
      <c r="J472" s="375" t="str">
        <f t="shared" ca="1" si="48"/>
        <v>TRE</v>
      </c>
      <c r="K472" s="375" t="s">
        <v>52</v>
      </c>
      <c r="L472" s="378"/>
      <c r="M472" s="824">
        <f t="shared" si="56"/>
        <v>0.31900000000000001</v>
      </c>
      <c r="N472" s="375" t="s">
        <v>397</v>
      </c>
      <c r="O472" s="375" t="s">
        <v>400</v>
      </c>
      <c r="P472" s="763">
        <f t="shared" si="63"/>
        <v>0.63467861977640372</v>
      </c>
      <c r="Q472" s="375" t="s">
        <v>399</v>
      </c>
      <c r="R472" s="831" t="str">
        <f t="shared" ca="1" si="64"/>
        <v>Electric tab Row 144-154 for Natural gas Boiler when Inputs tab E710 = TRE</v>
      </c>
      <c r="S472" s="428" t="s">
        <v>49</v>
      </c>
      <c r="T472" s="375" t="s">
        <v>418</v>
      </c>
      <c r="U472" s="375" t="str">
        <f t="shared" ca="1" si="49"/>
        <v>TRE</v>
      </c>
      <c r="V472" s="375" t="s">
        <v>52</v>
      </c>
      <c r="W472" s="378"/>
      <c r="X472" s="824">
        <f t="shared" si="57"/>
        <v>0.34699999999999998</v>
      </c>
      <c r="Y472" s="375" t="s">
        <v>397</v>
      </c>
      <c r="Z472" s="375" t="s">
        <v>400</v>
      </c>
      <c r="AA472" s="763">
        <f>M$155/1000/10^6/0.000293071</f>
        <v>0.98340661924808603</v>
      </c>
      <c r="AB472" s="375" t="s">
        <v>399</v>
      </c>
      <c r="AC472" s="831" t="str">
        <f t="shared" ca="1" si="58"/>
        <v>Electric tab Row 144-154 for Coal Boiler when Inputs tab E710 = TRE</v>
      </c>
      <c r="AK472" s="428" t="s">
        <v>277</v>
      </c>
      <c r="AL472" s="375" t="str">
        <f t="shared" ca="1" si="51"/>
        <v>TRE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TRE BRW when Inputs tab E710 = TRE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TRE</v>
      </c>
      <c r="C473" s="375" t="str">
        <f t="shared" si="53"/>
        <v>49%natural gas_24%coal_0%oil_11%nuclear_0%hydro_14%wind_1%solar_0%other</v>
      </c>
      <c r="D473" s="375" t="s">
        <v>393</v>
      </c>
      <c r="E473" s="375" t="s">
        <v>400</v>
      </c>
      <c r="F473" s="763">
        <f t="shared" si="65"/>
        <v>1.8214301989223627E-6</v>
      </c>
      <c r="G473" s="375" t="s">
        <v>399</v>
      </c>
      <c r="H473" s="831" t="str">
        <f t="shared" ca="1" si="66"/>
        <v>Electric tab Row 144-154 for TRE Mix when Inputs tab E710 = TRE</v>
      </c>
      <c r="I473" s="428" t="s">
        <v>232</v>
      </c>
      <c r="J473" s="375" t="str">
        <f t="shared" ca="1" si="48"/>
        <v>TRE</v>
      </c>
      <c r="K473" s="375" t="s">
        <v>52</v>
      </c>
      <c r="L473" s="378"/>
      <c r="M473" s="824">
        <f t="shared" si="56"/>
        <v>0.31900000000000001</v>
      </c>
      <c r="N473" s="375" t="s">
        <v>387</v>
      </c>
      <c r="O473" s="375" t="s">
        <v>401</v>
      </c>
      <c r="P473" s="378">
        <f>(I145+I189)/1000/10^6/0.000293071</f>
        <v>2.9811815429833174E-5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TRE</v>
      </c>
      <c r="S473" s="428" t="s">
        <v>49</v>
      </c>
      <c r="T473" s="375" t="s">
        <v>418</v>
      </c>
      <c r="U473" s="375" t="str">
        <f t="shared" ca="1" si="49"/>
        <v>TRE</v>
      </c>
      <c r="V473" s="375" t="s">
        <v>52</v>
      </c>
      <c r="W473" s="378"/>
      <c r="X473" s="824">
        <f t="shared" si="57"/>
        <v>0.34699999999999998</v>
      </c>
      <c r="Y473" s="375" t="s">
        <v>387</v>
      </c>
      <c r="Z473" s="375" t="s">
        <v>401</v>
      </c>
      <c r="AA473" s="378">
        <f>(M$145+M$189)/1000/10^6/0.000293071</f>
        <v>2.0811813297244141E-5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TRE</v>
      </c>
      <c r="AK473" s="428" t="s">
        <v>277</v>
      </c>
      <c r="AL473" s="375" t="str">
        <f t="shared" ca="1" si="51"/>
        <v>TRE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TRE BRW when Inputs tab E710 = TRE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TRE</v>
      </c>
      <c r="C474" s="375" t="str">
        <f t="shared" si="53"/>
        <v>49%natural gas_24%coal_0%oil_11%nuclear_0%hydro_14%wind_1%solar_0%other</v>
      </c>
      <c r="D474" s="375" t="s">
        <v>394</v>
      </c>
      <c r="E474" s="375" t="s">
        <v>400</v>
      </c>
      <c r="F474" s="763">
        <f t="shared" si="65"/>
        <v>4.3166340941980987E-6</v>
      </c>
      <c r="G474" s="375" t="s">
        <v>399</v>
      </c>
      <c r="H474" s="831" t="str">
        <f t="shared" ca="1" si="66"/>
        <v>Electric tab Row 144-154 for TRE Mix when Inputs tab E710 = TRE</v>
      </c>
      <c r="I474" s="428" t="s">
        <v>232</v>
      </c>
      <c r="J474" s="375" t="str">
        <f t="shared" ca="1" si="48"/>
        <v>TRE</v>
      </c>
      <c r="K474" s="375" t="s">
        <v>52</v>
      </c>
      <c r="L474" s="378"/>
      <c r="M474" s="824">
        <f t="shared" si="56"/>
        <v>0.31900000000000001</v>
      </c>
      <c r="N474" s="375" t="s">
        <v>388</v>
      </c>
      <c r="O474" s="375" t="s">
        <v>401</v>
      </c>
      <c r="P474" s="378">
        <f t="shared" ref="P474:P483" si="70">(I146+I190)/1000/10^6/0.000293071</f>
        <v>4.5146183136986288E-4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TRE</v>
      </c>
      <c r="S474" s="428" t="s">
        <v>49</v>
      </c>
      <c r="T474" s="375" t="s">
        <v>418</v>
      </c>
      <c r="U474" s="375" t="str">
        <f t="shared" ca="1" si="49"/>
        <v>TRE</v>
      </c>
      <c r="V474" s="375" t="s">
        <v>52</v>
      </c>
      <c r="W474" s="378"/>
      <c r="X474" s="824">
        <f t="shared" si="57"/>
        <v>0.34699999999999998</v>
      </c>
      <c r="Y474" s="375" t="s">
        <v>388</v>
      </c>
      <c r="Z474" s="375" t="s">
        <v>401</v>
      </c>
      <c r="AA474" s="378">
        <f>(M$146+M$190)/1000/10^6/0.000293071</f>
        <v>1.7346176549655723E-4</v>
      </c>
      <c r="AB474" s="375" t="s">
        <v>399</v>
      </c>
      <c r="AC474" s="831" t="str">
        <f t="shared" ca="1" si="68"/>
        <v>Electric tab Row 144-154 plus Row 188-198 for Coal Boiler when Inputs tab E710 = TRE</v>
      </c>
      <c r="AK474" s="428" t="s">
        <v>277</v>
      </c>
      <c r="AL474" s="375" t="str">
        <f t="shared" ca="1" si="51"/>
        <v>TRE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TRE BRW when Inputs tab E710 = TRE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TRE</v>
      </c>
      <c r="C475" s="375" t="str">
        <f t="shared" si="53"/>
        <v>49%natural gas_24%coal_0%oil_11%nuclear_0%hydro_14%wind_1%solar_0%other</v>
      </c>
      <c r="D475" s="375" t="s">
        <v>395</v>
      </c>
      <c r="E475" s="375" t="s">
        <v>400</v>
      </c>
      <c r="F475" s="763">
        <f t="shared" si="65"/>
        <v>6.6407759020883786E-6</v>
      </c>
      <c r="G475" s="375" t="s">
        <v>399</v>
      </c>
      <c r="H475" s="831" t="str">
        <f t="shared" ca="1" si="66"/>
        <v>Electric tab Row 144-154 for TRE Mix when Inputs tab E710 = TRE</v>
      </c>
      <c r="I475" s="428" t="s">
        <v>232</v>
      </c>
      <c r="J475" s="375" t="str">
        <f t="shared" ca="1" si="48"/>
        <v>TRE</v>
      </c>
      <c r="K475" s="375" t="s">
        <v>52</v>
      </c>
      <c r="L475" s="378"/>
      <c r="M475" s="824">
        <f t="shared" si="56"/>
        <v>0.31900000000000001</v>
      </c>
      <c r="N475" s="375" t="s">
        <v>389</v>
      </c>
      <c r="O475" s="375" t="s">
        <v>401</v>
      </c>
      <c r="P475" s="378">
        <f t="shared" si="70"/>
        <v>5.2882849790955176E-4</v>
      </c>
      <c r="Q475" s="375" t="s">
        <v>399</v>
      </c>
      <c r="R475" s="831" t="str">
        <f t="shared" ca="1" si="71"/>
        <v>Electric tab Row 144-154 plus Row 188-198 for Natural gas Boiler when Inputs tab E710 = TRE</v>
      </c>
      <c r="S475" s="428" t="s">
        <v>49</v>
      </c>
      <c r="T475" s="375" t="s">
        <v>418</v>
      </c>
      <c r="U475" s="375" t="str">
        <f t="shared" ca="1" si="49"/>
        <v>TRE</v>
      </c>
      <c r="V475" s="375" t="s">
        <v>52</v>
      </c>
      <c r="W475" s="378"/>
      <c r="X475" s="824">
        <f t="shared" si="57"/>
        <v>0.34699999999999998</v>
      </c>
      <c r="Y475" s="375" t="s">
        <v>389</v>
      </c>
      <c r="Z475" s="375" t="s">
        <v>401</v>
      </c>
      <c r="AA475" s="378">
        <f>(M$147+M$191)/1000/10^6/0.000293071</f>
        <v>1.0038286104628617E-3</v>
      </c>
      <c r="AB475" s="375" t="s">
        <v>399</v>
      </c>
      <c r="AC475" s="831" t="str">
        <f t="shared" ca="1" si="68"/>
        <v>Electric tab Row 144-154 plus Row 188-198 for Coal Boiler when Inputs tab E710 = TRE</v>
      </c>
      <c r="AK475" s="428" t="s">
        <v>277</v>
      </c>
      <c r="AL475" s="375" t="str">
        <f t="shared" ca="1" si="51"/>
        <v>TRE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TRE BRW when Inputs tab E710 = TRE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TRE</v>
      </c>
      <c r="C476" s="375" t="str">
        <f t="shared" si="53"/>
        <v>49%natural gas_24%coal_0%oil_11%nuclear_0%hydro_14%wind_1%solar_0%other</v>
      </c>
      <c r="D476" s="375" t="s">
        <v>396</v>
      </c>
      <c r="E476" s="375" t="s">
        <v>400</v>
      </c>
      <c r="F476" s="763">
        <f t="shared" si="65"/>
        <v>4.4097842361292137E-6</v>
      </c>
      <c r="G476" s="375" t="s">
        <v>399</v>
      </c>
      <c r="H476" s="831" t="str">
        <f t="shared" ca="1" si="66"/>
        <v>Electric tab Row 144-154 for TRE Mix when Inputs tab E710 = TRE</v>
      </c>
      <c r="I476" s="428" t="s">
        <v>232</v>
      </c>
      <c r="J476" s="375" t="str">
        <f t="shared" ca="1" si="48"/>
        <v>TRE</v>
      </c>
      <c r="K476" s="375" t="s">
        <v>52</v>
      </c>
      <c r="L476" s="378"/>
      <c r="M476" s="824">
        <f t="shared" si="56"/>
        <v>0.31900000000000001</v>
      </c>
      <c r="N476" s="375" t="s">
        <v>390</v>
      </c>
      <c r="O476" s="375" t="s">
        <v>401</v>
      </c>
      <c r="P476" s="378">
        <f t="shared" si="70"/>
        <v>4.0502188332202108E-5</v>
      </c>
      <c r="Q476" s="375" t="s">
        <v>399</v>
      </c>
      <c r="R476" s="831" t="str">
        <f t="shared" ca="1" si="71"/>
        <v>Electric tab Row 144-154 plus Row 188-198 for Natural gas Boiler when Inputs tab E710 = TRE</v>
      </c>
      <c r="S476" s="428" t="s">
        <v>49</v>
      </c>
      <c r="T476" s="375" t="s">
        <v>418</v>
      </c>
      <c r="U476" s="375" t="str">
        <f t="shared" ca="1" si="49"/>
        <v>TRE</v>
      </c>
      <c r="V476" s="375" t="s">
        <v>52</v>
      </c>
      <c r="W476" s="378"/>
      <c r="X476" s="824">
        <f t="shared" si="57"/>
        <v>0.34699999999999998</v>
      </c>
      <c r="Y476" s="375" t="s">
        <v>390</v>
      </c>
      <c r="Z476" s="375" t="s">
        <v>401</v>
      </c>
      <c r="AA476" s="378">
        <f>(M$148+M$192)/1000/10^6/0.000293071</f>
        <v>1.245022082363664E-4</v>
      </c>
      <c r="AB476" s="375" t="s">
        <v>399</v>
      </c>
      <c r="AC476" s="831" t="str">
        <f t="shared" ca="1" si="68"/>
        <v>Electric tab Row 144-154 plus Row 188-198 for Coal Boiler when Inputs tab E710 = TRE</v>
      </c>
      <c r="AK476" s="428" t="s">
        <v>277</v>
      </c>
      <c r="AL476" s="375" t="str">
        <f t="shared" ca="1" si="51"/>
        <v>TRE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TRE BRW when Inputs tab E710 = TRE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TRE</v>
      </c>
      <c r="C477" s="375" t="str">
        <f t="shared" si="53"/>
        <v>49%natural gas_24%coal_0%oil_11%nuclear_0%hydro_14%wind_1%solar_0%other</v>
      </c>
      <c r="D477" s="375" t="s">
        <v>397</v>
      </c>
      <c r="E477" s="375" t="s">
        <v>400</v>
      </c>
      <c r="F477" s="763">
        <f t="shared" si="65"/>
        <v>0.45540391534421482</v>
      </c>
      <c r="G477" s="375" t="s">
        <v>399</v>
      </c>
      <c r="H477" s="831" t="str">
        <f t="shared" ca="1" si="66"/>
        <v>Electric tab Row 144-154 for TRE Mix when Inputs tab E710 = TRE</v>
      </c>
      <c r="I477" s="428" t="s">
        <v>232</v>
      </c>
      <c r="J477" s="375" t="str">
        <f t="shared" ca="1" si="48"/>
        <v>TRE</v>
      </c>
      <c r="K477" s="375" t="s">
        <v>52</v>
      </c>
      <c r="L477" s="378"/>
      <c r="M477" s="824">
        <f t="shared" si="56"/>
        <v>0.31900000000000001</v>
      </c>
      <c r="N477" s="375" t="s">
        <v>391</v>
      </c>
      <c r="O477" s="375" t="s">
        <v>401</v>
      </c>
      <c r="P477" s="378">
        <f t="shared" si="70"/>
        <v>4.0231829752532398E-5</v>
      </c>
      <c r="Q477" s="375" t="s">
        <v>399</v>
      </c>
      <c r="R477" s="831" t="str">
        <f t="shared" ca="1" si="71"/>
        <v>Electric tab Row 144-154 plus Row 188-198 for Natural gas Boiler when Inputs tab E710 = TRE</v>
      </c>
      <c r="S477" s="428" t="s">
        <v>49</v>
      </c>
      <c r="T477" s="375" t="s">
        <v>418</v>
      </c>
      <c r="U477" s="375" t="str">
        <f t="shared" ca="1" si="49"/>
        <v>TRE</v>
      </c>
      <c r="V477" s="375" t="s">
        <v>52</v>
      </c>
      <c r="W477" s="378"/>
      <c r="X477" s="824">
        <f t="shared" si="57"/>
        <v>0.34699999999999998</v>
      </c>
      <c r="Y477" s="375" t="s">
        <v>391</v>
      </c>
      <c r="Z477" s="375" t="s">
        <v>401</v>
      </c>
      <c r="AA477" s="378">
        <f>(M$149+M$193)/1000/10^6/0.000293071</f>
        <v>1.1023184633933594E-4</v>
      </c>
      <c r="AB477" s="375" t="s">
        <v>399</v>
      </c>
      <c r="AC477" s="831" t="str">
        <f t="shared" ca="1" si="68"/>
        <v>Electric tab Row 144-154 plus Row 188-198 for Coal Boiler when Inputs tab E710 = TRE</v>
      </c>
      <c r="AK477" s="428" t="s">
        <v>277</v>
      </c>
      <c r="AL477" s="375" t="str">
        <f t="shared" ca="1" si="51"/>
        <v>TRE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TRE BRW when Inputs tab E710 = TRE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TRE</v>
      </c>
      <c r="C478" s="375" t="str">
        <f t="shared" si="53"/>
        <v>49%natural gas_24%coal_0%oil_11%nuclear_0%hydro_14%wind_1%solar_0%other</v>
      </c>
      <c r="D478" s="375" t="s">
        <v>387</v>
      </c>
      <c r="E478" s="375" t="s">
        <v>401</v>
      </c>
      <c r="F478" s="378">
        <f>(B145+B189)/1000/10^6/0.000293071</f>
        <v>1.220253396460136E-5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TRE Mix when Inputs tab E710 = TRE</v>
      </c>
      <c r="I478" s="428" t="s">
        <v>232</v>
      </c>
      <c r="J478" s="375" t="str">
        <f t="shared" ca="1" si="48"/>
        <v>TRE</v>
      </c>
      <c r="K478" s="375" t="s">
        <v>52</v>
      </c>
      <c r="L478" s="378"/>
      <c r="M478" s="824">
        <f t="shared" si="56"/>
        <v>0.31900000000000001</v>
      </c>
      <c r="N478" s="375" t="s">
        <v>392</v>
      </c>
      <c r="O478" s="375" t="s">
        <v>401</v>
      </c>
      <c r="P478" s="378">
        <f t="shared" si="70"/>
        <v>6.8286048677215307E-6</v>
      </c>
      <c r="Q478" s="375" t="s">
        <v>399</v>
      </c>
      <c r="R478" s="831" t="str">
        <f t="shared" ca="1" si="71"/>
        <v>Electric tab Row 144-154 plus Row 188-198 for Natural gas Boiler when Inputs tab E710 = TRE</v>
      </c>
      <c r="S478" s="428" t="s">
        <v>49</v>
      </c>
      <c r="T478" s="375" t="s">
        <v>418</v>
      </c>
      <c r="U478" s="375" t="str">
        <f t="shared" ca="1" si="49"/>
        <v>TRE</v>
      </c>
      <c r="V478" s="375" t="s">
        <v>52</v>
      </c>
      <c r="W478" s="378"/>
      <c r="X478" s="824">
        <f t="shared" si="57"/>
        <v>0.34699999999999998</v>
      </c>
      <c r="Y478" s="375" t="s">
        <v>392</v>
      </c>
      <c r="Z478" s="375" t="s">
        <v>401</v>
      </c>
      <c r="AA478" s="378">
        <f>(M$150+M$194)/1000/10^6/0.000293071</f>
        <v>4.5448296801665015E-3</v>
      </c>
      <c r="AB478" s="375" t="s">
        <v>399</v>
      </c>
      <c r="AC478" s="831" t="str">
        <f t="shared" ca="1" si="68"/>
        <v>Electric tab Row 144-154 plus Row 188-198 for Coal Boiler when Inputs tab E710 = TRE</v>
      </c>
      <c r="AK478" s="428" t="s">
        <v>277</v>
      </c>
      <c r="AL478" s="375" t="str">
        <f t="shared" ca="1" si="51"/>
        <v>TRE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TRE BRW when Inputs tab E710 = TRE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TRE</v>
      </c>
      <c r="C479" s="375" t="str">
        <f t="shared" si="53"/>
        <v>49%natural gas_24%coal_0%oil_11%nuclear_0%hydro_14%wind_1%solar_0%other</v>
      </c>
      <c r="D479" s="375" t="s">
        <v>388</v>
      </c>
      <c r="E479" s="375" t="s">
        <v>401</v>
      </c>
      <c r="F479" s="378">
        <f t="shared" ref="F479:F488" si="72">(B146+B190)/1000/10^6/0.000293071</f>
        <v>1.3408023733518763E-4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TRE Mix when Inputs tab E710 = TRE</v>
      </c>
      <c r="I479" s="428" t="s">
        <v>232</v>
      </c>
      <c r="J479" s="375" t="str">
        <f t="shared" ca="1" si="48"/>
        <v>TRE</v>
      </c>
      <c r="K479" s="375" t="s">
        <v>52</v>
      </c>
      <c r="L479" s="378"/>
      <c r="M479" s="824">
        <f t="shared" si="56"/>
        <v>0.31900000000000001</v>
      </c>
      <c r="N479" s="375" t="s">
        <v>393</v>
      </c>
      <c r="O479" s="375" t="s">
        <v>401</v>
      </c>
      <c r="P479" s="378">
        <f t="shared" si="70"/>
        <v>6.6043252591262662E-6</v>
      </c>
      <c r="Q479" s="375" t="s">
        <v>399</v>
      </c>
      <c r="R479" s="831" t="str">
        <f t="shared" ca="1" si="71"/>
        <v>Electric tab Row 144-154 plus Row 188-198 for Natural gas Boiler when Inputs tab E710 = TRE</v>
      </c>
      <c r="S479" s="428" t="s">
        <v>49</v>
      </c>
      <c r="T479" s="375" t="s">
        <v>418</v>
      </c>
      <c r="U479" s="375" t="str">
        <f t="shared" ca="1" si="49"/>
        <v>TRE</v>
      </c>
      <c r="V479" s="375" t="s">
        <v>52</v>
      </c>
      <c r="W479" s="378"/>
      <c r="X479" s="824">
        <f t="shared" si="57"/>
        <v>0.34699999999999998</v>
      </c>
      <c r="Y479" s="375" t="s">
        <v>393</v>
      </c>
      <c r="Z479" s="375" t="s">
        <v>401</v>
      </c>
      <c r="AA479" s="378">
        <f>(M$151+M$195)/1000/10^6/0.000293071</f>
        <v>4.7343248160216569E-6</v>
      </c>
      <c r="AB479" s="375" t="s">
        <v>399</v>
      </c>
      <c r="AC479" s="831" t="str">
        <f t="shared" ca="1" si="68"/>
        <v>Electric tab Row 144-154 plus Row 188-198 for Coal Boiler when Inputs tab E710 = TRE</v>
      </c>
      <c r="AK479" s="428" t="s">
        <v>277</v>
      </c>
      <c r="AL479" s="375" t="str">
        <f t="shared" ca="1" si="51"/>
        <v>TRE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TRE BRW when Inputs tab E710 = TRE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TRE</v>
      </c>
      <c r="C480" s="375" t="str">
        <f t="shared" si="53"/>
        <v>49%natural gas_24%coal_0%oil_11%nuclear_0%hydro_14%wind_1%solar_0%other</v>
      </c>
      <c r="D480" s="375" t="s">
        <v>389</v>
      </c>
      <c r="E480" s="375" t="s">
        <v>401</v>
      </c>
      <c r="F480" s="378">
        <f t="shared" si="72"/>
        <v>3.7760598522267426E-4</v>
      </c>
      <c r="G480" s="375" t="s">
        <v>399</v>
      </c>
      <c r="H480" s="831" t="str">
        <f t="shared" ca="1" si="73"/>
        <v>Electric tab Row 144-154 plus Row 188-198 for TRE Mix when Inputs tab E710 = TRE</v>
      </c>
      <c r="I480" s="428" t="s">
        <v>232</v>
      </c>
      <c r="J480" s="375" t="str">
        <f t="shared" ca="1" si="48"/>
        <v>TRE</v>
      </c>
      <c r="K480" s="375" t="s">
        <v>52</v>
      </c>
      <c r="L480" s="378"/>
      <c r="M480" s="824">
        <f t="shared" si="56"/>
        <v>0.31900000000000001</v>
      </c>
      <c r="N480" s="375" t="s">
        <v>394</v>
      </c>
      <c r="O480" s="375" t="s">
        <v>401</v>
      </c>
      <c r="P480" s="378">
        <f t="shared" si="70"/>
        <v>1.7129474427618009E-5</v>
      </c>
      <c r="Q480" s="375" t="s">
        <v>399</v>
      </c>
      <c r="R480" s="831" t="str">
        <f t="shared" ca="1" si="71"/>
        <v>Electric tab Row 144-154 plus Row 188-198 for Natural gas Boiler when Inputs tab E710 = TRE</v>
      </c>
      <c r="S480" s="428" t="s">
        <v>49</v>
      </c>
      <c r="T480" s="375" t="s">
        <v>418</v>
      </c>
      <c r="U480" s="375" t="str">
        <f t="shared" ca="1" si="49"/>
        <v>TRE</v>
      </c>
      <c r="V480" s="375" t="s">
        <v>52</v>
      </c>
      <c r="W480" s="378"/>
      <c r="X480" s="824">
        <f t="shared" si="57"/>
        <v>0.34699999999999998</v>
      </c>
      <c r="Y480" s="375" t="s">
        <v>394</v>
      </c>
      <c r="Z480" s="375" t="s">
        <v>401</v>
      </c>
      <c r="AA480" s="378">
        <f>(M$152+M$196)/1000/10^6/0.000293071</f>
        <v>8.9194724822229059E-6</v>
      </c>
      <c r="AB480" s="375" t="s">
        <v>399</v>
      </c>
      <c r="AC480" s="831" t="str">
        <f t="shared" ca="1" si="68"/>
        <v>Electric tab Row 144-154 plus Row 188-198 for Coal Boiler when Inputs tab E710 = TRE</v>
      </c>
      <c r="AK480" s="428" t="s">
        <v>277</v>
      </c>
      <c r="AL480" s="375" t="str">
        <f t="shared" ca="1" si="51"/>
        <v>TRE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TRE BRW when Inputs tab E710 = TRE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TRE</v>
      </c>
      <c r="C481" s="375" t="str">
        <f t="shared" si="53"/>
        <v>49%natural gas_24%coal_0%oil_11%nuclear_0%hydro_14%wind_1%solar_0%other</v>
      </c>
      <c r="D481" s="375" t="s">
        <v>390</v>
      </c>
      <c r="E481" s="375" t="s">
        <v>401</v>
      </c>
      <c r="F481" s="378">
        <f t="shared" si="72"/>
        <v>3.5658993926552129E-5</v>
      </c>
      <c r="G481" s="375" t="s">
        <v>399</v>
      </c>
      <c r="H481" s="831" t="str">
        <f t="shared" ca="1" si="73"/>
        <v>Electric tab Row 144-154 plus Row 188-198 for TRE Mix when Inputs tab E710 = TRE</v>
      </c>
      <c r="I481" s="428" t="s">
        <v>232</v>
      </c>
      <c r="J481" s="375" t="str">
        <f t="shared" ca="1" si="48"/>
        <v>TRE</v>
      </c>
      <c r="K481" s="375" t="s">
        <v>52</v>
      </c>
      <c r="M481" s="824">
        <f t="shared" si="56"/>
        <v>0.31900000000000001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TRE</v>
      </c>
      <c r="S481" s="428" t="s">
        <v>49</v>
      </c>
      <c r="T481" s="375" t="s">
        <v>418</v>
      </c>
      <c r="U481" s="375" t="str">
        <f t="shared" ca="1" si="49"/>
        <v>TRE</v>
      </c>
      <c r="V481" s="375" t="s">
        <v>52</v>
      </c>
      <c r="X481" s="824">
        <f t="shared" si="57"/>
        <v>0.34699999999999998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TRE</v>
      </c>
      <c r="AK481" s="428" t="s">
        <v>277</v>
      </c>
      <c r="AL481" s="375" t="str">
        <f t="shared" ca="1" si="51"/>
        <v>TRE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TRE BRW when Inputs tab E710 = TRE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TRE</v>
      </c>
      <c r="C482" s="375" t="str">
        <f t="shared" si="53"/>
        <v>49%natural gas_24%coal_0%oil_11%nuclear_0%hydro_14%wind_1%solar_0%other</v>
      </c>
      <c r="D482" s="375" t="s">
        <v>391</v>
      </c>
      <c r="E482" s="375" t="s">
        <v>401</v>
      </c>
      <c r="F482" s="378">
        <f t="shared" si="72"/>
        <v>3.1715199596454331E-5</v>
      </c>
      <c r="G482" s="375" t="s">
        <v>399</v>
      </c>
      <c r="H482" s="831" t="str">
        <f t="shared" ca="1" si="73"/>
        <v>Electric tab Row 144-154 plus Row 188-198 for TRE Mix when Inputs tab E710 = TRE</v>
      </c>
      <c r="I482" s="428" t="s">
        <v>232</v>
      </c>
      <c r="J482" s="375" t="str">
        <f t="shared" ca="1" si="48"/>
        <v>TRE</v>
      </c>
      <c r="K482" s="375" t="s">
        <v>52</v>
      </c>
      <c r="M482" s="824">
        <f t="shared" si="56"/>
        <v>0.31900000000000001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TRE</v>
      </c>
      <c r="S482" s="428" t="s">
        <v>49</v>
      </c>
      <c r="T482" s="375" t="s">
        <v>418</v>
      </c>
      <c r="U482" s="375" t="str">
        <f t="shared" ca="1" si="49"/>
        <v>TRE</v>
      </c>
      <c r="V482" s="375" t="s">
        <v>52</v>
      </c>
      <c r="X482" s="824">
        <f t="shared" si="57"/>
        <v>0.34699999999999998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TRE</v>
      </c>
      <c r="AK482" s="428" t="s">
        <v>277</v>
      </c>
      <c r="AL482" s="375" t="str">
        <f t="shared" ca="1" si="51"/>
        <v>TRE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TRE BRW when Inputs tab E710 = TRE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TRE</v>
      </c>
      <c r="C483" s="375" t="str">
        <f t="shared" si="53"/>
        <v>49%natural gas_24%coal_0%oil_11%nuclear_0%hydro_14%wind_1%solar_0%other</v>
      </c>
      <c r="D483" s="375" t="s">
        <v>392</v>
      </c>
      <c r="E483" s="375" t="s">
        <v>401</v>
      </c>
      <c r="F483" s="378">
        <f t="shared" si="72"/>
        <v>1.1202804465688715E-3</v>
      </c>
      <c r="G483" s="375" t="s">
        <v>399</v>
      </c>
      <c r="H483" s="831" t="str">
        <f t="shared" ca="1" si="73"/>
        <v>Electric tab Row 144-154 plus Row 188-198 for TRE Mix when Inputs tab E710 = TRE</v>
      </c>
      <c r="I483" s="428" t="s">
        <v>232</v>
      </c>
      <c r="J483" s="375" t="str">
        <f t="shared" ca="1" si="48"/>
        <v>TRE</v>
      </c>
      <c r="K483" s="375" t="s">
        <v>52</v>
      </c>
      <c r="M483" s="824">
        <f t="shared" si="56"/>
        <v>0.31900000000000001</v>
      </c>
      <c r="N483" s="375" t="s">
        <v>397</v>
      </c>
      <c r="O483" s="375" t="s">
        <v>401</v>
      </c>
      <c r="P483" s="378">
        <f t="shared" si="70"/>
        <v>0.63547499230982363</v>
      </c>
      <c r="Q483" s="375" t="s">
        <v>399</v>
      </c>
      <c r="R483" s="831" t="str">
        <f t="shared" ca="1" si="71"/>
        <v>Electric tab Row 144-154 plus Row 188-198 for Natural gas Boiler when Inputs tab E710 = TRE</v>
      </c>
      <c r="S483" s="428" t="s">
        <v>49</v>
      </c>
      <c r="T483" s="375" t="s">
        <v>418</v>
      </c>
      <c r="U483" s="375" t="str">
        <f t="shared" ca="1" si="49"/>
        <v>TRE</v>
      </c>
      <c r="V483" s="375" t="s">
        <v>52</v>
      </c>
      <c r="X483" s="824">
        <f t="shared" si="57"/>
        <v>0.34699999999999998</v>
      </c>
      <c r="Y483" s="375" t="s">
        <v>397</v>
      </c>
      <c r="Z483" s="375" t="s">
        <v>401</v>
      </c>
      <c r="AA483" s="378">
        <f>(M$155+M$199)/1000/10^6/0.000293071</f>
        <v>0.98420299178150583</v>
      </c>
      <c r="AB483" s="375" t="s">
        <v>399</v>
      </c>
      <c r="AC483" s="831" t="str">
        <f t="shared" ca="1" si="68"/>
        <v>Electric tab Row 144-154 plus Row 188-198 for Coal Boiler when Inputs tab E710 = TRE</v>
      </c>
      <c r="AK483" s="428" t="s">
        <v>277</v>
      </c>
      <c r="AL483" s="375" t="str">
        <f t="shared" ca="1" si="51"/>
        <v>TRE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TRE HTGR when Inputs tab E710 = TRE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TRE</v>
      </c>
      <c r="C484" s="375" t="str">
        <f t="shared" si="53"/>
        <v>49%natural gas_24%coal_0%oil_11%nuclear_0%hydro_14%wind_1%solar_0%other</v>
      </c>
      <c r="D484" s="375" t="s">
        <v>393</v>
      </c>
      <c r="E484" s="375" t="s">
        <v>401</v>
      </c>
      <c r="F484" s="378">
        <f t="shared" si="72"/>
        <v>1.8331956100592794E-6</v>
      </c>
      <c r="G484" s="375" t="s">
        <v>399</v>
      </c>
      <c r="H484" s="831" t="str">
        <f t="shared" ca="1" si="73"/>
        <v>Electric tab Row 144-154 plus Row 188-198 for TRE Mix when Inputs tab E710 = TRE</v>
      </c>
      <c r="I484" s="428" t="s">
        <v>232</v>
      </c>
      <c r="J484" s="375" t="str">
        <f t="shared" ca="1" si="48"/>
        <v>TRE</v>
      </c>
      <c r="K484" s="375" t="s">
        <v>54</v>
      </c>
      <c r="M484" s="824">
        <f t="shared" si="56"/>
        <v>0.29099999999999998</v>
      </c>
      <c r="N484" s="375" t="s">
        <v>385</v>
      </c>
      <c r="O484" s="375" t="s">
        <v>400</v>
      </c>
      <c r="P484" s="761">
        <f>J139/10^6</f>
        <v>3.4364261168384882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TRE</v>
      </c>
      <c r="S484" s="428" t="s">
        <v>49</v>
      </c>
      <c r="T484" s="375" t="s">
        <v>418</v>
      </c>
      <c r="U484" s="375" t="str">
        <f t="shared" ca="1" si="49"/>
        <v>TRE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TRE</v>
      </c>
      <c r="AK484" s="428" t="s">
        <v>277</v>
      </c>
      <c r="AL484" s="375" t="str">
        <f t="shared" ca="1" si="51"/>
        <v>TRE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TRE HTGR when Inputs tab E710 = TRE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TRE</v>
      </c>
      <c r="C485" s="375" t="str">
        <f t="shared" si="53"/>
        <v>49%natural gas_24%coal_0%oil_11%nuclear_0%hydro_14%wind_1%solar_0%other</v>
      </c>
      <c r="D485" s="375" t="s">
        <v>394</v>
      </c>
      <c r="E485" s="375" t="s">
        <v>401</v>
      </c>
      <c r="F485" s="378">
        <f t="shared" si="72"/>
        <v>4.3408451279589166E-6</v>
      </c>
      <c r="G485" s="375" t="s">
        <v>399</v>
      </c>
      <c r="H485" s="831" t="str">
        <f t="shared" ca="1" si="73"/>
        <v>Electric tab Row 144-154 plus Row 188-198 for TRE Mix when Inputs tab E710 = TRE</v>
      </c>
      <c r="I485" s="428" t="s">
        <v>232</v>
      </c>
      <c r="J485" s="375" t="str">
        <f t="shared" ca="1" si="48"/>
        <v>TRE</v>
      </c>
      <c r="K485" s="375" t="s">
        <v>54</v>
      </c>
      <c r="M485" s="824">
        <f t="shared" si="56"/>
        <v>0.29099999999999998</v>
      </c>
      <c r="N485" s="375" t="s">
        <v>387</v>
      </c>
      <c r="O485" s="375" t="s">
        <v>400</v>
      </c>
      <c r="P485" s="763">
        <f>J145/1000/10^6/0.000293071</f>
        <v>1.200000284345204E-5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TRE</v>
      </c>
      <c r="S485" s="428" t="s">
        <v>49</v>
      </c>
      <c r="T485" s="375" t="s">
        <v>418</v>
      </c>
      <c r="U485" s="375" t="str">
        <f t="shared" ca="1" si="49"/>
        <v>TRE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TRE</v>
      </c>
      <c r="AK485" s="428" t="s">
        <v>277</v>
      </c>
      <c r="AL485" s="375" t="str">
        <f t="shared" ca="1" si="51"/>
        <v>TRE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TRE HTGR when Inputs tab E710 = TRE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TRE</v>
      </c>
      <c r="C486" s="375" t="str">
        <f t="shared" si="53"/>
        <v>49%natural gas_24%coal_0%oil_11%nuclear_0%hydro_14%wind_1%solar_0%other</v>
      </c>
      <c r="D486" s="375" t="s">
        <v>395</v>
      </c>
      <c r="E486" s="375" t="s">
        <v>401</v>
      </c>
      <c r="F486" s="378">
        <f t="shared" si="72"/>
        <v>1.0609590104508728E-5</v>
      </c>
      <c r="G486" s="375" t="s">
        <v>399</v>
      </c>
      <c r="H486" s="831" t="str">
        <f t="shared" ca="1" si="73"/>
        <v>Electric tab Row 144-154 plus Row 188-198 for TRE Mix when Inputs tab E710 = TRE</v>
      </c>
      <c r="I486" s="428" t="s">
        <v>232</v>
      </c>
      <c r="J486" s="375" t="str">
        <f t="shared" ca="1" si="48"/>
        <v>TRE</v>
      </c>
      <c r="K486" s="375" t="s">
        <v>54</v>
      </c>
      <c r="M486" s="824">
        <f t="shared" si="56"/>
        <v>0.29099999999999998</v>
      </c>
      <c r="N486" s="375" t="s">
        <v>388</v>
      </c>
      <c r="O486" s="375" t="s">
        <v>400</v>
      </c>
      <c r="P486" s="763">
        <f t="shared" ref="P486:P495" si="78">J146/1000/10^6/0.000293071</f>
        <v>4.8400011468589902E-4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TRE</v>
      </c>
      <c r="S486" s="428" t="s">
        <v>49</v>
      </c>
      <c r="T486" s="375" t="s">
        <v>418</v>
      </c>
      <c r="U486" s="375" t="str">
        <f t="shared" ca="1" si="49"/>
        <v>TRE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TRE</v>
      </c>
      <c r="AK486" s="428" t="s">
        <v>277</v>
      </c>
      <c r="AL486" s="375" t="str">
        <f t="shared" ca="1" si="51"/>
        <v>TRE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TRE HTGR when Inputs tab E710 = TRE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TRE</v>
      </c>
      <c r="C487" s="375" t="str">
        <f t="shared" si="53"/>
        <v>49%natural gas_24%coal_0%oil_11%nuclear_0%hydro_14%wind_1%solar_0%other</v>
      </c>
      <c r="D487" s="375" t="s">
        <v>396</v>
      </c>
      <c r="E487" s="375" t="s">
        <v>401</v>
      </c>
      <c r="F487" s="378">
        <f t="shared" si="72"/>
        <v>4.4340623402266531E-6</v>
      </c>
      <c r="G487" s="375" t="s">
        <v>399</v>
      </c>
      <c r="H487" s="831" t="str">
        <f t="shared" ca="1" si="73"/>
        <v>Electric tab Row 144-154 plus Row 188-198 for TRE Mix when Inputs tab E710 = TRE</v>
      </c>
      <c r="I487" s="428" t="s">
        <v>232</v>
      </c>
      <c r="J487" s="375" t="str">
        <f t="shared" ca="1" si="48"/>
        <v>TRE</v>
      </c>
      <c r="K487" s="375" t="s">
        <v>54</v>
      </c>
      <c r="M487" s="824">
        <f t="shared" si="56"/>
        <v>0.29099999999999998</v>
      </c>
      <c r="N487" s="375" t="s">
        <v>389</v>
      </c>
      <c r="O487" s="375" t="s">
        <v>400</v>
      </c>
      <c r="P487" s="763">
        <f t="shared" si="78"/>
        <v>8.1800019382864751E-4</v>
      </c>
      <c r="Q487" s="375" t="s">
        <v>399</v>
      </c>
      <c r="R487" s="831" t="str">
        <f t="shared" ca="1" si="79"/>
        <v>Electric tab Row 144-154 for Natural gas Gas Turbine when Inputs tab E710 = TRE</v>
      </c>
      <c r="S487" s="428" t="s">
        <v>49</v>
      </c>
      <c r="T487" s="375" t="s">
        <v>418</v>
      </c>
      <c r="U487" s="375" t="str">
        <f t="shared" ca="1" si="49"/>
        <v>TRE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TRE</v>
      </c>
      <c r="AK487" s="428" t="s">
        <v>277</v>
      </c>
      <c r="AL487" s="375" t="str">
        <f t="shared" ca="1" si="51"/>
        <v>TRE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TRE HTGR when Inputs tab E710 = TRE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TRE</v>
      </c>
      <c r="C488" s="832" t="str">
        <f t="shared" si="53"/>
        <v>49%natural gas_24%coal_0%oil_11%nuclear_0%hydro_14%wind_1%solar_0%other</v>
      </c>
      <c r="D488" s="832" t="s">
        <v>397</v>
      </c>
      <c r="E488" s="832" t="s">
        <v>401</v>
      </c>
      <c r="F488" s="404">
        <f t="shared" si="72"/>
        <v>0.45732941814677519</v>
      </c>
      <c r="G488" s="832" t="s">
        <v>399</v>
      </c>
      <c r="H488" s="834" t="str">
        <f t="shared" ca="1" si="73"/>
        <v>Electric tab Row 144-154 plus Row 188-198 for TRE Mix when Inputs tab E710 = TRE</v>
      </c>
      <c r="I488" s="428" t="s">
        <v>232</v>
      </c>
      <c r="J488" s="375" t="str">
        <f t="shared" ca="1" si="48"/>
        <v>TRE</v>
      </c>
      <c r="K488" s="375" t="s">
        <v>54</v>
      </c>
      <c r="L488" s="378"/>
      <c r="M488" s="824">
        <f t="shared" si="56"/>
        <v>0.29099999999999998</v>
      </c>
      <c r="N488" s="375" t="s">
        <v>390</v>
      </c>
      <c r="O488" s="375" t="s">
        <v>400</v>
      </c>
      <c r="P488" s="763">
        <f t="shared" si="78"/>
        <v>4.3000010189036479E-5</v>
      </c>
      <c r="Q488" s="375" t="s">
        <v>399</v>
      </c>
      <c r="R488" s="831" t="str">
        <f t="shared" ca="1" si="79"/>
        <v>Electric tab Row 144-154 for Natural gas Gas Turbine when Inputs tab E710 = TRE</v>
      </c>
      <c r="S488" s="428" t="s">
        <v>49</v>
      </c>
      <c r="T488" s="375" t="s">
        <v>418</v>
      </c>
      <c r="U488" s="375" t="str">
        <f t="shared" ca="1" si="49"/>
        <v>TRE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TRE</v>
      </c>
      <c r="AK488" s="428" t="s">
        <v>277</v>
      </c>
      <c r="AL488" s="375" t="str">
        <f t="shared" ca="1" si="51"/>
        <v>TRE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TRE HTGR when Inputs tab E710 = TRE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TRE</v>
      </c>
      <c r="K489" s="375" t="s">
        <v>54</v>
      </c>
      <c r="L489" s="378"/>
      <c r="M489" s="824">
        <f t="shared" si="56"/>
        <v>0.29099999999999998</v>
      </c>
      <c r="N489" s="375" t="s">
        <v>391</v>
      </c>
      <c r="O489" s="375" t="s">
        <v>400</v>
      </c>
      <c r="P489" s="763">
        <f t="shared" si="78"/>
        <v>4.3000010189036479E-5</v>
      </c>
      <c r="Q489" s="375" t="s">
        <v>399</v>
      </c>
      <c r="R489" s="831" t="str">
        <f t="shared" ca="1" si="79"/>
        <v>Electric tab Row 144-154 for Natural gas Gas Turbine when Inputs tab E710 = TRE</v>
      </c>
      <c r="S489" s="428" t="s">
        <v>49</v>
      </c>
      <c r="T489" s="375" t="s">
        <v>418</v>
      </c>
      <c r="U489" s="375" t="str">
        <f t="shared" ca="1" si="49"/>
        <v>TRE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TRE</v>
      </c>
      <c r="AK489" s="428" t="s">
        <v>277</v>
      </c>
      <c r="AL489" s="375" t="str">
        <f t="shared" ca="1" si="51"/>
        <v>TRE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TRE HTGR when Inputs tab E710 = TRE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TRE</v>
      </c>
      <c r="K490" s="375" t="s">
        <v>54</v>
      </c>
      <c r="L490" s="378"/>
      <c r="M490" s="824">
        <f t="shared" si="56"/>
        <v>0.29099999999999998</v>
      </c>
      <c r="N490" s="375" t="s">
        <v>392</v>
      </c>
      <c r="O490" s="375" t="s">
        <v>400</v>
      </c>
      <c r="P490" s="763">
        <f t="shared" si="78"/>
        <v>1.000000236954337E-5</v>
      </c>
      <c r="Q490" s="375" t="s">
        <v>399</v>
      </c>
      <c r="R490" s="831" t="str">
        <f t="shared" ca="1" si="79"/>
        <v>Electric tab Row 144-154 for Natural gas Gas Turbine when Inputs tab E710 = TRE</v>
      </c>
      <c r="S490" s="428" t="s">
        <v>49</v>
      </c>
      <c r="T490" s="375" t="s">
        <v>418</v>
      </c>
      <c r="U490" s="375" t="str">
        <f t="shared" ca="1" si="49"/>
        <v>TRE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TRE</v>
      </c>
      <c r="AK490" s="428" t="s">
        <v>277</v>
      </c>
      <c r="AL490" s="375" t="str">
        <f t="shared" ca="1" si="51"/>
        <v>TRE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TRE HTGR when Inputs tab E710 = TRE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TRE</v>
      </c>
      <c r="K491" s="375" t="s">
        <v>54</v>
      </c>
      <c r="L491" s="378"/>
      <c r="M491" s="824">
        <f t="shared" si="56"/>
        <v>0.29099999999999998</v>
      </c>
      <c r="N491" s="375" t="s">
        <v>393</v>
      </c>
      <c r="O491" s="375" t="s">
        <v>400</v>
      </c>
      <c r="P491" s="763">
        <f t="shared" si="78"/>
        <v>1.2470002954820581E-6</v>
      </c>
      <c r="Q491" s="375" t="s">
        <v>399</v>
      </c>
      <c r="R491" s="831" t="str">
        <f t="shared" ca="1" si="79"/>
        <v>Electric tab Row 144-154 for Natural gas Gas Turbine when Inputs tab E710 = TRE</v>
      </c>
      <c r="S491" s="428" t="s">
        <v>49</v>
      </c>
      <c r="T491" s="375" t="s">
        <v>418</v>
      </c>
      <c r="U491" s="375" t="str">
        <f t="shared" ca="1" si="49"/>
        <v>TRE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TRE</v>
      </c>
      <c r="AK491" s="428" t="s">
        <v>277</v>
      </c>
      <c r="AL491" s="375" t="str">
        <f t="shared" ca="1" si="51"/>
        <v>TRE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TRE HTGR when Inputs tab E710 = TRE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TRE</v>
      </c>
      <c r="K492" s="375" t="s">
        <v>54</v>
      </c>
      <c r="L492" s="378"/>
      <c r="M492" s="824">
        <f t="shared" si="56"/>
        <v>0.29099999999999998</v>
      </c>
      <c r="N492" s="375" t="s">
        <v>394</v>
      </c>
      <c r="O492" s="375" t="s">
        <v>400</v>
      </c>
      <c r="P492" s="763">
        <f t="shared" si="78"/>
        <v>2.9240006928544806E-5</v>
      </c>
      <c r="Q492" s="375" t="s">
        <v>399</v>
      </c>
      <c r="R492" s="831" t="str">
        <f t="shared" ca="1" si="79"/>
        <v>Electric tab Row 144-154 for Natural gas Gas Turbine when Inputs tab E710 = TRE</v>
      </c>
      <c r="S492" s="428" t="s">
        <v>49</v>
      </c>
      <c r="T492" s="375" t="s">
        <v>418</v>
      </c>
      <c r="U492" s="375" t="str">
        <f t="shared" ca="1" si="49"/>
        <v>TRE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TRE</v>
      </c>
      <c r="AK492" s="428" t="s">
        <v>277</v>
      </c>
      <c r="AL492" s="375" t="str">
        <f t="shared" ca="1" si="51"/>
        <v>TRE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TRE HTGR when Inputs tab E710 = TRE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TRE</v>
      </c>
      <c r="K493" s="375" t="s">
        <v>54</v>
      </c>
      <c r="L493" s="378"/>
      <c r="M493" s="824">
        <f t="shared" si="56"/>
        <v>0.29099999999999998</v>
      </c>
      <c r="N493" s="375" t="s">
        <v>395</v>
      </c>
      <c r="O493" s="375" t="s">
        <v>400</v>
      </c>
      <c r="P493" s="763">
        <f t="shared" si="78"/>
        <v>1.200000284345204E-5</v>
      </c>
      <c r="Q493" s="375" t="s">
        <v>399</v>
      </c>
      <c r="R493" s="831" t="str">
        <f t="shared" ca="1" si="79"/>
        <v>Electric tab Row 144-154 for Natural gas Gas Turbine when Inputs tab E710 = TRE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TRE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TRE</v>
      </c>
      <c r="AK493" s="430" t="s">
        <v>277</v>
      </c>
      <c r="AL493" s="832" t="str">
        <f t="shared" ca="1" si="51"/>
        <v>TRE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TRE HTGR when Inputs tab E710 = TRE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TRE</v>
      </c>
      <c r="K494" s="375" t="s">
        <v>54</v>
      </c>
      <c r="L494" s="378"/>
      <c r="M494" s="824">
        <f t="shared" si="56"/>
        <v>0.29099999999999998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TRE</v>
      </c>
      <c r="S494" s="428" t="s">
        <v>49</v>
      </c>
      <c r="T494" s="375" t="s">
        <v>418</v>
      </c>
      <c r="U494" s="375" t="str">
        <f t="shared" ca="1" si="82"/>
        <v>TRE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TRE</v>
      </c>
    </row>
    <row r="495" spans="1:46" x14ac:dyDescent="0.4">
      <c r="I495" s="428" t="s">
        <v>232</v>
      </c>
      <c r="J495" s="375" t="str">
        <f t="shared" ca="1" si="81"/>
        <v>TRE</v>
      </c>
      <c r="K495" s="375" t="s">
        <v>54</v>
      </c>
      <c r="L495" s="378"/>
      <c r="M495" s="824">
        <f t="shared" si="56"/>
        <v>0.29099999999999998</v>
      </c>
      <c r="N495" s="375" t="s">
        <v>397</v>
      </c>
      <c r="O495" s="375" t="s">
        <v>400</v>
      </c>
      <c r="P495" s="763">
        <f t="shared" si="78"/>
        <v>0.69581691577202731</v>
      </c>
      <c r="Q495" s="375" t="s">
        <v>399</v>
      </c>
      <c r="R495" s="831" t="str">
        <f t="shared" ca="1" si="79"/>
        <v>Electric tab Row 144-154 for Natural gas Gas Turbine when Inputs tab E710 = TRE</v>
      </c>
      <c r="S495" s="428" t="s">
        <v>49</v>
      </c>
      <c r="T495" s="375" t="s">
        <v>418</v>
      </c>
      <c r="U495" s="375" t="str">
        <f t="shared" ca="1" si="82"/>
        <v>TRE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TRE</v>
      </c>
    </row>
    <row r="496" spans="1:46" x14ac:dyDescent="0.4">
      <c r="I496" s="428" t="s">
        <v>232</v>
      </c>
      <c r="J496" s="375" t="str">
        <f t="shared" ca="1" si="81"/>
        <v>TRE</v>
      </c>
      <c r="K496" s="375" t="s">
        <v>54</v>
      </c>
      <c r="L496" s="378"/>
      <c r="M496" s="824">
        <f t="shared" si="56"/>
        <v>0.29099999999999998</v>
      </c>
      <c r="N496" s="375" t="s">
        <v>387</v>
      </c>
      <c r="O496" s="375" t="s">
        <v>401</v>
      </c>
      <c r="P496" s="378">
        <f>(J145+J189)/1000/10^6/0.000293071</f>
        <v>1.2437821129244321E-5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TRE</v>
      </c>
      <c r="S496" s="428" t="s">
        <v>49</v>
      </c>
      <c r="T496" s="375" t="s">
        <v>418</v>
      </c>
      <c r="U496" s="375" t="str">
        <f t="shared" ca="1" si="82"/>
        <v>TRE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TRE</v>
      </c>
    </row>
    <row r="497" spans="9:29" x14ac:dyDescent="0.4">
      <c r="I497" s="428" t="s">
        <v>232</v>
      </c>
      <c r="J497" s="375" t="str">
        <f t="shared" ca="1" si="81"/>
        <v>TRE</v>
      </c>
      <c r="K497" s="375" t="s">
        <v>54</v>
      </c>
      <c r="L497" s="378"/>
      <c r="M497" s="824">
        <f t="shared" si="56"/>
        <v>0.29099999999999998</v>
      </c>
      <c r="N497" s="375" t="s">
        <v>388</v>
      </c>
      <c r="O497" s="375" t="s">
        <v>401</v>
      </c>
      <c r="P497" s="378">
        <f t="shared" ref="P497:P506" si="84">(J146+J190)/1000/10^6/0.000293071</f>
        <v>4.869765288131638E-4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TRE</v>
      </c>
      <c r="S497" s="428" t="s">
        <v>49</v>
      </c>
      <c r="T497" s="375" t="s">
        <v>418</v>
      </c>
      <c r="U497" s="375" t="str">
        <f t="shared" ca="1" si="82"/>
        <v>TRE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TRE</v>
      </c>
    </row>
    <row r="498" spans="9:29" x14ac:dyDescent="0.4">
      <c r="I498" s="428" t="s">
        <v>232</v>
      </c>
      <c r="J498" s="375" t="str">
        <f t="shared" ca="1" si="81"/>
        <v>TRE</v>
      </c>
      <c r="K498" s="375" t="s">
        <v>54</v>
      </c>
      <c r="L498" s="378"/>
      <c r="M498" s="824">
        <f t="shared" si="56"/>
        <v>0.29099999999999998</v>
      </c>
      <c r="N498" s="375" t="s">
        <v>389</v>
      </c>
      <c r="O498" s="375" t="s">
        <v>401</v>
      </c>
      <c r="P498" s="378">
        <f t="shared" si="84"/>
        <v>8.1843588580453265E-4</v>
      </c>
      <c r="Q498" s="375" t="s">
        <v>399</v>
      </c>
      <c r="R498" s="831" t="str">
        <f t="shared" ca="1" si="85"/>
        <v>Electric tab Row 144-154 plus Row 188-198 for Natural gas Gas Turbine when Inputs tab E710 = TRE</v>
      </c>
      <c r="S498" s="428" t="s">
        <v>49</v>
      </c>
      <c r="T498" s="375" t="s">
        <v>418</v>
      </c>
      <c r="U498" s="375" t="str">
        <f t="shared" ca="1" si="82"/>
        <v>TRE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TRE</v>
      </c>
    </row>
    <row r="499" spans="9:29" x14ac:dyDescent="0.4">
      <c r="I499" s="428" t="s">
        <v>232</v>
      </c>
      <c r="J499" s="375" t="str">
        <f t="shared" ca="1" si="81"/>
        <v>TRE</v>
      </c>
      <c r="K499" s="375" t="s">
        <v>54</v>
      </c>
      <c r="L499" s="378"/>
      <c r="M499" s="824">
        <f t="shared" si="56"/>
        <v>0.29099999999999998</v>
      </c>
      <c r="N499" s="375" t="s">
        <v>390</v>
      </c>
      <c r="O499" s="375" t="s">
        <v>401</v>
      </c>
      <c r="P499" s="378">
        <f t="shared" si="84"/>
        <v>4.326615487346685E-5</v>
      </c>
      <c r="Q499" s="375" t="s">
        <v>399</v>
      </c>
      <c r="R499" s="831" t="str">
        <f t="shared" ca="1" si="85"/>
        <v>Electric tab Row 144-154 plus Row 188-198 for Natural gas Gas Turbine when Inputs tab E710 = TRE</v>
      </c>
      <c r="S499" s="428" t="s">
        <v>49</v>
      </c>
      <c r="T499" s="375" t="s">
        <v>418</v>
      </c>
      <c r="U499" s="375" t="str">
        <f t="shared" ca="1" si="82"/>
        <v>TRE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TRE</v>
      </c>
    </row>
    <row r="500" spans="9:29" x14ac:dyDescent="0.4">
      <c r="I500" s="428" t="s">
        <v>232</v>
      </c>
      <c r="J500" s="375" t="str">
        <f t="shared" ca="1" si="81"/>
        <v>TRE</v>
      </c>
      <c r="K500" s="375" t="s">
        <v>54</v>
      </c>
      <c r="L500" s="378"/>
      <c r="M500" s="824">
        <f t="shared" si="56"/>
        <v>0.29099999999999998</v>
      </c>
      <c r="N500" s="375" t="s">
        <v>391</v>
      </c>
      <c r="O500" s="375" t="s">
        <v>401</v>
      </c>
      <c r="P500" s="378">
        <f t="shared" si="84"/>
        <v>4.3123373716785274E-5</v>
      </c>
      <c r="Q500" s="375" t="s">
        <v>399</v>
      </c>
      <c r="R500" s="831" t="str">
        <f t="shared" ca="1" si="85"/>
        <v>Electric tab Row 144-154 plus Row 188-198 for Natural gas Gas Turbine when Inputs tab E710 = TRE</v>
      </c>
      <c r="S500" s="428" t="s">
        <v>49</v>
      </c>
      <c r="T500" s="375" t="s">
        <v>418</v>
      </c>
      <c r="U500" s="375" t="str">
        <f t="shared" ca="1" si="82"/>
        <v>TRE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TRE</v>
      </c>
    </row>
    <row r="501" spans="9:29" x14ac:dyDescent="0.4">
      <c r="I501" s="428" t="s">
        <v>232</v>
      </c>
      <c r="J501" s="375" t="str">
        <f t="shared" ca="1" si="81"/>
        <v>TRE</v>
      </c>
      <c r="K501" s="375" t="s">
        <v>54</v>
      </c>
      <c r="L501" s="378"/>
      <c r="M501" s="824">
        <f t="shared" si="56"/>
        <v>0.29099999999999998</v>
      </c>
      <c r="N501" s="375" t="s">
        <v>392</v>
      </c>
      <c r="O501" s="375" t="s">
        <v>401</v>
      </c>
      <c r="P501" s="378">
        <f t="shared" si="84"/>
        <v>1.1482540544081258E-5</v>
      </c>
      <c r="Q501" s="375" t="s">
        <v>399</v>
      </c>
      <c r="R501" s="831" t="str">
        <f t="shared" ca="1" si="85"/>
        <v>Electric tab Row 144-154 plus Row 188-198 for Natural gas Gas Turbine when Inputs tab E710 = TRE</v>
      </c>
      <c r="S501" s="428" t="s">
        <v>49</v>
      </c>
      <c r="T501" s="375" t="s">
        <v>418</v>
      </c>
      <c r="U501" s="375" t="str">
        <f t="shared" ca="1" si="82"/>
        <v>TRE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TRE</v>
      </c>
    </row>
    <row r="502" spans="9:29" x14ac:dyDescent="0.4">
      <c r="I502" s="428" t="s">
        <v>232</v>
      </c>
      <c r="J502" s="375" t="str">
        <f t="shared" ca="1" si="81"/>
        <v>TRE</v>
      </c>
      <c r="K502" s="375" t="s">
        <v>54</v>
      </c>
      <c r="L502" s="378"/>
      <c r="M502" s="824">
        <f t="shared" si="56"/>
        <v>0.29099999999999998</v>
      </c>
      <c r="N502" s="375" t="s">
        <v>393</v>
      </c>
      <c r="O502" s="375" t="s">
        <v>401</v>
      </c>
      <c r="P502" s="378">
        <f t="shared" si="84"/>
        <v>1.2492270680575925E-6</v>
      </c>
      <c r="Q502" s="375" t="s">
        <v>399</v>
      </c>
      <c r="R502" s="831" t="str">
        <f t="shared" ca="1" si="85"/>
        <v>Electric tab Row 144-154 plus Row 188-198 for Natural gas Gas Turbine when Inputs tab E710 = TRE</v>
      </c>
      <c r="S502" s="428" t="s">
        <v>49</v>
      </c>
      <c r="T502" s="375" t="s">
        <v>418</v>
      </c>
      <c r="U502" s="375" t="str">
        <f t="shared" ca="1" si="82"/>
        <v>TRE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TRE</v>
      </c>
    </row>
    <row r="503" spans="9:29" x14ac:dyDescent="0.4">
      <c r="I503" s="428" t="s">
        <v>232</v>
      </c>
      <c r="J503" s="375" t="str">
        <f t="shared" ca="1" si="81"/>
        <v>TRE</v>
      </c>
      <c r="K503" s="375" t="s">
        <v>54</v>
      </c>
      <c r="L503" s="378"/>
      <c r="M503" s="824">
        <f t="shared" si="56"/>
        <v>0.29099999999999998</v>
      </c>
      <c r="N503" s="375" t="s">
        <v>394</v>
      </c>
      <c r="O503" s="375" t="s">
        <v>401</v>
      </c>
      <c r="P503" s="378">
        <f t="shared" si="84"/>
        <v>2.9244936957440389E-5</v>
      </c>
      <c r="Q503" s="375" t="s">
        <v>399</v>
      </c>
      <c r="R503" s="831" t="str">
        <f t="shared" ca="1" si="85"/>
        <v>Electric tab Row 144-154 plus Row 188-198 for Natural gas Gas Turbine when Inputs tab E710 = TRE</v>
      </c>
      <c r="S503" s="428" t="s">
        <v>49</v>
      </c>
      <c r="T503" s="375" t="s">
        <v>418</v>
      </c>
      <c r="U503" s="375" t="str">
        <f t="shared" ca="1" si="82"/>
        <v>TRE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TRE</v>
      </c>
    </row>
    <row r="504" spans="9:29" x14ac:dyDescent="0.4">
      <c r="I504" s="428" t="s">
        <v>232</v>
      </c>
      <c r="J504" s="375" t="str">
        <f t="shared" ca="1" si="81"/>
        <v>TRE</v>
      </c>
      <c r="K504" s="375" t="s">
        <v>54</v>
      </c>
      <c r="M504" s="824">
        <f t="shared" si="56"/>
        <v>0.29099999999999998</v>
      </c>
      <c r="N504" s="375" t="s">
        <v>395</v>
      </c>
      <c r="O504" s="375" t="s">
        <v>401</v>
      </c>
      <c r="P504" s="378">
        <f t="shared" si="84"/>
        <v>1.2693360793960016E-5</v>
      </c>
      <c r="Q504" s="375" t="s">
        <v>399</v>
      </c>
      <c r="R504" s="831" t="str">
        <f t="shared" ca="1" si="85"/>
        <v>Electric tab Row 144-154 plus Row 188-198 for Natural gas Gas Turbine when Inputs tab E710 = TRE</v>
      </c>
      <c r="S504" s="428" t="s">
        <v>49</v>
      </c>
      <c r="T504" s="375" t="s">
        <v>418</v>
      </c>
      <c r="U504" s="375" t="str">
        <f t="shared" ca="1" si="82"/>
        <v>TRE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TRE</v>
      </c>
    </row>
    <row r="505" spans="9:29" x14ac:dyDescent="0.4">
      <c r="I505" s="428" t="s">
        <v>232</v>
      </c>
      <c r="J505" s="375" t="str">
        <f t="shared" ca="1" si="81"/>
        <v>TRE</v>
      </c>
      <c r="K505" s="375" t="s">
        <v>54</v>
      </c>
      <c r="M505" s="824">
        <f t="shared" si="56"/>
        <v>0.29099999999999998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TRE</v>
      </c>
      <c r="S505" s="428" t="s">
        <v>49</v>
      </c>
      <c r="T505" s="375" t="s">
        <v>418</v>
      </c>
      <c r="U505" s="375" t="str">
        <f t="shared" ca="1" si="82"/>
        <v>TRE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TRE</v>
      </c>
    </row>
    <row r="506" spans="9:29" x14ac:dyDescent="0.4">
      <c r="I506" s="428" t="s">
        <v>232</v>
      </c>
      <c r="J506" s="375" t="str">
        <f t="shared" ca="1" si="81"/>
        <v>TRE</v>
      </c>
      <c r="K506" s="375" t="s">
        <v>54</v>
      </c>
      <c r="M506" s="824">
        <f t="shared" si="56"/>
        <v>0.29099999999999998</v>
      </c>
      <c r="N506" s="375" t="s">
        <v>397</v>
      </c>
      <c r="O506" s="375" t="s">
        <v>401</v>
      </c>
      <c r="P506" s="378">
        <f t="shared" si="84"/>
        <v>0.69624022320543455</v>
      </c>
      <c r="Q506" s="375" t="s">
        <v>399</v>
      </c>
      <c r="R506" s="831" t="str">
        <f t="shared" ca="1" si="85"/>
        <v>Electric tab Row 144-154 plus Row 188-198 for Natural gas Gas Turbine when Inputs tab E710 = TRE</v>
      </c>
      <c r="S506" s="428" t="s">
        <v>49</v>
      </c>
      <c r="T506" s="375" t="s">
        <v>418</v>
      </c>
      <c r="U506" s="375" t="str">
        <f t="shared" ca="1" si="82"/>
        <v>TRE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TRE</v>
      </c>
    </row>
    <row r="507" spans="9:29" x14ac:dyDescent="0.4">
      <c r="I507" s="428" t="s">
        <v>232</v>
      </c>
      <c r="J507" s="375" t="str">
        <f t="shared" ca="1" si="81"/>
        <v>TRE</v>
      </c>
      <c r="K507" s="375" t="s">
        <v>73</v>
      </c>
      <c r="M507" s="824">
        <f t="shared" si="56"/>
        <v>0.503</v>
      </c>
      <c r="N507" s="375" t="s">
        <v>385</v>
      </c>
      <c r="O507" s="375" t="s">
        <v>400</v>
      </c>
      <c r="P507" s="761">
        <f>K139/10^6</f>
        <v>1.9880715705765406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TRE</v>
      </c>
      <c r="S507" s="428" t="s">
        <v>49</v>
      </c>
      <c r="T507" s="375" t="s">
        <v>418</v>
      </c>
      <c r="U507" s="375" t="str">
        <f t="shared" ca="1" si="82"/>
        <v>TRE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0.34699999999999998</v>
      </c>
      <c r="Y507" s="375" t="s">
        <v>411</v>
      </c>
      <c r="Z507" s="375" t="s">
        <v>400</v>
      </c>
      <c r="AA507" s="761">
        <f>D$140/10^6</f>
        <v>2.8818443804034586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TRE</v>
      </c>
    </row>
    <row r="508" spans="9:29" x14ac:dyDescent="0.4">
      <c r="I508" s="428" t="s">
        <v>232</v>
      </c>
      <c r="J508" s="375" t="str">
        <f t="shared" ca="1" si="81"/>
        <v>TRE</v>
      </c>
      <c r="K508" s="375" t="s">
        <v>73</v>
      </c>
      <c r="M508" s="824">
        <f t="shared" si="56"/>
        <v>0.503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TRE</v>
      </c>
      <c r="S508" s="428" t="s">
        <v>49</v>
      </c>
      <c r="T508" s="375" t="s">
        <v>418</v>
      </c>
      <c r="U508" s="375" t="str">
        <f t="shared" ca="1" si="82"/>
        <v>TRE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0.34699999999999998</v>
      </c>
      <c r="Y508" s="375" t="s">
        <v>387</v>
      </c>
      <c r="Z508" s="375" t="s">
        <v>400</v>
      </c>
      <c r="AA508" s="763">
        <f>D145/1000/10^6/0.000293071</f>
        <v>2.0000004739086739E-5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TRE</v>
      </c>
    </row>
    <row r="509" spans="9:29" x14ac:dyDescent="0.4">
      <c r="I509" s="428" t="s">
        <v>232</v>
      </c>
      <c r="J509" s="375" t="str">
        <f t="shared" ca="1" si="81"/>
        <v>TRE</v>
      </c>
      <c r="K509" s="375" t="s">
        <v>73</v>
      </c>
      <c r="M509" s="824">
        <f t="shared" si="56"/>
        <v>0.503</v>
      </c>
      <c r="N509" s="375" t="s">
        <v>388</v>
      </c>
      <c r="O509" s="375" t="s">
        <v>400</v>
      </c>
      <c r="P509" s="763">
        <f t="shared" ref="P509:P518" si="90">K146/1000/10^6/0.000293071</f>
        <v>1.0000002369543368E-4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TRE</v>
      </c>
      <c r="S509" s="428" t="s">
        <v>49</v>
      </c>
      <c r="T509" s="375" t="s">
        <v>418</v>
      </c>
      <c r="U509" s="375" t="str">
        <f t="shared" ca="1" si="82"/>
        <v>TRE</v>
      </c>
      <c r="V509" s="375" t="s">
        <v>406</v>
      </c>
      <c r="W509" s="375" t="str">
        <f t="shared" si="87"/>
        <v>100%Boiler_0%IGCC</v>
      </c>
      <c r="X509" s="824">
        <f t="shared" si="88"/>
        <v>0.34699999999999998</v>
      </c>
      <c r="Y509" s="375" t="s">
        <v>388</v>
      </c>
      <c r="Z509" s="375" t="s">
        <v>400</v>
      </c>
      <c r="AA509" s="763">
        <f t="shared" ref="AA509:AA518" si="92">D146/1000/10^6/0.000293071</f>
        <v>1.6800003980832858E-4</v>
      </c>
      <c r="AB509" s="375" t="s">
        <v>399</v>
      </c>
      <c r="AC509" s="831" t="str">
        <f t="shared" ca="1" si="89"/>
        <v>Electric tab Row 144-154 for Coal Mix when Inputs tab E710 = TRE</v>
      </c>
    </row>
    <row r="510" spans="9:29" x14ac:dyDescent="0.4">
      <c r="I510" s="428" t="s">
        <v>232</v>
      </c>
      <c r="J510" s="375" t="str">
        <f t="shared" ca="1" si="81"/>
        <v>TRE</v>
      </c>
      <c r="K510" s="375" t="s">
        <v>73</v>
      </c>
      <c r="M510" s="824">
        <f t="shared" si="56"/>
        <v>0.503</v>
      </c>
      <c r="N510" s="375" t="s">
        <v>389</v>
      </c>
      <c r="O510" s="375" t="s">
        <v>400</v>
      </c>
      <c r="P510" s="763">
        <f t="shared" si="90"/>
        <v>1.9100004525827831E-4</v>
      </c>
      <c r="Q510" s="375" t="s">
        <v>399</v>
      </c>
      <c r="R510" s="831" t="str">
        <f t="shared" ca="1" si="91"/>
        <v>Electric tab Row 144-154 for Natural gas Combined Cycle when Inputs tab E710 = TRE</v>
      </c>
      <c r="S510" s="428" t="s">
        <v>49</v>
      </c>
      <c r="T510" s="375" t="s">
        <v>418</v>
      </c>
      <c r="U510" s="375" t="str">
        <f t="shared" ca="1" si="82"/>
        <v>TRE</v>
      </c>
      <c r="V510" s="375" t="s">
        <v>406</v>
      </c>
      <c r="W510" s="375" t="str">
        <f t="shared" si="87"/>
        <v>100%Boiler_0%IGCC</v>
      </c>
      <c r="X510" s="824">
        <f t="shared" si="88"/>
        <v>0.34699999999999998</v>
      </c>
      <c r="Y510" s="375" t="s">
        <v>389</v>
      </c>
      <c r="Z510" s="375" t="s">
        <v>400</v>
      </c>
      <c r="AA510" s="763">
        <f t="shared" si="92"/>
        <v>1.0030002376651996E-3</v>
      </c>
      <c r="AB510" s="375" t="s">
        <v>399</v>
      </c>
      <c r="AC510" s="831" t="str">
        <f t="shared" ca="1" si="89"/>
        <v>Electric tab Row 144-154 for Coal Mix when Inputs tab E710 = TRE</v>
      </c>
    </row>
    <row r="511" spans="9:29" x14ac:dyDescent="0.4">
      <c r="I511" s="428" t="s">
        <v>232</v>
      </c>
      <c r="J511" s="375" t="str">
        <f t="shared" ca="1" si="81"/>
        <v>TRE</v>
      </c>
      <c r="K511" s="375" t="s">
        <v>73</v>
      </c>
      <c r="L511" s="378"/>
      <c r="M511" s="824">
        <f t="shared" si="56"/>
        <v>0.503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TRE</v>
      </c>
      <c r="S511" s="428" t="s">
        <v>49</v>
      </c>
      <c r="T511" s="375" t="s">
        <v>418</v>
      </c>
      <c r="U511" s="375" t="str">
        <f t="shared" ca="1" si="82"/>
        <v>TRE</v>
      </c>
      <c r="V511" s="375" t="s">
        <v>406</v>
      </c>
      <c r="W511" s="375" t="str">
        <f t="shared" si="87"/>
        <v>100%Boiler_0%IGCC</v>
      </c>
      <c r="X511" s="824">
        <f t="shared" si="88"/>
        <v>0.34699999999999998</v>
      </c>
      <c r="Y511" s="375" t="s">
        <v>390</v>
      </c>
      <c r="Z511" s="375" t="s">
        <v>400</v>
      </c>
      <c r="AA511" s="763">
        <f t="shared" si="92"/>
        <v>1.2400002938233777E-4</v>
      </c>
      <c r="AB511" s="375" t="s">
        <v>399</v>
      </c>
      <c r="AC511" s="831" t="str">
        <f t="shared" ca="1" si="89"/>
        <v>Electric tab Row 144-154 for Coal Mix when Inputs tab E710 = TRE</v>
      </c>
    </row>
    <row r="512" spans="9:29" x14ac:dyDescent="0.4">
      <c r="I512" s="428" t="s">
        <v>232</v>
      </c>
      <c r="J512" s="375" t="str">
        <f t="shared" ca="1" si="81"/>
        <v>TRE</v>
      </c>
      <c r="K512" s="375" t="s">
        <v>73</v>
      </c>
      <c r="L512" s="378"/>
      <c r="M512" s="824">
        <f t="shared" si="56"/>
        <v>0.503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TRE</v>
      </c>
      <c r="S512" s="428" t="s">
        <v>49</v>
      </c>
      <c r="T512" s="375" t="s">
        <v>418</v>
      </c>
      <c r="U512" s="375" t="str">
        <f t="shared" ca="1" si="82"/>
        <v>TRE</v>
      </c>
      <c r="V512" s="375" t="s">
        <v>406</v>
      </c>
      <c r="W512" s="375" t="str">
        <f t="shared" si="87"/>
        <v>100%Boiler_0%IGCC</v>
      </c>
      <c r="X512" s="824">
        <f t="shared" si="88"/>
        <v>0.34699999999999998</v>
      </c>
      <c r="Y512" s="375" t="s">
        <v>391</v>
      </c>
      <c r="Z512" s="375" t="s">
        <v>400</v>
      </c>
      <c r="AA512" s="763">
        <f t="shared" si="92"/>
        <v>1.1000002606497702E-4</v>
      </c>
      <c r="AB512" s="375" t="s">
        <v>399</v>
      </c>
      <c r="AC512" s="831" t="str">
        <f t="shared" ca="1" si="89"/>
        <v>Electric tab Row 144-154 for Coal Mix when Inputs tab E710 = TRE</v>
      </c>
    </row>
    <row r="513" spans="9:29" x14ac:dyDescent="0.4">
      <c r="I513" s="428" t="s">
        <v>232</v>
      </c>
      <c r="J513" s="375" t="str">
        <f t="shared" ca="1" si="81"/>
        <v>TRE</v>
      </c>
      <c r="K513" s="375" t="s">
        <v>73</v>
      </c>
      <c r="L513" s="378"/>
      <c r="M513" s="824">
        <f t="shared" si="56"/>
        <v>0.503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TRE</v>
      </c>
      <c r="S513" s="428" t="s">
        <v>49</v>
      </c>
      <c r="T513" s="375" t="s">
        <v>418</v>
      </c>
      <c r="U513" s="375" t="str">
        <f t="shared" ca="1" si="82"/>
        <v>TRE</v>
      </c>
      <c r="V513" s="375" t="s">
        <v>406</v>
      </c>
      <c r="W513" s="375" t="str">
        <f t="shared" si="87"/>
        <v>100%Boiler_0%IGCC</v>
      </c>
      <c r="X513" s="824">
        <f t="shared" si="88"/>
        <v>0.34699999999999998</v>
      </c>
      <c r="Y513" s="375" t="s">
        <v>392</v>
      </c>
      <c r="Z513" s="375" t="s">
        <v>400</v>
      </c>
      <c r="AA513" s="763">
        <f t="shared" si="92"/>
        <v>4.5420010762465971E-3</v>
      </c>
      <c r="AB513" s="375" t="s">
        <v>399</v>
      </c>
      <c r="AC513" s="831" t="str">
        <f t="shared" ca="1" si="89"/>
        <v>Electric tab Row 144-154 for Coal Mix when Inputs tab E710 = TRE</v>
      </c>
    </row>
    <row r="514" spans="9:29" x14ac:dyDescent="0.4">
      <c r="I514" s="428" t="s">
        <v>232</v>
      </c>
      <c r="J514" s="375" t="str">
        <f t="shared" ca="1" si="81"/>
        <v>TRE</v>
      </c>
      <c r="K514" s="375" t="s">
        <v>73</v>
      </c>
      <c r="L514" s="378"/>
      <c r="M514" s="824">
        <f t="shared" si="56"/>
        <v>0.503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TRE</v>
      </c>
      <c r="S514" s="428" t="s">
        <v>49</v>
      </c>
      <c r="T514" s="375" t="s">
        <v>418</v>
      </c>
      <c r="U514" s="375" t="str">
        <f t="shared" ca="1" si="82"/>
        <v>TRE</v>
      </c>
      <c r="V514" s="375" t="s">
        <v>406</v>
      </c>
      <c r="W514" s="375" t="str">
        <f t="shared" si="87"/>
        <v>100%Boiler_0%IGCC</v>
      </c>
      <c r="X514" s="824">
        <f t="shared" si="88"/>
        <v>0.34699999999999998</v>
      </c>
      <c r="Y514" s="375" t="s">
        <v>393</v>
      </c>
      <c r="Z514" s="375" t="s">
        <v>400</v>
      </c>
      <c r="AA514" s="763">
        <f t="shared" si="92"/>
        <v>4.7300011207940132E-6</v>
      </c>
      <c r="AB514" s="375" t="s">
        <v>399</v>
      </c>
      <c r="AC514" s="831" t="str">
        <f t="shared" ca="1" si="89"/>
        <v>Electric tab Row 144-154 for Coal Mix when Inputs tab E710 = TRE</v>
      </c>
    </row>
    <row r="515" spans="9:29" x14ac:dyDescent="0.4">
      <c r="I515" s="428" t="s">
        <v>232</v>
      </c>
      <c r="J515" s="375" t="str">
        <f t="shared" ca="1" si="81"/>
        <v>TRE</v>
      </c>
      <c r="K515" s="375" t="s">
        <v>73</v>
      </c>
      <c r="L515" s="378"/>
      <c r="M515" s="824">
        <f t="shared" si="56"/>
        <v>0.503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TRE</v>
      </c>
      <c r="S515" s="428" t="s">
        <v>49</v>
      </c>
      <c r="T515" s="375" t="s">
        <v>418</v>
      </c>
      <c r="U515" s="375" t="str">
        <f t="shared" ca="1" si="82"/>
        <v>TRE</v>
      </c>
      <c r="V515" s="375" t="s">
        <v>406</v>
      </c>
      <c r="W515" s="375" t="str">
        <f t="shared" si="87"/>
        <v>100%Boiler_0%IGCC</v>
      </c>
      <c r="X515" s="824">
        <f t="shared" si="88"/>
        <v>0.34699999999999998</v>
      </c>
      <c r="Y515" s="375" t="s">
        <v>394</v>
      </c>
      <c r="Z515" s="375" t="s">
        <v>400</v>
      </c>
      <c r="AA515" s="763">
        <f t="shared" si="92"/>
        <v>8.9100021112631409E-6</v>
      </c>
      <c r="AB515" s="375" t="s">
        <v>399</v>
      </c>
      <c r="AC515" s="831" t="str">
        <f t="shared" ca="1" si="89"/>
        <v>Electric tab Row 144-154 for Coal Mix when Inputs tab E710 = TRE</v>
      </c>
    </row>
    <row r="516" spans="9:29" x14ac:dyDescent="0.4">
      <c r="I516" s="428" t="s">
        <v>232</v>
      </c>
      <c r="J516" s="375" t="str">
        <f t="shared" ca="1" si="81"/>
        <v>TRE</v>
      </c>
      <c r="K516" s="375" t="s">
        <v>73</v>
      </c>
      <c r="L516" s="378"/>
      <c r="M516" s="824">
        <f t="shared" si="56"/>
        <v>0.503</v>
      </c>
      <c r="N516" s="375" t="s">
        <v>395</v>
      </c>
      <c r="O516" s="375" t="s">
        <v>400</v>
      </c>
      <c r="P516" s="763">
        <f t="shared" si="90"/>
        <v>8.0000018956346939E-6</v>
      </c>
      <c r="Q516" s="375" t="s">
        <v>399</v>
      </c>
      <c r="R516" s="831" t="str">
        <f t="shared" ca="1" si="91"/>
        <v>Electric tab Row 144-154 for Natural gas Combined Cycle when Inputs tab E710 = TRE</v>
      </c>
      <c r="S516" s="428" t="s">
        <v>49</v>
      </c>
      <c r="T516" s="375" t="s">
        <v>418</v>
      </c>
      <c r="U516" s="375" t="str">
        <f t="shared" ca="1" si="82"/>
        <v>TRE</v>
      </c>
      <c r="V516" s="375" t="s">
        <v>406</v>
      </c>
      <c r="W516" s="375" t="str">
        <f t="shared" si="87"/>
        <v>100%Boiler_0%IGCC</v>
      </c>
      <c r="X516" s="824">
        <f t="shared" si="88"/>
        <v>0.34699999999999998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TRE</v>
      </c>
    </row>
    <row r="517" spans="9:29" x14ac:dyDescent="0.4">
      <c r="I517" s="428" t="s">
        <v>232</v>
      </c>
      <c r="J517" s="375" t="str">
        <f t="shared" ca="1" si="81"/>
        <v>TRE</v>
      </c>
      <c r="K517" s="375" t="s">
        <v>73</v>
      </c>
      <c r="L517" s="378"/>
      <c r="M517" s="824">
        <f t="shared" si="56"/>
        <v>0.503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TRE</v>
      </c>
      <c r="S517" s="428" t="s">
        <v>49</v>
      </c>
      <c r="T517" s="375" t="s">
        <v>418</v>
      </c>
      <c r="U517" s="375" t="str">
        <f t="shared" ca="1" si="82"/>
        <v>TRE</v>
      </c>
      <c r="V517" s="375" t="s">
        <v>406</v>
      </c>
      <c r="W517" s="375" t="str">
        <f t="shared" si="87"/>
        <v>100%Boiler_0%IGCC</v>
      </c>
      <c r="X517" s="824">
        <f t="shared" si="88"/>
        <v>0.34699999999999998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TRE</v>
      </c>
    </row>
    <row r="518" spans="9:29" x14ac:dyDescent="0.4">
      <c r="I518" s="428" t="s">
        <v>232</v>
      </c>
      <c r="J518" s="375" t="str">
        <f t="shared" ca="1" si="81"/>
        <v>TRE</v>
      </c>
      <c r="K518" s="375" t="s">
        <v>73</v>
      </c>
      <c r="L518" s="378"/>
      <c r="M518" s="824">
        <f t="shared" si="56"/>
        <v>0.503</v>
      </c>
      <c r="N518" s="375" t="s">
        <v>397</v>
      </c>
      <c r="O518" s="375" t="s">
        <v>400</v>
      </c>
      <c r="P518" s="763">
        <f t="shared" si="90"/>
        <v>0.40284550892001708</v>
      </c>
      <c r="Q518" s="375" t="s">
        <v>399</v>
      </c>
      <c r="R518" s="831" t="str">
        <f t="shared" ca="1" si="91"/>
        <v>Electric tab Row 144-154 for Natural gas Combined Cycle when Inputs tab E710 = TRE</v>
      </c>
      <c r="S518" s="428" t="s">
        <v>49</v>
      </c>
      <c r="T518" s="375" t="s">
        <v>418</v>
      </c>
      <c r="U518" s="375" t="str">
        <f t="shared" ca="1" si="82"/>
        <v>TRE</v>
      </c>
      <c r="V518" s="375" t="s">
        <v>406</v>
      </c>
      <c r="W518" s="375" t="str">
        <f t="shared" si="87"/>
        <v>100%Boiler_0%IGCC</v>
      </c>
      <c r="X518" s="824">
        <f t="shared" si="88"/>
        <v>0.34699999999999998</v>
      </c>
      <c r="Y518" s="375" t="s">
        <v>397</v>
      </c>
      <c r="Z518" s="375" t="s">
        <v>400</v>
      </c>
      <c r="AA518" s="763">
        <f t="shared" si="92"/>
        <v>0.98340661924808603</v>
      </c>
      <c r="AB518" s="375" t="s">
        <v>399</v>
      </c>
      <c r="AC518" s="831" t="str">
        <f t="shared" ca="1" si="89"/>
        <v>Electric tab Row 144-154 for Coal Mix when Inputs tab E710 = TRE</v>
      </c>
    </row>
    <row r="519" spans="9:29" x14ac:dyDescent="0.4">
      <c r="I519" s="428" t="s">
        <v>232</v>
      </c>
      <c r="J519" s="375" t="str">
        <f t="shared" ca="1" si="81"/>
        <v>TRE</v>
      </c>
      <c r="K519" s="375" t="s">
        <v>73</v>
      </c>
      <c r="L519" s="378"/>
      <c r="M519" s="824">
        <f t="shared" si="56"/>
        <v>0.503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TRE</v>
      </c>
      <c r="S519" s="428" t="s">
        <v>49</v>
      </c>
      <c r="T519" s="375" t="s">
        <v>418</v>
      </c>
      <c r="U519" s="375" t="str">
        <f t="shared" ca="1" si="82"/>
        <v>TRE</v>
      </c>
      <c r="V519" s="375" t="s">
        <v>406</v>
      </c>
      <c r="W519" s="375" t="str">
        <f t="shared" si="87"/>
        <v>100%Boiler_0%IGCC</v>
      </c>
      <c r="X519" s="824">
        <f t="shared" si="88"/>
        <v>0.34699999999999998</v>
      </c>
      <c r="Y519" s="375" t="s">
        <v>387</v>
      </c>
      <c r="Z519" s="375" t="s">
        <v>401</v>
      </c>
      <c r="AA519" s="378">
        <f>(D145+D189)/1000/10^6/0.000293071</f>
        <v>2.0811813297244141E-5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TRE</v>
      </c>
    </row>
    <row r="520" spans="9:29" x14ac:dyDescent="0.4">
      <c r="I520" s="428" t="s">
        <v>232</v>
      </c>
      <c r="J520" s="375" t="str">
        <f t="shared" ca="1" si="81"/>
        <v>TRE</v>
      </c>
      <c r="K520" s="375" t="s">
        <v>73</v>
      </c>
      <c r="L520" s="378"/>
      <c r="M520" s="824">
        <f t="shared" si="56"/>
        <v>0.503</v>
      </c>
      <c r="N520" s="375" t="s">
        <v>388</v>
      </c>
      <c r="O520" s="375" t="s">
        <v>401</v>
      </c>
      <c r="P520" s="378">
        <f t="shared" ref="P520:P529" si="94">(K146+K190)/1000/10^6/0.000293071</f>
        <v>1.0297643782269845E-4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TRE</v>
      </c>
      <c r="S520" s="428" t="s">
        <v>49</v>
      </c>
      <c r="T520" s="375" t="s">
        <v>418</v>
      </c>
      <c r="U520" s="375" t="str">
        <f t="shared" ca="1" si="82"/>
        <v>TRE</v>
      </c>
      <c r="V520" s="375" t="s">
        <v>406</v>
      </c>
      <c r="W520" s="375" t="str">
        <f t="shared" si="87"/>
        <v>100%Boiler_0%IGCC</v>
      </c>
      <c r="X520" s="824">
        <f t="shared" si="88"/>
        <v>0.34699999999999998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1.7346176549655723E-4</v>
      </c>
      <c r="AB520" s="375" t="s">
        <v>399</v>
      </c>
      <c r="AC520" s="831" t="str">
        <f t="shared" ca="1" si="93"/>
        <v>Electric tab Row 144-154 plus Row 188-198 for Coal Mix when Inputs tab E710 = TRE</v>
      </c>
    </row>
    <row r="521" spans="9:29" x14ac:dyDescent="0.4">
      <c r="I521" s="428" t="s">
        <v>232</v>
      </c>
      <c r="J521" s="375" t="str">
        <f t="shared" ca="1" si="81"/>
        <v>TRE</v>
      </c>
      <c r="K521" s="375" t="s">
        <v>73</v>
      </c>
      <c r="L521" s="378"/>
      <c r="M521" s="824">
        <f t="shared" si="56"/>
        <v>0.503</v>
      </c>
      <c r="N521" s="375" t="s">
        <v>389</v>
      </c>
      <c r="O521" s="375" t="s">
        <v>401</v>
      </c>
      <c r="P521" s="378">
        <f t="shared" si="94"/>
        <v>1.9143573723416361E-4</v>
      </c>
      <c r="Q521" s="375" t="s">
        <v>399</v>
      </c>
      <c r="R521" s="831" t="str">
        <f t="shared" ca="1" si="95"/>
        <v>Electric tab Row 144-154 plus Row 188-198 for Natural gas Combined Cycle when Inputs tab E710 = TRE</v>
      </c>
      <c r="S521" s="428" t="s">
        <v>49</v>
      </c>
      <c r="T521" s="375" t="s">
        <v>418</v>
      </c>
      <c r="U521" s="375" t="str">
        <f t="shared" ca="1" si="82"/>
        <v>TRE</v>
      </c>
      <c r="V521" s="375" t="s">
        <v>406</v>
      </c>
      <c r="W521" s="375" t="str">
        <f t="shared" si="87"/>
        <v>100%Boiler_0%IGCC</v>
      </c>
      <c r="X521" s="824">
        <f t="shared" si="88"/>
        <v>0.34699999999999998</v>
      </c>
      <c r="Y521" s="375" t="s">
        <v>389</v>
      </c>
      <c r="Z521" s="375" t="s">
        <v>401</v>
      </c>
      <c r="AA521" s="378">
        <f t="shared" si="96"/>
        <v>1.0038286104628617E-3</v>
      </c>
      <c r="AB521" s="375" t="s">
        <v>399</v>
      </c>
      <c r="AC521" s="831" t="str">
        <f t="shared" ca="1" si="93"/>
        <v>Electric tab Row 144-154 plus Row 188-198 for Coal Mix when Inputs tab E710 = TRE</v>
      </c>
    </row>
    <row r="522" spans="9:29" x14ac:dyDescent="0.4">
      <c r="I522" s="428" t="s">
        <v>232</v>
      </c>
      <c r="J522" s="375" t="str">
        <f t="shared" ca="1" si="81"/>
        <v>TRE</v>
      </c>
      <c r="K522" s="375" t="s">
        <v>73</v>
      </c>
      <c r="L522" s="378"/>
      <c r="M522" s="824">
        <f t="shared" si="56"/>
        <v>0.503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TRE</v>
      </c>
      <c r="S522" s="428" t="s">
        <v>49</v>
      </c>
      <c r="T522" s="375" t="s">
        <v>418</v>
      </c>
      <c r="U522" s="375" t="str">
        <f t="shared" ca="1" si="82"/>
        <v>TRE</v>
      </c>
      <c r="V522" s="375" t="s">
        <v>406</v>
      </c>
      <c r="W522" s="375" t="str">
        <f t="shared" si="87"/>
        <v>100%Boiler_0%IGCC</v>
      </c>
      <c r="X522" s="824">
        <f t="shared" si="88"/>
        <v>0.34699999999999998</v>
      </c>
      <c r="Y522" s="375" t="s">
        <v>390</v>
      </c>
      <c r="Z522" s="375" t="s">
        <v>401</v>
      </c>
      <c r="AA522" s="378">
        <f t="shared" si="96"/>
        <v>1.245022082363664E-4</v>
      </c>
      <c r="AB522" s="375" t="s">
        <v>399</v>
      </c>
      <c r="AC522" s="831" t="str">
        <f t="shared" ca="1" si="93"/>
        <v>Electric tab Row 144-154 plus Row 188-198 for Coal Mix when Inputs tab E710 = TRE</v>
      </c>
    </row>
    <row r="523" spans="9:29" x14ac:dyDescent="0.4">
      <c r="I523" s="428" t="s">
        <v>232</v>
      </c>
      <c r="J523" s="375" t="str">
        <f t="shared" ca="1" si="81"/>
        <v>TRE</v>
      </c>
      <c r="K523" s="375" t="s">
        <v>73</v>
      </c>
      <c r="L523" s="378"/>
      <c r="M523" s="824">
        <f t="shared" si="56"/>
        <v>0.503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TRE</v>
      </c>
      <c r="S523" s="428" t="s">
        <v>49</v>
      </c>
      <c r="T523" s="375" t="s">
        <v>418</v>
      </c>
      <c r="U523" s="375" t="str">
        <f t="shared" ca="1" si="82"/>
        <v>TRE</v>
      </c>
      <c r="V523" s="375" t="s">
        <v>406</v>
      </c>
      <c r="W523" s="375" t="str">
        <f t="shared" si="87"/>
        <v>100%Boiler_0%IGCC</v>
      </c>
      <c r="X523" s="824">
        <f t="shared" si="88"/>
        <v>0.34699999999999998</v>
      </c>
      <c r="Y523" s="375" t="s">
        <v>391</v>
      </c>
      <c r="Z523" s="375" t="s">
        <v>401</v>
      </c>
      <c r="AA523" s="378">
        <f t="shared" si="96"/>
        <v>1.1023184633933594E-4</v>
      </c>
      <c r="AB523" s="375" t="s">
        <v>399</v>
      </c>
      <c r="AC523" s="831" t="str">
        <f t="shared" ca="1" si="93"/>
        <v>Electric tab Row 144-154 plus Row 188-198 for Coal Mix when Inputs tab E710 = TRE</v>
      </c>
    </row>
    <row r="524" spans="9:29" x14ac:dyDescent="0.4">
      <c r="I524" s="428" t="s">
        <v>232</v>
      </c>
      <c r="J524" s="375" t="str">
        <f t="shared" ca="1" si="81"/>
        <v>TRE</v>
      </c>
      <c r="K524" s="375" t="s">
        <v>73</v>
      </c>
      <c r="L524" s="378"/>
      <c r="M524" s="824">
        <f t="shared" si="56"/>
        <v>0.503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TRE</v>
      </c>
      <c r="S524" s="428" t="s">
        <v>49</v>
      </c>
      <c r="T524" s="375" t="s">
        <v>418</v>
      </c>
      <c r="U524" s="375" t="str">
        <f t="shared" ca="1" si="82"/>
        <v>TRE</v>
      </c>
      <c r="V524" s="375" t="s">
        <v>406</v>
      </c>
      <c r="W524" s="375" t="str">
        <f t="shared" si="87"/>
        <v>100%Boiler_0%IGCC</v>
      </c>
      <c r="X524" s="824">
        <f t="shared" si="88"/>
        <v>0.34699999999999998</v>
      </c>
      <c r="Y524" s="375" t="s">
        <v>392</v>
      </c>
      <c r="Z524" s="375" t="s">
        <v>401</v>
      </c>
      <c r="AA524" s="378">
        <f t="shared" si="96"/>
        <v>4.5448296801665015E-3</v>
      </c>
      <c r="AB524" s="375" t="s">
        <v>399</v>
      </c>
      <c r="AC524" s="831" t="str">
        <f t="shared" ca="1" si="93"/>
        <v>Electric tab Row 144-154 plus Row 188-198 for Coal Mix when Inputs tab E710 = TRE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TRE</v>
      </c>
      <c r="K525" s="375" t="s">
        <v>73</v>
      </c>
      <c r="L525" s="378"/>
      <c r="M525" s="824">
        <f t="shared" si="56"/>
        <v>0.503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TRE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TRE</v>
      </c>
      <c r="V525" s="375" t="s">
        <v>406</v>
      </c>
      <c r="W525" s="375" t="str">
        <f t="shared" si="87"/>
        <v>100%Boiler_0%IGCC</v>
      </c>
      <c r="X525" s="824">
        <f t="shared" si="88"/>
        <v>0.34699999999999998</v>
      </c>
      <c r="Y525" s="375" t="s">
        <v>393</v>
      </c>
      <c r="Z525" s="375" t="s">
        <v>401</v>
      </c>
      <c r="AA525" s="378">
        <f t="shared" si="96"/>
        <v>4.7343248160216569E-6</v>
      </c>
      <c r="AB525" s="375" t="s">
        <v>399</v>
      </c>
      <c r="AC525" s="831" t="str">
        <f t="shared" ca="1" si="93"/>
        <v>Electric tab Row 144-154 plus Row 188-198 for Coal Mix when Inputs tab E710 = TRE</v>
      </c>
    </row>
    <row r="526" spans="9:29" x14ac:dyDescent="0.4">
      <c r="I526" s="428" t="s">
        <v>232</v>
      </c>
      <c r="J526" s="375" t="str">
        <f t="shared" ca="1" si="97"/>
        <v>TRE</v>
      </c>
      <c r="K526" s="375" t="s">
        <v>73</v>
      </c>
      <c r="L526" s="378"/>
      <c r="M526" s="824">
        <f t="shared" ref="M526:M552" si="99">INDEX($D$66:$D$69,MATCH(K526,$A$66:$A$69,0))</f>
        <v>0.503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TRE</v>
      </c>
      <c r="S526" s="428" t="s">
        <v>49</v>
      </c>
      <c r="T526" s="375" t="s">
        <v>418</v>
      </c>
      <c r="U526" s="375" t="str">
        <f t="shared" ca="1" si="98"/>
        <v>TRE</v>
      </c>
      <c r="V526" s="375" t="s">
        <v>406</v>
      </c>
      <c r="W526" s="375" t="str">
        <f t="shared" si="87"/>
        <v>100%Boiler_0%IGCC</v>
      </c>
      <c r="X526" s="824">
        <f t="shared" si="88"/>
        <v>0.34699999999999998</v>
      </c>
      <c r="Y526" s="375" t="s">
        <v>394</v>
      </c>
      <c r="Z526" s="375" t="s">
        <v>401</v>
      </c>
      <c r="AA526" s="378">
        <f t="shared" si="96"/>
        <v>8.9194724822229059E-6</v>
      </c>
      <c r="AB526" s="375" t="s">
        <v>399</v>
      </c>
      <c r="AC526" s="831" t="str">
        <f t="shared" ca="1" si="93"/>
        <v>Electric tab Row 144-154 plus Row 188-198 for Coal Mix when Inputs tab E710 = TRE</v>
      </c>
    </row>
    <row r="527" spans="9:29" x14ac:dyDescent="0.4">
      <c r="I527" s="428" t="s">
        <v>232</v>
      </c>
      <c r="J527" s="375" t="str">
        <f t="shared" ca="1" si="97"/>
        <v>TRE</v>
      </c>
      <c r="K527" s="375" t="s">
        <v>73</v>
      </c>
      <c r="M527" s="824">
        <f t="shared" si="99"/>
        <v>0.503</v>
      </c>
      <c r="N527" s="375" t="s">
        <v>395</v>
      </c>
      <c r="O527" s="375" t="s">
        <v>401</v>
      </c>
      <c r="P527" s="378">
        <f t="shared" si="94"/>
        <v>8.6933598461426699E-6</v>
      </c>
      <c r="Q527" s="375" t="s">
        <v>399</v>
      </c>
      <c r="R527" s="831" t="str">
        <f t="shared" ca="1" si="95"/>
        <v>Electric tab Row 144-154 plus Row 188-198 for Natural gas Combined Cycle when Inputs tab E710 = TRE</v>
      </c>
      <c r="S527" s="428" t="s">
        <v>49</v>
      </c>
      <c r="T527" s="375" t="s">
        <v>418</v>
      </c>
      <c r="U527" s="375" t="str">
        <f t="shared" ca="1" si="98"/>
        <v>TRE</v>
      </c>
      <c r="V527" s="375" t="s">
        <v>406</v>
      </c>
      <c r="W527" s="375" t="str">
        <f t="shared" si="87"/>
        <v>100%Boiler_0%IGCC</v>
      </c>
      <c r="X527" s="824">
        <f t="shared" si="88"/>
        <v>0.34699999999999998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TRE</v>
      </c>
    </row>
    <row r="528" spans="9:29" x14ac:dyDescent="0.4">
      <c r="I528" s="428" t="s">
        <v>232</v>
      </c>
      <c r="J528" s="375" t="str">
        <f t="shared" ca="1" si="97"/>
        <v>TRE</v>
      </c>
      <c r="K528" s="375" t="s">
        <v>73</v>
      </c>
      <c r="M528" s="824">
        <f t="shared" si="99"/>
        <v>0.503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TRE</v>
      </c>
      <c r="S528" s="428" t="s">
        <v>49</v>
      </c>
      <c r="T528" s="375" t="s">
        <v>418</v>
      </c>
      <c r="U528" s="375" t="str">
        <f t="shared" ca="1" si="98"/>
        <v>TRE</v>
      </c>
      <c r="V528" s="375" t="s">
        <v>406</v>
      </c>
      <c r="W528" s="375" t="str">
        <f t="shared" si="87"/>
        <v>100%Boiler_0%IGCC</v>
      </c>
      <c r="X528" s="824">
        <f t="shared" si="88"/>
        <v>0.34699999999999998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TRE</v>
      </c>
    </row>
    <row r="529" spans="9:29" x14ac:dyDescent="0.4">
      <c r="I529" s="428" t="s">
        <v>232</v>
      </c>
      <c r="J529" s="375" t="str">
        <f t="shared" ca="1" si="97"/>
        <v>TRE</v>
      </c>
      <c r="K529" s="375" t="s">
        <v>73</v>
      </c>
      <c r="M529" s="824">
        <f t="shared" si="99"/>
        <v>0.503</v>
      </c>
      <c r="N529" s="375" t="s">
        <v>397</v>
      </c>
      <c r="O529" s="375" t="s">
        <v>401</v>
      </c>
      <c r="P529" s="378">
        <f t="shared" si="94"/>
        <v>0.40326881635342432</v>
      </c>
      <c r="Q529" s="375" t="s">
        <v>399</v>
      </c>
      <c r="R529" s="831" t="str">
        <f t="shared" ca="1" si="95"/>
        <v>Electric tab Row 144-154 plus Row 188-198 for Natural gas Combined Cycle when Inputs tab E710 = TRE</v>
      </c>
      <c r="S529" s="428" t="s">
        <v>49</v>
      </c>
      <c r="T529" s="375" t="s">
        <v>418</v>
      </c>
      <c r="U529" s="375" t="str">
        <f t="shared" ca="1" si="98"/>
        <v>TRE</v>
      </c>
      <c r="V529" s="375" t="s">
        <v>406</v>
      </c>
      <c r="W529" s="375" t="str">
        <f t="shared" si="87"/>
        <v>100%Boiler_0%IGCC</v>
      </c>
      <c r="X529" s="824">
        <f t="shared" si="88"/>
        <v>0.34699999999999998</v>
      </c>
      <c r="Y529" s="375" t="s">
        <v>397</v>
      </c>
      <c r="Z529" s="375" t="s">
        <v>401</v>
      </c>
      <c r="AA529" s="378">
        <f t="shared" si="96"/>
        <v>0.98420299178150583</v>
      </c>
      <c r="AB529" s="375" t="s">
        <v>399</v>
      </c>
      <c r="AC529" s="831" t="str">
        <f t="shared" ca="1" si="93"/>
        <v>Electric tab Row 144-154 plus Row 188-198 for Coal Mix when Inputs tab E710 = TRE</v>
      </c>
    </row>
    <row r="530" spans="9:29" x14ac:dyDescent="0.4">
      <c r="I530" s="428" t="s">
        <v>232</v>
      </c>
      <c r="J530" s="375" t="str">
        <f t="shared" ca="1" si="97"/>
        <v>TRE</v>
      </c>
      <c r="K530" s="375" t="s">
        <v>55</v>
      </c>
      <c r="M530" s="824">
        <f t="shared" si="99"/>
        <v>0.35399999999999998</v>
      </c>
      <c r="N530" s="375" t="s">
        <v>385</v>
      </c>
      <c r="O530" s="375" t="s">
        <v>400</v>
      </c>
      <c r="P530" s="761">
        <f>L139/10^6</f>
        <v>2.8248587570621471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TRE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TRE</v>
      </c>
      <c r="V530" s="375" t="s">
        <v>52</v>
      </c>
      <c r="X530" s="824">
        <f t="shared" ref="X530:X575" si="101">INDEX($D$71:$D$72,MATCH(V530,$A$71:$A$72,0))</f>
        <v>0.34699999999999998</v>
      </c>
      <c r="Y530" s="375" t="s">
        <v>411</v>
      </c>
      <c r="Z530" s="375" t="s">
        <v>400</v>
      </c>
      <c r="AA530" s="761">
        <f>N140/10^6</f>
        <v>2.8818443804034586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TRE</v>
      </c>
    </row>
    <row r="531" spans="9:29" x14ac:dyDescent="0.4">
      <c r="I531" s="428" t="s">
        <v>232</v>
      </c>
      <c r="J531" s="375" t="str">
        <f t="shared" ca="1" si="97"/>
        <v>TRE</v>
      </c>
      <c r="K531" s="375" t="s">
        <v>55</v>
      </c>
      <c r="M531" s="824">
        <f t="shared" si="99"/>
        <v>0.35399999999999998</v>
      </c>
      <c r="N531" s="375" t="s">
        <v>387</v>
      </c>
      <c r="O531" s="375" t="s">
        <v>400</v>
      </c>
      <c r="P531" s="763">
        <f>L145/1000/10^6/0.000293071</f>
        <v>9.3500022155230489E-4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TRE</v>
      </c>
      <c r="S531" s="428" t="s">
        <v>49</v>
      </c>
      <c r="T531" s="375" t="s">
        <v>414</v>
      </c>
      <c r="U531" s="375" t="str">
        <f t="shared" ca="1" si="100"/>
        <v>TRE</v>
      </c>
      <c r="V531" s="375" t="s">
        <v>52</v>
      </c>
      <c r="X531" s="824">
        <f t="shared" si="101"/>
        <v>0.34699999999999998</v>
      </c>
      <c r="Y531" s="375" t="s">
        <v>387</v>
      </c>
      <c r="Z531" s="375" t="s">
        <v>400</v>
      </c>
      <c r="AA531" s="763">
        <f>N145/1000/10^6/0.000293071</f>
        <v>2.0000004739086739E-5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TRE</v>
      </c>
    </row>
    <row r="532" spans="9:29" x14ac:dyDescent="0.4">
      <c r="I532" s="428" t="s">
        <v>232</v>
      </c>
      <c r="J532" s="375" t="str">
        <f t="shared" ca="1" si="97"/>
        <v>TRE</v>
      </c>
      <c r="K532" s="375" t="s">
        <v>55</v>
      </c>
      <c r="M532" s="824">
        <f t="shared" si="99"/>
        <v>0.35399999999999998</v>
      </c>
      <c r="N532" s="375" t="s">
        <v>388</v>
      </c>
      <c r="O532" s="375" t="s">
        <v>400</v>
      </c>
      <c r="P532" s="763">
        <f t="shared" ref="P532:P541" si="103">L146/1000/10^6/0.000293071</f>
        <v>3.2150007618081925E-3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TRE</v>
      </c>
      <c r="S532" s="428" t="s">
        <v>49</v>
      </c>
      <c r="T532" s="375" t="s">
        <v>414</v>
      </c>
      <c r="U532" s="375" t="str">
        <f t="shared" ca="1" si="100"/>
        <v>TRE</v>
      </c>
      <c r="V532" s="375" t="s">
        <v>52</v>
      </c>
      <c r="X532" s="824">
        <f t="shared" si="101"/>
        <v>0.34699999999999998</v>
      </c>
      <c r="Y532" s="375" t="s">
        <v>388</v>
      </c>
      <c r="Z532" s="375" t="s">
        <v>400</v>
      </c>
      <c r="AA532" s="763">
        <f t="shared" ref="AA532:AA541" si="105">N146/1000/10^6/0.000293071</f>
        <v>1.6800003980832858E-4</v>
      </c>
      <c r="AB532" s="375" t="s">
        <v>399</v>
      </c>
      <c r="AC532" s="831" t="str">
        <f t="shared" ca="1" si="102"/>
        <v>Electric tab Row 144-154 for Coal Boiler when Inputs tab E710 = TRE</v>
      </c>
    </row>
    <row r="533" spans="9:29" x14ac:dyDescent="0.4">
      <c r="I533" s="428" t="s">
        <v>232</v>
      </c>
      <c r="J533" s="375" t="str">
        <f t="shared" ca="1" si="97"/>
        <v>TRE</v>
      </c>
      <c r="K533" s="375" t="s">
        <v>55</v>
      </c>
      <c r="M533" s="824">
        <f t="shared" si="99"/>
        <v>0.35399999999999998</v>
      </c>
      <c r="N533" s="375" t="s">
        <v>389</v>
      </c>
      <c r="O533" s="375" t="s">
        <v>400</v>
      </c>
      <c r="P533" s="763">
        <f t="shared" si="103"/>
        <v>1.2700003009320077E-3</v>
      </c>
      <c r="Q533" s="375" t="s">
        <v>399</v>
      </c>
      <c r="R533" s="831" t="str">
        <f t="shared" ca="1" si="104"/>
        <v>Electric tab Row 144-154 for Natural gas Internal Combustion Engine when Inputs tab E710 = TRE</v>
      </c>
      <c r="S533" s="428" t="s">
        <v>49</v>
      </c>
      <c r="T533" s="375" t="s">
        <v>414</v>
      </c>
      <c r="U533" s="375" t="str">
        <f t="shared" ca="1" si="100"/>
        <v>TRE</v>
      </c>
      <c r="V533" s="375" t="s">
        <v>52</v>
      </c>
      <c r="X533" s="824">
        <f t="shared" si="101"/>
        <v>0.34699999999999998</v>
      </c>
      <c r="Y533" s="375" t="s">
        <v>389</v>
      </c>
      <c r="Z533" s="375" t="s">
        <v>400</v>
      </c>
      <c r="AA533" s="763">
        <f t="shared" si="105"/>
        <v>1.0030002376651996E-3</v>
      </c>
      <c r="AB533" s="375" t="s">
        <v>399</v>
      </c>
      <c r="AC533" s="831" t="str">
        <f t="shared" ca="1" si="102"/>
        <v>Electric tab Row 144-154 for Coal Boiler when Inputs tab E710 = TRE</v>
      </c>
    </row>
    <row r="534" spans="9:29" x14ac:dyDescent="0.4">
      <c r="I534" s="428" t="s">
        <v>232</v>
      </c>
      <c r="J534" s="375" t="str">
        <f t="shared" ca="1" si="97"/>
        <v>TRE</v>
      </c>
      <c r="K534" s="375" t="s">
        <v>55</v>
      </c>
      <c r="L534" s="378"/>
      <c r="M534" s="824">
        <f t="shared" si="99"/>
        <v>0.35399999999999998</v>
      </c>
      <c r="N534" s="375" t="s">
        <v>390</v>
      </c>
      <c r="O534" s="375" t="s">
        <v>400</v>
      </c>
      <c r="P534" s="763">
        <f t="shared" si="103"/>
        <v>3.9700009407087175E-4</v>
      </c>
      <c r="Q534" s="375" t="s">
        <v>399</v>
      </c>
      <c r="R534" s="831" t="str">
        <f t="shared" ca="1" si="104"/>
        <v>Electric tab Row 144-154 for Natural gas Internal Combustion Engine when Inputs tab E710 = TRE</v>
      </c>
      <c r="S534" s="428" t="s">
        <v>49</v>
      </c>
      <c r="T534" s="375" t="s">
        <v>414</v>
      </c>
      <c r="U534" s="375" t="str">
        <f t="shared" ca="1" si="100"/>
        <v>TRE</v>
      </c>
      <c r="V534" s="375" t="s">
        <v>52</v>
      </c>
      <c r="W534" s="378"/>
      <c r="X534" s="824">
        <f t="shared" si="101"/>
        <v>0.34699999999999998</v>
      </c>
      <c r="Y534" s="375" t="s">
        <v>390</v>
      </c>
      <c r="Z534" s="375" t="s">
        <v>400</v>
      </c>
      <c r="AA534" s="763">
        <f t="shared" si="105"/>
        <v>1.2400002938233777E-4</v>
      </c>
      <c r="AB534" s="375" t="s">
        <v>399</v>
      </c>
      <c r="AC534" s="831" t="str">
        <f t="shared" ca="1" si="102"/>
        <v>Electric tab Row 144-154 for Coal Boiler when Inputs tab E710 = TRE</v>
      </c>
    </row>
    <row r="535" spans="9:29" x14ac:dyDescent="0.4">
      <c r="I535" s="428" t="s">
        <v>232</v>
      </c>
      <c r="J535" s="375" t="str">
        <f t="shared" ca="1" si="97"/>
        <v>TRE</v>
      </c>
      <c r="K535" s="375" t="s">
        <v>55</v>
      </c>
      <c r="L535" s="378"/>
      <c r="M535" s="824">
        <f t="shared" si="99"/>
        <v>0.35399999999999998</v>
      </c>
      <c r="N535" s="375" t="s">
        <v>391</v>
      </c>
      <c r="O535" s="375" t="s">
        <v>400</v>
      </c>
      <c r="P535" s="763">
        <f t="shared" si="103"/>
        <v>3.9700009407087175E-4</v>
      </c>
      <c r="Q535" s="375" t="s">
        <v>399</v>
      </c>
      <c r="R535" s="831" t="str">
        <f t="shared" ca="1" si="104"/>
        <v>Electric tab Row 144-154 for Natural gas Internal Combustion Engine when Inputs tab E710 = TRE</v>
      </c>
      <c r="S535" s="428" t="s">
        <v>49</v>
      </c>
      <c r="T535" s="375" t="s">
        <v>414</v>
      </c>
      <c r="U535" s="375" t="str">
        <f t="shared" ca="1" si="100"/>
        <v>TRE</v>
      </c>
      <c r="V535" s="375" t="s">
        <v>52</v>
      </c>
      <c r="W535" s="378"/>
      <c r="X535" s="824">
        <f t="shared" si="101"/>
        <v>0.34699999999999998</v>
      </c>
      <c r="Y535" s="375" t="s">
        <v>391</v>
      </c>
      <c r="Z535" s="375" t="s">
        <v>400</v>
      </c>
      <c r="AA535" s="763">
        <f t="shared" si="105"/>
        <v>1.1000002606497702E-4</v>
      </c>
      <c r="AB535" s="375" t="s">
        <v>399</v>
      </c>
      <c r="AC535" s="831" t="str">
        <f t="shared" ca="1" si="102"/>
        <v>Electric tab Row 144-154 for Coal Boiler when Inputs tab E710 = TRE</v>
      </c>
    </row>
    <row r="536" spans="9:29" x14ac:dyDescent="0.4">
      <c r="I536" s="428" t="s">
        <v>232</v>
      </c>
      <c r="J536" s="375" t="str">
        <f t="shared" ca="1" si="97"/>
        <v>TRE</v>
      </c>
      <c r="K536" s="375" t="s">
        <v>55</v>
      </c>
      <c r="L536" s="378"/>
      <c r="M536" s="824">
        <f t="shared" si="99"/>
        <v>0.35399999999999998</v>
      </c>
      <c r="N536" s="375" t="s">
        <v>392</v>
      </c>
      <c r="O536" s="375" t="s">
        <v>400</v>
      </c>
      <c r="P536" s="763">
        <f t="shared" si="103"/>
        <v>2.0000004739086735E-6</v>
      </c>
      <c r="Q536" s="375" t="s">
        <v>399</v>
      </c>
      <c r="R536" s="831" t="str">
        <f t="shared" ca="1" si="104"/>
        <v>Electric tab Row 144-154 for Natural gas Internal Combustion Engine when Inputs tab E710 = TRE</v>
      </c>
      <c r="S536" s="428" t="s">
        <v>49</v>
      </c>
      <c r="T536" s="375" t="s">
        <v>414</v>
      </c>
      <c r="U536" s="375" t="str">
        <f t="shared" ca="1" si="100"/>
        <v>TRE</v>
      </c>
      <c r="V536" s="375" t="s">
        <v>52</v>
      </c>
      <c r="W536" s="378"/>
      <c r="X536" s="824">
        <f t="shared" si="101"/>
        <v>0.34699999999999998</v>
      </c>
      <c r="Y536" s="375" t="s">
        <v>392</v>
      </c>
      <c r="Z536" s="375" t="s">
        <v>400</v>
      </c>
      <c r="AA536" s="763">
        <f t="shared" si="105"/>
        <v>4.5420010762465971E-3</v>
      </c>
      <c r="AB536" s="375" t="s">
        <v>399</v>
      </c>
      <c r="AC536" s="831" t="str">
        <f t="shared" ca="1" si="102"/>
        <v>Electric tab Row 144-154 for Coal Boiler when Inputs tab E710 = TRE</v>
      </c>
    </row>
    <row r="537" spans="9:29" x14ac:dyDescent="0.4">
      <c r="I537" s="428" t="s">
        <v>232</v>
      </c>
      <c r="J537" s="375" t="str">
        <f t="shared" ca="1" si="97"/>
        <v>TRE</v>
      </c>
      <c r="K537" s="375" t="s">
        <v>55</v>
      </c>
      <c r="L537" s="378"/>
      <c r="M537" s="824">
        <f t="shared" si="99"/>
        <v>0.35399999999999998</v>
      </c>
      <c r="N537" s="375" t="s">
        <v>393</v>
      </c>
      <c r="O537" s="375" t="s">
        <v>400</v>
      </c>
      <c r="P537" s="763">
        <f t="shared" si="103"/>
        <v>7.9400018814174332E-5</v>
      </c>
      <c r="Q537" s="375" t="s">
        <v>399</v>
      </c>
      <c r="R537" s="831" t="str">
        <f t="shared" ca="1" si="104"/>
        <v>Electric tab Row 144-154 for Natural gas Internal Combustion Engine when Inputs tab E710 = TRE</v>
      </c>
      <c r="S537" s="428" t="s">
        <v>49</v>
      </c>
      <c r="T537" s="375" t="s">
        <v>414</v>
      </c>
      <c r="U537" s="375" t="str">
        <f t="shared" ca="1" si="100"/>
        <v>TRE</v>
      </c>
      <c r="V537" s="375" t="s">
        <v>52</v>
      </c>
      <c r="W537" s="378"/>
      <c r="X537" s="824">
        <f t="shared" si="101"/>
        <v>0.34699999999999998</v>
      </c>
      <c r="Y537" s="375" t="s">
        <v>393</v>
      </c>
      <c r="Z537" s="375" t="s">
        <v>400</v>
      </c>
      <c r="AA537" s="763">
        <f t="shared" si="105"/>
        <v>4.7300011207940132E-6</v>
      </c>
      <c r="AB537" s="375" t="s">
        <v>399</v>
      </c>
      <c r="AC537" s="831" t="str">
        <f t="shared" ca="1" si="102"/>
        <v>Electric tab Row 144-154 for Coal Boiler when Inputs tab E710 = TRE</v>
      </c>
    </row>
    <row r="538" spans="9:29" x14ac:dyDescent="0.4">
      <c r="I538" s="428" t="s">
        <v>232</v>
      </c>
      <c r="J538" s="375" t="str">
        <f t="shared" ca="1" si="97"/>
        <v>TRE</v>
      </c>
      <c r="K538" s="375" t="s">
        <v>55</v>
      </c>
      <c r="L538" s="378"/>
      <c r="M538" s="824">
        <f t="shared" si="99"/>
        <v>0.35399999999999998</v>
      </c>
      <c r="N538" s="375" t="s">
        <v>394</v>
      </c>
      <c r="O538" s="375" t="s">
        <v>400</v>
      </c>
      <c r="P538" s="763">
        <f t="shared" si="103"/>
        <v>1.6991604026233306E-4</v>
      </c>
      <c r="Q538" s="375" t="s">
        <v>399</v>
      </c>
      <c r="R538" s="831" t="str">
        <f t="shared" ca="1" si="104"/>
        <v>Electric tab Row 144-154 for Natural gas Internal Combustion Engine when Inputs tab E710 = TRE</v>
      </c>
      <c r="S538" s="428" t="s">
        <v>49</v>
      </c>
      <c r="T538" s="375" t="s">
        <v>414</v>
      </c>
      <c r="U538" s="375" t="str">
        <f t="shared" ca="1" si="100"/>
        <v>TRE</v>
      </c>
      <c r="V538" s="375" t="s">
        <v>52</v>
      </c>
      <c r="W538" s="378"/>
      <c r="X538" s="824">
        <f t="shared" si="101"/>
        <v>0.34699999999999998</v>
      </c>
      <c r="Y538" s="375" t="s">
        <v>394</v>
      </c>
      <c r="Z538" s="375" t="s">
        <v>400</v>
      </c>
      <c r="AA538" s="763">
        <f t="shared" si="105"/>
        <v>8.9100021112631409E-6</v>
      </c>
      <c r="AB538" s="375" t="s">
        <v>399</v>
      </c>
      <c r="AC538" s="831" t="str">
        <f t="shared" ca="1" si="102"/>
        <v>Electric tab Row 144-154 for Coal Boiler when Inputs tab E710 = TRE</v>
      </c>
    </row>
    <row r="539" spans="9:29" x14ac:dyDescent="0.4">
      <c r="I539" s="428" t="s">
        <v>232</v>
      </c>
      <c r="J539" s="375" t="str">
        <f t="shared" ca="1" si="97"/>
        <v>TRE</v>
      </c>
      <c r="K539" s="375" t="s">
        <v>55</v>
      </c>
      <c r="L539" s="378"/>
      <c r="M539" s="824">
        <f t="shared" si="99"/>
        <v>0.35399999999999998</v>
      </c>
      <c r="N539" s="375" t="s">
        <v>395</v>
      </c>
      <c r="O539" s="375" t="s">
        <v>400</v>
      </c>
      <c r="P539" s="763">
        <f t="shared" si="103"/>
        <v>1.000000236954337E-5</v>
      </c>
      <c r="Q539" s="375" t="s">
        <v>399</v>
      </c>
      <c r="R539" s="831" t="str">
        <f t="shared" ca="1" si="104"/>
        <v>Electric tab Row 144-154 for Natural gas Internal Combustion Engine when Inputs tab E710 = TRE</v>
      </c>
      <c r="S539" s="428" t="s">
        <v>49</v>
      </c>
      <c r="T539" s="375" t="s">
        <v>414</v>
      </c>
      <c r="U539" s="375" t="str">
        <f t="shared" ca="1" si="100"/>
        <v>TRE</v>
      </c>
      <c r="V539" s="375" t="s">
        <v>52</v>
      </c>
      <c r="W539" s="378"/>
      <c r="X539" s="824">
        <f t="shared" si="101"/>
        <v>0.34699999999999998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TRE</v>
      </c>
    </row>
    <row r="540" spans="9:29" x14ac:dyDescent="0.4">
      <c r="I540" s="428" t="s">
        <v>232</v>
      </c>
      <c r="J540" s="375" t="str">
        <f t="shared" ca="1" si="97"/>
        <v>TRE</v>
      </c>
      <c r="K540" s="375" t="s">
        <v>55</v>
      </c>
      <c r="L540" s="378"/>
      <c r="M540" s="824">
        <f t="shared" si="99"/>
        <v>0.35399999999999998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TRE</v>
      </c>
      <c r="S540" s="428" t="s">
        <v>49</v>
      </c>
      <c r="T540" s="375" t="s">
        <v>414</v>
      </c>
      <c r="U540" s="375" t="str">
        <f t="shared" ca="1" si="100"/>
        <v>TRE</v>
      </c>
      <c r="V540" s="375" t="s">
        <v>52</v>
      </c>
      <c r="W540" s="378"/>
      <c r="X540" s="824">
        <f t="shared" si="101"/>
        <v>0.34699999999999998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TRE</v>
      </c>
    </row>
    <row r="541" spans="9:29" x14ac:dyDescent="0.4">
      <c r="I541" s="428" t="s">
        <v>232</v>
      </c>
      <c r="J541" s="375" t="str">
        <f t="shared" ca="1" si="97"/>
        <v>TRE</v>
      </c>
      <c r="K541" s="375" t="s">
        <v>55</v>
      </c>
      <c r="L541" s="378"/>
      <c r="M541" s="824">
        <f t="shared" si="99"/>
        <v>0.35399999999999998</v>
      </c>
      <c r="N541" s="375" t="s">
        <v>397</v>
      </c>
      <c r="O541" s="375" t="s">
        <v>400</v>
      </c>
      <c r="P541" s="763">
        <f t="shared" si="103"/>
        <v>0.5646744505387451</v>
      </c>
      <c r="Q541" s="375" t="s">
        <v>399</v>
      </c>
      <c r="R541" s="831" t="str">
        <f t="shared" ca="1" si="104"/>
        <v>Electric tab Row 144-154 for Natural gas Internal Combustion Engine when Inputs tab E710 = TRE</v>
      </c>
      <c r="S541" s="428" t="s">
        <v>49</v>
      </c>
      <c r="T541" s="375" t="s">
        <v>414</v>
      </c>
      <c r="U541" s="375" t="str">
        <f t="shared" ca="1" si="100"/>
        <v>TRE</v>
      </c>
      <c r="V541" s="375" t="s">
        <v>52</v>
      </c>
      <c r="W541" s="378"/>
      <c r="X541" s="824">
        <f t="shared" si="101"/>
        <v>0.34699999999999998</v>
      </c>
      <c r="Y541" s="375" t="s">
        <v>397</v>
      </c>
      <c r="Z541" s="375" t="s">
        <v>400</v>
      </c>
      <c r="AA541" s="763">
        <f t="shared" si="105"/>
        <v>0.80958177025990075</v>
      </c>
      <c r="AB541" s="375" t="s">
        <v>399</v>
      </c>
      <c r="AC541" s="831" t="str">
        <f t="shared" ca="1" si="102"/>
        <v>Electric tab Row 144-154 for Coal Boiler when Inputs tab E710 = TRE</v>
      </c>
    </row>
    <row r="542" spans="9:29" x14ac:dyDescent="0.4">
      <c r="I542" s="428" t="s">
        <v>232</v>
      </c>
      <c r="J542" s="375" t="str">
        <f t="shared" ca="1" si="97"/>
        <v>TRE</v>
      </c>
      <c r="K542" s="375" t="s">
        <v>55</v>
      </c>
      <c r="L542" s="378"/>
      <c r="M542" s="824">
        <f t="shared" si="99"/>
        <v>0.35399999999999998</v>
      </c>
      <c r="N542" s="375" t="s">
        <v>387</v>
      </c>
      <c r="O542" s="375" t="s">
        <v>401</v>
      </c>
      <c r="P542" s="378">
        <f>(L145+L189)/1000/10^6/0.000293071</f>
        <v>9.3543803983809726E-4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TRE</v>
      </c>
      <c r="S542" s="428" t="s">
        <v>49</v>
      </c>
      <c r="T542" s="375" t="s">
        <v>414</v>
      </c>
      <c r="U542" s="375" t="str">
        <f t="shared" ca="1" si="100"/>
        <v>TRE</v>
      </c>
      <c r="V542" s="375" t="s">
        <v>52</v>
      </c>
      <c r="W542" s="378"/>
      <c r="X542" s="824">
        <f t="shared" si="101"/>
        <v>0.34699999999999998</v>
      </c>
      <c r="Y542" s="375" t="s">
        <v>387</v>
      </c>
      <c r="Z542" s="375" t="s">
        <v>401</v>
      </c>
      <c r="AA542" s="378">
        <f>(N145+N189)/1000/10^6/0.000293071</f>
        <v>2.0811813297244141E-5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TRE</v>
      </c>
    </row>
    <row r="543" spans="9:29" x14ac:dyDescent="0.4">
      <c r="I543" s="428" t="s">
        <v>232</v>
      </c>
      <c r="J543" s="375" t="str">
        <f t="shared" ca="1" si="97"/>
        <v>TRE</v>
      </c>
      <c r="K543" s="375" t="s">
        <v>55</v>
      </c>
      <c r="L543" s="378"/>
      <c r="M543" s="824">
        <f t="shared" si="99"/>
        <v>0.35399999999999998</v>
      </c>
      <c r="N543" s="375" t="s">
        <v>388</v>
      </c>
      <c r="O543" s="375" t="s">
        <v>401</v>
      </c>
      <c r="P543" s="378">
        <f t="shared" ref="P543:P552" si="107">(L146+L190)/1000/10^6/0.000293071</f>
        <v>3.2179771759354571E-3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TRE</v>
      </c>
      <c r="S543" s="428" t="s">
        <v>49</v>
      </c>
      <c r="T543" s="375" t="s">
        <v>414</v>
      </c>
      <c r="U543" s="375" t="str">
        <f t="shared" ca="1" si="100"/>
        <v>TRE</v>
      </c>
      <c r="V543" s="375" t="s">
        <v>52</v>
      </c>
      <c r="W543" s="378"/>
      <c r="X543" s="824">
        <f t="shared" si="101"/>
        <v>0.34699999999999998</v>
      </c>
      <c r="Y543" s="375" t="s">
        <v>388</v>
      </c>
      <c r="Z543" s="375" t="s">
        <v>401</v>
      </c>
      <c r="AA543" s="378">
        <f t="shared" ref="AA543:AA552" si="109">(N146+N190)/1000/10^6/0.000293071</f>
        <v>1.7346176549655723E-4</v>
      </c>
      <c r="AB543" s="375" t="s">
        <v>399</v>
      </c>
      <c r="AC543" s="831" t="str">
        <f t="shared" ca="1" si="106"/>
        <v>Electric tab Row 144-154 plus Row 188-198 for Coal Boiler when Inputs tab E710 = TRE</v>
      </c>
    </row>
    <row r="544" spans="9:29" x14ac:dyDescent="0.4">
      <c r="I544" s="428" t="s">
        <v>232</v>
      </c>
      <c r="J544" s="375" t="str">
        <f t="shared" ca="1" si="97"/>
        <v>TRE</v>
      </c>
      <c r="K544" s="375" t="s">
        <v>55</v>
      </c>
      <c r="L544" s="378"/>
      <c r="M544" s="824">
        <f t="shared" si="99"/>
        <v>0.35399999999999998</v>
      </c>
      <c r="N544" s="375" t="s">
        <v>389</v>
      </c>
      <c r="O544" s="375" t="s">
        <v>401</v>
      </c>
      <c r="P544" s="378">
        <f t="shared" si="107"/>
        <v>1.2704359929078929E-3</v>
      </c>
      <c r="Q544" s="375" t="s">
        <v>399</v>
      </c>
      <c r="R544" s="831" t="str">
        <f t="shared" ca="1" si="108"/>
        <v>Electric tab Row 144-154 plus Row 188-198 for Natural gas Internal Combustion Engine when Inputs tab E710 = TRE</v>
      </c>
      <c r="S544" s="428" t="s">
        <v>49</v>
      </c>
      <c r="T544" s="375" t="s">
        <v>414</v>
      </c>
      <c r="U544" s="375" t="str">
        <f t="shared" ca="1" si="100"/>
        <v>TRE</v>
      </c>
      <c r="V544" s="375" t="s">
        <v>52</v>
      </c>
      <c r="W544" s="378"/>
      <c r="X544" s="824">
        <f t="shared" si="101"/>
        <v>0.34699999999999998</v>
      </c>
      <c r="Y544" s="375" t="s">
        <v>389</v>
      </c>
      <c r="Z544" s="375" t="s">
        <v>401</v>
      </c>
      <c r="AA544" s="378">
        <f t="shared" si="109"/>
        <v>1.0038286104628617E-3</v>
      </c>
      <c r="AB544" s="375" t="s">
        <v>399</v>
      </c>
      <c r="AC544" s="831" t="str">
        <f t="shared" ca="1" si="106"/>
        <v>Electric tab Row 144-154 plus Row 188-198 for Coal Boiler when Inputs tab E710 = TRE</v>
      </c>
    </row>
    <row r="545" spans="9:29" x14ac:dyDescent="0.4">
      <c r="I545" s="428" t="s">
        <v>232</v>
      </c>
      <c r="J545" s="375" t="str">
        <f t="shared" ca="1" si="97"/>
        <v>TRE</v>
      </c>
      <c r="K545" s="375" t="s">
        <v>55</v>
      </c>
      <c r="L545" s="378"/>
      <c r="M545" s="824">
        <f t="shared" si="99"/>
        <v>0.35399999999999998</v>
      </c>
      <c r="N545" s="375" t="s">
        <v>390</v>
      </c>
      <c r="O545" s="375" t="s">
        <v>401</v>
      </c>
      <c r="P545" s="378">
        <f t="shared" si="107"/>
        <v>3.9726623875530206E-4</v>
      </c>
      <c r="Q545" s="375" t="s">
        <v>399</v>
      </c>
      <c r="R545" s="831" t="str">
        <f t="shared" ca="1" si="108"/>
        <v>Electric tab Row 144-154 plus Row 188-198 for Natural gas Internal Combustion Engine when Inputs tab E710 = TRE</v>
      </c>
      <c r="S545" s="428" t="s">
        <v>49</v>
      </c>
      <c r="T545" s="375" t="s">
        <v>414</v>
      </c>
      <c r="U545" s="375" t="str">
        <f t="shared" ca="1" si="100"/>
        <v>TRE</v>
      </c>
      <c r="V545" s="375" t="s">
        <v>52</v>
      </c>
      <c r="W545" s="378"/>
      <c r="X545" s="824">
        <f t="shared" si="101"/>
        <v>0.34699999999999998</v>
      </c>
      <c r="Y545" s="375" t="s">
        <v>390</v>
      </c>
      <c r="Z545" s="375" t="s">
        <v>401</v>
      </c>
      <c r="AA545" s="378">
        <f t="shared" si="109"/>
        <v>1.245022082363664E-4</v>
      </c>
      <c r="AB545" s="375" t="s">
        <v>399</v>
      </c>
      <c r="AC545" s="831" t="str">
        <f t="shared" ca="1" si="106"/>
        <v>Electric tab Row 144-154 plus Row 188-198 for Coal Boiler when Inputs tab E710 = TRE</v>
      </c>
    </row>
    <row r="546" spans="9:29" x14ac:dyDescent="0.4">
      <c r="I546" s="428" t="s">
        <v>232</v>
      </c>
      <c r="J546" s="375" t="str">
        <f t="shared" ca="1" si="97"/>
        <v>TRE</v>
      </c>
      <c r="K546" s="375" t="s">
        <v>55</v>
      </c>
      <c r="L546" s="378"/>
      <c r="M546" s="824">
        <f t="shared" si="99"/>
        <v>0.35399999999999998</v>
      </c>
      <c r="N546" s="375" t="s">
        <v>391</v>
      </c>
      <c r="O546" s="375" t="s">
        <v>401</v>
      </c>
      <c r="P546" s="378">
        <f t="shared" si="107"/>
        <v>3.9712345759862055E-4</v>
      </c>
      <c r="Q546" s="375" t="s">
        <v>399</v>
      </c>
      <c r="R546" s="831" t="str">
        <f t="shared" ca="1" si="108"/>
        <v>Electric tab Row 144-154 plus Row 188-198 for Natural gas Internal Combustion Engine when Inputs tab E710 = TRE</v>
      </c>
      <c r="S546" s="428" t="s">
        <v>49</v>
      </c>
      <c r="T546" s="375" t="s">
        <v>414</v>
      </c>
      <c r="U546" s="375" t="str">
        <f t="shared" ca="1" si="100"/>
        <v>TRE</v>
      </c>
      <c r="V546" s="375" t="s">
        <v>52</v>
      </c>
      <c r="W546" s="378"/>
      <c r="X546" s="824">
        <f t="shared" si="101"/>
        <v>0.34699999999999998</v>
      </c>
      <c r="Y546" s="375" t="s">
        <v>391</v>
      </c>
      <c r="Z546" s="375" t="s">
        <v>401</v>
      </c>
      <c r="AA546" s="378">
        <f t="shared" si="109"/>
        <v>1.1023184633933594E-4</v>
      </c>
      <c r="AB546" s="375" t="s">
        <v>399</v>
      </c>
      <c r="AC546" s="831" t="str">
        <f t="shared" ca="1" si="106"/>
        <v>Electric tab Row 144-154 plus Row 188-198 for Coal Boiler when Inputs tab E710 = TRE</v>
      </c>
    </row>
    <row r="547" spans="9:29" x14ac:dyDescent="0.4">
      <c r="I547" s="428" t="s">
        <v>232</v>
      </c>
      <c r="J547" s="375" t="str">
        <f t="shared" ca="1" si="97"/>
        <v>TRE</v>
      </c>
      <c r="K547" s="375" t="s">
        <v>55</v>
      </c>
      <c r="L547" s="378"/>
      <c r="M547" s="824">
        <f t="shared" si="99"/>
        <v>0.35399999999999998</v>
      </c>
      <c r="N547" s="375" t="s">
        <v>392</v>
      </c>
      <c r="O547" s="375" t="s">
        <v>401</v>
      </c>
      <c r="P547" s="378">
        <f t="shared" si="107"/>
        <v>3.4825386484465635E-6</v>
      </c>
      <c r="Q547" s="375" t="s">
        <v>399</v>
      </c>
      <c r="R547" s="831" t="str">
        <f t="shared" ca="1" si="108"/>
        <v>Electric tab Row 144-154 plus Row 188-198 for Natural gas Internal Combustion Engine when Inputs tab E710 = TRE</v>
      </c>
      <c r="S547" s="428" t="s">
        <v>49</v>
      </c>
      <c r="T547" s="375" t="s">
        <v>414</v>
      </c>
      <c r="U547" s="375" t="str">
        <f t="shared" ca="1" si="100"/>
        <v>TRE</v>
      </c>
      <c r="V547" s="375" t="s">
        <v>52</v>
      </c>
      <c r="W547" s="378"/>
      <c r="X547" s="824">
        <f t="shared" si="101"/>
        <v>0.34699999999999998</v>
      </c>
      <c r="Y547" s="375" t="s">
        <v>392</v>
      </c>
      <c r="Z547" s="375" t="s">
        <v>401</v>
      </c>
      <c r="AA547" s="378">
        <f t="shared" si="109"/>
        <v>4.5448296801665015E-3</v>
      </c>
      <c r="AB547" s="375" t="s">
        <v>399</v>
      </c>
      <c r="AC547" s="831" t="str">
        <f t="shared" ca="1" si="106"/>
        <v>Electric tab Row 144-154 plus Row 188-198 for Coal Boiler when Inputs tab E710 = TRE</v>
      </c>
    </row>
    <row r="548" spans="9:29" x14ac:dyDescent="0.4">
      <c r="I548" s="428" t="s">
        <v>232</v>
      </c>
      <c r="J548" s="375" t="str">
        <f t="shared" ca="1" si="97"/>
        <v>TRE</v>
      </c>
      <c r="K548" s="375" t="s">
        <v>55</v>
      </c>
      <c r="L548" s="378"/>
      <c r="M548" s="824">
        <f t="shared" si="99"/>
        <v>0.35399999999999998</v>
      </c>
      <c r="N548" s="375" t="s">
        <v>393</v>
      </c>
      <c r="O548" s="375" t="s">
        <v>401</v>
      </c>
      <c r="P548" s="378">
        <f t="shared" si="107"/>
        <v>7.940224558674988E-5</v>
      </c>
      <c r="Q548" s="375" t="s">
        <v>399</v>
      </c>
      <c r="R548" s="831" t="str">
        <f t="shared" ca="1" si="108"/>
        <v>Electric tab Row 144-154 plus Row 188-198 for Natural gas Internal Combustion Engine when Inputs tab E710 = TRE</v>
      </c>
      <c r="S548" s="428" t="s">
        <v>49</v>
      </c>
      <c r="T548" s="375" t="s">
        <v>414</v>
      </c>
      <c r="U548" s="375" t="str">
        <f t="shared" ca="1" si="100"/>
        <v>TRE</v>
      </c>
      <c r="V548" s="375" t="s">
        <v>52</v>
      </c>
      <c r="W548" s="378"/>
      <c r="X548" s="824">
        <f t="shared" si="101"/>
        <v>0.34699999999999998</v>
      </c>
      <c r="Y548" s="375" t="s">
        <v>393</v>
      </c>
      <c r="Z548" s="375" t="s">
        <v>401</v>
      </c>
      <c r="AA548" s="378">
        <f t="shared" si="109"/>
        <v>4.7343248160216569E-6</v>
      </c>
      <c r="AB548" s="375" t="s">
        <v>399</v>
      </c>
      <c r="AC548" s="831" t="str">
        <f t="shared" ca="1" si="106"/>
        <v>Electric tab Row 144-154 plus Row 188-198 for Coal Boiler when Inputs tab E710 = TRE</v>
      </c>
    </row>
    <row r="549" spans="9:29" x14ac:dyDescent="0.4">
      <c r="I549" s="428" t="s">
        <v>232</v>
      </c>
      <c r="J549" s="375" t="str">
        <f t="shared" ca="1" si="97"/>
        <v>TRE</v>
      </c>
      <c r="K549" s="375" t="s">
        <v>55</v>
      </c>
      <c r="L549" s="378"/>
      <c r="M549" s="824">
        <f t="shared" si="99"/>
        <v>0.35399999999999998</v>
      </c>
      <c r="N549" s="375" t="s">
        <v>394</v>
      </c>
      <c r="O549" s="375" t="s">
        <v>401</v>
      </c>
      <c r="P549" s="378">
        <f t="shared" si="107"/>
        <v>1.6992097029122863E-4</v>
      </c>
      <c r="Q549" s="375" t="s">
        <v>399</v>
      </c>
      <c r="R549" s="831" t="str">
        <f t="shared" ca="1" si="108"/>
        <v>Electric tab Row 144-154 plus Row 188-198 for Natural gas Internal Combustion Engine when Inputs tab E710 = TRE</v>
      </c>
      <c r="S549" s="428" t="s">
        <v>49</v>
      </c>
      <c r="T549" s="375" t="s">
        <v>414</v>
      </c>
      <c r="U549" s="375" t="str">
        <f t="shared" ca="1" si="100"/>
        <v>TRE</v>
      </c>
      <c r="V549" s="375" t="s">
        <v>52</v>
      </c>
      <c r="W549" s="378"/>
      <c r="X549" s="824">
        <f t="shared" si="101"/>
        <v>0.34699999999999998</v>
      </c>
      <c r="Y549" s="375" t="s">
        <v>394</v>
      </c>
      <c r="Z549" s="375" t="s">
        <v>401</v>
      </c>
      <c r="AA549" s="378">
        <f t="shared" si="109"/>
        <v>8.9194724822229059E-6</v>
      </c>
      <c r="AB549" s="375" t="s">
        <v>399</v>
      </c>
      <c r="AC549" s="831" t="str">
        <f t="shared" ca="1" si="106"/>
        <v>Electric tab Row 144-154 plus Row 188-198 for Coal Boiler when Inputs tab E710 = TRE</v>
      </c>
    </row>
    <row r="550" spans="9:29" x14ac:dyDescent="0.4">
      <c r="I550" s="428" t="s">
        <v>232</v>
      </c>
      <c r="J550" s="375" t="str">
        <f t="shared" ca="1" si="97"/>
        <v>TRE</v>
      </c>
      <c r="K550" s="375" t="s">
        <v>55</v>
      </c>
      <c r="M550" s="824">
        <f t="shared" si="99"/>
        <v>0.35399999999999998</v>
      </c>
      <c r="N550" s="375" t="s">
        <v>395</v>
      </c>
      <c r="O550" s="375" t="s">
        <v>401</v>
      </c>
      <c r="P550" s="378">
        <f t="shared" si="107"/>
        <v>1.0693360320051342E-5</v>
      </c>
      <c r="Q550" s="375" t="s">
        <v>399</v>
      </c>
      <c r="R550" s="831" t="str">
        <f t="shared" ca="1" si="108"/>
        <v>Electric tab Row 144-154 plus Row 188-198 for Natural gas Internal Combustion Engine when Inputs tab E710 = TRE</v>
      </c>
      <c r="S550" s="428" t="s">
        <v>49</v>
      </c>
      <c r="T550" s="375" t="s">
        <v>414</v>
      </c>
      <c r="U550" s="375" t="str">
        <f t="shared" ca="1" si="100"/>
        <v>TRE</v>
      </c>
      <c r="V550" s="375" t="s">
        <v>52</v>
      </c>
      <c r="X550" s="824">
        <f t="shared" si="101"/>
        <v>0.34699999999999998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TRE</v>
      </c>
    </row>
    <row r="551" spans="9:29" x14ac:dyDescent="0.4">
      <c r="I551" s="428" t="s">
        <v>232</v>
      </c>
      <c r="J551" s="375" t="str">
        <f t="shared" ca="1" si="97"/>
        <v>TRE</v>
      </c>
      <c r="K551" s="375" t="s">
        <v>55</v>
      </c>
      <c r="M551" s="824">
        <f t="shared" si="99"/>
        <v>0.35399999999999998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TRE</v>
      </c>
      <c r="S551" s="428" t="s">
        <v>49</v>
      </c>
      <c r="T551" s="375" t="s">
        <v>414</v>
      </c>
      <c r="U551" s="375" t="str">
        <f t="shared" ca="1" si="100"/>
        <v>TRE</v>
      </c>
      <c r="V551" s="375" t="s">
        <v>52</v>
      </c>
      <c r="X551" s="824">
        <f t="shared" si="101"/>
        <v>0.34699999999999998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TRE</v>
      </c>
    </row>
    <row r="552" spans="9:29" x14ac:dyDescent="0.4">
      <c r="I552" s="428" t="s">
        <v>232</v>
      </c>
      <c r="J552" s="375" t="str">
        <f t="shared" ca="1" si="97"/>
        <v>TRE</v>
      </c>
      <c r="K552" s="375" t="s">
        <v>55</v>
      </c>
      <c r="M552" s="824">
        <f t="shared" si="99"/>
        <v>0.35399999999999998</v>
      </c>
      <c r="N552" s="375" t="s">
        <v>397</v>
      </c>
      <c r="O552" s="375" t="s">
        <v>401</v>
      </c>
      <c r="P552" s="378">
        <f t="shared" si="107"/>
        <v>0.56509775797215223</v>
      </c>
      <c r="Q552" s="375" t="s">
        <v>399</v>
      </c>
      <c r="R552" s="831" t="str">
        <f t="shared" ca="1" si="108"/>
        <v>Electric tab Row 144-154 plus Row 188-198 for Natural gas Internal Combustion Engine when Inputs tab E710 = TRE</v>
      </c>
      <c r="S552" s="428" t="s">
        <v>49</v>
      </c>
      <c r="T552" s="375" t="s">
        <v>414</v>
      </c>
      <c r="U552" s="375" t="str">
        <f t="shared" ca="1" si="100"/>
        <v>TRE</v>
      </c>
      <c r="V552" s="375" t="s">
        <v>52</v>
      </c>
      <c r="X552" s="824">
        <f t="shared" si="101"/>
        <v>0.34699999999999998</v>
      </c>
      <c r="Y552" s="375" t="s">
        <v>397</v>
      </c>
      <c r="Z552" s="375" t="s">
        <v>401</v>
      </c>
      <c r="AA552" s="378">
        <f t="shared" si="109"/>
        <v>0.81023737768898785</v>
      </c>
      <c r="AB552" s="375" t="s">
        <v>399</v>
      </c>
      <c r="AC552" s="831" t="str">
        <f t="shared" ca="1" si="106"/>
        <v>Electric tab Row 144-154 plus Row 188-198 for Coal Boiler when Inputs tab E710 = TRE</v>
      </c>
    </row>
    <row r="553" spans="9:29" x14ac:dyDescent="0.4">
      <c r="I553" s="428" t="s">
        <v>232</v>
      </c>
      <c r="J553" s="375" t="str">
        <f t="shared" ca="1" si="97"/>
        <v>TRE</v>
      </c>
      <c r="K553" s="375" t="s">
        <v>406</v>
      </c>
      <c r="L553" s="375" t="str">
        <f>CONCATENATE(TEXT($C$66,"0%"), $A$66, "_", TEXT($C$67,"0%"),$A$67, "_",TEXT($C$68,"0%"),$A$68,"_",TEXT($C$69,"0%"),$A$69)</f>
        <v>11%Boiler_2%Gas Turbine_86%Combined Cycle_1%Internal Combustion Engine</v>
      </c>
      <c r="M553" s="824">
        <f>$D$65</f>
        <v>0.46395686847584111</v>
      </c>
      <c r="N553" s="375" t="s">
        <v>385</v>
      </c>
      <c r="O553" s="375" t="s">
        <v>400</v>
      </c>
      <c r="P553" s="761">
        <f>C139/10^6</f>
        <v>2.1553727683461839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TRE</v>
      </c>
      <c r="S553" s="428" t="s">
        <v>49</v>
      </c>
      <c r="T553" s="375" t="s">
        <v>414</v>
      </c>
      <c r="U553" s="375" t="str">
        <f t="shared" ca="1" si="100"/>
        <v>TRE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TRE</v>
      </c>
    </row>
    <row r="554" spans="9:29" x14ac:dyDescent="0.4">
      <c r="I554" s="428" t="s">
        <v>232</v>
      </c>
      <c r="J554" s="375" t="str">
        <f t="shared" ca="1" si="97"/>
        <v>TRE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11%Boiler_2%Gas Turbine_86%Combined Cycle_1%Internal Combustion Engine</v>
      </c>
      <c r="M554" s="824">
        <f t="shared" ref="M554:M575" si="111">$D$65</f>
        <v>0.46395686847584111</v>
      </c>
      <c r="N554" s="375" t="s">
        <v>387</v>
      </c>
      <c r="O554" s="375" t="s">
        <v>400</v>
      </c>
      <c r="P554" s="763">
        <f>C145/1000/10^6/0.000293071</f>
        <v>1.1802002796535091E-5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TRE</v>
      </c>
      <c r="S554" s="428" t="s">
        <v>49</v>
      </c>
      <c r="T554" s="375" t="s">
        <v>414</v>
      </c>
      <c r="U554" s="375" t="str">
        <f t="shared" ca="1" si="100"/>
        <v>TRE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TRE</v>
      </c>
    </row>
    <row r="555" spans="9:29" x14ac:dyDescent="0.4">
      <c r="I555" s="428" t="s">
        <v>232</v>
      </c>
      <c r="J555" s="375" t="str">
        <f t="shared" ca="1" si="97"/>
        <v>TRE</v>
      </c>
      <c r="K555" s="375" t="s">
        <v>406</v>
      </c>
      <c r="L555" s="375" t="str">
        <f t="shared" si="110"/>
        <v>11%Boiler_2%Gas Turbine_86%Combined Cycle_1%Internal Combustion Engine</v>
      </c>
      <c r="M555" s="824">
        <f t="shared" si="111"/>
        <v>0.46395686847584111</v>
      </c>
      <c r="N555" s="375" t="s">
        <v>388</v>
      </c>
      <c r="O555" s="375" t="s">
        <v>400</v>
      </c>
      <c r="P555" s="763">
        <f t="shared" ref="P555:P564" si="113">C146/1000/10^6/0.000293071</f>
        <v>1.6935104012845393E-4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TRE</v>
      </c>
      <c r="S555" s="428" t="s">
        <v>49</v>
      </c>
      <c r="T555" s="375" t="s">
        <v>414</v>
      </c>
      <c r="U555" s="375" t="str">
        <f t="shared" ca="1" si="100"/>
        <v>TRE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TRE</v>
      </c>
    </row>
    <row r="556" spans="9:29" x14ac:dyDescent="0.4">
      <c r="I556" s="428" t="s">
        <v>232</v>
      </c>
      <c r="J556" s="375" t="str">
        <f t="shared" ca="1" si="97"/>
        <v>TRE</v>
      </c>
      <c r="K556" s="375" t="s">
        <v>406</v>
      </c>
      <c r="L556" s="375" t="str">
        <f t="shared" si="110"/>
        <v>11%Boiler_2%Gas Turbine_86%Combined Cycle_1%Internal Combustion Engine</v>
      </c>
      <c r="M556" s="824">
        <f t="shared" si="111"/>
        <v>0.46395686847584111</v>
      </c>
      <c r="N556" s="375" t="s">
        <v>389</v>
      </c>
      <c r="O556" s="375" t="s">
        <v>400</v>
      </c>
      <c r="P556" s="763">
        <f t="shared" si="113"/>
        <v>2.5042805934000065E-4</v>
      </c>
      <c r="Q556" s="375" t="s">
        <v>399</v>
      </c>
      <c r="R556" s="831" t="str">
        <f t="shared" ca="1" si="114"/>
        <v>Electric tab Row 144-154 for Natural gas Mix when Inputs tab E710 = TRE</v>
      </c>
      <c r="S556" s="428" t="s">
        <v>49</v>
      </c>
      <c r="T556" s="375" t="s">
        <v>414</v>
      </c>
      <c r="U556" s="375" t="str">
        <f t="shared" ca="1" si="100"/>
        <v>TRE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TRE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TRE</v>
      </c>
      <c r="K557" s="375" t="s">
        <v>406</v>
      </c>
      <c r="L557" s="375" t="str">
        <f t="shared" si="110"/>
        <v>11%Boiler_2%Gas Turbine_86%Combined Cycle_1%Internal Combustion Engine</v>
      </c>
      <c r="M557" s="824">
        <f t="shared" si="111"/>
        <v>0.46395686847584111</v>
      </c>
      <c r="N557" s="375" t="s">
        <v>390</v>
      </c>
      <c r="O557" s="375" t="s">
        <v>400</v>
      </c>
      <c r="P557" s="763">
        <f t="shared" si="113"/>
        <v>9.103002156995332E-6</v>
      </c>
      <c r="Q557" s="375" t="s">
        <v>399</v>
      </c>
      <c r="R557" s="831" t="str">
        <f t="shared" ca="1" si="114"/>
        <v>Electric tab Row 144-154 for Natural gas Mix when Inputs tab E710 = TRE</v>
      </c>
      <c r="S557" s="428" t="s">
        <v>49</v>
      </c>
      <c r="T557" s="375" t="s">
        <v>414</v>
      </c>
      <c r="U557" s="375" t="str">
        <f t="shared" ca="1" si="100"/>
        <v>TRE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TRE</v>
      </c>
    </row>
    <row r="558" spans="9:29" x14ac:dyDescent="0.4">
      <c r="I558" s="428" t="s">
        <v>232</v>
      </c>
      <c r="J558" s="375" t="str">
        <f t="shared" ca="1" si="116"/>
        <v>TRE</v>
      </c>
      <c r="K558" s="375" t="s">
        <v>406</v>
      </c>
      <c r="L558" s="375" t="str">
        <f t="shared" si="110"/>
        <v>11%Boiler_2%Gas Turbine_86%Combined Cycle_1%Internal Combustion Engine</v>
      </c>
      <c r="M558" s="824">
        <f t="shared" si="111"/>
        <v>0.46395686847584111</v>
      </c>
      <c r="N558" s="375" t="s">
        <v>391</v>
      </c>
      <c r="O558" s="375" t="s">
        <v>400</v>
      </c>
      <c r="P558" s="763">
        <f t="shared" si="113"/>
        <v>9.103002156995332E-6</v>
      </c>
      <c r="Q558" s="375" t="s">
        <v>399</v>
      </c>
      <c r="R558" s="831" t="str">
        <f t="shared" ca="1" si="114"/>
        <v>Electric tab Row 144-154 for Natural gas Mix when Inputs tab E710 = TRE</v>
      </c>
      <c r="S558" s="428" t="s">
        <v>49</v>
      </c>
      <c r="T558" s="375" t="s">
        <v>414</v>
      </c>
      <c r="U558" s="375" t="str">
        <f t="shared" ca="1" si="100"/>
        <v>TRE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TRE</v>
      </c>
    </row>
    <row r="559" spans="9:29" x14ac:dyDescent="0.4">
      <c r="I559" s="428" t="s">
        <v>232</v>
      </c>
      <c r="J559" s="375" t="str">
        <f t="shared" ca="1" si="116"/>
        <v>TRE</v>
      </c>
      <c r="K559" s="375" t="s">
        <v>406</v>
      </c>
      <c r="L559" s="375" t="str">
        <f t="shared" si="110"/>
        <v>11%Boiler_2%Gas Turbine_86%Combined Cycle_1%Internal Combustion Engine</v>
      </c>
      <c r="M559" s="824">
        <f t="shared" si="111"/>
        <v>0.46395686847584111</v>
      </c>
      <c r="N559" s="375" t="s">
        <v>392</v>
      </c>
      <c r="O559" s="375" t="s">
        <v>400</v>
      </c>
      <c r="P559" s="763">
        <f t="shared" si="113"/>
        <v>4.1180009757779583E-6</v>
      </c>
      <c r="Q559" s="375" t="s">
        <v>399</v>
      </c>
      <c r="R559" s="831" t="str">
        <f t="shared" ca="1" si="114"/>
        <v>Electric tab Row 144-154 for Natural gas Mix when Inputs tab E710 = TRE</v>
      </c>
      <c r="S559" s="428" t="s">
        <v>49</v>
      </c>
      <c r="T559" s="375" t="s">
        <v>414</v>
      </c>
      <c r="U559" s="375" t="str">
        <f t="shared" ca="1" si="100"/>
        <v>TRE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TRE</v>
      </c>
    </row>
    <row r="560" spans="9:29" x14ac:dyDescent="0.4">
      <c r="I560" s="428" t="s">
        <v>232</v>
      </c>
      <c r="J560" s="375" t="str">
        <f t="shared" ca="1" si="116"/>
        <v>TRE</v>
      </c>
      <c r="K560" s="375" t="s">
        <v>406</v>
      </c>
      <c r="L560" s="375" t="str">
        <f t="shared" si="110"/>
        <v>11%Boiler_2%Gas Turbine_86%Combined Cycle_1%Internal Combustion Engine</v>
      </c>
      <c r="M560" s="824">
        <f t="shared" si="111"/>
        <v>0.46395686847584111</v>
      </c>
      <c r="N560" s="375" t="s">
        <v>393</v>
      </c>
      <c r="O560" s="375" t="s">
        <v>400</v>
      </c>
      <c r="P560" s="763">
        <f t="shared" si="113"/>
        <v>1.3539163208162687E-6</v>
      </c>
      <c r="Q560" s="375" t="s">
        <v>399</v>
      </c>
      <c r="R560" s="831" t="str">
        <f t="shared" ca="1" si="114"/>
        <v>Electric tab Row 144-154 for Natural gas Mix when Inputs tab E710 = TRE</v>
      </c>
      <c r="S560" s="428" t="s">
        <v>49</v>
      </c>
      <c r="T560" s="375" t="s">
        <v>414</v>
      </c>
      <c r="U560" s="375" t="str">
        <f t="shared" ca="1" si="100"/>
        <v>TRE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TRE</v>
      </c>
    </row>
    <row r="561" spans="9:29" x14ac:dyDescent="0.4">
      <c r="I561" s="428" t="s">
        <v>232</v>
      </c>
      <c r="J561" s="375" t="str">
        <f t="shared" ca="1" si="116"/>
        <v>TRE</v>
      </c>
      <c r="K561" s="375" t="s">
        <v>406</v>
      </c>
      <c r="L561" s="375" t="str">
        <f t="shared" si="110"/>
        <v>11%Boiler_2%Gas Turbine_86%Combined Cycle_1%Internal Combustion Engine</v>
      </c>
      <c r="M561" s="824">
        <f t="shared" si="111"/>
        <v>0.46395686847584111</v>
      </c>
      <c r="N561" s="375" t="s">
        <v>394</v>
      </c>
      <c r="O561" s="375" t="s">
        <v>400</v>
      </c>
      <c r="P561" s="763">
        <f t="shared" si="113"/>
        <v>4.3506930309153394E-6</v>
      </c>
      <c r="Q561" s="375" t="s">
        <v>399</v>
      </c>
      <c r="R561" s="831" t="str">
        <f t="shared" ca="1" si="114"/>
        <v>Electric tab Row 144-154 for Natural gas Mix when Inputs tab E710 = TRE</v>
      </c>
      <c r="S561" s="428" t="s">
        <v>49</v>
      </c>
      <c r="T561" s="375" t="s">
        <v>414</v>
      </c>
      <c r="U561" s="375" t="str">
        <f t="shared" ca="1" si="100"/>
        <v>TRE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TRE</v>
      </c>
    </row>
    <row r="562" spans="9:29" x14ac:dyDescent="0.4">
      <c r="I562" s="428" t="s">
        <v>232</v>
      </c>
      <c r="J562" s="375" t="str">
        <f t="shared" ca="1" si="116"/>
        <v>TRE</v>
      </c>
      <c r="K562" s="375" t="s">
        <v>406</v>
      </c>
      <c r="L562" s="375" t="str">
        <f t="shared" si="110"/>
        <v>11%Boiler_2%Gas Turbine_86%Combined Cycle_1%Internal Combustion Engine</v>
      </c>
      <c r="M562" s="824">
        <f t="shared" si="111"/>
        <v>0.46395686847584111</v>
      </c>
      <c r="N562" s="375" t="s">
        <v>395</v>
      </c>
      <c r="O562" s="375" t="s">
        <v>400</v>
      </c>
      <c r="P562" s="763">
        <f t="shared" si="113"/>
        <v>8.4410020001315559E-6</v>
      </c>
      <c r="Q562" s="375" t="s">
        <v>399</v>
      </c>
      <c r="R562" s="831" t="str">
        <f t="shared" ca="1" si="114"/>
        <v>Electric tab Row 144-154 for Natural gas Mix when Inputs tab E710 = TRE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TRE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TRE</v>
      </c>
    </row>
    <row r="563" spans="9:29" x14ac:dyDescent="0.4">
      <c r="I563" s="428" t="s">
        <v>232</v>
      </c>
      <c r="J563" s="375" t="str">
        <f t="shared" ca="1" si="116"/>
        <v>TRE</v>
      </c>
      <c r="K563" s="375" t="s">
        <v>406</v>
      </c>
      <c r="L563" s="375" t="str">
        <f t="shared" si="110"/>
        <v>11%Boiler_2%Gas Turbine_86%Combined Cycle_1%Internal Combustion Engine</v>
      </c>
      <c r="M563" s="824">
        <f t="shared" si="111"/>
        <v>0.46395686847584111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TRE</v>
      </c>
      <c r="S563" s="428" t="s">
        <v>49</v>
      </c>
      <c r="T563" s="375" t="s">
        <v>414</v>
      </c>
      <c r="U563" s="375" t="str">
        <f t="shared" ca="1" si="117"/>
        <v>TRE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TRE</v>
      </c>
    </row>
    <row r="564" spans="9:29" x14ac:dyDescent="0.4">
      <c r="I564" s="428" t="s">
        <v>232</v>
      </c>
      <c r="J564" s="375" t="str">
        <f t="shared" ca="1" si="116"/>
        <v>TRE</v>
      </c>
      <c r="K564" s="375" t="s">
        <v>406</v>
      </c>
      <c r="L564" s="375" t="str">
        <f t="shared" si="110"/>
        <v>11%Boiler_2%Gas Turbine_86%Combined Cycle_1%Internal Combustion Engine</v>
      </c>
      <c r="M564" s="824">
        <f t="shared" si="111"/>
        <v>0.46395686847584111</v>
      </c>
      <c r="N564" s="375" t="s">
        <v>397</v>
      </c>
      <c r="O564" s="375" t="s">
        <v>400</v>
      </c>
      <c r="P564" s="763">
        <f t="shared" si="113"/>
        <v>0.43662082398886404</v>
      </c>
      <c r="Q564" s="375" t="s">
        <v>399</v>
      </c>
      <c r="R564" s="831" t="str">
        <f t="shared" ca="1" si="114"/>
        <v>Electric tab Row 144-154 for Natural gas Mix when Inputs tab E710 = TRE</v>
      </c>
      <c r="S564" s="428" t="s">
        <v>49</v>
      </c>
      <c r="T564" s="375" t="s">
        <v>414</v>
      </c>
      <c r="U564" s="375" t="str">
        <f t="shared" ca="1" si="117"/>
        <v>TRE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TRE</v>
      </c>
    </row>
    <row r="565" spans="9:29" x14ac:dyDescent="0.4">
      <c r="I565" s="428" t="s">
        <v>232</v>
      </c>
      <c r="J565" s="375" t="str">
        <f t="shared" ca="1" si="116"/>
        <v>TRE</v>
      </c>
      <c r="K565" s="375" t="s">
        <v>406</v>
      </c>
      <c r="L565" s="375" t="str">
        <f t="shared" si="110"/>
        <v>11%Boiler_2%Gas Turbine_86%Combined Cycle_1%Internal Combustion Engine</v>
      </c>
      <c r="M565" s="824">
        <f t="shared" si="111"/>
        <v>0.46395686847584111</v>
      </c>
      <c r="N565" s="375" t="s">
        <v>387</v>
      </c>
      <c r="O565" s="375" t="s">
        <v>401</v>
      </c>
      <c r="P565" s="378">
        <f>(C145+C189)/1000/10^6/0.000293071</f>
        <v>1.2282081983104628E-5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TRE</v>
      </c>
      <c r="S565" s="428" t="s">
        <v>49</v>
      </c>
      <c r="T565" s="375" t="s">
        <v>414</v>
      </c>
      <c r="U565" s="375" t="str">
        <f t="shared" ca="1" si="117"/>
        <v>TRE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TRE</v>
      </c>
    </row>
    <row r="566" spans="9:29" x14ac:dyDescent="0.4">
      <c r="I566" s="428" t="s">
        <v>232</v>
      </c>
      <c r="J566" s="375" t="str">
        <f t="shared" ca="1" si="116"/>
        <v>TRE</v>
      </c>
      <c r="K566" s="375" t="s">
        <v>406</v>
      </c>
      <c r="L566" s="375" t="str">
        <f t="shared" si="110"/>
        <v>11%Boiler_2%Gas Turbine_86%Combined Cycle_1%Internal Combustion Engine</v>
      </c>
      <c r="M566" s="824">
        <f t="shared" si="111"/>
        <v>0.46395686847584111</v>
      </c>
      <c r="N566" s="375" t="s">
        <v>388</v>
      </c>
      <c r="O566" s="375" t="s">
        <v>401</v>
      </c>
      <c r="P566" s="378">
        <f t="shared" ref="P566:P575" si="119">(C146+C190)/1000/10^6/0.000293071</f>
        <v>1.726082944621076E-4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TRE</v>
      </c>
      <c r="S566" s="428" t="s">
        <v>49</v>
      </c>
      <c r="T566" s="375" t="s">
        <v>414</v>
      </c>
      <c r="U566" s="375" t="str">
        <f t="shared" ca="1" si="117"/>
        <v>TRE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TRE</v>
      </c>
    </row>
    <row r="567" spans="9:29" x14ac:dyDescent="0.4">
      <c r="I567" s="428" t="s">
        <v>232</v>
      </c>
      <c r="J567" s="375" t="str">
        <f t="shared" ca="1" si="116"/>
        <v>TRE</v>
      </c>
      <c r="K567" s="375" t="s">
        <v>406</v>
      </c>
      <c r="L567" s="375" t="str">
        <f t="shared" si="110"/>
        <v>11%Boiler_2%Gas Turbine_86%Combined Cycle_1%Internal Combustion Engine</v>
      </c>
      <c r="M567" s="824">
        <f t="shared" si="111"/>
        <v>0.46395686847584111</v>
      </c>
      <c r="N567" s="375" t="s">
        <v>389</v>
      </c>
      <c r="O567" s="375" t="s">
        <v>401</v>
      </c>
      <c r="P567" s="378">
        <f t="shared" si="119"/>
        <v>2.509081242487467E-4</v>
      </c>
      <c r="Q567" s="375" t="s">
        <v>399</v>
      </c>
      <c r="R567" s="831" t="str">
        <f t="shared" ca="1" si="120"/>
        <v>Electric tab Row 144-154 plus Row 188-198 for Natural gas Mix when Inputs tab E710 = TRE</v>
      </c>
      <c r="S567" s="428" t="s">
        <v>49</v>
      </c>
      <c r="T567" s="375" t="s">
        <v>414</v>
      </c>
      <c r="U567" s="375" t="str">
        <f t="shared" ca="1" si="117"/>
        <v>TRE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TRE</v>
      </c>
    </row>
    <row r="568" spans="9:29" x14ac:dyDescent="0.4">
      <c r="I568" s="428" t="s">
        <v>232</v>
      </c>
      <c r="J568" s="375" t="str">
        <f t="shared" ca="1" si="116"/>
        <v>TRE</v>
      </c>
      <c r="K568" s="375" t="s">
        <v>406</v>
      </c>
      <c r="L568" s="375" t="str">
        <f t="shared" si="110"/>
        <v>11%Boiler_2%Gas Turbine_86%Combined Cycle_1%Internal Combustion Engine</v>
      </c>
      <c r="M568" s="824">
        <f t="shared" si="111"/>
        <v>0.46395686847584111</v>
      </c>
      <c r="N568" s="375" t="s">
        <v>390</v>
      </c>
      <c r="O568" s="375" t="s">
        <v>401</v>
      </c>
      <c r="P568" s="378">
        <f t="shared" si="119"/>
        <v>9.3958187025903076E-6</v>
      </c>
      <c r="Q568" s="375" t="s">
        <v>399</v>
      </c>
      <c r="R568" s="831" t="str">
        <f t="shared" ca="1" si="120"/>
        <v>Electric tab Row 144-154 plus Row 188-198 for Natural gas Mix when Inputs tab E710 = TRE</v>
      </c>
      <c r="S568" s="428" t="s">
        <v>49</v>
      </c>
      <c r="T568" s="375" t="s">
        <v>414</v>
      </c>
      <c r="U568" s="375" t="str">
        <f t="shared" ca="1" si="117"/>
        <v>TRE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TRE</v>
      </c>
    </row>
    <row r="569" spans="9:29" x14ac:dyDescent="0.4">
      <c r="I569" s="428" t="s">
        <v>232</v>
      </c>
      <c r="J569" s="375" t="str">
        <f t="shared" ca="1" si="116"/>
        <v>TRE</v>
      </c>
      <c r="K569" s="375" t="s">
        <v>406</v>
      </c>
      <c r="L569" s="375" t="str">
        <f t="shared" si="110"/>
        <v>11%Boiler_2%Gas Turbine_86%Combined Cycle_1%Internal Combustion Engine</v>
      </c>
      <c r="M569" s="824">
        <f t="shared" si="111"/>
        <v>0.46395686847584111</v>
      </c>
      <c r="N569" s="375" t="s">
        <v>391</v>
      </c>
      <c r="O569" s="375" t="s">
        <v>401</v>
      </c>
      <c r="P569" s="378">
        <f t="shared" si="119"/>
        <v>9.2386212971110693E-6</v>
      </c>
      <c r="Q569" s="375" t="s">
        <v>399</v>
      </c>
      <c r="R569" s="831" t="str">
        <f t="shared" ca="1" si="120"/>
        <v>Electric tab Row 144-154 plus Row 188-198 for Natural gas Mix when Inputs tab E710 = TRE</v>
      </c>
      <c r="S569" s="428" t="s">
        <v>49</v>
      </c>
      <c r="T569" s="375" t="s">
        <v>414</v>
      </c>
      <c r="U569" s="375" t="str">
        <f t="shared" ca="1" si="117"/>
        <v>TRE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TRE</v>
      </c>
    </row>
    <row r="570" spans="9:29" x14ac:dyDescent="0.4">
      <c r="I570" s="428" t="s">
        <v>232</v>
      </c>
      <c r="J570" s="375" t="str">
        <f t="shared" ca="1" si="116"/>
        <v>TRE</v>
      </c>
      <c r="K570" s="375" t="s">
        <v>406</v>
      </c>
      <c r="L570" s="375" t="str">
        <f t="shared" si="110"/>
        <v>11%Boiler_2%Gas Turbine_86%Combined Cycle_1%Internal Combustion Engine</v>
      </c>
      <c r="M570" s="824">
        <f t="shared" si="111"/>
        <v>0.46395686847584111</v>
      </c>
      <c r="N570" s="375" t="s">
        <v>392</v>
      </c>
      <c r="O570" s="375" t="s">
        <v>401</v>
      </c>
      <c r="P570" s="378">
        <f t="shared" si="119"/>
        <v>5.7526445795422398E-6</v>
      </c>
      <c r="Q570" s="375" t="s">
        <v>399</v>
      </c>
      <c r="R570" s="831" t="str">
        <f t="shared" ca="1" si="120"/>
        <v>Electric tab Row 144-154 plus Row 188-198 for Natural gas Mix when Inputs tab E710 = TRE</v>
      </c>
      <c r="S570" s="428" t="s">
        <v>49</v>
      </c>
      <c r="T570" s="375" t="s">
        <v>414</v>
      </c>
      <c r="U570" s="375" t="str">
        <f t="shared" ca="1" si="117"/>
        <v>TRE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TRE</v>
      </c>
    </row>
    <row r="571" spans="9:29" x14ac:dyDescent="0.4">
      <c r="I571" s="428" t="s">
        <v>232</v>
      </c>
      <c r="J571" s="375" t="str">
        <f t="shared" ca="1" si="116"/>
        <v>TRE</v>
      </c>
      <c r="K571" s="375" t="s">
        <v>406</v>
      </c>
      <c r="L571" s="375" t="str">
        <f t="shared" si="110"/>
        <v>11%Boiler_2%Gas Turbine_86%Combined Cycle_1%Internal Combustion Engine</v>
      </c>
      <c r="M571" s="824">
        <f t="shared" si="111"/>
        <v>0.46395686847584111</v>
      </c>
      <c r="N571" s="375" t="s">
        <v>393</v>
      </c>
      <c r="O571" s="375" t="s">
        <v>401</v>
      </c>
      <c r="P571" s="378">
        <f t="shared" si="119"/>
        <v>1.3563800456514913E-6</v>
      </c>
      <c r="Q571" s="375" t="s">
        <v>399</v>
      </c>
      <c r="R571" s="831" t="str">
        <f t="shared" ca="1" si="120"/>
        <v>Electric tab Row 144-154 plus Row 188-198 for Natural gas Mix when Inputs tab E710 = TRE</v>
      </c>
      <c r="S571" s="428" t="s">
        <v>49</v>
      </c>
      <c r="T571" s="375" t="s">
        <v>414</v>
      </c>
      <c r="U571" s="375" t="str">
        <f t="shared" ca="1" si="117"/>
        <v>TRE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TRE</v>
      </c>
    </row>
    <row r="572" spans="9:29" x14ac:dyDescent="0.4">
      <c r="I572" s="428" t="s">
        <v>232</v>
      </c>
      <c r="J572" s="375" t="str">
        <f t="shared" ca="1" si="116"/>
        <v>TRE</v>
      </c>
      <c r="K572" s="375" t="s">
        <v>406</v>
      </c>
      <c r="L572" s="375" t="str">
        <f t="shared" si="110"/>
        <v>11%Boiler_2%Gas Turbine_86%Combined Cycle_1%Internal Combustion Engine</v>
      </c>
      <c r="M572" s="824">
        <f t="shared" si="111"/>
        <v>0.46395686847584111</v>
      </c>
      <c r="N572" s="375" t="s">
        <v>394</v>
      </c>
      <c r="O572" s="375" t="s">
        <v>401</v>
      </c>
      <c r="P572" s="378">
        <f t="shared" si="119"/>
        <v>4.3561361184641711E-6</v>
      </c>
      <c r="Q572" s="375" t="s">
        <v>399</v>
      </c>
      <c r="R572" s="831" t="str">
        <f t="shared" ca="1" si="120"/>
        <v>Electric tab Row 144-154 plus Row 188-198 for Natural gas Mix when Inputs tab E710 = TRE</v>
      </c>
      <c r="S572" s="428" t="s">
        <v>49</v>
      </c>
      <c r="T572" s="375" t="s">
        <v>414</v>
      </c>
      <c r="U572" s="375" t="str">
        <f t="shared" ca="1" si="117"/>
        <v>TRE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TRE</v>
      </c>
    </row>
    <row r="573" spans="9:29" x14ac:dyDescent="0.4">
      <c r="I573" s="428" t="s">
        <v>232</v>
      </c>
      <c r="J573" s="375" t="str">
        <f t="shared" ca="1" si="116"/>
        <v>TRE</v>
      </c>
      <c r="K573" s="375" t="s">
        <v>406</v>
      </c>
      <c r="L573" s="375" t="str">
        <f t="shared" si="110"/>
        <v>11%Boiler_2%Gas Turbine_86%Combined Cycle_1%Internal Combustion Engine</v>
      </c>
      <c r="M573" s="824">
        <f t="shared" si="111"/>
        <v>0.46395686847584111</v>
      </c>
      <c r="N573" s="375" t="s">
        <v>395</v>
      </c>
      <c r="O573" s="375" t="s">
        <v>401</v>
      </c>
      <c r="P573" s="378">
        <f t="shared" si="119"/>
        <v>9.2016113078385785E-6</v>
      </c>
      <c r="Q573" s="375" t="s">
        <v>399</v>
      </c>
      <c r="R573" s="831" t="str">
        <f t="shared" ca="1" si="120"/>
        <v>Electric tab Row 144-154 plus Row 188-198 for Natural gas Mix when Inputs tab E710 = TRE</v>
      </c>
      <c r="S573" s="428" t="s">
        <v>49</v>
      </c>
      <c r="T573" s="375" t="s">
        <v>414</v>
      </c>
      <c r="U573" s="375" t="str">
        <f t="shared" ca="1" si="117"/>
        <v>TRE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TRE</v>
      </c>
    </row>
    <row r="574" spans="9:29" x14ac:dyDescent="0.4">
      <c r="I574" s="428" t="s">
        <v>232</v>
      </c>
      <c r="J574" s="375" t="str">
        <f t="shared" ca="1" si="116"/>
        <v>TRE</v>
      </c>
      <c r="K574" s="375" t="s">
        <v>406</v>
      </c>
      <c r="L574" s="375" t="str">
        <f t="shared" si="110"/>
        <v>11%Boiler_2%Gas Turbine_86%Combined Cycle_1%Internal Combustion Engine</v>
      </c>
      <c r="M574" s="824">
        <f t="shared" si="111"/>
        <v>0.46395686847584111</v>
      </c>
      <c r="N574" s="375" t="s">
        <v>396</v>
      </c>
      <c r="O574" s="375" t="s">
        <v>401</v>
      </c>
      <c r="P574" s="378">
        <f t="shared" si="119"/>
        <v>1.0045976518821333E-6</v>
      </c>
      <c r="Q574" s="375" t="s">
        <v>399</v>
      </c>
      <c r="R574" s="831" t="str">
        <f t="shared" ca="1" si="120"/>
        <v>Electric tab Row 144-154 plus Row 188-198 for Natural gas Mix when Inputs tab E710 = TRE</v>
      </c>
      <c r="S574" s="428" t="s">
        <v>49</v>
      </c>
      <c r="T574" s="375" t="s">
        <v>414</v>
      </c>
      <c r="U574" s="375" t="str">
        <f t="shared" ca="1" si="117"/>
        <v>TRE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TRE</v>
      </c>
    </row>
    <row r="575" spans="9:29" x14ac:dyDescent="0.4">
      <c r="I575" s="430" t="s">
        <v>232</v>
      </c>
      <c r="J575" s="832" t="str">
        <f t="shared" ca="1" si="116"/>
        <v>TRE</v>
      </c>
      <c r="K575" s="832" t="s">
        <v>406</v>
      </c>
      <c r="L575" s="832" t="str">
        <f t="shared" si="110"/>
        <v>11%Boiler_2%Gas Turbine_86%Combined Cycle_1%Internal Combustion Engine</v>
      </c>
      <c r="M575" s="833">
        <f t="shared" si="111"/>
        <v>0.46395686847584111</v>
      </c>
      <c r="N575" s="832" t="s">
        <v>397</v>
      </c>
      <c r="O575" s="832" t="s">
        <v>401</v>
      </c>
      <c r="P575" s="404">
        <f t="shared" si="119"/>
        <v>0.43708628777857272</v>
      </c>
      <c r="Q575" s="832" t="s">
        <v>399</v>
      </c>
      <c r="R575" s="834" t="str">
        <f t="shared" ca="1" si="120"/>
        <v>Electric tab Row 144-154 plus Row 188-198 for Natural gas Mix when Inputs tab E710 = TRE</v>
      </c>
      <c r="S575" s="428" t="s">
        <v>49</v>
      </c>
      <c r="T575" s="375" t="s">
        <v>414</v>
      </c>
      <c r="U575" s="375" t="str">
        <f t="shared" ca="1" si="117"/>
        <v>TRE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TRE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TRE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0.34699999999999998</v>
      </c>
      <c r="Y576" s="375" t="s">
        <v>411</v>
      </c>
      <c r="Z576" s="375" t="s">
        <v>400</v>
      </c>
      <c r="AA576" s="837">
        <f>E140/10^6</f>
        <v>2.8818443804034586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TRE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TRE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0.34699999999999998</v>
      </c>
      <c r="Y577" s="375" t="s">
        <v>387</v>
      </c>
      <c r="Z577" s="375" t="s">
        <v>400</v>
      </c>
      <c r="AA577" s="763">
        <f>E145/1000/10^6/0.000293071</f>
        <v>2.0000004739086739E-5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TRE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TRE</v>
      </c>
      <c r="V578" s="375" t="s">
        <v>406</v>
      </c>
      <c r="W578" s="375" t="str">
        <f t="shared" si="122"/>
        <v>100%Boiler_0%IGCC</v>
      </c>
      <c r="X578" s="824">
        <f t="shared" si="123"/>
        <v>0.34699999999999998</v>
      </c>
      <c r="Y578" s="375" t="s">
        <v>388</v>
      </c>
      <c r="Z578" s="375" t="s">
        <v>400</v>
      </c>
      <c r="AA578" s="763">
        <f t="shared" ref="AA578:AA587" si="125">E146/1000/10^6/0.000293071</f>
        <v>1.6800003980832858E-4</v>
      </c>
      <c r="AB578" s="375" t="s">
        <v>399</v>
      </c>
      <c r="AC578" s="831" t="str">
        <f t="shared" ca="1" si="124"/>
        <v>Electric tab Row 144-154 for Coal Mix when Inputs tab E710 = TRE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TRE</v>
      </c>
      <c r="V579" s="375" t="s">
        <v>406</v>
      </c>
      <c r="W579" s="375" t="str">
        <f t="shared" si="122"/>
        <v>100%Boiler_0%IGCC</v>
      </c>
      <c r="X579" s="824">
        <f t="shared" si="123"/>
        <v>0.34699999999999998</v>
      </c>
      <c r="Y579" s="375" t="s">
        <v>389</v>
      </c>
      <c r="Z579" s="375" t="s">
        <v>400</v>
      </c>
      <c r="AA579" s="763">
        <f t="shared" si="125"/>
        <v>1.0030002376651996E-3</v>
      </c>
      <c r="AB579" s="375" t="s">
        <v>399</v>
      </c>
      <c r="AC579" s="831" t="str">
        <f t="shared" ca="1" si="124"/>
        <v>Electric tab Row 144-154 for Coal Mix when Inputs tab E710 = TRE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TRE</v>
      </c>
      <c r="V580" s="375" t="s">
        <v>406</v>
      </c>
      <c r="W580" s="375" t="str">
        <f t="shared" si="122"/>
        <v>100%Boiler_0%IGCC</v>
      </c>
      <c r="X580" s="824">
        <f t="shared" si="123"/>
        <v>0.34699999999999998</v>
      </c>
      <c r="Y580" s="375" t="s">
        <v>390</v>
      </c>
      <c r="Z580" s="375" t="s">
        <v>400</v>
      </c>
      <c r="AA580" s="763">
        <f t="shared" si="125"/>
        <v>1.2400002938233777E-4</v>
      </c>
      <c r="AB580" s="375" t="s">
        <v>399</v>
      </c>
      <c r="AC580" s="831" t="str">
        <f t="shared" ca="1" si="124"/>
        <v>Electric tab Row 144-154 for Coal Mix when Inputs tab E710 = TRE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TRE</v>
      </c>
      <c r="V581" s="375" t="s">
        <v>406</v>
      </c>
      <c r="W581" s="375" t="str">
        <f t="shared" si="122"/>
        <v>100%Boiler_0%IGCC</v>
      </c>
      <c r="X581" s="824">
        <f t="shared" si="123"/>
        <v>0.34699999999999998</v>
      </c>
      <c r="Y581" s="375" t="s">
        <v>391</v>
      </c>
      <c r="Z581" s="375" t="s">
        <v>400</v>
      </c>
      <c r="AA581" s="763">
        <f t="shared" si="125"/>
        <v>1.1000002606497702E-4</v>
      </c>
      <c r="AB581" s="375" t="s">
        <v>399</v>
      </c>
      <c r="AC581" s="831" t="str">
        <f t="shared" ca="1" si="124"/>
        <v>Electric tab Row 144-154 for Coal Mix when Inputs tab E710 = TRE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TRE</v>
      </c>
      <c r="V582" s="375" t="s">
        <v>406</v>
      </c>
      <c r="W582" s="375" t="str">
        <f t="shared" si="122"/>
        <v>100%Boiler_0%IGCC</v>
      </c>
      <c r="X582" s="824">
        <f t="shared" si="123"/>
        <v>0.34699999999999998</v>
      </c>
      <c r="Y582" s="375" t="s">
        <v>392</v>
      </c>
      <c r="Z582" s="375" t="s">
        <v>400</v>
      </c>
      <c r="AA582" s="763">
        <f t="shared" si="125"/>
        <v>4.5420010762465971E-3</v>
      </c>
      <c r="AB582" s="375" t="s">
        <v>399</v>
      </c>
      <c r="AC582" s="831" t="str">
        <f t="shared" ca="1" si="124"/>
        <v>Electric tab Row 144-154 for Coal Mix when Inputs tab E710 = TRE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TRE</v>
      </c>
      <c r="V583" s="375" t="s">
        <v>406</v>
      </c>
      <c r="W583" s="375" t="str">
        <f t="shared" si="122"/>
        <v>100%Boiler_0%IGCC</v>
      </c>
      <c r="X583" s="824">
        <f t="shared" si="123"/>
        <v>0.34699999999999998</v>
      </c>
      <c r="Y583" s="375" t="s">
        <v>393</v>
      </c>
      <c r="Z583" s="375" t="s">
        <v>400</v>
      </c>
      <c r="AA583" s="763">
        <f t="shared" si="125"/>
        <v>4.7300011207940132E-6</v>
      </c>
      <c r="AB583" s="375" t="s">
        <v>399</v>
      </c>
      <c r="AC583" s="831" t="str">
        <f t="shared" ca="1" si="124"/>
        <v>Electric tab Row 144-154 for Coal Mix when Inputs tab E710 = TRE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TRE</v>
      </c>
      <c r="V584" s="375" t="s">
        <v>406</v>
      </c>
      <c r="W584" s="375" t="str">
        <f t="shared" si="122"/>
        <v>100%Boiler_0%IGCC</v>
      </c>
      <c r="X584" s="824">
        <f t="shared" si="123"/>
        <v>0.34699999999999998</v>
      </c>
      <c r="Y584" s="375" t="s">
        <v>394</v>
      </c>
      <c r="Z584" s="375" t="s">
        <v>400</v>
      </c>
      <c r="AA584" s="763">
        <f t="shared" si="125"/>
        <v>8.9100021112631409E-6</v>
      </c>
      <c r="AB584" s="375" t="s">
        <v>399</v>
      </c>
      <c r="AC584" s="831" t="str">
        <f t="shared" ca="1" si="124"/>
        <v>Electric tab Row 144-154 for Coal Mix when Inputs tab E710 = TRE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TRE</v>
      </c>
      <c r="V585" s="375" t="s">
        <v>406</v>
      </c>
      <c r="W585" s="375" t="str">
        <f t="shared" si="122"/>
        <v>100%Boiler_0%IGCC</v>
      </c>
      <c r="X585" s="824">
        <f t="shared" si="123"/>
        <v>0.34699999999999998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TRE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TRE</v>
      </c>
      <c r="V586" s="375" t="s">
        <v>406</v>
      </c>
      <c r="W586" s="375" t="str">
        <f t="shared" si="122"/>
        <v>100%Boiler_0%IGCC</v>
      </c>
      <c r="X586" s="824">
        <f t="shared" si="123"/>
        <v>0.34699999999999998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TRE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TRE</v>
      </c>
      <c r="V587" s="375" t="s">
        <v>406</v>
      </c>
      <c r="W587" s="375" t="str">
        <f t="shared" si="122"/>
        <v>100%Boiler_0%IGCC</v>
      </c>
      <c r="X587" s="824">
        <f t="shared" si="123"/>
        <v>0.34699999999999998</v>
      </c>
      <c r="Y587" s="375" t="s">
        <v>397</v>
      </c>
      <c r="Z587" s="375" t="s">
        <v>400</v>
      </c>
      <c r="AA587" s="763">
        <f t="shared" si="125"/>
        <v>0.80958177025990075</v>
      </c>
      <c r="AB587" s="375" t="s">
        <v>399</v>
      </c>
      <c r="AC587" s="831" t="str">
        <f t="shared" ca="1" si="124"/>
        <v>Electric tab Row 144-154 for Coal Mix when Inputs tab E710 = TRE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TRE</v>
      </c>
      <c r="V588" s="375" t="s">
        <v>406</v>
      </c>
      <c r="W588" s="375" t="str">
        <f t="shared" si="122"/>
        <v>100%Boiler_0%IGCC</v>
      </c>
      <c r="X588" s="824">
        <f t="shared" si="123"/>
        <v>0.34699999999999998</v>
      </c>
      <c r="Y588" s="375" t="s">
        <v>387</v>
      </c>
      <c r="Z588" s="375" t="s">
        <v>401</v>
      </c>
      <c r="AA588" s="378">
        <f>(E145+E189)/1000/10^6/0.000293071</f>
        <v>2.0811813297244141E-5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TRE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TRE</v>
      </c>
      <c r="V589" s="375" t="s">
        <v>406</v>
      </c>
      <c r="W589" s="375" t="str">
        <f t="shared" si="122"/>
        <v>100%Boiler_0%IGCC</v>
      </c>
      <c r="X589" s="824">
        <f t="shared" si="123"/>
        <v>0.34699999999999998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1.7346176549655723E-4</v>
      </c>
      <c r="AB589" s="375" t="s">
        <v>399</v>
      </c>
      <c r="AC589" s="831" t="str">
        <f t="shared" ca="1" si="126"/>
        <v>Electric tab Row 144-154 plus Row 188-198 for Coal Mix when Inputs tab E710 = TRE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TRE</v>
      </c>
      <c r="V590" s="375" t="s">
        <v>406</v>
      </c>
      <c r="W590" s="375" t="str">
        <f t="shared" si="122"/>
        <v>100%Boiler_0%IGCC</v>
      </c>
      <c r="X590" s="824">
        <f t="shared" si="123"/>
        <v>0.34699999999999998</v>
      </c>
      <c r="Y590" s="375" t="s">
        <v>389</v>
      </c>
      <c r="Z590" s="375" t="s">
        <v>401</v>
      </c>
      <c r="AA590" s="378">
        <f t="shared" si="127"/>
        <v>1.0038286104628617E-3</v>
      </c>
      <c r="AB590" s="375" t="s">
        <v>399</v>
      </c>
      <c r="AC590" s="831" t="str">
        <f t="shared" ca="1" si="126"/>
        <v>Electric tab Row 144-154 plus Row 188-198 for Coal Mix when Inputs tab E710 = TRE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TRE</v>
      </c>
      <c r="V591" s="375" t="s">
        <v>406</v>
      </c>
      <c r="W591" s="375" t="str">
        <f t="shared" si="122"/>
        <v>100%Boiler_0%IGCC</v>
      </c>
      <c r="X591" s="824">
        <f t="shared" si="123"/>
        <v>0.34699999999999998</v>
      </c>
      <c r="Y591" s="375" t="s">
        <v>390</v>
      </c>
      <c r="Z591" s="375" t="s">
        <v>401</v>
      </c>
      <c r="AA591" s="378">
        <f t="shared" si="127"/>
        <v>1.245022082363664E-4</v>
      </c>
      <c r="AB591" s="375" t="s">
        <v>399</v>
      </c>
      <c r="AC591" s="831" t="str">
        <f t="shared" ca="1" si="126"/>
        <v>Electric tab Row 144-154 plus Row 188-198 for Coal Mix when Inputs tab E710 = TRE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TRE</v>
      </c>
      <c r="V592" s="375" t="s">
        <v>406</v>
      </c>
      <c r="W592" s="375" t="str">
        <f t="shared" si="122"/>
        <v>100%Boiler_0%IGCC</v>
      </c>
      <c r="X592" s="824">
        <f t="shared" si="123"/>
        <v>0.34699999999999998</v>
      </c>
      <c r="Y592" s="375" t="s">
        <v>391</v>
      </c>
      <c r="Z592" s="375" t="s">
        <v>401</v>
      </c>
      <c r="AA592" s="378">
        <f t="shared" si="127"/>
        <v>1.1023184633933594E-4</v>
      </c>
      <c r="AB592" s="375" t="s">
        <v>399</v>
      </c>
      <c r="AC592" s="831" t="str">
        <f t="shared" ca="1" si="126"/>
        <v>Electric tab Row 144-154 plus Row 188-198 for Coal Mix when Inputs tab E710 = TRE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TRE</v>
      </c>
      <c r="V593" s="375" t="s">
        <v>406</v>
      </c>
      <c r="W593" s="375" t="str">
        <f t="shared" si="122"/>
        <v>100%Boiler_0%IGCC</v>
      </c>
      <c r="X593" s="824">
        <f t="shared" si="123"/>
        <v>0.34699999999999998</v>
      </c>
      <c r="Y593" s="375" t="s">
        <v>392</v>
      </c>
      <c r="Z593" s="375" t="s">
        <v>401</v>
      </c>
      <c r="AA593" s="378">
        <f t="shared" si="127"/>
        <v>4.5448296801665015E-3</v>
      </c>
      <c r="AB593" s="375" t="s">
        <v>399</v>
      </c>
      <c r="AC593" s="831" t="str">
        <f t="shared" ca="1" si="126"/>
        <v>Electric tab Row 144-154 plus Row 188-198 for Coal Mix when Inputs tab E710 = TRE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TRE</v>
      </c>
      <c r="V594" s="375" t="s">
        <v>406</v>
      </c>
      <c r="W594" s="375" t="str">
        <f t="shared" si="122"/>
        <v>100%Boiler_0%IGCC</v>
      </c>
      <c r="X594" s="824">
        <f t="shared" si="123"/>
        <v>0.34699999999999998</v>
      </c>
      <c r="Y594" s="375" t="s">
        <v>393</v>
      </c>
      <c r="Z594" s="375" t="s">
        <v>401</v>
      </c>
      <c r="AA594" s="378">
        <f t="shared" si="127"/>
        <v>4.7343248160216569E-6</v>
      </c>
      <c r="AB594" s="375" t="s">
        <v>399</v>
      </c>
      <c r="AC594" s="831" t="str">
        <f t="shared" ca="1" si="126"/>
        <v>Electric tab Row 144-154 plus Row 188-198 for Coal Mix when Inputs tab E710 = TRE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TRE</v>
      </c>
      <c r="V595" s="375" t="s">
        <v>406</v>
      </c>
      <c r="W595" s="375" t="str">
        <f t="shared" si="122"/>
        <v>100%Boiler_0%IGCC</v>
      </c>
      <c r="X595" s="824">
        <f t="shared" si="123"/>
        <v>0.34699999999999998</v>
      </c>
      <c r="Y595" s="375" t="s">
        <v>394</v>
      </c>
      <c r="Z595" s="375" t="s">
        <v>401</v>
      </c>
      <c r="AA595" s="378">
        <f t="shared" si="127"/>
        <v>8.9194724822229059E-6</v>
      </c>
      <c r="AB595" s="375" t="s">
        <v>399</v>
      </c>
      <c r="AC595" s="831" t="str">
        <f t="shared" ca="1" si="126"/>
        <v>Electric tab Row 144-154 plus Row 188-198 for Coal Mix when Inputs tab E710 = TRE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TRE</v>
      </c>
      <c r="V596" s="375" t="s">
        <v>406</v>
      </c>
      <c r="W596" s="375" t="str">
        <f t="shared" si="122"/>
        <v>100%Boiler_0%IGCC</v>
      </c>
      <c r="X596" s="824">
        <f t="shared" si="123"/>
        <v>0.34699999999999998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TRE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TRE</v>
      </c>
      <c r="V597" s="375" t="s">
        <v>406</v>
      </c>
      <c r="W597" s="375" t="str">
        <f t="shared" si="122"/>
        <v>100%Boiler_0%IGCC</v>
      </c>
      <c r="X597" s="824">
        <f t="shared" si="123"/>
        <v>0.34699999999999998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TRE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TRE</v>
      </c>
      <c r="V598" s="375" t="s">
        <v>406</v>
      </c>
      <c r="W598" s="375" t="str">
        <f t="shared" si="122"/>
        <v>100%Boiler_0%IGCC</v>
      </c>
      <c r="X598" s="824">
        <f t="shared" si="123"/>
        <v>0.34699999999999998</v>
      </c>
      <c r="Y598" s="375" t="s">
        <v>397</v>
      </c>
      <c r="Z598" s="375" t="s">
        <v>401</v>
      </c>
      <c r="AA598" s="378">
        <f t="shared" si="127"/>
        <v>0.81023737768898785</v>
      </c>
      <c r="AB598" s="375" t="s">
        <v>399</v>
      </c>
      <c r="AC598" s="831" t="str">
        <f t="shared" ca="1" si="126"/>
        <v>Electric tab Row 144-154 plus Row 188-198 for Coal Mix when Inputs tab E710 = TRE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TRE</v>
      </c>
      <c r="V599" s="375" t="s">
        <v>52</v>
      </c>
      <c r="X599" s="824">
        <f t="shared" ref="X599:X644" si="130">INDEX($D$71:$D$72,MATCH(V599,$A$71:$A$72,0))</f>
        <v>0.34699999999999998</v>
      </c>
      <c r="Y599" s="375" t="s">
        <v>411</v>
      </c>
      <c r="Z599" s="375" t="s">
        <v>400</v>
      </c>
      <c r="AA599" s="761">
        <f>O140/10^6</f>
        <v>2.8818443804034586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TRE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TRE</v>
      </c>
      <c r="V600" s="375" t="s">
        <v>52</v>
      </c>
      <c r="X600" s="824">
        <f t="shared" si="130"/>
        <v>0.34699999999999998</v>
      </c>
      <c r="Y600" s="375" t="s">
        <v>387</v>
      </c>
      <c r="Z600" s="375" t="s">
        <v>400</v>
      </c>
      <c r="AA600" s="763">
        <f>O145/1000/10^6/0.000293071</f>
        <v>2.0000004739086739E-5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TRE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TRE</v>
      </c>
      <c r="V601" s="375" t="s">
        <v>52</v>
      </c>
      <c r="X601" s="824">
        <f t="shared" si="130"/>
        <v>0.34699999999999998</v>
      </c>
      <c r="Y601" s="375" t="s">
        <v>388</v>
      </c>
      <c r="Z601" s="375" t="s">
        <v>400</v>
      </c>
      <c r="AA601" s="763">
        <f t="shared" ref="AA601:AA610" si="132">O146/1000/10^6/0.000293071</f>
        <v>1.6800003980832858E-4</v>
      </c>
      <c r="AB601" s="375" t="s">
        <v>399</v>
      </c>
      <c r="AC601" s="831" t="str">
        <f t="shared" ca="1" si="131"/>
        <v>Electric tab Row 144-154 for Coal Boiler when Inputs tab E710 = TRE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TRE</v>
      </c>
      <c r="V602" s="375" t="s">
        <v>52</v>
      </c>
      <c r="X602" s="824">
        <f t="shared" si="130"/>
        <v>0.34699999999999998</v>
      </c>
      <c r="Y602" s="375" t="s">
        <v>389</v>
      </c>
      <c r="Z602" s="375" t="s">
        <v>400</v>
      </c>
      <c r="AA602" s="763">
        <f t="shared" si="132"/>
        <v>1.0030002376651996E-3</v>
      </c>
      <c r="AB602" s="375" t="s">
        <v>399</v>
      </c>
      <c r="AC602" s="831" t="str">
        <f t="shared" ca="1" si="131"/>
        <v>Electric tab Row 144-154 for Coal Boiler when Inputs tab E710 = TRE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TRE</v>
      </c>
      <c r="V603" s="375" t="s">
        <v>52</v>
      </c>
      <c r="X603" s="824">
        <f t="shared" si="130"/>
        <v>0.34699999999999998</v>
      </c>
      <c r="Y603" s="375" t="s">
        <v>390</v>
      </c>
      <c r="Z603" s="375" t="s">
        <v>400</v>
      </c>
      <c r="AA603" s="763">
        <f t="shared" si="132"/>
        <v>1.2400002938233777E-4</v>
      </c>
      <c r="AB603" s="375" t="s">
        <v>399</v>
      </c>
      <c r="AC603" s="831" t="str">
        <f t="shared" ca="1" si="131"/>
        <v>Electric tab Row 144-154 for Coal Boiler when Inputs tab E710 = TRE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TRE</v>
      </c>
      <c r="V604" s="375" t="s">
        <v>52</v>
      </c>
      <c r="X604" s="824">
        <f t="shared" si="130"/>
        <v>0.34699999999999998</v>
      </c>
      <c r="Y604" s="375" t="s">
        <v>391</v>
      </c>
      <c r="Z604" s="375" t="s">
        <v>400</v>
      </c>
      <c r="AA604" s="763">
        <f t="shared" si="132"/>
        <v>1.1000002606497702E-4</v>
      </c>
      <c r="AB604" s="375" t="s">
        <v>399</v>
      </c>
      <c r="AC604" s="831" t="str">
        <f t="shared" ca="1" si="131"/>
        <v>Electric tab Row 144-154 for Coal Boiler when Inputs tab E710 = TRE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TRE</v>
      </c>
      <c r="V605" s="375" t="s">
        <v>52</v>
      </c>
      <c r="X605" s="824">
        <f t="shared" si="130"/>
        <v>0.34699999999999998</v>
      </c>
      <c r="Y605" s="375" t="s">
        <v>392</v>
      </c>
      <c r="Z605" s="375" t="s">
        <v>400</v>
      </c>
      <c r="AA605" s="763">
        <f t="shared" si="132"/>
        <v>4.5420010762465971E-3</v>
      </c>
      <c r="AB605" s="375" t="s">
        <v>399</v>
      </c>
      <c r="AC605" s="831" t="str">
        <f t="shared" ca="1" si="131"/>
        <v>Electric tab Row 144-154 for Coal Boiler when Inputs tab E710 = TRE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TRE</v>
      </c>
      <c r="V606" s="375" t="s">
        <v>52</v>
      </c>
      <c r="X606" s="824">
        <f t="shared" si="130"/>
        <v>0.34699999999999998</v>
      </c>
      <c r="Y606" s="375" t="s">
        <v>393</v>
      </c>
      <c r="Z606" s="375" t="s">
        <v>400</v>
      </c>
      <c r="AA606" s="763">
        <f t="shared" si="132"/>
        <v>4.7300011207940132E-6</v>
      </c>
      <c r="AB606" s="375" t="s">
        <v>399</v>
      </c>
      <c r="AC606" s="831" t="str">
        <f t="shared" ca="1" si="131"/>
        <v>Electric tab Row 144-154 for Coal Boiler when Inputs tab E710 = TRE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TRE</v>
      </c>
      <c r="V607" s="375" t="s">
        <v>52</v>
      </c>
      <c r="X607" s="824">
        <f t="shared" si="130"/>
        <v>0.34699999999999998</v>
      </c>
      <c r="Y607" s="375" t="s">
        <v>394</v>
      </c>
      <c r="Z607" s="375" t="s">
        <v>400</v>
      </c>
      <c r="AA607" s="763">
        <f t="shared" si="132"/>
        <v>8.9100021112631409E-6</v>
      </c>
      <c r="AB607" s="375" t="s">
        <v>399</v>
      </c>
      <c r="AC607" s="831" t="str">
        <f t="shared" ca="1" si="131"/>
        <v>Electric tab Row 144-154 for Coal Boiler when Inputs tab E710 = TRE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TRE</v>
      </c>
      <c r="V608" s="375" t="s">
        <v>52</v>
      </c>
      <c r="X608" s="824">
        <f t="shared" si="130"/>
        <v>0.34699999999999998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TRE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TRE</v>
      </c>
      <c r="V609" s="375" t="s">
        <v>52</v>
      </c>
      <c r="X609" s="824">
        <f t="shared" si="130"/>
        <v>0.34699999999999998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TRE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TRE</v>
      </c>
      <c r="V610" s="375" t="s">
        <v>52</v>
      </c>
      <c r="X610" s="824">
        <f t="shared" si="130"/>
        <v>0.34699999999999998</v>
      </c>
      <c r="Y610" s="375" t="s">
        <v>397</v>
      </c>
      <c r="Z610" s="375" t="s">
        <v>400</v>
      </c>
      <c r="AA610" s="763">
        <f t="shared" si="132"/>
        <v>1.2985784194955026</v>
      </c>
      <c r="AB610" s="375" t="s">
        <v>399</v>
      </c>
      <c r="AC610" s="831" t="str">
        <f t="shared" ca="1" si="131"/>
        <v>Electric tab Row 144-154 for Coal Boiler when Inputs tab E710 = TRE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TRE</v>
      </c>
      <c r="V611" s="375" t="s">
        <v>52</v>
      </c>
      <c r="X611" s="824">
        <f t="shared" si="130"/>
        <v>0.34699999999999998</v>
      </c>
      <c r="Y611" s="375" t="s">
        <v>387</v>
      </c>
      <c r="Z611" s="375" t="s">
        <v>401</v>
      </c>
      <c r="AA611" s="378">
        <f>(O145+O189)/1000/10^6/0.000293071</f>
        <v>2.0811813297244141E-5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TRE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TRE</v>
      </c>
      <c r="V612" s="375" t="s">
        <v>52</v>
      </c>
      <c r="X612" s="824">
        <f t="shared" si="130"/>
        <v>0.34699999999999998</v>
      </c>
      <c r="Y612" s="375" t="s">
        <v>388</v>
      </c>
      <c r="Z612" s="375" t="s">
        <v>401</v>
      </c>
      <c r="AA612" s="378">
        <f t="shared" ref="AA612:AA621" si="134">(O146+O190)/1000/10^6/0.000293071</f>
        <v>1.7346176549655723E-4</v>
      </c>
      <c r="AB612" s="375" t="s">
        <v>399</v>
      </c>
      <c r="AC612" s="831" t="str">
        <f t="shared" ca="1" si="133"/>
        <v>Electric tab Row 144-154 plus Row 188-198 for Coal Boiler when Inputs tab E710 = TRE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TRE</v>
      </c>
      <c r="V613" s="375" t="s">
        <v>52</v>
      </c>
      <c r="X613" s="824">
        <f t="shared" si="130"/>
        <v>0.34699999999999998</v>
      </c>
      <c r="Y613" s="375" t="s">
        <v>389</v>
      </c>
      <c r="Z613" s="375" t="s">
        <v>401</v>
      </c>
      <c r="AA613" s="378">
        <f t="shared" si="134"/>
        <v>1.0038286104628617E-3</v>
      </c>
      <c r="AB613" s="375" t="s">
        <v>399</v>
      </c>
      <c r="AC613" s="831" t="str">
        <f t="shared" ca="1" si="133"/>
        <v>Electric tab Row 144-154 plus Row 188-198 for Coal Boiler when Inputs tab E710 = TRE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TRE</v>
      </c>
      <c r="V614" s="375" t="s">
        <v>52</v>
      </c>
      <c r="X614" s="824">
        <f t="shared" si="130"/>
        <v>0.34699999999999998</v>
      </c>
      <c r="Y614" s="375" t="s">
        <v>390</v>
      </c>
      <c r="Z614" s="375" t="s">
        <v>401</v>
      </c>
      <c r="AA614" s="378">
        <f t="shared" si="134"/>
        <v>1.245022082363664E-4</v>
      </c>
      <c r="AB614" s="375" t="s">
        <v>399</v>
      </c>
      <c r="AC614" s="831" t="str">
        <f t="shared" ca="1" si="133"/>
        <v>Electric tab Row 144-154 plus Row 188-198 for Coal Boiler when Inputs tab E710 = TRE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TRE</v>
      </c>
      <c r="V615" s="375" t="s">
        <v>52</v>
      </c>
      <c r="X615" s="824">
        <f t="shared" si="130"/>
        <v>0.34699999999999998</v>
      </c>
      <c r="Y615" s="375" t="s">
        <v>391</v>
      </c>
      <c r="Z615" s="375" t="s">
        <v>401</v>
      </c>
      <c r="AA615" s="378">
        <f t="shared" si="134"/>
        <v>1.1023184633933594E-4</v>
      </c>
      <c r="AB615" s="375" t="s">
        <v>399</v>
      </c>
      <c r="AC615" s="831" t="str">
        <f t="shared" ca="1" si="133"/>
        <v>Electric tab Row 144-154 plus Row 188-198 for Coal Boiler when Inputs tab E710 = TRE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TRE</v>
      </c>
      <c r="V616" s="375" t="s">
        <v>52</v>
      </c>
      <c r="X616" s="824">
        <f t="shared" si="130"/>
        <v>0.34699999999999998</v>
      </c>
      <c r="Y616" s="375" t="s">
        <v>392</v>
      </c>
      <c r="Z616" s="375" t="s">
        <v>401</v>
      </c>
      <c r="AA616" s="378">
        <f t="shared" si="134"/>
        <v>4.5448296801665015E-3</v>
      </c>
      <c r="AB616" s="375" t="s">
        <v>399</v>
      </c>
      <c r="AC616" s="831" t="str">
        <f t="shared" ca="1" si="133"/>
        <v>Electric tab Row 144-154 plus Row 188-198 for Coal Boiler when Inputs tab E710 = TRE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TRE</v>
      </c>
      <c r="V617" s="375" t="s">
        <v>52</v>
      </c>
      <c r="X617" s="824">
        <f t="shared" si="130"/>
        <v>0.34699999999999998</v>
      </c>
      <c r="Y617" s="375" t="s">
        <v>393</v>
      </c>
      <c r="Z617" s="375" t="s">
        <v>401</v>
      </c>
      <c r="AA617" s="378">
        <f t="shared" si="134"/>
        <v>4.7343248160216569E-6</v>
      </c>
      <c r="AB617" s="375" t="s">
        <v>399</v>
      </c>
      <c r="AC617" s="831" t="str">
        <f t="shared" ca="1" si="133"/>
        <v>Electric tab Row 144-154 plus Row 188-198 for Coal Boiler when Inputs tab E710 = TRE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TRE</v>
      </c>
      <c r="V618" s="375" t="s">
        <v>52</v>
      </c>
      <c r="X618" s="824">
        <f t="shared" si="130"/>
        <v>0.34699999999999998</v>
      </c>
      <c r="Y618" s="375" t="s">
        <v>394</v>
      </c>
      <c r="Z618" s="375" t="s">
        <v>401</v>
      </c>
      <c r="AA618" s="378">
        <f t="shared" si="134"/>
        <v>8.9194724822229059E-6</v>
      </c>
      <c r="AB618" s="375" t="s">
        <v>399</v>
      </c>
      <c r="AC618" s="831" t="str">
        <f t="shared" ca="1" si="133"/>
        <v>Electric tab Row 144-154 plus Row 188-198 for Coal Boiler when Inputs tab E710 = TRE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TRE</v>
      </c>
      <c r="V619" s="375" t="s">
        <v>52</v>
      </c>
      <c r="X619" s="824">
        <f t="shared" si="130"/>
        <v>0.34699999999999998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TRE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TRE</v>
      </c>
      <c r="V620" s="375" t="s">
        <v>52</v>
      </c>
      <c r="X620" s="824">
        <f t="shared" si="130"/>
        <v>0.34699999999999998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TRE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TRE</v>
      </c>
      <c r="V621" s="375" t="s">
        <v>52</v>
      </c>
      <c r="W621" s="832"/>
      <c r="X621" s="824">
        <f t="shared" si="130"/>
        <v>0.34699999999999998</v>
      </c>
      <c r="Y621" s="375" t="s">
        <v>397</v>
      </c>
      <c r="Z621" s="375" t="s">
        <v>401</v>
      </c>
      <c r="AA621" s="378">
        <f t="shared" si="134"/>
        <v>1.2996300213105978</v>
      </c>
      <c r="AB621" s="832" t="s">
        <v>399</v>
      </c>
      <c r="AC621" s="834" t="str">
        <f t="shared" ca="1" si="133"/>
        <v>Electric tab Row 144-154 plus Row 188-198 for Coal Boiler when Inputs tab E710 = TRE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TRE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TRE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TRE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TRE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TRE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TRE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TRE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TRE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TRE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TRE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TRE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TRE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TRE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TRE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TRE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TRE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TRE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TRE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TRE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TRE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TRE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TRE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TRE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TRE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TRE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TRE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TRE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TRE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TRE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TRE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TRE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TRE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TRE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TRE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TRE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TRE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TRE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TRE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TRE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TRE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TRE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TRE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TRE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TRE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TRE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TRE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TRE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0.34699999999999998</v>
      </c>
      <c r="Y645" s="375" t="s">
        <v>411</v>
      </c>
      <c r="Z645" s="375" t="s">
        <v>400</v>
      </c>
      <c r="AA645" s="761">
        <f>F140/10^6</f>
        <v>2.8818443804034586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TRE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TRE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0.34699999999999998</v>
      </c>
      <c r="Y646" s="375" t="s">
        <v>387</v>
      </c>
      <c r="Z646" s="375" t="s">
        <v>400</v>
      </c>
      <c r="AA646" s="763">
        <f>F145/1000/10^6/0.000293071</f>
        <v>2.0000004739086739E-5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TRE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TRE</v>
      </c>
      <c r="V647" s="375" t="s">
        <v>406</v>
      </c>
      <c r="W647" s="375" t="str">
        <f t="shared" si="140"/>
        <v>100%Boiler_0%IGCC</v>
      </c>
      <c r="X647" s="824">
        <f t="shared" si="141"/>
        <v>0.34699999999999998</v>
      </c>
      <c r="Y647" s="375" t="s">
        <v>388</v>
      </c>
      <c r="Z647" s="375" t="s">
        <v>400</v>
      </c>
      <c r="AA647" s="763">
        <f t="shared" ref="AA647:AA656" si="143">F146/1000/10^6/0.000293071</f>
        <v>1.6800003980832858E-4</v>
      </c>
      <c r="AB647" s="375" t="s">
        <v>399</v>
      </c>
      <c r="AC647" s="831" t="str">
        <f t="shared" ca="1" si="142"/>
        <v>Electric tab Row 144-154 for Coal Mix when Inputs tab E710 = TRE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TRE</v>
      </c>
      <c r="V648" s="375" t="s">
        <v>406</v>
      </c>
      <c r="W648" s="375" t="str">
        <f t="shared" si="140"/>
        <v>100%Boiler_0%IGCC</v>
      </c>
      <c r="X648" s="824">
        <f t="shared" si="141"/>
        <v>0.34699999999999998</v>
      </c>
      <c r="Y648" s="375" t="s">
        <v>389</v>
      </c>
      <c r="Z648" s="375" t="s">
        <v>400</v>
      </c>
      <c r="AA648" s="763">
        <f t="shared" si="143"/>
        <v>1.0030002376651996E-3</v>
      </c>
      <c r="AB648" s="375" t="s">
        <v>399</v>
      </c>
      <c r="AC648" s="831" t="str">
        <f t="shared" ca="1" si="142"/>
        <v>Electric tab Row 144-154 for Coal Mix when Inputs tab E710 = TRE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TRE</v>
      </c>
      <c r="V649" s="375" t="s">
        <v>406</v>
      </c>
      <c r="W649" s="375" t="str">
        <f t="shared" si="140"/>
        <v>100%Boiler_0%IGCC</v>
      </c>
      <c r="X649" s="824">
        <f t="shared" si="141"/>
        <v>0.34699999999999998</v>
      </c>
      <c r="Y649" s="375" t="s">
        <v>390</v>
      </c>
      <c r="Z649" s="375" t="s">
        <v>400</v>
      </c>
      <c r="AA649" s="763">
        <f t="shared" si="143"/>
        <v>1.2400002938233777E-4</v>
      </c>
      <c r="AB649" s="375" t="s">
        <v>399</v>
      </c>
      <c r="AC649" s="831" t="str">
        <f t="shared" ca="1" si="142"/>
        <v>Electric tab Row 144-154 for Coal Mix when Inputs tab E710 = TRE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TRE</v>
      </c>
      <c r="V650" s="375" t="s">
        <v>406</v>
      </c>
      <c r="W650" s="375" t="str">
        <f t="shared" si="140"/>
        <v>100%Boiler_0%IGCC</v>
      </c>
      <c r="X650" s="824">
        <f t="shared" si="141"/>
        <v>0.34699999999999998</v>
      </c>
      <c r="Y650" s="375" t="s">
        <v>391</v>
      </c>
      <c r="Z650" s="375" t="s">
        <v>400</v>
      </c>
      <c r="AA650" s="763">
        <f t="shared" si="143"/>
        <v>1.1000002606497702E-4</v>
      </c>
      <c r="AB650" s="375" t="s">
        <v>399</v>
      </c>
      <c r="AC650" s="831" t="str">
        <f t="shared" ca="1" si="142"/>
        <v>Electric tab Row 144-154 for Coal Mix when Inputs tab E710 = TRE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TRE</v>
      </c>
      <c r="V651" s="375" t="s">
        <v>406</v>
      </c>
      <c r="W651" s="375" t="str">
        <f t="shared" si="140"/>
        <v>100%Boiler_0%IGCC</v>
      </c>
      <c r="X651" s="824">
        <f t="shared" si="141"/>
        <v>0.34699999999999998</v>
      </c>
      <c r="Y651" s="375" t="s">
        <v>392</v>
      </c>
      <c r="Z651" s="375" t="s">
        <v>400</v>
      </c>
      <c r="AA651" s="763">
        <f t="shared" si="143"/>
        <v>4.5420010762465971E-3</v>
      </c>
      <c r="AB651" s="375" t="s">
        <v>399</v>
      </c>
      <c r="AC651" s="831" t="str">
        <f t="shared" ca="1" si="142"/>
        <v>Electric tab Row 144-154 for Coal Mix when Inputs tab E710 = TRE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TRE</v>
      </c>
      <c r="V652" s="375" t="s">
        <v>406</v>
      </c>
      <c r="W652" s="375" t="str">
        <f t="shared" si="140"/>
        <v>100%Boiler_0%IGCC</v>
      </c>
      <c r="X652" s="824">
        <f t="shared" si="141"/>
        <v>0.34699999999999998</v>
      </c>
      <c r="Y652" s="375" t="s">
        <v>393</v>
      </c>
      <c r="Z652" s="375" t="s">
        <v>400</v>
      </c>
      <c r="AA652" s="763">
        <f t="shared" si="143"/>
        <v>4.7300011207940132E-6</v>
      </c>
      <c r="AB652" s="375" t="s">
        <v>399</v>
      </c>
      <c r="AC652" s="831" t="str">
        <f t="shared" ca="1" si="142"/>
        <v>Electric tab Row 144-154 for Coal Mix when Inputs tab E710 = TRE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TRE</v>
      </c>
      <c r="V653" s="375" t="s">
        <v>406</v>
      </c>
      <c r="W653" s="375" t="str">
        <f t="shared" si="140"/>
        <v>100%Boiler_0%IGCC</v>
      </c>
      <c r="X653" s="824">
        <f t="shared" si="141"/>
        <v>0.34699999999999998</v>
      </c>
      <c r="Y653" s="375" t="s">
        <v>394</v>
      </c>
      <c r="Z653" s="375" t="s">
        <v>400</v>
      </c>
      <c r="AA653" s="763">
        <f t="shared" si="143"/>
        <v>8.9100021112631409E-6</v>
      </c>
      <c r="AB653" s="375" t="s">
        <v>399</v>
      </c>
      <c r="AC653" s="831" t="str">
        <f t="shared" ca="1" si="142"/>
        <v>Electric tab Row 144-154 for Coal Mix when Inputs tab E710 = TRE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TRE</v>
      </c>
      <c r="V654" s="375" t="s">
        <v>406</v>
      </c>
      <c r="W654" s="375" t="str">
        <f t="shared" si="140"/>
        <v>100%Boiler_0%IGCC</v>
      </c>
      <c r="X654" s="824">
        <f t="shared" si="141"/>
        <v>0.34699999999999998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TRE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TRE</v>
      </c>
      <c r="V655" s="375" t="s">
        <v>406</v>
      </c>
      <c r="W655" s="375" t="str">
        <f t="shared" si="140"/>
        <v>100%Boiler_0%IGCC</v>
      </c>
      <c r="X655" s="824">
        <f t="shared" si="141"/>
        <v>0.34699999999999998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TRE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TRE</v>
      </c>
      <c r="V656" s="375" t="s">
        <v>406</v>
      </c>
      <c r="W656" s="375" t="str">
        <f t="shared" si="140"/>
        <v>100%Boiler_0%IGCC</v>
      </c>
      <c r="X656" s="824">
        <f t="shared" si="141"/>
        <v>0.34699999999999998</v>
      </c>
      <c r="Y656" s="375" t="s">
        <v>397</v>
      </c>
      <c r="Z656" s="375" t="s">
        <v>400</v>
      </c>
      <c r="AA656" s="763">
        <f t="shared" si="143"/>
        <v>1.2985784194955026</v>
      </c>
      <c r="AB656" s="375" t="s">
        <v>399</v>
      </c>
      <c r="AC656" s="831" t="str">
        <f t="shared" ca="1" si="142"/>
        <v>Electric tab Row 144-154 for Coal Mix when Inputs tab E710 = TRE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TRE</v>
      </c>
      <c r="V657" s="375" t="s">
        <v>406</v>
      </c>
      <c r="W657" s="375" t="str">
        <f t="shared" si="140"/>
        <v>100%Boiler_0%IGCC</v>
      </c>
      <c r="X657" s="824">
        <f t="shared" si="141"/>
        <v>0.34699999999999998</v>
      </c>
      <c r="Y657" s="375" t="s">
        <v>387</v>
      </c>
      <c r="Z657" s="375" t="s">
        <v>401</v>
      </c>
      <c r="AA657" s="378">
        <f>(F145+F189)/1000/10^6/0.000293071</f>
        <v>2.0811813297244141E-5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TRE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TRE</v>
      </c>
      <c r="V658" s="375" t="s">
        <v>406</v>
      </c>
      <c r="W658" s="375" t="str">
        <f t="shared" si="140"/>
        <v>100%Boiler_0%IGCC</v>
      </c>
      <c r="X658" s="824">
        <f t="shared" si="141"/>
        <v>0.34699999999999998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1.7346176549655723E-4</v>
      </c>
      <c r="AB658" s="375" t="s">
        <v>399</v>
      </c>
      <c r="AC658" s="831" t="str">
        <f t="shared" ca="1" si="144"/>
        <v>Electric tab Row 144-154 plus Row 188-198 for Coal Mix when Inputs tab E710 = TRE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TRE</v>
      </c>
      <c r="V659" s="375" t="s">
        <v>406</v>
      </c>
      <c r="W659" s="375" t="str">
        <f t="shared" si="140"/>
        <v>100%Boiler_0%IGCC</v>
      </c>
      <c r="X659" s="824">
        <f t="shared" si="141"/>
        <v>0.34699999999999998</v>
      </c>
      <c r="Y659" s="375" t="s">
        <v>389</v>
      </c>
      <c r="Z659" s="375" t="s">
        <v>401</v>
      </c>
      <c r="AA659" s="378">
        <f t="shared" si="145"/>
        <v>1.0038286104628617E-3</v>
      </c>
      <c r="AB659" s="375" t="s">
        <v>399</v>
      </c>
      <c r="AC659" s="831" t="str">
        <f t="shared" ca="1" si="144"/>
        <v>Electric tab Row 144-154 plus Row 188-198 for Coal Mix when Inputs tab E710 = TRE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TRE</v>
      </c>
      <c r="V660" s="375" t="s">
        <v>406</v>
      </c>
      <c r="W660" s="375" t="str">
        <f t="shared" si="140"/>
        <v>100%Boiler_0%IGCC</v>
      </c>
      <c r="X660" s="824">
        <f t="shared" si="141"/>
        <v>0.34699999999999998</v>
      </c>
      <c r="Y660" s="375" t="s">
        <v>390</v>
      </c>
      <c r="Z660" s="375" t="s">
        <v>401</v>
      </c>
      <c r="AA660" s="378">
        <f t="shared" si="145"/>
        <v>1.245022082363664E-4</v>
      </c>
      <c r="AB660" s="375" t="s">
        <v>399</v>
      </c>
      <c r="AC660" s="831" t="str">
        <f t="shared" ca="1" si="144"/>
        <v>Electric tab Row 144-154 plus Row 188-198 for Coal Mix when Inputs tab E710 = TRE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TRE</v>
      </c>
      <c r="V661" s="375" t="s">
        <v>406</v>
      </c>
      <c r="W661" s="375" t="str">
        <f t="shared" si="140"/>
        <v>100%Boiler_0%IGCC</v>
      </c>
      <c r="X661" s="824">
        <f t="shared" si="141"/>
        <v>0.34699999999999998</v>
      </c>
      <c r="Y661" s="375" t="s">
        <v>391</v>
      </c>
      <c r="Z661" s="375" t="s">
        <v>401</v>
      </c>
      <c r="AA661" s="378">
        <f t="shared" si="145"/>
        <v>1.1023184633933594E-4</v>
      </c>
      <c r="AB661" s="375" t="s">
        <v>399</v>
      </c>
      <c r="AC661" s="831" t="str">
        <f t="shared" ca="1" si="144"/>
        <v>Electric tab Row 144-154 plus Row 188-198 for Coal Mix when Inputs tab E710 = TRE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TRE</v>
      </c>
      <c r="V662" s="375" t="s">
        <v>406</v>
      </c>
      <c r="W662" s="375" t="str">
        <f t="shared" si="140"/>
        <v>100%Boiler_0%IGCC</v>
      </c>
      <c r="X662" s="824">
        <f t="shared" si="141"/>
        <v>0.34699999999999998</v>
      </c>
      <c r="Y662" s="375" t="s">
        <v>392</v>
      </c>
      <c r="Z662" s="375" t="s">
        <v>401</v>
      </c>
      <c r="AA662" s="378">
        <f t="shared" si="145"/>
        <v>4.5448296801665015E-3</v>
      </c>
      <c r="AB662" s="375" t="s">
        <v>399</v>
      </c>
      <c r="AC662" s="831" t="str">
        <f t="shared" ca="1" si="144"/>
        <v>Electric tab Row 144-154 plus Row 188-198 for Coal Mix when Inputs tab E710 = TRE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TRE</v>
      </c>
      <c r="V663" s="375" t="s">
        <v>406</v>
      </c>
      <c r="W663" s="375" t="str">
        <f t="shared" si="140"/>
        <v>100%Boiler_0%IGCC</v>
      </c>
      <c r="X663" s="824">
        <f t="shared" si="141"/>
        <v>0.34699999999999998</v>
      </c>
      <c r="Y663" s="375" t="s">
        <v>393</v>
      </c>
      <c r="Z663" s="375" t="s">
        <v>401</v>
      </c>
      <c r="AA663" s="378">
        <f t="shared" si="145"/>
        <v>4.7343248160216569E-6</v>
      </c>
      <c r="AB663" s="375" t="s">
        <v>399</v>
      </c>
      <c r="AC663" s="831" t="str">
        <f t="shared" ca="1" si="144"/>
        <v>Electric tab Row 144-154 plus Row 188-198 for Coal Mix when Inputs tab E710 = TRE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TRE</v>
      </c>
      <c r="V664" s="375" t="s">
        <v>406</v>
      </c>
      <c r="W664" s="375" t="str">
        <f t="shared" si="140"/>
        <v>100%Boiler_0%IGCC</v>
      </c>
      <c r="X664" s="824">
        <f t="shared" si="141"/>
        <v>0.34699999999999998</v>
      </c>
      <c r="Y664" s="375" t="s">
        <v>394</v>
      </c>
      <c r="Z664" s="375" t="s">
        <v>401</v>
      </c>
      <c r="AA664" s="378">
        <f t="shared" si="145"/>
        <v>8.9194724822229059E-6</v>
      </c>
      <c r="AB664" s="375" t="s">
        <v>399</v>
      </c>
      <c r="AC664" s="831" t="str">
        <f t="shared" ca="1" si="144"/>
        <v>Electric tab Row 144-154 plus Row 188-198 for Coal Mix when Inputs tab E710 = TRE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TRE</v>
      </c>
      <c r="V665" s="375" t="s">
        <v>406</v>
      </c>
      <c r="W665" s="375" t="str">
        <f t="shared" si="140"/>
        <v>100%Boiler_0%IGCC</v>
      </c>
      <c r="X665" s="824">
        <f t="shared" si="141"/>
        <v>0.34699999999999998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TRE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TRE</v>
      </c>
      <c r="V666" s="375" t="s">
        <v>406</v>
      </c>
      <c r="W666" s="375" t="str">
        <f t="shared" si="140"/>
        <v>100%Boiler_0%IGCC</v>
      </c>
      <c r="X666" s="824">
        <f t="shared" si="141"/>
        <v>0.34699999999999998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TRE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TRE</v>
      </c>
      <c r="V667" s="375" t="s">
        <v>406</v>
      </c>
      <c r="W667" s="375" t="str">
        <f t="shared" si="140"/>
        <v>100%Boiler_0%IGCC</v>
      </c>
      <c r="X667" s="824">
        <f t="shared" si="141"/>
        <v>0.34699999999999998</v>
      </c>
      <c r="Y667" s="375" t="s">
        <v>397</v>
      </c>
      <c r="Z667" s="375" t="s">
        <v>401</v>
      </c>
      <c r="AA667" s="378">
        <f t="shared" si="145"/>
        <v>1.2996300213105978</v>
      </c>
      <c r="AB667" s="375" t="s">
        <v>399</v>
      </c>
      <c r="AC667" s="831" t="str">
        <f t="shared" ca="1" si="144"/>
        <v>Electric tab Row 144-154 plus Row 188-198 for Coal Mix when Inputs tab E710 = TRE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TRE</v>
      </c>
      <c r="V668" s="375" t="s">
        <v>52</v>
      </c>
      <c r="X668" s="824">
        <f t="shared" ref="X668:X713" si="147">INDEX($D$71:$D$72,MATCH(V668,$A$71:$A$72,0))</f>
        <v>0.34699999999999998</v>
      </c>
      <c r="Y668" s="375" t="s">
        <v>411</v>
      </c>
      <c r="Z668" s="375" t="s">
        <v>400</v>
      </c>
      <c r="AA668" s="761">
        <f>P140/10^6</f>
        <v>2.8818443804034586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TRE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TRE</v>
      </c>
      <c r="V669" s="375" t="s">
        <v>52</v>
      </c>
      <c r="X669" s="824">
        <f t="shared" si="147"/>
        <v>0.34699999999999998</v>
      </c>
      <c r="Y669" s="375" t="s">
        <v>387</v>
      </c>
      <c r="Z669" s="375" t="s">
        <v>400</v>
      </c>
      <c r="AA669" s="763">
        <f>P145/1000/10^6/0.000293071</f>
        <v>2.0000004739086739E-5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TRE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TRE</v>
      </c>
      <c r="V670" s="375" t="s">
        <v>52</v>
      </c>
      <c r="X670" s="824">
        <f t="shared" si="147"/>
        <v>0.34699999999999998</v>
      </c>
      <c r="Y670" s="375" t="s">
        <v>388</v>
      </c>
      <c r="Z670" s="375" t="s">
        <v>400</v>
      </c>
      <c r="AA670" s="763">
        <f t="shared" ref="AA670:AA679" si="149">P146/1000/10^6/0.000293071</f>
        <v>1.6800003980832858E-4</v>
      </c>
      <c r="AB670" s="375" t="s">
        <v>399</v>
      </c>
      <c r="AC670" s="831" t="str">
        <f t="shared" ca="1" si="148"/>
        <v>Electric tab Row 144-154 for Coal Boiler when Inputs tab E710 = TRE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TRE</v>
      </c>
      <c r="V671" s="375" t="s">
        <v>52</v>
      </c>
      <c r="X671" s="824">
        <f t="shared" si="147"/>
        <v>0.34699999999999998</v>
      </c>
      <c r="Y671" s="375" t="s">
        <v>389</v>
      </c>
      <c r="Z671" s="375" t="s">
        <v>400</v>
      </c>
      <c r="AA671" s="763">
        <f t="shared" si="149"/>
        <v>1.0030002376651996E-3</v>
      </c>
      <c r="AB671" s="375" t="s">
        <v>399</v>
      </c>
      <c r="AC671" s="831" t="str">
        <f t="shared" ca="1" si="148"/>
        <v>Electric tab Row 144-154 for Coal Boiler when Inputs tab E710 = TRE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TRE</v>
      </c>
      <c r="V672" s="375" t="s">
        <v>52</v>
      </c>
      <c r="X672" s="824">
        <f t="shared" si="147"/>
        <v>0.34699999999999998</v>
      </c>
      <c r="Y672" s="375" t="s">
        <v>390</v>
      </c>
      <c r="Z672" s="375" t="s">
        <v>400</v>
      </c>
      <c r="AA672" s="763">
        <f t="shared" si="149"/>
        <v>1.2400002938233777E-4</v>
      </c>
      <c r="AB672" s="375" t="s">
        <v>399</v>
      </c>
      <c r="AC672" s="831" t="str">
        <f t="shared" ca="1" si="148"/>
        <v>Electric tab Row 144-154 for Coal Boiler when Inputs tab E710 = TRE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TRE</v>
      </c>
      <c r="V673" s="375" t="s">
        <v>52</v>
      </c>
      <c r="X673" s="824">
        <f t="shared" si="147"/>
        <v>0.34699999999999998</v>
      </c>
      <c r="Y673" s="375" t="s">
        <v>391</v>
      </c>
      <c r="Z673" s="375" t="s">
        <v>400</v>
      </c>
      <c r="AA673" s="763">
        <f t="shared" si="149"/>
        <v>1.1000002606497702E-4</v>
      </c>
      <c r="AB673" s="375" t="s">
        <v>399</v>
      </c>
      <c r="AC673" s="831" t="str">
        <f t="shared" ca="1" si="148"/>
        <v>Electric tab Row 144-154 for Coal Boiler when Inputs tab E710 = TRE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TRE</v>
      </c>
      <c r="V674" s="375" t="s">
        <v>52</v>
      </c>
      <c r="X674" s="824">
        <f t="shared" si="147"/>
        <v>0.34699999999999998</v>
      </c>
      <c r="Y674" s="375" t="s">
        <v>392</v>
      </c>
      <c r="Z674" s="375" t="s">
        <v>400</v>
      </c>
      <c r="AA674" s="763">
        <f t="shared" si="149"/>
        <v>4.5420010762465971E-3</v>
      </c>
      <c r="AB674" s="375" t="s">
        <v>399</v>
      </c>
      <c r="AC674" s="831" t="str">
        <f t="shared" ca="1" si="148"/>
        <v>Electric tab Row 144-154 for Coal Boiler when Inputs tab E710 = TRE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TRE</v>
      </c>
      <c r="V675" s="375" t="s">
        <v>52</v>
      </c>
      <c r="X675" s="824">
        <f t="shared" si="147"/>
        <v>0.34699999999999998</v>
      </c>
      <c r="Y675" s="375" t="s">
        <v>393</v>
      </c>
      <c r="Z675" s="375" t="s">
        <v>400</v>
      </c>
      <c r="AA675" s="763">
        <f t="shared" si="149"/>
        <v>4.7300011207940132E-6</v>
      </c>
      <c r="AB675" s="375" t="s">
        <v>399</v>
      </c>
      <c r="AC675" s="831" t="str">
        <f t="shared" ca="1" si="148"/>
        <v>Electric tab Row 144-154 for Coal Boiler when Inputs tab E710 = TRE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TRE</v>
      </c>
      <c r="V676" s="375" t="s">
        <v>52</v>
      </c>
      <c r="X676" s="824">
        <f t="shared" si="147"/>
        <v>0.34699999999999998</v>
      </c>
      <c r="Y676" s="375" t="s">
        <v>394</v>
      </c>
      <c r="Z676" s="375" t="s">
        <v>400</v>
      </c>
      <c r="AA676" s="763">
        <f t="shared" si="149"/>
        <v>8.9100021112631409E-6</v>
      </c>
      <c r="AB676" s="375" t="s">
        <v>399</v>
      </c>
      <c r="AC676" s="831" t="str">
        <f t="shared" ca="1" si="148"/>
        <v>Electric tab Row 144-154 for Coal Boiler when Inputs tab E710 = TRE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TRE</v>
      </c>
      <c r="V677" s="375" t="s">
        <v>52</v>
      </c>
      <c r="X677" s="824">
        <f t="shared" si="147"/>
        <v>0.34699999999999998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TRE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TRE</v>
      </c>
      <c r="V678" s="375" t="s">
        <v>52</v>
      </c>
      <c r="X678" s="824">
        <f t="shared" si="147"/>
        <v>0.34699999999999998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TRE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TRE</v>
      </c>
      <c r="V679" s="375" t="s">
        <v>52</v>
      </c>
      <c r="X679" s="824">
        <f t="shared" si="147"/>
        <v>0.34699999999999998</v>
      </c>
      <c r="Y679" s="375" t="s">
        <v>397</v>
      </c>
      <c r="Z679" s="375" t="s">
        <v>400</v>
      </c>
      <c r="AA679" s="763">
        <f t="shared" si="149"/>
        <v>2.1142771134681961</v>
      </c>
      <c r="AB679" s="375" t="s">
        <v>399</v>
      </c>
      <c r="AC679" s="831" t="str">
        <f t="shared" ca="1" si="148"/>
        <v>Electric tab Row 144-154 for Coal Boiler when Inputs tab E710 = TRE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TRE</v>
      </c>
      <c r="V680" s="375" t="s">
        <v>52</v>
      </c>
      <c r="X680" s="824">
        <f t="shared" si="147"/>
        <v>0.34699999999999998</v>
      </c>
      <c r="Y680" s="375" t="s">
        <v>387</v>
      </c>
      <c r="Z680" s="375" t="s">
        <v>401</v>
      </c>
      <c r="AA680" s="378">
        <f>(P145+P189)/1000/10^6/0.000293071</f>
        <v>2.0811813297244141E-5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TRE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TRE</v>
      </c>
      <c r="V681" s="375" t="s">
        <v>52</v>
      </c>
      <c r="X681" s="824">
        <f t="shared" si="147"/>
        <v>0.34699999999999998</v>
      </c>
      <c r="Y681" s="375" t="s">
        <v>388</v>
      </c>
      <c r="Z681" s="375" t="s">
        <v>401</v>
      </c>
      <c r="AA681" s="378">
        <f t="shared" ref="AA681:AA690" si="151">(P146+P190)/1000/10^6/0.000293071</f>
        <v>1.7346176549655723E-4</v>
      </c>
      <c r="AB681" s="375" t="s">
        <v>399</v>
      </c>
      <c r="AC681" s="831" t="str">
        <f t="shared" ca="1" si="150"/>
        <v>Electric tab Row 144-154 plus Row 188-198 for Coal Boiler when Inputs tab E710 = TRE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TRE</v>
      </c>
      <c r="V682" s="375" t="s">
        <v>52</v>
      </c>
      <c r="X682" s="824">
        <f t="shared" si="147"/>
        <v>0.34699999999999998</v>
      </c>
      <c r="Y682" s="375" t="s">
        <v>389</v>
      </c>
      <c r="Z682" s="375" t="s">
        <v>401</v>
      </c>
      <c r="AA682" s="378">
        <f t="shared" si="151"/>
        <v>1.0038286104628617E-3</v>
      </c>
      <c r="AB682" s="375" t="s">
        <v>399</v>
      </c>
      <c r="AC682" s="831" t="str">
        <f t="shared" ca="1" si="150"/>
        <v>Electric tab Row 144-154 plus Row 188-198 for Coal Boiler when Inputs tab E710 = TRE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TRE</v>
      </c>
      <c r="V683" s="375" t="s">
        <v>52</v>
      </c>
      <c r="X683" s="824">
        <f t="shared" si="147"/>
        <v>0.34699999999999998</v>
      </c>
      <c r="Y683" s="375" t="s">
        <v>390</v>
      </c>
      <c r="Z683" s="375" t="s">
        <v>401</v>
      </c>
      <c r="AA683" s="378">
        <f t="shared" si="151"/>
        <v>1.245022082363664E-4</v>
      </c>
      <c r="AB683" s="375" t="s">
        <v>399</v>
      </c>
      <c r="AC683" s="831" t="str">
        <f t="shared" ca="1" si="150"/>
        <v>Electric tab Row 144-154 plus Row 188-198 for Coal Boiler when Inputs tab E710 = TRE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TRE</v>
      </c>
      <c r="V684" s="375" t="s">
        <v>52</v>
      </c>
      <c r="X684" s="824">
        <f t="shared" si="147"/>
        <v>0.34699999999999998</v>
      </c>
      <c r="Y684" s="375" t="s">
        <v>391</v>
      </c>
      <c r="Z684" s="375" t="s">
        <v>401</v>
      </c>
      <c r="AA684" s="378">
        <f t="shared" si="151"/>
        <v>1.1023184633933594E-4</v>
      </c>
      <c r="AB684" s="375" t="s">
        <v>399</v>
      </c>
      <c r="AC684" s="831" t="str">
        <f t="shared" ca="1" si="150"/>
        <v>Electric tab Row 144-154 plus Row 188-198 for Coal Boiler when Inputs tab E710 = TRE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TRE</v>
      </c>
      <c r="V685" s="375" t="s">
        <v>52</v>
      </c>
      <c r="X685" s="824">
        <f t="shared" si="147"/>
        <v>0.34699999999999998</v>
      </c>
      <c r="Y685" s="375" t="s">
        <v>392</v>
      </c>
      <c r="Z685" s="375" t="s">
        <v>401</v>
      </c>
      <c r="AA685" s="378">
        <f t="shared" si="151"/>
        <v>4.5448296801665015E-3</v>
      </c>
      <c r="AB685" s="375" t="s">
        <v>399</v>
      </c>
      <c r="AC685" s="831" t="str">
        <f t="shared" ca="1" si="150"/>
        <v>Electric tab Row 144-154 plus Row 188-198 for Coal Boiler when Inputs tab E710 = TRE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TRE</v>
      </c>
      <c r="V686" s="375" t="s">
        <v>52</v>
      </c>
      <c r="X686" s="824">
        <f t="shared" si="147"/>
        <v>0.34699999999999998</v>
      </c>
      <c r="Y686" s="375" t="s">
        <v>393</v>
      </c>
      <c r="Z686" s="375" t="s">
        <v>401</v>
      </c>
      <c r="AA686" s="378">
        <f t="shared" si="151"/>
        <v>4.7343248160216569E-6</v>
      </c>
      <c r="AB686" s="375" t="s">
        <v>399</v>
      </c>
      <c r="AC686" s="831" t="str">
        <f t="shared" ca="1" si="150"/>
        <v>Electric tab Row 144-154 plus Row 188-198 for Coal Boiler when Inputs tab E710 = TRE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TRE</v>
      </c>
      <c r="V687" s="375" t="s">
        <v>52</v>
      </c>
      <c r="X687" s="824">
        <f t="shared" si="147"/>
        <v>0.34699999999999998</v>
      </c>
      <c r="Y687" s="375" t="s">
        <v>394</v>
      </c>
      <c r="Z687" s="375" t="s">
        <v>401</v>
      </c>
      <c r="AA687" s="378">
        <f t="shared" si="151"/>
        <v>8.9194724822229059E-6</v>
      </c>
      <c r="AB687" s="375" t="s">
        <v>399</v>
      </c>
      <c r="AC687" s="831" t="str">
        <f t="shared" ca="1" si="150"/>
        <v>Electric tab Row 144-154 plus Row 188-198 for Coal Boiler when Inputs tab E710 = TRE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TRE</v>
      </c>
      <c r="V688" s="375" t="s">
        <v>52</v>
      </c>
      <c r="X688" s="824">
        <f t="shared" si="147"/>
        <v>0.34699999999999998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TRE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TRE</v>
      </c>
      <c r="V689" s="375" t="s">
        <v>52</v>
      </c>
      <c r="X689" s="824">
        <f t="shared" si="147"/>
        <v>0.34699999999999998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TRE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TRE</v>
      </c>
      <c r="V690" s="375" t="s">
        <v>52</v>
      </c>
      <c r="X690" s="824">
        <f t="shared" si="147"/>
        <v>0.34699999999999998</v>
      </c>
      <c r="Y690" s="375" t="s">
        <v>397</v>
      </c>
      <c r="Z690" s="375" t="s">
        <v>401</v>
      </c>
      <c r="AA690" s="378">
        <f t="shared" si="151"/>
        <v>2.1159892762584889</v>
      </c>
      <c r="AB690" s="375" t="s">
        <v>399</v>
      </c>
      <c r="AC690" s="831" t="str">
        <f t="shared" ca="1" si="150"/>
        <v>Electric tab Row 144-154 plus Row 188-198 for Coal Boiler when Inputs tab E710 = TRE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TRE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TRE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TRE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TRE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TRE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TRE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TRE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TRE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TRE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TRE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TRE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TRE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TRE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TRE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TRE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TRE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TRE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TRE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TRE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TRE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TRE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TRE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TRE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TRE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TRE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TRE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TRE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TRE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TRE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TRE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TRE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TRE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TRE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TRE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TRE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TRE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TRE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TRE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TRE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TRE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TRE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TRE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TRE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TRE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TRE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TRE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TRE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0.34699999999999998</v>
      </c>
      <c r="Y714" s="375" t="s">
        <v>411</v>
      </c>
      <c r="Z714" s="375" t="s">
        <v>400</v>
      </c>
      <c r="AA714" s="761">
        <f>G140/10^6</f>
        <v>2.8818443804034586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TRE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TRE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0.34699999999999998</v>
      </c>
      <c r="Y715" s="375" t="s">
        <v>387</v>
      </c>
      <c r="Z715" s="375" t="s">
        <v>400</v>
      </c>
      <c r="AA715" s="763">
        <f>G145/1000/10^6/0.000293071</f>
        <v>2.0000004739086739E-5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TRE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TRE</v>
      </c>
      <c r="V716" s="375" t="s">
        <v>406</v>
      </c>
      <c r="W716" s="375" t="str">
        <f t="shared" si="157"/>
        <v>100%Boiler_0%IGCC</v>
      </c>
      <c r="X716" s="824">
        <f t="shared" si="158"/>
        <v>0.34699999999999998</v>
      </c>
      <c r="Y716" s="375" t="s">
        <v>388</v>
      </c>
      <c r="Z716" s="375" t="s">
        <v>400</v>
      </c>
      <c r="AA716" s="763">
        <f t="shared" ref="AA716:AA725" si="160">G146/1000/10^6/0.000293071</f>
        <v>1.6800003980832858E-4</v>
      </c>
      <c r="AB716" s="375" t="s">
        <v>399</v>
      </c>
      <c r="AC716" s="831" t="str">
        <f t="shared" ca="1" si="159"/>
        <v>Electric tab Row 144-154 for Coal Mix when Inputs tab E710 = TRE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TRE</v>
      </c>
      <c r="V717" s="375" t="s">
        <v>406</v>
      </c>
      <c r="W717" s="375" t="str">
        <f t="shared" si="157"/>
        <v>100%Boiler_0%IGCC</v>
      </c>
      <c r="X717" s="824">
        <f t="shared" si="158"/>
        <v>0.34699999999999998</v>
      </c>
      <c r="Y717" s="375" t="s">
        <v>389</v>
      </c>
      <c r="Z717" s="375" t="s">
        <v>400</v>
      </c>
      <c r="AA717" s="763">
        <f t="shared" si="160"/>
        <v>1.0030002376651996E-3</v>
      </c>
      <c r="AB717" s="375" t="s">
        <v>399</v>
      </c>
      <c r="AC717" s="831" t="str">
        <f t="shared" ca="1" si="159"/>
        <v>Electric tab Row 144-154 for Coal Mix when Inputs tab E710 = TRE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TRE</v>
      </c>
      <c r="V718" s="375" t="s">
        <v>406</v>
      </c>
      <c r="W718" s="375" t="str">
        <f t="shared" si="157"/>
        <v>100%Boiler_0%IGCC</v>
      </c>
      <c r="X718" s="824">
        <f t="shared" si="158"/>
        <v>0.34699999999999998</v>
      </c>
      <c r="Y718" s="375" t="s">
        <v>390</v>
      </c>
      <c r="Z718" s="375" t="s">
        <v>400</v>
      </c>
      <c r="AA718" s="763">
        <f t="shared" si="160"/>
        <v>1.2400002938233777E-4</v>
      </c>
      <c r="AB718" s="375" t="s">
        <v>399</v>
      </c>
      <c r="AC718" s="831" t="str">
        <f t="shared" ca="1" si="159"/>
        <v>Electric tab Row 144-154 for Coal Mix when Inputs tab E710 = TRE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TRE</v>
      </c>
      <c r="V719" s="375" t="s">
        <v>406</v>
      </c>
      <c r="W719" s="375" t="str">
        <f t="shared" si="157"/>
        <v>100%Boiler_0%IGCC</v>
      </c>
      <c r="X719" s="824">
        <f t="shared" si="158"/>
        <v>0.34699999999999998</v>
      </c>
      <c r="Y719" s="375" t="s">
        <v>391</v>
      </c>
      <c r="Z719" s="375" t="s">
        <v>400</v>
      </c>
      <c r="AA719" s="763">
        <f t="shared" si="160"/>
        <v>1.1000002606497702E-4</v>
      </c>
      <c r="AB719" s="375" t="s">
        <v>399</v>
      </c>
      <c r="AC719" s="831" t="str">
        <f t="shared" ca="1" si="159"/>
        <v>Electric tab Row 144-154 for Coal Mix when Inputs tab E710 = TRE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TRE</v>
      </c>
      <c r="V720" s="375" t="s">
        <v>406</v>
      </c>
      <c r="W720" s="375" t="str">
        <f t="shared" si="157"/>
        <v>100%Boiler_0%IGCC</v>
      </c>
      <c r="X720" s="824">
        <f t="shared" si="158"/>
        <v>0.34699999999999998</v>
      </c>
      <c r="Y720" s="375" t="s">
        <v>392</v>
      </c>
      <c r="Z720" s="375" t="s">
        <v>400</v>
      </c>
      <c r="AA720" s="763">
        <f t="shared" si="160"/>
        <v>4.5420010762465971E-3</v>
      </c>
      <c r="AB720" s="375" t="s">
        <v>399</v>
      </c>
      <c r="AC720" s="831" t="str">
        <f t="shared" ca="1" si="159"/>
        <v>Electric tab Row 144-154 for Coal Mix when Inputs tab E710 = TRE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TRE</v>
      </c>
      <c r="V721" s="375" t="s">
        <v>406</v>
      </c>
      <c r="W721" s="375" t="str">
        <f t="shared" si="157"/>
        <v>100%Boiler_0%IGCC</v>
      </c>
      <c r="X721" s="824">
        <f t="shared" si="158"/>
        <v>0.34699999999999998</v>
      </c>
      <c r="Y721" s="375" t="s">
        <v>393</v>
      </c>
      <c r="Z721" s="375" t="s">
        <v>400</v>
      </c>
      <c r="AA721" s="763">
        <f t="shared" si="160"/>
        <v>4.7300011207940132E-6</v>
      </c>
      <c r="AB721" s="375" t="s">
        <v>399</v>
      </c>
      <c r="AC721" s="831" t="str">
        <f t="shared" ca="1" si="159"/>
        <v>Electric tab Row 144-154 for Coal Mix when Inputs tab E710 = TRE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TRE</v>
      </c>
      <c r="V722" s="375" t="s">
        <v>406</v>
      </c>
      <c r="W722" s="375" t="str">
        <f t="shared" si="157"/>
        <v>100%Boiler_0%IGCC</v>
      </c>
      <c r="X722" s="824">
        <f t="shared" si="158"/>
        <v>0.34699999999999998</v>
      </c>
      <c r="Y722" s="375" t="s">
        <v>394</v>
      </c>
      <c r="Z722" s="375" t="s">
        <v>400</v>
      </c>
      <c r="AA722" s="763">
        <f t="shared" si="160"/>
        <v>8.9100021112631409E-6</v>
      </c>
      <c r="AB722" s="375" t="s">
        <v>399</v>
      </c>
      <c r="AC722" s="831" t="str">
        <f t="shared" ca="1" si="159"/>
        <v>Electric tab Row 144-154 for Coal Mix when Inputs tab E710 = TRE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TRE</v>
      </c>
      <c r="V723" s="375" t="s">
        <v>406</v>
      </c>
      <c r="W723" s="375" t="str">
        <f t="shared" si="157"/>
        <v>100%Boiler_0%IGCC</v>
      </c>
      <c r="X723" s="824">
        <f t="shared" si="158"/>
        <v>0.34699999999999998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TRE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TRE</v>
      </c>
      <c r="V724" s="375" t="s">
        <v>406</v>
      </c>
      <c r="W724" s="375" t="str">
        <f t="shared" si="157"/>
        <v>100%Boiler_0%IGCC</v>
      </c>
      <c r="X724" s="824">
        <f t="shared" si="158"/>
        <v>0.34699999999999998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TRE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TRE</v>
      </c>
      <c r="V725" s="375" t="s">
        <v>406</v>
      </c>
      <c r="W725" s="375" t="str">
        <f t="shared" si="157"/>
        <v>100%Boiler_0%IGCC</v>
      </c>
      <c r="X725" s="824">
        <f t="shared" si="158"/>
        <v>0.34699999999999998</v>
      </c>
      <c r="Y725" s="375" t="s">
        <v>397</v>
      </c>
      <c r="Z725" s="375" t="s">
        <v>400</v>
      </c>
      <c r="AA725" s="763">
        <f t="shared" si="160"/>
        <v>2.1142771134681961</v>
      </c>
      <c r="AB725" s="375" t="s">
        <v>399</v>
      </c>
      <c r="AC725" s="831" t="str">
        <f t="shared" ca="1" si="159"/>
        <v>Electric tab Row 144-154 for Coal Mix when Inputs tab E710 = TRE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TRE</v>
      </c>
      <c r="V726" s="375" t="s">
        <v>406</v>
      </c>
      <c r="W726" s="375" t="str">
        <f t="shared" si="157"/>
        <v>100%Boiler_0%IGCC</v>
      </c>
      <c r="X726" s="824">
        <f t="shared" si="158"/>
        <v>0.34699999999999998</v>
      </c>
      <c r="Y726" s="375" t="s">
        <v>387</v>
      </c>
      <c r="Z726" s="375" t="s">
        <v>401</v>
      </c>
      <c r="AA726" s="378">
        <f>(G145+G189)/1000/10^6/0.000293071</f>
        <v>2.0811813297244141E-5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TRE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TRE</v>
      </c>
      <c r="V727" s="375" t="s">
        <v>406</v>
      </c>
      <c r="W727" s="375" t="str">
        <f t="shared" si="157"/>
        <v>100%Boiler_0%IGCC</v>
      </c>
      <c r="X727" s="824">
        <f t="shared" si="158"/>
        <v>0.34699999999999998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1.7346176549655723E-4</v>
      </c>
      <c r="AB727" s="375" t="s">
        <v>399</v>
      </c>
      <c r="AC727" s="831" t="str">
        <f t="shared" ca="1" si="161"/>
        <v>Electric tab Row 144-154 plus Row 188-198 for Coal Mix when Inputs tab E710 = TRE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TRE</v>
      </c>
      <c r="V728" s="375" t="s">
        <v>406</v>
      </c>
      <c r="W728" s="375" t="str">
        <f t="shared" si="157"/>
        <v>100%Boiler_0%IGCC</v>
      </c>
      <c r="X728" s="824">
        <f t="shared" si="158"/>
        <v>0.34699999999999998</v>
      </c>
      <c r="Y728" s="375" t="s">
        <v>389</v>
      </c>
      <c r="Z728" s="375" t="s">
        <v>401</v>
      </c>
      <c r="AA728" s="378">
        <f t="shared" si="162"/>
        <v>1.0038286104628617E-3</v>
      </c>
      <c r="AB728" s="375" t="s">
        <v>399</v>
      </c>
      <c r="AC728" s="831" t="str">
        <f t="shared" ca="1" si="161"/>
        <v>Electric tab Row 144-154 plus Row 188-198 for Coal Mix when Inputs tab E710 = TRE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TRE</v>
      </c>
      <c r="V729" s="375" t="s">
        <v>406</v>
      </c>
      <c r="W729" s="375" t="str">
        <f t="shared" si="157"/>
        <v>100%Boiler_0%IGCC</v>
      </c>
      <c r="X729" s="824">
        <f t="shared" si="158"/>
        <v>0.34699999999999998</v>
      </c>
      <c r="Y729" s="375" t="s">
        <v>390</v>
      </c>
      <c r="Z729" s="375" t="s">
        <v>401</v>
      </c>
      <c r="AA729" s="378">
        <f t="shared" si="162"/>
        <v>1.245022082363664E-4</v>
      </c>
      <c r="AB729" s="375" t="s">
        <v>399</v>
      </c>
      <c r="AC729" s="831" t="str">
        <f t="shared" ca="1" si="161"/>
        <v>Electric tab Row 144-154 plus Row 188-198 for Coal Mix when Inputs tab E710 = TRE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TRE</v>
      </c>
      <c r="V730" s="375" t="s">
        <v>406</v>
      </c>
      <c r="W730" s="375" t="str">
        <f t="shared" si="157"/>
        <v>100%Boiler_0%IGCC</v>
      </c>
      <c r="X730" s="824">
        <f t="shared" si="158"/>
        <v>0.34699999999999998</v>
      </c>
      <c r="Y730" s="375" t="s">
        <v>391</v>
      </c>
      <c r="Z730" s="375" t="s">
        <v>401</v>
      </c>
      <c r="AA730" s="378">
        <f t="shared" si="162"/>
        <v>1.1023184633933594E-4</v>
      </c>
      <c r="AB730" s="375" t="s">
        <v>399</v>
      </c>
      <c r="AC730" s="831" t="str">
        <f t="shared" ca="1" si="161"/>
        <v>Electric tab Row 144-154 plus Row 188-198 for Coal Mix when Inputs tab E710 = TRE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TRE</v>
      </c>
      <c r="V731" s="375" t="s">
        <v>406</v>
      </c>
      <c r="W731" s="375" t="str">
        <f t="shared" si="157"/>
        <v>100%Boiler_0%IGCC</v>
      </c>
      <c r="X731" s="824">
        <f t="shared" si="158"/>
        <v>0.34699999999999998</v>
      </c>
      <c r="Y731" s="375" t="s">
        <v>392</v>
      </c>
      <c r="Z731" s="375" t="s">
        <v>401</v>
      </c>
      <c r="AA731" s="378">
        <f t="shared" si="162"/>
        <v>4.5448296801665015E-3</v>
      </c>
      <c r="AB731" s="375" t="s">
        <v>399</v>
      </c>
      <c r="AC731" s="831" t="str">
        <f t="shared" ca="1" si="161"/>
        <v>Electric tab Row 144-154 plus Row 188-198 for Coal Mix when Inputs tab E710 = TRE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TRE</v>
      </c>
      <c r="V732" s="375" t="s">
        <v>406</v>
      </c>
      <c r="W732" s="375" t="str">
        <f t="shared" si="157"/>
        <v>100%Boiler_0%IGCC</v>
      </c>
      <c r="X732" s="824">
        <f t="shared" si="158"/>
        <v>0.34699999999999998</v>
      </c>
      <c r="Y732" s="375" t="s">
        <v>393</v>
      </c>
      <c r="Z732" s="375" t="s">
        <v>401</v>
      </c>
      <c r="AA732" s="378">
        <f t="shared" si="162"/>
        <v>4.7343248160216569E-6</v>
      </c>
      <c r="AB732" s="375" t="s">
        <v>399</v>
      </c>
      <c r="AC732" s="831" t="str">
        <f t="shared" ca="1" si="161"/>
        <v>Electric tab Row 144-154 plus Row 188-198 for Coal Mix when Inputs tab E710 = TRE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TRE</v>
      </c>
      <c r="V733" s="375" t="s">
        <v>406</v>
      </c>
      <c r="W733" s="375" t="str">
        <f t="shared" si="157"/>
        <v>100%Boiler_0%IGCC</v>
      </c>
      <c r="X733" s="824">
        <f t="shared" si="158"/>
        <v>0.34699999999999998</v>
      </c>
      <c r="Y733" s="375" t="s">
        <v>394</v>
      </c>
      <c r="Z733" s="375" t="s">
        <v>401</v>
      </c>
      <c r="AA733" s="378">
        <f t="shared" si="162"/>
        <v>8.9194724822229059E-6</v>
      </c>
      <c r="AB733" s="375" t="s">
        <v>399</v>
      </c>
      <c r="AC733" s="831" t="str">
        <f t="shared" ca="1" si="161"/>
        <v>Electric tab Row 144-154 plus Row 188-198 for Coal Mix when Inputs tab E710 = TRE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TRE</v>
      </c>
      <c r="V734" s="375" t="s">
        <v>406</v>
      </c>
      <c r="W734" s="375" t="str">
        <f t="shared" si="157"/>
        <v>100%Boiler_0%IGCC</v>
      </c>
      <c r="X734" s="824">
        <f t="shared" si="158"/>
        <v>0.34699999999999998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TRE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TRE</v>
      </c>
      <c r="V735" s="375" t="s">
        <v>406</v>
      </c>
      <c r="W735" s="375" t="str">
        <f t="shared" si="157"/>
        <v>100%Boiler_0%IGCC</v>
      </c>
      <c r="X735" s="824">
        <f t="shared" si="158"/>
        <v>0.34699999999999998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TRE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TRE</v>
      </c>
      <c r="V736" s="375" t="s">
        <v>406</v>
      </c>
      <c r="W736" s="375" t="str">
        <f t="shared" si="157"/>
        <v>100%Boiler_0%IGCC</v>
      </c>
      <c r="X736" s="824">
        <f t="shared" si="158"/>
        <v>0.34699999999999998</v>
      </c>
      <c r="Y736" s="375" t="s">
        <v>397</v>
      </c>
      <c r="Z736" s="375" t="s">
        <v>401</v>
      </c>
      <c r="AA736" s="378">
        <f t="shared" si="162"/>
        <v>2.1159892762584889</v>
      </c>
      <c r="AB736" s="375" t="s">
        <v>399</v>
      </c>
      <c r="AC736" s="831" t="str">
        <f t="shared" ca="1" si="161"/>
        <v>Electric tab Row 144-154 plus Row 188-198 for Coal Mix when Inputs tab E710 = TRE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Q736"/>
  <sheetViews>
    <sheetView topLeftCell="AJ451" zoomScale="55" zoomScaleNormal="55" workbookViewId="0">
      <selection activeCell="AK461" sqref="AK461:AT493"/>
    </sheetView>
  </sheetViews>
  <sheetFormatPr defaultColWidth="9.15234375" defaultRowHeight="14.6" x14ac:dyDescent="0.4"/>
  <cols>
    <col min="1" max="1" width="42.4609375" style="375" customWidth="1"/>
    <col min="2" max="2" width="18.69140625" style="375" customWidth="1"/>
    <col min="3" max="3" width="24.53515625" style="375" customWidth="1"/>
    <col min="4" max="4" width="15.53515625" style="375" customWidth="1"/>
    <col min="5" max="5" width="12.23046875" style="375" customWidth="1"/>
    <col min="6" max="6" width="12.69140625" style="375" customWidth="1"/>
    <col min="7" max="7" width="13.61328125" style="375" customWidth="1"/>
    <col min="8" max="8" width="25.23046875" style="375" customWidth="1"/>
    <col min="9" max="9" width="11.23046875" style="375" customWidth="1"/>
    <col min="10" max="10" width="17.3828125" style="375" customWidth="1"/>
    <col min="11" max="11" width="18.15234375" style="375" bestFit="1" customWidth="1"/>
    <col min="12" max="12" width="10.69140625" style="375" customWidth="1"/>
    <col min="13" max="13" width="12.69140625" style="375" bestFit="1" customWidth="1"/>
    <col min="14" max="14" width="11.84375" style="375" customWidth="1"/>
    <col min="15" max="15" width="12.15234375" style="375" customWidth="1"/>
    <col min="16" max="16" width="12" style="375" customWidth="1"/>
    <col min="17" max="17" width="11.69140625" style="375" customWidth="1"/>
    <col min="18" max="19" width="12.23046875" style="375" customWidth="1"/>
    <col min="20" max="20" width="13.15234375" style="375" customWidth="1"/>
    <col min="21" max="21" width="12.84375" style="375" customWidth="1"/>
    <col min="22" max="22" width="10.4609375" style="375" bestFit="1" customWidth="1"/>
    <col min="23" max="23" width="19" style="375" customWidth="1"/>
    <col min="24" max="24" width="13" style="375" customWidth="1"/>
    <col min="25" max="26" width="10.4609375" style="375" customWidth="1"/>
    <col min="27" max="27" width="18.15234375" style="375" bestFit="1" customWidth="1"/>
    <col min="28" max="28" width="11.84375" style="375" bestFit="1" customWidth="1"/>
    <col min="29" max="29" width="9.23046875" style="375" bestFit="1" customWidth="1"/>
    <col min="30" max="30" width="11" style="375" bestFit="1" customWidth="1"/>
    <col min="31" max="31" width="18.15234375" style="375" bestFit="1" customWidth="1"/>
    <col min="32" max="32" width="11" style="375" bestFit="1" customWidth="1"/>
    <col min="33" max="34" width="12" style="375" bestFit="1" customWidth="1"/>
    <col min="35" max="35" width="10.15234375" style="375" bestFit="1" customWidth="1"/>
    <col min="36" max="36" width="23.3828125" style="375" customWidth="1"/>
    <col min="37" max="37" width="13.53515625" style="375" customWidth="1"/>
    <col min="38" max="38" width="12" style="375" bestFit="1" customWidth="1"/>
    <col min="39" max="39" width="18.15234375" style="375" bestFit="1" customWidth="1"/>
    <col min="40" max="40" width="30.84375" style="375" customWidth="1"/>
    <col min="41" max="41" width="22.23046875" style="375" customWidth="1"/>
    <col min="42" max="42" width="11.84375" style="375" bestFit="1" customWidth="1"/>
    <col min="43" max="43" width="18.15234375" style="375" bestFit="1" customWidth="1"/>
    <col min="44" max="44" width="11.84375" style="375" bestFit="1" customWidth="1"/>
    <col min="45" max="45" width="23.15234375" style="375" customWidth="1"/>
    <col min="46" max="46" width="11.84375" style="375" bestFit="1" customWidth="1"/>
    <col min="47" max="47" width="10" style="375" bestFit="1" customWidth="1"/>
    <col min="48" max="48" width="11.84375" style="375" bestFit="1" customWidth="1"/>
    <col min="49" max="49" width="7.4609375" style="375" bestFit="1" customWidth="1"/>
    <col min="50" max="50" width="11.84375" style="375" bestFit="1" customWidth="1"/>
    <col min="51" max="51" width="10" style="375" bestFit="1" customWidth="1"/>
    <col min="52" max="52" width="11.84375" style="375" bestFit="1" customWidth="1"/>
    <col min="53" max="53" width="9" style="375" bestFit="1" customWidth="1"/>
    <col min="54" max="54" width="11.84375" style="375" bestFit="1" customWidth="1"/>
    <col min="55" max="55" width="10" style="375" bestFit="1" customWidth="1"/>
    <col min="56" max="56" width="11.84375" style="375" bestFit="1" customWidth="1"/>
    <col min="57" max="57" width="8.4609375" style="375" bestFit="1" customWidth="1"/>
    <col min="58" max="58" width="11.84375" style="375" bestFit="1" customWidth="1"/>
    <col min="59" max="59" width="10" style="375" bestFit="1" customWidth="1"/>
    <col min="60" max="60" width="10.84375" style="375" bestFit="1" customWidth="1"/>
    <col min="61" max="61" width="9.23046875" style="375" bestFit="1" customWidth="1"/>
    <col min="62" max="62" width="11.84375" style="375" bestFit="1" customWidth="1"/>
    <col min="63" max="63" width="10" style="375" bestFit="1" customWidth="1"/>
    <col min="64" max="64" width="11.84375" style="375" bestFit="1" customWidth="1"/>
    <col min="65" max="65" width="14.4609375" style="375" customWidth="1"/>
    <col min="66" max="66" width="11.84375" style="375" bestFit="1" customWidth="1"/>
    <col min="67" max="67" width="10" style="375" bestFit="1" customWidth="1"/>
    <col min="68" max="68" width="11.84375" style="375" bestFit="1" customWidth="1"/>
    <col min="69" max="69" width="9.23046875" style="375" bestFit="1" customWidth="1"/>
    <col min="70" max="70" width="11.84375" style="375" bestFit="1" customWidth="1"/>
    <col min="71" max="71" width="10" style="375" bestFit="1" customWidth="1"/>
    <col min="72" max="72" width="10.84375" style="375" bestFit="1" customWidth="1"/>
    <col min="73" max="73" width="9.23046875" style="375" bestFit="1" customWidth="1"/>
    <col min="74" max="74" width="10.84375" style="375" bestFit="1" customWidth="1"/>
    <col min="75" max="75" width="9.23046875" style="375" bestFit="1" customWidth="1"/>
    <col min="76" max="76" width="10.84375" style="375" bestFit="1" customWidth="1"/>
    <col min="77" max="77" width="9" style="375" bestFit="1" customWidth="1"/>
    <col min="78" max="78" width="10.84375" style="375" bestFit="1" customWidth="1"/>
    <col min="79" max="79" width="15" style="375" bestFit="1" customWidth="1"/>
    <col min="80" max="80" width="10.84375" style="375" bestFit="1" customWidth="1"/>
    <col min="81" max="81" width="7.69140625" style="375" bestFit="1" customWidth="1"/>
    <col min="82" max="82" width="10.84375" style="375" bestFit="1" customWidth="1"/>
    <col min="83" max="83" width="9.23046875" style="375" bestFit="1" customWidth="1"/>
    <col min="84" max="84" width="10.84375" style="375" bestFit="1" customWidth="1"/>
    <col min="85" max="85" width="7.69140625" style="375" bestFit="1" customWidth="1"/>
    <col min="86" max="86" width="10.84375" style="375" bestFit="1" customWidth="1"/>
    <col min="87" max="87" width="9.23046875" style="375" bestFit="1" customWidth="1"/>
    <col min="88" max="88" width="10.84375" style="375" bestFit="1" customWidth="1"/>
    <col min="89" max="89" width="7.69140625" style="375" bestFit="1" customWidth="1"/>
    <col min="90" max="90" width="10.84375" style="375" bestFit="1" customWidth="1"/>
    <col min="91" max="91" width="9.23046875" style="375" bestFit="1" customWidth="1"/>
    <col min="92" max="92" width="10.84375" style="375" bestFit="1" customWidth="1"/>
    <col min="93" max="93" width="7.69140625" style="375" bestFit="1" customWidth="1"/>
    <col min="94" max="94" width="10.84375" style="375" bestFit="1" customWidth="1"/>
    <col min="95" max="95" width="9.23046875" style="375" bestFit="1" customWidth="1"/>
    <col min="96" max="96" width="10.84375" style="375" bestFit="1" customWidth="1"/>
    <col min="97" max="97" width="7.69140625" style="375" bestFit="1" customWidth="1"/>
    <col min="98" max="98" width="10.84375" style="375" bestFit="1" customWidth="1"/>
    <col min="99" max="99" width="9.23046875" style="375" bestFit="1" customWidth="1"/>
    <col min="100" max="100" width="10.84375" style="375" bestFit="1" customWidth="1"/>
    <col min="101" max="101" width="7.69140625" style="375" bestFit="1" customWidth="1"/>
    <col min="102" max="102" width="10.84375" style="375" bestFit="1" customWidth="1"/>
    <col min="103" max="103" width="9.23046875" style="375" bestFit="1" customWidth="1"/>
    <col min="104" max="104" width="10.84375" style="375" bestFit="1" customWidth="1"/>
    <col min="105" max="105" width="6.69140625" style="375" bestFit="1" customWidth="1"/>
    <col min="106" max="106" width="10.84375" style="375" bestFit="1" customWidth="1"/>
    <col min="107" max="107" width="9.23046875" style="375" bestFit="1" customWidth="1"/>
    <col min="108" max="108" width="10.84375" style="375" bestFit="1" customWidth="1"/>
    <col min="109" max="109" width="6.69140625" style="375" bestFit="1" customWidth="1"/>
    <col min="110" max="110" width="10.84375" style="375" bestFit="1" customWidth="1"/>
    <col min="111" max="111" width="9.23046875" style="375" bestFit="1" customWidth="1"/>
    <col min="112" max="112" width="10.84375" style="375" bestFit="1" customWidth="1"/>
    <col min="113" max="113" width="6.69140625" style="375" bestFit="1" customWidth="1"/>
    <col min="114" max="114" width="10.84375" style="375" bestFit="1" customWidth="1"/>
    <col min="115" max="115" width="9.23046875" style="375" bestFit="1" customWidth="1"/>
    <col min="116" max="116" width="10.84375" style="375" bestFit="1" customWidth="1"/>
    <col min="117" max="117" width="6.69140625" style="375" bestFit="1" customWidth="1"/>
    <col min="118" max="118" width="10.84375" style="375" bestFit="1" customWidth="1"/>
    <col min="119" max="119" width="9.23046875" style="375" bestFit="1" customWidth="1"/>
    <col min="120" max="120" width="10.84375" style="375" bestFit="1" customWidth="1"/>
    <col min="121" max="121" width="6.69140625" style="375" bestFit="1" customWidth="1"/>
    <col min="122" max="122" width="10.84375" style="375" bestFit="1" customWidth="1"/>
    <col min="123" max="123" width="9.23046875" style="375" bestFit="1" customWidth="1"/>
    <col min="124" max="124" width="10.84375" style="375" bestFit="1" customWidth="1"/>
    <col min="125" max="125" width="5.69140625" style="375" bestFit="1" customWidth="1"/>
    <col min="126" max="126" width="10.84375" style="375" bestFit="1" customWidth="1"/>
    <col min="127" max="127" width="9.23046875" style="375" bestFit="1" customWidth="1"/>
    <col min="128" max="128" width="10.84375" style="375" bestFit="1" customWidth="1"/>
    <col min="129" max="129" width="5.69140625" style="375" bestFit="1" customWidth="1"/>
    <col min="130" max="130" width="10.84375" style="375" bestFit="1" customWidth="1"/>
    <col min="131" max="131" width="18.15234375" style="375" bestFit="1" customWidth="1"/>
    <col min="132" max="132" width="10.84375" style="375" bestFit="1" customWidth="1"/>
    <col min="133" max="133" width="5.69140625" style="375" bestFit="1" customWidth="1"/>
    <col min="134" max="134" width="10.84375" style="375" bestFit="1" customWidth="1"/>
    <col min="135" max="135" width="18.15234375" style="375" bestFit="1" customWidth="1"/>
    <col min="136" max="136" width="10.84375" style="375" bestFit="1" customWidth="1"/>
    <col min="137" max="137" width="5.69140625" style="375" bestFit="1" customWidth="1"/>
    <col min="138" max="138" width="10.84375" style="375" bestFit="1" customWidth="1"/>
    <col min="139" max="139" width="18.15234375" style="375" bestFit="1" customWidth="1"/>
    <col min="140" max="140" width="10.84375" style="375" bestFit="1" customWidth="1"/>
    <col min="141" max="141" width="5.69140625" style="375" bestFit="1" customWidth="1"/>
    <col min="142" max="142" width="10.84375" style="375" bestFit="1" customWidth="1"/>
    <col min="143" max="143" width="9.23046875" style="375" bestFit="1" customWidth="1"/>
    <col min="144" max="144" width="10.84375" style="375" bestFit="1" customWidth="1"/>
    <col min="145" max="145" width="5.69140625" style="375" bestFit="1" customWidth="1"/>
    <col min="146" max="146" width="10.84375" style="375" bestFit="1" customWidth="1"/>
    <col min="147" max="147" width="9.23046875" style="375" bestFit="1" customWidth="1"/>
    <col min="148" max="148" width="10.84375" style="375" bestFit="1" customWidth="1"/>
    <col min="149" max="149" width="5.69140625" style="375" bestFit="1" customWidth="1"/>
    <col min="150" max="150" width="12.84375" style="375" bestFit="1" customWidth="1"/>
    <col min="151" max="151" width="9.15234375" style="375" bestFit="1" customWidth="1"/>
    <col min="152" max="152" width="12.84375" style="375" bestFit="1" customWidth="1"/>
    <col min="153" max="153" width="6.53515625" style="375" bestFit="1" customWidth="1"/>
    <col min="154" max="154" width="12.84375" style="375" bestFit="1" customWidth="1"/>
    <col min="155" max="155" width="9.15234375" style="375" bestFit="1" customWidth="1"/>
    <col min="156" max="156" width="12.84375" style="375" bestFit="1" customWidth="1"/>
    <col min="157" max="157" width="6.53515625" style="375" bestFit="1" customWidth="1"/>
    <col min="158" max="158" width="12.84375" style="375" bestFit="1" customWidth="1"/>
    <col min="159" max="159" width="9.15234375" style="375" bestFit="1" customWidth="1"/>
    <col min="160" max="160" width="12.84375" style="375" bestFit="1" customWidth="1"/>
    <col min="161" max="161" width="6.23046875" style="375" bestFit="1" customWidth="1"/>
    <col min="162" max="162" width="12.84375" style="375" bestFit="1" customWidth="1"/>
    <col min="163" max="163" width="9.23046875" style="375" bestFit="1" customWidth="1"/>
    <col min="164" max="164" width="12.84375" style="375" bestFit="1" customWidth="1"/>
    <col min="165" max="165" width="6.23046875" style="375" bestFit="1" customWidth="1"/>
    <col min="166" max="166" width="12.84375" style="375" bestFit="1" customWidth="1"/>
    <col min="167" max="167" width="9.15234375" style="375" bestFit="1" customWidth="1"/>
    <col min="168" max="168" width="12.84375" style="375" bestFit="1" customWidth="1"/>
    <col min="169" max="169" width="6.23046875" style="375" bestFit="1" customWidth="1"/>
    <col min="170" max="170" width="12.84375" style="375" bestFit="1" customWidth="1"/>
    <col min="171" max="171" width="9.15234375" style="375" bestFit="1" customWidth="1"/>
    <col min="172" max="172" width="12.84375" style="375" bestFit="1" customWidth="1"/>
    <col min="173" max="173" width="7.84375" style="375" bestFit="1" customWidth="1"/>
    <col min="174" max="174" width="12.84375" style="375" bestFit="1" customWidth="1"/>
    <col min="175" max="175" width="9.23046875" style="375" bestFit="1" customWidth="1"/>
    <col min="176" max="176" width="12.84375" style="375" bestFit="1" customWidth="1"/>
    <col min="177" max="177" width="7.84375" style="375" bestFit="1" customWidth="1"/>
    <col min="178" max="178" width="12.84375" style="375" bestFit="1" customWidth="1"/>
    <col min="179" max="179" width="9.23046875" style="375" bestFit="1" customWidth="1"/>
    <col min="180" max="180" width="12.84375" style="375" bestFit="1" customWidth="1"/>
    <col min="181" max="181" width="6.23046875" style="375" bestFit="1" customWidth="1"/>
    <col min="182" max="182" width="10" style="375" customWidth="1"/>
    <col min="183" max="183" width="9.4609375" style="375" customWidth="1"/>
    <col min="184" max="184" width="9.23046875" style="375" bestFit="1" customWidth="1"/>
    <col min="185" max="16384" width="9.15234375" style="375"/>
  </cols>
  <sheetData>
    <row r="1" spans="1:16" s="694" customFormat="1" ht="15.9" x14ac:dyDescent="0.4">
      <c r="A1" s="696" t="s">
        <v>56</v>
      </c>
      <c r="B1" s="696" t="str">
        <f ca="1">MID(CELL("filename",A1),FIND("]",CELL("filename",A1))+1,256)</f>
        <v>WECC</v>
      </c>
      <c r="C1" s="696" t="s">
        <v>353</v>
      </c>
      <c r="D1" s="696"/>
      <c r="E1" s="374" t="s">
        <v>360</v>
      </c>
    </row>
    <row r="2" spans="1:16" ht="15.45" x14ac:dyDescent="0.4">
      <c r="A2" s="373" t="s">
        <v>23</v>
      </c>
      <c r="B2" s="664" t="s">
        <v>349</v>
      </c>
      <c r="C2" s="664"/>
      <c r="D2" s="661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</row>
    <row r="3" spans="1:16" ht="14.25" hidden="1" customHeight="1" x14ac:dyDescent="0.4"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</row>
    <row r="4" spans="1:16" ht="18.75" hidden="1" customHeight="1" x14ac:dyDescent="0.4">
      <c r="A4" s="376" t="s">
        <v>24</v>
      </c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</row>
    <row r="5" spans="1:16" hidden="1" x14ac:dyDescent="0.4">
      <c r="A5" s="377">
        <v>2</v>
      </c>
      <c r="B5" s="375" t="s">
        <v>25</v>
      </c>
      <c r="F5" s="374"/>
      <c r="G5" s="374"/>
      <c r="H5" s="374"/>
      <c r="I5" s="374"/>
      <c r="J5" s="374"/>
      <c r="K5" s="374"/>
      <c r="L5" s="374"/>
      <c r="M5" s="374"/>
      <c r="N5" s="374"/>
      <c r="O5" s="374"/>
      <c r="P5" s="374"/>
    </row>
    <row r="6" spans="1:16" hidden="1" x14ac:dyDescent="0.4">
      <c r="A6" s="378"/>
      <c r="B6" s="375" t="s">
        <v>26</v>
      </c>
      <c r="F6" s="374"/>
      <c r="G6" s="374"/>
      <c r="H6" s="374"/>
      <c r="I6" s="374"/>
      <c r="J6" s="374"/>
      <c r="K6" s="374"/>
      <c r="L6" s="374"/>
      <c r="M6" s="374"/>
      <c r="N6" s="374"/>
      <c r="O6" s="374"/>
      <c r="P6" s="374"/>
    </row>
    <row r="7" spans="1:16" hidden="1" x14ac:dyDescent="0.4">
      <c r="A7" s="378"/>
      <c r="B7" s="379" t="s">
        <v>27</v>
      </c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</row>
    <row r="8" spans="1:16" hidden="1" x14ac:dyDescent="0.4">
      <c r="A8" s="378" t="s">
        <v>28</v>
      </c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</row>
    <row r="9" spans="1:16" hidden="1" x14ac:dyDescent="0.4">
      <c r="A9" s="380"/>
      <c r="B9" s="381" t="s">
        <v>29</v>
      </c>
      <c r="C9" s="382" t="s">
        <v>30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</row>
    <row r="10" spans="1:16" ht="29.15" hidden="1" x14ac:dyDescent="0.4">
      <c r="A10" s="383" t="s">
        <v>31</v>
      </c>
      <c r="B10" s="384">
        <v>1</v>
      </c>
      <c r="C10" s="385">
        <v>1</v>
      </c>
      <c r="D10" s="379" t="s">
        <v>32</v>
      </c>
      <c r="F10" s="374"/>
      <c r="G10" s="374"/>
      <c r="H10" s="374"/>
      <c r="I10" s="374"/>
      <c r="J10" s="374"/>
      <c r="K10" s="374"/>
      <c r="L10" s="374"/>
      <c r="M10" s="374"/>
      <c r="N10" s="374"/>
      <c r="O10" s="374"/>
      <c r="P10" s="374"/>
    </row>
    <row r="11" spans="1:16" x14ac:dyDescent="0.4">
      <c r="A11" s="378"/>
      <c r="B11" s="663" t="s">
        <v>350</v>
      </c>
      <c r="C11" s="663"/>
      <c r="D11" s="663"/>
      <c r="E11" s="663"/>
      <c r="F11" s="374"/>
      <c r="G11" s="710"/>
      <c r="H11" s="697" t="s">
        <v>365</v>
      </c>
      <c r="I11" s="697" t="s">
        <v>364</v>
      </c>
      <c r="J11" s="975" t="s">
        <v>367</v>
      </c>
      <c r="K11" s="975"/>
      <c r="L11" s="975"/>
      <c r="M11" s="975"/>
      <c r="N11" s="708"/>
      <c r="O11" s="374"/>
      <c r="P11" s="374"/>
    </row>
    <row r="12" spans="1:16" x14ac:dyDescent="0.4">
      <c r="A12" s="749"/>
      <c r="B12" s="750" t="s">
        <v>33</v>
      </c>
      <c r="C12" s="751" t="s">
        <v>34</v>
      </c>
      <c r="F12" s="374"/>
      <c r="G12" s="712" t="s">
        <v>366</v>
      </c>
      <c r="H12" s="713">
        <v>19474169.219601419</v>
      </c>
      <c r="I12" s="714">
        <v>0.58571109877499994</v>
      </c>
      <c r="J12" s="974" t="s">
        <v>368</v>
      </c>
      <c r="K12" s="974"/>
      <c r="L12" s="974"/>
      <c r="M12" s="974"/>
      <c r="N12" s="708"/>
      <c r="O12" s="374"/>
      <c r="P12" s="374"/>
    </row>
    <row r="13" spans="1:16" ht="32.5" customHeight="1" x14ac:dyDescent="0.4">
      <c r="A13" s="752" t="s">
        <v>35</v>
      </c>
      <c r="B13" s="753">
        <v>6.9260000000000002</v>
      </c>
      <c r="C13" s="754">
        <v>8.7040000000000006</v>
      </c>
      <c r="D13" s="386"/>
      <c r="F13" s="374"/>
      <c r="G13" s="712" t="s">
        <v>99</v>
      </c>
      <c r="H13" s="713">
        <v>22639319.979813498</v>
      </c>
      <c r="I13" s="714">
        <v>0.61199999999999999</v>
      </c>
      <c r="J13" s="974"/>
      <c r="K13" s="974"/>
      <c r="L13" s="974"/>
      <c r="M13" s="974"/>
      <c r="N13" s="374"/>
      <c r="O13" s="374"/>
      <c r="P13" s="374"/>
    </row>
    <row r="14" spans="1:16" x14ac:dyDescent="0.4">
      <c r="A14" s="387"/>
      <c r="B14" s="388"/>
      <c r="C14" s="388"/>
      <c r="D14" s="386"/>
      <c r="G14" s="712" t="s">
        <v>102</v>
      </c>
      <c r="H14" s="713">
        <v>16085444.010446707</v>
      </c>
      <c r="I14" s="714">
        <v>0.53700000000000003</v>
      </c>
      <c r="J14" s="974"/>
      <c r="K14" s="974"/>
      <c r="L14" s="974"/>
      <c r="M14" s="974"/>
      <c r="N14" s="374"/>
      <c r="O14" s="374"/>
    </row>
    <row r="15" spans="1:16" x14ac:dyDescent="0.4">
      <c r="A15" s="389" t="s">
        <v>36</v>
      </c>
      <c r="B15" s="388"/>
      <c r="C15" s="388"/>
      <c r="D15" s="386"/>
      <c r="G15" s="712" t="s">
        <v>104</v>
      </c>
      <c r="H15" s="713">
        <v>10805182.822031699</v>
      </c>
      <c r="I15" s="714">
        <v>0.49099999999999999</v>
      </c>
      <c r="J15" s="974"/>
      <c r="K15" s="974"/>
      <c r="L15" s="974"/>
      <c r="M15" s="974"/>
      <c r="N15" s="374"/>
      <c r="O15" s="374"/>
    </row>
    <row r="16" spans="1:16" x14ac:dyDescent="0.4">
      <c r="A16" s="390" t="s">
        <v>286</v>
      </c>
      <c r="B16" s="379" t="s">
        <v>37</v>
      </c>
      <c r="C16" s="388"/>
      <c r="D16" s="386"/>
      <c r="G16" s="374"/>
      <c r="H16" s="374"/>
      <c r="I16" s="374"/>
      <c r="J16" s="374"/>
      <c r="K16" s="374"/>
      <c r="L16" s="709"/>
      <c r="M16" s="374"/>
      <c r="N16" s="374"/>
      <c r="O16" s="374"/>
    </row>
    <row r="17" spans="1:78" hidden="1" x14ac:dyDescent="0.4">
      <c r="A17" s="387"/>
      <c r="B17" s="388"/>
      <c r="C17" s="388"/>
      <c r="D17" s="386"/>
      <c r="G17" s="374"/>
      <c r="H17" s="374"/>
      <c r="I17" s="374"/>
      <c r="J17" s="374"/>
      <c r="K17" s="374"/>
      <c r="L17" s="709"/>
      <c r="M17" s="374"/>
      <c r="N17" s="374"/>
      <c r="O17" s="374"/>
    </row>
    <row r="18" spans="1:78" ht="29.15" hidden="1" x14ac:dyDescent="0.4">
      <c r="A18" s="391"/>
      <c r="B18" s="392" t="s">
        <v>38</v>
      </c>
      <c r="C18" s="393" t="s">
        <v>39</v>
      </c>
      <c r="D18" s="386"/>
      <c r="G18" s="374"/>
      <c r="H18" s="374"/>
      <c r="I18" s="374"/>
      <c r="J18" s="374"/>
      <c r="K18" s="374"/>
      <c r="L18" s="709"/>
      <c r="M18" s="374"/>
      <c r="N18" s="374"/>
      <c r="O18" s="374"/>
    </row>
    <row r="19" spans="1:78" hidden="1" x14ac:dyDescent="0.4">
      <c r="A19" s="394" t="s">
        <v>40</v>
      </c>
      <c r="B19" s="395">
        <v>1</v>
      </c>
      <c r="C19" s="396">
        <v>0</v>
      </c>
      <c r="D19" s="386"/>
      <c r="G19" s="374"/>
      <c r="H19" s="374"/>
      <c r="I19" s="374"/>
      <c r="J19" s="374"/>
      <c r="K19" s="708"/>
      <c r="L19" s="709"/>
      <c r="M19" s="374"/>
      <c r="N19" s="374"/>
      <c r="O19" s="374"/>
    </row>
    <row r="20" spans="1:78" s="378" customFormat="1" hidden="1" x14ac:dyDescent="0.4">
      <c r="A20" s="390"/>
      <c r="B20" s="397"/>
      <c r="C20" s="397"/>
      <c r="D20" s="386"/>
      <c r="G20" s="708"/>
      <c r="H20" s="708"/>
      <c r="I20" s="708"/>
      <c r="J20" s="708"/>
      <c r="K20" s="708"/>
      <c r="L20" s="709"/>
      <c r="M20" s="708"/>
      <c r="N20" s="708"/>
      <c r="O20" s="708"/>
    </row>
    <row r="21" spans="1:78" s="378" customFormat="1" hidden="1" x14ac:dyDescent="0.4">
      <c r="A21" s="398"/>
      <c r="B21" s="399" t="s">
        <v>41</v>
      </c>
      <c r="C21" s="399" t="s">
        <v>42</v>
      </c>
      <c r="D21" s="400" t="s">
        <v>43</v>
      </c>
      <c r="G21" s="708"/>
      <c r="H21" s="708"/>
      <c r="I21" s="708"/>
      <c r="J21" s="708"/>
      <c r="K21" s="708"/>
      <c r="L21" s="709"/>
      <c r="M21" s="708"/>
      <c r="N21" s="708"/>
      <c r="O21" s="708"/>
    </row>
    <row r="22" spans="1:78" s="378" customFormat="1" hidden="1" x14ac:dyDescent="0.4">
      <c r="A22" s="401" t="s">
        <v>44</v>
      </c>
      <c r="B22" s="397">
        <v>1</v>
      </c>
      <c r="C22" s="397">
        <v>0</v>
      </c>
      <c r="D22" s="402">
        <v>0</v>
      </c>
      <c r="G22" s="708"/>
      <c r="H22" s="708"/>
      <c r="I22" s="708"/>
      <c r="J22" s="708"/>
      <c r="K22" s="374"/>
      <c r="L22" s="709"/>
      <c r="M22" s="708"/>
      <c r="N22" s="708"/>
      <c r="O22" s="708"/>
      <c r="BZ22" s="375"/>
    </row>
    <row r="23" spans="1:78" hidden="1" x14ac:dyDescent="0.4">
      <c r="A23" s="403" t="s">
        <v>45</v>
      </c>
      <c r="B23" s="404">
        <v>91</v>
      </c>
      <c r="C23" s="404">
        <v>0</v>
      </c>
      <c r="D23" s="405">
        <v>0</v>
      </c>
      <c r="G23" s="374"/>
      <c r="H23" s="374"/>
      <c r="I23" s="374"/>
      <c r="J23" s="374"/>
      <c r="K23" s="374"/>
      <c r="L23" s="709"/>
      <c r="M23" s="374"/>
      <c r="N23" s="374"/>
      <c r="O23" s="374"/>
      <c r="BZ23" s="379"/>
    </row>
    <row r="24" spans="1:78" x14ac:dyDescent="0.4">
      <c r="A24" s="378"/>
      <c r="G24" s="374"/>
      <c r="H24" s="374"/>
      <c r="I24" s="374"/>
      <c r="J24" s="374"/>
      <c r="K24" s="374"/>
      <c r="L24" s="709"/>
      <c r="M24" s="374"/>
      <c r="N24" s="374"/>
      <c r="O24" s="374"/>
    </row>
    <row r="25" spans="1:78" ht="15" customHeight="1" x14ac:dyDescent="0.4">
      <c r="A25" s="376" t="s">
        <v>46</v>
      </c>
      <c r="G25" s="374"/>
      <c r="H25" s="374"/>
      <c r="I25" s="374"/>
      <c r="J25" s="374"/>
      <c r="K25" s="374"/>
      <c r="L25" s="709"/>
      <c r="M25" s="374"/>
      <c r="N25" s="374"/>
      <c r="O25" s="374"/>
    </row>
    <row r="26" spans="1:78" s="666" customFormat="1" hidden="1" x14ac:dyDescent="0.4">
      <c r="A26" s="534" t="s">
        <v>47</v>
      </c>
    </row>
    <row r="27" spans="1:78" s="667" customFormat="1" ht="15" hidden="1" customHeight="1" x14ac:dyDescent="0.4">
      <c r="A27" s="809" t="s">
        <v>48</v>
      </c>
      <c r="B27" s="955" t="s">
        <v>49</v>
      </c>
      <c r="C27" s="956"/>
      <c r="D27" s="956"/>
      <c r="E27" s="956"/>
      <c r="F27" s="956"/>
      <c r="G27" s="956"/>
      <c r="H27" s="956"/>
      <c r="I27" s="956"/>
      <c r="J27" s="956"/>
      <c r="K27" s="956"/>
      <c r="L27" s="956"/>
      <c r="M27" s="956"/>
      <c r="N27" s="956"/>
      <c r="O27" s="956"/>
      <c r="P27" s="956"/>
      <c r="Q27" s="956"/>
      <c r="R27" s="956"/>
      <c r="S27" s="956"/>
      <c r="T27" s="956"/>
      <c r="U27" s="956"/>
      <c r="V27" s="956"/>
      <c r="W27" s="957"/>
      <c r="X27" s="955" t="s">
        <v>50</v>
      </c>
      <c r="Y27" s="956"/>
      <c r="Z27" s="956"/>
      <c r="AA27" s="956"/>
      <c r="AB27" s="956"/>
      <c r="AC27" s="956"/>
      <c r="AD27" s="956"/>
      <c r="AE27" s="956"/>
      <c r="AF27" s="956"/>
      <c r="AG27" s="956"/>
      <c r="AH27" s="956"/>
      <c r="AI27" s="956"/>
      <c r="AJ27" s="956"/>
      <c r="AK27" s="956"/>
      <c r="AL27" s="956"/>
      <c r="AM27" s="956"/>
      <c r="AN27" s="956"/>
      <c r="AO27" s="956"/>
      <c r="AP27" s="956"/>
      <c r="AQ27" s="956"/>
      <c r="AR27" s="956"/>
      <c r="AS27" s="956"/>
      <c r="AT27" s="956"/>
      <c r="AU27" s="956"/>
      <c r="AV27" s="956"/>
      <c r="AW27" s="956"/>
      <c r="AX27" s="956"/>
      <c r="AY27" s="956"/>
      <c r="AZ27" s="956"/>
      <c r="BA27" s="956"/>
      <c r="BB27" s="956"/>
      <c r="BC27" s="956"/>
      <c r="BD27" s="957"/>
    </row>
    <row r="28" spans="1:78" s="667" customFormat="1" ht="15" hidden="1" customHeight="1" x14ac:dyDescent="0.4">
      <c r="A28" s="810" t="s">
        <v>51</v>
      </c>
      <c r="B28" s="811" t="s">
        <v>52</v>
      </c>
      <c r="C28" s="811" t="s">
        <v>52</v>
      </c>
      <c r="D28" s="811" t="s">
        <v>52</v>
      </c>
      <c r="E28" s="811" t="s">
        <v>52</v>
      </c>
      <c r="F28" s="811" t="s">
        <v>52</v>
      </c>
      <c r="G28" s="811" t="s">
        <v>52</v>
      </c>
      <c r="H28" s="811" t="s">
        <v>52</v>
      </c>
      <c r="I28" s="811" t="s">
        <v>52</v>
      </c>
      <c r="J28" s="811" t="s">
        <v>52</v>
      </c>
      <c r="K28" s="811" t="s">
        <v>52</v>
      </c>
      <c r="L28" s="811" t="s">
        <v>52</v>
      </c>
      <c r="M28" s="811" t="s">
        <v>53</v>
      </c>
      <c r="N28" s="811" t="s">
        <v>53</v>
      </c>
      <c r="O28" s="811" t="s">
        <v>53</v>
      </c>
      <c r="P28" s="811" t="s">
        <v>53</v>
      </c>
      <c r="Q28" s="811" t="s">
        <v>53</v>
      </c>
      <c r="R28" s="811" t="s">
        <v>53</v>
      </c>
      <c r="S28" s="811" t="s">
        <v>53</v>
      </c>
      <c r="T28" s="811" t="s">
        <v>53</v>
      </c>
      <c r="U28" s="811" t="s">
        <v>53</v>
      </c>
      <c r="V28" s="811" t="s">
        <v>53</v>
      </c>
      <c r="W28" s="811" t="s">
        <v>53</v>
      </c>
      <c r="X28" s="811" t="s">
        <v>54</v>
      </c>
      <c r="Y28" s="811" t="s">
        <v>54</v>
      </c>
      <c r="Z28" s="811" t="s">
        <v>54</v>
      </c>
      <c r="AA28" s="811" t="s">
        <v>54</v>
      </c>
      <c r="AB28" s="811" t="s">
        <v>54</v>
      </c>
      <c r="AC28" s="811" t="s">
        <v>54</v>
      </c>
      <c r="AD28" s="811" t="s">
        <v>54</v>
      </c>
      <c r="AE28" s="811" t="s">
        <v>54</v>
      </c>
      <c r="AF28" s="811" t="s">
        <v>54</v>
      </c>
      <c r="AG28" s="811" t="s">
        <v>54</v>
      </c>
      <c r="AH28" s="811" t="s">
        <v>54</v>
      </c>
      <c r="AI28" s="811" t="s">
        <v>55</v>
      </c>
      <c r="AJ28" s="811" t="s">
        <v>55</v>
      </c>
      <c r="AK28" s="811" t="s">
        <v>55</v>
      </c>
      <c r="AL28" s="811" t="s">
        <v>55</v>
      </c>
      <c r="AM28" s="811" t="s">
        <v>55</v>
      </c>
      <c r="AN28" s="811" t="s">
        <v>55</v>
      </c>
      <c r="AO28" s="811" t="s">
        <v>55</v>
      </c>
      <c r="AP28" s="811" t="s">
        <v>55</v>
      </c>
      <c r="AQ28" s="811" t="s">
        <v>55</v>
      </c>
      <c r="AR28" s="811" t="s">
        <v>55</v>
      </c>
      <c r="AS28" s="811" t="s">
        <v>55</v>
      </c>
      <c r="AT28" s="955" t="s">
        <v>52</v>
      </c>
      <c r="AU28" s="956"/>
      <c r="AV28" s="956"/>
      <c r="AW28" s="956"/>
      <c r="AX28" s="956"/>
      <c r="AY28" s="956"/>
      <c r="AZ28" s="956"/>
      <c r="BA28" s="956"/>
      <c r="BB28" s="956"/>
      <c r="BC28" s="956"/>
      <c r="BD28" s="957"/>
    </row>
    <row r="29" spans="1:78" s="667" customFormat="1" ht="15" hidden="1" customHeight="1" x14ac:dyDescent="0.4">
      <c r="A29" s="810" t="s">
        <v>56</v>
      </c>
      <c r="B29" s="764" t="s">
        <v>384</v>
      </c>
      <c r="C29" s="765" t="s">
        <v>405</v>
      </c>
      <c r="D29" s="765" t="s">
        <v>59</v>
      </c>
      <c r="E29" s="765" t="s">
        <v>60</v>
      </c>
      <c r="F29" s="765" t="s">
        <v>61</v>
      </c>
      <c r="G29" s="765" t="s">
        <v>62</v>
      </c>
      <c r="H29" s="765" t="s">
        <v>63</v>
      </c>
      <c r="I29" s="765" t="s">
        <v>64</v>
      </c>
      <c r="J29" s="765" t="s">
        <v>65</v>
      </c>
      <c r="K29" s="765" t="s">
        <v>66</v>
      </c>
      <c r="L29" s="766" t="s">
        <v>67</v>
      </c>
      <c r="M29" s="764" t="s">
        <v>384</v>
      </c>
      <c r="N29" s="765" t="s">
        <v>405</v>
      </c>
      <c r="O29" s="765" t="s">
        <v>59</v>
      </c>
      <c r="P29" s="765" t="s">
        <v>60</v>
      </c>
      <c r="Q29" s="765" t="s">
        <v>61</v>
      </c>
      <c r="R29" s="765" t="s">
        <v>62</v>
      </c>
      <c r="S29" s="765" t="s">
        <v>63</v>
      </c>
      <c r="T29" s="765" t="s">
        <v>64</v>
      </c>
      <c r="U29" s="765" t="s">
        <v>65</v>
      </c>
      <c r="V29" s="765" t="s">
        <v>66</v>
      </c>
      <c r="W29" s="766" t="s">
        <v>67</v>
      </c>
      <c r="X29" s="764" t="s">
        <v>384</v>
      </c>
      <c r="Y29" s="765" t="s">
        <v>58</v>
      </c>
      <c r="Z29" s="765" t="s">
        <v>59</v>
      </c>
      <c r="AA29" s="765" t="s">
        <v>60</v>
      </c>
      <c r="AB29" s="765" t="s">
        <v>61</v>
      </c>
      <c r="AC29" s="765" t="s">
        <v>62</v>
      </c>
      <c r="AD29" s="765" t="s">
        <v>63</v>
      </c>
      <c r="AE29" s="765" t="s">
        <v>64</v>
      </c>
      <c r="AF29" s="765" t="s">
        <v>65</v>
      </c>
      <c r="AG29" s="765" t="s">
        <v>66</v>
      </c>
      <c r="AH29" s="766" t="s">
        <v>67</v>
      </c>
      <c r="AI29" s="764" t="s">
        <v>384</v>
      </c>
      <c r="AJ29" s="765" t="s">
        <v>58</v>
      </c>
      <c r="AK29" s="765" t="s">
        <v>59</v>
      </c>
      <c r="AL29" s="765" t="s">
        <v>60</v>
      </c>
      <c r="AM29" s="765" t="s">
        <v>61</v>
      </c>
      <c r="AN29" s="765" t="s">
        <v>62</v>
      </c>
      <c r="AO29" s="765" t="s">
        <v>63</v>
      </c>
      <c r="AP29" s="765" t="s">
        <v>64</v>
      </c>
      <c r="AQ29" s="765" t="s">
        <v>65</v>
      </c>
      <c r="AR29" s="765" t="s">
        <v>66</v>
      </c>
      <c r="AS29" s="766" t="s">
        <v>67</v>
      </c>
      <c r="AT29" s="764" t="s">
        <v>384</v>
      </c>
      <c r="AU29" s="765" t="s">
        <v>58</v>
      </c>
      <c r="AV29" s="765" t="s">
        <v>59</v>
      </c>
      <c r="AW29" s="765" t="s">
        <v>60</v>
      </c>
      <c r="AX29" s="765" t="s">
        <v>61</v>
      </c>
      <c r="AY29" s="765" t="s">
        <v>62</v>
      </c>
      <c r="AZ29" s="765" t="s">
        <v>63</v>
      </c>
      <c r="BA29" s="765" t="s">
        <v>64</v>
      </c>
      <c r="BB29" s="765" t="s">
        <v>65</v>
      </c>
      <c r="BC29" s="765" t="s">
        <v>66</v>
      </c>
      <c r="BD29" s="766" t="s">
        <v>67</v>
      </c>
    </row>
    <row r="30" spans="1:78" s="667" customFormat="1" ht="15" hidden="1" customHeight="1" x14ac:dyDescent="0.4">
      <c r="A30" s="642" t="s">
        <v>68</v>
      </c>
      <c r="B30" s="767">
        <v>0.36</v>
      </c>
      <c r="C30" s="768">
        <v>0.26</v>
      </c>
      <c r="D30" s="768">
        <v>0.34799999999999998</v>
      </c>
      <c r="E30" s="768">
        <v>0.22500000000000001</v>
      </c>
      <c r="F30" s="768">
        <v>0.34399999999999997</v>
      </c>
      <c r="G30" s="768">
        <v>0.32800000000000001</v>
      </c>
      <c r="H30" s="768">
        <v>0.34899999999999998</v>
      </c>
      <c r="I30" s="768">
        <v>0.34899999999999998</v>
      </c>
      <c r="J30" s="768">
        <v>0.34300000000000003</v>
      </c>
      <c r="K30" s="768">
        <v>0.34699999999999998</v>
      </c>
      <c r="L30" s="769">
        <v>0.34699999999999998</v>
      </c>
      <c r="M30" s="767">
        <v>0.39</v>
      </c>
      <c r="N30" s="768">
        <v>0.39</v>
      </c>
      <c r="O30" s="768">
        <v>0.34799999999999998</v>
      </c>
      <c r="P30" s="768">
        <v>0.39</v>
      </c>
      <c r="Q30" s="768">
        <v>0.39</v>
      </c>
      <c r="R30" s="768">
        <v>0.39</v>
      </c>
      <c r="S30" s="768">
        <v>0.39</v>
      </c>
      <c r="T30" s="768">
        <v>0.39</v>
      </c>
      <c r="U30" s="768">
        <v>0.39</v>
      </c>
      <c r="V30" s="768">
        <v>0.39</v>
      </c>
      <c r="W30" s="769">
        <v>0.39</v>
      </c>
      <c r="X30" s="767">
        <v>0.32</v>
      </c>
      <c r="Y30" s="768">
        <v>0.39700000000000002</v>
      </c>
      <c r="Z30" s="768">
        <v>0.28199999999999997</v>
      </c>
      <c r="AA30" s="768">
        <v>0.371</v>
      </c>
      <c r="AB30" s="768">
        <v>0.19800000000000001</v>
      </c>
      <c r="AC30" s="768">
        <v>0.30599999999999999</v>
      </c>
      <c r="AD30" s="768">
        <v>0.26100000000000001</v>
      </c>
      <c r="AE30" s="768">
        <v>0.27500000000000002</v>
      </c>
      <c r="AF30" s="768">
        <v>0.54900000000000004</v>
      </c>
      <c r="AG30" s="768">
        <v>0.29499999999999998</v>
      </c>
      <c r="AH30" s="769">
        <v>0.27600000000000002</v>
      </c>
      <c r="AI30" s="767">
        <v>0.38</v>
      </c>
      <c r="AJ30" s="768">
        <v>0.36499999999999999</v>
      </c>
      <c r="AK30" s="768">
        <v>0.32900000000000001</v>
      </c>
      <c r="AL30" s="768">
        <v>0.373</v>
      </c>
      <c r="AM30" s="768">
        <v>0.33100000000000002</v>
      </c>
      <c r="AN30" s="768">
        <v>0.32800000000000001</v>
      </c>
      <c r="AO30" s="768">
        <v>0.27400000000000002</v>
      </c>
      <c r="AP30" s="768">
        <v>0.35</v>
      </c>
      <c r="AQ30" s="768">
        <v>0.29899999999999999</v>
      </c>
      <c r="AR30" s="768">
        <v>0.23899999999999999</v>
      </c>
      <c r="AS30" s="769">
        <v>0.39</v>
      </c>
      <c r="AT30" s="767">
        <v>0.35</v>
      </c>
      <c r="AU30" s="768">
        <v>0.35</v>
      </c>
      <c r="AV30" s="768">
        <v>0.33200000000000002</v>
      </c>
      <c r="AW30" s="768">
        <v>0.34</v>
      </c>
      <c r="AX30" s="768">
        <v>0.33400000000000002</v>
      </c>
      <c r="AY30" s="768">
        <v>0.30099999999999999</v>
      </c>
      <c r="AZ30" s="768">
        <v>0.32500000000000001</v>
      </c>
      <c r="BA30" s="768">
        <v>0.33300000000000002</v>
      </c>
      <c r="BB30" s="768">
        <v>0.34</v>
      </c>
      <c r="BC30" s="768">
        <v>0.32400000000000001</v>
      </c>
      <c r="BD30" s="769">
        <v>0.33900000000000002</v>
      </c>
    </row>
    <row r="31" spans="1:78" s="667" customFormat="1" ht="15" hidden="1" customHeight="1" x14ac:dyDescent="0.4">
      <c r="A31" s="642" t="s">
        <v>69</v>
      </c>
      <c r="B31" s="767">
        <v>0.99</v>
      </c>
      <c r="C31" s="768">
        <v>1</v>
      </c>
      <c r="D31" s="768">
        <v>0.97</v>
      </c>
      <c r="E31" s="768">
        <v>1</v>
      </c>
      <c r="F31" s="768">
        <v>1</v>
      </c>
      <c r="G31" s="768">
        <v>1</v>
      </c>
      <c r="H31" s="768">
        <v>1</v>
      </c>
      <c r="I31" s="768">
        <v>1</v>
      </c>
      <c r="J31" s="768">
        <v>1</v>
      </c>
      <c r="K31" s="768">
        <v>1</v>
      </c>
      <c r="L31" s="769">
        <v>1</v>
      </c>
      <c r="M31" s="767">
        <v>0.01</v>
      </c>
      <c r="N31" s="768">
        <v>0</v>
      </c>
      <c r="O31" s="768">
        <v>0.03</v>
      </c>
      <c r="P31" s="768">
        <v>0</v>
      </c>
      <c r="Q31" s="768">
        <v>0</v>
      </c>
      <c r="R31" s="768">
        <v>0</v>
      </c>
      <c r="S31" s="768">
        <v>0</v>
      </c>
      <c r="T31" s="768">
        <v>0</v>
      </c>
      <c r="U31" s="768">
        <v>0</v>
      </c>
      <c r="V31" s="768">
        <v>0</v>
      </c>
      <c r="W31" s="768">
        <v>0</v>
      </c>
      <c r="X31" s="767">
        <v>0.182</v>
      </c>
      <c r="Y31" s="768">
        <v>0.61899999999999999</v>
      </c>
      <c r="Z31" s="768">
        <v>0.16700000000000001</v>
      </c>
      <c r="AA31" s="768">
        <v>3.4000000000000002E-2</v>
      </c>
      <c r="AB31" s="768">
        <v>0.17199999999999999</v>
      </c>
      <c r="AC31" s="768">
        <v>0.19600000000000001</v>
      </c>
      <c r="AD31" s="768">
        <v>0.187</v>
      </c>
      <c r="AE31" s="768">
        <v>0.189</v>
      </c>
      <c r="AF31" s="768">
        <v>0.04</v>
      </c>
      <c r="AG31" s="768">
        <v>3.0000000000000001E-3</v>
      </c>
      <c r="AH31" s="769">
        <v>0.121</v>
      </c>
      <c r="AI31" s="767">
        <v>4.6000000000000041E-2</v>
      </c>
      <c r="AJ31" s="768">
        <v>0.38100000000000001</v>
      </c>
      <c r="AK31" s="768">
        <v>1.0000000000000009E-3</v>
      </c>
      <c r="AL31" s="768">
        <v>0.16699999999999993</v>
      </c>
      <c r="AM31" s="768">
        <v>7.4000000000000066E-2</v>
      </c>
      <c r="AN31" s="768">
        <v>1.100000000000001E-2</v>
      </c>
      <c r="AO31" s="768">
        <v>1.19999999999999E-2</v>
      </c>
      <c r="AP31" s="768">
        <v>2.0999999999999908E-2</v>
      </c>
      <c r="AQ31" s="768">
        <v>3.9999999999999925E-2</v>
      </c>
      <c r="AR31" s="768">
        <v>7.0000000000000062E-3</v>
      </c>
      <c r="AS31" s="769">
        <v>0.15500000000000003</v>
      </c>
      <c r="AT31" s="767">
        <v>0.77200000000000002</v>
      </c>
      <c r="AU31" s="768">
        <v>0</v>
      </c>
      <c r="AV31" s="768">
        <v>0.83199999999999996</v>
      </c>
      <c r="AW31" s="768">
        <v>0.79900000000000004</v>
      </c>
      <c r="AX31" s="768">
        <v>0.754</v>
      </c>
      <c r="AY31" s="768">
        <v>0.79300000000000004</v>
      </c>
      <c r="AZ31" s="768">
        <v>0.80100000000000005</v>
      </c>
      <c r="BA31" s="768">
        <v>0.79</v>
      </c>
      <c r="BB31" s="768">
        <v>0.92</v>
      </c>
      <c r="BC31" s="768">
        <v>0.99</v>
      </c>
      <c r="BD31" s="769">
        <v>0.72399999999999998</v>
      </c>
    </row>
    <row r="32" spans="1:78" s="667" customFormat="1" ht="15" hidden="1" customHeight="1" x14ac:dyDescent="0.4">
      <c r="A32" s="809" t="s">
        <v>70</v>
      </c>
      <c r="B32" s="812"/>
      <c r="C32" s="813"/>
      <c r="D32" s="813"/>
      <c r="E32" s="813"/>
      <c r="F32" s="813"/>
      <c r="G32" s="813"/>
      <c r="H32" s="813"/>
      <c r="I32" s="813"/>
      <c r="J32" s="813"/>
      <c r="K32" s="813"/>
      <c r="L32" s="814"/>
      <c r="M32" s="812"/>
      <c r="N32" s="813"/>
      <c r="O32" s="813"/>
      <c r="P32" s="813"/>
      <c r="Q32" s="813"/>
      <c r="R32" s="813"/>
      <c r="S32" s="813"/>
      <c r="T32" s="813"/>
      <c r="U32" s="813"/>
      <c r="V32" s="813"/>
      <c r="W32" s="814"/>
      <c r="X32" s="812"/>
      <c r="Y32" s="813"/>
      <c r="Z32" s="813"/>
      <c r="AA32" s="813"/>
      <c r="AB32" s="813"/>
      <c r="AC32" s="813"/>
      <c r="AD32" s="813"/>
      <c r="AE32" s="813"/>
      <c r="AF32" s="813"/>
      <c r="AG32" s="813"/>
      <c r="AH32" s="814"/>
      <c r="AI32" s="812"/>
      <c r="AJ32" s="813"/>
      <c r="AK32" s="813"/>
      <c r="AL32" s="813"/>
      <c r="AM32" s="813"/>
      <c r="AN32" s="813"/>
      <c r="AO32" s="813"/>
      <c r="AP32" s="813"/>
      <c r="AQ32" s="813"/>
      <c r="AR32" s="813"/>
      <c r="AS32" s="814"/>
      <c r="AT32" s="812"/>
      <c r="AU32" s="813"/>
      <c r="AV32" s="813"/>
      <c r="AW32" s="813"/>
      <c r="AX32" s="813"/>
      <c r="AY32" s="813"/>
      <c r="AZ32" s="813"/>
      <c r="BA32" s="813"/>
      <c r="BB32" s="813"/>
      <c r="BC32" s="813"/>
      <c r="BD32" s="814"/>
    </row>
    <row r="33" spans="1:56" s="667" customFormat="1" ht="15" hidden="1" customHeight="1" x14ac:dyDescent="0.4">
      <c r="A33" s="642" t="s">
        <v>12</v>
      </c>
      <c r="B33" s="815">
        <v>8.6E-3</v>
      </c>
      <c r="C33" s="816">
        <v>3.2000000000000001E-2</v>
      </c>
      <c r="D33" s="816">
        <v>1.2E-2</v>
      </c>
      <c r="E33" s="816">
        <v>2.4E-2</v>
      </c>
      <c r="F33" s="816">
        <v>1.9E-2</v>
      </c>
      <c r="G33" s="816">
        <v>1.4E-2</v>
      </c>
      <c r="H33" s="816">
        <v>1.2999999999999999E-2</v>
      </c>
      <c r="I33" s="816">
        <v>1.4E-2</v>
      </c>
      <c r="J33" s="816">
        <v>1.7999999999999999E-2</v>
      </c>
      <c r="K33" s="816">
        <v>0.02</v>
      </c>
      <c r="L33" s="817">
        <v>1.4999999999999999E-2</v>
      </c>
      <c r="M33" s="815">
        <v>8.9999999999999998E-4</v>
      </c>
      <c r="N33" s="816">
        <v>8.9999999999999998E-4</v>
      </c>
      <c r="O33" s="816">
        <v>1E-3</v>
      </c>
      <c r="P33" s="816">
        <v>8.9999999999999998E-4</v>
      </c>
      <c r="Q33" s="816">
        <v>8.9999999999999998E-4</v>
      </c>
      <c r="R33" s="816">
        <v>8.9999999999999998E-4</v>
      </c>
      <c r="S33" s="816">
        <v>8.9999999999999998E-4</v>
      </c>
      <c r="T33" s="816">
        <v>8.9999999999999998E-4</v>
      </c>
      <c r="U33" s="816">
        <v>8.9999999999999998E-4</v>
      </c>
      <c r="V33" s="816">
        <v>8.9999999999999998E-4</v>
      </c>
      <c r="W33" s="817">
        <v>8.9999999999999998E-4</v>
      </c>
      <c r="X33" s="815">
        <v>2.8E-3</v>
      </c>
      <c r="Y33" s="816">
        <v>1E-3</v>
      </c>
      <c r="Z33" s="816">
        <v>2E-3</v>
      </c>
      <c r="AA33" s="816">
        <v>2E-3</v>
      </c>
      <c r="AB33" s="816">
        <v>3.0000000000000001E-3</v>
      </c>
      <c r="AC33" s="816">
        <v>7.0000000000000001E-3</v>
      </c>
      <c r="AD33" s="816">
        <v>6.0000000000000001E-3</v>
      </c>
      <c r="AE33" s="816">
        <v>2E-3</v>
      </c>
      <c r="AF33" s="816">
        <v>4.0000000000000001E-3</v>
      </c>
      <c r="AG33" s="816">
        <v>2E-3</v>
      </c>
      <c r="AH33" s="817">
        <v>2E-3</v>
      </c>
      <c r="AI33" s="815">
        <v>1.14E-2</v>
      </c>
      <c r="AJ33" s="816">
        <v>1.2E-2</v>
      </c>
      <c r="AK33" s="816">
        <v>1.2999999999999999E-2</v>
      </c>
      <c r="AL33" s="816">
        <v>1.2E-2</v>
      </c>
      <c r="AM33" s="816">
        <v>1.2999999999999999E-2</v>
      </c>
      <c r="AN33" s="816">
        <v>1.2999999999999999E-2</v>
      </c>
      <c r="AO33" s="816">
        <v>1.6E-2</v>
      </c>
      <c r="AP33" s="816">
        <v>1.2E-2</v>
      </c>
      <c r="AQ33" s="816">
        <v>1.4E-2</v>
      </c>
      <c r="AR33" s="816">
        <v>1.7999999999999999E-2</v>
      </c>
      <c r="AS33" s="817">
        <v>1.0999999999999999E-2</v>
      </c>
      <c r="AT33" s="815">
        <v>2.0400000000000001E-2</v>
      </c>
      <c r="AU33" s="816">
        <v>2.0400000000000001E-2</v>
      </c>
      <c r="AV33" s="816">
        <v>2.5000000000000001E-2</v>
      </c>
      <c r="AW33" s="816">
        <v>2.4E-2</v>
      </c>
      <c r="AX33" s="816">
        <v>7.0000000000000001E-3</v>
      </c>
      <c r="AY33" s="816">
        <v>2.7E-2</v>
      </c>
      <c r="AZ33" s="816">
        <v>1.2E-2</v>
      </c>
      <c r="BA33" s="816">
        <v>1.6E-2</v>
      </c>
      <c r="BB33" s="816">
        <v>7.0000000000000001E-3</v>
      </c>
      <c r="BC33" s="816">
        <v>7.0000000000000001E-3</v>
      </c>
      <c r="BD33" s="817">
        <v>8.9999999999999993E-3</v>
      </c>
    </row>
    <row r="34" spans="1:56" s="667" customFormat="1" ht="15" hidden="1" customHeight="1" x14ac:dyDescent="0.4">
      <c r="A34" s="642" t="s">
        <v>13</v>
      </c>
      <c r="B34" s="815">
        <v>5.6000000000000001E-2</v>
      </c>
      <c r="C34" s="816">
        <v>0.113</v>
      </c>
      <c r="D34" s="816">
        <v>9.9000000000000005E-2</v>
      </c>
      <c r="E34" s="816">
        <v>0.20399999999999999</v>
      </c>
      <c r="F34" s="816">
        <v>0.156</v>
      </c>
      <c r="G34" s="816">
        <v>0.112</v>
      </c>
      <c r="H34" s="816">
        <v>0.108</v>
      </c>
      <c r="I34" s="816">
        <v>0.113</v>
      </c>
      <c r="J34" s="816">
        <v>0.14699999999999999</v>
      </c>
      <c r="K34" s="816">
        <v>0.16800000000000001</v>
      </c>
      <c r="L34" s="817">
        <v>0.127</v>
      </c>
      <c r="M34" s="815">
        <v>1.5100000000000001E-2</v>
      </c>
      <c r="N34" s="816">
        <v>1.5100000000000001E-2</v>
      </c>
      <c r="O34" s="816">
        <v>1.7000000000000001E-2</v>
      </c>
      <c r="P34" s="816">
        <v>1.5100000000000001E-2</v>
      </c>
      <c r="Q34" s="816">
        <v>1.5100000000000001E-2</v>
      </c>
      <c r="R34" s="816">
        <v>1.5100000000000001E-2</v>
      </c>
      <c r="S34" s="816">
        <v>1.5100000000000001E-2</v>
      </c>
      <c r="T34" s="816">
        <v>1.5100000000000001E-2</v>
      </c>
      <c r="U34" s="816">
        <v>1.5100000000000001E-2</v>
      </c>
      <c r="V34" s="816">
        <v>1.5100000000000001E-2</v>
      </c>
      <c r="W34" s="817">
        <v>1.5100000000000001E-2</v>
      </c>
      <c r="X34" s="815">
        <v>1.66E-2</v>
      </c>
      <c r="Y34" s="816">
        <v>1.4999999999999999E-2</v>
      </c>
      <c r="Z34" s="816">
        <v>1.7999999999999999E-2</v>
      </c>
      <c r="AA34" s="816">
        <v>1.7999999999999999E-2</v>
      </c>
      <c r="AB34" s="816">
        <v>2.7E-2</v>
      </c>
      <c r="AC34" s="816">
        <v>1.9E-2</v>
      </c>
      <c r="AD34" s="816">
        <v>0.02</v>
      </c>
      <c r="AE34" s="816">
        <v>1.9E-2</v>
      </c>
      <c r="AF34" s="816">
        <v>3.5000000000000003E-2</v>
      </c>
      <c r="AG34" s="816">
        <v>1.9E-2</v>
      </c>
      <c r="AH34" s="817">
        <v>2.1000000000000001E-2</v>
      </c>
      <c r="AI34" s="815">
        <v>3.0099999999999998E-2</v>
      </c>
      <c r="AJ34" s="816">
        <v>3.1E-2</v>
      </c>
      <c r="AK34" s="816">
        <v>3.4000000000000002E-2</v>
      </c>
      <c r="AL34" s="816">
        <v>3.1E-2</v>
      </c>
      <c r="AM34" s="816">
        <v>3.4000000000000002E-2</v>
      </c>
      <c r="AN34" s="816">
        <v>3.5000000000000003E-2</v>
      </c>
      <c r="AO34" s="816">
        <v>4.1000000000000002E-2</v>
      </c>
      <c r="AP34" s="816">
        <v>3.2000000000000001E-2</v>
      </c>
      <c r="AQ34" s="816">
        <v>3.6999999999999998E-2</v>
      </c>
      <c r="AR34" s="816">
        <v>4.8000000000000001E-2</v>
      </c>
      <c r="AS34" s="817">
        <v>0.03</v>
      </c>
      <c r="AT34" s="815">
        <v>0.158</v>
      </c>
      <c r="AU34" s="816">
        <v>0.158</v>
      </c>
      <c r="AV34" s="816">
        <v>0.16500000000000001</v>
      </c>
      <c r="AW34" s="816">
        <v>0.158</v>
      </c>
      <c r="AX34" s="816">
        <v>0.17899999999999999</v>
      </c>
      <c r="AY34" s="816">
        <v>0.183</v>
      </c>
      <c r="AZ34" s="816">
        <v>0.18</v>
      </c>
      <c r="BA34" s="816">
        <v>0.17199999999999999</v>
      </c>
      <c r="BB34" s="816">
        <v>0.17699999999999999</v>
      </c>
      <c r="BC34" s="816">
        <v>0.185</v>
      </c>
      <c r="BD34" s="817">
        <v>0.18099999999999999</v>
      </c>
    </row>
    <row r="35" spans="1:56" s="667" customFormat="1" ht="15" hidden="1" customHeight="1" x14ac:dyDescent="0.4">
      <c r="A35" s="642" t="s">
        <v>14</v>
      </c>
      <c r="B35" s="815">
        <v>0.3619</v>
      </c>
      <c r="C35" s="816">
        <v>1.3380000000000001</v>
      </c>
      <c r="D35" s="816">
        <v>0.64300000000000002</v>
      </c>
      <c r="E35" s="816">
        <v>2.8479999999999999</v>
      </c>
      <c r="F35" s="816">
        <v>1.385</v>
      </c>
      <c r="G35" s="816">
        <v>1.0549999999999999</v>
      </c>
      <c r="H35" s="816">
        <v>1.2130000000000001</v>
      </c>
      <c r="I35" s="816">
        <v>0.873</v>
      </c>
      <c r="J35" s="816">
        <v>1.472</v>
      </c>
      <c r="K35" s="816">
        <v>1.0029999999999999</v>
      </c>
      <c r="L35" s="817">
        <v>1.4930000000000001</v>
      </c>
      <c r="M35" s="815">
        <v>0.23499999999999999</v>
      </c>
      <c r="N35" s="816">
        <v>0.23499999999999999</v>
      </c>
      <c r="O35" s="816">
        <v>0.11700000000000001</v>
      </c>
      <c r="P35" s="816">
        <v>0.23499999999999999</v>
      </c>
      <c r="Q35" s="816">
        <v>0.23499999999999999</v>
      </c>
      <c r="R35" s="816">
        <v>0.23499999999999999</v>
      </c>
      <c r="S35" s="816">
        <v>0.23499999999999999</v>
      </c>
      <c r="T35" s="816">
        <v>0.23499999999999999</v>
      </c>
      <c r="U35" s="816">
        <v>0.23499999999999999</v>
      </c>
      <c r="V35" s="816">
        <v>0.23499999999999999</v>
      </c>
      <c r="W35" s="817">
        <v>0.23499999999999999</v>
      </c>
      <c r="X35" s="815">
        <v>2.7341000000000002</v>
      </c>
      <c r="Y35" s="816">
        <v>0.749</v>
      </c>
      <c r="Z35" s="816">
        <v>2.5030000000000001</v>
      </c>
      <c r="AA35" s="816">
        <v>1.5860000000000001</v>
      </c>
      <c r="AB35" s="816">
        <v>3.79</v>
      </c>
      <c r="AC35" s="816">
        <v>3.1659999999999999</v>
      </c>
      <c r="AD35" s="816">
        <v>2.0169999999999999</v>
      </c>
      <c r="AE35" s="816">
        <v>8.8390000000000004</v>
      </c>
      <c r="AF35" s="816">
        <v>0</v>
      </c>
      <c r="AG35" s="816">
        <v>2.9660000000000002</v>
      </c>
      <c r="AH35" s="817">
        <v>0.83099999999999996</v>
      </c>
      <c r="AI35" s="815">
        <v>4.532</v>
      </c>
      <c r="AJ35" s="816">
        <v>5.4329999999999998</v>
      </c>
      <c r="AK35" s="816">
        <v>6.1130000000000004</v>
      </c>
      <c r="AL35" s="816">
        <v>4.3419999999999996</v>
      </c>
      <c r="AM35" s="816">
        <v>6.415</v>
      </c>
      <c r="AN35" s="816">
        <v>3.448</v>
      </c>
      <c r="AO35" s="816">
        <v>4.0190000000000001</v>
      </c>
      <c r="AP35" s="816">
        <v>5.37</v>
      </c>
      <c r="AQ35" s="816">
        <v>6.0839999999999996</v>
      </c>
      <c r="AR35" s="816">
        <v>3.8239999999999998</v>
      </c>
      <c r="AS35" s="817">
        <v>3.5510000000000002</v>
      </c>
      <c r="AT35" s="815">
        <v>4.2263999999999999</v>
      </c>
      <c r="AU35" s="816">
        <v>4.2263999999999999</v>
      </c>
      <c r="AV35" s="816">
        <v>3.6219999999999999</v>
      </c>
      <c r="AW35" s="816">
        <v>0.77900000000000003</v>
      </c>
      <c r="AX35" s="816">
        <v>7.9589999999999996</v>
      </c>
      <c r="AY35" s="816">
        <v>3.9239999999999999</v>
      </c>
      <c r="AZ35" s="816">
        <v>7.0090000000000003</v>
      </c>
      <c r="BA35" s="816">
        <v>5.1459999999999999</v>
      </c>
      <c r="BB35" s="816">
        <v>7.8179999999999996</v>
      </c>
      <c r="BC35" s="816">
        <v>8.2040000000000006</v>
      </c>
      <c r="BD35" s="817">
        <v>7.8410000000000002</v>
      </c>
    </row>
    <row r="36" spans="1:56" s="667" customFormat="1" ht="15" hidden="1" customHeight="1" x14ac:dyDescent="0.4">
      <c r="A36" s="642" t="s">
        <v>15</v>
      </c>
      <c r="B36" s="815">
        <v>6.1400000000000003E-2</v>
      </c>
      <c r="C36" s="816">
        <v>11.887</v>
      </c>
      <c r="D36" s="816">
        <v>0.187</v>
      </c>
      <c r="E36" s="816">
        <v>0.11799999999999999</v>
      </c>
      <c r="F36" s="816">
        <v>0.13900000000000001</v>
      </c>
      <c r="G36" s="816">
        <v>0.25900000000000001</v>
      </c>
      <c r="H36" s="816">
        <v>0.39300000000000002</v>
      </c>
      <c r="I36" s="816">
        <v>0.22800000000000001</v>
      </c>
      <c r="J36" s="816">
        <v>0.186</v>
      </c>
      <c r="K36" s="816">
        <v>0.124</v>
      </c>
      <c r="L36" s="817">
        <v>0.39900000000000002</v>
      </c>
      <c r="M36" s="815">
        <v>2.8400000000000002E-2</v>
      </c>
      <c r="N36" s="816">
        <v>2.8400000000000002E-2</v>
      </c>
      <c r="O36" s="816">
        <v>1.95</v>
      </c>
      <c r="P36" s="816">
        <v>2.8400000000000002E-2</v>
      </c>
      <c r="Q36" s="816">
        <v>2.8400000000000002E-2</v>
      </c>
      <c r="R36" s="816">
        <v>2.8400000000000002E-2</v>
      </c>
      <c r="S36" s="816">
        <v>2.8400000000000002E-2</v>
      </c>
      <c r="T36" s="816">
        <v>2.8400000000000002E-2</v>
      </c>
      <c r="U36" s="816">
        <v>2.8400000000000002E-2</v>
      </c>
      <c r="V36" s="816">
        <v>2.8400000000000002E-2</v>
      </c>
      <c r="W36" s="817">
        <v>2.8400000000000002E-2</v>
      </c>
      <c r="X36" s="815">
        <v>0.17</v>
      </c>
      <c r="Y36" s="816">
        <v>5.2999999999999999E-2</v>
      </c>
      <c r="Z36" s="816">
        <v>0.32700000000000001</v>
      </c>
      <c r="AA36" s="816">
        <v>0.33800000000000002</v>
      </c>
      <c r="AB36" s="816">
        <v>0.50900000000000001</v>
      </c>
      <c r="AC36" s="816">
        <v>0.34799999999999998</v>
      </c>
      <c r="AD36" s="816">
        <v>0.372</v>
      </c>
      <c r="AE36" s="816">
        <v>0.36099999999999999</v>
      </c>
      <c r="AF36" s="816">
        <v>0.64700000000000002</v>
      </c>
      <c r="AG36" s="816">
        <v>0.34499999999999997</v>
      </c>
      <c r="AH36" s="817">
        <v>0.28000000000000003</v>
      </c>
      <c r="AI36" s="815">
        <v>8.0999999999999996E-3</v>
      </c>
      <c r="AJ36" s="816">
        <v>0.01</v>
      </c>
      <c r="AK36" s="816">
        <v>1.0999999999999999E-2</v>
      </c>
      <c r="AL36" s="816">
        <v>0.01</v>
      </c>
      <c r="AM36" s="816">
        <v>1.0999999999999999E-2</v>
      </c>
      <c r="AN36" s="816">
        <v>1.0999999999999999E-2</v>
      </c>
      <c r="AO36" s="816">
        <v>3.2000000000000001E-2</v>
      </c>
      <c r="AP36" s="816">
        <v>7.0999999999999994E-2</v>
      </c>
      <c r="AQ36" s="816">
        <v>1.2E-2</v>
      </c>
      <c r="AR36" s="816">
        <v>1.6E-2</v>
      </c>
      <c r="AS36" s="817">
        <v>0.01</v>
      </c>
      <c r="AT36" s="815">
        <v>0.1694</v>
      </c>
      <c r="AU36" s="816">
        <v>0.1694</v>
      </c>
      <c r="AV36" s="816">
        <v>0.23300000000000001</v>
      </c>
      <c r="AW36" s="816">
        <v>0.222</v>
      </c>
      <c r="AX36" s="816">
        <v>8.3000000000000004E-2</v>
      </c>
      <c r="AY36" s="816">
        <v>9.9000000000000005E-2</v>
      </c>
      <c r="AZ36" s="816">
        <v>0.11</v>
      </c>
      <c r="BA36" s="816">
        <v>9.8000000000000004E-2</v>
      </c>
      <c r="BB36" s="816">
        <v>8.1000000000000003E-2</v>
      </c>
      <c r="BC36" s="816">
        <v>8.5000000000000006E-2</v>
      </c>
      <c r="BD36" s="817">
        <v>9.6000000000000002E-2</v>
      </c>
    </row>
    <row r="37" spans="1:56" s="667" customFormat="1" ht="15" hidden="1" customHeight="1" x14ac:dyDescent="0.4">
      <c r="A37" s="642" t="s">
        <v>16</v>
      </c>
      <c r="B37" s="815">
        <v>4.3200000000000002E-2</v>
      </c>
      <c r="C37" s="816">
        <v>3.504</v>
      </c>
      <c r="D37" s="816">
        <v>0.13100000000000001</v>
      </c>
      <c r="E37" s="816">
        <v>0.11799999999999999</v>
      </c>
      <c r="F37" s="816">
        <v>0.11</v>
      </c>
      <c r="G37" s="816">
        <v>0.185</v>
      </c>
      <c r="H37" s="816">
        <v>0.25700000000000001</v>
      </c>
      <c r="I37" s="816">
        <v>0.18</v>
      </c>
      <c r="J37" s="816">
        <v>0.161</v>
      </c>
      <c r="K37" s="816">
        <v>0.11</v>
      </c>
      <c r="L37" s="817">
        <v>0.247</v>
      </c>
      <c r="M37" s="815">
        <v>8.2699999999999996E-3</v>
      </c>
      <c r="N37" s="816">
        <v>8.2699999999999996E-3</v>
      </c>
      <c r="O37" s="816">
        <v>0.56799999999999995</v>
      </c>
      <c r="P37" s="816">
        <v>8.2699999999999996E-3</v>
      </c>
      <c r="Q37" s="816">
        <v>8.2699999999999996E-3</v>
      </c>
      <c r="R37" s="816">
        <v>8.2699999999999996E-3</v>
      </c>
      <c r="S37" s="816">
        <v>8.2699999999999996E-3</v>
      </c>
      <c r="T37" s="816">
        <v>8.2699999999999996E-3</v>
      </c>
      <c r="U37" s="816">
        <v>8.2699999999999996E-3</v>
      </c>
      <c r="V37" s="816">
        <v>8.2699999999999996E-3</v>
      </c>
      <c r="W37" s="817">
        <v>8.2699999999999996E-3</v>
      </c>
      <c r="X37" s="815">
        <v>7.0099999999999996E-2</v>
      </c>
      <c r="Y37" s="816">
        <v>3.9E-2</v>
      </c>
      <c r="Z37" s="816">
        <v>7.9000000000000001E-2</v>
      </c>
      <c r="AA37" s="816">
        <v>8.1000000000000003E-2</v>
      </c>
      <c r="AB37" s="816">
        <v>0.122</v>
      </c>
      <c r="AC37" s="816">
        <v>8.3000000000000004E-2</v>
      </c>
      <c r="AD37" s="816">
        <v>8.8999999999999996E-2</v>
      </c>
      <c r="AE37" s="816">
        <v>8.6999999999999994E-2</v>
      </c>
      <c r="AF37" s="816">
        <v>0.155</v>
      </c>
      <c r="AG37" s="816">
        <v>8.3000000000000004E-2</v>
      </c>
      <c r="AH37" s="817">
        <v>6.7000000000000004E-2</v>
      </c>
      <c r="AI37" s="815">
        <v>1.24E-2</v>
      </c>
      <c r="AJ37" s="816">
        <v>0.01</v>
      </c>
      <c r="AK37" s="816">
        <v>1.0999999999999999E-2</v>
      </c>
      <c r="AL37" s="816">
        <v>0.01</v>
      </c>
      <c r="AM37" s="816">
        <v>1.0999999999999999E-2</v>
      </c>
      <c r="AN37" s="816">
        <v>1.0999999999999999E-2</v>
      </c>
      <c r="AO37" s="816">
        <v>2.8000000000000001E-2</v>
      </c>
      <c r="AP37" s="816">
        <v>5.7000000000000002E-2</v>
      </c>
      <c r="AQ37" s="816">
        <v>1.2E-2</v>
      </c>
      <c r="AR37" s="816">
        <v>1.6E-2</v>
      </c>
      <c r="AS37" s="817">
        <v>0.01</v>
      </c>
      <c r="AT37" s="815">
        <v>0.13150000000000001</v>
      </c>
      <c r="AU37" s="816">
        <v>0.13150000000000001</v>
      </c>
      <c r="AV37" s="816">
        <v>0.18099999999999999</v>
      </c>
      <c r="AW37" s="816">
        <v>0.17299999999999999</v>
      </c>
      <c r="AX37" s="816">
        <v>5.6000000000000001E-2</v>
      </c>
      <c r="AY37" s="816">
        <v>8.5999999999999993E-2</v>
      </c>
      <c r="AZ37" s="816">
        <v>7.9000000000000001E-2</v>
      </c>
      <c r="BA37" s="816">
        <v>7.5999999999999998E-2</v>
      </c>
      <c r="BB37" s="816">
        <v>5.5E-2</v>
      </c>
      <c r="BC37" s="816">
        <v>5.7000000000000002E-2</v>
      </c>
      <c r="BD37" s="817">
        <v>6.7000000000000004E-2</v>
      </c>
    </row>
    <row r="38" spans="1:56" s="667" customFormat="1" ht="15" hidden="1" customHeight="1" x14ac:dyDescent="0.4">
      <c r="A38" s="642" t="s">
        <v>17</v>
      </c>
      <c r="B38" s="815">
        <v>2.3641000000000001</v>
      </c>
      <c r="C38" s="816">
        <v>4.2709999999999999</v>
      </c>
      <c r="D38" s="816">
        <v>1.667</v>
      </c>
      <c r="E38" s="816">
        <v>8.9629999999999992</v>
      </c>
      <c r="F38" s="816">
        <v>3.3159999999999998</v>
      </c>
      <c r="G38" s="816">
        <v>4.32</v>
      </c>
      <c r="H38" s="816">
        <v>4.2229999999999999</v>
      </c>
      <c r="I38" s="816">
        <v>2.8119999999999998</v>
      </c>
      <c r="J38" s="816">
        <v>3.0430000000000001</v>
      </c>
      <c r="K38" s="816">
        <v>4.5419999999999998</v>
      </c>
      <c r="L38" s="817">
        <v>1.0309999999999999</v>
      </c>
      <c r="M38" s="815">
        <v>4.9100000000000003E-3</v>
      </c>
      <c r="N38" s="816">
        <v>4.9100000000000003E-3</v>
      </c>
      <c r="O38" s="816">
        <v>0.04</v>
      </c>
      <c r="P38" s="816">
        <v>4.9100000000000003E-3</v>
      </c>
      <c r="Q38" s="816">
        <v>4.9100000000000003E-3</v>
      </c>
      <c r="R38" s="816">
        <v>4.9100000000000003E-3</v>
      </c>
      <c r="S38" s="816">
        <v>4.9100000000000003E-3</v>
      </c>
      <c r="T38" s="816">
        <v>4.9100000000000003E-3</v>
      </c>
      <c r="U38" s="816">
        <v>4.9100000000000003E-3</v>
      </c>
      <c r="V38" s="816">
        <v>4.9100000000000003E-3</v>
      </c>
      <c r="W38" s="817">
        <v>4.9100000000000003E-3</v>
      </c>
      <c r="X38" s="815">
        <v>0.43359999999999999</v>
      </c>
      <c r="Y38" s="816">
        <v>0.48899999999999999</v>
      </c>
      <c r="Z38" s="816">
        <v>0.33100000000000002</v>
      </c>
      <c r="AA38" s="816">
        <v>0.13400000000000001</v>
      </c>
      <c r="AB38" s="816">
        <v>0.44</v>
      </c>
      <c r="AC38" s="816">
        <v>1.6479999999999999</v>
      </c>
      <c r="AD38" s="816">
        <v>0.44900000000000001</v>
      </c>
      <c r="AE38" s="816">
        <v>2.99</v>
      </c>
      <c r="AF38" s="816">
        <v>0</v>
      </c>
      <c r="AG38" s="816">
        <v>0.65100000000000002</v>
      </c>
      <c r="AH38" s="817">
        <v>8.7999999999999995E-2</v>
      </c>
      <c r="AI38" s="815">
        <v>0.1086</v>
      </c>
      <c r="AJ38" s="816">
        <v>0.26</v>
      </c>
      <c r="AK38" s="816">
        <v>1.7350000000000001</v>
      </c>
      <c r="AL38" s="816">
        <v>0.18</v>
      </c>
      <c r="AM38" s="816">
        <v>0.223</v>
      </c>
      <c r="AN38" s="816">
        <v>0.22600000000000001</v>
      </c>
      <c r="AO38" s="816">
        <v>0.37</v>
      </c>
      <c r="AP38" s="816">
        <v>0.23499999999999999</v>
      </c>
      <c r="AQ38" s="816">
        <v>0.28000000000000003</v>
      </c>
      <c r="AR38" s="816">
        <v>0.80300000000000005</v>
      </c>
      <c r="AS38" s="817">
        <v>0.28699999999999998</v>
      </c>
      <c r="AT38" s="815">
        <v>3.6036999999999999</v>
      </c>
      <c r="AU38" s="816">
        <v>3.6036999999999999</v>
      </c>
      <c r="AV38" s="816">
        <v>10.042999999999999</v>
      </c>
      <c r="AW38" s="816">
        <v>0.65600000000000003</v>
      </c>
      <c r="AX38" s="816">
        <v>7.5529999999999999</v>
      </c>
      <c r="AY38" s="816">
        <v>3.8980000000000001</v>
      </c>
      <c r="AZ38" s="816">
        <v>8.8610000000000007</v>
      </c>
      <c r="BA38" s="816">
        <v>8.2720000000000002</v>
      </c>
      <c r="BB38" s="816">
        <v>7.4189999999999996</v>
      </c>
      <c r="BC38" s="816">
        <v>7.7859999999999996</v>
      </c>
      <c r="BD38" s="817">
        <v>7.4409999999999998</v>
      </c>
    </row>
    <row r="39" spans="1:56" s="667" customFormat="1" ht="15" hidden="1" customHeight="1" x14ac:dyDescent="0.4">
      <c r="A39" s="642" t="s">
        <v>18</v>
      </c>
      <c r="B39" s="815">
        <v>1.8576E-3</v>
      </c>
      <c r="C39" s="816">
        <v>0.150672</v>
      </c>
      <c r="D39" s="816">
        <v>5.633E-3</v>
      </c>
      <c r="E39" s="816">
        <v>5.0739999999999995E-3</v>
      </c>
      <c r="F39" s="816">
        <v>4.7299999999999998E-3</v>
      </c>
      <c r="G39" s="816">
        <v>7.9550000000000003E-3</v>
      </c>
      <c r="H39" s="816">
        <v>1.1051E-2</v>
      </c>
      <c r="I39" s="816">
        <v>7.7399999999999995E-3</v>
      </c>
      <c r="J39" s="816">
        <v>6.9230000000000003E-3</v>
      </c>
      <c r="K39" s="816">
        <v>4.7299999999999998E-3</v>
      </c>
      <c r="L39" s="817">
        <v>1.0621E-2</v>
      </c>
      <c r="M39" s="815">
        <v>3.5560999999999996E-4</v>
      </c>
      <c r="N39" s="816">
        <v>3.5560999999999996E-4</v>
      </c>
      <c r="O39" s="816">
        <v>2.4423999999999998E-2</v>
      </c>
      <c r="P39" s="816">
        <v>3.5560999999999996E-4</v>
      </c>
      <c r="Q39" s="816">
        <v>3.5560999999999996E-4</v>
      </c>
      <c r="R39" s="816">
        <v>3.5560999999999996E-4</v>
      </c>
      <c r="S39" s="816">
        <v>3.5560999999999996E-4</v>
      </c>
      <c r="T39" s="816">
        <v>3.5560999999999996E-4</v>
      </c>
      <c r="U39" s="816">
        <v>3.5560999999999996E-4</v>
      </c>
      <c r="V39" s="816">
        <v>3.5560999999999996E-4</v>
      </c>
      <c r="W39" s="817">
        <v>3.5560999999999996E-4</v>
      </c>
      <c r="X39" s="815">
        <v>4.2059999999999997E-3</v>
      </c>
      <c r="Y39" s="816">
        <v>2.3400000000000001E-3</v>
      </c>
      <c r="Z39" s="816">
        <v>4.7399999999999994E-3</v>
      </c>
      <c r="AA39" s="816">
        <v>4.8599999999999997E-3</v>
      </c>
      <c r="AB39" s="816">
        <v>7.3200000000000001E-3</v>
      </c>
      <c r="AC39" s="816">
        <v>4.9800000000000001E-3</v>
      </c>
      <c r="AD39" s="816">
        <v>5.3400000000000001E-3</v>
      </c>
      <c r="AE39" s="816">
        <v>5.2199999999999998E-3</v>
      </c>
      <c r="AF39" s="816">
        <v>9.2999999999999992E-3</v>
      </c>
      <c r="AG39" s="816">
        <v>4.9800000000000001E-3</v>
      </c>
      <c r="AH39" s="817">
        <v>4.0200000000000001E-3</v>
      </c>
      <c r="AI39" s="815">
        <v>1.8599999999999999E-3</v>
      </c>
      <c r="AJ39" s="816">
        <v>1.5E-3</v>
      </c>
      <c r="AK39" s="816">
        <v>1.6499999999999998E-3</v>
      </c>
      <c r="AL39" s="816">
        <v>1.5E-3</v>
      </c>
      <c r="AM39" s="816">
        <v>1.6499999999999998E-3</v>
      </c>
      <c r="AN39" s="816">
        <v>1.6499999999999998E-3</v>
      </c>
      <c r="AO39" s="816">
        <v>4.1999999999999997E-3</v>
      </c>
      <c r="AP39" s="816">
        <v>8.5500000000000003E-3</v>
      </c>
      <c r="AQ39" s="816">
        <v>1.8E-3</v>
      </c>
      <c r="AR39" s="816">
        <v>2.3999999999999998E-3</v>
      </c>
      <c r="AS39" s="817">
        <v>1.5E-3</v>
      </c>
      <c r="AT39" s="815">
        <v>8.3371000000000001E-3</v>
      </c>
      <c r="AU39" s="816">
        <v>8.3371000000000001E-3</v>
      </c>
      <c r="AV39" s="816">
        <v>1.14754E-2</v>
      </c>
      <c r="AW39" s="816">
        <v>1.0968199999999999E-2</v>
      </c>
      <c r="AX39" s="816">
        <v>3.5504000000000004E-3</v>
      </c>
      <c r="AY39" s="816">
        <v>5.4523999999999996E-3</v>
      </c>
      <c r="AZ39" s="816">
        <v>5.0085999999999993E-3</v>
      </c>
      <c r="BA39" s="816">
        <v>4.8183999999999996E-3</v>
      </c>
      <c r="BB39" s="816">
        <v>3.4870000000000001E-3</v>
      </c>
      <c r="BC39" s="816">
        <v>3.6137999999999999E-3</v>
      </c>
      <c r="BD39" s="817">
        <v>4.2477999999999995E-3</v>
      </c>
    </row>
    <row r="40" spans="1:56" s="667" customFormat="1" ht="15" hidden="1" customHeight="1" x14ac:dyDescent="0.4">
      <c r="A40" s="642" t="s">
        <v>19</v>
      </c>
      <c r="B40" s="815">
        <v>3.4992000000000001E-3</v>
      </c>
      <c r="C40" s="816">
        <v>0.28382400000000002</v>
      </c>
      <c r="D40" s="816">
        <v>1.0610999999999999E-2</v>
      </c>
      <c r="E40" s="816">
        <v>9.5579999999999988E-3</v>
      </c>
      <c r="F40" s="816">
        <v>8.9099999999999995E-3</v>
      </c>
      <c r="G40" s="816">
        <v>1.4985E-2</v>
      </c>
      <c r="H40" s="816">
        <v>2.0817000000000002E-2</v>
      </c>
      <c r="I40" s="816">
        <v>1.4579999999999999E-2</v>
      </c>
      <c r="J40" s="816">
        <v>1.3041000000000001E-2</v>
      </c>
      <c r="K40" s="816">
        <v>8.9099999999999995E-3</v>
      </c>
      <c r="L40" s="817">
        <v>2.0006999999999997E-2</v>
      </c>
      <c r="M40" s="815">
        <v>6.6986999999999993E-4</v>
      </c>
      <c r="N40" s="816">
        <v>6.6986999999999993E-4</v>
      </c>
      <c r="O40" s="816">
        <v>4.6007999999999993E-2</v>
      </c>
      <c r="P40" s="816">
        <v>6.6986999999999993E-4</v>
      </c>
      <c r="Q40" s="816">
        <v>6.6986999999999993E-4</v>
      </c>
      <c r="R40" s="816">
        <v>6.6986999999999993E-4</v>
      </c>
      <c r="S40" s="816">
        <v>6.6986999999999993E-4</v>
      </c>
      <c r="T40" s="816">
        <v>6.6986999999999993E-4</v>
      </c>
      <c r="U40" s="816">
        <v>6.6986999999999993E-4</v>
      </c>
      <c r="V40" s="816">
        <v>6.6986999999999993E-4</v>
      </c>
      <c r="W40" s="817">
        <v>6.6986999999999993E-4</v>
      </c>
      <c r="X40" s="815">
        <v>2.8039999999999996E-3</v>
      </c>
      <c r="Y40" s="816">
        <v>1.56E-3</v>
      </c>
      <c r="Z40" s="816">
        <v>3.16E-3</v>
      </c>
      <c r="AA40" s="816">
        <v>3.2400000000000003E-3</v>
      </c>
      <c r="AB40" s="816">
        <v>4.8799999999999998E-3</v>
      </c>
      <c r="AC40" s="816">
        <v>3.32E-3</v>
      </c>
      <c r="AD40" s="816">
        <v>3.5599999999999998E-3</v>
      </c>
      <c r="AE40" s="816">
        <v>3.4799999999999996E-3</v>
      </c>
      <c r="AF40" s="816">
        <v>6.1999999999999998E-3</v>
      </c>
      <c r="AG40" s="816">
        <v>3.32E-3</v>
      </c>
      <c r="AH40" s="817">
        <v>2.6800000000000001E-3</v>
      </c>
      <c r="AI40" s="815">
        <v>4.836E-3</v>
      </c>
      <c r="AJ40" s="816">
        <v>3.9000000000000003E-3</v>
      </c>
      <c r="AK40" s="816">
        <v>4.2899999999999995E-3</v>
      </c>
      <c r="AL40" s="816">
        <v>3.9000000000000003E-3</v>
      </c>
      <c r="AM40" s="816">
        <v>4.2899999999999995E-3</v>
      </c>
      <c r="AN40" s="816">
        <v>4.2899999999999995E-3</v>
      </c>
      <c r="AO40" s="816">
        <v>1.0920000000000001E-2</v>
      </c>
      <c r="AP40" s="816">
        <v>2.223E-2</v>
      </c>
      <c r="AQ40" s="816">
        <v>4.6800000000000001E-3</v>
      </c>
      <c r="AR40" s="816">
        <v>6.2399999999999999E-3</v>
      </c>
      <c r="AS40" s="817">
        <v>3.9000000000000003E-3</v>
      </c>
      <c r="AT40" s="815">
        <v>5.7860000000000012E-3</v>
      </c>
      <c r="AU40" s="816">
        <v>5.7860000000000012E-3</v>
      </c>
      <c r="AV40" s="816">
        <v>7.9640000000000006E-3</v>
      </c>
      <c r="AW40" s="816">
        <v>7.6119999999999998E-3</v>
      </c>
      <c r="AX40" s="816">
        <v>2.4640000000000005E-3</v>
      </c>
      <c r="AY40" s="816">
        <v>3.784E-3</v>
      </c>
      <c r="AZ40" s="816">
        <v>3.4760000000000004E-3</v>
      </c>
      <c r="BA40" s="816">
        <v>3.3440000000000002E-3</v>
      </c>
      <c r="BB40" s="816">
        <v>2.4200000000000003E-3</v>
      </c>
      <c r="BC40" s="816">
        <v>2.5080000000000002E-3</v>
      </c>
      <c r="BD40" s="817">
        <v>2.9480000000000005E-3</v>
      </c>
    </row>
    <row r="41" spans="1:56" s="667" customFormat="1" ht="15" hidden="1" customHeight="1" x14ac:dyDescent="0.4">
      <c r="A41" s="642" t="s">
        <v>20</v>
      </c>
      <c r="B41" s="815">
        <v>0.01</v>
      </c>
      <c r="C41" s="816">
        <v>1.4E-2</v>
      </c>
      <c r="D41" s="816">
        <v>0.01</v>
      </c>
      <c r="E41" s="816">
        <v>1.6E-2</v>
      </c>
      <c r="F41" s="816">
        <v>0.01</v>
      </c>
      <c r="G41" s="816">
        <v>1.0999999999999999E-2</v>
      </c>
      <c r="H41" s="816">
        <v>0.01</v>
      </c>
      <c r="I41" s="816">
        <v>0.01</v>
      </c>
      <c r="J41" s="816">
        <v>0.01</v>
      </c>
      <c r="K41" s="816">
        <v>0.01</v>
      </c>
      <c r="L41" s="817">
        <v>0.01</v>
      </c>
      <c r="M41" s="815">
        <v>8.9999999999999993E-3</v>
      </c>
      <c r="N41" s="816">
        <v>8.9999999999999993E-3</v>
      </c>
      <c r="O41" s="816">
        <v>0.01</v>
      </c>
      <c r="P41" s="816">
        <v>8.9999999999999993E-3</v>
      </c>
      <c r="Q41" s="816">
        <v>8.9999999999999993E-3</v>
      </c>
      <c r="R41" s="816">
        <v>8.9999999999999993E-3</v>
      </c>
      <c r="S41" s="816">
        <v>8.9999999999999993E-3</v>
      </c>
      <c r="T41" s="816">
        <v>8.9999999999999993E-3</v>
      </c>
      <c r="U41" s="816">
        <v>8.9999999999999993E-3</v>
      </c>
      <c r="V41" s="816">
        <v>8.9999999999999993E-3</v>
      </c>
      <c r="W41" s="817">
        <v>8.9999999999999993E-3</v>
      </c>
      <c r="X41" s="815">
        <v>3.2199999999999999E-2</v>
      </c>
      <c r="Y41" s="816">
        <v>2.7E-2</v>
      </c>
      <c r="Z41" s="816">
        <v>3.4000000000000002E-2</v>
      </c>
      <c r="AA41" s="816">
        <v>3.5999999999999997E-2</v>
      </c>
      <c r="AB41" s="816">
        <v>5.3999999999999999E-2</v>
      </c>
      <c r="AC41" s="816">
        <v>3.6999999999999998E-2</v>
      </c>
      <c r="AD41" s="816">
        <v>3.9E-2</v>
      </c>
      <c r="AE41" s="816">
        <v>3.7999999999999999E-2</v>
      </c>
      <c r="AF41" s="816">
        <v>6.8000000000000005E-2</v>
      </c>
      <c r="AG41" s="816">
        <v>3.5999999999999997E-2</v>
      </c>
      <c r="AH41" s="817">
        <v>3.9E-2</v>
      </c>
      <c r="AI41" s="815">
        <v>2.8400000000000002E-2</v>
      </c>
      <c r="AJ41" s="816">
        <v>0.03</v>
      </c>
      <c r="AK41" s="816">
        <v>3.3000000000000002E-2</v>
      </c>
      <c r="AL41" s="816">
        <v>2.9000000000000001E-2</v>
      </c>
      <c r="AM41" s="816">
        <v>3.3000000000000002E-2</v>
      </c>
      <c r="AN41" s="816">
        <v>3.3000000000000002E-2</v>
      </c>
      <c r="AO41" s="816">
        <v>3.9E-2</v>
      </c>
      <c r="AP41" s="816">
        <v>3.1E-2</v>
      </c>
      <c r="AQ41" s="816">
        <v>3.5999999999999997E-2</v>
      </c>
      <c r="AR41" s="816">
        <v>4.4999999999999998E-2</v>
      </c>
      <c r="AS41" s="817">
        <v>2.8000000000000001E-2</v>
      </c>
      <c r="AT41" s="815">
        <v>3.1E-2</v>
      </c>
      <c r="AU41" s="816">
        <v>3.1E-2</v>
      </c>
      <c r="AV41" s="816">
        <v>3.3000000000000002E-2</v>
      </c>
      <c r="AW41" s="816">
        <v>3.2000000000000001E-2</v>
      </c>
      <c r="AX41" s="816">
        <v>3.2000000000000001E-2</v>
      </c>
      <c r="AY41" s="816">
        <v>3.5999999999999997E-2</v>
      </c>
      <c r="AZ41" s="816">
        <v>3.3000000000000002E-2</v>
      </c>
      <c r="BA41" s="816">
        <v>3.2000000000000001E-2</v>
      </c>
      <c r="BB41" s="816">
        <v>3.2000000000000001E-2</v>
      </c>
      <c r="BC41" s="816">
        <v>3.3000000000000002E-2</v>
      </c>
      <c r="BD41" s="817">
        <v>3.2000000000000001E-2</v>
      </c>
    </row>
    <row r="42" spans="1:56" s="667" customFormat="1" ht="15" hidden="1" customHeight="1" x14ac:dyDescent="0.4">
      <c r="A42" s="818" t="s">
        <v>21</v>
      </c>
      <c r="B42" s="819">
        <v>1.4999999999999999E-2</v>
      </c>
      <c r="C42" s="820">
        <v>2.1000000000000001E-2</v>
      </c>
      <c r="D42" s="820">
        <v>1.6E-2</v>
      </c>
      <c r="E42" s="820">
        <v>2.4E-2</v>
      </c>
      <c r="F42" s="820">
        <v>1.6E-2</v>
      </c>
      <c r="G42" s="820">
        <v>1.6E-2</v>
      </c>
      <c r="H42" s="820">
        <v>1.4999999999999999E-2</v>
      </c>
      <c r="I42" s="820">
        <v>1.4999999999999999E-2</v>
      </c>
      <c r="J42" s="820">
        <v>1.6E-2</v>
      </c>
      <c r="K42" s="820">
        <v>1.6E-2</v>
      </c>
      <c r="L42" s="821">
        <v>1.6E-2</v>
      </c>
      <c r="M42" s="819">
        <v>1.35E-2</v>
      </c>
      <c r="N42" s="820">
        <v>1.35E-2</v>
      </c>
      <c r="O42" s="820">
        <v>1.6E-2</v>
      </c>
      <c r="P42" s="820">
        <v>1.35E-2</v>
      </c>
      <c r="Q42" s="820">
        <v>1.35E-2</v>
      </c>
      <c r="R42" s="820">
        <v>1.35E-2</v>
      </c>
      <c r="S42" s="820">
        <v>1.35E-2</v>
      </c>
      <c r="T42" s="820">
        <v>1.35E-2</v>
      </c>
      <c r="U42" s="820">
        <v>1.35E-2</v>
      </c>
      <c r="V42" s="820">
        <v>1.35E-2</v>
      </c>
      <c r="W42" s="821">
        <v>1.35E-2</v>
      </c>
      <c r="X42" s="819">
        <v>6.4000000000000003E-3</v>
      </c>
      <c r="Y42" s="820">
        <v>5.0000000000000001E-3</v>
      </c>
      <c r="Z42" s="820">
        <v>7.0000000000000001E-3</v>
      </c>
      <c r="AA42" s="820">
        <v>7.0000000000000001E-3</v>
      </c>
      <c r="AB42" s="820">
        <v>1.0999999999999999E-2</v>
      </c>
      <c r="AC42" s="820">
        <v>8.0000000000000002E-3</v>
      </c>
      <c r="AD42" s="820">
        <v>8.0000000000000002E-3</v>
      </c>
      <c r="AE42" s="820">
        <v>8.0000000000000002E-3</v>
      </c>
      <c r="AF42" s="820">
        <v>1.4E-2</v>
      </c>
      <c r="AG42" s="820">
        <v>7.0000000000000001E-3</v>
      </c>
      <c r="AH42" s="821">
        <v>8.0000000000000002E-3</v>
      </c>
      <c r="AI42" s="819">
        <v>5.5999999999999999E-3</v>
      </c>
      <c r="AJ42" s="820">
        <v>6.0000000000000001E-3</v>
      </c>
      <c r="AK42" s="820">
        <v>7.0000000000000001E-3</v>
      </c>
      <c r="AL42" s="820">
        <v>6.0000000000000001E-3</v>
      </c>
      <c r="AM42" s="820">
        <v>7.0000000000000001E-3</v>
      </c>
      <c r="AN42" s="820">
        <v>7.0000000000000001E-3</v>
      </c>
      <c r="AO42" s="820">
        <v>8.0000000000000002E-3</v>
      </c>
      <c r="AP42" s="820">
        <v>6.0000000000000001E-3</v>
      </c>
      <c r="AQ42" s="820">
        <v>7.0000000000000001E-3</v>
      </c>
      <c r="AR42" s="820">
        <v>8.9999999999999993E-3</v>
      </c>
      <c r="AS42" s="821">
        <v>6.0000000000000001E-3</v>
      </c>
      <c r="AT42" s="819">
        <v>6.1999999999999998E-3</v>
      </c>
      <c r="AU42" s="820">
        <v>6.1999999999999998E-3</v>
      </c>
      <c r="AV42" s="820">
        <v>7.0000000000000001E-3</v>
      </c>
      <c r="AW42" s="820">
        <v>6.0000000000000001E-3</v>
      </c>
      <c r="AX42" s="820">
        <v>6.0000000000000001E-3</v>
      </c>
      <c r="AY42" s="820">
        <v>7.0000000000000001E-3</v>
      </c>
      <c r="AZ42" s="820">
        <v>7.0000000000000001E-3</v>
      </c>
      <c r="BA42" s="820">
        <v>6.0000000000000001E-3</v>
      </c>
      <c r="BB42" s="820">
        <v>6.0000000000000001E-3</v>
      </c>
      <c r="BC42" s="820">
        <v>7.0000000000000001E-3</v>
      </c>
      <c r="BD42" s="821">
        <v>6.0000000000000001E-3</v>
      </c>
    </row>
    <row r="43" spans="1:56" s="667" customFormat="1" ht="15" hidden="1" customHeight="1" x14ac:dyDescent="0.4">
      <c r="A43" s="809" t="s">
        <v>48</v>
      </c>
      <c r="B43" s="955" t="s">
        <v>232</v>
      </c>
      <c r="C43" s="956"/>
      <c r="D43" s="956"/>
      <c r="E43" s="956"/>
      <c r="F43" s="956"/>
      <c r="G43" s="956"/>
      <c r="H43" s="956"/>
      <c r="I43" s="956"/>
      <c r="J43" s="956"/>
      <c r="K43" s="956"/>
      <c r="L43" s="956"/>
      <c r="M43" s="956"/>
      <c r="N43" s="956"/>
      <c r="O43" s="956"/>
      <c r="P43" s="956"/>
      <c r="Q43" s="956"/>
      <c r="R43" s="956"/>
      <c r="S43" s="956"/>
      <c r="T43" s="956"/>
      <c r="U43" s="956"/>
      <c r="V43" s="956"/>
      <c r="W43" s="956"/>
      <c r="X43" s="956"/>
      <c r="Y43" s="956"/>
      <c r="Z43" s="956"/>
      <c r="AA43" s="956"/>
      <c r="AB43" s="956"/>
      <c r="AC43" s="956"/>
      <c r="AD43" s="956"/>
      <c r="AE43" s="956"/>
      <c r="AF43" s="956"/>
      <c r="AG43" s="956"/>
      <c r="AH43" s="956"/>
      <c r="AI43" s="956"/>
      <c r="AJ43" s="956"/>
      <c r="AK43" s="956"/>
      <c r="AL43" s="956"/>
      <c r="AM43" s="956"/>
      <c r="AN43" s="956"/>
      <c r="AO43" s="956"/>
      <c r="AP43" s="956"/>
      <c r="AQ43" s="956"/>
      <c r="AR43" s="956"/>
      <c r="AS43" s="957"/>
      <c r="AT43" s="955" t="s">
        <v>72</v>
      </c>
      <c r="AU43" s="956"/>
      <c r="AV43" s="956"/>
      <c r="AW43" s="956"/>
      <c r="AX43" s="956"/>
      <c r="AY43" s="956"/>
      <c r="AZ43" s="956"/>
      <c r="BA43" s="956"/>
      <c r="BB43" s="956"/>
      <c r="BC43" s="956"/>
      <c r="BD43" s="957"/>
    </row>
    <row r="44" spans="1:56" s="667" customFormat="1" ht="15" hidden="1" customHeight="1" x14ac:dyDescent="0.4">
      <c r="A44" s="810" t="s">
        <v>51</v>
      </c>
      <c r="B44" s="811" t="s">
        <v>402</v>
      </c>
      <c r="C44" s="811" t="s">
        <v>402</v>
      </c>
      <c r="D44" s="811" t="s">
        <v>402</v>
      </c>
      <c r="E44" s="811" t="s">
        <v>402</v>
      </c>
      <c r="F44" s="811" t="s">
        <v>402</v>
      </c>
      <c r="G44" s="811" t="s">
        <v>402</v>
      </c>
      <c r="H44" s="811" t="s">
        <v>402</v>
      </c>
      <c r="I44" s="811" t="s">
        <v>402</v>
      </c>
      <c r="J44" s="811" t="s">
        <v>402</v>
      </c>
      <c r="K44" s="811" t="s">
        <v>402</v>
      </c>
      <c r="L44" s="811" t="s">
        <v>402</v>
      </c>
      <c r="M44" s="811" t="s">
        <v>403</v>
      </c>
      <c r="N44" s="811" t="s">
        <v>403</v>
      </c>
      <c r="O44" s="811" t="s">
        <v>403</v>
      </c>
      <c r="P44" s="811" t="s">
        <v>403</v>
      </c>
      <c r="Q44" s="811" t="s">
        <v>403</v>
      </c>
      <c r="R44" s="811" t="s">
        <v>403</v>
      </c>
      <c r="S44" s="811" t="s">
        <v>403</v>
      </c>
      <c r="T44" s="811" t="s">
        <v>403</v>
      </c>
      <c r="U44" s="811" t="s">
        <v>403</v>
      </c>
      <c r="V44" s="811" t="s">
        <v>403</v>
      </c>
      <c r="W44" s="811" t="s">
        <v>403</v>
      </c>
      <c r="X44" s="811" t="s">
        <v>404</v>
      </c>
      <c r="Y44" s="811" t="s">
        <v>404</v>
      </c>
      <c r="Z44" s="811" t="s">
        <v>404</v>
      </c>
      <c r="AA44" s="811" t="s">
        <v>404</v>
      </c>
      <c r="AB44" s="811" t="s">
        <v>404</v>
      </c>
      <c r="AC44" s="811" t="s">
        <v>404</v>
      </c>
      <c r="AD44" s="811" t="s">
        <v>404</v>
      </c>
      <c r="AE44" s="811" t="s">
        <v>404</v>
      </c>
      <c r="AF44" s="811" t="s">
        <v>404</v>
      </c>
      <c r="AG44" s="811" t="s">
        <v>404</v>
      </c>
      <c r="AH44" s="811" t="s">
        <v>404</v>
      </c>
      <c r="AI44" s="811" t="s">
        <v>52</v>
      </c>
      <c r="AJ44" s="811" t="s">
        <v>52</v>
      </c>
      <c r="AK44" s="811" t="s">
        <v>52</v>
      </c>
      <c r="AL44" s="811" t="s">
        <v>52</v>
      </c>
      <c r="AM44" s="811" t="s">
        <v>52</v>
      </c>
      <c r="AN44" s="811" t="s">
        <v>52</v>
      </c>
      <c r="AO44" s="811" t="s">
        <v>52</v>
      </c>
      <c r="AP44" s="811" t="s">
        <v>52</v>
      </c>
      <c r="AQ44" s="811" t="s">
        <v>52</v>
      </c>
      <c r="AR44" s="811" t="s">
        <v>52</v>
      </c>
      <c r="AS44" s="811" t="s">
        <v>52</v>
      </c>
      <c r="AT44" s="955" t="s">
        <v>52</v>
      </c>
      <c r="AU44" s="956"/>
      <c r="AV44" s="956"/>
      <c r="AW44" s="956"/>
      <c r="AX44" s="956"/>
      <c r="AY44" s="956"/>
      <c r="AZ44" s="956"/>
      <c r="BA44" s="956"/>
      <c r="BB44" s="956"/>
      <c r="BC44" s="956"/>
      <c r="BD44" s="957"/>
    </row>
    <row r="45" spans="1:56" s="667" customFormat="1" ht="15" hidden="1" customHeight="1" x14ac:dyDescent="0.4">
      <c r="A45" s="810" t="s">
        <v>56</v>
      </c>
      <c r="B45" s="764" t="s">
        <v>384</v>
      </c>
      <c r="C45" s="765" t="s">
        <v>405</v>
      </c>
      <c r="D45" s="765" t="s">
        <v>59</v>
      </c>
      <c r="E45" s="765" t="s">
        <v>60</v>
      </c>
      <c r="F45" s="765" t="s">
        <v>61</v>
      </c>
      <c r="G45" s="765" t="s">
        <v>62</v>
      </c>
      <c r="H45" s="765" t="s">
        <v>63</v>
      </c>
      <c r="I45" s="765" t="s">
        <v>64</v>
      </c>
      <c r="J45" s="765" t="s">
        <v>65</v>
      </c>
      <c r="K45" s="765" t="s">
        <v>66</v>
      </c>
      <c r="L45" s="766" t="s">
        <v>67</v>
      </c>
      <c r="M45" s="764" t="s">
        <v>384</v>
      </c>
      <c r="N45" s="765" t="s">
        <v>405</v>
      </c>
      <c r="O45" s="765" t="s">
        <v>59</v>
      </c>
      <c r="P45" s="765" t="s">
        <v>60</v>
      </c>
      <c r="Q45" s="765" t="s">
        <v>61</v>
      </c>
      <c r="R45" s="765" t="s">
        <v>62</v>
      </c>
      <c r="S45" s="765" t="s">
        <v>63</v>
      </c>
      <c r="T45" s="765" t="s">
        <v>64</v>
      </c>
      <c r="U45" s="765" t="s">
        <v>65</v>
      </c>
      <c r="V45" s="765" t="s">
        <v>66</v>
      </c>
      <c r="W45" s="766" t="s">
        <v>67</v>
      </c>
      <c r="X45" s="764" t="s">
        <v>384</v>
      </c>
      <c r="Y45" s="765" t="s">
        <v>405</v>
      </c>
      <c r="Z45" s="765" t="s">
        <v>59</v>
      </c>
      <c r="AA45" s="765" t="s">
        <v>60</v>
      </c>
      <c r="AB45" s="765" t="s">
        <v>61</v>
      </c>
      <c r="AC45" s="765" t="s">
        <v>62</v>
      </c>
      <c r="AD45" s="765" t="s">
        <v>63</v>
      </c>
      <c r="AE45" s="765" t="s">
        <v>64</v>
      </c>
      <c r="AF45" s="765" t="s">
        <v>65</v>
      </c>
      <c r="AG45" s="765" t="s">
        <v>66</v>
      </c>
      <c r="AH45" s="766" t="s">
        <v>67</v>
      </c>
      <c r="AI45" s="764" t="s">
        <v>384</v>
      </c>
      <c r="AJ45" s="765" t="s">
        <v>405</v>
      </c>
      <c r="AK45" s="765" t="s">
        <v>59</v>
      </c>
      <c r="AL45" s="765" t="s">
        <v>60</v>
      </c>
      <c r="AM45" s="765" t="s">
        <v>61</v>
      </c>
      <c r="AN45" s="765" t="s">
        <v>62</v>
      </c>
      <c r="AO45" s="765" t="s">
        <v>63</v>
      </c>
      <c r="AP45" s="765" t="s">
        <v>64</v>
      </c>
      <c r="AQ45" s="765" t="s">
        <v>65</v>
      </c>
      <c r="AR45" s="765" t="s">
        <v>66</v>
      </c>
      <c r="AS45" s="766" t="s">
        <v>67</v>
      </c>
      <c r="AT45" s="764" t="s">
        <v>384</v>
      </c>
      <c r="AU45" s="765" t="s">
        <v>58</v>
      </c>
      <c r="AV45" s="765" t="s">
        <v>59</v>
      </c>
      <c r="AW45" s="765" t="s">
        <v>60</v>
      </c>
      <c r="AX45" s="765" t="s">
        <v>61</v>
      </c>
      <c r="AY45" s="765" t="s">
        <v>62</v>
      </c>
      <c r="AZ45" s="765" t="s">
        <v>63</v>
      </c>
      <c r="BA45" s="765" t="s">
        <v>64</v>
      </c>
      <c r="BB45" s="765" t="s">
        <v>65</v>
      </c>
      <c r="BC45" s="765" t="s">
        <v>66</v>
      </c>
      <c r="BD45" s="766" t="s">
        <v>67</v>
      </c>
    </row>
    <row r="46" spans="1:56" s="667" customFormat="1" ht="15" hidden="1" customHeight="1" x14ac:dyDescent="0.4">
      <c r="A46" s="822" t="s">
        <v>68</v>
      </c>
      <c r="B46" s="770">
        <v>0.55000000000000004</v>
      </c>
      <c r="C46" s="768">
        <v>0.38300000000000001</v>
      </c>
      <c r="D46" s="768">
        <v>0.50900000000000001</v>
      </c>
      <c r="E46" s="768">
        <v>0.55000000000000004</v>
      </c>
      <c r="F46" s="768">
        <v>0.48499999999999999</v>
      </c>
      <c r="G46" s="768">
        <v>0.50900000000000001</v>
      </c>
      <c r="H46" s="768">
        <v>0.501</v>
      </c>
      <c r="I46" s="768">
        <v>0.50900000000000001</v>
      </c>
      <c r="J46" s="768">
        <v>0.495</v>
      </c>
      <c r="K46" s="768">
        <v>0.503</v>
      </c>
      <c r="L46" s="769">
        <v>0.51100000000000001</v>
      </c>
      <c r="M46" s="767">
        <v>0.34</v>
      </c>
      <c r="N46" s="768">
        <v>0.29899999999999999</v>
      </c>
      <c r="O46" s="768">
        <v>0.318</v>
      </c>
      <c r="P46" s="768">
        <v>0.432</v>
      </c>
      <c r="Q46" s="768">
        <v>0.28199999999999997</v>
      </c>
      <c r="R46" s="768">
        <v>0.33200000000000002</v>
      </c>
      <c r="S46" s="768">
        <v>0.29899999999999999</v>
      </c>
      <c r="T46" s="768">
        <v>0.32200000000000001</v>
      </c>
      <c r="U46" s="768">
        <v>0.311</v>
      </c>
      <c r="V46" s="768">
        <v>0.29099999999999998</v>
      </c>
      <c r="W46" s="769">
        <v>0.32800000000000001</v>
      </c>
      <c r="X46" s="767">
        <v>0.34</v>
      </c>
      <c r="Y46" s="768">
        <v>0.34</v>
      </c>
      <c r="Z46" s="768">
        <v>0.33900000000000002</v>
      </c>
      <c r="AA46" s="768">
        <v>0.34</v>
      </c>
      <c r="AB46" s="768">
        <v>0.30599999999999999</v>
      </c>
      <c r="AC46" s="768">
        <v>0.314</v>
      </c>
      <c r="AD46" s="768">
        <v>0.316</v>
      </c>
      <c r="AE46" s="768">
        <v>0.33100000000000002</v>
      </c>
      <c r="AF46" s="768">
        <v>0.35499999999999998</v>
      </c>
      <c r="AG46" s="768">
        <v>0.35399999999999998</v>
      </c>
      <c r="AH46" s="769">
        <v>0.34399999999999997</v>
      </c>
      <c r="AI46" s="767">
        <v>0.34</v>
      </c>
      <c r="AJ46" s="768">
        <v>0.34</v>
      </c>
      <c r="AK46" s="768">
        <v>0.33</v>
      </c>
      <c r="AL46" s="768">
        <v>0.34</v>
      </c>
      <c r="AM46" s="768">
        <v>0.28599999999999998</v>
      </c>
      <c r="AN46" s="768">
        <v>0.33100000000000002</v>
      </c>
      <c r="AO46" s="768">
        <v>0.31900000000000001</v>
      </c>
      <c r="AP46" s="768">
        <v>0.31900000000000001</v>
      </c>
      <c r="AQ46" s="768">
        <v>0.32500000000000001</v>
      </c>
      <c r="AR46" s="768">
        <v>0.31900000000000001</v>
      </c>
      <c r="AS46" s="769">
        <v>0.32</v>
      </c>
      <c r="AT46" s="770">
        <v>0.22</v>
      </c>
      <c r="AU46" s="768">
        <v>0.39900000000000002</v>
      </c>
      <c r="AV46" s="768">
        <v>0.185</v>
      </c>
      <c r="AW46" s="768">
        <v>0.22900000000000001</v>
      </c>
      <c r="AX46" s="768">
        <v>0.20699999999999999</v>
      </c>
      <c r="AY46" s="768">
        <v>0.23599999999999999</v>
      </c>
      <c r="AZ46" s="768">
        <v>0.221</v>
      </c>
      <c r="BA46" s="768">
        <v>0.19900000000000001</v>
      </c>
      <c r="BB46" s="768">
        <v>0.38700000000000001</v>
      </c>
      <c r="BC46" s="768">
        <v>0.22</v>
      </c>
      <c r="BD46" s="769">
        <v>0.22600000000000001</v>
      </c>
    </row>
    <row r="47" spans="1:56" s="667" customFormat="1" ht="15" hidden="1" customHeight="1" x14ac:dyDescent="0.4">
      <c r="A47" s="823" t="s">
        <v>69</v>
      </c>
      <c r="B47" s="767">
        <v>0.84199999999999997</v>
      </c>
      <c r="C47" s="768">
        <v>0.65300000000000002</v>
      </c>
      <c r="D47" s="768">
        <v>0.89700000000000002</v>
      </c>
      <c r="E47" s="768">
        <v>0</v>
      </c>
      <c r="F47" s="768">
        <v>0.70599999999999996</v>
      </c>
      <c r="G47" s="768">
        <v>0.80300000000000005</v>
      </c>
      <c r="H47" s="768">
        <v>0.83499999999999996</v>
      </c>
      <c r="I47" s="768">
        <v>0.75600000000000001</v>
      </c>
      <c r="J47" s="768">
        <v>0.63400000000000001</v>
      </c>
      <c r="K47" s="768">
        <v>0.85799999999999998</v>
      </c>
      <c r="L47" s="769">
        <v>0.89200000000000002</v>
      </c>
      <c r="M47" s="767">
        <v>6.0999999999999999E-2</v>
      </c>
      <c r="N47" s="768">
        <v>0.34699999999999998</v>
      </c>
      <c r="O47" s="768">
        <v>3.4000000000000002E-2</v>
      </c>
      <c r="P47" s="768">
        <v>1</v>
      </c>
      <c r="Q47" s="768">
        <v>0.182</v>
      </c>
      <c r="R47" s="768">
        <v>4.5999999999999999E-2</v>
      </c>
      <c r="S47" s="768">
        <v>8.5000000000000006E-2</v>
      </c>
      <c r="T47" s="768">
        <v>9.6000000000000002E-2</v>
      </c>
      <c r="U47" s="768">
        <v>3.5999999999999997E-2</v>
      </c>
      <c r="V47" s="768">
        <v>2.1999999999999999E-2</v>
      </c>
      <c r="W47" s="769">
        <v>3.3000000000000002E-2</v>
      </c>
      <c r="X47" s="767">
        <v>9.0000000000000357E-3</v>
      </c>
      <c r="Y47" s="768">
        <v>0</v>
      </c>
      <c r="Z47" s="768">
        <v>2.0000000000000295E-3</v>
      </c>
      <c r="AA47" s="768">
        <v>0</v>
      </c>
      <c r="AB47" s="768">
        <v>5.8999999999999997E-2</v>
      </c>
      <c r="AC47" s="768">
        <v>1.099999999999994E-2</v>
      </c>
      <c r="AD47" s="768">
        <v>2.4999999999999981E-2</v>
      </c>
      <c r="AE47" s="768">
        <v>4.9999999999999767E-3</v>
      </c>
      <c r="AF47" s="768">
        <v>1.9999999999999254E-3</v>
      </c>
      <c r="AG47" s="768">
        <v>7.000000000000027E-3</v>
      </c>
      <c r="AH47" s="769">
        <v>1.0999999999999927E-2</v>
      </c>
      <c r="AI47" s="767">
        <v>8.7999999999999995E-2</v>
      </c>
      <c r="AJ47" s="768">
        <v>0</v>
      </c>
      <c r="AK47" s="768">
        <v>6.7000000000000004E-2</v>
      </c>
      <c r="AL47" s="768">
        <v>0</v>
      </c>
      <c r="AM47" s="768">
        <v>5.2999999999999999E-2</v>
      </c>
      <c r="AN47" s="768">
        <v>0.14000000000000001</v>
      </c>
      <c r="AO47" s="768">
        <v>5.5E-2</v>
      </c>
      <c r="AP47" s="768">
        <v>0.14299999999999999</v>
      </c>
      <c r="AQ47" s="768">
        <v>0.32800000000000001</v>
      </c>
      <c r="AR47" s="768">
        <v>0.113</v>
      </c>
      <c r="AS47" s="769">
        <v>6.4000000000000001E-2</v>
      </c>
      <c r="AT47" s="770">
        <v>0.99</v>
      </c>
      <c r="AU47" s="768">
        <v>1</v>
      </c>
      <c r="AV47" s="768">
        <v>1</v>
      </c>
      <c r="AW47" s="768">
        <v>1</v>
      </c>
      <c r="AX47" s="768">
        <v>1</v>
      </c>
      <c r="AY47" s="768">
        <v>1</v>
      </c>
      <c r="AZ47" s="768">
        <v>1</v>
      </c>
      <c r="BA47" s="768">
        <v>1</v>
      </c>
      <c r="BB47" s="768">
        <v>1</v>
      </c>
      <c r="BC47" s="768">
        <v>0</v>
      </c>
      <c r="BD47" s="769">
        <v>1</v>
      </c>
    </row>
    <row r="48" spans="1:56" ht="15" hidden="1" customHeight="1" x14ac:dyDescent="0.4">
      <c r="A48" s="409" t="s">
        <v>70</v>
      </c>
      <c r="B48" s="410"/>
      <c r="C48" s="381"/>
      <c r="D48" s="381"/>
      <c r="E48" s="381"/>
      <c r="F48" s="381"/>
      <c r="G48" s="381"/>
      <c r="H48" s="381"/>
      <c r="I48" s="381"/>
      <c r="J48" s="381"/>
      <c r="K48" s="381"/>
      <c r="L48" s="382"/>
      <c r="M48" s="410"/>
      <c r="N48" s="381"/>
      <c r="O48" s="381"/>
      <c r="P48" s="381"/>
      <c r="Q48" s="381"/>
      <c r="R48" s="381"/>
      <c r="S48" s="381"/>
      <c r="T48" s="381"/>
      <c r="U48" s="381"/>
      <c r="V48" s="381"/>
      <c r="W48" s="382"/>
      <c r="X48" s="410"/>
      <c r="Y48" s="381"/>
      <c r="Z48" s="381"/>
      <c r="AA48" s="381"/>
      <c r="AB48" s="381"/>
      <c r="AC48" s="381"/>
      <c r="AD48" s="381"/>
      <c r="AE48" s="381"/>
      <c r="AF48" s="381"/>
      <c r="AG48" s="381"/>
      <c r="AH48" s="382"/>
      <c r="AI48" s="410"/>
      <c r="AJ48" s="381"/>
      <c r="AK48" s="381"/>
      <c r="AL48" s="381"/>
      <c r="AM48" s="381"/>
      <c r="AN48" s="381"/>
      <c r="AO48" s="381"/>
      <c r="AP48" s="381"/>
      <c r="AQ48" s="381"/>
      <c r="AR48" s="381"/>
      <c r="AS48" s="382"/>
      <c r="AT48" s="410"/>
      <c r="AU48" s="381"/>
      <c r="AV48" s="381"/>
      <c r="AW48" s="381"/>
      <c r="AX48" s="381"/>
      <c r="AY48" s="381"/>
      <c r="AZ48" s="381"/>
      <c r="BA48" s="381"/>
      <c r="BB48" s="381"/>
      <c r="BC48" s="381"/>
      <c r="BD48" s="382"/>
    </row>
    <row r="49" spans="1:170" ht="15" hidden="1" customHeight="1" x14ac:dyDescent="0.4">
      <c r="A49" s="409" t="s">
        <v>12</v>
      </c>
      <c r="B49" s="411">
        <v>1.6999999999999999E-3</v>
      </c>
      <c r="C49" s="412">
        <v>3.0000000000000001E-3</v>
      </c>
      <c r="D49" s="412">
        <v>2E-3</v>
      </c>
      <c r="E49" s="414">
        <v>1.6999999999999999E-3</v>
      </c>
      <c r="F49" s="412">
        <v>2E-3</v>
      </c>
      <c r="G49" s="412">
        <v>2E-3</v>
      </c>
      <c r="H49" s="412">
        <v>2E-3</v>
      </c>
      <c r="I49" s="412">
        <v>2E-3</v>
      </c>
      <c r="J49" s="412">
        <v>2E-3</v>
      </c>
      <c r="K49" s="412">
        <v>2E-3</v>
      </c>
      <c r="L49" s="413">
        <v>2E-3</v>
      </c>
      <c r="M49" s="411">
        <v>1.06E-2</v>
      </c>
      <c r="N49" s="412">
        <v>1.2E-2</v>
      </c>
      <c r="O49" s="412">
        <v>1.0999999999999999E-2</v>
      </c>
      <c r="P49" s="412">
        <v>8.0000000000000002E-3</v>
      </c>
      <c r="Q49" s="412">
        <v>1.2999999999999999E-2</v>
      </c>
      <c r="R49" s="412">
        <v>1.0999999999999999E-2</v>
      </c>
      <c r="S49" s="412">
        <v>1.2E-2</v>
      </c>
      <c r="T49" s="412">
        <v>1.0999999999999999E-2</v>
      </c>
      <c r="U49" s="412">
        <v>1.2E-2</v>
      </c>
      <c r="V49" s="412">
        <v>1.2E-2</v>
      </c>
      <c r="W49" s="413">
        <v>1.0999999999999999E-2</v>
      </c>
      <c r="X49" s="411">
        <v>1.071</v>
      </c>
      <c r="Y49" s="414">
        <v>1.071</v>
      </c>
      <c r="Z49" s="412">
        <v>1.1359999999999999</v>
      </c>
      <c r="AA49" s="414">
        <v>1.071</v>
      </c>
      <c r="AB49" s="412">
        <v>1.2430000000000001</v>
      </c>
      <c r="AC49" s="412">
        <v>1.232</v>
      </c>
      <c r="AD49" s="412">
        <v>1.2</v>
      </c>
      <c r="AE49" s="412">
        <v>1.157</v>
      </c>
      <c r="AF49" s="412">
        <v>0.84099999999999997</v>
      </c>
      <c r="AG49" s="412">
        <v>0.93500000000000005</v>
      </c>
      <c r="AH49" s="413">
        <v>0.97299999999999998</v>
      </c>
      <c r="AI49" s="411">
        <v>3.04E-2</v>
      </c>
      <c r="AJ49" s="414">
        <v>3.04E-2</v>
      </c>
      <c r="AK49" s="412">
        <v>2.8000000000000001E-2</v>
      </c>
      <c r="AL49" s="414">
        <v>3.04E-2</v>
      </c>
      <c r="AM49" s="412">
        <v>3.3000000000000002E-2</v>
      </c>
      <c r="AN49" s="412">
        <v>2.8000000000000001E-2</v>
      </c>
      <c r="AO49" s="412">
        <v>2.9000000000000001E-2</v>
      </c>
      <c r="AP49" s="412">
        <v>3.7999999999999999E-2</v>
      </c>
      <c r="AQ49" s="412">
        <v>3.1E-2</v>
      </c>
      <c r="AR49" s="412">
        <v>2.9000000000000001E-2</v>
      </c>
      <c r="AS49" s="413">
        <v>3.3000000000000002E-2</v>
      </c>
      <c r="AT49" s="411">
        <v>0.1343</v>
      </c>
      <c r="AU49" s="412">
        <v>0.92500000000000004</v>
      </c>
      <c r="AV49" s="412">
        <v>0.159</v>
      </c>
      <c r="AW49" s="412">
        <v>0.14699999999999999</v>
      </c>
      <c r="AX49" s="412">
        <v>0.14199999999999999</v>
      </c>
      <c r="AY49" s="412">
        <v>0.125</v>
      </c>
      <c r="AZ49" s="412">
        <v>0.13300000000000001</v>
      </c>
      <c r="BA49" s="412">
        <v>0.14899999999999999</v>
      </c>
      <c r="BB49" s="412">
        <v>8.1000000000000003E-2</v>
      </c>
      <c r="BC49" s="414">
        <v>0.1343</v>
      </c>
      <c r="BD49" s="413">
        <v>0.13100000000000001</v>
      </c>
    </row>
    <row r="50" spans="1:170" ht="15" hidden="1" customHeight="1" x14ac:dyDescent="0.4">
      <c r="A50" s="409" t="s">
        <v>13</v>
      </c>
      <c r="B50" s="411">
        <v>9.0200000000000002E-2</v>
      </c>
      <c r="C50" s="412">
        <v>0.154</v>
      </c>
      <c r="D50" s="412">
        <v>9.5000000000000001E-2</v>
      </c>
      <c r="E50" s="414">
        <v>9.0200000000000002E-2</v>
      </c>
      <c r="F50" s="412">
        <v>0.10199999999999999</v>
      </c>
      <c r="G50" s="412">
        <v>0.10199999999999999</v>
      </c>
      <c r="H50" s="412">
        <v>0.105</v>
      </c>
      <c r="I50" s="412">
        <v>9.7000000000000003E-2</v>
      </c>
      <c r="J50" s="412">
        <v>0.10299999999999999</v>
      </c>
      <c r="K50" s="412">
        <v>0.1</v>
      </c>
      <c r="L50" s="413">
        <v>9.2999999999999999E-2</v>
      </c>
      <c r="M50" s="411">
        <v>0.4143</v>
      </c>
      <c r="N50" s="412">
        <v>0.47099999999999997</v>
      </c>
      <c r="O50" s="412">
        <v>0.443</v>
      </c>
      <c r="P50" s="412">
        <v>0.32600000000000001</v>
      </c>
      <c r="Q50" s="412">
        <v>0.498</v>
      </c>
      <c r="R50" s="412">
        <v>0.42399999999999999</v>
      </c>
      <c r="S50" s="412">
        <v>0.47099999999999997</v>
      </c>
      <c r="T50" s="412">
        <v>0.437</v>
      </c>
      <c r="U50" s="412">
        <v>0.45300000000000001</v>
      </c>
      <c r="V50" s="412">
        <v>0.48399999999999999</v>
      </c>
      <c r="W50" s="413">
        <v>0.42899999999999999</v>
      </c>
      <c r="X50" s="411">
        <v>3.6839</v>
      </c>
      <c r="Y50" s="414">
        <v>3.6839</v>
      </c>
      <c r="Z50" s="412">
        <v>3.9060000000000001</v>
      </c>
      <c r="AA50" s="414">
        <v>3.6839</v>
      </c>
      <c r="AB50" s="412">
        <v>4.2750000000000004</v>
      </c>
      <c r="AC50" s="412">
        <v>4.2389999999999999</v>
      </c>
      <c r="AD50" s="412">
        <v>4.1260000000000003</v>
      </c>
      <c r="AE50" s="412">
        <v>3.9809999999999999</v>
      </c>
      <c r="AF50" s="412">
        <v>2.891</v>
      </c>
      <c r="AG50" s="412">
        <v>3.2149999999999999</v>
      </c>
      <c r="AH50" s="413">
        <v>3.347</v>
      </c>
      <c r="AI50" s="411">
        <v>0.45800000000000002</v>
      </c>
      <c r="AJ50" s="414">
        <v>0.45800000000000002</v>
      </c>
      <c r="AK50" s="412">
        <v>0.41399999999999998</v>
      </c>
      <c r="AL50" s="414">
        <v>0.45800000000000002</v>
      </c>
      <c r="AM50" s="412">
        <v>0.498</v>
      </c>
      <c r="AN50" s="412">
        <v>0.42699999999999999</v>
      </c>
      <c r="AO50" s="412">
        <v>0.35799999999999998</v>
      </c>
      <c r="AP50" s="412">
        <v>0.57299999999999995</v>
      </c>
      <c r="AQ50" s="412">
        <v>0.47399999999999998</v>
      </c>
      <c r="AR50" s="412">
        <v>0.44600000000000001</v>
      </c>
      <c r="AS50" s="413">
        <v>0.495</v>
      </c>
      <c r="AT50" s="411">
        <v>4.7329999999999997</v>
      </c>
      <c r="AU50" s="412">
        <v>23.120999999999999</v>
      </c>
      <c r="AV50" s="412">
        <v>5.6079999999999997</v>
      </c>
      <c r="AW50" s="412">
        <v>4.9909999999999997</v>
      </c>
      <c r="AX50" s="412">
        <v>5.0220000000000002</v>
      </c>
      <c r="AY50" s="412">
        <v>4.3949999999999996</v>
      </c>
      <c r="AZ50" s="412">
        <v>4.7060000000000004</v>
      </c>
      <c r="BA50" s="412">
        <v>5.2450000000000001</v>
      </c>
      <c r="BB50" s="412">
        <v>2.8559999999999999</v>
      </c>
      <c r="BC50" s="414">
        <v>4.7329999999999997</v>
      </c>
      <c r="BD50" s="413">
        <v>4.6139999999999999</v>
      </c>
    </row>
    <row r="51" spans="1:170" ht="15" hidden="1" customHeight="1" x14ac:dyDescent="0.4">
      <c r="A51" s="409" t="s">
        <v>14</v>
      </c>
      <c r="B51" s="411">
        <v>0.1081</v>
      </c>
      <c r="C51" s="412">
        <v>0.9</v>
      </c>
      <c r="D51" s="412">
        <v>0.11899999999999999</v>
      </c>
      <c r="E51" s="414">
        <v>0.1081</v>
      </c>
      <c r="F51" s="412">
        <v>0.108</v>
      </c>
      <c r="G51" s="412">
        <v>6.7000000000000004E-2</v>
      </c>
      <c r="H51" s="412">
        <v>0.10100000000000001</v>
      </c>
      <c r="I51" s="412">
        <v>9.9000000000000005E-2</v>
      </c>
      <c r="J51" s="412">
        <v>0.28499999999999998</v>
      </c>
      <c r="K51" s="412">
        <v>0.191</v>
      </c>
      <c r="L51" s="413">
        <v>8.4000000000000005E-2</v>
      </c>
      <c r="M51" s="411">
        <v>0.32079999999999997</v>
      </c>
      <c r="N51" s="412">
        <v>1.986</v>
      </c>
      <c r="O51" s="412">
        <v>0.25800000000000001</v>
      </c>
      <c r="P51" s="412">
        <v>0.29499999999999998</v>
      </c>
      <c r="Q51" s="412">
        <v>0.68500000000000005</v>
      </c>
      <c r="R51" s="412">
        <v>0.53400000000000003</v>
      </c>
      <c r="S51" s="412">
        <v>0.42799999999999999</v>
      </c>
      <c r="T51" s="412">
        <v>0.28999999999999998</v>
      </c>
      <c r="U51" s="412">
        <v>0.36499999999999999</v>
      </c>
      <c r="V51" s="412">
        <v>0.81799999999999995</v>
      </c>
      <c r="W51" s="413">
        <v>0.186</v>
      </c>
      <c r="X51" s="411">
        <v>2.9741</v>
      </c>
      <c r="Y51" s="414">
        <v>2.9741</v>
      </c>
      <c r="Z51" s="412">
        <v>7.742</v>
      </c>
      <c r="AA51" s="414">
        <v>2.9741</v>
      </c>
      <c r="AB51" s="412">
        <v>6.2320000000000002</v>
      </c>
      <c r="AC51" s="412">
        <v>1.2989999999999999</v>
      </c>
      <c r="AD51" s="412">
        <v>2.7080000000000002</v>
      </c>
      <c r="AE51" s="412">
        <v>2.5950000000000002</v>
      </c>
      <c r="AF51" s="412">
        <v>8.09</v>
      </c>
      <c r="AG51" s="412">
        <v>1.27</v>
      </c>
      <c r="AH51" s="413">
        <v>3.7050000000000001</v>
      </c>
      <c r="AI51" s="411">
        <v>0.82199999999999995</v>
      </c>
      <c r="AJ51" s="414">
        <v>0.82199999999999995</v>
      </c>
      <c r="AK51" s="412">
        <v>1.9510000000000001</v>
      </c>
      <c r="AL51" s="414">
        <v>0.82199999999999995</v>
      </c>
      <c r="AM51" s="412">
        <v>2.2919999999999998</v>
      </c>
      <c r="AN51" s="412">
        <v>0.22500000000000001</v>
      </c>
      <c r="AO51" s="412">
        <v>0.504</v>
      </c>
      <c r="AP51" s="412">
        <v>0.997</v>
      </c>
      <c r="AQ51" s="412">
        <v>1.052</v>
      </c>
      <c r="AR51" s="412">
        <v>0.52800000000000002</v>
      </c>
      <c r="AS51" s="413">
        <v>0.42699999999999999</v>
      </c>
      <c r="AT51" s="411">
        <v>0.92249999999999999</v>
      </c>
      <c r="AU51" s="412">
        <v>0.50900000000000001</v>
      </c>
      <c r="AV51" s="412">
        <v>9.3140000000000001</v>
      </c>
      <c r="AW51" s="412">
        <v>6.5780000000000003</v>
      </c>
      <c r="AX51" s="412">
        <v>3.1459999999999999</v>
      </c>
      <c r="AY51" s="412">
        <v>0.73799999999999999</v>
      </c>
      <c r="AZ51" s="412">
        <v>1.095</v>
      </c>
      <c r="BA51" s="412">
        <v>7.13</v>
      </c>
      <c r="BB51" s="412">
        <v>0.52400000000000002</v>
      </c>
      <c r="BC51" s="414">
        <v>0.92249999999999999</v>
      </c>
      <c r="BD51" s="413">
        <v>2.81</v>
      </c>
      <c r="ET51" s="378"/>
      <c r="EU51" s="378"/>
      <c r="EV51" s="378"/>
      <c r="EW51" s="378"/>
      <c r="EX51" s="378"/>
      <c r="EY51" s="378"/>
      <c r="EZ51" s="378"/>
      <c r="FA51" s="378"/>
      <c r="FB51" s="378"/>
      <c r="FC51" s="378"/>
      <c r="FD51" s="378"/>
      <c r="FE51" s="378"/>
      <c r="FF51" s="378"/>
      <c r="FG51" s="378"/>
      <c r="FH51" s="378"/>
      <c r="FI51" s="378"/>
      <c r="FJ51" s="378"/>
      <c r="FK51" s="378"/>
      <c r="FL51" s="378"/>
      <c r="FM51" s="378"/>
      <c r="FN51" s="378"/>
    </row>
    <row r="52" spans="1:170" ht="15" hidden="1" customHeight="1" x14ac:dyDescent="0.4">
      <c r="A52" s="409" t="s">
        <v>15</v>
      </c>
      <c r="B52" s="415">
        <v>8.0000000000000004E-4</v>
      </c>
      <c r="C52" s="412">
        <v>1E-3</v>
      </c>
      <c r="D52" s="412">
        <v>1E-3</v>
      </c>
      <c r="E52" s="414">
        <v>8.0000000000000004E-4</v>
      </c>
      <c r="F52" s="412">
        <v>1E-3</v>
      </c>
      <c r="G52" s="412">
        <v>1E-3</v>
      </c>
      <c r="H52" s="412">
        <v>1E-3</v>
      </c>
      <c r="I52" s="412">
        <v>1E-3</v>
      </c>
      <c r="J52" s="412">
        <v>1E-3</v>
      </c>
      <c r="K52" s="412">
        <v>1E-3</v>
      </c>
      <c r="L52" s="413">
        <v>1E-3</v>
      </c>
      <c r="M52" s="411">
        <v>3.5900000000000001E-2</v>
      </c>
      <c r="N52" s="412">
        <v>3.7999999999999999E-2</v>
      </c>
      <c r="O52" s="412">
        <v>3.5999999999999997E-2</v>
      </c>
      <c r="P52" s="412">
        <v>2.5999999999999999E-2</v>
      </c>
      <c r="Q52" s="412">
        <v>0.04</v>
      </c>
      <c r="R52" s="412">
        <v>3.5999999999999997E-2</v>
      </c>
      <c r="S52" s="412">
        <v>4.9000000000000002E-2</v>
      </c>
      <c r="T52" s="412">
        <v>3.5999999999999997E-2</v>
      </c>
      <c r="U52" s="412">
        <v>3.5999999999999997E-2</v>
      </c>
      <c r="V52" s="412">
        <v>4.2999999999999997E-2</v>
      </c>
      <c r="W52" s="413">
        <v>3.6999999999999998E-2</v>
      </c>
      <c r="X52" s="411">
        <v>0.4551</v>
      </c>
      <c r="Y52" s="414">
        <v>0.4551</v>
      </c>
      <c r="Z52" s="412">
        <v>0.48299999999999998</v>
      </c>
      <c r="AA52" s="414">
        <v>0.4551</v>
      </c>
      <c r="AB52" s="412">
        <v>0.52800000000000002</v>
      </c>
      <c r="AC52" s="412">
        <v>0.52400000000000002</v>
      </c>
      <c r="AD52" s="412">
        <v>0.51</v>
      </c>
      <c r="AE52" s="412">
        <v>0.49199999999999999</v>
      </c>
      <c r="AF52" s="412">
        <v>0.35699999999999998</v>
      </c>
      <c r="AG52" s="412">
        <v>0.39700000000000002</v>
      </c>
      <c r="AH52" s="413">
        <v>0.41399999999999998</v>
      </c>
      <c r="AI52" s="411">
        <v>4.0500000000000001E-2</v>
      </c>
      <c r="AJ52" s="414">
        <v>4.0500000000000001E-2</v>
      </c>
      <c r="AK52" s="412">
        <v>2.3E-2</v>
      </c>
      <c r="AL52" s="414">
        <v>4.0500000000000001E-2</v>
      </c>
      <c r="AM52" s="412">
        <v>4.1000000000000002E-2</v>
      </c>
      <c r="AN52" s="412">
        <v>3.7999999999999999E-2</v>
      </c>
      <c r="AO52" s="412">
        <v>0.04</v>
      </c>
      <c r="AP52" s="412">
        <v>5.2999999999999999E-2</v>
      </c>
      <c r="AQ52" s="412">
        <v>4.1000000000000002E-2</v>
      </c>
      <c r="AR52" s="412">
        <v>0.04</v>
      </c>
      <c r="AS52" s="413">
        <v>4.4999999999999998E-2</v>
      </c>
      <c r="AT52" s="411">
        <v>2.0937999999999999</v>
      </c>
      <c r="AU52" s="412">
        <v>1.7430000000000001</v>
      </c>
      <c r="AV52" s="412">
        <v>3.5230000000000001</v>
      </c>
      <c r="AW52" s="412">
        <v>2.8530000000000002</v>
      </c>
      <c r="AX52" s="412">
        <v>2.5150000000000001</v>
      </c>
      <c r="AY52" s="412">
        <v>2.6139999999999999</v>
      </c>
      <c r="AZ52" s="412">
        <v>2.8239999999999998</v>
      </c>
      <c r="BA52" s="412">
        <v>2.819</v>
      </c>
      <c r="BB52" s="412">
        <v>1.794</v>
      </c>
      <c r="BC52" s="414">
        <v>2.0937999999999999</v>
      </c>
      <c r="BD52" s="413">
        <v>2.899</v>
      </c>
      <c r="ET52" s="378"/>
      <c r="EU52" s="378"/>
      <c r="EV52" s="378"/>
      <c r="EW52" s="378"/>
      <c r="EX52" s="378"/>
      <c r="EY52" s="378"/>
      <c r="EZ52" s="378"/>
      <c r="FA52" s="378"/>
      <c r="FB52" s="378"/>
      <c r="FC52" s="378"/>
      <c r="FD52" s="378"/>
      <c r="FE52" s="378"/>
      <c r="FF52" s="378"/>
      <c r="FG52" s="378"/>
      <c r="FH52" s="378"/>
      <c r="FI52" s="378"/>
      <c r="FJ52" s="378"/>
      <c r="FK52" s="378"/>
      <c r="FL52" s="378"/>
      <c r="FM52" s="378"/>
      <c r="FN52" s="378"/>
    </row>
    <row r="53" spans="1:170" ht="15" hidden="1" customHeight="1" x14ac:dyDescent="0.4">
      <c r="A53" s="409" t="s">
        <v>16</v>
      </c>
      <c r="B53" s="415">
        <v>8.0000000000000004E-4</v>
      </c>
      <c r="C53" s="412">
        <v>1E-3</v>
      </c>
      <c r="D53" s="412">
        <v>1E-3</v>
      </c>
      <c r="E53" s="414">
        <v>8.0000000000000004E-4</v>
      </c>
      <c r="F53" s="412">
        <v>1E-3</v>
      </c>
      <c r="G53" s="412">
        <v>1E-3</v>
      </c>
      <c r="H53" s="412">
        <v>1E-3</v>
      </c>
      <c r="I53" s="412">
        <v>1E-3</v>
      </c>
      <c r="J53" s="412">
        <v>1E-3</v>
      </c>
      <c r="K53" s="412">
        <v>1E-3</v>
      </c>
      <c r="L53" s="413">
        <v>1E-3</v>
      </c>
      <c r="M53" s="415">
        <v>3.5900000000000001E-2</v>
      </c>
      <c r="N53" s="412">
        <v>3.7999999999999999E-2</v>
      </c>
      <c r="O53" s="412">
        <v>3.5999999999999997E-2</v>
      </c>
      <c r="P53" s="412">
        <v>2.5999999999999999E-2</v>
      </c>
      <c r="Q53" s="412">
        <v>0.04</v>
      </c>
      <c r="R53" s="412">
        <v>3.5999999999999997E-2</v>
      </c>
      <c r="S53" s="412">
        <v>4.9000000000000002E-2</v>
      </c>
      <c r="T53" s="412">
        <v>3.5999999999999997E-2</v>
      </c>
      <c r="U53" s="412">
        <v>3.5999999999999997E-2</v>
      </c>
      <c r="V53" s="412">
        <v>4.2999999999999997E-2</v>
      </c>
      <c r="W53" s="413">
        <v>3.6999999999999998E-2</v>
      </c>
      <c r="X53" s="415">
        <v>0.4551</v>
      </c>
      <c r="Y53" s="414">
        <v>0.4551</v>
      </c>
      <c r="Z53" s="412">
        <v>0.48299999999999998</v>
      </c>
      <c r="AA53" s="414">
        <v>0.4551</v>
      </c>
      <c r="AB53" s="412">
        <v>0.52800000000000002</v>
      </c>
      <c r="AC53" s="412">
        <v>0.52400000000000002</v>
      </c>
      <c r="AD53" s="412">
        <v>0.51</v>
      </c>
      <c r="AE53" s="412">
        <v>0.49199999999999999</v>
      </c>
      <c r="AF53" s="412">
        <v>0.35699999999999998</v>
      </c>
      <c r="AG53" s="412">
        <v>0.39700000000000002</v>
      </c>
      <c r="AH53" s="413">
        <v>0.41399999999999998</v>
      </c>
      <c r="AI53" s="415">
        <v>4.0500000000000001E-2</v>
      </c>
      <c r="AJ53" s="414">
        <v>4.0500000000000001E-2</v>
      </c>
      <c r="AK53" s="412">
        <v>2.3E-2</v>
      </c>
      <c r="AL53" s="414">
        <v>4.0500000000000001E-2</v>
      </c>
      <c r="AM53" s="412">
        <v>4.1000000000000002E-2</v>
      </c>
      <c r="AN53" s="412">
        <v>3.7999999999999999E-2</v>
      </c>
      <c r="AO53" s="412">
        <v>0.04</v>
      </c>
      <c r="AP53" s="412">
        <v>5.2999999999999999E-2</v>
      </c>
      <c r="AQ53" s="412">
        <v>4.1000000000000002E-2</v>
      </c>
      <c r="AR53" s="412">
        <v>0.04</v>
      </c>
      <c r="AS53" s="413">
        <v>4.4999999999999998E-2</v>
      </c>
      <c r="AT53" s="415">
        <v>0.61029999999999995</v>
      </c>
      <c r="AU53" s="412">
        <v>1.2350000000000001</v>
      </c>
      <c r="AV53" s="412">
        <v>2.4950000000000001</v>
      </c>
      <c r="AW53" s="412">
        <v>2.0209999999999999</v>
      </c>
      <c r="AX53" s="412">
        <v>1.804</v>
      </c>
      <c r="AY53" s="412">
        <v>1.8360000000000001</v>
      </c>
      <c r="AZ53" s="412">
        <v>1.9039999999999999</v>
      </c>
      <c r="BA53" s="412">
        <v>2.0139999999999998</v>
      </c>
      <c r="BB53" s="412">
        <v>1.2709999999999999</v>
      </c>
      <c r="BC53" s="414">
        <v>0.61029999999999995</v>
      </c>
      <c r="BD53" s="413">
        <v>2.0529999999999999</v>
      </c>
      <c r="ET53" s="378"/>
      <c r="EU53" s="378"/>
      <c r="EV53" s="378"/>
      <c r="EW53" s="378"/>
      <c r="EX53" s="378"/>
      <c r="EY53" s="378"/>
      <c r="EZ53" s="378"/>
      <c r="FA53" s="378"/>
      <c r="FB53" s="378"/>
      <c r="FC53" s="378"/>
      <c r="FD53" s="378"/>
      <c r="FE53" s="378"/>
      <c r="FF53" s="378"/>
      <c r="FG53" s="378"/>
      <c r="FH53" s="378"/>
      <c r="FI53" s="378"/>
      <c r="FJ53" s="378"/>
      <c r="FK53" s="378"/>
      <c r="FL53" s="378"/>
      <c r="FM53" s="378"/>
      <c r="FN53" s="378"/>
    </row>
    <row r="54" spans="1:170" ht="15" hidden="1" customHeight="1" x14ac:dyDescent="0.4">
      <c r="A54" s="409" t="s">
        <v>17</v>
      </c>
      <c r="B54" s="415">
        <v>3.8E-3</v>
      </c>
      <c r="C54" s="412">
        <v>8.0000000000000002E-3</v>
      </c>
      <c r="D54" s="412">
        <v>3.0000000000000001E-3</v>
      </c>
      <c r="E54" s="414">
        <v>3.8E-3</v>
      </c>
      <c r="F54" s="412">
        <v>4.0000000000000001E-3</v>
      </c>
      <c r="G54" s="412">
        <v>4.0000000000000001E-3</v>
      </c>
      <c r="H54" s="412">
        <v>5.0000000000000001E-3</v>
      </c>
      <c r="I54" s="412">
        <v>4.0000000000000001E-3</v>
      </c>
      <c r="J54" s="412">
        <v>4.0000000000000001E-3</v>
      </c>
      <c r="K54" s="412">
        <v>4.0000000000000001E-3</v>
      </c>
      <c r="L54" s="413">
        <v>4.0000000000000001E-3</v>
      </c>
      <c r="M54" s="415">
        <v>1.6E-2</v>
      </c>
      <c r="N54" s="412">
        <v>1.2999999999999999E-2</v>
      </c>
      <c r="O54" s="412">
        <v>6.2E-2</v>
      </c>
      <c r="P54" s="412">
        <v>1.2999999999999999E-2</v>
      </c>
      <c r="Q54" s="412">
        <v>8.9999999999999993E-3</v>
      </c>
      <c r="R54" s="412">
        <v>1.4E-2</v>
      </c>
      <c r="S54" s="412">
        <v>1.2999999999999999E-2</v>
      </c>
      <c r="T54" s="412">
        <v>1.4999999999999999E-2</v>
      </c>
      <c r="U54" s="412">
        <v>6.0000000000000001E-3</v>
      </c>
      <c r="V54" s="412">
        <v>0.01</v>
      </c>
      <c r="W54" s="413">
        <v>4.0000000000000001E-3</v>
      </c>
      <c r="X54" s="415">
        <v>5.8999999999999999E-3</v>
      </c>
      <c r="Y54" s="414">
        <v>5.8999999999999999E-3</v>
      </c>
      <c r="Z54" s="412">
        <v>2.5000000000000001E-2</v>
      </c>
      <c r="AA54" s="414">
        <v>5.8999999999999999E-3</v>
      </c>
      <c r="AB54" s="412">
        <v>8.9999999999999993E-3</v>
      </c>
      <c r="AC54" s="412">
        <v>1E-3</v>
      </c>
      <c r="AD54" s="412">
        <v>3.0000000000000001E-3</v>
      </c>
      <c r="AE54" s="412">
        <v>1.0999999999999999E-2</v>
      </c>
      <c r="AF54" s="412">
        <v>5.6000000000000001E-2</v>
      </c>
      <c r="AG54" s="412">
        <v>2E-3</v>
      </c>
      <c r="AH54" s="413">
        <v>8.9999999999999993E-3</v>
      </c>
      <c r="AI54" s="415">
        <v>0.1658</v>
      </c>
      <c r="AJ54" s="414">
        <v>0.1658</v>
      </c>
      <c r="AK54" s="412">
        <v>2.8620000000000001</v>
      </c>
      <c r="AL54" s="414">
        <v>0.1658</v>
      </c>
      <c r="AM54" s="412">
        <v>4.8979999999999997</v>
      </c>
      <c r="AN54" s="412">
        <v>8.0000000000000002E-3</v>
      </c>
      <c r="AO54" s="412">
        <v>3.5999999999999997E-2</v>
      </c>
      <c r="AP54" s="412">
        <v>4.4999999999999998E-2</v>
      </c>
      <c r="AQ54" s="412">
        <v>3.0000000000000001E-3</v>
      </c>
      <c r="AR54" s="412">
        <v>4.0000000000000001E-3</v>
      </c>
      <c r="AS54" s="413">
        <v>8.0000000000000002E-3</v>
      </c>
      <c r="AT54" s="415"/>
      <c r="AU54" s="412">
        <v>0.33100000000000002</v>
      </c>
      <c r="AV54" s="412">
        <v>17.093</v>
      </c>
      <c r="AW54" s="412">
        <v>11.42</v>
      </c>
      <c r="AX54" s="412">
        <v>1.7230000000000001</v>
      </c>
      <c r="AY54" s="412">
        <v>0.23400000000000001</v>
      </c>
      <c r="AZ54" s="412">
        <v>0.503</v>
      </c>
      <c r="BA54" s="412">
        <v>0.39300000000000002</v>
      </c>
      <c r="BB54" s="412">
        <v>0.34100000000000003</v>
      </c>
      <c r="BC54" s="414">
        <v>0</v>
      </c>
      <c r="BD54" s="413">
        <v>2.7450000000000001</v>
      </c>
      <c r="ET54" s="378"/>
      <c r="EU54" s="378"/>
      <c r="EV54" s="378"/>
      <c r="EW54" s="378"/>
      <c r="EX54" s="378"/>
      <c r="EY54" s="378"/>
      <c r="EZ54" s="378"/>
      <c r="FA54" s="378"/>
      <c r="FB54" s="378"/>
      <c r="FC54" s="378"/>
      <c r="FD54" s="378"/>
      <c r="FE54" s="378"/>
      <c r="FF54" s="378"/>
      <c r="FG54" s="378"/>
      <c r="FH54" s="378"/>
      <c r="FI54" s="378"/>
      <c r="FJ54" s="378"/>
      <c r="FK54" s="378"/>
      <c r="FL54" s="378"/>
      <c r="FM54" s="378"/>
      <c r="FN54" s="378"/>
    </row>
    <row r="55" spans="1:170" ht="15" hidden="1" customHeight="1" x14ac:dyDescent="0.4">
      <c r="A55" s="409" t="s">
        <v>18</v>
      </c>
      <c r="B55" s="415">
        <v>2.3200000000000001E-5</v>
      </c>
      <c r="C55" s="416">
        <v>2.8999999999999997E-5</v>
      </c>
      <c r="D55" s="416">
        <v>2.8999999999999997E-5</v>
      </c>
      <c r="E55" s="416">
        <v>2.3200000000000001E-5</v>
      </c>
      <c r="F55" s="416">
        <v>2.8999999999999997E-5</v>
      </c>
      <c r="G55" s="416">
        <v>2.8999999999999997E-5</v>
      </c>
      <c r="H55" s="416">
        <v>2.8999999999999997E-5</v>
      </c>
      <c r="I55" s="416">
        <v>2.8999999999999997E-5</v>
      </c>
      <c r="J55" s="416">
        <v>2.8999999999999997E-5</v>
      </c>
      <c r="K55" s="416">
        <v>2.8999999999999997E-5</v>
      </c>
      <c r="L55" s="417">
        <v>2.8999999999999997E-5</v>
      </c>
      <c r="M55" s="415">
        <v>1.0410999999999999E-3</v>
      </c>
      <c r="N55" s="416">
        <v>1.1019999999999999E-3</v>
      </c>
      <c r="O55" s="416">
        <v>1.044E-3</v>
      </c>
      <c r="P55" s="416">
        <v>7.539999999999999E-4</v>
      </c>
      <c r="Q55" s="416">
        <v>1.16E-3</v>
      </c>
      <c r="R55" s="416">
        <v>1.044E-3</v>
      </c>
      <c r="S55" s="416">
        <v>1.421E-3</v>
      </c>
      <c r="T55" s="416">
        <v>1.044E-3</v>
      </c>
      <c r="U55" s="416">
        <v>1.044E-3</v>
      </c>
      <c r="V55" s="416">
        <v>1.2469999999999998E-3</v>
      </c>
      <c r="W55" s="417">
        <v>1.073E-3</v>
      </c>
      <c r="X55" s="415">
        <v>9.1020000000000004E-2</v>
      </c>
      <c r="Y55" s="414">
        <v>9.1020000000000004E-2</v>
      </c>
      <c r="Z55" s="416">
        <v>9.6600000000000005E-2</v>
      </c>
      <c r="AA55" s="416">
        <v>9.1020000000000004E-2</v>
      </c>
      <c r="AB55" s="416">
        <v>0.1056</v>
      </c>
      <c r="AC55" s="416">
        <v>0.1048</v>
      </c>
      <c r="AD55" s="416">
        <v>0.10199999999999999</v>
      </c>
      <c r="AE55" s="416">
        <v>9.8400000000000001E-2</v>
      </c>
      <c r="AF55" s="416">
        <v>7.1399999999999991E-2</v>
      </c>
      <c r="AG55" s="416">
        <v>7.9399999999999998E-2</v>
      </c>
      <c r="AH55" s="417">
        <v>8.2799999999999999E-2</v>
      </c>
      <c r="AI55" s="415">
        <v>6.6825000000000001E-3</v>
      </c>
      <c r="AJ55" s="414">
        <v>6.6825000000000001E-3</v>
      </c>
      <c r="AK55" s="416">
        <v>3.7950000000000002E-3</v>
      </c>
      <c r="AL55" s="416">
        <v>6.6825000000000001E-3</v>
      </c>
      <c r="AM55" s="416">
        <v>6.7650000000000002E-3</v>
      </c>
      <c r="AN55" s="416">
        <v>6.2700000000000004E-3</v>
      </c>
      <c r="AO55" s="416">
        <v>6.6E-3</v>
      </c>
      <c r="AP55" s="416">
        <v>8.7449999999999993E-3</v>
      </c>
      <c r="AQ55" s="416">
        <v>6.7650000000000002E-3</v>
      </c>
      <c r="AR55" s="416">
        <v>6.6E-3</v>
      </c>
      <c r="AS55" s="417">
        <v>7.4249999999999993E-3</v>
      </c>
      <c r="AT55" s="415">
        <v>8.4221400000000002E-2</v>
      </c>
      <c r="AU55" s="416">
        <v>0.17043000000000003</v>
      </c>
      <c r="AV55" s="416">
        <v>0.34431000000000006</v>
      </c>
      <c r="AW55" s="416">
        <v>0.27889800000000003</v>
      </c>
      <c r="AX55" s="416">
        <v>0.24895200000000003</v>
      </c>
      <c r="AY55" s="416">
        <v>0.25336800000000004</v>
      </c>
      <c r="AZ55" s="416">
        <v>0.26275200000000004</v>
      </c>
      <c r="BA55" s="416">
        <v>0.27793200000000001</v>
      </c>
      <c r="BB55" s="416">
        <v>0.175398</v>
      </c>
      <c r="BC55" s="416">
        <v>8.4221400000000002E-2</v>
      </c>
      <c r="BD55" s="417">
        <v>0.28331400000000001</v>
      </c>
      <c r="ET55" s="378"/>
      <c r="EU55" s="378"/>
      <c r="EV55" s="378"/>
      <c r="EW55" s="378"/>
      <c r="EX55" s="378"/>
      <c r="EY55" s="378"/>
      <c r="EZ55" s="378"/>
      <c r="FA55" s="378"/>
      <c r="FB55" s="378"/>
      <c r="FC55" s="378"/>
      <c r="FD55" s="378"/>
      <c r="FE55" s="378"/>
      <c r="FF55" s="378"/>
      <c r="FG55" s="378"/>
      <c r="FH55" s="378"/>
      <c r="FI55" s="378"/>
      <c r="FJ55" s="378"/>
      <c r="FK55" s="378"/>
      <c r="FL55" s="378"/>
      <c r="FM55" s="378"/>
      <c r="FN55" s="378"/>
    </row>
    <row r="56" spans="1:170" ht="15" hidden="1" customHeight="1" x14ac:dyDescent="0.4">
      <c r="A56" s="409" t="s">
        <v>19</v>
      </c>
      <c r="B56" s="415">
        <v>5.44E-4</v>
      </c>
      <c r="C56" s="416">
        <v>6.8000000000000005E-4</v>
      </c>
      <c r="D56" s="416">
        <v>6.8000000000000005E-4</v>
      </c>
      <c r="E56" s="416">
        <v>5.44E-4</v>
      </c>
      <c r="F56" s="416">
        <v>6.8000000000000005E-4</v>
      </c>
      <c r="G56" s="416">
        <v>6.8000000000000005E-4</v>
      </c>
      <c r="H56" s="416">
        <v>6.8000000000000005E-4</v>
      </c>
      <c r="I56" s="416">
        <v>6.8000000000000005E-4</v>
      </c>
      <c r="J56" s="416">
        <v>6.8000000000000005E-4</v>
      </c>
      <c r="K56" s="416">
        <v>6.8000000000000005E-4</v>
      </c>
      <c r="L56" s="417">
        <v>6.8000000000000005E-4</v>
      </c>
      <c r="M56" s="415">
        <v>2.4412000000000003E-2</v>
      </c>
      <c r="N56" s="416">
        <v>2.5840000000000002E-2</v>
      </c>
      <c r="O56" s="416">
        <v>2.4479999999999998E-2</v>
      </c>
      <c r="P56" s="416">
        <v>1.7680000000000001E-2</v>
      </c>
      <c r="Q56" s="416">
        <v>2.7200000000000002E-2</v>
      </c>
      <c r="R56" s="416">
        <v>2.4479999999999998E-2</v>
      </c>
      <c r="S56" s="416">
        <v>3.3320000000000002E-2</v>
      </c>
      <c r="T56" s="416">
        <v>2.4479999999999998E-2</v>
      </c>
      <c r="U56" s="416">
        <v>2.4479999999999998E-2</v>
      </c>
      <c r="V56" s="416">
        <v>2.9239999999999999E-2</v>
      </c>
      <c r="W56" s="417">
        <v>2.5160000000000002E-2</v>
      </c>
      <c r="X56" s="415">
        <v>0.19478279999999998</v>
      </c>
      <c r="Y56" s="414">
        <v>0.19478279999999998</v>
      </c>
      <c r="Z56" s="416">
        <v>0.20672399999999999</v>
      </c>
      <c r="AA56" s="416">
        <v>0.19478279999999998</v>
      </c>
      <c r="AB56" s="416">
        <v>0.22598399999999999</v>
      </c>
      <c r="AC56" s="416">
        <v>0.224272</v>
      </c>
      <c r="AD56" s="416">
        <v>0.21828</v>
      </c>
      <c r="AE56" s="416">
        <v>0.21057599999999999</v>
      </c>
      <c r="AF56" s="416">
        <v>0.15279599999999999</v>
      </c>
      <c r="AG56" s="416">
        <v>0.16991599999999998</v>
      </c>
      <c r="AH56" s="417">
        <v>0.17719199999999996</v>
      </c>
      <c r="AI56" s="415">
        <v>1.7333999999999999E-2</v>
      </c>
      <c r="AJ56" s="414">
        <v>1.7333999999999999E-2</v>
      </c>
      <c r="AK56" s="416">
        <v>9.8439999999999986E-3</v>
      </c>
      <c r="AL56" s="416">
        <v>1.7333999999999999E-2</v>
      </c>
      <c r="AM56" s="416">
        <v>1.7547999999999998E-2</v>
      </c>
      <c r="AN56" s="416">
        <v>1.6263999999999997E-2</v>
      </c>
      <c r="AO56" s="416">
        <v>1.712E-2</v>
      </c>
      <c r="AP56" s="416">
        <v>2.2683999999999996E-2</v>
      </c>
      <c r="AQ56" s="416">
        <v>1.7547999999999998E-2</v>
      </c>
      <c r="AR56" s="416">
        <v>1.712E-2</v>
      </c>
      <c r="AS56" s="417">
        <v>1.9259999999999996E-2</v>
      </c>
      <c r="AT56" s="415">
        <v>0.19895779999999999</v>
      </c>
      <c r="AU56" s="416">
        <v>0.40261000000000002</v>
      </c>
      <c r="AV56" s="416">
        <v>0.81337000000000004</v>
      </c>
      <c r="AW56" s="416">
        <v>0.65884600000000004</v>
      </c>
      <c r="AX56" s="416">
        <v>0.58810399999999996</v>
      </c>
      <c r="AY56" s="416">
        <v>0.59853600000000007</v>
      </c>
      <c r="AZ56" s="416">
        <v>0.62070400000000003</v>
      </c>
      <c r="BA56" s="416">
        <v>0.65656399999999993</v>
      </c>
      <c r="BB56" s="416">
        <v>0.41434599999999994</v>
      </c>
      <c r="BC56" s="416">
        <v>0.19895779999999999</v>
      </c>
      <c r="BD56" s="417">
        <v>0.66927800000000004</v>
      </c>
      <c r="ET56" s="378"/>
      <c r="EU56" s="378"/>
      <c r="EV56" s="378"/>
      <c r="EW56" s="378"/>
      <c r="EX56" s="378"/>
      <c r="EY56" s="378"/>
      <c r="EZ56" s="378"/>
      <c r="FA56" s="378"/>
      <c r="FB56" s="378"/>
      <c r="FC56" s="378"/>
      <c r="FD56" s="378"/>
      <c r="FE56" s="378"/>
      <c r="FF56" s="378"/>
      <c r="FG56" s="378"/>
      <c r="FH56" s="378"/>
      <c r="FI56" s="378"/>
      <c r="FJ56" s="378"/>
      <c r="FK56" s="378"/>
      <c r="FL56" s="378"/>
      <c r="FM56" s="378"/>
      <c r="FN56" s="378"/>
    </row>
    <row r="57" spans="1:170" ht="15" hidden="1" customHeight="1" x14ac:dyDescent="0.4">
      <c r="A57" s="409" t="s">
        <v>20</v>
      </c>
      <c r="B57" s="415">
        <v>7.1000000000000004E-3</v>
      </c>
      <c r="C57" s="412">
        <v>1.2E-2</v>
      </c>
      <c r="D57" s="412">
        <v>7.0000000000000001E-3</v>
      </c>
      <c r="E57" s="414">
        <v>7.1000000000000004E-3</v>
      </c>
      <c r="F57" s="412">
        <v>8.0000000000000002E-3</v>
      </c>
      <c r="G57" s="412">
        <v>8.0000000000000002E-3</v>
      </c>
      <c r="H57" s="412">
        <v>8.0000000000000002E-3</v>
      </c>
      <c r="I57" s="412">
        <v>8.0000000000000002E-3</v>
      </c>
      <c r="J57" s="412">
        <v>8.0000000000000002E-3</v>
      </c>
      <c r="K57" s="412">
        <v>8.0000000000000002E-3</v>
      </c>
      <c r="L57" s="413">
        <v>7.0000000000000001E-3</v>
      </c>
      <c r="M57" s="415">
        <v>1.06E-2</v>
      </c>
      <c r="N57" s="412">
        <v>1.2E-2</v>
      </c>
      <c r="O57" s="412">
        <v>1.0999999999999999E-2</v>
      </c>
      <c r="P57" s="412">
        <v>8.0000000000000002E-3</v>
      </c>
      <c r="Q57" s="412">
        <v>1.2999999999999999E-2</v>
      </c>
      <c r="R57" s="412">
        <v>1.0999999999999999E-2</v>
      </c>
      <c r="S57" s="412">
        <v>1.2E-2</v>
      </c>
      <c r="T57" s="412">
        <v>1.0999999999999999E-2</v>
      </c>
      <c r="U57" s="412">
        <v>1.2E-2</v>
      </c>
      <c r="V57" s="412">
        <v>1.2E-2</v>
      </c>
      <c r="W57" s="413">
        <v>1.0999999999999999E-2</v>
      </c>
      <c r="X57" s="415">
        <v>1.06E-2</v>
      </c>
      <c r="Y57" s="414">
        <v>1.06E-2</v>
      </c>
      <c r="Z57" s="412">
        <v>1.0999999999999999E-2</v>
      </c>
      <c r="AA57" s="414">
        <v>1.06E-2</v>
      </c>
      <c r="AB57" s="412">
        <v>1.2E-2</v>
      </c>
      <c r="AC57" s="412">
        <v>1.0999999999999999E-2</v>
      </c>
      <c r="AD57" s="412">
        <v>1.0999999999999999E-2</v>
      </c>
      <c r="AE57" s="412">
        <v>1.0999999999999999E-2</v>
      </c>
      <c r="AF57" s="412">
        <v>0.01</v>
      </c>
      <c r="AG57" s="412">
        <v>0.01</v>
      </c>
      <c r="AH57" s="413">
        <v>0.01</v>
      </c>
      <c r="AI57" s="415">
        <v>1.0500000000000001E-2</v>
      </c>
      <c r="AJ57" s="414">
        <v>1.0500000000000001E-2</v>
      </c>
      <c r="AK57" s="412">
        <v>1.0999999999999999E-2</v>
      </c>
      <c r="AL57" s="414">
        <v>1.0500000000000001E-2</v>
      </c>
      <c r="AM57" s="412">
        <v>1.2999999999999999E-2</v>
      </c>
      <c r="AN57" s="412">
        <v>1.0999999999999999E-2</v>
      </c>
      <c r="AO57" s="412">
        <v>1.0999999999999999E-2</v>
      </c>
      <c r="AP57" s="412">
        <v>1.0999999999999999E-2</v>
      </c>
      <c r="AQ57" s="412">
        <v>1.0999999999999999E-2</v>
      </c>
      <c r="AR57" s="412">
        <v>1.0999999999999999E-2</v>
      </c>
      <c r="AS57" s="413">
        <v>1.0999999999999999E-2</v>
      </c>
      <c r="AT57" s="415">
        <v>0.49049999999999999</v>
      </c>
      <c r="AU57" s="412">
        <v>0.27100000000000002</v>
      </c>
      <c r="AV57" s="412">
        <v>0.58299999999999996</v>
      </c>
      <c r="AW57" s="412">
        <v>0.47199999999999998</v>
      </c>
      <c r="AX57" s="412">
        <v>0.52200000000000002</v>
      </c>
      <c r="AY57" s="412">
        <v>0.45700000000000002</v>
      </c>
      <c r="AZ57" s="412">
        <v>0.48899999999999999</v>
      </c>
      <c r="BA57" s="412">
        <v>0.54400000000000004</v>
      </c>
      <c r="BB57" s="412">
        <v>0.27900000000000003</v>
      </c>
      <c r="BC57" s="414">
        <v>0.49049999999999999</v>
      </c>
      <c r="BD57" s="413">
        <v>0.47899999999999998</v>
      </c>
      <c r="ET57" s="378"/>
      <c r="EU57" s="378"/>
      <c r="EV57" s="378"/>
      <c r="EW57" s="378"/>
      <c r="EX57" s="378"/>
      <c r="EY57" s="378"/>
      <c r="EZ57" s="378"/>
      <c r="FA57" s="378"/>
      <c r="FB57" s="378"/>
      <c r="FC57" s="378"/>
      <c r="FD57" s="378"/>
      <c r="FE57" s="378"/>
      <c r="FF57" s="378"/>
      <c r="FG57" s="378"/>
      <c r="FH57" s="378"/>
      <c r="FI57" s="378"/>
      <c r="FJ57" s="378"/>
      <c r="FK57" s="378"/>
      <c r="FL57" s="378"/>
      <c r="FM57" s="378"/>
      <c r="FN57" s="378"/>
    </row>
    <row r="58" spans="1:170" ht="15" hidden="1" customHeight="1" x14ac:dyDescent="0.4">
      <c r="A58" s="418" t="s">
        <v>21</v>
      </c>
      <c r="B58" s="419">
        <v>6.9999999999999999E-4</v>
      </c>
      <c r="C58" s="420">
        <v>1E-3</v>
      </c>
      <c r="D58" s="420">
        <v>1E-3</v>
      </c>
      <c r="E58" s="423">
        <v>6.9999999999999999E-4</v>
      </c>
      <c r="F58" s="420">
        <v>1E-3</v>
      </c>
      <c r="G58" s="420">
        <v>1E-3</v>
      </c>
      <c r="H58" s="420">
        <v>1E-3</v>
      </c>
      <c r="I58" s="420">
        <v>1E-3</v>
      </c>
      <c r="J58" s="420">
        <v>1E-3</v>
      </c>
      <c r="K58" s="420">
        <v>1E-3</v>
      </c>
      <c r="L58" s="421">
        <v>1E-3</v>
      </c>
      <c r="M58" s="419">
        <v>1E-3</v>
      </c>
      <c r="N58" s="420">
        <v>1E-3</v>
      </c>
      <c r="O58" s="420">
        <v>1E-3</v>
      </c>
      <c r="P58" s="420">
        <v>1E-3</v>
      </c>
      <c r="Q58" s="420">
        <v>1E-3</v>
      </c>
      <c r="R58" s="420">
        <v>1E-3</v>
      </c>
      <c r="S58" s="420">
        <v>1E-3</v>
      </c>
      <c r="T58" s="420">
        <v>1E-3</v>
      </c>
      <c r="U58" s="420">
        <v>1E-3</v>
      </c>
      <c r="V58" s="420">
        <v>1E-3</v>
      </c>
      <c r="W58" s="421">
        <v>1E-3</v>
      </c>
      <c r="X58" s="419">
        <v>1.1000000000000001E-3</v>
      </c>
      <c r="Y58" s="423">
        <v>1.1000000000000001E-3</v>
      </c>
      <c r="Z58" s="420">
        <v>1E-3</v>
      </c>
      <c r="AA58" s="423">
        <v>1.1000000000000001E-3</v>
      </c>
      <c r="AB58" s="420">
        <v>1E-3</v>
      </c>
      <c r="AC58" s="420">
        <v>1E-3</v>
      </c>
      <c r="AD58" s="420">
        <v>1E-3</v>
      </c>
      <c r="AE58" s="420">
        <v>1E-3</v>
      </c>
      <c r="AF58" s="420">
        <v>1E-3</v>
      </c>
      <c r="AG58" s="420">
        <v>1E-3</v>
      </c>
      <c r="AH58" s="421">
        <v>1E-3</v>
      </c>
      <c r="AI58" s="422">
        <v>1E-3</v>
      </c>
      <c r="AJ58" s="423">
        <v>1E-3</v>
      </c>
      <c r="AK58" s="420">
        <v>1E-3</v>
      </c>
      <c r="AL58" s="423">
        <v>1E-3</v>
      </c>
      <c r="AM58" s="420">
        <v>1E-3</v>
      </c>
      <c r="AN58" s="420">
        <v>1E-3</v>
      </c>
      <c r="AO58" s="420">
        <v>1E-3</v>
      </c>
      <c r="AP58" s="420">
        <v>1E-3</v>
      </c>
      <c r="AQ58" s="420">
        <v>1E-3</v>
      </c>
      <c r="AR58" s="420">
        <v>1E-3</v>
      </c>
      <c r="AS58" s="421">
        <v>1E-3</v>
      </c>
      <c r="AT58" s="422">
        <v>6.54E-2</v>
      </c>
      <c r="AU58" s="420">
        <v>3.5999999999999997E-2</v>
      </c>
      <c r="AV58" s="420">
        <v>7.8E-2</v>
      </c>
      <c r="AW58" s="420">
        <v>6.3E-2</v>
      </c>
      <c r="AX58" s="420">
        <v>7.0000000000000007E-2</v>
      </c>
      <c r="AY58" s="420">
        <v>6.0999999999999999E-2</v>
      </c>
      <c r="AZ58" s="420">
        <v>6.5000000000000002E-2</v>
      </c>
      <c r="BA58" s="420">
        <v>7.2999999999999995E-2</v>
      </c>
      <c r="BB58" s="420">
        <v>3.6999999999999998E-2</v>
      </c>
      <c r="BC58" s="423">
        <v>6.54E-2</v>
      </c>
      <c r="BD58" s="421">
        <v>6.4000000000000001E-2</v>
      </c>
      <c r="ET58" s="378"/>
      <c r="EU58" s="378"/>
      <c r="EV58" s="378"/>
      <c r="EW58" s="378"/>
      <c r="EX58" s="378"/>
      <c r="EY58" s="378"/>
      <c r="EZ58" s="378"/>
      <c r="FA58" s="378"/>
      <c r="FB58" s="378"/>
      <c r="FC58" s="378"/>
      <c r="FD58" s="378"/>
      <c r="FE58" s="378"/>
      <c r="FF58" s="378"/>
      <c r="FG58" s="378"/>
      <c r="FH58" s="378"/>
      <c r="FI58" s="378"/>
      <c r="FJ58" s="378"/>
      <c r="FK58" s="378"/>
      <c r="FL58" s="378"/>
      <c r="FM58" s="378"/>
      <c r="FN58" s="378"/>
    </row>
    <row r="59" spans="1:170" ht="15" customHeight="1" x14ac:dyDescent="0.4">
      <c r="A59" s="406" t="s">
        <v>348</v>
      </c>
      <c r="B59" s="378"/>
      <c r="ET59" s="378"/>
      <c r="EU59" s="378"/>
      <c r="EV59" s="378"/>
      <c r="EW59" s="378"/>
      <c r="EX59" s="378"/>
      <c r="EY59" s="378"/>
      <c r="EZ59" s="378"/>
      <c r="FA59" s="378"/>
      <c r="FB59" s="378"/>
      <c r="FC59" s="378"/>
      <c r="FD59" s="378"/>
      <c r="FE59" s="378"/>
      <c r="FF59" s="378"/>
      <c r="FG59" s="378"/>
      <c r="FH59" s="378"/>
      <c r="FI59" s="378"/>
      <c r="FJ59" s="378"/>
      <c r="FK59" s="378"/>
      <c r="FL59" s="378"/>
      <c r="FM59" s="378"/>
      <c r="FN59" s="378"/>
    </row>
    <row r="60" spans="1:170" ht="99" customHeight="1" x14ac:dyDescent="0.4">
      <c r="A60" s="680" t="s">
        <v>352</v>
      </c>
      <c r="B60" s="426" t="s">
        <v>76</v>
      </c>
      <c r="C60" s="426" t="s">
        <v>78</v>
      </c>
      <c r="D60" s="426" t="s">
        <v>80</v>
      </c>
      <c r="I60" s="771"/>
      <c r="J60" s="772"/>
      <c r="K60" s="772"/>
      <c r="L60" s="773"/>
      <c r="M60" s="772" t="s">
        <v>58</v>
      </c>
      <c r="N60" s="772" t="s">
        <v>59</v>
      </c>
      <c r="O60" s="772" t="s">
        <v>60</v>
      </c>
      <c r="P60" s="772" t="s">
        <v>61</v>
      </c>
      <c r="Q60" s="772" t="s">
        <v>62</v>
      </c>
      <c r="R60" s="772" t="s">
        <v>63</v>
      </c>
      <c r="S60" s="772" t="s">
        <v>64</v>
      </c>
      <c r="T60" s="772" t="s">
        <v>65</v>
      </c>
      <c r="U60" s="772" t="s">
        <v>66</v>
      </c>
      <c r="V60" s="773" t="s">
        <v>67</v>
      </c>
      <c r="EN60" s="378"/>
      <c r="EO60" s="378"/>
      <c r="EP60" s="378"/>
      <c r="EQ60" s="378"/>
      <c r="ER60" s="378"/>
      <c r="ES60" s="378"/>
      <c r="ET60" s="378"/>
      <c r="EU60" s="378"/>
      <c r="EV60" s="378"/>
      <c r="EW60" s="378"/>
      <c r="EX60" s="378"/>
      <c r="EY60" s="378"/>
      <c r="EZ60" s="378"/>
      <c r="FA60" s="378"/>
      <c r="FB60" s="378"/>
      <c r="FC60" s="378"/>
      <c r="FD60" s="378"/>
      <c r="FE60" s="378"/>
      <c r="FF60" s="378"/>
      <c r="FG60" s="378"/>
      <c r="FH60" s="378"/>
    </row>
    <row r="61" spans="1:170" x14ac:dyDescent="0.4">
      <c r="A61" s="804" t="s">
        <v>83</v>
      </c>
      <c r="B61" s="683">
        <v>1.6174376085796962E-3</v>
      </c>
      <c r="C61" s="427"/>
      <c r="D61" s="683">
        <v>0.33652641827503693</v>
      </c>
      <c r="I61" s="774" t="s">
        <v>84</v>
      </c>
      <c r="J61" s="775"/>
      <c r="K61" s="775"/>
      <c r="L61" s="776"/>
      <c r="M61" s="775"/>
      <c r="N61" s="775"/>
      <c r="O61" s="775"/>
      <c r="P61" s="775"/>
      <c r="Q61" s="775"/>
      <c r="R61" s="775"/>
      <c r="S61" s="775"/>
      <c r="T61" s="775"/>
      <c r="U61" s="775"/>
      <c r="V61" s="776"/>
      <c r="EN61" s="378"/>
      <c r="EO61" s="378"/>
      <c r="EP61" s="378"/>
      <c r="EQ61" s="378"/>
      <c r="ER61" s="378"/>
      <c r="ES61" s="378"/>
      <c r="ET61" s="378"/>
      <c r="EU61" s="378"/>
      <c r="EV61" s="378"/>
      <c r="EW61" s="378"/>
      <c r="EX61" s="378"/>
      <c r="EY61" s="378"/>
      <c r="EZ61" s="378"/>
      <c r="FA61" s="378"/>
      <c r="FB61" s="378"/>
      <c r="FC61" s="378"/>
      <c r="FD61" s="378"/>
      <c r="FE61" s="378"/>
      <c r="FF61" s="378"/>
      <c r="FG61" s="378"/>
      <c r="FH61" s="378"/>
    </row>
    <row r="62" spans="1:170" x14ac:dyDescent="0.4">
      <c r="A62" s="428" t="s">
        <v>52</v>
      </c>
      <c r="B62" s="429"/>
      <c r="C62" s="825">
        <v>0.72399999999999998</v>
      </c>
      <c r="D62" s="681">
        <v>0.33900000000000002</v>
      </c>
      <c r="I62" s="774"/>
      <c r="J62" s="775"/>
      <c r="K62" s="775"/>
      <c r="L62" s="776" t="s">
        <v>83</v>
      </c>
      <c r="M62" s="777">
        <v>0.1355423999975375</v>
      </c>
      <c r="N62" s="777">
        <v>1.8289159775951552E-3</v>
      </c>
      <c r="O62" s="777">
        <v>0.6760662654593077</v>
      </c>
      <c r="P62" s="777">
        <v>2.608918348652102E-3</v>
      </c>
      <c r="Q62" s="777">
        <v>2.7008957862976707E-3</v>
      </c>
      <c r="R62" s="777">
        <v>1.5851958535939477E-3</v>
      </c>
      <c r="S62" s="777">
        <v>2.1741916287782051E-3</v>
      </c>
      <c r="T62" s="777">
        <v>1.6744730827130207E-2</v>
      </c>
      <c r="U62" s="777">
        <v>1.0090701733931572E-3</v>
      </c>
      <c r="V62" s="778">
        <v>1.6174376085796962E-3</v>
      </c>
      <c r="EN62" s="378"/>
      <c r="EO62" s="378"/>
      <c r="EP62" s="378"/>
      <c r="EQ62" s="378"/>
      <c r="ER62" s="378"/>
      <c r="ES62" s="378"/>
      <c r="ET62" s="378"/>
      <c r="EU62" s="378"/>
      <c r="EV62" s="378"/>
      <c r="EW62" s="378"/>
      <c r="EX62" s="378"/>
      <c r="EY62" s="378"/>
      <c r="EZ62" s="378"/>
      <c r="FA62" s="378"/>
      <c r="FB62" s="378"/>
      <c r="FC62" s="378"/>
      <c r="FD62" s="378"/>
      <c r="FE62" s="378"/>
      <c r="FF62" s="378"/>
      <c r="FG62" s="378"/>
      <c r="FH62" s="378"/>
    </row>
    <row r="63" spans="1:170" x14ac:dyDescent="0.4">
      <c r="A63" s="428" t="s">
        <v>55</v>
      </c>
      <c r="B63" s="429"/>
      <c r="C63" s="825">
        <v>0.15500000000000003</v>
      </c>
      <c r="D63" s="681">
        <v>0.39</v>
      </c>
      <c r="I63" s="774"/>
      <c r="J63" s="775"/>
      <c r="K63" s="775"/>
      <c r="L63" s="776" t="s">
        <v>87</v>
      </c>
      <c r="M63" s="777">
        <v>0.49786616780544413</v>
      </c>
      <c r="N63" s="777">
        <v>0.67316337223659473</v>
      </c>
      <c r="O63" s="777">
        <v>0</v>
      </c>
      <c r="P63" s="777">
        <v>0.10304545537311043</v>
      </c>
      <c r="Q63" s="777">
        <v>0.4195867457494879</v>
      </c>
      <c r="R63" s="777">
        <v>0.26113923323443305</v>
      </c>
      <c r="S63" s="777">
        <v>0.35362704677483497</v>
      </c>
      <c r="T63" s="777">
        <v>0.28822691151502539</v>
      </c>
      <c r="U63" s="777">
        <v>0.49416859425307252</v>
      </c>
      <c r="V63" s="778">
        <v>0.24509227238157932</v>
      </c>
      <c r="EN63" s="378"/>
      <c r="EO63" s="378"/>
      <c r="EP63" s="378"/>
      <c r="EQ63" s="378"/>
      <c r="ER63" s="378"/>
      <c r="ES63" s="378"/>
      <c r="ET63" s="378"/>
      <c r="EU63" s="378"/>
      <c r="EV63" s="378"/>
      <c r="EW63" s="378"/>
      <c r="EX63" s="378"/>
      <c r="EY63" s="378"/>
      <c r="EZ63" s="378"/>
      <c r="FA63" s="378"/>
      <c r="FB63" s="378"/>
      <c r="FC63" s="378"/>
      <c r="FD63" s="378"/>
      <c r="FE63" s="378"/>
      <c r="FF63" s="378"/>
      <c r="FG63" s="378"/>
      <c r="FH63" s="378"/>
    </row>
    <row r="64" spans="1:170" x14ac:dyDescent="0.4">
      <c r="A64" s="430" t="s">
        <v>54</v>
      </c>
      <c r="B64" s="431"/>
      <c r="C64" s="826">
        <v>0.121</v>
      </c>
      <c r="D64" s="682">
        <v>0.27600000000000002</v>
      </c>
      <c r="I64" s="774"/>
      <c r="J64" s="775"/>
      <c r="K64" s="775"/>
      <c r="L64" s="776" t="s">
        <v>89</v>
      </c>
      <c r="M64" s="777">
        <v>8.5526740044001778E-2</v>
      </c>
      <c r="N64" s="777">
        <v>0.16562200560959309</v>
      </c>
      <c r="O64" s="777">
        <v>0.14020760187728354</v>
      </c>
      <c r="P64" s="777">
        <v>0.47713204807523141</v>
      </c>
      <c r="Q64" s="777">
        <v>2.677526249798938E-2</v>
      </c>
      <c r="R64" s="777">
        <v>0.38614871648458243</v>
      </c>
      <c r="S64" s="777">
        <v>0.30733180196210669</v>
      </c>
      <c r="T64" s="777">
        <v>0.34114104589481381</v>
      </c>
      <c r="U64" s="777">
        <v>0.24276171361842441</v>
      </c>
      <c r="V64" s="778">
        <v>0.19000920428122672</v>
      </c>
      <c r="EN64" s="378"/>
      <c r="EO64" s="378"/>
      <c r="EP64" s="378"/>
      <c r="EQ64" s="378"/>
      <c r="ER64" s="378"/>
      <c r="ES64" s="378"/>
      <c r="ET64" s="378"/>
      <c r="EU64" s="378"/>
      <c r="EV64" s="378"/>
      <c r="EW64" s="378"/>
      <c r="EX64" s="378"/>
      <c r="EY64" s="378"/>
      <c r="EZ64" s="378"/>
      <c r="FA64" s="378"/>
      <c r="FB64" s="378"/>
      <c r="FC64" s="378"/>
      <c r="FD64" s="378"/>
      <c r="FE64" s="378"/>
      <c r="FF64" s="378"/>
      <c r="FG64" s="378"/>
      <c r="FH64" s="378"/>
    </row>
    <row r="65" spans="1:164" x14ac:dyDescent="0.4">
      <c r="A65" s="806" t="s">
        <v>87</v>
      </c>
      <c r="B65" s="684">
        <v>0.24509227238157932</v>
      </c>
      <c r="C65" s="827"/>
      <c r="D65" s="684">
        <v>0.48118949214778811</v>
      </c>
      <c r="I65" s="774"/>
      <c r="J65" s="775"/>
      <c r="K65" s="775"/>
      <c r="L65" s="776" t="s">
        <v>90</v>
      </c>
      <c r="M65" s="777">
        <v>6.7044608935946555E-3</v>
      </c>
      <c r="N65" s="777">
        <v>3.4786164084511777E-3</v>
      </c>
      <c r="O65" s="777">
        <v>2.9836986154779074E-2</v>
      </c>
      <c r="P65" s="777">
        <v>4.1875006999029449E-3</v>
      </c>
      <c r="Q65" s="777">
        <v>1.5558214322310438E-2</v>
      </c>
      <c r="R65" s="777">
        <v>5.5598700976878374E-4</v>
      </c>
      <c r="S65" s="777">
        <v>4.3423411969270151E-3</v>
      </c>
      <c r="T65" s="777">
        <v>1.9049745988889917E-5</v>
      </c>
      <c r="U65" s="777">
        <v>2.7895866715202009E-4</v>
      </c>
      <c r="V65" s="778">
        <v>5.0354650386327483E-3</v>
      </c>
      <c r="EN65" s="378"/>
      <c r="EO65" s="378"/>
      <c r="EP65" s="378"/>
      <c r="EQ65" s="378"/>
      <c r="ER65" s="378"/>
      <c r="ES65" s="378"/>
      <c r="ET65" s="378"/>
      <c r="EU65" s="378"/>
      <c r="EV65" s="378"/>
      <c r="EW65" s="378"/>
      <c r="EX65" s="378"/>
      <c r="EY65" s="378"/>
      <c r="EZ65" s="378"/>
      <c r="FA65" s="378"/>
      <c r="FB65" s="378"/>
      <c r="FC65" s="378"/>
      <c r="FD65" s="378"/>
      <c r="FE65" s="378"/>
      <c r="FF65" s="378"/>
      <c r="FG65" s="378"/>
      <c r="FH65" s="378"/>
    </row>
    <row r="66" spans="1:164" x14ac:dyDescent="0.4">
      <c r="A66" s="428" t="s">
        <v>52</v>
      </c>
      <c r="B66" s="429"/>
      <c r="C66" s="825">
        <v>6.4000000000000001E-2</v>
      </c>
      <c r="D66" s="681">
        <v>0.32</v>
      </c>
      <c r="I66" s="774"/>
      <c r="J66" s="775"/>
      <c r="K66" s="775"/>
      <c r="L66" s="776" t="s">
        <v>91</v>
      </c>
      <c r="M66" s="777">
        <v>0</v>
      </c>
      <c r="N66" s="777">
        <v>0.12999854284321868</v>
      </c>
      <c r="O66" s="777">
        <v>0</v>
      </c>
      <c r="P66" s="777">
        <v>0.10601108106496286</v>
      </c>
      <c r="Q66" s="777">
        <v>0.32586875519577624</v>
      </c>
      <c r="R66" s="777">
        <v>0.30037037072147649</v>
      </c>
      <c r="S66" s="777">
        <v>0.28479750182027574</v>
      </c>
      <c r="T66" s="777">
        <v>3.8294174391558168E-2</v>
      </c>
      <c r="U66" s="777">
        <v>0.10718368195647784</v>
      </c>
      <c r="V66" s="778">
        <v>5.1283421061912533E-2</v>
      </c>
      <c r="EN66" s="378"/>
      <c r="EO66" s="378"/>
      <c r="EP66" s="378"/>
      <c r="EQ66" s="378"/>
      <c r="ER66" s="378"/>
      <c r="ES66" s="378"/>
      <c r="ET66" s="378"/>
      <c r="EU66" s="378"/>
      <c r="EV66" s="378"/>
      <c r="EW66" s="378"/>
      <c r="EX66" s="378"/>
      <c r="EY66" s="378"/>
      <c r="EZ66" s="378"/>
      <c r="FA66" s="378"/>
      <c r="FB66" s="378"/>
      <c r="FC66" s="378"/>
      <c r="FD66" s="378"/>
      <c r="FE66" s="378"/>
      <c r="FF66" s="378"/>
      <c r="FG66" s="378"/>
      <c r="FH66" s="378"/>
    </row>
    <row r="67" spans="1:164" x14ac:dyDescent="0.4">
      <c r="A67" s="802" t="s">
        <v>54</v>
      </c>
      <c r="B67" s="429"/>
      <c r="C67" s="825">
        <v>3.3000000000000002E-2</v>
      </c>
      <c r="D67" s="681">
        <v>0.32800000000000001</v>
      </c>
      <c r="I67" s="779"/>
      <c r="J67" s="780"/>
      <c r="K67" s="780"/>
      <c r="L67" s="781" t="s">
        <v>93</v>
      </c>
      <c r="M67" s="777">
        <v>0.27436023125942199</v>
      </c>
      <c r="N67" s="777">
        <v>2.5908546924547249E-2</v>
      </c>
      <c r="O67" s="777">
        <v>0.15388914650862973</v>
      </c>
      <c r="P67" s="777">
        <v>0.30701499643814034</v>
      </c>
      <c r="Q67" s="777">
        <v>0.20951012644813838</v>
      </c>
      <c r="R67" s="777">
        <v>5.0200496696145236E-2</v>
      </c>
      <c r="S67" s="777">
        <v>4.7727116617077403E-2</v>
      </c>
      <c r="T67" s="777">
        <v>0.31557408762548356</v>
      </c>
      <c r="U67" s="777">
        <v>0.15459798133148006</v>
      </c>
      <c r="V67" s="778">
        <v>0.50696219962806899</v>
      </c>
      <c r="EN67" s="378"/>
      <c r="EO67" s="378"/>
      <c r="EP67" s="378"/>
      <c r="EQ67" s="378"/>
      <c r="ER67" s="378"/>
      <c r="ES67" s="378"/>
      <c r="ET67" s="378"/>
      <c r="EU67" s="378"/>
      <c r="EV67" s="378"/>
      <c r="EW67" s="378"/>
      <c r="EX67" s="378"/>
      <c r="EY67" s="378"/>
      <c r="EZ67" s="378"/>
      <c r="FA67" s="378"/>
      <c r="FB67" s="378"/>
      <c r="FC67" s="378"/>
      <c r="FD67" s="378"/>
      <c r="FE67" s="378"/>
      <c r="FF67" s="378"/>
      <c r="FG67" s="378"/>
      <c r="FH67" s="378"/>
    </row>
    <row r="68" spans="1:164" x14ac:dyDescent="0.4">
      <c r="A68" s="802" t="s">
        <v>73</v>
      </c>
      <c r="B68" s="429"/>
      <c r="C68" s="825">
        <v>0.89200000000000002</v>
      </c>
      <c r="D68" s="681">
        <v>0.51100000000000001</v>
      </c>
      <c r="I68" s="782" t="s">
        <v>95</v>
      </c>
      <c r="J68" s="783"/>
      <c r="K68" s="783"/>
      <c r="L68" s="784"/>
      <c r="M68" s="783"/>
      <c r="N68" s="783"/>
      <c r="O68" s="783"/>
      <c r="P68" s="783"/>
      <c r="Q68" s="783"/>
      <c r="R68" s="783"/>
      <c r="S68" s="783"/>
      <c r="T68" s="783"/>
      <c r="U68" s="783"/>
      <c r="V68" s="784"/>
      <c r="EN68" s="378"/>
      <c r="EO68" s="378"/>
      <c r="EP68" s="378"/>
      <c r="EQ68" s="378"/>
      <c r="ER68" s="378"/>
      <c r="ES68" s="378"/>
      <c r="ET68" s="378"/>
      <c r="EU68" s="378"/>
      <c r="EV68" s="378"/>
      <c r="EW68" s="378"/>
      <c r="EX68" s="378"/>
      <c r="EY68" s="378"/>
      <c r="EZ68" s="378"/>
      <c r="FA68" s="378"/>
      <c r="FB68" s="378"/>
      <c r="FC68" s="378"/>
      <c r="FD68" s="378"/>
      <c r="FE68" s="378"/>
      <c r="FF68" s="378"/>
      <c r="FG68" s="378"/>
      <c r="FH68" s="378"/>
    </row>
    <row r="69" spans="1:164" x14ac:dyDescent="0.4">
      <c r="A69" s="428" t="s">
        <v>55</v>
      </c>
      <c r="B69" s="429"/>
      <c r="C69" s="825">
        <v>1.100000000000001E-2</v>
      </c>
      <c r="D69" s="681">
        <v>0.34399999999999997</v>
      </c>
      <c r="I69" s="785"/>
      <c r="J69" s="786"/>
      <c r="K69" s="786"/>
      <c r="L69" s="787" t="s">
        <v>96</v>
      </c>
      <c r="M69" s="788">
        <v>0.92051871207183023</v>
      </c>
      <c r="N69" s="788">
        <v>0.26026417892167969</v>
      </c>
      <c r="O69" s="788">
        <v>4.3759205493096545E-2</v>
      </c>
      <c r="P69" s="788">
        <v>0.16043836165987135</v>
      </c>
      <c r="Q69" s="788">
        <v>0.71822904630191153</v>
      </c>
      <c r="R69" s="788">
        <v>0.24357606603609344</v>
      </c>
      <c r="S69" s="788">
        <v>0.59887758317387607</v>
      </c>
      <c r="T69" s="788">
        <v>0.10587003865385776</v>
      </c>
      <c r="U69" s="788">
        <v>1.5225422027414628E-2</v>
      </c>
      <c r="V69" s="789">
        <v>0.64982027058954372</v>
      </c>
      <c r="EN69" s="378"/>
      <c r="EO69" s="378"/>
      <c r="EP69" s="378"/>
      <c r="EQ69" s="378"/>
      <c r="ER69" s="378"/>
      <c r="ES69" s="378"/>
      <c r="ET69" s="378"/>
      <c r="EU69" s="378"/>
      <c r="EV69" s="378"/>
      <c r="EW69" s="378"/>
      <c r="EX69" s="378"/>
      <c r="EY69" s="378"/>
      <c r="EZ69" s="378"/>
      <c r="FA69" s="378"/>
      <c r="FB69" s="378"/>
      <c r="FC69" s="378"/>
      <c r="FD69" s="378"/>
      <c r="FE69" s="378"/>
      <c r="FF69" s="378"/>
      <c r="FG69" s="378"/>
      <c r="FH69" s="378"/>
    </row>
    <row r="70" spans="1:164" x14ac:dyDescent="0.4">
      <c r="A70" s="804" t="s">
        <v>89</v>
      </c>
      <c r="B70" s="683">
        <v>0.19000920428122672</v>
      </c>
      <c r="C70" s="828"/>
      <c r="D70" s="683">
        <v>0.34699999999999998</v>
      </c>
      <c r="E70" s="685" t="s">
        <v>97</v>
      </c>
      <c r="F70" s="686"/>
      <c r="G70" s="687"/>
      <c r="I70" s="785"/>
      <c r="J70" s="786"/>
      <c r="K70" s="786"/>
      <c r="L70" s="787" t="s">
        <v>98</v>
      </c>
      <c r="M70" s="788">
        <v>0</v>
      </c>
      <c r="N70" s="788">
        <v>0</v>
      </c>
      <c r="O70" s="788">
        <v>0.21364161359710934</v>
      </c>
      <c r="P70" s="788">
        <v>0</v>
      </c>
      <c r="Q70" s="788">
        <v>0</v>
      </c>
      <c r="R70" s="788">
        <v>0</v>
      </c>
      <c r="S70" s="788">
        <v>0</v>
      </c>
      <c r="T70" s="788">
        <v>0</v>
      </c>
      <c r="U70" s="788">
        <v>0</v>
      </c>
      <c r="V70" s="789">
        <v>4.1486358913796074E-2</v>
      </c>
      <c r="EN70" s="378"/>
      <c r="EO70" s="378"/>
      <c r="EP70" s="378"/>
      <c r="EQ70" s="378"/>
      <c r="ER70" s="378"/>
      <c r="ES70" s="378"/>
      <c r="ET70" s="378"/>
      <c r="EU70" s="378"/>
      <c r="EV70" s="378"/>
      <c r="EW70" s="378"/>
      <c r="EX70" s="378"/>
      <c r="EY70" s="378"/>
      <c r="EZ70" s="378"/>
      <c r="FA70" s="378"/>
      <c r="FB70" s="378"/>
      <c r="FC70" s="378"/>
      <c r="FD70" s="378"/>
      <c r="FE70" s="378"/>
      <c r="FF70" s="378"/>
      <c r="FG70" s="378"/>
      <c r="FH70" s="378"/>
    </row>
    <row r="71" spans="1:164" s="378" customFormat="1" x14ac:dyDescent="0.4">
      <c r="A71" s="665" t="s">
        <v>52</v>
      </c>
      <c r="B71" s="429"/>
      <c r="C71" s="825">
        <v>1</v>
      </c>
      <c r="D71" s="681">
        <v>0.34699999999999998</v>
      </c>
      <c r="E71" s="688" t="s">
        <v>99</v>
      </c>
      <c r="F71" s="662"/>
      <c r="G71" s="689">
        <v>0.503</v>
      </c>
      <c r="I71" s="790"/>
      <c r="J71" s="791"/>
      <c r="K71" s="791"/>
      <c r="L71" s="792" t="s">
        <v>100</v>
      </c>
      <c r="M71" s="793">
        <v>7.9481287928169692E-2</v>
      </c>
      <c r="N71" s="793">
        <v>0</v>
      </c>
      <c r="O71" s="793">
        <v>0.35236177190509999</v>
      </c>
      <c r="P71" s="793">
        <v>0.80983889472359605</v>
      </c>
      <c r="Q71" s="793">
        <v>0.15777599864744357</v>
      </c>
      <c r="R71" s="793">
        <v>0.5731840131506919</v>
      </c>
      <c r="S71" s="793">
        <v>0.13578100649319774</v>
      </c>
      <c r="T71" s="793">
        <v>0.88221058992397339</v>
      </c>
      <c r="U71" s="793">
        <v>0.92550300239302186</v>
      </c>
      <c r="V71" s="794">
        <v>0.18144583098624723</v>
      </c>
    </row>
    <row r="72" spans="1:164" s="378" customFormat="1" x14ac:dyDescent="0.4">
      <c r="A72" s="531" t="s">
        <v>53</v>
      </c>
      <c r="B72" s="431"/>
      <c r="C72" s="826">
        <v>0</v>
      </c>
      <c r="D72" s="682">
        <v>0.39</v>
      </c>
      <c r="E72" s="688" t="s">
        <v>102</v>
      </c>
      <c r="F72" s="662"/>
      <c r="G72" s="689">
        <v>0.40200000000000002</v>
      </c>
      <c r="I72" s="790"/>
      <c r="J72" s="791"/>
      <c r="K72" s="791"/>
      <c r="L72" s="792" t="s">
        <v>103</v>
      </c>
      <c r="M72" s="793">
        <v>0</v>
      </c>
      <c r="N72" s="793">
        <v>0.32355794176573505</v>
      </c>
      <c r="O72" s="793">
        <v>0.11530111896411051</v>
      </c>
      <c r="P72" s="793">
        <v>1.8672285680966277E-2</v>
      </c>
      <c r="Q72" s="793">
        <v>3.9456849485511675E-2</v>
      </c>
      <c r="R72" s="793">
        <v>5.7128950498849598E-2</v>
      </c>
      <c r="S72" s="793">
        <v>0.21161041444773018</v>
      </c>
      <c r="T72" s="793">
        <v>1.053667555605111E-2</v>
      </c>
      <c r="U72" s="793">
        <v>5.0019747627954865E-2</v>
      </c>
      <c r="V72" s="794">
        <v>0.11688283952302979</v>
      </c>
    </row>
    <row r="73" spans="1:164" s="378" customFormat="1" x14ac:dyDescent="0.4">
      <c r="A73" s="808" t="s">
        <v>90</v>
      </c>
      <c r="B73" s="684">
        <v>5.0354650386327483E-3</v>
      </c>
      <c r="C73" s="827"/>
      <c r="D73" s="684">
        <v>0.22600000000000001</v>
      </c>
      <c r="E73" s="688" t="s">
        <v>104</v>
      </c>
      <c r="F73" s="662"/>
      <c r="G73" s="689">
        <v>4.3999999999999997E-2</v>
      </c>
      <c r="I73" s="795"/>
      <c r="J73" s="796"/>
      <c r="K73" s="796"/>
      <c r="L73" s="797" t="s">
        <v>105</v>
      </c>
      <c r="M73" s="798">
        <v>0</v>
      </c>
      <c r="N73" s="798">
        <v>0.41617787931258521</v>
      </c>
      <c r="O73" s="798">
        <v>0.27493629004058351</v>
      </c>
      <c r="P73" s="798">
        <v>1.105045793556636E-2</v>
      </c>
      <c r="Q73" s="798">
        <v>8.4538105565133304E-2</v>
      </c>
      <c r="R73" s="798">
        <v>0.12611097031436513</v>
      </c>
      <c r="S73" s="798">
        <v>5.373099588519592E-2</v>
      </c>
      <c r="T73" s="798">
        <v>1.3826958661177224E-3</v>
      </c>
      <c r="U73" s="798">
        <v>9.2518279516086155E-3</v>
      </c>
      <c r="V73" s="799">
        <v>1.0364699987383208E-2</v>
      </c>
    </row>
    <row r="74" spans="1:164" s="378" customFormat="1" x14ac:dyDescent="0.4">
      <c r="A74" s="433" t="s">
        <v>52</v>
      </c>
      <c r="B74" s="429"/>
      <c r="C74" s="825">
        <v>1</v>
      </c>
      <c r="D74" s="681">
        <v>0.22600000000000001</v>
      </c>
      <c r="E74" s="688" t="s">
        <v>106</v>
      </c>
      <c r="F74" s="662"/>
      <c r="G74" s="689">
        <v>4.5999999999999999E-2</v>
      </c>
      <c r="I74" s="774" t="s">
        <v>107</v>
      </c>
      <c r="J74" s="775"/>
      <c r="K74" s="775"/>
      <c r="L74" s="776"/>
      <c r="M74" s="775"/>
      <c r="N74" s="775"/>
      <c r="O74" s="775"/>
      <c r="P74" s="775"/>
      <c r="Q74" s="775"/>
      <c r="R74" s="775"/>
      <c r="S74" s="775"/>
      <c r="T74" s="775"/>
      <c r="U74" s="775"/>
      <c r="V74" s="776"/>
    </row>
    <row r="75" spans="1:164" s="378" customFormat="1" x14ac:dyDescent="0.4">
      <c r="A75" s="433" t="s">
        <v>53</v>
      </c>
      <c r="B75" s="429"/>
      <c r="C75" s="825">
        <v>0</v>
      </c>
      <c r="D75" s="681">
        <v>0.4</v>
      </c>
      <c r="E75" s="688" t="s">
        <v>108</v>
      </c>
      <c r="F75" s="662"/>
      <c r="G75" s="689">
        <v>2E-3</v>
      </c>
      <c r="I75" s="774"/>
      <c r="J75" s="775"/>
      <c r="K75" s="775"/>
      <c r="L75" s="776" t="s">
        <v>83</v>
      </c>
      <c r="M75" s="777">
        <v>0.38416774480900973</v>
      </c>
      <c r="N75" s="777">
        <v>0.32244935713625017</v>
      </c>
      <c r="O75" s="777">
        <v>0.3460967606840803</v>
      </c>
      <c r="P75" s="777">
        <v>0.29853091266316395</v>
      </c>
      <c r="Q75" s="777">
        <v>0.30224163953947669</v>
      </c>
      <c r="R75" s="777">
        <v>0.31008847095092867</v>
      </c>
      <c r="S75" s="777">
        <v>0.32054928303022773</v>
      </c>
      <c r="T75" s="777">
        <v>0.34334512117128019</v>
      </c>
      <c r="U75" s="777">
        <v>0.32310034163719553</v>
      </c>
      <c r="V75" s="778">
        <v>0.33652641827503693</v>
      </c>
    </row>
    <row r="76" spans="1:164" s="378" customFormat="1" x14ac:dyDescent="0.4">
      <c r="A76" s="749" t="s">
        <v>91</v>
      </c>
      <c r="B76" s="683">
        <v>5.1283421061912533E-2</v>
      </c>
      <c r="C76" s="828"/>
      <c r="D76" s="683">
        <v>1</v>
      </c>
      <c r="E76" s="688" t="s">
        <v>109</v>
      </c>
      <c r="F76" s="662"/>
      <c r="G76" s="689">
        <v>3.0000000000000001E-3</v>
      </c>
      <c r="I76" s="774"/>
      <c r="J76" s="775"/>
      <c r="K76" s="775"/>
      <c r="L76" s="776" t="s">
        <v>87</v>
      </c>
      <c r="M76" s="777">
        <v>0.34897972865901977</v>
      </c>
      <c r="N76" s="777">
        <v>0.48120249220745387</v>
      </c>
      <c r="O76" s="777">
        <v>0.432</v>
      </c>
      <c r="P76" s="777">
        <v>0.40335831016951773</v>
      </c>
      <c r="Q76" s="777">
        <v>0.45994987974556201</v>
      </c>
      <c r="R76" s="777">
        <v>0.45403459952271757</v>
      </c>
      <c r="S76" s="777">
        <v>0.44508071717058689</v>
      </c>
      <c r="T76" s="777">
        <v>0.4146919932679145</v>
      </c>
      <c r="U76" s="777">
        <v>0.46395686847584111</v>
      </c>
      <c r="V76" s="778">
        <v>0.48118949214778811</v>
      </c>
    </row>
    <row r="77" spans="1:164" s="378" customFormat="1" x14ac:dyDescent="0.4">
      <c r="A77" s="749" t="s">
        <v>93</v>
      </c>
      <c r="B77" s="683">
        <v>0.50696219962806899</v>
      </c>
      <c r="C77" s="828"/>
      <c r="D77" s="683">
        <v>1</v>
      </c>
      <c r="E77" s="690" t="s">
        <v>110</v>
      </c>
      <c r="F77" s="691"/>
      <c r="G77" s="692">
        <v>1E-4</v>
      </c>
      <c r="I77" s="774"/>
      <c r="J77" s="775"/>
      <c r="K77" s="775"/>
      <c r="L77" s="776" t="s">
        <v>89</v>
      </c>
      <c r="M77" s="777">
        <v>0.26</v>
      </c>
      <c r="N77" s="777">
        <v>0.34799999999999998</v>
      </c>
      <c r="O77" s="777">
        <v>0.22499999999999998</v>
      </c>
      <c r="P77" s="777">
        <v>0.34399999999999997</v>
      </c>
      <c r="Q77" s="777">
        <v>0.32800000000000001</v>
      </c>
      <c r="R77" s="777">
        <v>0.34899999999999998</v>
      </c>
      <c r="S77" s="777">
        <v>0.34899999999999998</v>
      </c>
      <c r="T77" s="777">
        <v>0.34300000000000003</v>
      </c>
      <c r="U77" s="777">
        <v>0.34699999999999998</v>
      </c>
      <c r="V77" s="778">
        <v>0.34699999999999998</v>
      </c>
    </row>
    <row r="78" spans="1:164" x14ac:dyDescent="0.4">
      <c r="A78" s="432" t="s">
        <v>325</v>
      </c>
      <c r="B78" s="429"/>
      <c r="C78" s="825">
        <v>0.64982027058954372</v>
      </c>
      <c r="D78" s="429"/>
      <c r="I78" s="779"/>
      <c r="J78" s="780"/>
      <c r="K78" s="780"/>
      <c r="L78" s="781" t="s">
        <v>90</v>
      </c>
      <c r="M78" s="800">
        <v>0.39900000000000002</v>
      </c>
      <c r="N78" s="800">
        <v>0.185</v>
      </c>
      <c r="O78" s="800">
        <v>0.22900000000000004</v>
      </c>
      <c r="P78" s="800">
        <v>0.20699999999999999</v>
      </c>
      <c r="Q78" s="800">
        <v>0.23599999999999999</v>
      </c>
      <c r="R78" s="800">
        <v>0.221</v>
      </c>
      <c r="S78" s="800">
        <v>0.19900000000000001</v>
      </c>
      <c r="T78" s="800">
        <v>0.38700000000000001</v>
      </c>
      <c r="U78" s="800">
        <v>0.4</v>
      </c>
      <c r="V78" s="801">
        <v>0.22600000000000001</v>
      </c>
      <c r="AW78" s="414"/>
      <c r="EN78" s="378"/>
      <c r="EO78" s="378"/>
      <c r="EP78" s="378"/>
      <c r="EQ78" s="378"/>
      <c r="ER78" s="378"/>
      <c r="ES78" s="378"/>
      <c r="ET78" s="378"/>
      <c r="EU78" s="378"/>
      <c r="EV78" s="378"/>
      <c r="EW78" s="378"/>
      <c r="EX78" s="378"/>
      <c r="EY78" s="378"/>
      <c r="EZ78" s="378"/>
      <c r="FA78" s="378"/>
      <c r="FB78" s="378"/>
      <c r="FC78" s="378"/>
      <c r="FD78" s="378"/>
      <c r="FE78" s="378"/>
      <c r="FF78" s="378"/>
      <c r="FG78" s="378"/>
      <c r="FH78" s="378"/>
    </row>
    <row r="79" spans="1:164" x14ac:dyDescent="0.4">
      <c r="A79" s="432" t="s">
        <v>314</v>
      </c>
      <c r="B79" s="429"/>
      <c r="C79" s="825">
        <v>4.1486358913796074E-2</v>
      </c>
      <c r="D79" s="429"/>
      <c r="AW79" s="414"/>
      <c r="EN79" s="378"/>
      <c r="EO79" s="378"/>
      <c r="EP79" s="378"/>
      <c r="EQ79" s="378"/>
      <c r="ER79" s="378"/>
      <c r="ES79" s="378"/>
      <c r="ET79" s="378"/>
      <c r="EU79" s="378"/>
      <c r="EV79" s="378"/>
      <c r="EW79" s="378"/>
      <c r="EX79" s="378"/>
      <c r="EY79" s="378"/>
      <c r="EZ79" s="378"/>
      <c r="FA79" s="378"/>
      <c r="FB79" s="378"/>
      <c r="FC79" s="378"/>
      <c r="FD79" s="378"/>
      <c r="FE79" s="378"/>
      <c r="FF79" s="378"/>
      <c r="FG79" s="378"/>
      <c r="FH79" s="378"/>
    </row>
    <row r="80" spans="1:164" x14ac:dyDescent="0.4">
      <c r="A80" s="432" t="s">
        <v>264</v>
      </c>
      <c r="B80" s="429"/>
      <c r="C80" s="825">
        <v>0.18144583098624723</v>
      </c>
      <c r="D80" s="429"/>
      <c r="AW80" s="414"/>
      <c r="EN80" s="378"/>
      <c r="EO80" s="378"/>
      <c r="EP80" s="378"/>
      <c r="EQ80" s="378"/>
      <c r="ER80" s="378"/>
      <c r="ES80" s="378"/>
      <c r="ET80" s="378"/>
      <c r="EU80" s="378"/>
      <c r="EV80" s="378"/>
      <c r="EW80" s="378"/>
      <c r="EX80" s="378"/>
      <c r="EY80" s="378"/>
      <c r="EZ80" s="378"/>
      <c r="FA80" s="378"/>
      <c r="FB80" s="378"/>
      <c r="FC80" s="378"/>
      <c r="FD80" s="378"/>
      <c r="FE80" s="378"/>
      <c r="FF80" s="378"/>
      <c r="FG80" s="378"/>
      <c r="FH80" s="378"/>
    </row>
    <row r="81" spans="1:170" x14ac:dyDescent="0.4">
      <c r="A81" s="432" t="s">
        <v>326</v>
      </c>
      <c r="B81" s="429"/>
      <c r="C81" s="825">
        <v>0.11688283952302979</v>
      </c>
      <c r="D81" s="429"/>
      <c r="AW81" s="414"/>
      <c r="EN81" s="378"/>
      <c r="EO81" s="378"/>
      <c r="EP81" s="378"/>
      <c r="EQ81" s="378"/>
      <c r="ER81" s="378"/>
      <c r="ES81" s="378"/>
      <c r="ET81" s="378"/>
      <c r="EU81" s="378"/>
      <c r="EV81" s="378"/>
      <c r="EW81" s="378"/>
      <c r="EX81" s="378"/>
      <c r="EY81" s="378"/>
      <c r="EZ81" s="378"/>
      <c r="FA81" s="378"/>
      <c r="FB81" s="378"/>
      <c r="FC81" s="378"/>
      <c r="FD81" s="378"/>
      <c r="FE81" s="378"/>
      <c r="FF81" s="378"/>
      <c r="FG81" s="378"/>
      <c r="FH81" s="378"/>
    </row>
    <row r="82" spans="1:170" x14ac:dyDescent="0.4">
      <c r="A82" s="434" t="s">
        <v>407</v>
      </c>
      <c r="B82" s="431"/>
      <c r="C82" s="826">
        <v>1.0364699987383208E-2</v>
      </c>
      <c r="D82" s="431"/>
      <c r="AW82" s="414"/>
      <c r="EN82" s="378"/>
      <c r="EO82" s="378"/>
      <c r="EP82" s="378"/>
      <c r="EQ82" s="378"/>
      <c r="ER82" s="378"/>
      <c r="ES82" s="378"/>
      <c r="ET82" s="378"/>
      <c r="EU82" s="378"/>
      <c r="EV82" s="378"/>
      <c r="EW82" s="378"/>
      <c r="EX82" s="378"/>
      <c r="EY82" s="378"/>
      <c r="EZ82" s="378"/>
      <c r="FA82" s="378"/>
      <c r="FB82" s="378"/>
      <c r="FC82" s="378"/>
      <c r="FD82" s="378"/>
      <c r="FE82" s="378"/>
      <c r="FF82" s="378"/>
      <c r="FG82" s="378"/>
      <c r="FH82" s="378"/>
    </row>
    <row r="83" spans="1:170" ht="11.25" customHeight="1" x14ac:dyDescent="0.4">
      <c r="BC83" s="414"/>
      <c r="BG83" s="435"/>
      <c r="BR83" s="436"/>
      <c r="BS83" s="436"/>
      <c r="BT83" s="436"/>
      <c r="BU83" s="436"/>
      <c r="BV83" s="436"/>
      <c r="BW83" s="436"/>
      <c r="BX83" s="436"/>
      <c r="BY83" s="436"/>
      <c r="BZ83" s="436"/>
      <c r="CA83" s="436"/>
      <c r="ET83" s="378"/>
      <c r="EU83" s="378"/>
      <c r="EV83" s="378"/>
      <c r="EW83" s="378"/>
      <c r="EX83" s="378"/>
      <c r="EY83" s="378"/>
      <c r="EZ83" s="378"/>
      <c r="FA83" s="378"/>
      <c r="FB83" s="378"/>
      <c r="FC83" s="378"/>
      <c r="FD83" s="378"/>
      <c r="FE83" s="378"/>
      <c r="FF83" s="378"/>
      <c r="FG83" s="378"/>
      <c r="FH83" s="378"/>
      <c r="FI83" s="378"/>
      <c r="FJ83" s="378"/>
      <c r="FK83" s="378"/>
      <c r="FL83" s="378"/>
      <c r="FM83" s="378"/>
      <c r="FN83" s="378"/>
    </row>
    <row r="84" spans="1:170" ht="11.25" hidden="1" customHeight="1" x14ac:dyDescent="0.4">
      <c r="A84" s="376" t="s">
        <v>111</v>
      </c>
      <c r="BC84" s="414"/>
      <c r="BG84" s="435"/>
      <c r="BR84" s="436"/>
      <c r="BS84" s="436"/>
      <c r="BT84" s="436"/>
      <c r="BU84" s="436"/>
      <c r="BV84" s="436"/>
      <c r="BW84" s="436"/>
      <c r="BX84" s="436"/>
      <c r="BY84" s="436"/>
      <c r="BZ84" s="436"/>
      <c r="CA84" s="436"/>
      <c r="ET84" s="378"/>
      <c r="EU84" s="378"/>
      <c r="EV84" s="378"/>
      <c r="EW84" s="378"/>
      <c r="EX84" s="378"/>
      <c r="EY84" s="378"/>
      <c r="EZ84" s="378"/>
      <c r="FA84" s="378"/>
      <c r="FB84" s="378"/>
      <c r="FC84" s="378"/>
      <c r="FD84" s="378"/>
      <c r="FE84" s="378"/>
      <c r="FF84" s="378"/>
      <c r="FG84" s="378"/>
      <c r="FH84" s="378"/>
      <c r="FI84" s="378"/>
      <c r="FJ84" s="378"/>
      <c r="FK84" s="378"/>
      <c r="FL84" s="378"/>
      <c r="FM84" s="378"/>
      <c r="FN84" s="378"/>
    </row>
    <row r="85" spans="1:170" ht="11.25" hidden="1" customHeight="1" x14ac:dyDescent="0.4">
      <c r="A85" s="408" t="s">
        <v>112</v>
      </c>
      <c r="B85" s="437" t="s">
        <v>113</v>
      </c>
      <c r="C85" s="437" t="s">
        <v>114</v>
      </c>
      <c r="D85" s="429"/>
      <c r="BC85" s="414"/>
      <c r="BG85" s="435"/>
      <c r="BR85" s="436"/>
      <c r="BS85" s="436"/>
      <c r="BT85" s="436"/>
      <c r="BU85" s="436"/>
      <c r="BV85" s="436"/>
      <c r="BW85" s="436"/>
      <c r="BX85" s="436"/>
      <c r="BY85" s="436"/>
      <c r="BZ85" s="436"/>
      <c r="CA85" s="436"/>
      <c r="ET85" s="378"/>
      <c r="EU85" s="378"/>
      <c r="EV85" s="378"/>
      <c r="EW85" s="378"/>
      <c r="EX85" s="378"/>
      <c r="EY85" s="378"/>
      <c r="EZ85" s="378"/>
      <c r="FA85" s="378"/>
      <c r="FB85" s="378"/>
      <c r="FC85" s="378"/>
      <c r="FD85" s="378"/>
      <c r="FE85" s="378"/>
      <c r="FF85" s="378"/>
      <c r="FG85" s="378"/>
      <c r="FH85" s="378"/>
      <c r="FI85" s="378"/>
      <c r="FJ85" s="378"/>
      <c r="FK85" s="378"/>
      <c r="FL85" s="378"/>
      <c r="FM85" s="378"/>
      <c r="FN85" s="378"/>
    </row>
    <row r="86" spans="1:170" ht="11.25" hidden="1" customHeight="1" x14ac:dyDescent="0.4">
      <c r="A86" s="428" t="s">
        <v>85</v>
      </c>
      <c r="B86" s="438">
        <v>0.52800000000000002</v>
      </c>
      <c r="C86" s="439">
        <v>0.80600000000000005</v>
      </c>
      <c r="D86" s="429"/>
      <c r="BC86" s="414"/>
      <c r="BG86" s="435"/>
      <c r="BR86" s="436"/>
      <c r="BS86" s="436"/>
      <c r="BT86" s="436"/>
      <c r="BU86" s="436"/>
      <c r="BV86" s="436"/>
      <c r="BW86" s="436"/>
      <c r="BX86" s="436"/>
      <c r="BY86" s="436"/>
      <c r="BZ86" s="436"/>
      <c r="CA86" s="436"/>
      <c r="ET86" s="378"/>
      <c r="EU86" s="378"/>
      <c r="EV86" s="378"/>
      <c r="EW86" s="378"/>
      <c r="EX86" s="378"/>
      <c r="EY86" s="378"/>
      <c r="EZ86" s="378"/>
      <c r="FA86" s="378"/>
      <c r="FB86" s="378"/>
      <c r="FC86" s="378"/>
      <c r="FD86" s="378"/>
      <c r="FE86" s="378"/>
      <c r="FF86" s="378"/>
      <c r="FG86" s="378"/>
      <c r="FH86" s="378"/>
      <c r="FI86" s="378"/>
      <c r="FJ86" s="378"/>
      <c r="FK86" s="378"/>
      <c r="FL86" s="378"/>
      <c r="FM86" s="378"/>
      <c r="FN86" s="378"/>
    </row>
    <row r="87" spans="1:170" ht="11.25" hidden="1" customHeight="1" x14ac:dyDescent="0.4">
      <c r="A87" s="428" t="s">
        <v>92</v>
      </c>
      <c r="B87" s="439">
        <v>0.65800000000000003</v>
      </c>
      <c r="C87" s="439">
        <v>0.79400000000000004</v>
      </c>
      <c r="D87" s="429"/>
      <c r="BC87" s="414"/>
      <c r="BG87" s="435"/>
      <c r="BR87" s="436"/>
      <c r="BS87" s="436"/>
      <c r="BT87" s="436"/>
      <c r="BU87" s="436"/>
      <c r="BV87" s="436"/>
      <c r="BW87" s="436"/>
      <c r="BX87" s="436"/>
      <c r="BY87" s="436"/>
      <c r="BZ87" s="436"/>
      <c r="CA87" s="436"/>
      <c r="ET87" s="378"/>
      <c r="EU87" s="378"/>
      <c r="EV87" s="378"/>
      <c r="EW87" s="378"/>
      <c r="EX87" s="378"/>
      <c r="EY87" s="378"/>
      <c r="EZ87" s="378"/>
      <c r="FA87" s="378"/>
      <c r="FB87" s="378"/>
      <c r="FC87" s="378"/>
      <c r="FD87" s="378"/>
      <c r="FE87" s="378"/>
      <c r="FF87" s="378"/>
      <c r="FG87" s="378"/>
      <c r="FH87" s="378"/>
      <c r="FI87" s="378"/>
      <c r="FJ87" s="378"/>
      <c r="FK87" s="378"/>
      <c r="FL87" s="378"/>
      <c r="FM87" s="378"/>
      <c r="FN87" s="378"/>
    </row>
    <row r="88" spans="1:170" ht="11.25" hidden="1" customHeight="1" x14ac:dyDescent="0.4">
      <c r="A88" s="430" t="s">
        <v>94</v>
      </c>
      <c r="B88" s="440">
        <v>0.68100000000000005</v>
      </c>
      <c r="C88" s="441">
        <v>0.77900000000000003</v>
      </c>
      <c r="D88" s="429"/>
      <c r="BC88" s="414"/>
      <c r="BG88" s="435"/>
      <c r="BR88" s="436"/>
      <c r="BS88" s="436"/>
      <c r="BT88" s="436"/>
      <c r="BU88" s="436"/>
      <c r="BV88" s="436"/>
      <c r="BW88" s="436"/>
      <c r="BX88" s="436"/>
      <c r="BY88" s="436"/>
      <c r="BZ88" s="436"/>
      <c r="CA88" s="436"/>
      <c r="ET88" s="378"/>
      <c r="EU88" s="378"/>
      <c r="EV88" s="378"/>
      <c r="EW88" s="378"/>
      <c r="EX88" s="378"/>
      <c r="EY88" s="378"/>
      <c r="EZ88" s="378"/>
      <c r="FA88" s="378"/>
      <c r="FB88" s="378"/>
      <c r="FC88" s="378"/>
      <c r="FD88" s="378"/>
      <c r="FE88" s="378"/>
      <c r="FF88" s="378"/>
      <c r="FG88" s="378"/>
      <c r="FH88" s="378"/>
      <c r="FI88" s="378"/>
      <c r="FJ88" s="378"/>
      <c r="FK88" s="378"/>
      <c r="FL88" s="378"/>
      <c r="FM88" s="378"/>
      <c r="FN88" s="378"/>
    </row>
    <row r="89" spans="1:170" ht="11.25" hidden="1" customHeight="1" x14ac:dyDescent="0.4">
      <c r="BC89" s="414"/>
      <c r="BG89" s="435"/>
      <c r="BR89" s="436"/>
      <c r="BS89" s="436"/>
      <c r="BT89" s="436"/>
      <c r="BU89" s="436"/>
      <c r="BV89" s="436"/>
      <c r="BW89" s="436"/>
      <c r="BX89" s="436"/>
      <c r="BY89" s="436"/>
      <c r="BZ89" s="436"/>
      <c r="CA89" s="436"/>
      <c r="ET89" s="378"/>
      <c r="EU89" s="378"/>
      <c r="EV89" s="378"/>
      <c r="EW89" s="378"/>
      <c r="EX89" s="378"/>
      <c r="EY89" s="378"/>
      <c r="EZ89" s="378"/>
      <c r="FA89" s="378"/>
      <c r="FB89" s="378"/>
      <c r="FC89" s="378"/>
      <c r="FD89" s="378"/>
      <c r="FE89" s="378"/>
      <c r="FF89" s="378"/>
      <c r="FG89" s="378"/>
      <c r="FH89" s="378"/>
      <c r="FI89" s="378"/>
      <c r="FJ89" s="378"/>
      <c r="FK89" s="378"/>
      <c r="FL89" s="378"/>
      <c r="FM89" s="378"/>
      <c r="FN89" s="378"/>
    </row>
    <row r="90" spans="1:170" ht="11.25" hidden="1" customHeight="1" x14ac:dyDescent="0.4">
      <c r="A90" s="408" t="s">
        <v>115</v>
      </c>
      <c r="B90" s="437" t="s">
        <v>113</v>
      </c>
      <c r="C90" s="437" t="s">
        <v>114</v>
      </c>
      <c r="D90" s="429"/>
      <c r="BC90" s="414"/>
      <c r="BG90" s="435"/>
      <c r="BR90" s="436"/>
      <c r="BS90" s="436"/>
      <c r="BT90" s="436"/>
      <c r="BU90" s="436"/>
      <c r="BV90" s="436"/>
      <c r="BW90" s="436"/>
      <c r="BX90" s="436"/>
      <c r="BY90" s="436"/>
      <c r="BZ90" s="436"/>
      <c r="CA90" s="436"/>
      <c r="ET90" s="378"/>
      <c r="EU90" s="378"/>
      <c r="EV90" s="378"/>
      <c r="EW90" s="378"/>
      <c r="EX90" s="378"/>
      <c r="EY90" s="378"/>
      <c r="EZ90" s="378"/>
      <c r="FA90" s="378"/>
      <c r="FB90" s="378"/>
      <c r="FC90" s="378"/>
      <c r="FD90" s="378"/>
      <c r="FE90" s="378"/>
      <c r="FF90" s="378"/>
      <c r="FG90" s="378"/>
      <c r="FH90" s="378"/>
      <c r="FI90" s="378"/>
      <c r="FJ90" s="378"/>
      <c r="FK90" s="378"/>
      <c r="FL90" s="378"/>
      <c r="FM90" s="378"/>
      <c r="FN90" s="378"/>
    </row>
    <row r="91" spans="1:170" ht="11.25" hidden="1" customHeight="1" x14ac:dyDescent="0.4">
      <c r="A91" s="430" t="s">
        <v>85</v>
      </c>
      <c r="B91" s="441">
        <v>0.46899999999999997</v>
      </c>
      <c r="C91" s="441">
        <v>0.77400000000000002</v>
      </c>
      <c r="D91" s="429"/>
      <c r="BC91" s="414"/>
      <c r="BG91" s="435"/>
      <c r="BR91" s="436"/>
      <c r="BS91" s="436"/>
      <c r="BT91" s="436"/>
      <c r="BU91" s="436"/>
      <c r="BV91" s="436"/>
      <c r="BW91" s="436"/>
      <c r="BX91" s="436"/>
      <c r="BY91" s="436"/>
      <c r="BZ91" s="436"/>
      <c r="CA91" s="436"/>
      <c r="ET91" s="378"/>
      <c r="EU91" s="378"/>
      <c r="EV91" s="378"/>
      <c r="EW91" s="378"/>
      <c r="EX91" s="378"/>
      <c r="EY91" s="378"/>
      <c r="EZ91" s="378"/>
      <c r="FA91" s="378"/>
      <c r="FB91" s="378"/>
      <c r="FC91" s="378"/>
      <c r="FD91" s="378"/>
      <c r="FE91" s="378"/>
      <c r="FF91" s="378"/>
      <c r="FG91" s="378"/>
      <c r="FH91" s="378"/>
      <c r="FI91" s="378"/>
      <c r="FJ91" s="378"/>
      <c r="FK91" s="378"/>
      <c r="FL91" s="378"/>
      <c r="FM91" s="378"/>
      <c r="FN91" s="378"/>
    </row>
    <row r="92" spans="1:170" ht="11.25" hidden="1" customHeight="1" x14ac:dyDescent="0.4">
      <c r="BC92" s="414"/>
      <c r="BG92" s="435"/>
      <c r="BR92" s="436"/>
      <c r="BS92" s="436"/>
      <c r="BT92" s="436"/>
      <c r="BU92" s="436"/>
      <c r="BV92" s="436"/>
      <c r="BW92" s="436"/>
      <c r="BX92" s="436"/>
      <c r="BY92" s="436"/>
      <c r="BZ92" s="436"/>
      <c r="CA92" s="436"/>
      <c r="ET92" s="378"/>
      <c r="EU92" s="378"/>
      <c r="EV92" s="378"/>
      <c r="EW92" s="378"/>
      <c r="EX92" s="378"/>
      <c r="EY92" s="378"/>
      <c r="EZ92" s="378"/>
      <c r="FA92" s="378"/>
      <c r="FB92" s="378"/>
      <c r="FC92" s="378"/>
      <c r="FD92" s="378"/>
      <c r="FE92" s="378"/>
      <c r="FF92" s="378"/>
      <c r="FG92" s="378"/>
      <c r="FH92" s="378"/>
      <c r="FI92" s="378"/>
      <c r="FJ92" s="378"/>
      <c r="FK92" s="378"/>
      <c r="FL92" s="378"/>
      <c r="FM92" s="378"/>
      <c r="FN92" s="378"/>
    </row>
    <row r="93" spans="1:170" ht="11.25" hidden="1" customHeight="1" x14ac:dyDescent="0.4">
      <c r="A93" s="376" t="s">
        <v>116</v>
      </c>
      <c r="BC93" s="414"/>
      <c r="BG93" s="435"/>
      <c r="BR93" s="436"/>
      <c r="BS93" s="436"/>
      <c r="BT93" s="436"/>
      <c r="BU93" s="436"/>
      <c r="BV93" s="436"/>
      <c r="BW93" s="436"/>
      <c r="BX93" s="436"/>
      <c r="BY93" s="436"/>
      <c r="BZ93" s="436"/>
      <c r="CA93" s="436"/>
      <c r="ET93" s="378"/>
      <c r="EU93" s="378"/>
      <c r="EV93" s="378"/>
      <c r="EW93" s="378"/>
      <c r="EX93" s="378"/>
      <c r="EY93" s="378"/>
      <c r="EZ93" s="378"/>
      <c r="FA93" s="378"/>
      <c r="FB93" s="378"/>
      <c r="FC93" s="378"/>
      <c r="FD93" s="378"/>
      <c r="FE93" s="378"/>
      <c r="FF93" s="378"/>
      <c r="FG93" s="378"/>
      <c r="FH93" s="378"/>
      <c r="FI93" s="378"/>
      <c r="FJ93" s="378"/>
      <c r="FK93" s="378"/>
      <c r="FL93" s="378"/>
      <c r="FM93" s="378"/>
      <c r="FN93" s="378"/>
    </row>
    <row r="94" spans="1:170" ht="11.25" hidden="1" customHeight="1" x14ac:dyDescent="0.4">
      <c r="A94" s="408"/>
      <c r="B94" s="437" t="s">
        <v>117</v>
      </c>
      <c r="C94" s="437" t="s">
        <v>118</v>
      </c>
      <c r="D94" s="437" t="s">
        <v>119</v>
      </c>
      <c r="BC94" s="414"/>
      <c r="BG94" s="435"/>
      <c r="BR94" s="436"/>
      <c r="BS94" s="436"/>
      <c r="BT94" s="436"/>
      <c r="BU94" s="436"/>
      <c r="BV94" s="436"/>
      <c r="BW94" s="436"/>
      <c r="BX94" s="436"/>
      <c r="BY94" s="436"/>
      <c r="BZ94" s="436"/>
      <c r="CA94" s="436"/>
      <c r="ET94" s="378"/>
      <c r="EU94" s="378"/>
      <c r="EV94" s="378"/>
      <c r="EW94" s="378"/>
      <c r="EX94" s="378"/>
      <c r="EY94" s="378"/>
      <c r="EZ94" s="378"/>
      <c r="FA94" s="378"/>
      <c r="FB94" s="378"/>
      <c r="FC94" s="378"/>
      <c r="FD94" s="378"/>
      <c r="FE94" s="378"/>
      <c r="FF94" s="378"/>
      <c r="FG94" s="378"/>
      <c r="FH94" s="378"/>
      <c r="FI94" s="378"/>
      <c r="FJ94" s="378"/>
      <c r="FK94" s="378"/>
      <c r="FL94" s="378"/>
      <c r="FM94" s="378"/>
      <c r="FN94" s="378"/>
    </row>
    <row r="95" spans="1:170" ht="11.25" hidden="1" customHeight="1" x14ac:dyDescent="0.4">
      <c r="A95" s="428" t="s">
        <v>120</v>
      </c>
      <c r="B95" s="442"/>
      <c r="C95" s="442"/>
      <c r="D95" s="443"/>
      <c r="F95" s="444"/>
      <c r="G95" s="445" t="s">
        <v>49</v>
      </c>
      <c r="H95" s="445" t="s">
        <v>71</v>
      </c>
      <c r="BC95" s="414"/>
      <c r="BG95" s="435"/>
      <c r="BR95" s="436"/>
      <c r="BS95" s="436"/>
      <c r="BT95" s="436"/>
      <c r="BU95" s="436"/>
      <c r="BV95" s="436"/>
      <c r="BW95" s="436"/>
      <c r="BX95" s="436"/>
      <c r="BY95" s="436"/>
      <c r="BZ95" s="436"/>
      <c r="CA95" s="436"/>
      <c r="ET95" s="378"/>
      <c r="EU95" s="378"/>
      <c r="EV95" s="378"/>
      <c r="EW95" s="378"/>
      <c r="EX95" s="378"/>
      <c r="EY95" s="378"/>
      <c r="EZ95" s="378"/>
      <c r="FA95" s="378"/>
      <c r="FB95" s="378"/>
      <c r="FC95" s="378"/>
      <c r="FD95" s="378"/>
      <c r="FE95" s="378"/>
      <c r="FF95" s="378"/>
      <c r="FG95" s="378"/>
      <c r="FH95" s="378"/>
      <c r="FI95" s="378"/>
      <c r="FJ95" s="378"/>
      <c r="FK95" s="378"/>
      <c r="FL95" s="378"/>
      <c r="FM95" s="378"/>
      <c r="FN95" s="378"/>
    </row>
    <row r="96" spans="1:170" ht="11.25" hidden="1" customHeight="1" x14ac:dyDescent="0.4">
      <c r="A96" s="428" t="s">
        <v>121</v>
      </c>
      <c r="B96" s="442">
        <v>0.26037868296755462</v>
      </c>
      <c r="C96" s="439">
        <v>0.9</v>
      </c>
      <c r="D96" s="446"/>
      <c r="F96" s="445" t="s">
        <v>122</v>
      </c>
      <c r="G96" s="447">
        <v>31.152063507693523</v>
      </c>
      <c r="H96" s="377">
        <v>24.201808489226178</v>
      </c>
      <c r="BC96" s="414"/>
      <c r="BG96" s="435"/>
      <c r="BR96" s="436"/>
      <c r="BS96" s="436"/>
      <c r="BT96" s="436"/>
      <c r="BU96" s="436"/>
      <c r="BV96" s="436"/>
      <c r="BW96" s="436"/>
      <c r="BX96" s="436"/>
      <c r="BY96" s="436"/>
      <c r="BZ96" s="436"/>
      <c r="CA96" s="436"/>
      <c r="ET96" s="378"/>
      <c r="EU96" s="378"/>
      <c r="EV96" s="378"/>
      <c r="EW96" s="378"/>
      <c r="EX96" s="378"/>
      <c r="EY96" s="378"/>
      <c r="EZ96" s="378"/>
      <c r="FA96" s="378"/>
      <c r="FB96" s="378"/>
      <c r="FC96" s="378"/>
      <c r="FD96" s="378"/>
      <c r="FE96" s="378"/>
      <c r="FF96" s="378"/>
      <c r="FG96" s="378"/>
      <c r="FH96" s="378"/>
      <c r="FI96" s="378"/>
      <c r="FJ96" s="378"/>
      <c r="FK96" s="378"/>
      <c r="FL96" s="378"/>
      <c r="FM96" s="378"/>
      <c r="FN96" s="378"/>
    </row>
    <row r="97" spans="1:170" ht="11.25" hidden="1" customHeight="1" x14ac:dyDescent="0.4">
      <c r="A97" s="428" t="s">
        <v>123</v>
      </c>
      <c r="B97" s="442">
        <v>0.29574219057470136</v>
      </c>
      <c r="C97" s="442">
        <v>0.86032030794823711</v>
      </c>
      <c r="D97" s="448">
        <v>0.38300000000000001</v>
      </c>
      <c r="F97" s="445" t="s">
        <v>124</v>
      </c>
      <c r="G97" s="447">
        <v>5.2771948522120091</v>
      </c>
      <c r="H97" s="377">
        <v>7.2902792130438456</v>
      </c>
      <c r="BC97" s="414"/>
      <c r="BG97" s="435"/>
      <c r="BR97" s="436"/>
      <c r="BS97" s="436"/>
      <c r="BT97" s="436"/>
      <c r="BU97" s="436"/>
      <c r="BV97" s="436"/>
      <c r="BW97" s="436"/>
      <c r="BX97" s="436"/>
      <c r="BY97" s="436"/>
      <c r="BZ97" s="436"/>
      <c r="CA97" s="436"/>
      <c r="ET97" s="378"/>
      <c r="EU97" s="378"/>
      <c r="EV97" s="378"/>
      <c r="EW97" s="378"/>
      <c r="EX97" s="378"/>
      <c r="EY97" s="378"/>
      <c r="EZ97" s="378"/>
      <c r="FA97" s="378"/>
      <c r="FB97" s="378"/>
      <c r="FC97" s="378"/>
      <c r="FD97" s="378"/>
      <c r="FE97" s="378"/>
      <c r="FF97" s="378"/>
      <c r="FG97" s="378"/>
      <c r="FH97" s="378"/>
      <c r="FI97" s="378"/>
      <c r="FJ97" s="378"/>
      <c r="FK97" s="378"/>
      <c r="FL97" s="378"/>
      <c r="FM97" s="378"/>
      <c r="FN97" s="378"/>
    </row>
    <row r="98" spans="1:170" ht="11.25" hidden="1" customHeight="1" x14ac:dyDescent="0.4">
      <c r="A98" s="428" t="s">
        <v>125</v>
      </c>
      <c r="B98" s="442"/>
      <c r="C98" s="442"/>
      <c r="D98" s="446"/>
      <c r="BC98" s="414"/>
      <c r="BG98" s="435"/>
      <c r="BR98" s="436"/>
      <c r="BS98" s="436"/>
      <c r="BT98" s="436"/>
      <c r="BU98" s="436"/>
      <c r="BV98" s="436"/>
      <c r="BW98" s="436"/>
      <c r="BX98" s="436"/>
      <c r="BY98" s="436"/>
      <c r="BZ98" s="436"/>
      <c r="CA98" s="436"/>
      <c r="ET98" s="378"/>
      <c r="EU98" s="378"/>
      <c r="EV98" s="378"/>
      <c r="EW98" s="378"/>
      <c r="EX98" s="378"/>
      <c r="EY98" s="378"/>
      <c r="EZ98" s="378"/>
      <c r="FA98" s="378"/>
      <c r="FB98" s="378"/>
      <c r="FC98" s="378"/>
      <c r="FD98" s="378"/>
      <c r="FE98" s="378"/>
      <c r="FF98" s="378"/>
      <c r="FG98" s="378"/>
      <c r="FH98" s="378"/>
      <c r="FI98" s="378"/>
      <c r="FJ98" s="378"/>
      <c r="FK98" s="378"/>
      <c r="FL98" s="378"/>
      <c r="FM98" s="378"/>
      <c r="FN98" s="378"/>
    </row>
    <row r="99" spans="1:170" ht="11.25" hidden="1" customHeight="1" x14ac:dyDescent="0.4">
      <c r="A99" s="428" t="s">
        <v>121</v>
      </c>
      <c r="B99" s="442">
        <v>0.45732869201479909</v>
      </c>
      <c r="C99" s="439">
        <v>0.9</v>
      </c>
      <c r="D99" s="446"/>
      <c r="BC99" s="414"/>
      <c r="BG99" s="435"/>
      <c r="BR99" s="436"/>
      <c r="BS99" s="436"/>
      <c r="BT99" s="436"/>
      <c r="BU99" s="436"/>
      <c r="BV99" s="436"/>
      <c r="BW99" s="436"/>
      <c r="BX99" s="436"/>
      <c r="BY99" s="436"/>
      <c r="BZ99" s="436"/>
      <c r="CA99" s="436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78"/>
      <c r="FH99" s="378"/>
      <c r="FI99" s="378"/>
      <c r="FJ99" s="378"/>
      <c r="FK99" s="378"/>
      <c r="FL99" s="378"/>
      <c r="FM99" s="378"/>
      <c r="FN99" s="378"/>
    </row>
    <row r="100" spans="1:170" ht="11.25" hidden="1" customHeight="1" x14ac:dyDescent="0.4">
      <c r="A100" s="430" t="s">
        <v>123</v>
      </c>
      <c r="B100" s="449">
        <v>0.45805160601483114</v>
      </c>
      <c r="C100" s="449">
        <v>0.89586807737758456</v>
      </c>
      <c r="D100" s="450"/>
      <c r="BC100" s="414"/>
      <c r="BG100" s="435"/>
      <c r="BR100" s="436"/>
      <c r="BS100" s="436"/>
      <c r="BT100" s="436"/>
      <c r="BU100" s="436"/>
      <c r="BV100" s="436"/>
      <c r="BW100" s="436"/>
      <c r="BX100" s="436"/>
      <c r="BY100" s="436"/>
      <c r="BZ100" s="436"/>
      <c r="CA100" s="436"/>
      <c r="ET100" s="378"/>
      <c r="EU100" s="378"/>
      <c r="EV100" s="378"/>
      <c r="EW100" s="378"/>
      <c r="EX100" s="378"/>
      <c r="EY100" s="378"/>
      <c r="EZ100" s="378"/>
      <c r="FA100" s="378"/>
      <c r="FB100" s="378"/>
      <c r="FC100" s="378"/>
      <c r="FD100" s="378"/>
      <c r="FE100" s="378"/>
      <c r="FF100" s="378"/>
      <c r="FG100" s="378"/>
      <c r="FH100" s="378"/>
      <c r="FI100" s="378"/>
      <c r="FJ100" s="378"/>
      <c r="FK100" s="378"/>
      <c r="FL100" s="378"/>
      <c r="FM100" s="378"/>
      <c r="FN100" s="378"/>
    </row>
    <row r="101" spans="1:170" ht="11.25" hidden="1" customHeight="1" x14ac:dyDescent="0.4">
      <c r="BC101" s="414"/>
      <c r="BG101" s="435"/>
      <c r="BR101" s="436"/>
      <c r="BS101" s="436"/>
      <c r="BT101" s="436"/>
      <c r="BU101" s="436"/>
      <c r="BV101" s="436"/>
      <c r="BW101" s="436"/>
      <c r="BX101" s="436"/>
      <c r="BY101" s="436"/>
      <c r="BZ101" s="436"/>
      <c r="CA101" s="436"/>
      <c r="ET101" s="378"/>
      <c r="EU101" s="378"/>
      <c r="EV101" s="378"/>
      <c r="EW101" s="378"/>
      <c r="EX101" s="378"/>
      <c r="EY101" s="378"/>
      <c r="EZ101" s="378"/>
      <c r="FA101" s="378"/>
      <c r="FB101" s="378"/>
      <c r="FC101" s="378"/>
      <c r="FD101" s="378"/>
      <c r="FE101" s="378"/>
      <c r="FF101" s="378"/>
      <c r="FG101" s="378"/>
      <c r="FH101" s="378"/>
      <c r="FI101" s="378"/>
      <c r="FJ101" s="378"/>
      <c r="FK101" s="378"/>
      <c r="FL101" s="378"/>
      <c r="FM101" s="378"/>
      <c r="FN101" s="378"/>
    </row>
    <row r="102" spans="1:170" hidden="1" x14ac:dyDescent="0.4">
      <c r="A102" s="376" t="s">
        <v>126</v>
      </c>
      <c r="D102" s="451">
        <v>0</v>
      </c>
      <c r="BC102" s="414"/>
      <c r="BG102" s="435"/>
      <c r="BR102" s="436"/>
      <c r="BS102" s="436"/>
      <c r="BT102" s="436"/>
      <c r="BU102" s="436"/>
      <c r="BV102" s="436"/>
      <c r="BW102" s="436"/>
      <c r="BX102" s="436"/>
      <c r="BY102" s="436"/>
      <c r="BZ102" s="436"/>
      <c r="CA102" s="436"/>
      <c r="ET102" s="378"/>
      <c r="EU102" s="378"/>
      <c r="EV102" s="378"/>
      <c r="EW102" s="378"/>
      <c r="EX102" s="378"/>
      <c r="EY102" s="378"/>
      <c r="EZ102" s="378"/>
      <c r="FA102" s="378"/>
      <c r="FB102" s="378"/>
      <c r="FC102" s="378"/>
      <c r="FD102" s="378"/>
      <c r="FE102" s="378"/>
      <c r="FF102" s="378"/>
      <c r="FG102" s="378"/>
      <c r="FH102" s="378"/>
      <c r="FI102" s="378"/>
      <c r="FJ102" s="378"/>
      <c r="FK102" s="378"/>
      <c r="FL102" s="378"/>
      <c r="FM102" s="378"/>
      <c r="FN102" s="378"/>
    </row>
    <row r="103" spans="1:170" ht="14.5" hidden="1" customHeight="1" x14ac:dyDescent="0.4">
      <c r="BC103" s="414"/>
      <c r="BG103" s="435"/>
      <c r="BR103" s="436"/>
      <c r="BS103" s="436"/>
      <c r="BT103" s="436"/>
      <c r="BU103" s="436"/>
      <c r="BV103" s="436"/>
      <c r="BW103" s="436"/>
      <c r="BX103" s="436"/>
      <c r="BY103" s="436"/>
      <c r="BZ103" s="436"/>
      <c r="CA103" s="436"/>
      <c r="ET103" s="378"/>
      <c r="EU103" s="378"/>
      <c r="EV103" s="378"/>
      <c r="EW103" s="378"/>
      <c r="EX103" s="378"/>
      <c r="EY103" s="378"/>
      <c r="EZ103" s="378"/>
      <c r="FA103" s="378"/>
      <c r="FB103" s="378"/>
      <c r="FC103" s="378"/>
      <c r="FD103" s="378"/>
      <c r="FE103" s="378"/>
      <c r="FF103" s="378"/>
      <c r="FG103" s="378"/>
      <c r="FH103" s="378"/>
      <c r="FI103" s="378"/>
      <c r="FJ103" s="378"/>
      <c r="FK103" s="378"/>
      <c r="FL103" s="378"/>
      <c r="FM103" s="378"/>
      <c r="FN103" s="378"/>
    </row>
    <row r="104" spans="1:170" ht="14.5" hidden="1" customHeight="1" x14ac:dyDescent="0.4">
      <c r="A104" s="376" t="s">
        <v>127</v>
      </c>
      <c r="BG104" s="435"/>
      <c r="BR104" s="436"/>
      <c r="BS104" s="436"/>
      <c r="BT104" s="436"/>
      <c r="BU104" s="436"/>
      <c r="BV104" s="436"/>
      <c r="BW104" s="436"/>
      <c r="BX104" s="436"/>
      <c r="BY104" s="436"/>
      <c r="BZ104" s="436"/>
      <c r="CA104" s="436"/>
      <c r="ET104" s="378"/>
      <c r="EU104" s="378"/>
      <c r="EV104" s="378"/>
      <c r="EW104" s="378"/>
      <c r="EX104" s="378"/>
      <c r="EY104" s="378"/>
      <c r="EZ104" s="378"/>
      <c r="FA104" s="378"/>
      <c r="FB104" s="378"/>
      <c r="FC104" s="378"/>
      <c r="FD104" s="378"/>
      <c r="FE104" s="378"/>
      <c r="FF104" s="378"/>
      <c r="FG104" s="378"/>
      <c r="FH104" s="378"/>
      <c r="FI104" s="378"/>
      <c r="FJ104" s="378"/>
      <c r="FK104" s="378"/>
      <c r="FL104" s="378"/>
      <c r="FM104" s="378"/>
      <c r="FN104" s="378"/>
    </row>
    <row r="105" spans="1:170" ht="25.5" hidden="1" customHeight="1" x14ac:dyDescent="0.4">
      <c r="A105" s="452"/>
      <c r="B105" s="963" t="s">
        <v>128</v>
      </c>
      <c r="C105" s="964"/>
      <c r="D105" s="964"/>
      <c r="E105" s="964"/>
      <c r="F105" s="964"/>
      <c r="G105" s="964"/>
      <c r="H105" s="964"/>
      <c r="I105" s="965"/>
      <c r="J105" s="958" t="s">
        <v>128</v>
      </c>
      <c r="K105" s="966"/>
      <c r="L105" s="966"/>
      <c r="M105" s="966"/>
      <c r="N105" s="966"/>
      <c r="O105" s="966"/>
      <c r="P105" s="966"/>
      <c r="Q105" s="959"/>
      <c r="R105" s="963" t="s">
        <v>129</v>
      </c>
      <c r="S105" s="964"/>
      <c r="T105" s="964"/>
      <c r="U105" s="964"/>
      <c r="V105" s="964"/>
      <c r="W105" s="964"/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964"/>
      <c r="AI105" s="964"/>
      <c r="AJ105" s="965"/>
      <c r="AK105" s="958" t="s">
        <v>130</v>
      </c>
      <c r="AL105" s="966"/>
      <c r="AM105" s="966"/>
      <c r="AN105" s="966"/>
      <c r="AO105" s="966"/>
      <c r="AP105" s="966"/>
      <c r="AQ105" s="966"/>
      <c r="AR105" s="966"/>
      <c r="AS105" s="966"/>
      <c r="AT105" s="966"/>
      <c r="AU105" s="966"/>
      <c r="AV105" s="966"/>
      <c r="AW105" s="966"/>
      <c r="AX105" s="966"/>
      <c r="AY105" s="966"/>
      <c r="AZ105" s="966"/>
      <c r="BA105" s="966"/>
      <c r="BB105" s="966"/>
      <c r="BC105" s="959"/>
      <c r="BD105" s="952" t="s">
        <v>131</v>
      </c>
      <c r="BE105" s="953"/>
      <c r="BF105" s="953"/>
      <c r="BG105" s="954"/>
      <c r="BH105" s="952" t="s">
        <v>132</v>
      </c>
      <c r="BI105" s="953"/>
      <c r="BJ105" s="953"/>
      <c r="BK105" s="954"/>
      <c r="BL105" s="960" t="s">
        <v>128</v>
      </c>
      <c r="BM105" s="961"/>
      <c r="BN105" s="961"/>
      <c r="BO105" s="962"/>
      <c r="BP105" s="952" t="s">
        <v>133</v>
      </c>
      <c r="BQ105" s="953"/>
      <c r="BR105" s="953"/>
      <c r="BS105" s="954"/>
      <c r="ET105" s="378"/>
      <c r="EU105" s="378"/>
      <c r="EV105" s="378"/>
      <c r="EW105" s="378"/>
      <c r="EX105" s="378"/>
      <c r="EY105" s="378"/>
      <c r="EZ105" s="378"/>
      <c r="FA105" s="378"/>
      <c r="FB105" s="378"/>
      <c r="FC105" s="378"/>
      <c r="FD105" s="378"/>
      <c r="FE105" s="378"/>
      <c r="FF105" s="378"/>
      <c r="FG105" s="378"/>
      <c r="FH105" s="378"/>
      <c r="FI105" s="378"/>
      <c r="FJ105" s="378"/>
      <c r="FK105" s="378"/>
      <c r="FL105" s="378"/>
      <c r="FM105" s="378"/>
      <c r="FN105" s="378"/>
    </row>
    <row r="106" spans="1:170" ht="12.75" hidden="1" customHeight="1" x14ac:dyDescent="0.4">
      <c r="A106" s="453"/>
      <c r="B106" s="963" t="s">
        <v>134</v>
      </c>
      <c r="C106" s="964"/>
      <c r="D106" s="964"/>
      <c r="E106" s="964"/>
      <c r="F106" s="964"/>
      <c r="G106" s="964"/>
      <c r="H106" s="964"/>
      <c r="I106" s="965"/>
      <c r="J106" s="958" t="s">
        <v>135</v>
      </c>
      <c r="K106" s="966"/>
      <c r="L106" s="966"/>
      <c r="M106" s="966"/>
      <c r="N106" s="966"/>
      <c r="O106" s="966"/>
      <c r="P106" s="966"/>
      <c r="Q106" s="959"/>
      <c r="R106" s="963" t="s">
        <v>136</v>
      </c>
      <c r="S106" s="964"/>
      <c r="T106" s="964"/>
      <c r="U106" s="964"/>
      <c r="V106" s="964"/>
      <c r="W106" s="964"/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5"/>
      <c r="AK106" s="958" t="s">
        <v>136</v>
      </c>
      <c r="AL106" s="966"/>
      <c r="AM106" s="966"/>
      <c r="AN106" s="966"/>
      <c r="AO106" s="966"/>
      <c r="AP106" s="966"/>
      <c r="AQ106" s="966"/>
      <c r="AR106" s="966"/>
      <c r="AS106" s="966"/>
      <c r="AT106" s="966"/>
      <c r="AU106" s="966"/>
      <c r="AV106" s="966"/>
      <c r="AW106" s="966"/>
      <c r="AX106" s="966"/>
      <c r="AY106" s="966"/>
      <c r="AZ106" s="966"/>
      <c r="BA106" s="966"/>
      <c r="BB106" s="966"/>
      <c r="BC106" s="959"/>
      <c r="BD106" s="952" t="s">
        <v>136</v>
      </c>
      <c r="BE106" s="953"/>
      <c r="BF106" s="953"/>
      <c r="BG106" s="954"/>
      <c r="BH106" s="952" t="s">
        <v>136</v>
      </c>
      <c r="BI106" s="953"/>
      <c r="BJ106" s="953"/>
      <c r="BK106" s="954"/>
      <c r="BL106" s="963" t="s">
        <v>137</v>
      </c>
      <c r="BM106" s="965"/>
      <c r="BN106" s="958" t="s">
        <v>138</v>
      </c>
      <c r="BO106" s="959"/>
      <c r="BP106" s="958" t="s">
        <v>137</v>
      </c>
      <c r="BQ106" s="959"/>
      <c r="BR106" s="958" t="s">
        <v>138</v>
      </c>
      <c r="BS106" s="959"/>
      <c r="ET106" s="378"/>
      <c r="EU106" s="378"/>
      <c r="EV106" s="378"/>
      <c r="EW106" s="378"/>
      <c r="EX106" s="378"/>
      <c r="EY106" s="378"/>
      <c r="EZ106" s="378"/>
      <c r="FA106" s="378"/>
      <c r="FB106" s="378"/>
      <c r="FC106" s="378"/>
      <c r="FD106" s="378"/>
      <c r="FE106" s="378"/>
      <c r="FF106" s="378"/>
      <c r="FG106" s="378"/>
      <c r="FH106" s="378"/>
      <c r="FI106" s="378"/>
      <c r="FJ106" s="378"/>
      <c r="FK106" s="378"/>
      <c r="FL106" s="378"/>
      <c r="FM106" s="378"/>
      <c r="FN106" s="378"/>
    </row>
    <row r="107" spans="1:170" ht="65.5" hidden="1" customHeight="1" x14ac:dyDescent="0.4">
      <c r="A107" s="454"/>
      <c r="B107" s="455" t="s">
        <v>139</v>
      </c>
      <c r="C107" s="456" t="s">
        <v>140</v>
      </c>
      <c r="D107" s="456" t="s">
        <v>141</v>
      </c>
      <c r="E107" s="457" t="s">
        <v>142</v>
      </c>
      <c r="F107" s="457" t="s">
        <v>143</v>
      </c>
      <c r="G107" s="457" t="s">
        <v>144</v>
      </c>
      <c r="H107" s="457" t="s">
        <v>145</v>
      </c>
      <c r="I107" s="457" t="s">
        <v>146</v>
      </c>
      <c r="J107" s="458" t="s">
        <v>139</v>
      </c>
      <c r="K107" s="455" t="s">
        <v>140</v>
      </c>
      <c r="L107" s="455" t="s">
        <v>141</v>
      </c>
      <c r="M107" s="457" t="s">
        <v>142</v>
      </c>
      <c r="N107" s="457" t="s">
        <v>143</v>
      </c>
      <c r="O107" s="457" t="s">
        <v>144</v>
      </c>
      <c r="P107" s="457" t="s">
        <v>145</v>
      </c>
      <c r="Q107" s="459" t="s">
        <v>146</v>
      </c>
      <c r="R107" s="457" t="s">
        <v>147</v>
      </c>
      <c r="S107" s="457" t="s">
        <v>148</v>
      </c>
      <c r="T107" s="457" t="s">
        <v>149</v>
      </c>
      <c r="U107" s="460" t="s">
        <v>150</v>
      </c>
      <c r="V107" s="460" t="s">
        <v>151</v>
      </c>
      <c r="W107" s="460" t="s">
        <v>152</v>
      </c>
      <c r="X107" s="460" t="s">
        <v>153</v>
      </c>
      <c r="Y107" s="460" t="s">
        <v>120</v>
      </c>
      <c r="Z107" s="460" t="s">
        <v>154</v>
      </c>
      <c r="AA107" s="457" t="s">
        <v>155</v>
      </c>
      <c r="AB107" s="457" t="s">
        <v>156</v>
      </c>
      <c r="AC107" s="457" t="s">
        <v>157</v>
      </c>
      <c r="AD107" s="457" t="s">
        <v>158</v>
      </c>
      <c r="AE107" s="457" t="s">
        <v>159</v>
      </c>
      <c r="AF107" s="457" t="s">
        <v>160</v>
      </c>
      <c r="AG107" s="457" t="s">
        <v>161</v>
      </c>
      <c r="AH107" s="457" t="s">
        <v>162</v>
      </c>
      <c r="AI107" s="457" t="s">
        <v>163</v>
      </c>
      <c r="AJ107" s="457" t="s">
        <v>164</v>
      </c>
      <c r="AK107" s="457" t="s">
        <v>147</v>
      </c>
      <c r="AL107" s="457" t="s">
        <v>148</v>
      </c>
      <c r="AM107" s="457" t="s">
        <v>149</v>
      </c>
      <c r="AN107" s="457" t="s">
        <v>150</v>
      </c>
      <c r="AO107" s="457" t="s">
        <v>151</v>
      </c>
      <c r="AP107" s="457" t="s">
        <v>152</v>
      </c>
      <c r="AQ107" s="457" t="s">
        <v>153</v>
      </c>
      <c r="AR107" s="457" t="s">
        <v>120</v>
      </c>
      <c r="AS107" s="457" t="s">
        <v>154</v>
      </c>
      <c r="AT107" s="457" t="s">
        <v>155</v>
      </c>
      <c r="AU107" s="457" t="s">
        <v>156</v>
      </c>
      <c r="AV107" s="457" t="s">
        <v>157</v>
      </c>
      <c r="AW107" s="457" t="s">
        <v>158</v>
      </c>
      <c r="AX107" s="457" t="s">
        <v>159</v>
      </c>
      <c r="AY107" s="457" t="s">
        <v>160</v>
      </c>
      <c r="AZ107" s="457" t="s">
        <v>161</v>
      </c>
      <c r="BA107" s="457" t="s">
        <v>162</v>
      </c>
      <c r="BB107" s="457" t="s">
        <v>163</v>
      </c>
      <c r="BC107" s="457" t="s">
        <v>164</v>
      </c>
      <c r="BD107" s="458" t="s">
        <v>139</v>
      </c>
      <c r="BE107" s="455" t="s">
        <v>140</v>
      </c>
      <c r="BF107" s="455" t="s">
        <v>141</v>
      </c>
      <c r="BG107" s="459" t="s">
        <v>165</v>
      </c>
      <c r="BH107" s="457" t="s">
        <v>139</v>
      </c>
      <c r="BI107" s="457" t="s">
        <v>140</v>
      </c>
      <c r="BJ107" s="457" t="s">
        <v>141</v>
      </c>
      <c r="BK107" s="457" t="s">
        <v>165</v>
      </c>
      <c r="BL107" s="461" t="s">
        <v>166</v>
      </c>
      <c r="BM107" s="462" t="s">
        <v>167</v>
      </c>
      <c r="BN107" s="457" t="s">
        <v>166</v>
      </c>
      <c r="BO107" s="459" t="s">
        <v>167</v>
      </c>
      <c r="BP107" s="458" t="s">
        <v>166</v>
      </c>
      <c r="BQ107" s="463" t="s">
        <v>167</v>
      </c>
      <c r="BR107" s="455" t="s">
        <v>166</v>
      </c>
      <c r="BS107" s="463" t="s">
        <v>167</v>
      </c>
      <c r="ET107" s="378"/>
      <c r="EU107" s="378"/>
      <c r="EV107" s="378"/>
      <c r="EW107" s="378"/>
      <c r="EX107" s="378"/>
      <c r="EY107" s="378"/>
      <c r="EZ107" s="378"/>
      <c r="FA107" s="378"/>
      <c r="FB107" s="378"/>
      <c r="FC107" s="378"/>
      <c r="FD107" s="378"/>
      <c r="FE107" s="378"/>
      <c r="FF107" s="378"/>
      <c r="FG107" s="378"/>
      <c r="FH107" s="378"/>
      <c r="FI107" s="378"/>
      <c r="FJ107" s="378"/>
      <c r="FK107" s="378"/>
      <c r="FL107" s="378"/>
      <c r="FM107" s="378"/>
      <c r="FN107" s="378"/>
    </row>
    <row r="108" spans="1:170" ht="14.5" hidden="1" customHeight="1" x14ac:dyDescent="0.4">
      <c r="A108" s="453" t="s">
        <v>12</v>
      </c>
      <c r="B108" s="464">
        <v>1.8357917063588837E-2</v>
      </c>
      <c r="C108" s="465">
        <v>1.8232198437284089E-2</v>
      </c>
      <c r="D108" s="465">
        <v>1.4700725516408835E-2</v>
      </c>
      <c r="E108" s="466">
        <v>0.12057240331782108</v>
      </c>
      <c r="F108" s="466">
        <v>0.12057240331782108</v>
      </c>
      <c r="G108" s="466">
        <v>0.12057240331782108</v>
      </c>
      <c r="H108" s="466">
        <v>0.12057240331782108</v>
      </c>
      <c r="I108" s="466">
        <v>0.12057240331782108</v>
      </c>
      <c r="J108" s="467">
        <v>1.8357917063588837E-2</v>
      </c>
      <c r="K108" s="464">
        <v>1.8232198437284089E-2</v>
      </c>
      <c r="L108" s="464">
        <v>1.4700725516408835E-2</v>
      </c>
      <c r="M108" s="466">
        <v>0.12057240331782108</v>
      </c>
      <c r="N108" s="466">
        <v>0.12057240331782108</v>
      </c>
      <c r="O108" s="466">
        <v>0.12057240331782108</v>
      </c>
      <c r="P108" s="466">
        <v>0.12057240331782108</v>
      </c>
      <c r="Q108" s="468">
        <v>0.12057240331782108</v>
      </c>
      <c r="R108" s="464">
        <v>8.9999999999999993E-3</v>
      </c>
      <c r="S108" s="464">
        <v>1.0999999999999999E-2</v>
      </c>
      <c r="T108" s="464">
        <v>2E-3</v>
      </c>
      <c r="U108" s="465">
        <v>3.3000000000000002E-2</v>
      </c>
      <c r="V108" s="465">
        <v>1.0999999999999999E-2</v>
      </c>
      <c r="W108" s="465">
        <v>2E-3</v>
      </c>
      <c r="X108" s="465">
        <v>0.97299999999999998</v>
      </c>
      <c r="Y108" s="465">
        <v>1.4999999999999999E-2</v>
      </c>
      <c r="Z108" s="465">
        <v>8.9999999999999998E-4</v>
      </c>
      <c r="AA108" s="464">
        <v>0.13100000000000001</v>
      </c>
      <c r="AB108" s="464">
        <v>0.13100000000000001</v>
      </c>
      <c r="AC108" s="464">
        <v>0.13100000000000001</v>
      </c>
      <c r="AD108" s="464">
        <v>0.13100000000000001</v>
      </c>
      <c r="AE108" s="464">
        <v>0.13100000000000001</v>
      </c>
      <c r="AF108" s="464">
        <v>7.0000000000000007E-2</v>
      </c>
      <c r="AG108" s="464">
        <v>7.0000000000000007E-2</v>
      </c>
      <c r="AH108" s="464">
        <v>7.0000000000000007E-2</v>
      </c>
      <c r="AI108" s="464">
        <v>7.0000000000000007E-2</v>
      </c>
      <c r="AJ108" s="464">
        <v>7.0000000000000007E-2</v>
      </c>
      <c r="AK108" s="464">
        <v>8.9999999999999993E-3</v>
      </c>
      <c r="AL108" s="464">
        <v>1.0999999999999999E-2</v>
      </c>
      <c r="AM108" s="464">
        <v>2E-3</v>
      </c>
      <c r="AN108" s="464">
        <v>3.3000000000000002E-2</v>
      </c>
      <c r="AO108" s="464">
        <v>1.0999999999999999E-2</v>
      </c>
      <c r="AP108" s="464">
        <v>2E-3</v>
      </c>
      <c r="AQ108" s="464">
        <v>0.97299999999999998</v>
      </c>
      <c r="AR108" s="464">
        <v>1.4999999999999999E-2</v>
      </c>
      <c r="AS108" s="464">
        <v>8.9999999999999998E-4</v>
      </c>
      <c r="AT108" s="464">
        <v>0.13100000000000001</v>
      </c>
      <c r="AU108" s="464">
        <v>0.13100000000000001</v>
      </c>
      <c r="AV108" s="464">
        <v>0.13100000000000001</v>
      </c>
      <c r="AW108" s="464">
        <v>0.13100000000000001</v>
      </c>
      <c r="AX108" s="464">
        <v>0.13100000000000001</v>
      </c>
      <c r="AY108" s="464">
        <v>7.0000000000000007E-2</v>
      </c>
      <c r="AZ108" s="464">
        <v>7.0000000000000007E-2</v>
      </c>
      <c r="BA108" s="464">
        <v>7.0000000000000007E-2</v>
      </c>
      <c r="BB108" s="464">
        <v>7.0000000000000007E-2</v>
      </c>
      <c r="BC108" s="464">
        <v>7.0000000000000007E-2</v>
      </c>
      <c r="BD108" s="467">
        <v>8.4629999999999983E-3</v>
      </c>
      <c r="BE108" s="464">
        <v>1.496200000000001E-2</v>
      </c>
      <c r="BF108" s="464">
        <v>1.4999999999999999E-2</v>
      </c>
      <c r="BG108" s="469">
        <v>0.13100000000000001</v>
      </c>
      <c r="BH108" s="467">
        <v>8.4629999999999983E-3</v>
      </c>
      <c r="BI108" s="464">
        <v>1.496200000000001E-2</v>
      </c>
      <c r="BJ108" s="464">
        <v>1.4999999999999999E-2</v>
      </c>
      <c r="BK108" s="464">
        <v>0.13100000000000001</v>
      </c>
      <c r="BL108" s="470">
        <v>7.8986750102400562E-3</v>
      </c>
      <c r="BM108" s="471">
        <v>2.4682962293152023E-3</v>
      </c>
      <c r="BN108" s="464">
        <v>7.8986750102400562E-3</v>
      </c>
      <c r="BO108" s="469">
        <v>2.4682962293152023E-3</v>
      </c>
      <c r="BP108" s="472">
        <v>7.1905429381338929E-3</v>
      </c>
      <c r="BQ108" s="473">
        <v>2.2395578364524074E-3</v>
      </c>
      <c r="BR108" s="474">
        <v>7.1905429381338929E-3</v>
      </c>
      <c r="BS108" s="473">
        <v>2.2395578364524074E-3</v>
      </c>
      <c r="ET108" s="378"/>
      <c r="EU108" s="378"/>
      <c r="EV108" s="378"/>
      <c r="EW108" s="378"/>
      <c r="EX108" s="378"/>
      <c r="EY108" s="378"/>
      <c r="EZ108" s="378"/>
      <c r="FA108" s="378"/>
      <c r="FB108" s="378"/>
      <c r="FC108" s="378"/>
      <c r="FD108" s="378"/>
      <c r="FE108" s="378"/>
      <c r="FF108" s="378"/>
      <c r="FG108" s="378"/>
      <c r="FH108" s="378"/>
      <c r="FI108" s="378"/>
      <c r="FJ108" s="378"/>
      <c r="FK108" s="378"/>
      <c r="FL108" s="378"/>
      <c r="FM108" s="378"/>
      <c r="FN108" s="378"/>
    </row>
    <row r="109" spans="1:170" ht="14.5" hidden="1" customHeight="1" x14ac:dyDescent="0.4">
      <c r="A109" s="453" t="s">
        <v>13</v>
      </c>
      <c r="B109" s="464">
        <v>1.0114227130220843</v>
      </c>
      <c r="C109" s="465">
        <v>0.1929221173248572</v>
      </c>
      <c r="D109" s="465">
        <v>0.12209960450652076</v>
      </c>
      <c r="E109" s="466">
        <v>4.2556049378388376</v>
      </c>
      <c r="F109" s="466">
        <v>4.2556049378388376</v>
      </c>
      <c r="G109" s="466">
        <v>4.2556049378388376</v>
      </c>
      <c r="H109" s="466">
        <v>4.2556049378388376</v>
      </c>
      <c r="I109" s="466">
        <v>4.2556049378388376</v>
      </c>
      <c r="J109" s="467">
        <v>1.0114227130220843</v>
      </c>
      <c r="K109" s="464">
        <v>0.1929221173248572</v>
      </c>
      <c r="L109" s="464">
        <v>0.12209960450652076</v>
      </c>
      <c r="M109" s="466">
        <v>4.2556049378388376</v>
      </c>
      <c r="N109" s="466">
        <v>4.2556049378388376</v>
      </c>
      <c r="O109" s="466">
        <v>4.2556049378388376</v>
      </c>
      <c r="P109" s="466">
        <v>4.2556049378388376</v>
      </c>
      <c r="Q109" s="468">
        <v>4.2556049378388376</v>
      </c>
      <c r="R109" s="464">
        <v>0.18099999999999999</v>
      </c>
      <c r="S109" s="464">
        <v>0.03</v>
      </c>
      <c r="T109" s="464">
        <v>2.1000000000000001E-2</v>
      </c>
      <c r="U109" s="465">
        <v>0.495</v>
      </c>
      <c r="V109" s="465">
        <v>0.42899999999999999</v>
      </c>
      <c r="W109" s="465">
        <v>9.2999999999999999E-2</v>
      </c>
      <c r="X109" s="465">
        <v>3.347</v>
      </c>
      <c r="Y109" s="465">
        <v>0.127</v>
      </c>
      <c r="Z109" s="465">
        <v>1.5100000000000001E-2</v>
      </c>
      <c r="AA109" s="464">
        <v>4.6139999999999999</v>
      </c>
      <c r="AB109" s="464">
        <v>4.6139999999999999</v>
      </c>
      <c r="AC109" s="464">
        <v>4.6139999999999999</v>
      </c>
      <c r="AD109" s="464">
        <v>4.6139999999999999</v>
      </c>
      <c r="AE109" s="464">
        <v>4.6139999999999999</v>
      </c>
      <c r="AF109" s="464">
        <v>7.0999999999999994E-2</v>
      </c>
      <c r="AG109" s="464">
        <v>7.0999999999999994E-2</v>
      </c>
      <c r="AH109" s="464">
        <v>7.0999999999999994E-2</v>
      </c>
      <c r="AI109" s="464">
        <v>7.0999999999999994E-2</v>
      </c>
      <c r="AJ109" s="464">
        <v>7.0999999999999994E-2</v>
      </c>
      <c r="AK109" s="464">
        <v>0.18099999999999999</v>
      </c>
      <c r="AL109" s="464">
        <v>0.03</v>
      </c>
      <c r="AM109" s="464">
        <v>2.1000000000000001E-2</v>
      </c>
      <c r="AN109" s="464">
        <v>0.495</v>
      </c>
      <c r="AO109" s="464">
        <v>0.42899999999999999</v>
      </c>
      <c r="AP109" s="464">
        <v>9.2999999999999999E-2</v>
      </c>
      <c r="AQ109" s="464">
        <v>3.347</v>
      </c>
      <c r="AR109" s="464">
        <v>0.127</v>
      </c>
      <c r="AS109" s="464">
        <v>1.5100000000000001E-2</v>
      </c>
      <c r="AT109" s="464">
        <v>4.6139999999999999</v>
      </c>
      <c r="AU109" s="464">
        <v>4.6139999999999999</v>
      </c>
      <c r="AV109" s="464">
        <v>4.6139999999999999</v>
      </c>
      <c r="AW109" s="464">
        <v>4.6139999999999999</v>
      </c>
      <c r="AX109" s="464">
        <v>4.6139999999999999</v>
      </c>
      <c r="AY109" s="464">
        <v>7.0999999999999994E-2</v>
      </c>
      <c r="AZ109" s="464">
        <v>7.0999999999999994E-2</v>
      </c>
      <c r="BA109" s="464">
        <v>7.0999999999999994E-2</v>
      </c>
      <c r="BB109" s="464">
        <v>7.0999999999999994E-2</v>
      </c>
      <c r="BC109" s="464">
        <v>7.0999999999999994E-2</v>
      </c>
      <c r="BD109" s="467">
        <v>0.13823499999999997</v>
      </c>
      <c r="BE109" s="464">
        <v>0.16561000000000003</v>
      </c>
      <c r="BF109" s="464">
        <v>0.127</v>
      </c>
      <c r="BG109" s="469">
        <v>4.6139999999999999</v>
      </c>
      <c r="BH109" s="464">
        <v>0.13823499999999997</v>
      </c>
      <c r="BI109" s="464">
        <v>0.16561000000000003</v>
      </c>
      <c r="BJ109" s="464">
        <v>0.127</v>
      </c>
      <c r="BK109" s="464">
        <v>4.6139999999999999</v>
      </c>
      <c r="BL109" s="470">
        <v>9.3548631840085383E-2</v>
      </c>
      <c r="BM109" s="471">
        <v>2.3910758384051437E-2</v>
      </c>
      <c r="BN109" s="464">
        <v>9.3548631840085383E-2</v>
      </c>
      <c r="BO109" s="469">
        <v>2.3910758384051437E-2</v>
      </c>
      <c r="BP109" s="472">
        <v>8.8178122348902668E-2</v>
      </c>
      <c r="BQ109" s="473">
        <v>2.2178703202149971E-2</v>
      </c>
      <c r="BR109" s="474">
        <v>8.8178122348902668E-2</v>
      </c>
      <c r="BS109" s="473">
        <v>2.2178703202149971E-2</v>
      </c>
      <c r="ET109" s="378"/>
      <c r="EU109" s="378"/>
      <c r="EV109" s="378"/>
      <c r="EW109" s="378"/>
      <c r="EX109" s="378"/>
      <c r="EY109" s="378"/>
      <c r="EZ109" s="378"/>
      <c r="FA109" s="378"/>
      <c r="FB109" s="378"/>
      <c r="FC109" s="378"/>
      <c r="FD109" s="378"/>
      <c r="FE109" s="378"/>
      <c r="FF109" s="378"/>
      <c r="FG109" s="378"/>
      <c r="FH109" s="378"/>
      <c r="FI109" s="378"/>
      <c r="FJ109" s="378"/>
      <c r="FK109" s="378"/>
      <c r="FL109" s="378"/>
      <c r="FM109" s="378"/>
      <c r="FN109" s="378"/>
    </row>
    <row r="110" spans="1:170" ht="14.5" hidden="1" customHeight="1" x14ac:dyDescent="0.4">
      <c r="A110" s="453" t="s">
        <v>14</v>
      </c>
      <c r="B110" s="464">
        <v>6.3593569704794684</v>
      </c>
      <c r="C110" s="465">
        <v>0.23048508979169852</v>
      </c>
      <c r="D110" s="465">
        <v>1.1410024650812705</v>
      </c>
      <c r="E110" s="466">
        <v>1.5603904902704893</v>
      </c>
      <c r="F110" s="466">
        <v>1.5603904902704893</v>
      </c>
      <c r="G110" s="466">
        <v>1.5603904902704893</v>
      </c>
      <c r="H110" s="466">
        <v>1.5603904902704893</v>
      </c>
      <c r="I110" s="466">
        <v>1.5603904902704893</v>
      </c>
      <c r="J110" s="467">
        <v>6.3593569704794684</v>
      </c>
      <c r="K110" s="464">
        <v>0.23048508979169852</v>
      </c>
      <c r="L110" s="464">
        <v>1.1410024650812705</v>
      </c>
      <c r="M110" s="466">
        <v>1.5603904902704893</v>
      </c>
      <c r="N110" s="466">
        <v>1.5603904902704893</v>
      </c>
      <c r="O110" s="466">
        <v>1.5603904902704893</v>
      </c>
      <c r="P110" s="466">
        <v>1.5603904902704893</v>
      </c>
      <c r="Q110" s="468">
        <v>1.5603904902704893</v>
      </c>
      <c r="R110" s="464">
        <v>7.8410000000000002</v>
      </c>
      <c r="S110" s="464">
        <v>3.5510000000000002</v>
      </c>
      <c r="T110" s="464">
        <v>0.83099999999999996</v>
      </c>
      <c r="U110" s="465">
        <v>0.42699999999999999</v>
      </c>
      <c r="V110" s="465">
        <v>0.186</v>
      </c>
      <c r="W110" s="465">
        <v>8.4000000000000005E-2</v>
      </c>
      <c r="X110" s="465">
        <v>3.7050000000000001</v>
      </c>
      <c r="Y110" s="465">
        <v>1.4930000000000001</v>
      </c>
      <c r="Z110" s="465">
        <v>0.23499999999999999</v>
      </c>
      <c r="AA110" s="464">
        <v>2.81</v>
      </c>
      <c r="AB110" s="464">
        <v>2.81</v>
      </c>
      <c r="AC110" s="464">
        <v>2.81</v>
      </c>
      <c r="AD110" s="464">
        <v>2.81</v>
      </c>
      <c r="AE110" s="464">
        <v>2.81</v>
      </c>
      <c r="AF110" s="464">
        <v>7.8E-2</v>
      </c>
      <c r="AG110" s="464">
        <v>7.8E-2</v>
      </c>
      <c r="AH110" s="464">
        <v>7.8E-2</v>
      </c>
      <c r="AI110" s="464">
        <v>7.8E-2</v>
      </c>
      <c r="AJ110" s="464">
        <v>7.8E-2</v>
      </c>
      <c r="AK110" s="464">
        <v>7.8410000000000002</v>
      </c>
      <c r="AL110" s="464">
        <v>3.5510000000000002</v>
      </c>
      <c r="AM110" s="464">
        <v>0.83099999999999996</v>
      </c>
      <c r="AN110" s="464">
        <v>0.42699999999999999</v>
      </c>
      <c r="AO110" s="464">
        <v>0.186</v>
      </c>
      <c r="AP110" s="464">
        <v>8.4000000000000005E-2</v>
      </c>
      <c r="AQ110" s="464">
        <v>3.7050000000000001</v>
      </c>
      <c r="AR110" s="464">
        <v>1.4930000000000001</v>
      </c>
      <c r="AS110" s="464">
        <v>0.23499999999999999</v>
      </c>
      <c r="AT110" s="464">
        <v>2.81</v>
      </c>
      <c r="AU110" s="464">
        <v>2.81</v>
      </c>
      <c r="AV110" s="464">
        <v>2.81</v>
      </c>
      <c r="AW110" s="464">
        <v>2.81</v>
      </c>
      <c r="AX110" s="464">
        <v>2.81</v>
      </c>
      <c r="AY110" s="464">
        <v>7.8E-2</v>
      </c>
      <c r="AZ110" s="464">
        <v>7.8E-2</v>
      </c>
      <c r="BA110" s="464">
        <v>7.8E-2</v>
      </c>
      <c r="BB110" s="464">
        <v>7.8E-2</v>
      </c>
      <c r="BC110" s="464">
        <v>7.8E-2</v>
      </c>
      <c r="BD110" s="467">
        <v>6.327840000000001</v>
      </c>
      <c r="BE110" s="464">
        <v>0.14914900000000006</v>
      </c>
      <c r="BF110" s="464">
        <v>1.4930000000000001</v>
      </c>
      <c r="BG110" s="469">
        <v>2.81</v>
      </c>
      <c r="BH110" s="464">
        <v>6.327840000000001</v>
      </c>
      <c r="BI110" s="464">
        <v>0.14914900000000006</v>
      </c>
      <c r="BJ110" s="464">
        <v>1.4930000000000001</v>
      </c>
      <c r="BK110" s="464">
        <v>2.81</v>
      </c>
      <c r="BL110" s="470">
        <v>0.29143423977093919</v>
      </c>
      <c r="BM110" s="471">
        <v>0.10027077801336164</v>
      </c>
      <c r="BN110" s="464">
        <v>0.29143423977093919</v>
      </c>
      <c r="BO110" s="469">
        <v>0.10027077801336164</v>
      </c>
      <c r="BP110" s="472">
        <v>0.34462355248094467</v>
      </c>
      <c r="BQ110" s="473">
        <v>0.11952791503410996</v>
      </c>
      <c r="BR110" s="474">
        <v>0.34462355248094467</v>
      </c>
      <c r="BS110" s="473">
        <v>0.11952791503410996</v>
      </c>
      <c r="ET110" s="378"/>
      <c r="EU110" s="378"/>
      <c r="EV110" s="378"/>
      <c r="EW110" s="378"/>
      <c r="EX110" s="378"/>
      <c r="EY110" s="378"/>
      <c r="EZ110" s="378"/>
      <c r="FA110" s="378"/>
      <c r="FB110" s="378"/>
      <c r="FC110" s="378"/>
      <c r="FD110" s="378"/>
      <c r="FE110" s="378"/>
      <c r="FF110" s="378"/>
      <c r="FG110" s="378"/>
      <c r="FH110" s="378"/>
      <c r="FI110" s="378"/>
      <c r="FJ110" s="378"/>
      <c r="FK110" s="378"/>
      <c r="FL110" s="378"/>
      <c r="FM110" s="378"/>
      <c r="FN110" s="378"/>
    </row>
    <row r="111" spans="1:170" ht="14.5" hidden="1" customHeight="1" x14ac:dyDescent="0.4">
      <c r="A111" s="453" t="s">
        <v>15</v>
      </c>
      <c r="B111" s="464">
        <v>0.23950979538724518</v>
      </c>
      <c r="C111" s="465">
        <v>5.1979913691418749E-3</v>
      </c>
      <c r="D111" s="465">
        <v>0.28360108670150319</v>
      </c>
      <c r="E111" s="466">
        <v>0.5528726317424606</v>
      </c>
      <c r="F111" s="466">
        <v>0.5528726317424606</v>
      </c>
      <c r="G111" s="466">
        <v>0.5528726317424606</v>
      </c>
      <c r="H111" s="466">
        <v>0.5528726317424606</v>
      </c>
      <c r="I111" s="466">
        <v>0.5528726317424606</v>
      </c>
      <c r="J111" s="467">
        <v>0.23950979538724518</v>
      </c>
      <c r="K111" s="464">
        <v>5.1979913691418749E-3</v>
      </c>
      <c r="L111" s="464">
        <v>0.28360108670150319</v>
      </c>
      <c r="M111" s="466">
        <v>0.5528726317424606</v>
      </c>
      <c r="N111" s="466">
        <v>0.5528726317424606</v>
      </c>
      <c r="O111" s="466">
        <v>0.5528726317424606</v>
      </c>
      <c r="P111" s="466">
        <v>0.5528726317424606</v>
      </c>
      <c r="Q111" s="468">
        <v>0.5528726317424606</v>
      </c>
      <c r="R111" s="464">
        <v>9.6000000000000002E-2</v>
      </c>
      <c r="S111" s="464">
        <v>0.01</v>
      </c>
      <c r="T111" s="464">
        <v>0.28000000000000003</v>
      </c>
      <c r="U111" s="465">
        <v>4.4999999999999998E-2</v>
      </c>
      <c r="V111" s="465">
        <v>3.6999999999999998E-2</v>
      </c>
      <c r="W111" s="465">
        <v>1E-3</v>
      </c>
      <c r="X111" s="465">
        <v>0.41399999999999998</v>
      </c>
      <c r="Y111" s="465">
        <v>0.39900000000000002</v>
      </c>
      <c r="Z111" s="465">
        <v>2.8400000000000002E-2</v>
      </c>
      <c r="AA111" s="464">
        <v>2.899</v>
      </c>
      <c r="AB111" s="464">
        <v>2.899</v>
      </c>
      <c r="AC111" s="464">
        <v>2.899</v>
      </c>
      <c r="AD111" s="464">
        <v>2.899</v>
      </c>
      <c r="AE111" s="464">
        <v>2.899</v>
      </c>
      <c r="AF111" s="464">
        <v>2.4E-2</v>
      </c>
      <c r="AG111" s="464">
        <v>2.4E-2</v>
      </c>
      <c r="AH111" s="464">
        <v>2.4E-2</v>
      </c>
      <c r="AI111" s="464">
        <v>2.4E-2</v>
      </c>
      <c r="AJ111" s="464">
        <v>2.4E-2</v>
      </c>
      <c r="AK111" s="464">
        <v>9.6000000000000002E-2</v>
      </c>
      <c r="AL111" s="464">
        <v>0.01</v>
      </c>
      <c r="AM111" s="464">
        <v>0.28000000000000003</v>
      </c>
      <c r="AN111" s="464">
        <v>4.4999999999999998E-2</v>
      </c>
      <c r="AO111" s="464">
        <v>3.6999999999999998E-2</v>
      </c>
      <c r="AP111" s="464">
        <v>1E-3</v>
      </c>
      <c r="AQ111" s="464">
        <v>0.41399999999999998</v>
      </c>
      <c r="AR111" s="464">
        <v>0.39900000000000002</v>
      </c>
      <c r="AS111" s="464">
        <v>2.8400000000000002E-2</v>
      </c>
      <c r="AT111" s="464">
        <v>2.899</v>
      </c>
      <c r="AU111" s="464">
        <v>2.899</v>
      </c>
      <c r="AV111" s="464">
        <v>2.899</v>
      </c>
      <c r="AW111" s="464">
        <v>2.899</v>
      </c>
      <c r="AX111" s="464">
        <v>2.899</v>
      </c>
      <c r="AY111" s="464">
        <v>2.4E-2</v>
      </c>
      <c r="AZ111" s="464">
        <v>2.4E-2</v>
      </c>
      <c r="BA111" s="464">
        <v>2.4E-2</v>
      </c>
      <c r="BB111" s="464">
        <v>2.4E-2</v>
      </c>
      <c r="BC111" s="464">
        <v>2.4E-2</v>
      </c>
      <c r="BD111" s="467">
        <v>0.104934</v>
      </c>
      <c r="BE111" s="464">
        <v>9.5470000000000034E-3</v>
      </c>
      <c r="BF111" s="464">
        <v>0.39900000000000002</v>
      </c>
      <c r="BG111" s="469">
        <v>2.899</v>
      </c>
      <c r="BH111" s="464">
        <v>0.104934</v>
      </c>
      <c r="BI111" s="464">
        <v>9.5470000000000034E-3</v>
      </c>
      <c r="BJ111" s="464">
        <v>0.39900000000000002</v>
      </c>
      <c r="BK111" s="464">
        <v>2.899</v>
      </c>
      <c r="BL111" s="470">
        <v>5.8332167292565226E-2</v>
      </c>
      <c r="BM111" s="471">
        <v>2.0915814025298022E-2</v>
      </c>
      <c r="BN111" s="464">
        <v>5.8332167292565226E-2</v>
      </c>
      <c r="BO111" s="469">
        <v>2.0915814025298022E-2</v>
      </c>
      <c r="BP111" s="472">
        <v>9.2921105777651447E-2</v>
      </c>
      <c r="BQ111" s="473">
        <v>2.9733051790356374E-2</v>
      </c>
      <c r="BR111" s="474">
        <v>9.2921105777651447E-2</v>
      </c>
      <c r="BS111" s="473">
        <v>2.9733051790356374E-2</v>
      </c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</row>
    <row r="112" spans="1:170" s="378" customFormat="1" ht="14.5" hidden="1" customHeight="1" x14ac:dyDescent="0.4">
      <c r="A112" s="475" t="s">
        <v>16</v>
      </c>
      <c r="B112" s="464">
        <v>0.18144227227010609</v>
      </c>
      <c r="C112" s="465">
        <v>5.1979913691418749E-3</v>
      </c>
      <c r="D112" s="465">
        <v>0.19939887091755074</v>
      </c>
      <c r="E112" s="466">
        <v>0.49577210214716899</v>
      </c>
      <c r="F112" s="466">
        <v>0.49577210214716899</v>
      </c>
      <c r="G112" s="466">
        <v>0.49577210214716899</v>
      </c>
      <c r="H112" s="466">
        <v>0.49577210214716899</v>
      </c>
      <c r="I112" s="466">
        <v>0.49577210214716899</v>
      </c>
      <c r="J112" s="467">
        <v>0.18144227227010609</v>
      </c>
      <c r="K112" s="464">
        <v>5.1979913691418749E-3</v>
      </c>
      <c r="L112" s="464">
        <v>0.19939887091755074</v>
      </c>
      <c r="M112" s="466">
        <v>0.49577210214716899</v>
      </c>
      <c r="N112" s="466">
        <v>0.49577210214716899</v>
      </c>
      <c r="O112" s="466">
        <v>0.49577210214716899</v>
      </c>
      <c r="P112" s="466">
        <v>0.49577210214716899</v>
      </c>
      <c r="Q112" s="468">
        <v>0.49577210214716899</v>
      </c>
      <c r="R112" s="464">
        <v>6.7000000000000004E-2</v>
      </c>
      <c r="S112" s="464">
        <v>0.01</v>
      </c>
      <c r="T112" s="464">
        <v>6.7000000000000004E-2</v>
      </c>
      <c r="U112" s="465">
        <v>4.4999999999999998E-2</v>
      </c>
      <c r="V112" s="465">
        <v>3.6999999999999998E-2</v>
      </c>
      <c r="W112" s="465">
        <v>1E-3</v>
      </c>
      <c r="X112" s="465">
        <v>0.41399999999999998</v>
      </c>
      <c r="Y112" s="465">
        <v>0.247</v>
      </c>
      <c r="Z112" s="465">
        <v>8.2699999999999996E-3</v>
      </c>
      <c r="AA112" s="464">
        <v>2.0529999999999999</v>
      </c>
      <c r="AB112" s="464">
        <v>2.0529999999999999</v>
      </c>
      <c r="AC112" s="464">
        <v>2.0529999999999999</v>
      </c>
      <c r="AD112" s="464">
        <v>2.0529999999999999</v>
      </c>
      <c r="AE112" s="464">
        <v>2.0529999999999999</v>
      </c>
      <c r="AF112" s="464">
        <v>1.2E-2</v>
      </c>
      <c r="AG112" s="464">
        <v>1.2E-2</v>
      </c>
      <c r="AH112" s="464">
        <v>1.2E-2</v>
      </c>
      <c r="AI112" s="464">
        <v>1.2E-2</v>
      </c>
      <c r="AJ112" s="464">
        <v>1.2E-2</v>
      </c>
      <c r="AK112" s="464">
        <v>6.7000000000000004E-2</v>
      </c>
      <c r="AL112" s="464">
        <v>0.01</v>
      </c>
      <c r="AM112" s="464">
        <v>6.7000000000000004E-2</v>
      </c>
      <c r="AN112" s="464">
        <v>4.4999999999999998E-2</v>
      </c>
      <c r="AO112" s="464">
        <v>3.6999999999999998E-2</v>
      </c>
      <c r="AP112" s="464">
        <v>1E-3</v>
      </c>
      <c r="AQ112" s="464">
        <v>0.41399999999999998</v>
      </c>
      <c r="AR112" s="464">
        <v>0.247</v>
      </c>
      <c r="AS112" s="464">
        <v>8.2699999999999996E-3</v>
      </c>
      <c r="AT112" s="464">
        <v>2.0529999999999999</v>
      </c>
      <c r="AU112" s="464">
        <v>2.0529999999999999</v>
      </c>
      <c r="AV112" s="464">
        <v>2.0529999999999999</v>
      </c>
      <c r="AW112" s="464">
        <v>2.0529999999999999</v>
      </c>
      <c r="AX112" s="464">
        <v>2.0529999999999999</v>
      </c>
      <c r="AY112" s="464">
        <v>1.2E-2</v>
      </c>
      <c r="AZ112" s="464">
        <v>1.2E-2</v>
      </c>
      <c r="BA112" s="464">
        <v>1.2E-2</v>
      </c>
      <c r="BB112" s="464">
        <v>1.2E-2</v>
      </c>
      <c r="BC112" s="464">
        <v>1.2E-2</v>
      </c>
      <c r="BD112" s="467">
        <v>5.8165000000000008E-2</v>
      </c>
      <c r="BE112" s="464">
        <v>9.5470000000000034E-3</v>
      </c>
      <c r="BF112" s="464">
        <v>0.247</v>
      </c>
      <c r="BG112" s="469">
        <v>2.0529999999999999</v>
      </c>
      <c r="BH112" s="464">
        <v>5.8165000000000008E-2</v>
      </c>
      <c r="BI112" s="464">
        <v>9.5470000000000034E-3</v>
      </c>
      <c r="BJ112" s="464">
        <v>0.247</v>
      </c>
      <c r="BK112" s="464">
        <v>2.0529999999999999</v>
      </c>
      <c r="BL112" s="470">
        <v>4.1951522956549039E-2</v>
      </c>
      <c r="BM112" s="471">
        <v>1.4831442471441237E-2</v>
      </c>
      <c r="BN112" s="464">
        <v>4.1951522956549039E-2</v>
      </c>
      <c r="BO112" s="469">
        <v>1.4831442471441237E-2</v>
      </c>
      <c r="BP112" s="467">
        <v>5.9704057364706006E-2</v>
      </c>
      <c r="BQ112" s="469">
        <v>1.870198364718267E-2</v>
      </c>
      <c r="BR112" s="464">
        <v>5.9704057364706006E-2</v>
      </c>
      <c r="BS112" s="469">
        <v>1.870198364718267E-2</v>
      </c>
    </row>
    <row r="113" spans="1:170" ht="14.5" hidden="1" customHeight="1" x14ac:dyDescent="0.4">
      <c r="A113" s="453" t="s">
        <v>17</v>
      </c>
      <c r="B113" s="464">
        <v>6.1498889390001086</v>
      </c>
      <c r="C113" s="465">
        <v>1.9044138223651675E-3</v>
      </c>
      <c r="D113" s="465">
        <v>3.1998021989247718</v>
      </c>
      <c r="E113" s="466">
        <v>0.88962390759443344</v>
      </c>
      <c r="F113" s="466">
        <v>0.34394248681835393</v>
      </c>
      <c r="G113" s="466">
        <v>2.0857360904625577</v>
      </c>
      <c r="H113" s="466">
        <v>1.4284082577316022</v>
      </c>
      <c r="I113" s="466">
        <v>0.63377406125623914</v>
      </c>
      <c r="J113" s="467">
        <v>6.1498889390001086</v>
      </c>
      <c r="K113" s="464">
        <v>1.9044138223651675E-3</v>
      </c>
      <c r="L113" s="464">
        <v>3.1998021989247718</v>
      </c>
      <c r="M113" s="466">
        <v>0.88962390759443344</v>
      </c>
      <c r="N113" s="466">
        <v>0.34394248681835393</v>
      </c>
      <c r="O113" s="466">
        <v>2.0857360904625577</v>
      </c>
      <c r="P113" s="466">
        <v>1.4284082577316022</v>
      </c>
      <c r="Q113" s="468">
        <v>0.63377406125623914</v>
      </c>
      <c r="R113" s="464">
        <v>7.4409999999999998</v>
      </c>
      <c r="S113" s="464">
        <v>0.28699999999999998</v>
      </c>
      <c r="T113" s="464">
        <v>8.7999999999999995E-2</v>
      </c>
      <c r="U113" s="465">
        <v>8.0000000000000002E-3</v>
      </c>
      <c r="V113" s="465">
        <v>4.0000000000000001E-3</v>
      </c>
      <c r="W113" s="465">
        <v>4.0000000000000001E-3</v>
      </c>
      <c r="X113" s="465">
        <v>8.9999999999999993E-3</v>
      </c>
      <c r="Y113" s="465">
        <v>1.0309999999999999</v>
      </c>
      <c r="Z113" s="465">
        <v>4.9100000000000003E-3</v>
      </c>
      <c r="AA113" s="464">
        <v>0.88962390759443344</v>
      </c>
      <c r="AB113" s="464">
        <v>0.34394248681835393</v>
      </c>
      <c r="AC113" s="464">
        <v>2.0857360904625581</v>
      </c>
      <c r="AD113" s="464">
        <v>1.4284082577316022</v>
      </c>
      <c r="AE113" s="464">
        <v>0.63377406125623914</v>
      </c>
      <c r="AF113" s="464">
        <v>0.50263750779085492</v>
      </c>
      <c r="AG113" s="464">
        <v>0.19432750505236995</v>
      </c>
      <c r="AH113" s="464">
        <v>1.1784408911113453</v>
      </c>
      <c r="AI113" s="464">
        <v>0.80705066561835526</v>
      </c>
      <c r="AJ113" s="464">
        <v>0.35808234460977512</v>
      </c>
      <c r="AK113" s="464">
        <v>7.4409999999999998</v>
      </c>
      <c r="AL113" s="464">
        <v>0.28699999999999998</v>
      </c>
      <c r="AM113" s="464">
        <v>8.7999999999999995E-2</v>
      </c>
      <c r="AN113" s="464">
        <v>8.0000000000000002E-3</v>
      </c>
      <c r="AO113" s="464">
        <v>4.0000000000000001E-3</v>
      </c>
      <c r="AP113" s="464">
        <v>4.0000000000000001E-3</v>
      </c>
      <c r="AQ113" s="464">
        <v>8.9999999999999993E-3</v>
      </c>
      <c r="AR113" s="464">
        <v>1.0309999999999999</v>
      </c>
      <c r="AS113" s="464">
        <v>4.9100000000000003E-3</v>
      </c>
      <c r="AT113" s="464">
        <v>0.88962390759443344</v>
      </c>
      <c r="AU113" s="464">
        <v>0.34394248681835393</v>
      </c>
      <c r="AV113" s="464">
        <v>2.0857360904625581</v>
      </c>
      <c r="AW113" s="464">
        <v>1.4284082577316022</v>
      </c>
      <c r="AX113" s="464">
        <v>0.63377406125623914</v>
      </c>
      <c r="AY113" s="464">
        <v>0.50263750779085492</v>
      </c>
      <c r="AZ113" s="464">
        <v>0.19432750505236995</v>
      </c>
      <c r="BA113" s="464">
        <v>1.1784408911113453</v>
      </c>
      <c r="BB113" s="464">
        <v>0.80705066561835526</v>
      </c>
      <c r="BC113" s="464">
        <v>0.35808234460977512</v>
      </c>
      <c r="BD113" s="467">
        <v>5.4424169999999989</v>
      </c>
      <c r="BE113" s="464">
        <v>4.3110000000000006E-3</v>
      </c>
      <c r="BF113" s="464">
        <v>1.0309999999999999</v>
      </c>
      <c r="BG113" s="469">
        <v>0.63377406125623914</v>
      </c>
      <c r="BH113" s="464">
        <v>5.4424169999999989</v>
      </c>
      <c r="BI113" s="464">
        <v>4.3110000000000006E-3</v>
      </c>
      <c r="BJ113" s="464">
        <v>1.0309999999999999</v>
      </c>
      <c r="BK113" s="464">
        <v>0.63377406125623914</v>
      </c>
      <c r="BL113" s="470">
        <v>0.62159703557266888</v>
      </c>
      <c r="BM113" s="471">
        <v>0.23132396358158328</v>
      </c>
      <c r="BN113" s="464">
        <v>0.62159703557266888</v>
      </c>
      <c r="BO113" s="469">
        <v>0.23132396358158328</v>
      </c>
      <c r="BP113" s="472">
        <v>0.20895019946540327</v>
      </c>
      <c r="BQ113" s="473">
        <v>7.4902034807426951E-2</v>
      </c>
      <c r="BR113" s="474">
        <v>0.20895019946540327</v>
      </c>
      <c r="BS113" s="473">
        <v>7.4902034807426951E-2</v>
      </c>
      <c r="ET113" s="378"/>
      <c r="EU113" s="378"/>
      <c r="EV113" s="378"/>
      <c r="EW113" s="378"/>
      <c r="EX113" s="378"/>
      <c r="EY113" s="378"/>
      <c r="EZ113" s="378"/>
      <c r="FA113" s="378"/>
      <c r="FB113" s="378"/>
      <c r="FC113" s="378"/>
      <c r="FD113" s="378"/>
      <c r="FE113" s="378"/>
      <c r="FF113" s="378"/>
      <c r="FG113" s="378"/>
      <c r="FH113" s="378"/>
      <c r="FI113" s="378"/>
      <c r="FJ113" s="378"/>
      <c r="FK113" s="378"/>
      <c r="FL113" s="378"/>
      <c r="FM113" s="378"/>
      <c r="FN113" s="378"/>
    </row>
    <row r="114" spans="1:170" ht="14.5" hidden="1" customHeight="1" x14ac:dyDescent="0.4">
      <c r="A114" s="453" t="s">
        <v>18</v>
      </c>
      <c r="B114" s="464">
        <v>6.6800142840113652E-2</v>
      </c>
      <c r="C114" s="465">
        <v>6.105065556530981E-4</v>
      </c>
      <c r="D114" s="465">
        <v>8.5741514494546821E-3</v>
      </c>
      <c r="E114" s="466">
        <v>6.8416550096309314E-2</v>
      </c>
      <c r="F114" s="466">
        <v>6.8416550096309314E-2</v>
      </c>
      <c r="G114" s="466">
        <v>6.8416550096309314E-2</v>
      </c>
      <c r="H114" s="466">
        <v>6.8416550096309314E-2</v>
      </c>
      <c r="I114" s="466">
        <v>6.8416550096309314E-2</v>
      </c>
      <c r="J114" s="467">
        <v>6.6800142840113652E-2</v>
      </c>
      <c r="K114" s="464">
        <v>6.105065556530981E-4</v>
      </c>
      <c r="L114" s="464">
        <v>8.5741514494546821E-3</v>
      </c>
      <c r="M114" s="466">
        <v>6.8416550096309314E-2</v>
      </c>
      <c r="N114" s="466">
        <v>6.8416550096309314E-2</v>
      </c>
      <c r="O114" s="466">
        <v>6.8416550096309314E-2</v>
      </c>
      <c r="P114" s="466">
        <v>6.8416550096309314E-2</v>
      </c>
      <c r="Q114" s="468">
        <v>6.8416550096309314E-2</v>
      </c>
      <c r="R114" s="464">
        <v>4.2477999999999995E-3</v>
      </c>
      <c r="S114" s="464">
        <v>1.5E-3</v>
      </c>
      <c r="T114" s="464">
        <v>4.0200000000000001E-3</v>
      </c>
      <c r="U114" s="465">
        <v>7.4249999999999993E-3</v>
      </c>
      <c r="V114" s="465">
        <v>1.073E-3</v>
      </c>
      <c r="W114" s="465">
        <v>2.8999999999999997E-5</v>
      </c>
      <c r="X114" s="465">
        <v>8.2799999999999999E-2</v>
      </c>
      <c r="Y114" s="465">
        <v>1.0621E-2</v>
      </c>
      <c r="Z114" s="465">
        <v>3.5560999999999996E-4</v>
      </c>
      <c r="AA114" s="464">
        <v>0.28331400000000001</v>
      </c>
      <c r="AB114" s="464">
        <v>0.28331400000000001</v>
      </c>
      <c r="AC114" s="464">
        <v>0.28331400000000001</v>
      </c>
      <c r="AD114" s="464">
        <v>0.28331400000000001</v>
      </c>
      <c r="AE114" s="464">
        <v>0.28331400000000001</v>
      </c>
      <c r="AF114" s="464">
        <v>1.6560000000000004E-3</v>
      </c>
      <c r="AG114" s="464">
        <v>1.6560000000000004E-3</v>
      </c>
      <c r="AH114" s="464">
        <v>1.6560000000000004E-3</v>
      </c>
      <c r="AI114" s="464">
        <v>1.6560000000000004E-3</v>
      </c>
      <c r="AJ114" s="464">
        <v>1.6560000000000004E-3</v>
      </c>
      <c r="AK114" s="464">
        <v>4.2477999999999995E-3</v>
      </c>
      <c r="AL114" s="464">
        <v>1.5E-3</v>
      </c>
      <c r="AM114" s="464">
        <v>4.0200000000000001E-3</v>
      </c>
      <c r="AN114" s="464">
        <v>7.4249999999999993E-3</v>
      </c>
      <c r="AO114" s="464">
        <v>1.073E-3</v>
      </c>
      <c r="AP114" s="464">
        <v>2.8999999999999997E-5</v>
      </c>
      <c r="AQ114" s="464">
        <v>8.2799999999999999E-2</v>
      </c>
      <c r="AR114" s="464">
        <v>1.0621E-2</v>
      </c>
      <c r="AS114" s="464">
        <v>3.5560999999999996E-4</v>
      </c>
      <c r="AT114" s="464">
        <v>0.28331400000000001</v>
      </c>
      <c r="AU114" s="464">
        <v>0.28331400000000001</v>
      </c>
      <c r="AV114" s="464">
        <v>0.28331400000000001</v>
      </c>
      <c r="AW114" s="464">
        <v>0.28331400000000001</v>
      </c>
      <c r="AX114" s="464">
        <v>0.28331400000000001</v>
      </c>
      <c r="AY114" s="464">
        <v>1.6560000000000004E-3</v>
      </c>
      <c r="AZ114" s="464">
        <v>1.6560000000000004E-3</v>
      </c>
      <c r="BA114" s="464">
        <v>1.6560000000000004E-3</v>
      </c>
      <c r="BB114" s="464">
        <v>1.6560000000000004E-3</v>
      </c>
      <c r="BC114" s="464">
        <v>1.6560000000000004E-3</v>
      </c>
      <c r="BD114" s="467">
        <v>3.7943271999999998E-3</v>
      </c>
      <c r="BE114" s="464">
        <v>1.4472770000000007E-3</v>
      </c>
      <c r="BF114" s="464">
        <v>1.0621E-2</v>
      </c>
      <c r="BG114" s="469">
        <v>0.28331400000000001</v>
      </c>
      <c r="BH114" s="464">
        <v>3.7943271999999998E-3</v>
      </c>
      <c r="BI114" s="464">
        <v>1.4472770000000007E-3</v>
      </c>
      <c r="BJ114" s="464">
        <v>1.0621E-2</v>
      </c>
      <c r="BK114" s="464">
        <v>0.28331400000000001</v>
      </c>
      <c r="BL114" s="470">
        <v>2.231352342688407E-3</v>
      </c>
      <c r="BM114" s="471">
        <v>6.7147712078096885E-4</v>
      </c>
      <c r="BN114" s="464">
        <v>2.231352342688407E-3</v>
      </c>
      <c r="BO114" s="469">
        <v>6.7147712078096885E-4</v>
      </c>
      <c r="BP114" s="472">
        <v>3.8055589968342398E-3</v>
      </c>
      <c r="BQ114" s="473">
        <v>8.9650698573720967E-4</v>
      </c>
      <c r="BR114" s="474">
        <v>3.8055589968342398E-3</v>
      </c>
      <c r="BS114" s="473">
        <v>8.9650698573720967E-4</v>
      </c>
      <c r="ET114" s="378"/>
      <c r="EU114" s="378"/>
      <c r="EV114" s="378"/>
      <c r="EW114" s="378"/>
      <c r="EX114" s="378"/>
      <c r="EY114" s="378"/>
      <c r="EZ114" s="378"/>
      <c r="FA114" s="378"/>
      <c r="FB114" s="378"/>
      <c r="FC114" s="378"/>
      <c r="FD114" s="378"/>
      <c r="FE114" s="378"/>
      <c r="FF114" s="378"/>
      <c r="FG114" s="378"/>
      <c r="FH114" s="378"/>
      <c r="FI114" s="378"/>
      <c r="FJ114" s="378"/>
      <c r="FK114" s="378"/>
      <c r="FL114" s="378"/>
      <c r="FM114" s="378"/>
      <c r="FN114" s="378"/>
    </row>
    <row r="115" spans="1:170" ht="14.5" hidden="1" customHeight="1" x14ac:dyDescent="0.4">
      <c r="A115" s="453" t="s">
        <v>19</v>
      </c>
      <c r="B115" s="464">
        <v>2.0049749877061877E-2</v>
      </c>
      <c r="C115" s="465">
        <v>2.7336433314894071E-3</v>
      </c>
      <c r="D115" s="465">
        <v>1.6151308544321608E-2</v>
      </c>
      <c r="E115" s="466">
        <v>0.1616217052999771</v>
      </c>
      <c r="F115" s="466">
        <v>0.1616217052999771</v>
      </c>
      <c r="G115" s="466">
        <v>0.1616217052999771</v>
      </c>
      <c r="H115" s="466">
        <v>0.1616217052999771</v>
      </c>
      <c r="I115" s="466">
        <v>0.1616217052999771</v>
      </c>
      <c r="J115" s="467">
        <v>2.0049749877061877E-2</v>
      </c>
      <c r="K115" s="464">
        <v>2.7336433314894071E-3</v>
      </c>
      <c r="L115" s="464">
        <v>1.6151308544321608E-2</v>
      </c>
      <c r="M115" s="466">
        <v>0.1616217052999771</v>
      </c>
      <c r="N115" s="466">
        <v>0.1616217052999771</v>
      </c>
      <c r="O115" s="466">
        <v>0.1616217052999771</v>
      </c>
      <c r="P115" s="466">
        <v>0.1616217052999771</v>
      </c>
      <c r="Q115" s="468">
        <v>0.1616217052999771</v>
      </c>
      <c r="R115" s="464">
        <v>2.9480000000000005E-3</v>
      </c>
      <c r="S115" s="464">
        <v>3.9000000000000003E-3</v>
      </c>
      <c r="T115" s="464">
        <v>2.6800000000000001E-3</v>
      </c>
      <c r="U115" s="465">
        <v>1.9259999999999996E-2</v>
      </c>
      <c r="V115" s="465">
        <v>2.5160000000000002E-2</v>
      </c>
      <c r="W115" s="465">
        <v>6.8000000000000005E-4</v>
      </c>
      <c r="X115" s="465">
        <v>0.17719199999999996</v>
      </c>
      <c r="Y115" s="465">
        <v>2.0006999999999997E-2</v>
      </c>
      <c r="Z115" s="465">
        <v>6.6986999999999993E-4</v>
      </c>
      <c r="AA115" s="464">
        <v>0.66927800000000004</v>
      </c>
      <c r="AB115" s="464">
        <v>0.66927800000000004</v>
      </c>
      <c r="AC115" s="464">
        <v>0.66927800000000004</v>
      </c>
      <c r="AD115" s="464">
        <v>0.66927800000000004</v>
      </c>
      <c r="AE115" s="464">
        <v>0.66927800000000004</v>
      </c>
      <c r="AF115" s="464">
        <v>3.9120000000000005E-3</v>
      </c>
      <c r="AG115" s="464">
        <v>3.9120000000000005E-3</v>
      </c>
      <c r="AH115" s="464">
        <v>3.9120000000000005E-3</v>
      </c>
      <c r="AI115" s="464">
        <v>3.9120000000000005E-3</v>
      </c>
      <c r="AJ115" s="464">
        <v>3.9120000000000005E-3</v>
      </c>
      <c r="AK115" s="464">
        <v>2.9480000000000005E-3</v>
      </c>
      <c r="AL115" s="464">
        <v>3.9000000000000003E-3</v>
      </c>
      <c r="AM115" s="464">
        <v>2.6800000000000001E-3</v>
      </c>
      <c r="AN115" s="464">
        <v>1.9259999999999996E-2</v>
      </c>
      <c r="AO115" s="464">
        <v>2.5160000000000002E-2</v>
      </c>
      <c r="AP115" s="464">
        <v>6.8000000000000005E-4</v>
      </c>
      <c r="AQ115" s="464">
        <v>0.17719199999999996</v>
      </c>
      <c r="AR115" s="464">
        <v>2.0006999999999997E-2</v>
      </c>
      <c r="AS115" s="464">
        <v>6.6986999999999993E-4</v>
      </c>
      <c r="AT115" s="464">
        <v>0.66927800000000004</v>
      </c>
      <c r="AU115" s="464">
        <v>0.66927800000000004</v>
      </c>
      <c r="AV115" s="464">
        <v>0.66927800000000004</v>
      </c>
      <c r="AW115" s="464">
        <v>0.66927800000000004</v>
      </c>
      <c r="AX115" s="464">
        <v>0.66927800000000004</v>
      </c>
      <c r="AY115" s="464">
        <v>3.9120000000000005E-3</v>
      </c>
      <c r="AZ115" s="464">
        <v>3.9120000000000005E-3</v>
      </c>
      <c r="BA115" s="464">
        <v>3.9120000000000005E-3</v>
      </c>
      <c r="BB115" s="464">
        <v>3.9120000000000005E-3</v>
      </c>
      <c r="BC115" s="464">
        <v>3.9120000000000005E-3</v>
      </c>
      <c r="BD115" s="467">
        <v>3.0631320000000005E-3</v>
      </c>
      <c r="BE115" s="464">
        <v>4.6185920000000012E-3</v>
      </c>
      <c r="BF115" s="464">
        <v>2.0006999999999997E-2</v>
      </c>
      <c r="BG115" s="469">
        <v>0.66927800000000004</v>
      </c>
      <c r="BH115" s="464">
        <v>3.0631320000000005E-3</v>
      </c>
      <c r="BI115" s="464">
        <v>4.6185920000000012E-3</v>
      </c>
      <c r="BJ115" s="464">
        <v>2.0006999999999997E-2</v>
      </c>
      <c r="BK115" s="464">
        <v>0.66927800000000004</v>
      </c>
      <c r="BL115" s="470">
        <v>4.5851618066186329E-3</v>
      </c>
      <c r="BM115" s="471">
        <v>1.3867935760770234E-3</v>
      </c>
      <c r="BN115" s="464">
        <v>4.5851618066186329E-3</v>
      </c>
      <c r="BO115" s="469">
        <v>1.3867935760770234E-3</v>
      </c>
      <c r="BP115" s="472">
        <v>8.3085757535607783E-3</v>
      </c>
      <c r="BQ115" s="473">
        <v>1.8427466771366169E-3</v>
      </c>
      <c r="BR115" s="474">
        <v>8.3085757535607783E-3</v>
      </c>
      <c r="BS115" s="473">
        <v>1.8427466771366169E-3</v>
      </c>
      <c r="ET115" s="378"/>
      <c r="EU115" s="378"/>
      <c r="EV115" s="378"/>
      <c r="EW115" s="378"/>
      <c r="EX115" s="378"/>
      <c r="EY115" s="378"/>
      <c r="EZ115" s="378"/>
      <c r="FA115" s="378"/>
      <c r="FB115" s="378"/>
      <c r="FC115" s="378"/>
      <c r="FD115" s="378"/>
      <c r="FE115" s="378"/>
      <c r="FF115" s="378"/>
      <c r="FG115" s="378"/>
      <c r="FH115" s="378"/>
      <c r="FI115" s="378"/>
      <c r="FJ115" s="378"/>
      <c r="FK115" s="378"/>
      <c r="FL115" s="378"/>
      <c r="FM115" s="378"/>
      <c r="FN115" s="378"/>
    </row>
    <row r="116" spans="1:170" ht="14.5" hidden="1" customHeight="1" x14ac:dyDescent="0.4">
      <c r="A116" s="453" t="s">
        <v>20</v>
      </c>
      <c r="B116" s="464">
        <v>3.3435889401491038E-2</v>
      </c>
      <c r="C116" s="465">
        <v>5.0697324178884166E-2</v>
      </c>
      <c r="D116" s="465">
        <v>1.040359036545856E-2</v>
      </c>
      <c r="E116" s="466">
        <v>0.14894149245308103</v>
      </c>
      <c r="F116" s="466">
        <v>0.14894149245308103</v>
      </c>
      <c r="G116" s="466">
        <v>0.14894149245308103</v>
      </c>
      <c r="H116" s="466">
        <v>0.14894149245308103</v>
      </c>
      <c r="I116" s="466">
        <v>0.14894149245308103</v>
      </c>
      <c r="J116" s="467">
        <v>3.3435889401491038E-2</v>
      </c>
      <c r="K116" s="464">
        <v>5.0697324178884166E-2</v>
      </c>
      <c r="L116" s="464">
        <v>1.040359036545856E-2</v>
      </c>
      <c r="M116" s="466">
        <v>0.14894149245308103</v>
      </c>
      <c r="N116" s="466">
        <v>0.14894149245308103</v>
      </c>
      <c r="O116" s="466">
        <v>0.14894149245308103</v>
      </c>
      <c r="P116" s="466">
        <v>0.14894149245308103</v>
      </c>
      <c r="Q116" s="468">
        <v>0.14894149245308103</v>
      </c>
      <c r="R116" s="464">
        <v>3.2000000000000001E-2</v>
      </c>
      <c r="S116" s="464">
        <v>2.8000000000000001E-2</v>
      </c>
      <c r="T116" s="464">
        <v>3.9E-2</v>
      </c>
      <c r="U116" s="465">
        <v>1.0999999999999999E-2</v>
      </c>
      <c r="V116" s="465">
        <v>1.0999999999999999E-2</v>
      </c>
      <c r="W116" s="465">
        <v>7.0000000000000001E-3</v>
      </c>
      <c r="X116" s="465">
        <v>0.01</v>
      </c>
      <c r="Y116" s="465">
        <v>0.01</v>
      </c>
      <c r="Z116" s="465">
        <v>8.9999999999999993E-3</v>
      </c>
      <c r="AA116" s="464">
        <v>0.47899999999999998</v>
      </c>
      <c r="AB116" s="464">
        <v>0.47899999999999998</v>
      </c>
      <c r="AC116" s="464">
        <v>0.47899999999999998</v>
      </c>
      <c r="AD116" s="464">
        <v>0.47899999999999998</v>
      </c>
      <c r="AE116" s="464">
        <v>0.47899999999999998</v>
      </c>
      <c r="AF116" s="464">
        <v>3.04236075265867E-2</v>
      </c>
      <c r="AG116" s="464">
        <v>3.04236075265867E-2</v>
      </c>
      <c r="AH116" s="464">
        <v>3.04236075265867E-2</v>
      </c>
      <c r="AI116" s="464">
        <v>3.04236075265867E-2</v>
      </c>
      <c r="AJ116" s="464">
        <v>3.04236075265867E-2</v>
      </c>
      <c r="AK116" s="464">
        <v>3.2000000000000001E-2</v>
      </c>
      <c r="AL116" s="464">
        <v>2.8000000000000001E-2</v>
      </c>
      <c r="AM116" s="464">
        <v>3.9E-2</v>
      </c>
      <c r="AN116" s="464">
        <v>1.0999999999999999E-2</v>
      </c>
      <c r="AO116" s="464">
        <v>1.0999999999999999E-2</v>
      </c>
      <c r="AP116" s="464">
        <v>7.0000000000000001E-3</v>
      </c>
      <c r="AQ116" s="464">
        <v>0.01</v>
      </c>
      <c r="AR116" s="464">
        <v>0.01</v>
      </c>
      <c r="AS116" s="464">
        <v>8.9999999999999993E-3</v>
      </c>
      <c r="AT116" s="464">
        <v>0.47899999999999998</v>
      </c>
      <c r="AU116" s="464">
        <v>0.47899999999999998</v>
      </c>
      <c r="AV116" s="464">
        <v>0.47899999999999998</v>
      </c>
      <c r="AW116" s="464">
        <v>0.47899999999999998</v>
      </c>
      <c r="AX116" s="464">
        <v>0.47899999999999998</v>
      </c>
      <c r="AY116" s="464">
        <v>3.04236075265867E-2</v>
      </c>
      <c r="AZ116" s="464">
        <v>3.04236075265867E-2</v>
      </c>
      <c r="BA116" s="464">
        <v>3.04236075265867E-2</v>
      </c>
      <c r="BB116" s="464">
        <v>3.04236075265867E-2</v>
      </c>
      <c r="BC116" s="464">
        <v>3.04236075265867E-2</v>
      </c>
      <c r="BD116" s="467">
        <v>3.2226999999999999E-2</v>
      </c>
      <c r="BE116" s="464">
        <v>7.4210000000000005E-3</v>
      </c>
      <c r="BF116" s="464">
        <v>0.01</v>
      </c>
      <c r="BG116" s="469">
        <v>0.47899999999999998</v>
      </c>
      <c r="BH116" s="464">
        <v>3.2226999999999999E-2</v>
      </c>
      <c r="BI116" s="464">
        <v>7.4210000000000005E-3</v>
      </c>
      <c r="BJ116" s="464">
        <v>0.01</v>
      </c>
      <c r="BK116" s="464">
        <v>0.47899999999999998</v>
      </c>
      <c r="BL116" s="470">
        <v>1.5206370456720478E-2</v>
      </c>
      <c r="BM116" s="471"/>
      <c r="BN116" s="464">
        <v>1.5206370456720478E-2</v>
      </c>
      <c r="BO116" s="469"/>
      <c r="BP116" s="472">
        <v>6.1830347114727518E-3</v>
      </c>
      <c r="BQ116" s="473"/>
      <c r="BR116" s="474">
        <v>6.1830347114727518E-3</v>
      </c>
      <c r="BS116" s="473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</row>
    <row r="117" spans="1:170" ht="14.5" hidden="1" customHeight="1" x14ac:dyDescent="0.4">
      <c r="A117" s="453" t="s">
        <v>21</v>
      </c>
      <c r="B117" s="464">
        <v>6.364983445947923E-3</v>
      </c>
      <c r="C117" s="465">
        <v>1.267739056701032E-3</v>
      </c>
      <c r="D117" s="465">
        <v>1.5595552286972854E-2</v>
      </c>
      <c r="E117" s="466">
        <v>9.2203314182561155E-2</v>
      </c>
      <c r="F117" s="466">
        <v>9.2203314182561155E-2</v>
      </c>
      <c r="G117" s="466">
        <v>9.2203314182561155E-2</v>
      </c>
      <c r="H117" s="466">
        <v>9.2203314182561155E-2</v>
      </c>
      <c r="I117" s="466">
        <v>9.2203314182561155E-2</v>
      </c>
      <c r="J117" s="467">
        <v>6.364983445947923E-3</v>
      </c>
      <c r="K117" s="464">
        <v>1.267739056701032E-3</v>
      </c>
      <c r="L117" s="464">
        <v>1.5595552286972854E-2</v>
      </c>
      <c r="M117" s="466">
        <v>9.2203314182561155E-2</v>
      </c>
      <c r="N117" s="466">
        <v>9.2203314182561155E-2</v>
      </c>
      <c r="O117" s="466">
        <v>9.2203314182561155E-2</v>
      </c>
      <c r="P117" s="466">
        <v>9.2203314182561155E-2</v>
      </c>
      <c r="Q117" s="468">
        <v>9.2203314182561155E-2</v>
      </c>
      <c r="R117" s="464">
        <v>6.0000000000000001E-3</v>
      </c>
      <c r="S117" s="464">
        <v>6.0000000000000001E-3</v>
      </c>
      <c r="T117" s="464">
        <v>8.0000000000000002E-3</v>
      </c>
      <c r="U117" s="465">
        <v>1E-3</v>
      </c>
      <c r="V117" s="465">
        <v>1E-3</v>
      </c>
      <c r="W117" s="465">
        <v>1E-3</v>
      </c>
      <c r="X117" s="465">
        <v>1E-3</v>
      </c>
      <c r="Y117" s="465">
        <v>1.6E-2</v>
      </c>
      <c r="Z117" s="465">
        <v>1.35E-2</v>
      </c>
      <c r="AA117" s="464">
        <v>6.4000000000000001E-2</v>
      </c>
      <c r="AB117" s="464">
        <v>6.4000000000000001E-2</v>
      </c>
      <c r="AC117" s="464">
        <v>6.4000000000000001E-2</v>
      </c>
      <c r="AD117" s="464">
        <v>6.4000000000000001E-2</v>
      </c>
      <c r="AE117" s="464">
        <v>6.4000000000000001E-2</v>
      </c>
      <c r="AF117" s="464">
        <v>8.7287343019349206E-2</v>
      </c>
      <c r="AG117" s="464">
        <v>8.7287343019349206E-2</v>
      </c>
      <c r="AH117" s="464">
        <v>8.7287343019349206E-2</v>
      </c>
      <c r="AI117" s="464">
        <v>8.7287343019349206E-2</v>
      </c>
      <c r="AJ117" s="464">
        <v>8.7287343019349206E-2</v>
      </c>
      <c r="AK117" s="464">
        <v>6.0000000000000001E-3</v>
      </c>
      <c r="AL117" s="464">
        <v>6.0000000000000001E-3</v>
      </c>
      <c r="AM117" s="464">
        <v>8.0000000000000002E-3</v>
      </c>
      <c r="AN117" s="464">
        <v>1E-3</v>
      </c>
      <c r="AO117" s="464">
        <v>1E-3</v>
      </c>
      <c r="AP117" s="464">
        <v>1E-3</v>
      </c>
      <c r="AQ117" s="464">
        <v>1E-3</v>
      </c>
      <c r="AR117" s="464">
        <v>1.6E-2</v>
      </c>
      <c r="AS117" s="464">
        <v>1.35E-2</v>
      </c>
      <c r="AT117" s="464">
        <v>6.4000000000000001E-2</v>
      </c>
      <c r="AU117" s="464">
        <v>6.4000000000000001E-2</v>
      </c>
      <c r="AV117" s="464">
        <v>6.4000000000000001E-2</v>
      </c>
      <c r="AW117" s="464">
        <v>6.4000000000000001E-2</v>
      </c>
      <c r="AX117" s="464">
        <v>6.4000000000000001E-2</v>
      </c>
      <c r="AY117" s="464">
        <v>8.7287343019349206E-2</v>
      </c>
      <c r="AZ117" s="464">
        <v>8.7287343019349206E-2</v>
      </c>
      <c r="BA117" s="464">
        <v>8.7287343019349206E-2</v>
      </c>
      <c r="BB117" s="464">
        <v>8.7287343019349206E-2</v>
      </c>
      <c r="BC117" s="464">
        <v>8.7287343019349206E-2</v>
      </c>
      <c r="BD117" s="467">
        <v>6.2420000000000002E-3</v>
      </c>
      <c r="BE117" s="464">
        <v>1E-3</v>
      </c>
      <c r="BF117" s="464">
        <v>1.6E-2</v>
      </c>
      <c r="BG117" s="469">
        <v>6.4000000000000001E-2</v>
      </c>
      <c r="BH117" s="464">
        <v>6.2420000000000002E-3</v>
      </c>
      <c r="BI117" s="464">
        <v>1E-3</v>
      </c>
      <c r="BJ117" s="464">
        <v>1.6E-2</v>
      </c>
      <c r="BK117" s="464">
        <v>6.4000000000000001E-2</v>
      </c>
      <c r="BL117" s="470">
        <v>3.7485930551835345E-3</v>
      </c>
      <c r="BM117" s="471"/>
      <c r="BN117" s="464">
        <v>3.7485930551835345E-3</v>
      </c>
      <c r="BO117" s="469"/>
      <c r="BP117" s="472">
        <v>3.617605348906457E-3</v>
      </c>
      <c r="BQ117" s="473"/>
      <c r="BR117" s="474">
        <v>3.617605348906457E-3</v>
      </c>
      <c r="BS117" s="473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</row>
    <row r="118" spans="1:170" ht="14.5" hidden="1" customHeight="1" x14ac:dyDescent="0.4">
      <c r="A118" s="453" t="s">
        <v>168</v>
      </c>
      <c r="B118" s="476">
        <v>860.92541089639406</v>
      </c>
      <c r="C118" s="477">
        <v>420.79925316049241</v>
      </c>
      <c r="D118" s="477">
        <v>983.49392161723154</v>
      </c>
      <c r="E118" s="478">
        <v>1581.0990053785076</v>
      </c>
      <c r="F118" s="478">
        <v>1572.0831184306714</v>
      </c>
      <c r="G118" s="478">
        <v>1612.4489446433015</v>
      </c>
      <c r="H118" s="478">
        <v>1550.6825888596038</v>
      </c>
      <c r="I118" s="478">
        <v>1453.6405314385358</v>
      </c>
      <c r="J118" s="479">
        <v>860.92541089639406</v>
      </c>
      <c r="K118" s="476">
        <v>420.79925316049241</v>
      </c>
      <c r="L118" s="476">
        <v>983.49392161723154</v>
      </c>
      <c r="M118" s="478">
        <v>1581.0990053785076</v>
      </c>
      <c r="N118" s="478">
        <v>1572.0831184306714</v>
      </c>
      <c r="O118" s="478">
        <v>1612.4489446433015</v>
      </c>
      <c r="P118" s="478">
        <v>1550.6825888596038</v>
      </c>
      <c r="Q118" s="480">
        <v>1453.6405314385358</v>
      </c>
      <c r="R118" s="476">
        <v>855.9688739260248</v>
      </c>
      <c r="S118" s="476">
        <v>744.22416482654103</v>
      </c>
      <c r="T118" s="476">
        <v>1051.698482234191</v>
      </c>
      <c r="U118" s="477">
        <v>632.60306534535005</v>
      </c>
      <c r="V118" s="477">
        <v>617.3237847736284</v>
      </c>
      <c r="W118" s="477">
        <v>396.54948378256944</v>
      </c>
      <c r="X118" s="477">
        <v>580.99578166123388</v>
      </c>
      <c r="Y118" s="477">
        <v>983.48639813043951</v>
      </c>
      <c r="Z118" s="477">
        <v>875.24306562594779</v>
      </c>
      <c r="AA118" s="476">
        <v>1579.5956528992224</v>
      </c>
      <c r="AB118" s="476">
        <v>1570.5797659513858</v>
      </c>
      <c r="AC118" s="476">
        <v>1610.9455921640154</v>
      </c>
      <c r="AD118" s="476">
        <v>1549.1792363803181</v>
      </c>
      <c r="AE118" s="476">
        <v>1452.1371789592502</v>
      </c>
      <c r="AF118" s="476">
        <v>897.12964006260052</v>
      </c>
      <c r="AG118" s="476">
        <v>892.03566393707285</v>
      </c>
      <c r="AH118" s="476">
        <v>914.84235574720867</v>
      </c>
      <c r="AI118" s="476">
        <v>879.94436472941959</v>
      </c>
      <c r="AJ118" s="476">
        <v>825.11560228651626</v>
      </c>
      <c r="AK118" s="476">
        <v>855.9688739260248</v>
      </c>
      <c r="AL118" s="476">
        <v>744.22416482654103</v>
      </c>
      <c r="AM118" s="476">
        <v>1051.698482234191</v>
      </c>
      <c r="AN118" s="476">
        <v>632.60306534535005</v>
      </c>
      <c r="AO118" s="476">
        <v>617.3237847736284</v>
      </c>
      <c r="AP118" s="476">
        <v>396.54948378256944</v>
      </c>
      <c r="AQ118" s="476">
        <v>580.99578166123388</v>
      </c>
      <c r="AR118" s="476">
        <v>983.48639813043951</v>
      </c>
      <c r="AS118" s="476">
        <v>875.24306562594779</v>
      </c>
      <c r="AT118" s="476">
        <v>1579.5956528992224</v>
      </c>
      <c r="AU118" s="476">
        <v>1570.5797659513858</v>
      </c>
      <c r="AV118" s="476">
        <v>1610.9455921640154</v>
      </c>
      <c r="AW118" s="476">
        <v>1549.1792363803181</v>
      </c>
      <c r="AX118" s="476">
        <v>1452.1371789592502</v>
      </c>
      <c r="AY118" s="476">
        <v>897.12964006260052</v>
      </c>
      <c r="AZ118" s="476">
        <v>892.03566393707285</v>
      </c>
      <c r="BA118" s="476">
        <v>914.84235574720867</v>
      </c>
      <c r="BB118" s="476">
        <v>879.94436472941959</v>
      </c>
      <c r="BC118" s="476">
        <v>825.11560228651626</v>
      </c>
      <c r="BD118" s="479">
        <v>862.33172662089294</v>
      </c>
      <c r="BE118" s="476">
        <v>420.97137421195771</v>
      </c>
      <c r="BF118" s="476">
        <v>983.48639813043951</v>
      </c>
      <c r="BG118" s="481">
        <v>-8.9761047619047076</v>
      </c>
      <c r="BH118" s="476">
        <v>862.33172662089294</v>
      </c>
      <c r="BI118" s="476">
        <v>420.97137421195771</v>
      </c>
      <c r="BJ118" s="476">
        <v>983.48639813043951</v>
      </c>
      <c r="BK118" s="476">
        <v>-8.9761047619047076</v>
      </c>
      <c r="BL118" s="482">
        <v>293.27632042541842</v>
      </c>
      <c r="BM118" s="483"/>
      <c r="BN118" s="476">
        <v>293.27632042541842</v>
      </c>
      <c r="BO118" s="481"/>
      <c r="BP118" s="484">
        <v>293.31178098240014</v>
      </c>
      <c r="BQ118" s="485"/>
      <c r="BR118" s="486">
        <v>293.31178098240014</v>
      </c>
      <c r="BS118" s="485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</row>
    <row r="119" spans="1:170" ht="14.5" hidden="1" customHeight="1" x14ac:dyDescent="0.4">
      <c r="A119" s="454" t="s">
        <v>169</v>
      </c>
      <c r="B119" s="487"/>
      <c r="C119" s="488"/>
      <c r="D119" s="488"/>
      <c r="E119" s="489">
        <v>-1588.5717576611266</v>
      </c>
      <c r="F119" s="489">
        <v>-1579.5558707132905</v>
      </c>
      <c r="G119" s="489">
        <v>-1619.9216969259205</v>
      </c>
      <c r="H119" s="489">
        <v>-1558.1553411422228</v>
      </c>
      <c r="I119" s="489">
        <v>-1461.1132837211549</v>
      </c>
      <c r="J119" s="490"/>
      <c r="K119" s="487"/>
      <c r="L119" s="487"/>
      <c r="M119" s="489">
        <v>-1588.5717576611266</v>
      </c>
      <c r="N119" s="489">
        <v>-1579.5558707132905</v>
      </c>
      <c r="O119" s="489">
        <v>-1619.9216969259205</v>
      </c>
      <c r="P119" s="489">
        <v>-1558.1553411422228</v>
      </c>
      <c r="Q119" s="491">
        <v>-1461.1132837211549</v>
      </c>
      <c r="R119" s="487"/>
      <c r="S119" s="487"/>
      <c r="T119" s="487"/>
      <c r="U119" s="488"/>
      <c r="V119" s="488"/>
      <c r="W119" s="488"/>
      <c r="X119" s="488"/>
      <c r="Y119" s="488"/>
      <c r="Z119" s="488"/>
      <c r="AA119" s="487">
        <v>-1588.5717576611271</v>
      </c>
      <c r="AB119" s="487">
        <v>-1579.5558707132905</v>
      </c>
      <c r="AC119" s="487">
        <v>-1619.9216969259201</v>
      </c>
      <c r="AD119" s="487">
        <v>-1558.1553411422228</v>
      </c>
      <c r="AE119" s="487">
        <v>-1461.1132837211549</v>
      </c>
      <c r="AF119" s="487">
        <v>-897.5430430785367</v>
      </c>
      <c r="AG119" s="487">
        <v>-892.44906695300904</v>
      </c>
      <c r="AH119" s="487">
        <v>-915.25575876314485</v>
      </c>
      <c r="AI119" s="487">
        <v>-880.35776774535577</v>
      </c>
      <c r="AJ119" s="487">
        <v>-825.52900530245245</v>
      </c>
      <c r="AK119" s="487"/>
      <c r="AL119" s="487"/>
      <c r="AM119" s="487"/>
      <c r="AN119" s="487"/>
      <c r="AO119" s="487"/>
      <c r="AP119" s="487"/>
      <c r="AQ119" s="487"/>
      <c r="AR119" s="487"/>
      <c r="AS119" s="487"/>
      <c r="AT119" s="487">
        <v>-1588.5717576611271</v>
      </c>
      <c r="AU119" s="487">
        <v>-1579.5558707132905</v>
      </c>
      <c r="AV119" s="487">
        <v>-1619.9216969259201</v>
      </c>
      <c r="AW119" s="487">
        <v>-1558.1553411422228</v>
      </c>
      <c r="AX119" s="487">
        <v>-1461.1132837211549</v>
      </c>
      <c r="AY119" s="487">
        <v>-897.5430430785367</v>
      </c>
      <c r="AZ119" s="487">
        <v>-892.44906695300904</v>
      </c>
      <c r="BA119" s="487">
        <v>-915.25575876314485</v>
      </c>
      <c r="BB119" s="487">
        <v>-880.35776774535577</v>
      </c>
      <c r="BC119" s="487">
        <v>-825.52900530245245</v>
      </c>
      <c r="BD119" s="490"/>
      <c r="BE119" s="487"/>
      <c r="BF119" s="487"/>
      <c r="BG119" s="492"/>
      <c r="BH119" s="487"/>
      <c r="BI119" s="487"/>
      <c r="BJ119" s="487"/>
      <c r="BK119" s="487"/>
      <c r="BL119" s="493"/>
      <c r="BM119" s="494"/>
      <c r="BN119" s="487"/>
      <c r="BO119" s="492"/>
      <c r="BP119" s="495"/>
      <c r="BQ119" s="496"/>
      <c r="BR119" s="497"/>
      <c r="BS119" s="496"/>
      <c r="ET119" s="378"/>
      <c r="EU119" s="378"/>
      <c r="EV119" s="378"/>
      <c r="EW119" s="378"/>
      <c r="EX119" s="378"/>
      <c r="EY119" s="378"/>
      <c r="EZ119" s="378"/>
      <c r="FA119" s="378"/>
      <c r="FB119" s="378"/>
      <c r="FC119" s="378"/>
      <c r="FD119" s="378"/>
      <c r="FE119" s="378"/>
      <c r="FF119" s="378"/>
      <c r="FG119" s="378"/>
      <c r="FH119" s="378"/>
      <c r="FI119" s="378"/>
      <c r="FJ119" s="378"/>
      <c r="FK119" s="378"/>
      <c r="FL119" s="378"/>
      <c r="FM119" s="378"/>
      <c r="FN119" s="378"/>
    </row>
    <row r="120" spans="1:170" ht="14.5" hidden="1" customHeight="1" x14ac:dyDescent="0.4">
      <c r="A120" s="376" t="s">
        <v>170</v>
      </c>
      <c r="BG120" s="435"/>
      <c r="BR120" s="498"/>
      <c r="BS120" s="498"/>
      <c r="BT120" s="436"/>
      <c r="BU120" s="436"/>
      <c r="BV120" s="436"/>
      <c r="BW120" s="436"/>
      <c r="BX120" s="436"/>
      <c r="BY120" s="436"/>
      <c r="BZ120" s="436"/>
      <c r="CA120" s="436"/>
      <c r="ET120" s="378"/>
      <c r="EU120" s="378"/>
      <c r="EV120" s="378"/>
      <c r="EW120" s="378"/>
      <c r="EX120" s="378"/>
      <c r="EY120" s="378"/>
      <c r="EZ120" s="378"/>
      <c r="FA120" s="378"/>
      <c r="FB120" s="378"/>
      <c r="FC120" s="378"/>
      <c r="FD120" s="378"/>
      <c r="FE120" s="378"/>
      <c r="FF120" s="378"/>
      <c r="FG120" s="378"/>
      <c r="FH120" s="378"/>
      <c r="FI120" s="378"/>
      <c r="FJ120" s="378"/>
      <c r="FK120" s="378"/>
      <c r="FL120" s="378"/>
      <c r="FM120" s="378"/>
      <c r="FN120" s="378"/>
    </row>
    <row r="121" spans="1:170" ht="38.25" hidden="1" customHeight="1" x14ac:dyDescent="0.4">
      <c r="A121" s="452"/>
      <c r="B121" s="958" t="s">
        <v>346</v>
      </c>
      <c r="C121" s="959"/>
      <c r="D121" s="958" t="s">
        <v>347</v>
      </c>
      <c r="E121" s="959"/>
      <c r="F121" s="958" t="s">
        <v>171</v>
      </c>
      <c r="G121" s="959"/>
      <c r="H121" s="958" t="s">
        <v>172</v>
      </c>
      <c r="I121" s="959"/>
      <c r="J121" s="958" t="s">
        <v>173</v>
      </c>
      <c r="K121" s="959"/>
      <c r="L121" s="958" t="s">
        <v>174</v>
      </c>
      <c r="M121" s="959"/>
      <c r="N121" s="958" t="s">
        <v>175</v>
      </c>
      <c r="O121" s="959"/>
      <c r="P121" s="958" t="s">
        <v>176</v>
      </c>
      <c r="Q121" s="959"/>
      <c r="R121" s="958" t="s">
        <v>177</v>
      </c>
      <c r="S121" s="959"/>
      <c r="T121" s="958" t="s">
        <v>178</v>
      </c>
      <c r="U121" s="959"/>
      <c r="V121" s="958" t="s">
        <v>179</v>
      </c>
      <c r="W121" s="959"/>
      <c r="X121" s="958" t="s">
        <v>180</v>
      </c>
      <c r="Y121" s="959"/>
      <c r="Z121" s="958" t="s">
        <v>181</v>
      </c>
      <c r="AA121" s="959"/>
      <c r="AB121" s="958" t="s">
        <v>182</v>
      </c>
      <c r="AC121" s="959"/>
      <c r="AD121" s="958" t="s">
        <v>183</v>
      </c>
      <c r="AE121" s="959"/>
      <c r="AF121" s="958" t="s">
        <v>184</v>
      </c>
      <c r="AG121" s="959"/>
      <c r="AH121" s="958" t="s">
        <v>185</v>
      </c>
      <c r="AI121" s="959"/>
      <c r="AJ121" s="958" t="s">
        <v>186</v>
      </c>
      <c r="AK121" s="959"/>
      <c r="AL121" s="958" t="s">
        <v>187</v>
      </c>
      <c r="AM121" s="959"/>
      <c r="AN121" s="958" t="s">
        <v>188</v>
      </c>
      <c r="AO121" s="959"/>
      <c r="AP121" s="958" t="s">
        <v>189</v>
      </c>
      <c r="AQ121" s="959"/>
      <c r="AR121" s="958" t="s">
        <v>190</v>
      </c>
      <c r="AS121" s="959"/>
      <c r="AT121" s="958" t="s">
        <v>191</v>
      </c>
      <c r="AU121" s="959"/>
      <c r="AV121" s="958" t="s">
        <v>192</v>
      </c>
      <c r="AW121" s="959"/>
      <c r="AX121" s="958" t="s">
        <v>193</v>
      </c>
      <c r="AY121" s="959"/>
      <c r="AZ121" s="952" t="s">
        <v>194</v>
      </c>
      <c r="BA121" s="954"/>
      <c r="BB121" s="958" t="s">
        <v>195</v>
      </c>
      <c r="BC121" s="959"/>
      <c r="BD121" s="958" t="s">
        <v>196</v>
      </c>
      <c r="BE121" s="959"/>
      <c r="BG121" s="435"/>
      <c r="BR121" s="436"/>
      <c r="BS121" s="436"/>
      <c r="BT121" s="436"/>
      <c r="BU121" s="436"/>
      <c r="BV121" s="436"/>
      <c r="BW121" s="436"/>
      <c r="BX121" s="436"/>
      <c r="BY121" s="436"/>
      <c r="BZ121" s="436"/>
      <c r="CA121" s="436"/>
      <c r="ET121" s="378"/>
      <c r="EU121" s="378"/>
      <c r="EV121" s="378"/>
      <c r="EW121" s="378"/>
      <c r="EX121" s="378"/>
      <c r="EY121" s="378"/>
      <c r="EZ121" s="378"/>
      <c r="FA121" s="378"/>
      <c r="FB121" s="378"/>
      <c r="FC121" s="378"/>
      <c r="FD121" s="378"/>
      <c r="FE121" s="378"/>
      <c r="FF121" s="378"/>
      <c r="FG121" s="378"/>
      <c r="FH121" s="378"/>
      <c r="FI121" s="378"/>
      <c r="FJ121" s="378"/>
      <c r="FK121" s="378"/>
      <c r="FL121" s="378"/>
      <c r="FM121" s="378"/>
      <c r="FN121" s="378"/>
    </row>
    <row r="122" spans="1:170" ht="14.5" hidden="1" customHeight="1" x14ac:dyDescent="0.4">
      <c r="A122" s="454"/>
      <c r="B122" s="499" t="s">
        <v>166</v>
      </c>
      <c r="C122" s="500" t="s">
        <v>167</v>
      </c>
      <c r="D122" s="499" t="s">
        <v>166</v>
      </c>
      <c r="E122" s="500" t="s">
        <v>167</v>
      </c>
      <c r="F122" s="499" t="s">
        <v>166</v>
      </c>
      <c r="G122" s="500" t="s">
        <v>167</v>
      </c>
      <c r="H122" s="499" t="s">
        <v>166</v>
      </c>
      <c r="I122" s="500" t="s">
        <v>167</v>
      </c>
      <c r="J122" s="499" t="s">
        <v>166</v>
      </c>
      <c r="K122" s="500" t="s">
        <v>167</v>
      </c>
      <c r="L122" s="499" t="s">
        <v>166</v>
      </c>
      <c r="M122" s="500" t="s">
        <v>167</v>
      </c>
      <c r="N122" s="499" t="s">
        <v>166</v>
      </c>
      <c r="O122" s="500" t="s">
        <v>167</v>
      </c>
      <c r="P122" s="499" t="s">
        <v>166</v>
      </c>
      <c r="Q122" s="500" t="s">
        <v>167</v>
      </c>
      <c r="R122" s="499" t="s">
        <v>166</v>
      </c>
      <c r="S122" s="500" t="s">
        <v>167</v>
      </c>
      <c r="T122" s="499" t="s">
        <v>166</v>
      </c>
      <c r="U122" s="500" t="s">
        <v>167</v>
      </c>
      <c r="V122" s="499" t="s">
        <v>166</v>
      </c>
      <c r="W122" s="500" t="s">
        <v>167</v>
      </c>
      <c r="X122" s="499" t="s">
        <v>166</v>
      </c>
      <c r="Y122" s="500" t="s">
        <v>167</v>
      </c>
      <c r="Z122" s="499" t="s">
        <v>166</v>
      </c>
      <c r="AA122" s="500" t="s">
        <v>167</v>
      </c>
      <c r="AB122" s="499" t="s">
        <v>166</v>
      </c>
      <c r="AC122" s="500" t="s">
        <v>167</v>
      </c>
      <c r="AD122" s="499" t="s">
        <v>166</v>
      </c>
      <c r="AE122" s="500" t="s">
        <v>167</v>
      </c>
      <c r="AF122" s="499" t="s">
        <v>166</v>
      </c>
      <c r="AG122" s="500" t="s">
        <v>167</v>
      </c>
      <c r="AH122" s="499" t="s">
        <v>166</v>
      </c>
      <c r="AI122" s="500" t="s">
        <v>167</v>
      </c>
      <c r="AJ122" s="499" t="s">
        <v>166</v>
      </c>
      <c r="AK122" s="500" t="s">
        <v>167</v>
      </c>
      <c r="AL122" s="499" t="s">
        <v>166</v>
      </c>
      <c r="AM122" s="500" t="s">
        <v>167</v>
      </c>
      <c r="AN122" s="499" t="s">
        <v>166</v>
      </c>
      <c r="AO122" s="500" t="s">
        <v>167</v>
      </c>
      <c r="AP122" s="499" t="s">
        <v>166</v>
      </c>
      <c r="AQ122" s="500" t="s">
        <v>167</v>
      </c>
      <c r="AR122" s="499" t="s">
        <v>166</v>
      </c>
      <c r="AS122" s="500" t="s">
        <v>167</v>
      </c>
      <c r="AT122" s="499" t="s">
        <v>166</v>
      </c>
      <c r="AU122" s="500" t="s">
        <v>167</v>
      </c>
      <c r="AV122" s="499" t="s">
        <v>166</v>
      </c>
      <c r="AW122" s="500" t="s">
        <v>167</v>
      </c>
      <c r="AX122" s="499" t="s">
        <v>166</v>
      </c>
      <c r="AY122" s="500" t="s">
        <v>167</v>
      </c>
      <c r="AZ122" s="501" t="s">
        <v>166</v>
      </c>
      <c r="BA122" s="502" t="s">
        <v>167</v>
      </c>
      <c r="BB122" s="499" t="s">
        <v>166</v>
      </c>
      <c r="BC122" s="500" t="s">
        <v>167</v>
      </c>
      <c r="BD122" s="499" t="s">
        <v>166</v>
      </c>
      <c r="BE122" s="500" t="s">
        <v>167</v>
      </c>
      <c r="BG122" s="435"/>
      <c r="BR122" s="436"/>
      <c r="BS122" s="436"/>
      <c r="BT122" s="436"/>
      <c r="BU122" s="436"/>
      <c r="BV122" s="436"/>
      <c r="BW122" s="436"/>
      <c r="BX122" s="436"/>
      <c r="BY122" s="436"/>
      <c r="BZ122" s="436"/>
      <c r="CA122" s="436"/>
      <c r="ET122" s="378"/>
      <c r="EU122" s="378"/>
      <c r="EV122" s="378"/>
      <c r="EW122" s="378"/>
      <c r="EX122" s="378"/>
      <c r="EY122" s="378"/>
      <c r="EZ122" s="378"/>
      <c r="FA122" s="378"/>
      <c r="FB122" s="378"/>
      <c r="FC122" s="378"/>
      <c r="FD122" s="378"/>
      <c r="FE122" s="378"/>
      <c r="FF122" s="378"/>
      <c r="FG122" s="378"/>
      <c r="FH122" s="378"/>
      <c r="FI122" s="378"/>
      <c r="FJ122" s="378"/>
      <c r="FK122" s="378"/>
      <c r="FL122" s="378"/>
      <c r="FM122" s="378"/>
      <c r="FN122" s="378"/>
    </row>
    <row r="123" spans="1:170" ht="14.5" hidden="1" customHeight="1" x14ac:dyDescent="0.4">
      <c r="A123" s="453" t="s">
        <v>12</v>
      </c>
      <c r="B123" s="472">
        <v>7.1905429381338929E-3</v>
      </c>
      <c r="C123" s="473">
        <v>2.2395578364524074E-3</v>
      </c>
      <c r="D123" s="472">
        <v>7.1905429381338929E-3</v>
      </c>
      <c r="E123" s="473">
        <v>2.2395578364524074E-3</v>
      </c>
      <c r="F123" s="472">
        <v>8.4629999999999983E-3</v>
      </c>
      <c r="G123" s="473">
        <v>8.4629999999999981E-5</v>
      </c>
      <c r="H123" s="472">
        <v>1.496200000000001E-2</v>
      </c>
      <c r="I123" s="473">
        <v>4.6831060000000028E-3</v>
      </c>
      <c r="J123" s="472">
        <v>1.4999999999999999E-2</v>
      </c>
      <c r="K123" s="473">
        <v>5.7000000000000002E-3</v>
      </c>
      <c r="L123" s="472">
        <v>0.13100000000000001</v>
      </c>
      <c r="M123" s="473">
        <v>1.7030000000000001E-3</v>
      </c>
      <c r="N123" s="472">
        <v>0</v>
      </c>
      <c r="O123" s="473">
        <v>0</v>
      </c>
      <c r="P123" s="472">
        <v>0</v>
      </c>
      <c r="Q123" s="473">
        <v>0</v>
      </c>
      <c r="R123" s="503">
        <v>8.9999999999999993E-3</v>
      </c>
      <c r="S123" s="504">
        <v>8.9999999999999992E-5</v>
      </c>
      <c r="T123" s="503">
        <v>1.0999999999999999E-2</v>
      </c>
      <c r="U123" s="504">
        <v>1.0999999999999999E-4</v>
      </c>
      <c r="V123" s="503">
        <v>2E-3</v>
      </c>
      <c r="W123" s="505">
        <v>2.0000000000000002E-5</v>
      </c>
      <c r="X123" s="472">
        <v>3.3000000000000002E-2</v>
      </c>
      <c r="Y123" s="473">
        <v>1.0329E-2</v>
      </c>
      <c r="Z123" s="472">
        <v>1.0999999999999999E-2</v>
      </c>
      <c r="AA123" s="473">
        <v>3.4429999999999999E-3</v>
      </c>
      <c r="AB123" s="472">
        <v>2E-3</v>
      </c>
      <c r="AC123" s="473">
        <v>6.2600000000000004E-4</v>
      </c>
      <c r="AD123" s="474">
        <v>0.97299999999999998</v>
      </c>
      <c r="AE123" s="474">
        <v>0.30454900000000001</v>
      </c>
      <c r="AF123" s="472">
        <v>1.4999999999999999E-2</v>
      </c>
      <c r="AG123" s="473">
        <v>5.7000000000000002E-3</v>
      </c>
      <c r="AH123" s="472">
        <v>8.9999999999999998E-4</v>
      </c>
      <c r="AI123" s="473">
        <v>3.4200000000000002E-4</v>
      </c>
      <c r="AJ123" s="472">
        <v>0.13100000000000001</v>
      </c>
      <c r="AK123" s="473">
        <v>1.7030000000000001E-3</v>
      </c>
      <c r="AL123" s="472">
        <v>0.13100000000000001</v>
      </c>
      <c r="AM123" s="473">
        <v>1.7030000000000001E-3</v>
      </c>
      <c r="AN123" s="472">
        <v>0.13100000000000001</v>
      </c>
      <c r="AO123" s="473">
        <v>1.7030000000000001E-3</v>
      </c>
      <c r="AP123" s="472">
        <v>0.13100000000000001</v>
      </c>
      <c r="AQ123" s="473">
        <v>1.7030000000000001E-3</v>
      </c>
      <c r="AR123" s="472">
        <v>0.13100000000000001</v>
      </c>
      <c r="AS123" s="473">
        <v>1.7030000000000001E-3</v>
      </c>
      <c r="AT123" s="472">
        <v>7.0000000000000007E-2</v>
      </c>
      <c r="AU123" s="473">
        <v>9.1E-4</v>
      </c>
      <c r="AV123" s="472">
        <v>7.0000000000000007E-2</v>
      </c>
      <c r="AW123" s="473">
        <v>9.1E-4</v>
      </c>
      <c r="AX123" s="472">
        <v>7.0000000000000007E-2</v>
      </c>
      <c r="AY123" s="473">
        <v>9.1E-4</v>
      </c>
      <c r="AZ123" s="467">
        <v>7.0000000000000007E-2</v>
      </c>
      <c r="BA123" s="469">
        <v>9.1E-4</v>
      </c>
      <c r="BB123" s="472">
        <v>7.0000000000000007E-2</v>
      </c>
      <c r="BC123" s="473">
        <v>9.1E-4</v>
      </c>
      <c r="BD123" s="472">
        <v>0</v>
      </c>
      <c r="BE123" s="473">
        <v>0</v>
      </c>
      <c r="BG123" s="435"/>
      <c r="BR123" s="436"/>
      <c r="BS123" s="436"/>
      <c r="BT123" s="436"/>
      <c r="BU123" s="436"/>
      <c r="BV123" s="436"/>
      <c r="BW123" s="436"/>
      <c r="BX123" s="436"/>
      <c r="BY123" s="436"/>
      <c r="BZ123" s="436"/>
      <c r="CA123" s="436"/>
      <c r="ET123" s="378"/>
      <c r="EU123" s="378"/>
      <c r="EV123" s="378"/>
      <c r="EW123" s="378"/>
      <c r="EX123" s="378"/>
      <c r="EY123" s="378"/>
      <c r="EZ123" s="378"/>
      <c r="FA123" s="378"/>
      <c r="FB123" s="378"/>
      <c r="FC123" s="378"/>
      <c r="FD123" s="378"/>
      <c r="FE123" s="378"/>
      <c r="FF123" s="378"/>
      <c r="FG123" s="378"/>
      <c r="FH123" s="378"/>
      <c r="FI123" s="378"/>
      <c r="FJ123" s="378"/>
      <c r="FK123" s="378"/>
      <c r="FL123" s="378"/>
      <c r="FM123" s="378"/>
      <c r="FN123" s="378"/>
    </row>
    <row r="124" spans="1:170" ht="14.5" hidden="1" customHeight="1" x14ac:dyDescent="0.4">
      <c r="A124" s="453" t="s">
        <v>13</v>
      </c>
      <c r="B124" s="472">
        <v>8.8178122348902668E-2</v>
      </c>
      <c r="C124" s="473">
        <v>2.2178703202149971E-2</v>
      </c>
      <c r="D124" s="472">
        <v>8.8178122348902668E-2</v>
      </c>
      <c r="E124" s="473">
        <v>2.2178703202149971E-2</v>
      </c>
      <c r="F124" s="472">
        <v>0.13823499999999997</v>
      </c>
      <c r="G124" s="473">
        <v>1.3823499999999996E-3</v>
      </c>
      <c r="H124" s="472">
        <v>0.16561000000000003</v>
      </c>
      <c r="I124" s="473">
        <v>5.1835930000000009E-2</v>
      </c>
      <c r="J124" s="472">
        <v>0.127</v>
      </c>
      <c r="K124" s="473">
        <v>4.8260000000000004E-2</v>
      </c>
      <c r="L124" s="472">
        <v>4.6139999999999999</v>
      </c>
      <c r="M124" s="473">
        <v>5.9981999999999994E-2</v>
      </c>
      <c r="N124" s="472">
        <v>0</v>
      </c>
      <c r="O124" s="473">
        <v>0</v>
      </c>
      <c r="P124" s="472">
        <v>0</v>
      </c>
      <c r="Q124" s="473">
        <v>0</v>
      </c>
      <c r="R124" s="472">
        <v>0.18099999999999999</v>
      </c>
      <c r="S124" s="474">
        <v>1.81E-3</v>
      </c>
      <c r="T124" s="472">
        <v>0.03</v>
      </c>
      <c r="U124" s="474">
        <v>2.9999999999999997E-4</v>
      </c>
      <c r="V124" s="472">
        <v>2.1000000000000001E-2</v>
      </c>
      <c r="W124" s="473">
        <v>2.1000000000000001E-4</v>
      </c>
      <c r="X124" s="472">
        <v>0.495</v>
      </c>
      <c r="Y124" s="473">
        <v>0.15493499999999999</v>
      </c>
      <c r="Z124" s="472">
        <v>0.42899999999999999</v>
      </c>
      <c r="AA124" s="473">
        <v>0.13427700000000001</v>
      </c>
      <c r="AB124" s="472">
        <v>9.2999999999999999E-2</v>
      </c>
      <c r="AC124" s="473">
        <v>2.9108999999999999E-2</v>
      </c>
      <c r="AD124" s="474">
        <v>3.347</v>
      </c>
      <c r="AE124" s="474">
        <v>1.0476110000000001</v>
      </c>
      <c r="AF124" s="472">
        <v>0.127</v>
      </c>
      <c r="AG124" s="473">
        <v>4.8260000000000004E-2</v>
      </c>
      <c r="AH124" s="472">
        <v>1.5100000000000001E-2</v>
      </c>
      <c r="AI124" s="473">
        <v>5.738E-3</v>
      </c>
      <c r="AJ124" s="472">
        <v>4.6139999999999999</v>
      </c>
      <c r="AK124" s="473">
        <v>5.9981999999999994E-2</v>
      </c>
      <c r="AL124" s="472">
        <v>4.6139999999999999</v>
      </c>
      <c r="AM124" s="473">
        <v>5.9981999999999994E-2</v>
      </c>
      <c r="AN124" s="472">
        <v>4.6139999999999999</v>
      </c>
      <c r="AO124" s="473">
        <v>5.9981999999999994E-2</v>
      </c>
      <c r="AP124" s="472">
        <v>4.6139999999999999</v>
      </c>
      <c r="AQ124" s="473">
        <v>5.9981999999999994E-2</v>
      </c>
      <c r="AR124" s="472">
        <v>4.6139999999999999</v>
      </c>
      <c r="AS124" s="473">
        <v>5.9981999999999994E-2</v>
      </c>
      <c r="AT124" s="472">
        <v>7.0999999999999994E-2</v>
      </c>
      <c r="AU124" s="473">
        <v>9.2299999999999988E-4</v>
      </c>
      <c r="AV124" s="472">
        <v>7.0999999999999994E-2</v>
      </c>
      <c r="AW124" s="473">
        <v>9.2299999999999988E-4</v>
      </c>
      <c r="AX124" s="472">
        <v>7.0999999999999994E-2</v>
      </c>
      <c r="AY124" s="473">
        <v>9.2299999999999988E-4</v>
      </c>
      <c r="AZ124" s="467">
        <v>7.0999999999999994E-2</v>
      </c>
      <c r="BA124" s="469">
        <v>9.2299999999999988E-4</v>
      </c>
      <c r="BB124" s="472">
        <v>7.0999999999999994E-2</v>
      </c>
      <c r="BC124" s="473">
        <v>9.2299999999999988E-4</v>
      </c>
      <c r="BD124" s="472">
        <v>0</v>
      </c>
      <c r="BE124" s="473">
        <v>0</v>
      </c>
      <c r="BG124" s="435"/>
      <c r="BR124" s="436"/>
      <c r="BS124" s="436"/>
      <c r="BT124" s="436"/>
      <c r="BU124" s="436"/>
      <c r="BV124" s="436"/>
      <c r="BW124" s="436"/>
      <c r="BX124" s="436"/>
      <c r="BY124" s="436"/>
      <c r="BZ124" s="436"/>
      <c r="CA124" s="436"/>
      <c r="ET124" s="378"/>
      <c r="EU124" s="378"/>
      <c r="EV124" s="378"/>
      <c r="EW124" s="378"/>
      <c r="EX124" s="378"/>
      <c r="EY124" s="378"/>
      <c r="EZ124" s="378"/>
      <c r="FA124" s="378"/>
      <c r="FB124" s="378"/>
      <c r="FC124" s="378"/>
      <c r="FD124" s="378"/>
      <c r="FE124" s="378"/>
      <c r="FF124" s="378"/>
      <c r="FG124" s="378"/>
      <c r="FH124" s="378"/>
      <c r="FI124" s="378"/>
      <c r="FJ124" s="378"/>
      <c r="FK124" s="378"/>
      <c r="FL124" s="378"/>
      <c r="FM124" s="378"/>
      <c r="FN124" s="378"/>
    </row>
    <row r="125" spans="1:170" ht="14.5" hidden="1" customHeight="1" x14ac:dyDescent="0.4">
      <c r="A125" s="453" t="s">
        <v>14</v>
      </c>
      <c r="B125" s="472">
        <v>0.34462355248094467</v>
      </c>
      <c r="C125" s="473">
        <v>0.11952791503410996</v>
      </c>
      <c r="D125" s="472">
        <v>0.34462355248094467</v>
      </c>
      <c r="E125" s="473">
        <v>0.11952791503410996</v>
      </c>
      <c r="F125" s="472">
        <v>6.327840000000001</v>
      </c>
      <c r="G125" s="473">
        <v>6.3278400000000012E-2</v>
      </c>
      <c r="H125" s="472">
        <v>0.14914900000000006</v>
      </c>
      <c r="I125" s="473">
        <v>4.6683637000000021E-2</v>
      </c>
      <c r="J125" s="472">
        <v>1.4930000000000001</v>
      </c>
      <c r="K125" s="473">
        <v>0.56734000000000007</v>
      </c>
      <c r="L125" s="472">
        <v>2.81</v>
      </c>
      <c r="M125" s="473">
        <v>3.653E-2</v>
      </c>
      <c r="N125" s="472">
        <v>0</v>
      </c>
      <c r="O125" s="473">
        <v>0</v>
      </c>
      <c r="P125" s="472">
        <v>0</v>
      </c>
      <c r="Q125" s="473">
        <v>0</v>
      </c>
      <c r="R125" s="472">
        <v>7.8410000000000002</v>
      </c>
      <c r="S125" s="474">
        <v>7.8410000000000007E-2</v>
      </c>
      <c r="T125" s="472">
        <v>3.5510000000000002</v>
      </c>
      <c r="U125" s="474">
        <v>3.551E-2</v>
      </c>
      <c r="V125" s="472">
        <v>0.83099999999999996</v>
      </c>
      <c r="W125" s="473">
        <v>8.3099999999999997E-3</v>
      </c>
      <c r="X125" s="472">
        <v>0.42699999999999999</v>
      </c>
      <c r="Y125" s="473">
        <v>0.13365099999999999</v>
      </c>
      <c r="Z125" s="472">
        <v>0.186</v>
      </c>
      <c r="AA125" s="473">
        <v>5.8217999999999999E-2</v>
      </c>
      <c r="AB125" s="472">
        <v>8.4000000000000005E-2</v>
      </c>
      <c r="AC125" s="473">
        <v>2.6292000000000003E-2</v>
      </c>
      <c r="AD125" s="474">
        <v>3.7050000000000001</v>
      </c>
      <c r="AE125" s="474">
        <v>1.1596649999999999</v>
      </c>
      <c r="AF125" s="472">
        <v>1.4930000000000001</v>
      </c>
      <c r="AG125" s="473">
        <v>0.56734000000000007</v>
      </c>
      <c r="AH125" s="472">
        <v>0.23499999999999999</v>
      </c>
      <c r="AI125" s="473">
        <v>8.929999999999999E-2</v>
      </c>
      <c r="AJ125" s="472">
        <v>2.81</v>
      </c>
      <c r="AK125" s="473">
        <v>3.653E-2</v>
      </c>
      <c r="AL125" s="472">
        <v>2.81</v>
      </c>
      <c r="AM125" s="473">
        <v>3.653E-2</v>
      </c>
      <c r="AN125" s="472">
        <v>2.81</v>
      </c>
      <c r="AO125" s="473">
        <v>3.653E-2</v>
      </c>
      <c r="AP125" s="472">
        <v>2.81</v>
      </c>
      <c r="AQ125" s="473">
        <v>3.653E-2</v>
      </c>
      <c r="AR125" s="472">
        <v>2.81</v>
      </c>
      <c r="AS125" s="473">
        <v>3.653E-2</v>
      </c>
      <c r="AT125" s="472">
        <v>7.8E-2</v>
      </c>
      <c r="AU125" s="473">
        <v>1.0139999999999999E-3</v>
      </c>
      <c r="AV125" s="472">
        <v>7.8E-2</v>
      </c>
      <c r="AW125" s="473">
        <v>1.0139999999999999E-3</v>
      </c>
      <c r="AX125" s="472">
        <v>7.8E-2</v>
      </c>
      <c r="AY125" s="473">
        <v>1.0139999999999999E-3</v>
      </c>
      <c r="AZ125" s="467">
        <v>7.8E-2</v>
      </c>
      <c r="BA125" s="469">
        <v>1.0139999999999999E-3</v>
      </c>
      <c r="BB125" s="472">
        <v>7.8E-2</v>
      </c>
      <c r="BC125" s="473">
        <v>1.0139999999999999E-3</v>
      </c>
      <c r="BD125" s="472">
        <v>0</v>
      </c>
      <c r="BE125" s="473">
        <v>0</v>
      </c>
      <c r="BG125" s="435"/>
      <c r="BR125" s="436"/>
      <c r="BS125" s="436"/>
      <c r="BT125" s="436"/>
      <c r="BU125" s="436"/>
      <c r="BV125" s="436"/>
      <c r="BW125" s="436"/>
      <c r="BX125" s="436"/>
      <c r="BY125" s="436"/>
      <c r="BZ125" s="436"/>
      <c r="CA125" s="436"/>
      <c r="ET125" s="378"/>
      <c r="EU125" s="378"/>
      <c r="EV125" s="378"/>
      <c r="EW125" s="378"/>
      <c r="EX125" s="378"/>
      <c r="EY125" s="378"/>
      <c r="EZ125" s="378"/>
      <c r="FA125" s="378"/>
      <c r="FB125" s="378"/>
      <c r="FC125" s="378"/>
      <c r="FD125" s="378"/>
      <c r="FE125" s="378"/>
      <c r="FF125" s="378"/>
      <c r="FG125" s="378"/>
      <c r="FH125" s="378"/>
      <c r="FI125" s="378"/>
      <c r="FJ125" s="378"/>
      <c r="FK125" s="378"/>
      <c r="FL125" s="378"/>
      <c r="FM125" s="378"/>
      <c r="FN125" s="378"/>
    </row>
    <row r="126" spans="1:170" ht="14.5" hidden="1" customHeight="1" x14ac:dyDescent="0.4">
      <c r="A126" s="453" t="s">
        <v>15</v>
      </c>
      <c r="B126" s="472">
        <v>9.2921105777651447E-2</v>
      </c>
      <c r="C126" s="473">
        <v>2.9733051790356374E-2</v>
      </c>
      <c r="D126" s="472">
        <v>9.2921105777651447E-2</v>
      </c>
      <c r="E126" s="473">
        <v>2.9733051790356374E-2</v>
      </c>
      <c r="F126" s="472">
        <v>0.104934</v>
      </c>
      <c r="G126" s="473">
        <v>1.04934E-3</v>
      </c>
      <c r="H126" s="472">
        <v>9.5470000000000034E-3</v>
      </c>
      <c r="I126" s="473">
        <v>2.988211000000001E-3</v>
      </c>
      <c r="J126" s="472">
        <v>0.39900000000000002</v>
      </c>
      <c r="K126" s="473">
        <v>0.15162</v>
      </c>
      <c r="L126" s="472">
        <v>2.899</v>
      </c>
      <c r="M126" s="473">
        <v>3.7686999999999998E-2</v>
      </c>
      <c r="N126" s="472">
        <v>0</v>
      </c>
      <c r="O126" s="473">
        <v>0</v>
      </c>
      <c r="P126" s="472">
        <v>0</v>
      </c>
      <c r="Q126" s="473">
        <v>0</v>
      </c>
      <c r="R126" s="472">
        <v>9.6000000000000002E-2</v>
      </c>
      <c r="S126" s="474">
        <v>9.6000000000000002E-4</v>
      </c>
      <c r="T126" s="472">
        <v>0.01</v>
      </c>
      <c r="U126" s="474">
        <v>1E-4</v>
      </c>
      <c r="V126" s="472">
        <v>0.28000000000000003</v>
      </c>
      <c r="W126" s="473">
        <v>2.8000000000000004E-3</v>
      </c>
      <c r="X126" s="472">
        <v>4.4999999999999998E-2</v>
      </c>
      <c r="Y126" s="473">
        <v>1.4085E-2</v>
      </c>
      <c r="Z126" s="472">
        <v>3.6999999999999998E-2</v>
      </c>
      <c r="AA126" s="473">
        <v>1.1580999999999999E-2</v>
      </c>
      <c r="AB126" s="472">
        <v>1E-3</v>
      </c>
      <c r="AC126" s="473">
        <v>3.1300000000000002E-4</v>
      </c>
      <c r="AD126" s="474">
        <v>0.41399999999999998</v>
      </c>
      <c r="AE126" s="474">
        <v>0.129582</v>
      </c>
      <c r="AF126" s="472">
        <v>0.39900000000000002</v>
      </c>
      <c r="AG126" s="473">
        <v>0.15162</v>
      </c>
      <c r="AH126" s="472">
        <v>2.8400000000000002E-2</v>
      </c>
      <c r="AI126" s="473">
        <v>1.0792000000000001E-2</v>
      </c>
      <c r="AJ126" s="472">
        <v>2.899</v>
      </c>
      <c r="AK126" s="473">
        <v>3.7686999999999998E-2</v>
      </c>
      <c r="AL126" s="472">
        <v>2.899</v>
      </c>
      <c r="AM126" s="473">
        <v>3.7686999999999998E-2</v>
      </c>
      <c r="AN126" s="472">
        <v>2.899</v>
      </c>
      <c r="AO126" s="473">
        <v>3.7686999999999998E-2</v>
      </c>
      <c r="AP126" s="472">
        <v>2.899</v>
      </c>
      <c r="AQ126" s="473">
        <v>3.7686999999999998E-2</v>
      </c>
      <c r="AR126" s="472">
        <v>2.899</v>
      </c>
      <c r="AS126" s="473">
        <v>3.7686999999999998E-2</v>
      </c>
      <c r="AT126" s="472">
        <v>2.4E-2</v>
      </c>
      <c r="AU126" s="473">
        <v>3.1199999999999999E-4</v>
      </c>
      <c r="AV126" s="472">
        <v>2.4E-2</v>
      </c>
      <c r="AW126" s="473">
        <v>3.1199999999999999E-4</v>
      </c>
      <c r="AX126" s="472">
        <v>2.4E-2</v>
      </c>
      <c r="AY126" s="473">
        <v>3.1199999999999999E-4</v>
      </c>
      <c r="AZ126" s="467">
        <v>2.4E-2</v>
      </c>
      <c r="BA126" s="469">
        <v>3.1199999999999999E-4</v>
      </c>
      <c r="BB126" s="472">
        <v>2.4E-2</v>
      </c>
      <c r="BC126" s="473">
        <v>3.1199999999999999E-4</v>
      </c>
      <c r="BD126" s="472">
        <v>0</v>
      </c>
      <c r="BE126" s="473">
        <v>0</v>
      </c>
      <c r="BG126" s="435"/>
      <c r="BR126" s="436"/>
      <c r="BS126" s="436"/>
      <c r="BT126" s="436"/>
      <c r="BU126" s="436"/>
      <c r="BV126" s="436"/>
      <c r="BW126" s="436"/>
      <c r="BX126" s="436"/>
      <c r="BY126" s="436"/>
      <c r="BZ126" s="436"/>
      <c r="CA126" s="436"/>
      <c r="ET126" s="378"/>
      <c r="EU126" s="378"/>
      <c r="EV126" s="378"/>
      <c r="EW126" s="378"/>
      <c r="EX126" s="378"/>
      <c r="EY126" s="378"/>
      <c r="EZ126" s="378"/>
      <c r="FA126" s="378"/>
      <c r="FB126" s="378"/>
      <c r="FC126" s="378"/>
      <c r="FD126" s="378"/>
      <c r="FE126" s="378"/>
      <c r="FF126" s="378"/>
      <c r="FG126" s="378"/>
      <c r="FH126" s="378"/>
      <c r="FI126" s="378"/>
      <c r="FJ126" s="378"/>
      <c r="FK126" s="378"/>
      <c r="FL126" s="378"/>
      <c r="FM126" s="378"/>
      <c r="FN126" s="378"/>
    </row>
    <row r="127" spans="1:170" ht="14.5" hidden="1" customHeight="1" x14ac:dyDescent="0.4">
      <c r="A127" s="475" t="s">
        <v>16</v>
      </c>
      <c r="B127" s="467">
        <v>5.9704057364706006E-2</v>
      </c>
      <c r="C127" s="469">
        <v>1.870198364718267E-2</v>
      </c>
      <c r="D127" s="467">
        <v>5.9704057364706006E-2</v>
      </c>
      <c r="E127" s="469">
        <v>1.870198364718267E-2</v>
      </c>
      <c r="F127" s="467">
        <v>5.8165000000000008E-2</v>
      </c>
      <c r="G127" s="469">
        <v>5.8165000000000007E-4</v>
      </c>
      <c r="H127" s="467">
        <v>9.5470000000000034E-3</v>
      </c>
      <c r="I127" s="469">
        <v>2.988211000000001E-3</v>
      </c>
      <c r="J127" s="467">
        <v>0.247</v>
      </c>
      <c r="K127" s="469">
        <v>9.3859999999999999E-2</v>
      </c>
      <c r="L127" s="472">
        <v>2.0529999999999999</v>
      </c>
      <c r="M127" s="473">
        <v>2.6688999999999997E-2</v>
      </c>
      <c r="N127" s="467">
        <v>0</v>
      </c>
      <c r="O127" s="469">
        <v>0</v>
      </c>
      <c r="P127" s="467">
        <v>0</v>
      </c>
      <c r="Q127" s="469">
        <v>0</v>
      </c>
      <c r="R127" s="472">
        <v>6.7000000000000004E-2</v>
      </c>
      <c r="S127" s="474">
        <v>6.7000000000000002E-4</v>
      </c>
      <c r="T127" s="472">
        <v>0.01</v>
      </c>
      <c r="U127" s="474">
        <v>1E-4</v>
      </c>
      <c r="V127" s="472">
        <v>6.7000000000000004E-2</v>
      </c>
      <c r="W127" s="473">
        <v>6.7000000000000002E-4</v>
      </c>
      <c r="X127" s="467">
        <v>4.4999999999999998E-2</v>
      </c>
      <c r="Y127" s="469">
        <v>1.4085E-2</v>
      </c>
      <c r="Z127" s="467">
        <v>3.6999999999999998E-2</v>
      </c>
      <c r="AA127" s="469">
        <v>1.1580999999999999E-2</v>
      </c>
      <c r="AB127" s="467">
        <v>1E-3</v>
      </c>
      <c r="AC127" s="469">
        <v>3.1300000000000002E-4</v>
      </c>
      <c r="AD127" s="464">
        <v>0.41399999999999998</v>
      </c>
      <c r="AE127" s="464">
        <v>0.129582</v>
      </c>
      <c r="AF127" s="467">
        <v>0.247</v>
      </c>
      <c r="AG127" s="469">
        <v>9.3859999999999999E-2</v>
      </c>
      <c r="AH127" s="467">
        <v>8.2699999999999996E-3</v>
      </c>
      <c r="AI127" s="469">
        <v>3.1425999999999997E-3</v>
      </c>
      <c r="AJ127" s="467">
        <v>2.0529999999999999</v>
      </c>
      <c r="AK127" s="469">
        <v>2.6688999999999997E-2</v>
      </c>
      <c r="AL127" s="467">
        <v>2.0529999999999999</v>
      </c>
      <c r="AM127" s="469">
        <v>2.6688999999999997E-2</v>
      </c>
      <c r="AN127" s="467">
        <v>2.0529999999999999</v>
      </c>
      <c r="AO127" s="469">
        <v>2.6688999999999997E-2</v>
      </c>
      <c r="AP127" s="467">
        <v>2.0529999999999999</v>
      </c>
      <c r="AQ127" s="469">
        <v>2.6688999999999997E-2</v>
      </c>
      <c r="AR127" s="467">
        <v>2.0529999999999999</v>
      </c>
      <c r="AS127" s="469">
        <v>2.6688999999999997E-2</v>
      </c>
      <c r="AT127" s="467">
        <v>1.2E-2</v>
      </c>
      <c r="AU127" s="469">
        <v>1.56E-4</v>
      </c>
      <c r="AV127" s="467">
        <v>1.2E-2</v>
      </c>
      <c r="AW127" s="469">
        <v>1.56E-4</v>
      </c>
      <c r="AX127" s="467">
        <v>1.2E-2</v>
      </c>
      <c r="AY127" s="469">
        <v>1.56E-4</v>
      </c>
      <c r="AZ127" s="467">
        <v>1.2E-2</v>
      </c>
      <c r="BA127" s="469">
        <v>1.56E-4</v>
      </c>
      <c r="BB127" s="467">
        <v>1.2E-2</v>
      </c>
      <c r="BC127" s="469">
        <v>1.56E-4</v>
      </c>
      <c r="BD127" s="467">
        <v>0</v>
      </c>
      <c r="BE127" s="469">
        <v>0</v>
      </c>
      <c r="BG127" s="435"/>
      <c r="BR127" s="436"/>
      <c r="BS127" s="436"/>
      <c r="BT127" s="436"/>
      <c r="BU127" s="436"/>
      <c r="BV127" s="436"/>
      <c r="BW127" s="436"/>
      <c r="BX127" s="436"/>
      <c r="BY127" s="436"/>
      <c r="BZ127" s="436"/>
      <c r="CA127" s="436"/>
      <c r="ET127" s="378"/>
      <c r="EU127" s="378"/>
      <c r="EV127" s="378"/>
      <c r="EW127" s="378"/>
      <c r="EX127" s="378"/>
      <c r="EY127" s="378"/>
      <c r="EZ127" s="378"/>
      <c r="FA127" s="378"/>
      <c r="FB127" s="378"/>
      <c r="FC127" s="378"/>
      <c r="FD127" s="378"/>
      <c r="FE127" s="378"/>
      <c r="FF127" s="378"/>
      <c r="FG127" s="378"/>
      <c r="FH127" s="378"/>
      <c r="FI127" s="378"/>
      <c r="FJ127" s="378"/>
      <c r="FK127" s="378"/>
      <c r="FL127" s="378"/>
      <c r="FM127" s="378"/>
      <c r="FN127" s="378"/>
    </row>
    <row r="128" spans="1:170" ht="14.5" hidden="1" customHeight="1" x14ac:dyDescent="0.4">
      <c r="A128" s="453" t="s">
        <v>17</v>
      </c>
      <c r="B128" s="472">
        <v>0.20895019946540327</v>
      </c>
      <c r="C128" s="473">
        <v>7.4902034807426951E-2</v>
      </c>
      <c r="D128" s="472">
        <v>0.20895019946540327</v>
      </c>
      <c r="E128" s="473">
        <v>7.4902034807426951E-2</v>
      </c>
      <c r="F128" s="472">
        <v>5.4424169999999989</v>
      </c>
      <c r="G128" s="473">
        <v>5.4424169999999994E-2</v>
      </c>
      <c r="H128" s="472">
        <v>4.3110000000000006E-3</v>
      </c>
      <c r="I128" s="473">
        <v>1.3493430000000002E-3</v>
      </c>
      <c r="J128" s="472">
        <v>1.0309999999999999</v>
      </c>
      <c r="K128" s="473">
        <v>0.39177999999999996</v>
      </c>
      <c r="L128" s="472">
        <v>0.63377406125623914</v>
      </c>
      <c r="M128" s="473">
        <v>8.2390627963311088E-3</v>
      </c>
      <c r="N128" s="472">
        <v>0</v>
      </c>
      <c r="O128" s="473">
        <v>0</v>
      </c>
      <c r="P128" s="472">
        <v>0</v>
      </c>
      <c r="Q128" s="473">
        <v>0</v>
      </c>
      <c r="R128" s="472">
        <v>7.4409999999999998</v>
      </c>
      <c r="S128" s="474">
        <v>7.4410000000000004E-2</v>
      </c>
      <c r="T128" s="472">
        <v>0.28699999999999998</v>
      </c>
      <c r="U128" s="474">
        <v>2.8699999999999997E-3</v>
      </c>
      <c r="V128" s="472">
        <v>8.7999999999999995E-2</v>
      </c>
      <c r="W128" s="473">
        <v>8.7999999999999992E-4</v>
      </c>
      <c r="X128" s="472">
        <v>8.0000000000000002E-3</v>
      </c>
      <c r="Y128" s="473">
        <v>2.5040000000000001E-3</v>
      </c>
      <c r="Z128" s="472">
        <v>4.0000000000000001E-3</v>
      </c>
      <c r="AA128" s="473">
        <v>1.2520000000000001E-3</v>
      </c>
      <c r="AB128" s="472">
        <v>4.0000000000000001E-3</v>
      </c>
      <c r="AC128" s="473">
        <v>1.2520000000000001E-3</v>
      </c>
      <c r="AD128" s="474">
        <v>8.9999999999999993E-3</v>
      </c>
      <c r="AE128" s="474">
        <v>2.8169999999999996E-3</v>
      </c>
      <c r="AF128" s="472">
        <v>1.0309999999999999</v>
      </c>
      <c r="AG128" s="473">
        <v>0.39177999999999996</v>
      </c>
      <c r="AH128" s="472">
        <v>4.9100000000000003E-3</v>
      </c>
      <c r="AI128" s="473">
        <v>1.8658000000000001E-3</v>
      </c>
      <c r="AJ128" s="472">
        <v>0.88962390759443344</v>
      </c>
      <c r="AK128" s="473">
        <v>1.1565110798727634E-2</v>
      </c>
      <c r="AL128" s="472">
        <v>0.34394248681835393</v>
      </c>
      <c r="AM128" s="473">
        <v>4.4712523286386009E-3</v>
      </c>
      <c r="AN128" s="472">
        <v>2.0857360904625581</v>
      </c>
      <c r="AO128" s="473">
        <v>2.7114569176013254E-2</v>
      </c>
      <c r="AP128" s="472">
        <v>1.4284082577316022</v>
      </c>
      <c r="AQ128" s="473">
        <v>1.8569307350510829E-2</v>
      </c>
      <c r="AR128" s="472">
        <v>0.63377406125623914</v>
      </c>
      <c r="AS128" s="473">
        <v>8.2390627963311088E-3</v>
      </c>
      <c r="AT128" s="472">
        <v>0.50263750779085492</v>
      </c>
      <c r="AU128" s="473">
        <v>6.534287601281114E-3</v>
      </c>
      <c r="AV128" s="472">
        <v>0.19432750505236995</v>
      </c>
      <c r="AW128" s="473">
        <v>2.5262575656808091E-3</v>
      </c>
      <c r="AX128" s="472">
        <v>1.1784408911113453</v>
      </c>
      <c r="AY128" s="473">
        <v>1.5319731584447488E-2</v>
      </c>
      <c r="AZ128" s="467">
        <v>0.80705066561835526</v>
      </c>
      <c r="BA128" s="469">
        <v>1.0491658653038617E-2</v>
      </c>
      <c r="BB128" s="472">
        <v>0.35808234460977512</v>
      </c>
      <c r="BC128" s="473">
        <v>4.6550704799270762E-3</v>
      </c>
      <c r="BD128" s="472">
        <v>0</v>
      </c>
      <c r="BE128" s="473">
        <v>0</v>
      </c>
      <c r="ET128" s="378"/>
      <c r="EU128" s="378"/>
      <c r="EV128" s="378"/>
      <c r="EW128" s="378"/>
      <c r="EX128" s="378"/>
      <c r="EY128" s="378"/>
      <c r="EZ128" s="378"/>
      <c r="FA128" s="378"/>
      <c r="FB128" s="378"/>
      <c r="FC128" s="378"/>
      <c r="FD128" s="378"/>
      <c r="FE128" s="378"/>
      <c r="FF128" s="378"/>
      <c r="FG128" s="378"/>
      <c r="FH128" s="378"/>
      <c r="FI128" s="378"/>
      <c r="FJ128" s="378"/>
      <c r="FK128" s="378"/>
      <c r="FL128" s="378"/>
      <c r="FM128" s="378"/>
      <c r="FN128" s="378"/>
    </row>
    <row r="129" spans="1:170" ht="14.5" hidden="1" customHeight="1" x14ac:dyDescent="0.4">
      <c r="A129" s="475" t="s">
        <v>18</v>
      </c>
      <c r="B129" s="467">
        <v>3.8055589968342398E-3</v>
      </c>
      <c r="C129" s="469">
        <v>8.9650698573720967E-4</v>
      </c>
      <c r="D129" s="467">
        <v>3.8055589968342398E-3</v>
      </c>
      <c r="E129" s="469">
        <v>8.9650698573720967E-4</v>
      </c>
      <c r="F129" s="467">
        <v>3.7943271999999998E-3</v>
      </c>
      <c r="G129" s="469">
        <v>3.7943271999999996E-5</v>
      </c>
      <c r="H129" s="467">
        <v>1.4472770000000007E-3</v>
      </c>
      <c r="I129" s="469">
        <v>4.5299770100000025E-4</v>
      </c>
      <c r="J129" s="467">
        <v>1.0621E-2</v>
      </c>
      <c r="K129" s="469">
        <v>4.0359799999999998E-3</v>
      </c>
      <c r="L129" s="472">
        <v>0.28331400000000001</v>
      </c>
      <c r="M129" s="473">
        <v>3.6830819999999998E-3</v>
      </c>
      <c r="N129" s="467">
        <v>0</v>
      </c>
      <c r="O129" s="469">
        <v>0</v>
      </c>
      <c r="P129" s="467">
        <v>0</v>
      </c>
      <c r="Q129" s="469">
        <v>0</v>
      </c>
      <c r="R129" s="472">
        <v>4.2477999999999995E-3</v>
      </c>
      <c r="S129" s="474">
        <v>4.2477999999999995E-5</v>
      </c>
      <c r="T129" s="472">
        <v>1.5E-3</v>
      </c>
      <c r="U129" s="474">
        <v>1.5E-5</v>
      </c>
      <c r="V129" s="472">
        <v>4.0200000000000001E-3</v>
      </c>
      <c r="W129" s="473">
        <v>4.0200000000000001E-5</v>
      </c>
      <c r="X129" s="467">
        <v>7.4249999999999993E-3</v>
      </c>
      <c r="Y129" s="469">
        <v>2.324025E-3</v>
      </c>
      <c r="Z129" s="467">
        <v>1.073E-3</v>
      </c>
      <c r="AA129" s="469">
        <v>3.3584899999999999E-4</v>
      </c>
      <c r="AB129" s="467">
        <v>2.8999999999999997E-5</v>
      </c>
      <c r="AC129" s="469">
        <v>9.0769999999999997E-6</v>
      </c>
      <c r="AD129" s="464">
        <v>8.2799999999999999E-2</v>
      </c>
      <c r="AE129" s="464">
        <v>2.5916399999999999E-2</v>
      </c>
      <c r="AF129" s="467">
        <v>1.0621E-2</v>
      </c>
      <c r="AG129" s="469">
        <v>4.0359799999999998E-3</v>
      </c>
      <c r="AH129" s="467">
        <v>3.5560999999999996E-4</v>
      </c>
      <c r="AI129" s="469">
        <v>1.3513179999999998E-4</v>
      </c>
      <c r="AJ129" s="467">
        <v>0.28331400000000001</v>
      </c>
      <c r="AK129" s="469">
        <v>3.6830819999999998E-3</v>
      </c>
      <c r="AL129" s="467">
        <v>0.28331400000000001</v>
      </c>
      <c r="AM129" s="469">
        <v>3.6830819999999998E-3</v>
      </c>
      <c r="AN129" s="467">
        <v>0.28331400000000001</v>
      </c>
      <c r="AO129" s="469">
        <v>3.6830819999999998E-3</v>
      </c>
      <c r="AP129" s="467">
        <v>0.28331400000000001</v>
      </c>
      <c r="AQ129" s="469">
        <v>3.6830819999999998E-3</v>
      </c>
      <c r="AR129" s="467">
        <v>0.28331400000000001</v>
      </c>
      <c r="AS129" s="469">
        <v>3.6830819999999998E-3</v>
      </c>
      <c r="AT129" s="467">
        <v>1.6560000000000004E-3</v>
      </c>
      <c r="AU129" s="469">
        <v>2.1528000000000005E-5</v>
      </c>
      <c r="AV129" s="467">
        <v>1.6560000000000004E-3</v>
      </c>
      <c r="AW129" s="469">
        <v>2.1528000000000005E-5</v>
      </c>
      <c r="AX129" s="467">
        <v>1.6560000000000004E-3</v>
      </c>
      <c r="AY129" s="469">
        <v>2.1528000000000005E-5</v>
      </c>
      <c r="AZ129" s="467">
        <v>1.6560000000000004E-3</v>
      </c>
      <c r="BA129" s="469">
        <v>2.1528000000000005E-5</v>
      </c>
      <c r="BB129" s="467">
        <v>1.6560000000000004E-3</v>
      </c>
      <c r="BC129" s="469">
        <v>2.1528000000000005E-5</v>
      </c>
      <c r="BD129" s="467">
        <v>0</v>
      </c>
      <c r="BE129" s="469">
        <v>0</v>
      </c>
      <c r="ET129" s="378"/>
      <c r="EU129" s="378"/>
      <c r="EV129" s="378"/>
      <c r="EW129" s="378"/>
      <c r="EX129" s="378"/>
      <c r="EY129" s="378"/>
      <c r="EZ129" s="378"/>
      <c r="FA129" s="378"/>
      <c r="FB129" s="378"/>
      <c r="FC129" s="378"/>
      <c r="FD129" s="378"/>
      <c r="FE129" s="378"/>
      <c r="FF129" s="378"/>
      <c r="FG129" s="378"/>
      <c r="FH129" s="378"/>
      <c r="FI129" s="378"/>
      <c r="FJ129" s="378"/>
      <c r="FK129" s="378"/>
      <c r="FL129" s="378"/>
      <c r="FM129" s="378"/>
      <c r="FN129" s="378"/>
    </row>
    <row r="130" spans="1:170" ht="14.5" hidden="1" customHeight="1" x14ac:dyDescent="0.4">
      <c r="A130" s="475" t="s">
        <v>19</v>
      </c>
      <c r="B130" s="467">
        <v>8.3085757535607783E-3</v>
      </c>
      <c r="C130" s="469">
        <v>1.8427466771366169E-3</v>
      </c>
      <c r="D130" s="467">
        <v>8.3085757535607783E-3</v>
      </c>
      <c r="E130" s="469">
        <v>1.8427466771366169E-3</v>
      </c>
      <c r="F130" s="467">
        <v>3.0631320000000005E-3</v>
      </c>
      <c r="G130" s="469">
        <v>3.0631320000000007E-5</v>
      </c>
      <c r="H130" s="467">
        <v>4.6185920000000012E-3</v>
      </c>
      <c r="I130" s="469">
        <v>1.4456192960000003E-3</v>
      </c>
      <c r="J130" s="467">
        <v>2.0006999999999997E-2</v>
      </c>
      <c r="K130" s="469">
        <v>7.6026599999999989E-3</v>
      </c>
      <c r="L130" s="472">
        <v>0.66927800000000004</v>
      </c>
      <c r="M130" s="473">
        <v>8.7006140000000006E-3</v>
      </c>
      <c r="N130" s="467">
        <v>0</v>
      </c>
      <c r="O130" s="469">
        <v>0</v>
      </c>
      <c r="P130" s="467">
        <v>0</v>
      </c>
      <c r="Q130" s="469">
        <v>0</v>
      </c>
      <c r="R130" s="472">
        <v>2.9480000000000005E-3</v>
      </c>
      <c r="S130" s="474">
        <v>2.9480000000000006E-5</v>
      </c>
      <c r="T130" s="472">
        <v>3.9000000000000003E-3</v>
      </c>
      <c r="U130" s="474">
        <v>3.9000000000000006E-5</v>
      </c>
      <c r="V130" s="472">
        <v>2.6800000000000001E-3</v>
      </c>
      <c r="W130" s="473">
        <v>2.6800000000000001E-5</v>
      </c>
      <c r="X130" s="467">
        <v>1.9259999999999996E-2</v>
      </c>
      <c r="Y130" s="469">
        <v>6.028379999999999E-3</v>
      </c>
      <c r="Z130" s="467">
        <v>2.5160000000000002E-2</v>
      </c>
      <c r="AA130" s="469">
        <v>7.8750800000000013E-3</v>
      </c>
      <c r="AB130" s="467">
        <v>6.8000000000000005E-4</v>
      </c>
      <c r="AC130" s="469">
        <v>2.1284000000000003E-4</v>
      </c>
      <c r="AD130" s="464">
        <v>0.17719199999999996</v>
      </c>
      <c r="AE130" s="464">
        <v>5.5461095999999988E-2</v>
      </c>
      <c r="AF130" s="467">
        <v>2.0006999999999997E-2</v>
      </c>
      <c r="AG130" s="469">
        <v>7.6026599999999989E-3</v>
      </c>
      <c r="AH130" s="467">
        <v>6.6986999999999993E-4</v>
      </c>
      <c r="AI130" s="469">
        <v>2.5455059999999997E-4</v>
      </c>
      <c r="AJ130" s="467">
        <v>0.66927800000000004</v>
      </c>
      <c r="AK130" s="469">
        <v>8.7006140000000006E-3</v>
      </c>
      <c r="AL130" s="467">
        <v>0.66927800000000004</v>
      </c>
      <c r="AM130" s="469">
        <v>8.7006140000000006E-3</v>
      </c>
      <c r="AN130" s="467">
        <v>0.66927800000000004</v>
      </c>
      <c r="AO130" s="469">
        <v>8.7006140000000006E-3</v>
      </c>
      <c r="AP130" s="467">
        <v>0.66927800000000004</v>
      </c>
      <c r="AQ130" s="469">
        <v>8.7006140000000006E-3</v>
      </c>
      <c r="AR130" s="467">
        <v>0.66927800000000004</v>
      </c>
      <c r="AS130" s="469">
        <v>8.7006140000000006E-3</v>
      </c>
      <c r="AT130" s="467">
        <v>3.9120000000000005E-3</v>
      </c>
      <c r="AU130" s="469">
        <v>5.0856000000000002E-5</v>
      </c>
      <c r="AV130" s="467">
        <v>3.9120000000000005E-3</v>
      </c>
      <c r="AW130" s="469">
        <v>5.0856000000000002E-5</v>
      </c>
      <c r="AX130" s="467">
        <v>3.9120000000000005E-3</v>
      </c>
      <c r="AY130" s="469">
        <v>5.0856000000000002E-5</v>
      </c>
      <c r="AZ130" s="467">
        <v>3.9120000000000005E-3</v>
      </c>
      <c r="BA130" s="469">
        <v>5.0856000000000002E-5</v>
      </c>
      <c r="BB130" s="467">
        <v>3.9120000000000005E-3</v>
      </c>
      <c r="BC130" s="469">
        <v>5.0856000000000002E-5</v>
      </c>
      <c r="BD130" s="467">
        <v>0</v>
      </c>
      <c r="BE130" s="469">
        <v>0</v>
      </c>
      <c r="ET130" s="378"/>
      <c r="EU130" s="378"/>
      <c r="EV130" s="378"/>
      <c r="EW130" s="378"/>
      <c r="EX130" s="378"/>
      <c r="EY130" s="378"/>
      <c r="EZ130" s="378"/>
      <c r="FA130" s="378"/>
      <c r="FB130" s="378"/>
      <c r="FC130" s="378"/>
      <c r="FD130" s="378"/>
      <c r="FE130" s="378"/>
      <c r="FF130" s="378"/>
      <c r="FG130" s="378"/>
      <c r="FH130" s="378"/>
      <c r="FI130" s="378"/>
      <c r="FJ130" s="378"/>
      <c r="FK130" s="378"/>
      <c r="FL130" s="378"/>
      <c r="FM130" s="378"/>
      <c r="FN130" s="378"/>
    </row>
    <row r="131" spans="1:170" ht="11.25" hidden="1" customHeight="1" x14ac:dyDescent="0.4">
      <c r="A131" s="453" t="s">
        <v>20</v>
      </c>
      <c r="B131" s="472">
        <v>6.1830347114727518E-3</v>
      </c>
      <c r="C131" s="473"/>
      <c r="D131" s="472">
        <v>6.1830347114727518E-3</v>
      </c>
      <c r="E131" s="473"/>
      <c r="F131" s="472">
        <v>3.2226999999999999E-2</v>
      </c>
      <c r="G131" s="473"/>
      <c r="H131" s="472">
        <v>7.4210000000000005E-3</v>
      </c>
      <c r="I131" s="473"/>
      <c r="J131" s="472">
        <v>0.01</v>
      </c>
      <c r="K131" s="473"/>
      <c r="L131" s="472">
        <v>0.47899999999999998</v>
      </c>
      <c r="M131" s="473"/>
      <c r="N131" s="472">
        <v>0</v>
      </c>
      <c r="O131" s="473"/>
      <c r="P131" s="472">
        <v>0</v>
      </c>
      <c r="Q131" s="473"/>
      <c r="R131" s="472">
        <v>3.2000000000000001E-2</v>
      </c>
      <c r="S131" s="474"/>
      <c r="T131" s="472">
        <v>2.8000000000000001E-2</v>
      </c>
      <c r="U131" s="474"/>
      <c r="V131" s="472">
        <v>3.9E-2</v>
      </c>
      <c r="W131" s="473"/>
      <c r="X131" s="472">
        <v>1.0999999999999999E-2</v>
      </c>
      <c r="Y131" s="473"/>
      <c r="Z131" s="472">
        <v>1.0999999999999999E-2</v>
      </c>
      <c r="AA131" s="473"/>
      <c r="AB131" s="472">
        <v>7.0000000000000001E-3</v>
      </c>
      <c r="AC131" s="473"/>
      <c r="AD131" s="474">
        <v>0.01</v>
      </c>
      <c r="AE131" s="474"/>
      <c r="AF131" s="472">
        <v>0.01</v>
      </c>
      <c r="AG131" s="473"/>
      <c r="AH131" s="472">
        <v>8.9999999999999993E-3</v>
      </c>
      <c r="AI131" s="473"/>
      <c r="AJ131" s="472">
        <v>0.47899999999999998</v>
      </c>
      <c r="AK131" s="473"/>
      <c r="AL131" s="472">
        <v>0.47899999999999998</v>
      </c>
      <c r="AM131" s="473"/>
      <c r="AN131" s="472">
        <v>0.47899999999999998</v>
      </c>
      <c r="AO131" s="473"/>
      <c r="AP131" s="472">
        <v>0.47899999999999998</v>
      </c>
      <c r="AQ131" s="473"/>
      <c r="AR131" s="472">
        <v>0.47899999999999998</v>
      </c>
      <c r="AS131" s="473"/>
      <c r="AT131" s="472">
        <v>3.04236075265867E-2</v>
      </c>
      <c r="AU131" s="473"/>
      <c r="AV131" s="472">
        <v>3.04236075265867E-2</v>
      </c>
      <c r="AW131" s="473"/>
      <c r="AX131" s="472">
        <v>3.04236075265867E-2</v>
      </c>
      <c r="AY131" s="473"/>
      <c r="AZ131" s="467">
        <v>3.04236075265867E-2</v>
      </c>
      <c r="BA131" s="469"/>
      <c r="BB131" s="472">
        <v>3.04236075265867E-2</v>
      </c>
      <c r="BC131" s="473"/>
      <c r="BD131" s="472">
        <v>0</v>
      </c>
      <c r="BE131" s="473"/>
      <c r="ET131" s="378"/>
      <c r="EU131" s="378"/>
      <c r="EV131" s="378"/>
      <c r="EW131" s="378"/>
      <c r="EX131" s="378"/>
      <c r="EY131" s="378"/>
      <c r="EZ131" s="378"/>
      <c r="FA131" s="378"/>
      <c r="FB131" s="378"/>
      <c r="FC131" s="378"/>
      <c r="FD131" s="378"/>
      <c r="FE131" s="378"/>
      <c r="FF131" s="378"/>
      <c r="FG131" s="378"/>
      <c r="FH131" s="378"/>
      <c r="FI131" s="378"/>
      <c r="FJ131" s="378"/>
      <c r="FK131" s="378"/>
      <c r="FL131" s="378"/>
      <c r="FM131" s="378"/>
      <c r="FN131" s="378"/>
    </row>
    <row r="132" spans="1:170" ht="14.5" hidden="1" customHeight="1" x14ac:dyDescent="0.4">
      <c r="A132" s="453" t="s">
        <v>21</v>
      </c>
      <c r="B132" s="472">
        <v>3.617605348906457E-3</v>
      </c>
      <c r="C132" s="473"/>
      <c r="D132" s="472">
        <v>3.617605348906457E-3</v>
      </c>
      <c r="E132" s="473"/>
      <c r="F132" s="472">
        <v>6.2420000000000002E-3</v>
      </c>
      <c r="G132" s="473"/>
      <c r="H132" s="472">
        <v>1E-3</v>
      </c>
      <c r="I132" s="473"/>
      <c r="J132" s="472">
        <v>1.6E-2</v>
      </c>
      <c r="K132" s="473"/>
      <c r="L132" s="472">
        <v>6.4000000000000001E-2</v>
      </c>
      <c r="M132" s="473"/>
      <c r="N132" s="472">
        <v>0</v>
      </c>
      <c r="O132" s="473"/>
      <c r="P132" s="472">
        <v>0</v>
      </c>
      <c r="Q132" s="473"/>
      <c r="R132" s="472">
        <v>6.0000000000000001E-3</v>
      </c>
      <c r="S132" s="474"/>
      <c r="T132" s="472">
        <v>6.0000000000000001E-3</v>
      </c>
      <c r="U132" s="474"/>
      <c r="V132" s="472">
        <v>8.0000000000000002E-3</v>
      </c>
      <c r="W132" s="473"/>
      <c r="X132" s="472">
        <v>1E-3</v>
      </c>
      <c r="Y132" s="473"/>
      <c r="Z132" s="472">
        <v>1E-3</v>
      </c>
      <c r="AA132" s="473"/>
      <c r="AB132" s="472">
        <v>1E-3</v>
      </c>
      <c r="AC132" s="473"/>
      <c r="AD132" s="474">
        <v>1E-3</v>
      </c>
      <c r="AE132" s="474"/>
      <c r="AF132" s="472">
        <v>1.6E-2</v>
      </c>
      <c r="AG132" s="473"/>
      <c r="AH132" s="472">
        <v>1.35E-2</v>
      </c>
      <c r="AI132" s="473"/>
      <c r="AJ132" s="472">
        <v>6.4000000000000001E-2</v>
      </c>
      <c r="AK132" s="473"/>
      <c r="AL132" s="472">
        <v>6.4000000000000001E-2</v>
      </c>
      <c r="AM132" s="473"/>
      <c r="AN132" s="472">
        <v>6.4000000000000001E-2</v>
      </c>
      <c r="AO132" s="473"/>
      <c r="AP132" s="472">
        <v>6.4000000000000001E-2</v>
      </c>
      <c r="AQ132" s="473"/>
      <c r="AR132" s="472">
        <v>6.4000000000000001E-2</v>
      </c>
      <c r="AS132" s="473"/>
      <c r="AT132" s="472">
        <v>8.7287343019349206E-2</v>
      </c>
      <c r="AU132" s="473"/>
      <c r="AV132" s="472">
        <v>8.7287343019349206E-2</v>
      </c>
      <c r="AW132" s="473"/>
      <c r="AX132" s="472">
        <v>8.7287343019349206E-2</v>
      </c>
      <c r="AY132" s="473"/>
      <c r="AZ132" s="467">
        <v>8.7287343019349206E-2</v>
      </c>
      <c r="BA132" s="469"/>
      <c r="BB132" s="472">
        <v>8.7287343019349206E-2</v>
      </c>
      <c r="BC132" s="473"/>
      <c r="BD132" s="472">
        <v>0</v>
      </c>
      <c r="BE132" s="473"/>
      <c r="ET132" s="378"/>
      <c r="EU132" s="378"/>
      <c r="EV132" s="378"/>
      <c r="EW132" s="378"/>
      <c r="EX132" s="378"/>
      <c r="EY132" s="378"/>
      <c r="EZ132" s="378"/>
      <c r="FA132" s="378"/>
      <c r="FB132" s="378"/>
      <c r="FC132" s="378"/>
      <c r="FD132" s="378"/>
      <c r="FE132" s="378"/>
      <c r="FF132" s="378"/>
      <c r="FG132" s="378"/>
      <c r="FH132" s="378"/>
      <c r="FI132" s="378"/>
      <c r="FJ132" s="378"/>
      <c r="FK132" s="378"/>
      <c r="FL132" s="378"/>
      <c r="FM132" s="378"/>
      <c r="FN132" s="378"/>
    </row>
    <row r="133" spans="1:170" ht="14.5" hidden="1" customHeight="1" x14ac:dyDescent="0.4">
      <c r="A133" s="506" t="s">
        <v>168</v>
      </c>
      <c r="B133" s="490">
        <v>293.31178098240014</v>
      </c>
      <c r="C133" s="492"/>
      <c r="D133" s="490">
        <v>293.31178098240014</v>
      </c>
      <c r="E133" s="492"/>
      <c r="F133" s="490">
        <v>862.33172662089294</v>
      </c>
      <c r="G133" s="492"/>
      <c r="H133" s="490">
        <v>420.97137421195771</v>
      </c>
      <c r="I133" s="492"/>
      <c r="J133" s="490">
        <v>983.48639813043951</v>
      </c>
      <c r="K133" s="492"/>
      <c r="L133" s="495">
        <v>-8.9761047619047076</v>
      </c>
      <c r="M133" s="496"/>
      <c r="N133" s="490">
        <v>0</v>
      </c>
      <c r="O133" s="492"/>
      <c r="P133" s="490">
        <v>3.7752586611554428</v>
      </c>
      <c r="Q133" s="492"/>
      <c r="R133" s="495">
        <v>855.9688739260248</v>
      </c>
      <c r="S133" s="497"/>
      <c r="T133" s="495">
        <v>744.22416482654103</v>
      </c>
      <c r="U133" s="497"/>
      <c r="V133" s="495">
        <v>1051.698482234191</v>
      </c>
      <c r="W133" s="496"/>
      <c r="X133" s="490">
        <v>632.60306534535005</v>
      </c>
      <c r="Y133" s="492"/>
      <c r="Z133" s="490">
        <v>617.3237847736284</v>
      </c>
      <c r="AA133" s="492"/>
      <c r="AB133" s="490">
        <v>396.54948378256944</v>
      </c>
      <c r="AC133" s="492"/>
      <c r="AD133" s="487">
        <v>580.99578166123388</v>
      </c>
      <c r="AE133" s="487"/>
      <c r="AF133" s="490">
        <v>983.48639813043951</v>
      </c>
      <c r="AG133" s="492"/>
      <c r="AH133" s="490">
        <v>875.24306562594779</v>
      </c>
      <c r="AI133" s="492"/>
      <c r="AJ133" s="490">
        <v>-8.9761047619047609</v>
      </c>
      <c r="AK133" s="492"/>
      <c r="AL133" s="490">
        <v>-8.9761047619047609</v>
      </c>
      <c r="AM133" s="492"/>
      <c r="AN133" s="490">
        <v>-8.9761047619047609</v>
      </c>
      <c r="AO133" s="492"/>
      <c r="AP133" s="490">
        <v>-8.9761047619047609</v>
      </c>
      <c r="AQ133" s="492"/>
      <c r="AR133" s="490">
        <v>-8.9761047619047609</v>
      </c>
      <c r="AS133" s="492"/>
      <c r="AT133" s="490">
        <v>-0.41340301593620871</v>
      </c>
      <c r="AU133" s="492"/>
      <c r="AV133" s="490">
        <v>-0.41340301593620871</v>
      </c>
      <c r="AW133" s="492"/>
      <c r="AX133" s="490">
        <v>-0.41340301593620871</v>
      </c>
      <c r="AY133" s="492"/>
      <c r="AZ133" s="490">
        <v>-0.41340301593620871</v>
      </c>
      <c r="BA133" s="492"/>
      <c r="BB133" s="490">
        <v>-0.41340301593620871</v>
      </c>
      <c r="BC133" s="492"/>
      <c r="BD133" s="490">
        <v>91</v>
      </c>
      <c r="BE133" s="492"/>
      <c r="ET133" s="378"/>
      <c r="EU133" s="378"/>
      <c r="EV133" s="378"/>
      <c r="EW133" s="378"/>
      <c r="EX133" s="378"/>
      <c r="EY133" s="378"/>
      <c r="EZ133" s="378"/>
      <c r="FA133" s="378"/>
      <c r="FB133" s="378"/>
      <c r="FC133" s="378"/>
      <c r="FD133" s="378"/>
      <c r="FE133" s="378"/>
      <c r="FF133" s="378"/>
      <c r="FG133" s="378"/>
      <c r="FH133" s="378"/>
      <c r="FI133" s="378"/>
      <c r="FJ133" s="378"/>
      <c r="FK133" s="378"/>
      <c r="FL133" s="378"/>
      <c r="FM133" s="378"/>
      <c r="FN133" s="378"/>
    </row>
    <row r="134" spans="1:170" ht="14.5" hidden="1" customHeight="1" x14ac:dyDescent="0.4">
      <c r="P134" s="378"/>
      <c r="Q134" s="378"/>
      <c r="R134" s="378"/>
      <c r="S134" s="378"/>
      <c r="W134" s="378"/>
      <c r="X134" s="378"/>
      <c r="ET134" s="378"/>
      <c r="EU134" s="378"/>
      <c r="EV134" s="378"/>
      <c r="EW134" s="378"/>
      <c r="EX134" s="378"/>
      <c r="EY134" s="378"/>
      <c r="EZ134" s="378"/>
      <c r="FA134" s="378"/>
      <c r="FB134" s="378"/>
      <c r="FC134" s="378"/>
      <c r="FD134" s="378"/>
      <c r="FE134" s="378"/>
      <c r="FF134" s="378"/>
      <c r="FG134" s="378"/>
      <c r="FH134" s="378"/>
      <c r="FI134" s="378"/>
      <c r="FJ134" s="378"/>
      <c r="FK134" s="378"/>
      <c r="FL134" s="378"/>
      <c r="FM134" s="378"/>
      <c r="FN134" s="378"/>
    </row>
    <row r="135" spans="1:170" x14ac:dyDescent="0.4">
      <c r="A135" s="376" t="s">
        <v>197</v>
      </c>
      <c r="B135" s="378"/>
      <c r="C135" s="378"/>
      <c r="D135" s="378"/>
      <c r="E135" s="378"/>
      <c r="F135" s="378"/>
      <c r="G135" s="378"/>
      <c r="H135" s="378"/>
      <c r="I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ET135" s="378"/>
      <c r="EU135" s="378"/>
      <c r="EV135" s="378"/>
      <c r="EW135" s="378"/>
      <c r="EX135" s="378"/>
      <c r="EY135" s="378"/>
      <c r="EZ135" s="378"/>
      <c r="FA135" s="378"/>
      <c r="FB135" s="378"/>
      <c r="FC135" s="378"/>
      <c r="FD135" s="378"/>
      <c r="FE135" s="378"/>
      <c r="FF135" s="378"/>
      <c r="FG135" s="378"/>
      <c r="FH135" s="378"/>
      <c r="FI135" s="378"/>
      <c r="FJ135" s="378"/>
      <c r="FK135" s="378"/>
      <c r="FL135" s="378"/>
      <c r="FM135" s="378"/>
      <c r="FN135" s="378"/>
    </row>
    <row r="136" spans="1:170" ht="69" customHeight="1" x14ac:dyDescent="0.4">
      <c r="A136" s="410"/>
      <c r="B136" s="649" t="s">
        <v>346</v>
      </c>
      <c r="C136" s="668" t="s">
        <v>172</v>
      </c>
      <c r="D136" s="668" t="s">
        <v>354</v>
      </c>
      <c r="E136" s="701" t="s">
        <v>357</v>
      </c>
      <c r="F136" s="701" t="s">
        <v>358</v>
      </c>
      <c r="G136" s="701" t="s">
        <v>359</v>
      </c>
      <c r="H136" s="668" t="s">
        <v>175</v>
      </c>
      <c r="I136" s="507" t="s">
        <v>180</v>
      </c>
      <c r="J136" s="507" t="s">
        <v>181</v>
      </c>
      <c r="K136" s="507" t="s">
        <v>182</v>
      </c>
      <c r="L136" s="507" t="s">
        <v>183</v>
      </c>
      <c r="M136" s="507" t="s">
        <v>355</v>
      </c>
      <c r="N136" s="705" t="s">
        <v>361</v>
      </c>
      <c r="O136" s="705" t="s">
        <v>362</v>
      </c>
      <c r="P136" s="705" t="s">
        <v>363</v>
      </c>
      <c r="Q136" s="507" t="s">
        <v>356</v>
      </c>
      <c r="R136" s="705" t="s">
        <v>419</v>
      </c>
      <c r="S136" s="705" t="s">
        <v>420</v>
      </c>
      <c r="T136" s="705" t="s">
        <v>421</v>
      </c>
      <c r="CB136" s="378"/>
      <c r="CC136" s="378"/>
      <c r="CD136" s="378"/>
      <c r="CE136" s="378"/>
      <c r="CF136" s="378"/>
      <c r="CG136" s="378"/>
      <c r="CH136" s="378"/>
      <c r="CI136" s="378"/>
      <c r="CJ136" s="378"/>
      <c r="CK136" s="378"/>
      <c r="CL136" s="378"/>
      <c r="CM136" s="378"/>
      <c r="CN136" s="378"/>
      <c r="CO136" s="378"/>
      <c r="CP136" s="378"/>
      <c r="CQ136" s="378"/>
      <c r="CR136" s="378"/>
      <c r="CS136" s="378"/>
      <c r="CT136" s="378"/>
      <c r="CU136" s="378"/>
      <c r="CV136" s="378"/>
    </row>
    <row r="137" spans="1:170" x14ac:dyDescent="0.4">
      <c r="A137" s="424" t="s">
        <v>214</v>
      </c>
      <c r="B137" s="650" t="s">
        <v>166</v>
      </c>
      <c r="C137" s="669" t="s">
        <v>166</v>
      </c>
      <c r="D137" s="669" t="s">
        <v>166</v>
      </c>
      <c r="E137" s="669" t="s">
        <v>166</v>
      </c>
      <c r="F137" s="669" t="s">
        <v>166</v>
      </c>
      <c r="G137" s="669" t="s">
        <v>166</v>
      </c>
      <c r="H137" s="669" t="s">
        <v>166</v>
      </c>
      <c r="I137" s="509" t="s">
        <v>166</v>
      </c>
      <c r="J137" s="509" t="s">
        <v>166</v>
      </c>
      <c r="K137" s="509" t="s">
        <v>166</v>
      </c>
      <c r="L137" s="509" t="s">
        <v>166</v>
      </c>
      <c r="M137" s="509" t="s">
        <v>166</v>
      </c>
      <c r="N137" s="509" t="s">
        <v>166</v>
      </c>
      <c r="O137" s="509" t="s">
        <v>166</v>
      </c>
      <c r="P137" s="509" t="s">
        <v>166</v>
      </c>
      <c r="Q137" s="509" t="s">
        <v>166</v>
      </c>
      <c r="R137" s="509" t="s">
        <v>166</v>
      </c>
      <c r="S137" s="509" t="s">
        <v>166</v>
      </c>
      <c r="T137" s="509" t="s">
        <v>166</v>
      </c>
      <c r="CB137" s="378"/>
      <c r="CC137" s="378"/>
      <c r="CD137" s="378"/>
      <c r="CE137" s="378"/>
      <c r="CF137" s="378"/>
      <c r="CG137" s="378"/>
      <c r="CH137" s="378"/>
      <c r="CI137" s="378"/>
      <c r="CJ137" s="378"/>
      <c r="CK137" s="378"/>
      <c r="CL137" s="378"/>
      <c r="CM137" s="378"/>
      <c r="CN137" s="378"/>
      <c r="CO137" s="378"/>
      <c r="CP137" s="378"/>
      <c r="CQ137" s="378"/>
      <c r="CR137" s="378"/>
      <c r="CS137" s="378"/>
      <c r="CT137" s="378"/>
      <c r="CU137" s="378"/>
      <c r="CV137" s="378"/>
    </row>
    <row r="138" spans="1:170" x14ac:dyDescent="0.4">
      <c r="A138" s="428" t="s">
        <v>0</v>
      </c>
      <c r="B138" s="651">
        <v>4806.2723184418574</v>
      </c>
      <c r="C138" s="670">
        <v>0</v>
      </c>
      <c r="D138" s="670">
        <v>0</v>
      </c>
      <c r="E138" s="702">
        <f>D138</f>
        <v>0</v>
      </c>
      <c r="F138" s="702">
        <f t="shared" ref="F138:G138" si="0">E138</f>
        <v>0</v>
      </c>
      <c r="G138" s="702">
        <f t="shared" si="0"/>
        <v>0</v>
      </c>
      <c r="H138" s="670">
        <v>0</v>
      </c>
      <c r="I138" s="510">
        <v>0</v>
      </c>
      <c r="J138" s="510">
        <v>0</v>
      </c>
      <c r="K138" s="510">
        <v>0</v>
      </c>
      <c r="L138" s="510">
        <v>0</v>
      </c>
      <c r="M138" s="510">
        <v>0</v>
      </c>
      <c r="N138" s="706">
        <f>M138</f>
        <v>0</v>
      </c>
      <c r="O138" s="706">
        <f t="shared" ref="O138:P138" si="1">N138</f>
        <v>0</v>
      </c>
      <c r="P138" s="706">
        <f t="shared" si="1"/>
        <v>0</v>
      </c>
      <c r="Q138" s="510">
        <v>0</v>
      </c>
      <c r="R138" s="706">
        <f>Q138</f>
        <v>0</v>
      </c>
      <c r="S138" s="706">
        <f t="shared" ref="S138:T138" si="2">R138</f>
        <v>0</v>
      </c>
      <c r="T138" s="706">
        <f t="shared" si="2"/>
        <v>0</v>
      </c>
      <c r="CB138" s="378"/>
      <c r="CC138" s="378"/>
      <c r="CD138" s="378"/>
      <c r="CE138" s="378"/>
      <c r="CF138" s="378"/>
      <c r="CG138" s="378"/>
      <c r="CH138" s="378"/>
      <c r="CI138" s="378"/>
      <c r="CJ138" s="378"/>
      <c r="CK138" s="378"/>
      <c r="CL138" s="378"/>
      <c r="CM138" s="378"/>
      <c r="CN138" s="378"/>
      <c r="CO138" s="378"/>
      <c r="CP138" s="378"/>
      <c r="CQ138" s="378"/>
      <c r="CR138" s="378"/>
      <c r="CS138" s="378"/>
      <c r="CT138" s="378"/>
      <c r="CU138" s="378"/>
      <c r="CV138" s="378"/>
    </row>
    <row r="139" spans="1:170" x14ac:dyDescent="0.4">
      <c r="A139" s="428" t="s">
        <v>215</v>
      </c>
      <c r="B139" s="651">
        <v>509346.68437502778</v>
      </c>
      <c r="C139" s="670">
        <v>2078183.3691681472</v>
      </c>
      <c r="D139" s="670">
        <v>0</v>
      </c>
      <c r="E139" s="702">
        <f t="shared" ref="E139:G143" si="3">D139</f>
        <v>0</v>
      </c>
      <c r="F139" s="702">
        <f t="shared" si="3"/>
        <v>0</v>
      </c>
      <c r="G139" s="702">
        <f t="shared" si="3"/>
        <v>0</v>
      </c>
      <c r="H139" s="670">
        <v>0</v>
      </c>
      <c r="I139" s="510">
        <v>3125000</v>
      </c>
      <c r="J139" s="510">
        <v>3048780.487804878</v>
      </c>
      <c r="K139" s="510">
        <v>1956947.1624266144</v>
      </c>
      <c r="L139" s="510">
        <v>2906976.7441860465</v>
      </c>
      <c r="M139" s="510">
        <v>0</v>
      </c>
      <c r="N139" s="706">
        <f t="shared" ref="N139:P143" si="4">M139</f>
        <v>0</v>
      </c>
      <c r="O139" s="706">
        <f t="shared" si="4"/>
        <v>0</v>
      </c>
      <c r="P139" s="706">
        <f t="shared" si="4"/>
        <v>0</v>
      </c>
      <c r="Q139" s="510">
        <v>0</v>
      </c>
      <c r="R139" s="706">
        <f t="shared" ref="R139:T143" si="5">Q139</f>
        <v>0</v>
      </c>
      <c r="S139" s="706">
        <f t="shared" si="5"/>
        <v>0</v>
      </c>
      <c r="T139" s="706">
        <f t="shared" si="5"/>
        <v>0</v>
      </c>
      <c r="CB139" s="378"/>
      <c r="CC139" s="378"/>
      <c r="CD139" s="378"/>
      <c r="CE139" s="378"/>
      <c r="CF139" s="378"/>
      <c r="CG139" s="378"/>
      <c r="CH139" s="378"/>
      <c r="CI139" s="378"/>
      <c r="CJ139" s="378"/>
      <c r="CK139" s="378"/>
      <c r="CL139" s="378"/>
      <c r="CM139" s="378"/>
      <c r="CN139" s="378"/>
      <c r="CO139" s="378"/>
      <c r="CP139" s="378"/>
      <c r="CQ139" s="378"/>
      <c r="CR139" s="378"/>
      <c r="CS139" s="378"/>
      <c r="CT139" s="378"/>
      <c r="CU139" s="378"/>
      <c r="CV139" s="378"/>
    </row>
    <row r="140" spans="1:170" x14ac:dyDescent="0.4">
      <c r="A140" s="428" t="s">
        <v>1</v>
      </c>
      <c r="B140" s="651">
        <v>547576.95758278598</v>
      </c>
      <c r="C140" s="670">
        <v>0</v>
      </c>
      <c r="D140" s="670">
        <v>2881844.3804034586</v>
      </c>
      <c r="E140" s="702">
        <f t="shared" si="3"/>
        <v>2881844.3804034586</v>
      </c>
      <c r="F140" s="702">
        <f t="shared" si="3"/>
        <v>2881844.3804034586</v>
      </c>
      <c r="G140" s="702">
        <f t="shared" si="3"/>
        <v>2881844.3804034586</v>
      </c>
      <c r="H140" s="670">
        <v>0</v>
      </c>
      <c r="I140" s="510">
        <v>0</v>
      </c>
      <c r="J140" s="510">
        <v>0</v>
      </c>
      <c r="K140" s="510">
        <v>0</v>
      </c>
      <c r="L140" s="510">
        <v>0</v>
      </c>
      <c r="M140" s="510">
        <v>2881844.3804034586</v>
      </c>
      <c r="N140" s="706">
        <f t="shared" si="4"/>
        <v>2881844.3804034586</v>
      </c>
      <c r="O140" s="706">
        <f t="shared" si="4"/>
        <v>2881844.3804034586</v>
      </c>
      <c r="P140" s="706">
        <f t="shared" si="4"/>
        <v>2881844.3804034586</v>
      </c>
      <c r="Q140" s="510">
        <v>2564102.564102564</v>
      </c>
      <c r="R140" s="706">
        <f t="shared" si="5"/>
        <v>2564102.564102564</v>
      </c>
      <c r="S140" s="706">
        <f t="shared" si="5"/>
        <v>2564102.564102564</v>
      </c>
      <c r="T140" s="706">
        <f t="shared" si="5"/>
        <v>2564102.564102564</v>
      </c>
      <c r="CB140" s="378"/>
      <c r="CC140" s="378"/>
      <c r="CD140" s="378"/>
      <c r="CE140" s="378"/>
      <c r="CF140" s="378"/>
      <c r="CG140" s="378"/>
      <c r="CH140" s="378"/>
      <c r="CI140" s="378"/>
      <c r="CJ140" s="378"/>
      <c r="CK140" s="378"/>
      <c r="CL140" s="378"/>
      <c r="CM140" s="378"/>
      <c r="CN140" s="378"/>
      <c r="CO140" s="378"/>
      <c r="CP140" s="378"/>
      <c r="CQ140" s="378"/>
      <c r="CR140" s="378"/>
      <c r="CS140" s="378"/>
      <c r="CT140" s="378"/>
      <c r="CU140" s="378"/>
      <c r="CV140" s="378"/>
    </row>
    <row r="141" spans="1:170" x14ac:dyDescent="0.4">
      <c r="A141" s="428" t="s">
        <v>216</v>
      </c>
      <c r="B141" s="651">
        <v>22280.818755012162</v>
      </c>
      <c r="C141" s="670">
        <v>0</v>
      </c>
      <c r="D141" s="670">
        <v>0</v>
      </c>
      <c r="E141" s="702">
        <f t="shared" si="3"/>
        <v>0</v>
      </c>
      <c r="F141" s="702">
        <f t="shared" si="3"/>
        <v>0</v>
      </c>
      <c r="G141" s="702">
        <f t="shared" si="3"/>
        <v>0</v>
      </c>
      <c r="H141" s="670">
        <v>0</v>
      </c>
      <c r="I141" s="510">
        <v>0</v>
      </c>
      <c r="J141" s="510">
        <v>0</v>
      </c>
      <c r="K141" s="510">
        <v>0</v>
      </c>
      <c r="L141" s="510">
        <v>0</v>
      </c>
      <c r="M141" s="510">
        <v>0</v>
      </c>
      <c r="N141" s="706">
        <f t="shared" si="4"/>
        <v>0</v>
      </c>
      <c r="O141" s="706">
        <f t="shared" si="4"/>
        <v>0</v>
      </c>
      <c r="P141" s="706">
        <f t="shared" si="4"/>
        <v>0</v>
      </c>
      <c r="Q141" s="510">
        <v>0</v>
      </c>
      <c r="R141" s="706">
        <f t="shared" si="5"/>
        <v>0</v>
      </c>
      <c r="S141" s="706">
        <f t="shared" si="5"/>
        <v>0</v>
      </c>
      <c r="T141" s="706">
        <f t="shared" si="5"/>
        <v>0</v>
      </c>
      <c r="CB141" s="378"/>
      <c r="CC141" s="378"/>
      <c r="CD141" s="378"/>
      <c r="CE141" s="378"/>
      <c r="CF141" s="378"/>
      <c r="CG141" s="378"/>
      <c r="CH141" s="378"/>
      <c r="CI141" s="378"/>
      <c r="CJ141" s="378"/>
      <c r="CK141" s="378"/>
      <c r="CL141" s="378"/>
      <c r="CM141" s="378"/>
      <c r="CN141" s="378"/>
      <c r="CO141" s="378"/>
      <c r="CP141" s="378"/>
      <c r="CQ141" s="378"/>
      <c r="CR141" s="378"/>
      <c r="CS141" s="378"/>
      <c r="CT141" s="378"/>
      <c r="CU141" s="378"/>
      <c r="CV141" s="378"/>
    </row>
    <row r="142" spans="1:170" x14ac:dyDescent="0.4">
      <c r="A142" s="428" t="s">
        <v>217</v>
      </c>
      <c r="B142" s="651">
        <v>51283.42106191253</v>
      </c>
      <c r="C142" s="670">
        <v>0</v>
      </c>
      <c r="D142" s="670">
        <v>0</v>
      </c>
      <c r="E142" s="702">
        <f t="shared" si="3"/>
        <v>0</v>
      </c>
      <c r="F142" s="702">
        <f t="shared" si="3"/>
        <v>0</v>
      </c>
      <c r="G142" s="702">
        <f t="shared" si="3"/>
        <v>0</v>
      </c>
      <c r="H142" s="670">
        <v>1000000</v>
      </c>
      <c r="I142" s="510">
        <v>0</v>
      </c>
      <c r="J142" s="510">
        <v>0</v>
      </c>
      <c r="K142" s="510">
        <v>0</v>
      </c>
      <c r="L142" s="510">
        <v>0</v>
      </c>
      <c r="M142" s="510">
        <v>0</v>
      </c>
      <c r="N142" s="706">
        <f t="shared" si="4"/>
        <v>0</v>
      </c>
      <c r="O142" s="706">
        <f t="shared" si="4"/>
        <v>0</v>
      </c>
      <c r="P142" s="706">
        <f t="shared" si="4"/>
        <v>0</v>
      </c>
      <c r="Q142" s="510">
        <v>0</v>
      </c>
      <c r="R142" s="706">
        <f t="shared" si="5"/>
        <v>0</v>
      </c>
      <c r="S142" s="706">
        <f t="shared" si="5"/>
        <v>0</v>
      </c>
      <c r="T142" s="706">
        <f t="shared" si="5"/>
        <v>0</v>
      </c>
      <c r="CB142" s="378"/>
      <c r="CC142" s="378"/>
      <c r="CD142" s="378"/>
      <c r="CE142" s="378"/>
      <c r="CF142" s="378"/>
      <c r="CG142" s="378"/>
      <c r="CH142" s="378"/>
      <c r="CI142" s="378"/>
      <c r="CJ142" s="378"/>
      <c r="CK142" s="378"/>
      <c r="CL142" s="378"/>
      <c r="CM142" s="378"/>
      <c r="CN142" s="378"/>
      <c r="CO142" s="378"/>
      <c r="CP142" s="378"/>
      <c r="CQ142" s="378"/>
      <c r="CR142" s="378"/>
      <c r="CS142" s="378"/>
      <c r="CT142" s="378"/>
      <c r="CU142" s="378"/>
      <c r="CV142" s="378"/>
    </row>
    <row r="143" spans="1:170" x14ac:dyDescent="0.4">
      <c r="A143" s="430" t="s">
        <v>218</v>
      </c>
      <c r="B143" s="652">
        <v>506962.19962806901</v>
      </c>
      <c r="C143" s="671">
        <v>0</v>
      </c>
      <c r="D143" s="671">
        <v>0</v>
      </c>
      <c r="E143" s="702">
        <f t="shared" si="3"/>
        <v>0</v>
      </c>
      <c r="F143" s="702">
        <f t="shared" si="3"/>
        <v>0</v>
      </c>
      <c r="G143" s="702">
        <f t="shared" si="3"/>
        <v>0</v>
      </c>
      <c r="H143" s="671">
        <v>0</v>
      </c>
      <c r="I143" s="511">
        <v>0</v>
      </c>
      <c r="J143" s="511">
        <v>0</v>
      </c>
      <c r="K143" s="511">
        <v>0</v>
      </c>
      <c r="L143" s="511">
        <v>0</v>
      </c>
      <c r="M143" s="511">
        <v>0</v>
      </c>
      <c r="N143" s="706">
        <f t="shared" si="4"/>
        <v>0</v>
      </c>
      <c r="O143" s="706">
        <f t="shared" si="4"/>
        <v>0</v>
      </c>
      <c r="P143" s="706">
        <f t="shared" si="4"/>
        <v>0</v>
      </c>
      <c r="Q143" s="511">
        <v>0</v>
      </c>
      <c r="R143" s="706">
        <f t="shared" si="5"/>
        <v>0</v>
      </c>
      <c r="S143" s="706">
        <f t="shared" si="5"/>
        <v>0</v>
      </c>
      <c r="T143" s="706">
        <f t="shared" si="5"/>
        <v>0</v>
      </c>
      <c r="CB143" s="378"/>
      <c r="CC143" s="378"/>
      <c r="CD143" s="378"/>
      <c r="CE143" s="378"/>
      <c r="CF143" s="378"/>
      <c r="CG143" s="378"/>
      <c r="CH143" s="378"/>
      <c r="CI143" s="378"/>
      <c r="CJ143" s="378"/>
      <c r="CK143" s="378"/>
      <c r="CL143" s="378"/>
      <c r="CM143" s="378"/>
      <c r="CN143" s="378"/>
      <c r="CO143" s="378"/>
      <c r="CP143" s="378"/>
      <c r="CQ143" s="378"/>
      <c r="CR143" s="378"/>
      <c r="CS143" s="378"/>
      <c r="CT143" s="378"/>
      <c r="CU143" s="378"/>
      <c r="CV143" s="378"/>
    </row>
    <row r="144" spans="1:170" x14ac:dyDescent="0.4">
      <c r="A144" s="409" t="s">
        <v>219</v>
      </c>
      <c r="B144" s="651"/>
      <c r="C144" s="670"/>
      <c r="D144" s="670"/>
      <c r="E144" s="702"/>
      <c r="F144" s="702"/>
      <c r="G144" s="702"/>
      <c r="H144" s="670"/>
      <c r="I144" s="510"/>
      <c r="J144" s="510"/>
      <c r="K144" s="510"/>
      <c r="L144" s="510"/>
      <c r="M144" s="510"/>
      <c r="N144" s="706"/>
      <c r="O144" s="706"/>
      <c r="P144" s="706"/>
      <c r="Q144" s="510"/>
      <c r="R144" s="706"/>
      <c r="S144" s="706"/>
      <c r="T144" s="706"/>
      <c r="CB144" s="378"/>
      <c r="CC144" s="378"/>
      <c r="CD144" s="378"/>
      <c r="CE144" s="378"/>
      <c r="CF144" s="378"/>
      <c r="CG144" s="378"/>
      <c r="CH144" s="378"/>
      <c r="CI144" s="378"/>
      <c r="CJ144" s="378"/>
      <c r="CK144" s="378"/>
      <c r="CL144" s="378"/>
      <c r="CM144" s="378"/>
      <c r="CN144" s="378"/>
      <c r="CO144" s="378"/>
      <c r="CP144" s="378"/>
      <c r="CQ144" s="378"/>
      <c r="CR144" s="378"/>
      <c r="CS144" s="378"/>
      <c r="CT144" s="378"/>
      <c r="CU144" s="378"/>
      <c r="CV144" s="378"/>
    </row>
    <row r="145" spans="1:173" x14ac:dyDescent="0.4">
      <c r="A145" s="428" t="s">
        <v>2</v>
      </c>
      <c r="B145" s="653">
        <v>2.1073401087650976</v>
      </c>
      <c r="C145" s="672">
        <v>4.3849293410277808</v>
      </c>
      <c r="D145" s="672">
        <v>4.3960660416666668</v>
      </c>
      <c r="E145" s="704">
        <f>D145</f>
        <v>4.3960660416666668</v>
      </c>
      <c r="F145" s="704">
        <f t="shared" ref="F145:G145" si="6">E145</f>
        <v>4.3960660416666668</v>
      </c>
      <c r="G145" s="704">
        <f t="shared" si="6"/>
        <v>4.3960660416666668</v>
      </c>
      <c r="H145" s="672">
        <v>0</v>
      </c>
      <c r="I145" s="512">
        <v>9.6713452916666665</v>
      </c>
      <c r="J145" s="512">
        <v>3.2237817638888888</v>
      </c>
      <c r="K145" s="512">
        <v>0.58614213888888889</v>
      </c>
      <c r="L145" s="512">
        <v>285.15815056944444</v>
      </c>
      <c r="M145" s="512">
        <v>4.3960660416666668</v>
      </c>
      <c r="N145" s="528">
        <f>M145</f>
        <v>4.3960660416666668</v>
      </c>
      <c r="O145" s="528">
        <f t="shared" ref="O145:P145" si="7">N145</f>
        <v>4.3960660416666668</v>
      </c>
      <c r="P145" s="528">
        <f t="shared" si="7"/>
        <v>4.3960660416666668</v>
      </c>
      <c r="Q145" s="512">
        <v>0.2637639625</v>
      </c>
      <c r="R145" s="528">
        <f>Q145</f>
        <v>0.2637639625</v>
      </c>
      <c r="S145" s="528">
        <f t="shared" ref="S145:T145" si="8">R145</f>
        <v>0.2637639625</v>
      </c>
      <c r="T145" s="528">
        <f t="shared" si="8"/>
        <v>0.2637639625</v>
      </c>
      <c r="CB145" s="378"/>
      <c r="CC145" s="378"/>
      <c r="CD145" s="378"/>
      <c r="CE145" s="378"/>
      <c r="CF145" s="378"/>
      <c r="CG145" s="378"/>
      <c r="CH145" s="378"/>
      <c r="CI145" s="378"/>
      <c r="CJ145" s="378"/>
      <c r="CK145" s="378"/>
      <c r="CL145" s="378"/>
      <c r="CM145" s="378"/>
      <c r="CN145" s="378"/>
      <c r="CO145" s="378"/>
      <c r="CP145" s="378"/>
      <c r="CQ145" s="378"/>
      <c r="CR145" s="378"/>
      <c r="CS145" s="378"/>
      <c r="CT145" s="378"/>
      <c r="CU145" s="378"/>
      <c r="CV145" s="378"/>
    </row>
    <row r="146" spans="1:173" x14ac:dyDescent="0.4">
      <c r="A146" s="428" t="s">
        <v>3</v>
      </c>
      <c r="B146" s="653">
        <v>25.842456618395975</v>
      </c>
      <c r="C146" s="672">
        <v>48.535499810694454</v>
      </c>
      <c r="D146" s="672">
        <v>37.220025819444444</v>
      </c>
      <c r="E146" s="704">
        <f t="shared" ref="E146:G154" si="9">D146</f>
        <v>37.220025819444444</v>
      </c>
      <c r="F146" s="704">
        <f t="shared" si="9"/>
        <v>37.220025819444444</v>
      </c>
      <c r="G146" s="704">
        <f t="shared" si="9"/>
        <v>37.220025819444444</v>
      </c>
      <c r="H146" s="672">
        <v>0</v>
      </c>
      <c r="I146" s="512">
        <v>145.07017937500001</v>
      </c>
      <c r="J146" s="512">
        <v>125.72748879166666</v>
      </c>
      <c r="K146" s="512">
        <v>27.255609458333332</v>
      </c>
      <c r="L146" s="512">
        <v>980.90886943055557</v>
      </c>
      <c r="M146" s="512">
        <v>37.220025819444444</v>
      </c>
      <c r="N146" s="528">
        <f t="shared" ref="N146:P154" si="10">M146</f>
        <v>37.220025819444444</v>
      </c>
      <c r="O146" s="528">
        <f t="shared" si="10"/>
        <v>37.220025819444444</v>
      </c>
      <c r="P146" s="528">
        <f t="shared" si="10"/>
        <v>37.220025819444444</v>
      </c>
      <c r="Q146" s="512">
        <v>4.4253731486111114</v>
      </c>
      <c r="R146" s="528">
        <f t="shared" ref="R146:T154" si="11">Q146</f>
        <v>4.4253731486111114</v>
      </c>
      <c r="S146" s="528">
        <f t="shared" si="11"/>
        <v>4.4253731486111114</v>
      </c>
      <c r="T146" s="528">
        <f t="shared" si="11"/>
        <v>4.4253731486111114</v>
      </c>
      <c r="CB146" s="378"/>
      <c r="CC146" s="378"/>
      <c r="CD146" s="378"/>
      <c r="CE146" s="378"/>
      <c r="CF146" s="378"/>
      <c r="CG146" s="378"/>
      <c r="CH146" s="378"/>
      <c r="CI146" s="378"/>
      <c r="CJ146" s="378"/>
      <c r="CK146" s="378"/>
      <c r="CL146" s="378"/>
      <c r="CM146" s="378"/>
      <c r="CN146" s="378"/>
      <c r="CO146" s="378"/>
      <c r="CP146" s="378"/>
      <c r="CQ146" s="378"/>
      <c r="CR146" s="378"/>
      <c r="CS146" s="378"/>
      <c r="CT146" s="378"/>
      <c r="CU146" s="378"/>
      <c r="CV146" s="378"/>
    </row>
    <row r="147" spans="1:173" x14ac:dyDescent="0.4">
      <c r="A147" s="428" t="s">
        <v>4</v>
      </c>
      <c r="B147" s="653">
        <v>100.99919308133407</v>
      </c>
      <c r="C147" s="672">
        <v>43.711256936569463</v>
      </c>
      <c r="D147" s="672">
        <v>437.55510668055553</v>
      </c>
      <c r="E147" s="704">
        <f t="shared" si="9"/>
        <v>437.55510668055553</v>
      </c>
      <c r="F147" s="704">
        <f t="shared" si="9"/>
        <v>437.55510668055553</v>
      </c>
      <c r="G147" s="704">
        <f t="shared" si="9"/>
        <v>437.55510668055553</v>
      </c>
      <c r="H147" s="672">
        <v>0</v>
      </c>
      <c r="I147" s="512">
        <v>125.14134665277777</v>
      </c>
      <c r="J147" s="512">
        <v>54.511218916666664</v>
      </c>
      <c r="K147" s="512">
        <v>24.617969833333333</v>
      </c>
      <c r="L147" s="512">
        <v>1085.8283122916666</v>
      </c>
      <c r="M147" s="512">
        <v>437.55510668055553</v>
      </c>
      <c r="N147" s="528">
        <f t="shared" si="10"/>
        <v>437.55510668055553</v>
      </c>
      <c r="O147" s="528">
        <f t="shared" si="10"/>
        <v>437.55510668055553</v>
      </c>
      <c r="P147" s="528">
        <f t="shared" si="10"/>
        <v>437.55510668055553</v>
      </c>
      <c r="Q147" s="512">
        <v>68.871701319444441</v>
      </c>
      <c r="R147" s="528">
        <f t="shared" si="11"/>
        <v>68.871701319444441</v>
      </c>
      <c r="S147" s="528">
        <f t="shared" si="11"/>
        <v>68.871701319444441</v>
      </c>
      <c r="T147" s="528">
        <f t="shared" si="11"/>
        <v>68.871701319444441</v>
      </c>
      <c r="CB147" s="378"/>
      <c r="CC147" s="378"/>
      <c r="CD147" s="378"/>
      <c r="CE147" s="378"/>
      <c r="CF147" s="378"/>
      <c r="CG147" s="378"/>
      <c r="CH147" s="378"/>
      <c r="CI147" s="378"/>
      <c r="CJ147" s="378"/>
      <c r="CK147" s="378"/>
      <c r="CL147" s="378"/>
      <c r="CM147" s="378"/>
      <c r="CN147" s="378"/>
      <c r="CO147" s="378"/>
      <c r="CP147" s="378"/>
      <c r="CQ147" s="378"/>
      <c r="CR147" s="378"/>
      <c r="CS147" s="378"/>
      <c r="CT147" s="378"/>
      <c r="CU147" s="378"/>
      <c r="CV147" s="378"/>
    </row>
    <row r="148" spans="1:173" x14ac:dyDescent="0.4">
      <c r="A148" s="428" t="s">
        <v>5</v>
      </c>
      <c r="B148" s="653">
        <v>27.232487844216656</v>
      </c>
      <c r="C148" s="672">
        <v>2.7979494999861121</v>
      </c>
      <c r="D148" s="672">
        <v>116.93535670833333</v>
      </c>
      <c r="E148" s="704">
        <f t="shared" si="9"/>
        <v>116.93535670833333</v>
      </c>
      <c r="F148" s="704">
        <f t="shared" si="9"/>
        <v>116.93535670833333</v>
      </c>
      <c r="G148" s="704">
        <f t="shared" si="9"/>
        <v>116.93535670833333</v>
      </c>
      <c r="H148" s="672">
        <v>0</v>
      </c>
      <c r="I148" s="512">
        <v>13.188198125</v>
      </c>
      <c r="J148" s="512">
        <v>10.843629569444444</v>
      </c>
      <c r="K148" s="512">
        <v>0.29307106944444444</v>
      </c>
      <c r="L148" s="512">
        <v>121.33142275</v>
      </c>
      <c r="M148" s="512">
        <v>116.93535670833333</v>
      </c>
      <c r="N148" s="528">
        <f t="shared" si="10"/>
        <v>116.93535670833333</v>
      </c>
      <c r="O148" s="528">
        <f t="shared" si="10"/>
        <v>116.93535670833333</v>
      </c>
      <c r="P148" s="528">
        <f t="shared" si="10"/>
        <v>116.93535670833333</v>
      </c>
      <c r="Q148" s="512">
        <v>8.3232183722222217</v>
      </c>
      <c r="R148" s="528">
        <f t="shared" si="11"/>
        <v>8.3232183722222217</v>
      </c>
      <c r="S148" s="528">
        <f t="shared" si="11"/>
        <v>8.3232183722222217</v>
      </c>
      <c r="T148" s="528">
        <f t="shared" si="11"/>
        <v>8.3232183722222217</v>
      </c>
      <c r="CB148" s="378"/>
      <c r="CC148" s="378"/>
      <c r="CD148" s="378"/>
      <c r="CE148" s="378"/>
      <c r="CF148" s="378"/>
      <c r="CG148" s="378"/>
      <c r="CH148" s="378"/>
      <c r="CI148" s="378"/>
      <c r="CJ148" s="378"/>
      <c r="CK148" s="378"/>
      <c r="CL148" s="378"/>
      <c r="CM148" s="378"/>
      <c r="CN148" s="378"/>
      <c r="CO148" s="378"/>
      <c r="CP148" s="378"/>
      <c r="CQ148" s="378"/>
      <c r="CR148" s="378"/>
      <c r="CS148" s="378"/>
      <c r="CT148" s="378"/>
      <c r="CU148" s="378"/>
      <c r="CV148" s="378"/>
    </row>
    <row r="149" spans="1:173" s="378" customFormat="1" x14ac:dyDescent="0.4">
      <c r="A149" s="433" t="s">
        <v>6</v>
      </c>
      <c r="B149" s="653">
        <v>17.497531942046848</v>
      </c>
      <c r="C149" s="672">
        <v>2.7979494999861121</v>
      </c>
      <c r="D149" s="672">
        <v>72.388554152777772</v>
      </c>
      <c r="E149" s="704">
        <f t="shared" si="9"/>
        <v>72.388554152777772</v>
      </c>
      <c r="F149" s="704">
        <f t="shared" si="9"/>
        <v>72.388554152777772</v>
      </c>
      <c r="G149" s="704">
        <f t="shared" si="9"/>
        <v>72.388554152777772</v>
      </c>
      <c r="H149" s="672">
        <v>0</v>
      </c>
      <c r="I149" s="470">
        <v>13.188198125</v>
      </c>
      <c r="J149" s="470">
        <v>10.843629569444444</v>
      </c>
      <c r="K149" s="470">
        <v>0.29307106944444444</v>
      </c>
      <c r="L149" s="470">
        <v>121.33142275</v>
      </c>
      <c r="M149" s="470">
        <v>72.388554152777772</v>
      </c>
      <c r="N149" s="528">
        <f t="shared" si="10"/>
        <v>72.388554152777772</v>
      </c>
      <c r="O149" s="528">
        <f t="shared" si="10"/>
        <v>72.388554152777772</v>
      </c>
      <c r="P149" s="528">
        <f t="shared" si="10"/>
        <v>72.388554152777772</v>
      </c>
      <c r="Q149" s="470">
        <v>2.4236977443055556</v>
      </c>
      <c r="R149" s="528">
        <f t="shared" si="11"/>
        <v>2.4236977443055556</v>
      </c>
      <c r="S149" s="528">
        <f t="shared" si="11"/>
        <v>2.4236977443055556</v>
      </c>
      <c r="T149" s="528">
        <f t="shared" si="11"/>
        <v>2.4236977443055556</v>
      </c>
    </row>
    <row r="150" spans="1:173" x14ac:dyDescent="0.4">
      <c r="A150" s="428" t="s">
        <v>7</v>
      </c>
      <c r="B150" s="653">
        <v>61.237258417955722</v>
      </c>
      <c r="C150" s="672">
        <v>1.2634293803750003</v>
      </c>
      <c r="D150" s="672">
        <v>302.1562725972222</v>
      </c>
      <c r="E150" s="704">
        <f t="shared" si="9"/>
        <v>302.1562725972222</v>
      </c>
      <c r="F150" s="704">
        <f t="shared" si="9"/>
        <v>302.1562725972222</v>
      </c>
      <c r="G150" s="704">
        <f t="shared" si="9"/>
        <v>302.1562725972222</v>
      </c>
      <c r="H150" s="672">
        <v>0</v>
      </c>
      <c r="I150" s="512">
        <v>2.3445685555555555</v>
      </c>
      <c r="J150" s="512">
        <v>1.1722842777777778</v>
      </c>
      <c r="K150" s="512">
        <v>1.1722842777777778</v>
      </c>
      <c r="L150" s="512">
        <v>2.6376396249999998</v>
      </c>
      <c r="M150" s="512">
        <v>302.1562725972222</v>
      </c>
      <c r="N150" s="528">
        <f t="shared" si="10"/>
        <v>302.1562725972222</v>
      </c>
      <c r="O150" s="528">
        <f t="shared" si="10"/>
        <v>302.1562725972222</v>
      </c>
      <c r="P150" s="528">
        <f t="shared" si="10"/>
        <v>302.1562725972222</v>
      </c>
      <c r="Q150" s="512">
        <v>1.4389789509722222</v>
      </c>
      <c r="R150" s="528">
        <f t="shared" si="11"/>
        <v>1.4389789509722222</v>
      </c>
      <c r="S150" s="528">
        <f t="shared" si="11"/>
        <v>1.4389789509722222</v>
      </c>
      <c r="T150" s="528">
        <f t="shared" si="11"/>
        <v>1.4389789509722222</v>
      </c>
      <c r="CB150" s="378"/>
      <c r="CC150" s="378"/>
      <c r="CD150" s="378"/>
      <c r="CE150" s="378"/>
      <c r="CF150" s="378"/>
      <c r="CG150" s="378"/>
      <c r="CH150" s="378"/>
      <c r="CI150" s="378"/>
      <c r="CJ150" s="378"/>
      <c r="CK150" s="378"/>
      <c r="CL150" s="378"/>
      <c r="CM150" s="378"/>
      <c r="CN150" s="378"/>
      <c r="CO150" s="378"/>
      <c r="CP150" s="378"/>
      <c r="CQ150" s="378"/>
      <c r="CR150" s="378"/>
      <c r="CS150" s="378"/>
      <c r="CT150" s="378"/>
      <c r="CU150" s="378"/>
      <c r="CV150" s="378"/>
    </row>
    <row r="151" spans="1:173" x14ac:dyDescent="0.4">
      <c r="A151" s="428" t="s">
        <v>8</v>
      </c>
      <c r="B151" s="653">
        <v>1.1152992450361379</v>
      </c>
      <c r="C151" s="672">
        <v>0.42415501817234741</v>
      </c>
      <c r="D151" s="672">
        <v>3.1127078285694445</v>
      </c>
      <c r="E151" s="704">
        <f t="shared" si="9"/>
        <v>3.1127078285694445</v>
      </c>
      <c r="F151" s="704">
        <f t="shared" si="9"/>
        <v>3.1127078285694445</v>
      </c>
      <c r="G151" s="704">
        <f t="shared" si="9"/>
        <v>3.1127078285694445</v>
      </c>
      <c r="H151" s="672">
        <v>0</v>
      </c>
      <c r="I151" s="512">
        <v>2.1760526906249997</v>
      </c>
      <c r="J151" s="512">
        <v>0.31446525751388887</v>
      </c>
      <c r="K151" s="512">
        <v>8.499061013888887E-3</v>
      </c>
      <c r="L151" s="512">
        <v>24.266284549999998</v>
      </c>
      <c r="M151" s="512">
        <v>3.1127078285694445</v>
      </c>
      <c r="N151" s="528">
        <f t="shared" si="10"/>
        <v>3.1127078285694445</v>
      </c>
      <c r="O151" s="528">
        <f t="shared" si="10"/>
        <v>3.1127078285694445</v>
      </c>
      <c r="P151" s="528">
        <f t="shared" si="10"/>
        <v>3.1127078285694445</v>
      </c>
      <c r="Q151" s="512">
        <v>0.10421900300513888</v>
      </c>
      <c r="R151" s="528">
        <f t="shared" si="11"/>
        <v>0.10421900300513888</v>
      </c>
      <c r="S151" s="528">
        <f t="shared" si="11"/>
        <v>0.10421900300513888</v>
      </c>
      <c r="T151" s="528">
        <f t="shared" si="11"/>
        <v>0.10421900300513888</v>
      </c>
      <c r="CB151" s="378"/>
      <c r="CC151" s="378"/>
      <c r="CD151" s="378"/>
      <c r="CE151" s="378"/>
      <c r="CF151" s="378"/>
      <c r="CG151" s="378"/>
      <c r="CH151" s="378"/>
      <c r="CI151" s="378"/>
      <c r="CJ151" s="378"/>
      <c r="CK151" s="378"/>
      <c r="CL151" s="378"/>
      <c r="CM151" s="378"/>
      <c r="CN151" s="378"/>
      <c r="CO151" s="378"/>
      <c r="CP151" s="378"/>
      <c r="CQ151" s="378"/>
      <c r="CR151" s="378"/>
      <c r="CS151" s="378"/>
      <c r="CT151" s="378"/>
      <c r="CU151" s="378"/>
      <c r="CV151" s="378"/>
    </row>
    <row r="152" spans="1:173" x14ac:dyDescent="0.4">
      <c r="A152" s="428" t="s">
        <v>9</v>
      </c>
      <c r="B152" s="653">
        <v>2.4350031816562385</v>
      </c>
      <c r="C152" s="672">
        <v>1.3535756967675558</v>
      </c>
      <c r="D152" s="672">
        <v>5.863472886374999</v>
      </c>
      <c r="E152" s="704">
        <f t="shared" si="9"/>
        <v>5.863472886374999</v>
      </c>
      <c r="F152" s="704">
        <f t="shared" si="9"/>
        <v>5.863472886374999</v>
      </c>
      <c r="G152" s="704">
        <f t="shared" si="9"/>
        <v>5.863472886374999</v>
      </c>
      <c r="H152" s="672">
        <v>0</v>
      </c>
      <c r="I152" s="512">
        <v>5.6445487974999988</v>
      </c>
      <c r="J152" s="512">
        <v>7.3736681072222217</v>
      </c>
      <c r="K152" s="512">
        <v>0.19928832722222223</v>
      </c>
      <c r="L152" s="512">
        <v>51.929848936999988</v>
      </c>
      <c r="M152" s="512">
        <v>5.863472886374999</v>
      </c>
      <c r="N152" s="528">
        <f t="shared" si="10"/>
        <v>5.863472886374999</v>
      </c>
      <c r="O152" s="528">
        <f t="shared" si="10"/>
        <v>5.863472886374999</v>
      </c>
      <c r="P152" s="528">
        <f t="shared" si="10"/>
        <v>5.863472886374999</v>
      </c>
      <c r="Q152" s="512">
        <v>0.19631951728874997</v>
      </c>
      <c r="R152" s="528">
        <f t="shared" si="11"/>
        <v>0.19631951728874997</v>
      </c>
      <c r="S152" s="528">
        <f t="shared" si="11"/>
        <v>0.19631951728874997</v>
      </c>
      <c r="T152" s="528">
        <f t="shared" si="11"/>
        <v>0.19631951728874997</v>
      </c>
      <c r="CB152" s="378"/>
      <c r="CC152" s="378"/>
      <c r="CD152" s="378"/>
      <c r="CE152" s="378"/>
      <c r="CF152" s="378"/>
      <c r="CG152" s="378"/>
      <c r="CH152" s="378"/>
      <c r="CI152" s="378"/>
      <c r="CJ152" s="378"/>
      <c r="CK152" s="378"/>
      <c r="CL152" s="378"/>
      <c r="CM152" s="378"/>
      <c r="CN152" s="378"/>
      <c r="CO152" s="378"/>
      <c r="CP152" s="378"/>
      <c r="CQ152" s="378"/>
      <c r="CR152" s="378"/>
      <c r="CS152" s="378"/>
      <c r="CT152" s="378"/>
      <c r="CU152" s="378"/>
      <c r="CV152" s="378"/>
    </row>
    <row r="153" spans="1:173" x14ac:dyDescent="0.4">
      <c r="A153" s="428" t="s">
        <v>220</v>
      </c>
      <c r="B153" s="653">
        <v>1.8120685953034414</v>
      </c>
      <c r="C153" s="672">
        <v>2.1748804063472225</v>
      </c>
      <c r="D153" s="672">
        <v>2.9307106944444445</v>
      </c>
      <c r="E153" s="704">
        <f t="shared" si="9"/>
        <v>2.9307106944444445</v>
      </c>
      <c r="F153" s="704">
        <f t="shared" si="9"/>
        <v>2.9307106944444445</v>
      </c>
      <c r="G153" s="704">
        <f t="shared" si="9"/>
        <v>2.9307106944444445</v>
      </c>
      <c r="H153" s="672">
        <v>0</v>
      </c>
      <c r="I153" s="512">
        <v>3.2237817638888888</v>
      </c>
      <c r="J153" s="512">
        <v>3.2237817638888888</v>
      </c>
      <c r="K153" s="512">
        <v>2.0514974861111113</v>
      </c>
      <c r="L153" s="512">
        <v>2.9307106944444445</v>
      </c>
      <c r="M153" s="512">
        <v>2.9307106944444445</v>
      </c>
      <c r="N153" s="528">
        <f t="shared" si="10"/>
        <v>2.9307106944444445</v>
      </c>
      <c r="O153" s="528">
        <f t="shared" si="10"/>
        <v>2.9307106944444445</v>
      </c>
      <c r="P153" s="528">
        <f t="shared" si="10"/>
        <v>2.9307106944444445</v>
      </c>
      <c r="Q153" s="512">
        <v>2.6376396249999998</v>
      </c>
      <c r="R153" s="528">
        <f t="shared" si="11"/>
        <v>2.6376396249999998</v>
      </c>
      <c r="S153" s="528">
        <f t="shared" si="11"/>
        <v>2.6376396249999998</v>
      </c>
      <c r="T153" s="528">
        <f t="shared" si="11"/>
        <v>2.6376396249999998</v>
      </c>
      <c r="CB153" s="378"/>
      <c r="CC153" s="378"/>
      <c r="CD153" s="378"/>
      <c r="CE153" s="378"/>
      <c r="CF153" s="378"/>
      <c r="CG153" s="378"/>
      <c r="CH153" s="378"/>
      <c r="CI153" s="378"/>
      <c r="CJ153" s="378"/>
      <c r="CK153" s="378"/>
      <c r="CL153" s="378"/>
      <c r="CM153" s="378"/>
      <c r="CN153" s="378"/>
      <c r="CO153" s="378"/>
      <c r="CP153" s="378"/>
      <c r="CQ153" s="378"/>
      <c r="CR153" s="378"/>
      <c r="CS153" s="378"/>
      <c r="CT153" s="378"/>
      <c r="CU153" s="378"/>
      <c r="CV153" s="378"/>
    </row>
    <row r="154" spans="1:173" x14ac:dyDescent="0.4">
      <c r="A154" s="428" t="s">
        <v>10</v>
      </c>
      <c r="B154" s="653">
        <v>1.060215468431958</v>
      </c>
      <c r="C154" s="672">
        <v>0.29307106944444444</v>
      </c>
      <c r="D154" s="672">
        <v>4.6891371111111111</v>
      </c>
      <c r="E154" s="704">
        <f t="shared" si="9"/>
        <v>4.6891371111111111</v>
      </c>
      <c r="F154" s="704">
        <f t="shared" si="9"/>
        <v>4.6891371111111111</v>
      </c>
      <c r="G154" s="704">
        <f t="shared" si="9"/>
        <v>4.6891371111111111</v>
      </c>
      <c r="H154" s="672">
        <v>0</v>
      </c>
      <c r="I154" s="512">
        <v>0.29307106944444444</v>
      </c>
      <c r="J154" s="512">
        <v>0.29307106944444444</v>
      </c>
      <c r="K154" s="512">
        <v>0.29307106944444444</v>
      </c>
      <c r="L154" s="512">
        <v>0.29307106944444444</v>
      </c>
      <c r="M154" s="512">
        <v>4.6891371111111111</v>
      </c>
      <c r="N154" s="528">
        <f t="shared" si="10"/>
        <v>4.6891371111111111</v>
      </c>
      <c r="O154" s="528">
        <f t="shared" si="10"/>
        <v>4.6891371111111111</v>
      </c>
      <c r="P154" s="528">
        <f t="shared" si="10"/>
        <v>4.6891371111111111</v>
      </c>
      <c r="Q154" s="512">
        <v>3.9564594375</v>
      </c>
      <c r="R154" s="528">
        <f t="shared" si="11"/>
        <v>3.9564594375</v>
      </c>
      <c r="S154" s="528">
        <f t="shared" si="11"/>
        <v>3.9564594375</v>
      </c>
      <c r="T154" s="528">
        <f t="shared" si="11"/>
        <v>3.9564594375</v>
      </c>
      <c r="CB154" s="378"/>
      <c r="CC154" s="378"/>
      <c r="CD154" s="378"/>
      <c r="CE154" s="378"/>
      <c r="CF154" s="378"/>
      <c r="CG154" s="378"/>
      <c r="CH154" s="378"/>
      <c r="CI154" s="378"/>
      <c r="CJ154" s="378"/>
      <c r="CK154" s="378"/>
      <c r="CL154" s="378"/>
      <c r="CM154" s="378"/>
      <c r="CN154" s="378"/>
      <c r="CO154" s="378"/>
      <c r="CP154" s="378"/>
      <c r="CQ154" s="378"/>
      <c r="CR154" s="378"/>
      <c r="CS154" s="378"/>
      <c r="CT154" s="378"/>
      <c r="CU154" s="378"/>
      <c r="CV154" s="378"/>
    </row>
    <row r="155" spans="1:173" x14ac:dyDescent="0.4">
      <c r="A155" s="430" t="s">
        <v>221</v>
      </c>
      <c r="B155" s="652">
        <v>85961.197333166667</v>
      </c>
      <c r="C155" s="671">
        <v>123374.53084579586</v>
      </c>
      <c r="D155" s="671">
        <v>288231.41048415256</v>
      </c>
      <c r="E155" s="703">
        <f>$D$155*($H$12*$I$12)/($H13*$I13)</f>
        <v>237284.24334044621</v>
      </c>
      <c r="F155" s="703">
        <f>$D$155*($H$12*$I$12)/($H14*$I14)</f>
        <v>380606.64037593495</v>
      </c>
      <c r="G155" s="703">
        <f>$D$155*($H$12*$I$12)/($H15*$I15)</f>
        <v>619683.72252288647</v>
      </c>
      <c r="H155" s="671">
        <v>0</v>
      </c>
      <c r="I155" s="511">
        <v>185397.65689459551</v>
      </c>
      <c r="J155" s="511">
        <v>180919.7417970993</v>
      </c>
      <c r="K155" s="511">
        <v>116217.18129980001</v>
      </c>
      <c r="L155" s="511">
        <v>170273.05507416875</v>
      </c>
      <c r="M155" s="511">
        <v>288231.41048415256</v>
      </c>
      <c r="N155" s="707">
        <f>$M$155*($H$12*$I$12)/($H13*$I13)</f>
        <v>237284.24334044621</v>
      </c>
      <c r="O155" s="707">
        <f>$M$155*($H$12*$I$12)/($H14*$I14)</f>
        <v>380606.64037593495</v>
      </c>
      <c r="P155" s="707">
        <f>$M$155*($H$12*$I$12)/($H15*$I15)</f>
        <v>619683.72252288647</v>
      </c>
      <c r="Q155" s="493">
        <v>256508.42126683058</v>
      </c>
      <c r="R155" s="707">
        <f>$Q$155*($H$12*$I$12)/($H13*$I13)</f>
        <v>211168.5417925636</v>
      </c>
      <c r="S155" s="707">
        <f>$Q$155*($H$12*$I$12)/($H14*$I14)</f>
        <v>338716.75638166163</v>
      </c>
      <c r="T155" s="707">
        <f>$Q$155*($H$12*$I$12)/($H15*$I15)</f>
        <v>551480.81564773759</v>
      </c>
      <c r="CB155" s="378"/>
      <c r="CC155" s="378"/>
      <c r="CD155" s="378"/>
      <c r="CE155" s="378"/>
      <c r="CF155" s="378"/>
      <c r="CG155" s="378"/>
      <c r="CH155" s="378"/>
      <c r="CI155" s="378"/>
      <c r="CJ155" s="378"/>
      <c r="CK155" s="378"/>
      <c r="CL155" s="378"/>
      <c r="CM155" s="378"/>
      <c r="CN155" s="378"/>
      <c r="CO155" s="378"/>
      <c r="CP155" s="378"/>
      <c r="CQ155" s="378"/>
      <c r="CR155" s="378"/>
      <c r="CS155" s="378"/>
      <c r="CT155" s="378"/>
      <c r="CU155" s="378"/>
      <c r="CV155" s="378"/>
    </row>
    <row r="156" spans="1:173" x14ac:dyDescent="0.4">
      <c r="A156" s="433" t="s">
        <v>11</v>
      </c>
      <c r="N156" s="378"/>
      <c r="O156" s="378"/>
      <c r="P156" s="378"/>
      <c r="Q156" s="378"/>
      <c r="R156" s="378"/>
      <c r="S156" s="378"/>
      <c r="T156" s="378"/>
      <c r="U156" s="378"/>
      <c r="V156" s="378"/>
      <c r="Z156" s="378"/>
      <c r="AA156" s="378"/>
      <c r="EW156" s="378"/>
      <c r="EX156" s="378"/>
      <c r="EY156" s="378"/>
      <c r="EZ156" s="378"/>
      <c r="FA156" s="378"/>
      <c r="FB156" s="378"/>
      <c r="FC156" s="378"/>
      <c r="FD156" s="378"/>
      <c r="FE156" s="378"/>
      <c r="FF156" s="378"/>
      <c r="FG156" s="378"/>
      <c r="FH156" s="378"/>
      <c r="FI156" s="378"/>
      <c r="FJ156" s="378"/>
      <c r="FK156" s="378"/>
      <c r="FL156" s="378"/>
      <c r="FM156" s="378"/>
      <c r="FN156" s="378"/>
      <c r="FO156" s="378"/>
      <c r="FP156" s="378"/>
      <c r="FQ156" s="378"/>
    </row>
    <row r="157" spans="1:173" s="465" customFormat="1" ht="14.5" hidden="1" customHeight="1" x14ac:dyDescent="0.4">
      <c r="A157" s="513" t="s">
        <v>222</v>
      </c>
    </row>
    <row r="158" spans="1:173" s="464" customFormat="1" ht="26.25" hidden="1" customHeight="1" x14ac:dyDescent="0.4">
      <c r="A158" s="514"/>
      <c r="B158" s="646" t="s">
        <v>223</v>
      </c>
      <c r="C158" s="647"/>
      <c r="D158" s="646" t="s">
        <v>224</v>
      </c>
      <c r="E158" s="698"/>
      <c r="F158" s="698"/>
      <c r="G158" s="698"/>
      <c r="H158" s="647"/>
      <c r="I158" s="646" t="s">
        <v>225</v>
      </c>
      <c r="J158" s="647"/>
      <c r="K158" s="646" t="s">
        <v>180</v>
      </c>
      <c r="L158" s="647"/>
      <c r="M158" s="646" t="s">
        <v>181</v>
      </c>
      <c r="N158" s="647"/>
      <c r="O158" s="646" t="s">
        <v>182</v>
      </c>
      <c r="P158" s="647"/>
      <c r="Q158" s="646" t="s">
        <v>226</v>
      </c>
      <c r="R158" s="647"/>
      <c r="S158" s="646" t="s">
        <v>184</v>
      </c>
      <c r="T158" s="647"/>
      <c r="U158" s="646" t="s">
        <v>185</v>
      </c>
      <c r="V158" s="647"/>
      <c r="W158" s="646" t="s">
        <v>227</v>
      </c>
      <c r="X158" s="647"/>
      <c r="Y158" s="646" t="s">
        <v>228</v>
      </c>
      <c r="Z158" s="647"/>
      <c r="AA158" s="646" t="s">
        <v>199</v>
      </c>
      <c r="AB158" s="647"/>
      <c r="AC158" s="646" t="s">
        <v>200</v>
      </c>
      <c r="AD158" s="647"/>
      <c r="AE158" s="646" t="s">
        <v>201</v>
      </c>
      <c r="AF158" s="647"/>
      <c r="AG158" s="646" t="s">
        <v>202</v>
      </c>
      <c r="AH158" s="647"/>
      <c r="AI158" s="646" t="s">
        <v>203</v>
      </c>
      <c r="AJ158" s="647"/>
      <c r="AK158" s="646" t="s">
        <v>196</v>
      </c>
      <c r="AL158" s="647"/>
      <c r="AM158" s="646" t="s">
        <v>204</v>
      </c>
      <c r="AN158" s="647"/>
      <c r="AO158" s="646" t="s">
        <v>205</v>
      </c>
      <c r="AP158" s="647"/>
    </row>
    <row r="159" spans="1:173" s="464" customFormat="1" ht="13" hidden="1" customHeight="1" x14ac:dyDescent="0.4">
      <c r="A159" s="515" t="s">
        <v>229</v>
      </c>
      <c r="B159" s="516" t="s">
        <v>166</v>
      </c>
      <c r="C159" s="517" t="s">
        <v>167</v>
      </c>
      <c r="D159" s="516" t="s">
        <v>166</v>
      </c>
      <c r="E159" s="699"/>
      <c r="F159" s="699"/>
      <c r="G159" s="699"/>
      <c r="H159" s="517" t="s">
        <v>167</v>
      </c>
      <c r="I159" s="516" t="s">
        <v>166</v>
      </c>
      <c r="J159" s="517" t="s">
        <v>167</v>
      </c>
      <c r="K159" s="516" t="s">
        <v>166</v>
      </c>
      <c r="L159" s="517" t="s">
        <v>167</v>
      </c>
      <c r="M159" s="516" t="s">
        <v>166</v>
      </c>
      <c r="N159" s="517" t="s">
        <v>167</v>
      </c>
      <c r="O159" s="516" t="s">
        <v>166</v>
      </c>
      <c r="P159" s="517" t="s">
        <v>167</v>
      </c>
      <c r="Q159" s="516" t="s">
        <v>166</v>
      </c>
      <c r="R159" s="517" t="s">
        <v>167</v>
      </c>
      <c r="S159" s="516" t="s">
        <v>166</v>
      </c>
      <c r="T159" s="517" t="s">
        <v>167</v>
      </c>
      <c r="U159" s="516" t="s">
        <v>166</v>
      </c>
      <c r="V159" s="517" t="s">
        <v>167</v>
      </c>
      <c r="W159" s="516" t="s">
        <v>166</v>
      </c>
      <c r="X159" s="517" t="s">
        <v>167</v>
      </c>
      <c r="Y159" s="516" t="s">
        <v>166</v>
      </c>
      <c r="Z159" s="517" t="s">
        <v>167</v>
      </c>
      <c r="AA159" s="516" t="s">
        <v>166</v>
      </c>
      <c r="AB159" s="517" t="s">
        <v>167</v>
      </c>
      <c r="AC159" s="516" t="s">
        <v>166</v>
      </c>
      <c r="AD159" s="517" t="s">
        <v>167</v>
      </c>
      <c r="AE159" s="516" t="s">
        <v>166</v>
      </c>
      <c r="AF159" s="517" t="s">
        <v>167</v>
      </c>
      <c r="AG159" s="516" t="s">
        <v>166</v>
      </c>
      <c r="AH159" s="517" t="s">
        <v>167</v>
      </c>
      <c r="AI159" s="516" t="s">
        <v>166</v>
      </c>
      <c r="AJ159" s="517" t="s">
        <v>167</v>
      </c>
      <c r="AK159" s="516" t="s">
        <v>166</v>
      </c>
      <c r="AL159" s="517" t="s">
        <v>167</v>
      </c>
      <c r="AM159" s="516" t="s">
        <v>166</v>
      </c>
      <c r="AN159" s="517" t="s">
        <v>167</v>
      </c>
      <c r="AO159" s="516" t="s">
        <v>166</v>
      </c>
      <c r="AP159" s="517" t="s">
        <v>167</v>
      </c>
    </row>
    <row r="160" spans="1:173" s="464" customFormat="1" ht="12.55" hidden="1" customHeight="1" x14ac:dyDescent="0.4">
      <c r="A160" s="518" t="s">
        <v>230</v>
      </c>
      <c r="B160" s="484">
        <v>2660.4368701403382</v>
      </c>
      <c r="C160" s="485"/>
      <c r="D160" s="484">
        <v>1419.3651841743686</v>
      </c>
      <c r="E160" s="486"/>
      <c r="F160" s="486"/>
      <c r="G160" s="486"/>
      <c r="H160" s="485"/>
      <c r="I160" s="484">
        <v>1419.3651841743686</v>
      </c>
      <c r="J160" s="485"/>
      <c r="K160" s="484">
        <v>2660.4368701403382</v>
      </c>
      <c r="L160" s="485"/>
      <c r="M160" s="484">
        <v>1419.3651841743686</v>
      </c>
      <c r="N160" s="485"/>
      <c r="O160" s="484">
        <v>1419.3651841743686</v>
      </c>
      <c r="P160" s="485"/>
      <c r="Q160" s="484">
        <v>1419.3651841743686</v>
      </c>
      <c r="R160" s="485"/>
      <c r="S160" s="484">
        <v>2660.4368701403382</v>
      </c>
      <c r="T160" s="485"/>
      <c r="U160" s="484">
        <v>2660.4368701403382</v>
      </c>
      <c r="V160" s="485"/>
      <c r="W160" s="484">
        <v>2771.1203062816439</v>
      </c>
      <c r="X160" s="485"/>
      <c r="Y160" s="484">
        <v>2660.4368701403382</v>
      </c>
      <c r="Z160" s="485"/>
      <c r="AA160" s="484">
        <v>1457.5017675170616</v>
      </c>
      <c r="AB160" s="485"/>
      <c r="AC160" s="484">
        <v>1173.1005203961615</v>
      </c>
      <c r="AD160" s="485"/>
      <c r="AE160" s="484">
        <v>5180.1693802618074</v>
      </c>
      <c r="AF160" s="485"/>
      <c r="AG160" s="484">
        <v>26258.08367884664</v>
      </c>
      <c r="AH160" s="485"/>
      <c r="AI160" s="484">
        <v>237358.81723905989</v>
      </c>
      <c r="AJ160" s="485"/>
      <c r="AK160" s="484">
        <v>14461.258666925291</v>
      </c>
      <c r="AL160" s="485"/>
      <c r="AM160" s="484">
        <v>73101.917659106257</v>
      </c>
      <c r="AN160" s="485"/>
      <c r="AO160" s="484">
        <v>65936.918570174501</v>
      </c>
      <c r="AP160" s="485"/>
    </row>
    <row r="161" spans="1:45" s="464" customFormat="1" ht="12.55" hidden="1" customHeight="1" x14ac:dyDescent="0.4">
      <c r="A161" s="518" t="s">
        <v>231</v>
      </c>
      <c r="B161" s="484">
        <v>2374.4852216991835</v>
      </c>
      <c r="C161" s="485"/>
      <c r="D161" s="484">
        <v>1273.0187223568771</v>
      </c>
      <c r="E161" s="486"/>
      <c r="F161" s="486"/>
      <c r="G161" s="486"/>
      <c r="H161" s="485"/>
      <c r="I161" s="484">
        <v>1273.0187223568771</v>
      </c>
      <c r="J161" s="485"/>
      <c r="K161" s="484">
        <v>2374.4852216991835</v>
      </c>
      <c r="L161" s="485"/>
      <c r="M161" s="484">
        <v>1273.0187223568771</v>
      </c>
      <c r="N161" s="485"/>
      <c r="O161" s="484">
        <v>1273.0187223568771</v>
      </c>
      <c r="P161" s="485"/>
      <c r="Q161" s="484">
        <v>1273.0187223568771</v>
      </c>
      <c r="R161" s="485"/>
      <c r="S161" s="484">
        <v>2374.4852216991835</v>
      </c>
      <c r="T161" s="485"/>
      <c r="U161" s="484">
        <v>2374.4852216991835</v>
      </c>
      <c r="V161" s="485"/>
      <c r="W161" s="484">
        <v>2442.091728568952</v>
      </c>
      <c r="X161" s="485"/>
      <c r="Y161" s="484">
        <v>2374.4852216991835</v>
      </c>
      <c r="Z161" s="485"/>
      <c r="AA161" s="484">
        <v>1317.77072336887</v>
      </c>
      <c r="AB161" s="485"/>
      <c r="AC161" s="484">
        <v>1054.1433998925472</v>
      </c>
      <c r="AD161" s="485"/>
      <c r="AE161" s="484">
        <v>4909.0087918089757</v>
      </c>
      <c r="AF161" s="485"/>
      <c r="AG161" s="484">
        <v>22794.292203443896</v>
      </c>
      <c r="AH161" s="485"/>
      <c r="AI161" s="484">
        <v>181613.66556484535</v>
      </c>
      <c r="AJ161" s="485"/>
      <c r="AK161" s="484">
        <v>13293.864664683899</v>
      </c>
      <c r="AL161" s="485"/>
      <c r="AM161" s="484">
        <v>68793.668654647554</v>
      </c>
      <c r="AN161" s="485"/>
      <c r="AO161" s="484">
        <v>58572.356493448737</v>
      </c>
      <c r="AP161" s="485"/>
      <c r="AS161" s="486"/>
    </row>
    <row r="162" spans="1:45" s="464" customFormat="1" ht="12.55" hidden="1" customHeight="1" x14ac:dyDescent="0.4">
      <c r="A162" s="518" t="s">
        <v>49</v>
      </c>
      <c r="B162" s="484">
        <v>1645.7389526789395</v>
      </c>
      <c r="C162" s="485"/>
      <c r="D162" s="484">
        <v>890.58371637150219</v>
      </c>
      <c r="E162" s="486"/>
      <c r="F162" s="486"/>
      <c r="G162" s="486"/>
      <c r="H162" s="485"/>
      <c r="I162" s="484">
        <v>890.58371637150219</v>
      </c>
      <c r="J162" s="485"/>
      <c r="K162" s="484">
        <v>1645.7389526789395</v>
      </c>
      <c r="L162" s="485"/>
      <c r="M162" s="484">
        <v>890.58371637150219</v>
      </c>
      <c r="N162" s="485"/>
      <c r="O162" s="484">
        <v>890.58371637150219</v>
      </c>
      <c r="P162" s="485"/>
      <c r="Q162" s="484">
        <v>890.58371637150219</v>
      </c>
      <c r="R162" s="485"/>
      <c r="S162" s="484">
        <v>1645.7389526789395</v>
      </c>
      <c r="T162" s="485"/>
      <c r="U162" s="484">
        <v>1645.7389526789395</v>
      </c>
      <c r="V162" s="485"/>
      <c r="W162" s="484">
        <v>1671.511622299985</v>
      </c>
      <c r="X162" s="485"/>
      <c r="Y162" s="484">
        <v>1645.7389526789395</v>
      </c>
      <c r="Z162" s="485"/>
      <c r="AA162" s="484">
        <v>908.88194317077523</v>
      </c>
      <c r="AB162" s="485"/>
      <c r="AC162" s="484">
        <v>698.01768675721712</v>
      </c>
      <c r="AD162" s="485"/>
      <c r="AE162" s="484">
        <v>1067.4934754873307</v>
      </c>
      <c r="AF162" s="485"/>
      <c r="AG162" s="484">
        <v>12380.673922776024</v>
      </c>
      <c r="AH162" s="485"/>
      <c r="AI162" s="484">
        <v>90912.645148099036</v>
      </c>
      <c r="AJ162" s="485"/>
      <c r="AK162" s="484">
        <v>7248.5662840761233</v>
      </c>
      <c r="AL162" s="485"/>
      <c r="AM162" s="484">
        <v>18229.399216043963</v>
      </c>
      <c r="AN162" s="485"/>
      <c r="AO162" s="484">
        <v>30740.874196344343</v>
      </c>
      <c r="AP162" s="485"/>
      <c r="AS162" s="486"/>
    </row>
    <row r="163" spans="1:45" s="464" customFormat="1" ht="12.55" hidden="1" customHeight="1" x14ac:dyDescent="0.4">
      <c r="A163" s="518" t="s">
        <v>232</v>
      </c>
      <c r="B163" s="484">
        <v>689.16894069381101</v>
      </c>
      <c r="C163" s="485"/>
      <c r="D163" s="484">
        <v>366.99578842163311</v>
      </c>
      <c r="E163" s="486"/>
      <c r="F163" s="486"/>
      <c r="G163" s="486"/>
      <c r="H163" s="485"/>
      <c r="I163" s="484">
        <v>366.99578842163311</v>
      </c>
      <c r="J163" s="485"/>
      <c r="K163" s="484">
        <v>689.16894069381101</v>
      </c>
      <c r="L163" s="485"/>
      <c r="M163" s="484">
        <v>366.99578842163311</v>
      </c>
      <c r="N163" s="485"/>
      <c r="O163" s="484">
        <v>366.99578842163311</v>
      </c>
      <c r="P163" s="485"/>
      <c r="Q163" s="484">
        <v>366.99578842163311</v>
      </c>
      <c r="R163" s="485"/>
      <c r="S163" s="484">
        <v>689.16894069381101</v>
      </c>
      <c r="T163" s="485"/>
      <c r="U163" s="484">
        <v>689.16894069381101</v>
      </c>
      <c r="V163" s="485"/>
      <c r="W163" s="484">
        <v>719.5820397775293</v>
      </c>
      <c r="X163" s="485"/>
      <c r="Y163" s="484">
        <v>689.16894069381101</v>
      </c>
      <c r="Z163" s="485"/>
      <c r="AA163" s="484">
        <v>375.26830784166236</v>
      </c>
      <c r="AB163" s="485"/>
      <c r="AC163" s="484">
        <v>304.75677488795202</v>
      </c>
      <c r="AD163" s="485"/>
      <c r="AE163" s="484">
        <v>882.18983954814303</v>
      </c>
      <c r="AF163" s="485"/>
      <c r="AG163" s="484">
        <v>9125.1884732698018</v>
      </c>
      <c r="AH163" s="485"/>
      <c r="AI163" s="484">
        <v>82120.01777936361</v>
      </c>
      <c r="AJ163" s="485"/>
      <c r="AK163" s="484">
        <v>3273.4858848377953</v>
      </c>
      <c r="AL163" s="485"/>
      <c r="AM163" s="484">
        <v>12342.776262999463</v>
      </c>
      <c r="AN163" s="485"/>
      <c r="AO163" s="484">
        <v>15294.65568395202</v>
      </c>
      <c r="AP163" s="485"/>
      <c r="AS163" s="486"/>
    </row>
    <row r="164" spans="1:45" s="464" customFormat="1" ht="12.55" hidden="1" customHeight="1" x14ac:dyDescent="0.4">
      <c r="A164" s="519" t="s">
        <v>233</v>
      </c>
      <c r="B164" s="495">
        <v>39.57732832643287</v>
      </c>
      <c r="C164" s="496"/>
      <c r="D164" s="495">
        <v>15.439217563741916</v>
      </c>
      <c r="E164" s="497"/>
      <c r="F164" s="497"/>
      <c r="G164" s="497"/>
      <c r="H164" s="496"/>
      <c r="I164" s="495">
        <v>15.439217563741916</v>
      </c>
      <c r="J164" s="496"/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c r="P164" s="496"/>
      <c r="Q164" s="495">
        <v>15.439217563741916</v>
      </c>
      <c r="R164" s="496"/>
      <c r="S164" s="495">
        <v>39.57732832643287</v>
      </c>
      <c r="T164" s="496"/>
      <c r="U164" s="495">
        <v>39.57732832643287</v>
      </c>
      <c r="V164" s="496"/>
      <c r="W164" s="495">
        <v>50.998066491437818</v>
      </c>
      <c r="X164" s="496"/>
      <c r="Y164" s="495">
        <v>39.57732832643287</v>
      </c>
      <c r="Z164" s="496"/>
      <c r="AA164" s="495">
        <v>33.620472356432359</v>
      </c>
      <c r="AB164" s="496"/>
      <c r="AC164" s="495">
        <v>51.368938247378075</v>
      </c>
      <c r="AD164" s="496"/>
      <c r="AE164" s="495">
        <v>2959.3254767734998</v>
      </c>
      <c r="AF164" s="496"/>
      <c r="AG164" s="495">
        <v>1288.4298073980669</v>
      </c>
      <c r="AH164" s="496"/>
      <c r="AI164" s="495">
        <v>8581.0026373826349</v>
      </c>
      <c r="AJ164" s="496"/>
      <c r="AK164" s="495">
        <v>2771.8124957699797</v>
      </c>
      <c r="AL164" s="496"/>
      <c r="AM164" s="495">
        <v>38221.493175604104</v>
      </c>
      <c r="AN164" s="496"/>
      <c r="AO164" s="495">
        <v>12536.826613152372</v>
      </c>
      <c r="AP164" s="496"/>
      <c r="AS164" s="486"/>
    </row>
    <row r="165" spans="1:45" s="464" customFormat="1" ht="13" hidden="1" customHeight="1" x14ac:dyDescent="0.4">
      <c r="A165" s="516" t="s">
        <v>234</v>
      </c>
      <c r="B165" s="520">
        <v>0.20605740643274575</v>
      </c>
      <c r="C165" s="521"/>
      <c r="D165" s="520">
        <v>9.7463881232335001E-2</v>
      </c>
      <c r="E165" s="700"/>
      <c r="F165" s="700"/>
      <c r="G165" s="700"/>
      <c r="H165" s="521"/>
      <c r="I165" s="520">
        <v>9.7463881232335001E-2</v>
      </c>
      <c r="J165" s="521"/>
      <c r="K165" s="520">
        <v>0.20605740643274575</v>
      </c>
      <c r="L165" s="521"/>
      <c r="M165" s="520">
        <v>9.7463881232335001E-2</v>
      </c>
      <c r="N165" s="521"/>
      <c r="O165" s="520">
        <v>9.7463881232335001E-2</v>
      </c>
      <c r="P165" s="521"/>
      <c r="Q165" s="520">
        <v>9.7463881232335001E-2</v>
      </c>
      <c r="R165" s="521"/>
      <c r="S165" s="520">
        <v>0.20605740643274575</v>
      </c>
      <c r="T165" s="521"/>
      <c r="U165" s="520">
        <v>0.20605740643274575</v>
      </c>
      <c r="V165" s="521"/>
      <c r="W165" s="520">
        <v>0.26452414195363622</v>
      </c>
      <c r="X165" s="521"/>
      <c r="Y165" s="520">
        <v>0.20605740643274575</v>
      </c>
      <c r="Z165" s="521"/>
      <c r="AA165" s="520">
        <v>9.8268670184278165E-2</v>
      </c>
      <c r="AB165" s="521"/>
      <c r="AC165" s="520">
        <v>0.10889586058072115</v>
      </c>
      <c r="AD165" s="521"/>
      <c r="AE165" s="520">
        <v>0.67868125672156066</v>
      </c>
      <c r="AF165" s="521"/>
      <c r="AG165" s="520">
        <v>2.6626601846617191</v>
      </c>
      <c r="AH165" s="521"/>
      <c r="AI165" s="520">
        <v>44.246215638472265</v>
      </c>
      <c r="AJ165" s="521"/>
      <c r="AK165" s="520">
        <v>0.67250415835898114</v>
      </c>
      <c r="AL165" s="521"/>
      <c r="AM165" s="520">
        <v>4.1854453587481508</v>
      </c>
      <c r="AN165" s="521"/>
      <c r="AO165" s="520">
        <v>6.3080409901509054</v>
      </c>
      <c r="AP165" s="521"/>
      <c r="AS165" s="486"/>
    </row>
    <row r="166" spans="1:45" s="464" customFormat="1" ht="13" hidden="1" customHeight="1" x14ac:dyDescent="0.4">
      <c r="A166" s="522" t="s">
        <v>235</v>
      </c>
      <c r="B166" s="472"/>
      <c r="C166" s="473"/>
      <c r="D166" s="472"/>
      <c r="E166" s="474"/>
      <c r="F166" s="474"/>
      <c r="G166" s="474"/>
      <c r="H166" s="473"/>
      <c r="I166" s="472"/>
      <c r="J166" s="473"/>
      <c r="K166" s="472"/>
      <c r="L166" s="473"/>
      <c r="M166" s="472"/>
      <c r="N166" s="473"/>
      <c r="O166" s="472"/>
      <c r="P166" s="473"/>
      <c r="Q166" s="472"/>
      <c r="R166" s="473"/>
      <c r="S166" s="472"/>
      <c r="T166" s="473"/>
      <c r="U166" s="472"/>
      <c r="V166" s="473"/>
      <c r="W166" s="472"/>
      <c r="X166" s="473"/>
      <c r="Y166" s="472"/>
      <c r="Z166" s="473"/>
      <c r="AA166" s="472"/>
      <c r="AB166" s="473"/>
      <c r="AC166" s="472"/>
      <c r="AD166" s="473"/>
      <c r="AE166" s="472"/>
      <c r="AF166" s="473"/>
      <c r="AG166" s="472"/>
      <c r="AH166" s="473"/>
      <c r="AI166" s="472"/>
      <c r="AJ166" s="473"/>
      <c r="AK166" s="472"/>
      <c r="AL166" s="473"/>
      <c r="AM166" s="472"/>
      <c r="AN166" s="473"/>
      <c r="AO166" s="472"/>
      <c r="AP166" s="473"/>
      <c r="AS166" s="523"/>
    </row>
    <row r="167" spans="1:45" s="464" customFormat="1" ht="12.55" hidden="1" customHeight="1" x14ac:dyDescent="0.4">
      <c r="A167" s="518" t="s">
        <v>12</v>
      </c>
      <c r="B167" s="472">
        <v>0.23791754594774889</v>
      </c>
      <c r="C167" s="473">
        <v>1.0925807777519116E-2</v>
      </c>
      <c r="D167" s="472">
        <v>0.12831184283542918</v>
      </c>
      <c r="E167" s="474"/>
      <c r="F167" s="474"/>
      <c r="G167" s="474"/>
      <c r="H167" s="473">
        <v>5.0354909148875235E-3</v>
      </c>
      <c r="I167" s="472">
        <v>0.12831184283542918</v>
      </c>
      <c r="J167" s="473">
        <v>5.0354909148875235E-3</v>
      </c>
      <c r="K167" s="472">
        <v>0.23791754594774889</v>
      </c>
      <c r="L167" s="473">
        <v>1.0925807777519116E-2</v>
      </c>
      <c r="M167" s="472">
        <v>0.12831184283542918</v>
      </c>
      <c r="N167" s="473">
        <v>5.0354909148875235E-3</v>
      </c>
      <c r="O167" s="472">
        <v>0.12831184283542918</v>
      </c>
      <c r="P167" s="473">
        <v>5.0354909148875235E-3</v>
      </c>
      <c r="Q167" s="472">
        <v>0.12831184283542918</v>
      </c>
      <c r="R167" s="473">
        <v>5.0354909148875235E-3</v>
      </c>
      <c r="S167" s="472">
        <v>0.23791754594774889</v>
      </c>
      <c r="T167" s="473">
        <v>1.0925807777519116E-2</v>
      </c>
      <c r="U167" s="472">
        <v>0.23791754594774889</v>
      </c>
      <c r="V167" s="473">
        <v>1.0925807777519116E-2</v>
      </c>
      <c r="W167" s="472">
        <v>0.23628920051273417</v>
      </c>
      <c r="X167" s="473">
        <v>9.7481604468559659E-3</v>
      </c>
      <c r="Y167" s="472">
        <v>0.23791754594774889</v>
      </c>
      <c r="Z167" s="473">
        <v>1.0925807777519116E-2</v>
      </c>
      <c r="AA167" s="472">
        <v>0.13392911904762864</v>
      </c>
      <c r="AB167" s="473">
        <v>9.2431606140762415E-3</v>
      </c>
      <c r="AC167" s="472">
        <v>0.11449360352033082</v>
      </c>
      <c r="AD167" s="473">
        <v>1.5390504848759751E-2</v>
      </c>
      <c r="AE167" s="472">
        <v>0.37139809661833523</v>
      </c>
      <c r="AF167" s="473">
        <v>0.17110588156336773</v>
      </c>
      <c r="AG167" s="472">
        <v>1.6473402939435511</v>
      </c>
      <c r="AH167" s="473">
        <v>0.1060398398207124</v>
      </c>
      <c r="AI167" s="472">
        <v>6.9296594176367057</v>
      </c>
      <c r="AJ167" s="473">
        <v>0.14385636285050127</v>
      </c>
      <c r="AK167" s="472">
        <v>0.98524490918427532</v>
      </c>
      <c r="AL167" s="473">
        <v>2.4456746121844758E-2</v>
      </c>
      <c r="AM167" s="472">
        <v>2.6801545332956636</v>
      </c>
      <c r="AN167" s="473">
        <v>0.12751271864331717</v>
      </c>
      <c r="AO167" s="472">
        <v>3.9964535782952599</v>
      </c>
      <c r="AP167" s="473">
        <v>9.5452999632084881E-2</v>
      </c>
      <c r="AS167" s="474"/>
    </row>
    <row r="168" spans="1:45" s="464" customFormat="1" ht="12.55" hidden="1" customHeight="1" x14ac:dyDescent="0.4">
      <c r="A168" s="518" t="s">
        <v>13</v>
      </c>
      <c r="B168" s="472">
        <v>1.6006734091748598</v>
      </c>
      <c r="C168" s="473">
        <v>1.4398425798986141E-2</v>
      </c>
      <c r="D168" s="472">
        <v>0.87230066469161183</v>
      </c>
      <c r="E168" s="474"/>
      <c r="F168" s="474"/>
      <c r="G168" s="474"/>
      <c r="H168" s="473">
        <v>7.0509632872171654E-3</v>
      </c>
      <c r="I168" s="472">
        <v>0.87230066469161183</v>
      </c>
      <c r="J168" s="473">
        <v>7.0509632872171654E-3</v>
      </c>
      <c r="K168" s="472">
        <v>1.6006734091748598</v>
      </c>
      <c r="L168" s="473">
        <v>1.4398425798986141E-2</v>
      </c>
      <c r="M168" s="472">
        <v>0.87230066469161183</v>
      </c>
      <c r="N168" s="473">
        <v>7.0509632872171654E-3</v>
      </c>
      <c r="O168" s="472">
        <v>0.87230066469161183</v>
      </c>
      <c r="P168" s="473">
        <v>7.0509632872171654E-3</v>
      </c>
      <c r="Q168" s="472">
        <v>0.87230066469161183</v>
      </c>
      <c r="R168" s="473">
        <v>7.0509632872171654E-3</v>
      </c>
      <c r="S168" s="472">
        <v>1.6006734091748598</v>
      </c>
      <c r="T168" s="473">
        <v>1.4398425798986141E-2</v>
      </c>
      <c r="U168" s="472">
        <v>1.6006734091748598</v>
      </c>
      <c r="V168" s="473">
        <v>1.4398425798986141E-2</v>
      </c>
      <c r="W168" s="472">
        <v>1.5860341593880194</v>
      </c>
      <c r="X168" s="473">
        <v>1.3535501981353037E-2</v>
      </c>
      <c r="Y168" s="472">
        <v>1.6006734091748598</v>
      </c>
      <c r="Z168" s="473">
        <v>1.4398425798986141E-2</v>
      </c>
      <c r="AA168" s="472">
        <v>0.84614124568009674</v>
      </c>
      <c r="AB168" s="473">
        <v>1.051413491304228E-2</v>
      </c>
      <c r="AC168" s="472">
        <v>0.66955527990502384</v>
      </c>
      <c r="AD168" s="473">
        <v>1.4993614273983061E-2</v>
      </c>
      <c r="AE168" s="472">
        <v>0.92370585669245753</v>
      </c>
      <c r="AF168" s="473">
        <v>0.14827772196777522</v>
      </c>
      <c r="AG168" s="472">
        <v>10.007004417729481</v>
      </c>
      <c r="AH168" s="473">
        <v>0.14549601370661441</v>
      </c>
      <c r="AI168" s="472">
        <v>45.901381998275873</v>
      </c>
      <c r="AJ168" s="473">
        <v>1.0626087221286789</v>
      </c>
      <c r="AK168" s="472">
        <v>7.0405162325769597</v>
      </c>
      <c r="AL168" s="473">
        <v>0.12394599145741086</v>
      </c>
      <c r="AM168" s="472">
        <v>18.138092236519078</v>
      </c>
      <c r="AN168" s="473">
        <v>0.20660211966460626</v>
      </c>
      <c r="AO168" s="472">
        <v>28.5144388183598</v>
      </c>
      <c r="AP168" s="473">
        <v>0.52390970011614701</v>
      </c>
      <c r="AS168" s="474"/>
    </row>
    <row r="169" spans="1:45" s="464" customFormat="1" ht="12.55" hidden="1" customHeight="1" x14ac:dyDescent="0.4">
      <c r="A169" s="518" t="s">
        <v>14</v>
      </c>
      <c r="B169" s="472">
        <v>0.24277204418357384</v>
      </c>
      <c r="C169" s="473">
        <v>2.4292914481853528E-2</v>
      </c>
      <c r="D169" s="472">
        <v>0.12768868306467543</v>
      </c>
      <c r="E169" s="474"/>
      <c r="F169" s="474"/>
      <c r="G169" s="474"/>
      <c r="H169" s="473">
        <v>1.2229002029831631E-2</v>
      </c>
      <c r="I169" s="472">
        <v>0.12768868306467543</v>
      </c>
      <c r="J169" s="473">
        <v>1.2229002029831631E-2</v>
      </c>
      <c r="K169" s="472">
        <v>0.24277204418357384</v>
      </c>
      <c r="L169" s="473">
        <v>2.4292914481853528E-2</v>
      </c>
      <c r="M169" s="472">
        <v>0.12768868306467543</v>
      </c>
      <c r="N169" s="473">
        <v>1.2229002029831631E-2</v>
      </c>
      <c r="O169" s="472">
        <v>0.12768868306467543</v>
      </c>
      <c r="P169" s="473">
        <v>1.2229002029831631E-2</v>
      </c>
      <c r="Q169" s="472">
        <v>0.12768868306467543</v>
      </c>
      <c r="R169" s="473">
        <v>1.2229002029831631E-2</v>
      </c>
      <c r="S169" s="472">
        <v>0.24277204418357384</v>
      </c>
      <c r="T169" s="473">
        <v>2.4292914481853528E-2</v>
      </c>
      <c r="U169" s="472">
        <v>0.24277204418357384</v>
      </c>
      <c r="V169" s="473">
        <v>2.4292914481853528E-2</v>
      </c>
      <c r="W169" s="472">
        <v>0.2423148177404035</v>
      </c>
      <c r="X169" s="473">
        <v>2.3515404627348992E-2</v>
      </c>
      <c r="Y169" s="472">
        <v>0.24277204418357384</v>
      </c>
      <c r="Z169" s="473">
        <v>2.4292914481853528E-2</v>
      </c>
      <c r="AA169" s="472">
        <v>0.14469053127021084</v>
      </c>
      <c r="AB169" s="473">
        <v>1.6286393378530363E-2</v>
      </c>
      <c r="AC169" s="472">
        <v>0.14083992687145763</v>
      </c>
      <c r="AD169" s="473">
        <v>2.0795121602293312E-2</v>
      </c>
      <c r="AE169" s="472">
        <v>0.88024083151945964</v>
      </c>
      <c r="AF169" s="473">
        <v>0.19122693807889521</v>
      </c>
      <c r="AG169" s="472">
        <v>2.1976002897932281</v>
      </c>
      <c r="AH169" s="473">
        <v>0.28769897190416999</v>
      </c>
      <c r="AI169" s="472">
        <v>18.196665081285676</v>
      </c>
      <c r="AJ169" s="473">
        <v>2.8458172581322985</v>
      </c>
      <c r="AK169" s="472">
        <v>1.4377722239632251</v>
      </c>
      <c r="AL169" s="473">
        <v>0.16855400681292854</v>
      </c>
      <c r="AM169" s="472">
        <v>5.4929719416781149</v>
      </c>
      <c r="AN169" s="473">
        <v>0.36804548575718998</v>
      </c>
      <c r="AO169" s="472">
        <v>6.1934494512100278</v>
      </c>
      <c r="AP169" s="473">
        <v>0.7242545412866096</v>
      </c>
      <c r="AS169" s="474"/>
    </row>
    <row r="170" spans="1:45" s="464" customFormat="1" ht="12.55" hidden="1" customHeight="1" x14ac:dyDescent="0.4">
      <c r="A170" s="518" t="s">
        <v>15</v>
      </c>
      <c r="B170" s="472">
        <v>0.1471740589290256</v>
      </c>
      <c r="C170" s="473">
        <v>9.5911251810874894E-3</v>
      </c>
      <c r="D170" s="472">
        <v>7.7999288810693623E-2</v>
      </c>
      <c r="E170" s="474"/>
      <c r="F170" s="474"/>
      <c r="G170" s="474"/>
      <c r="H170" s="473">
        <v>4.4924626258515737E-3</v>
      </c>
      <c r="I170" s="472">
        <v>7.7999288810693623E-2</v>
      </c>
      <c r="J170" s="473">
        <v>4.4924626258515737E-3</v>
      </c>
      <c r="K170" s="472">
        <v>0.1471740589290256</v>
      </c>
      <c r="L170" s="473">
        <v>9.5911251810874894E-3</v>
      </c>
      <c r="M170" s="472">
        <v>7.7999288810693623E-2</v>
      </c>
      <c r="N170" s="473">
        <v>4.4924626258515737E-3</v>
      </c>
      <c r="O170" s="472">
        <v>7.7999288810693623E-2</v>
      </c>
      <c r="P170" s="473">
        <v>4.4924626258515737E-3</v>
      </c>
      <c r="Q170" s="472">
        <v>7.7999288810693623E-2</v>
      </c>
      <c r="R170" s="473">
        <v>4.4924626258515737E-3</v>
      </c>
      <c r="S170" s="472">
        <v>0.1471740589290256</v>
      </c>
      <c r="T170" s="473">
        <v>9.5911251810874894E-3</v>
      </c>
      <c r="U170" s="472">
        <v>0.1471740589290256</v>
      </c>
      <c r="V170" s="473">
        <v>9.5911251810874894E-3</v>
      </c>
      <c r="W170" s="472">
        <v>0.14948023060340707</v>
      </c>
      <c r="X170" s="473">
        <v>8.6636436013599032E-3</v>
      </c>
      <c r="Y170" s="472">
        <v>0.1471740589290256</v>
      </c>
      <c r="Z170" s="473">
        <v>9.5911251810874894E-3</v>
      </c>
      <c r="AA170" s="472">
        <v>8.5326825093599831E-2</v>
      </c>
      <c r="AB170" s="473">
        <v>7.8169650905581464E-3</v>
      </c>
      <c r="AC170" s="472">
        <v>7.6770444062228202E-2</v>
      </c>
      <c r="AD170" s="473">
        <v>1.2607969617204062E-2</v>
      </c>
      <c r="AE170" s="472">
        <v>0.33462034450512274</v>
      </c>
      <c r="AF170" s="473">
        <v>0.13167497109198642</v>
      </c>
      <c r="AG170" s="472">
        <v>1.0890869312701639</v>
      </c>
      <c r="AH170" s="473">
        <v>0.10628439691258712</v>
      </c>
      <c r="AI170" s="472">
        <v>6.2995903149815318</v>
      </c>
      <c r="AJ170" s="473">
        <v>0.52935778331742289</v>
      </c>
      <c r="AK170" s="472">
        <v>0.63173465714314381</v>
      </c>
      <c r="AL170" s="473">
        <v>2.9821052483517289E-2</v>
      </c>
      <c r="AM170" s="472">
        <v>1.9009737025810733</v>
      </c>
      <c r="AN170" s="473">
        <v>6.110031778899825E-2</v>
      </c>
      <c r="AO170" s="472">
        <v>2.8086802833191462</v>
      </c>
      <c r="AP170" s="473">
        <v>0.12043951205448158</v>
      </c>
      <c r="AS170" s="474"/>
    </row>
    <row r="171" spans="1:45" s="464" customFormat="1" ht="12.55" hidden="1" customHeight="1" x14ac:dyDescent="0.4">
      <c r="A171" s="524" t="s">
        <v>16</v>
      </c>
      <c r="B171" s="467">
        <v>6.7939799626644648E-2</v>
      </c>
      <c r="C171" s="469">
        <v>3.6145907267352024E-3</v>
      </c>
      <c r="D171" s="467">
        <v>3.6154272440866692E-2</v>
      </c>
      <c r="H171" s="473">
        <v>1.7383370336368725E-3</v>
      </c>
      <c r="I171" s="467">
        <v>3.6154272440866692E-2</v>
      </c>
      <c r="J171" s="473">
        <v>1.7383370336368725E-3</v>
      </c>
      <c r="K171" s="467">
        <v>6.7939799626644648E-2</v>
      </c>
      <c r="L171" s="469">
        <v>3.6145907267352024E-3</v>
      </c>
      <c r="M171" s="467">
        <v>3.6154272440866692E-2</v>
      </c>
      <c r="N171" s="473">
        <v>1.7383370336368725E-3</v>
      </c>
      <c r="O171" s="467">
        <v>3.6154272440866692E-2</v>
      </c>
      <c r="P171" s="473">
        <v>1.7383370336368725E-3</v>
      </c>
      <c r="Q171" s="467">
        <v>3.6154272440866692E-2</v>
      </c>
      <c r="R171" s="473">
        <v>1.7383370336368725E-3</v>
      </c>
      <c r="S171" s="467">
        <v>6.7939799626644648E-2</v>
      </c>
      <c r="T171" s="469">
        <v>3.6145907267352024E-3</v>
      </c>
      <c r="U171" s="467">
        <v>6.7939799626644648E-2</v>
      </c>
      <c r="V171" s="469">
        <v>3.6145907267352024E-3</v>
      </c>
      <c r="W171" s="467">
        <v>6.9392549273718768E-2</v>
      </c>
      <c r="X171" s="469">
        <v>3.3532233310697881E-3</v>
      </c>
      <c r="Y171" s="467">
        <v>6.7939799626644648E-2</v>
      </c>
      <c r="Z171" s="469">
        <v>3.6145907267352024E-3</v>
      </c>
      <c r="AA171" s="467">
        <v>3.8727226352348619E-2</v>
      </c>
      <c r="AB171" s="469">
        <v>2.7531187014151995E-3</v>
      </c>
      <c r="AC171" s="467">
        <v>3.3247860289947147E-2</v>
      </c>
      <c r="AD171" s="469">
        <v>4.1470865437881893E-3</v>
      </c>
      <c r="AE171" s="467">
        <v>0.12828684707807303</v>
      </c>
      <c r="AF171" s="469">
        <v>4.1539491237029026E-2</v>
      </c>
      <c r="AG171" s="467">
        <v>0.50503332334321238</v>
      </c>
      <c r="AH171" s="469">
        <v>4.3755618022851814E-2</v>
      </c>
      <c r="AI171" s="467">
        <v>3.1891810227793793</v>
      </c>
      <c r="AJ171" s="469">
        <v>0.33965751503299446</v>
      </c>
      <c r="AK171" s="467">
        <v>0.30910096689440869</v>
      </c>
      <c r="AL171" s="469">
        <v>1.6834627688478914E-2</v>
      </c>
      <c r="AM171" s="467">
        <v>0.99178198110596361</v>
      </c>
      <c r="AN171" s="469">
        <v>4.0670429046200732E-2</v>
      </c>
      <c r="AO171" s="467">
        <v>1.3807908673871825</v>
      </c>
      <c r="AP171" s="469">
        <v>7.0681062658803917E-2</v>
      </c>
    </row>
    <row r="172" spans="1:45" s="464" customFormat="1" ht="12.55" hidden="1" customHeight="1" x14ac:dyDescent="0.4">
      <c r="A172" s="518" t="s">
        <v>17</v>
      </c>
      <c r="B172" s="472">
        <v>0.82898177941023898</v>
      </c>
      <c r="C172" s="473">
        <v>5.192346167032743E-2</v>
      </c>
      <c r="D172" s="472">
        <v>0.43448894534999399</v>
      </c>
      <c r="E172" s="474"/>
      <c r="F172" s="474"/>
      <c r="G172" s="474"/>
      <c r="H172" s="473">
        <v>2.7616308290497948E-2</v>
      </c>
      <c r="I172" s="472">
        <v>0.43448894534999399</v>
      </c>
      <c r="J172" s="473">
        <v>2.7616308290497948E-2</v>
      </c>
      <c r="K172" s="472">
        <v>0.82898177941023898</v>
      </c>
      <c r="L172" s="473">
        <v>5.192346167032743E-2</v>
      </c>
      <c r="M172" s="472">
        <v>0.43448894534999399</v>
      </c>
      <c r="N172" s="473">
        <v>2.7616308290497948E-2</v>
      </c>
      <c r="O172" s="472">
        <v>0.43448894534999399</v>
      </c>
      <c r="P172" s="473">
        <v>2.7616308290497948E-2</v>
      </c>
      <c r="Q172" s="472">
        <v>0.43448894534999399</v>
      </c>
      <c r="R172" s="473">
        <v>2.7616308290497948E-2</v>
      </c>
      <c r="S172" s="472">
        <v>0.82898177941023898</v>
      </c>
      <c r="T172" s="473">
        <v>5.192346167032743E-2</v>
      </c>
      <c r="U172" s="472">
        <v>0.82898177941023898</v>
      </c>
      <c r="V172" s="473">
        <v>5.192346167032743E-2</v>
      </c>
      <c r="W172" s="472">
        <v>0.82844264827876235</v>
      </c>
      <c r="X172" s="473">
        <v>5.3426376828385143E-2</v>
      </c>
      <c r="Y172" s="472">
        <v>0.82898177941023898</v>
      </c>
      <c r="Z172" s="473">
        <v>5.192346167032743E-2</v>
      </c>
      <c r="AA172" s="472">
        <v>0.54246652525231054</v>
      </c>
      <c r="AB172" s="473">
        <v>2.8047324644061868E-2</v>
      </c>
      <c r="AC172" s="472">
        <v>0.42086269104545959</v>
      </c>
      <c r="AD172" s="473">
        <v>2.4012566043767121E-2</v>
      </c>
      <c r="AE172" s="472">
        <v>0.41065813291754932</v>
      </c>
      <c r="AF172" s="473">
        <v>6.3870510028640554E-2</v>
      </c>
      <c r="AG172" s="472">
        <v>7.4507497513965797</v>
      </c>
      <c r="AH172" s="473">
        <v>0.43417906215581159</v>
      </c>
      <c r="AI172" s="472">
        <v>69.187324118653393</v>
      </c>
      <c r="AJ172" s="473">
        <v>4.6440203275353413</v>
      </c>
      <c r="AK172" s="472">
        <v>3.4176881059146664</v>
      </c>
      <c r="AL172" s="473">
        <v>0.23341342988696762</v>
      </c>
      <c r="AM172" s="472">
        <v>9.4881722789314598</v>
      </c>
      <c r="AN172" s="473">
        <v>0.63332496876595834</v>
      </c>
      <c r="AO172" s="472">
        <v>15.381101672301728</v>
      </c>
      <c r="AP172" s="473">
        <v>1.075967240991333</v>
      </c>
      <c r="AS172" s="474"/>
    </row>
    <row r="173" spans="1:45" s="464" customFormat="1" ht="12.55" hidden="1" customHeight="1" x14ac:dyDescent="0.4">
      <c r="A173" s="518" t="s">
        <v>18</v>
      </c>
      <c r="B173" s="472">
        <v>1.2671496840607566E-3</v>
      </c>
      <c r="C173" s="473">
        <v>1.5602839204769059E-4</v>
      </c>
      <c r="D173" s="472">
        <v>6.5260246548448501E-4</v>
      </c>
      <c r="E173" s="474"/>
      <c r="F173" s="474"/>
      <c r="G173" s="474"/>
      <c r="H173" s="473">
        <v>7.6807745864602324E-5</v>
      </c>
      <c r="I173" s="472">
        <v>6.5260246548448501E-4</v>
      </c>
      <c r="J173" s="473">
        <v>7.6807745864602324E-5</v>
      </c>
      <c r="K173" s="472">
        <v>1.2671496840607566E-3</v>
      </c>
      <c r="L173" s="473">
        <v>1.5602839204769059E-4</v>
      </c>
      <c r="M173" s="472">
        <v>6.5260246548448501E-4</v>
      </c>
      <c r="N173" s="473">
        <v>7.6807745864602324E-5</v>
      </c>
      <c r="O173" s="472">
        <v>6.5260246548448501E-4</v>
      </c>
      <c r="P173" s="473">
        <v>7.6807745864602324E-5</v>
      </c>
      <c r="Q173" s="472">
        <v>6.5260246548448501E-4</v>
      </c>
      <c r="R173" s="473">
        <v>7.6807745864602324E-5</v>
      </c>
      <c r="S173" s="472">
        <v>1.2671496840607566E-3</v>
      </c>
      <c r="T173" s="473">
        <v>1.5602839204769059E-4</v>
      </c>
      <c r="U173" s="472">
        <v>1.2671496840607566E-3</v>
      </c>
      <c r="V173" s="473">
        <v>1.5602839204769059E-4</v>
      </c>
      <c r="W173" s="472">
        <v>1.266678741890458E-3</v>
      </c>
      <c r="X173" s="473">
        <v>1.4808919179152939E-4</v>
      </c>
      <c r="Y173" s="472">
        <v>1.2671496840607566E-3</v>
      </c>
      <c r="Z173" s="473">
        <v>1.5602839204769059E-4</v>
      </c>
      <c r="AA173" s="472">
        <v>8.111481151864688E-4</v>
      </c>
      <c r="AB173" s="473">
        <v>1.1159289540738082E-4</v>
      </c>
      <c r="AC173" s="472">
        <v>8.2913653648611385E-4</v>
      </c>
      <c r="AD173" s="473">
        <v>1.5559383064128461E-4</v>
      </c>
      <c r="AE173" s="472">
        <v>6.2516453139143703E-3</v>
      </c>
      <c r="AF173" s="473">
        <v>1.5517174680922759E-3</v>
      </c>
      <c r="AG173" s="472">
        <v>1.361758222753307E-2</v>
      </c>
      <c r="AH173" s="473">
        <v>1.9285761426180213E-3</v>
      </c>
      <c r="AI173" s="472">
        <v>0.13578907004015825</v>
      </c>
      <c r="AJ173" s="473">
        <v>1.7154036373029619E-2</v>
      </c>
      <c r="AK173" s="472">
        <v>7.3731061288933586E-3</v>
      </c>
      <c r="AL173" s="473">
        <v>7.8274851200402706E-4</v>
      </c>
      <c r="AM173" s="472">
        <v>4.2054813536763866E-2</v>
      </c>
      <c r="AN173" s="473">
        <v>3.2909195109966319E-3</v>
      </c>
      <c r="AO173" s="472">
        <v>3.2795700079850637E-2</v>
      </c>
      <c r="AP173" s="473">
        <v>3.340328713280394E-3</v>
      </c>
      <c r="AS173" s="486"/>
    </row>
    <row r="174" spans="1:45" s="464" customFormat="1" ht="12.55" hidden="1" customHeight="1" x14ac:dyDescent="0.4">
      <c r="A174" s="518" t="s">
        <v>19</v>
      </c>
      <c r="B174" s="472">
        <v>2.7754910875491807E-3</v>
      </c>
      <c r="C174" s="473">
        <v>4.0132228514464023E-4</v>
      </c>
      <c r="D174" s="472">
        <v>1.4448484984563301E-3</v>
      </c>
      <c r="E174" s="474"/>
      <c r="F174" s="474"/>
      <c r="G174" s="474"/>
      <c r="H174" s="473">
        <v>1.998223133282174E-4</v>
      </c>
      <c r="I174" s="472">
        <v>1.4448484984563301E-3</v>
      </c>
      <c r="J174" s="473">
        <v>1.998223133282174E-4</v>
      </c>
      <c r="K174" s="472">
        <v>2.7754910875491807E-3</v>
      </c>
      <c r="L174" s="473">
        <v>4.0132228514464023E-4</v>
      </c>
      <c r="M174" s="472">
        <v>1.4448484984563301E-3</v>
      </c>
      <c r="N174" s="473">
        <v>1.998223133282174E-4</v>
      </c>
      <c r="O174" s="472">
        <v>1.4448484984563301E-3</v>
      </c>
      <c r="P174" s="473">
        <v>1.998223133282174E-4</v>
      </c>
      <c r="Q174" s="472">
        <v>1.4448484984563301E-3</v>
      </c>
      <c r="R174" s="473">
        <v>1.998223133282174E-4</v>
      </c>
      <c r="S174" s="472">
        <v>2.7754910875491807E-3</v>
      </c>
      <c r="T174" s="473">
        <v>4.0132228514464023E-4</v>
      </c>
      <c r="U174" s="472">
        <v>2.7754910875491807E-3</v>
      </c>
      <c r="V174" s="473">
        <v>4.0132228514464023E-4</v>
      </c>
      <c r="W174" s="472">
        <v>2.7691626152902813E-3</v>
      </c>
      <c r="X174" s="473">
        <v>3.8204697055362334E-4</v>
      </c>
      <c r="Y174" s="472">
        <v>2.7754910875491807E-3</v>
      </c>
      <c r="Z174" s="473">
        <v>4.0132228514464023E-4</v>
      </c>
      <c r="AA174" s="472">
        <v>1.6935338883092644E-3</v>
      </c>
      <c r="AB174" s="473">
        <v>2.8009453521486032E-4</v>
      </c>
      <c r="AC174" s="472">
        <v>1.7643520388164087E-3</v>
      </c>
      <c r="AD174" s="473">
        <v>3.7685864477747641E-4</v>
      </c>
      <c r="AE174" s="472">
        <v>1.4108936045761125E-2</v>
      </c>
      <c r="AF174" s="473">
        <v>3.470256948169321E-3</v>
      </c>
      <c r="AG174" s="472">
        <v>2.8430660249956247E-2</v>
      </c>
      <c r="AH174" s="473">
        <v>4.5242953338651979E-3</v>
      </c>
      <c r="AI174" s="472">
        <v>0.26026127820335104</v>
      </c>
      <c r="AJ174" s="473">
        <v>4.0014718867650727E-2</v>
      </c>
      <c r="AK174" s="472">
        <v>1.8045909268913505E-2</v>
      </c>
      <c r="AL174" s="473">
        <v>2.2710587262438947E-3</v>
      </c>
      <c r="AM174" s="472">
        <v>9.4202294376987475E-2</v>
      </c>
      <c r="AN174" s="473">
        <v>6.3502414909533027E-3</v>
      </c>
      <c r="AO174" s="472">
        <v>7.8300788270429217E-2</v>
      </c>
      <c r="AP174" s="473">
        <v>9.6099917508510359E-3</v>
      </c>
      <c r="AS174" s="486"/>
    </row>
    <row r="175" spans="1:45" s="464" customFormat="1" ht="12.55" hidden="1" customHeight="1" x14ac:dyDescent="0.4">
      <c r="A175" s="518" t="s">
        <v>20</v>
      </c>
      <c r="B175" s="472">
        <v>0.37762277610520134</v>
      </c>
      <c r="C175" s="473"/>
      <c r="D175" s="472">
        <v>0.20320310791332249</v>
      </c>
      <c r="E175" s="474"/>
      <c r="F175" s="474"/>
      <c r="G175" s="474"/>
      <c r="H175" s="473"/>
      <c r="I175" s="472">
        <v>0.20320310791332249</v>
      </c>
      <c r="J175" s="473"/>
      <c r="K175" s="472">
        <v>0.37762277610520134</v>
      </c>
      <c r="L175" s="473"/>
      <c r="M175" s="472">
        <v>0.20320310791332249</v>
      </c>
      <c r="N175" s="473"/>
      <c r="O175" s="472">
        <v>0.20320310791332249</v>
      </c>
      <c r="P175" s="473"/>
      <c r="Q175" s="472">
        <v>0.20320310791332249</v>
      </c>
      <c r="R175" s="473"/>
      <c r="S175" s="472">
        <v>0.37762277610520134</v>
      </c>
      <c r="T175" s="473"/>
      <c r="U175" s="472">
        <v>0.37762277610520134</v>
      </c>
      <c r="V175" s="473"/>
      <c r="W175" s="472">
        <v>0.38856602290156428</v>
      </c>
      <c r="X175" s="473"/>
      <c r="Y175" s="472">
        <v>0.37762277610520134</v>
      </c>
      <c r="Z175" s="473"/>
      <c r="AA175" s="472">
        <v>0.20852766040148335</v>
      </c>
      <c r="AB175" s="473"/>
      <c r="AC175" s="472">
        <v>0.16080478359682848</v>
      </c>
      <c r="AD175" s="473"/>
      <c r="AE175" s="472">
        <v>0.50609132832096015</v>
      </c>
      <c r="AF175" s="473"/>
      <c r="AG175" s="472">
        <v>4.3618067750623712</v>
      </c>
      <c r="AH175" s="473"/>
      <c r="AI175" s="472">
        <v>30.196166030886658</v>
      </c>
      <c r="AJ175" s="473"/>
      <c r="AK175" s="472">
        <v>1.8783931235216578</v>
      </c>
      <c r="AL175" s="473"/>
      <c r="AM175" s="472">
        <v>8.1923778194250332</v>
      </c>
      <c r="AN175" s="473"/>
      <c r="AO175" s="472">
        <v>8.309958270671201</v>
      </c>
      <c r="AP175" s="473"/>
      <c r="AS175" s="474"/>
    </row>
    <row r="176" spans="1:45" s="464" customFormat="1" ht="12.55" hidden="1" customHeight="1" x14ac:dyDescent="0.4">
      <c r="A176" s="518" t="s">
        <v>21</v>
      </c>
      <c r="B176" s="472">
        <v>2.311288377922154E-3</v>
      </c>
      <c r="C176" s="473"/>
      <c r="D176" s="472">
        <v>1.2245697898523708E-3</v>
      </c>
      <c r="E176" s="474"/>
      <c r="F176" s="474"/>
      <c r="G176" s="474"/>
      <c r="H176" s="473"/>
      <c r="I176" s="472">
        <v>1.2245697898523708E-3</v>
      </c>
      <c r="J176" s="473"/>
      <c r="K176" s="472">
        <v>2.311288377922154E-3</v>
      </c>
      <c r="L176" s="473"/>
      <c r="M176" s="472">
        <v>1.2245697898523708E-3</v>
      </c>
      <c r="N176" s="473"/>
      <c r="O176" s="472">
        <v>1.2245697898523708E-3</v>
      </c>
      <c r="P176" s="473"/>
      <c r="Q176" s="472">
        <v>1.2245697898523708E-3</v>
      </c>
      <c r="R176" s="473"/>
      <c r="S176" s="472">
        <v>2.311288377922154E-3</v>
      </c>
      <c r="T176" s="473"/>
      <c r="U176" s="472">
        <v>2.311288377922154E-3</v>
      </c>
      <c r="V176" s="473"/>
      <c r="W176" s="472">
        <v>2.3905126159434829E-3</v>
      </c>
      <c r="X176" s="473"/>
      <c r="Y176" s="472">
        <v>2.311288377922154E-3</v>
      </c>
      <c r="Z176" s="473"/>
      <c r="AA176" s="472">
        <v>1.2784256206030929E-3</v>
      </c>
      <c r="AB176" s="473"/>
      <c r="AC176" s="472">
        <v>1.1068526951316031E-3</v>
      </c>
      <c r="AD176" s="473"/>
      <c r="AE176" s="472">
        <v>5.7289800994850685E-3</v>
      </c>
      <c r="AF176" s="473"/>
      <c r="AG176" s="472">
        <v>2.4446641488748467E-2</v>
      </c>
      <c r="AH176" s="473"/>
      <c r="AI176" s="472">
        <v>0.23543674915117238</v>
      </c>
      <c r="AJ176" s="473"/>
      <c r="AK176" s="472">
        <v>1.3378180023401794E-2</v>
      </c>
      <c r="AL176" s="473"/>
      <c r="AM176" s="472">
        <v>6.7401381591836895E-2</v>
      </c>
      <c r="AN176" s="473"/>
      <c r="AO176" s="472">
        <v>6.0977290039554599E-2</v>
      </c>
      <c r="AP176" s="473"/>
      <c r="AS176" s="474"/>
    </row>
    <row r="177" spans="1:45" s="464" customFormat="1" ht="12.55" hidden="1" customHeight="1" x14ac:dyDescent="0.4">
      <c r="A177" s="519" t="s">
        <v>22</v>
      </c>
      <c r="B177" s="495">
        <v>233.39369474189101</v>
      </c>
      <c r="C177" s="496"/>
      <c r="D177" s="495">
        <v>124.05913281609605</v>
      </c>
      <c r="E177" s="497"/>
      <c r="F177" s="497"/>
      <c r="G177" s="497"/>
      <c r="H177" s="496"/>
      <c r="I177" s="495">
        <v>124.05913281609605</v>
      </c>
      <c r="J177" s="496"/>
      <c r="K177" s="495">
        <v>233.39369474189101</v>
      </c>
      <c r="L177" s="496"/>
      <c r="M177" s="495">
        <v>124.05913281609605</v>
      </c>
      <c r="N177" s="496"/>
      <c r="O177" s="495">
        <v>124.05913281609605</v>
      </c>
      <c r="P177" s="496"/>
      <c r="Q177" s="495">
        <v>124.05913281609605</v>
      </c>
      <c r="R177" s="496"/>
      <c r="S177" s="495">
        <v>233.39369474189101</v>
      </c>
      <c r="T177" s="496"/>
      <c r="U177" s="495">
        <v>233.39369474189101</v>
      </c>
      <c r="V177" s="496"/>
      <c r="W177" s="495">
        <v>236.9088642914852</v>
      </c>
      <c r="X177" s="496"/>
      <c r="Y177" s="495">
        <v>233.39369474189101</v>
      </c>
      <c r="Z177" s="496"/>
      <c r="AA177" s="495">
        <v>129.43755407652384</v>
      </c>
      <c r="AB177" s="496"/>
      <c r="AC177" s="495">
        <v>116.27924683403903</v>
      </c>
      <c r="AD177" s="496"/>
      <c r="AE177" s="495">
        <v>609.31535902846565</v>
      </c>
      <c r="AF177" s="496"/>
      <c r="AG177" s="495">
        <v>1891.1819048195196</v>
      </c>
      <c r="AH177" s="496"/>
      <c r="AI177" s="495">
        <v>15895.131752684563</v>
      </c>
      <c r="AJ177" s="496"/>
      <c r="AK177" s="495">
        <v>1356.9349317074432</v>
      </c>
      <c r="AL177" s="496"/>
      <c r="AM177" s="495">
        <v>5876.683129690663</v>
      </c>
      <c r="AN177" s="496"/>
      <c r="AO177" s="495">
        <v>5972.7017093677914</v>
      </c>
      <c r="AP177" s="496"/>
      <c r="AS177" s="486"/>
    </row>
    <row r="178" spans="1:45" s="465" customFormat="1" x14ac:dyDescent="0.4"/>
    <row r="179" spans="1:45" s="465" customFormat="1" x14ac:dyDescent="0.4">
      <c r="A179" s="513" t="s">
        <v>236</v>
      </c>
    </row>
    <row r="180" spans="1:45" s="465" customFormat="1" ht="63.55" customHeight="1" x14ac:dyDescent="0.4">
      <c r="A180" s="410"/>
      <c r="B180" s="649" t="s">
        <v>346</v>
      </c>
      <c r="C180" s="668" t="s">
        <v>172</v>
      </c>
      <c r="D180" s="668" t="s">
        <v>354</v>
      </c>
      <c r="E180" s="701" t="s">
        <v>357</v>
      </c>
      <c r="F180" s="701" t="s">
        <v>358</v>
      </c>
      <c r="G180" s="701" t="s">
        <v>359</v>
      </c>
      <c r="H180" s="668" t="s">
        <v>371</v>
      </c>
      <c r="I180" s="507" t="s">
        <v>180</v>
      </c>
      <c r="J180" s="507" t="s">
        <v>181</v>
      </c>
      <c r="K180" s="507" t="s">
        <v>182</v>
      </c>
      <c r="L180" s="507" t="s">
        <v>226</v>
      </c>
      <c r="M180" s="507" t="s">
        <v>355</v>
      </c>
      <c r="N180" s="705" t="s">
        <v>361</v>
      </c>
      <c r="O180" s="705" t="s">
        <v>362</v>
      </c>
      <c r="P180" s="705" t="s">
        <v>363</v>
      </c>
      <c r="Q180" s="530" t="s">
        <v>356</v>
      </c>
      <c r="R180" s="705" t="s">
        <v>419</v>
      </c>
      <c r="S180" s="705" t="s">
        <v>420</v>
      </c>
      <c r="T180" s="705" t="s">
        <v>421</v>
      </c>
      <c r="U180" s="530" t="s">
        <v>199</v>
      </c>
      <c r="V180" s="507" t="s">
        <v>200</v>
      </c>
      <c r="W180" s="668" t="s">
        <v>201</v>
      </c>
    </row>
    <row r="181" spans="1:45" s="465" customFormat="1" hidden="1" x14ac:dyDescent="0.4">
      <c r="A181" s="424" t="s">
        <v>214</v>
      </c>
      <c r="B181" s="650" t="s">
        <v>166</v>
      </c>
      <c r="C181" s="669" t="s">
        <v>166</v>
      </c>
      <c r="D181" s="669" t="s">
        <v>166</v>
      </c>
      <c r="E181" s="669"/>
      <c r="F181" s="669"/>
      <c r="G181" s="669"/>
      <c r="H181" s="669" t="s">
        <v>166</v>
      </c>
      <c r="I181" s="509" t="s">
        <v>166</v>
      </c>
      <c r="J181" s="509" t="s">
        <v>166</v>
      </c>
      <c r="K181" s="509" t="s">
        <v>166</v>
      </c>
      <c r="L181" s="509" t="s">
        <v>166</v>
      </c>
      <c r="M181" s="509" t="s">
        <v>166</v>
      </c>
      <c r="N181" s="508"/>
      <c r="O181" s="508"/>
      <c r="P181" s="508"/>
      <c r="Q181" s="508" t="s">
        <v>166</v>
      </c>
      <c r="R181" s="508"/>
      <c r="S181" s="508"/>
      <c r="T181" s="508"/>
      <c r="U181" s="508" t="s">
        <v>166</v>
      </c>
      <c r="V181" s="509" t="s">
        <v>166</v>
      </c>
      <c r="W181" s="669" t="s">
        <v>166</v>
      </c>
    </row>
    <row r="182" spans="1:45" s="465" customFormat="1" hidden="1" x14ac:dyDescent="0.4">
      <c r="A182" s="432" t="s">
        <v>237</v>
      </c>
      <c r="B182" s="651">
        <v>19456.094372389067</v>
      </c>
      <c r="C182" s="670">
        <v>1498.7937720761906</v>
      </c>
      <c r="D182" s="670">
        <v>2660.4368701403382</v>
      </c>
      <c r="E182" s="670"/>
      <c r="F182" s="670"/>
      <c r="G182" s="670"/>
      <c r="H182" s="670">
        <v>1457.5017675170616</v>
      </c>
      <c r="I182" s="510">
        <v>2660.4368701403382</v>
      </c>
      <c r="J182" s="510">
        <v>1419.3651841743686</v>
      </c>
      <c r="K182" s="510">
        <v>1419.3651841743686</v>
      </c>
      <c r="L182" s="510">
        <v>1419.3651841743686</v>
      </c>
      <c r="M182" s="510">
        <v>2660.4368701403382</v>
      </c>
      <c r="N182" s="482"/>
      <c r="O182" s="482"/>
      <c r="P182" s="482"/>
      <c r="Q182" s="482">
        <v>2660.4368701403382</v>
      </c>
      <c r="R182" s="482"/>
      <c r="S182" s="482"/>
      <c r="T182" s="482"/>
      <c r="U182" s="482">
        <v>1457.5017675170616</v>
      </c>
      <c r="V182" s="510">
        <v>1173.1005203961615</v>
      </c>
      <c r="W182" s="670">
        <v>5180.1693802618074</v>
      </c>
    </row>
    <row r="183" spans="1:45" s="465" customFormat="1" hidden="1" x14ac:dyDescent="0.4">
      <c r="A183" s="432" t="s">
        <v>238</v>
      </c>
      <c r="B183" s="651">
        <v>15618.787556130184</v>
      </c>
      <c r="C183" s="670">
        <v>1343.5125783147848</v>
      </c>
      <c r="D183" s="670">
        <v>2374.4852216991835</v>
      </c>
      <c r="E183" s="670"/>
      <c r="F183" s="670"/>
      <c r="G183" s="670"/>
      <c r="H183" s="670">
        <v>1317.77072336887</v>
      </c>
      <c r="I183" s="510">
        <v>2374.4852216991835</v>
      </c>
      <c r="J183" s="510">
        <v>1273.0187223568771</v>
      </c>
      <c r="K183" s="510">
        <v>1273.0187223568771</v>
      </c>
      <c r="L183" s="510">
        <v>1273.0187223568771</v>
      </c>
      <c r="M183" s="510">
        <v>2374.4852216991835</v>
      </c>
      <c r="N183" s="482"/>
      <c r="O183" s="482"/>
      <c r="P183" s="482"/>
      <c r="Q183" s="482">
        <v>2374.4852216991835</v>
      </c>
      <c r="R183" s="482"/>
      <c r="S183" s="482"/>
      <c r="T183" s="482"/>
      <c r="U183" s="482">
        <v>1317.77072336887</v>
      </c>
      <c r="V183" s="510">
        <v>1054.1433998925472</v>
      </c>
      <c r="W183" s="670">
        <v>4909.0087918089757</v>
      </c>
    </row>
    <row r="184" spans="1:45" s="465" customFormat="1" hidden="1" x14ac:dyDescent="0.4">
      <c r="A184" s="428" t="s">
        <v>1</v>
      </c>
      <c r="B184" s="651">
        <v>7630.1953051068649</v>
      </c>
      <c r="C184" s="670">
        <v>938.91365149517833</v>
      </c>
      <c r="D184" s="670">
        <v>1645.7389526789395</v>
      </c>
      <c r="E184" s="670"/>
      <c r="F184" s="670"/>
      <c r="G184" s="670"/>
      <c r="H184" s="670">
        <v>908.88194317077523</v>
      </c>
      <c r="I184" s="510">
        <v>1645.7389526789395</v>
      </c>
      <c r="J184" s="510">
        <v>890.58371637150219</v>
      </c>
      <c r="K184" s="510">
        <v>890.58371637150219</v>
      </c>
      <c r="L184" s="510">
        <v>890.58371637150219</v>
      </c>
      <c r="M184" s="510">
        <v>1645.7389526789395</v>
      </c>
      <c r="N184" s="482"/>
      <c r="O184" s="482"/>
      <c r="P184" s="482"/>
      <c r="Q184" s="482">
        <v>1645.7389526789395</v>
      </c>
      <c r="R184" s="482"/>
      <c r="S184" s="482"/>
      <c r="T184" s="482"/>
      <c r="U184" s="482">
        <v>908.88194317077523</v>
      </c>
      <c r="V184" s="510">
        <v>698.01768675721712</v>
      </c>
      <c r="W184" s="670">
        <v>1067.4934754873307</v>
      </c>
    </row>
    <row r="185" spans="1:45" s="465" customFormat="1" hidden="1" x14ac:dyDescent="0.4">
      <c r="A185" s="428" t="s">
        <v>215</v>
      </c>
      <c r="B185" s="651">
        <v>6314.6885603555675</v>
      </c>
      <c r="C185" s="670">
        <v>387.61487016705252</v>
      </c>
      <c r="D185" s="670">
        <v>689.16894069381101</v>
      </c>
      <c r="E185" s="670"/>
      <c r="F185" s="670"/>
      <c r="G185" s="670"/>
      <c r="H185" s="670">
        <v>375.26830784166236</v>
      </c>
      <c r="I185" s="510">
        <v>689.16894069381101</v>
      </c>
      <c r="J185" s="510">
        <v>366.99578842163311</v>
      </c>
      <c r="K185" s="510">
        <v>366.99578842163311</v>
      </c>
      <c r="L185" s="510">
        <v>366.99578842163311</v>
      </c>
      <c r="M185" s="510">
        <v>689.16894069381101</v>
      </c>
      <c r="N185" s="482"/>
      <c r="O185" s="482"/>
      <c r="P185" s="482"/>
      <c r="Q185" s="482">
        <v>689.16894069381101</v>
      </c>
      <c r="R185" s="482"/>
      <c r="S185" s="482"/>
      <c r="T185" s="482"/>
      <c r="U185" s="482">
        <v>375.26830784166236</v>
      </c>
      <c r="V185" s="510">
        <v>304.75677488795202</v>
      </c>
      <c r="W185" s="670">
        <v>882.18983954814303</v>
      </c>
    </row>
    <row r="186" spans="1:45" s="465" customFormat="1" hidden="1" x14ac:dyDescent="0.4">
      <c r="A186" s="428" t="s">
        <v>0</v>
      </c>
      <c r="B186" s="651">
        <v>1673.903690667745</v>
      </c>
      <c r="C186" s="670">
        <v>16.984056652554138</v>
      </c>
      <c r="D186" s="670">
        <v>39.57732832643287</v>
      </c>
      <c r="E186" s="670"/>
      <c r="F186" s="670"/>
      <c r="G186" s="670"/>
      <c r="H186" s="670">
        <v>33.620472356432359</v>
      </c>
      <c r="I186" s="510">
        <v>39.57732832643287</v>
      </c>
      <c r="J186" s="510">
        <v>15.439217563741916</v>
      </c>
      <c r="K186" s="510">
        <v>15.439217563741916</v>
      </c>
      <c r="L186" s="510">
        <v>15.439217563741916</v>
      </c>
      <c r="M186" s="510">
        <v>39.57732832643287</v>
      </c>
      <c r="N186" s="482"/>
      <c r="O186" s="482"/>
      <c r="P186" s="482"/>
      <c r="Q186" s="482">
        <v>39.57732832643287</v>
      </c>
      <c r="R186" s="482"/>
      <c r="S186" s="482"/>
      <c r="T186" s="482"/>
      <c r="U186" s="482">
        <v>33.620472356432359</v>
      </c>
      <c r="V186" s="510">
        <v>51.368938247378075</v>
      </c>
      <c r="W186" s="670">
        <v>2959.3254767734998</v>
      </c>
    </row>
    <row r="187" spans="1:45" s="465" customFormat="1" hidden="1" x14ac:dyDescent="0.4">
      <c r="A187" s="508" t="s">
        <v>239</v>
      </c>
      <c r="B187" s="654">
        <v>3.1758706785301953</v>
      </c>
      <c r="C187" s="673">
        <v>0.1044138668451613</v>
      </c>
      <c r="D187" s="673">
        <v>0.20605740643274575</v>
      </c>
      <c r="E187" s="673"/>
      <c r="F187" s="673"/>
      <c r="G187" s="673"/>
      <c r="H187" s="673">
        <v>9.8268670184278165E-2</v>
      </c>
      <c r="I187" s="525">
        <v>0.20605740643274575</v>
      </c>
      <c r="J187" s="525">
        <v>9.7463881232335001E-2</v>
      </c>
      <c r="K187" s="525">
        <v>9.7463881232335001E-2</v>
      </c>
      <c r="L187" s="525">
        <v>9.7463881232335001E-2</v>
      </c>
      <c r="M187" s="525">
        <v>0.20605740643274575</v>
      </c>
      <c r="N187" s="721"/>
      <c r="O187" s="721"/>
      <c r="P187" s="721"/>
      <c r="Q187" s="721">
        <v>0.20605740643274575</v>
      </c>
      <c r="R187" s="721"/>
      <c r="S187" s="721"/>
      <c r="T187" s="721"/>
      <c r="U187" s="721">
        <v>9.8268670184278165E-2</v>
      </c>
      <c r="V187" s="525">
        <v>0.10889586058072115</v>
      </c>
      <c r="W187" s="673">
        <v>0.67868125672156066</v>
      </c>
    </row>
    <row r="188" spans="1:45" s="465" customFormat="1" x14ac:dyDescent="0.4">
      <c r="A188" s="407" t="s">
        <v>219</v>
      </c>
      <c r="B188" s="655"/>
      <c r="C188" s="674"/>
      <c r="D188" s="674"/>
      <c r="E188" s="702"/>
      <c r="F188" s="702"/>
      <c r="G188" s="702"/>
      <c r="H188" s="674"/>
      <c r="I188" s="527"/>
      <c r="J188" s="527"/>
      <c r="K188" s="527"/>
      <c r="L188" s="527"/>
      <c r="M188" s="527"/>
      <c r="N188" s="526"/>
      <c r="O188" s="526"/>
      <c r="P188" s="526"/>
      <c r="Q188" s="526"/>
      <c r="R188" s="526"/>
      <c r="S188" s="526"/>
      <c r="T188" s="526"/>
      <c r="U188" s="526"/>
      <c r="V188" s="527"/>
      <c r="W188" s="674"/>
    </row>
    <row r="189" spans="1:45" s="465" customFormat="1" x14ac:dyDescent="0.4">
      <c r="A189" s="428" t="s">
        <v>2</v>
      </c>
      <c r="B189" s="653">
        <v>0.79199181260588514</v>
      </c>
      <c r="C189" s="672">
        <v>0.13532660783461764</v>
      </c>
      <c r="D189" s="672">
        <v>0.23791754594774889</v>
      </c>
      <c r="E189" s="704">
        <f>D189</f>
        <v>0.23791754594774889</v>
      </c>
      <c r="F189" s="704">
        <f t="shared" ref="F189:G189" si="12">E189</f>
        <v>0.23791754594774889</v>
      </c>
      <c r="G189" s="704">
        <f t="shared" si="12"/>
        <v>0.23791754594774889</v>
      </c>
      <c r="H189" s="672">
        <v>0.13392911904762864</v>
      </c>
      <c r="I189" s="512">
        <v>0.23791754594774889</v>
      </c>
      <c r="J189" s="512">
        <v>0.12831184283542918</v>
      </c>
      <c r="K189" s="512">
        <v>0.12831184283542918</v>
      </c>
      <c r="L189" s="512">
        <v>0.12831184283542918</v>
      </c>
      <c r="M189" s="512">
        <v>0.23791754594774889</v>
      </c>
      <c r="N189" s="528">
        <f>M189</f>
        <v>0.23791754594774889</v>
      </c>
      <c r="O189" s="528">
        <f t="shared" ref="O189:P189" si="13">N189</f>
        <v>0.23791754594774889</v>
      </c>
      <c r="P189" s="528">
        <f t="shared" si="13"/>
        <v>0.23791754594774889</v>
      </c>
      <c r="Q189" s="470">
        <v>0.23791754594774889</v>
      </c>
      <c r="R189" s="528">
        <f>Q189</f>
        <v>0.23791754594774889</v>
      </c>
      <c r="S189" s="528">
        <f t="shared" ref="S189:T189" si="14">R189</f>
        <v>0.23791754594774889</v>
      </c>
      <c r="T189" s="528">
        <f t="shared" si="14"/>
        <v>0.23791754594774889</v>
      </c>
      <c r="U189" s="470">
        <v>0.13392911904762864</v>
      </c>
      <c r="V189" s="512">
        <v>0.11449360352033082</v>
      </c>
      <c r="W189" s="672">
        <v>0.37139809661833523</v>
      </c>
    </row>
    <row r="190" spans="1:45" s="465" customFormat="1" x14ac:dyDescent="0.4">
      <c r="A190" s="428" t="s">
        <v>3</v>
      </c>
      <c r="B190" s="653">
        <v>4.6757827475319456</v>
      </c>
      <c r="C190" s="672">
        <v>0.91891652033853966</v>
      </c>
      <c r="D190" s="672">
        <v>1.6006734091748598</v>
      </c>
      <c r="E190" s="704">
        <f t="shared" ref="E190:G190" si="15">D190</f>
        <v>1.6006734091748598</v>
      </c>
      <c r="F190" s="704">
        <f t="shared" si="15"/>
        <v>1.6006734091748598</v>
      </c>
      <c r="G190" s="704">
        <f t="shared" si="15"/>
        <v>1.6006734091748598</v>
      </c>
      <c r="H190" s="672">
        <v>0.84614124568009674</v>
      </c>
      <c r="I190" s="512">
        <v>1.6006734091748598</v>
      </c>
      <c r="J190" s="512">
        <v>0.87230066469161183</v>
      </c>
      <c r="K190" s="512">
        <v>0.87230066469161183</v>
      </c>
      <c r="L190" s="512">
        <v>0.87230066469161183</v>
      </c>
      <c r="M190" s="512">
        <v>1.6006734091748598</v>
      </c>
      <c r="N190" s="528">
        <f t="shared" ref="N190:P190" si="16">M190</f>
        <v>1.6006734091748598</v>
      </c>
      <c r="O190" s="528">
        <f t="shared" si="16"/>
        <v>1.6006734091748598</v>
      </c>
      <c r="P190" s="528">
        <f t="shared" si="16"/>
        <v>1.6006734091748598</v>
      </c>
      <c r="Q190" s="470">
        <v>1.6006734091748598</v>
      </c>
      <c r="R190" s="528">
        <f t="shared" ref="R190:T190" si="17">Q190</f>
        <v>1.6006734091748598</v>
      </c>
      <c r="S190" s="528">
        <f t="shared" si="17"/>
        <v>1.6006734091748598</v>
      </c>
      <c r="T190" s="528">
        <f t="shared" si="17"/>
        <v>1.6006734091748598</v>
      </c>
      <c r="U190" s="470">
        <v>0.84614124568009674</v>
      </c>
      <c r="V190" s="512">
        <v>0.66955527990502384</v>
      </c>
      <c r="W190" s="672">
        <v>0.92370585669245753</v>
      </c>
    </row>
    <row r="191" spans="1:45" s="465" customFormat="1" x14ac:dyDescent="0.4">
      <c r="A191" s="428" t="s">
        <v>4</v>
      </c>
      <c r="B191" s="653">
        <v>1.68882762989609</v>
      </c>
      <c r="C191" s="672">
        <v>0.13505401817628493</v>
      </c>
      <c r="D191" s="672">
        <v>0.24277204418357384</v>
      </c>
      <c r="E191" s="704">
        <f t="shared" ref="E191:G191" si="18">D191</f>
        <v>0.24277204418357384</v>
      </c>
      <c r="F191" s="704">
        <f t="shared" si="18"/>
        <v>0.24277204418357384</v>
      </c>
      <c r="G191" s="704">
        <f t="shared" si="18"/>
        <v>0.24277204418357384</v>
      </c>
      <c r="H191" s="672">
        <v>0.14469053127021084</v>
      </c>
      <c r="I191" s="512">
        <v>0.24277204418357384</v>
      </c>
      <c r="J191" s="512">
        <v>0.12768868306467543</v>
      </c>
      <c r="K191" s="512">
        <v>0.12768868306467543</v>
      </c>
      <c r="L191" s="512">
        <v>0.12768868306467543</v>
      </c>
      <c r="M191" s="512">
        <v>0.24277204418357384</v>
      </c>
      <c r="N191" s="528">
        <f t="shared" ref="N191:P191" si="19">M191</f>
        <v>0.24277204418357384</v>
      </c>
      <c r="O191" s="528">
        <f t="shared" si="19"/>
        <v>0.24277204418357384</v>
      </c>
      <c r="P191" s="528">
        <f t="shared" si="19"/>
        <v>0.24277204418357384</v>
      </c>
      <c r="Q191" s="470">
        <v>0.24277204418357384</v>
      </c>
      <c r="R191" s="528">
        <f t="shared" ref="R191:T191" si="20">Q191</f>
        <v>0.24277204418357384</v>
      </c>
      <c r="S191" s="528">
        <f t="shared" si="20"/>
        <v>0.24277204418357384</v>
      </c>
      <c r="T191" s="528">
        <f t="shared" si="20"/>
        <v>0.24277204418357384</v>
      </c>
      <c r="U191" s="470">
        <v>0.14469053127021084</v>
      </c>
      <c r="V191" s="512">
        <v>0.14083992687145763</v>
      </c>
      <c r="W191" s="672">
        <v>0.88024083151945964</v>
      </c>
    </row>
    <row r="192" spans="1:45" s="465" customFormat="1" x14ac:dyDescent="0.4">
      <c r="A192" s="428" t="s">
        <v>5</v>
      </c>
      <c r="B192" s="653">
        <v>0.65048862370492722</v>
      </c>
      <c r="C192" s="672">
        <v>8.242647409826688E-2</v>
      </c>
      <c r="D192" s="672">
        <v>0.1471740589290256</v>
      </c>
      <c r="E192" s="704">
        <f t="shared" ref="E192:G192" si="21">D192</f>
        <v>0.1471740589290256</v>
      </c>
      <c r="F192" s="704">
        <f t="shared" si="21"/>
        <v>0.1471740589290256</v>
      </c>
      <c r="G192" s="704">
        <f t="shared" si="21"/>
        <v>0.1471740589290256</v>
      </c>
      <c r="H192" s="672">
        <v>8.5326825093599831E-2</v>
      </c>
      <c r="I192" s="512">
        <v>0.1471740589290256</v>
      </c>
      <c r="J192" s="512">
        <v>7.7999288810693623E-2</v>
      </c>
      <c r="K192" s="512">
        <v>7.7999288810693623E-2</v>
      </c>
      <c r="L192" s="512">
        <v>7.7999288810693623E-2</v>
      </c>
      <c r="M192" s="512">
        <v>0.1471740589290256</v>
      </c>
      <c r="N192" s="528">
        <f t="shared" ref="N192:P192" si="22">M192</f>
        <v>0.1471740589290256</v>
      </c>
      <c r="O192" s="528">
        <f t="shared" si="22"/>
        <v>0.1471740589290256</v>
      </c>
      <c r="P192" s="528">
        <f t="shared" si="22"/>
        <v>0.1471740589290256</v>
      </c>
      <c r="Q192" s="470">
        <v>0.1471740589290256</v>
      </c>
      <c r="R192" s="528">
        <f t="shared" ref="R192:T192" si="23">Q192</f>
        <v>0.1471740589290256</v>
      </c>
      <c r="S192" s="528">
        <f t="shared" si="23"/>
        <v>0.1471740589290256</v>
      </c>
      <c r="T192" s="528">
        <f t="shared" si="23"/>
        <v>0.1471740589290256</v>
      </c>
      <c r="U192" s="470">
        <v>8.5326825093599831E-2</v>
      </c>
      <c r="V192" s="512">
        <v>7.6770444062228202E-2</v>
      </c>
      <c r="W192" s="672">
        <v>0.33462034450512274</v>
      </c>
    </row>
    <row r="193" spans="1:34" s="465" customFormat="1" x14ac:dyDescent="0.4">
      <c r="A193" s="433" t="s">
        <v>6</v>
      </c>
      <c r="B193" s="653">
        <v>0.30889478306734608</v>
      </c>
      <c r="C193" s="672">
        <v>3.8188546180756483E-2</v>
      </c>
      <c r="D193" s="672">
        <v>6.7939799626644648E-2</v>
      </c>
      <c r="E193" s="704">
        <f t="shared" ref="E193:G193" si="24">D193</f>
        <v>6.7939799626644648E-2</v>
      </c>
      <c r="F193" s="704">
        <f t="shared" si="24"/>
        <v>6.7939799626644648E-2</v>
      </c>
      <c r="G193" s="704">
        <f t="shared" si="24"/>
        <v>6.7939799626644648E-2</v>
      </c>
      <c r="H193" s="672">
        <v>3.8727226352348619E-2</v>
      </c>
      <c r="I193" s="470">
        <v>6.7939799626644648E-2</v>
      </c>
      <c r="J193" s="470">
        <v>3.6154272440866692E-2</v>
      </c>
      <c r="K193" s="470">
        <v>3.6154272440866692E-2</v>
      </c>
      <c r="L193" s="470">
        <v>3.6154272440866692E-2</v>
      </c>
      <c r="M193" s="470">
        <v>6.7939799626644648E-2</v>
      </c>
      <c r="N193" s="528">
        <f t="shared" ref="N193:P193" si="25">M193</f>
        <v>6.7939799626644648E-2</v>
      </c>
      <c r="O193" s="528">
        <f t="shared" si="25"/>
        <v>6.7939799626644648E-2</v>
      </c>
      <c r="P193" s="528">
        <f t="shared" si="25"/>
        <v>6.7939799626644648E-2</v>
      </c>
      <c r="Q193" s="470">
        <v>6.7939799626644648E-2</v>
      </c>
      <c r="R193" s="528">
        <f t="shared" ref="R193:T193" si="26">Q193</f>
        <v>6.7939799626644648E-2</v>
      </c>
      <c r="S193" s="528">
        <f t="shared" si="26"/>
        <v>6.7939799626644648E-2</v>
      </c>
      <c r="T193" s="528">
        <f t="shared" si="26"/>
        <v>6.7939799626644648E-2</v>
      </c>
      <c r="U193" s="470">
        <v>3.8727226352348619E-2</v>
      </c>
      <c r="V193" s="470">
        <v>3.3247860289947147E-2</v>
      </c>
      <c r="W193" s="672">
        <v>0.12828684707807303</v>
      </c>
    </row>
    <row r="194" spans="1:34" s="465" customFormat="1" x14ac:dyDescent="0.4">
      <c r="A194" s="428" t="s">
        <v>7</v>
      </c>
      <c r="B194" s="653">
        <v>5.2955870643798102</v>
      </c>
      <c r="C194" s="672">
        <v>0.45973648672984968</v>
      </c>
      <c r="D194" s="672">
        <v>0.82898177941023898</v>
      </c>
      <c r="E194" s="704">
        <f t="shared" ref="E194:G194" si="27">D194</f>
        <v>0.82898177941023898</v>
      </c>
      <c r="F194" s="704">
        <f t="shared" si="27"/>
        <v>0.82898177941023898</v>
      </c>
      <c r="G194" s="704">
        <f t="shared" si="27"/>
        <v>0.82898177941023898</v>
      </c>
      <c r="H194" s="672">
        <v>0.54246652525231054</v>
      </c>
      <c r="I194" s="512">
        <v>0.82898177941023898</v>
      </c>
      <c r="J194" s="512">
        <v>0.43448894534999399</v>
      </c>
      <c r="K194" s="512">
        <v>0.43448894534999399</v>
      </c>
      <c r="L194" s="512">
        <v>0.43448894534999399</v>
      </c>
      <c r="M194" s="512">
        <v>0.82898177941023898</v>
      </c>
      <c r="N194" s="528">
        <f t="shared" ref="N194:P194" si="28">M194</f>
        <v>0.82898177941023898</v>
      </c>
      <c r="O194" s="528">
        <f t="shared" si="28"/>
        <v>0.82898177941023898</v>
      </c>
      <c r="P194" s="528">
        <f t="shared" si="28"/>
        <v>0.82898177941023898</v>
      </c>
      <c r="Q194" s="470">
        <v>0.82898177941023898</v>
      </c>
      <c r="R194" s="528">
        <f t="shared" ref="R194:T194" si="29">Q194</f>
        <v>0.82898177941023898</v>
      </c>
      <c r="S194" s="528">
        <f t="shared" si="29"/>
        <v>0.82898177941023898</v>
      </c>
      <c r="T194" s="528">
        <f t="shared" si="29"/>
        <v>0.82898177941023898</v>
      </c>
      <c r="U194" s="470">
        <v>0.54246652525231054</v>
      </c>
      <c r="V194" s="512">
        <v>0.42086269104545959</v>
      </c>
      <c r="W194" s="672">
        <v>0.41065813291754932</v>
      </c>
    </row>
    <row r="195" spans="1:34" s="465" customFormat="1" x14ac:dyDescent="0.4">
      <c r="A195" s="428" t="s">
        <v>8</v>
      </c>
      <c r="B195" s="653">
        <v>1.1973522700417218E-2</v>
      </c>
      <c r="C195" s="672">
        <v>6.919334874733664E-4</v>
      </c>
      <c r="D195" s="672">
        <v>1.2671496840607566E-3</v>
      </c>
      <c r="E195" s="704">
        <f t="shared" ref="E195:G195" si="30">D195</f>
        <v>1.2671496840607566E-3</v>
      </c>
      <c r="F195" s="704">
        <f t="shared" si="30"/>
        <v>1.2671496840607566E-3</v>
      </c>
      <c r="G195" s="704">
        <f t="shared" si="30"/>
        <v>1.2671496840607566E-3</v>
      </c>
      <c r="H195" s="672">
        <v>8.111481151864688E-4</v>
      </c>
      <c r="I195" s="512">
        <v>1.2671496840607566E-3</v>
      </c>
      <c r="J195" s="512">
        <v>6.5260246548448501E-4</v>
      </c>
      <c r="K195" s="512">
        <v>6.5260246548448501E-4</v>
      </c>
      <c r="L195" s="512">
        <v>6.5260246548448501E-4</v>
      </c>
      <c r="M195" s="512">
        <v>1.2671496840607566E-3</v>
      </c>
      <c r="N195" s="528">
        <f t="shared" ref="N195:P195" si="31">M195</f>
        <v>1.2671496840607566E-3</v>
      </c>
      <c r="O195" s="528">
        <f t="shared" si="31"/>
        <v>1.2671496840607566E-3</v>
      </c>
      <c r="P195" s="528">
        <f t="shared" si="31"/>
        <v>1.2671496840607566E-3</v>
      </c>
      <c r="Q195" s="470">
        <v>1.2671496840607566E-3</v>
      </c>
      <c r="R195" s="528">
        <f t="shared" ref="R195:T195" si="32">Q195</f>
        <v>1.2671496840607566E-3</v>
      </c>
      <c r="S195" s="528">
        <f t="shared" si="32"/>
        <v>1.2671496840607566E-3</v>
      </c>
      <c r="T195" s="528">
        <f t="shared" si="32"/>
        <v>1.2671496840607566E-3</v>
      </c>
      <c r="U195" s="470">
        <v>8.111481151864688E-4</v>
      </c>
      <c r="V195" s="512">
        <v>8.2913653648611385E-4</v>
      </c>
      <c r="W195" s="672">
        <v>6.2516453139143703E-3</v>
      </c>
    </row>
    <row r="196" spans="1:34" s="465" customFormat="1" x14ac:dyDescent="0.4">
      <c r="A196" s="428" t="s">
        <v>9</v>
      </c>
      <c r="B196" s="653">
        <v>2.4071618321752059E-2</v>
      </c>
      <c r="C196" s="672">
        <v>1.5300096241582727E-3</v>
      </c>
      <c r="D196" s="672">
        <v>2.7754910875491807E-3</v>
      </c>
      <c r="E196" s="704">
        <f t="shared" ref="E196:G196" si="33">D196</f>
        <v>2.7754910875491807E-3</v>
      </c>
      <c r="F196" s="704">
        <f t="shared" si="33"/>
        <v>2.7754910875491807E-3</v>
      </c>
      <c r="G196" s="704">
        <f t="shared" si="33"/>
        <v>2.7754910875491807E-3</v>
      </c>
      <c r="H196" s="672">
        <v>1.6935338883092644E-3</v>
      </c>
      <c r="I196" s="512">
        <v>2.7754910875491807E-3</v>
      </c>
      <c r="J196" s="512">
        <v>1.4448484984563301E-3</v>
      </c>
      <c r="K196" s="512">
        <v>1.4448484984563301E-3</v>
      </c>
      <c r="L196" s="512">
        <v>1.4448484984563301E-3</v>
      </c>
      <c r="M196" s="512">
        <v>2.7754910875491807E-3</v>
      </c>
      <c r="N196" s="528">
        <f t="shared" ref="N196:P196" si="34">M196</f>
        <v>2.7754910875491807E-3</v>
      </c>
      <c r="O196" s="528">
        <f t="shared" si="34"/>
        <v>2.7754910875491807E-3</v>
      </c>
      <c r="P196" s="528">
        <f t="shared" si="34"/>
        <v>2.7754910875491807E-3</v>
      </c>
      <c r="Q196" s="470">
        <v>2.7754910875491807E-3</v>
      </c>
      <c r="R196" s="528">
        <f t="shared" ref="R196:T196" si="35">Q196</f>
        <v>2.7754910875491807E-3</v>
      </c>
      <c r="S196" s="528">
        <f t="shared" si="35"/>
        <v>2.7754910875491807E-3</v>
      </c>
      <c r="T196" s="528">
        <f t="shared" si="35"/>
        <v>2.7754910875491807E-3</v>
      </c>
      <c r="U196" s="470">
        <v>1.6935338883092644E-3</v>
      </c>
      <c r="V196" s="512">
        <v>1.7643520388164087E-3</v>
      </c>
      <c r="W196" s="672">
        <v>1.4108936045761125E-2</v>
      </c>
    </row>
    <row r="197" spans="1:34" s="465" customFormat="1" x14ac:dyDescent="0.4">
      <c r="A197" s="428" t="s">
        <v>220</v>
      </c>
      <c r="B197" s="653">
        <v>2.534210257952429</v>
      </c>
      <c r="C197" s="672">
        <v>0.21436596667760274</v>
      </c>
      <c r="D197" s="672">
        <v>0.37762277610520134</v>
      </c>
      <c r="E197" s="704">
        <f t="shared" ref="E197:G197" si="36">D197</f>
        <v>0.37762277610520134</v>
      </c>
      <c r="F197" s="704">
        <f t="shared" si="36"/>
        <v>0.37762277610520134</v>
      </c>
      <c r="G197" s="704">
        <f t="shared" si="36"/>
        <v>0.37762277610520134</v>
      </c>
      <c r="H197" s="672">
        <v>0.20852766040148335</v>
      </c>
      <c r="I197" s="512">
        <v>0.37762277610520134</v>
      </c>
      <c r="J197" s="512">
        <v>0.20320310791332249</v>
      </c>
      <c r="K197" s="512">
        <v>0.20320310791332249</v>
      </c>
      <c r="L197" s="512">
        <v>0.20320310791332249</v>
      </c>
      <c r="M197" s="512">
        <v>0.37762277610520134</v>
      </c>
      <c r="N197" s="528">
        <f t="shared" ref="N197:P197" si="37">M197</f>
        <v>0.37762277610520134</v>
      </c>
      <c r="O197" s="528">
        <f t="shared" si="37"/>
        <v>0.37762277610520134</v>
      </c>
      <c r="P197" s="528">
        <f t="shared" si="37"/>
        <v>0.37762277610520134</v>
      </c>
      <c r="Q197" s="470">
        <v>0.37762277610520134</v>
      </c>
      <c r="R197" s="528">
        <f t="shared" ref="R197:T197" si="38">Q197</f>
        <v>0.37762277610520134</v>
      </c>
      <c r="S197" s="528">
        <f t="shared" si="38"/>
        <v>0.37762277610520134</v>
      </c>
      <c r="T197" s="528">
        <f t="shared" si="38"/>
        <v>0.37762277610520134</v>
      </c>
      <c r="U197" s="470">
        <v>0.20852766040148335</v>
      </c>
      <c r="V197" s="512">
        <v>0.16080478359682848</v>
      </c>
      <c r="W197" s="672">
        <v>0.50609132832096015</v>
      </c>
    </row>
    <row r="198" spans="1:34" s="465" customFormat="1" x14ac:dyDescent="0.4">
      <c r="A198" s="428" t="s">
        <v>10</v>
      </c>
      <c r="B198" s="653">
        <v>1.9205490555699169E-2</v>
      </c>
      <c r="C198" s="672">
        <v>1.294119779488837E-3</v>
      </c>
      <c r="D198" s="672">
        <v>2.311288377922154E-3</v>
      </c>
      <c r="E198" s="704">
        <f t="shared" ref="E198:G198" si="39">D198</f>
        <v>2.311288377922154E-3</v>
      </c>
      <c r="F198" s="704">
        <f t="shared" si="39"/>
        <v>2.311288377922154E-3</v>
      </c>
      <c r="G198" s="704">
        <f t="shared" si="39"/>
        <v>2.311288377922154E-3</v>
      </c>
      <c r="H198" s="672">
        <v>1.2784256206030929E-3</v>
      </c>
      <c r="I198" s="512">
        <v>2.311288377922154E-3</v>
      </c>
      <c r="J198" s="512">
        <v>1.2245697898523708E-3</v>
      </c>
      <c r="K198" s="512">
        <v>1.2245697898523708E-3</v>
      </c>
      <c r="L198" s="512">
        <v>1.2245697898523708E-3</v>
      </c>
      <c r="M198" s="512">
        <v>2.311288377922154E-3</v>
      </c>
      <c r="N198" s="528">
        <f t="shared" ref="N198:P198" si="40">M198</f>
        <v>2.311288377922154E-3</v>
      </c>
      <c r="O198" s="528">
        <f t="shared" si="40"/>
        <v>2.311288377922154E-3</v>
      </c>
      <c r="P198" s="528">
        <f t="shared" si="40"/>
        <v>2.311288377922154E-3</v>
      </c>
      <c r="Q198" s="470">
        <v>2.311288377922154E-3</v>
      </c>
      <c r="R198" s="528">
        <f t="shared" ref="R198:T198" si="41">Q198</f>
        <v>2.311288377922154E-3</v>
      </c>
      <c r="S198" s="528">
        <f t="shared" si="41"/>
        <v>2.311288377922154E-3</v>
      </c>
      <c r="T198" s="528">
        <f t="shared" si="41"/>
        <v>2.311288377922154E-3</v>
      </c>
      <c r="U198" s="470">
        <v>1.2784256206030929E-3</v>
      </c>
      <c r="V198" s="512">
        <v>1.1068526951316031E-3</v>
      </c>
      <c r="W198" s="672">
        <v>5.7289800994850685E-3</v>
      </c>
    </row>
    <row r="199" spans="1:34" s="465" customFormat="1" x14ac:dyDescent="0.4">
      <c r="A199" s="430" t="s">
        <v>221</v>
      </c>
      <c r="B199" s="652">
        <v>1429.7275092176635</v>
      </c>
      <c r="C199" s="671">
        <v>131.05654477934692</v>
      </c>
      <c r="D199" s="671">
        <v>233.39369474189101</v>
      </c>
      <c r="E199" s="703">
        <f>$D$199*($H$12*$I$12)/($H13*$I13)</f>
        <v>192.13952484996636</v>
      </c>
      <c r="F199" s="703">
        <f>$D$199*($H$12*$I$12)/($H14*$I14)</f>
        <v>308.19399555178506</v>
      </c>
      <c r="G199" s="703">
        <f>$D$199*($H$12*$I$12)/($H15*$I15)</f>
        <v>501.78526111392449</v>
      </c>
      <c r="H199" s="671">
        <v>129.43755407652384</v>
      </c>
      <c r="I199" s="511">
        <v>233.39369474189101</v>
      </c>
      <c r="J199" s="511">
        <v>124.05913281609605</v>
      </c>
      <c r="K199" s="511">
        <v>124.05913281609605</v>
      </c>
      <c r="L199" s="511">
        <v>124.05913281609605</v>
      </c>
      <c r="M199" s="511">
        <v>233.39369474189101</v>
      </c>
      <c r="N199" s="707">
        <f>$M$199*($H$12*$I$12)/($H13*$I13)</f>
        <v>192.13952484996636</v>
      </c>
      <c r="O199" s="707">
        <f>$M$199*($H$12*$I$12)/($H14*$I14)</f>
        <v>308.19399555178506</v>
      </c>
      <c r="P199" s="707">
        <f>$M$199*($H$12*$I$12)/($H15*$I15)</f>
        <v>501.78526111392449</v>
      </c>
      <c r="Q199" s="493">
        <v>233.39369474189101</v>
      </c>
      <c r="R199" s="707">
        <f>$Q$199*($H$12*$I$12)/($H13*$I13)</f>
        <v>192.13952484996636</v>
      </c>
      <c r="S199" s="707">
        <f>$Q$199*($H$12*$I$12)/($H14*$I14)</f>
        <v>308.19399555178506</v>
      </c>
      <c r="T199" s="707">
        <f>$Q$199*($H$12*$I$12)/($H15*$I15)</f>
        <v>501.78526111392449</v>
      </c>
      <c r="U199" s="493">
        <v>129.43755407652384</v>
      </c>
      <c r="V199" s="511">
        <v>116.27924683403903</v>
      </c>
      <c r="W199" s="671">
        <v>609.31535902846565</v>
      </c>
    </row>
    <row r="200" spans="1:34" s="465" customFormat="1" x14ac:dyDescent="0.4">
      <c r="E200" s="528"/>
      <c r="F200" s="528"/>
      <c r="G200" s="528"/>
    </row>
    <row r="201" spans="1:34" s="378" customFormat="1" x14ac:dyDescent="0.4">
      <c r="A201" s="715" t="s">
        <v>240</v>
      </c>
      <c r="E201" s="528"/>
      <c r="F201" s="528"/>
      <c r="G201" s="528"/>
      <c r="AH201" s="465"/>
    </row>
    <row r="202" spans="1:34" s="378" customFormat="1" ht="24.9" x14ac:dyDescent="0.4">
      <c r="A202" s="380"/>
      <c r="B202" s="649" t="s">
        <v>346</v>
      </c>
      <c r="C202" s="656"/>
      <c r="R202" s="667" t="s">
        <v>405</v>
      </c>
      <c r="S202" s="667"/>
      <c r="T202" s="667"/>
      <c r="U202" s="667"/>
      <c r="V202" s="667"/>
      <c r="W202" s="667"/>
      <c r="X202" s="667"/>
      <c r="Y202" s="667"/>
      <c r="Z202" s="667"/>
      <c r="AA202" s="667"/>
    </row>
    <row r="203" spans="1:34" s="378" customFormat="1" ht="10" customHeight="1" x14ac:dyDescent="0.4">
      <c r="A203" s="433"/>
      <c r="B203" s="724" t="s">
        <v>166</v>
      </c>
      <c r="C203" s="725"/>
      <c r="R203" s="667"/>
      <c r="S203" s="667"/>
      <c r="T203" s="667"/>
      <c r="U203" s="667"/>
      <c r="V203" s="667"/>
      <c r="W203" s="667"/>
      <c r="X203" s="667"/>
      <c r="Y203" s="667"/>
      <c r="Z203" s="667"/>
      <c r="AA203" s="667"/>
    </row>
    <row r="204" spans="1:34" s="425" customFormat="1" x14ac:dyDescent="0.4">
      <c r="A204" s="377"/>
      <c r="B204" s="650" t="s">
        <v>244</v>
      </c>
      <c r="C204" s="657" t="s">
        <v>48</v>
      </c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34" s="378" customFormat="1" hidden="1" x14ac:dyDescent="0.4">
      <c r="A205" s="433" t="s">
        <v>230</v>
      </c>
      <c r="B205" s="651">
        <v>58279.984500867911</v>
      </c>
      <c r="C205" s="658">
        <v>1661712.4480936388</v>
      </c>
      <c r="R205" s="667"/>
      <c r="S205" s="667"/>
      <c r="T205" s="667"/>
      <c r="U205" s="667"/>
      <c r="V205" s="667"/>
      <c r="W205" s="667"/>
      <c r="X205" s="667"/>
      <c r="Y205" s="667"/>
      <c r="Z205" s="667"/>
      <c r="AA205" s="667"/>
    </row>
    <row r="206" spans="1:34" s="378" customFormat="1" hidden="1" x14ac:dyDescent="0.4">
      <c r="A206" s="433" t="s">
        <v>231</v>
      </c>
      <c r="B206" s="651">
        <v>56829.224314541541</v>
      </c>
      <c r="C206" s="658">
        <v>1077348.701832386</v>
      </c>
      <c r="R206" s="667"/>
      <c r="S206" s="667"/>
      <c r="T206" s="667"/>
      <c r="U206" s="667"/>
      <c r="V206" s="667"/>
      <c r="W206" s="667"/>
      <c r="X206" s="667"/>
      <c r="Y206" s="667"/>
      <c r="Z206" s="667"/>
      <c r="AA206" s="667"/>
    </row>
    <row r="207" spans="1:34" s="378" customFormat="1" hidden="1" x14ac:dyDescent="0.4">
      <c r="A207" s="433" t="s">
        <v>49</v>
      </c>
      <c r="B207" s="651">
        <v>1721.6979810374451</v>
      </c>
      <c r="C207" s="658">
        <v>555207.15288789279</v>
      </c>
      <c r="R207" s="667"/>
      <c r="S207" s="667"/>
      <c r="T207" s="667"/>
      <c r="U207" s="667"/>
      <c r="V207" s="667"/>
      <c r="W207" s="667"/>
      <c r="X207" s="667"/>
      <c r="Y207" s="667"/>
      <c r="Z207" s="667"/>
      <c r="AA207" s="667"/>
    </row>
    <row r="208" spans="1:34" s="378" customFormat="1" hidden="1" x14ac:dyDescent="0.4">
      <c r="A208" s="433" t="s">
        <v>232</v>
      </c>
      <c r="B208" s="651">
        <v>43777.213289104664</v>
      </c>
      <c r="C208" s="658">
        <v>515661.37293538358</v>
      </c>
      <c r="R208" s="667"/>
      <c r="S208" s="667"/>
      <c r="T208" s="667"/>
      <c r="U208" s="667"/>
      <c r="V208" s="667"/>
      <c r="W208" s="667"/>
      <c r="X208" s="667"/>
      <c r="Y208" s="667"/>
      <c r="Z208" s="667"/>
      <c r="AA208" s="667"/>
    </row>
    <row r="209" spans="1:199" s="378" customFormat="1" hidden="1" x14ac:dyDescent="0.4">
      <c r="A209" s="433" t="s">
        <v>233</v>
      </c>
      <c r="B209" s="651">
        <v>11330.313044399249</v>
      </c>
      <c r="C209" s="658">
        <v>6480.1760091096021</v>
      </c>
      <c r="R209" s="667"/>
      <c r="S209" s="667"/>
      <c r="T209" s="667"/>
      <c r="U209" s="667"/>
      <c r="V209" s="667"/>
      <c r="W209" s="667"/>
      <c r="X209" s="667"/>
      <c r="Y209" s="667"/>
      <c r="Z209" s="667"/>
      <c r="AA209" s="667"/>
    </row>
    <row r="210" spans="1:199" s="465" customFormat="1" hidden="1" x14ac:dyDescent="0.4">
      <c r="A210" s="433" t="s">
        <v>245</v>
      </c>
      <c r="B210" s="653">
        <v>5.253594920407326</v>
      </c>
      <c r="C210" s="659">
        <v>379.50157054922994</v>
      </c>
      <c r="R210" s="856"/>
      <c r="S210" s="856"/>
      <c r="T210" s="856"/>
      <c r="U210" s="856"/>
      <c r="V210" s="856"/>
      <c r="W210" s="856"/>
      <c r="X210" s="856"/>
      <c r="Y210" s="856"/>
      <c r="Z210" s="856"/>
      <c r="AA210" s="856"/>
    </row>
    <row r="211" spans="1:199" s="378" customFormat="1" ht="12" customHeight="1" x14ac:dyDescent="0.4">
      <c r="A211" s="433" t="s">
        <v>12</v>
      </c>
      <c r="B211" s="653">
        <v>8.5617435863241624</v>
      </c>
      <c r="C211" s="659">
        <v>2.8993319213709827</v>
      </c>
      <c r="R211" s="667"/>
      <c r="S211" s="667"/>
      <c r="T211" s="667"/>
      <c r="U211" s="667"/>
      <c r="V211" s="667"/>
      <c r="W211" s="667"/>
      <c r="X211" s="667"/>
      <c r="Y211" s="667"/>
      <c r="Z211" s="667"/>
      <c r="AA211" s="667"/>
    </row>
    <row r="212" spans="1:199" s="378" customFormat="1" x14ac:dyDescent="0.4">
      <c r="A212" s="433" t="s">
        <v>13</v>
      </c>
      <c r="B212" s="653">
        <v>13.63955854914432</v>
      </c>
      <c r="C212" s="659">
        <v>30.518239365927919</v>
      </c>
      <c r="R212" s="667"/>
      <c r="S212" s="667"/>
      <c r="T212" s="667"/>
      <c r="U212" s="667"/>
      <c r="V212" s="667"/>
      <c r="W212" s="667"/>
      <c r="X212" s="667"/>
      <c r="Y212" s="667"/>
      <c r="Z212" s="667"/>
      <c r="AA212" s="667"/>
    </row>
    <row r="213" spans="1:199" s="378" customFormat="1" x14ac:dyDescent="0.4">
      <c r="A213" s="433" t="s">
        <v>14</v>
      </c>
      <c r="B213" s="653">
        <v>23.01421060865842</v>
      </c>
      <c r="C213" s="659">
        <v>102.68802071123017</v>
      </c>
      <c r="R213" s="667"/>
      <c r="S213" s="667"/>
      <c r="T213" s="667"/>
      <c r="U213" s="667"/>
      <c r="V213" s="667"/>
      <c r="W213" s="667"/>
      <c r="X213" s="667"/>
      <c r="Y213" s="667"/>
      <c r="Z213" s="667"/>
      <c r="AA213" s="667"/>
    </row>
    <row r="214" spans="1:199" s="378" customFormat="1" x14ac:dyDescent="0.4">
      <c r="A214" s="433" t="s">
        <v>15</v>
      </c>
      <c r="B214" s="653">
        <v>5.1194275840203085</v>
      </c>
      <c r="C214" s="659">
        <v>27.882976467921583</v>
      </c>
      <c r="R214" s="667"/>
      <c r="S214" s="667"/>
      <c r="T214" s="667"/>
      <c r="U214" s="667"/>
      <c r="V214" s="667"/>
      <c r="W214" s="667"/>
      <c r="X214" s="667"/>
      <c r="Y214" s="667"/>
      <c r="Z214" s="667"/>
      <c r="AA214" s="667"/>
    </row>
    <row r="215" spans="1:199" s="378" customFormat="1" x14ac:dyDescent="0.4">
      <c r="A215" s="433" t="s">
        <v>16</v>
      </c>
      <c r="B215" s="653">
        <v>1.0541032334587344</v>
      </c>
      <c r="C215" s="659">
        <v>17.806426725114193</v>
      </c>
      <c r="R215" s="667"/>
      <c r="S215" s="667"/>
      <c r="T215" s="667"/>
      <c r="U215" s="667"/>
      <c r="V215" s="667"/>
      <c r="W215" s="667"/>
      <c r="X215" s="667"/>
      <c r="Y215" s="667"/>
      <c r="Z215" s="667"/>
      <c r="AA215" s="667"/>
    </row>
    <row r="216" spans="1:199" s="378" customFormat="1" x14ac:dyDescent="0.4">
      <c r="A216" s="433" t="s">
        <v>17</v>
      </c>
      <c r="B216" s="653">
        <v>9.4940341988487642</v>
      </c>
      <c r="C216" s="659">
        <v>66.532845482335532</v>
      </c>
      <c r="R216" s="667"/>
      <c r="S216" s="667"/>
      <c r="T216" s="667"/>
      <c r="U216" s="667"/>
      <c r="V216" s="667"/>
      <c r="W216" s="667"/>
      <c r="X216" s="667"/>
      <c r="Y216" s="667"/>
      <c r="Z216" s="667"/>
      <c r="AA216" s="667"/>
    </row>
    <row r="217" spans="1:199" s="378" customFormat="1" x14ac:dyDescent="0.4">
      <c r="A217" s="433" t="s">
        <v>18</v>
      </c>
      <c r="B217" s="653">
        <v>0.1248429815774412</v>
      </c>
      <c r="C217" s="659">
        <v>1.127272767736555</v>
      </c>
      <c r="R217" s="667"/>
      <c r="S217" s="667"/>
      <c r="T217" s="667"/>
      <c r="U217" s="667"/>
      <c r="V217" s="667"/>
      <c r="W217" s="667"/>
      <c r="X217" s="667"/>
      <c r="Y217" s="667"/>
      <c r="Z217" s="667"/>
      <c r="AA217" s="667"/>
    </row>
    <row r="218" spans="1:199" s="378" customFormat="1" x14ac:dyDescent="0.4">
      <c r="A218" s="433" t="s">
        <v>19</v>
      </c>
      <c r="B218" s="653">
        <v>0.23062429140697235</v>
      </c>
      <c r="C218" s="659">
        <v>2.4590747999779907</v>
      </c>
      <c r="R218" s="667"/>
      <c r="S218" s="667"/>
      <c r="T218" s="667"/>
      <c r="U218" s="667"/>
      <c r="V218" s="667"/>
      <c r="W218" s="667"/>
      <c r="X218" s="667"/>
      <c r="Y218" s="667"/>
      <c r="Z218" s="667"/>
      <c r="AA218" s="667"/>
    </row>
    <row r="219" spans="1:199" s="378" customFormat="1" x14ac:dyDescent="0.4">
      <c r="A219" s="433" t="s">
        <v>20</v>
      </c>
      <c r="B219" s="653">
        <v>179.04628102931824</v>
      </c>
      <c r="C219" s="659">
        <v>4.3462788532558703</v>
      </c>
      <c r="R219" s="667"/>
      <c r="S219" s="667"/>
      <c r="T219" s="667"/>
      <c r="U219" s="667"/>
      <c r="V219" s="667"/>
      <c r="W219" s="667"/>
      <c r="X219" s="667"/>
      <c r="Y219" s="667"/>
      <c r="Z219" s="667"/>
      <c r="AA219" s="667"/>
    </row>
    <row r="220" spans="1:199" s="378" customFormat="1" x14ac:dyDescent="0.4">
      <c r="A220" s="433" t="s">
        <v>21</v>
      </c>
      <c r="B220" s="653">
        <v>0.42336789119645468</v>
      </c>
      <c r="C220" s="659">
        <v>1.0794209589876571</v>
      </c>
      <c r="R220" s="667"/>
      <c r="S220" s="667"/>
      <c r="T220" s="667"/>
      <c r="U220" s="667"/>
      <c r="V220" s="667"/>
      <c r="W220" s="667"/>
      <c r="X220" s="667"/>
      <c r="Y220" s="667"/>
      <c r="Z220" s="667"/>
      <c r="AA220" s="667"/>
    </row>
    <row r="221" spans="1:199" s="378" customFormat="1" x14ac:dyDescent="0.4">
      <c r="A221" s="433" t="s">
        <v>22</v>
      </c>
      <c r="B221" s="651">
        <v>3676.7209061986309</v>
      </c>
      <c r="C221" s="658">
        <v>87390.924842384324</v>
      </c>
      <c r="R221" s="667"/>
      <c r="S221" s="667"/>
      <c r="T221" s="667"/>
      <c r="U221" s="667"/>
      <c r="V221" s="667"/>
      <c r="W221" s="667"/>
      <c r="X221" s="667"/>
      <c r="Y221" s="667"/>
      <c r="Z221" s="667"/>
      <c r="AA221" s="667"/>
    </row>
    <row r="222" spans="1:199" s="378" customFormat="1" x14ac:dyDescent="0.4">
      <c r="A222" s="531" t="s">
        <v>246</v>
      </c>
      <c r="B222" s="652">
        <v>9208.4195210950802</v>
      </c>
      <c r="C222" s="660">
        <v>87864.353246557992</v>
      </c>
      <c r="R222" s="667"/>
      <c r="S222" s="667"/>
      <c r="T222" s="667"/>
      <c r="U222" s="667"/>
      <c r="V222" s="667"/>
      <c r="W222" s="667"/>
      <c r="X222" s="667"/>
      <c r="Y222" s="667"/>
      <c r="Z222" s="667"/>
      <c r="AA222" s="667"/>
    </row>
    <row r="223" spans="1:199" x14ac:dyDescent="0.4">
      <c r="B223" s="532"/>
      <c r="BH223" s="378"/>
      <c r="BI223" s="378"/>
      <c r="GA223" s="414"/>
      <c r="GC223" s="414"/>
      <c r="GE223" s="414"/>
      <c r="GG223" s="414"/>
      <c r="GI223" s="414"/>
      <c r="GK223" s="414"/>
      <c r="GM223" s="414"/>
      <c r="GO223" s="414"/>
      <c r="GQ223" s="414"/>
    </row>
    <row r="224" spans="1:199" s="523" customFormat="1" ht="14.05" hidden="1" customHeight="1" x14ac:dyDescent="0.4">
      <c r="A224" s="533" t="s">
        <v>247</v>
      </c>
      <c r="H224" s="534"/>
      <c r="L224" s="535"/>
      <c r="M224" s="536"/>
      <c r="N224" s="536"/>
      <c r="P224" s="534"/>
      <c r="Q224" s="536"/>
      <c r="R224" s="536"/>
      <c r="BH224" s="536"/>
      <c r="BI224" s="536"/>
      <c r="GA224" s="537"/>
      <c r="GC224" s="537"/>
      <c r="GE224" s="537"/>
      <c r="GG224" s="537"/>
      <c r="GI224" s="537"/>
      <c r="GK224" s="537"/>
      <c r="GM224" s="537"/>
      <c r="GO224" s="537"/>
      <c r="GQ224" s="537"/>
    </row>
    <row r="225" spans="1:199" s="523" customFormat="1" ht="50.05" hidden="1" customHeight="1" x14ac:dyDescent="0.4">
      <c r="A225" s="538"/>
      <c r="B225" s="967" t="s">
        <v>248</v>
      </c>
      <c r="C225" s="968"/>
      <c r="D225" s="968"/>
      <c r="E225" s="969"/>
      <c r="F225" s="539" t="s">
        <v>249</v>
      </c>
      <c r="G225" s="540" t="s">
        <v>250</v>
      </c>
      <c r="H225" s="540" t="s">
        <v>251</v>
      </c>
      <c r="I225" s="540" t="s">
        <v>252</v>
      </c>
      <c r="J225" s="540" t="s">
        <v>253</v>
      </c>
      <c r="K225" s="540" t="s">
        <v>254</v>
      </c>
      <c r="L225" s="540" t="s">
        <v>255</v>
      </c>
      <c r="M225" s="540" t="s">
        <v>256</v>
      </c>
      <c r="N225" s="540" t="s">
        <v>257</v>
      </c>
      <c r="O225" s="540" t="s">
        <v>258</v>
      </c>
      <c r="P225" s="540" t="s">
        <v>259</v>
      </c>
      <c r="Q225" s="540" t="s">
        <v>260</v>
      </c>
      <c r="R225" s="540" t="s">
        <v>261</v>
      </c>
      <c r="S225" s="541" t="s">
        <v>262</v>
      </c>
      <c r="T225" s="541" t="s">
        <v>49</v>
      </c>
      <c r="U225" s="541" t="s">
        <v>263</v>
      </c>
      <c r="V225" s="541" t="s">
        <v>264</v>
      </c>
      <c r="W225" s="541" t="s">
        <v>265</v>
      </c>
      <c r="X225" s="541" t="s">
        <v>266</v>
      </c>
      <c r="Y225" s="542" t="s">
        <v>267</v>
      </c>
      <c r="Z225" s="543" t="s">
        <v>268</v>
      </c>
      <c r="AA225" s="543" t="s">
        <v>269</v>
      </c>
      <c r="AB225" s="544" t="s">
        <v>270</v>
      </c>
      <c r="BH225" s="536"/>
      <c r="BI225" s="536"/>
      <c r="GA225" s="537"/>
      <c r="GC225" s="537"/>
      <c r="GE225" s="537"/>
      <c r="GG225" s="537"/>
      <c r="GI225" s="537"/>
      <c r="GK225" s="537"/>
      <c r="GM225" s="537"/>
      <c r="GO225" s="537"/>
      <c r="GQ225" s="537"/>
    </row>
    <row r="226" spans="1:199" s="523" customFormat="1" ht="12.55" hidden="1" customHeight="1" x14ac:dyDescent="0.4">
      <c r="A226" s="545" t="s">
        <v>271</v>
      </c>
      <c r="B226" s="546" t="s">
        <v>272</v>
      </c>
      <c r="C226" s="547" t="s">
        <v>273</v>
      </c>
      <c r="D226" s="547" t="s">
        <v>272</v>
      </c>
      <c r="E226" s="548" t="s">
        <v>273</v>
      </c>
      <c r="F226" s="549" t="s">
        <v>272</v>
      </c>
      <c r="G226" s="550" t="s">
        <v>272</v>
      </c>
      <c r="H226" s="551" t="s">
        <v>272</v>
      </c>
      <c r="I226" s="551" t="s">
        <v>272</v>
      </c>
      <c r="J226" s="551" t="s">
        <v>272</v>
      </c>
      <c r="K226" s="551" t="s">
        <v>272</v>
      </c>
      <c r="L226" s="551" t="s">
        <v>272</v>
      </c>
      <c r="M226" s="551" t="s">
        <v>272</v>
      </c>
      <c r="N226" s="551" t="s">
        <v>272</v>
      </c>
      <c r="O226" s="551" t="s">
        <v>272</v>
      </c>
      <c r="P226" s="551" t="s">
        <v>272</v>
      </c>
      <c r="Q226" s="551" t="s">
        <v>272</v>
      </c>
      <c r="R226" s="551" t="s">
        <v>272</v>
      </c>
      <c r="S226" s="550" t="s">
        <v>272</v>
      </c>
      <c r="T226" s="550" t="s">
        <v>272</v>
      </c>
      <c r="U226" s="550" t="s">
        <v>272</v>
      </c>
      <c r="V226" s="550" t="s">
        <v>272</v>
      </c>
      <c r="W226" s="550" t="s">
        <v>272</v>
      </c>
      <c r="X226" s="550" t="s">
        <v>272</v>
      </c>
      <c r="Y226" s="552" t="s">
        <v>274</v>
      </c>
      <c r="Z226" s="549" t="s">
        <v>274</v>
      </c>
      <c r="AA226" s="549" t="s">
        <v>274</v>
      </c>
      <c r="AB226" s="553" t="s">
        <v>274</v>
      </c>
      <c r="BH226" s="536"/>
      <c r="BI226" s="536"/>
      <c r="GA226" s="537"/>
      <c r="GC226" s="537"/>
      <c r="GE226" s="537"/>
      <c r="GG226" s="537"/>
      <c r="GI226" s="537"/>
      <c r="GK226" s="537"/>
      <c r="GM226" s="537"/>
      <c r="GO226" s="537"/>
      <c r="GQ226" s="537"/>
    </row>
    <row r="227" spans="1:199" s="523" customFormat="1" ht="12.55" hidden="1" customHeight="1" x14ac:dyDescent="0.4">
      <c r="A227" s="518" t="s">
        <v>275</v>
      </c>
      <c r="B227" s="554">
        <v>2004</v>
      </c>
      <c r="C227" s="555">
        <v>2004</v>
      </c>
      <c r="D227" s="970" t="s">
        <v>276</v>
      </c>
      <c r="E227" s="971"/>
      <c r="F227" s="523">
        <v>2009</v>
      </c>
      <c r="G227" s="556">
        <v>2007</v>
      </c>
      <c r="H227" s="557">
        <v>2012</v>
      </c>
      <c r="I227" s="556">
        <v>2012</v>
      </c>
      <c r="J227" s="556">
        <v>2012</v>
      </c>
      <c r="K227" s="556">
        <v>2012</v>
      </c>
      <c r="L227" s="556">
        <v>2015</v>
      </c>
      <c r="M227" s="556">
        <v>2012</v>
      </c>
      <c r="N227" s="556">
        <v>2012</v>
      </c>
      <c r="O227" s="556">
        <v>2012</v>
      </c>
      <c r="P227" s="556">
        <v>2012</v>
      </c>
      <c r="Q227" s="556">
        <v>2012</v>
      </c>
      <c r="R227" s="556">
        <v>2011</v>
      </c>
      <c r="S227" s="558">
        <v>2015</v>
      </c>
      <c r="T227" s="558">
        <v>2017</v>
      </c>
      <c r="U227" s="558">
        <v>2017</v>
      </c>
      <c r="V227" s="558">
        <v>2017</v>
      </c>
      <c r="W227" s="558">
        <v>2017</v>
      </c>
      <c r="X227" s="558">
        <v>2017</v>
      </c>
      <c r="Y227" s="524">
        <v>2017</v>
      </c>
      <c r="Z227" s="536">
        <v>2017</v>
      </c>
      <c r="AA227" s="536">
        <v>2010</v>
      </c>
      <c r="AB227" s="559">
        <v>2017</v>
      </c>
      <c r="BH227" s="536"/>
      <c r="BI227" s="536"/>
      <c r="GA227" s="537"/>
      <c r="GC227" s="537"/>
      <c r="GE227" s="537"/>
      <c r="GG227" s="537"/>
      <c r="GI227" s="537"/>
      <c r="GK227" s="537"/>
      <c r="GM227" s="537"/>
      <c r="GO227" s="537"/>
      <c r="GQ227" s="537"/>
    </row>
    <row r="228" spans="1:199" s="523" customFormat="1" ht="12.55" hidden="1" customHeight="1" x14ac:dyDescent="0.4">
      <c r="A228" s="560" t="s">
        <v>233</v>
      </c>
      <c r="B228" s="561">
        <v>1.171834625323E-2</v>
      </c>
      <c r="C228" s="562">
        <v>1.171834625323E-2</v>
      </c>
      <c r="D228" s="562">
        <v>1.171834625323E-2</v>
      </c>
      <c r="E228" s="563">
        <v>1.171834625323E-2</v>
      </c>
      <c r="F228" s="564">
        <v>0.20007575508053094</v>
      </c>
      <c r="G228" s="565">
        <v>5.4227405247813409E-5</v>
      </c>
      <c r="H228" s="565">
        <v>7.5000000000000002E-4</v>
      </c>
      <c r="I228" s="566">
        <v>1.63452384299894E-2</v>
      </c>
      <c r="J228" s="566">
        <v>3.5462623242209099E-2</v>
      </c>
      <c r="K228" s="566">
        <v>1.1007977000515401E-2</v>
      </c>
      <c r="L228" s="566">
        <v>1.6517183228958296E-3</v>
      </c>
      <c r="M228" s="566">
        <v>4.4321959257891301E-3</v>
      </c>
      <c r="N228" s="566">
        <v>0.13364999999999999</v>
      </c>
      <c r="O228" s="566">
        <v>0.72413793103448298</v>
      </c>
      <c r="P228" s="566">
        <v>2.84081301362914E-4</v>
      </c>
      <c r="Q228" s="566">
        <v>2.6208189895903199E-2</v>
      </c>
      <c r="R228" s="566">
        <v>0</v>
      </c>
      <c r="S228" s="567">
        <v>0</v>
      </c>
      <c r="T228" s="568">
        <v>0</v>
      </c>
      <c r="U228" s="568">
        <v>0</v>
      </c>
      <c r="V228" s="568">
        <v>0</v>
      </c>
      <c r="W228" s="565">
        <v>0.03</v>
      </c>
      <c r="X228" s="565">
        <v>1E-3</v>
      </c>
      <c r="Y228" s="569">
        <v>1.4199999999999999E-2</v>
      </c>
      <c r="Z228" s="564">
        <v>0</v>
      </c>
      <c r="AA228" s="564">
        <v>1.3444990780577752E-4</v>
      </c>
      <c r="AB228" s="570">
        <v>2.4972682464721691E-4</v>
      </c>
      <c r="BH228" s="536"/>
      <c r="BI228" s="536"/>
      <c r="GA228" s="537"/>
      <c r="GC228" s="537"/>
      <c r="GE228" s="537"/>
      <c r="GG228" s="537"/>
      <c r="GI228" s="537"/>
      <c r="GK228" s="537"/>
      <c r="GM228" s="537"/>
      <c r="GO228" s="537"/>
      <c r="GQ228" s="537"/>
    </row>
    <row r="229" spans="1:199" s="523" customFormat="1" ht="12.55" hidden="1" customHeight="1" x14ac:dyDescent="0.4">
      <c r="A229" s="518" t="s">
        <v>71</v>
      </c>
      <c r="B229" s="571">
        <v>4.9826873385012897E-2</v>
      </c>
      <c r="C229" s="572">
        <v>4.9826873385012897E-2</v>
      </c>
      <c r="D229" s="572">
        <v>4.9826873385012897E-2</v>
      </c>
      <c r="E229" s="573">
        <v>4.9826873385012897E-2</v>
      </c>
      <c r="F229" s="574">
        <v>6.4721188366654595E-2</v>
      </c>
      <c r="G229" s="575">
        <v>0.3574539358600583</v>
      </c>
      <c r="H229" s="575">
        <v>0</v>
      </c>
      <c r="I229" s="576">
        <v>0.19925203160588301</v>
      </c>
      <c r="J229" s="576">
        <v>8.46382330954316E-2</v>
      </c>
      <c r="K229" s="576">
        <v>0.106448272437974</v>
      </c>
      <c r="L229" s="576">
        <v>2.4803249443084745E-2</v>
      </c>
      <c r="M229" s="576">
        <v>9.5547916015569501E-2</v>
      </c>
      <c r="N229" s="576">
        <v>0.33667000000000002</v>
      </c>
      <c r="O229" s="576">
        <v>0</v>
      </c>
      <c r="P229" s="576">
        <v>1.7788900537725302E-2</v>
      </c>
      <c r="Q229" s="576">
        <v>0.49066995164065003</v>
      </c>
      <c r="R229" s="576">
        <v>0.19</v>
      </c>
      <c r="S229" s="577">
        <v>0</v>
      </c>
      <c r="T229" s="578">
        <v>0</v>
      </c>
      <c r="U229" s="578">
        <v>0</v>
      </c>
      <c r="V229" s="578">
        <v>0</v>
      </c>
      <c r="W229" s="575">
        <v>0.22</v>
      </c>
      <c r="X229" s="575">
        <v>0.20499999999999999</v>
      </c>
      <c r="Y229" s="579">
        <v>1.7999999999999999E-2</v>
      </c>
      <c r="Z229" s="574">
        <v>0</v>
      </c>
      <c r="AA229" s="574">
        <v>0</v>
      </c>
      <c r="AB229" s="580">
        <v>9.5325301430829207E-2</v>
      </c>
      <c r="BH229" s="536"/>
      <c r="BI229" s="536"/>
      <c r="GA229" s="537"/>
      <c r="GC229" s="537"/>
      <c r="GE229" s="537"/>
      <c r="GG229" s="537"/>
      <c r="GI229" s="537"/>
      <c r="GK229" s="537"/>
      <c r="GM229" s="537"/>
      <c r="GO229" s="537"/>
      <c r="GQ229" s="537"/>
    </row>
    <row r="230" spans="1:199" s="523" customFormat="1" ht="12.55" hidden="1" customHeight="1" x14ac:dyDescent="0.4">
      <c r="A230" s="524" t="s">
        <v>49</v>
      </c>
      <c r="B230" s="571">
        <v>1.6888888888888901E-2</v>
      </c>
      <c r="C230" s="572">
        <v>1.6888888888888901E-2</v>
      </c>
      <c r="D230" s="572">
        <v>1.6888888888888901E-2</v>
      </c>
      <c r="E230" s="573">
        <v>1.6888888888888901E-2</v>
      </c>
      <c r="F230" s="574">
        <v>0.24533118144988636</v>
      </c>
      <c r="G230" s="575">
        <v>0.50498099125364426</v>
      </c>
      <c r="H230" s="575">
        <v>0.92700000000000005</v>
      </c>
      <c r="I230" s="576">
        <v>0.68786981654287604</v>
      </c>
      <c r="J230" s="576">
        <v>2.5643067755837901E-2</v>
      </c>
      <c r="K230" s="576">
        <v>0.10036740541793</v>
      </c>
      <c r="L230" s="576">
        <v>0.70119854101343393</v>
      </c>
      <c r="M230" s="576">
        <v>0.160113077819132</v>
      </c>
      <c r="N230" s="576">
        <v>0.27638000000000001</v>
      </c>
      <c r="O230" s="576">
        <v>0.13793103448275901</v>
      </c>
      <c r="P230" s="576">
        <v>1.1295613649430099E-3</v>
      </c>
      <c r="Q230" s="576">
        <v>0.15776747539538299</v>
      </c>
      <c r="R230" s="576">
        <v>0.67</v>
      </c>
      <c r="S230" s="577">
        <v>0</v>
      </c>
      <c r="T230" s="578">
        <v>1</v>
      </c>
      <c r="U230" s="578">
        <v>0</v>
      </c>
      <c r="V230" s="578">
        <v>0</v>
      </c>
      <c r="W230" s="575">
        <v>0.4</v>
      </c>
      <c r="X230" s="575">
        <v>0.215</v>
      </c>
      <c r="Y230" s="579">
        <v>0.06</v>
      </c>
      <c r="Z230" s="574">
        <v>0.90000041027155875</v>
      </c>
      <c r="AA230" s="574">
        <v>0.91748617086662565</v>
      </c>
      <c r="AB230" s="580">
        <v>0.619185351235503</v>
      </c>
      <c r="BH230" s="536"/>
      <c r="BI230" s="536"/>
    </row>
    <row r="231" spans="1:199" s="523" customFormat="1" ht="12.55" hidden="1" customHeight="1" x14ac:dyDescent="0.4">
      <c r="A231" s="518" t="s">
        <v>72</v>
      </c>
      <c r="B231" s="571">
        <v>4.2235142118863103E-2</v>
      </c>
      <c r="C231" s="572">
        <v>4.2235142118863103E-2</v>
      </c>
      <c r="D231" s="572">
        <v>4.2235142118863103E-2</v>
      </c>
      <c r="E231" s="573">
        <v>4.2235142118863103E-2</v>
      </c>
      <c r="F231" s="574">
        <v>7.0386350910707815E-2</v>
      </c>
      <c r="G231" s="575">
        <v>2.1658309037900876E-3</v>
      </c>
      <c r="H231" s="575">
        <v>1.14E-3</v>
      </c>
      <c r="I231" s="576">
        <v>9.4118686757103092E-3</v>
      </c>
      <c r="J231" s="576">
        <v>6.3780954225486006E-2</v>
      </c>
      <c r="K231" s="576">
        <v>1.4027920289889299E-2</v>
      </c>
      <c r="L231" s="576">
        <v>8.993238518091768E-3</v>
      </c>
      <c r="M231" s="576">
        <v>0.154075631445862</v>
      </c>
      <c r="N231" s="576">
        <v>2.767E-2</v>
      </c>
      <c r="O231" s="576">
        <v>0</v>
      </c>
      <c r="P231" s="576">
        <v>1.82623693733302E-3</v>
      </c>
      <c r="Q231" s="576">
        <v>4.2027244861935797E-5</v>
      </c>
      <c r="R231" s="576">
        <v>0</v>
      </c>
      <c r="S231" s="577">
        <v>0</v>
      </c>
      <c r="T231" s="578">
        <v>0</v>
      </c>
      <c r="U231" s="578">
        <v>0</v>
      </c>
      <c r="V231" s="578">
        <v>0</v>
      </c>
      <c r="W231" s="575">
        <v>0</v>
      </c>
      <c r="X231" s="575">
        <v>6.3E-2</v>
      </c>
      <c r="Y231" s="579">
        <v>0</v>
      </c>
      <c r="Z231" s="574">
        <v>0</v>
      </c>
      <c r="AA231" s="574">
        <v>0</v>
      </c>
      <c r="AB231" s="580">
        <v>0</v>
      </c>
      <c r="BH231" s="536"/>
      <c r="BI231" s="536"/>
    </row>
    <row r="232" spans="1:199" s="523" customFormat="1" ht="12.55" hidden="1" customHeight="1" x14ac:dyDescent="0.4">
      <c r="A232" s="518" t="s">
        <v>277</v>
      </c>
      <c r="B232" s="571">
        <v>2.9974160206718298E-2</v>
      </c>
      <c r="C232" s="572">
        <v>2.9974160206718298E-2</v>
      </c>
      <c r="D232" s="572">
        <v>2.9974160206718298E-2</v>
      </c>
      <c r="E232" s="573">
        <v>2.9974160206718298E-2</v>
      </c>
      <c r="F232" s="574">
        <v>0</v>
      </c>
      <c r="G232" s="575">
        <v>0.10035615160349856</v>
      </c>
      <c r="H232" s="575">
        <v>5.0689999999999999E-2</v>
      </c>
      <c r="I232" s="576">
        <v>0</v>
      </c>
      <c r="J232" s="576">
        <v>2.9029683113441701E-2</v>
      </c>
      <c r="K232" s="576">
        <v>0.14951871624039101</v>
      </c>
      <c r="L232" s="576">
        <v>2.914508943579459E-2</v>
      </c>
      <c r="M232" s="576">
        <v>0.32654771713498298</v>
      </c>
      <c r="N232" s="576">
        <v>0.12341000000000001</v>
      </c>
      <c r="O232" s="576">
        <v>0</v>
      </c>
      <c r="P232" s="576">
        <v>0</v>
      </c>
      <c r="Q232" s="576">
        <v>0.16580588642930899</v>
      </c>
      <c r="R232" s="576">
        <v>0</v>
      </c>
      <c r="S232" s="577">
        <v>0</v>
      </c>
      <c r="T232" s="578">
        <v>0</v>
      </c>
      <c r="U232" s="578">
        <v>0</v>
      </c>
      <c r="V232" s="578">
        <v>0</v>
      </c>
      <c r="W232" s="575">
        <v>0.3</v>
      </c>
      <c r="X232" s="575">
        <v>0.26600000000000001</v>
      </c>
      <c r="Y232" s="579">
        <v>9.5000000000000001E-2</v>
      </c>
      <c r="Z232" s="574">
        <v>0</v>
      </c>
      <c r="AA232" s="574">
        <v>0</v>
      </c>
      <c r="AB232" s="580">
        <v>1.344773088593229E-3</v>
      </c>
      <c r="BH232" s="536"/>
      <c r="BI232" s="536"/>
    </row>
    <row r="233" spans="1:199" s="523" customFormat="1" ht="12.55" hidden="1" customHeight="1" x14ac:dyDescent="0.4">
      <c r="A233" s="518" t="s">
        <v>263</v>
      </c>
      <c r="B233" s="571">
        <v>0.82897416020671799</v>
      </c>
      <c r="C233" s="572">
        <v>0.82897416020671799</v>
      </c>
      <c r="D233" s="572">
        <v>0.82897416020671799</v>
      </c>
      <c r="E233" s="573">
        <v>0.82897416020671799</v>
      </c>
      <c r="F233" s="574">
        <v>0.41658706893712327</v>
      </c>
      <c r="G233" s="575">
        <v>2.6545327380000003E-3</v>
      </c>
      <c r="H233" s="575">
        <v>1.9E-2</v>
      </c>
      <c r="I233" s="576">
        <v>5.6571637456264701E-2</v>
      </c>
      <c r="J233" s="576">
        <v>0.75179240826182103</v>
      </c>
      <c r="K233" s="576">
        <v>0.59992528950317503</v>
      </c>
      <c r="L233" s="576">
        <v>0.19288022200841712</v>
      </c>
      <c r="M233" s="576">
        <v>0.23949484331050899</v>
      </c>
      <c r="N233" s="576">
        <v>8.3089999999999997E-2</v>
      </c>
      <c r="O233" s="576">
        <v>0.13793103448275901</v>
      </c>
      <c r="P233" s="576">
        <v>0.96698569447732396</v>
      </c>
      <c r="Q233" s="576">
        <v>0.15626570184565</v>
      </c>
      <c r="R233" s="576">
        <v>0.14000000000000001</v>
      </c>
      <c r="S233" s="577">
        <v>1</v>
      </c>
      <c r="T233" s="578">
        <v>0</v>
      </c>
      <c r="U233" s="578">
        <v>1</v>
      </c>
      <c r="V233" s="578">
        <v>0</v>
      </c>
      <c r="W233" s="575">
        <v>0.01</v>
      </c>
      <c r="X233" s="575">
        <v>9.5000000000000001E-2</v>
      </c>
      <c r="Y233" s="579">
        <v>0.61699999999999999</v>
      </c>
      <c r="Z233" s="574">
        <v>9.9999589728441252E-2</v>
      </c>
      <c r="AA233" s="574">
        <v>8.2379379225568525E-2</v>
      </c>
      <c r="AB233" s="580">
        <v>0.25310458512519168</v>
      </c>
      <c r="BH233" s="536"/>
      <c r="BI233" s="536"/>
    </row>
    <row r="234" spans="1:199" s="523" customFormat="1" ht="12.55" hidden="1" customHeight="1" x14ac:dyDescent="0.4">
      <c r="A234" s="519" t="s">
        <v>278</v>
      </c>
      <c r="B234" s="581">
        <v>2.0382428940568742E-2</v>
      </c>
      <c r="C234" s="582">
        <v>2.0382428940568742E-2</v>
      </c>
      <c r="D234" s="582">
        <v>2.0382428940568742E-2</v>
      </c>
      <c r="E234" s="583">
        <v>2.0382428940568742E-2</v>
      </c>
      <c r="F234" s="584">
        <v>2.8984552550970211E-3</v>
      </c>
      <c r="G234" s="585">
        <v>3.2334330235761044E-2</v>
      </c>
      <c r="H234" s="585">
        <v>1.4199999999998658E-3</v>
      </c>
      <c r="I234" s="586">
        <v>3.0549407289276576E-2</v>
      </c>
      <c r="J234" s="586">
        <v>9.6530303057726918E-3</v>
      </c>
      <c r="K234" s="586">
        <v>1.8704419110125214E-2</v>
      </c>
      <c r="L234" s="586">
        <v>4.1327941258281986E-2</v>
      </c>
      <c r="M234" s="586">
        <v>1.9788618348155373E-2</v>
      </c>
      <c r="N234" s="586">
        <v>1.912999999999998E-2</v>
      </c>
      <c r="O234" s="586">
        <v>0</v>
      </c>
      <c r="P234" s="586">
        <v>1.1985525381311812E-2</v>
      </c>
      <c r="Q234" s="586">
        <v>3.2407675482429843E-3</v>
      </c>
      <c r="R234" s="586">
        <v>0</v>
      </c>
      <c r="S234" s="585">
        <v>0</v>
      </c>
      <c r="T234" s="585">
        <v>0</v>
      </c>
      <c r="U234" s="585">
        <v>0</v>
      </c>
      <c r="V234" s="585">
        <v>1</v>
      </c>
      <c r="W234" s="585">
        <v>4.0000000000000036E-2</v>
      </c>
      <c r="X234" s="585">
        <v>0.155</v>
      </c>
      <c r="Y234" s="587">
        <v>0.19579999999999997</v>
      </c>
      <c r="Z234" s="584">
        <v>0</v>
      </c>
      <c r="AA234" s="584">
        <v>0</v>
      </c>
      <c r="AB234" s="588">
        <v>3.0790262295235626E-2</v>
      </c>
      <c r="BH234" s="536"/>
      <c r="BI234" s="536"/>
    </row>
    <row r="235" spans="1:199" s="523" customFormat="1" ht="12.55" hidden="1" customHeight="1" x14ac:dyDescent="0.4">
      <c r="A235" s="524" t="s">
        <v>279</v>
      </c>
      <c r="B235" s="589">
        <v>0</v>
      </c>
      <c r="C235" s="590">
        <v>0</v>
      </c>
      <c r="D235" s="572">
        <v>0</v>
      </c>
      <c r="E235" s="573">
        <v>0</v>
      </c>
      <c r="F235" s="574">
        <v>0.10610905837323745</v>
      </c>
      <c r="G235" s="577">
        <v>0</v>
      </c>
      <c r="H235" s="575">
        <v>0.08</v>
      </c>
      <c r="I235" s="576">
        <v>0.05</v>
      </c>
      <c r="J235" s="576">
        <v>0.16</v>
      </c>
      <c r="K235" s="576">
        <v>0.05</v>
      </c>
      <c r="L235" s="576">
        <v>0.05</v>
      </c>
      <c r="M235" s="576">
        <v>0.03</v>
      </c>
      <c r="N235" s="576">
        <v>0.06</v>
      </c>
      <c r="O235" s="576">
        <v>7.0000000000000007E-2</v>
      </c>
      <c r="P235" s="576">
        <v>0.08</v>
      </c>
      <c r="Q235" s="576">
        <v>0.1</v>
      </c>
      <c r="R235" s="576">
        <v>0.08</v>
      </c>
      <c r="S235" s="577">
        <v>0.21</v>
      </c>
      <c r="T235" s="575">
        <v>0</v>
      </c>
      <c r="U235" s="575">
        <v>0</v>
      </c>
      <c r="V235" s="575">
        <v>0</v>
      </c>
      <c r="W235" s="575">
        <v>3.3500000000000002E-2</v>
      </c>
      <c r="X235" s="575">
        <v>6.4399999999999999E-2</v>
      </c>
      <c r="Y235" s="591">
        <v>0</v>
      </c>
      <c r="Z235" s="592">
        <v>0</v>
      </c>
      <c r="AA235" s="592">
        <v>0</v>
      </c>
      <c r="AB235" s="593">
        <v>0</v>
      </c>
      <c r="BH235" s="536"/>
      <c r="BI235" s="536"/>
    </row>
    <row r="236" spans="1:199" s="523" customFormat="1" ht="13" hidden="1" customHeight="1" x14ac:dyDescent="0.4">
      <c r="A236" s="594" t="s">
        <v>280</v>
      </c>
      <c r="B236" s="595"/>
      <c r="C236" s="596"/>
      <c r="D236" s="596"/>
      <c r="E236" s="597"/>
      <c r="F236" s="598"/>
      <c r="G236" s="599"/>
      <c r="H236" s="599"/>
      <c r="I236" s="599"/>
      <c r="J236" s="599"/>
      <c r="K236" s="599"/>
      <c r="L236" s="599"/>
      <c r="M236" s="599"/>
      <c r="N236" s="599"/>
      <c r="O236" s="599"/>
      <c r="P236" s="599"/>
      <c r="Q236" s="599"/>
      <c r="R236" s="599"/>
      <c r="S236" s="600"/>
      <c r="T236" s="600"/>
      <c r="U236" s="600"/>
      <c r="V236" s="600"/>
      <c r="W236" s="600"/>
      <c r="X236" s="600"/>
      <c r="Y236" s="560"/>
      <c r="Z236" s="601"/>
      <c r="AA236" s="601"/>
      <c r="AB236" s="602"/>
      <c r="BH236" s="536"/>
      <c r="BI236" s="536"/>
    </row>
    <row r="237" spans="1:199" s="523" customFormat="1" ht="12.55" hidden="1" customHeight="1" x14ac:dyDescent="0.4">
      <c r="A237" s="518" t="s">
        <v>230</v>
      </c>
      <c r="B237" s="603"/>
      <c r="C237" s="604"/>
      <c r="D237" s="605">
        <v>1273729.6137218846</v>
      </c>
      <c r="E237" s="606">
        <v>1273729.6137218846</v>
      </c>
      <c r="F237" s="476">
        <v>2552596.0385877583</v>
      </c>
      <c r="G237" s="607">
        <v>2441184.6782955099</v>
      </c>
      <c r="H237" s="607">
        <v>3051916.1831412078</v>
      </c>
      <c r="I237" s="607">
        <v>2798794.5591219924</v>
      </c>
      <c r="J237" s="607">
        <v>1746588.4035229525</v>
      </c>
      <c r="K237" s="607">
        <v>1483011.8369628335</v>
      </c>
      <c r="L237" s="607">
        <v>2557625.8497875757</v>
      </c>
      <c r="M237" s="607">
        <v>2058386.2287415562</v>
      </c>
      <c r="N237" s="607">
        <v>2530669.1314982036</v>
      </c>
      <c r="O237" s="607">
        <v>3209890.6916413247</v>
      </c>
      <c r="P237" s="607">
        <v>1121432.717659588</v>
      </c>
      <c r="Q237" s="607">
        <v>2211923.9252887438</v>
      </c>
      <c r="R237" s="607">
        <v>2774190.668369066</v>
      </c>
      <c r="S237" s="607">
        <v>1265822.7848101265</v>
      </c>
      <c r="T237" s="607">
        <v>2942314.4183714725</v>
      </c>
      <c r="U237" s="607">
        <v>1000000</v>
      </c>
      <c r="V237" s="607">
        <v>1000000</v>
      </c>
      <c r="W237" s="607">
        <v>2207219.3412708743</v>
      </c>
      <c r="X237" s="607">
        <v>2039876.4302612583</v>
      </c>
      <c r="Y237" s="479">
        <v>1175523.9012711563</v>
      </c>
      <c r="Z237" s="476">
        <v>2748083.7734106891</v>
      </c>
      <c r="AA237" s="476">
        <v>2782365.4662504196</v>
      </c>
      <c r="AB237" s="481">
        <v>2323218.4959883126</v>
      </c>
      <c r="BH237" s="536"/>
      <c r="BI237" s="536"/>
    </row>
    <row r="238" spans="1:199" s="523" customFormat="1" ht="12.55" hidden="1" customHeight="1" x14ac:dyDescent="0.4">
      <c r="A238" s="518" t="s">
        <v>231</v>
      </c>
      <c r="B238" s="603"/>
      <c r="C238" s="604"/>
      <c r="D238" s="605">
        <v>206878.08329514315</v>
      </c>
      <c r="E238" s="606">
        <v>206878.08329514315</v>
      </c>
      <c r="F238" s="476">
        <v>1728989.2208875702</v>
      </c>
      <c r="G238" s="607">
        <v>2293286.4714672538</v>
      </c>
      <c r="H238" s="607">
        <v>2965502.9376208745</v>
      </c>
      <c r="I238" s="607">
        <v>2660158.6440632981</v>
      </c>
      <c r="J238" s="607">
        <v>468079.60082697135</v>
      </c>
      <c r="K238" s="607">
        <v>607210.15614580025</v>
      </c>
      <c r="L238" s="607">
        <v>2235847.0730929291</v>
      </c>
      <c r="M238" s="607">
        <v>748348.18945047399</v>
      </c>
      <c r="N238" s="607">
        <v>2154793.1327904561</v>
      </c>
      <c r="O238" s="607">
        <v>3044294.4970899965</v>
      </c>
      <c r="P238" s="607">
        <v>48502.513385270206</v>
      </c>
      <c r="Q238" s="607">
        <v>1846804.7858697716</v>
      </c>
      <c r="R238" s="607">
        <v>2619666.3745461525</v>
      </c>
      <c r="S238" s="607">
        <v>0</v>
      </c>
      <c r="T238" s="607">
        <v>2939098.5881357831</v>
      </c>
      <c r="U238" s="607">
        <v>0</v>
      </c>
      <c r="V238" s="607">
        <v>0</v>
      </c>
      <c r="W238" s="607">
        <v>1840541.0206578313</v>
      </c>
      <c r="X238" s="607">
        <v>1187239.5205866504</v>
      </c>
      <c r="Y238" s="479">
        <v>266539.82928634039</v>
      </c>
      <c r="Z238" s="476">
        <v>2645189.9351507635</v>
      </c>
      <c r="AA238" s="476">
        <v>2697032.7052758415</v>
      </c>
      <c r="AB238" s="481">
        <v>2035798.5153399794</v>
      </c>
      <c r="BH238" s="536"/>
      <c r="BI238" s="536"/>
    </row>
    <row r="239" spans="1:199" s="523" customFormat="1" ht="12.55" hidden="1" customHeight="1" x14ac:dyDescent="0.4">
      <c r="A239" s="524" t="s">
        <v>49</v>
      </c>
      <c r="B239" s="603"/>
      <c r="C239" s="604"/>
      <c r="D239" s="605">
        <v>49296.697067326939</v>
      </c>
      <c r="E239" s="606">
        <v>49296.697067326939</v>
      </c>
      <c r="F239" s="476">
        <v>796825.40827017848</v>
      </c>
      <c r="G239" s="607">
        <v>1459015.6280677503</v>
      </c>
      <c r="H239" s="607">
        <v>2909057.2785564754</v>
      </c>
      <c r="I239" s="607">
        <v>2090903.380071779</v>
      </c>
      <c r="J239" s="607">
        <v>89407.206126615667</v>
      </c>
      <c r="K239" s="607">
        <v>306439.97326818225</v>
      </c>
      <c r="L239" s="607">
        <v>2130983.2034268295</v>
      </c>
      <c r="M239" s="607">
        <v>479073.34838951612</v>
      </c>
      <c r="N239" s="607">
        <v>853033.75766326208</v>
      </c>
      <c r="O239" s="607">
        <v>443342.03234852781</v>
      </c>
      <c r="P239" s="607">
        <v>3585.4255622360479</v>
      </c>
      <c r="Q239" s="607">
        <v>508750.97490904038</v>
      </c>
      <c r="R239" s="607">
        <v>2102290.6948578507</v>
      </c>
      <c r="S239" s="607">
        <v>0</v>
      </c>
      <c r="T239" s="607">
        <v>2886716.9895207854</v>
      </c>
      <c r="U239" s="607">
        <v>0</v>
      </c>
      <c r="V239" s="607">
        <v>0</v>
      </c>
      <c r="W239" s="607">
        <v>1197735.3122422644</v>
      </c>
      <c r="X239" s="607">
        <v>665672.0510944369</v>
      </c>
      <c r="Y239" s="479">
        <v>174131.0445393812</v>
      </c>
      <c r="Z239" s="476">
        <v>2598046.4749065856</v>
      </c>
      <c r="AA239" s="476">
        <v>2648525.5424921955</v>
      </c>
      <c r="AB239" s="481">
        <v>1787592.2115500914</v>
      </c>
      <c r="BH239" s="536"/>
      <c r="BI239" s="536"/>
    </row>
    <row r="240" spans="1:199" s="523" customFormat="1" ht="12.55" hidden="1" customHeight="1" x14ac:dyDescent="0.4">
      <c r="A240" s="524" t="s">
        <v>232</v>
      </c>
      <c r="B240" s="603"/>
      <c r="C240" s="604"/>
      <c r="D240" s="605">
        <v>115612.77555419943</v>
      </c>
      <c r="E240" s="606">
        <v>115612.77555419943</v>
      </c>
      <c r="F240" s="476">
        <v>217135.67054163688</v>
      </c>
      <c r="G240" s="607">
        <v>808239.35434249812</v>
      </c>
      <c r="H240" s="607">
        <v>8932.2107000501419</v>
      </c>
      <c r="I240" s="607">
        <v>481021.10531389085</v>
      </c>
      <c r="J240" s="607">
        <v>237590.51793153296</v>
      </c>
      <c r="K240" s="607">
        <v>257243.14294237181</v>
      </c>
      <c r="L240" s="607">
        <v>65443.026064258302</v>
      </c>
      <c r="M240" s="607">
        <v>229518.95488017439</v>
      </c>
      <c r="N240" s="607">
        <v>841427.40382725117</v>
      </c>
      <c r="O240" s="607">
        <v>179804.98270638287</v>
      </c>
      <c r="P240" s="607">
        <v>43539.499546452753</v>
      </c>
      <c r="Q240" s="607">
        <v>1234944.8689530594</v>
      </c>
      <c r="R240" s="607">
        <v>484030.28359144123</v>
      </c>
      <c r="S240" s="607">
        <v>0</v>
      </c>
      <c r="T240" s="607">
        <v>8020.0685786274407</v>
      </c>
      <c r="U240" s="607">
        <v>0</v>
      </c>
      <c r="V240" s="607">
        <v>0</v>
      </c>
      <c r="W240" s="607">
        <v>525424.61938777776</v>
      </c>
      <c r="X240" s="607">
        <v>498447.3634470937</v>
      </c>
      <c r="Y240" s="479">
        <v>45292.391327626683</v>
      </c>
      <c r="Z240" s="476">
        <v>7218.0650111705327</v>
      </c>
      <c r="AA240" s="476">
        <v>7389.1439235101425</v>
      </c>
      <c r="AB240" s="481">
        <v>219173.49773157109</v>
      </c>
      <c r="BH240" s="536"/>
      <c r="BI240" s="536"/>
    </row>
    <row r="241" spans="1:174" s="523" customFormat="1" ht="12.55" hidden="1" customHeight="1" x14ac:dyDescent="0.4">
      <c r="A241" s="519" t="s">
        <v>233</v>
      </c>
      <c r="B241" s="608"/>
      <c r="C241" s="609"/>
      <c r="D241" s="610">
        <v>41968.610673616691</v>
      </c>
      <c r="E241" s="611">
        <v>41968.610673616691</v>
      </c>
      <c r="F241" s="487">
        <v>715028.14207575435</v>
      </c>
      <c r="G241" s="612">
        <v>26031.489057005103</v>
      </c>
      <c r="H241" s="612">
        <v>47513.448364348827</v>
      </c>
      <c r="I241" s="612">
        <v>88234.158677627987</v>
      </c>
      <c r="J241" s="612">
        <v>141081.87676882252</v>
      </c>
      <c r="K241" s="612">
        <v>43527.039935246074</v>
      </c>
      <c r="L241" s="612">
        <v>39420.84360184113</v>
      </c>
      <c r="M241" s="612">
        <v>39755.886180783171</v>
      </c>
      <c r="N241" s="612">
        <v>460331.97129994235</v>
      </c>
      <c r="O241" s="612">
        <v>2421147.4820350846</v>
      </c>
      <c r="P241" s="612">
        <v>1377.588276581386</v>
      </c>
      <c r="Q241" s="612">
        <v>103108.94200767139</v>
      </c>
      <c r="R241" s="612">
        <v>33345.396096860495</v>
      </c>
      <c r="S241" s="612">
        <v>0</v>
      </c>
      <c r="T241" s="612">
        <v>44361.530036370139</v>
      </c>
      <c r="U241" s="612">
        <v>0</v>
      </c>
      <c r="V241" s="612">
        <v>0</v>
      </c>
      <c r="W241" s="612">
        <v>117381.08902778896</v>
      </c>
      <c r="X241" s="612">
        <v>23120.106045119479</v>
      </c>
      <c r="Y241" s="490">
        <v>47116.393419332468</v>
      </c>
      <c r="Z241" s="487">
        <v>39925.395233007199</v>
      </c>
      <c r="AA241" s="487">
        <v>41118.018860135773</v>
      </c>
      <c r="AB241" s="492">
        <v>29032.806058316826</v>
      </c>
      <c r="BH241" s="536"/>
      <c r="BI241" s="536"/>
    </row>
    <row r="242" spans="1:174" s="523" customFormat="1" ht="12.55" hidden="1" customHeight="1" x14ac:dyDescent="0.4">
      <c r="A242" s="524" t="s">
        <v>245</v>
      </c>
      <c r="B242" s="603"/>
      <c r="C242" s="604"/>
      <c r="D242" s="604">
        <v>825.963257483745</v>
      </c>
      <c r="E242" s="604">
        <v>825.963257483745</v>
      </c>
      <c r="F242" s="476">
        <v>549.61130854588725</v>
      </c>
      <c r="G242" s="607">
        <v>128.23194647294378</v>
      </c>
      <c r="H242" s="607">
        <v>182.67820690101465</v>
      </c>
      <c r="I242" s="607">
        <v>183.63549760267074</v>
      </c>
      <c r="J242" s="607">
        <v>905.84879271656428</v>
      </c>
      <c r="K242" s="607">
        <v>666.79467253186192</v>
      </c>
      <c r="L242" s="607">
        <v>318.18100056448748</v>
      </c>
      <c r="M242" s="607">
        <v>348.39638742342544</v>
      </c>
      <c r="N242" s="607">
        <v>199.47872991971036</v>
      </c>
      <c r="O242" s="607">
        <v>301.43661227521949</v>
      </c>
      <c r="P242" s="607">
        <v>1025.9230962837401</v>
      </c>
      <c r="Q242" s="607">
        <v>259.08817883843471</v>
      </c>
      <c r="R242" s="607">
        <v>269.42957416733634</v>
      </c>
      <c r="S242" s="607">
        <v>1233.6857788983534</v>
      </c>
      <c r="T242" s="607">
        <v>152.22921470100198</v>
      </c>
      <c r="U242" s="607">
        <v>974.61176532969932</v>
      </c>
      <c r="V242" s="607">
        <v>0.29307106944444444</v>
      </c>
      <c r="W242" s="607">
        <v>140.21614674024232</v>
      </c>
      <c r="X242" s="607">
        <v>200.90161648827183</v>
      </c>
      <c r="Y242" s="479">
        <v>629.1712138218702</v>
      </c>
      <c r="Z242" s="476">
        <v>234.46713236370076</v>
      </c>
      <c r="AA242" s="476">
        <v>219.97930335434955</v>
      </c>
      <c r="AB242" s="481">
        <v>346.20121718683527</v>
      </c>
      <c r="BH242" s="536"/>
      <c r="BI242" s="536"/>
    </row>
    <row r="243" spans="1:174" s="523" customFormat="1" ht="12.55" hidden="1" customHeight="1" x14ac:dyDescent="0.4">
      <c r="A243" s="538" t="s">
        <v>12</v>
      </c>
      <c r="B243" s="595"/>
      <c r="C243" s="596"/>
      <c r="D243" s="613">
        <v>3.6122459072735293</v>
      </c>
      <c r="E243" s="614">
        <v>3.6122459072735293</v>
      </c>
      <c r="F243" s="615">
        <v>16.754868273401243</v>
      </c>
      <c r="G243" s="514">
        <v>21.236188804735654</v>
      </c>
      <c r="H243" s="514">
        <v>26.305448455819196</v>
      </c>
      <c r="I243" s="514">
        <v>24.253021894428969</v>
      </c>
      <c r="J243" s="514">
        <v>7.1704428119248593</v>
      </c>
      <c r="K243" s="514">
        <v>6.2380427316302365</v>
      </c>
      <c r="L243" s="514">
        <v>20.228567534169102</v>
      </c>
      <c r="M243" s="514">
        <v>13.622418566839769</v>
      </c>
      <c r="N243" s="514">
        <v>19.917739932719805</v>
      </c>
      <c r="O243" s="514">
        <v>20.078833575366261</v>
      </c>
      <c r="P243" s="514">
        <v>0.5518740427115848</v>
      </c>
      <c r="Q243" s="514">
        <v>17.421110922288268</v>
      </c>
      <c r="R243" s="514">
        <v>22.978901479710093</v>
      </c>
      <c r="S243" s="514">
        <v>0</v>
      </c>
      <c r="T243" s="514">
        <v>25.990379667005751</v>
      </c>
      <c r="U243" s="514">
        <v>0</v>
      </c>
      <c r="V243" s="514">
        <v>0</v>
      </c>
      <c r="W243" s="514">
        <v>16.72213444086934</v>
      </c>
      <c r="X243" s="514">
        <v>13.968254421057079</v>
      </c>
      <c r="Y243" s="616">
        <v>2.3367556735196664</v>
      </c>
      <c r="Z243" s="615">
        <v>23.391352363418751</v>
      </c>
      <c r="AA243" s="615">
        <v>23.848615373536745</v>
      </c>
      <c r="AB243" s="617">
        <v>18.214401152857818</v>
      </c>
      <c r="BH243" s="536"/>
      <c r="BI243" s="536"/>
    </row>
    <row r="244" spans="1:174" s="523" customFormat="1" ht="12.55" hidden="1" customHeight="1" x14ac:dyDescent="0.4">
      <c r="A244" s="518" t="s">
        <v>13</v>
      </c>
      <c r="B244" s="603"/>
      <c r="C244" s="604"/>
      <c r="D244" s="618">
        <v>64.384340511894081</v>
      </c>
      <c r="E244" s="619">
        <v>64.384340511894081</v>
      </c>
      <c r="F244" s="464">
        <v>143.92843612060315</v>
      </c>
      <c r="G244" s="620">
        <v>60.787819815899482</v>
      </c>
      <c r="H244" s="620">
        <v>47.830935235885832</v>
      </c>
      <c r="I244" s="620">
        <v>68.02983629219861</v>
      </c>
      <c r="J244" s="620">
        <v>118.33614228200541</v>
      </c>
      <c r="K244" s="620">
        <v>37.266787648650237</v>
      </c>
      <c r="L244" s="620">
        <v>49.323702724377632</v>
      </c>
      <c r="M244" s="620">
        <v>236.07512561775462</v>
      </c>
      <c r="N244" s="620">
        <v>99.267626921610486</v>
      </c>
      <c r="O244" s="620">
        <v>64.619946412298944</v>
      </c>
      <c r="P244" s="620">
        <v>4.6610759192261924</v>
      </c>
      <c r="Q244" s="620">
        <v>63.442447842383139</v>
      </c>
      <c r="R244" s="620">
        <v>60.513945471897287</v>
      </c>
      <c r="S244" s="620">
        <v>0</v>
      </c>
      <c r="T244" s="620">
        <v>45.526333971460666</v>
      </c>
      <c r="U244" s="620">
        <v>0</v>
      </c>
      <c r="V244" s="620">
        <v>0</v>
      </c>
      <c r="W244" s="620">
        <v>44.225903557070353</v>
      </c>
      <c r="X244" s="620">
        <v>124.90461956838321</v>
      </c>
      <c r="Y244" s="467">
        <v>5.8687085285794938</v>
      </c>
      <c r="Z244" s="464">
        <v>40.973719252474602</v>
      </c>
      <c r="AA244" s="464">
        <v>41.779773983719096</v>
      </c>
      <c r="AB244" s="469">
        <v>37.403058473406439</v>
      </c>
      <c r="BH244" s="536"/>
      <c r="BI244" s="536"/>
    </row>
    <row r="245" spans="1:174" s="523" customFormat="1" ht="12.55" hidden="1" customHeight="1" x14ac:dyDescent="0.4">
      <c r="A245" s="518" t="s">
        <v>14</v>
      </c>
      <c r="B245" s="603"/>
      <c r="C245" s="604"/>
      <c r="D245" s="618">
        <v>72.480107040642551</v>
      </c>
      <c r="E245" s="619">
        <v>72.480107040642551</v>
      </c>
      <c r="F245" s="464">
        <v>639.70776459098033</v>
      </c>
      <c r="G245" s="620">
        <v>280.686205697768</v>
      </c>
      <c r="H245" s="620">
        <v>483.18731470900724</v>
      </c>
      <c r="I245" s="620">
        <v>408.96891886067885</v>
      </c>
      <c r="J245" s="620">
        <v>172.4204925303394</v>
      </c>
      <c r="K245" s="620">
        <v>98.090905963819822</v>
      </c>
      <c r="L245" s="620">
        <v>366.21426514901884</v>
      </c>
      <c r="M245" s="620">
        <v>236.32809660263788</v>
      </c>
      <c r="N245" s="620">
        <v>479.13261136817567</v>
      </c>
      <c r="O245" s="620">
        <v>1578.8684413239039</v>
      </c>
      <c r="P245" s="620">
        <v>4.9202340106647569</v>
      </c>
      <c r="Q245" s="620">
        <v>198.16310537544828</v>
      </c>
      <c r="R245" s="620">
        <v>377.22405970515524</v>
      </c>
      <c r="S245" s="620">
        <v>0</v>
      </c>
      <c r="T245" s="620">
        <v>476.62558146337278</v>
      </c>
      <c r="U245" s="620">
        <v>0</v>
      </c>
      <c r="V245" s="620">
        <v>0</v>
      </c>
      <c r="W245" s="620">
        <v>282.89464839302286</v>
      </c>
      <c r="X245" s="620">
        <v>194.0316738523878</v>
      </c>
      <c r="Y245" s="467">
        <v>58.490164980628776</v>
      </c>
      <c r="Z245" s="464">
        <v>428.96321886295578</v>
      </c>
      <c r="AA245" s="464">
        <v>437.5578000509874</v>
      </c>
      <c r="AB245" s="469">
        <v>305.61147350655483</v>
      </c>
      <c r="BH245" s="536"/>
      <c r="BI245" s="536"/>
    </row>
    <row r="246" spans="1:174" s="523" customFormat="1" ht="12.55" hidden="1" customHeight="1" x14ac:dyDescent="0.4">
      <c r="A246" s="518" t="s">
        <v>15</v>
      </c>
      <c r="B246" s="603"/>
      <c r="C246" s="604"/>
      <c r="D246" s="618">
        <v>39.019683358466715</v>
      </c>
      <c r="E246" s="619">
        <v>39.019683358466715</v>
      </c>
      <c r="F246" s="464">
        <v>114.68127792570894</v>
      </c>
      <c r="G246" s="620">
        <v>75.13973907418702</v>
      </c>
      <c r="H246" s="620">
        <v>144.56099756053112</v>
      </c>
      <c r="I246" s="620">
        <v>112.94942751348628</v>
      </c>
      <c r="J246" s="620">
        <v>70.985173287536085</v>
      </c>
      <c r="K246" s="620">
        <v>28.550078991908329</v>
      </c>
      <c r="L246" s="620">
        <v>113.3223926094682</v>
      </c>
      <c r="M246" s="620">
        <v>159.52446208337602</v>
      </c>
      <c r="N246" s="620">
        <v>73.598741281673327</v>
      </c>
      <c r="O246" s="620">
        <v>49.836180624721678</v>
      </c>
      <c r="P246" s="620">
        <v>1.9502895850301274</v>
      </c>
      <c r="Q246" s="620">
        <v>28.22309000497275</v>
      </c>
      <c r="R246" s="620">
        <v>104.4574122740959</v>
      </c>
      <c r="S246" s="620">
        <v>0</v>
      </c>
      <c r="T246" s="620">
        <v>142.36438240876868</v>
      </c>
      <c r="U246" s="620">
        <v>0</v>
      </c>
      <c r="V246" s="620">
        <v>0</v>
      </c>
      <c r="W246" s="620">
        <v>61.08099623663739</v>
      </c>
      <c r="X246" s="620">
        <v>91.089005014257481</v>
      </c>
      <c r="Y246" s="467">
        <v>9.1815020933281168</v>
      </c>
      <c r="Z246" s="464">
        <v>128.12800257594887</v>
      </c>
      <c r="AA246" s="464">
        <v>130.62231152023151</v>
      </c>
      <c r="AB246" s="469">
        <v>88.520075817106161</v>
      </c>
      <c r="BH246" s="536"/>
      <c r="BI246" s="536"/>
    </row>
    <row r="247" spans="1:174" s="523" customFormat="1" ht="12.55" hidden="1" customHeight="1" x14ac:dyDescent="0.4">
      <c r="A247" s="524" t="s">
        <v>16</v>
      </c>
      <c r="B247" s="603"/>
      <c r="C247" s="604"/>
      <c r="D247" s="618">
        <v>27.242098210233181</v>
      </c>
      <c r="E247" s="619">
        <v>27.242098210233181</v>
      </c>
      <c r="F247" s="464">
        <v>73.808712892479861</v>
      </c>
      <c r="G247" s="620">
        <v>41.350139481617781</v>
      </c>
      <c r="H247" s="620">
        <v>78.002203684207942</v>
      </c>
      <c r="I247" s="620">
        <v>62.621144829987614</v>
      </c>
      <c r="J247" s="620">
        <v>49.493278990745786</v>
      </c>
      <c r="K247" s="620">
        <v>17.729284559472347</v>
      </c>
      <c r="L247" s="620">
        <v>62.423371061206112</v>
      </c>
      <c r="M247" s="620">
        <v>109.10419209031562</v>
      </c>
      <c r="N247" s="620">
        <v>44.818931383361132</v>
      </c>
      <c r="O247" s="620">
        <v>28.687011155943829</v>
      </c>
      <c r="P247" s="620">
        <v>1.3700611537867886</v>
      </c>
      <c r="Q247" s="620">
        <v>16.167196340426798</v>
      </c>
      <c r="R247" s="620">
        <v>56.582503587207285</v>
      </c>
      <c r="S247" s="620">
        <v>0</v>
      </c>
      <c r="T247" s="620">
        <v>76.635148388689274</v>
      </c>
      <c r="U247" s="620">
        <v>0</v>
      </c>
      <c r="V247" s="620">
        <v>0</v>
      </c>
      <c r="W247" s="620">
        <v>33.341592560035458</v>
      </c>
      <c r="X247" s="620">
        <v>59.176410065030581</v>
      </c>
      <c r="Y247" s="467">
        <v>5.0106998726553158</v>
      </c>
      <c r="Z247" s="464">
        <v>68.971664991042132</v>
      </c>
      <c r="AA247" s="464">
        <v>70.314679706963531</v>
      </c>
      <c r="AB247" s="469">
        <v>47.806638520487532</v>
      </c>
      <c r="BH247" s="536"/>
      <c r="BI247" s="536"/>
    </row>
    <row r="248" spans="1:174" s="523" customFormat="1" ht="12.55" hidden="1" customHeight="1" x14ac:dyDescent="0.4">
      <c r="A248" s="518" t="s">
        <v>17</v>
      </c>
      <c r="B248" s="603"/>
      <c r="C248" s="604"/>
      <c r="D248" s="618">
        <v>33.571650461325355</v>
      </c>
      <c r="E248" s="619">
        <v>33.571650461325355</v>
      </c>
      <c r="F248" s="464">
        <v>467.96689805306886</v>
      </c>
      <c r="G248" s="620">
        <v>171.80797520933672</v>
      </c>
      <c r="H248" s="620">
        <v>325.87822489637063</v>
      </c>
      <c r="I248" s="620">
        <v>267.89776542864104</v>
      </c>
      <c r="J248" s="620">
        <v>94.98076628420624</v>
      </c>
      <c r="K248" s="620">
        <v>58.437415248130478</v>
      </c>
      <c r="L248" s="620">
        <v>242.7911362320128</v>
      </c>
      <c r="M248" s="620">
        <v>92.892113200974379</v>
      </c>
      <c r="N248" s="620">
        <v>339.67095566197446</v>
      </c>
      <c r="O248" s="620">
        <v>1311.1860230866907</v>
      </c>
      <c r="P248" s="620">
        <v>1.7374006194593206</v>
      </c>
      <c r="Q248" s="620">
        <v>117.128992988615</v>
      </c>
      <c r="R248" s="620">
        <v>234.65293453526826</v>
      </c>
      <c r="S248" s="620">
        <v>0</v>
      </c>
      <c r="T248" s="620">
        <v>321.8226769015676</v>
      </c>
      <c r="U248" s="620">
        <v>0</v>
      </c>
      <c r="V248" s="620">
        <v>0</v>
      </c>
      <c r="W248" s="620">
        <v>189.39893731587156</v>
      </c>
      <c r="X248" s="620">
        <v>93.860566655767514</v>
      </c>
      <c r="Y248" s="467">
        <v>42.880420095503382</v>
      </c>
      <c r="Z248" s="464">
        <v>289.64054124610215</v>
      </c>
      <c r="AA248" s="464">
        <v>295.48601904730901</v>
      </c>
      <c r="AB248" s="469">
        <v>201.99588484461552</v>
      </c>
      <c r="BH248" s="536"/>
      <c r="BI248" s="536"/>
    </row>
    <row r="249" spans="1:174" s="523" customFormat="1" ht="12.55" hidden="1" customHeight="1" x14ac:dyDescent="0.4">
      <c r="A249" s="524" t="s">
        <v>18</v>
      </c>
      <c r="B249" s="603"/>
      <c r="C249" s="604"/>
      <c r="D249" s="621">
        <v>3.6758979004628385</v>
      </c>
      <c r="E249" s="622">
        <v>3.6758979004628385</v>
      </c>
      <c r="F249" s="537">
        <v>8.0459405437185811</v>
      </c>
      <c r="G249" s="623">
        <v>2.1374250498548863</v>
      </c>
      <c r="H249" s="623">
        <v>3.5066645807511976</v>
      </c>
      <c r="I249" s="623">
        <v>3.4548228771052369</v>
      </c>
      <c r="J249" s="623">
        <v>6.6566317542827562</v>
      </c>
      <c r="K249" s="623">
        <v>1.7089344453677349</v>
      </c>
      <c r="L249" s="623">
        <v>3.3099565338626262</v>
      </c>
      <c r="M249" s="623">
        <v>14.040926191923575</v>
      </c>
      <c r="N249" s="623">
        <v>4.0017481990697394</v>
      </c>
      <c r="O249" s="623">
        <v>2.0054418321732976</v>
      </c>
      <c r="P249" s="623">
        <v>0.18541622832347537</v>
      </c>
      <c r="Q249" s="623">
        <v>1.0371593271895894</v>
      </c>
      <c r="R249" s="623">
        <v>2.587084042276945</v>
      </c>
      <c r="S249" s="624">
        <v>0</v>
      </c>
      <c r="T249" s="623">
        <v>3.3721124602083918</v>
      </c>
      <c r="U249" s="623">
        <v>0</v>
      </c>
      <c r="V249" s="623">
        <v>0</v>
      </c>
      <c r="W249" s="623">
        <v>1.6288136474224135</v>
      </c>
      <c r="X249" s="623">
        <v>6.6192997710692012</v>
      </c>
      <c r="Y249" s="625">
        <v>0.24713568016415788</v>
      </c>
      <c r="Z249" s="537">
        <v>3.034902597669388</v>
      </c>
      <c r="AA249" s="537">
        <v>3.0941264745574437</v>
      </c>
      <c r="AB249" s="626">
        <v>2.1542991523944663</v>
      </c>
      <c r="BH249" s="536"/>
      <c r="BI249" s="536"/>
    </row>
    <row r="250" spans="1:174" s="523" customFormat="1" ht="12.55" hidden="1" customHeight="1" x14ac:dyDescent="0.4">
      <c r="A250" s="524" t="s">
        <v>19</v>
      </c>
      <c r="B250" s="603"/>
      <c r="C250" s="604"/>
      <c r="D250" s="621">
        <v>8.5268389846266981</v>
      </c>
      <c r="E250" s="622">
        <v>8.5268389846266981</v>
      </c>
      <c r="F250" s="537">
        <v>17.969200903162374</v>
      </c>
      <c r="G250" s="623">
        <v>4.3808477785024253</v>
      </c>
      <c r="H250" s="623">
        <v>6.9484169500547521</v>
      </c>
      <c r="I250" s="623">
        <v>7.1506203793277257</v>
      </c>
      <c r="J250" s="623">
        <v>15.399551998746</v>
      </c>
      <c r="K250" s="623">
        <v>3.828247686239167</v>
      </c>
      <c r="L250" s="623">
        <v>6.8176124616454308</v>
      </c>
      <c r="M250" s="623">
        <v>32.513672859033704</v>
      </c>
      <c r="N250" s="623">
        <v>8.6890613230214395</v>
      </c>
      <c r="O250" s="623">
        <v>2.8904648460374371</v>
      </c>
      <c r="P250" s="623">
        <v>0.43107562136232735</v>
      </c>
      <c r="Q250" s="623">
        <v>2.1590792645330223</v>
      </c>
      <c r="R250" s="623">
        <v>5.206069466823994</v>
      </c>
      <c r="S250" s="624">
        <v>0</v>
      </c>
      <c r="T250" s="623">
        <v>6.648876858709091</v>
      </c>
      <c r="U250" s="623">
        <v>0</v>
      </c>
      <c r="V250" s="623">
        <v>0</v>
      </c>
      <c r="W250" s="623">
        <v>3.2232997264603576</v>
      </c>
      <c r="X250" s="623">
        <v>15.145944689446432</v>
      </c>
      <c r="Y250" s="625">
        <v>0.46929279369520344</v>
      </c>
      <c r="Z250" s="537">
        <v>5.9839919006832556</v>
      </c>
      <c r="AA250" s="537">
        <v>6.1005813978303003</v>
      </c>
      <c r="AB250" s="626">
        <v>4.2752576508034137</v>
      </c>
      <c r="BH250" s="536"/>
      <c r="BI250" s="536"/>
    </row>
    <row r="251" spans="1:174" s="523" customFormat="1" ht="12.55" hidden="1" customHeight="1" x14ac:dyDescent="0.4">
      <c r="A251" s="518" t="s">
        <v>20</v>
      </c>
      <c r="B251" s="603"/>
      <c r="C251" s="604"/>
      <c r="D251" s="618">
        <v>37.371195563385285</v>
      </c>
      <c r="E251" s="619">
        <v>37.371195563385285</v>
      </c>
      <c r="F251" s="464">
        <v>228.19723674376542</v>
      </c>
      <c r="G251" s="620">
        <v>360.02007143813762</v>
      </c>
      <c r="H251" s="620">
        <v>432.46764660883173</v>
      </c>
      <c r="I251" s="620">
        <v>400.96438366675568</v>
      </c>
      <c r="J251" s="620">
        <v>78.221075333569189</v>
      </c>
      <c r="K251" s="620">
        <v>96.587008605946551</v>
      </c>
      <c r="L251" s="620">
        <v>328.8490132962728</v>
      </c>
      <c r="M251" s="620">
        <v>137.21768732655769</v>
      </c>
      <c r="N251" s="620">
        <v>318.41189351870588</v>
      </c>
      <c r="O251" s="620">
        <v>305.79109585347493</v>
      </c>
      <c r="P251" s="620">
        <v>8.6520389127337545</v>
      </c>
      <c r="Q251" s="620">
        <v>302.84234239612789</v>
      </c>
      <c r="R251" s="620">
        <v>347.61104996488069</v>
      </c>
      <c r="S251" s="620">
        <v>0</v>
      </c>
      <c r="T251" s="620">
        <v>428.52723352062634</v>
      </c>
      <c r="U251" s="620">
        <v>0</v>
      </c>
      <c r="V251" s="620">
        <v>0</v>
      </c>
      <c r="W251" s="620">
        <v>279.30601021711891</v>
      </c>
      <c r="X251" s="620">
        <v>197.870260126364</v>
      </c>
      <c r="Y251" s="467">
        <v>37.731035464220454</v>
      </c>
      <c r="Z251" s="464">
        <v>385.67468598109974</v>
      </c>
      <c r="AA251" s="464">
        <v>393.20963781346626</v>
      </c>
      <c r="AB251" s="469">
        <v>303.51432096489441</v>
      </c>
      <c r="BH251" s="536"/>
      <c r="BI251" s="536"/>
    </row>
    <row r="252" spans="1:174" s="523" customFormat="1" ht="12.55" hidden="1" customHeight="1" x14ac:dyDescent="0.4">
      <c r="A252" s="518" t="s">
        <v>21</v>
      </c>
      <c r="B252" s="603"/>
      <c r="C252" s="604"/>
      <c r="D252" s="618">
        <v>1.001666467347337</v>
      </c>
      <c r="E252" s="619">
        <v>1.001666467347337</v>
      </c>
      <c r="F252" s="464">
        <v>3.4546876936047619</v>
      </c>
      <c r="G252" s="620">
        <v>3.1501500820450405</v>
      </c>
      <c r="H252" s="620">
        <v>4.8409560405306955</v>
      </c>
      <c r="I252" s="620">
        <v>4.0932010349851762</v>
      </c>
      <c r="J252" s="620">
        <v>1.8717142616633875</v>
      </c>
      <c r="K252" s="620">
        <v>1.0317690715370889</v>
      </c>
      <c r="L252" s="620">
        <v>3.7605692978565028</v>
      </c>
      <c r="M252" s="620">
        <v>3.9944437121072518</v>
      </c>
      <c r="N252" s="620">
        <v>2.9876726645552654</v>
      </c>
      <c r="O252" s="620">
        <v>2.5114631706293755</v>
      </c>
      <c r="P252" s="620">
        <v>8.15341081564607E-2</v>
      </c>
      <c r="Q252" s="620">
        <v>1.9689455142709313</v>
      </c>
      <c r="R252" s="620">
        <v>4.27004505487914</v>
      </c>
      <c r="S252" s="620">
        <v>0</v>
      </c>
      <c r="T252" s="620">
        <v>4.7778513140384566</v>
      </c>
      <c r="U252" s="620">
        <v>0</v>
      </c>
      <c r="V252" s="620">
        <v>0</v>
      </c>
      <c r="W252" s="620">
        <v>2.4994719378916472</v>
      </c>
      <c r="X252" s="620">
        <v>2.8030019640285846</v>
      </c>
      <c r="Y252" s="467">
        <v>0.35707058964782323</v>
      </c>
      <c r="Z252" s="464">
        <v>4.3000681428511172</v>
      </c>
      <c r="AA252" s="464">
        <v>4.3839238082835399</v>
      </c>
      <c r="AB252" s="469">
        <v>3.1439936217265316</v>
      </c>
      <c r="BH252" s="536"/>
      <c r="BI252" s="536"/>
    </row>
    <row r="253" spans="1:174" s="523" customFormat="1" ht="12.55" hidden="1" customHeight="1" x14ac:dyDescent="0.4">
      <c r="A253" s="519" t="s">
        <v>22</v>
      </c>
      <c r="B253" s="608"/>
      <c r="C253" s="609"/>
      <c r="D253" s="610">
        <v>15249.62567247753</v>
      </c>
      <c r="E253" s="611">
        <v>15249.62567247753</v>
      </c>
      <c r="F253" s="487">
        <v>153660.80631876225</v>
      </c>
      <c r="G253" s="612">
        <v>195968.42913292485</v>
      </c>
      <c r="H253" s="612">
        <v>295257.62764369813</v>
      </c>
      <c r="I253" s="612">
        <v>245001.63036967092</v>
      </c>
      <c r="J253" s="612">
        <v>34897.52369537537</v>
      </c>
      <c r="K253" s="612">
        <v>49570.705698833466</v>
      </c>
      <c r="L253" s="612">
        <v>220149.76863718123</v>
      </c>
      <c r="M253" s="612">
        <v>64361.838927127275</v>
      </c>
      <c r="N253" s="612">
        <v>174610.26222280102</v>
      </c>
      <c r="O253" s="612">
        <v>262960.63973118726</v>
      </c>
      <c r="P253" s="612">
        <v>3053.8914915549944</v>
      </c>
      <c r="Q253" s="612">
        <v>132976.3990221727</v>
      </c>
      <c r="R253" s="612">
        <v>242036.5819643375</v>
      </c>
      <c r="S253" s="612">
        <v>0</v>
      </c>
      <c r="T253" s="612">
        <v>292705.87317410664</v>
      </c>
      <c r="U253" s="612">
        <v>0</v>
      </c>
      <c r="V253" s="612">
        <v>0</v>
      </c>
      <c r="W253" s="612">
        <v>160929.56897774249</v>
      </c>
      <c r="X253" s="612">
        <v>97845.237390386712</v>
      </c>
      <c r="Y253" s="490">
        <v>24131.691320089027</v>
      </c>
      <c r="Z253" s="487">
        <v>263435.40594559081</v>
      </c>
      <c r="AA253" s="487">
        <v>268591.50068059209</v>
      </c>
      <c r="AB253" s="492">
        <v>194104.34145928349</v>
      </c>
      <c r="BH253" s="536"/>
      <c r="BI253" s="536"/>
    </row>
    <row r="254" spans="1:174" s="523" customFormat="1" ht="13" hidden="1" customHeight="1" x14ac:dyDescent="0.4">
      <c r="A254" s="522" t="s">
        <v>281</v>
      </c>
      <c r="B254" s="603"/>
      <c r="C254" s="604"/>
      <c r="D254" s="604"/>
      <c r="E254" s="627"/>
      <c r="G254" s="557"/>
      <c r="H254" s="557"/>
      <c r="I254" s="557"/>
      <c r="J254" s="557"/>
      <c r="K254" s="557"/>
      <c r="L254" s="557"/>
      <c r="M254" s="557"/>
      <c r="N254" s="557"/>
      <c r="O254" s="557"/>
      <c r="P254" s="557"/>
      <c r="Q254" s="557"/>
      <c r="R254" s="557"/>
      <c r="S254" s="558"/>
      <c r="T254" s="557"/>
      <c r="U254" s="557"/>
      <c r="V254" s="557"/>
      <c r="W254" s="557"/>
      <c r="X254" s="557"/>
      <c r="Y254" s="518"/>
      <c r="AB254" s="628"/>
      <c r="BH254" s="536"/>
      <c r="BI254" s="536"/>
    </row>
    <row r="255" spans="1:174" s="523" customFormat="1" ht="12.55" hidden="1" customHeight="1" x14ac:dyDescent="0.4">
      <c r="A255" s="518" t="s">
        <v>12</v>
      </c>
      <c r="B255" s="603"/>
      <c r="C255" s="604"/>
      <c r="D255" s="618">
        <v>0.24537213385255111</v>
      </c>
      <c r="E255" s="619">
        <v>0.24537213385255111</v>
      </c>
      <c r="F255" s="474">
        <v>2.0835761583974919</v>
      </c>
      <c r="G255" s="629">
        <v>1.7170978278316551</v>
      </c>
      <c r="H255" s="629">
        <v>1.903176954770287</v>
      </c>
      <c r="I255" s="629">
        <v>1.921235076507553</v>
      </c>
      <c r="J255" s="629">
        <v>0.59187619953520221</v>
      </c>
      <c r="K255" s="629">
        <v>0.52441380161654993</v>
      </c>
      <c r="L255" s="629">
        <v>1.4636867987704081</v>
      </c>
      <c r="M255" s="629">
        <v>0.69329574870166466</v>
      </c>
      <c r="N255" s="629">
        <v>2.2003632099275081</v>
      </c>
      <c r="O255" s="629">
        <v>4.9602492115026662</v>
      </c>
      <c r="P255" s="629">
        <v>4.7081082737782019E-2</v>
      </c>
      <c r="Q255" s="629">
        <v>1.6724048032971877</v>
      </c>
      <c r="R255" s="629">
        <v>1.6685430675068857</v>
      </c>
      <c r="S255" s="620">
        <v>0</v>
      </c>
      <c r="T255" s="629">
        <v>1.8813241336281175</v>
      </c>
      <c r="U255" s="629">
        <v>0</v>
      </c>
      <c r="V255" s="629">
        <v>0</v>
      </c>
      <c r="W255" s="629">
        <v>1.4593688244334011</v>
      </c>
      <c r="X255" s="629">
        <v>0.97150146198154119</v>
      </c>
      <c r="Y255" s="472">
        <v>0.23934495894526134</v>
      </c>
      <c r="Z255" s="474">
        <v>1.6931924921190906</v>
      </c>
      <c r="AA255" s="474">
        <v>1.7268971923667245</v>
      </c>
      <c r="AB255" s="473">
        <v>1.3696408126877557</v>
      </c>
      <c r="BH255" s="536"/>
      <c r="BI255" s="536"/>
    </row>
    <row r="256" spans="1:174" s="523" customFormat="1" ht="12.55" hidden="1" customHeight="1" x14ac:dyDescent="0.4">
      <c r="A256" s="518" t="s">
        <v>13</v>
      </c>
      <c r="B256" s="603"/>
      <c r="C256" s="604"/>
      <c r="D256" s="618">
        <v>1.9889291923686576</v>
      </c>
      <c r="E256" s="619">
        <v>1.9889291923686576</v>
      </c>
      <c r="F256" s="474">
        <v>7.7345117083351207</v>
      </c>
      <c r="G256" s="629">
        <v>14.043658272104738</v>
      </c>
      <c r="H256" s="629">
        <v>14.672630110165594</v>
      </c>
      <c r="I256" s="629">
        <v>14.680423343225208</v>
      </c>
      <c r="J256" s="629">
        <v>3.8767493606517975</v>
      </c>
      <c r="K256" s="629">
        <v>3.9551981351121377</v>
      </c>
      <c r="L256" s="629">
        <v>11.392546263312612</v>
      </c>
      <c r="M256" s="629">
        <v>7.1514040654644662</v>
      </c>
      <c r="N256" s="629">
        <v>12.108035918066159</v>
      </c>
      <c r="O256" s="629">
        <v>5.5612464955246246</v>
      </c>
      <c r="P256" s="629">
        <v>0.41502252397086864</v>
      </c>
      <c r="Q256" s="629">
        <v>12.846946076610152</v>
      </c>
      <c r="R256" s="629">
        <v>13.792850316435215</v>
      </c>
      <c r="S256" s="620">
        <v>0</v>
      </c>
      <c r="T256" s="629">
        <v>14.530317884189564</v>
      </c>
      <c r="U256" s="629">
        <v>0</v>
      </c>
      <c r="V256" s="629">
        <v>0</v>
      </c>
      <c r="W256" s="629">
        <v>10.420988568522787</v>
      </c>
      <c r="X256" s="629">
        <v>8.6677018890366462</v>
      </c>
      <c r="Y256" s="472">
        <v>1.2792128077858649</v>
      </c>
      <c r="Z256" s="474">
        <v>13.077292057146778</v>
      </c>
      <c r="AA256" s="474">
        <v>13.331953874861384</v>
      </c>
      <c r="AB256" s="473">
        <v>10.773257196603788</v>
      </c>
      <c r="BH256" s="536"/>
      <c r="BI256" s="536"/>
      <c r="FC256" s="536"/>
      <c r="FD256" s="536"/>
      <c r="FE256" s="536"/>
      <c r="FF256" s="536"/>
      <c r="FG256" s="536"/>
      <c r="FH256" s="536"/>
      <c r="FI256" s="536"/>
      <c r="FJ256" s="536"/>
      <c r="FK256" s="536"/>
      <c r="FL256" s="536"/>
      <c r="FM256" s="536"/>
      <c r="FN256" s="536"/>
      <c r="FO256" s="536"/>
      <c r="FP256" s="536"/>
      <c r="FQ256" s="536"/>
      <c r="FR256" s="536"/>
    </row>
    <row r="257" spans="1:174" s="523" customFormat="1" ht="12.55" hidden="1" customHeight="1" x14ac:dyDescent="0.4">
      <c r="A257" s="518" t="s">
        <v>14</v>
      </c>
      <c r="B257" s="603"/>
      <c r="C257" s="604"/>
      <c r="D257" s="618">
        <v>4.5567381315270374</v>
      </c>
      <c r="E257" s="619">
        <v>4.5567381315270374</v>
      </c>
      <c r="F257" s="474">
        <v>54.430424916677936</v>
      </c>
      <c r="G257" s="629">
        <v>91.564891627359103</v>
      </c>
      <c r="H257" s="629">
        <v>169.87656886025289</v>
      </c>
      <c r="I257" s="629">
        <v>126.35178758926922</v>
      </c>
      <c r="J257" s="629">
        <v>8.974054826179314</v>
      </c>
      <c r="K257" s="629">
        <v>20.360463223960036</v>
      </c>
      <c r="L257" s="629">
        <v>125.03238180516452</v>
      </c>
      <c r="M257" s="629">
        <v>31.713189054644964</v>
      </c>
      <c r="N257" s="629">
        <v>60.142016344591838</v>
      </c>
      <c r="O257" s="629">
        <v>45.731019345276771</v>
      </c>
      <c r="P257" s="629">
        <v>0.58385125162496221</v>
      </c>
      <c r="Q257" s="629">
        <v>40.14384228200403</v>
      </c>
      <c r="R257" s="629">
        <v>125.65596887617791</v>
      </c>
      <c r="S257" s="620">
        <v>0</v>
      </c>
      <c r="T257" s="629">
        <v>168.53299084109233</v>
      </c>
      <c r="U257" s="629">
        <v>0</v>
      </c>
      <c r="V257" s="629">
        <v>0</v>
      </c>
      <c r="W257" s="629">
        <v>74.784416743733246</v>
      </c>
      <c r="X257" s="629">
        <v>43.589556802467222</v>
      </c>
      <c r="Y257" s="472">
        <v>10.854911047944004</v>
      </c>
      <c r="Z257" s="474">
        <v>151.67976090127593</v>
      </c>
      <c r="AA257" s="474">
        <v>154.630268855769</v>
      </c>
      <c r="AB257" s="473">
        <v>106.063567677912</v>
      </c>
      <c r="BH257" s="536"/>
      <c r="BI257" s="536"/>
      <c r="FC257" s="536"/>
      <c r="FD257" s="536"/>
      <c r="FE257" s="536"/>
      <c r="FF257" s="536"/>
      <c r="FG257" s="536"/>
      <c r="FH257" s="536"/>
      <c r="FI257" s="536"/>
      <c r="FJ257" s="536"/>
      <c r="FK257" s="536"/>
      <c r="FL257" s="536"/>
      <c r="FM257" s="536"/>
      <c r="FN257" s="536"/>
      <c r="FO257" s="536"/>
      <c r="FP257" s="536"/>
      <c r="FQ257" s="536"/>
      <c r="FR257" s="536"/>
    </row>
    <row r="258" spans="1:174" s="523" customFormat="1" ht="12.55" hidden="1" customHeight="1" x14ac:dyDescent="0.4">
      <c r="A258" s="518" t="s">
        <v>15</v>
      </c>
      <c r="B258" s="603"/>
      <c r="C258" s="604"/>
      <c r="D258" s="618">
        <v>1.2926459968001156</v>
      </c>
      <c r="E258" s="619">
        <v>1.2926459968001156</v>
      </c>
      <c r="F258" s="474">
        <v>13.574986932762535</v>
      </c>
      <c r="G258" s="629">
        <v>22.866519574930752</v>
      </c>
      <c r="H258" s="629">
        <v>44.921338425068541</v>
      </c>
      <c r="I258" s="629">
        <v>32.599928689991728</v>
      </c>
      <c r="J258" s="629">
        <v>2.3775146515387768</v>
      </c>
      <c r="K258" s="629">
        <v>5.0127481677661034</v>
      </c>
      <c r="L258" s="629">
        <v>33.026549599672322</v>
      </c>
      <c r="M258" s="629">
        <v>9.2572736198606389</v>
      </c>
      <c r="N258" s="629">
        <v>14.028598485968574</v>
      </c>
      <c r="O258" s="629">
        <v>8.0080053570827019</v>
      </c>
      <c r="P258" s="629">
        <v>9.5161843866283818E-2</v>
      </c>
      <c r="Q258" s="629">
        <v>8.3857491187158288</v>
      </c>
      <c r="R258" s="629">
        <v>32.635495656316813</v>
      </c>
      <c r="S258" s="620">
        <v>0</v>
      </c>
      <c r="T258" s="629">
        <v>44.561243632601787</v>
      </c>
      <c r="U258" s="629">
        <v>0</v>
      </c>
      <c r="V258" s="629">
        <v>0</v>
      </c>
      <c r="W258" s="629">
        <v>18.740328709109779</v>
      </c>
      <c r="X258" s="629">
        <v>11.222988646543655</v>
      </c>
      <c r="Y258" s="472">
        <v>2.7257463217302291</v>
      </c>
      <c r="Z258" s="474">
        <v>40.105137551552495</v>
      </c>
      <c r="AA258" s="474">
        <v>40.884566357152202</v>
      </c>
      <c r="AB258" s="473">
        <v>27.680049100925721</v>
      </c>
      <c r="BH258" s="536"/>
      <c r="BI258" s="536"/>
      <c r="FC258" s="536"/>
      <c r="FD258" s="536"/>
      <c r="FE258" s="536"/>
      <c r="FF258" s="536"/>
      <c r="FG258" s="536"/>
      <c r="FH258" s="536"/>
      <c r="FI258" s="536"/>
      <c r="FJ258" s="536"/>
      <c r="FK258" s="536"/>
      <c r="FL258" s="536"/>
      <c r="FM258" s="536"/>
      <c r="FN258" s="536"/>
      <c r="FO258" s="536"/>
      <c r="FP258" s="536"/>
      <c r="FQ258" s="536"/>
      <c r="FR258" s="536"/>
    </row>
    <row r="259" spans="1:174" s="523" customFormat="1" ht="12.55" hidden="1" customHeight="1" x14ac:dyDescent="0.4">
      <c r="A259" s="524" t="s">
        <v>16</v>
      </c>
      <c r="B259" s="603"/>
      <c r="C259" s="604"/>
      <c r="D259" s="618">
        <v>0.86301035448137575</v>
      </c>
      <c r="E259" s="619">
        <v>0.86301035448137575</v>
      </c>
      <c r="F259" s="474">
        <v>8.5794632104018316</v>
      </c>
      <c r="G259" s="629">
        <v>14.291850588073043</v>
      </c>
      <c r="H259" s="629">
        <v>27.835504865865168</v>
      </c>
      <c r="I259" s="629">
        <v>20.285345344467085</v>
      </c>
      <c r="J259" s="629">
        <v>1.5947215374685841</v>
      </c>
      <c r="K259" s="629">
        <v>3.162128417990913</v>
      </c>
      <c r="L259" s="629">
        <v>20.482515569650278</v>
      </c>
      <c r="M259" s="629">
        <v>5.9279021115360342</v>
      </c>
      <c r="N259" s="629">
        <v>8.8847910501518665</v>
      </c>
      <c r="O259" s="629">
        <v>5.191202366639267</v>
      </c>
      <c r="P259" s="629">
        <v>6.756585778761541E-2</v>
      </c>
      <c r="Q259" s="629">
        <v>5.3895166318086023</v>
      </c>
      <c r="R259" s="629">
        <v>20.291014802883399</v>
      </c>
      <c r="S259" s="620">
        <v>0</v>
      </c>
      <c r="T259" s="629">
        <v>27.610852994388907</v>
      </c>
      <c r="U259" s="629">
        <v>0</v>
      </c>
      <c r="V259" s="629">
        <v>0</v>
      </c>
      <c r="W259" s="629">
        <v>11.698454796089639</v>
      </c>
      <c r="X259" s="629">
        <v>7.0953241872059465</v>
      </c>
      <c r="Y259" s="472">
        <v>1.6993137966121439</v>
      </c>
      <c r="Z259" s="474">
        <v>24.849779022897714</v>
      </c>
      <c r="AA259" s="474">
        <v>25.332765063663686</v>
      </c>
      <c r="AB259" s="473">
        <v>17.183371084679422</v>
      </c>
      <c r="BH259" s="536"/>
      <c r="BI259" s="536"/>
      <c r="FC259" s="536"/>
      <c r="FD259" s="536"/>
      <c r="FE259" s="536"/>
      <c r="FF259" s="536"/>
      <c r="FG259" s="536"/>
      <c r="FH259" s="536"/>
      <c r="FI259" s="536"/>
      <c r="FJ259" s="536"/>
      <c r="FK259" s="536"/>
      <c r="FL259" s="536"/>
      <c r="FM259" s="536"/>
      <c r="FN259" s="536"/>
      <c r="FO259" s="536"/>
      <c r="FP259" s="536"/>
      <c r="FQ259" s="536"/>
      <c r="FR259" s="536"/>
    </row>
    <row r="260" spans="1:174" s="523" customFormat="1" ht="12.55" hidden="1" customHeight="1" x14ac:dyDescent="0.4">
      <c r="A260" s="518" t="s">
        <v>17</v>
      </c>
      <c r="B260" s="603"/>
      <c r="C260" s="604"/>
      <c r="D260" s="618">
        <v>2.317133101782094</v>
      </c>
      <c r="E260" s="619">
        <v>2.317133101782094</v>
      </c>
      <c r="F260" s="474">
        <v>36.11141303901536</v>
      </c>
      <c r="G260" s="629">
        <v>58.34657152308759</v>
      </c>
      <c r="H260" s="629">
        <v>115.88806211493744</v>
      </c>
      <c r="I260" s="629">
        <v>83.756937109368806</v>
      </c>
      <c r="J260" s="629">
        <v>4.5941396639116556</v>
      </c>
      <c r="K260" s="629">
        <v>12.528274984353395</v>
      </c>
      <c r="L260" s="629">
        <v>84.950871165074673</v>
      </c>
      <c r="M260" s="629">
        <v>19.627836237232234</v>
      </c>
      <c r="N260" s="629">
        <v>36.901645865859756</v>
      </c>
      <c r="O260" s="629">
        <v>32.027937395858231</v>
      </c>
      <c r="P260" s="629">
        <v>0.16570190989140515</v>
      </c>
      <c r="Q260" s="629">
        <v>21.14723787910345</v>
      </c>
      <c r="R260" s="629">
        <v>83.818188308506876</v>
      </c>
      <c r="S260" s="620">
        <v>0</v>
      </c>
      <c r="T260" s="629">
        <v>114.97976101066229</v>
      </c>
      <c r="U260" s="629">
        <v>0</v>
      </c>
      <c r="V260" s="629">
        <v>0</v>
      </c>
      <c r="W260" s="629">
        <v>48.425166307249704</v>
      </c>
      <c r="X260" s="629">
        <v>26.84259211657475</v>
      </c>
      <c r="Y260" s="472">
        <v>7.2097503056082717</v>
      </c>
      <c r="Z260" s="474">
        <v>103.48183208252183</v>
      </c>
      <c r="AA260" s="474">
        <v>105.49492641300114</v>
      </c>
      <c r="AB260" s="473">
        <v>71.265823250036632</v>
      </c>
      <c r="BH260" s="536"/>
      <c r="BI260" s="536"/>
      <c r="FC260" s="536"/>
      <c r="FD260" s="536"/>
      <c r="FE260" s="536"/>
      <c r="FF260" s="536"/>
      <c r="FG260" s="536"/>
      <c r="FH260" s="536"/>
      <c r="FI260" s="536"/>
      <c r="FJ260" s="536"/>
      <c r="FK260" s="536"/>
      <c r="FL260" s="536"/>
      <c r="FM260" s="536"/>
      <c r="FN260" s="536"/>
      <c r="FO260" s="536"/>
      <c r="FP260" s="536"/>
      <c r="FQ260" s="536"/>
      <c r="FR260" s="536"/>
    </row>
    <row r="261" spans="1:174" s="523" customFormat="1" ht="12.55" hidden="1" customHeight="1" x14ac:dyDescent="0.4">
      <c r="A261" s="524" t="s">
        <v>18</v>
      </c>
      <c r="B261" s="603"/>
      <c r="C261" s="604"/>
      <c r="D261" s="621">
        <v>7.4599051311739745E-2</v>
      </c>
      <c r="E261" s="622">
        <v>7.4599051311739745E-2</v>
      </c>
      <c r="F261" s="537">
        <v>0.45386231129306953</v>
      </c>
      <c r="G261" s="623">
        <v>0.65349071401815995</v>
      </c>
      <c r="H261" s="623">
        <v>1.2020352605493168</v>
      </c>
      <c r="I261" s="623">
        <v>0.90465328754790197</v>
      </c>
      <c r="J261" s="623">
        <v>0.13875180154353778</v>
      </c>
      <c r="K261" s="623">
        <v>0.15947244219664933</v>
      </c>
      <c r="L261" s="623">
        <v>0.89354576468319968</v>
      </c>
      <c r="M261" s="623">
        <v>0.38449860412248726</v>
      </c>
      <c r="N261" s="623">
        <v>0.45192904186144756</v>
      </c>
      <c r="O261" s="623">
        <v>0.28592557923074113</v>
      </c>
      <c r="P261" s="623">
        <v>6.3236411257255225E-3</v>
      </c>
      <c r="Q261" s="623">
        <v>0.28862244879017918</v>
      </c>
      <c r="R261" s="623">
        <v>0.89547541460515867</v>
      </c>
      <c r="S261" s="624">
        <v>0</v>
      </c>
      <c r="T261" s="623">
        <v>1.1913281754108449</v>
      </c>
      <c r="U261" s="623">
        <v>0</v>
      </c>
      <c r="V261" s="623">
        <v>0</v>
      </c>
      <c r="W261" s="623">
        <v>0.52976048992941127</v>
      </c>
      <c r="X261" s="623">
        <v>0.37815878904991229</v>
      </c>
      <c r="Y261" s="625">
        <v>7.6263633139144957E-2</v>
      </c>
      <c r="Z261" s="537">
        <v>1.0721958466378279</v>
      </c>
      <c r="AA261" s="537">
        <v>1.0930459879458994</v>
      </c>
      <c r="AB261" s="626">
        <v>0.75081313472066502</v>
      </c>
      <c r="BH261" s="536"/>
      <c r="BI261" s="536"/>
      <c r="FC261" s="536"/>
      <c r="FD261" s="536"/>
      <c r="FE261" s="536"/>
      <c r="FF261" s="536"/>
      <c r="FG261" s="536"/>
      <c r="FH261" s="536"/>
      <c r="FI261" s="536"/>
      <c r="FJ261" s="536"/>
      <c r="FK261" s="536"/>
      <c r="FL261" s="536"/>
      <c r="FM261" s="536"/>
      <c r="FN261" s="536"/>
      <c r="FO261" s="536"/>
      <c r="FP261" s="536"/>
      <c r="FQ261" s="536"/>
      <c r="FR261" s="536"/>
    </row>
    <row r="262" spans="1:174" s="523" customFormat="1" ht="12.55" hidden="1" customHeight="1" x14ac:dyDescent="0.4">
      <c r="A262" s="630" t="s">
        <v>19</v>
      </c>
      <c r="B262" s="608"/>
      <c r="C262" s="609"/>
      <c r="D262" s="631">
        <v>0.17070537141241557</v>
      </c>
      <c r="E262" s="632">
        <v>0.17070537141241557</v>
      </c>
      <c r="F262" s="633">
        <v>0.90432689211559603</v>
      </c>
      <c r="G262" s="634">
        <v>1.3130408173910575</v>
      </c>
      <c r="H262" s="634">
        <v>2.3038052858934233</v>
      </c>
      <c r="I262" s="634">
        <v>1.772090847669654</v>
      </c>
      <c r="J262" s="634">
        <v>0.31621421690267942</v>
      </c>
      <c r="K262" s="634">
        <v>0.33066182011454692</v>
      </c>
      <c r="L262" s="634">
        <v>1.7209339574309617</v>
      </c>
      <c r="M262" s="634">
        <v>0.82905511525846132</v>
      </c>
      <c r="N262" s="634">
        <v>0.93040501576140633</v>
      </c>
      <c r="O262" s="634">
        <v>0.49528499755766375</v>
      </c>
      <c r="P262" s="634">
        <v>1.6280496164969894E-2</v>
      </c>
      <c r="Q262" s="634">
        <v>0.64237404554711297</v>
      </c>
      <c r="R262" s="634">
        <v>1.7507682242640643</v>
      </c>
      <c r="S262" s="635">
        <v>0</v>
      </c>
      <c r="T262" s="634">
        <v>2.2827284362542133</v>
      </c>
      <c r="U262" s="634">
        <v>0</v>
      </c>
      <c r="V262" s="634">
        <v>0</v>
      </c>
      <c r="W262" s="634">
        <v>1.0511982219921197</v>
      </c>
      <c r="X262" s="634">
        <v>0.7935174997558323</v>
      </c>
      <c r="Y262" s="636">
        <v>0.14822222932127585</v>
      </c>
      <c r="Z262" s="633">
        <v>2.0544565291673456</v>
      </c>
      <c r="AA262" s="633">
        <v>2.0943988344576732</v>
      </c>
      <c r="AB262" s="637">
        <v>1.4545794105255594</v>
      </c>
      <c r="BH262" s="536"/>
      <c r="BI262" s="536"/>
      <c r="FC262" s="536"/>
      <c r="FD262" s="536"/>
      <c r="FE262" s="536"/>
      <c r="FF262" s="536"/>
      <c r="FG262" s="536"/>
      <c r="FH262" s="536"/>
      <c r="FI262" s="536"/>
      <c r="FJ262" s="536"/>
      <c r="FK262" s="536"/>
      <c r="FL262" s="536"/>
      <c r="FM262" s="536"/>
      <c r="FN262" s="536"/>
      <c r="FO262" s="536"/>
      <c r="FP262" s="536"/>
      <c r="FQ262" s="536"/>
      <c r="FR262" s="536"/>
    </row>
    <row r="263" spans="1:174" s="523" customFormat="1" ht="12.55" hidden="1" customHeight="1" x14ac:dyDescent="0.4">
      <c r="BH263" s="536"/>
      <c r="BI263" s="536"/>
      <c r="FC263" s="536"/>
      <c r="FD263" s="536"/>
      <c r="FE263" s="536"/>
      <c r="FF263" s="536"/>
      <c r="FG263" s="536"/>
      <c r="FH263" s="536"/>
      <c r="FI263" s="536"/>
      <c r="FJ263" s="536"/>
      <c r="FK263" s="536"/>
      <c r="FL263" s="536"/>
      <c r="FM263" s="536"/>
      <c r="FN263" s="536"/>
      <c r="FO263" s="536"/>
      <c r="FP263" s="536"/>
      <c r="FQ263" s="536"/>
      <c r="FR263" s="536"/>
    </row>
    <row r="264" spans="1:174" s="523" customFormat="1" ht="15" hidden="1" customHeight="1" x14ac:dyDescent="0.4">
      <c r="A264" s="533" t="s">
        <v>282</v>
      </c>
      <c r="C264" s="536"/>
      <c r="D264" s="536"/>
      <c r="E264" s="536"/>
      <c r="F264" s="536"/>
      <c r="G264" s="536"/>
      <c r="FC264" s="536"/>
      <c r="FD264" s="536"/>
      <c r="FE264" s="536"/>
      <c r="FF264" s="536"/>
      <c r="FG264" s="536"/>
      <c r="FH264" s="536"/>
      <c r="FI264" s="536"/>
      <c r="FJ264" s="536"/>
      <c r="FK264" s="536"/>
      <c r="FL264" s="536"/>
      <c r="FM264" s="536"/>
      <c r="FN264" s="536"/>
      <c r="FO264" s="536"/>
      <c r="FP264" s="536"/>
      <c r="FQ264" s="536"/>
      <c r="FR264" s="536"/>
    </row>
    <row r="265" spans="1:174" s="523" customFormat="1" ht="12.75" hidden="1" customHeight="1" x14ac:dyDescent="0.4">
      <c r="FC265" s="536"/>
      <c r="FD265" s="536"/>
      <c r="FE265" s="536"/>
      <c r="FF265" s="536"/>
      <c r="FG265" s="536"/>
      <c r="FH265" s="536"/>
      <c r="FI265" s="536"/>
      <c r="FJ265" s="536"/>
      <c r="FK265" s="536"/>
      <c r="FL265" s="536"/>
      <c r="FM265" s="536"/>
      <c r="FN265" s="536"/>
      <c r="FO265" s="536"/>
      <c r="FP265" s="536"/>
      <c r="FQ265" s="536"/>
      <c r="FR265" s="536"/>
    </row>
    <row r="266" spans="1:174" s="523" customFormat="1" ht="12.75" hidden="1" customHeight="1" x14ac:dyDescent="0.4">
      <c r="B266" s="534" t="s">
        <v>147</v>
      </c>
      <c r="C266" s="536"/>
      <c r="D266" s="536"/>
      <c r="E266" s="536"/>
      <c r="F266" s="536"/>
      <c r="G266" s="536"/>
      <c r="H266" s="536"/>
      <c r="I266" s="536"/>
      <c r="J266" s="536"/>
      <c r="FC266" s="536"/>
      <c r="FD266" s="536"/>
      <c r="FE266" s="536"/>
      <c r="FF266" s="536"/>
      <c r="FG266" s="536"/>
      <c r="FH266" s="536"/>
      <c r="FI266" s="536"/>
      <c r="FJ266" s="536"/>
      <c r="FK266" s="536"/>
      <c r="FL266" s="536"/>
      <c r="FM266" s="536"/>
      <c r="FN266" s="536"/>
      <c r="FO266" s="536"/>
      <c r="FP266" s="536"/>
      <c r="FQ266" s="536"/>
      <c r="FR266" s="536"/>
    </row>
    <row r="267" spans="1:174" s="523" customFormat="1" ht="12.55" hidden="1" customHeight="1" x14ac:dyDescent="0.4">
      <c r="A267" s="536"/>
      <c r="B267" s="536"/>
      <c r="C267" s="464">
        <v>2.1600000000000001E-2</v>
      </c>
      <c r="D267" s="464">
        <v>0.14699999999999999</v>
      </c>
      <c r="E267" s="464">
        <v>4.5279999999999996</v>
      </c>
      <c r="F267" s="464">
        <v>0.18</v>
      </c>
      <c r="G267" s="464">
        <v>0.14000000000000001</v>
      </c>
      <c r="H267" s="464">
        <v>7.6230000000000002</v>
      </c>
      <c r="I267" s="464"/>
      <c r="J267" s="464"/>
      <c r="K267" s="474">
        <v>3.2899999999999999E-2</v>
      </c>
      <c r="L267" s="474">
        <v>6.5799999999999999E-3</v>
      </c>
      <c r="FC267" s="536"/>
      <c r="FD267" s="536"/>
      <c r="FE267" s="536"/>
      <c r="FF267" s="536"/>
      <c r="FG267" s="536"/>
      <c r="FH267" s="536"/>
      <c r="FI267" s="536"/>
      <c r="FJ267" s="536"/>
      <c r="FK267" s="536"/>
      <c r="FL267" s="536"/>
      <c r="FM267" s="536"/>
      <c r="FN267" s="536"/>
      <c r="FO267" s="536"/>
      <c r="FP267" s="536"/>
      <c r="FQ267" s="536"/>
      <c r="FR267" s="536"/>
    </row>
    <row r="268" spans="1:174" s="523" customFormat="1" ht="12.55" hidden="1" customHeight="1" x14ac:dyDescent="0.4">
      <c r="C268" s="638">
        <v>2.1600000000000001E-2</v>
      </c>
      <c r="D268" s="638">
        <v>0.14699999999999999</v>
      </c>
      <c r="E268" s="638">
        <v>4.5279999999999996</v>
      </c>
      <c r="F268" s="638">
        <v>0.18</v>
      </c>
      <c r="G268" s="638">
        <v>0.14000000000000001</v>
      </c>
      <c r="H268" s="639">
        <v>7.6230000000000002</v>
      </c>
      <c r="I268" s="464"/>
      <c r="J268" s="464"/>
      <c r="K268" s="639">
        <v>3.2899999999999999E-2</v>
      </c>
      <c r="L268" s="639">
        <v>6.5799999999999999E-3</v>
      </c>
      <c r="M268" s="523" t="s">
        <v>283</v>
      </c>
      <c r="FC268" s="536"/>
      <c r="FD268" s="536"/>
      <c r="FE268" s="536"/>
      <c r="FF268" s="536"/>
      <c r="FG268" s="536"/>
      <c r="FH268" s="536"/>
      <c r="FI268" s="536"/>
      <c r="FJ268" s="536"/>
      <c r="FK268" s="536"/>
      <c r="FL268" s="536"/>
      <c r="FM268" s="536"/>
      <c r="FN268" s="536"/>
      <c r="FO268" s="536"/>
      <c r="FP268" s="536"/>
      <c r="FQ268" s="536"/>
      <c r="FR268" s="536"/>
    </row>
    <row r="269" spans="1:174" s="523" customFormat="1" ht="12.55" hidden="1" customHeight="1" x14ac:dyDescent="0.4">
      <c r="C269" s="640">
        <v>2.0400000000000001E-2</v>
      </c>
      <c r="D269" s="640">
        <v>0.158</v>
      </c>
      <c r="E269" s="640">
        <v>4.2263999999999999</v>
      </c>
      <c r="F269" s="640">
        <v>0.1694</v>
      </c>
      <c r="G269" s="640">
        <v>0.13150000000000001</v>
      </c>
      <c r="H269" s="640">
        <v>3.6036999999999999</v>
      </c>
      <c r="I269" s="464"/>
      <c r="J269" s="464"/>
      <c r="K269" s="640">
        <v>3.1E-2</v>
      </c>
      <c r="L269" s="640">
        <v>6.1999999999999998E-3</v>
      </c>
      <c r="M269" s="536" t="s">
        <v>284</v>
      </c>
      <c r="FC269" s="536"/>
      <c r="FD269" s="536"/>
      <c r="FE269" s="536"/>
      <c r="FF269" s="536"/>
      <c r="FG269" s="536"/>
      <c r="FH269" s="536"/>
      <c r="FI269" s="536"/>
      <c r="FJ269" s="536"/>
      <c r="FK269" s="536"/>
      <c r="FL269" s="536"/>
      <c r="FM269" s="536"/>
      <c r="FN269" s="536"/>
      <c r="FO269" s="536"/>
      <c r="FP269" s="536"/>
      <c r="FQ269" s="536"/>
      <c r="FR269" s="536"/>
    </row>
    <row r="270" spans="1:174" s="523" customFormat="1" ht="12.55" hidden="1" customHeight="1" x14ac:dyDescent="0.4">
      <c r="C270" s="464">
        <v>2.0400000000000001E-2</v>
      </c>
      <c r="D270" s="464">
        <v>0.158</v>
      </c>
      <c r="E270" s="464">
        <v>4.2263999999999999</v>
      </c>
      <c r="F270" s="464">
        <v>0.1694</v>
      </c>
      <c r="G270" s="464">
        <v>0.13150000000000001</v>
      </c>
      <c r="H270" s="464">
        <v>3.6036999999999999</v>
      </c>
      <c r="I270" s="464"/>
      <c r="J270" s="464"/>
      <c r="K270" s="464">
        <v>3.1E-2</v>
      </c>
      <c r="L270" s="464">
        <v>6.1999999999999998E-3</v>
      </c>
      <c r="FC270" s="536"/>
      <c r="FD270" s="536"/>
      <c r="FE270" s="536"/>
      <c r="FF270" s="536"/>
      <c r="FG270" s="536"/>
      <c r="FH270" s="536"/>
      <c r="FI270" s="536"/>
      <c r="FJ270" s="536"/>
      <c r="FK270" s="536"/>
      <c r="FL270" s="536"/>
      <c r="FM270" s="536"/>
      <c r="FN270" s="536"/>
      <c r="FO270" s="536"/>
      <c r="FP270" s="536"/>
      <c r="FQ270" s="536"/>
      <c r="FR270" s="536"/>
    </row>
    <row r="271" spans="1:174" s="523" customFormat="1" ht="13" hidden="1" customHeight="1" x14ac:dyDescent="0.4">
      <c r="B271" s="501" t="s">
        <v>285</v>
      </c>
      <c r="C271" s="641" t="s">
        <v>12</v>
      </c>
      <c r="D271" s="641" t="s">
        <v>13</v>
      </c>
      <c r="E271" s="641" t="s">
        <v>14</v>
      </c>
      <c r="F271" s="641" t="s">
        <v>15</v>
      </c>
      <c r="G271" s="641" t="s">
        <v>16</v>
      </c>
      <c r="H271" s="641" t="s">
        <v>17</v>
      </c>
      <c r="I271" s="641" t="s">
        <v>18</v>
      </c>
      <c r="J271" s="641" t="s">
        <v>19</v>
      </c>
      <c r="K271" s="641" t="s">
        <v>20</v>
      </c>
      <c r="L271" s="641" t="s">
        <v>21</v>
      </c>
      <c r="FC271" s="536"/>
      <c r="FD271" s="536"/>
      <c r="FE271" s="536"/>
      <c r="FF271" s="536"/>
      <c r="FG271" s="536"/>
      <c r="FH271" s="536"/>
      <c r="FI271" s="536"/>
      <c r="FJ271" s="536"/>
      <c r="FK271" s="536"/>
      <c r="FL271" s="536"/>
      <c r="FM271" s="536"/>
      <c r="FN271" s="536"/>
      <c r="FO271" s="536"/>
      <c r="FP271" s="536"/>
      <c r="FQ271" s="536"/>
      <c r="FR271" s="536"/>
    </row>
    <row r="272" spans="1:174" s="523" customFormat="1" ht="12.55" hidden="1" customHeight="1" x14ac:dyDescent="0.4">
      <c r="B272" s="524">
        <v>1990</v>
      </c>
      <c r="C272" s="620">
        <v>2.7099999999999999E-2</v>
      </c>
      <c r="D272" s="620">
        <v>0.17269999999999999</v>
      </c>
      <c r="E272" s="620">
        <v>1.9260999999999999</v>
      </c>
      <c r="F272" s="620">
        <v>3.2000000000000001E-2</v>
      </c>
      <c r="G272" s="620">
        <v>2.4E-2</v>
      </c>
      <c r="H272" s="620">
        <v>5.6601999999999997</v>
      </c>
      <c r="I272" s="620"/>
      <c r="J272" s="620"/>
      <c r="K272" s="620">
        <v>1.0016286754377858E-2</v>
      </c>
      <c r="L272" s="620">
        <v>3.9624870676659646E-3</v>
      </c>
      <c r="FC272" s="536"/>
      <c r="FD272" s="536"/>
      <c r="FE272" s="536"/>
      <c r="FF272" s="536"/>
      <c r="FG272" s="536"/>
      <c r="FH272" s="536"/>
      <c r="FI272" s="536"/>
      <c r="FJ272" s="536"/>
      <c r="FK272" s="536"/>
      <c r="FL272" s="536"/>
      <c r="FM272" s="536"/>
      <c r="FN272" s="536"/>
      <c r="FO272" s="536"/>
      <c r="FP272" s="536"/>
      <c r="FQ272" s="536"/>
      <c r="FR272" s="536"/>
    </row>
    <row r="273" spans="2:174" s="523" customFormat="1" ht="12.55" hidden="1" customHeight="1" x14ac:dyDescent="0.4">
      <c r="B273" s="524">
        <v>1995</v>
      </c>
      <c r="C273" s="620">
        <v>2.6200000000000001E-2</v>
      </c>
      <c r="D273" s="620">
        <v>0.17269999999999999</v>
      </c>
      <c r="E273" s="620">
        <v>1.8658999999999999</v>
      </c>
      <c r="F273" s="620">
        <v>3.1E-2</v>
      </c>
      <c r="G273" s="620">
        <v>2.325E-2</v>
      </c>
      <c r="H273" s="620">
        <v>5.6601999999999997</v>
      </c>
      <c r="I273" s="620"/>
      <c r="J273" s="620"/>
      <c r="K273" s="620">
        <v>9.7032777933035493E-3</v>
      </c>
      <c r="L273" s="620">
        <v>3.8386593468014039E-3</v>
      </c>
      <c r="FC273" s="536"/>
      <c r="FD273" s="536"/>
      <c r="FE273" s="536"/>
      <c r="FF273" s="536"/>
      <c r="FG273" s="536"/>
      <c r="FH273" s="536"/>
      <c r="FI273" s="536"/>
      <c r="FJ273" s="536"/>
      <c r="FK273" s="536"/>
      <c r="FL273" s="536"/>
      <c r="FM273" s="536"/>
      <c r="FN273" s="536"/>
      <c r="FO273" s="536"/>
      <c r="FP273" s="536"/>
      <c r="FQ273" s="536"/>
      <c r="FR273" s="536"/>
    </row>
    <row r="274" spans="2:174" s="523" customFormat="1" ht="12.55" hidden="1" customHeight="1" x14ac:dyDescent="0.4">
      <c r="B274" s="524">
        <v>2000</v>
      </c>
      <c r="C274" s="620">
        <v>2.58E-2</v>
      </c>
      <c r="D274" s="620">
        <v>0.17269999999999999</v>
      </c>
      <c r="E274" s="620">
        <v>1.8093999999999999</v>
      </c>
      <c r="F274" s="620">
        <v>0.03</v>
      </c>
      <c r="G274" s="620">
        <v>2.2499999999999999E-2</v>
      </c>
      <c r="H274" s="620">
        <v>5.6601999999999997</v>
      </c>
      <c r="I274" s="620"/>
      <c r="J274" s="620"/>
      <c r="K274" s="620">
        <v>9.4955623665355839E-3</v>
      </c>
      <c r="L274" s="620">
        <v>3.756486210937153E-3</v>
      </c>
      <c r="FC274" s="536"/>
      <c r="FD274" s="536"/>
      <c r="FE274" s="536"/>
      <c r="FF274" s="536"/>
      <c r="FG274" s="536"/>
      <c r="FH274" s="536"/>
      <c r="FI274" s="536"/>
      <c r="FJ274" s="536"/>
      <c r="FK274" s="536"/>
      <c r="FL274" s="536"/>
      <c r="FM274" s="536"/>
      <c r="FN274" s="536"/>
      <c r="FO274" s="536"/>
      <c r="FP274" s="536"/>
      <c r="FQ274" s="536"/>
      <c r="FR274" s="536"/>
    </row>
    <row r="275" spans="2:174" s="523" customFormat="1" ht="12.55" hidden="1" customHeight="1" x14ac:dyDescent="0.4">
      <c r="B275" s="524">
        <v>2005</v>
      </c>
      <c r="C275" s="620">
        <v>2.58E-2</v>
      </c>
      <c r="D275" s="620">
        <v>0.1996</v>
      </c>
      <c r="E275" s="620">
        <v>1.7158</v>
      </c>
      <c r="F275" s="620">
        <v>2.75E-2</v>
      </c>
      <c r="G275" s="620">
        <v>2.0625000000000001E-2</v>
      </c>
      <c r="H275" s="620">
        <v>5.6601999999999997</v>
      </c>
      <c r="I275" s="620"/>
      <c r="J275" s="620"/>
      <c r="K275" s="620">
        <v>9.4955623665355839E-3</v>
      </c>
      <c r="L275" s="620">
        <v>3.756486210937153E-3</v>
      </c>
      <c r="FC275" s="536"/>
      <c r="FD275" s="536"/>
      <c r="FE275" s="536"/>
      <c r="FF275" s="536"/>
      <c r="FG275" s="536"/>
      <c r="FH275" s="536"/>
      <c r="FI275" s="536"/>
      <c r="FJ275" s="536"/>
      <c r="FK275" s="536"/>
      <c r="FL275" s="536"/>
      <c r="FM275" s="536"/>
      <c r="FN275" s="536"/>
      <c r="FO275" s="536"/>
      <c r="FP275" s="536"/>
      <c r="FQ275" s="536"/>
      <c r="FR275" s="536"/>
    </row>
    <row r="276" spans="2:174" s="523" customFormat="1" ht="13" hidden="1" customHeight="1" x14ac:dyDescent="0.4">
      <c r="B276" s="642">
        <v>2010</v>
      </c>
      <c r="C276" s="643">
        <v>2.1600000000000001E-2</v>
      </c>
      <c r="D276" s="643">
        <v>0.1676</v>
      </c>
      <c r="E276" s="643">
        <v>4.4824999999999999</v>
      </c>
      <c r="F276" s="643">
        <v>0.1797</v>
      </c>
      <c r="G276" s="643">
        <v>0.13950000000000001</v>
      </c>
      <c r="H276" s="643">
        <v>7.6441999999999997</v>
      </c>
      <c r="I276" s="643"/>
      <c r="J276" s="643"/>
      <c r="K276" s="643">
        <v>3.2899999999999999E-2</v>
      </c>
      <c r="L276" s="643">
        <v>6.6E-3</v>
      </c>
      <c r="FC276" s="536"/>
      <c r="FD276" s="536"/>
      <c r="FE276" s="536"/>
      <c r="FF276" s="536"/>
      <c r="FG276" s="536"/>
      <c r="FH276" s="536"/>
      <c r="FI276" s="536"/>
      <c r="FJ276" s="536"/>
      <c r="FK276" s="536"/>
      <c r="FL276" s="536"/>
      <c r="FM276" s="536"/>
      <c r="FN276" s="536"/>
      <c r="FO276" s="536"/>
      <c r="FP276" s="536"/>
      <c r="FQ276" s="536"/>
      <c r="FR276" s="536"/>
    </row>
    <row r="277" spans="2:174" s="523" customFormat="1" ht="12.55" hidden="1" customHeight="1" x14ac:dyDescent="0.4">
      <c r="B277" s="524">
        <v>2015</v>
      </c>
      <c r="C277" s="620">
        <v>2.0400000000000001E-2</v>
      </c>
      <c r="D277" s="620">
        <v>0.158</v>
      </c>
      <c r="E277" s="620">
        <v>4.2263999999999999</v>
      </c>
      <c r="F277" s="620">
        <v>0.1694</v>
      </c>
      <c r="G277" s="620">
        <v>0.13150000000000001</v>
      </c>
      <c r="H277" s="620">
        <v>3.6036999999999999</v>
      </c>
      <c r="I277" s="620"/>
      <c r="J277" s="620"/>
      <c r="K277" s="620">
        <v>3.1E-2</v>
      </c>
      <c r="L277" s="620">
        <v>6.1999999999999998E-3</v>
      </c>
      <c r="FC277" s="536"/>
      <c r="FD277" s="536"/>
      <c r="FE277" s="536"/>
      <c r="FF277" s="536"/>
      <c r="FG277" s="536"/>
      <c r="FH277" s="536"/>
      <c r="FI277" s="536"/>
      <c r="FJ277" s="536"/>
      <c r="FK277" s="536"/>
      <c r="FL277" s="536"/>
      <c r="FM277" s="536"/>
      <c r="FN277" s="536"/>
      <c r="FO277" s="536"/>
      <c r="FP277" s="536"/>
      <c r="FQ277" s="536"/>
      <c r="FR277" s="536"/>
    </row>
    <row r="278" spans="2:174" s="523" customFormat="1" ht="12.55" hidden="1" customHeight="1" x14ac:dyDescent="0.4">
      <c r="B278" s="630">
        <v>2020</v>
      </c>
      <c r="C278" s="644">
        <v>1.9300000000000001E-2</v>
      </c>
      <c r="D278" s="644">
        <v>0.14949999999999999</v>
      </c>
      <c r="E278" s="644">
        <v>3.9979</v>
      </c>
      <c r="F278" s="644">
        <v>9.8500000000000004E-2</v>
      </c>
      <c r="G278" s="644">
        <v>0.1244</v>
      </c>
      <c r="H278" s="644">
        <v>0.68179999999999996</v>
      </c>
      <c r="I278" s="644"/>
      <c r="J278" s="644"/>
      <c r="K278" s="644">
        <v>2.93E-2</v>
      </c>
      <c r="L278" s="644">
        <v>5.8999999999999999E-3</v>
      </c>
      <c r="FC278" s="536"/>
      <c r="FD278" s="536"/>
      <c r="FE278" s="536"/>
      <c r="FF278" s="536"/>
      <c r="FG278" s="536"/>
      <c r="FH278" s="536"/>
      <c r="FI278" s="536"/>
      <c r="FJ278" s="536"/>
      <c r="FK278" s="536"/>
      <c r="FL278" s="536"/>
      <c r="FM278" s="536"/>
      <c r="FN278" s="536"/>
      <c r="FO278" s="536"/>
      <c r="FP278" s="536"/>
      <c r="FQ278" s="536"/>
      <c r="FR278" s="536"/>
    </row>
    <row r="279" spans="2:174" s="523" customFormat="1" ht="12.55" hidden="1" customHeight="1" x14ac:dyDescent="0.4">
      <c r="C279" s="474"/>
      <c r="D279" s="474"/>
      <c r="E279" s="474"/>
      <c r="F279" s="474"/>
      <c r="G279" s="474"/>
      <c r="H279" s="474"/>
      <c r="I279" s="464"/>
      <c r="J279" s="464"/>
      <c r="K279" s="474"/>
      <c r="L279" s="474"/>
      <c r="FC279" s="536"/>
      <c r="FD279" s="536"/>
      <c r="FE279" s="536"/>
      <c r="FF279" s="536"/>
      <c r="FG279" s="536"/>
      <c r="FH279" s="536"/>
      <c r="FI279" s="536"/>
      <c r="FJ279" s="536"/>
      <c r="FK279" s="536"/>
      <c r="FL279" s="536"/>
      <c r="FM279" s="536"/>
      <c r="FN279" s="536"/>
      <c r="FO279" s="536"/>
      <c r="FP279" s="536"/>
      <c r="FQ279" s="536"/>
      <c r="FR279" s="536"/>
    </row>
    <row r="280" spans="2:174" s="523" customFormat="1" ht="13" hidden="1" customHeight="1" x14ac:dyDescent="0.4">
      <c r="B280" s="534" t="s">
        <v>148</v>
      </c>
      <c r="C280" s="464"/>
      <c r="D280" s="464"/>
      <c r="E280" s="464"/>
      <c r="F280" s="464"/>
      <c r="G280" s="464"/>
      <c r="H280" s="464"/>
      <c r="I280" s="464"/>
      <c r="J280" s="464"/>
      <c r="K280" s="474"/>
      <c r="L280" s="474"/>
      <c r="FC280" s="536"/>
      <c r="FD280" s="536"/>
      <c r="FE280" s="536"/>
      <c r="FF280" s="536"/>
      <c r="FG280" s="536"/>
      <c r="FH280" s="536"/>
      <c r="FI280" s="536"/>
      <c r="FJ280" s="536"/>
      <c r="FK280" s="536"/>
      <c r="FL280" s="536"/>
      <c r="FM280" s="536"/>
      <c r="FN280" s="536"/>
      <c r="FO280" s="536"/>
      <c r="FP280" s="536"/>
      <c r="FQ280" s="536"/>
      <c r="FR280" s="536"/>
    </row>
    <row r="281" spans="2:174" s="523" customFormat="1" ht="12.55" hidden="1" customHeight="1" x14ac:dyDescent="0.4">
      <c r="B281" s="536"/>
      <c r="C281" s="464">
        <v>1.1599999999999999E-2</v>
      </c>
      <c r="D281" s="464">
        <v>3.0599999999999999E-2</v>
      </c>
      <c r="E281" s="464"/>
      <c r="F281" s="464">
        <v>1.4E-2</v>
      </c>
      <c r="G281" s="464">
        <v>1.32E-2</v>
      </c>
      <c r="H281" s="464"/>
      <c r="I281" s="464"/>
      <c r="J281" s="464"/>
      <c r="K281" s="474">
        <v>2.9700000000000001E-2</v>
      </c>
      <c r="L281" s="474">
        <v>5.77E-3</v>
      </c>
      <c r="FC281" s="536"/>
      <c r="FD281" s="536"/>
      <c r="FE281" s="536"/>
      <c r="FF281" s="536"/>
      <c r="FG281" s="536"/>
      <c r="FH281" s="536"/>
      <c r="FI281" s="536"/>
      <c r="FJ281" s="536"/>
      <c r="FK281" s="536"/>
      <c r="FL281" s="536"/>
      <c r="FM281" s="536"/>
      <c r="FN281" s="536"/>
      <c r="FO281" s="536"/>
      <c r="FP281" s="536"/>
      <c r="FQ281" s="536"/>
      <c r="FR281" s="536"/>
    </row>
    <row r="282" spans="2:174" s="523" customFormat="1" ht="12.55" hidden="1" customHeight="1" x14ac:dyDescent="0.4">
      <c r="C282" s="638">
        <v>1.1599999999999999E-2</v>
      </c>
      <c r="D282" s="638">
        <v>3.0599999999999999E-2</v>
      </c>
      <c r="E282" s="464"/>
      <c r="F282" s="638">
        <v>1.4E-2</v>
      </c>
      <c r="G282" s="638">
        <v>1.32E-2</v>
      </c>
      <c r="H282" s="464"/>
      <c r="I282" s="464"/>
      <c r="J282" s="464"/>
      <c r="K282" s="638">
        <v>2.9700000000000001E-2</v>
      </c>
      <c r="L282" s="639">
        <v>5.77E-3</v>
      </c>
      <c r="M282" s="523" t="s">
        <v>283</v>
      </c>
      <c r="FC282" s="536"/>
      <c r="FD282" s="536"/>
      <c r="FE282" s="536"/>
      <c r="FF282" s="536"/>
      <c r="FG282" s="536"/>
      <c r="FH282" s="536"/>
      <c r="FI282" s="536"/>
      <c r="FJ282" s="536"/>
      <c r="FK282" s="536"/>
      <c r="FL282" s="536"/>
      <c r="FM282" s="536"/>
      <c r="FN282" s="536"/>
      <c r="FO282" s="536"/>
      <c r="FP282" s="536"/>
      <c r="FQ282" s="536"/>
      <c r="FR282" s="536"/>
    </row>
    <row r="283" spans="2:174" s="523" customFormat="1" ht="12.55" hidden="1" customHeight="1" x14ac:dyDescent="0.4">
      <c r="C283" s="640">
        <v>1.14E-2</v>
      </c>
      <c r="D283" s="640">
        <v>3.0099999999999998E-2</v>
      </c>
      <c r="E283" s="640">
        <v>4.532</v>
      </c>
      <c r="F283" s="640">
        <v>8.0999999999999996E-3</v>
      </c>
      <c r="G283" s="640">
        <v>1.24E-2</v>
      </c>
      <c r="H283" s="640">
        <v>0.1086</v>
      </c>
      <c r="I283" s="464"/>
      <c r="J283" s="464"/>
      <c r="K283" s="640">
        <v>2.8400000000000002E-2</v>
      </c>
      <c r="L283" s="640">
        <v>5.5999999999999999E-3</v>
      </c>
      <c r="M283" s="536" t="s">
        <v>284</v>
      </c>
      <c r="FC283" s="536"/>
      <c r="FD283" s="536"/>
      <c r="FE283" s="536"/>
      <c r="FF283" s="536"/>
      <c r="FG283" s="536"/>
      <c r="FH283" s="536"/>
      <c r="FI283" s="536"/>
      <c r="FJ283" s="536"/>
      <c r="FK283" s="536"/>
      <c r="FL283" s="536"/>
      <c r="FM283" s="536"/>
      <c r="FN283" s="536"/>
      <c r="FO283" s="536"/>
      <c r="FP283" s="536"/>
      <c r="FQ283" s="536"/>
      <c r="FR283" s="536"/>
    </row>
    <row r="284" spans="2:174" s="523" customFormat="1" ht="12.55" hidden="1" customHeight="1" x14ac:dyDescent="0.4">
      <c r="C284" s="464">
        <v>1.14E-2</v>
      </c>
      <c r="D284" s="464">
        <v>3.0099999999999998E-2</v>
      </c>
      <c r="E284" s="464">
        <v>4.532</v>
      </c>
      <c r="F284" s="464">
        <v>8.0999999999999996E-3</v>
      </c>
      <c r="G284" s="464">
        <v>1.24E-2</v>
      </c>
      <c r="H284" s="464">
        <v>0.1086</v>
      </c>
      <c r="I284" s="464"/>
      <c r="J284" s="464"/>
      <c r="K284" s="464">
        <v>2.8400000000000002E-2</v>
      </c>
      <c r="L284" s="464">
        <v>5.5999999999999999E-3</v>
      </c>
      <c r="FC284" s="536"/>
      <c r="FD284" s="536"/>
      <c r="FE284" s="536"/>
      <c r="FF284" s="536"/>
      <c r="FG284" s="536"/>
      <c r="FH284" s="536"/>
      <c r="FI284" s="536"/>
      <c r="FJ284" s="536"/>
      <c r="FK284" s="536"/>
      <c r="FL284" s="536"/>
      <c r="FM284" s="536"/>
      <c r="FN284" s="536"/>
      <c r="FO284" s="536"/>
      <c r="FP284" s="536"/>
      <c r="FQ284" s="536"/>
      <c r="FR284" s="536"/>
    </row>
    <row r="285" spans="2:174" s="523" customFormat="1" ht="13" hidden="1" customHeight="1" x14ac:dyDescent="0.4">
      <c r="B285" s="501" t="s">
        <v>285</v>
      </c>
      <c r="C285" s="641" t="s">
        <v>12</v>
      </c>
      <c r="D285" s="641" t="s">
        <v>13</v>
      </c>
      <c r="E285" s="641" t="s">
        <v>14</v>
      </c>
      <c r="F285" s="641" t="s">
        <v>15</v>
      </c>
      <c r="G285" s="641" t="s">
        <v>16</v>
      </c>
      <c r="H285" s="641" t="s">
        <v>17</v>
      </c>
      <c r="I285" s="641" t="s">
        <v>18</v>
      </c>
      <c r="J285" s="641" t="s">
        <v>19</v>
      </c>
      <c r="K285" s="641" t="s">
        <v>20</v>
      </c>
      <c r="L285" s="641" t="s">
        <v>21</v>
      </c>
      <c r="FC285" s="536"/>
      <c r="FD285" s="536"/>
      <c r="FE285" s="536"/>
      <c r="FF285" s="536"/>
      <c r="FG285" s="536"/>
      <c r="FH285" s="536"/>
      <c r="FI285" s="536"/>
      <c r="FJ285" s="536"/>
      <c r="FK285" s="536"/>
      <c r="FL285" s="536"/>
      <c r="FM285" s="536"/>
      <c r="FN285" s="536"/>
      <c r="FO285" s="536"/>
      <c r="FP285" s="536"/>
      <c r="FQ285" s="536"/>
      <c r="FR285" s="536"/>
    </row>
    <row r="286" spans="2:174" s="523" customFormat="1" ht="12.55" hidden="1" customHeight="1" x14ac:dyDescent="0.4">
      <c r="B286" s="524">
        <v>1990</v>
      </c>
      <c r="C286" s="620">
        <v>1.1900000000000001E-2</v>
      </c>
      <c r="D286" s="620">
        <v>3.15E-2</v>
      </c>
      <c r="E286" s="620">
        <v>4.7442000000000002</v>
      </c>
      <c r="F286" s="620">
        <v>1.38E-2</v>
      </c>
      <c r="G286" s="620">
        <v>1.2999999999999999E-2</v>
      </c>
      <c r="H286" s="620">
        <v>0.22739999999999999</v>
      </c>
      <c r="I286" s="620"/>
      <c r="J286" s="620"/>
      <c r="K286" s="620">
        <v>2.9700000000000001E-2</v>
      </c>
      <c r="L286" s="620">
        <v>5.8999999999999999E-3</v>
      </c>
      <c r="FC286" s="536"/>
      <c r="FD286" s="536"/>
      <c r="FE286" s="536"/>
      <c r="FF286" s="536"/>
      <c r="FG286" s="536"/>
      <c r="FH286" s="536"/>
      <c r="FI286" s="536"/>
      <c r="FJ286" s="536"/>
      <c r="FK286" s="536"/>
      <c r="FL286" s="536"/>
      <c r="FM286" s="536"/>
      <c r="FN286" s="536"/>
      <c r="FO286" s="536"/>
      <c r="FP286" s="536"/>
      <c r="FQ286" s="536"/>
      <c r="FR286" s="536"/>
    </row>
    <row r="287" spans="2:174" s="523" customFormat="1" ht="12.55" hidden="1" customHeight="1" x14ac:dyDescent="0.4">
      <c r="B287" s="524">
        <v>1995</v>
      </c>
      <c r="C287" s="620">
        <v>1.1900000000000001E-2</v>
      </c>
      <c r="D287" s="620">
        <v>3.15E-2</v>
      </c>
      <c r="E287" s="620">
        <v>4.7442000000000002</v>
      </c>
      <c r="F287" s="620">
        <v>1.38E-2</v>
      </c>
      <c r="G287" s="620">
        <v>1.2999999999999999E-2</v>
      </c>
      <c r="H287" s="620">
        <v>0.22739999999999999</v>
      </c>
      <c r="I287" s="620"/>
      <c r="J287" s="620"/>
      <c r="K287" s="620">
        <v>2.9700000000000001E-2</v>
      </c>
      <c r="L287" s="620">
        <v>5.8999999999999999E-3</v>
      </c>
      <c r="FC287" s="536"/>
      <c r="FD287" s="536"/>
      <c r="FE287" s="536"/>
      <c r="FF287" s="536"/>
      <c r="FG287" s="536"/>
      <c r="FH287" s="536"/>
      <c r="FI287" s="536"/>
      <c r="FJ287" s="536"/>
      <c r="FK287" s="536"/>
      <c r="FL287" s="536"/>
      <c r="FM287" s="536"/>
      <c r="FN287" s="536"/>
      <c r="FO287" s="536"/>
      <c r="FP287" s="536"/>
      <c r="FQ287" s="536"/>
      <c r="FR287" s="536"/>
    </row>
    <row r="288" spans="2:174" s="523" customFormat="1" ht="12.55" hidden="1" customHeight="1" x14ac:dyDescent="0.4">
      <c r="B288" s="524">
        <v>2000</v>
      </c>
      <c r="C288" s="620">
        <v>1.1900000000000001E-2</v>
      </c>
      <c r="D288" s="620">
        <v>3.15E-2</v>
      </c>
      <c r="E288" s="620">
        <v>4.7442000000000002</v>
      </c>
      <c r="F288" s="620">
        <v>1.38E-2</v>
      </c>
      <c r="G288" s="620">
        <v>1.2999999999999999E-2</v>
      </c>
      <c r="H288" s="620">
        <v>0.22739999999999999</v>
      </c>
      <c r="I288" s="620"/>
      <c r="J288" s="620"/>
      <c r="K288" s="620">
        <v>2.9700000000000001E-2</v>
      </c>
      <c r="L288" s="620">
        <v>5.8999999999999999E-3</v>
      </c>
      <c r="FC288" s="536"/>
      <c r="FD288" s="536"/>
      <c r="FE288" s="536"/>
      <c r="FF288" s="536"/>
      <c r="FG288" s="536"/>
      <c r="FH288" s="536"/>
      <c r="FI288" s="536"/>
      <c r="FJ288" s="536"/>
      <c r="FK288" s="536"/>
      <c r="FL288" s="536"/>
      <c r="FM288" s="536"/>
      <c r="FN288" s="536"/>
      <c r="FO288" s="536"/>
      <c r="FP288" s="536"/>
      <c r="FQ288" s="536"/>
      <c r="FR288" s="536"/>
    </row>
    <row r="289" spans="2:174" s="523" customFormat="1" ht="12.55" hidden="1" customHeight="1" x14ac:dyDescent="0.4">
      <c r="B289" s="524">
        <v>2005</v>
      </c>
      <c r="C289" s="620">
        <v>1.1900000000000001E-2</v>
      </c>
      <c r="D289" s="620">
        <v>3.15E-2</v>
      </c>
      <c r="E289" s="620">
        <v>4.7442000000000002</v>
      </c>
      <c r="F289" s="620">
        <v>1.38E-2</v>
      </c>
      <c r="G289" s="620">
        <v>1.2999999999999999E-2</v>
      </c>
      <c r="H289" s="620">
        <v>0.22739999999999999</v>
      </c>
      <c r="I289" s="620"/>
      <c r="J289" s="620"/>
      <c r="K289" s="620">
        <v>2.9700000000000001E-2</v>
      </c>
      <c r="L289" s="620">
        <v>5.8999999999999999E-3</v>
      </c>
      <c r="FC289" s="536"/>
      <c r="FD289" s="536"/>
      <c r="FE289" s="536"/>
      <c r="FF289" s="536"/>
      <c r="FG289" s="536"/>
      <c r="FH289" s="536"/>
      <c r="FI289" s="536"/>
      <c r="FJ289" s="536"/>
      <c r="FK289" s="536"/>
      <c r="FL289" s="536"/>
      <c r="FM289" s="536"/>
      <c r="FN289" s="536"/>
      <c r="FO289" s="536"/>
      <c r="FP289" s="536"/>
      <c r="FQ289" s="536"/>
      <c r="FR289" s="536"/>
    </row>
    <row r="290" spans="2:174" s="523" customFormat="1" ht="13" hidden="1" customHeight="1" x14ac:dyDescent="0.4">
      <c r="B290" s="642">
        <v>2010</v>
      </c>
      <c r="C290" s="643">
        <v>1.1900000000000001E-2</v>
      </c>
      <c r="D290" s="643">
        <v>3.15E-2</v>
      </c>
      <c r="E290" s="643">
        <v>4.7442000000000002</v>
      </c>
      <c r="F290" s="643">
        <v>1.38E-2</v>
      </c>
      <c r="G290" s="643">
        <v>1.2999999999999999E-2</v>
      </c>
      <c r="H290" s="643">
        <v>0.22739999999999999</v>
      </c>
      <c r="I290" s="643"/>
      <c r="J290" s="643"/>
      <c r="K290" s="643">
        <v>2.9700000000000001E-2</v>
      </c>
      <c r="L290" s="643">
        <v>5.8999999999999999E-3</v>
      </c>
      <c r="FC290" s="536"/>
      <c r="FD290" s="536"/>
      <c r="FE290" s="536"/>
      <c r="FF290" s="536"/>
      <c r="FG290" s="536"/>
      <c r="FH290" s="536"/>
      <c r="FI290" s="536"/>
      <c r="FJ290" s="536"/>
      <c r="FK290" s="536"/>
      <c r="FL290" s="536"/>
      <c r="FM290" s="536"/>
      <c r="FN290" s="536"/>
      <c r="FO290" s="536"/>
      <c r="FP290" s="536"/>
      <c r="FQ290" s="536"/>
      <c r="FR290" s="536"/>
    </row>
    <row r="291" spans="2:174" s="523" customFormat="1" ht="12.55" hidden="1" customHeight="1" x14ac:dyDescent="0.4">
      <c r="B291" s="524">
        <v>2015</v>
      </c>
      <c r="C291" s="620">
        <v>1.14E-2</v>
      </c>
      <c r="D291" s="620">
        <v>3.0099999999999998E-2</v>
      </c>
      <c r="E291" s="620">
        <v>4.532</v>
      </c>
      <c r="F291" s="620">
        <v>8.0999999999999996E-3</v>
      </c>
      <c r="G291" s="620">
        <v>1.24E-2</v>
      </c>
      <c r="H291" s="620">
        <v>0.1086</v>
      </c>
      <c r="I291" s="620"/>
      <c r="J291" s="620"/>
      <c r="K291" s="620">
        <v>2.8400000000000002E-2</v>
      </c>
      <c r="L291" s="620">
        <v>5.5999999999999999E-3</v>
      </c>
      <c r="FC291" s="536"/>
      <c r="FD291" s="536"/>
      <c r="FE291" s="536"/>
      <c r="FF291" s="536"/>
      <c r="FG291" s="536"/>
      <c r="FH291" s="536"/>
      <c r="FI291" s="536"/>
      <c r="FJ291" s="536"/>
      <c r="FK291" s="536"/>
      <c r="FL291" s="536"/>
      <c r="FM291" s="536"/>
      <c r="FN291" s="536"/>
      <c r="FO291" s="536"/>
      <c r="FP291" s="536"/>
      <c r="FQ291" s="536"/>
      <c r="FR291" s="536"/>
    </row>
    <row r="292" spans="2:174" s="523" customFormat="1" ht="12.55" hidden="1" customHeight="1" x14ac:dyDescent="0.4">
      <c r="B292" s="630">
        <v>2020</v>
      </c>
      <c r="C292" s="644">
        <v>1.0800000000000001E-2</v>
      </c>
      <c r="D292" s="644">
        <v>2.86E-2</v>
      </c>
      <c r="E292" s="644">
        <v>4.3053999999999997</v>
      </c>
      <c r="F292" s="644">
        <v>7.7000000000000002E-3</v>
      </c>
      <c r="G292" s="644">
        <v>1.18E-2</v>
      </c>
      <c r="H292" s="644">
        <v>2.06E-2</v>
      </c>
      <c r="I292" s="644"/>
      <c r="J292" s="644"/>
      <c r="K292" s="644">
        <v>2.7E-2</v>
      </c>
      <c r="L292" s="644">
        <v>5.4000000000000003E-3</v>
      </c>
      <c r="FC292" s="536"/>
      <c r="FD292" s="536"/>
      <c r="FE292" s="536"/>
      <c r="FF292" s="536"/>
      <c r="FG292" s="536"/>
      <c r="FH292" s="536"/>
      <c r="FI292" s="536"/>
      <c r="FJ292" s="536"/>
      <c r="FK292" s="536"/>
      <c r="FL292" s="536"/>
      <c r="FM292" s="536"/>
      <c r="FN292" s="536"/>
      <c r="FO292" s="536"/>
      <c r="FP292" s="536"/>
      <c r="FQ292" s="536"/>
      <c r="FR292" s="536"/>
    </row>
    <row r="293" spans="2:174" s="523" customFormat="1" ht="12.55" hidden="1" customHeight="1" x14ac:dyDescent="0.4">
      <c r="C293" s="474"/>
      <c r="D293" s="474"/>
      <c r="E293" s="474"/>
      <c r="F293" s="474"/>
      <c r="G293" s="474"/>
      <c r="H293" s="474"/>
      <c r="I293" s="464"/>
      <c r="J293" s="464"/>
      <c r="K293" s="474"/>
      <c r="L293" s="474"/>
      <c r="FC293" s="536"/>
      <c r="FD293" s="536"/>
      <c r="FE293" s="536"/>
      <c r="FF293" s="536"/>
      <c r="FG293" s="536"/>
      <c r="FH293" s="536"/>
      <c r="FI293" s="536"/>
      <c r="FJ293" s="536"/>
      <c r="FK293" s="536"/>
      <c r="FL293" s="536"/>
      <c r="FM293" s="536"/>
      <c r="FN293" s="536"/>
      <c r="FO293" s="536"/>
      <c r="FP293" s="536"/>
      <c r="FQ293" s="536"/>
      <c r="FR293" s="536"/>
    </row>
    <row r="294" spans="2:174" s="523" customFormat="1" ht="13" hidden="1" customHeight="1" x14ac:dyDescent="0.4">
      <c r="B294" s="534" t="s">
        <v>149</v>
      </c>
      <c r="C294" s="464"/>
      <c r="D294" s="464"/>
      <c r="E294" s="464"/>
      <c r="F294" s="464"/>
      <c r="G294" s="464"/>
      <c r="H294" s="464"/>
      <c r="I294" s="464"/>
      <c r="J294" s="464"/>
      <c r="K294" s="474"/>
      <c r="L294" s="474"/>
      <c r="FC294" s="536"/>
      <c r="FD294" s="536"/>
      <c r="FE294" s="536"/>
      <c r="FF294" s="536"/>
      <c r="FG294" s="536"/>
      <c r="FH294" s="536"/>
      <c r="FI294" s="536"/>
      <c r="FJ294" s="536"/>
      <c r="FK294" s="536"/>
      <c r="FL294" s="536"/>
      <c r="FM294" s="536"/>
      <c r="FN294" s="536"/>
      <c r="FO294" s="536"/>
      <c r="FP294" s="536"/>
      <c r="FQ294" s="536"/>
      <c r="FR294" s="536"/>
    </row>
    <row r="295" spans="2:174" s="523" customFormat="1" ht="12.55" hidden="1" customHeight="1" x14ac:dyDescent="0.4">
      <c r="B295" s="536"/>
      <c r="C295" s="464">
        <v>3.0300000000000001E-3</v>
      </c>
      <c r="D295" s="464">
        <v>1.8200000000000001E-2</v>
      </c>
      <c r="E295" s="464">
        <v>3.5190000000000001</v>
      </c>
      <c r="F295" s="464">
        <v>0.30099999999999999</v>
      </c>
      <c r="G295" s="464">
        <v>8.4400000000000003E-2</v>
      </c>
      <c r="H295" s="464">
        <v>0.94499999999999995</v>
      </c>
      <c r="I295" s="464"/>
      <c r="J295" s="464"/>
      <c r="K295" s="474">
        <v>3.5200000000000002E-2</v>
      </c>
      <c r="L295" s="474">
        <v>7.0600000000000003E-3</v>
      </c>
      <c r="FC295" s="536"/>
      <c r="FD295" s="536"/>
      <c r="FE295" s="536"/>
      <c r="FF295" s="536"/>
      <c r="FG295" s="536"/>
      <c r="FH295" s="536"/>
      <c r="FI295" s="536"/>
      <c r="FJ295" s="536"/>
      <c r="FK295" s="536"/>
      <c r="FL295" s="536"/>
      <c r="FM295" s="536"/>
      <c r="FN295" s="536"/>
      <c r="FO295" s="536"/>
      <c r="FP295" s="536"/>
      <c r="FQ295" s="536"/>
      <c r="FR295" s="536"/>
    </row>
    <row r="296" spans="2:174" s="523" customFormat="1" ht="12.55" hidden="1" customHeight="1" x14ac:dyDescent="0.4">
      <c r="C296" s="638">
        <v>3.0300000000000001E-3</v>
      </c>
      <c r="D296" s="638">
        <v>1.8200000000000001E-2</v>
      </c>
      <c r="E296" s="638">
        <v>3.5190000000000001</v>
      </c>
      <c r="F296" s="638">
        <v>0.30099999999999999</v>
      </c>
      <c r="G296" s="638">
        <v>8.4400000000000003E-2</v>
      </c>
      <c r="H296" s="639">
        <v>0.94499999999999995</v>
      </c>
      <c r="I296" s="464"/>
      <c r="J296" s="464"/>
      <c r="K296" s="639">
        <v>3.5200000000000002E-2</v>
      </c>
      <c r="L296" s="639">
        <v>7.0600000000000003E-3</v>
      </c>
      <c r="M296" s="523" t="s">
        <v>283</v>
      </c>
      <c r="FC296" s="536"/>
      <c r="FD296" s="536"/>
      <c r="FE296" s="536"/>
      <c r="FF296" s="536"/>
      <c r="FG296" s="536"/>
      <c r="FH296" s="536"/>
      <c r="FI296" s="536"/>
      <c r="FJ296" s="536"/>
      <c r="FK296" s="536"/>
      <c r="FL296" s="536"/>
      <c r="FM296" s="536"/>
      <c r="FN296" s="536"/>
      <c r="FO296" s="536"/>
      <c r="FP296" s="536"/>
      <c r="FQ296" s="536"/>
      <c r="FR296" s="536"/>
    </row>
    <row r="297" spans="2:174" s="523" customFormat="1" ht="12.55" hidden="1" customHeight="1" x14ac:dyDescent="0.4">
      <c r="C297" s="640">
        <v>2.8E-3</v>
      </c>
      <c r="D297" s="640">
        <v>1.66E-2</v>
      </c>
      <c r="E297" s="640">
        <v>2.7341000000000002</v>
      </c>
      <c r="F297" s="640">
        <v>0.17</v>
      </c>
      <c r="G297" s="640">
        <v>7.0099999999999996E-2</v>
      </c>
      <c r="H297" s="640">
        <v>0.43359999999999999</v>
      </c>
      <c r="I297" s="464"/>
      <c r="J297" s="464"/>
      <c r="K297" s="640">
        <v>3.2199999999999999E-2</v>
      </c>
      <c r="L297" s="640">
        <v>6.4000000000000003E-3</v>
      </c>
      <c r="M297" s="536" t="s">
        <v>284</v>
      </c>
      <c r="FC297" s="536"/>
      <c r="FD297" s="536"/>
      <c r="FE297" s="536"/>
      <c r="FF297" s="536"/>
      <c r="FG297" s="536"/>
      <c r="FH297" s="536"/>
      <c r="FI297" s="536"/>
      <c r="FJ297" s="536"/>
      <c r="FK297" s="536"/>
      <c r="FL297" s="536"/>
      <c r="FM297" s="536"/>
      <c r="FN297" s="536"/>
      <c r="FO297" s="536"/>
      <c r="FP297" s="536"/>
      <c r="FQ297" s="536"/>
      <c r="FR297" s="536"/>
    </row>
    <row r="298" spans="2:174" s="523" customFormat="1" ht="12.55" hidden="1" customHeight="1" x14ac:dyDescent="0.4">
      <c r="C298" s="464">
        <v>2.8E-3</v>
      </c>
      <c r="D298" s="464">
        <v>1.66E-2</v>
      </c>
      <c r="E298" s="464">
        <v>2.7341000000000002</v>
      </c>
      <c r="F298" s="464">
        <v>0.17</v>
      </c>
      <c r="G298" s="464">
        <v>7.0099999999999996E-2</v>
      </c>
      <c r="H298" s="464">
        <v>0.43359999999999999</v>
      </c>
      <c r="I298" s="464"/>
      <c r="J298" s="464"/>
      <c r="K298" s="464">
        <v>3.2199999999999999E-2</v>
      </c>
      <c r="L298" s="464">
        <v>6.4000000000000003E-3</v>
      </c>
      <c r="FC298" s="536"/>
      <c r="FD298" s="536"/>
      <c r="FE298" s="536"/>
      <c r="FF298" s="536"/>
      <c r="FG298" s="536"/>
      <c r="FH298" s="536"/>
      <c r="FI298" s="536"/>
      <c r="FJ298" s="536"/>
      <c r="FK298" s="536"/>
      <c r="FL298" s="536"/>
      <c r="FM298" s="536"/>
      <c r="FN298" s="536"/>
      <c r="FO298" s="536"/>
      <c r="FP298" s="536"/>
      <c r="FQ298" s="536"/>
      <c r="FR298" s="536"/>
    </row>
    <row r="299" spans="2:174" s="523" customFormat="1" ht="13" hidden="1" customHeight="1" x14ac:dyDescent="0.4">
      <c r="B299" s="501" t="s">
        <v>285</v>
      </c>
      <c r="C299" s="641" t="s">
        <v>12</v>
      </c>
      <c r="D299" s="641" t="s">
        <v>13</v>
      </c>
      <c r="E299" s="641" t="s">
        <v>14</v>
      </c>
      <c r="F299" s="641" t="s">
        <v>15</v>
      </c>
      <c r="G299" s="641" t="s">
        <v>16</v>
      </c>
      <c r="H299" s="641" t="s">
        <v>17</v>
      </c>
      <c r="I299" s="641" t="s">
        <v>18</v>
      </c>
      <c r="J299" s="641" t="s">
        <v>19</v>
      </c>
      <c r="K299" s="641" t="s">
        <v>20</v>
      </c>
      <c r="L299" s="641" t="s">
        <v>21</v>
      </c>
      <c r="FC299" s="536"/>
      <c r="FD299" s="536"/>
      <c r="FE299" s="536"/>
      <c r="FF299" s="536"/>
      <c r="FG299" s="536"/>
      <c r="FH299" s="536"/>
      <c r="FI299" s="536"/>
      <c r="FJ299" s="536"/>
      <c r="FK299" s="536"/>
      <c r="FL299" s="536"/>
      <c r="FM299" s="536"/>
      <c r="FN299" s="536"/>
      <c r="FO299" s="536"/>
      <c r="FP299" s="536"/>
      <c r="FQ299" s="536"/>
      <c r="FR299" s="536"/>
    </row>
    <row r="300" spans="2:174" s="523" customFormat="1" ht="12.55" hidden="1" customHeight="1" x14ac:dyDescent="0.4">
      <c r="B300" s="524">
        <v>1990</v>
      </c>
      <c r="C300" s="620">
        <v>3.0000000000000001E-3</v>
      </c>
      <c r="D300" s="620">
        <v>1.8100000000000002E-2</v>
      </c>
      <c r="E300" s="620">
        <v>2.9759000000000002</v>
      </c>
      <c r="F300" s="620">
        <v>0.30109999999999998</v>
      </c>
      <c r="G300" s="620">
        <v>7.6300000000000007E-2</v>
      </c>
      <c r="H300" s="620">
        <v>0.94379999999999997</v>
      </c>
      <c r="I300" s="620"/>
      <c r="J300" s="620"/>
      <c r="K300" s="620">
        <v>3.5099999999999999E-2</v>
      </c>
      <c r="L300" s="620">
        <v>7.0000000000000001E-3</v>
      </c>
      <c r="FC300" s="536"/>
      <c r="FD300" s="536"/>
      <c r="FE300" s="536"/>
      <c r="FF300" s="536"/>
      <c r="FG300" s="536"/>
      <c r="FH300" s="536"/>
      <c r="FI300" s="536"/>
      <c r="FJ300" s="536"/>
      <c r="FK300" s="536"/>
      <c r="FL300" s="536"/>
      <c r="FM300" s="536"/>
      <c r="FN300" s="536"/>
      <c r="FO300" s="536"/>
      <c r="FP300" s="536"/>
      <c r="FQ300" s="536"/>
      <c r="FR300" s="536"/>
    </row>
    <row r="301" spans="2:174" s="523" customFormat="1" ht="12.55" hidden="1" customHeight="1" x14ac:dyDescent="0.4">
      <c r="B301" s="524">
        <v>1995</v>
      </c>
      <c r="C301" s="620">
        <v>3.0000000000000001E-3</v>
      </c>
      <c r="D301" s="620">
        <v>1.8100000000000002E-2</v>
      </c>
      <c r="E301" s="620">
        <v>2.9759000000000002</v>
      </c>
      <c r="F301" s="620">
        <v>0.30109999999999998</v>
      </c>
      <c r="G301" s="620">
        <v>7.6300000000000007E-2</v>
      </c>
      <c r="H301" s="620">
        <v>0.94379999999999997</v>
      </c>
      <c r="I301" s="620"/>
      <c r="J301" s="620"/>
      <c r="K301" s="620">
        <v>3.5099999999999999E-2</v>
      </c>
      <c r="L301" s="620">
        <v>7.0000000000000001E-3</v>
      </c>
      <c r="FC301" s="536"/>
      <c r="FD301" s="536"/>
      <c r="FE301" s="536"/>
      <c r="FF301" s="536"/>
      <c r="FG301" s="536"/>
      <c r="FH301" s="536"/>
      <c r="FI301" s="536"/>
      <c r="FJ301" s="536"/>
      <c r="FK301" s="536"/>
      <c r="FL301" s="536"/>
      <c r="FM301" s="536"/>
      <c r="FN301" s="536"/>
      <c r="FO301" s="536"/>
      <c r="FP301" s="536"/>
      <c r="FQ301" s="536"/>
      <c r="FR301" s="536"/>
    </row>
    <row r="302" spans="2:174" s="523" customFormat="1" ht="12.55" hidden="1" customHeight="1" x14ac:dyDescent="0.4">
      <c r="B302" s="524">
        <v>2000</v>
      </c>
      <c r="C302" s="620">
        <v>3.0000000000000001E-3</v>
      </c>
      <c r="D302" s="620">
        <v>1.8100000000000002E-2</v>
      </c>
      <c r="E302" s="620">
        <v>2.9759000000000002</v>
      </c>
      <c r="F302" s="620">
        <v>0.30109999999999998</v>
      </c>
      <c r="G302" s="620">
        <v>7.6300000000000007E-2</v>
      </c>
      <c r="H302" s="620">
        <v>0.94379999999999997</v>
      </c>
      <c r="I302" s="620"/>
      <c r="J302" s="620"/>
      <c r="K302" s="620">
        <v>3.5099999999999999E-2</v>
      </c>
      <c r="L302" s="620">
        <v>7.0000000000000001E-3</v>
      </c>
      <c r="FC302" s="536"/>
      <c r="FD302" s="536"/>
      <c r="FE302" s="536"/>
      <c r="FF302" s="536"/>
      <c r="FG302" s="536"/>
      <c r="FH302" s="536"/>
      <c r="FI302" s="536"/>
      <c r="FJ302" s="536"/>
      <c r="FK302" s="536"/>
      <c r="FL302" s="536"/>
      <c r="FM302" s="536"/>
      <c r="FN302" s="536"/>
      <c r="FO302" s="536"/>
      <c r="FP302" s="536"/>
      <c r="FQ302" s="536"/>
      <c r="FR302" s="536"/>
    </row>
    <row r="303" spans="2:174" s="523" customFormat="1" ht="12.55" hidden="1" customHeight="1" x14ac:dyDescent="0.4">
      <c r="B303" s="524">
        <v>2005</v>
      </c>
      <c r="C303" s="620">
        <v>3.0000000000000001E-3</v>
      </c>
      <c r="D303" s="620">
        <v>1.8100000000000002E-2</v>
      </c>
      <c r="E303" s="620">
        <v>2.9759000000000002</v>
      </c>
      <c r="F303" s="620">
        <v>0.30109999999999998</v>
      </c>
      <c r="G303" s="620">
        <v>7.6300000000000007E-2</v>
      </c>
      <c r="H303" s="620">
        <v>0.94379999999999997</v>
      </c>
      <c r="I303" s="620"/>
      <c r="J303" s="620"/>
      <c r="K303" s="620">
        <v>3.5099999999999999E-2</v>
      </c>
      <c r="L303" s="620">
        <v>7.0000000000000001E-3</v>
      </c>
      <c r="FC303" s="536"/>
      <c r="FD303" s="536"/>
      <c r="FE303" s="536"/>
      <c r="FF303" s="536"/>
      <c r="FG303" s="536"/>
      <c r="FH303" s="536"/>
      <c r="FI303" s="536"/>
      <c r="FJ303" s="536"/>
      <c r="FK303" s="536"/>
      <c r="FL303" s="536"/>
      <c r="FM303" s="536"/>
      <c r="FN303" s="536"/>
      <c r="FO303" s="536"/>
      <c r="FP303" s="536"/>
      <c r="FQ303" s="536"/>
      <c r="FR303" s="536"/>
    </row>
    <row r="304" spans="2:174" s="523" customFormat="1" ht="13" hidden="1" customHeight="1" x14ac:dyDescent="0.4">
      <c r="B304" s="642">
        <v>2010</v>
      </c>
      <c r="C304" s="643">
        <v>3.0000000000000001E-3</v>
      </c>
      <c r="D304" s="643">
        <v>1.8100000000000002E-2</v>
      </c>
      <c r="E304" s="643">
        <v>2.9759000000000002</v>
      </c>
      <c r="F304" s="643">
        <v>0.30109999999999998</v>
      </c>
      <c r="G304" s="643">
        <v>7.6300000000000007E-2</v>
      </c>
      <c r="H304" s="643">
        <v>0.94379999999999997</v>
      </c>
      <c r="I304" s="643"/>
      <c r="J304" s="643"/>
      <c r="K304" s="643">
        <v>3.5099999999999999E-2</v>
      </c>
      <c r="L304" s="643">
        <v>7.0000000000000001E-3</v>
      </c>
      <c r="FC304" s="536"/>
      <c r="FD304" s="536"/>
      <c r="FE304" s="536"/>
      <c r="FF304" s="536"/>
      <c r="FG304" s="536"/>
      <c r="FH304" s="536"/>
      <c r="FI304" s="536"/>
      <c r="FJ304" s="536"/>
      <c r="FK304" s="536"/>
      <c r="FL304" s="536"/>
      <c r="FM304" s="536"/>
      <c r="FN304" s="536"/>
      <c r="FO304" s="536"/>
      <c r="FP304" s="536"/>
      <c r="FQ304" s="536"/>
      <c r="FR304" s="536"/>
    </row>
    <row r="305" spans="2:174" s="523" customFormat="1" ht="12.55" hidden="1" customHeight="1" x14ac:dyDescent="0.4">
      <c r="B305" s="524">
        <v>2015</v>
      </c>
      <c r="C305" s="620">
        <v>2.8E-3</v>
      </c>
      <c r="D305" s="620">
        <v>1.66E-2</v>
      </c>
      <c r="E305" s="620">
        <v>2.7341000000000002</v>
      </c>
      <c r="F305" s="620">
        <v>0.17</v>
      </c>
      <c r="G305" s="620">
        <v>7.0099999999999996E-2</v>
      </c>
      <c r="H305" s="620">
        <v>0.43359999999999999</v>
      </c>
      <c r="I305" s="620"/>
      <c r="J305" s="620"/>
      <c r="K305" s="620">
        <v>3.2199999999999999E-2</v>
      </c>
      <c r="L305" s="620">
        <v>6.4000000000000003E-3</v>
      </c>
      <c r="FC305" s="536"/>
      <c r="FD305" s="536"/>
      <c r="FE305" s="536"/>
      <c r="FF305" s="536"/>
      <c r="FG305" s="536"/>
      <c r="FH305" s="536"/>
      <c r="FI305" s="536"/>
      <c r="FJ305" s="536"/>
      <c r="FK305" s="536"/>
      <c r="FL305" s="536"/>
      <c r="FM305" s="536"/>
      <c r="FN305" s="536"/>
      <c r="FO305" s="536"/>
      <c r="FP305" s="536"/>
      <c r="FQ305" s="536"/>
      <c r="FR305" s="536"/>
    </row>
    <row r="306" spans="2:174" s="523" customFormat="1" ht="12.55" hidden="1" customHeight="1" x14ac:dyDescent="0.4">
      <c r="B306" s="630">
        <v>2020</v>
      </c>
      <c r="C306" s="644">
        <v>2.5999999999999999E-3</v>
      </c>
      <c r="D306" s="644">
        <v>1.5699999999999999E-2</v>
      </c>
      <c r="E306" s="644">
        <v>2.5733000000000001</v>
      </c>
      <c r="F306" s="644">
        <v>0.16</v>
      </c>
      <c r="G306" s="644">
        <v>6.6000000000000003E-2</v>
      </c>
      <c r="H306" s="644">
        <v>8.1600000000000006E-2</v>
      </c>
      <c r="I306" s="644"/>
      <c r="J306" s="644"/>
      <c r="K306" s="644">
        <v>3.04E-2</v>
      </c>
      <c r="L306" s="644">
        <v>6.1000000000000004E-3</v>
      </c>
      <c r="FC306" s="536"/>
      <c r="FD306" s="536"/>
      <c r="FE306" s="536"/>
      <c r="FF306" s="536"/>
      <c r="FG306" s="536"/>
      <c r="FH306" s="536"/>
      <c r="FI306" s="536"/>
      <c r="FJ306" s="536"/>
      <c r="FK306" s="536"/>
      <c r="FL306" s="536"/>
      <c r="FM306" s="536"/>
      <c r="FN306" s="536"/>
      <c r="FO306" s="536"/>
      <c r="FP306" s="536"/>
      <c r="FQ306" s="536"/>
      <c r="FR306" s="536"/>
    </row>
    <row r="307" spans="2:174" s="523" customFormat="1" ht="12.55" hidden="1" customHeight="1" x14ac:dyDescent="0.4">
      <c r="C307" s="474"/>
      <c r="D307" s="474"/>
      <c r="E307" s="474"/>
      <c r="F307" s="474"/>
      <c r="G307" s="474"/>
      <c r="H307" s="474"/>
      <c r="I307" s="464"/>
      <c r="J307" s="464"/>
      <c r="K307" s="474"/>
      <c r="L307" s="474"/>
      <c r="FC307" s="536"/>
      <c r="FD307" s="536"/>
      <c r="FE307" s="536"/>
      <c r="FF307" s="536"/>
      <c r="FG307" s="536"/>
      <c r="FH307" s="536"/>
      <c r="FI307" s="536"/>
      <c r="FJ307" s="536"/>
      <c r="FK307" s="536"/>
      <c r="FL307" s="536"/>
      <c r="FM307" s="536"/>
      <c r="FN307" s="536"/>
      <c r="FO307" s="536"/>
      <c r="FP307" s="536"/>
      <c r="FQ307" s="536"/>
      <c r="FR307" s="536"/>
    </row>
    <row r="308" spans="2:174" s="523" customFormat="1" ht="13" hidden="1" customHeight="1" x14ac:dyDescent="0.4">
      <c r="B308" s="534" t="s">
        <v>150</v>
      </c>
      <c r="C308" s="474"/>
      <c r="D308" s="474"/>
      <c r="E308" s="474"/>
      <c r="F308" s="474"/>
      <c r="G308" s="474"/>
      <c r="H308" s="464"/>
      <c r="I308" s="464"/>
      <c r="J308" s="464"/>
      <c r="K308" s="474"/>
      <c r="L308" s="474"/>
      <c r="FC308" s="536"/>
      <c r="FD308" s="536"/>
      <c r="FE308" s="536"/>
      <c r="FF308" s="536"/>
      <c r="FG308" s="536"/>
      <c r="FH308" s="536"/>
      <c r="FI308" s="536"/>
      <c r="FJ308" s="536"/>
      <c r="FK308" s="536"/>
      <c r="FL308" s="536"/>
      <c r="FM308" s="536"/>
      <c r="FN308" s="536"/>
      <c r="FO308" s="536"/>
      <c r="FP308" s="536"/>
      <c r="FQ308" s="536"/>
      <c r="FR308" s="536"/>
    </row>
    <row r="309" spans="2:174" s="523" customFormat="1" ht="12.55" hidden="1" customHeight="1" x14ac:dyDescent="0.4">
      <c r="B309" s="536"/>
      <c r="C309" s="464">
        <v>2.93E-2</v>
      </c>
      <c r="D309" s="464">
        <v>0.44</v>
      </c>
      <c r="E309" s="464">
        <v>0.83899999999999997</v>
      </c>
      <c r="F309" s="464">
        <v>3.8699999999999998E-2</v>
      </c>
      <c r="G309" s="464">
        <v>3.8699999999999998E-2</v>
      </c>
      <c r="H309" s="464">
        <v>5.6300000000000002E-4</v>
      </c>
      <c r="I309" s="464"/>
      <c r="J309" s="464"/>
      <c r="K309" s="474">
        <v>1.11E-2</v>
      </c>
      <c r="L309" s="474">
        <v>1.1000000000000001E-3</v>
      </c>
      <c r="FC309" s="536"/>
      <c r="FD309" s="536"/>
      <c r="FE309" s="536"/>
      <c r="FF309" s="536"/>
      <c r="FG309" s="536"/>
      <c r="FH309" s="536"/>
      <c r="FI309" s="536"/>
      <c r="FJ309" s="536"/>
      <c r="FK309" s="536"/>
      <c r="FL309" s="536"/>
      <c r="FM309" s="536"/>
      <c r="FN309" s="536"/>
      <c r="FO309" s="536"/>
      <c r="FP309" s="536"/>
      <c r="FQ309" s="536"/>
      <c r="FR309" s="536"/>
    </row>
    <row r="310" spans="2:174" s="523" customFormat="1" ht="12.55" hidden="1" customHeight="1" x14ac:dyDescent="0.4">
      <c r="C310" s="638">
        <v>2.93E-2</v>
      </c>
      <c r="D310" s="638">
        <v>0.44</v>
      </c>
      <c r="E310" s="638">
        <v>0.83899999999999997</v>
      </c>
      <c r="F310" s="638">
        <v>3.8699999999999998E-2</v>
      </c>
      <c r="G310" s="638">
        <v>3.8699999999999998E-2</v>
      </c>
      <c r="H310" s="639">
        <v>5.6300000000000002E-4</v>
      </c>
      <c r="I310" s="464"/>
      <c r="J310" s="464"/>
      <c r="K310" s="639">
        <v>1.11E-2</v>
      </c>
      <c r="L310" s="639">
        <v>1.1000000000000001E-3</v>
      </c>
      <c r="M310" s="523" t="s">
        <v>283</v>
      </c>
      <c r="FC310" s="536"/>
      <c r="FD310" s="536"/>
      <c r="FE310" s="536"/>
      <c r="FF310" s="536"/>
      <c r="FG310" s="536"/>
      <c r="FH310" s="536"/>
      <c r="FI310" s="536"/>
      <c r="FJ310" s="536"/>
      <c r="FK310" s="536"/>
      <c r="FL310" s="536"/>
      <c r="FM310" s="536"/>
      <c r="FN310" s="536"/>
      <c r="FO310" s="536"/>
      <c r="FP310" s="536"/>
      <c r="FQ310" s="536"/>
      <c r="FR310" s="536"/>
    </row>
    <row r="311" spans="2:174" s="523" customFormat="1" ht="12.55" hidden="1" customHeight="1" x14ac:dyDescent="0.4">
      <c r="C311" s="640">
        <v>3.04E-2</v>
      </c>
      <c r="D311" s="640">
        <v>0.45800000000000002</v>
      </c>
      <c r="E311" s="640">
        <v>0.82199999999999995</v>
      </c>
      <c r="F311" s="640">
        <v>4.0500000000000001E-2</v>
      </c>
      <c r="G311" s="640">
        <v>4.0500000000000001E-2</v>
      </c>
      <c r="H311" s="640">
        <v>0.1658</v>
      </c>
      <c r="I311" s="464"/>
      <c r="J311" s="464"/>
      <c r="K311" s="640">
        <v>1.0500000000000001E-2</v>
      </c>
      <c r="L311" s="640">
        <v>1E-3</v>
      </c>
      <c r="M311" s="536" t="s">
        <v>284</v>
      </c>
      <c r="FC311" s="536"/>
      <c r="FD311" s="536"/>
      <c r="FE311" s="536"/>
      <c r="FF311" s="536"/>
      <c r="FG311" s="536"/>
      <c r="FH311" s="536"/>
      <c r="FI311" s="536"/>
      <c r="FJ311" s="536"/>
      <c r="FK311" s="536"/>
      <c r="FL311" s="536"/>
      <c r="FM311" s="536"/>
      <c r="FN311" s="536"/>
      <c r="FO311" s="536"/>
      <c r="FP311" s="536"/>
      <c r="FQ311" s="536"/>
      <c r="FR311" s="536"/>
    </row>
    <row r="312" spans="2:174" s="523" customFormat="1" ht="12.55" hidden="1" customHeight="1" x14ac:dyDescent="0.4">
      <c r="C312" s="464">
        <v>3.04E-2</v>
      </c>
      <c r="D312" s="464">
        <v>0.45800000000000002</v>
      </c>
      <c r="E312" s="464">
        <v>0.82199999999999995</v>
      </c>
      <c r="F312" s="464">
        <v>4.0500000000000001E-2</v>
      </c>
      <c r="G312" s="464">
        <v>4.0500000000000001E-2</v>
      </c>
      <c r="H312" s="464">
        <v>0.1658</v>
      </c>
      <c r="I312" s="464"/>
      <c r="J312" s="464"/>
      <c r="K312" s="464">
        <v>1.0500000000000001E-2</v>
      </c>
      <c r="L312" s="464">
        <v>1E-3</v>
      </c>
      <c r="FC312" s="536"/>
      <c r="FD312" s="536"/>
      <c r="FE312" s="536"/>
      <c r="FF312" s="536"/>
      <c r="FG312" s="536"/>
      <c r="FH312" s="536"/>
      <c r="FI312" s="536"/>
      <c r="FJ312" s="536"/>
      <c r="FK312" s="536"/>
      <c r="FL312" s="536"/>
      <c r="FM312" s="536"/>
      <c r="FN312" s="536"/>
      <c r="FO312" s="536"/>
      <c r="FP312" s="536"/>
      <c r="FQ312" s="536"/>
      <c r="FR312" s="536"/>
    </row>
    <row r="313" spans="2:174" s="523" customFormat="1" ht="13" hidden="1" customHeight="1" x14ac:dyDescent="0.4">
      <c r="B313" s="501" t="s">
        <v>285</v>
      </c>
      <c r="C313" s="641" t="s">
        <v>12</v>
      </c>
      <c r="D313" s="641" t="s">
        <v>13</v>
      </c>
      <c r="E313" s="641" t="s">
        <v>14</v>
      </c>
      <c r="F313" s="641" t="s">
        <v>15</v>
      </c>
      <c r="G313" s="641" t="s">
        <v>16</v>
      </c>
      <c r="H313" s="641" t="s">
        <v>17</v>
      </c>
      <c r="I313" s="641" t="s">
        <v>18</v>
      </c>
      <c r="J313" s="641" t="s">
        <v>19</v>
      </c>
      <c r="K313" s="641" t="s">
        <v>20</v>
      </c>
      <c r="L313" s="641" t="s">
        <v>21</v>
      </c>
    </row>
    <row r="314" spans="2:174" s="523" customFormat="1" ht="12.55" hidden="1" customHeight="1" x14ac:dyDescent="0.4">
      <c r="B314" s="524">
        <v>1990</v>
      </c>
      <c r="C314" s="620">
        <v>2.9700000000000001E-2</v>
      </c>
      <c r="D314" s="620">
        <v>0.18260000000000001</v>
      </c>
      <c r="E314" s="620">
        <v>0.67979999999999996</v>
      </c>
      <c r="F314" s="620">
        <v>1.7999999999999999E-2</v>
      </c>
      <c r="G314" s="620">
        <v>1.7999999999999999E-2</v>
      </c>
      <c r="H314" s="620">
        <v>4.7999999999999996E-3</v>
      </c>
      <c r="I314" s="620"/>
      <c r="J314" s="620"/>
      <c r="K314" s="620">
        <v>1.2107599373423785E-2</v>
      </c>
      <c r="L314" s="620">
        <v>1.2107599373423785E-2</v>
      </c>
    </row>
    <row r="315" spans="2:174" s="523" customFormat="1" ht="12.55" hidden="1" customHeight="1" x14ac:dyDescent="0.4">
      <c r="B315" s="524">
        <v>1995</v>
      </c>
      <c r="C315" s="620">
        <v>2.8799999999999999E-2</v>
      </c>
      <c r="D315" s="620">
        <v>0.18260000000000001</v>
      </c>
      <c r="E315" s="620">
        <v>0.65849999999999997</v>
      </c>
      <c r="F315" s="620">
        <v>1.7399999999999999E-2</v>
      </c>
      <c r="G315" s="620">
        <v>1.7399999999999999E-2</v>
      </c>
      <c r="H315" s="620">
        <v>4.7999999999999996E-3</v>
      </c>
      <c r="I315" s="620"/>
      <c r="J315" s="620"/>
      <c r="K315" s="620">
        <v>1.1803005678494884E-2</v>
      </c>
      <c r="L315" s="620">
        <v>1.1803005678494884E-2</v>
      </c>
    </row>
    <row r="316" spans="2:174" s="523" customFormat="1" ht="12.55" hidden="1" customHeight="1" x14ac:dyDescent="0.4">
      <c r="B316" s="524">
        <v>2000</v>
      </c>
      <c r="C316" s="620">
        <v>2.7900000000000001E-2</v>
      </c>
      <c r="D316" s="620">
        <v>0.18260000000000001</v>
      </c>
      <c r="E316" s="620">
        <v>0.63859999999999995</v>
      </c>
      <c r="F316" s="620">
        <v>1.6899999999999998E-2</v>
      </c>
      <c r="G316" s="620">
        <v>1.6899999999999998E-2</v>
      </c>
      <c r="H316" s="620">
        <v>4.7999999999999996E-3</v>
      </c>
      <c r="I316" s="620"/>
      <c r="J316" s="620"/>
      <c r="K316" s="620">
        <v>1.1803005678494884E-2</v>
      </c>
      <c r="L316" s="620">
        <v>1.1803005678494884E-2</v>
      </c>
    </row>
    <row r="317" spans="2:174" s="523" customFormat="1" ht="12.55" hidden="1" customHeight="1" x14ac:dyDescent="0.4">
      <c r="B317" s="524">
        <v>2005</v>
      </c>
      <c r="C317" s="620">
        <v>2.1399999999999999E-2</v>
      </c>
      <c r="D317" s="620">
        <v>0.18260000000000001</v>
      </c>
      <c r="E317" s="620">
        <v>0.51790000000000003</v>
      </c>
      <c r="F317" s="620">
        <v>1.5299999999999999E-2</v>
      </c>
      <c r="G317" s="620">
        <v>1.5299999999999999E-2</v>
      </c>
      <c r="H317" s="620">
        <v>4.7999999999999996E-3</v>
      </c>
      <c r="I317" s="620"/>
      <c r="J317" s="620"/>
      <c r="K317" s="620">
        <v>1.1803005678494884E-2</v>
      </c>
      <c r="L317" s="620">
        <v>1.1803005678494884E-2</v>
      </c>
    </row>
    <row r="318" spans="2:174" s="523" customFormat="1" ht="13" hidden="1" customHeight="1" x14ac:dyDescent="0.4">
      <c r="B318" s="642">
        <v>2010</v>
      </c>
      <c r="C318" s="643">
        <v>3.2000000000000001E-2</v>
      </c>
      <c r="D318" s="643">
        <v>0.48209999999999997</v>
      </c>
      <c r="E318" s="643">
        <v>0.86529999999999996</v>
      </c>
      <c r="F318" s="643">
        <v>4.2599999999999999E-2</v>
      </c>
      <c r="G318" s="643">
        <v>4.2599999999999999E-2</v>
      </c>
      <c r="H318" s="643">
        <v>0.17449999999999999</v>
      </c>
      <c r="I318" s="643"/>
      <c r="J318" s="643"/>
      <c r="K318" s="643">
        <v>1.11E-2</v>
      </c>
      <c r="L318" s="643">
        <v>1.1000000000000001E-3</v>
      </c>
    </row>
    <row r="319" spans="2:174" s="523" customFormat="1" ht="12.55" hidden="1" customHeight="1" x14ac:dyDescent="0.4">
      <c r="B319" s="524">
        <v>2015</v>
      </c>
      <c r="C319" s="620">
        <v>3.04E-2</v>
      </c>
      <c r="D319" s="620">
        <v>0.45800000000000002</v>
      </c>
      <c r="E319" s="620">
        <v>0.82199999999999995</v>
      </c>
      <c r="F319" s="620">
        <v>4.0500000000000001E-2</v>
      </c>
      <c r="G319" s="620">
        <v>4.0500000000000001E-2</v>
      </c>
      <c r="H319" s="620">
        <v>0.1658</v>
      </c>
      <c r="I319" s="620"/>
      <c r="J319" s="620"/>
      <c r="K319" s="620">
        <v>1.0500000000000001E-2</v>
      </c>
      <c r="L319" s="620">
        <v>1E-3</v>
      </c>
    </row>
    <row r="320" spans="2:174" s="523" customFormat="1" ht="12.55" hidden="1" customHeight="1" x14ac:dyDescent="0.4">
      <c r="B320" s="630">
        <v>2020</v>
      </c>
      <c r="C320" s="644">
        <v>2.87E-2</v>
      </c>
      <c r="D320" s="644">
        <v>0.43259999999999998</v>
      </c>
      <c r="E320" s="644">
        <v>0.77639999999999998</v>
      </c>
      <c r="F320" s="644">
        <v>3.8199999999999998E-2</v>
      </c>
      <c r="G320" s="644">
        <v>3.8199999999999998E-2</v>
      </c>
      <c r="H320" s="644">
        <v>0.15659999999999999</v>
      </c>
      <c r="I320" s="644"/>
      <c r="J320" s="644"/>
      <c r="K320" s="644">
        <v>0.01</v>
      </c>
      <c r="L320" s="644">
        <v>1E-3</v>
      </c>
    </row>
    <row r="321" spans="2:13" s="523" customFormat="1" ht="12.55" hidden="1" customHeight="1" x14ac:dyDescent="0.4">
      <c r="C321" s="474"/>
      <c r="D321" s="474"/>
      <c r="E321" s="474"/>
      <c r="F321" s="474"/>
      <c r="G321" s="474"/>
      <c r="H321" s="474"/>
      <c r="I321" s="464"/>
      <c r="J321" s="464"/>
      <c r="K321" s="474"/>
      <c r="L321" s="474"/>
    </row>
    <row r="322" spans="2:13" s="523" customFormat="1" ht="13" hidden="1" customHeight="1" x14ac:dyDescent="0.4">
      <c r="B322" s="534" t="s">
        <v>151</v>
      </c>
      <c r="C322" s="474"/>
      <c r="D322" s="474"/>
      <c r="E322" s="474"/>
      <c r="F322" s="474"/>
      <c r="G322" s="474"/>
      <c r="H322" s="464"/>
      <c r="I322" s="464"/>
      <c r="J322" s="464"/>
      <c r="K322" s="474"/>
      <c r="L322" s="474"/>
    </row>
    <row r="323" spans="2:13" s="523" customFormat="1" ht="12.55" hidden="1" customHeight="1" x14ac:dyDescent="0.4">
      <c r="B323" s="536"/>
      <c r="C323" s="464">
        <v>1.0999999999999999E-2</v>
      </c>
      <c r="D323" s="464">
        <v>0.43</v>
      </c>
      <c r="E323" s="464">
        <v>0.34300000000000003</v>
      </c>
      <c r="F323" s="464">
        <v>3.85E-2</v>
      </c>
      <c r="G323" s="464">
        <v>3.85E-2</v>
      </c>
      <c r="H323" s="464">
        <v>1.4500000000000001E-2</v>
      </c>
      <c r="I323" s="464"/>
      <c r="J323" s="464"/>
      <c r="K323" s="474">
        <v>1.0999999999999999E-2</v>
      </c>
      <c r="L323" s="474">
        <v>1.1000000000000001E-3</v>
      </c>
    </row>
    <row r="324" spans="2:13" s="523" customFormat="1" ht="12.55" hidden="1" customHeight="1" x14ac:dyDescent="0.4">
      <c r="C324" s="638">
        <v>1.0999999999999999E-2</v>
      </c>
      <c r="D324" s="638">
        <v>0.43</v>
      </c>
      <c r="E324" s="638">
        <v>0.34300000000000003</v>
      </c>
      <c r="F324" s="638">
        <v>3.85E-2</v>
      </c>
      <c r="G324" s="639">
        <v>3.85E-2</v>
      </c>
      <c r="H324" s="639">
        <v>1.4500000000000001E-2</v>
      </c>
      <c r="I324" s="464"/>
      <c r="J324" s="464"/>
      <c r="K324" s="639">
        <v>1.0999999999999999E-2</v>
      </c>
      <c r="L324" s="639">
        <v>1.1000000000000001E-3</v>
      </c>
      <c r="M324" s="523" t="s">
        <v>283</v>
      </c>
    </row>
    <row r="325" spans="2:13" s="523" customFormat="1" ht="12.55" hidden="1" customHeight="1" x14ac:dyDescent="0.4">
      <c r="C325" s="640">
        <v>1.06E-2</v>
      </c>
      <c r="D325" s="640">
        <v>0.4143</v>
      </c>
      <c r="E325" s="640">
        <v>0.32079999999999997</v>
      </c>
      <c r="F325" s="640">
        <v>3.5900000000000001E-2</v>
      </c>
      <c r="G325" s="640">
        <v>3.5900000000000001E-2</v>
      </c>
      <c r="H325" s="640">
        <v>1.6E-2</v>
      </c>
      <c r="I325" s="464"/>
      <c r="J325" s="464"/>
      <c r="K325" s="640">
        <v>1.06E-2</v>
      </c>
      <c r="L325" s="640">
        <v>1E-3</v>
      </c>
      <c r="M325" s="536" t="s">
        <v>284</v>
      </c>
    </row>
    <row r="326" spans="2:13" s="523" customFormat="1" ht="12.55" hidden="1" customHeight="1" x14ac:dyDescent="0.4">
      <c r="C326" s="464">
        <v>1.06E-2</v>
      </c>
      <c r="D326" s="464">
        <v>0.4143</v>
      </c>
      <c r="E326" s="464">
        <v>0.32079999999999997</v>
      </c>
      <c r="F326" s="464">
        <v>3.5900000000000001E-2</v>
      </c>
      <c r="G326" s="464">
        <v>3.5900000000000001E-2</v>
      </c>
      <c r="H326" s="464">
        <v>1.6E-2</v>
      </c>
      <c r="I326" s="464"/>
      <c r="J326" s="464"/>
      <c r="K326" s="464">
        <v>1.06E-2</v>
      </c>
      <c r="L326" s="464">
        <v>1E-3</v>
      </c>
    </row>
    <row r="327" spans="2:13" s="523" customFormat="1" ht="13" hidden="1" customHeight="1" x14ac:dyDescent="0.4">
      <c r="B327" s="501" t="s">
        <v>285</v>
      </c>
      <c r="C327" s="641" t="s">
        <v>12</v>
      </c>
      <c r="D327" s="641" t="s">
        <v>13</v>
      </c>
      <c r="E327" s="641" t="s">
        <v>14</v>
      </c>
      <c r="F327" s="641" t="s">
        <v>15</v>
      </c>
      <c r="G327" s="641" t="s">
        <v>16</v>
      </c>
      <c r="H327" s="641" t="s">
        <v>17</v>
      </c>
      <c r="I327" s="641" t="s">
        <v>18</v>
      </c>
      <c r="J327" s="641" t="s">
        <v>19</v>
      </c>
      <c r="K327" s="641" t="s">
        <v>20</v>
      </c>
      <c r="L327" s="641" t="s">
        <v>21</v>
      </c>
    </row>
    <row r="328" spans="2:13" s="523" customFormat="1" ht="12.55" hidden="1" customHeight="1" x14ac:dyDescent="0.4">
      <c r="B328" s="524">
        <v>1990</v>
      </c>
      <c r="C328" s="620">
        <v>5.5E-2</v>
      </c>
      <c r="D328" s="620">
        <v>0.21290000000000001</v>
      </c>
      <c r="E328" s="620">
        <v>0.56820000000000004</v>
      </c>
      <c r="F328" s="620">
        <v>1.7600000000000001E-2</v>
      </c>
      <c r="G328" s="620">
        <v>1.7600000000000001E-2</v>
      </c>
      <c r="H328" s="620">
        <v>6.1999999999999998E-3</v>
      </c>
      <c r="I328" s="620"/>
      <c r="J328" s="620"/>
      <c r="K328" s="620">
        <v>4.6889430300713929E-2</v>
      </c>
      <c r="L328" s="620">
        <v>1.6510362781941523E-2</v>
      </c>
    </row>
    <row r="329" spans="2:13" s="523" customFormat="1" ht="12.55" hidden="1" customHeight="1" x14ac:dyDescent="0.4">
      <c r="B329" s="524">
        <v>1995</v>
      </c>
      <c r="C329" s="620">
        <v>5.33E-2</v>
      </c>
      <c r="D329" s="620">
        <v>0.21290000000000001</v>
      </c>
      <c r="E329" s="620">
        <v>0.55049999999999999</v>
      </c>
      <c r="F329" s="620">
        <v>1.7100000000000001E-2</v>
      </c>
      <c r="G329" s="620">
        <v>1.7100000000000001E-2</v>
      </c>
      <c r="H329" s="620">
        <v>6.1999999999999998E-3</v>
      </c>
      <c r="I329" s="620"/>
      <c r="J329" s="620"/>
      <c r="K329" s="620">
        <v>4.5424135603816605E-2</v>
      </c>
      <c r="L329" s="620">
        <v>1.599441394500585E-2</v>
      </c>
    </row>
    <row r="330" spans="2:13" s="523" customFormat="1" ht="12.55" hidden="1" customHeight="1" x14ac:dyDescent="0.4">
      <c r="B330" s="524">
        <v>2000</v>
      </c>
      <c r="C330" s="620">
        <v>5.1700000000000003E-2</v>
      </c>
      <c r="D330" s="620">
        <v>0.21290000000000001</v>
      </c>
      <c r="E330" s="620">
        <v>0.53380000000000005</v>
      </c>
      <c r="F330" s="620">
        <v>1.6500000000000001E-2</v>
      </c>
      <c r="G330" s="620">
        <v>1.6500000000000001E-2</v>
      </c>
      <c r="H330" s="620">
        <v>6.1999999999999998E-3</v>
      </c>
      <c r="I330" s="620"/>
      <c r="J330" s="620"/>
      <c r="K330" s="620">
        <v>4.4588108568163545E-2</v>
      </c>
      <c r="L330" s="620">
        <v>1.57000382282266E-2</v>
      </c>
    </row>
    <row r="331" spans="2:13" s="523" customFormat="1" ht="12.55" hidden="1" customHeight="1" x14ac:dyDescent="0.4">
      <c r="B331" s="524">
        <v>2005</v>
      </c>
      <c r="C331" s="620">
        <v>4.36E-2</v>
      </c>
      <c r="D331" s="620">
        <v>0.21290000000000001</v>
      </c>
      <c r="E331" s="620">
        <v>0.47610000000000002</v>
      </c>
      <c r="F331" s="620">
        <v>1.5699999999999999E-2</v>
      </c>
      <c r="G331" s="620">
        <v>1.5699999999999999E-2</v>
      </c>
      <c r="H331" s="620">
        <v>6.1999999999999998E-3</v>
      </c>
      <c r="I331" s="620"/>
      <c r="J331" s="620"/>
      <c r="K331" s="620">
        <v>4.4588108568163545E-2</v>
      </c>
      <c r="L331" s="620">
        <v>1.57000382282266E-2</v>
      </c>
    </row>
    <row r="332" spans="2:13" s="523" customFormat="1" ht="13" hidden="1" customHeight="1" x14ac:dyDescent="0.4">
      <c r="B332" s="642">
        <v>2010</v>
      </c>
      <c r="C332" s="643">
        <v>1.14E-2</v>
      </c>
      <c r="D332" s="643">
        <v>0.44579999999999997</v>
      </c>
      <c r="E332" s="643">
        <v>0.34520000000000001</v>
      </c>
      <c r="F332" s="643">
        <v>3.8600000000000002E-2</v>
      </c>
      <c r="G332" s="643">
        <v>3.8600000000000002E-2</v>
      </c>
      <c r="H332" s="643">
        <v>1.72E-2</v>
      </c>
      <c r="I332" s="643"/>
      <c r="J332" s="643"/>
      <c r="K332" s="643">
        <v>1.14E-2</v>
      </c>
      <c r="L332" s="643">
        <v>1.1000000000000001E-3</v>
      </c>
    </row>
    <row r="333" spans="2:13" s="523" customFormat="1" ht="12.55" hidden="1" customHeight="1" x14ac:dyDescent="0.4">
      <c r="B333" s="524">
        <v>2015</v>
      </c>
      <c r="C333" s="620">
        <v>1.06E-2</v>
      </c>
      <c r="D333" s="620">
        <v>0.4143</v>
      </c>
      <c r="E333" s="620">
        <v>0.32079999999999997</v>
      </c>
      <c r="F333" s="620">
        <v>3.5900000000000001E-2</v>
      </c>
      <c r="G333" s="620">
        <v>3.5900000000000001E-2</v>
      </c>
      <c r="H333" s="620">
        <v>1.6E-2</v>
      </c>
      <c r="I333" s="620"/>
      <c r="J333" s="620"/>
      <c r="K333" s="620">
        <v>1.06E-2</v>
      </c>
      <c r="L333" s="620">
        <v>1E-3</v>
      </c>
    </row>
    <row r="334" spans="2:13" s="523" customFormat="1" ht="12.55" hidden="1" customHeight="1" x14ac:dyDescent="0.4">
      <c r="B334" s="630">
        <v>2020</v>
      </c>
      <c r="C334" s="644">
        <v>0.01</v>
      </c>
      <c r="D334" s="644">
        <v>0.39129999999999998</v>
      </c>
      <c r="E334" s="644">
        <v>0.30299999999999999</v>
      </c>
      <c r="F334" s="644">
        <v>3.39E-2</v>
      </c>
      <c r="G334" s="644">
        <v>3.39E-2</v>
      </c>
      <c r="H334" s="644">
        <v>1.5100000000000001E-2</v>
      </c>
      <c r="I334" s="644"/>
      <c r="J334" s="644"/>
      <c r="K334" s="644">
        <v>0.01</v>
      </c>
      <c r="L334" s="644">
        <v>1E-3</v>
      </c>
    </row>
    <row r="335" spans="2:13" s="523" customFormat="1" ht="12.55" hidden="1" customHeight="1" x14ac:dyDescent="0.4">
      <c r="C335" s="474"/>
      <c r="D335" s="474"/>
      <c r="E335" s="474"/>
      <c r="F335" s="474"/>
      <c r="G335" s="474"/>
      <c r="H335" s="464"/>
      <c r="I335" s="464"/>
      <c r="J335" s="464"/>
      <c r="K335" s="474"/>
      <c r="L335" s="474"/>
    </row>
    <row r="336" spans="2:13" s="523" customFormat="1" ht="13" hidden="1" customHeight="1" x14ac:dyDescent="0.4">
      <c r="B336" s="534" t="s">
        <v>152</v>
      </c>
      <c r="C336" s="474"/>
      <c r="D336" s="474"/>
      <c r="E336" s="474"/>
      <c r="F336" s="474"/>
      <c r="G336" s="474"/>
      <c r="H336" s="464"/>
      <c r="I336" s="464"/>
      <c r="J336" s="464"/>
      <c r="K336" s="474"/>
      <c r="L336" s="474"/>
    </row>
    <row r="337" spans="2:13" s="523" customFormat="1" ht="12.55" hidden="1" customHeight="1" x14ac:dyDescent="0.4">
      <c r="B337" s="536"/>
      <c r="C337" s="464">
        <v>1.82E-3</v>
      </c>
      <c r="D337" s="464">
        <v>9.8000000000000004E-2</v>
      </c>
      <c r="E337" s="464">
        <v>3.9899999999999996E-3</v>
      </c>
      <c r="F337" s="464">
        <v>8.9999999999999998E-4</v>
      </c>
      <c r="G337" s="464">
        <v>8.9999999999999998E-4</v>
      </c>
      <c r="H337" s="464">
        <v>4.0600000000000002E-3</v>
      </c>
      <c r="I337" s="464"/>
      <c r="J337" s="464"/>
      <c r="K337" s="474">
        <v>7.7000000000000002E-3</v>
      </c>
      <c r="L337" s="474">
        <v>8.0000000000000004E-4</v>
      </c>
    </row>
    <row r="338" spans="2:13" s="523" customFormat="1" ht="12.55" hidden="1" customHeight="1" x14ac:dyDescent="0.4">
      <c r="C338" s="638">
        <v>1.82E-3</v>
      </c>
      <c r="D338" s="638">
        <v>9.8000000000000004E-2</v>
      </c>
      <c r="E338" s="638">
        <v>3.9899999999999996E-3</v>
      </c>
      <c r="F338" s="638">
        <v>8.9999999999999998E-4</v>
      </c>
      <c r="G338" s="639">
        <v>8.9999999999999998E-4</v>
      </c>
      <c r="H338" s="638">
        <v>4.0600000000000002E-3</v>
      </c>
      <c r="I338" s="464"/>
      <c r="J338" s="464"/>
      <c r="K338" s="639">
        <v>7.7000000000000002E-3</v>
      </c>
      <c r="L338" s="639">
        <v>8.0000000000000004E-4</v>
      </c>
      <c r="M338" s="523" t="s">
        <v>283</v>
      </c>
    </row>
    <row r="339" spans="2:13" s="523" customFormat="1" ht="12.55" hidden="1" customHeight="1" x14ac:dyDescent="0.4">
      <c r="C339" s="640">
        <v>1.6999999999999999E-3</v>
      </c>
      <c r="D339" s="640">
        <v>9.0200000000000002E-2</v>
      </c>
      <c r="E339" s="640">
        <v>0.1081</v>
      </c>
      <c r="F339" s="640">
        <v>8.0000000000000004E-4</v>
      </c>
      <c r="G339" s="640">
        <v>8.0000000000000004E-4</v>
      </c>
      <c r="H339" s="640">
        <v>3.8E-3</v>
      </c>
      <c r="I339" s="464"/>
      <c r="J339" s="464"/>
      <c r="K339" s="640">
        <v>7.1000000000000004E-3</v>
      </c>
      <c r="L339" s="640">
        <v>6.9999999999999999E-4</v>
      </c>
      <c r="M339" s="536" t="s">
        <v>284</v>
      </c>
    </row>
    <row r="340" spans="2:13" s="523" customFormat="1" ht="12.55" hidden="1" customHeight="1" x14ac:dyDescent="0.4">
      <c r="C340" s="464">
        <v>1.6999999999999999E-3</v>
      </c>
      <c r="D340" s="464">
        <v>9.0200000000000002E-2</v>
      </c>
      <c r="E340" s="464">
        <v>0.1081</v>
      </c>
      <c r="F340" s="464">
        <v>8.0000000000000004E-4</v>
      </c>
      <c r="G340" s="464">
        <v>8.0000000000000004E-4</v>
      </c>
      <c r="H340" s="464">
        <v>3.8E-3</v>
      </c>
      <c r="I340" s="464"/>
      <c r="J340" s="464"/>
      <c r="K340" s="464">
        <v>7.1000000000000004E-3</v>
      </c>
      <c r="L340" s="464">
        <v>6.9999999999999999E-4</v>
      </c>
    </row>
    <row r="341" spans="2:13" s="523" customFormat="1" ht="13" hidden="1" customHeight="1" x14ac:dyDescent="0.4">
      <c r="B341" s="501" t="s">
        <v>285</v>
      </c>
      <c r="C341" s="641" t="s">
        <v>12</v>
      </c>
      <c r="D341" s="641" t="s">
        <v>13</v>
      </c>
      <c r="E341" s="641" t="s">
        <v>14</v>
      </c>
      <c r="F341" s="641" t="s">
        <v>15</v>
      </c>
      <c r="G341" s="641" t="s">
        <v>16</v>
      </c>
      <c r="H341" s="641" t="s">
        <v>17</v>
      </c>
      <c r="I341" s="641" t="s">
        <v>18</v>
      </c>
      <c r="J341" s="641" t="s">
        <v>19</v>
      </c>
      <c r="K341" s="641" t="s">
        <v>20</v>
      </c>
      <c r="L341" s="641" t="s">
        <v>21</v>
      </c>
    </row>
    <row r="342" spans="2:13" s="523" customFormat="1" ht="12.55" hidden="1" customHeight="1" x14ac:dyDescent="0.4">
      <c r="B342" s="524">
        <v>1990</v>
      </c>
      <c r="C342" s="620">
        <v>3.7900000000000003E-2</v>
      </c>
      <c r="D342" s="620">
        <v>0.21290000000000001</v>
      </c>
      <c r="E342" s="620">
        <v>0.1328</v>
      </c>
      <c r="F342" s="620">
        <v>1.5699999999999999E-2</v>
      </c>
      <c r="G342" s="620">
        <v>1.5699999999999999E-2</v>
      </c>
      <c r="H342" s="620">
        <v>2E-3</v>
      </c>
      <c r="I342" s="620"/>
      <c r="J342" s="620"/>
      <c r="K342" s="620">
        <v>3.2301607540491814E-2</v>
      </c>
      <c r="L342" s="620">
        <v>1.1373805472004159E-2</v>
      </c>
    </row>
    <row r="343" spans="2:13" s="523" customFormat="1" ht="12.55" hidden="1" customHeight="1" x14ac:dyDescent="0.4">
      <c r="B343" s="524">
        <v>1995</v>
      </c>
      <c r="C343" s="620">
        <v>3.7900000000000003E-2</v>
      </c>
      <c r="D343" s="620">
        <v>0.21290000000000001</v>
      </c>
      <c r="E343" s="620">
        <v>0.1328</v>
      </c>
      <c r="F343" s="620">
        <v>1.5699999999999999E-2</v>
      </c>
      <c r="G343" s="620">
        <v>1.5699999999999999E-2</v>
      </c>
      <c r="H343" s="620">
        <v>2E-3</v>
      </c>
      <c r="I343" s="620"/>
      <c r="J343" s="620"/>
      <c r="K343" s="620">
        <v>3.2301607540491814E-2</v>
      </c>
      <c r="L343" s="620">
        <v>1.1373805472004159E-2</v>
      </c>
    </row>
    <row r="344" spans="2:13" s="523" customFormat="1" ht="12.55" hidden="1" customHeight="1" x14ac:dyDescent="0.4">
      <c r="B344" s="524">
        <v>2000</v>
      </c>
      <c r="C344" s="620">
        <v>3.7900000000000003E-2</v>
      </c>
      <c r="D344" s="620">
        <v>0.21290000000000001</v>
      </c>
      <c r="E344" s="620">
        <v>0.1328</v>
      </c>
      <c r="F344" s="620">
        <v>1.5699999999999999E-2</v>
      </c>
      <c r="G344" s="620">
        <v>1.5699999999999999E-2</v>
      </c>
      <c r="H344" s="620">
        <v>2E-3</v>
      </c>
      <c r="I344" s="620"/>
      <c r="J344" s="620"/>
      <c r="K344" s="620">
        <v>3.0927071049407059E-2</v>
      </c>
      <c r="L344" s="620">
        <v>1.0889813749791219E-2</v>
      </c>
    </row>
    <row r="345" spans="2:13" s="523" customFormat="1" ht="12.55" hidden="1" customHeight="1" x14ac:dyDescent="0.4">
      <c r="B345" s="524">
        <v>2005</v>
      </c>
      <c r="C345" s="620">
        <v>3.0599999999999999E-2</v>
      </c>
      <c r="D345" s="620">
        <v>0.21290000000000001</v>
      </c>
      <c r="E345" s="620">
        <v>0.1134</v>
      </c>
      <c r="F345" s="620">
        <v>1.5699999999999999E-2</v>
      </c>
      <c r="G345" s="620">
        <v>1.5699999999999999E-2</v>
      </c>
      <c r="H345" s="620">
        <v>2E-3</v>
      </c>
      <c r="I345" s="620"/>
      <c r="J345" s="620"/>
      <c r="K345" s="620">
        <v>2.9188199584781759E-2</v>
      </c>
      <c r="L345" s="620">
        <v>1.0277535065064E-2</v>
      </c>
    </row>
    <row r="346" spans="2:13" s="523" customFormat="1" ht="13" hidden="1" customHeight="1" x14ac:dyDescent="0.4">
      <c r="B346" s="642">
        <v>2010</v>
      </c>
      <c r="C346" s="643">
        <v>1.8E-3</v>
      </c>
      <c r="D346" s="643">
        <v>9.8000000000000004E-2</v>
      </c>
      <c r="E346" s="643">
        <v>0.11749999999999999</v>
      </c>
      <c r="F346" s="643">
        <v>8.9999999999999998E-4</v>
      </c>
      <c r="G346" s="643">
        <v>8.9999999999999998E-4</v>
      </c>
      <c r="H346" s="643">
        <v>4.1000000000000003E-3</v>
      </c>
      <c r="I346" s="643"/>
      <c r="J346" s="643"/>
      <c r="K346" s="643">
        <v>7.7000000000000002E-3</v>
      </c>
      <c r="L346" s="643">
        <v>8.0000000000000004E-4</v>
      </c>
    </row>
    <row r="347" spans="2:13" s="523" customFormat="1" ht="12.55" hidden="1" customHeight="1" x14ac:dyDescent="0.4">
      <c r="B347" s="524">
        <v>2015</v>
      </c>
      <c r="C347" s="620">
        <v>1.6999999999999999E-3</v>
      </c>
      <c r="D347" s="620">
        <v>9.0200000000000002E-2</v>
      </c>
      <c r="E347" s="620">
        <v>0.1081</v>
      </c>
      <c r="F347" s="620">
        <v>8.0000000000000004E-4</v>
      </c>
      <c r="G347" s="620">
        <v>8.0000000000000004E-4</v>
      </c>
      <c r="H347" s="620">
        <v>3.8E-3</v>
      </c>
      <c r="I347" s="620"/>
      <c r="J347" s="620"/>
      <c r="K347" s="620">
        <v>7.1000000000000004E-3</v>
      </c>
      <c r="L347" s="620">
        <v>6.9999999999999999E-4</v>
      </c>
    </row>
    <row r="348" spans="2:13" s="523" customFormat="1" ht="12.55" hidden="1" customHeight="1" x14ac:dyDescent="0.4">
      <c r="B348" s="630">
        <v>2020</v>
      </c>
      <c r="C348" s="644">
        <v>1.5E-3</v>
      </c>
      <c r="D348" s="644">
        <v>8.2600000000000007E-2</v>
      </c>
      <c r="E348" s="644">
        <v>9.9099999999999994E-2</v>
      </c>
      <c r="F348" s="644">
        <v>8.0000000000000004E-4</v>
      </c>
      <c r="G348" s="644">
        <v>8.0000000000000004E-4</v>
      </c>
      <c r="H348" s="644">
        <v>3.5000000000000001E-3</v>
      </c>
      <c r="I348" s="644"/>
      <c r="J348" s="644"/>
      <c r="K348" s="644">
        <v>6.4999999999999997E-3</v>
      </c>
      <c r="L348" s="644">
        <v>6.9999999999999999E-4</v>
      </c>
    </row>
    <row r="349" spans="2:13" s="523" customFormat="1" ht="12.55" hidden="1" customHeight="1" x14ac:dyDescent="0.4">
      <c r="C349" s="474"/>
      <c r="D349" s="474"/>
      <c r="E349" s="474"/>
      <c r="F349" s="474"/>
      <c r="G349" s="474"/>
      <c r="H349" s="474"/>
      <c r="I349" s="464"/>
      <c r="J349" s="464"/>
      <c r="K349" s="474"/>
      <c r="L349" s="474"/>
    </row>
    <row r="350" spans="2:13" s="523" customFormat="1" ht="13" hidden="1" customHeight="1" x14ac:dyDescent="0.4">
      <c r="B350" s="534" t="s">
        <v>153</v>
      </c>
      <c r="C350" s="474"/>
      <c r="D350" s="474"/>
      <c r="E350" s="474"/>
      <c r="F350" s="474"/>
      <c r="G350" s="474"/>
      <c r="H350" s="464"/>
      <c r="I350" s="464"/>
      <c r="J350" s="464"/>
      <c r="K350" s="474"/>
      <c r="L350" s="474"/>
    </row>
    <row r="351" spans="2:13" s="523" customFormat="1" ht="12.55" hidden="1" customHeight="1" x14ac:dyDescent="0.4">
      <c r="B351" s="536"/>
      <c r="C351" s="464">
        <v>1.1102000000000001</v>
      </c>
      <c r="D351" s="464">
        <v>3.8187000000000002</v>
      </c>
      <c r="E351" s="464"/>
      <c r="F351" s="464">
        <v>0.4718</v>
      </c>
      <c r="G351" s="464">
        <v>0.4718</v>
      </c>
      <c r="H351" s="464"/>
      <c r="I351" s="464"/>
      <c r="J351" s="464"/>
      <c r="K351" s="474">
        <v>1.0999999999999999E-2</v>
      </c>
      <c r="L351" s="474">
        <v>1.1000000000000001E-3</v>
      </c>
    </row>
    <row r="352" spans="2:13" s="523" customFormat="1" ht="12.55" hidden="1" customHeight="1" x14ac:dyDescent="0.4">
      <c r="C352" s="638">
        <v>1.1102000000000001</v>
      </c>
      <c r="D352" s="638">
        <v>3.8187000000000002</v>
      </c>
      <c r="E352" s="464"/>
      <c r="F352" s="638">
        <v>0.4718</v>
      </c>
      <c r="G352" s="639">
        <v>0.4718</v>
      </c>
      <c r="H352" s="464"/>
      <c r="I352" s="464"/>
      <c r="J352" s="464"/>
      <c r="K352" s="639">
        <v>1.0999999999999999E-2</v>
      </c>
      <c r="L352" s="639">
        <v>1.1000000000000001E-3</v>
      </c>
      <c r="M352" s="523" t="s">
        <v>283</v>
      </c>
    </row>
    <row r="353" spans="2:13" s="523" customFormat="1" ht="12.55" hidden="1" customHeight="1" x14ac:dyDescent="0.4">
      <c r="C353" s="640">
        <v>1.071</v>
      </c>
      <c r="D353" s="640">
        <v>3.6839</v>
      </c>
      <c r="E353" s="640">
        <v>2.9741</v>
      </c>
      <c r="F353" s="640">
        <v>0.4551</v>
      </c>
      <c r="G353" s="640">
        <v>0.4551</v>
      </c>
      <c r="H353" s="640">
        <v>5.8999999999999999E-3</v>
      </c>
      <c r="I353" s="464"/>
      <c r="J353" s="464"/>
      <c r="K353" s="640">
        <v>1.06E-2</v>
      </c>
      <c r="L353" s="640">
        <v>1.1000000000000001E-3</v>
      </c>
      <c r="M353" s="536" t="s">
        <v>284</v>
      </c>
    </row>
    <row r="354" spans="2:13" s="523" customFormat="1" ht="12.55" hidden="1" customHeight="1" x14ac:dyDescent="0.4">
      <c r="C354" s="464">
        <v>1.071</v>
      </c>
      <c r="D354" s="464">
        <v>3.6839</v>
      </c>
      <c r="E354" s="464">
        <v>2.9741</v>
      </c>
      <c r="F354" s="464">
        <v>0.4551</v>
      </c>
      <c r="G354" s="464">
        <v>0.4551</v>
      </c>
      <c r="H354" s="464">
        <v>5.8999999999999999E-3</v>
      </c>
      <c r="I354" s="464"/>
      <c r="J354" s="464"/>
      <c r="K354" s="464">
        <v>1.06E-2</v>
      </c>
      <c r="L354" s="464">
        <v>1.1000000000000001E-3</v>
      </c>
    </row>
    <row r="355" spans="2:13" s="523" customFormat="1" ht="13" hidden="1" customHeight="1" x14ac:dyDescent="0.4">
      <c r="B355" s="501" t="s">
        <v>285</v>
      </c>
      <c r="C355" s="641" t="s">
        <v>12</v>
      </c>
      <c r="D355" s="641" t="s">
        <v>13</v>
      </c>
      <c r="E355" s="641" t="s">
        <v>14</v>
      </c>
      <c r="F355" s="641" t="s">
        <v>15</v>
      </c>
      <c r="G355" s="641" t="s">
        <v>16</v>
      </c>
      <c r="H355" s="641" t="s">
        <v>17</v>
      </c>
      <c r="I355" s="641" t="s">
        <v>18</v>
      </c>
      <c r="J355" s="641" t="s">
        <v>19</v>
      </c>
      <c r="K355" s="641" t="s">
        <v>20</v>
      </c>
      <c r="L355" s="641" t="s">
        <v>21</v>
      </c>
    </row>
    <row r="356" spans="2:13" s="523" customFormat="1" ht="12.55" hidden="1" customHeight="1" x14ac:dyDescent="0.4">
      <c r="B356" s="524">
        <v>1990</v>
      </c>
      <c r="C356" s="620">
        <v>1.1102000000000001</v>
      </c>
      <c r="D356" s="620">
        <v>3.8187000000000002</v>
      </c>
      <c r="E356" s="620">
        <v>3.0829</v>
      </c>
      <c r="F356" s="620">
        <v>0.4718</v>
      </c>
      <c r="G356" s="620">
        <v>0.4718</v>
      </c>
      <c r="H356" s="620">
        <v>6.1000000000000004E-3</v>
      </c>
      <c r="I356" s="620"/>
      <c r="J356" s="620"/>
      <c r="K356" s="620">
        <v>1.0999999999999999E-2</v>
      </c>
      <c r="L356" s="620">
        <v>1.1000000000000001E-3</v>
      </c>
    </row>
    <row r="357" spans="2:13" s="523" customFormat="1" ht="12.55" hidden="1" customHeight="1" x14ac:dyDescent="0.4">
      <c r="B357" s="524">
        <v>1995</v>
      </c>
      <c r="C357" s="620">
        <v>1.1102000000000001</v>
      </c>
      <c r="D357" s="620">
        <v>3.8187000000000002</v>
      </c>
      <c r="E357" s="620">
        <v>3.0829</v>
      </c>
      <c r="F357" s="620">
        <v>0.4718</v>
      </c>
      <c r="G357" s="620">
        <v>0.4718</v>
      </c>
      <c r="H357" s="620">
        <v>6.1000000000000004E-3</v>
      </c>
      <c r="I357" s="620"/>
      <c r="J357" s="620"/>
      <c r="K357" s="620">
        <v>1.0999999999999999E-2</v>
      </c>
      <c r="L357" s="620">
        <v>1.1000000000000001E-3</v>
      </c>
    </row>
    <row r="358" spans="2:13" s="523" customFormat="1" ht="12.55" hidden="1" customHeight="1" x14ac:dyDescent="0.4">
      <c r="B358" s="524">
        <v>2000</v>
      </c>
      <c r="C358" s="620">
        <v>1.1102000000000001</v>
      </c>
      <c r="D358" s="620">
        <v>3.8187000000000002</v>
      </c>
      <c r="E358" s="620">
        <v>3.0829</v>
      </c>
      <c r="F358" s="620">
        <v>0.4718</v>
      </c>
      <c r="G358" s="620">
        <v>0.4718</v>
      </c>
      <c r="H358" s="620">
        <v>6.1000000000000004E-3</v>
      </c>
      <c r="I358" s="620"/>
      <c r="J358" s="620"/>
      <c r="K358" s="620">
        <v>1.0999999999999999E-2</v>
      </c>
      <c r="L358" s="620">
        <v>1.1000000000000001E-3</v>
      </c>
    </row>
    <row r="359" spans="2:13" s="523" customFormat="1" ht="12.55" hidden="1" customHeight="1" x14ac:dyDescent="0.4">
      <c r="B359" s="524">
        <v>2005</v>
      </c>
      <c r="C359" s="620">
        <v>1.1102000000000001</v>
      </c>
      <c r="D359" s="620">
        <v>3.8187000000000002</v>
      </c>
      <c r="E359" s="620">
        <v>3.0829</v>
      </c>
      <c r="F359" s="620">
        <v>0.4718</v>
      </c>
      <c r="G359" s="620">
        <v>0.4718</v>
      </c>
      <c r="H359" s="620">
        <v>6.1000000000000004E-3</v>
      </c>
      <c r="I359" s="620"/>
      <c r="J359" s="620"/>
      <c r="K359" s="620">
        <v>1.0999999999999999E-2</v>
      </c>
      <c r="L359" s="620">
        <v>1.1000000000000001E-3</v>
      </c>
    </row>
    <row r="360" spans="2:13" s="523" customFormat="1" ht="13" hidden="1" customHeight="1" x14ac:dyDescent="0.4">
      <c r="B360" s="642">
        <v>2010</v>
      </c>
      <c r="C360" s="643">
        <v>1.1102000000000001</v>
      </c>
      <c r="D360" s="643">
        <v>3.8187000000000002</v>
      </c>
      <c r="E360" s="643">
        <v>3.0829</v>
      </c>
      <c r="F360" s="643">
        <v>0.4718</v>
      </c>
      <c r="G360" s="643">
        <v>0.4718</v>
      </c>
      <c r="H360" s="643">
        <v>6.1000000000000004E-3</v>
      </c>
      <c r="I360" s="643"/>
      <c r="J360" s="643"/>
      <c r="K360" s="643">
        <v>1.0999999999999999E-2</v>
      </c>
      <c r="L360" s="643">
        <v>1.1000000000000001E-3</v>
      </c>
    </row>
    <row r="361" spans="2:13" s="523" customFormat="1" ht="12.55" hidden="1" customHeight="1" x14ac:dyDescent="0.4">
      <c r="B361" s="524">
        <v>2015</v>
      </c>
      <c r="C361" s="620">
        <v>1.071</v>
      </c>
      <c r="D361" s="620">
        <v>3.6839</v>
      </c>
      <c r="E361" s="620">
        <v>2.9741</v>
      </c>
      <c r="F361" s="620">
        <v>0.4551</v>
      </c>
      <c r="G361" s="620">
        <v>0.4551</v>
      </c>
      <c r="H361" s="620">
        <v>5.8999999999999999E-3</v>
      </c>
      <c r="I361" s="620"/>
      <c r="J361" s="620"/>
      <c r="K361" s="620">
        <v>1.06E-2</v>
      </c>
      <c r="L361" s="620">
        <v>1.1000000000000001E-3</v>
      </c>
    </row>
    <row r="362" spans="2:13" s="523" customFormat="1" ht="12.55" hidden="1" customHeight="1" x14ac:dyDescent="0.4">
      <c r="B362" s="630">
        <v>2020</v>
      </c>
      <c r="C362" s="644">
        <v>1.0115000000000001</v>
      </c>
      <c r="D362" s="644">
        <v>3.4792999999999998</v>
      </c>
      <c r="E362" s="644">
        <v>2.8089</v>
      </c>
      <c r="F362" s="644">
        <v>0.4299</v>
      </c>
      <c r="G362" s="644">
        <v>0.4299</v>
      </c>
      <c r="H362" s="644">
        <v>5.5999999999999999E-3</v>
      </c>
      <c r="I362" s="644"/>
      <c r="J362" s="644"/>
      <c r="K362" s="644">
        <v>0.01</v>
      </c>
      <c r="L362" s="644">
        <v>1E-3</v>
      </c>
    </row>
    <row r="363" spans="2:13" s="523" customFormat="1" ht="12.55" hidden="1" customHeight="1" x14ac:dyDescent="0.4">
      <c r="C363" s="474"/>
      <c r="D363" s="474"/>
      <c r="E363" s="474"/>
      <c r="F363" s="474"/>
      <c r="G363" s="474"/>
      <c r="H363" s="474"/>
      <c r="I363" s="464"/>
      <c r="J363" s="464"/>
      <c r="K363" s="474"/>
      <c r="L363" s="474"/>
    </row>
    <row r="364" spans="2:13" s="523" customFormat="1" ht="13" hidden="1" customHeight="1" x14ac:dyDescent="0.4">
      <c r="B364" s="534" t="s">
        <v>120</v>
      </c>
      <c r="C364" s="474"/>
      <c r="D364" s="474"/>
      <c r="E364" s="464"/>
      <c r="F364" s="464"/>
      <c r="G364" s="464"/>
      <c r="H364" s="464"/>
      <c r="I364" s="464"/>
      <c r="J364" s="464"/>
      <c r="K364" s="474"/>
      <c r="L364" s="474"/>
    </row>
    <row r="365" spans="2:13" s="523" customFormat="1" ht="12.55" hidden="1" customHeight="1" x14ac:dyDescent="0.4">
      <c r="B365" s="536"/>
      <c r="C365" s="464">
        <v>1.47E-2</v>
      </c>
      <c r="D365" s="464">
        <v>0.1221</v>
      </c>
      <c r="E365" s="464">
        <v>1.1359999999999999</v>
      </c>
      <c r="F365" s="464">
        <v>0.28799999999999998</v>
      </c>
      <c r="G365" s="464">
        <v>0.19939999999999999</v>
      </c>
      <c r="H365" s="464">
        <v>3.1909999999999998</v>
      </c>
      <c r="I365" s="464"/>
      <c r="J365" s="464"/>
      <c r="K365" s="474">
        <v>1.03E-2</v>
      </c>
      <c r="L365" s="474">
        <v>1.54E-2</v>
      </c>
    </row>
    <row r="366" spans="2:13" s="523" customFormat="1" ht="12.55" hidden="1" customHeight="1" x14ac:dyDescent="0.4">
      <c r="C366" s="638">
        <v>1.47E-2</v>
      </c>
      <c r="D366" s="638">
        <v>0.1221</v>
      </c>
      <c r="E366" s="638">
        <v>1.1359999999999999</v>
      </c>
      <c r="F366" s="638">
        <v>0.28799999999999998</v>
      </c>
      <c r="G366" s="639">
        <v>0.19939999999999999</v>
      </c>
      <c r="H366" s="638">
        <v>3.1909999999999998</v>
      </c>
      <c r="I366" s="464"/>
      <c r="J366" s="464"/>
      <c r="K366" s="639">
        <v>1.03E-2</v>
      </c>
      <c r="L366" s="639">
        <v>1.54E-2</v>
      </c>
      <c r="M366" s="523" t="s">
        <v>283</v>
      </c>
    </row>
    <row r="367" spans="2:13" s="523" customFormat="1" ht="12.55" hidden="1" customHeight="1" x14ac:dyDescent="0.4">
      <c r="C367" s="640">
        <v>8.6E-3</v>
      </c>
      <c r="D367" s="640">
        <v>5.6000000000000001E-2</v>
      </c>
      <c r="E367" s="640">
        <v>0.3619</v>
      </c>
      <c r="F367" s="640">
        <v>6.1400000000000003E-2</v>
      </c>
      <c r="G367" s="640">
        <v>4.3200000000000002E-2</v>
      </c>
      <c r="H367" s="640">
        <v>2.3641000000000001</v>
      </c>
      <c r="I367" s="464"/>
      <c r="J367" s="464"/>
      <c r="K367" s="640">
        <v>0.01</v>
      </c>
      <c r="L367" s="640">
        <v>1.4999999999999999E-2</v>
      </c>
      <c r="M367" s="536" t="s">
        <v>284</v>
      </c>
    </row>
    <row r="368" spans="2:13" s="523" customFormat="1" ht="12.55" hidden="1" customHeight="1" x14ac:dyDescent="0.4">
      <c r="C368" s="464">
        <v>8.6E-3</v>
      </c>
      <c r="D368" s="464">
        <v>5.6000000000000001E-2</v>
      </c>
      <c r="E368" s="464">
        <v>0.3619</v>
      </c>
      <c r="F368" s="464">
        <v>6.1400000000000003E-2</v>
      </c>
      <c r="G368" s="464">
        <v>4.3200000000000002E-2</v>
      </c>
      <c r="H368" s="464">
        <v>2.3641000000000001</v>
      </c>
      <c r="I368" s="464"/>
      <c r="J368" s="464"/>
      <c r="K368" s="464">
        <v>0.01</v>
      </c>
      <c r="L368" s="464">
        <v>1.4999999999999999E-2</v>
      </c>
    </row>
    <row r="369" spans="2:13" s="523" customFormat="1" ht="13" hidden="1" customHeight="1" x14ac:dyDescent="0.4">
      <c r="B369" s="501" t="s">
        <v>285</v>
      </c>
      <c r="C369" s="641" t="s">
        <v>12</v>
      </c>
      <c r="D369" s="641" t="s">
        <v>13</v>
      </c>
      <c r="E369" s="641" t="s">
        <v>14</v>
      </c>
      <c r="F369" s="641" t="s">
        <v>15</v>
      </c>
      <c r="G369" s="641" t="s">
        <v>16</v>
      </c>
      <c r="H369" s="641" t="s">
        <v>17</v>
      </c>
      <c r="I369" s="641" t="s">
        <v>18</v>
      </c>
      <c r="J369" s="641" t="s">
        <v>19</v>
      </c>
      <c r="K369" s="641" t="s">
        <v>20</v>
      </c>
      <c r="L369" s="641" t="s">
        <v>21</v>
      </c>
    </row>
    <row r="370" spans="2:13" s="523" customFormat="1" ht="12.55" hidden="1" customHeight="1" x14ac:dyDescent="0.4">
      <c r="B370" s="524">
        <v>1990</v>
      </c>
      <c r="C370" s="620">
        <v>1.2200000000000001E-2</v>
      </c>
      <c r="D370" s="620">
        <v>0.15</v>
      </c>
      <c r="E370" s="620">
        <v>2.2541000000000002</v>
      </c>
      <c r="F370" s="620">
        <v>9.5200000000000007E-2</v>
      </c>
      <c r="G370" s="620">
        <v>4.7600000000000003E-2</v>
      </c>
      <c r="H370" s="620">
        <v>6.4</v>
      </c>
      <c r="I370" s="620"/>
      <c r="J370" s="620"/>
      <c r="K370" s="620">
        <v>1.279553115600468E-2</v>
      </c>
      <c r="L370" s="620">
        <v>1.1302719187804134E-2</v>
      </c>
    </row>
    <row r="371" spans="2:13" s="523" customFormat="1" ht="12.55" hidden="1" customHeight="1" x14ac:dyDescent="0.4">
      <c r="B371" s="524">
        <v>1995</v>
      </c>
      <c r="C371" s="620">
        <v>1.18E-2</v>
      </c>
      <c r="D371" s="620">
        <v>0.15</v>
      </c>
      <c r="E371" s="620">
        <v>2.1857000000000002</v>
      </c>
      <c r="F371" s="620">
        <v>9.5200000000000007E-2</v>
      </c>
      <c r="G371" s="620">
        <v>4.7600000000000003E-2</v>
      </c>
      <c r="H371" s="620">
        <v>6.2060000000000004</v>
      </c>
      <c r="I371" s="620"/>
      <c r="J371" s="620"/>
      <c r="K371" s="620">
        <v>1.24077877876409E-2</v>
      </c>
      <c r="L371" s="620">
        <v>1.0960212545749463E-2</v>
      </c>
    </row>
    <row r="372" spans="2:13" s="523" customFormat="1" ht="12.55" hidden="1" customHeight="1" x14ac:dyDescent="0.4">
      <c r="B372" s="524">
        <v>2000</v>
      </c>
      <c r="C372" s="620">
        <v>1.1599999999999999E-2</v>
      </c>
      <c r="D372" s="620">
        <v>0.15</v>
      </c>
      <c r="E372" s="620">
        <v>2.1530999999999998</v>
      </c>
      <c r="F372" s="620">
        <v>9.5200000000000007E-2</v>
      </c>
      <c r="G372" s="620">
        <v>4.7600000000000003E-2</v>
      </c>
      <c r="H372" s="620">
        <v>6.1134000000000004</v>
      </c>
      <c r="I372" s="620"/>
      <c r="J372" s="620"/>
      <c r="K372" s="620">
        <v>1.2222596925138798E-2</v>
      </c>
      <c r="L372" s="620">
        <v>1.0796627283872606E-2</v>
      </c>
    </row>
    <row r="373" spans="2:13" s="523" customFormat="1" ht="12.55" hidden="1" customHeight="1" x14ac:dyDescent="0.4">
      <c r="B373" s="524">
        <v>2005</v>
      </c>
      <c r="C373" s="620">
        <v>1.14E-2</v>
      </c>
      <c r="D373" s="620">
        <v>0.15</v>
      </c>
      <c r="E373" s="620">
        <v>1.5826</v>
      </c>
      <c r="F373" s="620">
        <v>9.5200000000000007E-2</v>
      </c>
      <c r="G373" s="620">
        <v>4.7600000000000003E-2</v>
      </c>
      <c r="H373" s="620">
        <v>4.1589999999999998</v>
      </c>
      <c r="I373" s="620"/>
      <c r="J373" s="620"/>
      <c r="K373" s="620">
        <v>1.2042852852710284E-2</v>
      </c>
      <c r="L373" s="620">
        <v>1.063785335322742E-2</v>
      </c>
    </row>
    <row r="374" spans="2:13" s="523" customFormat="1" ht="13" hidden="1" customHeight="1" x14ac:dyDescent="0.4">
      <c r="B374" s="642">
        <v>2010</v>
      </c>
      <c r="C374" s="643">
        <v>1.47E-2</v>
      </c>
      <c r="D374" s="643">
        <v>0.1221</v>
      </c>
      <c r="E374" s="643">
        <v>1.141</v>
      </c>
      <c r="F374" s="643">
        <v>0.28360000000000002</v>
      </c>
      <c r="G374" s="643">
        <v>0.19939999999999999</v>
      </c>
      <c r="H374" s="643">
        <v>3.1998000000000002</v>
      </c>
      <c r="I374" s="643"/>
      <c r="J374" s="643"/>
      <c r="K374" s="643">
        <v>1.04E-2</v>
      </c>
      <c r="L374" s="643">
        <v>1.5599999999999999E-2</v>
      </c>
    </row>
    <row r="375" spans="2:13" s="523" customFormat="1" ht="12.55" hidden="1" customHeight="1" x14ac:dyDescent="0.4">
      <c r="B375" s="524">
        <v>2015</v>
      </c>
      <c r="C375" s="620">
        <v>8.6E-3</v>
      </c>
      <c r="D375" s="620">
        <v>5.6000000000000001E-2</v>
      </c>
      <c r="E375" s="620">
        <v>0.3619</v>
      </c>
      <c r="F375" s="620">
        <v>6.1400000000000003E-2</v>
      </c>
      <c r="G375" s="620">
        <v>4.3200000000000002E-2</v>
      </c>
      <c r="H375" s="620">
        <v>2.3641000000000001</v>
      </c>
      <c r="I375" s="620"/>
      <c r="J375" s="620"/>
      <c r="K375" s="620">
        <v>0.01</v>
      </c>
      <c r="L375" s="620">
        <v>1.4999999999999999E-2</v>
      </c>
    </row>
    <row r="376" spans="2:13" s="523" customFormat="1" ht="12.55" hidden="1" customHeight="1" x14ac:dyDescent="0.4">
      <c r="B376" s="630">
        <v>2020</v>
      </c>
      <c r="C376" s="644">
        <v>2.9999999999999997E-4</v>
      </c>
      <c r="D376" s="644">
        <v>2.53E-2</v>
      </c>
      <c r="E376" s="644">
        <v>0.12839999999999999</v>
      </c>
      <c r="F376" s="644">
        <v>1.3100000000000001E-2</v>
      </c>
      <c r="G376" s="644">
        <v>9.1999999999999998E-3</v>
      </c>
      <c r="H376" s="644">
        <v>1.5572999999999999</v>
      </c>
      <c r="I376" s="644"/>
      <c r="J376" s="644"/>
      <c r="K376" s="644">
        <v>9.4999999999999998E-3</v>
      </c>
      <c r="L376" s="644">
        <v>1.4200000000000001E-2</v>
      </c>
    </row>
    <row r="377" spans="2:13" s="523" customFormat="1" ht="12.55" hidden="1" customHeight="1" x14ac:dyDescent="0.4">
      <c r="C377" s="464"/>
      <c r="D377" s="464"/>
      <c r="E377" s="464"/>
      <c r="F377" s="464"/>
      <c r="G377" s="464"/>
      <c r="H377" s="464"/>
      <c r="I377" s="464"/>
      <c r="J377" s="464"/>
      <c r="K377" s="464"/>
      <c r="L377" s="474"/>
    </row>
    <row r="378" spans="2:13" s="523" customFormat="1" ht="13" hidden="1" customHeight="1" x14ac:dyDescent="0.4">
      <c r="B378" s="534" t="s">
        <v>154</v>
      </c>
      <c r="C378" s="464"/>
      <c r="D378" s="464"/>
      <c r="E378" s="464"/>
      <c r="F378" s="464"/>
      <c r="G378" s="464"/>
      <c r="H378" s="464"/>
      <c r="I378" s="464"/>
      <c r="J378" s="464"/>
      <c r="K378" s="464"/>
      <c r="L378" s="474"/>
    </row>
    <row r="379" spans="2:13" s="523" customFormat="1" ht="12.55" hidden="1" customHeight="1" x14ac:dyDescent="0.4">
      <c r="B379" s="536"/>
      <c r="C379" s="464"/>
      <c r="D379" s="464"/>
      <c r="E379" s="464"/>
      <c r="F379" s="464"/>
      <c r="G379" s="464"/>
      <c r="H379" s="464"/>
      <c r="I379" s="464"/>
      <c r="J379" s="464"/>
      <c r="K379" s="464"/>
      <c r="L379" s="474"/>
    </row>
    <row r="380" spans="2:13" s="523" customFormat="1" ht="12.55" hidden="1" customHeight="1" x14ac:dyDescent="0.4">
      <c r="C380" s="464"/>
      <c r="D380" s="464"/>
      <c r="E380" s="464"/>
      <c r="F380" s="464"/>
      <c r="G380" s="464"/>
      <c r="H380" s="464"/>
      <c r="I380" s="464"/>
      <c r="J380" s="464"/>
      <c r="K380" s="474"/>
      <c r="L380" s="474"/>
      <c r="M380" s="523" t="s">
        <v>283</v>
      </c>
    </row>
    <row r="381" spans="2:13" s="523" customFormat="1" ht="12.55" hidden="1" customHeight="1" x14ac:dyDescent="0.4">
      <c r="C381" s="640">
        <v>8.9999999999999998E-4</v>
      </c>
      <c r="D381" s="640">
        <v>1.5100000000000001E-2</v>
      </c>
      <c r="E381" s="640">
        <v>0.23499999999999999</v>
      </c>
      <c r="F381" s="640">
        <v>2.8400000000000002E-2</v>
      </c>
      <c r="G381" s="640">
        <v>8.2699999999999996E-3</v>
      </c>
      <c r="H381" s="640">
        <v>4.9100000000000003E-3</v>
      </c>
      <c r="I381" s="464"/>
      <c r="J381" s="464"/>
      <c r="K381" s="640">
        <v>8.9999999999999993E-3</v>
      </c>
      <c r="L381" s="640">
        <v>1.35E-2</v>
      </c>
      <c r="M381" s="536" t="s">
        <v>284</v>
      </c>
    </row>
    <row r="382" spans="2:13" s="523" customFormat="1" ht="12.55" hidden="1" customHeight="1" x14ac:dyDescent="0.4">
      <c r="C382" s="464">
        <v>8.9999999999999998E-4</v>
      </c>
      <c r="D382" s="464">
        <v>1.5100000000000001E-2</v>
      </c>
      <c r="E382" s="464">
        <v>0.23499999999999999</v>
      </c>
      <c r="F382" s="464">
        <v>2.8400000000000002E-2</v>
      </c>
      <c r="G382" s="464">
        <v>8.2699999999999996E-3</v>
      </c>
      <c r="H382" s="464">
        <v>4.9100000000000003E-3</v>
      </c>
      <c r="I382" s="464"/>
      <c r="J382" s="464"/>
      <c r="K382" s="464">
        <v>8.9999999999999993E-3</v>
      </c>
      <c r="L382" s="464">
        <v>1.35E-2</v>
      </c>
    </row>
    <row r="383" spans="2:13" s="523" customFormat="1" ht="13" hidden="1" customHeight="1" x14ac:dyDescent="0.4">
      <c r="B383" s="501" t="s">
        <v>285</v>
      </c>
      <c r="C383" s="641" t="s">
        <v>12</v>
      </c>
      <c r="D383" s="641" t="s">
        <v>13</v>
      </c>
      <c r="E383" s="641" t="s">
        <v>14</v>
      </c>
      <c r="F383" s="641" t="s">
        <v>15</v>
      </c>
      <c r="G383" s="641" t="s">
        <v>16</v>
      </c>
      <c r="H383" s="641" t="s">
        <v>17</v>
      </c>
      <c r="I383" s="641" t="s">
        <v>18</v>
      </c>
      <c r="J383" s="641" t="s">
        <v>19</v>
      </c>
      <c r="K383" s="641" t="s">
        <v>20</v>
      </c>
      <c r="L383" s="641" t="s">
        <v>21</v>
      </c>
    </row>
    <row r="384" spans="2:13" s="523" customFormat="1" ht="12.55" hidden="1" customHeight="1" x14ac:dyDescent="0.4">
      <c r="B384" s="524">
        <v>1990</v>
      </c>
      <c r="C384" s="620">
        <v>1.26E-2</v>
      </c>
      <c r="D384" s="620">
        <v>0.105</v>
      </c>
      <c r="E384" s="620">
        <v>0.37590000000000001</v>
      </c>
      <c r="F384" s="620">
        <v>5.5599999999999997E-2</v>
      </c>
      <c r="G384" s="620">
        <v>2.7799999999999998E-2</v>
      </c>
      <c r="H384" s="620">
        <v>0.37590000000000001</v>
      </c>
      <c r="I384" s="620"/>
      <c r="J384" s="620"/>
      <c r="K384" s="620">
        <v>4.9985914534755468E-2</v>
      </c>
      <c r="L384" s="620">
        <v>4.9985914534755468E-2</v>
      </c>
    </row>
    <row r="385" spans="2:15" s="523" customFormat="1" ht="12.55" hidden="1" customHeight="1" x14ac:dyDescent="0.4">
      <c r="B385" s="524">
        <v>1995</v>
      </c>
      <c r="C385" s="620">
        <v>1.26E-2</v>
      </c>
      <c r="D385" s="620">
        <v>0.105</v>
      </c>
      <c r="E385" s="620">
        <v>0.37590000000000001</v>
      </c>
      <c r="F385" s="620">
        <v>5.5599999999999997E-2</v>
      </c>
      <c r="G385" s="620">
        <v>2.7799999999999998E-2</v>
      </c>
      <c r="H385" s="620">
        <v>0.37590000000000001</v>
      </c>
      <c r="I385" s="620"/>
      <c r="J385" s="620"/>
      <c r="K385" s="620">
        <v>4.9985914534755468E-2</v>
      </c>
      <c r="L385" s="620">
        <v>4.9985914534755468E-2</v>
      </c>
    </row>
    <row r="386" spans="2:15" s="523" customFormat="1" ht="12.55" hidden="1" customHeight="1" x14ac:dyDescent="0.4">
      <c r="B386" s="524">
        <v>2000</v>
      </c>
      <c r="C386" s="620">
        <v>1.17E-2</v>
      </c>
      <c r="D386" s="620">
        <v>9.7699999999999995E-2</v>
      </c>
      <c r="E386" s="620">
        <v>0.34970000000000001</v>
      </c>
      <c r="F386" s="620">
        <v>5.1799999999999999E-2</v>
      </c>
      <c r="G386" s="620">
        <v>2.5899999999999999E-2</v>
      </c>
      <c r="H386" s="620">
        <v>0.34970000000000001</v>
      </c>
      <c r="I386" s="620"/>
      <c r="J386" s="620"/>
      <c r="K386" s="620">
        <v>4.9985914534755468E-2</v>
      </c>
      <c r="L386" s="620">
        <v>4.9985914534755468E-2</v>
      </c>
    </row>
    <row r="387" spans="2:15" s="523" customFormat="1" ht="12.55" hidden="1" customHeight="1" x14ac:dyDescent="0.4">
      <c r="B387" s="524">
        <v>2005</v>
      </c>
      <c r="C387" s="620">
        <v>1.12E-2</v>
      </c>
      <c r="D387" s="620">
        <v>9.3299999999999994E-2</v>
      </c>
      <c r="E387" s="620">
        <v>0.33410000000000001</v>
      </c>
      <c r="F387" s="620">
        <v>4.9500000000000002E-2</v>
      </c>
      <c r="G387" s="620">
        <v>2.4750000000000001E-2</v>
      </c>
      <c r="H387" s="620">
        <v>0.33410000000000001</v>
      </c>
      <c r="I387" s="620"/>
      <c r="J387" s="620"/>
      <c r="K387" s="620">
        <v>4.9985914534755468E-2</v>
      </c>
      <c r="L387" s="620">
        <v>4.9985914534755468E-2</v>
      </c>
    </row>
    <row r="388" spans="2:15" s="523" customFormat="1" ht="13" hidden="1" customHeight="1" x14ac:dyDescent="0.4">
      <c r="B388" s="642">
        <v>2010</v>
      </c>
      <c r="C388" s="643">
        <v>1.1999999999999999E-3</v>
      </c>
      <c r="D388" s="643">
        <v>2.1909999999999999E-2</v>
      </c>
      <c r="E388" s="643">
        <v>0.23499999999999999</v>
      </c>
      <c r="F388" s="643">
        <v>2.8400000000000002E-2</v>
      </c>
      <c r="G388" s="643">
        <v>8.2699999999999996E-3</v>
      </c>
      <c r="H388" s="643">
        <v>4.9100000000000003E-3</v>
      </c>
      <c r="I388" s="643"/>
      <c r="J388" s="643"/>
      <c r="K388" s="643">
        <v>1.03E-2</v>
      </c>
      <c r="L388" s="643">
        <v>1.55E-2</v>
      </c>
    </row>
    <row r="389" spans="2:15" s="523" customFormat="1" ht="12.55" hidden="1" customHeight="1" x14ac:dyDescent="0.4">
      <c r="B389" s="524">
        <v>2015</v>
      </c>
      <c r="C389" s="620">
        <v>8.9999999999999998E-4</v>
      </c>
      <c r="D389" s="620">
        <v>1.5100000000000001E-2</v>
      </c>
      <c r="E389" s="620">
        <v>0.23499999999999999</v>
      </c>
      <c r="F389" s="620">
        <v>2.8400000000000002E-2</v>
      </c>
      <c r="G389" s="620">
        <v>8.2699999999999996E-3</v>
      </c>
      <c r="H389" s="620">
        <v>4.9100000000000003E-3</v>
      </c>
      <c r="I389" s="620"/>
      <c r="J389" s="620"/>
      <c r="K389" s="620">
        <v>8.9999999999999993E-3</v>
      </c>
      <c r="L389" s="620">
        <v>1.35E-2</v>
      </c>
    </row>
    <row r="390" spans="2:15" s="523" customFormat="1" ht="12.55" hidden="1" customHeight="1" x14ac:dyDescent="0.4">
      <c r="B390" s="630">
        <v>2020</v>
      </c>
      <c r="C390" s="644">
        <v>8.0000000000000004E-4</v>
      </c>
      <c r="D390" s="644">
        <v>1.34E-2</v>
      </c>
      <c r="E390" s="644">
        <v>0.23499999999999999</v>
      </c>
      <c r="F390" s="644">
        <v>2.8400000000000002E-2</v>
      </c>
      <c r="G390" s="644">
        <v>8.2699999999999996E-3</v>
      </c>
      <c r="H390" s="644">
        <v>4.9100000000000003E-3</v>
      </c>
      <c r="I390" s="644"/>
      <c r="J390" s="644"/>
      <c r="K390" s="644">
        <v>8.0000000000000002E-3</v>
      </c>
      <c r="L390" s="644">
        <v>1.2E-2</v>
      </c>
    </row>
    <row r="391" spans="2:15" s="523" customFormat="1" ht="12.55" hidden="1" customHeight="1" x14ac:dyDescent="0.4">
      <c r="C391" s="464"/>
      <c r="D391" s="464"/>
      <c r="E391" s="464"/>
      <c r="F391" s="464"/>
      <c r="G391" s="464"/>
      <c r="H391" s="464"/>
      <c r="I391" s="464"/>
      <c r="J391" s="464"/>
      <c r="K391" s="464"/>
      <c r="L391" s="474"/>
    </row>
    <row r="392" spans="2:15" s="523" customFormat="1" ht="13" hidden="1" customHeight="1" x14ac:dyDescent="0.4">
      <c r="B392" s="534" t="s">
        <v>155</v>
      </c>
      <c r="C392" s="464"/>
      <c r="D392" s="464"/>
      <c r="E392" s="464"/>
      <c r="F392" s="464"/>
      <c r="G392" s="464"/>
      <c r="H392" s="464"/>
      <c r="I392" s="464"/>
      <c r="J392" s="464"/>
      <c r="K392" s="464"/>
      <c r="L392" s="474"/>
    </row>
    <row r="393" spans="2:15" s="523" customFormat="1" ht="12.55" hidden="1" customHeight="1" x14ac:dyDescent="0.4">
      <c r="B393" s="536"/>
      <c r="C393" s="464">
        <v>0.13200000000000001</v>
      </c>
      <c r="D393" s="464">
        <v>4.6470000000000002</v>
      </c>
      <c r="E393" s="464">
        <v>0.20100000000000001</v>
      </c>
      <c r="F393" s="464">
        <v>2.8140000000000001</v>
      </c>
      <c r="G393" s="464">
        <v>1.976</v>
      </c>
      <c r="H393" s="464"/>
      <c r="I393" s="464"/>
      <c r="J393" s="464"/>
      <c r="K393" s="474">
        <v>0.48199999999999998</v>
      </c>
      <c r="L393" s="474">
        <v>6.4299999999999996E-2</v>
      </c>
    </row>
    <row r="394" spans="2:15" s="523" customFormat="1" ht="12.55" hidden="1" customHeight="1" x14ac:dyDescent="0.4">
      <c r="C394" s="639">
        <v>0.13200000000000001</v>
      </c>
      <c r="D394" s="639">
        <v>4.6470000000000002</v>
      </c>
      <c r="E394" s="639">
        <v>0.20100000000000001</v>
      </c>
      <c r="F394" s="639">
        <v>2.8140000000000001</v>
      </c>
      <c r="G394" s="639">
        <v>1.976</v>
      </c>
      <c r="H394" s="464"/>
      <c r="I394" s="464"/>
      <c r="J394" s="464"/>
      <c r="K394" s="639">
        <v>0.48199999999999998</v>
      </c>
      <c r="L394" s="639">
        <v>6.4299999999999996E-2</v>
      </c>
      <c r="M394" s="523" t="s">
        <v>283</v>
      </c>
    </row>
    <row r="395" spans="2:15" s="523" customFormat="1" ht="12.55" hidden="1" customHeight="1" x14ac:dyDescent="0.4">
      <c r="C395" s="640">
        <v>0.1343</v>
      </c>
      <c r="D395" s="640">
        <v>4.7329999999999997</v>
      </c>
      <c r="E395" s="640">
        <v>0.92249999999999999</v>
      </c>
      <c r="F395" s="640">
        <v>2.0937999999999999</v>
      </c>
      <c r="G395" s="640">
        <v>0.61029999999999995</v>
      </c>
      <c r="H395" s="464"/>
      <c r="I395" s="464"/>
      <c r="J395" s="464"/>
      <c r="K395" s="640">
        <v>0.49049999999999999</v>
      </c>
      <c r="L395" s="640">
        <v>6.54E-2</v>
      </c>
      <c r="M395" s="536" t="s">
        <v>284</v>
      </c>
    </row>
    <row r="396" spans="2:15" s="523" customFormat="1" ht="12.55" hidden="1" customHeight="1" x14ac:dyDescent="0.4">
      <c r="C396" s="464">
        <v>0.1343</v>
      </c>
      <c r="D396" s="464">
        <v>4.7329999999999997</v>
      </c>
      <c r="E396" s="464">
        <v>0.92249999999999999</v>
      </c>
      <c r="F396" s="464">
        <v>2.0937999999999999</v>
      </c>
      <c r="G396" s="464">
        <v>0.61029999999999995</v>
      </c>
      <c r="H396" s="464"/>
      <c r="I396" s="464"/>
      <c r="J396" s="464"/>
      <c r="K396" s="464">
        <v>0.49049999999999999</v>
      </c>
      <c r="L396" s="464">
        <v>6.54E-2</v>
      </c>
    </row>
    <row r="397" spans="2:15" s="523" customFormat="1" ht="13" hidden="1" customHeight="1" x14ac:dyDescent="0.4">
      <c r="B397" s="501" t="s">
        <v>285</v>
      </c>
      <c r="C397" s="641" t="s">
        <v>12</v>
      </c>
      <c r="D397" s="641" t="s">
        <v>13</v>
      </c>
      <c r="E397" s="641" t="s">
        <v>14</v>
      </c>
      <c r="F397" s="641" t="s">
        <v>15</v>
      </c>
      <c r="G397" s="641" t="s">
        <v>16</v>
      </c>
      <c r="H397" s="641" t="s">
        <v>17</v>
      </c>
      <c r="I397" s="641" t="s">
        <v>18</v>
      </c>
      <c r="J397" s="641" t="s">
        <v>19</v>
      </c>
      <c r="K397" s="641" t="s">
        <v>20</v>
      </c>
      <c r="L397" s="641" t="s">
        <v>21</v>
      </c>
    </row>
    <row r="398" spans="2:15" s="523" customFormat="1" ht="12.55" hidden="1" customHeight="1" x14ac:dyDescent="0.4">
      <c r="B398" s="524">
        <v>1990</v>
      </c>
      <c r="C398" s="620">
        <v>6.0744973333333341E-2</v>
      </c>
      <c r="D398" s="620">
        <v>0.87347199999999992</v>
      </c>
      <c r="E398" s="620">
        <v>1.2510666666666668</v>
      </c>
      <c r="F398" s="620">
        <v>0.14399777333333336</v>
      </c>
      <c r="G398" s="620">
        <v>7.1998886666666678E-2</v>
      </c>
      <c r="H398" s="620"/>
      <c r="I398" s="620"/>
      <c r="J398" s="620"/>
      <c r="K398" s="620">
        <v>6.2894956989899928E-2</v>
      </c>
      <c r="L398" s="620">
        <v>0.18044979835391217</v>
      </c>
      <c r="O398" s="537"/>
    </row>
    <row r="399" spans="2:15" s="523" customFormat="1" ht="12.55" hidden="1" customHeight="1" x14ac:dyDescent="0.4">
      <c r="B399" s="524">
        <v>1995</v>
      </c>
      <c r="C399" s="620">
        <v>5.8785458064516127E-2</v>
      </c>
      <c r="D399" s="620">
        <v>0.84529548387096753</v>
      </c>
      <c r="E399" s="620">
        <v>1.2107096774193546</v>
      </c>
      <c r="F399" s="620">
        <v>0.13935268387096775</v>
      </c>
      <c r="G399" s="620">
        <v>6.9676341935483874E-2</v>
      </c>
      <c r="H399" s="620"/>
      <c r="I399" s="620"/>
      <c r="J399" s="620"/>
      <c r="K399" s="620">
        <v>6.2894956989899928E-2</v>
      </c>
      <c r="L399" s="620">
        <v>0.18044979835391217</v>
      </c>
      <c r="O399" s="537"/>
    </row>
    <row r="400" spans="2:15" s="523" customFormat="1" ht="12.55" hidden="1" customHeight="1" x14ac:dyDescent="0.4">
      <c r="B400" s="524">
        <v>2000</v>
      </c>
      <c r="C400" s="620">
        <v>5.7852355555555554E-2</v>
      </c>
      <c r="D400" s="620">
        <v>0.83187809523809519</v>
      </c>
      <c r="E400" s="620">
        <v>1.1914920634920636</v>
      </c>
      <c r="F400" s="620">
        <v>0.13714073650793648</v>
      </c>
      <c r="G400" s="620">
        <v>6.8570368253968242E-2</v>
      </c>
      <c r="H400" s="620"/>
      <c r="I400" s="620"/>
      <c r="J400" s="620"/>
      <c r="K400" s="620">
        <v>6.2894956989899928E-2</v>
      </c>
      <c r="L400" s="620">
        <v>0.18044979835391217</v>
      </c>
      <c r="O400" s="537"/>
    </row>
    <row r="401" spans="2:15" s="523" customFormat="1" ht="12.55" hidden="1" customHeight="1" x14ac:dyDescent="0.4">
      <c r="B401" s="524">
        <v>2005</v>
      </c>
      <c r="C401" s="620">
        <v>5.6948412500000004E-2</v>
      </c>
      <c r="D401" s="620">
        <v>0.81888000000000005</v>
      </c>
      <c r="E401" s="620">
        <v>1.1728749999999999</v>
      </c>
      <c r="F401" s="620">
        <v>0.13499791249999998</v>
      </c>
      <c r="G401" s="620">
        <v>6.7498956249999992E-2</v>
      </c>
      <c r="H401" s="620"/>
      <c r="I401" s="620"/>
      <c r="J401" s="620"/>
      <c r="K401" s="620">
        <v>6.2894956989899928E-2</v>
      </c>
      <c r="L401" s="620">
        <v>0.18044979835391217</v>
      </c>
      <c r="O401" s="537"/>
    </row>
    <row r="402" spans="2:15" s="523" customFormat="1" ht="13" hidden="1" customHeight="1" x14ac:dyDescent="0.4">
      <c r="B402" s="642">
        <v>2010</v>
      </c>
      <c r="C402" s="643">
        <v>0.13489999999999999</v>
      </c>
      <c r="D402" s="643">
        <v>4.7545999999999999</v>
      </c>
      <c r="E402" s="643">
        <v>0.92669999999999997</v>
      </c>
      <c r="F402" s="643">
        <v>2.8140000000000001</v>
      </c>
      <c r="G402" s="643">
        <v>1.9762999999999999</v>
      </c>
      <c r="H402" s="643"/>
      <c r="I402" s="643"/>
      <c r="J402" s="643"/>
      <c r="K402" s="643">
        <v>0.49270000000000003</v>
      </c>
      <c r="L402" s="643">
        <v>6.5699999999999995E-2</v>
      </c>
      <c r="O402" s="537"/>
    </row>
    <row r="403" spans="2:15" s="523" customFormat="1" ht="12.55" hidden="1" customHeight="1" x14ac:dyDescent="0.4">
      <c r="B403" s="524">
        <v>2015</v>
      </c>
      <c r="C403" s="620">
        <v>0.1343</v>
      </c>
      <c r="D403" s="620">
        <v>4.7329999999999997</v>
      </c>
      <c r="E403" s="620">
        <v>0.92249999999999999</v>
      </c>
      <c r="F403" s="620">
        <v>2.0937999999999999</v>
      </c>
      <c r="G403" s="620">
        <v>0.61029999999999995</v>
      </c>
      <c r="H403" s="620"/>
      <c r="I403" s="620"/>
      <c r="J403" s="620"/>
      <c r="K403" s="620">
        <v>0.49049999999999999</v>
      </c>
      <c r="L403" s="620">
        <v>6.54E-2</v>
      </c>
      <c r="O403" s="537"/>
    </row>
    <row r="404" spans="2:15" s="523" customFormat="1" ht="12.55" hidden="1" customHeight="1" x14ac:dyDescent="0.4">
      <c r="B404" s="630">
        <v>2020</v>
      </c>
      <c r="C404" s="644">
        <v>0.1182</v>
      </c>
      <c r="D404" s="644">
        <v>4.165</v>
      </c>
      <c r="E404" s="644">
        <v>0.81179999999999997</v>
      </c>
      <c r="F404" s="644">
        <v>1.3772</v>
      </c>
      <c r="G404" s="644">
        <v>0.40139999999999998</v>
      </c>
      <c r="H404" s="644"/>
      <c r="I404" s="644"/>
      <c r="J404" s="644"/>
      <c r="K404" s="644">
        <v>8.9999999999999993E-3</v>
      </c>
      <c r="L404" s="644">
        <v>1.3599999999999999E-2</v>
      </c>
      <c r="O404" s="537"/>
    </row>
    <row r="405" spans="2:15" s="523" customFormat="1" ht="12.55" hidden="1" customHeight="1" x14ac:dyDescent="0.4">
      <c r="C405" s="474"/>
      <c r="D405" s="474"/>
      <c r="E405" s="474"/>
      <c r="F405" s="474"/>
      <c r="G405" s="474"/>
      <c r="H405" s="474"/>
      <c r="I405" s="464"/>
      <c r="J405" s="464"/>
      <c r="K405" s="464"/>
      <c r="L405" s="474"/>
    </row>
    <row r="406" spans="2:15" s="523" customFormat="1" ht="13" hidden="1" customHeight="1" x14ac:dyDescent="0.4">
      <c r="B406" s="534" t="s">
        <v>160</v>
      </c>
      <c r="C406" s="474"/>
      <c r="D406" s="474"/>
      <c r="E406" s="474"/>
      <c r="F406" s="474"/>
      <c r="G406" s="474"/>
      <c r="H406" s="474"/>
      <c r="I406" s="464"/>
      <c r="J406" s="464"/>
      <c r="K406" s="464"/>
      <c r="L406" s="474"/>
    </row>
    <row r="407" spans="2:15" s="523" customFormat="1" ht="12.55" hidden="1" customHeight="1" x14ac:dyDescent="0.4">
      <c r="B407" s="536"/>
      <c r="C407" s="464"/>
      <c r="D407" s="464"/>
      <c r="E407" s="464">
        <v>7.8200000000000006E-2</v>
      </c>
      <c r="F407" s="464"/>
      <c r="G407" s="464"/>
      <c r="H407" s="464"/>
      <c r="I407" s="464"/>
      <c r="J407" s="464"/>
      <c r="K407" s="464"/>
      <c r="L407" s="474"/>
    </row>
    <row r="408" spans="2:15" s="523" customFormat="1" ht="12.55" hidden="1" customHeight="1" x14ac:dyDescent="0.4">
      <c r="C408" s="464"/>
      <c r="D408" s="464"/>
      <c r="E408" s="638">
        <v>7.8200000000000006E-2</v>
      </c>
      <c r="F408" s="464"/>
      <c r="G408" s="464"/>
      <c r="H408" s="464"/>
      <c r="I408" s="464"/>
      <c r="J408" s="464"/>
      <c r="K408" s="464"/>
      <c r="L408" s="474"/>
      <c r="M408" s="523" t="s">
        <v>283</v>
      </c>
    </row>
    <row r="409" spans="2:15" s="523" customFormat="1" ht="12.55" hidden="1" customHeight="1" x14ac:dyDescent="0.4">
      <c r="C409" s="640">
        <v>7.0000000000000007E-2</v>
      </c>
      <c r="D409" s="640">
        <v>7.0999999999999994E-2</v>
      </c>
      <c r="E409" s="640">
        <v>7.8E-2</v>
      </c>
      <c r="F409" s="640">
        <v>2.4E-2</v>
      </c>
      <c r="G409" s="640">
        <v>1.2E-2</v>
      </c>
      <c r="H409" s="464"/>
      <c r="I409" s="464"/>
      <c r="J409" s="464"/>
      <c r="K409" s="640">
        <v>3.04236075265867E-2</v>
      </c>
      <c r="L409" s="640">
        <v>8.7287343019349206E-2</v>
      </c>
      <c r="M409" s="536" t="s">
        <v>284</v>
      </c>
    </row>
    <row r="410" spans="2:15" s="523" customFormat="1" ht="12.55" hidden="1" customHeight="1" x14ac:dyDescent="0.4">
      <c r="C410" s="464">
        <v>7.0000000000000007E-2</v>
      </c>
      <c r="D410" s="464">
        <v>7.0999999999999994E-2</v>
      </c>
      <c r="E410" s="464">
        <v>7.8E-2</v>
      </c>
      <c r="F410" s="464">
        <v>2.4E-2</v>
      </c>
      <c r="G410" s="464">
        <v>1.2E-2</v>
      </c>
      <c r="H410" s="464"/>
      <c r="I410" s="464"/>
      <c r="J410" s="464"/>
      <c r="K410" s="464">
        <v>3.04236075265867E-2</v>
      </c>
      <c r="L410" s="464">
        <v>8.7287343019349206E-2</v>
      </c>
    </row>
    <row r="411" spans="2:15" s="523" customFormat="1" ht="13" hidden="1" customHeight="1" x14ac:dyDescent="0.4">
      <c r="B411" s="501" t="s">
        <v>285</v>
      </c>
      <c r="C411" s="641" t="s">
        <v>12</v>
      </c>
      <c r="D411" s="641" t="s">
        <v>13</v>
      </c>
      <c r="E411" s="641" t="s">
        <v>14</v>
      </c>
      <c r="F411" s="641" t="s">
        <v>15</v>
      </c>
      <c r="G411" s="641" t="s">
        <v>16</v>
      </c>
      <c r="H411" s="641" t="s">
        <v>17</v>
      </c>
      <c r="I411" s="641" t="s">
        <v>18</v>
      </c>
      <c r="J411" s="641" t="s">
        <v>19</v>
      </c>
      <c r="K411" s="641" t="s">
        <v>20</v>
      </c>
      <c r="L411" s="641" t="s">
        <v>21</v>
      </c>
    </row>
    <row r="412" spans="2:15" s="523" customFormat="1" ht="12.55" hidden="1" customHeight="1" x14ac:dyDescent="0.4">
      <c r="B412" s="524">
        <v>1990</v>
      </c>
      <c r="C412" s="620">
        <v>1.26E-2</v>
      </c>
      <c r="D412" s="620">
        <v>0.105</v>
      </c>
      <c r="E412" s="620">
        <v>7.8200000000000006E-2</v>
      </c>
      <c r="F412" s="620">
        <v>5.5599999999999997E-2</v>
      </c>
      <c r="G412" s="620">
        <v>2.7799999999999998E-2</v>
      </c>
      <c r="H412" s="620"/>
      <c r="I412" s="620"/>
      <c r="J412" s="620"/>
      <c r="K412" s="620">
        <v>3.7592389170607823E-2</v>
      </c>
      <c r="L412" s="620">
        <v>0.10785505188969462</v>
      </c>
    </row>
    <row r="413" spans="2:15" s="523" customFormat="1" ht="12.55" hidden="1" customHeight="1" x14ac:dyDescent="0.4">
      <c r="B413" s="524">
        <v>1995</v>
      </c>
      <c r="C413" s="620">
        <v>1.26E-2</v>
      </c>
      <c r="D413" s="620">
        <v>0.105</v>
      </c>
      <c r="E413" s="620">
        <v>7.8200000000000006E-2</v>
      </c>
      <c r="F413" s="620">
        <v>5.5599999999999997E-2</v>
      </c>
      <c r="G413" s="620">
        <v>2.7799999999999998E-2</v>
      </c>
      <c r="H413" s="620"/>
      <c r="I413" s="620"/>
      <c r="J413" s="620"/>
      <c r="K413" s="620">
        <v>3.7592389170607823E-2</v>
      </c>
      <c r="L413" s="620">
        <v>0.10785505188969462</v>
      </c>
    </row>
    <row r="414" spans="2:15" s="523" customFormat="1" ht="12.55" hidden="1" customHeight="1" x14ac:dyDescent="0.4">
      <c r="B414" s="524">
        <v>2000</v>
      </c>
      <c r="C414" s="620">
        <v>1.17E-2</v>
      </c>
      <c r="D414" s="620">
        <v>9.7699999999999995E-2</v>
      </c>
      <c r="E414" s="620">
        <v>7.8200000000000006E-2</v>
      </c>
      <c r="F414" s="620">
        <v>5.1799999999999999E-2</v>
      </c>
      <c r="G414" s="620">
        <v>2.5899999999999999E-2</v>
      </c>
      <c r="H414" s="620"/>
      <c r="I414" s="620"/>
      <c r="J414" s="620"/>
      <c r="K414" s="620">
        <v>3.7592389170607823E-2</v>
      </c>
      <c r="L414" s="620">
        <v>0.10785505188969462</v>
      </c>
    </row>
    <row r="415" spans="2:15" s="523" customFormat="1" ht="12.55" hidden="1" customHeight="1" x14ac:dyDescent="0.4">
      <c r="B415" s="524">
        <v>2005</v>
      </c>
      <c r="C415" s="620">
        <v>1.12E-2</v>
      </c>
      <c r="D415" s="620">
        <v>9.3299999999999994E-2</v>
      </c>
      <c r="E415" s="620">
        <v>7.8200000000000006E-2</v>
      </c>
      <c r="F415" s="620">
        <v>4.9500000000000002E-2</v>
      </c>
      <c r="G415" s="620">
        <v>2.4750000000000001E-2</v>
      </c>
      <c r="H415" s="620"/>
      <c r="I415" s="620"/>
      <c r="J415" s="620"/>
      <c r="K415" s="620">
        <v>3.7592389170607823E-2</v>
      </c>
      <c r="L415" s="620">
        <v>0.10785505188969462</v>
      </c>
    </row>
    <row r="416" spans="2:15" s="523" customFormat="1" ht="13" hidden="1" customHeight="1" x14ac:dyDescent="0.4">
      <c r="B416" s="642">
        <v>2010</v>
      </c>
      <c r="C416" s="643">
        <v>7.0000000000000007E-2</v>
      </c>
      <c r="D416" s="643">
        <v>7.0999999999999994E-2</v>
      </c>
      <c r="E416" s="643">
        <v>7.8E-2</v>
      </c>
      <c r="F416" s="643">
        <v>2.4E-2</v>
      </c>
      <c r="G416" s="643">
        <v>1.2E-2</v>
      </c>
      <c r="H416" s="643"/>
      <c r="I416" s="643"/>
      <c r="J416" s="643"/>
      <c r="K416" s="643">
        <v>3.2705378091080699E-2</v>
      </c>
      <c r="L416" s="643">
        <v>9.3833893745800395E-2</v>
      </c>
    </row>
    <row r="417" spans="1:12" s="523" customFormat="1" ht="12.55" hidden="1" customHeight="1" x14ac:dyDescent="0.4">
      <c r="B417" s="524">
        <v>2015</v>
      </c>
      <c r="C417" s="620">
        <v>7.0000000000000007E-2</v>
      </c>
      <c r="D417" s="620">
        <v>7.0999999999999994E-2</v>
      </c>
      <c r="E417" s="620">
        <v>7.8E-2</v>
      </c>
      <c r="F417" s="620">
        <v>2.4E-2</v>
      </c>
      <c r="G417" s="620">
        <v>1.2E-2</v>
      </c>
      <c r="H417" s="620"/>
      <c r="I417" s="620"/>
      <c r="J417" s="620"/>
      <c r="K417" s="620">
        <v>3.04236075265867E-2</v>
      </c>
      <c r="L417" s="620">
        <v>8.7287343019349206E-2</v>
      </c>
    </row>
    <row r="418" spans="1:12" s="523" customFormat="1" ht="12.55" hidden="1" customHeight="1" x14ac:dyDescent="0.4">
      <c r="B418" s="630">
        <v>2020</v>
      </c>
      <c r="C418" s="644">
        <v>6.6074766355140202E-2</v>
      </c>
      <c r="D418" s="644">
        <v>6.6711409395973156E-2</v>
      </c>
      <c r="E418" s="644">
        <v>7.8E-2</v>
      </c>
      <c r="F418" s="644">
        <v>2.2531645569620253E-2</v>
      </c>
      <c r="G418" s="644">
        <v>1.1265822784810127E-2</v>
      </c>
      <c r="H418" s="644"/>
      <c r="I418" s="644"/>
      <c r="J418" s="644"/>
      <c r="K418" s="644">
        <v>2.9071447192071734E-2</v>
      </c>
      <c r="L418" s="644">
        <v>8.3407905551822578E-2</v>
      </c>
    </row>
    <row r="419" spans="1:12" s="523" customFormat="1" ht="12.55" hidden="1" customHeight="1" x14ac:dyDescent="0.4"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</row>
    <row r="420" spans="1:12" s="523" customFormat="1" ht="12.55" hidden="1" customHeight="1" x14ac:dyDescent="0.4">
      <c r="C420" s="536"/>
      <c r="D420" s="536"/>
      <c r="E420" s="536"/>
      <c r="F420" s="536"/>
      <c r="G420" s="536"/>
      <c r="H420" s="536"/>
      <c r="I420" s="536"/>
      <c r="J420" s="536"/>
      <c r="K420" s="645"/>
      <c r="L420" s="645"/>
    </row>
    <row r="421" spans="1:12" s="523" customFormat="1" ht="12.55" hidden="1" customHeight="1" x14ac:dyDescent="0.4">
      <c r="C421" s="536"/>
      <c r="D421" s="536"/>
      <c r="E421" s="536"/>
      <c r="F421" s="536"/>
      <c r="G421" s="536"/>
      <c r="H421" s="536"/>
      <c r="I421" s="536"/>
      <c r="J421" s="536"/>
      <c r="K421" s="645"/>
      <c r="L421" s="645"/>
    </row>
    <row r="422" spans="1:12" s="523" customFormat="1" ht="12.55" hidden="1" customHeight="1" x14ac:dyDescent="0.4">
      <c r="C422" s="536"/>
      <c r="D422" s="536"/>
      <c r="E422" s="536"/>
      <c r="F422" s="536"/>
      <c r="G422" s="536"/>
      <c r="H422" s="536"/>
      <c r="I422" s="536"/>
      <c r="J422" s="536"/>
      <c r="K422" s="645"/>
      <c r="L422" s="645"/>
    </row>
    <row r="423" spans="1:12" s="523" customFormat="1" ht="12.55" hidden="1" customHeight="1" x14ac:dyDescent="0.4"/>
    <row r="424" spans="1:12" s="523" customFormat="1" ht="12.55" customHeight="1" x14ac:dyDescent="0.4">
      <c r="A424" s="695" t="s">
        <v>433</v>
      </c>
    </row>
    <row r="425" spans="1:12" s="857" customFormat="1" ht="12.55" customHeight="1" x14ac:dyDescent="0.4">
      <c r="D425" s="857" t="str">
        <f ca="1">CONCATENATE(MID(CELL("filename",A1),FIND("]",CELL("filename",A1))+1,256), " mix")</f>
        <v>WECC mix</v>
      </c>
    </row>
    <row r="426" spans="1:12" s="389" customFormat="1" ht="12.55" customHeight="1" x14ac:dyDescent="0.4">
      <c r="A426" s="406" t="s">
        <v>379</v>
      </c>
      <c r="B426" s="406" t="s">
        <v>378</v>
      </c>
      <c r="C426" s="406" t="s">
        <v>380</v>
      </c>
    </row>
    <row r="427" spans="1:12" s="389" customFormat="1" ht="12.55" customHeight="1" x14ac:dyDescent="0.4">
      <c r="A427" s="661" t="s">
        <v>387</v>
      </c>
      <c r="B427" s="389" t="s">
        <v>437</v>
      </c>
      <c r="C427" s="389" t="s">
        <v>399</v>
      </c>
      <c r="D427" s="389">
        <f t="shared" ref="D427:D438" si="42">(B211+C211)/1000/10^6/0.000293071*(1+4.9%)</f>
        <v>4.102305655480142E-5</v>
      </c>
    </row>
    <row r="428" spans="1:12" s="389" customFormat="1" ht="12.55" customHeight="1" x14ac:dyDescent="0.4">
      <c r="A428" s="661" t="s">
        <v>388</v>
      </c>
      <c r="B428" s="389" t="s">
        <v>437</v>
      </c>
      <c r="C428" s="389" t="s">
        <v>399</v>
      </c>
      <c r="D428" s="389">
        <f t="shared" si="42"/>
        <v>1.580556589116998E-4</v>
      </c>
    </row>
    <row r="429" spans="1:12" s="389" customFormat="1" ht="12.55" customHeight="1" x14ac:dyDescent="0.4">
      <c r="A429" s="661" t="s">
        <v>389</v>
      </c>
      <c r="B429" s="389" t="s">
        <v>437</v>
      </c>
      <c r="C429" s="389" t="s">
        <v>399</v>
      </c>
      <c r="D429" s="389">
        <f t="shared" si="42"/>
        <v>4.4993070162030062E-4</v>
      </c>
    </row>
    <row r="430" spans="1:12" s="389" customFormat="1" ht="12.55" customHeight="1" x14ac:dyDescent="0.4">
      <c r="A430" s="661" t="s">
        <v>390</v>
      </c>
      <c r="B430" s="389" t="s">
        <v>437</v>
      </c>
      <c r="C430" s="389" t="s">
        <v>399</v>
      </c>
      <c r="D430" s="389">
        <f t="shared" si="42"/>
        <v>1.1812674010900787E-4</v>
      </c>
    </row>
    <row r="431" spans="1:12" s="389" customFormat="1" ht="12.55" customHeight="1" x14ac:dyDescent="0.4">
      <c r="A431" s="661" t="s">
        <v>391</v>
      </c>
      <c r="B431" s="389" t="s">
        <v>437</v>
      </c>
      <c r="C431" s="389" t="s">
        <v>399</v>
      </c>
      <c r="D431" s="389">
        <f t="shared" si="42"/>
        <v>6.7508200833733126E-5</v>
      </c>
    </row>
    <row r="432" spans="1:12" s="389" customFormat="1" ht="12.55" customHeight="1" x14ac:dyDescent="0.4">
      <c r="A432" s="661" t="s">
        <v>392</v>
      </c>
      <c r="B432" s="389" t="s">
        <v>437</v>
      </c>
      <c r="C432" s="389" t="s">
        <v>399</v>
      </c>
      <c r="D432" s="389">
        <f t="shared" si="42"/>
        <v>2.7212585614258089E-4</v>
      </c>
    </row>
    <row r="433" spans="1:8" s="389" customFormat="1" ht="12.55" customHeight="1" x14ac:dyDescent="0.4">
      <c r="A433" s="661" t="s">
        <v>393</v>
      </c>
      <c r="B433" s="389" t="s">
        <v>437</v>
      </c>
      <c r="C433" s="389" t="s">
        <v>399</v>
      </c>
      <c r="D433" s="389">
        <f t="shared" si="42"/>
        <v>4.4817447684362563E-6</v>
      </c>
    </row>
    <row r="434" spans="1:8" s="389" customFormat="1" ht="12.55" customHeight="1" x14ac:dyDescent="0.4">
      <c r="A434" s="661" t="s">
        <v>394</v>
      </c>
      <c r="B434" s="389" t="s">
        <v>437</v>
      </c>
      <c r="C434" s="389" t="s">
        <v>399</v>
      </c>
      <c r="D434" s="389">
        <f t="shared" si="42"/>
        <v>9.6273406337127389E-6</v>
      </c>
    </row>
    <row r="435" spans="1:8" s="389" customFormat="1" ht="12.55" customHeight="1" x14ac:dyDescent="0.4">
      <c r="A435" s="661" t="s">
        <v>395</v>
      </c>
      <c r="B435" s="389" t="s">
        <v>437</v>
      </c>
      <c r="C435" s="389" t="s">
        <v>399</v>
      </c>
      <c r="D435" s="389">
        <f t="shared" si="42"/>
        <v>6.5642385400404755E-4</v>
      </c>
    </row>
    <row r="436" spans="1:8" s="389" customFormat="1" ht="12.55" customHeight="1" x14ac:dyDescent="0.4">
      <c r="A436" s="661" t="s">
        <v>396</v>
      </c>
      <c r="B436" s="389" t="s">
        <v>437</v>
      </c>
      <c r="C436" s="389" t="s">
        <v>399</v>
      </c>
      <c r="D436" s="389">
        <f t="shared" si="42"/>
        <v>5.378988381119705E-6</v>
      </c>
    </row>
    <row r="437" spans="1:8" s="389" customFormat="1" ht="12.55" customHeight="1" x14ac:dyDescent="0.4">
      <c r="A437" s="661" t="s">
        <v>397</v>
      </c>
      <c r="B437" s="389" t="s">
        <v>437</v>
      </c>
      <c r="C437" s="389" t="s">
        <v>399</v>
      </c>
      <c r="D437" s="389">
        <f t="shared" si="42"/>
        <v>0.32596183310618765</v>
      </c>
    </row>
    <row r="438" spans="1:8" s="389" customFormat="1" ht="12.55" customHeight="1" x14ac:dyDescent="0.4">
      <c r="A438" s="389" t="s">
        <v>435</v>
      </c>
      <c r="B438" s="389" t="s">
        <v>437</v>
      </c>
      <c r="C438" s="389" t="s">
        <v>399</v>
      </c>
      <c r="D438" s="389">
        <f t="shared" si="42"/>
        <v>0.34745620901852475</v>
      </c>
    </row>
    <row r="439" spans="1:8" s="523" customFormat="1" ht="12.55" customHeight="1" x14ac:dyDescent="0.4"/>
    <row r="440" spans="1:8" s="523" customFormat="1" ht="12.55" customHeight="1" x14ac:dyDescent="0.4"/>
    <row r="441" spans="1:8" ht="15.9" x14ac:dyDescent="0.4">
      <c r="A441" s="695" t="s">
        <v>431</v>
      </c>
    </row>
    <row r="442" spans="1:8" s="378" customFormat="1" x14ac:dyDescent="0.4">
      <c r="A442" s="838" t="s">
        <v>406</v>
      </c>
    </row>
    <row r="443" spans="1:8" s="378" customFormat="1" x14ac:dyDescent="0.4">
      <c r="A443" s="839" t="s">
        <v>373</v>
      </c>
      <c r="B443" s="759" t="s">
        <v>417</v>
      </c>
      <c r="C443" s="759" t="s">
        <v>376</v>
      </c>
      <c r="D443" s="759" t="s">
        <v>379</v>
      </c>
      <c r="E443" s="759" t="s">
        <v>386</v>
      </c>
      <c r="F443" s="759" t="s">
        <v>380</v>
      </c>
      <c r="G443" s="835" t="s">
        <v>378</v>
      </c>
      <c r="H443" s="758" t="s">
        <v>382</v>
      </c>
    </row>
    <row r="444" spans="1:8" s="378" customFormat="1" ht="15.9" x14ac:dyDescent="0.4">
      <c r="A444" s="846" t="s">
        <v>406</v>
      </c>
      <c r="B444" s="375" t="str">
        <f t="shared" ref="B444:B454" ca="1" si="43">MID(CELL("filename",A1),FIND("]",CELL("filename",A1))+1,256)</f>
        <v>WECC</v>
      </c>
      <c r="C444" s="378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25%natural gas_19%coal_0%oil_5%nuclear_33%hydro_9%wind_6%solar_3%other</v>
      </c>
      <c r="D444" s="375" t="s">
        <v>387</v>
      </c>
      <c r="E444" s="763">
        <f>B211/1000/10^6/0.000293071</f>
        <v>2.9213888737965077E-5</v>
      </c>
      <c r="F444" s="375" t="s">
        <v>430</v>
      </c>
      <c r="G444" s="831" t="str">
        <f ca="1">CONCATENATE("Electric tab Row 210-220 for ", B444, " ",A444, " when Inputs tab E710 = ", B444)</f>
        <v>Electric tab Row 210-220 for WECC Mix when Inputs tab E710 = WECC</v>
      </c>
      <c r="H444" s="378" t="s">
        <v>432</v>
      </c>
    </row>
    <row r="445" spans="1:8" s="378" customFormat="1" ht="15.9" x14ac:dyDescent="0.4">
      <c r="A445" s="846" t="s">
        <v>406</v>
      </c>
      <c r="B445" s="375" t="str">
        <f t="shared" ca="1" si="43"/>
        <v>WECC</v>
      </c>
      <c r="C445" s="378" t="str">
        <f t="shared" ref="C445:C454" si="44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25%natural gas_19%coal_0%oil_5%nuclear_33%hydro_9%wind_6%solar_3%other</v>
      </c>
      <c r="D445" s="375" t="s">
        <v>388</v>
      </c>
      <c r="E445" s="763">
        <f t="shared" ref="E445:E454" si="45">B212/1000/10^6/0.000293071</f>
        <v>4.6540116726473517E-5</v>
      </c>
      <c r="F445" s="375" t="s">
        <v>430</v>
      </c>
      <c r="G445" s="831" t="str">
        <f t="shared" ref="G445:G454" ca="1" si="46">CONCATENATE("Electric tab Row 210-220 for ", B445, " ",A445, " when Inputs tab E710 = ", B445)</f>
        <v>Electric tab Row 210-220 for WECC Mix when Inputs tab E710 = WECC</v>
      </c>
      <c r="H445" s="378" t="s">
        <v>432</v>
      </c>
    </row>
    <row r="446" spans="1:8" s="378" customFormat="1" ht="15.9" x14ac:dyDescent="0.4">
      <c r="A446" s="846" t="s">
        <v>406</v>
      </c>
      <c r="B446" s="375" t="str">
        <f t="shared" ca="1" si="43"/>
        <v>WECC</v>
      </c>
      <c r="C446" s="378" t="str">
        <f t="shared" si="44"/>
        <v>25%natural gas_19%coal_0%oil_5%nuclear_33%hydro_9%wind_6%solar_3%other</v>
      </c>
      <c r="D446" s="375" t="s">
        <v>389</v>
      </c>
      <c r="E446" s="763">
        <f t="shared" si="45"/>
        <v>7.8527764973874653E-5</v>
      </c>
      <c r="F446" s="375" t="s">
        <v>430</v>
      </c>
      <c r="G446" s="831" t="str">
        <f t="shared" ca="1" si="46"/>
        <v>Electric tab Row 210-220 for WECC Mix when Inputs tab E710 = WECC</v>
      </c>
      <c r="H446" s="378" t="s">
        <v>432</v>
      </c>
    </row>
    <row r="447" spans="1:8" s="378" customFormat="1" ht="15.9" x14ac:dyDescent="0.4">
      <c r="A447" s="846" t="s">
        <v>406</v>
      </c>
      <c r="B447" s="375" t="str">
        <f t="shared" ca="1" si="43"/>
        <v>WECC</v>
      </c>
      <c r="C447" s="378" t="str">
        <f t="shared" si="44"/>
        <v>25%natural gas_19%coal_0%oil_5%nuclear_33%hydro_9%wind_6%solar_3%other</v>
      </c>
      <c r="D447" s="375" t="s">
        <v>390</v>
      </c>
      <c r="E447" s="763">
        <f t="shared" si="45"/>
        <v>1.7468216179766369E-5</v>
      </c>
      <c r="F447" s="375" t="s">
        <v>430</v>
      </c>
      <c r="G447" s="831" t="str">
        <f t="shared" ca="1" si="46"/>
        <v>Electric tab Row 210-220 for WECC Mix when Inputs tab E710 = WECC</v>
      </c>
      <c r="H447" s="378" t="s">
        <v>432</v>
      </c>
    </row>
    <row r="448" spans="1:8" s="378" customFormat="1" ht="15.9" x14ac:dyDescent="0.4">
      <c r="A448" s="846" t="s">
        <v>406</v>
      </c>
      <c r="B448" s="375" t="str">
        <f t="shared" ca="1" si="43"/>
        <v>WECC</v>
      </c>
      <c r="C448" s="378" t="str">
        <f t="shared" si="44"/>
        <v>25%natural gas_19%coal_0%oil_5%nuclear_33%hydro_9%wind_6%solar_3%other</v>
      </c>
      <c r="D448" s="375" t="s">
        <v>391</v>
      </c>
      <c r="E448" s="763">
        <f t="shared" si="45"/>
        <v>3.5967503896964707E-6</v>
      </c>
      <c r="F448" s="375" t="s">
        <v>430</v>
      </c>
      <c r="G448" s="831" t="str">
        <f t="shared" ca="1" si="46"/>
        <v>Electric tab Row 210-220 for WECC Mix when Inputs tab E710 = WECC</v>
      </c>
      <c r="H448" s="378" t="s">
        <v>432</v>
      </c>
    </row>
    <row r="449" spans="1:46" s="378" customFormat="1" ht="15.9" x14ac:dyDescent="0.4">
      <c r="A449" s="846" t="s">
        <v>406</v>
      </c>
      <c r="B449" s="375" t="str">
        <f t="shared" ca="1" si="43"/>
        <v>WECC</v>
      </c>
      <c r="C449" s="378" t="str">
        <f t="shared" si="44"/>
        <v>25%natural gas_19%coal_0%oil_5%nuclear_33%hydro_9%wind_6%solar_3%other</v>
      </c>
      <c r="D449" s="375" t="s">
        <v>392</v>
      </c>
      <c r="E449" s="763">
        <f t="shared" si="45"/>
        <v>3.2394997112811449E-5</v>
      </c>
      <c r="F449" s="375" t="s">
        <v>430</v>
      </c>
      <c r="G449" s="831" t="str">
        <f t="shared" ca="1" si="46"/>
        <v>Electric tab Row 210-220 for WECC Mix when Inputs tab E710 = WECC</v>
      </c>
      <c r="H449" s="378" t="s">
        <v>432</v>
      </c>
    </row>
    <row r="450" spans="1:46" s="378" customFormat="1" ht="15.9" x14ac:dyDescent="0.4">
      <c r="A450" s="846" t="s">
        <v>406</v>
      </c>
      <c r="B450" s="375" t="str">
        <f t="shared" ca="1" si="43"/>
        <v>WECC</v>
      </c>
      <c r="C450" s="378" t="str">
        <f t="shared" si="44"/>
        <v>25%natural gas_19%coal_0%oil_5%nuclear_33%hydro_9%wind_6%solar_3%other</v>
      </c>
      <c r="D450" s="375" t="s">
        <v>393</v>
      </c>
      <c r="E450" s="763">
        <f t="shared" si="45"/>
        <v>4.2598203704031176E-7</v>
      </c>
      <c r="F450" s="375" t="s">
        <v>430</v>
      </c>
      <c r="G450" s="831" t="str">
        <f t="shared" ca="1" si="46"/>
        <v>Electric tab Row 210-220 for WECC Mix when Inputs tab E710 = WECC</v>
      </c>
      <c r="H450" s="378" t="s">
        <v>432</v>
      </c>
    </row>
    <row r="451" spans="1:46" s="378" customFormat="1" ht="15.9" x14ac:dyDescent="0.4">
      <c r="A451" s="846" t="s">
        <v>406</v>
      </c>
      <c r="B451" s="375" t="str">
        <f t="shared" ca="1" si="43"/>
        <v>WECC</v>
      </c>
      <c r="C451" s="378" t="str">
        <f t="shared" si="44"/>
        <v>25%natural gas_19%coal_0%oil_5%nuclear_33%hydro_9%wind_6%solar_3%other</v>
      </c>
      <c r="D451" s="375" t="s">
        <v>394</v>
      </c>
      <c r="E451" s="763">
        <f t="shared" si="45"/>
        <v>7.8692293473926919E-7</v>
      </c>
      <c r="F451" s="375" t="s">
        <v>430</v>
      </c>
      <c r="G451" s="831" t="str">
        <f t="shared" ca="1" si="46"/>
        <v>Electric tab Row 210-220 for WECC Mix when Inputs tab E710 = WECC</v>
      </c>
      <c r="H451" s="378" t="s">
        <v>432</v>
      </c>
    </row>
    <row r="452" spans="1:46" s="378" customFormat="1" ht="15.9" x14ac:dyDescent="0.4">
      <c r="A452" s="846" t="s">
        <v>406</v>
      </c>
      <c r="B452" s="375" t="str">
        <f t="shared" ca="1" si="43"/>
        <v>WECC</v>
      </c>
      <c r="C452" s="378" t="str">
        <f t="shared" si="44"/>
        <v>25%natural gas_19%coal_0%oil_5%nuclear_33%hydro_9%wind_6%solar_3%other</v>
      </c>
      <c r="D452" s="375" t="s">
        <v>395</v>
      </c>
      <c r="E452" s="763">
        <f t="shared" si="45"/>
        <v>6.1093141603679052E-4</v>
      </c>
      <c r="F452" s="375" t="s">
        <v>430</v>
      </c>
      <c r="G452" s="831" t="str">
        <f t="shared" ca="1" si="46"/>
        <v>Electric tab Row 210-220 for WECC Mix when Inputs tab E710 = WECC</v>
      </c>
      <c r="H452" s="378" t="s">
        <v>432</v>
      </c>
    </row>
    <row r="453" spans="1:46" s="378" customFormat="1" ht="15.9" x14ac:dyDescent="0.4">
      <c r="A453" s="846" t="s">
        <v>406</v>
      </c>
      <c r="B453" s="375" t="str">
        <f t="shared" ca="1" si="43"/>
        <v>WECC</v>
      </c>
      <c r="C453" s="378" t="str">
        <f t="shared" si="44"/>
        <v>25%natural gas_19%coal_0%oil_5%nuclear_33%hydro_9%wind_6%solar_3%other</v>
      </c>
      <c r="D453" s="375" t="s">
        <v>396</v>
      </c>
      <c r="E453" s="763">
        <f t="shared" si="45"/>
        <v>1.4445915535704818E-6</v>
      </c>
      <c r="F453" s="375" t="s">
        <v>430</v>
      </c>
      <c r="G453" s="831" t="str">
        <f t="shared" ca="1" si="46"/>
        <v>Electric tab Row 210-220 for WECC Mix when Inputs tab E710 = WECC</v>
      </c>
      <c r="H453" s="378" t="s">
        <v>432</v>
      </c>
    </row>
    <row r="454" spans="1:46" s="378" customFormat="1" ht="15.9" x14ac:dyDescent="0.4">
      <c r="A454" s="846" t="s">
        <v>406</v>
      </c>
      <c r="B454" s="375" t="str">
        <f t="shared" ca="1" si="43"/>
        <v>WECC</v>
      </c>
      <c r="C454" s="378" t="str">
        <f t="shared" si="44"/>
        <v>25%natural gas_19%coal_0%oil_5%nuclear_33%hydro_9%wind_6%solar_3%other</v>
      </c>
      <c r="D454" s="375" t="s">
        <v>397</v>
      </c>
      <c r="E454" s="763">
        <f t="shared" si="45"/>
        <v>1.254549548129508E-2</v>
      </c>
      <c r="F454" s="375" t="s">
        <v>430</v>
      </c>
      <c r="G454" s="831" t="str">
        <f t="shared" ca="1" si="46"/>
        <v>Electric tab Row 210-220 for WECC Mix when Inputs tab E710 = WECC</v>
      </c>
      <c r="H454" s="378" t="s">
        <v>432</v>
      </c>
    </row>
    <row r="455" spans="1:46" s="378" customFormat="1" ht="15.9" x14ac:dyDescent="0.4">
      <c r="A455" s="846"/>
    </row>
    <row r="456" spans="1:46" s="848" customFormat="1" ht="15.9" x14ac:dyDescent="0.4">
      <c r="A456" s="847"/>
    </row>
    <row r="457" spans="1:46" s="848" customFormat="1" ht="15.9" x14ac:dyDescent="0.4">
      <c r="A457" s="847"/>
    </row>
    <row r="458" spans="1:46" ht="15.9" x14ac:dyDescent="0.4">
      <c r="A458" s="695" t="s">
        <v>428</v>
      </c>
    </row>
    <row r="459" spans="1:46" s="758" customFormat="1" ht="15.9" x14ac:dyDescent="0.4">
      <c r="A459" s="838" t="s">
        <v>406</v>
      </c>
      <c r="B459" s="750"/>
      <c r="C459" s="750"/>
      <c r="D459" s="750"/>
      <c r="E459" s="750"/>
      <c r="F459" s="750"/>
      <c r="G459" s="750"/>
      <c r="H459" s="751"/>
      <c r="I459" s="829" t="s">
        <v>232</v>
      </c>
      <c r="J459" s="836"/>
      <c r="K459" s="750"/>
      <c r="L459" s="750"/>
      <c r="M459" s="750"/>
      <c r="N459" s="750"/>
      <c r="O459" s="750"/>
      <c r="P459" s="750"/>
      <c r="Q459" s="750"/>
      <c r="R459" s="751"/>
      <c r="S459" s="829" t="s">
        <v>49</v>
      </c>
      <c r="T459" s="836"/>
      <c r="U459" s="750"/>
      <c r="V459" s="750"/>
      <c r="W459" s="750"/>
      <c r="X459" s="750"/>
      <c r="Y459" s="750"/>
      <c r="Z459" s="750"/>
      <c r="AA459" s="750"/>
      <c r="AB459" s="750"/>
      <c r="AC459" s="751"/>
      <c r="AD459" s="829" t="s">
        <v>263</v>
      </c>
      <c r="AE459" s="750"/>
      <c r="AF459" s="750"/>
      <c r="AG459" s="750"/>
      <c r="AH459" s="750"/>
      <c r="AI459" s="750"/>
      <c r="AJ459" s="750"/>
      <c r="AK459" s="829" t="s">
        <v>277</v>
      </c>
      <c r="AL459" s="844"/>
      <c r="AM459" s="844"/>
      <c r="AN459" s="750"/>
      <c r="AO459" s="844"/>
      <c r="AP459" s="844"/>
      <c r="AQ459" s="844"/>
      <c r="AR459" s="844"/>
      <c r="AS459" s="844"/>
      <c r="AT459" s="845"/>
    </row>
    <row r="460" spans="1:46" s="759" customFormat="1" x14ac:dyDescent="0.4">
      <c r="A460" s="839" t="s">
        <v>373</v>
      </c>
      <c r="B460" s="759" t="s">
        <v>417</v>
      </c>
      <c r="C460" s="759" t="s">
        <v>376</v>
      </c>
      <c r="D460" s="759" t="s">
        <v>379</v>
      </c>
      <c r="E460" s="759" t="s">
        <v>383</v>
      </c>
      <c r="F460" s="759" t="s">
        <v>386</v>
      </c>
      <c r="G460" s="759" t="s">
        <v>380</v>
      </c>
      <c r="H460" s="835" t="s">
        <v>378</v>
      </c>
      <c r="I460" s="806" t="s">
        <v>373</v>
      </c>
      <c r="J460" s="759" t="s">
        <v>417</v>
      </c>
      <c r="K460" s="759" t="s">
        <v>374</v>
      </c>
      <c r="L460" s="759" t="s">
        <v>376</v>
      </c>
      <c r="M460" s="759" t="s">
        <v>375</v>
      </c>
      <c r="N460" s="759" t="s">
        <v>379</v>
      </c>
      <c r="O460" s="759" t="s">
        <v>383</v>
      </c>
      <c r="P460" s="759" t="s">
        <v>386</v>
      </c>
      <c r="Q460" s="759" t="s">
        <v>380</v>
      </c>
      <c r="R460" s="835" t="s">
        <v>378</v>
      </c>
      <c r="S460" s="806" t="s">
        <v>373</v>
      </c>
      <c r="T460" s="759" t="s">
        <v>413</v>
      </c>
      <c r="U460" s="759" t="s">
        <v>417</v>
      </c>
      <c r="V460" s="759" t="s">
        <v>374</v>
      </c>
      <c r="W460" s="759" t="s">
        <v>376</v>
      </c>
      <c r="X460" s="759" t="s">
        <v>375</v>
      </c>
      <c r="Y460" s="759" t="s">
        <v>379</v>
      </c>
      <c r="Z460" s="759" t="s">
        <v>383</v>
      </c>
      <c r="AA460" s="759" t="s">
        <v>386</v>
      </c>
      <c r="AB460" s="759" t="s">
        <v>380</v>
      </c>
      <c r="AC460" s="835" t="s">
        <v>378</v>
      </c>
      <c r="AD460" s="806" t="s">
        <v>373</v>
      </c>
      <c r="AE460" s="759" t="s">
        <v>417</v>
      </c>
      <c r="AF460" s="759" t="s">
        <v>379</v>
      </c>
      <c r="AG460" s="759" t="s">
        <v>386</v>
      </c>
      <c r="AH460" s="759" t="s">
        <v>380</v>
      </c>
      <c r="AI460" s="759" t="s">
        <v>378</v>
      </c>
      <c r="AJ460" s="759" t="s">
        <v>382</v>
      </c>
      <c r="AK460" s="806" t="s">
        <v>373</v>
      </c>
      <c r="AL460" s="759" t="s">
        <v>417</v>
      </c>
      <c r="AM460" s="759" t="s">
        <v>374</v>
      </c>
      <c r="AN460" s="758" t="s">
        <v>423</v>
      </c>
      <c r="AO460" s="759" t="s">
        <v>424</v>
      </c>
      <c r="AP460" s="759" t="s">
        <v>386</v>
      </c>
      <c r="AQ460" s="759" t="s">
        <v>386</v>
      </c>
      <c r="AR460" s="759" t="s">
        <v>380</v>
      </c>
      <c r="AS460" s="759" t="s">
        <v>378</v>
      </c>
      <c r="AT460" s="835" t="s">
        <v>382</v>
      </c>
    </row>
    <row r="461" spans="1:46" x14ac:dyDescent="0.4">
      <c r="A461" s="428" t="s">
        <v>406</v>
      </c>
      <c r="B461" s="375" t="str">
        <f t="shared" ref="B461:B488" ca="1" si="47">MID(CELL("filename",A1),FIND("]",CELL("filename",A1))+1,256)</f>
        <v>WECC</v>
      </c>
      <c r="C461" s="375" t="str">
        <f>CONCATENATE(TEXT($B$65,"0%"),"natural gas_",TEXT($B$70,"0%"),"coal_",TEXT($B$61,"0%"),"oil_",TEXT($B$76,"0%"),"nuclear_",TEXT($B$77*$C$78,"0%"),"hydro_",TEXT($B$77*$C$80,"0%"),"wind_",TEXT($B$77*$C$81,"0%"),"solar_",TEXT($B$73+$B$77*($C$79+$C$82),"0%"),"other")</f>
        <v>25%natural gas_19%coal_0%oil_5%nuclear_33%hydro_9%wind_6%solar_3%other</v>
      </c>
      <c r="D461" s="375" t="s">
        <v>412</v>
      </c>
      <c r="E461" s="375" t="s">
        <v>400</v>
      </c>
      <c r="F461" s="761">
        <f>B138/10^6</f>
        <v>4.8062723184418574E-3</v>
      </c>
      <c r="G461" s="375" t="s">
        <v>398</v>
      </c>
      <c r="H461" s="831" t="str">
        <f ca="1">CONCATENATE("Electric tab Row 137-142 for ", B461, " ", A461, " when Inputs tab E710 = ", B461)</f>
        <v>Electric tab Row 137-142 for WECC Mix when Inputs tab E710 = WECC</v>
      </c>
      <c r="I461" s="428" t="s">
        <v>232</v>
      </c>
      <c r="J461" s="375" t="str">
        <f t="shared" ref="J461:J492" ca="1" si="48">MID(CELL("filename",A1),FIND("]",CELL("filename",A1))+1,256)</f>
        <v>WECC</v>
      </c>
      <c r="K461" s="375" t="s">
        <v>52</v>
      </c>
      <c r="M461" s="824">
        <f>INDEX($D$66:$D$69,MATCH(K461,$A$66:$A$69,0))</f>
        <v>0.32</v>
      </c>
      <c r="N461" s="375" t="s">
        <v>385</v>
      </c>
      <c r="O461" s="375" t="s">
        <v>400</v>
      </c>
      <c r="P461" s="761">
        <f>I139/10^6</f>
        <v>3.125</v>
      </c>
      <c r="Q461" s="375" t="s">
        <v>398</v>
      </c>
      <c r="R461" s="831" t="str">
        <f ca="1">CONCATENATE("Electric tab Row 138 for ", I461, " ", K461, " when Inputs tab E710 = ", J461)</f>
        <v>Electric tab Row 138 for Natural gas Boiler when Inputs tab E710 = WECC</v>
      </c>
      <c r="S461" s="428" t="s">
        <v>49</v>
      </c>
      <c r="T461" s="375" t="s">
        <v>418</v>
      </c>
      <c r="U461" s="375" t="str">
        <f t="shared" ref="U461:U492" ca="1" si="49">MID(CELL("filename",K1),FIND("]",CELL("filename",K1))+1,256)</f>
        <v>WECC</v>
      </c>
      <c r="V461" s="375" t="s">
        <v>52</v>
      </c>
      <c r="X461" s="824">
        <f>INDEX($D$71:$D$72,MATCH(V461,$A$71:$A$72,0))</f>
        <v>0.34699999999999998</v>
      </c>
      <c r="Y461" s="375" t="s">
        <v>411</v>
      </c>
      <c r="Z461" s="375" t="s">
        <v>400</v>
      </c>
      <c r="AA461" s="761">
        <f>M$140/10^6</f>
        <v>2.8818443804034586</v>
      </c>
      <c r="AB461" s="375" t="s">
        <v>398</v>
      </c>
      <c r="AC461" s="831" t="str">
        <f ca="1">CONCATENATE("Electric tab Row 138 for ", S461, " ", V461, " when Inputs tab E710 = ", U461)</f>
        <v>Electric tab Row 138 for Coal Boiler when Inputs tab E710 = WECC</v>
      </c>
      <c r="AD461" s="428" t="s">
        <v>263</v>
      </c>
      <c r="AE461" s="375" t="str">
        <f t="shared" ref="AE461:AE471" ca="1" si="50">MID(CELL("filename",U1),FIND("]",CELL("filename",U1))+1,256)</f>
        <v>WECC</v>
      </c>
      <c r="AF461" s="375" t="s">
        <v>387</v>
      </c>
      <c r="AG461" s="375">
        <f>W189/1000/10^6/0.000293071</f>
        <v>1.2672632113663081E-6</v>
      </c>
      <c r="AH461" s="375" t="s">
        <v>399</v>
      </c>
      <c r="AI461" s="375" t="str">
        <f ca="1">CONCATENATE("Electric tab Row 188-198 for ", $AE$461, " ", $AD$461, " when Inputs tab E710 = ", $AE$461)</f>
        <v>Electric tab Row 188-198 for WECC Hydro when Inputs tab E710 = WECC</v>
      </c>
      <c r="AJ461" s="375" t="s">
        <v>422</v>
      </c>
      <c r="AK461" s="428" t="s">
        <v>277</v>
      </c>
      <c r="AL461" s="375" t="str">
        <f t="shared" ref="AL461:AL493" ca="1" si="51">MID(CELL("filename",AA1),FIND("]",CELL("filename",AA1))+1,256)</f>
        <v>WECC</v>
      </c>
      <c r="AM461" s="375" t="s">
        <v>425</v>
      </c>
      <c r="AN461" s="375" t="s">
        <v>427</v>
      </c>
      <c r="AO461" s="762">
        <f>$B$13</f>
        <v>6.9260000000000002</v>
      </c>
      <c r="AP461" s="375" t="s">
        <v>387</v>
      </c>
      <c r="AQ461" s="937">
        <f t="shared" ref="AQ461:AQ471" si="52">U189/1000/10^6/0.000293071</f>
        <v>4.5698523240999156E-7</v>
      </c>
      <c r="AR461" s="375" t="s">
        <v>399</v>
      </c>
      <c r="AS461" s="375" t="str">
        <f ca="1">CONCATENATE("Electric tab Row 188-198 for ", AL461, " ", "PWR", " when Inputs tab E710 = ", AL461)</f>
        <v>Electric tab Row 188-198 for WECC PWR when Inputs tab E710 = WECC</v>
      </c>
      <c r="AT461" s="831" t="s">
        <v>422</v>
      </c>
    </row>
    <row r="462" spans="1:46" x14ac:dyDescent="0.4">
      <c r="A462" s="428" t="s">
        <v>406</v>
      </c>
      <c r="B462" s="375" t="str">
        <f t="shared" ca="1" si="47"/>
        <v>WECC</v>
      </c>
      <c r="C462" s="375" t="str">
        <f t="shared" ref="C462:C488" si="53">CONCATENATE(TEXT($B$65,"0%"),"natural gas_",TEXT($B$70,"0%"),"coal_",TEXT($B$61,"0%"),"oil_",TEXT($B$76,"0%"),"nuclear_",TEXT($B$77*$C$78,"0%"),"hydro_",TEXT($B$77*$C$80,"0%"),"wind_",TEXT($B$77*$C$81,"0%"),"solar_",TEXT($B$73+$B$77*($C$79+$C$82),"0%"),"other")</f>
        <v>25%natural gas_19%coal_0%oil_5%nuclear_33%hydro_9%wind_6%solar_3%other</v>
      </c>
      <c r="D462" s="375" t="s">
        <v>385</v>
      </c>
      <c r="E462" s="375" t="s">
        <v>400</v>
      </c>
      <c r="F462" s="761">
        <f t="shared" ref="F462:F466" si="54">B139/10^6</f>
        <v>0.50934668437502773</v>
      </c>
      <c r="G462" s="375" t="s">
        <v>398</v>
      </c>
      <c r="H462" s="831" t="str">
        <f t="shared" ref="H462:H466" ca="1" si="55">CONCATENATE("Electric tab Row 137-142 for ", B462, " ", A462, " when Inputs tab E710 = ", B462)</f>
        <v>Electric tab Row 137-142 for WECC Mix when Inputs tab E710 = WECC</v>
      </c>
      <c r="I462" s="428" t="s">
        <v>232</v>
      </c>
      <c r="J462" s="375" t="str">
        <f t="shared" ca="1" si="48"/>
        <v>WECC</v>
      </c>
      <c r="K462" s="375" t="s">
        <v>52</v>
      </c>
      <c r="M462" s="824">
        <f t="shared" ref="M462:M525" si="56">INDEX($D$66:$D$69,MATCH(K462,$A$66:$A$69,0))</f>
        <v>0.32</v>
      </c>
      <c r="N462" s="375" t="s">
        <v>387</v>
      </c>
      <c r="O462" s="375" t="s">
        <v>400</v>
      </c>
      <c r="P462" s="763">
        <f>I145/1000/10^6/0.000293071</f>
        <v>3.3000007819493116E-5</v>
      </c>
      <c r="Q462" s="375" t="s">
        <v>399</v>
      </c>
      <c r="R462" s="831" t="str">
        <f ca="1">CONCATENATE("Electric tab Row 144-154 for ", I462, " ", K462, " when Inputs tab E710 = ", J462)</f>
        <v>Electric tab Row 144-154 for Natural gas Boiler when Inputs tab E710 = WECC</v>
      </c>
      <c r="S462" s="428" t="s">
        <v>49</v>
      </c>
      <c r="T462" s="375" t="s">
        <v>418</v>
      </c>
      <c r="U462" s="375" t="str">
        <f t="shared" ca="1" si="49"/>
        <v>WECC</v>
      </c>
      <c r="V462" s="375" t="s">
        <v>52</v>
      </c>
      <c r="X462" s="824">
        <f t="shared" ref="X462:X506" si="57">INDEX($D$71:$D$72,MATCH(V462,$A$71:$A$72,0))</f>
        <v>0.34699999999999998</v>
      </c>
      <c r="Y462" s="375" t="s">
        <v>387</v>
      </c>
      <c r="Z462" s="375" t="s">
        <v>400</v>
      </c>
      <c r="AA462" s="763">
        <f>M$145/1000/10^6/0.000293071</f>
        <v>1.5000003554315054E-5</v>
      </c>
      <c r="AB462" s="375" t="s">
        <v>399</v>
      </c>
      <c r="AC462" s="831" t="str">
        <f t="shared" ref="AC462:AC472" ca="1" si="58">CONCATENATE("Electric tab Row 144-154 for ", S462, " ", V462, " when Inputs tab E710 = ", U462)</f>
        <v>Electric tab Row 144-154 for Coal Boiler when Inputs tab E710 = WECC</v>
      </c>
      <c r="AD462" s="428" t="s">
        <v>263</v>
      </c>
      <c r="AE462" s="375" t="str">
        <f t="shared" ca="1" si="50"/>
        <v>WECC</v>
      </c>
      <c r="AF462" s="375" t="s">
        <v>388</v>
      </c>
      <c r="AG462" s="375">
        <f t="shared" ref="AG462:AG471" si="59">W190/1000/10^6/0.000293071</f>
        <v>3.1518159650475743E-6</v>
      </c>
      <c r="AH462" s="375" t="s">
        <v>399</v>
      </c>
      <c r="AI462" s="375" t="str">
        <f t="shared" ref="AI462:AI471" ca="1" si="60">CONCATENATE("Electric tab Row 188-198 for ", $AE$461, " ", $AD$461, " when Inputs tab E710 = ", $AE$461)</f>
        <v>Electric tab Row 188-198 for WECC Hydro when Inputs tab E710 = WECC</v>
      </c>
      <c r="AJ462" s="375" t="s">
        <v>422</v>
      </c>
      <c r="AK462" s="428" t="s">
        <v>277</v>
      </c>
      <c r="AL462" s="375" t="str">
        <f t="shared" ca="1" si="51"/>
        <v>WECC</v>
      </c>
      <c r="AM462" s="375" t="s">
        <v>425</v>
      </c>
      <c r="AN462" s="375" t="s">
        <v>427</v>
      </c>
      <c r="AO462" s="762">
        <f t="shared" ref="AO462:AO482" si="61">$B$13</f>
        <v>6.9260000000000002</v>
      </c>
      <c r="AP462" s="375" t="s">
        <v>388</v>
      </c>
      <c r="AQ462" s="937">
        <f t="shared" si="52"/>
        <v>2.8871544631850193E-6</v>
      </c>
      <c r="AR462" s="375" t="s">
        <v>399</v>
      </c>
      <c r="AS462" s="375" t="str">
        <f t="shared" ref="AS462:AS471" ca="1" si="62">CONCATENATE("Electric tab Row 188-198 for ", AL462, " ", "PWR", " when Inputs tab E710 = ", AL462)</f>
        <v>Electric tab Row 188-198 for WECC PWR when Inputs tab E710 = WECC</v>
      </c>
      <c r="AT462" s="831" t="s">
        <v>422</v>
      </c>
    </row>
    <row r="463" spans="1:46" x14ac:dyDescent="0.4">
      <c r="A463" s="428" t="s">
        <v>406</v>
      </c>
      <c r="B463" s="375" t="str">
        <f t="shared" ca="1" si="47"/>
        <v>WECC</v>
      </c>
      <c r="C463" s="375" t="str">
        <f t="shared" si="53"/>
        <v>25%natural gas_19%coal_0%oil_5%nuclear_33%hydro_9%wind_6%solar_3%other</v>
      </c>
      <c r="D463" s="375" t="s">
        <v>411</v>
      </c>
      <c r="E463" s="375" t="s">
        <v>400</v>
      </c>
      <c r="F463" s="761">
        <f t="shared" si="54"/>
        <v>0.54757695758278602</v>
      </c>
      <c r="G463" s="375" t="s">
        <v>398</v>
      </c>
      <c r="H463" s="831" t="str">
        <f t="shared" ca="1" si="55"/>
        <v>Electric tab Row 137-142 for WECC Mix when Inputs tab E710 = WECC</v>
      </c>
      <c r="I463" s="428" t="s">
        <v>232</v>
      </c>
      <c r="J463" s="375" t="str">
        <f t="shared" ca="1" si="48"/>
        <v>WECC</v>
      </c>
      <c r="K463" s="375" t="s">
        <v>52</v>
      </c>
      <c r="M463" s="824">
        <f t="shared" si="56"/>
        <v>0.32</v>
      </c>
      <c r="N463" s="375" t="s">
        <v>388</v>
      </c>
      <c r="O463" s="375" t="s">
        <v>400</v>
      </c>
      <c r="P463" s="763">
        <f t="shared" ref="P463:P472" si="63">I146/1000/10^6/0.000293071</f>
        <v>4.9500011729239671E-4</v>
      </c>
      <c r="Q463" s="375" t="s">
        <v>399</v>
      </c>
      <c r="R463" s="831" t="str">
        <f t="shared" ref="R463:R472" ca="1" si="64">CONCATENATE("Electric tab Row 144-154 for ", I463, " ", K463, " when Inputs tab E710 = ", J463)</f>
        <v>Electric tab Row 144-154 for Natural gas Boiler when Inputs tab E710 = WECC</v>
      </c>
      <c r="S463" s="428" t="s">
        <v>49</v>
      </c>
      <c r="T463" s="375" t="s">
        <v>418</v>
      </c>
      <c r="U463" s="375" t="str">
        <f t="shared" ca="1" si="49"/>
        <v>WECC</v>
      </c>
      <c r="V463" s="375" t="s">
        <v>52</v>
      </c>
      <c r="X463" s="824">
        <f t="shared" si="57"/>
        <v>0.34699999999999998</v>
      </c>
      <c r="Y463" s="375" t="s">
        <v>388</v>
      </c>
      <c r="Z463" s="375" t="s">
        <v>400</v>
      </c>
      <c r="AA463" s="763">
        <f>M$146/1000/10^6/0.000293071</f>
        <v>1.2700003009320077E-4</v>
      </c>
      <c r="AB463" s="375" t="s">
        <v>399</v>
      </c>
      <c r="AC463" s="831" t="str">
        <f t="shared" ca="1" si="58"/>
        <v>Electric tab Row 144-154 for Coal Boiler when Inputs tab E710 = WECC</v>
      </c>
      <c r="AD463" s="428" t="s">
        <v>263</v>
      </c>
      <c r="AE463" s="375" t="str">
        <f t="shared" ca="1" si="50"/>
        <v>WECC</v>
      </c>
      <c r="AF463" s="375" t="s">
        <v>389</v>
      </c>
      <c r="AG463" s="375">
        <f t="shared" si="59"/>
        <v>3.0035071075591228E-6</v>
      </c>
      <c r="AH463" s="375" t="s">
        <v>399</v>
      </c>
      <c r="AI463" s="375" t="str">
        <f t="shared" ca="1" si="60"/>
        <v>Electric tab Row 188-198 for WECC Hydro when Inputs tab E710 = WECC</v>
      </c>
      <c r="AJ463" s="375" t="s">
        <v>422</v>
      </c>
      <c r="AK463" s="428" t="s">
        <v>277</v>
      </c>
      <c r="AL463" s="375" t="str">
        <f t="shared" ca="1" si="51"/>
        <v>WECC</v>
      </c>
      <c r="AM463" s="375" t="s">
        <v>425</v>
      </c>
      <c r="AN463" s="375" t="s">
        <v>427</v>
      </c>
      <c r="AO463" s="762">
        <f t="shared" si="61"/>
        <v>6.9260000000000002</v>
      </c>
      <c r="AP463" s="375" t="s">
        <v>389</v>
      </c>
      <c r="AQ463" s="937">
        <f t="shared" si="52"/>
        <v>4.9370470387793689E-7</v>
      </c>
      <c r="AR463" s="375" t="s">
        <v>399</v>
      </c>
      <c r="AS463" s="375" t="str">
        <f t="shared" ca="1" si="62"/>
        <v>Electric tab Row 188-198 for WECC PWR when Inputs tab E710 = WECC</v>
      </c>
      <c r="AT463" s="831" t="s">
        <v>422</v>
      </c>
    </row>
    <row r="464" spans="1:46" x14ac:dyDescent="0.4">
      <c r="A464" s="428" t="s">
        <v>406</v>
      </c>
      <c r="B464" s="375" t="str">
        <f t="shared" ca="1" si="47"/>
        <v>WECC</v>
      </c>
      <c r="C464" s="375" t="str">
        <f t="shared" si="53"/>
        <v>25%natural gas_19%coal_0%oil_5%nuclear_33%hydro_9%wind_6%solar_3%other</v>
      </c>
      <c r="D464" s="375" t="s">
        <v>410</v>
      </c>
      <c r="E464" s="375" t="s">
        <v>400</v>
      </c>
      <c r="F464" s="761">
        <f t="shared" si="54"/>
        <v>2.2280818755012161E-2</v>
      </c>
      <c r="G464" s="375" t="s">
        <v>398</v>
      </c>
      <c r="H464" s="831" t="str">
        <f t="shared" ca="1" si="55"/>
        <v>Electric tab Row 137-142 for WECC Mix when Inputs tab E710 = WECC</v>
      </c>
      <c r="I464" s="428" t="s">
        <v>232</v>
      </c>
      <c r="J464" s="375" t="str">
        <f t="shared" ca="1" si="48"/>
        <v>WECC</v>
      </c>
      <c r="K464" s="375" t="s">
        <v>52</v>
      </c>
      <c r="M464" s="824">
        <f t="shared" si="56"/>
        <v>0.32</v>
      </c>
      <c r="N464" s="375" t="s">
        <v>389</v>
      </c>
      <c r="O464" s="375" t="s">
        <v>400</v>
      </c>
      <c r="P464" s="763">
        <f t="shared" si="63"/>
        <v>4.2700010117950176E-4</v>
      </c>
      <c r="Q464" s="375" t="s">
        <v>399</v>
      </c>
      <c r="R464" s="831" t="str">
        <f t="shared" ca="1" si="64"/>
        <v>Electric tab Row 144-154 for Natural gas Boiler when Inputs tab E710 = WECC</v>
      </c>
      <c r="S464" s="428" t="s">
        <v>49</v>
      </c>
      <c r="T464" s="375" t="s">
        <v>418</v>
      </c>
      <c r="U464" s="375" t="str">
        <f t="shared" ca="1" si="49"/>
        <v>WECC</v>
      </c>
      <c r="V464" s="375" t="s">
        <v>52</v>
      </c>
      <c r="X464" s="824">
        <f t="shared" si="57"/>
        <v>0.34699999999999998</v>
      </c>
      <c r="Y464" s="375" t="s">
        <v>389</v>
      </c>
      <c r="Z464" s="375" t="s">
        <v>400</v>
      </c>
      <c r="AA464" s="763">
        <f>M$147/1000/10^6/0.000293071</f>
        <v>1.4930003537728248E-3</v>
      </c>
      <c r="AB464" s="375" t="s">
        <v>399</v>
      </c>
      <c r="AC464" s="831" t="str">
        <f t="shared" ca="1" si="58"/>
        <v>Electric tab Row 144-154 for Coal Boiler when Inputs tab E710 = WECC</v>
      </c>
      <c r="AD464" s="428" t="s">
        <v>263</v>
      </c>
      <c r="AE464" s="375" t="str">
        <f t="shared" ca="1" si="50"/>
        <v>WECC</v>
      </c>
      <c r="AF464" s="375" t="s">
        <v>390</v>
      </c>
      <c r="AG464" s="375">
        <f t="shared" si="59"/>
        <v>1.1417722821607144E-6</v>
      </c>
      <c r="AH464" s="375" t="s">
        <v>399</v>
      </c>
      <c r="AI464" s="375" t="str">
        <f t="shared" ca="1" si="60"/>
        <v>Electric tab Row 188-198 for WECC Hydro when Inputs tab E710 = WECC</v>
      </c>
      <c r="AJ464" s="375" t="s">
        <v>422</v>
      </c>
      <c r="AK464" s="428" t="s">
        <v>277</v>
      </c>
      <c r="AL464" s="375" t="str">
        <f t="shared" ca="1" si="51"/>
        <v>WECC</v>
      </c>
      <c r="AM464" s="375" t="s">
        <v>425</v>
      </c>
      <c r="AN464" s="375" t="s">
        <v>427</v>
      </c>
      <c r="AO464" s="762">
        <f t="shared" si="61"/>
        <v>6.9260000000000002</v>
      </c>
      <c r="AP464" s="375" t="s">
        <v>390</v>
      </c>
      <c r="AQ464" s="937">
        <f t="shared" si="52"/>
        <v>2.9114728203609313E-7</v>
      </c>
      <c r="AR464" s="375" t="s">
        <v>399</v>
      </c>
      <c r="AS464" s="375" t="str">
        <f t="shared" ca="1" si="62"/>
        <v>Electric tab Row 188-198 for WECC PWR when Inputs tab E710 = WECC</v>
      </c>
      <c r="AT464" s="831" t="s">
        <v>422</v>
      </c>
    </row>
    <row r="465" spans="1:46" x14ac:dyDescent="0.4">
      <c r="A465" s="428" t="s">
        <v>406</v>
      </c>
      <c r="B465" s="375" t="str">
        <f t="shared" ca="1" si="47"/>
        <v>WECC</v>
      </c>
      <c r="C465" s="375" t="str">
        <f t="shared" si="53"/>
        <v>25%natural gas_19%coal_0%oil_5%nuclear_33%hydro_9%wind_6%solar_3%other</v>
      </c>
      <c r="D465" s="375" t="s">
        <v>408</v>
      </c>
      <c r="E465" s="375" t="s">
        <v>400</v>
      </c>
      <c r="F465" s="761">
        <f t="shared" si="54"/>
        <v>5.1283421061912526E-2</v>
      </c>
      <c r="G465" s="375" t="s">
        <v>398</v>
      </c>
      <c r="H465" s="831" t="str">
        <f t="shared" ca="1" si="55"/>
        <v>Electric tab Row 137-142 for WECC Mix when Inputs tab E710 = WECC</v>
      </c>
      <c r="I465" s="428" t="s">
        <v>232</v>
      </c>
      <c r="J465" s="375" t="str">
        <f t="shared" ca="1" si="48"/>
        <v>WECC</v>
      </c>
      <c r="K465" s="375" t="s">
        <v>52</v>
      </c>
      <c r="L465" s="378"/>
      <c r="M465" s="824">
        <f t="shared" si="56"/>
        <v>0.32</v>
      </c>
      <c r="N465" s="375" t="s">
        <v>390</v>
      </c>
      <c r="O465" s="375" t="s">
        <v>400</v>
      </c>
      <c r="P465" s="763">
        <f t="shared" si="63"/>
        <v>4.5000010662945153E-5</v>
      </c>
      <c r="Q465" s="375" t="s">
        <v>399</v>
      </c>
      <c r="R465" s="831" t="str">
        <f t="shared" ca="1" si="64"/>
        <v>Electric tab Row 144-154 for Natural gas Boiler when Inputs tab E710 = WECC</v>
      </c>
      <c r="S465" s="428" t="s">
        <v>49</v>
      </c>
      <c r="T465" s="375" t="s">
        <v>418</v>
      </c>
      <c r="U465" s="375" t="str">
        <f t="shared" ca="1" si="49"/>
        <v>WECC</v>
      </c>
      <c r="V465" s="375" t="s">
        <v>52</v>
      </c>
      <c r="W465" s="378"/>
      <c r="X465" s="824">
        <f t="shared" si="57"/>
        <v>0.34699999999999998</v>
      </c>
      <c r="Y465" s="375" t="s">
        <v>390</v>
      </c>
      <c r="Z465" s="375" t="s">
        <v>400</v>
      </c>
      <c r="AA465" s="763">
        <f>M$148/1000/10^6/0.000293071</f>
        <v>3.9900009454478037E-4</v>
      </c>
      <c r="AB465" s="375" t="s">
        <v>399</v>
      </c>
      <c r="AC465" s="831" t="str">
        <f t="shared" ca="1" si="58"/>
        <v>Electric tab Row 144-154 for Coal Boiler when Inputs tab E710 = WECC</v>
      </c>
      <c r="AD465" s="428" t="s">
        <v>263</v>
      </c>
      <c r="AE465" s="375" t="str">
        <f t="shared" ca="1" si="50"/>
        <v>WECC</v>
      </c>
      <c r="AF465" s="375" t="s">
        <v>391</v>
      </c>
      <c r="AG465" s="375">
        <f t="shared" si="59"/>
        <v>4.3773299670753171E-7</v>
      </c>
      <c r="AH465" s="375" t="s">
        <v>399</v>
      </c>
      <c r="AI465" s="375" t="str">
        <f t="shared" ca="1" si="60"/>
        <v>Electric tab Row 188-198 for WECC Hydro when Inputs tab E710 = WECC</v>
      </c>
      <c r="AJ465" s="375" t="s">
        <v>422</v>
      </c>
      <c r="AK465" s="428" t="s">
        <v>277</v>
      </c>
      <c r="AL465" s="375" t="str">
        <f t="shared" ca="1" si="51"/>
        <v>WECC</v>
      </c>
      <c r="AM465" s="375" t="s">
        <v>425</v>
      </c>
      <c r="AN465" s="375" t="s">
        <v>427</v>
      </c>
      <c r="AO465" s="762">
        <f t="shared" si="61"/>
        <v>6.9260000000000002</v>
      </c>
      <c r="AP465" s="375" t="s">
        <v>391</v>
      </c>
      <c r="AQ465" s="937">
        <f t="shared" si="52"/>
        <v>1.3214281301237113E-7</v>
      </c>
      <c r="AR465" s="375" t="s">
        <v>399</v>
      </c>
      <c r="AS465" s="375" t="str">
        <f t="shared" ca="1" si="62"/>
        <v>Electric tab Row 188-198 for WECC PWR when Inputs tab E710 = WECC</v>
      </c>
      <c r="AT465" s="831" t="s">
        <v>422</v>
      </c>
    </row>
    <row r="466" spans="1:46" x14ac:dyDescent="0.4">
      <c r="A466" s="428" t="s">
        <v>406</v>
      </c>
      <c r="B466" s="375" t="str">
        <f t="shared" ca="1" si="47"/>
        <v>WECC</v>
      </c>
      <c r="C466" s="375" t="str">
        <f t="shared" si="53"/>
        <v>25%natural gas_19%coal_0%oil_5%nuclear_33%hydro_9%wind_6%solar_3%other</v>
      </c>
      <c r="D466" s="375" t="s">
        <v>409</v>
      </c>
      <c r="E466" s="375" t="s">
        <v>400</v>
      </c>
      <c r="F466" s="761">
        <f t="shared" si="54"/>
        <v>0.50696219962806899</v>
      </c>
      <c r="G466" s="375" t="s">
        <v>398</v>
      </c>
      <c r="H466" s="831" t="str">
        <f t="shared" ca="1" si="55"/>
        <v>Electric tab Row 137-142 for WECC Mix when Inputs tab E710 = WECC</v>
      </c>
      <c r="I466" s="428" t="s">
        <v>232</v>
      </c>
      <c r="J466" s="375" t="str">
        <f t="shared" ca="1" si="48"/>
        <v>WECC</v>
      </c>
      <c r="K466" s="375" t="s">
        <v>52</v>
      </c>
      <c r="L466" s="378"/>
      <c r="M466" s="824">
        <f t="shared" si="56"/>
        <v>0.32</v>
      </c>
      <c r="N466" s="375" t="s">
        <v>391</v>
      </c>
      <c r="O466" s="375" t="s">
        <v>400</v>
      </c>
      <c r="P466" s="763">
        <f t="shared" si="63"/>
        <v>4.5000010662945153E-5</v>
      </c>
      <c r="Q466" s="375" t="s">
        <v>399</v>
      </c>
      <c r="R466" s="831" t="str">
        <f t="shared" ca="1" si="64"/>
        <v>Electric tab Row 144-154 for Natural gas Boiler when Inputs tab E710 = WECC</v>
      </c>
      <c r="S466" s="428" t="s">
        <v>49</v>
      </c>
      <c r="T466" s="375" t="s">
        <v>418</v>
      </c>
      <c r="U466" s="375" t="str">
        <f t="shared" ca="1" si="49"/>
        <v>WECC</v>
      </c>
      <c r="V466" s="375" t="s">
        <v>52</v>
      </c>
      <c r="W466" s="378"/>
      <c r="X466" s="824">
        <f t="shared" si="57"/>
        <v>0.34699999999999998</v>
      </c>
      <c r="Y466" s="375" t="s">
        <v>391</v>
      </c>
      <c r="Z466" s="375" t="s">
        <v>400</v>
      </c>
      <c r="AA466" s="763">
        <f>M$149/1000/10^6/0.000293071</f>
        <v>2.4700005852772118E-4</v>
      </c>
      <c r="AB466" s="375" t="s">
        <v>399</v>
      </c>
      <c r="AC466" s="831" t="str">
        <f t="shared" ca="1" si="58"/>
        <v>Electric tab Row 144-154 for Coal Boiler when Inputs tab E710 = WECC</v>
      </c>
      <c r="AD466" s="428" t="s">
        <v>263</v>
      </c>
      <c r="AE466" s="375" t="str">
        <f t="shared" ca="1" si="50"/>
        <v>WECC</v>
      </c>
      <c r="AF466" s="375" t="s">
        <v>392</v>
      </c>
      <c r="AG466" s="375">
        <f t="shared" si="59"/>
        <v>1.4012240478162265E-6</v>
      </c>
      <c r="AH466" s="375" t="s">
        <v>399</v>
      </c>
      <c r="AI466" s="375" t="str">
        <f t="shared" ca="1" si="60"/>
        <v>Electric tab Row 188-198 for WECC Hydro when Inputs tab E710 = WECC</v>
      </c>
      <c r="AJ466" s="375" t="s">
        <v>422</v>
      </c>
      <c r="AK466" s="428" t="s">
        <v>277</v>
      </c>
      <c r="AL466" s="375" t="str">
        <f t="shared" ca="1" si="51"/>
        <v>WECC</v>
      </c>
      <c r="AM466" s="375" t="s">
        <v>425</v>
      </c>
      <c r="AN466" s="375" t="s">
        <v>427</v>
      </c>
      <c r="AO466" s="762">
        <f t="shared" si="61"/>
        <v>6.9260000000000002</v>
      </c>
      <c r="AP466" s="375" t="s">
        <v>392</v>
      </c>
      <c r="AQ466" s="937">
        <f t="shared" si="52"/>
        <v>1.850973058584133E-6</v>
      </c>
      <c r="AR466" s="375" t="s">
        <v>399</v>
      </c>
      <c r="AS466" s="375" t="str">
        <f t="shared" ca="1" si="62"/>
        <v>Electric tab Row 188-198 for WECC PWR when Inputs tab E710 = WECC</v>
      </c>
      <c r="AT466" s="831" t="s">
        <v>422</v>
      </c>
    </row>
    <row r="467" spans="1:46" x14ac:dyDescent="0.4">
      <c r="A467" s="428" t="s">
        <v>406</v>
      </c>
      <c r="B467" s="375" t="str">
        <f t="shared" ca="1" si="47"/>
        <v>WECC</v>
      </c>
      <c r="C467" s="375" t="str">
        <f t="shared" si="53"/>
        <v>25%natural gas_19%coal_0%oil_5%nuclear_33%hydro_9%wind_6%solar_3%other</v>
      </c>
      <c r="D467" s="375" t="s">
        <v>387</v>
      </c>
      <c r="E467" s="375" t="s">
        <v>400</v>
      </c>
      <c r="F467" s="763">
        <f>B145/1000/10^6/0.000293071</f>
        <v>7.1905446419642264E-6</v>
      </c>
      <c r="G467" s="375" t="s">
        <v>399</v>
      </c>
      <c r="H467" s="831" t="str">
        <f ca="1" xml:space="preserve"> CONCATENATE("Electric tab Row 144-154 for ", B467, " ", A467, " when Inputs tab E710 = ",B467)</f>
        <v>Electric tab Row 144-154 for WECC Mix when Inputs tab E710 = WECC</v>
      </c>
      <c r="I467" s="428" t="s">
        <v>232</v>
      </c>
      <c r="J467" s="375" t="str">
        <f t="shared" ca="1" si="48"/>
        <v>WECC</v>
      </c>
      <c r="K467" s="375" t="s">
        <v>52</v>
      </c>
      <c r="L467" s="378"/>
      <c r="M467" s="824">
        <f t="shared" si="56"/>
        <v>0.32</v>
      </c>
      <c r="N467" s="375" t="s">
        <v>392</v>
      </c>
      <c r="O467" s="375" t="s">
        <v>400</v>
      </c>
      <c r="P467" s="763">
        <f t="shared" si="63"/>
        <v>8.0000018956346939E-6</v>
      </c>
      <c r="Q467" s="375" t="s">
        <v>399</v>
      </c>
      <c r="R467" s="831" t="str">
        <f t="shared" ca="1" si="64"/>
        <v>Electric tab Row 144-154 for Natural gas Boiler when Inputs tab E710 = WECC</v>
      </c>
      <c r="S467" s="428" t="s">
        <v>49</v>
      </c>
      <c r="T467" s="375" t="s">
        <v>418</v>
      </c>
      <c r="U467" s="375" t="str">
        <f t="shared" ca="1" si="49"/>
        <v>WECC</v>
      </c>
      <c r="V467" s="375" t="s">
        <v>52</v>
      </c>
      <c r="W467" s="378"/>
      <c r="X467" s="824">
        <f t="shared" si="57"/>
        <v>0.34699999999999998</v>
      </c>
      <c r="Y467" s="375" t="s">
        <v>392</v>
      </c>
      <c r="Z467" s="375" t="s">
        <v>400</v>
      </c>
      <c r="AA467" s="763">
        <f>M$150/1000/10^6/0.000293071</f>
        <v>1.0310002442999212E-3</v>
      </c>
      <c r="AB467" s="375" t="s">
        <v>399</v>
      </c>
      <c r="AC467" s="831" t="str">
        <f t="shared" ca="1" si="58"/>
        <v>Electric tab Row 144-154 for Coal Boiler when Inputs tab E710 = WECC</v>
      </c>
      <c r="AD467" s="428" t="s">
        <v>263</v>
      </c>
      <c r="AE467" s="375" t="str">
        <f t="shared" ca="1" si="50"/>
        <v>WECC</v>
      </c>
      <c r="AF467" s="375" t="s">
        <v>393</v>
      </c>
      <c r="AG467" s="375">
        <f t="shared" si="59"/>
        <v>2.1331504358719799E-8</v>
      </c>
      <c r="AH467" s="375" t="s">
        <v>399</v>
      </c>
      <c r="AI467" s="375" t="str">
        <f t="shared" ca="1" si="60"/>
        <v>Electric tab Row 188-198 for WECC Hydro when Inputs tab E710 = WECC</v>
      </c>
      <c r="AJ467" s="375" t="s">
        <v>422</v>
      </c>
      <c r="AK467" s="428" t="s">
        <v>277</v>
      </c>
      <c r="AL467" s="375" t="str">
        <f t="shared" ca="1" si="51"/>
        <v>WECC</v>
      </c>
      <c r="AM467" s="375" t="s">
        <v>425</v>
      </c>
      <c r="AN467" s="375" t="s">
        <v>427</v>
      </c>
      <c r="AO467" s="762">
        <f t="shared" si="61"/>
        <v>6.9260000000000002</v>
      </c>
      <c r="AP467" s="375" t="s">
        <v>393</v>
      </c>
      <c r="AQ467" s="937">
        <f t="shared" si="52"/>
        <v>2.7677529171650174E-9</v>
      </c>
      <c r="AR467" s="375" t="s">
        <v>399</v>
      </c>
      <c r="AS467" s="375" t="str">
        <f t="shared" ca="1" si="62"/>
        <v>Electric tab Row 188-198 for WECC PWR when Inputs tab E710 = WECC</v>
      </c>
      <c r="AT467" s="831" t="s">
        <v>422</v>
      </c>
    </row>
    <row r="468" spans="1:46" x14ac:dyDescent="0.4">
      <c r="A468" s="428" t="s">
        <v>406</v>
      </c>
      <c r="B468" s="375" t="str">
        <f t="shared" ca="1" si="47"/>
        <v>WECC</v>
      </c>
      <c r="C468" s="375" t="str">
        <f t="shared" si="53"/>
        <v>25%natural gas_19%coal_0%oil_5%nuclear_33%hydro_9%wind_6%solar_3%other</v>
      </c>
      <c r="D468" s="375" t="s">
        <v>388</v>
      </c>
      <c r="E468" s="375" t="s">
        <v>400</v>
      </c>
      <c r="F468" s="763">
        <f t="shared" ref="F468:F477" si="65">B146/1000/10^6/0.000293071</f>
        <v>8.8178143243091185E-5</v>
      </c>
      <c r="G468" s="375" t="s">
        <v>399</v>
      </c>
      <c r="H468" s="831" t="str">
        <f t="shared" ref="H468:H477" ca="1" si="66" xml:space="preserve"> CONCATENATE("Electric tab Row 144-154 for ", B468, " ", A468, " when Inputs tab E710 = ",B468)</f>
        <v>Electric tab Row 144-154 for WECC Mix when Inputs tab E710 = WECC</v>
      </c>
      <c r="I468" s="428" t="s">
        <v>232</v>
      </c>
      <c r="J468" s="375" t="str">
        <f t="shared" ca="1" si="48"/>
        <v>WECC</v>
      </c>
      <c r="K468" s="375" t="s">
        <v>52</v>
      </c>
      <c r="L468" s="378"/>
      <c r="M468" s="824">
        <f t="shared" si="56"/>
        <v>0.32</v>
      </c>
      <c r="N468" s="375" t="s">
        <v>393</v>
      </c>
      <c r="O468" s="375" t="s">
        <v>400</v>
      </c>
      <c r="P468" s="763">
        <f t="shared" si="63"/>
        <v>7.4250017593859499E-6</v>
      </c>
      <c r="Q468" s="375" t="s">
        <v>399</v>
      </c>
      <c r="R468" s="831" t="str">
        <f t="shared" ca="1" si="64"/>
        <v>Electric tab Row 144-154 for Natural gas Boiler when Inputs tab E710 = WECC</v>
      </c>
      <c r="S468" s="428" t="s">
        <v>49</v>
      </c>
      <c r="T468" s="375" t="s">
        <v>418</v>
      </c>
      <c r="U468" s="375" t="str">
        <f t="shared" ca="1" si="49"/>
        <v>WECC</v>
      </c>
      <c r="V468" s="375" t="s">
        <v>52</v>
      </c>
      <c r="W468" s="378"/>
      <c r="X468" s="824">
        <f t="shared" si="57"/>
        <v>0.34699999999999998</v>
      </c>
      <c r="Y468" s="375" t="s">
        <v>393</v>
      </c>
      <c r="Z468" s="375" t="s">
        <v>400</v>
      </c>
      <c r="AA468" s="763">
        <f>M$151/1000/10^6/0.000293071</f>
        <v>1.0621002516692011E-5</v>
      </c>
      <c r="AB468" s="375" t="s">
        <v>399</v>
      </c>
      <c r="AC468" s="831" t="str">
        <f t="shared" ca="1" si="58"/>
        <v>Electric tab Row 144-154 for Coal Boiler when Inputs tab E710 = WECC</v>
      </c>
      <c r="AD468" s="428" t="s">
        <v>263</v>
      </c>
      <c r="AE468" s="375" t="str">
        <f t="shared" ca="1" si="50"/>
        <v>WECC</v>
      </c>
      <c r="AF468" s="375" t="s">
        <v>394</v>
      </c>
      <c r="AG468" s="375">
        <f t="shared" si="59"/>
        <v>4.8141699607812184E-8</v>
      </c>
      <c r="AH468" s="375" t="s">
        <v>399</v>
      </c>
      <c r="AI468" s="375" t="str">
        <f t="shared" ca="1" si="60"/>
        <v>Electric tab Row 188-198 for WECC Hydro when Inputs tab E710 = WECC</v>
      </c>
      <c r="AJ468" s="375" t="s">
        <v>422</v>
      </c>
      <c r="AK468" s="428" t="s">
        <v>277</v>
      </c>
      <c r="AL468" s="375" t="str">
        <f t="shared" ca="1" si="51"/>
        <v>WECC</v>
      </c>
      <c r="AM468" s="375" t="s">
        <v>425</v>
      </c>
      <c r="AN468" s="375" t="s">
        <v>427</v>
      </c>
      <c r="AO468" s="762">
        <f t="shared" si="61"/>
        <v>6.9260000000000002</v>
      </c>
      <c r="AP468" s="375" t="s">
        <v>394</v>
      </c>
      <c r="AQ468" s="937">
        <f t="shared" si="52"/>
        <v>5.7785788710219174E-9</v>
      </c>
      <c r="AR468" s="375" t="s">
        <v>399</v>
      </c>
      <c r="AS468" s="375" t="str">
        <f t="shared" ca="1" si="62"/>
        <v>Electric tab Row 188-198 for WECC PWR when Inputs tab E710 = WECC</v>
      </c>
      <c r="AT468" s="831" t="s">
        <v>422</v>
      </c>
    </row>
    <row r="469" spans="1:46" x14ac:dyDescent="0.4">
      <c r="A469" s="428" t="s">
        <v>406</v>
      </c>
      <c r="B469" s="375" t="str">
        <f t="shared" ca="1" si="47"/>
        <v>WECC</v>
      </c>
      <c r="C469" s="375" t="str">
        <f t="shared" si="53"/>
        <v>25%natural gas_19%coal_0%oil_5%nuclear_33%hydro_9%wind_6%solar_3%other</v>
      </c>
      <c r="D469" s="375" t="s">
        <v>389</v>
      </c>
      <c r="E469" s="375" t="s">
        <v>400</v>
      </c>
      <c r="F469" s="763">
        <f t="shared" si="65"/>
        <v>3.4462363414098995E-4</v>
      </c>
      <c r="G469" s="375" t="s">
        <v>399</v>
      </c>
      <c r="H469" s="831" t="str">
        <f t="shared" ca="1" si="66"/>
        <v>Electric tab Row 144-154 for WECC Mix when Inputs tab E710 = WECC</v>
      </c>
      <c r="I469" s="428" t="s">
        <v>232</v>
      </c>
      <c r="J469" s="375" t="str">
        <f t="shared" ca="1" si="48"/>
        <v>WECC</v>
      </c>
      <c r="K469" s="375" t="s">
        <v>52</v>
      </c>
      <c r="L469" s="378"/>
      <c r="M469" s="824">
        <f t="shared" si="56"/>
        <v>0.32</v>
      </c>
      <c r="N469" s="375" t="s">
        <v>394</v>
      </c>
      <c r="O469" s="375" t="s">
        <v>400</v>
      </c>
      <c r="P469" s="763">
        <f t="shared" si="63"/>
        <v>1.9260004563740521E-5</v>
      </c>
      <c r="Q469" s="375" t="s">
        <v>399</v>
      </c>
      <c r="R469" s="831" t="str">
        <f t="shared" ca="1" si="64"/>
        <v>Electric tab Row 144-154 for Natural gas Boiler when Inputs tab E710 = WECC</v>
      </c>
      <c r="S469" s="428" t="s">
        <v>49</v>
      </c>
      <c r="T469" s="375" t="s">
        <v>418</v>
      </c>
      <c r="U469" s="375" t="str">
        <f t="shared" ca="1" si="49"/>
        <v>WECC</v>
      </c>
      <c r="V469" s="375" t="s">
        <v>52</v>
      </c>
      <c r="W469" s="378"/>
      <c r="X469" s="824">
        <f t="shared" si="57"/>
        <v>0.34699999999999998</v>
      </c>
      <c r="Y469" s="375" t="s">
        <v>394</v>
      </c>
      <c r="Z469" s="375" t="s">
        <v>400</v>
      </c>
      <c r="AA469" s="763">
        <f>M$152/1000/10^6/0.000293071</f>
        <v>2.0007004740745414E-5</v>
      </c>
      <c r="AB469" s="375" t="s">
        <v>399</v>
      </c>
      <c r="AC469" s="831" t="str">
        <f t="shared" ca="1" si="58"/>
        <v>Electric tab Row 144-154 for Coal Boiler when Inputs tab E710 = WECC</v>
      </c>
      <c r="AD469" s="428" t="s">
        <v>263</v>
      </c>
      <c r="AE469" s="375" t="str">
        <f t="shared" ca="1" si="50"/>
        <v>WECC</v>
      </c>
      <c r="AF469" s="375" t="s">
        <v>395</v>
      </c>
      <c r="AG469" s="375">
        <f t="shared" si="59"/>
        <v>1.7268557050030884E-6</v>
      </c>
      <c r="AH469" s="375" t="s">
        <v>399</v>
      </c>
      <c r="AI469" s="375" t="str">
        <f t="shared" ca="1" si="60"/>
        <v>Electric tab Row 188-198 for WECC Hydro when Inputs tab E710 = WECC</v>
      </c>
      <c r="AJ469" s="375" t="s">
        <v>422</v>
      </c>
      <c r="AK469" s="428" t="s">
        <v>277</v>
      </c>
      <c r="AL469" s="375" t="str">
        <f t="shared" ca="1" si="51"/>
        <v>WECC</v>
      </c>
      <c r="AM469" s="375" t="s">
        <v>425</v>
      </c>
      <c r="AN469" s="375" t="s">
        <v>427</v>
      </c>
      <c r="AO469" s="762">
        <f t="shared" si="61"/>
        <v>6.9260000000000002</v>
      </c>
      <c r="AP469" s="375" t="s">
        <v>395</v>
      </c>
      <c r="AQ469" s="937">
        <f t="shared" si="52"/>
        <v>7.1152608208073595E-7</v>
      </c>
      <c r="AR469" s="375" t="s">
        <v>399</v>
      </c>
      <c r="AS469" s="375" t="str">
        <f t="shared" ca="1" si="62"/>
        <v>Electric tab Row 188-198 for WECC PWR when Inputs tab E710 = WECC</v>
      </c>
      <c r="AT469" s="831" t="s">
        <v>422</v>
      </c>
    </row>
    <row r="470" spans="1:46" x14ac:dyDescent="0.4">
      <c r="A470" s="428" t="s">
        <v>406</v>
      </c>
      <c r="B470" s="375" t="str">
        <f t="shared" ca="1" si="47"/>
        <v>WECC</v>
      </c>
      <c r="C470" s="375" t="str">
        <f t="shared" si="53"/>
        <v>25%natural gas_19%coal_0%oil_5%nuclear_33%hydro_9%wind_6%solar_3%other</v>
      </c>
      <c r="D470" s="375" t="s">
        <v>390</v>
      </c>
      <c r="E470" s="375" t="s">
        <v>400</v>
      </c>
      <c r="F470" s="763">
        <f t="shared" si="65"/>
        <v>9.2921127795710443E-5</v>
      </c>
      <c r="G470" s="375" t="s">
        <v>399</v>
      </c>
      <c r="H470" s="831" t="str">
        <f t="shared" ca="1" si="66"/>
        <v>Electric tab Row 144-154 for WECC Mix when Inputs tab E710 = WECC</v>
      </c>
      <c r="I470" s="428" t="s">
        <v>232</v>
      </c>
      <c r="J470" s="375" t="str">
        <f t="shared" ca="1" si="48"/>
        <v>WECC</v>
      </c>
      <c r="K470" s="375" t="s">
        <v>52</v>
      </c>
      <c r="L470" s="378"/>
      <c r="M470" s="824">
        <f t="shared" si="56"/>
        <v>0.32</v>
      </c>
      <c r="N470" s="375" t="s">
        <v>395</v>
      </c>
      <c r="O470" s="375" t="s">
        <v>400</v>
      </c>
      <c r="P470" s="763">
        <f t="shared" si="63"/>
        <v>1.1000002606497705E-5</v>
      </c>
      <c r="Q470" s="375" t="s">
        <v>399</v>
      </c>
      <c r="R470" s="831" t="str">
        <f t="shared" ca="1" si="64"/>
        <v>Electric tab Row 144-154 for Natural gas Boiler when Inputs tab E710 = WECC</v>
      </c>
      <c r="S470" s="428" t="s">
        <v>49</v>
      </c>
      <c r="T470" s="375" t="s">
        <v>418</v>
      </c>
      <c r="U470" s="375" t="str">
        <f t="shared" ca="1" si="49"/>
        <v>WECC</v>
      </c>
      <c r="V470" s="375" t="s">
        <v>52</v>
      </c>
      <c r="W470" s="378"/>
      <c r="X470" s="824">
        <f t="shared" si="57"/>
        <v>0.34699999999999998</v>
      </c>
      <c r="Y470" s="375" t="s">
        <v>395</v>
      </c>
      <c r="Z470" s="375" t="s">
        <v>400</v>
      </c>
      <c r="AA470" s="763">
        <f>M$153/1000/10^6/0.000293071</f>
        <v>1.000000236954337E-5</v>
      </c>
      <c r="AB470" s="375" t="s">
        <v>399</v>
      </c>
      <c r="AC470" s="831" t="str">
        <f t="shared" ca="1" si="58"/>
        <v>Electric tab Row 144-154 for Coal Boiler when Inputs tab E710 = WECC</v>
      </c>
      <c r="AD470" s="428" t="s">
        <v>263</v>
      </c>
      <c r="AE470" s="375" t="str">
        <f t="shared" ca="1" si="50"/>
        <v>WECC</v>
      </c>
      <c r="AF470" s="375" t="s">
        <v>396</v>
      </c>
      <c r="AG470" s="375">
        <f t="shared" si="59"/>
        <v>1.9548096193362933E-8</v>
      </c>
      <c r="AH470" s="375" t="s">
        <v>399</v>
      </c>
      <c r="AI470" s="375" t="str">
        <f t="shared" ca="1" si="60"/>
        <v>Electric tab Row 188-198 for WECC Hydro when Inputs tab E710 = WECC</v>
      </c>
      <c r="AJ470" s="375" t="s">
        <v>422</v>
      </c>
      <c r="AK470" s="428" t="s">
        <v>277</v>
      </c>
      <c r="AL470" s="375" t="str">
        <f t="shared" ca="1" si="51"/>
        <v>WECC</v>
      </c>
      <c r="AM470" s="375" t="s">
        <v>425</v>
      </c>
      <c r="AN470" s="375" t="s">
        <v>427</v>
      </c>
      <c r="AO470" s="762">
        <f t="shared" si="61"/>
        <v>6.9260000000000002</v>
      </c>
      <c r="AP470" s="375" t="s">
        <v>396</v>
      </c>
      <c r="AQ470" s="937">
        <f t="shared" si="52"/>
        <v>4.3621703293846641E-9</v>
      </c>
      <c r="AR470" s="375" t="s">
        <v>399</v>
      </c>
      <c r="AS470" s="375" t="str">
        <f t="shared" ca="1" si="62"/>
        <v>Electric tab Row 188-198 for WECC PWR when Inputs tab E710 = WECC</v>
      </c>
      <c r="AT470" s="831" t="s">
        <v>422</v>
      </c>
    </row>
    <row r="471" spans="1:46" x14ac:dyDescent="0.4">
      <c r="A471" s="428" t="s">
        <v>406</v>
      </c>
      <c r="B471" s="375" t="str">
        <f t="shared" ca="1" si="47"/>
        <v>WECC</v>
      </c>
      <c r="C471" s="375" t="str">
        <f t="shared" si="53"/>
        <v>25%natural gas_19%coal_0%oil_5%nuclear_33%hydro_9%wind_6%solar_3%other</v>
      </c>
      <c r="D471" s="375" t="s">
        <v>391</v>
      </c>
      <c r="E471" s="375" t="s">
        <v>400</v>
      </c>
      <c r="F471" s="763">
        <f t="shared" si="65"/>
        <v>5.9704071511841319E-5</v>
      </c>
      <c r="G471" s="375" t="s">
        <v>399</v>
      </c>
      <c r="H471" s="831" t="str">
        <f t="shared" ca="1" si="66"/>
        <v>Electric tab Row 144-154 for WECC Mix when Inputs tab E710 = WECC</v>
      </c>
      <c r="I471" s="428" t="s">
        <v>232</v>
      </c>
      <c r="J471" s="375" t="str">
        <f t="shared" ca="1" si="48"/>
        <v>WECC</v>
      </c>
      <c r="K471" s="375" t="s">
        <v>52</v>
      </c>
      <c r="L471" s="378"/>
      <c r="M471" s="824">
        <f t="shared" si="56"/>
        <v>0.32</v>
      </c>
      <c r="N471" s="375" t="s">
        <v>396</v>
      </c>
      <c r="O471" s="375" t="s">
        <v>400</v>
      </c>
      <c r="P471" s="763">
        <f t="shared" si="63"/>
        <v>1.0000002369543367E-6</v>
      </c>
      <c r="Q471" s="375" t="s">
        <v>399</v>
      </c>
      <c r="R471" s="831" t="str">
        <f t="shared" ca="1" si="64"/>
        <v>Electric tab Row 144-154 for Natural gas Boiler when Inputs tab E710 = WECC</v>
      </c>
      <c r="S471" s="428" t="s">
        <v>49</v>
      </c>
      <c r="T471" s="375" t="s">
        <v>418</v>
      </c>
      <c r="U471" s="375" t="str">
        <f t="shared" ca="1" si="49"/>
        <v>WECC</v>
      </c>
      <c r="V471" s="375" t="s">
        <v>52</v>
      </c>
      <c r="W471" s="378"/>
      <c r="X471" s="824">
        <f t="shared" si="57"/>
        <v>0.34699999999999998</v>
      </c>
      <c r="Y471" s="375" t="s">
        <v>396</v>
      </c>
      <c r="Z471" s="375" t="s">
        <v>400</v>
      </c>
      <c r="AA471" s="763">
        <f>M$154/1000/10^6/0.000293071</f>
        <v>1.6000003791269388E-5</v>
      </c>
      <c r="AB471" s="375" t="s">
        <v>399</v>
      </c>
      <c r="AC471" s="831" t="str">
        <f t="shared" ca="1" si="58"/>
        <v>Electric tab Row 144-154 for Coal Boiler when Inputs tab E710 = WECC</v>
      </c>
      <c r="AD471" s="430" t="s">
        <v>263</v>
      </c>
      <c r="AE471" s="832" t="str">
        <f t="shared" ca="1" si="50"/>
        <v>WECC</v>
      </c>
      <c r="AF471" s="832" t="s">
        <v>397</v>
      </c>
      <c r="AG471" s="832">
        <f t="shared" si="59"/>
        <v>2.0790708020529689E-3</v>
      </c>
      <c r="AH471" s="832" t="s">
        <v>399</v>
      </c>
      <c r="AI471" s="832" t="str">
        <f t="shared" ca="1" si="60"/>
        <v>Electric tab Row 188-198 for WECC Hydro when Inputs tab E710 = WECC</v>
      </c>
      <c r="AJ471" s="832" t="s">
        <v>422</v>
      </c>
      <c r="AK471" s="428" t="s">
        <v>277</v>
      </c>
      <c r="AL471" s="375" t="str">
        <f t="shared" ca="1" si="51"/>
        <v>WECC</v>
      </c>
      <c r="AM471" s="375" t="s">
        <v>425</v>
      </c>
      <c r="AN471" s="375" t="s">
        <v>427</v>
      </c>
      <c r="AO471" s="762">
        <f t="shared" si="61"/>
        <v>6.9260000000000002</v>
      </c>
      <c r="AP471" s="375" t="s">
        <v>397</v>
      </c>
      <c r="AQ471" s="937">
        <f t="shared" si="52"/>
        <v>4.4165937290459935E-4</v>
      </c>
      <c r="AR471" s="375" t="s">
        <v>399</v>
      </c>
      <c r="AS471" s="375" t="str">
        <f t="shared" ca="1" si="62"/>
        <v>Electric tab Row 188-198 for WECC PWR when Inputs tab E710 = WECC</v>
      </c>
      <c r="AT471" s="831" t="s">
        <v>422</v>
      </c>
    </row>
    <row r="472" spans="1:46" x14ac:dyDescent="0.4">
      <c r="A472" s="428" t="s">
        <v>406</v>
      </c>
      <c r="B472" s="375" t="str">
        <f t="shared" ca="1" si="47"/>
        <v>WECC</v>
      </c>
      <c r="C472" s="375" t="str">
        <f t="shared" si="53"/>
        <v>25%natural gas_19%coal_0%oil_5%nuclear_33%hydro_9%wind_6%solar_3%other</v>
      </c>
      <c r="D472" s="375" t="s">
        <v>392</v>
      </c>
      <c r="E472" s="375" t="s">
        <v>400</v>
      </c>
      <c r="F472" s="763">
        <f t="shared" si="65"/>
        <v>2.0895024897705922E-4</v>
      </c>
      <c r="G472" s="375" t="s">
        <v>399</v>
      </c>
      <c r="H472" s="831" t="str">
        <f t="shared" ca="1" si="66"/>
        <v>Electric tab Row 144-154 for WECC Mix when Inputs tab E710 = WECC</v>
      </c>
      <c r="I472" s="428" t="s">
        <v>232</v>
      </c>
      <c r="J472" s="375" t="str">
        <f t="shared" ca="1" si="48"/>
        <v>WECC</v>
      </c>
      <c r="K472" s="375" t="s">
        <v>52</v>
      </c>
      <c r="L472" s="378"/>
      <c r="M472" s="824">
        <f t="shared" si="56"/>
        <v>0.32</v>
      </c>
      <c r="N472" s="375" t="s">
        <v>397</v>
      </c>
      <c r="O472" s="375" t="s">
        <v>400</v>
      </c>
      <c r="P472" s="763">
        <f t="shared" si="63"/>
        <v>0.6326032152433898</v>
      </c>
      <c r="Q472" s="375" t="s">
        <v>399</v>
      </c>
      <c r="R472" s="831" t="str">
        <f t="shared" ca="1" si="64"/>
        <v>Electric tab Row 144-154 for Natural gas Boiler when Inputs tab E710 = WECC</v>
      </c>
      <c r="S472" s="428" t="s">
        <v>49</v>
      </c>
      <c r="T472" s="375" t="s">
        <v>418</v>
      </c>
      <c r="U472" s="375" t="str">
        <f t="shared" ca="1" si="49"/>
        <v>WECC</v>
      </c>
      <c r="V472" s="375" t="s">
        <v>52</v>
      </c>
      <c r="W472" s="378"/>
      <c r="X472" s="824">
        <f t="shared" si="57"/>
        <v>0.34699999999999998</v>
      </c>
      <c r="Y472" s="375" t="s">
        <v>397</v>
      </c>
      <c r="Z472" s="375" t="s">
        <v>400</v>
      </c>
      <c r="AA472" s="763">
        <f>M$155/1000/10^6/0.000293071</f>
        <v>0.98348663117180668</v>
      </c>
      <c r="AB472" s="375" t="s">
        <v>399</v>
      </c>
      <c r="AC472" s="831" t="str">
        <f t="shared" ca="1" si="58"/>
        <v>Electric tab Row 144-154 for Coal Boiler when Inputs tab E710 = WECC</v>
      </c>
      <c r="AK472" s="428" t="s">
        <v>277</v>
      </c>
      <c r="AL472" s="375" t="str">
        <f t="shared" ca="1" si="51"/>
        <v>WECC</v>
      </c>
      <c r="AM472" s="375" t="s">
        <v>425</v>
      </c>
      <c r="AN472" s="375" t="s">
        <v>426</v>
      </c>
      <c r="AO472" s="762">
        <f t="shared" si="61"/>
        <v>6.9260000000000002</v>
      </c>
      <c r="AP472" s="375" t="s">
        <v>387</v>
      </c>
      <c r="AQ472" s="937">
        <f t="shared" ref="AQ472:AQ482" si="67">V189/1000/10^6/0.000293071</f>
        <v>3.906684848392738E-7</v>
      </c>
      <c r="AR472" s="375" t="s">
        <v>399</v>
      </c>
      <c r="AS472" s="375" t="str">
        <f ca="1">CONCATENATE("Electric tab Row 188-198 for ", AL472, " ", "BRW", " when Inputs tab E710 = ", AL472)</f>
        <v>Electric tab Row 188-198 for WECC BRW when Inputs tab E710 = WECC</v>
      </c>
      <c r="AT472" s="831" t="s">
        <v>422</v>
      </c>
    </row>
    <row r="473" spans="1:46" x14ac:dyDescent="0.4">
      <c r="A473" s="428" t="s">
        <v>406</v>
      </c>
      <c r="B473" s="375" t="str">
        <f t="shared" ca="1" si="47"/>
        <v>WECC</v>
      </c>
      <c r="C473" s="375" t="str">
        <f t="shared" si="53"/>
        <v>25%natural gas_19%coal_0%oil_5%nuclear_33%hydro_9%wind_6%solar_3%other</v>
      </c>
      <c r="D473" s="375" t="s">
        <v>393</v>
      </c>
      <c r="E473" s="375" t="s">
        <v>400</v>
      </c>
      <c r="F473" s="763">
        <f t="shared" si="65"/>
        <v>3.805559898577948E-6</v>
      </c>
      <c r="G473" s="375" t="s">
        <v>399</v>
      </c>
      <c r="H473" s="831" t="str">
        <f t="shared" ca="1" si="66"/>
        <v>Electric tab Row 144-154 for WECC Mix when Inputs tab E710 = WECC</v>
      </c>
      <c r="I473" s="428" t="s">
        <v>232</v>
      </c>
      <c r="J473" s="375" t="str">
        <f t="shared" ca="1" si="48"/>
        <v>WECC</v>
      </c>
      <c r="K473" s="375" t="s">
        <v>52</v>
      </c>
      <c r="L473" s="378"/>
      <c r="M473" s="824">
        <f t="shared" si="56"/>
        <v>0.32</v>
      </c>
      <c r="N473" s="375" t="s">
        <v>387</v>
      </c>
      <c r="O473" s="375" t="s">
        <v>401</v>
      </c>
      <c r="P473" s="378">
        <f>(I145+I189)/1000/10^6/0.000293071</f>
        <v>3.3811816377650525E-5</v>
      </c>
      <c r="Q473" s="375" t="s">
        <v>399</v>
      </c>
      <c r="R473" s="831" t="str">
        <f ca="1">CONCATENATE("Electric tab Row 144-154 plus Row 188-198 for ", I473, " ", K473, " when Inputs tab E710 = ", J473)</f>
        <v>Electric tab Row 144-154 plus Row 188-198 for Natural gas Boiler when Inputs tab E710 = WECC</v>
      </c>
      <c r="S473" s="428" t="s">
        <v>49</v>
      </c>
      <c r="T473" s="375" t="s">
        <v>418</v>
      </c>
      <c r="U473" s="375" t="str">
        <f t="shared" ca="1" si="49"/>
        <v>WECC</v>
      </c>
      <c r="V473" s="375" t="s">
        <v>52</v>
      </c>
      <c r="W473" s="378"/>
      <c r="X473" s="824">
        <f t="shared" si="57"/>
        <v>0.34699999999999998</v>
      </c>
      <c r="Y473" s="375" t="s">
        <v>387</v>
      </c>
      <c r="Z473" s="375" t="s">
        <v>401</v>
      </c>
      <c r="AA473" s="378">
        <f>(M$145+M$189)/1000/10^6/0.000293071</f>
        <v>1.5811812112472456E-5</v>
      </c>
      <c r="AB473" s="375" t="s">
        <v>399</v>
      </c>
      <c r="AC473" s="831" t="str">
        <f t="shared" ref="AC473:AC483" ca="1" si="68">CONCATENATE("Electric tab Row 144-154 plus Row 188-198 for ", S473, " ", V473, " when Inputs tab E710 = ", U473)</f>
        <v>Electric tab Row 144-154 plus Row 188-198 for Coal Boiler when Inputs tab E710 = WECC</v>
      </c>
      <c r="AK473" s="428" t="s">
        <v>277</v>
      </c>
      <c r="AL473" s="375" t="str">
        <f t="shared" ca="1" si="51"/>
        <v>WECC</v>
      </c>
      <c r="AM473" s="375" t="s">
        <v>425</v>
      </c>
      <c r="AN473" s="375" t="s">
        <v>426</v>
      </c>
      <c r="AO473" s="762">
        <f t="shared" si="61"/>
        <v>6.9260000000000002</v>
      </c>
      <c r="AP473" s="375" t="s">
        <v>388</v>
      </c>
      <c r="AQ473" s="937">
        <f t="shared" si="67"/>
        <v>2.2846179932679242E-6</v>
      </c>
      <c r="AR473" s="375" t="s">
        <v>399</v>
      </c>
      <c r="AS473" s="375" t="str">
        <f t="shared" ref="AS473:AS482" ca="1" si="69">CONCATENATE("Electric tab Row 188-198 for ", AL473, " ", "BRW", " when Inputs tab E710 = ", AL473)</f>
        <v>Electric tab Row 188-198 for WECC BRW when Inputs tab E710 = WECC</v>
      </c>
      <c r="AT473" s="831" t="s">
        <v>422</v>
      </c>
    </row>
    <row r="474" spans="1:46" x14ac:dyDescent="0.4">
      <c r="A474" s="428" t="s">
        <v>406</v>
      </c>
      <c r="B474" s="375" t="str">
        <f t="shared" ca="1" si="47"/>
        <v>WECC</v>
      </c>
      <c r="C474" s="375" t="str">
        <f t="shared" si="53"/>
        <v>25%natural gas_19%coal_0%oil_5%nuclear_33%hydro_9%wind_6%solar_3%other</v>
      </c>
      <c r="D474" s="375" t="s">
        <v>394</v>
      </c>
      <c r="E474" s="375" t="s">
        <v>400</v>
      </c>
      <c r="F474" s="763">
        <f t="shared" si="65"/>
        <v>8.3085777223138365E-6</v>
      </c>
      <c r="G474" s="375" t="s">
        <v>399</v>
      </c>
      <c r="H474" s="831" t="str">
        <f t="shared" ca="1" si="66"/>
        <v>Electric tab Row 144-154 for WECC Mix when Inputs tab E710 = WECC</v>
      </c>
      <c r="I474" s="428" t="s">
        <v>232</v>
      </c>
      <c r="J474" s="375" t="str">
        <f t="shared" ca="1" si="48"/>
        <v>WECC</v>
      </c>
      <c r="K474" s="375" t="s">
        <v>52</v>
      </c>
      <c r="L474" s="378"/>
      <c r="M474" s="824">
        <f t="shared" si="56"/>
        <v>0.32</v>
      </c>
      <c r="N474" s="375" t="s">
        <v>388</v>
      </c>
      <c r="O474" s="375" t="s">
        <v>401</v>
      </c>
      <c r="P474" s="378">
        <f t="shared" ref="P474:P483" si="70">(I146+I190)/1000/10^6/0.000293071</f>
        <v>5.0046184298062552E-4</v>
      </c>
      <c r="Q474" s="375" t="s">
        <v>399</v>
      </c>
      <c r="R474" s="831" t="str">
        <f t="shared" ref="R474:R483" ca="1" si="71">CONCATENATE("Electric tab Row 144-154 plus Row 188-198 for ", I474, " ", K474, " when Inputs tab E710 = ", J474)</f>
        <v>Electric tab Row 144-154 plus Row 188-198 for Natural gas Boiler when Inputs tab E710 = WECC</v>
      </c>
      <c r="S474" s="428" t="s">
        <v>49</v>
      </c>
      <c r="T474" s="375" t="s">
        <v>418</v>
      </c>
      <c r="U474" s="375" t="str">
        <f t="shared" ca="1" si="49"/>
        <v>WECC</v>
      </c>
      <c r="V474" s="375" t="s">
        <v>52</v>
      </c>
      <c r="W474" s="378"/>
      <c r="X474" s="824">
        <f t="shared" si="57"/>
        <v>0.34699999999999998</v>
      </c>
      <c r="Y474" s="375" t="s">
        <v>388</v>
      </c>
      <c r="Z474" s="375" t="s">
        <v>401</v>
      </c>
      <c r="AA474" s="378">
        <f>(M$146+M$190)/1000/10^6/0.000293071</f>
        <v>1.3246175578142942E-4</v>
      </c>
      <c r="AB474" s="375" t="s">
        <v>399</v>
      </c>
      <c r="AC474" s="831" t="str">
        <f t="shared" ca="1" si="68"/>
        <v>Electric tab Row 144-154 plus Row 188-198 for Coal Boiler when Inputs tab E710 = WECC</v>
      </c>
      <c r="AK474" s="428" t="s">
        <v>277</v>
      </c>
      <c r="AL474" s="375" t="str">
        <f t="shared" ca="1" si="51"/>
        <v>WECC</v>
      </c>
      <c r="AM474" s="375" t="s">
        <v>425</v>
      </c>
      <c r="AN474" s="375" t="s">
        <v>426</v>
      </c>
      <c r="AO474" s="762">
        <f t="shared" si="61"/>
        <v>6.9260000000000002</v>
      </c>
      <c r="AP474" s="375" t="s">
        <v>389</v>
      </c>
      <c r="AQ474" s="937">
        <f t="shared" si="67"/>
        <v>4.8056589315032066E-7</v>
      </c>
      <c r="AR474" s="375" t="s">
        <v>399</v>
      </c>
      <c r="AS474" s="375" t="str">
        <f t="shared" ca="1" si="69"/>
        <v>Electric tab Row 188-198 for WECC BRW when Inputs tab E710 = WECC</v>
      </c>
      <c r="AT474" s="831" t="s">
        <v>422</v>
      </c>
    </row>
    <row r="475" spans="1:46" x14ac:dyDescent="0.4">
      <c r="A475" s="428" t="s">
        <v>406</v>
      </c>
      <c r="B475" s="375" t="str">
        <f t="shared" ca="1" si="47"/>
        <v>WECC</v>
      </c>
      <c r="C475" s="375" t="str">
        <f t="shared" si="53"/>
        <v>25%natural gas_19%coal_0%oil_5%nuclear_33%hydro_9%wind_6%solar_3%other</v>
      </c>
      <c r="D475" s="375" t="s">
        <v>395</v>
      </c>
      <c r="E475" s="375" t="s">
        <v>400</v>
      </c>
      <c r="F475" s="763">
        <f t="shared" si="65"/>
        <v>6.1830361765696414E-6</v>
      </c>
      <c r="G475" s="375" t="s">
        <v>399</v>
      </c>
      <c r="H475" s="831" t="str">
        <f t="shared" ca="1" si="66"/>
        <v>Electric tab Row 144-154 for WECC Mix when Inputs tab E710 = WECC</v>
      </c>
      <c r="I475" s="428" t="s">
        <v>232</v>
      </c>
      <c r="J475" s="375" t="str">
        <f t="shared" ca="1" si="48"/>
        <v>WECC</v>
      </c>
      <c r="K475" s="375" t="s">
        <v>52</v>
      </c>
      <c r="L475" s="378"/>
      <c r="M475" s="824">
        <f t="shared" si="56"/>
        <v>0.32</v>
      </c>
      <c r="N475" s="375" t="s">
        <v>389</v>
      </c>
      <c r="O475" s="375" t="s">
        <v>401</v>
      </c>
      <c r="P475" s="378">
        <f t="shared" si="70"/>
        <v>4.2782847397716372E-4</v>
      </c>
      <c r="Q475" s="375" t="s">
        <v>399</v>
      </c>
      <c r="R475" s="831" t="str">
        <f t="shared" ca="1" si="71"/>
        <v>Electric tab Row 144-154 plus Row 188-198 for Natural gas Boiler when Inputs tab E710 = WECC</v>
      </c>
      <c r="S475" s="428" t="s">
        <v>49</v>
      </c>
      <c r="T475" s="375" t="s">
        <v>418</v>
      </c>
      <c r="U475" s="375" t="str">
        <f t="shared" ca="1" si="49"/>
        <v>WECC</v>
      </c>
      <c r="V475" s="375" t="s">
        <v>52</v>
      </c>
      <c r="W475" s="378"/>
      <c r="X475" s="824">
        <f t="shared" si="57"/>
        <v>0.34699999999999998</v>
      </c>
      <c r="Y475" s="375" t="s">
        <v>389</v>
      </c>
      <c r="Z475" s="375" t="s">
        <v>401</v>
      </c>
      <c r="AA475" s="378">
        <f>(M$147+M$191)/1000/10^6/0.000293071</f>
        <v>1.4938287265704867E-3</v>
      </c>
      <c r="AB475" s="375" t="s">
        <v>399</v>
      </c>
      <c r="AC475" s="831" t="str">
        <f t="shared" ca="1" si="68"/>
        <v>Electric tab Row 144-154 plus Row 188-198 for Coal Boiler when Inputs tab E710 = WECC</v>
      </c>
      <c r="AK475" s="428" t="s">
        <v>277</v>
      </c>
      <c r="AL475" s="375" t="str">
        <f t="shared" ca="1" si="51"/>
        <v>WECC</v>
      </c>
      <c r="AM475" s="375" t="s">
        <v>425</v>
      </c>
      <c r="AN475" s="375" t="s">
        <v>426</v>
      </c>
      <c r="AO475" s="762">
        <f t="shared" si="61"/>
        <v>6.9260000000000002</v>
      </c>
      <c r="AP475" s="375" t="s">
        <v>390</v>
      </c>
      <c r="AQ475" s="937">
        <f t="shared" si="67"/>
        <v>2.6195169109952265E-7</v>
      </c>
      <c r="AR475" s="375" t="s">
        <v>399</v>
      </c>
      <c r="AS475" s="375" t="str">
        <f t="shared" ca="1" si="69"/>
        <v>Electric tab Row 188-198 for WECC BRW when Inputs tab E710 = WECC</v>
      </c>
      <c r="AT475" s="831" t="s">
        <v>422</v>
      </c>
    </row>
    <row r="476" spans="1:46" x14ac:dyDescent="0.4">
      <c r="A476" s="428" t="s">
        <v>406</v>
      </c>
      <c r="B476" s="375" t="str">
        <f t="shared" ca="1" si="47"/>
        <v>WECC</v>
      </c>
      <c r="C476" s="375" t="str">
        <f t="shared" si="53"/>
        <v>25%natural gas_19%coal_0%oil_5%nuclear_33%hydro_9%wind_6%solar_3%other</v>
      </c>
      <c r="D476" s="375" t="s">
        <v>396</v>
      </c>
      <c r="E476" s="375" t="s">
        <v>400</v>
      </c>
      <c r="F476" s="763">
        <f t="shared" si="65"/>
        <v>3.6176062061137334E-6</v>
      </c>
      <c r="G476" s="375" t="s">
        <v>399</v>
      </c>
      <c r="H476" s="831" t="str">
        <f t="shared" ca="1" si="66"/>
        <v>Electric tab Row 144-154 for WECC Mix when Inputs tab E710 = WECC</v>
      </c>
      <c r="I476" s="428" t="s">
        <v>232</v>
      </c>
      <c r="J476" s="375" t="str">
        <f t="shared" ca="1" si="48"/>
        <v>WECC</v>
      </c>
      <c r="K476" s="375" t="s">
        <v>52</v>
      </c>
      <c r="L476" s="378"/>
      <c r="M476" s="824">
        <f t="shared" si="56"/>
        <v>0.32</v>
      </c>
      <c r="N476" s="375" t="s">
        <v>390</v>
      </c>
      <c r="O476" s="375" t="s">
        <v>401</v>
      </c>
      <c r="P476" s="378">
        <f t="shared" si="70"/>
        <v>4.5502189516973789E-5</v>
      </c>
      <c r="Q476" s="375" t="s">
        <v>399</v>
      </c>
      <c r="R476" s="831" t="str">
        <f t="shared" ca="1" si="71"/>
        <v>Electric tab Row 144-154 plus Row 188-198 for Natural gas Boiler when Inputs tab E710 = WECC</v>
      </c>
      <c r="S476" s="428" t="s">
        <v>49</v>
      </c>
      <c r="T476" s="375" t="s">
        <v>418</v>
      </c>
      <c r="U476" s="375" t="str">
        <f t="shared" ca="1" si="49"/>
        <v>WECC</v>
      </c>
      <c r="V476" s="375" t="s">
        <v>52</v>
      </c>
      <c r="W476" s="378"/>
      <c r="X476" s="824">
        <f t="shared" si="57"/>
        <v>0.34699999999999998</v>
      </c>
      <c r="Y476" s="375" t="s">
        <v>390</v>
      </c>
      <c r="Z476" s="375" t="s">
        <v>401</v>
      </c>
      <c r="AA476" s="378">
        <f>(M$148+M$192)/1000/10^6/0.000293071</f>
        <v>3.99502273398809E-4</v>
      </c>
      <c r="AB476" s="375" t="s">
        <v>399</v>
      </c>
      <c r="AC476" s="831" t="str">
        <f t="shared" ca="1" si="68"/>
        <v>Electric tab Row 144-154 plus Row 188-198 for Coal Boiler when Inputs tab E710 = WECC</v>
      </c>
      <c r="AK476" s="428" t="s">
        <v>277</v>
      </c>
      <c r="AL476" s="375" t="str">
        <f t="shared" ca="1" si="51"/>
        <v>WECC</v>
      </c>
      <c r="AM476" s="375" t="s">
        <v>425</v>
      </c>
      <c r="AN476" s="375" t="s">
        <v>426</v>
      </c>
      <c r="AO476" s="762">
        <f t="shared" si="61"/>
        <v>6.9260000000000002</v>
      </c>
      <c r="AP476" s="375" t="s">
        <v>391</v>
      </c>
      <c r="AQ476" s="937">
        <f t="shared" si="67"/>
        <v>1.134464354710877E-7</v>
      </c>
      <c r="AR476" s="375" t="s">
        <v>399</v>
      </c>
      <c r="AS476" s="375" t="str">
        <f t="shared" ca="1" si="69"/>
        <v>Electric tab Row 188-198 for WECC BRW when Inputs tab E710 = WECC</v>
      </c>
      <c r="AT476" s="831" t="s">
        <v>422</v>
      </c>
    </row>
    <row r="477" spans="1:46" x14ac:dyDescent="0.4">
      <c r="A477" s="428" t="s">
        <v>406</v>
      </c>
      <c r="B477" s="375" t="str">
        <f t="shared" ca="1" si="47"/>
        <v>WECC</v>
      </c>
      <c r="C477" s="375" t="str">
        <f t="shared" si="53"/>
        <v>25%natural gas_19%coal_0%oil_5%nuclear_33%hydro_9%wind_6%solar_3%other</v>
      </c>
      <c r="D477" s="375" t="s">
        <v>397</v>
      </c>
      <c r="E477" s="375" t="s">
        <v>400</v>
      </c>
      <c r="F477" s="763">
        <f t="shared" si="65"/>
        <v>0.29331185048389868</v>
      </c>
      <c r="G477" s="375" t="s">
        <v>399</v>
      </c>
      <c r="H477" s="831" t="str">
        <f t="shared" ca="1" si="66"/>
        <v>Electric tab Row 144-154 for WECC Mix when Inputs tab E710 = WECC</v>
      </c>
      <c r="I477" s="428" t="s">
        <v>232</v>
      </c>
      <c r="J477" s="375" t="str">
        <f t="shared" ca="1" si="48"/>
        <v>WECC</v>
      </c>
      <c r="K477" s="375" t="s">
        <v>52</v>
      </c>
      <c r="L477" s="378"/>
      <c r="M477" s="824">
        <f t="shared" si="56"/>
        <v>0.32</v>
      </c>
      <c r="N477" s="375" t="s">
        <v>391</v>
      </c>
      <c r="O477" s="375" t="s">
        <v>401</v>
      </c>
      <c r="P477" s="378">
        <f t="shared" si="70"/>
        <v>4.5231830937304079E-5</v>
      </c>
      <c r="Q477" s="375" t="s">
        <v>399</v>
      </c>
      <c r="R477" s="831" t="str">
        <f t="shared" ca="1" si="71"/>
        <v>Electric tab Row 144-154 plus Row 188-198 for Natural gas Boiler when Inputs tab E710 = WECC</v>
      </c>
      <c r="S477" s="428" t="s">
        <v>49</v>
      </c>
      <c r="T477" s="375" t="s">
        <v>418</v>
      </c>
      <c r="U477" s="375" t="str">
        <f t="shared" ca="1" si="49"/>
        <v>WECC</v>
      </c>
      <c r="V477" s="375" t="s">
        <v>52</v>
      </c>
      <c r="W477" s="378"/>
      <c r="X477" s="824">
        <f t="shared" si="57"/>
        <v>0.34699999999999998</v>
      </c>
      <c r="Y477" s="375" t="s">
        <v>391</v>
      </c>
      <c r="Z477" s="375" t="s">
        <v>401</v>
      </c>
      <c r="AA477" s="378">
        <f>(M$149+M$193)/1000/10^6/0.000293071</f>
        <v>2.4723187880208009E-4</v>
      </c>
      <c r="AB477" s="375" t="s">
        <v>399</v>
      </c>
      <c r="AC477" s="831" t="str">
        <f t="shared" ca="1" si="68"/>
        <v>Electric tab Row 144-154 plus Row 188-198 for Coal Boiler when Inputs tab E710 = WECC</v>
      </c>
      <c r="AK477" s="428" t="s">
        <v>277</v>
      </c>
      <c r="AL477" s="375" t="str">
        <f t="shared" ca="1" si="51"/>
        <v>WECC</v>
      </c>
      <c r="AM477" s="375" t="s">
        <v>425</v>
      </c>
      <c r="AN477" s="375" t="s">
        <v>426</v>
      </c>
      <c r="AO477" s="762">
        <f t="shared" si="61"/>
        <v>6.9260000000000002</v>
      </c>
      <c r="AP477" s="375" t="s">
        <v>392</v>
      </c>
      <c r="AQ477" s="937">
        <f t="shared" si="67"/>
        <v>1.4360434537892169E-6</v>
      </c>
      <c r="AR477" s="375" t="s">
        <v>399</v>
      </c>
      <c r="AS477" s="375" t="str">
        <f t="shared" ca="1" si="69"/>
        <v>Electric tab Row 188-198 for WECC BRW when Inputs tab E710 = WECC</v>
      </c>
      <c r="AT477" s="831" t="s">
        <v>422</v>
      </c>
    </row>
    <row r="478" spans="1:46" x14ac:dyDescent="0.4">
      <c r="A478" s="428" t="s">
        <v>406</v>
      </c>
      <c r="B478" s="375" t="str">
        <f t="shared" ca="1" si="47"/>
        <v>WECC</v>
      </c>
      <c r="C478" s="375" t="str">
        <f t="shared" si="53"/>
        <v>25%natural gas_19%coal_0%oil_5%nuclear_33%hydro_9%wind_6%solar_3%other</v>
      </c>
      <c r="D478" s="375" t="s">
        <v>387</v>
      </c>
      <c r="E478" s="375" t="s">
        <v>401</v>
      </c>
      <c r="F478" s="378">
        <f>(B145+B189)/1000/10^6/0.000293071</f>
        <v>9.8929335259066329E-6</v>
      </c>
      <c r="G478" s="375" t="s">
        <v>399</v>
      </c>
      <c r="H478" s="831" t="str">
        <f ca="1" xml:space="preserve"> CONCATENATE("Electric tab Row 144-154 plus Row 188-198 for ", B478, " ", A478, " when Inputs tab E710 = ",B478)</f>
        <v>Electric tab Row 144-154 plus Row 188-198 for WECC Mix when Inputs tab E710 = WECC</v>
      </c>
      <c r="I478" s="428" t="s">
        <v>232</v>
      </c>
      <c r="J478" s="375" t="str">
        <f t="shared" ca="1" si="48"/>
        <v>WECC</v>
      </c>
      <c r="K478" s="375" t="s">
        <v>52</v>
      </c>
      <c r="L478" s="378"/>
      <c r="M478" s="824">
        <f t="shared" si="56"/>
        <v>0.32</v>
      </c>
      <c r="N478" s="375" t="s">
        <v>392</v>
      </c>
      <c r="O478" s="375" t="s">
        <v>401</v>
      </c>
      <c r="P478" s="378">
        <f t="shared" si="70"/>
        <v>1.0828605815538879E-5</v>
      </c>
      <c r="Q478" s="375" t="s">
        <v>399</v>
      </c>
      <c r="R478" s="831" t="str">
        <f t="shared" ca="1" si="71"/>
        <v>Electric tab Row 144-154 plus Row 188-198 for Natural gas Boiler when Inputs tab E710 = WECC</v>
      </c>
      <c r="S478" s="428" t="s">
        <v>49</v>
      </c>
      <c r="T478" s="375" t="s">
        <v>418</v>
      </c>
      <c r="U478" s="375" t="str">
        <f t="shared" ca="1" si="49"/>
        <v>WECC</v>
      </c>
      <c r="V478" s="375" t="s">
        <v>52</v>
      </c>
      <c r="W478" s="378"/>
      <c r="X478" s="824">
        <f t="shared" si="57"/>
        <v>0.34699999999999998</v>
      </c>
      <c r="Y478" s="375" t="s">
        <v>392</v>
      </c>
      <c r="Z478" s="375" t="s">
        <v>401</v>
      </c>
      <c r="AA478" s="378">
        <f>(M$150+M$194)/1000/10^6/0.000293071</f>
        <v>1.0338288482198254E-3</v>
      </c>
      <c r="AB478" s="375" t="s">
        <v>399</v>
      </c>
      <c r="AC478" s="831" t="str">
        <f t="shared" ca="1" si="68"/>
        <v>Electric tab Row 144-154 plus Row 188-198 for Coal Boiler when Inputs tab E710 = WECC</v>
      </c>
      <c r="AK478" s="428" t="s">
        <v>277</v>
      </c>
      <c r="AL478" s="375" t="str">
        <f t="shared" ca="1" si="51"/>
        <v>WECC</v>
      </c>
      <c r="AM478" s="375" t="s">
        <v>425</v>
      </c>
      <c r="AN478" s="375" t="s">
        <v>426</v>
      </c>
      <c r="AO478" s="762">
        <f t="shared" si="61"/>
        <v>6.9260000000000002</v>
      </c>
      <c r="AP478" s="375" t="s">
        <v>393</v>
      </c>
      <c r="AQ478" s="937">
        <f t="shared" si="67"/>
        <v>2.8291319730922332E-9</v>
      </c>
      <c r="AR478" s="375" t="s">
        <v>399</v>
      </c>
      <c r="AS478" s="375" t="str">
        <f t="shared" ca="1" si="69"/>
        <v>Electric tab Row 188-198 for WECC BRW when Inputs tab E710 = WECC</v>
      </c>
      <c r="AT478" s="831" t="s">
        <v>422</v>
      </c>
    </row>
    <row r="479" spans="1:46" x14ac:dyDescent="0.4">
      <c r="A479" s="428" t="s">
        <v>406</v>
      </c>
      <c r="B479" s="375" t="str">
        <f t="shared" ca="1" si="47"/>
        <v>WECC</v>
      </c>
      <c r="C479" s="375" t="str">
        <f t="shared" si="53"/>
        <v>25%natural gas_19%coal_0%oil_5%nuclear_33%hydro_9%wind_6%solar_3%other</v>
      </c>
      <c r="D479" s="375" t="s">
        <v>388</v>
      </c>
      <c r="E479" s="375" t="s">
        <v>401</v>
      </c>
      <c r="F479" s="378">
        <f t="shared" ref="F479:F488" si="72">(B146+B190)/1000/10^6/0.000293071</f>
        <v>1.0413258004349772E-4</v>
      </c>
      <c r="G479" s="375" t="s">
        <v>399</v>
      </c>
      <c r="H479" s="831" t="str">
        <f t="shared" ref="H479:H488" ca="1" si="73" xml:space="preserve"> CONCATENATE("Electric tab Row 144-154 plus Row 188-198 for ", B479, " ", A479, " when Inputs tab E710 = ",B479)</f>
        <v>Electric tab Row 144-154 plus Row 188-198 for WECC Mix when Inputs tab E710 = WECC</v>
      </c>
      <c r="I479" s="428" t="s">
        <v>232</v>
      </c>
      <c r="J479" s="375" t="str">
        <f t="shared" ca="1" si="48"/>
        <v>WECC</v>
      </c>
      <c r="K479" s="375" t="s">
        <v>52</v>
      </c>
      <c r="L479" s="378"/>
      <c r="M479" s="824">
        <f t="shared" si="56"/>
        <v>0.32</v>
      </c>
      <c r="N479" s="375" t="s">
        <v>393</v>
      </c>
      <c r="O479" s="375" t="s">
        <v>401</v>
      </c>
      <c r="P479" s="378">
        <f t="shared" si="70"/>
        <v>7.4293254546135919E-6</v>
      </c>
      <c r="Q479" s="375" t="s">
        <v>399</v>
      </c>
      <c r="R479" s="831" t="str">
        <f t="shared" ca="1" si="71"/>
        <v>Electric tab Row 144-154 plus Row 188-198 for Natural gas Boiler when Inputs tab E710 = WECC</v>
      </c>
      <c r="S479" s="428" t="s">
        <v>49</v>
      </c>
      <c r="T479" s="375" t="s">
        <v>418</v>
      </c>
      <c r="U479" s="375" t="str">
        <f t="shared" ca="1" si="49"/>
        <v>WECC</v>
      </c>
      <c r="V479" s="375" t="s">
        <v>52</v>
      </c>
      <c r="W479" s="378"/>
      <c r="X479" s="824">
        <f t="shared" si="57"/>
        <v>0.34699999999999998</v>
      </c>
      <c r="Y479" s="375" t="s">
        <v>393</v>
      </c>
      <c r="Z479" s="375" t="s">
        <v>401</v>
      </c>
      <c r="AA479" s="378">
        <f>(M$151+M$195)/1000/10^6/0.000293071</f>
        <v>1.0625326211919653E-5</v>
      </c>
      <c r="AB479" s="375" t="s">
        <v>399</v>
      </c>
      <c r="AC479" s="831" t="str">
        <f t="shared" ca="1" si="68"/>
        <v>Electric tab Row 144-154 plus Row 188-198 for Coal Boiler when Inputs tab E710 = WECC</v>
      </c>
      <c r="AK479" s="428" t="s">
        <v>277</v>
      </c>
      <c r="AL479" s="375" t="str">
        <f t="shared" ca="1" si="51"/>
        <v>WECC</v>
      </c>
      <c r="AM479" s="375" t="s">
        <v>425</v>
      </c>
      <c r="AN479" s="375" t="s">
        <v>426</v>
      </c>
      <c r="AO479" s="762">
        <f t="shared" si="61"/>
        <v>6.9260000000000002</v>
      </c>
      <c r="AP479" s="375" t="s">
        <v>394</v>
      </c>
      <c r="AQ479" s="937">
        <f t="shared" si="67"/>
        <v>6.0202204886065444E-9</v>
      </c>
      <c r="AR479" s="375" t="s">
        <v>399</v>
      </c>
      <c r="AS479" s="375" t="str">
        <f t="shared" ca="1" si="69"/>
        <v>Electric tab Row 188-198 for WECC BRW when Inputs tab E710 = WECC</v>
      </c>
      <c r="AT479" s="831" t="s">
        <v>422</v>
      </c>
    </row>
    <row r="480" spans="1:46" x14ac:dyDescent="0.4">
      <c r="A480" s="428" t="s">
        <v>406</v>
      </c>
      <c r="B480" s="375" t="str">
        <f t="shared" ca="1" si="47"/>
        <v>WECC</v>
      </c>
      <c r="C480" s="375" t="str">
        <f t="shared" si="53"/>
        <v>25%natural gas_19%coal_0%oil_5%nuclear_33%hydro_9%wind_6%solar_3%other</v>
      </c>
      <c r="D480" s="375" t="s">
        <v>389</v>
      </c>
      <c r="E480" s="375" t="s">
        <v>401</v>
      </c>
      <c r="F480" s="378">
        <f t="shared" si="72"/>
        <v>3.5038615458789902E-4</v>
      </c>
      <c r="G480" s="375" t="s">
        <v>399</v>
      </c>
      <c r="H480" s="831" t="str">
        <f t="shared" ca="1" si="73"/>
        <v>Electric tab Row 144-154 plus Row 188-198 for WECC Mix when Inputs tab E710 = WECC</v>
      </c>
      <c r="I480" s="428" t="s">
        <v>232</v>
      </c>
      <c r="J480" s="375" t="str">
        <f t="shared" ca="1" si="48"/>
        <v>WECC</v>
      </c>
      <c r="K480" s="375" t="s">
        <v>52</v>
      </c>
      <c r="L480" s="378"/>
      <c r="M480" s="824">
        <f t="shared" si="56"/>
        <v>0.32</v>
      </c>
      <c r="N480" s="375" t="s">
        <v>394</v>
      </c>
      <c r="O480" s="375" t="s">
        <v>401</v>
      </c>
      <c r="P480" s="378">
        <f t="shared" si="70"/>
        <v>1.9269474934700286E-5</v>
      </c>
      <c r="Q480" s="375" t="s">
        <v>399</v>
      </c>
      <c r="R480" s="831" t="str">
        <f t="shared" ca="1" si="71"/>
        <v>Electric tab Row 144-154 plus Row 188-198 for Natural gas Boiler when Inputs tab E710 = WECC</v>
      </c>
      <c r="S480" s="428" t="s">
        <v>49</v>
      </c>
      <c r="T480" s="375" t="s">
        <v>418</v>
      </c>
      <c r="U480" s="375" t="str">
        <f t="shared" ca="1" si="49"/>
        <v>WECC</v>
      </c>
      <c r="V480" s="375" t="s">
        <v>52</v>
      </c>
      <c r="W480" s="378"/>
      <c r="X480" s="824">
        <f t="shared" si="57"/>
        <v>0.34699999999999998</v>
      </c>
      <c r="Y480" s="375" t="s">
        <v>394</v>
      </c>
      <c r="Z480" s="375" t="s">
        <v>401</v>
      </c>
      <c r="AA480" s="378">
        <f>(M$152+M$196)/1000/10^6/0.000293071</f>
        <v>2.0016475111705179E-5</v>
      </c>
      <c r="AB480" s="375" t="s">
        <v>399</v>
      </c>
      <c r="AC480" s="831" t="str">
        <f t="shared" ca="1" si="68"/>
        <v>Electric tab Row 144-154 plus Row 188-198 for Coal Boiler when Inputs tab E710 = WECC</v>
      </c>
      <c r="AK480" s="428" t="s">
        <v>277</v>
      </c>
      <c r="AL480" s="375" t="str">
        <f t="shared" ca="1" si="51"/>
        <v>WECC</v>
      </c>
      <c r="AM480" s="375" t="s">
        <v>425</v>
      </c>
      <c r="AN480" s="375" t="s">
        <v>426</v>
      </c>
      <c r="AO480" s="762">
        <f t="shared" si="61"/>
        <v>6.9260000000000002</v>
      </c>
      <c r="AP480" s="375" t="s">
        <v>395</v>
      </c>
      <c r="AQ480" s="937">
        <f t="shared" si="67"/>
        <v>5.4868882829358232E-7</v>
      </c>
      <c r="AR480" s="375" t="s">
        <v>399</v>
      </c>
      <c r="AS480" s="375" t="str">
        <f t="shared" ca="1" si="69"/>
        <v>Electric tab Row 188-198 for WECC BRW when Inputs tab E710 = WECC</v>
      </c>
      <c r="AT480" s="831" t="s">
        <v>422</v>
      </c>
    </row>
    <row r="481" spans="1:46" x14ac:dyDescent="0.4">
      <c r="A481" s="428" t="s">
        <v>406</v>
      </c>
      <c r="B481" s="375" t="str">
        <f t="shared" ca="1" si="47"/>
        <v>WECC</v>
      </c>
      <c r="C481" s="375" t="str">
        <f t="shared" si="53"/>
        <v>25%natural gas_19%coal_0%oil_5%nuclear_33%hydro_9%wind_6%solar_3%other</v>
      </c>
      <c r="D481" s="375" t="s">
        <v>390</v>
      </c>
      <c r="E481" s="375" t="s">
        <v>401</v>
      </c>
      <c r="F481" s="378">
        <f t="shared" si="72"/>
        <v>9.514068764197613E-5</v>
      </c>
      <c r="G481" s="375" t="s">
        <v>399</v>
      </c>
      <c r="H481" s="831" t="str">
        <f t="shared" ca="1" si="73"/>
        <v>Electric tab Row 144-154 plus Row 188-198 for WECC Mix when Inputs tab E710 = WECC</v>
      </c>
      <c r="I481" s="428" t="s">
        <v>232</v>
      </c>
      <c r="J481" s="375" t="str">
        <f t="shared" ca="1" si="48"/>
        <v>WECC</v>
      </c>
      <c r="K481" s="375" t="s">
        <v>52</v>
      </c>
      <c r="M481" s="824">
        <f t="shared" si="56"/>
        <v>0.32</v>
      </c>
      <c r="N481" s="375" t="s">
        <v>395</v>
      </c>
      <c r="O481" s="375" t="s">
        <v>401</v>
      </c>
      <c r="P481" s="378">
        <f t="shared" si="70"/>
        <v>1.2288505310979559E-5</v>
      </c>
      <c r="Q481" s="375" t="s">
        <v>399</v>
      </c>
      <c r="R481" s="831" t="str">
        <f t="shared" ca="1" si="71"/>
        <v>Electric tab Row 144-154 plus Row 188-198 for Natural gas Boiler when Inputs tab E710 = WECC</v>
      </c>
      <c r="S481" s="428" t="s">
        <v>49</v>
      </c>
      <c r="T481" s="375" t="s">
        <v>418</v>
      </c>
      <c r="U481" s="375" t="str">
        <f t="shared" ca="1" si="49"/>
        <v>WECC</v>
      </c>
      <c r="V481" s="375" t="s">
        <v>52</v>
      </c>
      <c r="X481" s="824">
        <f t="shared" si="57"/>
        <v>0.34699999999999998</v>
      </c>
      <c r="Y481" s="375" t="s">
        <v>395</v>
      </c>
      <c r="Z481" s="375" t="s">
        <v>401</v>
      </c>
      <c r="AA481" s="378">
        <f>(M$153+M$197)/1000/10^6/0.000293071</f>
        <v>1.1288505074025222E-5</v>
      </c>
      <c r="AB481" s="375" t="s">
        <v>399</v>
      </c>
      <c r="AC481" s="831" t="str">
        <f t="shared" ca="1" si="68"/>
        <v>Electric tab Row 144-154 plus Row 188-198 for Coal Boiler when Inputs tab E710 = WECC</v>
      </c>
      <c r="AK481" s="428" t="s">
        <v>277</v>
      </c>
      <c r="AL481" s="375" t="str">
        <f t="shared" ca="1" si="51"/>
        <v>WECC</v>
      </c>
      <c r="AM481" s="375" t="s">
        <v>425</v>
      </c>
      <c r="AN481" s="375" t="s">
        <v>426</v>
      </c>
      <c r="AO481" s="762">
        <f t="shared" si="61"/>
        <v>6.9260000000000002</v>
      </c>
      <c r="AP481" s="375" t="s">
        <v>396</v>
      </c>
      <c r="AQ481" s="937">
        <f t="shared" si="67"/>
        <v>3.7767390670916029E-9</v>
      </c>
      <c r="AR481" s="375" t="s">
        <v>399</v>
      </c>
      <c r="AS481" s="375" t="str">
        <f t="shared" ca="1" si="69"/>
        <v>Electric tab Row 188-198 for WECC BRW when Inputs tab E710 = WECC</v>
      </c>
      <c r="AT481" s="831" t="s">
        <v>422</v>
      </c>
    </row>
    <row r="482" spans="1:46" x14ac:dyDescent="0.4">
      <c r="A482" s="428" t="s">
        <v>406</v>
      </c>
      <c r="B482" s="375" t="str">
        <f t="shared" ca="1" si="47"/>
        <v>WECC</v>
      </c>
      <c r="C482" s="375" t="str">
        <f t="shared" si="53"/>
        <v>25%natural gas_19%coal_0%oil_5%nuclear_33%hydro_9%wind_6%solar_3%other</v>
      </c>
      <c r="D482" s="375" t="s">
        <v>391</v>
      </c>
      <c r="E482" s="375" t="s">
        <v>401</v>
      </c>
      <c r="F482" s="378">
        <f t="shared" si="72"/>
        <v>6.0758064513766945E-5</v>
      </c>
      <c r="G482" s="375" t="s">
        <v>399</v>
      </c>
      <c r="H482" s="831" t="str">
        <f t="shared" ca="1" si="73"/>
        <v>Electric tab Row 144-154 plus Row 188-198 for WECC Mix when Inputs tab E710 = WECC</v>
      </c>
      <c r="I482" s="428" t="s">
        <v>232</v>
      </c>
      <c r="J482" s="375" t="str">
        <f t="shared" ca="1" si="48"/>
        <v>WECC</v>
      </c>
      <c r="K482" s="375" t="s">
        <v>52</v>
      </c>
      <c r="M482" s="824">
        <f t="shared" si="56"/>
        <v>0.32</v>
      </c>
      <c r="N482" s="375" t="s">
        <v>396</v>
      </c>
      <c r="O482" s="375" t="s">
        <v>401</v>
      </c>
      <c r="P482" s="378">
        <f t="shared" si="70"/>
        <v>1.0078866821431209E-6</v>
      </c>
      <c r="Q482" s="375" t="s">
        <v>399</v>
      </c>
      <c r="R482" s="831" t="str">
        <f t="shared" ca="1" si="71"/>
        <v>Electric tab Row 144-154 plus Row 188-198 for Natural gas Boiler when Inputs tab E710 = WECC</v>
      </c>
      <c r="S482" s="428" t="s">
        <v>49</v>
      </c>
      <c r="T482" s="375" t="s">
        <v>418</v>
      </c>
      <c r="U482" s="375" t="str">
        <f t="shared" ca="1" si="49"/>
        <v>WECC</v>
      </c>
      <c r="V482" s="375" t="s">
        <v>52</v>
      </c>
      <c r="X482" s="824">
        <f t="shared" si="57"/>
        <v>0.34699999999999998</v>
      </c>
      <c r="Y482" s="375" t="s">
        <v>396</v>
      </c>
      <c r="Z482" s="375" t="s">
        <v>401</v>
      </c>
      <c r="AA482" s="378">
        <f>(M$154+M$198)/1000/10^6/0.000293071</f>
        <v>1.6007890236458171E-5</v>
      </c>
      <c r="AB482" s="375" t="s">
        <v>399</v>
      </c>
      <c r="AC482" s="831" t="str">
        <f t="shared" ca="1" si="68"/>
        <v>Electric tab Row 144-154 plus Row 188-198 for Coal Boiler when Inputs tab E710 = WECC</v>
      </c>
      <c r="AK482" s="428" t="s">
        <v>277</v>
      </c>
      <c r="AL482" s="375" t="str">
        <f t="shared" ca="1" si="51"/>
        <v>WECC</v>
      </c>
      <c r="AM482" s="375" t="s">
        <v>425</v>
      </c>
      <c r="AN482" s="375" t="s">
        <v>426</v>
      </c>
      <c r="AO482" s="762">
        <f t="shared" si="61"/>
        <v>6.9260000000000002</v>
      </c>
      <c r="AP482" s="375" t="s">
        <v>397</v>
      </c>
      <c r="AQ482" s="937">
        <f t="shared" si="67"/>
        <v>3.9676135419075597E-4</v>
      </c>
      <c r="AR482" s="375" t="s">
        <v>399</v>
      </c>
      <c r="AS482" s="375" t="str">
        <f t="shared" ca="1" si="69"/>
        <v>Electric tab Row 188-198 for WECC BRW when Inputs tab E710 = WECC</v>
      </c>
      <c r="AT482" s="831" t="s">
        <v>422</v>
      </c>
    </row>
    <row r="483" spans="1:46" x14ac:dyDescent="0.4">
      <c r="A483" s="428" t="s">
        <v>406</v>
      </c>
      <c r="B483" s="375" t="str">
        <f t="shared" ca="1" si="47"/>
        <v>WECC</v>
      </c>
      <c r="C483" s="375" t="str">
        <f t="shared" si="53"/>
        <v>25%natural gas_19%coal_0%oil_5%nuclear_33%hydro_9%wind_6%solar_3%other</v>
      </c>
      <c r="D483" s="375" t="s">
        <v>392</v>
      </c>
      <c r="E483" s="375" t="s">
        <v>401</v>
      </c>
      <c r="F483" s="378">
        <f t="shared" si="72"/>
        <v>2.2701954639775182E-4</v>
      </c>
      <c r="G483" s="375" t="s">
        <v>399</v>
      </c>
      <c r="H483" s="831" t="str">
        <f t="shared" ca="1" si="73"/>
        <v>Electric tab Row 144-154 plus Row 188-198 for WECC Mix when Inputs tab E710 = WECC</v>
      </c>
      <c r="I483" s="428" t="s">
        <v>232</v>
      </c>
      <c r="J483" s="375" t="str">
        <f t="shared" ca="1" si="48"/>
        <v>WECC</v>
      </c>
      <c r="K483" s="375" t="s">
        <v>52</v>
      </c>
      <c r="M483" s="824">
        <f t="shared" si="56"/>
        <v>0.32</v>
      </c>
      <c r="N483" s="375" t="s">
        <v>397</v>
      </c>
      <c r="O483" s="375" t="s">
        <v>401</v>
      </c>
      <c r="P483" s="378">
        <f t="shared" si="70"/>
        <v>0.63339958777680982</v>
      </c>
      <c r="Q483" s="375" t="s">
        <v>399</v>
      </c>
      <c r="R483" s="831" t="str">
        <f t="shared" ca="1" si="71"/>
        <v>Electric tab Row 144-154 plus Row 188-198 for Natural gas Boiler when Inputs tab E710 = WECC</v>
      </c>
      <c r="S483" s="428" t="s">
        <v>49</v>
      </c>
      <c r="T483" s="375" t="s">
        <v>418</v>
      </c>
      <c r="U483" s="375" t="str">
        <f t="shared" ca="1" si="49"/>
        <v>WECC</v>
      </c>
      <c r="V483" s="375" t="s">
        <v>52</v>
      </c>
      <c r="X483" s="824">
        <f t="shared" si="57"/>
        <v>0.34699999999999998</v>
      </c>
      <c r="Y483" s="375" t="s">
        <v>397</v>
      </c>
      <c r="Z483" s="375" t="s">
        <v>401</v>
      </c>
      <c r="AA483" s="378">
        <f>(M$155+M$199)/1000/10^6/0.000293071</f>
        <v>0.98428300370522648</v>
      </c>
      <c r="AB483" s="375" t="s">
        <v>399</v>
      </c>
      <c r="AC483" s="831" t="str">
        <f t="shared" ca="1" si="68"/>
        <v>Electric tab Row 144-154 plus Row 188-198 for Coal Boiler when Inputs tab E710 = WECC</v>
      </c>
      <c r="AK483" s="428" t="s">
        <v>277</v>
      </c>
      <c r="AL483" s="375" t="str">
        <f t="shared" ca="1" si="51"/>
        <v>WECC</v>
      </c>
      <c r="AM483" s="375" t="s">
        <v>34</v>
      </c>
      <c r="AO483" s="762">
        <f>$C$13</f>
        <v>8.7040000000000006</v>
      </c>
      <c r="AP483" s="375" t="s">
        <v>387</v>
      </c>
      <c r="AQ483" s="937">
        <f t="shared" ref="AQ483:AQ493" si="74">H189/1000/10^6/0.000293071</f>
        <v>4.5698523240999156E-7</v>
      </c>
      <c r="AR483" s="375" t="s">
        <v>399</v>
      </c>
      <c r="AS483" s="375" t="str">
        <f ca="1">CONCATENATE("Electric tab Row 188-198 for ", AL483, " ", AM483, " when Inputs tab E710 = ", AL483)</f>
        <v>Electric tab Row 188-198 for WECC HTGR when Inputs tab E710 = WECC</v>
      </c>
      <c r="AT483" s="831" t="s">
        <v>422</v>
      </c>
    </row>
    <row r="484" spans="1:46" x14ac:dyDescent="0.4">
      <c r="A484" s="428" t="s">
        <v>406</v>
      </c>
      <c r="B484" s="375" t="str">
        <f t="shared" ca="1" si="47"/>
        <v>WECC</v>
      </c>
      <c r="C484" s="375" t="str">
        <f t="shared" si="53"/>
        <v>25%natural gas_19%coal_0%oil_5%nuclear_33%hydro_9%wind_6%solar_3%other</v>
      </c>
      <c r="D484" s="375" t="s">
        <v>393</v>
      </c>
      <c r="E484" s="375" t="s">
        <v>401</v>
      </c>
      <c r="F484" s="378">
        <f t="shared" si="72"/>
        <v>3.8464152636615532E-6</v>
      </c>
      <c r="G484" s="375" t="s">
        <v>399</v>
      </c>
      <c r="H484" s="831" t="str">
        <f t="shared" ca="1" si="73"/>
        <v>Electric tab Row 144-154 plus Row 188-198 for WECC Mix when Inputs tab E710 = WECC</v>
      </c>
      <c r="I484" s="428" t="s">
        <v>232</v>
      </c>
      <c r="J484" s="375" t="str">
        <f t="shared" ca="1" si="48"/>
        <v>WECC</v>
      </c>
      <c r="K484" s="375" t="s">
        <v>54</v>
      </c>
      <c r="M484" s="824">
        <f t="shared" si="56"/>
        <v>0.32800000000000001</v>
      </c>
      <c r="N484" s="375" t="s">
        <v>385</v>
      </c>
      <c r="O484" s="375" t="s">
        <v>400</v>
      </c>
      <c r="P484" s="761">
        <f>J139/10^6</f>
        <v>3.0487804878048781</v>
      </c>
      <c r="Q484" s="375" t="s">
        <v>398</v>
      </c>
      <c r="R484" s="831" t="str">
        <f ca="1">CONCATENATE("Electric tab Row 138 for ", I484, " ", K484, " when Inputs tab E710 = ", J484)</f>
        <v>Electric tab Row 138 for Natural gas Gas Turbine when Inputs tab E710 = WECC</v>
      </c>
      <c r="S484" s="428" t="s">
        <v>49</v>
      </c>
      <c r="T484" s="375" t="s">
        <v>418</v>
      </c>
      <c r="U484" s="375" t="str">
        <f t="shared" ca="1" si="49"/>
        <v>WECC</v>
      </c>
      <c r="V484" s="375" t="s">
        <v>53</v>
      </c>
      <c r="X484" s="824">
        <f t="shared" si="57"/>
        <v>0.39</v>
      </c>
      <c r="Y484" s="375" t="s">
        <v>411</v>
      </c>
      <c r="Z484" s="375" t="s">
        <v>400</v>
      </c>
      <c r="AA484" s="761">
        <f>Q140/10^6</f>
        <v>2.5641025641025639</v>
      </c>
      <c r="AB484" s="375" t="s">
        <v>398</v>
      </c>
      <c r="AC484" s="831" t="str">
        <f ca="1">CONCATENATE("Electric tab Row 138 for ", S484, " ", V484, " when Inputs tab E710 = ", U484)</f>
        <v>Electric tab Row 138 for Coal IGCC when Inputs tab E710 = WECC</v>
      </c>
      <c r="AK484" s="428" t="s">
        <v>277</v>
      </c>
      <c r="AL484" s="375" t="str">
        <f t="shared" ca="1" si="51"/>
        <v>WECC</v>
      </c>
      <c r="AM484" s="375" t="s">
        <v>34</v>
      </c>
      <c r="AO484" s="762">
        <f t="shared" ref="AO484:AO493" si="75">$C$13</f>
        <v>8.7040000000000006</v>
      </c>
      <c r="AP484" s="375" t="s">
        <v>388</v>
      </c>
      <c r="AQ484" s="937">
        <f t="shared" si="74"/>
        <v>2.8871544631850193E-6</v>
      </c>
      <c r="AR484" s="375" t="s">
        <v>399</v>
      </c>
      <c r="AS484" s="375" t="str">
        <f t="shared" ref="AS484:AS493" ca="1" si="76">CONCATENATE("Electric tab Row 188-198 for ", AL484, " ", AM484, " when Inputs tab E710 = ", AL484)</f>
        <v>Electric tab Row 188-198 for WECC HTGR when Inputs tab E710 = WECC</v>
      </c>
      <c r="AT484" s="831" t="s">
        <v>422</v>
      </c>
    </row>
    <row r="485" spans="1:46" x14ac:dyDescent="0.4">
      <c r="A485" s="428" t="s">
        <v>406</v>
      </c>
      <c r="B485" s="375" t="str">
        <f t="shared" ca="1" si="47"/>
        <v>WECC</v>
      </c>
      <c r="C485" s="375" t="str">
        <f t="shared" si="53"/>
        <v>25%natural gas_19%coal_0%oil_5%nuclear_33%hydro_9%wind_6%solar_3%other</v>
      </c>
      <c r="D485" s="375" t="s">
        <v>394</v>
      </c>
      <c r="E485" s="375" t="s">
        <v>401</v>
      </c>
      <c r="F485" s="378">
        <f t="shared" si="72"/>
        <v>8.3907135130326465E-6</v>
      </c>
      <c r="G485" s="375" t="s">
        <v>399</v>
      </c>
      <c r="H485" s="831" t="str">
        <f t="shared" ca="1" si="73"/>
        <v>Electric tab Row 144-154 plus Row 188-198 for WECC Mix when Inputs tab E710 = WECC</v>
      </c>
      <c r="I485" s="428" t="s">
        <v>232</v>
      </c>
      <c r="J485" s="375" t="str">
        <f t="shared" ca="1" si="48"/>
        <v>WECC</v>
      </c>
      <c r="K485" s="375" t="s">
        <v>54</v>
      </c>
      <c r="M485" s="824">
        <f t="shared" si="56"/>
        <v>0.32800000000000001</v>
      </c>
      <c r="N485" s="375" t="s">
        <v>387</v>
      </c>
      <c r="O485" s="375" t="s">
        <v>400</v>
      </c>
      <c r="P485" s="763">
        <f>J145/1000/10^6/0.000293071</f>
        <v>1.1000002606497705E-5</v>
      </c>
      <c r="Q485" s="375" t="s">
        <v>399</v>
      </c>
      <c r="R485" s="831" t="str">
        <f ca="1">CONCATENATE("Electric tab Row 144-154 for ", I485, " ", K485, " when Inputs tab E710 = ", J485)</f>
        <v>Electric tab Row 144-154 for Natural gas Gas Turbine when Inputs tab E710 = WECC</v>
      </c>
      <c r="S485" s="428" t="s">
        <v>49</v>
      </c>
      <c r="T485" s="375" t="s">
        <v>418</v>
      </c>
      <c r="U485" s="375" t="str">
        <f t="shared" ca="1" si="49"/>
        <v>WECC</v>
      </c>
      <c r="V485" s="375" t="s">
        <v>53</v>
      </c>
      <c r="X485" s="824">
        <f t="shared" si="57"/>
        <v>0.39</v>
      </c>
      <c r="Y485" s="375" t="s">
        <v>387</v>
      </c>
      <c r="Z485" s="375" t="s">
        <v>400</v>
      </c>
      <c r="AA485" s="763">
        <f>Q145/1000/10^6/0.000293071</f>
        <v>9.0000021325890313E-7</v>
      </c>
      <c r="AB485" s="375" t="s">
        <v>399</v>
      </c>
      <c r="AC485" s="831" t="str">
        <f t="shared" ref="AC485:AC495" ca="1" si="77">CONCATENATE("Electric tab Row 144-154 for ", S485, " ", V485, " when Inputs tab E710 = ", U485)</f>
        <v>Electric tab Row 144-154 for Coal IGCC when Inputs tab E710 = WECC</v>
      </c>
      <c r="AK485" s="428" t="s">
        <v>277</v>
      </c>
      <c r="AL485" s="375" t="str">
        <f t="shared" ca="1" si="51"/>
        <v>WECC</v>
      </c>
      <c r="AM485" s="375" t="s">
        <v>34</v>
      </c>
      <c r="AO485" s="762">
        <f t="shared" si="75"/>
        <v>8.7040000000000006</v>
      </c>
      <c r="AP485" s="375" t="s">
        <v>389</v>
      </c>
      <c r="AQ485" s="937">
        <f t="shared" si="74"/>
        <v>4.9370470387793689E-7</v>
      </c>
      <c r="AR485" s="375" t="s">
        <v>399</v>
      </c>
      <c r="AS485" s="375" t="str">
        <f t="shared" ca="1" si="76"/>
        <v>Electric tab Row 188-198 for WECC HTGR when Inputs tab E710 = WECC</v>
      </c>
      <c r="AT485" s="831" t="s">
        <v>422</v>
      </c>
    </row>
    <row r="486" spans="1:46" x14ac:dyDescent="0.4">
      <c r="A486" s="428" t="s">
        <v>406</v>
      </c>
      <c r="B486" s="375" t="str">
        <f t="shared" ca="1" si="47"/>
        <v>WECC</v>
      </c>
      <c r="C486" s="375" t="str">
        <f t="shared" si="53"/>
        <v>25%natural gas_19%coal_0%oil_5%nuclear_33%hydro_9%wind_6%solar_3%other</v>
      </c>
      <c r="D486" s="375" t="s">
        <v>395</v>
      </c>
      <c r="E486" s="375" t="s">
        <v>401</v>
      </c>
      <c r="F486" s="378">
        <f t="shared" si="72"/>
        <v>1.4830122575266299E-5</v>
      </c>
      <c r="G486" s="375" t="s">
        <v>399</v>
      </c>
      <c r="H486" s="831" t="str">
        <f t="shared" ca="1" si="73"/>
        <v>Electric tab Row 144-154 plus Row 188-198 for WECC Mix when Inputs tab E710 = WECC</v>
      </c>
      <c r="I486" s="428" t="s">
        <v>232</v>
      </c>
      <c r="J486" s="375" t="str">
        <f t="shared" ca="1" si="48"/>
        <v>WECC</v>
      </c>
      <c r="K486" s="375" t="s">
        <v>54</v>
      </c>
      <c r="M486" s="824">
        <f t="shared" si="56"/>
        <v>0.32800000000000001</v>
      </c>
      <c r="N486" s="375" t="s">
        <v>388</v>
      </c>
      <c r="O486" s="375" t="s">
        <v>400</v>
      </c>
      <c r="P486" s="763">
        <f t="shared" ref="P486:P495" si="78">J146/1000/10^6/0.000293071</f>
        <v>4.2900010165341048E-4</v>
      </c>
      <c r="Q486" s="375" t="s">
        <v>399</v>
      </c>
      <c r="R486" s="831" t="str">
        <f t="shared" ref="R486:R495" ca="1" si="79">CONCATENATE("Electric tab Row 144-154 for ", I486, " ", K486, " when Inputs tab E710 = ", J486)</f>
        <v>Electric tab Row 144-154 for Natural gas Gas Turbine when Inputs tab E710 = WECC</v>
      </c>
      <c r="S486" s="428" t="s">
        <v>49</v>
      </c>
      <c r="T486" s="375" t="s">
        <v>418</v>
      </c>
      <c r="U486" s="375" t="str">
        <f t="shared" ca="1" si="49"/>
        <v>WECC</v>
      </c>
      <c r="V486" s="375" t="s">
        <v>53</v>
      </c>
      <c r="X486" s="824">
        <f t="shared" si="57"/>
        <v>0.39</v>
      </c>
      <c r="Y486" s="375" t="s">
        <v>388</v>
      </c>
      <c r="Z486" s="375" t="s">
        <v>400</v>
      </c>
      <c r="AA486" s="763">
        <f t="shared" ref="AA486:AA495" si="80">Q146/1000/10^6/0.000293071</f>
        <v>1.5100003578010487E-5</v>
      </c>
      <c r="AB486" s="375" t="s">
        <v>399</v>
      </c>
      <c r="AC486" s="831" t="str">
        <f t="shared" ca="1" si="77"/>
        <v>Electric tab Row 144-154 for Coal IGCC when Inputs tab E710 = WECC</v>
      </c>
      <c r="AK486" s="428" t="s">
        <v>277</v>
      </c>
      <c r="AL486" s="375" t="str">
        <f t="shared" ca="1" si="51"/>
        <v>WECC</v>
      </c>
      <c r="AM486" s="375" t="s">
        <v>34</v>
      </c>
      <c r="AO486" s="762">
        <f t="shared" si="75"/>
        <v>8.7040000000000006</v>
      </c>
      <c r="AP486" s="375" t="s">
        <v>390</v>
      </c>
      <c r="AQ486" s="937">
        <f t="shared" si="74"/>
        <v>2.9114728203609313E-7</v>
      </c>
      <c r="AR486" s="375" t="s">
        <v>399</v>
      </c>
      <c r="AS486" s="375" t="str">
        <f t="shared" ca="1" si="76"/>
        <v>Electric tab Row 188-198 for WECC HTGR when Inputs tab E710 = WECC</v>
      </c>
      <c r="AT486" s="831" t="s">
        <v>422</v>
      </c>
    </row>
    <row r="487" spans="1:46" x14ac:dyDescent="0.4">
      <c r="A487" s="428" t="s">
        <v>406</v>
      </c>
      <c r="B487" s="375" t="str">
        <f t="shared" ca="1" si="47"/>
        <v>WECC</v>
      </c>
      <c r="C487" s="375" t="str">
        <f t="shared" si="53"/>
        <v>25%natural gas_19%coal_0%oil_5%nuclear_33%hydro_9%wind_6%solar_3%other</v>
      </c>
      <c r="D487" s="375" t="s">
        <v>396</v>
      </c>
      <c r="E487" s="375" t="s">
        <v>401</v>
      </c>
      <c r="F487" s="378">
        <f t="shared" si="72"/>
        <v>3.6831380757142704E-6</v>
      </c>
      <c r="G487" s="375" t="s">
        <v>399</v>
      </c>
      <c r="H487" s="831" t="str">
        <f t="shared" ca="1" si="73"/>
        <v>Electric tab Row 144-154 plus Row 188-198 for WECC Mix when Inputs tab E710 = WECC</v>
      </c>
      <c r="I487" s="428" t="s">
        <v>232</v>
      </c>
      <c r="J487" s="375" t="str">
        <f t="shared" ca="1" si="48"/>
        <v>WECC</v>
      </c>
      <c r="K487" s="375" t="s">
        <v>54</v>
      </c>
      <c r="M487" s="824">
        <f t="shared" si="56"/>
        <v>0.32800000000000001</v>
      </c>
      <c r="N487" s="375" t="s">
        <v>389</v>
      </c>
      <c r="O487" s="375" t="s">
        <v>400</v>
      </c>
      <c r="P487" s="763">
        <f t="shared" si="78"/>
        <v>1.8600004407350664E-4</v>
      </c>
      <c r="Q487" s="375" t="s">
        <v>399</v>
      </c>
      <c r="R487" s="831" t="str">
        <f t="shared" ca="1" si="79"/>
        <v>Electric tab Row 144-154 for Natural gas Gas Turbine when Inputs tab E710 = WECC</v>
      </c>
      <c r="S487" s="428" t="s">
        <v>49</v>
      </c>
      <c r="T487" s="375" t="s">
        <v>418</v>
      </c>
      <c r="U487" s="375" t="str">
        <f t="shared" ca="1" si="49"/>
        <v>WECC</v>
      </c>
      <c r="V487" s="375" t="s">
        <v>53</v>
      </c>
      <c r="X487" s="824">
        <f t="shared" si="57"/>
        <v>0.39</v>
      </c>
      <c r="Y487" s="375" t="s">
        <v>389</v>
      </c>
      <c r="Z487" s="375" t="s">
        <v>400</v>
      </c>
      <c r="AA487" s="763">
        <f t="shared" si="80"/>
        <v>2.3500005568426909E-4</v>
      </c>
      <c r="AB487" s="375" t="s">
        <v>399</v>
      </c>
      <c r="AC487" s="831" t="str">
        <f t="shared" ca="1" si="77"/>
        <v>Electric tab Row 144-154 for Coal IGCC when Inputs tab E710 = WECC</v>
      </c>
      <c r="AK487" s="428" t="s">
        <v>277</v>
      </c>
      <c r="AL487" s="375" t="str">
        <f t="shared" ca="1" si="51"/>
        <v>WECC</v>
      </c>
      <c r="AM487" s="375" t="s">
        <v>34</v>
      </c>
      <c r="AO487" s="762">
        <f t="shared" si="75"/>
        <v>8.7040000000000006</v>
      </c>
      <c r="AP487" s="375" t="s">
        <v>391</v>
      </c>
      <c r="AQ487" s="937">
        <f t="shared" si="74"/>
        <v>1.3214281301237113E-7</v>
      </c>
      <c r="AR487" s="375" t="s">
        <v>399</v>
      </c>
      <c r="AS487" s="375" t="str">
        <f t="shared" ca="1" si="76"/>
        <v>Electric tab Row 188-198 for WECC HTGR when Inputs tab E710 = WECC</v>
      </c>
      <c r="AT487" s="831" t="s">
        <v>422</v>
      </c>
    </row>
    <row r="488" spans="1:46" x14ac:dyDescent="0.4">
      <c r="A488" s="430" t="s">
        <v>406</v>
      </c>
      <c r="B488" s="832" t="str">
        <f t="shared" ca="1" si="47"/>
        <v>WECC</v>
      </c>
      <c r="C488" s="832" t="str">
        <f t="shared" si="53"/>
        <v>25%natural gas_19%coal_0%oil_5%nuclear_33%hydro_9%wind_6%solar_3%other</v>
      </c>
      <c r="D488" s="832" t="s">
        <v>397</v>
      </c>
      <c r="E488" s="832" t="s">
        <v>401</v>
      </c>
      <c r="F488" s="404">
        <f t="shared" si="72"/>
        <v>0.29819028441020884</v>
      </c>
      <c r="G488" s="832" t="s">
        <v>399</v>
      </c>
      <c r="H488" s="834" t="str">
        <f t="shared" ca="1" si="73"/>
        <v>Electric tab Row 144-154 plus Row 188-198 for WECC Mix when Inputs tab E710 = WECC</v>
      </c>
      <c r="I488" s="428" t="s">
        <v>232</v>
      </c>
      <c r="J488" s="375" t="str">
        <f t="shared" ca="1" si="48"/>
        <v>WECC</v>
      </c>
      <c r="K488" s="375" t="s">
        <v>54</v>
      </c>
      <c r="L488" s="378"/>
      <c r="M488" s="824">
        <f t="shared" si="56"/>
        <v>0.32800000000000001</v>
      </c>
      <c r="N488" s="375" t="s">
        <v>390</v>
      </c>
      <c r="O488" s="375" t="s">
        <v>400</v>
      </c>
      <c r="P488" s="763">
        <f t="shared" si="78"/>
        <v>3.7000008767310457E-5</v>
      </c>
      <c r="Q488" s="375" t="s">
        <v>399</v>
      </c>
      <c r="R488" s="831" t="str">
        <f t="shared" ca="1" si="79"/>
        <v>Electric tab Row 144-154 for Natural gas Gas Turbine when Inputs tab E710 = WECC</v>
      </c>
      <c r="S488" s="428" t="s">
        <v>49</v>
      </c>
      <c r="T488" s="375" t="s">
        <v>418</v>
      </c>
      <c r="U488" s="375" t="str">
        <f t="shared" ca="1" si="49"/>
        <v>WECC</v>
      </c>
      <c r="V488" s="375" t="s">
        <v>53</v>
      </c>
      <c r="W488" s="378"/>
      <c r="X488" s="824">
        <f t="shared" si="57"/>
        <v>0.39</v>
      </c>
      <c r="Y488" s="375" t="s">
        <v>390</v>
      </c>
      <c r="Z488" s="375" t="s">
        <v>400</v>
      </c>
      <c r="AA488" s="763">
        <f t="shared" si="80"/>
        <v>2.8400006729503167E-5</v>
      </c>
      <c r="AB488" s="375" t="s">
        <v>399</v>
      </c>
      <c r="AC488" s="831" t="str">
        <f t="shared" ca="1" si="77"/>
        <v>Electric tab Row 144-154 for Coal IGCC when Inputs tab E710 = WECC</v>
      </c>
      <c r="AK488" s="428" t="s">
        <v>277</v>
      </c>
      <c r="AL488" s="375" t="str">
        <f t="shared" ca="1" si="51"/>
        <v>WECC</v>
      </c>
      <c r="AM488" s="375" t="s">
        <v>34</v>
      </c>
      <c r="AO488" s="762">
        <f t="shared" si="75"/>
        <v>8.7040000000000006</v>
      </c>
      <c r="AP488" s="375" t="s">
        <v>392</v>
      </c>
      <c r="AQ488" s="937">
        <f t="shared" si="74"/>
        <v>1.850973058584133E-6</v>
      </c>
      <c r="AR488" s="375" t="s">
        <v>399</v>
      </c>
      <c r="AS488" s="375" t="str">
        <f t="shared" ca="1" si="76"/>
        <v>Electric tab Row 188-198 for WECC HTGR when Inputs tab E710 = WECC</v>
      </c>
      <c r="AT488" s="831" t="s">
        <v>422</v>
      </c>
    </row>
    <row r="489" spans="1:46" x14ac:dyDescent="0.4">
      <c r="I489" s="428" t="s">
        <v>232</v>
      </c>
      <c r="J489" s="375" t="str">
        <f t="shared" ca="1" si="48"/>
        <v>WECC</v>
      </c>
      <c r="K489" s="375" t="s">
        <v>54</v>
      </c>
      <c r="L489" s="378"/>
      <c r="M489" s="824">
        <f t="shared" si="56"/>
        <v>0.32800000000000001</v>
      </c>
      <c r="N489" s="375" t="s">
        <v>391</v>
      </c>
      <c r="O489" s="375" t="s">
        <v>400</v>
      </c>
      <c r="P489" s="763">
        <f t="shared" si="78"/>
        <v>3.7000008767310457E-5</v>
      </c>
      <c r="Q489" s="375" t="s">
        <v>399</v>
      </c>
      <c r="R489" s="831" t="str">
        <f t="shared" ca="1" si="79"/>
        <v>Electric tab Row 144-154 for Natural gas Gas Turbine when Inputs tab E710 = WECC</v>
      </c>
      <c r="S489" s="428" t="s">
        <v>49</v>
      </c>
      <c r="T489" s="375" t="s">
        <v>418</v>
      </c>
      <c r="U489" s="375" t="str">
        <f t="shared" ca="1" si="49"/>
        <v>WECC</v>
      </c>
      <c r="V489" s="375" t="s">
        <v>53</v>
      </c>
      <c r="W489" s="378"/>
      <c r="X489" s="824">
        <f t="shared" si="57"/>
        <v>0.39</v>
      </c>
      <c r="Y489" s="375" t="s">
        <v>391</v>
      </c>
      <c r="Z489" s="375" t="s">
        <v>400</v>
      </c>
      <c r="AA489" s="763">
        <f t="shared" si="80"/>
        <v>8.2700019596123672E-6</v>
      </c>
      <c r="AB489" s="375" t="s">
        <v>399</v>
      </c>
      <c r="AC489" s="831" t="str">
        <f t="shared" ca="1" si="77"/>
        <v>Electric tab Row 144-154 for Coal IGCC when Inputs tab E710 = WECC</v>
      </c>
      <c r="AK489" s="428" t="s">
        <v>277</v>
      </c>
      <c r="AL489" s="375" t="str">
        <f t="shared" ca="1" si="51"/>
        <v>WECC</v>
      </c>
      <c r="AM489" s="375" t="s">
        <v>34</v>
      </c>
      <c r="AO489" s="762">
        <f t="shared" si="75"/>
        <v>8.7040000000000006</v>
      </c>
      <c r="AP489" s="375" t="s">
        <v>393</v>
      </c>
      <c r="AQ489" s="937">
        <f t="shared" si="74"/>
        <v>2.7677529171650174E-9</v>
      </c>
      <c r="AR489" s="375" t="s">
        <v>399</v>
      </c>
      <c r="AS489" s="375" t="str">
        <f t="shared" ca="1" si="76"/>
        <v>Electric tab Row 188-198 for WECC HTGR when Inputs tab E710 = WECC</v>
      </c>
      <c r="AT489" s="831" t="s">
        <v>422</v>
      </c>
    </row>
    <row r="490" spans="1:46" x14ac:dyDescent="0.4">
      <c r="I490" s="428" t="s">
        <v>232</v>
      </c>
      <c r="J490" s="375" t="str">
        <f t="shared" ca="1" si="48"/>
        <v>WECC</v>
      </c>
      <c r="K490" s="375" t="s">
        <v>54</v>
      </c>
      <c r="L490" s="378"/>
      <c r="M490" s="824">
        <f t="shared" si="56"/>
        <v>0.32800000000000001</v>
      </c>
      <c r="N490" s="375" t="s">
        <v>392</v>
      </c>
      <c r="O490" s="375" t="s">
        <v>400</v>
      </c>
      <c r="P490" s="763">
        <f t="shared" si="78"/>
        <v>4.000000947817347E-6</v>
      </c>
      <c r="Q490" s="375" t="s">
        <v>399</v>
      </c>
      <c r="R490" s="831" t="str">
        <f t="shared" ca="1" si="79"/>
        <v>Electric tab Row 144-154 for Natural gas Gas Turbine when Inputs tab E710 = WECC</v>
      </c>
      <c r="S490" s="428" t="s">
        <v>49</v>
      </c>
      <c r="T490" s="375" t="s">
        <v>418</v>
      </c>
      <c r="U490" s="375" t="str">
        <f t="shared" ca="1" si="49"/>
        <v>WECC</v>
      </c>
      <c r="V490" s="375" t="s">
        <v>53</v>
      </c>
      <c r="W490" s="378"/>
      <c r="X490" s="824">
        <f t="shared" si="57"/>
        <v>0.39</v>
      </c>
      <c r="Y490" s="375" t="s">
        <v>392</v>
      </c>
      <c r="Z490" s="375" t="s">
        <v>400</v>
      </c>
      <c r="AA490" s="763">
        <f t="shared" si="80"/>
        <v>4.910001163445794E-6</v>
      </c>
      <c r="AB490" s="375" t="s">
        <v>399</v>
      </c>
      <c r="AC490" s="831" t="str">
        <f t="shared" ca="1" si="77"/>
        <v>Electric tab Row 144-154 for Coal IGCC when Inputs tab E710 = WECC</v>
      </c>
      <c r="AK490" s="428" t="s">
        <v>277</v>
      </c>
      <c r="AL490" s="375" t="str">
        <f t="shared" ca="1" si="51"/>
        <v>WECC</v>
      </c>
      <c r="AM490" s="375" t="s">
        <v>34</v>
      </c>
      <c r="AO490" s="762">
        <f t="shared" si="75"/>
        <v>8.7040000000000006</v>
      </c>
      <c r="AP490" s="375" t="s">
        <v>394</v>
      </c>
      <c r="AQ490" s="937">
        <f t="shared" si="74"/>
        <v>5.7785788710219174E-9</v>
      </c>
      <c r="AR490" s="375" t="s">
        <v>399</v>
      </c>
      <c r="AS490" s="375" t="str">
        <f t="shared" ca="1" si="76"/>
        <v>Electric tab Row 188-198 for WECC HTGR when Inputs tab E710 = WECC</v>
      </c>
      <c r="AT490" s="831" t="s">
        <v>422</v>
      </c>
    </row>
    <row r="491" spans="1:46" x14ac:dyDescent="0.4">
      <c r="I491" s="428" t="s">
        <v>232</v>
      </c>
      <c r="J491" s="375" t="str">
        <f t="shared" ca="1" si="48"/>
        <v>WECC</v>
      </c>
      <c r="K491" s="375" t="s">
        <v>54</v>
      </c>
      <c r="L491" s="378"/>
      <c r="M491" s="824">
        <f t="shared" si="56"/>
        <v>0.32800000000000001</v>
      </c>
      <c r="N491" s="375" t="s">
        <v>393</v>
      </c>
      <c r="O491" s="375" t="s">
        <v>400</v>
      </c>
      <c r="P491" s="763">
        <f t="shared" si="78"/>
        <v>1.0730002542520035E-6</v>
      </c>
      <c r="Q491" s="375" t="s">
        <v>399</v>
      </c>
      <c r="R491" s="831" t="str">
        <f t="shared" ca="1" si="79"/>
        <v>Electric tab Row 144-154 for Natural gas Gas Turbine when Inputs tab E710 = WECC</v>
      </c>
      <c r="S491" s="428" t="s">
        <v>49</v>
      </c>
      <c r="T491" s="375" t="s">
        <v>418</v>
      </c>
      <c r="U491" s="375" t="str">
        <f t="shared" ca="1" si="49"/>
        <v>WECC</v>
      </c>
      <c r="V491" s="375" t="s">
        <v>53</v>
      </c>
      <c r="W491" s="378"/>
      <c r="X491" s="824">
        <f t="shared" si="57"/>
        <v>0.39</v>
      </c>
      <c r="Y491" s="375" t="s">
        <v>393</v>
      </c>
      <c r="Z491" s="375" t="s">
        <v>400</v>
      </c>
      <c r="AA491" s="763">
        <f t="shared" si="80"/>
        <v>3.5561008426333167E-7</v>
      </c>
      <c r="AB491" s="375" t="s">
        <v>399</v>
      </c>
      <c r="AC491" s="831" t="str">
        <f t="shared" ca="1" si="77"/>
        <v>Electric tab Row 144-154 for Coal IGCC when Inputs tab E710 = WECC</v>
      </c>
      <c r="AK491" s="428" t="s">
        <v>277</v>
      </c>
      <c r="AL491" s="375" t="str">
        <f t="shared" ca="1" si="51"/>
        <v>WECC</v>
      </c>
      <c r="AM491" s="375" t="s">
        <v>34</v>
      </c>
      <c r="AO491" s="762">
        <f t="shared" si="75"/>
        <v>8.7040000000000006</v>
      </c>
      <c r="AP491" s="375" t="s">
        <v>395</v>
      </c>
      <c r="AQ491" s="937">
        <f t="shared" si="74"/>
        <v>7.1152608208073595E-7</v>
      </c>
      <c r="AR491" s="375" t="s">
        <v>399</v>
      </c>
      <c r="AS491" s="375" t="str">
        <f t="shared" ca="1" si="76"/>
        <v>Electric tab Row 188-198 for WECC HTGR when Inputs tab E710 = WECC</v>
      </c>
      <c r="AT491" s="831" t="s">
        <v>422</v>
      </c>
    </row>
    <row r="492" spans="1:46" x14ac:dyDescent="0.4">
      <c r="I492" s="428" t="s">
        <v>232</v>
      </c>
      <c r="J492" s="375" t="str">
        <f t="shared" ca="1" si="48"/>
        <v>WECC</v>
      </c>
      <c r="K492" s="375" t="s">
        <v>54</v>
      </c>
      <c r="L492" s="378"/>
      <c r="M492" s="824">
        <f t="shared" si="56"/>
        <v>0.32800000000000001</v>
      </c>
      <c r="N492" s="375" t="s">
        <v>394</v>
      </c>
      <c r="O492" s="375" t="s">
        <v>400</v>
      </c>
      <c r="P492" s="763">
        <f t="shared" si="78"/>
        <v>2.5160005961771109E-5</v>
      </c>
      <c r="Q492" s="375" t="s">
        <v>399</v>
      </c>
      <c r="R492" s="831" t="str">
        <f t="shared" ca="1" si="79"/>
        <v>Electric tab Row 144-154 for Natural gas Gas Turbine when Inputs tab E710 = WECC</v>
      </c>
      <c r="S492" s="428" t="s">
        <v>49</v>
      </c>
      <c r="T492" s="375" t="s">
        <v>418</v>
      </c>
      <c r="U492" s="375" t="str">
        <f t="shared" ca="1" si="49"/>
        <v>WECC</v>
      </c>
      <c r="V492" s="375" t="s">
        <v>53</v>
      </c>
      <c r="W492" s="378"/>
      <c r="X492" s="824">
        <f t="shared" si="57"/>
        <v>0.39</v>
      </c>
      <c r="Y492" s="375" t="s">
        <v>394</v>
      </c>
      <c r="Z492" s="375" t="s">
        <v>400</v>
      </c>
      <c r="AA492" s="763">
        <f t="shared" si="80"/>
        <v>6.6987015872860153E-7</v>
      </c>
      <c r="AB492" s="375" t="s">
        <v>399</v>
      </c>
      <c r="AC492" s="831" t="str">
        <f t="shared" ca="1" si="77"/>
        <v>Electric tab Row 144-154 for Coal IGCC when Inputs tab E710 = WECC</v>
      </c>
      <c r="AK492" s="428" t="s">
        <v>277</v>
      </c>
      <c r="AL492" s="375" t="str">
        <f t="shared" ca="1" si="51"/>
        <v>WECC</v>
      </c>
      <c r="AM492" s="375" t="s">
        <v>34</v>
      </c>
      <c r="AO492" s="762">
        <f t="shared" si="75"/>
        <v>8.7040000000000006</v>
      </c>
      <c r="AP492" s="375" t="s">
        <v>396</v>
      </c>
      <c r="AQ492" s="937">
        <f t="shared" si="74"/>
        <v>4.3621703293846641E-9</v>
      </c>
      <c r="AR492" s="375" t="s">
        <v>399</v>
      </c>
      <c r="AS492" s="375" t="str">
        <f t="shared" ca="1" si="76"/>
        <v>Electric tab Row 188-198 for WECC HTGR when Inputs tab E710 = WECC</v>
      </c>
      <c r="AT492" s="831" t="s">
        <v>422</v>
      </c>
    </row>
    <row r="493" spans="1:46" x14ac:dyDescent="0.4">
      <c r="I493" s="428" t="s">
        <v>232</v>
      </c>
      <c r="J493" s="375" t="str">
        <f t="shared" ref="J493:J524" ca="1" si="81">MID(CELL("filename",A33),FIND("]",CELL("filename",A33))+1,256)</f>
        <v>WECC</v>
      </c>
      <c r="K493" s="375" t="s">
        <v>54</v>
      </c>
      <c r="L493" s="378"/>
      <c r="M493" s="824">
        <f t="shared" si="56"/>
        <v>0.32800000000000001</v>
      </c>
      <c r="N493" s="375" t="s">
        <v>395</v>
      </c>
      <c r="O493" s="375" t="s">
        <v>400</v>
      </c>
      <c r="P493" s="763">
        <f t="shared" si="78"/>
        <v>1.1000002606497705E-5</v>
      </c>
      <c r="Q493" s="375" t="s">
        <v>399</v>
      </c>
      <c r="R493" s="831" t="str">
        <f t="shared" ca="1" si="79"/>
        <v>Electric tab Row 144-154 for Natural gas Gas Turbine when Inputs tab E710 = WECC</v>
      </c>
      <c r="S493" s="428" t="s">
        <v>49</v>
      </c>
      <c r="T493" s="375" t="s">
        <v>418</v>
      </c>
      <c r="U493" s="375" t="str">
        <f t="shared" ref="U493:U524" ca="1" si="82">MID(CELL("filename",K33),FIND("]",CELL("filename",K33))+1,256)</f>
        <v>WECC</v>
      </c>
      <c r="V493" s="375" t="s">
        <v>53</v>
      </c>
      <c r="W493" s="378"/>
      <c r="X493" s="824">
        <f t="shared" si="57"/>
        <v>0.39</v>
      </c>
      <c r="Y493" s="375" t="s">
        <v>395</v>
      </c>
      <c r="Z493" s="375" t="s">
        <v>400</v>
      </c>
      <c r="AA493" s="763">
        <f t="shared" si="80"/>
        <v>9.0000021325890309E-6</v>
      </c>
      <c r="AB493" s="375" t="s">
        <v>399</v>
      </c>
      <c r="AC493" s="831" t="str">
        <f t="shared" ca="1" si="77"/>
        <v>Electric tab Row 144-154 for Coal IGCC when Inputs tab E710 = WECC</v>
      </c>
      <c r="AK493" s="430" t="s">
        <v>277</v>
      </c>
      <c r="AL493" s="832" t="str">
        <f t="shared" ca="1" si="51"/>
        <v>WECC</v>
      </c>
      <c r="AM493" s="832" t="s">
        <v>34</v>
      </c>
      <c r="AN493" s="832"/>
      <c r="AO493" s="842">
        <f t="shared" si="75"/>
        <v>8.7040000000000006</v>
      </c>
      <c r="AP493" s="832" t="s">
        <v>397</v>
      </c>
      <c r="AQ493" s="938">
        <f t="shared" si="74"/>
        <v>4.4165937290459935E-4</v>
      </c>
      <c r="AR493" s="832" t="s">
        <v>399</v>
      </c>
      <c r="AS493" s="832" t="str">
        <f t="shared" ca="1" si="76"/>
        <v>Electric tab Row 188-198 for WECC HTGR when Inputs tab E710 = WECC</v>
      </c>
      <c r="AT493" s="834" t="s">
        <v>422</v>
      </c>
    </row>
    <row r="494" spans="1:46" x14ac:dyDescent="0.4">
      <c r="I494" s="428" t="s">
        <v>232</v>
      </c>
      <c r="J494" s="375" t="str">
        <f t="shared" ca="1" si="81"/>
        <v>WECC</v>
      </c>
      <c r="K494" s="375" t="s">
        <v>54</v>
      </c>
      <c r="L494" s="378"/>
      <c r="M494" s="824">
        <f t="shared" si="56"/>
        <v>0.32800000000000001</v>
      </c>
      <c r="N494" s="375" t="s">
        <v>396</v>
      </c>
      <c r="O494" s="375" t="s">
        <v>400</v>
      </c>
      <c r="P494" s="763">
        <f t="shared" si="78"/>
        <v>1.0000002369543367E-6</v>
      </c>
      <c r="Q494" s="375" t="s">
        <v>399</v>
      </c>
      <c r="R494" s="831" t="str">
        <f t="shared" ca="1" si="79"/>
        <v>Electric tab Row 144-154 for Natural gas Gas Turbine when Inputs tab E710 = WECC</v>
      </c>
      <c r="S494" s="428" t="s">
        <v>49</v>
      </c>
      <c r="T494" s="375" t="s">
        <v>418</v>
      </c>
      <c r="U494" s="375" t="str">
        <f t="shared" ca="1" si="82"/>
        <v>WECC</v>
      </c>
      <c r="V494" s="375" t="s">
        <v>53</v>
      </c>
      <c r="W494" s="378"/>
      <c r="X494" s="824">
        <f t="shared" si="57"/>
        <v>0.39</v>
      </c>
      <c r="Y494" s="375" t="s">
        <v>396</v>
      </c>
      <c r="Z494" s="375" t="s">
        <v>400</v>
      </c>
      <c r="AA494" s="763">
        <f t="shared" si="80"/>
        <v>1.3500003198883547E-5</v>
      </c>
      <c r="AB494" s="375" t="s">
        <v>399</v>
      </c>
      <c r="AC494" s="831" t="str">
        <f t="shared" ca="1" si="77"/>
        <v>Electric tab Row 144-154 for Coal IGCC when Inputs tab E710 = WECC</v>
      </c>
    </row>
    <row r="495" spans="1:46" x14ac:dyDescent="0.4">
      <c r="I495" s="428" t="s">
        <v>232</v>
      </c>
      <c r="J495" s="375" t="str">
        <f t="shared" ca="1" si="81"/>
        <v>WECC</v>
      </c>
      <c r="K495" s="375" t="s">
        <v>54</v>
      </c>
      <c r="L495" s="378"/>
      <c r="M495" s="824">
        <f t="shared" si="56"/>
        <v>0.32800000000000001</v>
      </c>
      <c r="N495" s="375" t="s">
        <v>397</v>
      </c>
      <c r="O495" s="375" t="s">
        <v>400</v>
      </c>
      <c r="P495" s="763">
        <f t="shared" si="78"/>
        <v>0.61732393105117633</v>
      </c>
      <c r="Q495" s="375" t="s">
        <v>399</v>
      </c>
      <c r="R495" s="831" t="str">
        <f t="shared" ca="1" si="79"/>
        <v>Electric tab Row 144-154 for Natural gas Gas Turbine when Inputs tab E710 = WECC</v>
      </c>
      <c r="S495" s="428" t="s">
        <v>49</v>
      </c>
      <c r="T495" s="375" t="s">
        <v>418</v>
      </c>
      <c r="U495" s="375" t="str">
        <f t="shared" ca="1" si="82"/>
        <v>WECC</v>
      </c>
      <c r="V495" s="375" t="s">
        <v>53</v>
      </c>
      <c r="W495" s="378"/>
      <c r="X495" s="824">
        <f t="shared" si="57"/>
        <v>0.39</v>
      </c>
      <c r="Y495" s="375" t="s">
        <v>397</v>
      </c>
      <c r="Z495" s="375" t="s">
        <v>400</v>
      </c>
      <c r="AA495" s="763">
        <f t="shared" si="80"/>
        <v>0.87524327301858795</v>
      </c>
      <c r="AB495" s="375" t="s">
        <v>399</v>
      </c>
      <c r="AC495" s="831" t="str">
        <f t="shared" ca="1" si="77"/>
        <v>Electric tab Row 144-154 for Coal IGCC when Inputs tab E710 = WECC</v>
      </c>
    </row>
    <row r="496" spans="1:46" x14ac:dyDescent="0.4">
      <c r="I496" s="428" t="s">
        <v>232</v>
      </c>
      <c r="J496" s="375" t="str">
        <f t="shared" ca="1" si="81"/>
        <v>WECC</v>
      </c>
      <c r="K496" s="375" t="s">
        <v>54</v>
      </c>
      <c r="L496" s="378"/>
      <c r="M496" s="824">
        <f t="shared" si="56"/>
        <v>0.32800000000000001</v>
      </c>
      <c r="N496" s="375" t="s">
        <v>387</v>
      </c>
      <c r="O496" s="375" t="s">
        <v>401</v>
      </c>
      <c r="P496" s="378">
        <f>(J145+J189)/1000/10^6/0.000293071</f>
        <v>1.1437820892289984E-5</v>
      </c>
      <c r="Q496" s="375" t="s">
        <v>399</v>
      </c>
      <c r="R496" s="831" t="str">
        <f ca="1">CONCATENATE("Electric tab Row 144-154 plus Row 188-198 for ", I496, " ", K496, " when Inputs tab E710 = ", J496)</f>
        <v>Electric tab Row 144-154 plus Row 188-198 for Natural gas Gas Turbine when Inputs tab E710 = WECC</v>
      </c>
      <c r="S496" s="428" t="s">
        <v>49</v>
      </c>
      <c r="T496" s="375" t="s">
        <v>418</v>
      </c>
      <c r="U496" s="375" t="str">
        <f t="shared" ca="1" si="82"/>
        <v>WECC</v>
      </c>
      <c r="V496" s="375" t="s">
        <v>53</v>
      </c>
      <c r="W496" s="378"/>
      <c r="X496" s="824">
        <f t="shared" si="57"/>
        <v>0.39</v>
      </c>
      <c r="Y496" s="375" t="s">
        <v>387</v>
      </c>
      <c r="Z496" s="375" t="s">
        <v>401</v>
      </c>
      <c r="AA496" s="378">
        <f>(Q145+Q189)/1000/10^6/0.000293071</f>
        <v>1.7118087714163085E-6</v>
      </c>
      <c r="AB496" s="375" t="s">
        <v>399</v>
      </c>
      <c r="AC496" s="831" t="str">
        <f t="shared" ref="AC496:AC506" ca="1" si="83">CONCATENATE("Electric tab Row 144-154 plus Row 188-198 for ", S496, " ", V496, " when Inputs tab E710 = ", U496)</f>
        <v>Electric tab Row 144-154 plus Row 188-198 for Coal IGCC when Inputs tab E710 = WECC</v>
      </c>
    </row>
    <row r="497" spans="9:29" x14ac:dyDescent="0.4">
      <c r="I497" s="428" t="s">
        <v>232</v>
      </c>
      <c r="J497" s="375" t="str">
        <f t="shared" ca="1" si="81"/>
        <v>WECC</v>
      </c>
      <c r="K497" s="375" t="s">
        <v>54</v>
      </c>
      <c r="L497" s="378"/>
      <c r="M497" s="824">
        <f t="shared" si="56"/>
        <v>0.32800000000000001</v>
      </c>
      <c r="N497" s="375" t="s">
        <v>388</v>
      </c>
      <c r="O497" s="375" t="s">
        <v>401</v>
      </c>
      <c r="P497" s="378">
        <f t="shared" ref="P497:P506" si="84">(J146+J190)/1000/10^6/0.000293071</f>
        <v>4.3197651578067526E-4</v>
      </c>
      <c r="Q497" s="375" t="s">
        <v>399</v>
      </c>
      <c r="R497" s="831" t="str">
        <f t="shared" ref="R497:R506" ca="1" si="85">CONCATENATE("Electric tab Row 144-154 plus Row 188-198 for ", I497, " ", K497, " when Inputs tab E710 = ", J497)</f>
        <v>Electric tab Row 144-154 plus Row 188-198 for Natural gas Gas Turbine when Inputs tab E710 = WECC</v>
      </c>
      <c r="S497" s="428" t="s">
        <v>49</v>
      </c>
      <c r="T497" s="375" t="s">
        <v>418</v>
      </c>
      <c r="U497" s="375" t="str">
        <f t="shared" ca="1" si="82"/>
        <v>WECC</v>
      </c>
      <c r="V497" s="375" t="s">
        <v>53</v>
      </c>
      <c r="W497" s="378"/>
      <c r="X497" s="824">
        <f t="shared" si="57"/>
        <v>0.39</v>
      </c>
      <c r="Y497" s="375" t="s">
        <v>388</v>
      </c>
      <c r="Z497" s="375" t="s">
        <v>401</v>
      </c>
      <c r="AA497" s="378">
        <f t="shared" ref="AA497:AA506" si="86">(Q146+Q190)/1000/10^6/0.000293071</f>
        <v>2.0561729266239141E-5</v>
      </c>
      <c r="AB497" s="375" t="s">
        <v>399</v>
      </c>
      <c r="AC497" s="831" t="str">
        <f t="shared" ca="1" si="83"/>
        <v>Electric tab Row 144-154 plus Row 188-198 for Coal IGCC when Inputs tab E710 = WECC</v>
      </c>
    </row>
    <row r="498" spans="9:29" x14ac:dyDescent="0.4">
      <c r="I498" s="428" t="s">
        <v>232</v>
      </c>
      <c r="J498" s="375" t="str">
        <f t="shared" ca="1" si="81"/>
        <v>WECC</v>
      </c>
      <c r="K498" s="375" t="s">
        <v>54</v>
      </c>
      <c r="L498" s="378"/>
      <c r="M498" s="824">
        <f t="shared" si="56"/>
        <v>0.32800000000000001</v>
      </c>
      <c r="N498" s="375" t="s">
        <v>389</v>
      </c>
      <c r="O498" s="375" t="s">
        <v>401</v>
      </c>
      <c r="P498" s="378">
        <f t="shared" si="84"/>
        <v>1.8643573604939191E-4</v>
      </c>
      <c r="Q498" s="375" t="s">
        <v>399</v>
      </c>
      <c r="R498" s="831" t="str">
        <f t="shared" ca="1" si="85"/>
        <v>Electric tab Row 144-154 plus Row 188-198 for Natural gas Gas Turbine when Inputs tab E710 = WECC</v>
      </c>
      <c r="S498" s="428" t="s">
        <v>49</v>
      </c>
      <c r="T498" s="375" t="s">
        <v>418</v>
      </c>
      <c r="U498" s="375" t="str">
        <f t="shared" ca="1" si="82"/>
        <v>WECC</v>
      </c>
      <c r="V498" s="375" t="s">
        <v>53</v>
      </c>
      <c r="W498" s="378"/>
      <c r="X498" s="824">
        <f t="shared" si="57"/>
        <v>0.39</v>
      </c>
      <c r="Y498" s="375" t="s">
        <v>389</v>
      </c>
      <c r="Z498" s="375" t="s">
        <v>401</v>
      </c>
      <c r="AA498" s="378">
        <f t="shared" si="86"/>
        <v>2.3582842848193105E-4</v>
      </c>
      <c r="AB498" s="375" t="s">
        <v>399</v>
      </c>
      <c r="AC498" s="831" t="str">
        <f t="shared" ca="1" si="83"/>
        <v>Electric tab Row 144-154 plus Row 188-198 for Coal IGCC when Inputs tab E710 = WECC</v>
      </c>
    </row>
    <row r="499" spans="9:29" x14ac:dyDescent="0.4">
      <c r="I499" s="428" t="s">
        <v>232</v>
      </c>
      <c r="J499" s="375" t="str">
        <f t="shared" ca="1" si="81"/>
        <v>WECC</v>
      </c>
      <c r="K499" s="375" t="s">
        <v>54</v>
      </c>
      <c r="L499" s="378"/>
      <c r="M499" s="824">
        <f t="shared" si="56"/>
        <v>0.32800000000000001</v>
      </c>
      <c r="N499" s="375" t="s">
        <v>390</v>
      </c>
      <c r="O499" s="375" t="s">
        <v>401</v>
      </c>
      <c r="P499" s="378">
        <f t="shared" si="84"/>
        <v>3.7266153451740828E-5</v>
      </c>
      <c r="Q499" s="375" t="s">
        <v>399</v>
      </c>
      <c r="R499" s="831" t="str">
        <f t="shared" ca="1" si="85"/>
        <v>Electric tab Row 144-154 plus Row 188-198 for Natural gas Gas Turbine when Inputs tab E710 = WECC</v>
      </c>
      <c r="S499" s="428" t="s">
        <v>49</v>
      </c>
      <c r="T499" s="375" t="s">
        <v>418</v>
      </c>
      <c r="U499" s="375" t="str">
        <f t="shared" ca="1" si="82"/>
        <v>WECC</v>
      </c>
      <c r="V499" s="375" t="s">
        <v>53</v>
      </c>
      <c r="W499" s="378"/>
      <c r="X499" s="824">
        <f t="shared" si="57"/>
        <v>0.39</v>
      </c>
      <c r="Y499" s="375" t="s">
        <v>390</v>
      </c>
      <c r="Z499" s="375" t="s">
        <v>401</v>
      </c>
      <c r="AA499" s="378">
        <f t="shared" si="86"/>
        <v>2.8902185583531793E-5</v>
      </c>
      <c r="AB499" s="375" t="s">
        <v>399</v>
      </c>
      <c r="AC499" s="831" t="str">
        <f t="shared" ca="1" si="83"/>
        <v>Electric tab Row 144-154 plus Row 188-198 for Coal IGCC when Inputs tab E710 = WECC</v>
      </c>
    </row>
    <row r="500" spans="9:29" x14ac:dyDescent="0.4">
      <c r="I500" s="428" t="s">
        <v>232</v>
      </c>
      <c r="J500" s="375" t="str">
        <f t="shared" ca="1" si="81"/>
        <v>WECC</v>
      </c>
      <c r="K500" s="375" t="s">
        <v>54</v>
      </c>
      <c r="L500" s="378"/>
      <c r="M500" s="824">
        <f t="shared" si="56"/>
        <v>0.32800000000000001</v>
      </c>
      <c r="N500" s="375" t="s">
        <v>391</v>
      </c>
      <c r="O500" s="375" t="s">
        <v>401</v>
      </c>
      <c r="P500" s="378">
        <f t="shared" si="84"/>
        <v>3.7123372295059253E-5</v>
      </c>
      <c r="Q500" s="375" t="s">
        <v>399</v>
      </c>
      <c r="R500" s="831" t="str">
        <f t="shared" ca="1" si="85"/>
        <v>Electric tab Row 144-154 plus Row 188-198 for Natural gas Gas Turbine when Inputs tab E710 = WECC</v>
      </c>
      <c r="S500" s="428" t="s">
        <v>49</v>
      </c>
      <c r="T500" s="375" t="s">
        <v>418</v>
      </c>
      <c r="U500" s="375" t="str">
        <f t="shared" ca="1" si="82"/>
        <v>WECC</v>
      </c>
      <c r="V500" s="375" t="s">
        <v>53</v>
      </c>
      <c r="W500" s="378"/>
      <c r="X500" s="824">
        <f t="shared" si="57"/>
        <v>0.39</v>
      </c>
      <c r="Y500" s="375" t="s">
        <v>391</v>
      </c>
      <c r="Z500" s="375" t="s">
        <v>401</v>
      </c>
      <c r="AA500" s="378">
        <f t="shared" si="86"/>
        <v>8.501822233971292E-6</v>
      </c>
      <c r="AB500" s="375" t="s">
        <v>399</v>
      </c>
      <c r="AC500" s="831" t="str">
        <f t="shared" ca="1" si="83"/>
        <v>Electric tab Row 144-154 plus Row 188-198 for Coal IGCC when Inputs tab E710 = WECC</v>
      </c>
    </row>
    <row r="501" spans="9:29" x14ac:dyDescent="0.4">
      <c r="I501" s="428" t="s">
        <v>232</v>
      </c>
      <c r="J501" s="375" t="str">
        <f t="shared" ca="1" si="81"/>
        <v>WECC</v>
      </c>
      <c r="K501" s="375" t="s">
        <v>54</v>
      </c>
      <c r="L501" s="378"/>
      <c r="M501" s="824">
        <f t="shared" si="56"/>
        <v>0.32800000000000001</v>
      </c>
      <c r="N501" s="375" t="s">
        <v>392</v>
      </c>
      <c r="O501" s="375" t="s">
        <v>401</v>
      </c>
      <c r="P501" s="378">
        <f t="shared" si="84"/>
        <v>5.4825391223552378E-6</v>
      </c>
      <c r="Q501" s="375" t="s">
        <v>399</v>
      </c>
      <c r="R501" s="831" t="str">
        <f t="shared" ca="1" si="85"/>
        <v>Electric tab Row 144-154 plus Row 188-198 for Natural gas Gas Turbine when Inputs tab E710 = WECC</v>
      </c>
      <c r="S501" s="428" t="s">
        <v>49</v>
      </c>
      <c r="T501" s="375" t="s">
        <v>418</v>
      </c>
      <c r="U501" s="375" t="str">
        <f t="shared" ca="1" si="82"/>
        <v>WECC</v>
      </c>
      <c r="V501" s="375" t="s">
        <v>53</v>
      </c>
      <c r="W501" s="378"/>
      <c r="X501" s="824">
        <f t="shared" si="57"/>
        <v>0.39</v>
      </c>
      <c r="Y501" s="375" t="s">
        <v>392</v>
      </c>
      <c r="Z501" s="375" t="s">
        <v>401</v>
      </c>
      <c r="AA501" s="378">
        <f t="shared" si="86"/>
        <v>7.738605083349976E-6</v>
      </c>
      <c r="AB501" s="375" t="s">
        <v>399</v>
      </c>
      <c r="AC501" s="831" t="str">
        <f t="shared" ca="1" si="83"/>
        <v>Electric tab Row 144-154 plus Row 188-198 for Coal IGCC when Inputs tab E710 = WECC</v>
      </c>
    </row>
    <row r="502" spans="9:29" x14ac:dyDescent="0.4">
      <c r="I502" s="428" t="s">
        <v>232</v>
      </c>
      <c r="J502" s="375" t="str">
        <f t="shared" ca="1" si="81"/>
        <v>WECC</v>
      </c>
      <c r="K502" s="375" t="s">
        <v>54</v>
      </c>
      <c r="L502" s="378"/>
      <c r="M502" s="824">
        <f t="shared" si="56"/>
        <v>0.32800000000000001</v>
      </c>
      <c r="N502" s="375" t="s">
        <v>393</v>
      </c>
      <c r="O502" s="375" t="s">
        <v>401</v>
      </c>
      <c r="P502" s="378">
        <f t="shared" si="84"/>
        <v>1.0752270268275379E-6</v>
      </c>
      <c r="Q502" s="375" t="s">
        <v>399</v>
      </c>
      <c r="R502" s="831" t="str">
        <f t="shared" ca="1" si="85"/>
        <v>Electric tab Row 144-154 plus Row 188-198 for Natural gas Gas Turbine when Inputs tab E710 = WECC</v>
      </c>
      <c r="S502" s="428" t="s">
        <v>49</v>
      </c>
      <c r="T502" s="375" t="s">
        <v>418</v>
      </c>
      <c r="U502" s="375" t="str">
        <f t="shared" ca="1" si="82"/>
        <v>WECC</v>
      </c>
      <c r="V502" s="375" t="s">
        <v>53</v>
      </c>
      <c r="W502" s="378"/>
      <c r="X502" s="824">
        <f t="shared" si="57"/>
        <v>0.39</v>
      </c>
      <c r="Y502" s="375" t="s">
        <v>393</v>
      </c>
      <c r="Z502" s="375" t="s">
        <v>401</v>
      </c>
      <c r="AA502" s="378">
        <f t="shared" si="86"/>
        <v>3.5993377949097536E-7</v>
      </c>
      <c r="AB502" s="375" t="s">
        <v>399</v>
      </c>
      <c r="AC502" s="831" t="str">
        <f t="shared" ca="1" si="83"/>
        <v>Electric tab Row 144-154 plus Row 188-198 for Coal IGCC when Inputs tab E710 = WECC</v>
      </c>
    </row>
    <row r="503" spans="9:29" x14ac:dyDescent="0.4">
      <c r="I503" s="428" t="s">
        <v>232</v>
      </c>
      <c r="J503" s="375" t="str">
        <f t="shared" ca="1" si="81"/>
        <v>WECC</v>
      </c>
      <c r="K503" s="375" t="s">
        <v>54</v>
      </c>
      <c r="L503" s="378"/>
      <c r="M503" s="824">
        <f t="shared" si="56"/>
        <v>0.32800000000000001</v>
      </c>
      <c r="N503" s="375" t="s">
        <v>394</v>
      </c>
      <c r="O503" s="375" t="s">
        <v>401</v>
      </c>
      <c r="P503" s="378">
        <f t="shared" si="84"/>
        <v>2.5164935990666695E-5</v>
      </c>
      <c r="Q503" s="375" t="s">
        <v>399</v>
      </c>
      <c r="R503" s="831" t="str">
        <f t="shared" ca="1" si="85"/>
        <v>Electric tab Row 144-154 plus Row 188-198 for Natural gas Gas Turbine when Inputs tab E710 = WECC</v>
      </c>
      <c r="S503" s="428" t="s">
        <v>49</v>
      </c>
      <c r="T503" s="375" t="s">
        <v>418</v>
      </c>
      <c r="U503" s="375" t="str">
        <f t="shared" ca="1" si="82"/>
        <v>WECC</v>
      </c>
      <c r="V503" s="375" t="s">
        <v>53</v>
      </c>
      <c r="W503" s="378"/>
      <c r="X503" s="824">
        <f t="shared" si="57"/>
        <v>0.39</v>
      </c>
      <c r="Y503" s="375" t="s">
        <v>394</v>
      </c>
      <c r="Z503" s="375" t="s">
        <v>401</v>
      </c>
      <c r="AA503" s="378">
        <f t="shared" si="86"/>
        <v>6.7934052968836616E-7</v>
      </c>
      <c r="AB503" s="375" t="s">
        <v>399</v>
      </c>
      <c r="AC503" s="831" t="str">
        <f t="shared" ca="1" si="83"/>
        <v>Electric tab Row 144-154 plus Row 188-198 for Coal IGCC when Inputs tab E710 = WECC</v>
      </c>
    </row>
    <row r="504" spans="9:29" x14ac:dyDescent="0.4">
      <c r="I504" s="428" t="s">
        <v>232</v>
      </c>
      <c r="J504" s="375" t="str">
        <f t="shared" ca="1" si="81"/>
        <v>WECC</v>
      </c>
      <c r="K504" s="375" t="s">
        <v>54</v>
      </c>
      <c r="M504" s="824">
        <f t="shared" si="56"/>
        <v>0.32800000000000001</v>
      </c>
      <c r="N504" s="375" t="s">
        <v>395</v>
      </c>
      <c r="O504" s="375" t="s">
        <v>401</v>
      </c>
      <c r="P504" s="378">
        <f t="shared" si="84"/>
        <v>1.1693360557005679E-5</v>
      </c>
      <c r="Q504" s="375" t="s">
        <v>399</v>
      </c>
      <c r="R504" s="831" t="str">
        <f t="shared" ca="1" si="85"/>
        <v>Electric tab Row 144-154 plus Row 188-198 for Natural gas Gas Turbine when Inputs tab E710 = WECC</v>
      </c>
      <c r="S504" s="428" t="s">
        <v>49</v>
      </c>
      <c r="T504" s="375" t="s">
        <v>418</v>
      </c>
      <c r="U504" s="375" t="str">
        <f t="shared" ca="1" si="82"/>
        <v>WECC</v>
      </c>
      <c r="V504" s="375" t="s">
        <v>53</v>
      </c>
      <c r="X504" s="824">
        <f t="shared" si="57"/>
        <v>0.39</v>
      </c>
      <c r="Y504" s="375" t="s">
        <v>395</v>
      </c>
      <c r="Z504" s="375" t="s">
        <v>401</v>
      </c>
      <c r="AA504" s="378">
        <f t="shared" si="86"/>
        <v>1.0288504837070885E-5</v>
      </c>
      <c r="AB504" s="375" t="s">
        <v>399</v>
      </c>
      <c r="AC504" s="831" t="str">
        <f t="shared" ca="1" si="83"/>
        <v>Electric tab Row 144-154 plus Row 188-198 for Coal IGCC when Inputs tab E710 = WECC</v>
      </c>
    </row>
    <row r="505" spans="9:29" x14ac:dyDescent="0.4">
      <c r="I505" s="428" t="s">
        <v>232</v>
      </c>
      <c r="J505" s="375" t="str">
        <f t="shared" ca="1" si="81"/>
        <v>WECC</v>
      </c>
      <c r="K505" s="375" t="s">
        <v>54</v>
      </c>
      <c r="M505" s="824">
        <f t="shared" si="56"/>
        <v>0.32800000000000001</v>
      </c>
      <c r="N505" s="375" t="s">
        <v>396</v>
      </c>
      <c r="O505" s="375" t="s">
        <v>401</v>
      </c>
      <c r="P505" s="378">
        <f t="shared" si="84"/>
        <v>1.0041786435174304E-6</v>
      </c>
      <c r="Q505" s="375" t="s">
        <v>399</v>
      </c>
      <c r="R505" s="831" t="str">
        <f t="shared" ca="1" si="85"/>
        <v>Electric tab Row 144-154 plus Row 188-198 for Natural gas Gas Turbine when Inputs tab E710 = WECC</v>
      </c>
      <c r="S505" s="428" t="s">
        <v>49</v>
      </c>
      <c r="T505" s="375" t="s">
        <v>418</v>
      </c>
      <c r="U505" s="375" t="str">
        <f t="shared" ca="1" si="82"/>
        <v>WECC</v>
      </c>
      <c r="V505" s="375" t="s">
        <v>53</v>
      </c>
      <c r="X505" s="824">
        <f t="shared" si="57"/>
        <v>0.39</v>
      </c>
      <c r="Y505" s="375" t="s">
        <v>396</v>
      </c>
      <c r="Z505" s="375" t="s">
        <v>401</v>
      </c>
      <c r="AA505" s="378">
        <f t="shared" si="86"/>
        <v>1.3507889644072333E-5</v>
      </c>
      <c r="AB505" s="375" t="s">
        <v>399</v>
      </c>
      <c r="AC505" s="831" t="str">
        <f t="shared" ca="1" si="83"/>
        <v>Electric tab Row 144-154 plus Row 188-198 for Coal IGCC when Inputs tab E710 = WECC</v>
      </c>
    </row>
    <row r="506" spans="9:29" x14ac:dyDescent="0.4">
      <c r="I506" s="428" t="s">
        <v>232</v>
      </c>
      <c r="J506" s="375" t="str">
        <f t="shared" ca="1" si="81"/>
        <v>WECC</v>
      </c>
      <c r="K506" s="375" t="s">
        <v>54</v>
      </c>
      <c r="M506" s="824">
        <f t="shared" si="56"/>
        <v>0.32800000000000001</v>
      </c>
      <c r="N506" s="375" t="s">
        <v>397</v>
      </c>
      <c r="O506" s="375" t="s">
        <v>401</v>
      </c>
      <c r="P506" s="378">
        <f t="shared" si="84"/>
        <v>0.61774723848458357</v>
      </c>
      <c r="Q506" s="375" t="s">
        <v>399</v>
      </c>
      <c r="R506" s="831" t="str">
        <f t="shared" ca="1" si="85"/>
        <v>Electric tab Row 144-154 plus Row 188-198 for Natural gas Gas Turbine when Inputs tab E710 = WECC</v>
      </c>
      <c r="S506" s="428" t="s">
        <v>49</v>
      </c>
      <c r="T506" s="375" t="s">
        <v>418</v>
      </c>
      <c r="U506" s="375" t="str">
        <f t="shared" ca="1" si="82"/>
        <v>WECC</v>
      </c>
      <c r="V506" s="375" t="s">
        <v>53</v>
      </c>
      <c r="X506" s="824">
        <f t="shared" si="57"/>
        <v>0.39</v>
      </c>
      <c r="Y506" s="375" t="s">
        <v>397</v>
      </c>
      <c r="Z506" s="375" t="s">
        <v>401</v>
      </c>
      <c r="AA506" s="378">
        <f t="shared" si="86"/>
        <v>0.87603964555200775</v>
      </c>
      <c r="AB506" s="375" t="s">
        <v>399</v>
      </c>
      <c r="AC506" s="831" t="str">
        <f t="shared" ca="1" si="83"/>
        <v>Electric tab Row 144-154 plus Row 188-198 for Coal IGCC when Inputs tab E710 = WECC</v>
      </c>
    </row>
    <row r="507" spans="9:29" x14ac:dyDescent="0.4">
      <c r="I507" s="428" t="s">
        <v>232</v>
      </c>
      <c r="J507" s="375" t="str">
        <f t="shared" ca="1" si="81"/>
        <v>WECC</v>
      </c>
      <c r="K507" s="375" t="s">
        <v>73</v>
      </c>
      <c r="M507" s="824">
        <f t="shared" si="56"/>
        <v>0.51100000000000001</v>
      </c>
      <c r="N507" s="375" t="s">
        <v>385</v>
      </c>
      <c r="O507" s="375" t="s">
        <v>400</v>
      </c>
      <c r="P507" s="761">
        <f>K139/10^6</f>
        <v>1.9569471624266144</v>
      </c>
      <c r="Q507" s="375" t="s">
        <v>398</v>
      </c>
      <c r="R507" s="831" t="str">
        <f ca="1">CONCATENATE("Electric tab Row 138 for ", I507, " ", K507, " when Inputs tab E710 = ", J507)</f>
        <v>Electric tab Row 138 for Natural gas Combined Cycle when Inputs tab E710 = WECC</v>
      </c>
      <c r="S507" s="428" t="s">
        <v>49</v>
      </c>
      <c r="T507" s="375" t="s">
        <v>418</v>
      </c>
      <c r="U507" s="375" t="str">
        <f t="shared" ca="1" si="82"/>
        <v>WECC</v>
      </c>
      <c r="V507" s="375" t="s">
        <v>406</v>
      </c>
      <c r="W507" s="375" t="str">
        <f>CONCATENATE(TEXT($C$71,"0%"), $A$71, "_", TEXT($C$72,"0%"),$A$72)</f>
        <v>100%Boiler_0%IGCC</v>
      </c>
      <c r="X507" s="824">
        <f>$D$70</f>
        <v>0.34699999999999998</v>
      </c>
      <c r="Y507" s="375" t="s">
        <v>411</v>
      </c>
      <c r="Z507" s="375" t="s">
        <v>400</v>
      </c>
      <c r="AA507" s="761">
        <f>D$140/10^6</f>
        <v>2.8818443804034586</v>
      </c>
      <c r="AB507" s="375" t="s">
        <v>398</v>
      </c>
      <c r="AC507" s="831" t="str">
        <f ca="1">CONCATENATE("Electric tab Row 138 for ", S507, " ", V507, " when Inputs tab E710 = ", U507)</f>
        <v>Electric tab Row 138 for Coal Mix when Inputs tab E710 = WECC</v>
      </c>
    </row>
    <row r="508" spans="9:29" x14ac:dyDescent="0.4">
      <c r="I508" s="428" t="s">
        <v>232</v>
      </c>
      <c r="J508" s="375" t="str">
        <f t="shared" ca="1" si="81"/>
        <v>WECC</v>
      </c>
      <c r="K508" s="375" t="s">
        <v>73</v>
      </c>
      <c r="M508" s="824">
        <f t="shared" si="56"/>
        <v>0.51100000000000001</v>
      </c>
      <c r="N508" s="375" t="s">
        <v>387</v>
      </c>
      <c r="O508" s="375" t="s">
        <v>400</v>
      </c>
      <c r="P508" s="763">
        <f>K145/1000/10^6/0.000293071</f>
        <v>2.0000004739086735E-6</v>
      </c>
      <c r="Q508" s="375" t="s">
        <v>399</v>
      </c>
      <c r="R508" s="831" t="str">
        <f ca="1">CONCATENATE("Electric tab Row 144-154 for ", I508, " ", K508, " when Inputs tab E710 = ", J508)</f>
        <v>Electric tab Row 144-154 for Natural gas Combined Cycle when Inputs tab E710 = WECC</v>
      </c>
      <c r="S508" s="428" t="s">
        <v>49</v>
      </c>
      <c r="T508" s="375" t="s">
        <v>418</v>
      </c>
      <c r="U508" s="375" t="str">
        <f t="shared" ca="1" si="82"/>
        <v>WECC</v>
      </c>
      <c r="V508" s="375" t="s">
        <v>406</v>
      </c>
      <c r="W508" s="375" t="str">
        <f t="shared" ref="W508:W529" si="87">CONCATENATE(TEXT($C$71,"0%"), $A$71, "_", TEXT($C$72,"0%"),$A$72)</f>
        <v>100%Boiler_0%IGCC</v>
      </c>
      <c r="X508" s="824">
        <f t="shared" ref="X508:X529" si="88">$D$70</f>
        <v>0.34699999999999998</v>
      </c>
      <c r="Y508" s="375" t="s">
        <v>387</v>
      </c>
      <c r="Z508" s="375" t="s">
        <v>400</v>
      </c>
      <c r="AA508" s="763">
        <f>D145/1000/10^6/0.000293071</f>
        <v>1.5000003554315054E-5</v>
      </c>
      <c r="AB508" s="375" t="s">
        <v>399</v>
      </c>
      <c r="AC508" s="831" t="str">
        <f t="shared" ref="AC508:AC518" ca="1" si="89">CONCATENATE("Electric tab Row 144-154 for ", S508, " ", V508, " when Inputs tab E710 = ", U508)</f>
        <v>Electric tab Row 144-154 for Coal Mix when Inputs tab E710 = WECC</v>
      </c>
    </row>
    <row r="509" spans="9:29" x14ac:dyDescent="0.4">
      <c r="I509" s="428" t="s">
        <v>232</v>
      </c>
      <c r="J509" s="375" t="str">
        <f t="shared" ca="1" si="81"/>
        <v>WECC</v>
      </c>
      <c r="K509" s="375" t="s">
        <v>73</v>
      </c>
      <c r="M509" s="824">
        <f t="shared" si="56"/>
        <v>0.51100000000000001</v>
      </c>
      <c r="N509" s="375" t="s">
        <v>388</v>
      </c>
      <c r="O509" s="375" t="s">
        <v>400</v>
      </c>
      <c r="P509" s="763">
        <f t="shared" ref="P509:P518" si="90">K146/1000/10^6/0.000293071</f>
        <v>9.3000022036753319E-5</v>
      </c>
      <c r="Q509" s="375" t="s">
        <v>399</v>
      </c>
      <c r="R509" s="831" t="str">
        <f t="shared" ref="R509:R518" ca="1" si="91">CONCATENATE("Electric tab Row 144-154 for ", I509, " ", K509, " when Inputs tab E710 = ", J509)</f>
        <v>Electric tab Row 144-154 for Natural gas Combined Cycle when Inputs tab E710 = WECC</v>
      </c>
      <c r="S509" s="428" t="s">
        <v>49</v>
      </c>
      <c r="T509" s="375" t="s">
        <v>418</v>
      </c>
      <c r="U509" s="375" t="str">
        <f t="shared" ca="1" si="82"/>
        <v>WECC</v>
      </c>
      <c r="V509" s="375" t="s">
        <v>406</v>
      </c>
      <c r="W509" s="375" t="str">
        <f t="shared" si="87"/>
        <v>100%Boiler_0%IGCC</v>
      </c>
      <c r="X509" s="824">
        <f t="shared" si="88"/>
        <v>0.34699999999999998</v>
      </c>
      <c r="Y509" s="375" t="s">
        <v>388</v>
      </c>
      <c r="Z509" s="375" t="s">
        <v>400</v>
      </c>
      <c r="AA509" s="763">
        <f t="shared" ref="AA509:AA518" si="92">D146/1000/10^6/0.000293071</f>
        <v>1.2700003009320077E-4</v>
      </c>
      <c r="AB509" s="375" t="s">
        <v>399</v>
      </c>
      <c r="AC509" s="831" t="str">
        <f t="shared" ca="1" si="89"/>
        <v>Electric tab Row 144-154 for Coal Mix when Inputs tab E710 = WECC</v>
      </c>
    </row>
    <row r="510" spans="9:29" x14ac:dyDescent="0.4">
      <c r="I510" s="428" t="s">
        <v>232</v>
      </c>
      <c r="J510" s="375" t="str">
        <f t="shared" ca="1" si="81"/>
        <v>WECC</v>
      </c>
      <c r="K510" s="375" t="s">
        <v>73</v>
      </c>
      <c r="M510" s="824">
        <f t="shared" si="56"/>
        <v>0.51100000000000001</v>
      </c>
      <c r="N510" s="375" t="s">
        <v>389</v>
      </c>
      <c r="O510" s="375" t="s">
        <v>400</v>
      </c>
      <c r="P510" s="763">
        <f t="shared" si="90"/>
        <v>8.400001990416429E-5</v>
      </c>
      <c r="Q510" s="375" t="s">
        <v>399</v>
      </c>
      <c r="R510" s="831" t="str">
        <f t="shared" ca="1" si="91"/>
        <v>Electric tab Row 144-154 for Natural gas Combined Cycle when Inputs tab E710 = WECC</v>
      </c>
      <c r="S510" s="428" t="s">
        <v>49</v>
      </c>
      <c r="T510" s="375" t="s">
        <v>418</v>
      </c>
      <c r="U510" s="375" t="str">
        <f t="shared" ca="1" si="82"/>
        <v>WECC</v>
      </c>
      <c r="V510" s="375" t="s">
        <v>406</v>
      </c>
      <c r="W510" s="375" t="str">
        <f t="shared" si="87"/>
        <v>100%Boiler_0%IGCC</v>
      </c>
      <c r="X510" s="824">
        <f t="shared" si="88"/>
        <v>0.34699999999999998</v>
      </c>
      <c r="Y510" s="375" t="s">
        <v>389</v>
      </c>
      <c r="Z510" s="375" t="s">
        <v>400</v>
      </c>
      <c r="AA510" s="763">
        <f t="shared" si="92"/>
        <v>1.4930003537728248E-3</v>
      </c>
      <c r="AB510" s="375" t="s">
        <v>399</v>
      </c>
      <c r="AC510" s="831" t="str">
        <f t="shared" ca="1" si="89"/>
        <v>Electric tab Row 144-154 for Coal Mix when Inputs tab E710 = WECC</v>
      </c>
    </row>
    <row r="511" spans="9:29" x14ac:dyDescent="0.4">
      <c r="I511" s="428" t="s">
        <v>232</v>
      </c>
      <c r="J511" s="375" t="str">
        <f t="shared" ca="1" si="81"/>
        <v>WECC</v>
      </c>
      <c r="K511" s="375" t="s">
        <v>73</v>
      </c>
      <c r="L511" s="378"/>
      <c r="M511" s="824">
        <f t="shared" si="56"/>
        <v>0.51100000000000001</v>
      </c>
      <c r="N511" s="375" t="s">
        <v>390</v>
      </c>
      <c r="O511" s="375" t="s">
        <v>400</v>
      </c>
      <c r="P511" s="763">
        <f t="shared" si="90"/>
        <v>1.0000002369543367E-6</v>
      </c>
      <c r="Q511" s="375" t="s">
        <v>399</v>
      </c>
      <c r="R511" s="831" t="str">
        <f t="shared" ca="1" si="91"/>
        <v>Electric tab Row 144-154 for Natural gas Combined Cycle when Inputs tab E710 = WECC</v>
      </c>
      <c r="S511" s="428" t="s">
        <v>49</v>
      </c>
      <c r="T511" s="375" t="s">
        <v>418</v>
      </c>
      <c r="U511" s="375" t="str">
        <f t="shared" ca="1" si="82"/>
        <v>WECC</v>
      </c>
      <c r="V511" s="375" t="s">
        <v>406</v>
      </c>
      <c r="W511" s="375" t="str">
        <f t="shared" si="87"/>
        <v>100%Boiler_0%IGCC</v>
      </c>
      <c r="X511" s="824">
        <f t="shared" si="88"/>
        <v>0.34699999999999998</v>
      </c>
      <c r="Y511" s="375" t="s">
        <v>390</v>
      </c>
      <c r="Z511" s="375" t="s">
        <v>400</v>
      </c>
      <c r="AA511" s="763">
        <f t="shared" si="92"/>
        <v>3.9900009454478037E-4</v>
      </c>
      <c r="AB511" s="375" t="s">
        <v>399</v>
      </c>
      <c r="AC511" s="831" t="str">
        <f t="shared" ca="1" si="89"/>
        <v>Electric tab Row 144-154 for Coal Mix when Inputs tab E710 = WECC</v>
      </c>
    </row>
    <row r="512" spans="9:29" x14ac:dyDescent="0.4">
      <c r="I512" s="428" t="s">
        <v>232</v>
      </c>
      <c r="J512" s="375" t="str">
        <f t="shared" ca="1" si="81"/>
        <v>WECC</v>
      </c>
      <c r="K512" s="375" t="s">
        <v>73</v>
      </c>
      <c r="L512" s="378"/>
      <c r="M512" s="824">
        <f t="shared" si="56"/>
        <v>0.51100000000000001</v>
      </c>
      <c r="N512" s="375" t="s">
        <v>391</v>
      </c>
      <c r="O512" s="375" t="s">
        <v>400</v>
      </c>
      <c r="P512" s="763">
        <f t="shared" si="90"/>
        <v>1.0000002369543367E-6</v>
      </c>
      <c r="Q512" s="375" t="s">
        <v>399</v>
      </c>
      <c r="R512" s="831" t="str">
        <f t="shared" ca="1" si="91"/>
        <v>Electric tab Row 144-154 for Natural gas Combined Cycle when Inputs tab E710 = WECC</v>
      </c>
      <c r="S512" s="428" t="s">
        <v>49</v>
      </c>
      <c r="T512" s="375" t="s">
        <v>418</v>
      </c>
      <c r="U512" s="375" t="str">
        <f t="shared" ca="1" si="82"/>
        <v>WECC</v>
      </c>
      <c r="V512" s="375" t="s">
        <v>406</v>
      </c>
      <c r="W512" s="375" t="str">
        <f t="shared" si="87"/>
        <v>100%Boiler_0%IGCC</v>
      </c>
      <c r="X512" s="824">
        <f t="shared" si="88"/>
        <v>0.34699999999999998</v>
      </c>
      <c r="Y512" s="375" t="s">
        <v>391</v>
      </c>
      <c r="Z512" s="375" t="s">
        <v>400</v>
      </c>
      <c r="AA512" s="763">
        <f t="shared" si="92"/>
        <v>2.4700005852772118E-4</v>
      </c>
      <c r="AB512" s="375" t="s">
        <v>399</v>
      </c>
      <c r="AC512" s="831" t="str">
        <f t="shared" ca="1" si="89"/>
        <v>Electric tab Row 144-154 for Coal Mix when Inputs tab E710 = WECC</v>
      </c>
    </row>
    <row r="513" spans="9:29" x14ac:dyDescent="0.4">
      <c r="I513" s="428" t="s">
        <v>232</v>
      </c>
      <c r="J513" s="375" t="str">
        <f t="shared" ca="1" si="81"/>
        <v>WECC</v>
      </c>
      <c r="K513" s="375" t="s">
        <v>73</v>
      </c>
      <c r="L513" s="378"/>
      <c r="M513" s="824">
        <f t="shared" si="56"/>
        <v>0.51100000000000001</v>
      </c>
      <c r="N513" s="375" t="s">
        <v>392</v>
      </c>
      <c r="O513" s="375" t="s">
        <v>400</v>
      </c>
      <c r="P513" s="763">
        <f t="shared" si="90"/>
        <v>4.000000947817347E-6</v>
      </c>
      <c r="Q513" s="375" t="s">
        <v>399</v>
      </c>
      <c r="R513" s="831" t="str">
        <f t="shared" ca="1" si="91"/>
        <v>Electric tab Row 144-154 for Natural gas Combined Cycle when Inputs tab E710 = WECC</v>
      </c>
      <c r="S513" s="428" t="s">
        <v>49</v>
      </c>
      <c r="T513" s="375" t="s">
        <v>418</v>
      </c>
      <c r="U513" s="375" t="str">
        <f t="shared" ca="1" si="82"/>
        <v>WECC</v>
      </c>
      <c r="V513" s="375" t="s">
        <v>406</v>
      </c>
      <c r="W513" s="375" t="str">
        <f t="shared" si="87"/>
        <v>100%Boiler_0%IGCC</v>
      </c>
      <c r="X513" s="824">
        <f t="shared" si="88"/>
        <v>0.34699999999999998</v>
      </c>
      <c r="Y513" s="375" t="s">
        <v>392</v>
      </c>
      <c r="Z513" s="375" t="s">
        <v>400</v>
      </c>
      <c r="AA513" s="763">
        <f t="shared" si="92"/>
        <v>1.0310002442999212E-3</v>
      </c>
      <c r="AB513" s="375" t="s">
        <v>399</v>
      </c>
      <c r="AC513" s="831" t="str">
        <f t="shared" ca="1" si="89"/>
        <v>Electric tab Row 144-154 for Coal Mix when Inputs tab E710 = WECC</v>
      </c>
    </row>
    <row r="514" spans="9:29" x14ac:dyDescent="0.4">
      <c r="I514" s="428" t="s">
        <v>232</v>
      </c>
      <c r="J514" s="375" t="str">
        <f t="shared" ca="1" si="81"/>
        <v>WECC</v>
      </c>
      <c r="K514" s="375" t="s">
        <v>73</v>
      </c>
      <c r="L514" s="378"/>
      <c r="M514" s="824">
        <f t="shared" si="56"/>
        <v>0.51100000000000001</v>
      </c>
      <c r="N514" s="375" t="s">
        <v>393</v>
      </c>
      <c r="O514" s="375" t="s">
        <v>400</v>
      </c>
      <c r="P514" s="763">
        <f t="shared" si="90"/>
        <v>2.900000687167576E-8</v>
      </c>
      <c r="Q514" s="375" t="s">
        <v>399</v>
      </c>
      <c r="R514" s="831" t="str">
        <f t="shared" ca="1" si="91"/>
        <v>Electric tab Row 144-154 for Natural gas Combined Cycle when Inputs tab E710 = WECC</v>
      </c>
      <c r="S514" s="428" t="s">
        <v>49</v>
      </c>
      <c r="T514" s="375" t="s">
        <v>418</v>
      </c>
      <c r="U514" s="375" t="str">
        <f t="shared" ca="1" si="82"/>
        <v>WECC</v>
      </c>
      <c r="V514" s="375" t="s">
        <v>406</v>
      </c>
      <c r="W514" s="375" t="str">
        <f t="shared" si="87"/>
        <v>100%Boiler_0%IGCC</v>
      </c>
      <c r="X514" s="824">
        <f t="shared" si="88"/>
        <v>0.34699999999999998</v>
      </c>
      <c r="Y514" s="375" t="s">
        <v>393</v>
      </c>
      <c r="Z514" s="375" t="s">
        <v>400</v>
      </c>
      <c r="AA514" s="763">
        <f t="shared" si="92"/>
        <v>1.0621002516692011E-5</v>
      </c>
      <c r="AB514" s="375" t="s">
        <v>399</v>
      </c>
      <c r="AC514" s="831" t="str">
        <f t="shared" ca="1" si="89"/>
        <v>Electric tab Row 144-154 for Coal Mix when Inputs tab E710 = WECC</v>
      </c>
    </row>
    <row r="515" spans="9:29" x14ac:dyDescent="0.4">
      <c r="I515" s="428" t="s">
        <v>232</v>
      </c>
      <c r="J515" s="375" t="str">
        <f t="shared" ca="1" si="81"/>
        <v>WECC</v>
      </c>
      <c r="K515" s="375" t="s">
        <v>73</v>
      </c>
      <c r="L515" s="378"/>
      <c r="M515" s="824">
        <f t="shared" si="56"/>
        <v>0.51100000000000001</v>
      </c>
      <c r="N515" s="375" t="s">
        <v>394</v>
      </c>
      <c r="O515" s="375" t="s">
        <v>400</v>
      </c>
      <c r="P515" s="763">
        <f t="shared" si="90"/>
        <v>6.8000016112894912E-7</v>
      </c>
      <c r="Q515" s="375" t="s">
        <v>399</v>
      </c>
      <c r="R515" s="831" t="str">
        <f t="shared" ca="1" si="91"/>
        <v>Electric tab Row 144-154 for Natural gas Combined Cycle when Inputs tab E710 = WECC</v>
      </c>
      <c r="S515" s="428" t="s">
        <v>49</v>
      </c>
      <c r="T515" s="375" t="s">
        <v>418</v>
      </c>
      <c r="U515" s="375" t="str">
        <f t="shared" ca="1" si="82"/>
        <v>WECC</v>
      </c>
      <c r="V515" s="375" t="s">
        <v>406</v>
      </c>
      <c r="W515" s="375" t="str">
        <f t="shared" si="87"/>
        <v>100%Boiler_0%IGCC</v>
      </c>
      <c r="X515" s="824">
        <f t="shared" si="88"/>
        <v>0.34699999999999998</v>
      </c>
      <c r="Y515" s="375" t="s">
        <v>394</v>
      </c>
      <c r="Z515" s="375" t="s">
        <v>400</v>
      </c>
      <c r="AA515" s="763">
        <f t="shared" si="92"/>
        <v>2.0007004740745414E-5</v>
      </c>
      <c r="AB515" s="375" t="s">
        <v>399</v>
      </c>
      <c r="AC515" s="831" t="str">
        <f t="shared" ca="1" si="89"/>
        <v>Electric tab Row 144-154 for Coal Mix when Inputs tab E710 = WECC</v>
      </c>
    </row>
    <row r="516" spans="9:29" x14ac:dyDescent="0.4">
      <c r="I516" s="428" t="s">
        <v>232</v>
      </c>
      <c r="J516" s="375" t="str">
        <f t="shared" ca="1" si="81"/>
        <v>WECC</v>
      </c>
      <c r="K516" s="375" t="s">
        <v>73</v>
      </c>
      <c r="L516" s="378"/>
      <c r="M516" s="824">
        <f t="shared" si="56"/>
        <v>0.51100000000000001</v>
      </c>
      <c r="N516" s="375" t="s">
        <v>395</v>
      </c>
      <c r="O516" s="375" t="s">
        <v>400</v>
      </c>
      <c r="P516" s="763">
        <f t="shared" si="90"/>
        <v>7.0000016586803578E-6</v>
      </c>
      <c r="Q516" s="375" t="s">
        <v>399</v>
      </c>
      <c r="R516" s="831" t="str">
        <f t="shared" ca="1" si="91"/>
        <v>Electric tab Row 144-154 for Natural gas Combined Cycle when Inputs tab E710 = WECC</v>
      </c>
      <c r="S516" s="428" t="s">
        <v>49</v>
      </c>
      <c r="T516" s="375" t="s">
        <v>418</v>
      </c>
      <c r="U516" s="375" t="str">
        <f t="shared" ca="1" si="82"/>
        <v>WECC</v>
      </c>
      <c r="V516" s="375" t="s">
        <v>406</v>
      </c>
      <c r="W516" s="375" t="str">
        <f t="shared" si="87"/>
        <v>100%Boiler_0%IGCC</v>
      </c>
      <c r="X516" s="824">
        <f t="shared" si="88"/>
        <v>0.34699999999999998</v>
      </c>
      <c r="Y516" s="375" t="s">
        <v>395</v>
      </c>
      <c r="Z516" s="375" t="s">
        <v>400</v>
      </c>
      <c r="AA516" s="763">
        <f t="shared" si="92"/>
        <v>1.000000236954337E-5</v>
      </c>
      <c r="AB516" s="375" t="s">
        <v>399</v>
      </c>
      <c r="AC516" s="831" t="str">
        <f t="shared" ca="1" si="89"/>
        <v>Electric tab Row 144-154 for Coal Mix when Inputs tab E710 = WECC</v>
      </c>
    </row>
    <row r="517" spans="9:29" x14ac:dyDescent="0.4">
      <c r="I517" s="428" t="s">
        <v>232</v>
      </c>
      <c r="J517" s="375" t="str">
        <f t="shared" ca="1" si="81"/>
        <v>WECC</v>
      </c>
      <c r="K517" s="375" t="s">
        <v>73</v>
      </c>
      <c r="L517" s="378"/>
      <c r="M517" s="824">
        <f t="shared" si="56"/>
        <v>0.51100000000000001</v>
      </c>
      <c r="N517" s="375" t="s">
        <v>396</v>
      </c>
      <c r="O517" s="375" t="s">
        <v>400</v>
      </c>
      <c r="P517" s="763">
        <f t="shared" si="90"/>
        <v>1.0000002369543367E-6</v>
      </c>
      <c r="Q517" s="375" t="s">
        <v>399</v>
      </c>
      <c r="R517" s="831" t="str">
        <f t="shared" ca="1" si="91"/>
        <v>Electric tab Row 144-154 for Natural gas Combined Cycle when Inputs tab E710 = WECC</v>
      </c>
      <c r="S517" s="428" t="s">
        <v>49</v>
      </c>
      <c r="T517" s="375" t="s">
        <v>418</v>
      </c>
      <c r="U517" s="375" t="str">
        <f t="shared" ca="1" si="82"/>
        <v>WECC</v>
      </c>
      <c r="V517" s="375" t="s">
        <v>406</v>
      </c>
      <c r="W517" s="375" t="str">
        <f t="shared" si="87"/>
        <v>100%Boiler_0%IGCC</v>
      </c>
      <c r="X517" s="824">
        <f t="shared" si="88"/>
        <v>0.34699999999999998</v>
      </c>
      <c r="Y517" s="375" t="s">
        <v>396</v>
      </c>
      <c r="Z517" s="375" t="s">
        <v>400</v>
      </c>
      <c r="AA517" s="763">
        <f t="shared" si="92"/>
        <v>1.6000003791269388E-5</v>
      </c>
      <c r="AB517" s="375" t="s">
        <v>399</v>
      </c>
      <c r="AC517" s="831" t="str">
        <f t="shared" ca="1" si="89"/>
        <v>Electric tab Row 144-154 for Coal Mix when Inputs tab E710 = WECC</v>
      </c>
    </row>
    <row r="518" spans="9:29" x14ac:dyDescent="0.4">
      <c r="I518" s="428" t="s">
        <v>232</v>
      </c>
      <c r="J518" s="375" t="str">
        <f t="shared" ca="1" si="81"/>
        <v>WECC</v>
      </c>
      <c r="K518" s="375" t="s">
        <v>73</v>
      </c>
      <c r="L518" s="378"/>
      <c r="M518" s="824">
        <f t="shared" si="56"/>
        <v>0.51100000000000001</v>
      </c>
      <c r="N518" s="375" t="s">
        <v>397</v>
      </c>
      <c r="O518" s="375" t="s">
        <v>400</v>
      </c>
      <c r="P518" s="763">
        <f t="shared" si="90"/>
        <v>0.39654957774668936</v>
      </c>
      <c r="Q518" s="375" t="s">
        <v>399</v>
      </c>
      <c r="R518" s="831" t="str">
        <f t="shared" ca="1" si="91"/>
        <v>Electric tab Row 144-154 for Natural gas Combined Cycle when Inputs tab E710 = WECC</v>
      </c>
      <c r="S518" s="428" t="s">
        <v>49</v>
      </c>
      <c r="T518" s="375" t="s">
        <v>418</v>
      </c>
      <c r="U518" s="375" t="str">
        <f t="shared" ca="1" si="82"/>
        <v>WECC</v>
      </c>
      <c r="V518" s="375" t="s">
        <v>406</v>
      </c>
      <c r="W518" s="375" t="str">
        <f t="shared" si="87"/>
        <v>100%Boiler_0%IGCC</v>
      </c>
      <c r="X518" s="824">
        <f t="shared" si="88"/>
        <v>0.34699999999999998</v>
      </c>
      <c r="Y518" s="375" t="s">
        <v>397</v>
      </c>
      <c r="Z518" s="375" t="s">
        <v>400</v>
      </c>
      <c r="AA518" s="763">
        <f t="shared" si="92"/>
        <v>0.98348663117180668</v>
      </c>
      <c r="AB518" s="375" t="s">
        <v>399</v>
      </c>
      <c r="AC518" s="831" t="str">
        <f t="shared" ca="1" si="89"/>
        <v>Electric tab Row 144-154 for Coal Mix when Inputs tab E710 = WECC</v>
      </c>
    </row>
    <row r="519" spans="9:29" x14ac:dyDescent="0.4">
      <c r="I519" s="428" t="s">
        <v>232</v>
      </c>
      <c r="J519" s="375" t="str">
        <f t="shared" ca="1" si="81"/>
        <v>WECC</v>
      </c>
      <c r="K519" s="375" t="s">
        <v>73</v>
      </c>
      <c r="L519" s="378"/>
      <c r="M519" s="824">
        <f t="shared" si="56"/>
        <v>0.51100000000000001</v>
      </c>
      <c r="N519" s="375" t="s">
        <v>387</v>
      </c>
      <c r="O519" s="375" t="s">
        <v>401</v>
      </c>
      <c r="P519" s="378">
        <f>(K145+K189)/1000/10^6/0.000293071</f>
        <v>2.4378187597009534E-6</v>
      </c>
      <c r="Q519" s="375" t="s">
        <v>399</v>
      </c>
      <c r="R519" s="831" t="str">
        <f ca="1">CONCATENATE("Electric tab Row 144-154 plus Row 188-198 for ", I519, " ", K519, " when Inputs tab E710 = ", J519)</f>
        <v>Electric tab Row 144-154 plus Row 188-198 for Natural gas Combined Cycle when Inputs tab E710 = WECC</v>
      </c>
      <c r="S519" s="428" t="s">
        <v>49</v>
      </c>
      <c r="T519" s="375" t="s">
        <v>418</v>
      </c>
      <c r="U519" s="375" t="str">
        <f t="shared" ca="1" si="82"/>
        <v>WECC</v>
      </c>
      <c r="V519" s="375" t="s">
        <v>406</v>
      </c>
      <c r="W519" s="375" t="str">
        <f t="shared" si="87"/>
        <v>100%Boiler_0%IGCC</v>
      </c>
      <c r="X519" s="824">
        <f t="shared" si="88"/>
        <v>0.34699999999999998</v>
      </c>
      <c r="Y519" s="375" t="s">
        <v>387</v>
      </c>
      <c r="Z519" s="375" t="s">
        <v>401</v>
      </c>
      <c r="AA519" s="378">
        <f>(D145+D189)/1000/10^6/0.000293071</f>
        <v>1.5811812112472456E-5</v>
      </c>
      <c r="AB519" s="375" t="s">
        <v>399</v>
      </c>
      <c r="AC519" s="831" t="str">
        <f t="shared" ref="AC519:AC529" ca="1" si="93">CONCATENATE("Electric tab Row 144-154 plus Row 188-198 for ", S519, " ", V519, " when Inputs tab E710 = ", U519)</f>
        <v>Electric tab Row 144-154 plus Row 188-198 for Coal Mix when Inputs tab E710 = WECC</v>
      </c>
    </row>
    <row r="520" spans="9:29" x14ac:dyDescent="0.4">
      <c r="I520" s="428" t="s">
        <v>232</v>
      </c>
      <c r="J520" s="375" t="str">
        <f t="shared" ca="1" si="81"/>
        <v>WECC</v>
      </c>
      <c r="K520" s="375" t="s">
        <v>73</v>
      </c>
      <c r="L520" s="378"/>
      <c r="M520" s="824">
        <f t="shared" si="56"/>
        <v>0.51100000000000001</v>
      </c>
      <c r="N520" s="375" t="s">
        <v>388</v>
      </c>
      <c r="O520" s="375" t="s">
        <v>401</v>
      </c>
      <c r="P520" s="378">
        <f t="shared" ref="P520:P529" si="94">(K146+K190)/1000/10^6/0.000293071</f>
        <v>9.5976436164018088E-5</v>
      </c>
      <c r="Q520" s="375" t="s">
        <v>399</v>
      </c>
      <c r="R520" s="831" t="str">
        <f t="shared" ref="R520:R529" ca="1" si="95">CONCATENATE("Electric tab Row 144-154 plus Row 188-198 for ", I520, " ", K520, " when Inputs tab E710 = ", J520)</f>
        <v>Electric tab Row 144-154 plus Row 188-198 for Natural gas Combined Cycle when Inputs tab E710 = WECC</v>
      </c>
      <c r="S520" s="428" t="s">
        <v>49</v>
      </c>
      <c r="T520" s="375" t="s">
        <v>418</v>
      </c>
      <c r="U520" s="375" t="str">
        <f t="shared" ca="1" si="82"/>
        <v>WECC</v>
      </c>
      <c r="V520" s="375" t="s">
        <v>406</v>
      </c>
      <c r="W520" s="375" t="str">
        <f t="shared" si="87"/>
        <v>100%Boiler_0%IGCC</v>
      </c>
      <c r="X520" s="824">
        <f t="shared" si="88"/>
        <v>0.34699999999999998</v>
      </c>
      <c r="Y520" s="375" t="s">
        <v>388</v>
      </c>
      <c r="Z520" s="375" t="s">
        <v>401</v>
      </c>
      <c r="AA520" s="378">
        <f t="shared" ref="AA520:AA529" si="96">(D146+D190)/1000/10^6/0.000293071</f>
        <v>1.3246175578142942E-4</v>
      </c>
      <c r="AB520" s="375" t="s">
        <v>399</v>
      </c>
      <c r="AC520" s="831" t="str">
        <f t="shared" ca="1" si="93"/>
        <v>Electric tab Row 144-154 plus Row 188-198 for Coal Mix when Inputs tab E710 = WECC</v>
      </c>
    </row>
    <row r="521" spans="9:29" x14ac:dyDescent="0.4">
      <c r="I521" s="428" t="s">
        <v>232</v>
      </c>
      <c r="J521" s="375" t="str">
        <f t="shared" ca="1" si="81"/>
        <v>WECC</v>
      </c>
      <c r="K521" s="375" t="s">
        <v>73</v>
      </c>
      <c r="L521" s="378"/>
      <c r="M521" s="824">
        <f t="shared" si="56"/>
        <v>0.51100000000000001</v>
      </c>
      <c r="N521" s="375" t="s">
        <v>389</v>
      </c>
      <c r="O521" s="375" t="s">
        <v>401</v>
      </c>
      <c r="P521" s="378">
        <f t="shared" si="94"/>
        <v>8.4435711880049579E-5</v>
      </c>
      <c r="Q521" s="375" t="s">
        <v>399</v>
      </c>
      <c r="R521" s="831" t="str">
        <f t="shared" ca="1" si="95"/>
        <v>Electric tab Row 144-154 plus Row 188-198 for Natural gas Combined Cycle when Inputs tab E710 = WECC</v>
      </c>
      <c r="S521" s="428" t="s">
        <v>49</v>
      </c>
      <c r="T521" s="375" t="s">
        <v>418</v>
      </c>
      <c r="U521" s="375" t="str">
        <f t="shared" ca="1" si="82"/>
        <v>WECC</v>
      </c>
      <c r="V521" s="375" t="s">
        <v>406</v>
      </c>
      <c r="W521" s="375" t="str">
        <f t="shared" si="87"/>
        <v>100%Boiler_0%IGCC</v>
      </c>
      <c r="X521" s="824">
        <f t="shared" si="88"/>
        <v>0.34699999999999998</v>
      </c>
      <c r="Y521" s="375" t="s">
        <v>389</v>
      </c>
      <c r="Z521" s="375" t="s">
        <v>401</v>
      </c>
      <c r="AA521" s="378">
        <f t="shared" si="96"/>
        <v>1.4938287265704867E-3</v>
      </c>
      <c r="AB521" s="375" t="s">
        <v>399</v>
      </c>
      <c r="AC521" s="831" t="str">
        <f t="shared" ca="1" si="93"/>
        <v>Electric tab Row 144-154 plus Row 188-198 for Coal Mix when Inputs tab E710 = WECC</v>
      </c>
    </row>
    <row r="522" spans="9:29" x14ac:dyDescent="0.4">
      <c r="I522" s="428" t="s">
        <v>232</v>
      </c>
      <c r="J522" s="375" t="str">
        <f t="shared" ca="1" si="81"/>
        <v>WECC</v>
      </c>
      <c r="K522" s="375" t="s">
        <v>73</v>
      </c>
      <c r="L522" s="378"/>
      <c r="M522" s="824">
        <f t="shared" si="56"/>
        <v>0.51100000000000001</v>
      </c>
      <c r="N522" s="375" t="s">
        <v>390</v>
      </c>
      <c r="O522" s="375" t="s">
        <v>401</v>
      </c>
      <c r="P522" s="378">
        <f t="shared" si="94"/>
        <v>1.2661449213847091E-6</v>
      </c>
      <c r="Q522" s="375" t="s">
        <v>399</v>
      </c>
      <c r="R522" s="831" t="str">
        <f t="shared" ca="1" si="95"/>
        <v>Electric tab Row 144-154 plus Row 188-198 for Natural gas Combined Cycle when Inputs tab E710 = WECC</v>
      </c>
      <c r="S522" s="428" t="s">
        <v>49</v>
      </c>
      <c r="T522" s="375" t="s">
        <v>418</v>
      </c>
      <c r="U522" s="375" t="str">
        <f t="shared" ca="1" si="82"/>
        <v>WECC</v>
      </c>
      <c r="V522" s="375" t="s">
        <v>406</v>
      </c>
      <c r="W522" s="375" t="str">
        <f t="shared" si="87"/>
        <v>100%Boiler_0%IGCC</v>
      </c>
      <c r="X522" s="824">
        <f t="shared" si="88"/>
        <v>0.34699999999999998</v>
      </c>
      <c r="Y522" s="375" t="s">
        <v>390</v>
      </c>
      <c r="Z522" s="375" t="s">
        <v>401</v>
      </c>
      <c r="AA522" s="378">
        <f t="shared" si="96"/>
        <v>3.99502273398809E-4</v>
      </c>
      <c r="AB522" s="375" t="s">
        <v>399</v>
      </c>
      <c r="AC522" s="831" t="str">
        <f t="shared" ca="1" si="93"/>
        <v>Electric tab Row 144-154 plus Row 188-198 for Coal Mix when Inputs tab E710 = WECC</v>
      </c>
    </row>
    <row r="523" spans="9:29" x14ac:dyDescent="0.4">
      <c r="I523" s="428" t="s">
        <v>232</v>
      </c>
      <c r="J523" s="375" t="str">
        <f t="shared" ca="1" si="81"/>
        <v>WECC</v>
      </c>
      <c r="K523" s="375" t="s">
        <v>73</v>
      </c>
      <c r="L523" s="378"/>
      <c r="M523" s="824">
        <f t="shared" si="56"/>
        <v>0.51100000000000001</v>
      </c>
      <c r="N523" s="375" t="s">
        <v>391</v>
      </c>
      <c r="O523" s="375" t="s">
        <v>401</v>
      </c>
      <c r="P523" s="378">
        <f t="shared" si="94"/>
        <v>1.1233637647031305E-6</v>
      </c>
      <c r="Q523" s="375" t="s">
        <v>399</v>
      </c>
      <c r="R523" s="831" t="str">
        <f t="shared" ca="1" si="95"/>
        <v>Electric tab Row 144-154 plus Row 188-198 for Natural gas Combined Cycle when Inputs tab E710 = WECC</v>
      </c>
      <c r="S523" s="428" t="s">
        <v>49</v>
      </c>
      <c r="T523" s="375" t="s">
        <v>418</v>
      </c>
      <c r="U523" s="375" t="str">
        <f t="shared" ca="1" si="82"/>
        <v>WECC</v>
      </c>
      <c r="V523" s="375" t="s">
        <v>406</v>
      </c>
      <c r="W523" s="375" t="str">
        <f t="shared" si="87"/>
        <v>100%Boiler_0%IGCC</v>
      </c>
      <c r="X523" s="824">
        <f t="shared" si="88"/>
        <v>0.34699999999999998</v>
      </c>
      <c r="Y523" s="375" t="s">
        <v>391</v>
      </c>
      <c r="Z523" s="375" t="s">
        <v>401</v>
      </c>
      <c r="AA523" s="378">
        <f t="shared" si="96"/>
        <v>2.4723187880208009E-4</v>
      </c>
      <c r="AB523" s="375" t="s">
        <v>399</v>
      </c>
      <c r="AC523" s="831" t="str">
        <f t="shared" ca="1" si="93"/>
        <v>Electric tab Row 144-154 plus Row 188-198 for Coal Mix when Inputs tab E710 = WECC</v>
      </c>
    </row>
    <row r="524" spans="9:29" x14ac:dyDescent="0.4">
      <c r="I524" s="428" t="s">
        <v>232</v>
      </c>
      <c r="J524" s="375" t="str">
        <f t="shared" ca="1" si="81"/>
        <v>WECC</v>
      </c>
      <c r="K524" s="375" t="s">
        <v>73</v>
      </c>
      <c r="L524" s="378"/>
      <c r="M524" s="824">
        <f t="shared" si="56"/>
        <v>0.51100000000000001</v>
      </c>
      <c r="N524" s="375" t="s">
        <v>392</v>
      </c>
      <c r="O524" s="375" t="s">
        <v>401</v>
      </c>
      <c r="P524" s="378">
        <f t="shared" si="94"/>
        <v>5.4825391223552378E-6</v>
      </c>
      <c r="Q524" s="375" t="s">
        <v>399</v>
      </c>
      <c r="R524" s="831" t="str">
        <f t="shared" ca="1" si="95"/>
        <v>Electric tab Row 144-154 plus Row 188-198 for Natural gas Combined Cycle when Inputs tab E710 = WECC</v>
      </c>
      <c r="S524" s="428" t="s">
        <v>49</v>
      </c>
      <c r="T524" s="375" t="s">
        <v>418</v>
      </c>
      <c r="U524" s="375" t="str">
        <f t="shared" ca="1" si="82"/>
        <v>WECC</v>
      </c>
      <c r="V524" s="375" t="s">
        <v>406</v>
      </c>
      <c r="W524" s="375" t="str">
        <f t="shared" si="87"/>
        <v>100%Boiler_0%IGCC</v>
      </c>
      <c r="X524" s="824">
        <f t="shared" si="88"/>
        <v>0.34699999999999998</v>
      </c>
      <c r="Y524" s="375" t="s">
        <v>392</v>
      </c>
      <c r="Z524" s="375" t="s">
        <v>401</v>
      </c>
      <c r="AA524" s="378">
        <f t="shared" si="96"/>
        <v>1.0338288482198254E-3</v>
      </c>
      <c r="AB524" s="375" t="s">
        <v>399</v>
      </c>
      <c r="AC524" s="831" t="str">
        <f t="shared" ca="1" si="93"/>
        <v>Electric tab Row 144-154 plus Row 188-198 for Coal Mix when Inputs tab E710 = WECC</v>
      </c>
    </row>
    <row r="525" spans="9:29" x14ac:dyDescent="0.4">
      <c r="I525" s="428" t="s">
        <v>232</v>
      </c>
      <c r="J525" s="375" t="str">
        <f t="shared" ref="J525:J556" ca="1" si="97">MID(CELL("filename",A65),FIND("]",CELL("filename",A65))+1,256)</f>
        <v>WECC</v>
      </c>
      <c r="K525" s="375" t="s">
        <v>73</v>
      </c>
      <c r="L525" s="378"/>
      <c r="M525" s="824">
        <f t="shared" si="56"/>
        <v>0.51100000000000001</v>
      </c>
      <c r="N525" s="375" t="s">
        <v>393</v>
      </c>
      <c r="O525" s="375" t="s">
        <v>401</v>
      </c>
      <c r="P525" s="378">
        <f t="shared" si="94"/>
        <v>3.1226779447210306E-8</v>
      </c>
      <c r="Q525" s="375" t="s">
        <v>399</v>
      </c>
      <c r="R525" s="831" t="str">
        <f t="shared" ca="1" si="95"/>
        <v>Electric tab Row 144-154 plus Row 188-198 for Natural gas Combined Cycle when Inputs tab E710 = WECC</v>
      </c>
      <c r="S525" s="428" t="s">
        <v>49</v>
      </c>
      <c r="T525" s="375" t="s">
        <v>418</v>
      </c>
      <c r="U525" s="375" t="str">
        <f t="shared" ref="U525:U529" ca="1" si="98">MID(CELL("filename",K65),FIND("]",CELL("filename",K65))+1,256)</f>
        <v>WECC</v>
      </c>
      <c r="V525" s="375" t="s">
        <v>406</v>
      </c>
      <c r="W525" s="375" t="str">
        <f t="shared" si="87"/>
        <v>100%Boiler_0%IGCC</v>
      </c>
      <c r="X525" s="824">
        <f t="shared" si="88"/>
        <v>0.34699999999999998</v>
      </c>
      <c r="Y525" s="375" t="s">
        <v>393</v>
      </c>
      <c r="Z525" s="375" t="s">
        <v>401</v>
      </c>
      <c r="AA525" s="378">
        <f t="shared" si="96"/>
        <v>1.0625326211919653E-5</v>
      </c>
      <c r="AB525" s="375" t="s">
        <v>399</v>
      </c>
      <c r="AC525" s="831" t="str">
        <f t="shared" ca="1" si="93"/>
        <v>Electric tab Row 144-154 plus Row 188-198 for Coal Mix when Inputs tab E710 = WECC</v>
      </c>
    </row>
    <row r="526" spans="9:29" x14ac:dyDescent="0.4">
      <c r="I526" s="428" t="s">
        <v>232</v>
      </c>
      <c r="J526" s="375" t="str">
        <f t="shared" ca="1" si="97"/>
        <v>WECC</v>
      </c>
      <c r="K526" s="375" t="s">
        <v>73</v>
      </c>
      <c r="L526" s="378"/>
      <c r="M526" s="824">
        <f t="shared" ref="M526:M552" si="99">INDEX($D$66:$D$69,MATCH(K526,$A$66:$A$69,0))</f>
        <v>0.51100000000000001</v>
      </c>
      <c r="N526" s="375" t="s">
        <v>394</v>
      </c>
      <c r="O526" s="375" t="s">
        <v>401</v>
      </c>
      <c r="P526" s="378">
        <f t="shared" si="94"/>
        <v>6.8493019002452831E-7</v>
      </c>
      <c r="Q526" s="375" t="s">
        <v>399</v>
      </c>
      <c r="R526" s="831" t="str">
        <f t="shared" ca="1" si="95"/>
        <v>Electric tab Row 144-154 plus Row 188-198 for Natural gas Combined Cycle when Inputs tab E710 = WECC</v>
      </c>
      <c r="S526" s="428" t="s">
        <v>49</v>
      </c>
      <c r="T526" s="375" t="s">
        <v>418</v>
      </c>
      <c r="U526" s="375" t="str">
        <f t="shared" ca="1" si="98"/>
        <v>WECC</v>
      </c>
      <c r="V526" s="375" t="s">
        <v>406</v>
      </c>
      <c r="W526" s="375" t="str">
        <f t="shared" si="87"/>
        <v>100%Boiler_0%IGCC</v>
      </c>
      <c r="X526" s="824">
        <f t="shared" si="88"/>
        <v>0.34699999999999998</v>
      </c>
      <c r="Y526" s="375" t="s">
        <v>394</v>
      </c>
      <c r="Z526" s="375" t="s">
        <v>401</v>
      </c>
      <c r="AA526" s="378">
        <f t="shared" si="96"/>
        <v>2.0016475111705179E-5</v>
      </c>
      <c r="AB526" s="375" t="s">
        <v>399</v>
      </c>
      <c r="AC526" s="831" t="str">
        <f t="shared" ca="1" si="93"/>
        <v>Electric tab Row 144-154 plus Row 188-198 for Coal Mix when Inputs tab E710 = WECC</v>
      </c>
    </row>
    <row r="527" spans="9:29" x14ac:dyDescent="0.4">
      <c r="I527" s="428" t="s">
        <v>232</v>
      </c>
      <c r="J527" s="375" t="str">
        <f t="shared" ca="1" si="97"/>
        <v>WECC</v>
      </c>
      <c r="K527" s="375" t="s">
        <v>73</v>
      </c>
      <c r="M527" s="824">
        <f t="shared" si="99"/>
        <v>0.51100000000000001</v>
      </c>
      <c r="N527" s="375" t="s">
        <v>395</v>
      </c>
      <c r="O527" s="375" t="s">
        <v>401</v>
      </c>
      <c r="P527" s="378">
        <f t="shared" si="94"/>
        <v>7.6933596091883329E-6</v>
      </c>
      <c r="Q527" s="375" t="s">
        <v>399</v>
      </c>
      <c r="R527" s="831" t="str">
        <f t="shared" ca="1" si="95"/>
        <v>Electric tab Row 144-154 plus Row 188-198 for Natural gas Combined Cycle when Inputs tab E710 = WECC</v>
      </c>
      <c r="S527" s="428" t="s">
        <v>49</v>
      </c>
      <c r="T527" s="375" t="s">
        <v>418</v>
      </c>
      <c r="U527" s="375" t="str">
        <f t="shared" ca="1" si="98"/>
        <v>WECC</v>
      </c>
      <c r="V527" s="375" t="s">
        <v>406</v>
      </c>
      <c r="W527" s="375" t="str">
        <f t="shared" si="87"/>
        <v>100%Boiler_0%IGCC</v>
      </c>
      <c r="X527" s="824">
        <f t="shared" si="88"/>
        <v>0.34699999999999998</v>
      </c>
      <c r="Y527" s="375" t="s">
        <v>395</v>
      </c>
      <c r="Z527" s="375" t="s">
        <v>401</v>
      </c>
      <c r="AA527" s="378">
        <f t="shared" si="96"/>
        <v>1.1288505074025222E-5</v>
      </c>
      <c r="AB527" s="375" t="s">
        <v>399</v>
      </c>
      <c r="AC527" s="831" t="str">
        <f t="shared" ca="1" si="93"/>
        <v>Electric tab Row 144-154 plus Row 188-198 for Coal Mix when Inputs tab E710 = WECC</v>
      </c>
    </row>
    <row r="528" spans="9:29" x14ac:dyDescent="0.4">
      <c r="I528" s="428" t="s">
        <v>232</v>
      </c>
      <c r="J528" s="375" t="str">
        <f t="shared" ca="1" si="97"/>
        <v>WECC</v>
      </c>
      <c r="K528" s="375" t="s">
        <v>73</v>
      </c>
      <c r="M528" s="824">
        <f t="shared" si="99"/>
        <v>0.51100000000000001</v>
      </c>
      <c r="N528" s="375" t="s">
        <v>396</v>
      </c>
      <c r="O528" s="375" t="s">
        <v>401</v>
      </c>
      <c r="P528" s="378">
        <f t="shared" si="94"/>
        <v>1.0041786435174304E-6</v>
      </c>
      <c r="Q528" s="375" t="s">
        <v>399</v>
      </c>
      <c r="R528" s="831" t="str">
        <f t="shared" ca="1" si="95"/>
        <v>Electric tab Row 144-154 plus Row 188-198 for Natural gas Combined Cycle when Inputs tab E710 = WECC</v>
      </c>
      <c r="S528" s="428" t="s">
        <v>49</v>
      </c>
      <c r="T528" s="375" t="s">
        <v>418</v>
      </c>
      <c r="U528" s="375" t="str">
        <f t="shared" ca="1" si="98"/>
        <v>WECC</v>
      </c>
      <c r="V528" s="375" t="s">
        <v>406</v>
      </c>
      <c r="W528" s="375" t="str">
        <f t="shared" si="87"/>
        <v>100%Boiler_0%IGCC</v>
      </c>
      <c r="X528" s="824">
        <f t="shared" si="88"/>
        <v>0.34699999999999998</v>
      </c>
      <c r="Y528" s="375" t="s">
        <v>396</v>
      </c>
      <c r="Z528" s="375" t="s">
        <v>401</v>
      </c>
      <c r="AA528" s="378">
        <f t="shared" si="96"/>
        <v>1.6007890236458171E-5</v>
      </c>
      <c r="AB528" s="375" t="s">
        <v>399</v>
      </c>
      <c r="AC528" s="831" t="str">
        <f t="shared" ca="1" si="93"/>
        <v>Electric tab Row 144-154 plus Row 188-198 for Coal Mix when Inputs tab E710 = WECC</v>
      </c>
    </row>
    <row r="529" spans="9:29" x14ac:dyDescent="0.4">
      <c r="I529" s="428" t="s">
        <v>232</v>
      </c>
      <c r="J529" s="375" t="str">
        <f t="shared" ca="1" si="97"/>
        <v>WECC</v>
      </c>
      <c r="K529" s="375" t="s">
        <v>73</v>
      </c>
      <c r="M529" s="824">
        <f t="shared" si="99"/>
        <v>0.51100000000000001</v>
      </c>
      <c r="N529" s="375" t="s">
        <v>397</v>
      </c>
      <c r="O529" s="375" t="s">
        <v>401</v>
      </c>
      <c r="P529" s="378">
        <f t="shared" si="94"/>
        <v>0.39697288518009666</v>
      </c>
      <c r="Q529" s="375" t="s">
        <v>399</v>
      </c>
      <c r="R529" s="831" t="str">
        <f t="shared" ca="1" si="95"/>
        <v>Electric tab Row 144-154 plus Row 188-198 for Natural gas Combined Cycle when Inputs tab E710 = WECC</v>
      </c>
      <c r="S529" s="428" t="s">
        <v>49</v>
      </c>
      <c r="T529" s="375" t="s">
        <v>418</v>
      </c>
      <c r="U529" s="375" t="str">
        <f t="shared" ca="1" si="98"/>
        <v>WECC</v>
      </c>
      <c r="V529" s="375" t="s">
        <v>406</v>
      </c>
      <c r="W529" s="375" t="str">
        <f t="shared" si="87"/>
        <v>100%Boiler_0%IGCC</v>
      </c>
      <c r="X529" s="824">
        <f t="shared" si="88"/>
        <v>0.34699999999999998</v>
      </c>
      <c r="Y529" s="375" t="s">
        <v>397</v>
      </c>
      <c r="Z529" s="375" t="s">
        <v>401</v>
      </c>
      <c r="AA529" s="378">
        <f t="shared" si="96"/>
        <v>0.98428300370522648</v>
      </c>
      <c r="AB529" s="375" t="s">
        <v>399</v>
      </c>
      <c r="AC529" s="831" t="str">
        <f t="shared" ca="1" si="93"/>
        <v>Electric tab Row 144-154 plus Row 188-198 for Coal Mix when Inputs tab E710 = WECC</v>
      </c>
    </row>
    <row r="530" spans="9:29" x14ac:dyDescent="0.4">
      <c r="I530" s="428" t="s">
        <v>232</v>
      </c>
      <c r="J530" s="375" t="str">
        <f t="shared" ca="1" si="97"/>
        <v>WECC</v>
      </c>
      <c r="K530" s="375" t="s">
        <v>55</v>
      </c>
      <c r="M530" s="824">
        <f t="shared" si="99"/>
        <v>0.34399999999999997</v>
      </c>
      <c r="N530" s="375" t="s">
        <v>385</v>
      </c>
      <c r="O530" s="375" t="s">
        <v>400</v>
      </c>
      <c r="P530" s="761">
        <f>L139/10^6</f>
        <v>2.9069767441860463</v>
      </c>
      <c r="Q530" s="375" t="s">
        <v>398</v>
      </c>
      <c r="R530" s="831" t="str">
        <f ca="1">CONCATENATE("Electric tab Row 138 for ", I530, " ", K530, " when Inputs tab E710 = ", J530)</f>
        <v>Electric tab Row 138 for Natural gas Internal Combustion Engine when Inputs tab E710 = WECC</v>
      </c>
      <c r="S530" s="428" t="s">
        <v>49</v>
      </c>
      <c r="T530" s="375" t="s">
        <v>414</v>
      </c>
      <c r="U530" s="375" t="str">
        <f t="shared" ref="U530:U561" ca="1" si="100">MID(CELL("filename",K47),FIND("]",CELL("filename",K47))+1,256)</f>
        <v>WECC</v>
      </c>
      <c r="V530" s="375" t="s">
        <v>52</v>
      </c>
      <c r="X530" s="824">
        <f t="shared" ref="X530:X575" si="101">INDEX($D$71:$D$72,MATCH(V530,$A$71:$A$72,0))</f>
        <v>0.34699999999999998</v>
      </c>
      <c r="Y530" s="375" t="s">
        <v>411</v>
      </c>
      <c r="Z530" s="375" t="s">
        <v>400</v>
      </c>
      <c r="AA530" s="761">
        <f>N140/10^6</f>
        <v>2.8818443804034586</v>
      </c>
      <c r="AB530" s="375" t="s">
        <v>398</v>
      </c>
      <c r="AC530" s="831" t="str">
        <f ca="1">CONCATENATE("Electric tab Row 138 for ", S530, " ", V530, " when Inputs tab E710 = ", U530)</f>
        <v>Electric tab Row 138 for Coal Boiler when Inputs tab E710 = WECC</v>
      </c>
    </row>
    <row r="531" spans="9:29" x14ac:dyDescent="0.4">
      <c r="I531" s="428" t="s">
        <v>232</v>
      </c>
      <c r="J531" s="375" t="str">
        <f t="shared" ca="1" si="97"/>
        <v>WECC</v>
      </c>
      <c r="K531" s="375" t="s">
        <v>55</v>
      </c>
      <c r="M531" s="824">
        <f t="shared" si="99"/>
        <v>0.34399999999999997</v>
      </c>
      <c r="N531" s="375" t="s">
        <v>387</v>
      </c>
      <c r="O531" s="375" t="s">
        <v>400</v>
      </c>
      <c r="P531" s="763">
        <f>L145/1000/10^6/0.000293071</f>
        <v>9.7300023055656962E-4</v>
      </c>
      <c r="Q531" s="375" t="s">
        <v>399</v>
      </c>
      <c r="R531" s="831" t="str">
        <f ca="1">CONCATENATE("Electric tab Row 144-154 for ", I531, " ", K531, " when Inputs tab E710 = ", J531)</f>
        <v>Electric tab Row 144-154 for Natural gas Internal Combustion Engine when Inputs tab E710 = WECC</v>
      </c>
      <c r="S531" s="428" t="s">
        <v>49</v>
      </c>
      <c r="T531" s="375" t="s">
        <v>414</v>
      </c>
      <c r="U531" s="375" t="str">
        <f t="shared" ca="1" si="100"/>
        <v>WECC</v>
      </c>
      <c r="V531" s="375" t="s">
        <v>52</v>
      </c>
      <c r="X531" s="824">
        <f t="shared" si="101"/>
        <v>0.34699999999999998</v>
      </c>
      <c r="Y531" s="375" t="s">
        <v>387</v>
      </c>
      <c r="Z531" s="375" t="s">
        <v>400</v>
      </c>
      <c r="AA531" s="763">
        <f>N145/1000/10^6/0.000293071</f>
        <v>1.5000003554315054E-5</v>
      </c>
      <c r="AB531" s="375" t="s">
        <v>399</v>
      </c>
      <c r="AC531" s="831" t="str">
        <f t="shared" ref="AC531:AC541" ca="1" si="102">CONCATENATE("Electric tab Row 144-154 for ", S531, " ", V531, " when Inputs tab E710 = ", U531)</f>
        <v>Electric tab Row 144-154 for Coal Boiler when Inputs tab E710 = WECC</v>
      </c>
    </row>
    <row r="532" spans="9:29" x14ac:dyDescent="0.4">
      <c r="I532" s="428" t="s">
        <v>232</v>
      </c>
      <c r="J532" s="375" t="str">
        <f t="shared" ca="1" si="97"/>
        <v>WECC</v>
      </c>
      <c r="K532" s="375" t="s">
        <v>55</v>
      </c>
      <c r="M532" s="824">
        <f t="shared" si="99"/>
        <v>0.34399999999999997</v>
      </c>
      <c r="N532" s="375" t="s">
        <v>388</v>
      </c>
      <c r="O532" s="375" t="s">
        <v>400</v>
      </c>
      <c r="P532" s="763">
        <f t="shared" ref="P532:P541" si="103">L146/1000/10^6/0.000293071</f>
        <v>3.3470007930861655E-3</v>
      </c>
      <c r="Q532" s="375" t="s">
        <v>399</v>
      </c>
      <c r="R532" s="831" t="str">
        <f t="shared" ref="R532:R541" ca="1" si="104">CONCATENATE("Electric tab Row 144-154 for ", I532, " ", K532, " when Inputs tab E710 = ", J532)</f>
        <v>Electric tab Row 144-154 for Natural gas Internal Combustion Engine when Inputs tab E710 = WECC</v>
      </c>
      <c r="S532" s="428" t="s">
        <v>49</v>
      </c>
      <c r="T532" s="375" t="s">
        <v>414</v>
      </c>
      <c r="U532" s="375" t="str">
        <f t="shared" ca="1" si="100"/>
        <v>WECC</v>
      </c>
      <c r="V532" s="375" t="s">
        <v>52</v>
      </c>
      <c r="X532" s="824">
        <f t="shared" si="101"/>
        <v>0.34699999999999998</v>
      </c>
      <c r="Y532" s="375" t="s">
        <v>388</v>
      </c>
      <c r="Z532" s="375" t="s">
        <v>400</v>
      </c>
      <c r="AA532" s="763">
        <f t="shared" ref="AA532:AA541" si="105">N146/1000/10^6/0.000293071</f>
        <v>1.2700003009320077E-4</v>
      </c>
      <c r="AB532" s="375" t="s">
        <v>399</v>
      </c>
      <c r="AC532" s="831" t="str">
        <f t="shared" ca="1" si="102"/>
        <v>Electric tab Row 144-154 for Coal Boiler when Inputs tab E710 = WECC</v>
      </c>
    </row>
    <row r="533" spans="9:29" x14ac:dyDescent="0.4">
      <c r="I533" s="428" t="s">
        <v>232</v>
      </c>
      <c r="J533" s="375" t="str">
        <f t="shared" ca="1" si="97"/>
        <v>WECC</v>
      </c>
      <c r="K533" s="375" t="s">
        <v>55</v>
      </c>
      <c r="M533" s="824">
        <f t="shared" si="99"/>
        <v>0.34399999999999997</v>
      </c>
      <c r="N533" s="375" t="s">
        <v>389</v>
      </c>
      <c r="O533" s="375" t="s">
        <v>400</v>
      </c>
      <c r="P533" s="763">
        <f t="shared" si="103"/>
        <v>3.7050008779158173E-3</v>
      </c>
      <c r="Q533" s="375" t="s">
        <v>399</v>
      </c>
      <c r="R533" s="831" t="str">
        <f t="shared" ca="1" si="104"/>
        <v>Electric tab Row 144-154 for Natural gas Internal Combustion Engine when Inputs tab E710 = WECC</v>
      </c>
      <c r="S533" s="428" t="s">
        <v>49</v>
      </c>
      <c r="T533" s="375" t="s">
        <v>414</v>
      </c>
      <c r="U533" s="375" t="str">
        <f t="shared" ca="1" si="100"/>
        <v>WECC</v>
      </c>
      <c r="V533" s="375" t="s">
        <v>52</v>
      </c>
      <c r="X533" s="824">
        <f t="shared" si="101"/>
        <v>0.34699999999999998</v>
      </c>
      <c r="Y533" s="375" t="s">
        <v>389</v>
      </c>
      <c r="Z533" s="375" t="s">
        <v>400</v>
      </c>
      <c r="AA533" s="763">
        <f t="shared" si="105"/>
        <v>1.4930003537728248E-3</v>
      </c>
      <c r="AB533" s="375" t="s">
        <v>399</v>
      </c>
      <c r="AC533" s="831" t="str">
        <f t="shared" ca="1" si="102"/>
        <v>Electric tab Row 144-154 for Coal Boiler when Inputs tab E710 = WECC</v>
      </c>
    </row>
    <row r="534" spans="9:29" x14ac:dyDescent="0.4">
      <c r="I534" s="428" t="s">
        <v>232</v>
      </c>
      <c r="J534" s="375" t="str">
        <f t="shared" ca="1" si="97"/>
        <v>WECC</v>
      </c>
      <c r="K534" s="375" t="s">
        <v>55</v>
      </c>
      <c r="L534" s="378"/>
      <c r="M534" s="824">
        <f t="shared" si="99"/>
        <v>0.34399999999999997</v>
      </c>
      <c r="N534" s="375" t="s">
        <v>390</v>
      </c>
      <c r="O534" s="375" t="s">
        <v>400</v>
      </c>
      <c r="P534" s="763">
        <f t="shared" si="103"/>
        <v>4.140000980990954E-4</v>
      </c>
      <c r="Q534" s="375" t="s">
        <v>399</v>
      </c>
      <c r="R534" s="831" t="str">
        <f t="shared" ca="1" si="104"/>
        <v>Electric tab Row 144-154 for Natural gas Internal Combustion Engine when Inputs tab E710 = WECC</v>
      </c>
      <c r="S534" s="428" t="s">
        <v>49</v>
      </c>
      <c r="T534" s="375" t="s">
        <v>414</v>
      </c>
      <c r="U534" s="375" t="str">
        <f t="shared" ca="1" si="100"/>
        <v>WECC</v>
      </c>
      <c r="V534" s="375" t="s">
        <v>52</v>
      </c>
      <c r="W534" s="378"/>
      <c r="X534" s="824">
        <f t="shared" si="101"/>
        <v>0.34699999999999998</v>
      </c>
      <c r="Y534" s="375" t="s">
        <v>390</v>
      </c>
      <c r="Z534" s="375" t="s">
        <v>400</v>
      </c>
      <c r="AA534" s="763">
        <f t="shared" si="105"/>
        <v>3.9900009454478037E-4</v>
      </c>
      <c r="AB534" s="375" t="s">
        <v>399</v>
      </c>
      <c r="AC534" s="831" t="str">
        <f t="shared" ca="1" si="102"/>
        <v>Electric tab Row 144-154 for Coal Boiler when Inputs tab E710 = WECC</v>
      </c>
    </row>
    <row r="535" spans="9:29" x14ac:dyDescent="0.4">
      <c r="I535" s="428" t="s">
        <v>232</v>
      </c>
      <c r="J535" s="375" t="str">
        <f t="shared" ca="1" si="97"/>
        <v>WECC</v>
      </c>
      <c r="K535" s="375" t="s">
        <v>55</v>
      </c>
      <c r="L535" s="378"/>
      <c r="M535" s="824">
        <f t="shared" si="99"/>
        <v>0.34399999999999997</v>
      </c>
      <c r="N535" s="375" t="s">
        <v>391</v>
      </c>
      <c r="O535" s="375" t="s">
        <v>400</v>
      </c>
      <c r="P535" s="763">
        <f t="shared" si="103"/>
        <v>4.140000980990954E-4</v>
      </c>
      <c r="Q535" s="375" t="s">
        <v>399</v>
      </c>
      <c r="R535" s="831" t="str">
        <f t="shared" ca="1" si="104"/>
        <v>Electric tab Row 144-154 for Natural gas Internal Combustion Engine when Inputs tab E710 = WECC</v>
      </c>
      <c r="S535" s="428" t="s">
        <v>49</v>
      </c>
      <c r="T535" s="375" t="s">
        <v>414</v>
      </c>
      <c r="U535" s="375" t="str">
        <f t="shared" ca="1" si="100"/>
        <v>WECC</v>
      </c>
      <c r="V535" s="375" t="s">
        <v>52</v>
      </c>
      <c r="W535" s="378"/>
      <c r="X535" s="824">
        <f t="shared" si="101"/>
        <v>0.34699999999999998</v>
      </c>
      <c r="Y535" s="375" t="s">
        <v>391</v>
      </c>
      <c r="Z535" s="375" t="s">
        <v>400</v>
      </c>
      <c r="AA535" s="763">
        <f t="shared" si="105"/>
        <v>2.4700005852772118E-4</v>
      </c>
      <c r="AB535" s="375" t="s">
        <v>399</v>
      </c>
      <c r="AC535" s="831" t="str">
        <f t="shared" ca="1" si="102"/>
        <v>Electric tab Row 144-154 for Coal Boiler when Inputs tab E710 = WECC</v>
      </c>
    </row>
    <row r="536" spans="9:29" x14ac:dyDescent="0.4">
      <c r="I536" s="428" t="s">
        <v>232</v>
      </c>
      <c r="J536" s="375" t="str">
        <f t="shared" ca="1" si="97"/>
        <v>WECC</v>
      </c>
      <c r="K536" s="375" t="s">
        <v>55</v>
      </c>
      <c r="L536" s="378"/>
      <c r="M536" s="824">
        <f t="shared" si="99"/>
        <v>0.34399999999999997</v>
      </c>
      <c r="N536" s="375" t="s">
        <v>392</v>
      </c>
      <c r="O536" s="375" t="s">
        <v>400</v>
      </c>
      <c r="P536" s="763">
        <f t="shared" si="103"/>
        <v>9.0000021325890309E-6</v>
      </c>
      <c r="Q536" s="375" t="s">
        <v>399</v>
      </c>
      <c r="R536" s="831" t="str">
        <f t="shared" ca="1" si="104"/>
        <v>Electric tab Row 144-154 for Natural gas Internal Combustion Engine when Inputs tab E710 = WECC</v>
      </c>
      <c r="S536" s="428" t="s">
        <v>49</v>
      </c>
      <c r="T536" s="375" t="s">
        <v>414</v>
      </c>
      <c r="U536" s="375" t="str">
        <f t="shared" ca="1" si="100"/>
        <v>WECC</v>
      </c>
      <c r="V536" s="375" t="s">
        <v>52</v>
      </c>
      <c r="W536" s="378"/>
      <c r="X536" s="824">
        <f t="shared" si="101"/>
        <v>0.34699999999999998</v>
      </c>
      <c r="Y536" s="375" t="s">
        <v>392</v>
      </c>
      <c r="Z536" s="375" t="s">
        <v>400</v>
      </c>
      <c r="AA536" s="763">
        <f t="shared" si="105"/>
        <v>1.0310002442999212E-3</v>
      </c>
      <c r="AB536" s="375" t="s">
        <v>399</v>
      </c>
      <c r="AC536" s="831" t="str">
        <f t="shared" ca="1" si="102"/>
        <v>Electric tab Row 144-154 for Coal Boiler when Inputs tab E710 = WECC</v>
      </c>
    </row>
    <row r="537" spans="9:29" x14ac:dyDescent="0.4">
      <c r="I537" s="428" t="s">
        <v>232</v>
      </c>
      <c r="J537" s="375" t="str">
        <f t="shared" ca="1" si="97"/>
        <v>WECC</v>
      </c>
      <c r="K537" s="375" t="s">
        <v>55</v>
      </c>
      <c r="L537" s="378"/>
      <c r="M537" s="824">
        <f t="shared" si="99"/>
        <v>0.34399999999999997</v>
      </c>
      <c r="N537" s="375" t="s">
        <v>393</v>
      </c>
      <c r="O537" s="375" t="s">
        <v>400</v>
      </c>
      <c r="P537" s="763">
        <f t="shared" si="103"/>
        <v>8.2800019619819095E-5</v>
      </c>
      <c r="Q537" s="375" t="s">
        <v>399</v>
      </c>
      <c r="R537" s="831" t="str">
        <f t="shared" ca="1" si="104"/>
        <v>Electric tab Row 144-154 for Natural gas Internal Combustion Engine when Inputs tab E710 = WECC</v>
      </c>
      <c r="S537" s="428" t="s">
        <v>49</v>
      </c>
      <c r="T537" s="375" t="s">
        <v>414</v>
      </c>
      <c r="U537" s="375" t="str">
        <f t="shared" ca="1" si="100"/>
        <v>WECC</v>
      </c>
      <c r="V537" s="375" t="s">
        <v>52</v>
      </c>
      <c r="W537" s="378"/>
      <c r="X537" s="824">
        <f t="shared" si="101"/>
        <v>0.34699999999999998</v>
      </c>
      <c r="Y537" s="375" t="s">
        <v>393</v>
      </c>
      <c r="Z537" s="375" t="s">
        <v>400</v>
      </c>
      <c r="AA537" s="763">
        <f t="shared" si="105"/>
        <v>1.0621002516692011E-5</v>
      </c>
      <c r="AB537" s="375" t="s">
        <v>399</v>
      </c>
      <c r="AC537" s="831" t="str">
        <f t="shared" ca="1" si="102"/>
        <v>Electric tab Row 144-154 for Coal Boiler when Inputs tab E710 = WECC</v>
      </c>
    </row>
    <row r="538" spans="9:29" x14ac:dyDescent="0.4">
      <c r="I538" s="428" t="s">
        <v>232</v>
      </c>
      <c r="J538" s="375" t="str">
        <f t="shared" ca="1" si="97"/>
        <v>WECC</v>
      </c>
      <c r="K538" s="375" t="s">
        <v>55</v>
      </c>
      <c r="L538" s="378"/>
      <c r="M538" s="824">
        <f t="shared" si="99"/>
        <v>0.34399999999999997</v>
      </c>
      <c r="N538" s="375" t="s">
        <v>394</v>
      </c>
      <c r="O538" s="375" t="s">
        <v>400</v>
      </c>
      <c r="P538" s="763">
        <f t="shared" si="103"/>
        <v>1.7719204198641278E-4</v>
      </c>
      <c r="Q538" s="375" t="s">
        <v>399</v>
      </c>
      <c r="R538" s="831" t="str">
        <f t="shared" ca="1" si="104"/>
        <v>Electric tab Row 144-154 for Natural gas Internal Combustion Engine when Inputs tab E710 = WECC</v>
      </c>
      <c r="S538" s="428" t="s">
        <v>49</v>
      </c>
      <c r="T538" s="375" t="s">
        <v>414</v>
      </c>
      <c r="U538" s="375" t="str">
        <f t="shared" ca="1" si="100"/>
        <v>WECC</v>
      </c>
      <c r="V538" s="375" t="s">
        <v>52</v>
      </c>
      <c r="W538" s="378"/>
      <c r="X538" s="824">
        <f t="shared" si="101"/>
        <v>0.34699999999999998</v>
      </c>
      <c r="Y538" s="375" t="s">
        <v>394</v>
      </c>
      <c r="Z538" s="375" t="s">
        <v>400</v>
      </c>
      <c r="AA538" s="763">
        <f t="shared" si="105"/>
        <v>2.0007004740745414E-5</v>
      </c>
      <c r="AB538" s="375" t="s">
        <v>399</v>
      </c>
      <c r="AC538" s="831" t="str">
        <f t="shared" ca="1" si="102"/>
        <v>Electric tab Row 144-154 for Coal Boiler when Inputs tab E710 = WECC</v>
      </c>
    </row>
    <row r="539" spans="9:29" x14ac:dyDescent="0.4">
      <c r="I539" s="428" t="s">
        <v>232</v>
      </c>
      <c r="J539" s="375" t="str">
        <f t="shared" ca="1" si="97"/>
        <v>WECC</v>
      </c>
      <c r="K539" s="375" t="s">
        <v>55</v>
      </c>
      <c r="L539" s="378"/>
      <c r="M539" s="824">
        <f t="shared" si="99"/>
        <v>0.34399999999999997</v>
      </c>
      <c r="N539" s="375" t="s">
        <v>395</v>
      </c>
      <c r="O539" s="375" t="s">
        <v>400</v>
      </c>
      <c r="P539" s="763">
        <f t="shared" si="103"/>
        <v>1.000000236954337E-5</v>
      </c>
      <c r="Q539" s="375" t="s">
        <v>399</v>
      </c>
      <c r="R539" s="831" t="str">
        <f t="shared" ca="1" si="104"/>
        <v>Electric tab Row 144-154 for Natural gas Internal Combustion Engine when Inputs tab E710 = WECC</v>
      </c>
      <c r="S539" s="428" t="s">
        <v>49</v>
      </c>
      <c r="T539" s="375" t="s">
        <v>414</v>
      </c>
      <c r="U539" s="375" t="str">
        <f t="shared" ca="1" si="100"/>
        <v>WECC</v>
      </c>
      <c r="V539" s="375" t="s">
        <v>52</v>
      </c>
      <c r="W539" s="378"/>
      <c r="X539" s="824">
        <f t="shared" si="101"/>
        <v>0.34699999999999998</v>
      </c>
      <c r="Y539" s="375" t="s">
        <v>395</v>
      </c>
      <c r="Z539" s="375" t="s">
        <v>400</v>
      </c>
      <c r="AA539" s="763">
        <f t="shared" si="105"/>
        <v>1.000000236954337E-5</v>
      </c>
      <c r="AB539" s="375" t="s">
        <v>399</v>
      </c>
      <c r="AC539" s="831" t="str">
        <f t="shared" ca="1" si="102"/>
        <v>Electric tab Row 144-154 for Coal Boiler when Inputs tab E710 = WECC</v>
      </c>
    </row>
    <row r="540" spans="9:29" x14ac:dyDescent="0.4">
      <c r="I540" s="428" t="s">
        <v>232</v>
      </c>
      <c r="J540" s="375" t="str">
        <f t="shared" ca="1" si="97"/>
        <v>WECC</v>
      </c>
      <c r="K540" s="375" t="s">
        <v>55</v>
      </c>
      <c r="L540" s="378"/>
      <c r="M540" s="824">
        <f t="shared" si="99"/>
        <v>0.34399999999999997</v>
      </c>
      <c r="N540" s="375" t="s">
        <v>396</v>
      </c>
      <c r="O540" s="375" t="s">
        <v>400</v>
      </c>
      <c r="P540" s="763">
        <f t="shared" si="103"/>
        <v>1.0000002369543367E-6</v>
      </c>
      <c r="Q540" s="375" t="s">
        <v>399</v>
      </c>
      <c r="R540" s="831" t="str">
        <f t="shared" ca="1" si="104"/>
        <v>Electric tab Row 144-154 for Natural gas Internal Combustion Engine when Inputs tab E710 = WECC</v>
      </c>
      <c r="S540" s="428" t="s">
        <v>49</v>
      </c>
      <c r="T540" s="375" t="s">
        <v>414</v>
      </c>
      <c r="U540" s="375" t="str">
        <f t="shared" ca="1" si="100"/>
        <v>WECC</v>
      </c>
      <c r="V540" s="375" t="s">
        <v>52</v>
      </c>
      <c r="W540" s="378"/>
      <c r="X540" s="824">
        <f t="shared" si="101"/>
        <v>0.34699999999999998</v>
      </c>
      <c r="Y540" s="375" t="s">
        <v>396</v>
      </c>
      <c r="Z540" s="375" t="s">
        <v>400</v>
      </c>
      <c r="AA540" s="763">
        <f t="shared" si="105"/>
        <v>1.6000003791269388E-5</v>
      </c>
      <c r="AB540" s="375" t="s">
        <v>399</v>
      </c>
      <c r="AC540" s="831" t="str">
        <f t="shared" ca="1" si="102"/>
        <v>Electric tab Row 144-154 for Coal Boiler when Inputs tab E710 = WECC</v>
      </c>
    </row>
    <row r="541" spans="9:29" x14ac:dyDescent="0.4">
      <c r="I541" s="428" t="s">
        <v>232</v>
      </c>
      <c r="J541" s="375" t="str">
        <f t="shared" ca="1" si="97"/>
        <v>WECC</v>
      </c>
      <c r="K541" s="375" t="s">
        <v>55</v>
      </c>
      <c r="L541" s="378"/>
      <c r="M541" s="824">
        <f t="shared" si="99"/>
        <v>0.34399999999999997</v>
      </c>
      <c r="N541" s="375" t="s">
        <v>397</v>
      </c>
      <c r="O541" s="375" t="s">
        <v>400</v>
      </c>
      <c r="P541" s="763">
        <f t="shared" si="103"/>
        <v>0.58099591933070405</v>
      </c>
      <c r="Q541" s="375" t="s">
        <v>399</v>
      </c>
      <c r="R541" s="831" t="str">
        <f t="shared" ca="1" si="104"/>
        <v>Electric tab Row 144-154 for Natural gas Internal Combustion Engine when Inputs tab E710 = WECC</v>
      </c>
      <c r="S541" s="428" t="s">
        <v>49</v>
      </c>
      <c r="T541" s="375" t="s">
        <v>414</v>
      </c>
      <c r="U541" s="375" t="str">
        <f t="shared" ca="1" si="100"/>
        <v>WECC</v>
      </c>
      <c r="V541" s="375" t="s">
        <v>52</v>
      </c>
      <c r="W541" s="378"/>
      <c r="X541" s="824">
        <f t="shared" si="101"/>
        <v>0.34699999999999998</v>
      </c>
      <c r="Y541" s="375" t="s">
        <v>397</v>
      </c>
      <c r="Z541" s="375" t="s">
        <v>400</v>
      </c>
      <c r="AA541" s="763">
        <f t="shared" si="105"/>
        <v>0.80964763944725415</v>
      </c>
      <c r="AB541" s="375" t="s">
        <v>399</v>
      </c>
      <c r="AC541" s="831" t="str">
        <f t="shared" ca="1" si="102"/>
        <v>Electric tab Row 144-154 for Coal Boiler when Inputs tab E710 = WECC</v>
      </c>
    </row>
    <row r="542" spans="9:29" x14ac:dyDescent="0.4">
      <c r="I542" s="428" t="s">
        <v>232</v>
      </c>
      <c r="J542" s="375" t="str">
        <f t="shared" ca="1" si="97"/>
        <v>WECC</v>
      </c>
      <c r="K542" s="375" t="s">
        <v>55</v>
      </c>
      <c r="L542" s="378"/>
      <c r="M542" s="824">
        <f t="shared" si="99"/>
        <v>0.34399999999999997</v>
      </c>
      <c r="N542" s="375" t="s">
        <v>387</v>
      </c>
      <c r="O542" s="375" t="s">
        <v>401</v>
      </c>
      <c r="P542" s="378">
        <f>(L145+L189)/1000/10^6/0.000293071</f>
        <v>9.7343804884236209E-4</v>
      </c>
      <c r="Q542" s="375" t="s">
        <v>399</v>
      </c>
      <c r="R542" s="831" t="str">
        <f ca="1">CONCATENATE("Electric tab Row 144-154 plus Row 188-198 for ", I542, " ", K542, " when Inputs tab E710 = ", J542)</f>
        <v>Electric tab Row 144-154 plus Row 188-198 for Natural gas Internal Combustion Engine when Inputs tab E710 = WECC</v>
      </c>
      <c r="S542" s="428" t="s">
        <v>49</v>
      </c>
      <c r="T542" s="375" t="s">
        <v>414</v>
      </c>
      <c r="U542" s="375" t="str">
        <f t="shared" ca="1" si="100"/>
        <v>WECC</v>
      </c>
      <c r="V542" s="375" t="s">
        <v>52</v>
      </c>
      <c r="W542" s="378"/>
      <c r="X542" s="824">
        <f t="shared" si="101"/>
        <v>0.34699999999999998</v>
      </c>
      <c r="Y542" s="375" t="s">
        <v>387</v>
      </c>
      <c r="Z542" s="375" t="s">
        <v>401</v>
      </c>
      <c r="AA542" s="378">
        <f>(N145+N189)/1000/10^6/0.000293071</f>
        <v>1.5811812112472456E-5</v>
      </c>
      <c r="AB542" s="375" t="s">
        <v>399</v>
      </c>
      <c r="AC542" s="831" t="str">
        <f t="shared" ref="AC542:AC552" ca="1" si="106">CONCATENATE("Electric tab Row 144-154 plus Row 188-198 for ", S542, " ", V542, " when Inputs tab E710 = ", U542)</f>
        <v>Electric tab Row 144-154 plus Row 188-198 for Coal Boiler when Inputs tab E710 = WECC</v>
      </c>
    </row>
    <row r="543" spans="9:29" x14ac:dyDescent="0.4">
      <c r="I543" s="428" t="s">
        <v>232</v>
      </c>
      <c r="J543" s="375" t="str">
        <f t="shared" ca="1" si="97"/>
        <v>WECC</v>
      </c>
      <c r="K543" s="375" t="s">
        <v>55</v>
      </c>
      <c r="L543" s="378"/>
      <c r="M543" s="824">
        <f t="shared" si="99"/>
        <v>0.34399999999999997</v>
      </c>
      <c r="N543" s="375" t="s">
        <v>388</v>
      </c>
      <c r="O543" s="375" t="s">
        <v>401</v>
      </c>
      <c r="P543" s="378">
        <f t="shared" ref="P543:P552" si="107">(L146+L190)/1000/10^6/0.000293071</f>
        <v>3.3499772072134301E-3</v>
      </c>
      <c r="Q543" s="375" t="s">
        <v>399</v>
      </c>
      <c r="R543" s="831" t="str">
        <f t="shared" ref="R543:R552" ca="1" si="108">CONCATENATE("Electric tab Row 144-154 plus Row 188-198 for ", I543, " ", K543, " when Inputs tab E710 = ", J543)</f>
        <v>Electric tab Row 144-154 plus Row 188-198 for Natural gas Internal Combustion Engine when Inputs tab E710 = WECC</v>
      </c>
      <c r="S543" s="428" t="s">
        <v>49</v>
      </c>
      <c r="T543" s="375" t="s">
        <v>414</v>
      </c>
      <c r="U543" s="375" t="str">
        <f t="shared" ca="1" si="100"/>
        <v>WECC</v>
      </c>
      <c r="V543" s="375" t="s">
        <v>52</v>
      </c>
      <c r="W543" s="378"/>
      <c r="X543" s="824">
        <f t="shared" si="101"/>
        <v>0.34699999999999998</v>
      </c>
      <c r="Y543" s="375" t="s">
        <v>388</v>
      </c>
      <c r="Z543" s="375" t="s">
        <v>401</v>
      </c>
      <c r="AA543" s="378">
        <f t="shared" ref="AA543:AA552" si="109">(N146+N190)/1000/10^6/0.000293071</f>
        <v>1.3246175578142942E-4</v>
      </c>
      <c r="AB543" s="375" t="s">
        <v>399</v>
      </c>
      <c r="AC543" s="831" t="str">
        <f t="shared" ca="1" si="106"/>
        <v>Electric tab Row 144-154 plus Row 188-198 for Coal Boiler when Inputs tab E710 = WECC</v>
      </c>
    </row>
    <row r="544" spans="9:29" x14ac:dyDescent="0.4">
      <c r="I544" s="428" t="s">
        <v>232</v>
      </c>
      <c r="J544" s="375" t="str">
        <f t="shared" ca="1" si="97"/>
        <v>WECC</v>
      </c>
      <c r="K544" s="375" t="s">
        <v>55</v>
      </c>
      <c r="L544" s="378"/>
      <c r="M544" s="824">
        <f t="shared" si="99"/>
        <v>0.34399999999999997</v>
      </c>
      <c r="N544" s="375" t="s">
        <v>389</v>
      </c>
      <c r="O544" s="375" t="s">
        <v>401</v>
      </c>
      <c r="P544" s="378">
        <f t="shared" si="107"/>
        <v>3.7054365698917032E-3</v>
      </c>
      <c r="Q544" s="375" t="s">
        <v>399</v>
      </c>
      <c r="R544" s="831" t="str">
        <f t="shared" ca="1" si="108"/>
        <v>Electric tab Row 144-154 plus Row 188-198 for Natural gas Internal Combustion Engine when Inputs tab E710 = WECC</v>
      </c>
      <c r="S544" s="428" t="s">
        <v>49</v>
      </c>
      <c r="T544" s="375" t="s">
        <v>414</v>
      </c>
      <c r="U544" s="375" t="str">
        <f t="shared" ca="1" si="100"/>
        <v>WECC</v>
      </c>
      <c r="V544" s="375" t="s">
        <v>52</v>
      </c>
      <c r="W544" s="378"/>
      <c r="X544" s="824">
        <f t="shared" si="101"/>
        <v>0.34699999999999998</v>
      </c>
      <c r="Y544" s="375" t="s">
        <v>389</v>
      </c>
      <c r="Z544" s="375" t="s">
        <v>401</v>
      </c>
      <c r="AA544" s="378">
        <f t="shared" si="109"/>
        <v>1.4938287265704867E-3</v>
      </c>
      <c r="AB544" s="375" t="s">
        <v>399</v>
      </c>
      <c r="AC544" s="831" t="str">
        <f t="shared" ca="1" si="106"/>
        <v>Electric tab Row 144-154 plus Row 188-198 for Coal Boiler when Inputs tab E710 = WECC</v>
      </c>
    </row>
    <row r="545" spans="9:29" x14ac:dyDescent="0.4">
      <c r="I545" s="428" t="s">
        <v>232</v>
      </c>
      <c r="J545" s="375" t="str">
        <f t="shared" ca="1" si="97"/>
        <v>WECC</v>
      </c>
      <c r="K545" s="375" t="s">
        <v>55</v>
      </c>
      <c r="L545" s="378"/>
      <c r="M545" s="824">
        <f t="shared" si="99"/>
        <v>0.34399999999999997</v>
      </c>
      <c r="N545" s="375" t="s">
        <v>390</v>
      </c>
      <c r="O545" s="375" t="s">
        <v>401</v>
      </c>
      <c r="P545" s="378">
        <f t="shared" si="107"/>
        <v>4.1426624278352581E-4</v>
      </c>
      <c r="Q545" s="375" t="s">
        <v>399</v>
      </c>
      <c r="R545" s="831" t="str">
        <f t="shared" ca="1" si="108"/>
        <v>Electric tab Row 144-154 plus Row 188-198 for Natural gas Internal Combustion Engine when Inputs tab E710 = WECC</v>
      </c>
      <c r="S545" s="428" t="s">
        <v>49</v>
      </c>
      <c r="T545" s="375" t="s">
        <v>414</v>
      </c>
      <c r="U545" s="375" t="str">
        <f t="shared" ca="1" si="100"/>
        <v>WECC</v>
      </c>
      <c r="V545" s="375" t="s">
        <v>52</v>
      </c>
      <c r="W545" s="378"/>
      <c r="X545" s="824">
        <f t="shared" si="101"/>
        <v>0.34699999999999998</v>
      </c>
      <c r="Y545" s="375" t="s">
        <v>390</v>
      </c>
      <c r="Z545" s="375" t="s">
        <v>401</v>
      </c>
      <c r="AA545" s="378">
        <f t="shared" si="109"/>
        <v>3.99502273398809E-4</v>
      </c>
      <c r="AB545" s="375" t="s">
        <v>399</v>
      </c>
      <c r="AC545" s="831" t="str">
        <f t="shared" ca="1" si="106"/>
        <v>Electric tab Row 144-154 plus Row 188-198 for Coal Boiler when Inputs tab E710 = WECC</v>
      </c>
    </row>
    <row r="546" spans="9:29" x14ac:dyDescent="0.4">
      <c r="I546" s="428" t="s">
        <v>232</v>
      </c>
      <c r="J546" s="375" t="str">
        <f t="shared" ca="1" si="97"/>
        <v>WECC</v>
      </c>
      <c r="K546" s="375" t="s">
        <v>55</v>
      </c>
      <c r="L546" s="378"/>
      <c r="M546" s="824">
        <f t="shared" si="99"/>
        <v>0.34399999999999997</v>
      </c>
      <c r="N546" s="375" t="s">
        <v>391</v>
      </c>
      <c r="O546" s="375" t="s">
        <v>401</v>
      </c>
      <c r="P546" s="378">
        <f t="shared" si="107"/>
        <v>4.1412346162684425E-4</v>
      </c>
      <c r="Q546" s="375" t="s">
        <v>399</v>
      </c>
      <c r="R546" s="831" t="str">
        <f t="shared" ca="1" si="108"/>
        <v>Electric tab Row 144-154 plus Row 188-198 for Natural gas Internal Combustion Engine when Inputs tab E710 = WECC</v>
      </c>
      <c r="S546" s="428" t="s">
        <v>49</v>
      </c>
      <c r="T546" s="375" t="s">
        <v>414</v>
      </c>
      <c r="U546" s="375" t="str">
        <f t="shared" ca="1" si="100"/>
        <v>WECC</v>
      </c>
      <c r="V546" s="375" t="s">
        <v>52</v>
      </c>
      <c r="W546" s="378"/>
      <c r="X546" s="824">
        <f t="shared" si="101"/>
        <v>0.34699999999999998</v>
      </c>
      <c r="Y546" s="375" t="s">
        <v>391</v>
      </c>
      <c r="Z546" s="375" t="s">
        <v>401</v>
      </c>
      <c r="AA546" s="378">
        <f t="shared" si="109"/>
        <v>2.4723187880208009E-4</v>
      </c>
      <c r="AB546" s="375" t="s">
        <v>399</v>
      </c>
      <c r="AC546" s="831" t="str">
        <f t="shared" ca="1" si="106"/>
        <v>Electric tab Row 144-154 plus Row 188-198 for Coal Boiler when Inputs tab E710 = WECC</v>
      </c>
    </row>
    <row r="547" spans="9:29" x14ac:dyDescent="0.4">
      <c r="I547" s="428" t="s">
        <v>232</v>
      </c>
      <c r="J547" s="375" t="str">
        <f t="shared" ca="1" si="97"/>
        <v>WECC</v>
      </c>
      <c r="K547" s="375" t="s">
        <v>55</v>
      </c>
      <c r="L547" s="378"/>
      <c r="M547" s="824">
        <f t="shared" si="99"/>
        <v>0.34399999999999997</v>
      </c>
      <c r="N547" s="375" t="s">
        <v>392</v>
      </c>
      <c r="O547" s="375" t="s">
        <v>401</v>
      </c>
      <c r="P547" s="378">
        <f t="shared" si="107"/>
        <v>1.0482540307126921E-5</v>
      </c>
      <c r="Q547" s="375" t="s">
        <v>399</v>
      </c>
      <c r="R547" s="831" t="str">
        <f t="shared" ca="1" si="108"/>
        <v>Electric tab Row 144-154 plus Row 188-198 for Natural gas Internal Combustion Engine when Inputs tab E710 = WECC</v>
      </c>
      <c r="S547" s="428" t="s">
        <v>49</v>
      </c>
      <c r="T547" s="375" t="s">
        <v>414</v>
      </c>
      <c r="U547" s="375" t="str">
        <f t="shared" ca="1" si="100"/>
        <v>WECC</v>
      </c>
      <c r="V547" s="375" t="s">
        <v>52</v>
      </c>
      <c r="W547" s="378"/>
      <c r="X547" s="824">
        <f t="shared" si="101"/>
        <v>0.34699999999999998</v>
      </c>
      <c r="Y547" s="375" t="s">
        <v>392</v>
      </c>
      <c r="Z547" s="375" t="s">
        <v>401</v>
      </c>
      <c r="AA547" s="378">
        <f t="shared" si="109"/>
        <v>1.0338288482198254E-3</v>
      </c>
      <c r="AB547" s="375" t="s">
        <v>399</v>
      </c>
      <c r="AC547" s="831" t="str">
        <f t="shared" ca="1" si="106"/>
        <v>Electric tab Row 144-154 plus Row 188-198 for Coal Boiler when Inputs tab E710 = WECC</v>
      </c>
    </row>
    <row r="548" spans="9:29" x14ac:dyDescent="0.4">
      <c r="I548" s="428" t="s">
        <v>232</v>
      </c>
      <c r="J548" s="375" t="str">
        <f t="shared" ca="1" si="97"/>
        <v>WECC</v>
      </c>
      <c r="K548" s="375" t="s">
        <v>55</v>
      </c>
      <c r="L548" s="378"/>
      <c r="M548" s="824">
        <f t="shared" si="99"/>
        <v>0.34399999999999997</v>
      </c>
      <c r="N548" s="375" t="s">
        <v>393</v>
      </c>
      <c r="O548" s="375" t="s">
        <v>401</v>
      </c>
      <c r="P548" s="378">
        <f t="shared" si="107"/>
        <v>8.280224639239463E-5</v>
      </c>
      <c r="Q548" s="375" t="s">
        <v>399</v>
      </c>
      <c r="R548" s="831" t="str">
        <f t="shared" ca="1" si="108"/>
        <v>Electric tab Row 144-154 plus Row 188-198 for Natural gas Internal Combustion Engine when Inputs tab E710 = WECC</v>
      </c>
      <c r="S548" s="428" t="s">
        <v>49</v>
      </c>
      <c r="T548" s="375" t="s">
        <v>414</v>
      </c>
      <c r="U548" s="375" t="str">
        <f t="shared" ca="1" si="100"/>
        <v>WECC</v>
      </c>
      <c r="V548" s="375" t="s">
        <v>52</v>
      </c>
      <c r="W548" s="378"/>
      <c r="X548" s="824">
        <f t="shared" si="101"/>
        <v>0.34699999999999998</v>
      </c>
      <c r="Y548" s="375" t="s">
        <v>393</v>
      </c>
      <c r="Z548" s="375" t="s">
        <v>401</v>
      </c>
      <c r="AA548" s="378">
        <f t="shared" si="109"/>
        <v>1.0625326211919653E-5</v>
      </c>
      <c r="AB548" s="375" t="s">
        <v>399</v>
      </c>
      <c r="AC548" s="831" t="str">
        <f t="shared" ca="1" si="106"/>
        <v>Electric tab Row 144-154 plus Row 188-198 for Coal Boiler when Inputs tab E710 = WECC</v>
      </c>
    </row>
    <row r="549" spans="9:29" x14ac:dyDescent="0.4">
      <c r="I549" s="428" t="s">
        <v>232</v>
      </c>
      <c r="J549" s="375" t="str">
        <f t="shared" ca="1" si="97"/>
        <v>WECC</v>
      </c>
      <c r="K549" s="375" t="s">
        <v>55</v>
      </c>
      <c r="L549" s="378"/>
      <c r="M549" s="824">
        <f t="shared" si="99"/>
        <v>0.34399999999999997</v>
      </c>
      <c r="N549" s="375" t="s">
        <v>394</v>
      </c>
      <c r="O549" s="375" t="s">
        <v>401</v>
      </c>
      <c r="P549" s="378">
        <f t="shared" si="107"/>
        <v>1.771969720153084E-4</v>
      </c>
      <c r="Q549" s="375" t="s">
        <v>399</v>
      </c>
      <c r="R549" s="831" t="str">
        <f t="shared" ca="1" si="108"/>
        <v>Electric tab Row 144-154 plus Row 188-198 for Natural gas Internal Combustion Engine when Inputs tab E710 = WECC</v>
      </c>
      <c r="S549" s="428" t="s">
        <v>49</v>
      </c>
      <c r="T549" s="375" t="s">
        <v>414</v>
      </c>
      <c r="U549" s="375" t="str">
        <f t="shared" ca="1" si="100"/>
        <v>WECC</v>
      </c>
      <c r="V549" s="375" t="s">
        <v>52</v>
      </c>
      <c r="W549" s="378"/>
      <c r="X549" s="824">
        <f t="shared" si="101"/>
        <v>0.34699999999999998</v>
      </c>
      <c r="Y549" s="375" t="s">
        <v>394</v>
      </c>
      <c r="Z549" s="375" t="s">
        <v>401</v>
      </c>
      <c r="AA549" s="378">
        <f t="shared" si="109"/>
        <v>2.0016475111705179E-5</v>
      </c>
      <c r="AB549" s="375" t="s">
        <v>399</v>
      </c>
      <c r="AC549" s="831" t="str">
        <f t="shared" ca="1" si="106"/>
        <v>Electric tab Row 144-154 plus Row 188-198 for Coal Boiler when Inputs tab E710 = WECC</v>
      </c>
    </row>
    <row r="550" spans="9:29" x14ac:dyDescent="0.4">
      <c r="I550" s="428" t="s">
        <v>232</v>
      </c>
      <c r="J550" s="375" t="str">
        <f t="shared" ca="1" si="97"/>
        <v>WECC</v>
      </c>
      <c r="K550" s="375" t="s">
        <v>55</v>
      </c>
      <c r="M550" s="824">
        <f t="shared" si="99"/>
        <v>0.34399999999999997</v>
      </c>
      <c r="N550" s="375" t="s">
        <v>395</v>
      </c>
      <c r="O550" s="375" t="s">
        <v>401</v>
      </c>
      <c r="P550" s="378">
        <f t="shared" si="107"/>
        <v>1.0693360320051342E-5</v>
      </c>
      <c r="Q550" s="375" t="s">
        <v>399</v>
      </c>
      <c r="R550" s="831" t="str">
        <f t="shared" ca="1" si="108"/>
        <v>Electric tab Row 144-154 plus Row 188-198 for Natural gas Internal Combustion Engine when Inputs tab E710 = WECC</v>
      </c>
      <c r="S550" s="428" t="s">
        <v>49</v>
      </c>
      <c r="T550" s="375" t="s">
        <v>414</v>
      </c>
      <c r="U550" s="375" t="str">
        <f t="shared" ca="1" si="100"/>
        <v>WECC</v>
      </c>
      <c r="V550" s="375" t="s">
        <v>52</v>
      </c>
      <c r="X550" s="824">
        <f t="shared" si="101"/>
        <v>0.34699999999999998</v>
      </c>
      <c r="Y550" s="375" t="s">
        <v>395</v>
      </c>
      <c r="Z550" s="375" t="s">
        <v>401</v>
      </c>
      <c r="AA550" s="378">
        <f t="shared" si="109"/>
        <v>1.1288505074025222E-5</v>
      </c>
      <c r="AB550" s="375" t="s">
        <v>399</v>
      </c>
      <c r="AC550" s="831" t="str">
        <f t="shared" ca="1" si="106"/>
        <v>Electric tab Row 144-154 plus Row 188-198 for Coal Boiler when Inputs tab E710 = WECC</v>
      </c>
    </row>
    <row r="551" spans="9:29" x14ac:dyDescent="0.4">
      <c r="I551" s="428" t="s">
        <v>232</v>
      </c>
      <c r="J551" s="375" t="str">
        <f t="shared" ca="1" si="97"/>
        <v>WECC</v>
      </c>
      <c r="K551" s="375" t="s">
        <v>55</v>
      </c>
      <c r="M551" s="824">
        <f t="shared" si="99"/>
        <v>0.34399999999999997</v>
      </c>
      <c r="N551" s="375" t="s">
        <v>396</v>
      </c>
      <c r="O551" s="375" t="s">
        <v>401</v>
      </c>
      <c r="P551" s="378">
        <f t="shared" si="107"/>
        <v>1.0041786435174304E-6</v>
      </c>
      <c r="Q551" s="375" t="s">
        <v>399</v>
      </c>
      <c r="R551" s="831" t="str">
        <f t="shared" ca="1" si="108"/>
        <v>Electric tab Row 144-154 plus Row 188-198 for Natural gas Internal Combustion Engine when Inputs tab E710 = WECC</v>
      </c>
      <c r="S551" s="428" t="s">
        <v>49</v>
      </c>
      <c r="T551" s="375" t="s">
        <v>414</v>
      </c>
      <c r="U551" s="375" t="str">
        <f t="shared" ca="1" si="100"/>
        <v>WECC</v>
      </c>
      <c r="V551" s="375" t="s">
        <v>52</v>
      </c>
      <c r="X551" s="824">
        <f t="shared" si="101"/>
        <v>0.34699999999999998</v>
      </c>
      <c r="Y551" s="375" t="s">
        <v>396</v>
      </c>
      <c r="Z551" s="375" t="s">
        <v>401</v>
      </c>
      <c r="AA551" s="378">
        <f t="shared" si="109"/>
        <v>1.6007890236458171E-5</v>
      </c>
      <c r="AB551" s="375" t="s">
        <v>399</v>
      </c>
      <c r="AC551" s="831" t="str">
        <f t="shared" ca="1" si="106"/>
        <v>Electric tab Row 144-154 plus Row 188-198 for Coal Boiler when Inputs tab E710 = WECC</v>
      </c>
    </row>
    <row r="552" spans="9:29" x14ac:dyDescent="0.4">
      <c r="I552" s="428" t="s">
        <v>232</v>
      </c>
      <c r="J552" s="375" t="str">
        <f t="shared" ca="1" si="97"/>
        <v>WECC</v>
      </c>
      <c r="K552" s="375" t="s">
        <v>55</v>
      </c>
      <c r="M552" s="824">
        <f t="shared" si="99"/>
        <v>0.34399999999999997</v>
      </c>
      <c r="N552" s="375" t="s">
        <v>397</v>
      </c>
      <c r="O552" s="375" t="s">
        <v>401</v>
      </c>
      <c r="P552" s="378">
        <f t="shared" si="107"/>
        <v>0.58141922676411117</v>
      </c>
      <c r="Q552" s="375" t="s">
        <v>399</v>
      </c>
      <c r="R552" s="831" t="str">
        <f t="shared" ca="1" si="108"/>
        <v>Electric tab Row 144-154 plus Row 188-198 for Natural gas Internal Combustion Engine when Inputs tab E710 = WECC</v>
      </c>
      <c r="S552" s="428" t="s">
        <v>49</v>
      </c>
      <c r="T552" s="375" t="s">
        <v>414</v>
      </c>
      <c r="U552" s="375" t="str">
        <f t="shared" ca="1" si="100"/>
        <v>WECC</v>
      </c>
      <c r="V552" s="375" t="s">
        <v>52</v>
      </c>
      <c r="X552" s="824">
        <f t="shared" si="101"/>
        <v>0.34699999999999998</v>
      </c>
      <c r="Y552" s="375" t="s">
        <v>397</v>
      </c>
      <c r="Z552" s="375" t="s">
        <v>401</v>
      </c>
      <c r="AA552" s="378">
        <f t="shared" si="109"/>
        <v>0.81030324687634114</v>
      </c>
      <c r="AB552" s="375" t="s">
        <v>399</v>
      </c>
      <c r="AC552" s="831" t="str">
        <f t="shared" ca="1" si="106"/>
        <v>Electric tab Row 144-154 plus Row 188-198 for Coal Boiler when Inputs tab E710 = WECC</v>
      </c>
    </row>
    <row r="553" spans="9:29" x14ac:dyDescent="0.4">
      <c r="I553" s="428" t="s">
        <v>232</v>
      </c>
      <c r="J553" s="375" t="str">
        <f t="shared" ca="1" si="97"/>
        <v>WECC</v>
      </c>
      <c r="K553" s="375" t="s">
        <v>406</v>
      </c>
      <c r="L553" s="375" t="str">
        <f>CONCATENATE(TEXT($C$66,"0%"), $A$66, "_", TEXT($C$67,"0%"),$A$67, "_",TEXT($C$68,"0%"),$A$68,"_",TEXT($C$69,"0%"),$A$69)</f>
        <v>6%Boiler_3%Gas Turbine_89%Combined Cycle_1%Internal Combustion Engine</v>
      </c>
      <c r="M553" s="824">
        <f>$D$65</f>
        <v>0.48118949214778811</v>
      </c>
      <c r="N553" s="375" t="s">
        <v>385</v>
      </c>
      <c r="O553" s="375" t="s">
        <v>400</v>
      </c>
      <c r="P553" s="761">
        <f>C139/10^6</f>
        <v>2.0781833691681473</v>
      </c>
      <c r="Q553" s="375" t="s">
        <v>398</v>
      </c>
      <c r="R553" s="831" t="str">
        <f ca="1">CONCATENATE("Electric tab Row 138 for ", I553, " ", K553, " when Inputs tab E710 = ", J553)</f>
        <v>Electric tab Row 138 for Natural gas Mix when Inputs tab E710 = WECC</v>
      </c>
      <c r="S553" s="428" t="s">
        <v>49</v>
      </c>
      <c r="T553" s="375" t="s">
        <v>414</v>
      </c>
      <c r="U553" s="375" t="str">
        <f t="shared" ca="1" si="100"/>
        <v>WECC</v>
      </c>
      <c r="V553" s="375" t="s">
        <v>53</v>
      </c>
      <c r="X553" s="824">
        <f t="shared" si="101"/>
        <v>0.39</v>
      </c>
      <c r="Y553" s="375" t="s">
        <v>411</v>
      </c>
      <c r="Z553" s="375" t="s">
        <v>400</v>
      </c>
      <c r="AA553" s="761">
        <f>R140/10^6</f>
        <v>2.5641025641025639</v>
      </c>
      <c r="AB553" s="375" t="s">
        <v>398</v>
      </c>
      <c r="AC553" s="831" t="str">
        <f ca="1">CONCATENATE("Electric tab Row 138 for ", S553, " ", V553, " when Inputs tab E710 = ", U553)</f>
        <v>Electric tab Row 138 for Coal IGCC when Inputs tab E710 = WECC</v>
      </c>
    </row>
    <row r="554" spans="9:29" x14ac:dyDescent="0.4">
      <c r="I554" s="428" t="s">
        <v>232</v>
      </c>
      <c r="J554" s="375" t="str">
        <f t="shared" ca="1" si="97"/>
        <v>WECC</v>
      </c>
      <c r="K554" s="375" t="s">
        <v>406</v>
      </c>
      <c r="L554" s="375" t="str">
        <f t="shared" ref="L554:L575" si="110">CONCATENATE(TEXT($C$66,"0%"), $A$66, "_", TEXT($C$67,"0%"),$A$67, "_",TEXT($C$68,"0%"),$A$68,"_",TEXT($C$69,"0%"),$A$69)</f>
        <v>6%Boiler_3%Gas Turbine_89%Combined Cycle_1%Internal Combustion Engine</v>
      </c>
      <c r="M554" s="824">
        <f t="shared" ref="M554:M575" si="111">$D$65</f>
        <v>0.48118949214778811</v>
      </c>
      <c r="N554" s="375" t="s">
        <v>387</v>
      </c>
      <c r="O554" s="375" t="s">
        <v>400</v>
      </c>
      <c r="P554" s="763">
        <f>C145/1000/10^6/0.000293071</f>
        <v>1.4962003545310799E-5</v>
      </c>
      <c r="Q554" s="375" t="s">
        <v>399</v>
      </c>
      <c r="R554" s="831" t="str">
        <f ca="1">CONCATENATE("Electric tab Row 144-154 for ", I554, " ", K554, " when Inputs tab E710 = ", J554)</f>
        <v>Electric tab Row 144-154 for Natural gas Mix when Inputs tab E710 = WECC</v>
      </c>
      <c r="S554" s="428" t="s">
        <v>49</v>
      </c>
      <c r="T554" s="375" t="s">
        <v>414</v>
      </c>
      <c r="U554" s="375" t="str">
        <f t="shared" ca="1" si="100"/>
        <v>WECC</v>
      </c>
      <c r="V554" s="375" t="s">
        <v>53</v>
      </c>
      <c r="X554" s="824">
        <f t="shared" si="101"/>
        <v>0.39</v>
      </c>
      <c r="Y554" s="375" t="s">
        <v>387</v>
      </c>
      <c r="Z554" s="375" t="s">
        <v>400</v>
      </c>
      <c r="AA554" s="763">
        <f>R145/1000/10^6/0.000293071</f>
        <v>9.0000021325890313E-7</v>
      </c>
      <c r="AB554" s="375" t="s">
        <v>399</v>
      </c>
      <c r="AC554" s="831" t="str">
        <f t="shared" ref="AC554:AC564" ca="1" si="112">CONCATENATE("Electric tab Row 144-154 for ", S554, " ", V554, " when Inputs tab E710 = ", U554)</f>
        <v>Electric tab Row 144-154 for Coal IGCC when Inputs tab E710 = WECC</v>
      </c>
    </row>
    <row r="555" spans="9:29" x14ac:dyDescent="0.4">
      <c r="I555" s="428" t="s">
        <v>232</v>
      </c>
      <c r="J555" s="375" t="str">
        <f t="shared" ca="1" si="97"/>
        <v>WECC</v>
      </c>
      <c r="K555" s="375" t="s">
        <v>406</v>
      </c>
      <c r="L555" s="375" t="str">
        <f t="shared" si="110"/>
        <v>6%Boiler_3%Gas Turbine_89%Combined Cycle_1%Internal Combustion Engine</v>
      </c>
      <c r="M555" s="824">
        <f t="shared" si="111"/>
        <v>0.48118949214778811</v>
      </c>
      <c r="N555" s="375" t="s">
        <v>388</v>
      </c>
      <c r="O555" s="375" t="s">
        <v>400</v>
      </c>
      <c r="P555" s="763">
        <f t="shared" ref="P555:P564" si="113">C146/1000/10^6/0.000293071</f>
        <v>1.6561003924200776E-4</v>
      </c>
      <c r="Q555" s="375" t="s">
        <v>399</v>
      </c>
      <c r="R555" s="831" t="str">
        <f t="shared" ref="R555:R564" ca="1" si="114">CONCATENATE("Electric tab Row 144-154 for ", I555, " ", K555, " when Inputs tab E710 = ", J555)</f>
        <v>Electric tab Row 144-154 for Natural gas Mix when Inputs tab E710 = WECC</v>
      </c>
      <c r="S555" s="428" t="s">
        <v>49</v>
      </c>
      <c r="T555" s="375" t="s">
        <v>414</v>
      </c>
      <c r="U555" s="375" t="str">
        <f t="shared" ca="1" si="100"/>
        <v>WECC</v>
      </c>
      <c r="V555" s="375" t="s">
        <v>53</v>
      </c>
      <c r="X555" s="824">
        <f t="shared" si="101"/>
        <v>0.39</v>
      </c>
      <c r="Y555" s="375" t="s">
        <v>388</v>
      </c>
      <c r="Z555" s="375" t="s">
        <v>400</v>
      </c>
      <c r="AA555" s="763">
        <f t="shared" ref="AA555:AA564" si="115">R146/1000/10^6/0.000293071</f>
        <v>1.5100003578010487E-5</v>
      </c>
      <c r="AB555" s="375" t="s">
        <v>399</v>
      </c>
      <c r="AC555" s="831" t="str">
        <f t="shared" ca="1" si="112"/>
        <v>Electric tab Row 144-154 for Coal IGCC when Inputs tab E710 = WECC</v>
      </c>
    </row>
    <row r="556" spans="9:29" x14ac:dyDescent="0.4">
      <c r="I556" s="428" t="s">
        <v>232</v>
      </c>
      <c r="J556" s="375" t="str">
        <f t="shared" ca="1" si="97"/>
        <v>WECC</v>
      </c>
      <c r="K556" s="375" t="s">
        <v>406</v>
      </c>
      <c r="L556" s="375" t="str">
        <f t="shared" si="110"/>
        <v>6%Boiler_3%Gas Turbine_89%Combined Cycle_1%Internal Combustion Engine</v>
      </c>
      <c r="M556" s="824">
        <f t="shared" si="111"/>
        <v>0.48118949214778811</v>
      </c>
      <c r="N556" s="375" t="s">
        <v>389</v>
      </c>
      <c r="O556" s="375" t="s">
        <v>400</v>
      </c>
      <c r="P556" s="763">
        <f t="shared" si="113"/>
        <v>1.4914903534150246E-4</v>
      </c>
      <c r="Q556" s="375" t="s">
        <v>399</v>
      </c>
      <c r="R556" s="831" t="str">
        <f t="shared" ca="1" si="114"/>
        <v>Electric tab Row 144-154 for Natural gas Mix when Inputs tab E710 = WECC</v>
      </c>
      <c r="S556" s="428" t="s">
        <v>49</v>
      </c>
      <c r="T556" s="375" t="s">
        <v>414</v>
      </c>
      <c r="U556" s="375" t="str">
        <f t="shared" ca="1" si="100"/>
        <v>WECC</v>
      </c>
      <c r="V556" s="375" t="s">
        <v>53</v>
      </c>
      <c r="X556" s="824">
        <f t="shared" si="101"/>
        <v>0.39</v>
      </c>
      <c r="Y556" s="375" t="s">
        <v>389</v>
      </c>
      <c r="Z556" s="375" t="s">
        <v>400</v>
      </c>
      <c r="AA556" s="763">
        <f t="shared" si="115"/>
        <v>2.3500005568426909E-4</v>
      </c>
      <c r="AB556" s="375" t="s">
        <v>399</v>
      </c>
      <c r="AC556" s="831" t="str">
        <f t="shared" ca="1" si="112"/>
        <v>Electric tab Row 144-154 for Coal IGCC when Inputs tab E710 = WECC</v>
      </c>
    </row>
    <row r="557" spans="9:29" x14ac:dyDescent="0.4">
      <c r="I557" s="428" t="s">
        <v>232</v>
      </c>
      <c r="J557" s="375" t="str">
        <f t="shared" ref="J557:J575" ca="1" si="116">MID(CELL("filename",A97),FIND("]",CELL("filename",A97))+1,256)</f>
        <v>WECC</v>
      </c>
      <c r="K557" s="375" t="s">
        <v>406</v>
      </c>
      <c r="L557" s="375" t="str">
        <f t="shared" si="110"/>
        <v>6%Boiler_3%Gas Turbine_89%Combined Cycle_1%Internal Combustion Engine</v>
      </c>
      <c r="M557" s="824">
        <f t="shared" si="111"/>
        <v>0.48118949214778811</v>
      </c>
      <c r="N557" s="375" t="s">
        <v>390</v>
      </c>
      <c r="O557" s="375" t="s">
        <v>400</v>
      </c>
      <c r="P557" s="763">
        <f t="shared" si="113"/>
        <v>9.5470022622030577E-6</v>
      </c>
      <c r="Q557" s="375" t="s">
        <v>399</v>
      </c>
      <c r="R557" s="831" t="str">
        <f t="shared" ca="1" si="114"/>
        <v>Electric tab Row 144-154 for Natural gas Mix when Inputs tab E710 = WECC</v>
      </c>
      <c r="S557" s="428" t="s">
        <v>49</v>
      </c>
      <c r="T557" s="375" t="s">
        <v>414</v>
      </c>
      <c r="U557" s="375" t="str">
        <f t="shared" ca="1" si="100"/>
        <v>WECC</v>
      </c>
      <c r="V557" s="375" t="s">
        <v>53</v>
      </c>
      <c r="W557" s="378"/>
      <c r="X557" s="824">
        <f t="shared" si="101"/>
        <v>0.39</v>
      </c>
      <c r="Y557" s="375" t="s">
        <v>390</v>
      </c>
      <c r="Z557" s="375" t="s">
        <v>400</v>
      </c>
      <c r="AA557" s="763">
        <f t="shared" si="115"/>
        <v>2.8400006729503167E-5</v>
      </c>
      <c r="AB557" s="375" t="s">
        <v>399</v>
      </c>
      <c r="AC557" s="831" t="str">
        <f t="shared" ca="1" si="112"/>
        <v>Electric tab Row 144-154 for Coal IGCC when Inputs tab E710 = WECC</v>
      </c>
    </row>
    <row r="558" spans="9:29" x14ac:dyDescent="0.4">
      <c r="I558" s="428" t="s">
        <v>232</v>
      </c>
      <c r="J558" s="375" t="str">
        <f t="shared" ca="1" si="116"/>
        <v>WECC</v>
      </c>
      <c r="K558" s="375" t="s">
        <v>406</v>
      </c>
      <c r="L558" s="375" t="str">
        <f t="shared" si="110"/>
        <v>6%Boiler_3%Gas Turbine_89%Combined Cycle_1%Internal Combustion Engine</v>
      </c>
      <c r="M558" s="824">
        <f t="shared" si="111"/>
        <v>0.48118949214778811</v>
      </c>
      <c r="N558" s="375" t="s">
        <v>391</v>
      </c>
      <c r="O558" s="375" t="s">
        <v>400</v>
      </c>
      <c r="P558" s="763">
        <f t="shared" si="113"/>
        <v>9.5470022622030577E-6</v>
      </c>
      <c r="Q558" s="375" t="s">
        <v>399</v>
      </c>
      <c r="R558" s="831" t="str">
        <f t="shared" ca="1" si="114"/>
        <v>Electric tab Row 144-154 for Natural gas Mix when Inputs tab E710 = WECC</v>
      </c>
      <c r="S558" s="428" t="s">
        <v>49</v>
      </c>
      <c r="T558" s="375" t="s">
        <v>414</v>
      </c>
      <c r="U558" s="375" t="str">
        <f t="shared" ca="1" si="100"/>
        <v>WECC</v>
      </c>
      <c r="V558" s="375" t="s">
        <v>53</v>
      </c>
      <c r="W558" s="378"/>
      <c r="X558" s="824">
        <f t="shared" si="101"/>
        <v>0.39</v>
      </c>
      <c r="Y558" s="375" t="s">
        <v>391</v>
      </c>
      <c r="Z558" s="375" t="s">
        <v>400</v>
      </c>
      <c r="AA558" s="763">
        <f t="shared" si="115"/>
        <v>8.2700019596123672E-6</v>
      </c>
      <c r="AB558" s="375" t="s">
        <v>399</v>
      </c>
      <c r="AC558" s="831" t="str">
        <f t="shared" ca="1" si="112"/>
        <v>Electric tab Row 144-154 for Coal IGCC when Inputs tab E710 = WECC</v>
      </c>
    </row>
    <row r="559" spans="9:29" x14ac:dyDescent="0.4">
      <c r="I559" s="428" t="s">
        <v>232</v>
      </c>
      <c r="J559" s="375" t="str">
        <f t="shared" ca="1" si="116"/>
        <v>WECC</v>
      </c>
      <c r="K559" s="375" t="s">
        <v>406</v>
      </c>
      <c r="L559" s="375" t="str">
        <f t="shared" si="110"/>
        <v>6%Boiler_3%Gas Turbine_89%Combined Cycle_1%Internal Combustion Engine</v>
      </c>
      <c r="M559" s="824">
        <f t="shared" si="111"/>
        <v>0.48118949214778811</v>
      </c>
      <c r="N559" s="375" t="s">
        <v>392</v>
      </c>
      <c r="O559" s="375" t="s">
        <v>400</v>
      </c>
      <c r="P559" s="763">
        <f t="shared" si="113"/>
        <v>4.3110010215101469E-6</v>
      </c>
      <c r="Q559" s="375" t="s">
        <v>399</v>
      </c>
      <c r="R559" s="831" t="str">
        <f t="shared" ca="1" si="114"/>
        <v>Electric tab Row 144-154 for Natural gas Mix when Inputs tab E710 = WECC</v>
      </c>
      <c r="S559" s="428" t="s">
        <v>49</v>
      </c>
      <c r="T559" s="375" t="s">
        <v>414</v>
      </c>
      <c r="U559" s="375" t="str">
        <f t="shared" ca="1" si="100"/>
        <v>WECC</v>
      </c>
      <c r="V559" s="375" t="s">
        <v>53</v>
      </c>
      <c r="W559" s="378"/>
      <c r="X559" s="824">
        <f t="shared" si="101"/>
        <v>0.39</v>
      </c>
      <c r="Y559" s="375" t="s">
        <v>392</v>
      </c>
      <c r="Z559" s="375" t="s">
        <v>400</v>
      </c>
      <c r="AA559" s="763">
        <f t="shared" si="115"/>
        <v>4.910001163445794E-6</v>
      </c>
      <c r="AB559" s="375" t="s">
        <v>399</v>
      </c>
      <c r="AC559" s="831" t="str">
        <f t="shared" ca="1" si="112"/>
        <v>Electric tab Row 144-154 for Coal IGCC when Inputs tab E710 = WECC</v>
      </c>
    </row>
    <row r="560" spans="9:29" x14ac:dyDescent="0.4">
      <c r="I560" s="428" t="s">
        <v>232</v>
      </c>
      <c r="J560" s="375" t="str">
        <f t="shared" ca="1" si="116"/>
        <v>WECC</v>
      </c>
      <c r="K560" s="375" t="s">
        <v>406</v>
      </c>
      <c r="L560" s="375" t="str">
        <f t="shared" si="110"/>
        <v>6%Boiler_3%Gas Turbine_89%Combined Cycle_1%Internal Combustion Engine</v>
      </c>
      <c r="M560" s="824">
        <f t="shared" si="111"/>
        <v>0.48118949214778811</v>
      </c>
      <c r="N560" s="375" t="s">
        <v>393</v>
      </c>
      <c r="O560" s="375" t="s">
        <v>400</v>
      </c>
      <c r="P560" s="763">
        <f t="shared" si="113"/>
        <v>1.4472773429385626E-6</v>
      </c>
      <c r="Q560" s="375" t="s">
        <v>399</v>
      </c>
      <c r="R560" s="831" t="str">
        <f t="shared" ca="1" si="114"/>
        <v>Electric tab Row 144-154 for Natural gas Mix when Inputs tab E710 = WECC</v>
      </c>
      <c r="S560" s="428" t="s">
        <v>49</v>
      </c>
      <c r="T560" s="375" t="s">
        <v>414</v>
      </c>
      <c r="U560" s="375" t="str">
        <f t="shared" ca="1" si="100"/>
        <v>WECC</v>
      </c>
      <c r="V560" s="375" t="s">
        <v>53</v>
      </c>
      <c r="W560" s="378"/>
      <c r="X560" s="824">
        <f t="shared" si="101"/>
        <v>0.39</v>
      </c>
      <c r="Y560" s="375" t="s">
        <v>393</v>
      </c>
      <c r="Z560" s="375" t="s">
        <v>400</v>
      </c>
      <c r="AA560" s="763">
        <f t="shared" si="115"/>
        <v>3.5561008426333167E-7</v>
      </c>
      <c r="AB560" s="375" t="s">
        <v>399</v>
      </c>
      <c r="AC560" s="831" t="str">
        <f t="shared" ca="1" si="112"/>
        <v>Electric tab Row 144-154 for Coal IGCC when Inputs tab E710 = WECC</v>
      </c>
    </row>
    <row r="561" spans="9:29" x14ac:dyDescent="0.4">
      <c r="I561" s="428" t="s">
        <v>232</v>
      </c>
      <c r="J561" s="375" t="str">
        <f t="shared" ca="1" si="116"/>
        <v>WECC</v>
      </c>
      <c r="K561" s="375" t="s">
        <v>406</v>
      </c>
      <c r="L561" s="375" t="str">
        <f t="shared" si="110"/>
        <v>6%Boiler_3%Gas Turbine_89%Combined Cycle_1%Internal Combustion Engine</v>
      </c>
      <c r="M561" s="824">
        <f t="shared" si="111"/>
        <v>0.48118949214778811</v>
      </c>
      <c r="N561" s="375" t="s">
        <v>394</v>
      </c>
      <c r="O561" s="375" t="s">
        <v>400</v>
      </c>
      <c r="P561" s="763">
        <f t="shared" si="113"/>
        <v>4.6185930943954058E-6</v>
      </c>
      <c r="Q561" s="375" t="s">
        <v>399</v>
      </c>
      <c r="R561" s="831" t="str">
        <f t="shared" ca="1" si="114"/>
        <v>Electric tab Row 144-154 for Natural gas Mix when Inputs tab E710 = WECC</v>
      </c>
      <c r="S561" s="428" t="s">
        <v>49</v>
      </c>
      <c r="T561" s="375" t="s">
        <v>414</v>
      </c>
      <c r="U561" s="375" t="str">
        <f t="shared" ca="1" si="100"/>
        <v>WECC</v>
      </c>
      <c r="V561" s="375" t="s">
        <v>53</v>
      </c>
      <c r="W561" s="378"/>
      <c r="X561" s="824">
        <f t="shared" si="101"/>
        <v>0.39</v>
      </c>
      <c r="Y561" s="375" t="s">
        <v>394</v>
      </c>
      <c r="Z561" s="375" t="s">
        <v>400</v>
      </c>
      <c r="AA561" s="763">
        <f t="shared" si="115"/>
        <v>6.6987015872860153E-7</v>
      </c>
      <c r="AB561" s="375" t="s">
        <v>399</v>
      </c>
      <c r="AC561" s="831" t="str">
        <f t="shared" ca="1" si="112"/>
        <v>Electric tab Row 144-154 for Coal IGCC when Inputs tab E710 = WECC</v>
      </c>
    </row>
    <row r="562" spans="9:29" x14ac:dyDescent="0.4">
      <c r="I562" s="428" t="s">
        <v>232</v>
      </c>
      <c r="J562" s="375" t="str">
        <f t="shared" ca="1" si="116"/>
        <v>WECC</v>
      </c>
      <c r="K562" s="375" t="s">
        <v>406</v>
      </c>
      <c r="L562" s="375" t="str">
        <f t="shared" si="110"/>
        <v>6%Boiler_3%Gas Turbine_89%Combined Cycle_1%Internal Combustion Engine</v>
      </c>
      <c r="M562" s="824">
        <f t="shared" si="111"/>
        <v>0.48118949214778811</v>
      </c>
      <c r="N562" s="375" t="s">
        <v>395</v>
      </c>
      <c r="O562" s="375" t="s">
        <v>400</v>
      </c>
      <c r="P562" s="763">
        <f t="shared" si="113"/>
        <v>7.4210017584381341E-6</v>
      </c>
      <c r="Q562" s="375" t="s">
        <v>399</v>
      </c>
      <c r="R562" s="831" t="str">
        <f t="shared" ca="1" si="114"/>
        <v>Electric tab Row 144-154 for Natural gas Mix when Inputs tab E710 = WECC</v>
      </c>
      <c r="S562" s="428" t="s">
        <v>49</v>
      </c>
      <c r="T562" s="375" t="s">
        <v>414</v>
      </c>
      <c r="U562" s="375" t="str">
        <f t="shared" ref="U562:U593" ca="1" si="117">MID(CELL("filename",K79),FIND("]",CELL("filename",K79))+1,256)</f>
        <v>WECC</v>
      </c>
      <c r="V562" s="375" t="s">
        <v>53</v>
      </c>
      <c r="W562" s="378"/>
      <c r="X562" s="824">
        <f t="shared" si="101"/>
        <v>0.39</v>
      </c>
      <c r="Y562" s="375" t="s">
        <v>395</v>
      </c>
      <c r="Z562" s="375" t="s">
        <v>400</v>
      </c>
      <c r="AA562" s="763">
        <f t="shared" si="115"/>
        <v>9.0000021325890309E-6</v>
      </c>
      <c r="AB562" s="375" t="s">
        <v>399</v>
      </c>
      <c r="AC562" s="831" t="str">
        <f t="shared" ca="1" si="112"/>
        <v>Electric tab Row 144-154 for Coal IGCC when Inputs tab E710 = WECC</v>
      </c>
    </row>
    <row r="563" spans="9:29" x14ac:dyDescent="0.4">
      <c r="I563" s="428" t="s">
        <v>232</v>
      </c>
      <c r="J563" s="375" t="str">
        <f t="shared" ca="1" si="116"/>
        <v>WECC</v>
      </c>
      <c r="K563" s="375" t="s">
        <v>406</v>
      </c>
      <c r="L563" s="375" t="str">
        <f t="shared" si="110"/>
        <v>6%Boiler_3%Gas Turbine_89%Combined Cycle_1%Internal Combustion Engine</v>
      </c>
      <c r="M563" s="824">
        <f t="shared" si="111"/>
        <v>0.48118949214778811</v>
      </c>
      <c r="N563" s="375" t="s">
        <v>396</v>
      </c>
      <c r="O563" s="375" t="s">
        <v>400</v>
      </c>
      <c r="P563" s="763">
        <f t="shared" si="113"/>
        <v>1.0000002369543367E-6</v>
      </c>
      <c r="Q563" s="375" t="s">
        <v>399</v>
      </c>
      <c r="R563" s="831" t="str">
        <f t="shared" ca="1" si="114"/>
        <v>Electric tab Row 144-154 for Natural gas Mix when Inputs tab E710 = WECC</v>
      </c>
      <c r="S563" s="428" t="s">
        <v>49</v>
      </c>
      <c r="T563" s="375" t="s">
        <v>414</v>
      </c>
      <c r="U563" s="375" t="str">
        <f t="shared" ca="1" si="117"/>
        <v>WECC</v>
      </c>
      <c r="V563" s="375" t="s">
        <v>53</v>
      </c>
      <c r="W563" s="378"/>
      <c r="X563" s="824">
        <f t="shared" si="101"/>
        <v>0.39</v>
      </c>
      <c r="Y563" s="375" t="s">
        <v>396</v>
      </c>
      <c r="Z563" s="375" t="s">
        <v>400</v>
      </c>
      <c r="AA563" s="763">
        <f t="shared" si="115"/>
        <v>1.3500003198883547E-5</v>
      </c>
      <c r="AB563" s="375" t="s">
        <v>399</v>
      </c>
      <c r="AC563" s="831" t="str">
        <f t="shared" ca="1" si="112"/>
        <v>Electric tab Row 144-154 for Coal IGCC when Inputs tab E710 = WECC</v>
      </c>
    </row>
    <row r="564" spans="9:29" x14ac:dyDescent="0.4">
      <c r="I564" s="428" t="s">
        <v>232</v>
      </c>
      <c r="J564" s="375" t="str">
        <f t="shared" ca="1" si="116"/>
        <v>WECC</v>
      </c>
      <c r="K564" s="375" t="s">
        <v>406</v>
      </c>
      <c r="L564" s="375" t="str">
        <f t="shared" si="110"/>
        <v>6%Boiler_3%Gas Turbine_89%Combined Cycle_1%Internal Combustion Engine</v>
      </c>
      <c r="M564" s="824">
        <f t="shared" si="111"/>
        <v>0.48118949214778811</v>
      </c>
      <c r="N564" s="375" t="s">
        <v>397</v>
      </c>
      <c r="O564" s="375" t="s">
        <v>400</v>
      </c>
      <c r="P564" s="763">
        <f t="shared" si="113"/>
        <v>0.42097147396295048</v>
      </c>
      <c r="Q564" s="375" t="s">
        <v>399</v>
      </c>
      <c r="R564" s="831" t="str">
        <f t="shared" ca="1" si="114"/>
        <v>Electric tab Row 144-154 for Natural gas Mix when Inputs tab E710 = WECC</v>
      </c>
      <c r="S564" s="428" t="s">
        <v>49</v>
      </c>
      <c r="T564" s="375" t="s">
        <v>414</v>
      </c>
      <c r="U564" s="375" t="str">
        <f t="shared" ca="1" si="117"/>
        <v>WECC</v>
      </c>
      <c r="V564" s="375" t="s">
        <v>53</v>
      </c>
      <c r="W564" s="378"/>
      <c r="X564" s="824">
        <f t="shared" si="101"/>
        <v>0.39</v>
      </c>
      <c r="Y564" s="375" t="s">
        <v>397</v>
      </c>
      <c r="Z564" s="375" t="s">
        <v>400</v>
      </c>
      <c r="AA564" s="763">
        <f t="shared" si="115"/>
        <v>0.7205371455809807</v>
      </c>
      <c r="AB564" s="375" t="s">
        <v>399</v>
      </c>
      <c r="AC564" s="831" t="str">
        <f t="shared" ca="1" si="112"/>
        <v>Electric tab Row 144-154 for Coal IGCC when Inputs tab E710 = WECC</v>
      </c>
    </row>
    <row r="565" spans="9:29" x14ac:dyDescent="0.4">
      <c r="I565" s="428" t="s">
        <v>232</v>
      </c>
      <c r="J565" s="375" t="str">
        <f t="shared" ca="1" si="116"/>
        <v>WECC</v>
      </c>
      <c r="K565" s="375" t="s">
        <v>406</v>
      </c>
      <c r="L565" s="375" t="str">
        <f t="shared" si="110"/>
        <v>6%Boiler_3%Gas Turbine_89%Combined Cycle_1%Internal Combustion Engine</v>
      </c>
      <c r="M565" s="824">
        <f t="shared" si="111"/>
        <v>0.48118949214778811</v>
      </c>
      <c r="N565" s="375" t="s">
        <v>387</v>
      </c>
      <c r="O565" s="375" t="s">
        <v>401</v>
      </c>
      <c r="P565" s="378">
        <f>(C145+C189)/1000/10^6/0.000293071</f>
        <v>1.5423757208534445E-5</v>
      </c>
      <c r="Q565" s="375" t="s">
        <v>399</v>
      </c>
      <c r="R565" s="831" t="str">
        <f ca="1">CONCATENATE("Electric tab Row 144-154 plus Row 188-198 for ", I565, " ", K565, " when Inputs tab E710 = ", J565)</f>
        <v>Electric tab Row 144-154 plus Row 188-198 for Natural gas Mix when Inputs tab E710 = WECC</v>
      </c>
      <c r="S565" s="428" t="s">
        <v>49</v>
      </c>
      <c r="T565" s="375" t="s">
        <v>414</v>
      </c>
      <c r="U565" s="375" t="str">
        <f t="shared" ca="1" si="117"/>
        <v>WECC</v>
      </c>
      <c r="V565" s="375" t="s">
        <v>53</v>
      </c>
      <c r="W565" s="378"/>
      <c r="X565" s="824">
        <f t="shared" si="101"/>
        <v>0.39</v>
      </c>
      <c r="Y565" s="375" t="s">
        <v>387</v>
      </c>
      <c r="Z565" s="375" t="s">
        <v>401</v>
      </c>
      <c r="AA565" s="378">
        <f>(R145+R189)/1000/10^6/0.000293071</f>
        <v>1.7118087714163085E-6</v>
      </c>
      <c r="AB565" s="375" t="s">
        <v>399</v>
      </c>
      <c r="AC565" s="831" t="str">
        <f t="shared" ref="AC565:AC575" ca="1" si="118">CONCATENATE("Electric tab Row 144-154 plus Row 188-198 for ", S565, " ", V565, " when Inputs tab E710 = ", U565)</f>
        <v>Electric tab Row 144-154 plus Row 188-198 for Coal IGCC when Inputs tab E710 = WECC</v>
      </c>
    </row>
    <row r="566" spans="9:29" x14ac:dyDescent="0.4">
      <c r="I566" s="428" t="s">
        <v>232</v>
      </c>
      <c r="J566" s="375" t="str">
        <f t="shared" ca="1" si="116"/>
        <v>WECC</v>
      </c>
      <c r="K566" s="375" t="s">
        <v>406</v>
      </c>
      <c r="L566" s="375" t="str">
        <f t="shared" si="110"/>
        <v>6%Boiler_3%Gas Turbine_89%Combined Cycle_1%Internal Combustion Engine</v>
      </c>
      <c r="M566" s="824">
        <f t="shared" si="111"/>
        <v>0.48118949214778811</v>
      </c>
      <c r="N566" s="375" t="s">
        <v>388</v>
      </c>
      <c r="O566" s="375" t="s">
        <v>401</v>
      </c>
      <c r="P566" s="378">
        <f t="shared" ref="P566:P575" si="119">(C146+C190)/1000/10^6/0.000293071</f>
        <v>1.6874551330917423E-4</v>
      </c>
      <c r="Q566" s="375" t="s">
        <v>399</v>
      </c>
      <c r="R566" s="831" t="str">
        <f t="shared" ref="R566:R575" ca="1" si="120">CONCATENATE("Electric tab Row 144-154 plus Row 188-198 for ", I566, " ", K566, " when Inputs tab E710 = ", J566)</f>
        <v>Electric tab Row 144-154 plus Row 188-198 for Natural gas Mix when Inputs tab E710 = WECC</v>
      </c>
      <c r="S566" s="428" t="s">
        <v>49</v>
      </c>
      <c r="T566" s="375" t="s">
        <v>414</v>
      </c>
      <c r="U566" s="375" t="str">
        <f t="shared" ca="1" si="117"/>
        <v>WECC</v>
      </c>
      <c r="V566" s="375" t="s">
        <v>53</v>
      </c>
      <c r="W566" s="378"/>
      <c r="X566" s="824">
        <f t="shared" si="101"/>
        <v>0.39</v>
      </c>
      <c r="Y566" s="375" t="s">
        <v>388</v>
      </c>
      <c r="Z566" s="375" t="s">
        <v>401</v>
      </c>
      <c r="AA566" s="378">
        <f t="shared" ref="AA566:AA575" si="121">(R146+R190)/1000/10^6/0.000293071</f>
        <v>2.0561729266239141E-5</v>
      </c>
      <c r="AB566" s="375" t="s">
        <v>399</v>
      </c>
      <c r="AC566" s="831" t="str">
        <f t="shared" ca="1" si="118"/>
        <v>Electric tab Row 144-154 plus Row 188-198 for Coal IGCC when Inputs tab E710 = WECC</v>
      </c>
    </row>
    <row r="567" spans="9:29" x14ac:dyDescent="0.4">
      <c r="I567" s="428" t="s">
        <v>232</v>
      </c>
      <c r="J567" s="375" t="str">
        <f t="shared" ca="1" si="116"/>
        <v>WECC</v>
      </c>
      <c r="K567" s="375" t="s">
        <v>406</v>
      </c>
      <c r="L567" s="375" t="str">
        <f t="shared" si="110"/>
        <v>6%Boiler_3%Gas Turbine_89%Combined Cycle_1%Internal Combustion Engine</v>
      </c>
      <c r="M567" s="824">
        <f t="shared" si="111"/>
        <v>0.48118949214778811</v>
      </c>
      <c r="N567" s="375" t="s">
        <v>389</v>
      </c>
      <c r="O567" s="375" t="s">
        <v>401</v>
      </c>
      <c r="P567" s="378">
        <f t="shared" si="119"/>
        <v>1.4960985888998142E-4</v>
      </c>
      <c r="Q567" s="375" t="s">
        <v>399</v>
      </c>
      <c r="R567" s="831" t="str">
        <f t="shared" ca="1" si="120"/>
        <v>Electric tab Row 144-154 plus Row 188-198 for Natural gas Mix when Inputs tab E710 = WECC</v>
      </c>
      <c r="S567" s="428" t="s">
        <v>49</v>
      </c>
      <c r="T567" s="375" t="s">
        <v>414</v>
      </c>
      <c r="U567" s="375" t="str">
        <f t="shared" ca="1" si="117"/>
        <v>WECC</v>
      </c>
      <c r="V567" s="375" t="s">
        <v>53</v>
      </c>
      <c r="W567" s="378"/>
      <c r="X567" s="824">
        <f t="shared" si="101"/>
        <v>0.39</v>
      </c>
      <c r="Y567" s="375" t="s">
        <v>389</v>
      </c>
      <c r="Z567" s="375" t="s">
        <v>401</v>
      </c>
      <c r="AA567" s="378">
        <f t="shared" si="121"/>
        <v>2.3582842848193105E-4</v>
      </c>
      <c r="AB567" s="375" t="s">
        <v>399</v>
      </c>
      <c r="AC567" s="831" t="str">
        <f t="shared" ca="1" si="118"/>
        <v>Electric tab Row 144-154 plus Row 188-198 for Coal IGCC when Inputs tab E710 = WECC</v>
      </c>
    </row>
    <row r="568" spans="9:29" x14ac:dyDescent="0.4">
      <c r="I568" s="428" t="s">
        <v>232</v>
      </c>
      <c r="J568" s="375" t="str">
        <f t="shared" ca="1" si="116"/>
        <v>WECC</v>
      </c>
      <c r="K568" s="375" t="s">
        <v>406</v>
      </c>
      <c r="L568" s="375" t="str">
        <f t="shared" si="110"/>
        <v>6%Boiler_3%Gas Turbine_89%Combined Cycle_1%Internal Combustion Engine</v>
      </c>
      <c r="M568" s="824">
        <f t="shared" si="111"/>
        <v>0.48118949214778811</v>
      </c>
      <c r="N568" s="375" t="s">
        <v>390</v>
      </c>
      <c r="O568" s="375" t="s">
        <v>401</v>
      </c>
      <c r="P568" s="378">
        <f t="shared" si="119"/>
        <v>9.828253133487717E-6</v>
      </c>
      <c r="Q568" s="375" t="s">
        <v>399</v>
      </c>
      <c r="R568" s="831" t="str">
        <f t="shared" ca="1" si="120"/>
        <v>Electric tab Row 144-154 plus Row 188-198 for Natural gas Mix when Inputs tab E710 = WECC</v>
      </c>
      <c r="S568" s="428" t="s">
        <v>49</v>
      </c>
      <c r="T568" s="375" t="s">
        <v>414</v>
      </c>
      <c r="U568" s="375" t="str">
        <f t="shared" ca="1" si="117"/>
        <v>WECC</v>
      </c>
      <c r="V568" s="375" t="s">
        <v>53</v>
      </c>
      <c r="W568" s="378"/>
      <c r="X568" s="824">
        <f t="shared" si="101"/>
        <v>0.39</v>
      </c>
      <c r="Y568" s="375" t="s">
        <v>390</v>
      </c>
      <c r="Z568" s="375" t="s">
        <v>401</v>
      </c>
      <c r="AA568" s="378">
        <f t="shared" si="121"/>
        <v>2.8902185583531793E-5</v>
      </c>
      <c r="AB568" s="375" t="s">
        <v>399</v>
      </c>
      <c r="AC568" s="831" t="str">
        <f t="shared" ca="1" si="118"/>
        <v>Electric tab Row 144-154 plus Row 188-198 for Coal IGCC when Inputs tab E710 = WECC</v>
      </c>
    </row>
    <row r="569" spans="9:29" x14ac:dyDescent="0.4">
      <c r="I569" s="428" t="s">
        <v>232</v>
      </c>
      <c r="J569" s="375" t="str">
        <f t="shared" ca="1" si="116"/>
        <v>WECC</v>
      </c>
      <c r="K569" s="375" t="s">
        <v>406</v>
      </c>
      <c r="L569" s="375" t="str">
        <f t="shared" si="110"/>
        <v>6%Boiler_3%Gas Turbine_89%Combined Cycle_1%Internal Combustion Engine</v>
      </c>
      <c r="M569" s="824">
        <f t="shared" si="111"/>
        <v>0.48118949214778811</v>
      </c>
      <c r="N569" s="375" t="s">
        <v>391</v>
      </c>
      <c r="O569" s="375" t="s">
        <v>401</v>
      </c>
      <c r="P569" s="378">
        <f t="shared" si="119"/>
        <v>9.6773070217348981E-6</v>
      </c>
      <c r="Q569" s="375" t="s">
        <v>399</v>
      </c>
      <c r="R569" s="831" t="str">
        <f t="shared" ca="1" si="120"/>
        <v>Electric tab Row 144-154 plus Row 188-198 for Natural gas Mix when Inputs tab E710 = WECC</v>
      </c>
      <c r="S569" s="428" t="s">
        <v>49</v>
      </c>
      <c r="T569" s="375" t="s">
        <v>414</v>
      </c>
      <c r="U569" s="375" t="str">
        <f t="shared" ca="1" si="117"/>
        <v>WECC</v>
      </c>
      <c r="V569" s="375" t="s">
        <v>53</v>
      </c>
      <c r="W569" s="378"/>
      <c r="X569" s="824">
        <f t="shared" si="101"/>
        <v>0.39</v>
      </c>
      <c r="Y569" s="375" t="s">
        <v>391</v>
      </c>
      <c r="Z569" s="375" t="s">
        <v>401</v>
      </c>
      <c r="AA569" s="378">
        <f t="shared" si="121"/>
        <v>8.501822233971292E-6</v>
      </c>
      <c r="AB569" s="375" t="s">
        <v>399</v>
      </c>
      <c r="AC569" s="831" t="str">
        <f t="shared" ca="1" si="118"/>
        <v>Electric tab Row 144-154 plus Row 188-198 for Coal IGCC when Inputs tab E710 = WECC</v>
      </c>
    </row>
    <row r="570" spans="9:29" x14ac:dyDescent="0.4">
      <c r="I570" s="428" t="s">
        <v>232</v>
      </c>
      <c r="J570" s="375" t="str">
        <f t="shared" ca="1" si="116"/>
        <v>WECC</v>
      </c>
      <c r="K570" s="375" t="s">
        <v>406</v>
      </c>
      <c r="L570" s="375" t="str">
        <f t="shared" si="110"/>
        <v>6%Boiler_3%Gas Turbine_89%Combined Cycle_1%Internal Combustion Engine</v>
      </c>
      <c r="M570" s="824">
        <f t="shared" si="111"/>
        <v>0.48118949214778811</v>
      </c>
      <c r="N570" s="375" t="s">
        <v>392</v>
      </c>
      <c r="O570" s="375" t="s">
        <v>401</v>
      </c>
      <c r="P570" s="378">
        <f t="shared" si="119"/>
        <v>5.87968740375148E-6</v>
      </c>
      <c r="Q570" s="375" t="s">
        <v>399</v>
      </c>
      <c r="R570" s="831" t="str">
        <f t="shared" ca="1" si="120"/>
        <v>Electric tab Row 144-154 plus Row 188-198 for Natural gas Mix when Inputs tab E710 = WECC</v>
      </c>
      <c r="S570" s="428" t="s">
        <v>49</v>
      </c>
      <c r="T570" s="375" t="s">
        <v>414</v>
      </c>
      <c r="U570" s="375" t="str">
        <f t="shared" ca="1" si="117"/>
        <v>WECC</v>
      </c>
      <c r="V570" s="375" t="s">
        <v>53</v>
      </c>
      <c r="W570" s="378"/>
      <c r="X570" s="824">
        <f t="shared" si="101"/>
        <v>0.39</v>
      </c>
      <c r="Y570" s="375" t="s">
        <v>392</v>
      </c>
      <c r="Z570" s="375" t="s">
        <v>401</v>
      </c>
      <c r="AA570" s="378">
        <f t="shared" si="121"/>
        <v>7.738605083349976E-6</v>
      </c>
      <c r="AB570" s="375" t="s">
        <v>399</v>
      </c>
      <c r="AC570" s="831" t="str">
        <f t="shared" ca="1" si="118"/>
        <v>Electric tab Row 144-154 plus Row 188-198 for Coal IGCC when Inputs tab E710 = WECC</v>
      </c>
    </row>
    <row r="571" spans="9:29" x14ac:dyDescent="0.4">
      <c r="I571" s="428" t="s">
        <v>232</v>
      </c>
      <c r="J571" s="375" t="str">
        <f t="shared" ca="1" si="116"/>
        <v>WECC</v>
      </c>
      <c r="K571" s="375" t="s">
        <v>406</v>
      </c>
      <c r="L571" s="375" t="str">
        <f t="shared" si="110"/>
        <v>6%Boiler_3%Gas Turbine_89%Combined Cycle_1%Internal Combustion Engine</v>
      </c>
      <c r="M571" s="824">
        <f t="shared" si="111"/>
        <v>0.48118949214778811</v>
      </c>
      <c r="N571" s="375" t="s">
        <v>393</v>
      </c>
      <c r="O571" s="375" t="s">
        <v>401</v>
      </c>
      <c r="P571" s="378">
        <f t="shared" si="119"/>
        <v>1.4496383185638319E-6</v>
      </c>
      <c r="Q571" s="375" t="s">
        <v>399</v>
      </c>
      <c r="R571" s="831" t="str">
        <f t="shared" ca="1" si="120"/>
        <v>Electric tab Row 144-154 plus Row 188-198 for Natural gas Mix when Inputs tab E710 = WECC</v>
      </c>
      <c r="S571" s="428" t="s">
        <v>49</v>
      </c>
      <c r="T571" s="375" t="s">
        <v>414</v>
      </c>
      <c r="U571" s="375" t="str">
        <f t="shared" ca="1" si="117"/>
        <v>WECC</v>
      </c>
      <c r="V571" s="375" t="s">
        <v>53</v>
      </c>
      <c r="W571" s="378"/>
      <c r="X571" s="824">
        <f t="shared" si="101"/>
        <v>0.39</v>
      </c>
      <c r="Y571" s="375" t="s">
        <v>393</v>
      </c>
      <c r="Z571" s="375" t="s">
        <v>401</v>
      </c>
      <c r="AA571" s="378">
        <f t="shared" si="121"/>
        <v>3.5993377949097536E-7</v>
      </c>
      <c r="AB571" s="375" t="s">
        <v>399</v>
      </c>
      <c r="AC571" s="831" t="str">
        <f t="shared" ca="1" si="118"/>
        <v>Electric tab Row 144-154 plus Row 188-198 for Coal IGCC when Inputs tab E710 = WECC</v>
      </c>
    </row>
    <row r="572" spans="9:29" x14ac:dyDescent="0.4">
      <c r="I572" s="428" t="s">
        <v>232</v>
      </c>
      <c r="J572" s="375" t="str">
        <f t="shared" ca="1" si="116"/>
        <v>WECC</v>
      </c>
      <c r="K572" s="375" t="s">
        <v>406</v>
      </c>
      <c r="L572" s="375" t="str">
        <f t="shared" si="110"/>
        <v>6%Boiler_3%Gas Turbine_89%Combined Cycle_1%Internal Combustion Engine</v>
      </c>
      <c r="M572" s="824">
        <f t="shared" si="111"/>
        <v>0.48118949214778811</v>
      </c>
      <c r="N572" s="375" t="s">
        <v>394</v>
      </c>
      <c r="O572" s="375" t="s">
        <v>401</v>
      </c>
      <c r="P572" s="378">
        <f t="shared" si="119"/>
        <v>4.6238137051830927E-6</v>
      </c>
      <c r="Q572" s="375" t="s">
        <v>399</v>
      </c>
      <c r="R572" s="831" t="str">
        <f t="shared" ca="1" si="120"/>
        <v>Electric tab Row 144-154 plus Row 188-198 for Natural gas Mix when Inputs tab E710 = WECC</v>
      </c>
      <c r="S572" s="428" t="s">
        <v>49</v>
      </c>
      <c r="T572" s="375" t="s">
        <v>414</v>
      </c>
      <c r="U572" s="375" t="str">
        <f t="shared" ca="1" si="117"/>
        <v>WECC</v>
      </c>
      <c r="V572" s="375" t="s">
        <v>53</v>
      </c>
      <c r="W572" s="378"/>
      <c r="X572" s="824">
        <f t="shared" si="101"/>
        <v>0.39</v>
      </c>
      <c r="Y572" s="375" t="s">
        <v>394</v>
      </c>
      <c r="Z572" s="375" t="s">
        <v>401</v>
      </c>
      <c r="AA572" s="378">
        <f t="shared" si="121"/>
        <v>6.7934052968836616E-7</v>
      </c>
      <c r="AB572" s="375" t="s">
        <v>399</v>
      </c>
      <c r="AC572" s="831" t="str">
        <f t="shared" ca="1" si="118"/>
        <v>Electric tab Row 144-154 plus Row 188-198 for Coal IGCC when Inputs tab E710 = WECC</v>
      </c>
    </row>
    <row r="573" spans="9:29" x14ac:dyDescent="0.4">
      <c r="I573" s="428" t="s">
        <v>232</v>
      </c>
      <c r="J573" s="375" t="str">
        <f t="shared" ca="1" si="116"/>
        <v>WECC</v>
      </c>
      <c r="K573" s="375" t="s">
        <v>406</v>
      </c>
      <c r="L573" s="375" t="str">
        <f t="shared" si="110"/>
        <v>6%Boiler_3%Gas Turbine_89%Combined Cycle_1%Internal Combustion Engine</v>
      </c>
      <c r="M573" s="824">
        <f t="shared" si="111"/>
        <v>0.48118949214778811</v>
      </c>
      <c r="N573" s="375" t="s">
        <v>395</v>
      </c>
      <c r="O573" s="375" t="s">
        <v>401</v>
      </c>
      <c r="P573" s="378">
        <f t="shared" si="119"/>
        <v>8.1524489732004374E-6</v>
      </c>
      <c r="Q573" s="375" t="s">
        <v>399</v>
      </c>
      <c r="R573" s="831" t="str">
        <f t="shared" ca="1" si="120"/>
        <v>Electric tab Row 144-154 plus Row 188-198 for Natural gas Mix when Inputs tab E710 = WECC</v>
      </c>
      <c r="S573" s="428" t="s">
        <v>49</v>
      </c>
      <c r="T573" s="375" t="s">
        <v>414</v>
      </c>
      <c r="U573" s="375" t="str">
        <f t="shared" ca="1" si="117"/>
        <v>WECC</v>
      </c>
      <c r="V573" s="375" t="s">
        <v>53</v>
      </c>
      <c r="X573" s="824">
        <f t="shared" si="101"/>
        <v>0.39</v>
      </c>
      <c r="Y573" s="375" t="s">
        <v>395</v>
      </c>
      <c r="Z573" s="375" t="s">
        <v>401</v>
      </c>
      <c r="AA573" s="378">
        <f t="shared" si="121"/>
        <v>1.0288504837070885E-5</v>
      </c>
      <c r="AB573" s="375" t="s">
        <v>399</v>
      </c>
      <c r="AC573" s="831" t="str">
        <f t="shared" ca="1" si="118"/>
        <v>Electric tab Row 144-154 plus Row 188-198 for Coal IGCC when Inputs tab E710 = WECC</v>
      </c>
    </row>
    <row r="574" spans="9:29" x14ac:dyDescent="0.4">
      <c r="I574" s="428" t="s">
        <v>232</v>
      </c>
      <c r="J574" s="375" t="str">
        <f t="shared" ca="1" si="116"/>
        <v>WECC</v>
      </c>
      <c r="K574" s="375" t="s">
        <v>406</v>
      </c>
      <c r="L574" s="375" t="str">
        <f t="shared" si="110"/>
        <v>6%Boiler_3%Gas Turbine_89%Combined Cycle_1%Internal Combustion Engine</v>
      </c>
      <c r="M574" s="824">
        <f t="shared" si="111"/>
        <v>0.48118949214778811</v>
      </c>
      <c r="N574" s="375" t="s">
        <v>396</v>
      </c>
      <c r="O574" s="375" t="s">
        <v>401</v>
      </c>
      <c r="P574" s="378">
        <f t="shared" si="119"/>
        <v>1.0044159579894745E-6</v>
      </c>
      <c r="Q574" s="375" t="s">
        <v>399</v>
      </c>
      <c r="R574" s="831" t="str">
        <f t="shared" ca="1" si="120"/>
        <v>Electric tab Row 144-154 plus Row 188-198 for Natural gas Mix when Inputs tab E710 = WECC</v>
      </c>
      <c r="S574" s="428" t="s">
        <v>49</v>
      </c>
      <c r="T574" s="375" t="s">
        <v>414</v>
      </c>
      <c r="U574" s="375" t="str">
        <f t="shared" ca="1" si="117"/>
        <v>WECC</v>
      </c>
      <c r="V574" s="375" t="s">
        <v>53</v>
      </c>
      <c r="X574" s="824">
        <f t="shared" si="101"/>
        <v>0.39</v>
      </c>
      <c r="Y574" s="375" t="s">
        <v>396</v>
      </c>
      <c r="Z574" s="375" t="s">
        <v>401</v>
      </c>
      <c r="AA574" s="378">
        <f t="shared" si="121"/>
        <v>1.3507889644072333E-5</v>
      </c>
      <c r="AB574" s="375" t="s">
        <v>399</v>
      </c>
      <c r="AC574" s="831" t="str">
        <f t="shared" ca="1" si="118"/>
        <v>Electric tab Row 144-154 plus Row 188-198 for Coal IGCC when Inputs tab E710 = WECC</v>
      </c>
    </row>
    <row r="575" spans="9:29" x14ac:dyDescent="0.4">
      <c r="I575" s="430" t="s">
        <v>232</v>
      </c>
      <c r="J575" s="832" t="str">
        <f t="shared" ca="1" si="116"/>
        <v>WECC</v>
      </c>
      <c r="K575" s="832" t="s">
        <v>406</v>
      </c>
      <c r="L575" s="832" t="str">
        <f t="shared" si="110"/>
        <v>6%Boiler_3%Gas Turbine_89%Combined Cycle_1%Internal Combustion Engine</v>
      </c>
      <c r="M575" s="833">
        <f t="shared" si="111"/>
        <v>0.48118949214778811</v>
      </c>
      <c r="N575" s="832" t="s">
        <v>397</v>
      </c>
      <c r="O575" s="832" t="s">
        <v>401</v>
      </c>
      <c r="P575" s="404">
        <f t="shared" si="119"/>
        <v>0.42141865756275859</v>
      </c>
      <c r="Q575" s="832" t="s">
        <v>399</v>
      </c>
      <c r="R575" s="834" t="str">
        <f t="shared" ca="1" si="120"/>
        <v>Electric tab Row 144-154 plus Row 188-198 for Natural gas Mix when Inputs tab E710 = WECC</v>
      </c>
      <c r="S575" s="428" t="s">
        <v>49</v>
      </c>
      <c r="T575" s="375" t="s">
        <v>414</v>
      </c>
      <c r="U575" s="375" t="str">
        <f t="shared" ca="1" si="117"/>
        <v>WECC</v>
      </c>
      <c r="V575" s="375" t="s">
        <v>53</v>
      </c>
      <c r="X575" s="824">
        <f t="shared" si="101"/>
        <v>0.39</v>
      </c>
      <c r="Y575" s="375" t="s">
        <v>397</v>
      </c>
      <c r="Z575" s="375" t="s">
        <v>401</v>
      </c>
      <c r="AA575" s="378">
        <f t="shared" si="121"/>
        <v>0.7211927530100678</v>
      </c>
      <c r="AB575" s="375" t="s">
        <v>399</v>
      </c>
      <c r="AC575" s="831" t="str">
        <f t="shared" ca="1" si="118"/>
        <v>Electric tab Row 144-154 plus Row 188-198 for Coal IGCC when Inputs tab E710 = WECC</v>
      </c>
    </row>
    <row r="576" spans="9:29" x14ac:dyDescent="0.4">
      <c r="S576" s="428" t="s">
        <v>49</v>
      </c>
      <c r="T576" s="375" t="s">
        <v>414</v>
      </c>
      <c r="U576" s="375" t="str">
        <f t="shared" ca="1" si="117"/>
        <v>WECC</v>
      </c>
      <c r="V576" s="375" t="s">
        <v>406</v>
      </c>
      <c r="W576" s="375" t="str">
        <f>CONCATENATE(TEXT($C$71,"0%"), $A$71, "_", TEXT($C$72,"0%"),$A$72)</f>
        <v>100%Boiler_0%IGCC</v>
      </c>
      <c r="X576" s="824">
        <f>$D$70</f>
        <v>0.34699999999999998</v>
      </c>
      <c r="Y576" s="375" t="s">
        <v>411</v>
      </c>
      <c r="Z576" s="375" t="s">
        <v>400</v>
      </c>
      <c r="AA576" s="837">
        <f>E140/10^6</f>
        <v>2.8818443804034586</v>
      </c>
      <c r="AB576" s="375" t="s">
        <v>398</v>
      </c>
      <c r="AC576" s="831" t="str">
        <f ca="1">CONCATENATE("Electric tab Row 138 for ", S576, " ", V576, " when Inputs tab E710 = ", U576)</f>
        <v>Electric tab Row 138 for Coal Mix when Inputs tab E710 = WECC</v>
      </c>
    </row>
    <row r="577" spans="19:29" x14ac:dyDescent="0.4">
      <c r="S577" s="428" t="s">
        <v>49</v>
      </c>
      <c r="T577" s="375" t="s">
        <v>414</v>
      </c>
      <c r="U577" s="375" t="str">
        <f t="shared" ca="1" si="117"/>
        <v>WECC</v>
      </c>
      <c r="V577" s="375" t="s">
        <v>406</v>
      </c>
      <c r="W577" s="375" t="str">
        <f t="shared" ref="W577:W598" si="122">CONCATENATE(TEXT($C$71,"0%"), $A$71, "_", TEXT($C$72,"0%"),$A$72)</f>
        <v>100%Boiler_0%IGCC</v>
      </c>
      <c r="X577" s="824">
        <f t="shared" ref="X577:X598" si="123">$D$70</f>
        <v>0.34699999999999998</v>
      </c>
      <c r="Y577" s="375" t="s">
        <v>387</v>
      </c>
      <c r="Z577" s="375" t="s">
        <v>400</v>
      </c>
      <c r="AA577" s="763">
        <f>E145/1000/10^6/0.000293071</f>
        <v>1.5000003554315054E-5</v>
      </c>
      <c r="AB577" s="375" t="s">
        <v>399</v>
      </c>
      <c r="AC577" s="831" t="str">
        <f t="shared" ref="AC577:AC587" ca="1" si="124">CONCATENATE("Electric tab Row 144-154 for ", S577, " ", V577, " when Inputs tab E710 = ", U577)</f>
        <v>Electric tab Row 144-154 for Coal Mix when Inputs tab E710 = WECC</v>
      </c>
    </row>
    <row r="578" spans="19:29" x14ac:dyDescent="0.4">
      <c r="S578" s="428" t="s">
        <v>49</v>
      </c>
      <c r="T578" s="375" t="s">
        <v>414</v>
      </c>
      <c r="U578" s="375" t="str">
        <f t="shared" ca="1" si="117"/>
        <v>WECC</v>
      </c>
      <c r="V578" s="375" t="s">
        <v>406</v>
      </c>
      <c r="W578" s="375" t="str">
        <f t="shared" si="122"/>
        <v>100%Boiler_0%IGCC</v>
      </c>
      <c r="X578" s="824">
        <f t="shared" si="123"/>
        <v>0.34699999999999998</v>
      </c>
      <c r="Y578" s="375" t="s">
        <v>388</v>
      </c>
      <c r="Z578" s="375" t="s">
        <v>400</v>
      </c>
      <c r="AA578" s="763">
        <f t="shared" ref="AA578:AA587" si="125">E146/1000/10^6/0.000293071</f>
        <v>1.2700003009320077E-4</v>
      </c>
      <c r="AB578" s="375" t="s">
        <v>399</v>
      </c>
      <c r="AC578" s="831" t="str">
        <f t="shared" ca="1" si="124"/>
        <v>Electric tab Row 144-154 for Coal Mix when Inputs tab E710 = WECC</v>
      </c>
    </row>
    <row r="579" spans="19:29" x14ac:dyDescent="0.4">
      <c r="S579" s="428" t="s">
        <v>49</v>
      </c>
      <c r="T579" s="375" t="s">
        <v>414</v>
      </c>
      <c r="U579" s="375" t="str">
        <f t="shared" ca="1" si="117"/>
        <v>WECC</v>
      </c>
      <c r="V579" s="375" t="s">
        <v>406</v>
      </c>
      <c r="W579" s="375" t="str">
        <f t="shared" si="122"/>
        <v>100%Boiler_0%IGCC</v>
      </c>
      <c r="X579" s="824">
        <f t="shared" si="123"/>
        <v>0.34699999999999998</v>
      </c>
      <c r="Y579" s="375" t="s">
        <v>389</v>
      </c>
      <c r="Z579" s="375" t="s">
        <v>400</v>
      </c>
      <c r="AA579" s="763">
        <f t="shared" si="125"/>
        <v>1.4930003537728248E-3</v>
      </c>
      <c r="AB579" s="375" t="s">
        <v>399</v>
      </c>
      <c r="AC579" s="831" t="str">
        <f t="shared" ca="1" si="124"/>
        <v>Electric tab Row 144-154 for Coal Mix when Inputs tab E710 = WECC</v>
      </c>
    </row>
    <row r="580" spans="19:29" x14ac:dyDescent="0.4">
      <c r="S580" s="428" t="s">
        <v>49</v>
      </c>
      <c r="T580" s="375" t="s">
        <v>414</v>
      </c>
      <c r="U580" s="375" t="str">
        <f t="shared" ca="1" si="117"/>
        <v>WECC</v>
      </c>
      <c r="V580" s="375" t="s">
        <v>406</v>
      </c>
      <c r="W580" s="375" t="str">
        <f t="shared" si="122"/>
        <v>100%Boiler_0%IGCC</v>
      </c>
      <c r="X580" s="824">
        <f t="shared" si="123"/>
        <v>0.34699999999999998</v>
      </c>
      <c r="Y580" s="375" t="s">
        <v>390</v>
      </c>
      <c r="Z580" s="375" t="s">
        <v>400</v>
      </c>
      <c r="AA580" s="763">
        <f t="shared" si="125"/>
        <v>3.9900009454478037E-4</v>
      </c>
      <c r="AB580" s="375" t="s">
        <v>399</v>
      </c>
      <c r="AC580" s="831" t="str">
        <f t="shared" ca="1" si="124"/>
        <v>Electric tab Row 144-154 for Coal Mix when Inputs tab E710 = WECC</v>
      </c>
    </row>
    <row r="581" spans="19:29" x14ac:dyDescent="0.4">
      <c r="S581" s="428" t="s">
        <v>49</v>
      </c>
      <c r="T581" s="375" t="s">
        <v>414</v>
      </c>
      <c r="U581" s="375" t="str">
        <f t="shared" ca="1" si="117"/>
        <v>WECC</v>
      </c>
      <c r="V581" s="375" t="s">
        <v>406</v>
      </c>
      <c r="W581" s="375" t="str">
        <f t="shared" si="122"/>
        <v>100%Boiler_0%IGCC</v>
      </c>
      <c r="X581" s="824">
        <f t="shared" si="123"/>
        <v>0.34699999999999998</v>
      </c>
      <c r="Y581" s="375" t="s">
        <v>391</v>
      </c>
      <c r="Z581" s="375" t="s">
        <v>400</v>
      </c>
      <c r="AA581" s="763">
        <f t="shared" si="125"/>
        <v>2.4700005852772118E-4</v>
      </c>
      <c r="AB581" s="375" t="s">
        <v>399</v>
      </c>
      <c r="AC581" s="831" t="str">
        <f t="shared" ca="1" si="124"/>
        <v>Electric tab Row 144-154 for Coal Mix when Inputs tab E710 = WECC</v>
      </c>
    </row>
    <row r="582" spans="19:29" x14ac:dyDescent="0.4">
      <c r="S582" s="428" t="s">
        <v>49</v>
      </c>
      <c r="T582" s="375" t="s">
        <v>414</v>
      </c>
      <c r="U582" s="375" t="str">
        <f t="shared" ca="1" si="117"/>
        <v>WECC</v>
      </c>
      <c r="V582" s="375" t="s">
        <v>406</v>
      </c>
      <c r="W582" s="375" t="str">
        <f t="shared" si="122"/>
        <v>100%Boiler_0%IGCC</v>
      </c>
      <c r="X582" s="824">
        <f t="shared" si="123"/>
        <v>0.34699999999999998</v>
      </c>
      <c r="Y582" s="375" t="s">
        <v>392</v>
      </c>
      <c r="Z582" s="375" t="s">
        <v>400</v>
      </c>
      <c r="AA582" s="763">
        <f t="shared" si="125"/>
        <v>1.0310002442999212E-3</v>
      </c>
      <c r="AB582" s="375" t="s">
        <v>399</v>
      </c>
      <c r="AC582" s="831" t="str">
        <f t="shared" ca="1" si="124"/>
        <v>Electric tab Row 144-154 for Coal Mix when Inputs tab E710 = WECC</v>
      </c>
    </row>
    <row r="583" spans="19:29" x14ac:dyDescent="0.4">
      <c r="S583" s="428" t="s">
        <v>49</v>
      </c>
      <c r="T583" s="375" t="s">
        <v>414</v>
      </c>
      <c r="U583" s="375" t="str">
        <f t="shared" ca="1" si="117"/>
        <v>WECC</v>
      </c>
      <c r="V583" s="375" t="s">
        <v>406</v>
      </c>
      <c r="W583" s="375" t="str">
        <f t="shared" si="122"/>
        <v>100%Boiler_0%IGCC</v>
      </c>
      <c r="X583" s="824">
        <f t="shared" si="123"/>
        <v>0.34699999999999998</v>
      </c>
      <c r="Y583" s="375" t="s">
        <v>393</v>
      </c>
      <c r="Z583" s="375" t="s">
        <v>400</v>
      </c>
      <c r="AA583" s="763">
        <f t="shared" si="125"/>
        <v>1.0621002516692011E-5</v>
      </c>
      <c r="AB583" s="375" t="s">
        <v>399</v>
      </c>
      <c r="AC583" s="831" t="str">
        <f t="shared" ca="1" si="124"/>
        <v>Electric tab Row 144-154 for Coal Mix when Inputs tab E710 = WECC</v>
      </c>
    </row>
    <row r="584" spans="19:29" x14ac:dyDescent="0.4">
      <c r="S584" s="428" t="s">
        <v>49</v>
      </c>
      <c r="T584" s="375" t="s">
        <v>414</v>
      </c>
      <c r="U584" s="375" t="str">
        <f t="shared" ca="1" si="117"/>
        <v>WECC</v>
      </c>
      <c r="V584" s="375" t="s">
        <v>406</v>
      </c>
      <c r="W584" s="375" t="str">
        <f t="shared" si="122"/>
        <v>100%Boiler_0%IGCC</v>
      </c>
      <c r="X584" s="824">
        <f t="shared" si="123"/>
        <v>0.34699999999999998</v>
      </c>
      <c r="Y584" s="375" t="s">
        <v>394</v>
      </c>
      <c r="Z584" s="375" t="s">
        <v>400</v>
      </c>
      <c r="AA584" s="763">
        <f t="shared" si="125"/>
        <v>2.0007004740745414E-5</v>
      </c>
      <c r="AB584" s="375" t="s">
        <v>399</v>
      </c>
      <c r="AC584" s="831" t="str">
        <f t="shared" ca="1" si="124"/>
        <v>Electric tab Row 144-154 for Coal Mix when Inputs tab E710 = WECC</v>
      </c>
    </row>
    <row r="585" spans="19:29" x14ac:dyDescent="0.4">
      <c r="S585" s="428" t="s">
        <v>49</v>
      </c>
      <c r="T585" s="375" t="s">
        <v>414</v>
      </c>
      <c r="U585" s="375" t="str">
        <f t="shared" ca="1" si="117"/>
        <v>WECC</v>
      </c>
      <c r="V585" s="375" t="s">
        <v>406</v>
      </c>
      <c r="W585" s="375" t="str">
        <f t="shared" si="122"/>
        <v>100%Boiler_0%IGCC</v>
      </c>
      <c r="X585" s="824">
        <f t="shared" si="123"/>
        <v>0.34699999999999998</v>
      </c>
      <c r="Y585" s="375" t="s">
        <v>395</v>
      </c>
      <c r="Z585" s="375" t="s">
        <v>400</v>
      </c>
      <c r="AA585" s="763">
        <f t="shared" si="125"/>
        <v>1.000000236954337E-5</v>
      </c>
      <c r="AB585" s="375" t="s">
        <v>399</v>
      </c>
      <c r="AC585" s="831" t="str">
        <f t="shared" ca="1" si="124"/>
        <v>Electric tab Row 144-154 for Coal Mix when Inputs tab E710 = WECC</v>
      </c>
    </row>
    <row r="586" spans="19:29" x14ac:dyDescent="0.4">
      <c r="S586" s="428" t="s">
        <v>49</v>
      </c>
      <c r="T586" s="375" t="s">
        <v>414</v>
      </c>
      <c r="U586" s="375" t="str">
        <f t="shared" ca="1" si="117"/>
        <v>WECC</v>
      </c>
      <c r="V586" s="375" t="s">
        <v>406</v>
      </c>
      <c r="W586" s="375" t="str">
        <f t="shared" si="122"/>
        <v>100%Boiler_0%IGCC</v>
      </c>
      <c r="X586" s="824">
        <f t="shared" si="123"/>
        <v>0.34699999999999998</v>
      </c>
      <c r="Y586" s="375" t="s">
        <v>396</v>
      </c>
      <c r="Z586" s="375" t="s">
        <v>400</v>
      </c>
      <c r="AA586" s="763">
        <f t="shared" si="125"/>
        <v>1.6000003791269388E-5</v>
      </c>
      <c r="AB586" s="375" t="s">
        <v>399</v>
      </c>
      <c r="AC586" s="831" t="str">
        <f t="shared" ca="1" si="124"/>
        <v>Electric tab Row 144-154 for Coal Mix when Inputs tab E710 = WECC</v>
      </c>
    </row>
    <row r="587" spans="19:29" x14ac:dyDescent="0.4">
      <c r="S587" s="428" t="s">
        <v>49</v>
      </c>
      <c r="T587" s="375" t="s">
        <v>414</v>
      </c>
      <c r="U587" s="375" t="str">
        <f t="shared" ca="1" si="117"/>
        <v>WECC</v>
      </c>
      <c r="V587" s="375" t="s">
        <v>406</v>
      </c>
      <c r="W587" s="375" t="str">
        <f t="shared" si="122"/>
        <v>100%Boiler_0%IGCC</v>
      </c>
      <c r="X587" s="824">
        <f t="shared" si="123"/>
        <v>0.34699999999999998</v>
      </c>
      <c r="Y587" s="375" t="s">
        <v>397</v>
      </c>
      <c r="Z587" s="375" t="s">
        <v>400</v>
      </c>
      <c r="AA587" s="763">
        <f t="shared" si="125"/>
        <v>0.80964763944725415</v>
      </c>
      <c r="AB587" s="375" t="s">
        <v>399</v>
      </c>
      <c r="AC587" s="831" t="str">
        <f t="shared" ca="1" si="124"/>
        <v>Electric tab Row 144-154 for Coal Mix when Inputs tab E710 = WECC</v>
      </c>
    </row>
    <row r="588" spans="19:29" x14ac:dyDescent="0.4">
      <c r="S588" s="428" t="s">
        <v>49</v>
      </c>
      <c r="T588" s="375" t="s">
        <v>414</v>
      </c>
      <c r="U588" s="375" t="str">
        <f t="shared" ca="1" si="117"/>
        <v>WECC</v>
      </c>
      <c r="V588" s="375" t="s">
        <v>406</v>
      </c>
      <c r="W588" s="375" t="str">
        <f t="shared" si="122"/>
        <v>100%Boiler_0%IGCC</v>
      </c>
      <c r="X588" s="824">
        <f t="shared" si="123"/>
        <v>0.34699999999999998</v>
      </c>
      <c r="Y588" s="375" t="s">
        <v>387</v>
      </c>
      <c r="Z588" s="375" t="s">
        <v>401</v>
      </c>
      <c r="AA588" s="378">
        <f>(E145+E189)/1000/10^6/0.000293071</f>
        <v>1.5811812112472456E-5</v>
      </c>
      <c r="AB588" s="375" t="s">
        <v>399</v>
      </c>
      <c r="AC588" s="831" t="str">
        <f t="shared" ref="AC588:AC598" ca="1" si="126">CONCATENATE("Electric tab Row 144-154 plus Row 188-198 for ", S588, " ", V588, " when Inputs tab E710 = ", U588)</f>
        <v>Electric tab Row 144-154 plus Row 188-198 for Coal Mix when Inputs tab E710 = WECC</v>
      </c>
    </row>
    <row r="589" spans="19:29" x14ac:dyDescent="0.4">
      <c r="S589" s="428" t="s">
        <v>49</v>
      </c>
      <c r="T589" s="375" t="s">
        <v>414</v>
      </c>
      <c r="U589" s="375" t="str">
        <f t="shared" ca="1" si="117"/>
        <v>WECC</v>
      </c>
      <c r="V589" s="375" t="s">
        <v>406</v>
      </c>
      <c r="W589" s="375" t="str">
        <f t="shared" si="122"/>
        <v>100%Boiler_0%IGCC</v>
      </c>
      <c r="X589" s="824">
        <f t="shared" si="123"/>
        <v>0.34699999999999998</v>
      </c>
      <c r="Y589" s="375" t="s">
        <v>388</v>
      </c>
      <c r="Z589" s="375" t="s">
        <v>401</v>
      </c>
      <c r="AA589" s="378">
        <f t="shared" ref="AA589:AA598" si="127">(E146+E190)/1000/10^6/0.000293071</f>
        <v>1.3246175578142942E-4</v>
      </c>
      <c r="AB589" s="375" t="s">
        <v>399</v>
      </c>
      <c r="AC589" s="831" t="str">
        <f t="shared" ca="1" si="126"/>
        <v>Electric tab Row 144-154 plus Row 188-198 for Coal Mix when Inputs tab E710 = WECC</v>
      </c>
    </row>
    <row r="590" spans="19:29" x14ac:dyDescent="0.4">
      <c r="S590" s="428" t="s">
        <v>49</v>
      </c>
      <c r="T590" s="375" t="s">
        <v>414</v>
      </c>
      <c r="U590" s="375" t="str">
        <f t="shared" ca="1" si="117"/>
        <v>WECC</v>
      </c>
      <c r="V590" s="375" t="s">
        <v>406</v>
      </c>
      <c r="W590" s="375" t="str">
        <f t="shared" si="122"/>
        <v>100%Boiler_0%IGCC</v>
      </c>
      <c r="X590" s="824">
        <f t="shared" si="123"/>
        <v>0.34699999999999998</v>
      </c>
      <c r="Y590" s="375" t="s">
        <v>389</v>
      </c>
      <c r="Z590" s="375" t="s">
        <v>401</v>
      </c>
      <c r="AA590" s="378">
        <f t="shared" si="127"/>
        <v>1.4938287265704867E-3</v>
      </c>
      <c r="AB590" s="375" t="s">
        <v>399</v>
      </c>
      <c r="AC590" s="831" t="str">
        <f t="shared" ca="1" si="126"/>
        <v>Electric tab Row 144-154 plus Row 188-198 for Coal Mix when Inputs tab E710 = WECC</v>
      </c>
    </row>
    <row r="591" spans="19:29" x14ac:dyDescent="0.4">
      <c r="S591" s="428" t="s">
        <v>49</v>
      </c>
      <c r="T591" s="375" t="s">
        <v>414</v>
      </c>
      <c r="U591" s="375" t="str">
        <f t="shared" ca="1" si="117"/>
        <v>WECC</v>
      </c>
      <c r="V591" s="375" t="s">
        <v>406</v>
      </c>
      <c r="W591" s="375" t="str">
        <f t="shared" si="122"/>
        <v>100%Boiler_0%IGCC</v>
      </c>
      <c r="X591" s="824">
        <f t="shared" si="123"/>
        <v>0.34699999999999998</v>
      </c>
      <c r="Y591" s="375" t="s">
        <v>390</v>
      </c>
      <c r="Z591" s="375" t="s">
        <v>401</v>
      </c>
      <c r="AA591" s="378">
        <f t="shared" si="127"/>
        <v>3.99502273398809E-4</v>
      </c>
      <c r="AB591" s="375" t="s">
        <v>399</v>
      </c>
      <c r="AC591" s="831" t="str">
        <f t="shared" ca="1" si="126"/>
        <v>Electric tab Row 144-154 plus Row 188-198 for Coal Mix when Inputs tab E710 = WECC</v>
      </c>
    </row>
    <row r="592" spans="19:29" x14ac:dyDescent="0.4">
      <c r="S592" s="428" t="s">
        <v>49</v>
      </c>
      <c r="T592" s="375" t="s">
        <v>414</v>
      </c>
      <c r="U592" s="375" t="str">
        <f t="shared" ca="1" si="117"/>
        <v>WECC</v>
      </c>
      <c r="V592" s="375" t="s">
        <v>406</v>
      </c>
      <c r="W592" s="375" t="str">
        <f t="shared" si="122"/>
        <v>100%Boiler_0%IGCC</v>
      </c>
      <c r="X592" s="824">
        <f t="shared" si="123"/>
        <v>0.34699999999999998</v>
      </c>
      <c r="Y592" s="375" t="s">
        <v>391</v>
      </c>
      <c r="Z592" s="375" t="s">
        <v>401</v>
      </c>
      <c r="AA592" s="378">
        <f t="shared" si="127"/>
        <v>2.4723187880208009E-4</v>
      </c>
      <c r="AB592" s="375" t="s">
        <v>399</v>
      </c>
      <c r="AC592" s="831" t="str">
        <f t="shared" ca="1" si="126"/>
        <v>Electric tab Row 144-154 plus Row 188-198 for Coal Mix when Inputs tab E710 = WECC</v>
      </c>
    </row>
    <row r="593" spans="19:29" x14ac:dyDescent="0.4">
      <c r="S593" s="428" t="s">
        <v>49</v>
      </c>
      <c r="T593" s="375" t="s">
        <v>414</v>
      </c>
      <c r="U593" s="375" t="str">
        <f t="shared" ca="1" si="117"/>
        <v>WECC</v>
      </c>
      <c r="V593" s="375" t="s">
        <v>406</v>
      </c>
      <c r="W593" s="375" t="str">
        <f t="shared" si="122"/>
        <v>100%Boiler_0%IGCC</v>
      </c>
      <c r="X593" s="824">
        <f t="shared" si="123"/>
        <v>0.34699999999999998</v>
      </c>
      <c r="Y593" s="375" t="s">
        <v>392</v>
      </c>
      <c r="Z593" s="375" t="s">
        <v>401</v>
      </c>
      <c r="AA593" s="378">
        <f t="shared" si="127"/>
        <v>1.0338288482198254E-3</v>
      </c>
      <c r="AB593" s="375" t="s">
        <v>399</v>
      </c>
      <c r="AC593" s="831" t="str">
        <f t="shared" ca="1" si="126"/>
        <v>Electric tab Row 144-154 plus Row 188-198 for Coal Mix when Inputs tab E710 = WECC</v>
      </c>
    </row>
    <row r="594" spans="19:29" x14ac:dyDescent="0.4">
      <c r="S594" s="428" t="s">
        <v>49</v>
      </c>
      <c r="T594" s="375" t="s">
        <v>414</v>
      </c>
      <c r="U594" s="375" t="str">
        <f t="shared" ref="U594:U598" ca="1" si="128">MID(CELL("filename",K111),FIND("]",CELL("filename",K111))+1,256)</f>
        <v>WECC</v>
      </c>
      <c r="V594" s="375" t="s">
        <v>406</v>
      </c>
      <c r="W594" s="375" t="str">
        <f t="shared" si="122"/>
        <v>100%Boiler_0%IGCC</v>
      </c>
      <c r="X594" s="824">
        <f t="shared" si="123"/>
        <v>0.34699999999999998</v>
      </c>
      <c r="Y594" s="375" t="s">
        <v>393</v>
      </c>
      <c r="Z594" s="375" t="s">
        <v>401</v>
      </c>
      <c r="AA594" s="378">
        <f t="shared" si="127"/>
        <v>1.0625326211919653E-5</v>
      </c>
      <c r="AB594" s="375" t="s">
        <v>399</v>
      </c>
      <c r="AC594" s="831" t="str">
        <f t="shared" ca="1" si="126"/>
        <v>Electric tab Row 144-154 plus Row 188-198 for Coal Mix when Inputs tab E710 = WECC</v>
      </c>
    </row>
    <row r="595" spans="19:29" x14ac:dyDescent="0.4">
      <c r="S595" s="428" t="s">
        <v>49</v>
      </c>
      <c r="T595" s="375" t="s">
        <v>414</v>
      </c>
      <c r="U595" s="375" t="str">
        <f t="shared" ca="1" si="128"/>
        <v>WECC</v>
      </c>
      <c r="V595" s="375" t="s">
        <v>406</v>
      </c>
      <c r="W595" s="375" t="str">
        <f t="shared" si="122"/>
        <v>100%Boiler_0%IGCC</v>
      </c>
      <c r="X595" s="824">
        <f t="shared" si="123"/>
        <v>0.34699999999999998</v>
      </c>
      <c r="Y595" s="375" t="s">
        <v>394</v>
      </c>
      <c r="Z595" s="375" t="s">
        <v>401</v>
      </c>
      <c r="AA595" s="378">
        <f t="shared" si="127"/>
        <v>2.0016475111705179E-5</v>
      </c>
      <c r="AB595" s="375" t="s">
        <v>399</v>
      </c>
      <c r="AC595" s="831" t="str">
        <f t="shared" ca="1" si="126"/>
        <v>Electric tab Row 144-154 plus Row 188-198 for Coal Mix when Inputs tab E710 = WECC</v>
      </c>
    </row>
    <row r="596" spans="19:29" x14ac:dyDescent="0.4">
      <c r="S596" s="428" t="s">
        <v>49</v>
      </c>
      <c r="T596" s="375" t="s">
        <v>414</v>
      </c>
      <c r="U596" s="375" t="str">
        <f t="shared" ca="1" si="128"/>
        <v>WECC</v>
      </c>
      <c r="V596" s="375" t="s">
        <v>406</v>
      </c>
      <c r="W596" s="375" t="str">
        <f t="shared" si="122"/>
        <v>100%Boiler_0%IGCC</v>
      </c>
      <c r="X596" s="824">
        <f t="shared" si="123"/>
        <v>0.34699999999999998</v>
      </c>
      <c r="Y596" s="375" t="s">
        <v>395</v>
      </c>
      <c r="Z596" s="375" t="s">
        <v>401</v>
      </c>
      <c r="AA596" s="378">
        <f t="shared" si="127"/>
        <v>1.1288505074025222E-5</v>
      </c>
      <c r="AB596" s="375" t="s">
        <v>399</v>
      </c>
      <c r="AC596" s="831" t="str">
        <f t="shared" ca="1" si="126"/>
        <v>Electric tab Row 144-154 plus Row 188-198 for Coal Mix when Inputs tab E710 = WECC</v>
      </c>
    </row>
    <row r="597" spans="19:29" x14ac:dyDescent="0.4">
      <c r="S597" s="428" t="s">
        <v>49</v>
      </c>
      <c r="T597" s="375" t="s">
        <v>414</v>
      </c>
      <c r="U597" s="375" t="str">
        <f t="shared" ca="1" si="128"/>
        <v>WECC</v>
      </c>
      <c r="V597" s="375" t="s">
        <v>406</v>
      </c>
      <c r="W597" s="375" t="str">
        <f t="shared" si="122"/>
        <v>100%Boiler_0%IGCC</v>
      </c>
      <c r="X597" s="824">
        <f t="shared" si="123"/>
        <v>0.34699999999999998</v>
      </c>
      <c r="Y597" s="375" t="s">
        <v>396</v>
      </c>
      <c r="Z597" s="375" t="s">
        <v>401</v>
      </c>
      <c r="AA597" s="378">
        <f t="shared" si="127"/>
        <v>1.6007890236458171E-5</v>
      </c>
      <c r="AB597" s="375" t="s">
        <v>399</v>
      </c>
      <c r="AC597" s="831" t="str">
        <f t="shared" ca="1" si="126"/>
        <v>Electric tab Row 144-154 plus Row 188-198 for Coal Mix when Inputs tab E710 = WECC</v>
      </c>
    </row>
    <row r="598" spans="19:29" x14ac:dyDescent="0.4">
      <c r="S598" s="428" t="s">
        <v>49</v>
      </c>
      <c r="T598" s="375" t="s">
        <v>414</v>
      </c>
      <c r="U598" s="375" t="str">
        <f t="shared" ca="1" si="128"/>
        <v>WECC</v>
      </c>
      <c r="V598" s="375" t="s">
        <v>406</v>
      </c>
      <c r="W598" s="375" t="str">
        <f t="shared" si="122"/>
        <v>100%Boiler_0%IGCC</v>
      </c>
      <c r="X598" s="824">
        <f t="shared" si="123"/>
        <v>0.34699999999999998</v>
      </c>
      <c r="Y598" s="375" t="s">
        <v>397</v>
      </c>
      <c r="Z598" s="375" t="s">
        <v>401</v>
      </c>
      <c r="AA598" s="378">
        <f t="shared" si="127"/>
        <v>0.81030324687634114</v>
      </c>
      <c r="AB598" s="375" t="s">
        <v>399</v>
      </c>
      <c r="AC598" s="831" t="str">
        <f t="shared" ca="1" si="126"/>
        <v>Electric tab Row 144-154 plus Row 188-198 for Coal Mix when Inputs tab E710 = WECC</v>
      </c>
    </row>
    <row r="599" spans="19:29" x14ac:dyDescent="0.4">
      <c r="S599" s="428" t="s">
        <v>49</v>
      </c>
      <c r="T599" s="375" t="s">
        <v>415</v>
      </c>
      <c r="U599" s="375" t="str">
        <f t="shared" ref="U599:U621" ca="1" si="129">MID(CELL("filename",K93),FIND("]",CELL("filename",K93))+1,256)</f>
        <v>WECC</v>
      </c>
      <c r="V599" s="375" t="s">
        <v>52</v>
      </c>
      <c r="X599" s="824">
        <f t="shared" ref="X599:X644" si="130">INDEX($D$71:$D$72,MATCH(V599,$A$71:$A$72,0))</f>
        <v>0.34699999999999998</v>
      </c>
      <c r="Y599" s="375" t="s">
        <v>411</v>
      </c>
      <c r="Z599" s="375" t="s">
        <v>400</v>
      </c>
      <c r="AA599" s="761">
        <f>O140/10^6</f>
        <v>2.8818443804034586</v>
      </c>
      <c r="AB599" s="375" t="s">
        <v>398</v>
      </c>
      <c r="AC599" s="831" t="str">
        <f ca="1">CONCATENATE("Electric tab Row 138 for ", S599, " ", V599, " when Inputs tab E710 = ", U599)</f>
        <v>Electric tab Row 138 for Coal Boiler when Inputs tab E710 = WECC</v>
      </c>
    </row>
    <row r="600" spans="19:29" x14ac:dyDescent="0.4">
      <c r="S600" s="428" t="s">
        <v>49</v>
      </c>
      <c r="T600" s="375" t="s">
        <v>415</v>
      </c>
      <c r="U600" s="375" t="str">
        <f t="shared" ca="1" si="129"/>
        <v>WECC</v>
      </c>
      <c r="V600" s="375" t="s">
        <v>52</v>
      </c>
      <c r="X600" s="824">
        <f t="shared" si="130"/>
        <v>0.34699999999999998</v>
      </c>
      <c r="Y600" s="375" t="s">
        <v>387</v>
      </c>
      <c r="Z600" s="375" t="s">
        <v>400</v>
      </c>
      <c r="AA600" s="763">
        <f>O145/1000/10^6/0.000293071</f>
        <v>1.5000003554315054E-5</v>
      </c>
      <c r="AB600" s="375" t="s">
        <v>399</v>
      </c>
      <c r="AC600" s="831" t="str">
        <f t="shared" ref="AC600:AC610" ca="1" si="131">CONCATENATE("Electric tab Row 144-154 for ", S600, " ", V600, " when Inputs tab E710 = ", U600)</f>
        <v>Electric tab Row 144-154 for Coal Boiler when Inputs tab E710 = WECC</v>
      </c>
    </row>
    <row r="601" spans="19:29" x14ac:dyDescent="0.4">
      <c r="S601" s="428" t="s">
        <v>49</v>
      </c>
      <c r="T601" s="375" t="s">
        <v>415</v>
      </c>
      <c r="U601" s="375" t="str">
        <f t="shared" ca="1" si="129"/>
        <v>WECC</v>
      </c>
      <c r="V601" s="375" t="s">
        <v>52</v>
      </c>
      <c r="X601" s="824">
        <f t="shared" si="130"/>
        <v>0.34699999999999998</v>
      </c>
      <c r="Y601" s="375" t="s">
        <v>388</v>
      </c>
      <c r="Z601" s="375" t="s">
        <v>400</v>
      </c>
      <c r="AA601" s="763">
        <f t="shared" ref="AA601:AA610" si="132">O146/1000/10^6/0.000293071</f>
        <v>1.2700003009320077E-4</v>
      </c>
      <c r="AB601" s="375" t="s">
        <v>399</v>
      </c>
      <c r="AC601" s="831" t="str">
        <f t="shared" ca="1" si="131"/>
        <v>Electric tab Row 144-154 for Coal Boiler when Inputs tab E710 = WECC</v>
      </c>
    </row>
    <row r="602" spans="19:29" x14ac:dyDescent="0.4">
      <c r="S602" s="428" t="s">
        <v>49</v>
      </c>
      <c r="T602" s="375" t="s">
        <v>415</v>
      </c>
      <c r="U602" s="375" t="str">
        <f t="shared" ca="1" si="129"/>
        <v>WECC</v>
      </c>
      <c r="V602" s="375" t="s">
        <v>52</v>
      </c>
      <c r="X602" s="824">
        <f t="shared" si="130"/>
        <v>0.34699999999999998</v>
      </c>
      <c r="Y602" s="375" t="s">
        <v>389</v>
      </c>
      <c r="Z602" s="375" t="s">
        <v>400</v>
      </c>
      <c r="AA602" s="763">
        <f t="shared" si="132"/>
        <v>1.4930003537728248E-3</v>
      </c>
      <c r="AB602" s="375" t="s">
        <v>399</v>
      </c>
      <c r="AC602" s="831" t="str">
        <f t="shared" ca="1" si="131"/>
        <v>Electric tab Row 144-154 for Coal Boiler when Inputs tab E710 = WECC</v>
      </c>
    </row>
    <row r="603" spans="19:29" x14ac:dyDescent="0.4">
      <c r="S603" s="428" t="s">
        <v>49</v>
      </c>
      <c r="T603" s="375" t="s">
        <v>415</v>
      </c>
      <c r="U603" s="375" t="str">
        <f t="shared" ca="1" si="129"/>
        <v>WECC</v>
      </c>
      <c r="V603" s="375" t="s">
        <v>52</v>
      </c>
      <c r="X603" s="824">
        <f t="shared" si="130"/>
        <v>0.34699999999999998</v>
      </c>
      <c r="Y603" s="375" t="s">
        <v>390</v>
      </c>
      <c r="Z603" s="375" t="s">
        <v>400</v>
      </c>
      <c r="AA603" s="763">
        <f t="shared" si="132"/>
        <v>3.9900009454478037E-4</v>
      </c>
      <c r="AB603" s="375" t="s">
        <v>399</v>
      </c>
      <c r="AC603" s="831" t="str">
        <f t="shared" ca="1" si="131"/>
        <v>Electric tab Row 144-154 for Coal Boiler when Inputs tab E710 = WECC</v>
      </c>
    </row>
    <row r="604" spans="19:29" x14ac:dyDescent="0.4">
      <c r="S604" s="428" t="s">
        <v>49</v>
      </c>
      <c r="T604" s="375" t="s">
        <v>415</v>
      </c>
      <c r="U604" s="375" t="str">
        <f t="shared" ca="1" si="129"/>
        <v>WECC</v>
      </c>
      <c r="V604" s="375" t="s">
        <v>52</v>
      </c>
      <c r="X604" s="824">
        <f t="shared" si="130"/>
        <v>0.34699999999999998</v>
      </c>
      <c r="Y604" s="375" t="s">
        <v>391</v>
      </c>
      <c r="Z604" s="375" t="s">
        <v>400</v>
      </c>
      <c r="AA604" s="763">
        <f t="shared" si="132"/>
        <v>2.4700005852772118E-4</v>
      </c>
      <c r="AB604" s="375" t="s">
        <v>399</v>
      </c>
      <c r="AC604" s="831" t="str">
        <f t="shared" ca="1" si="131"/>
        <v>Electric tab Row 144-154 for Coal Boiler when Inputs tab E710 = WECC</v>
      </c>
    </row>
    <row r="605" spans="19:29" x14ac:dyDescent="0.4">
      <c r="S605" s="428" t="s">
        <v>49</v>
      </c>
      <c r="T605" s="375" t="s">
        <v>415</v>
      </c>
      <c r="U605" s="375" t="str">
        <f t="shared" ca="1" si="129"/>
        <v>WECC</v>
      </c>
      <c r="V605" s="375" t="s">
        <v>52</v>
      </c>
      <c r="X605" s="824">
        <f t="shared" si="130"/>
        <v>0.34699999999999998</v>
      </c>
      <c r="Y605" s="375" t="s">
        <v>392</v>
      </c>
      <c r="Z605" s="375" t="s">
        <v>400</v>
      </c>
      <c r="AA605" s="763">
        <f t="shared" si="132"/>
        <v>1.0310002442999212E-3</v>
      </c>
      <c r="AB605" s="375" t="s">
        <v>399</v>
      </c>
      <c r="AC605" s="831" t="str">
        <f t="shared" ca="1" si="131"/>
        <v>Electric tab Row 144-154 for Coal Boiler when Inputs tab E710 = WECC</v>
      </c>
    </row>
    <row r="606" spans="19:29" x14ac:dyDescent="0.4">
      <c r="S606" s="428" t="s">
        <v>49</v>
      </c>
      <c r="T606" s="375" t="s">
        <v>415</v>
      </c>
      <c r="U606" s="375" t="str">
        <f t="shared" ca="1" si="129"/>
        <v>WECC</v>
      </c>
      <c r="V606" s="375" t="s">
        <v>52</v>
      </c>
      <c r="X606" s="824">
        <f t="shared" si="130"/>
        <v>0.34699999999999998</v>
      </c>
      <c r="Y606" s="375" t="s">
        <v>393</v>
      </c>
      <c r="Z606" s="375" t="s">
        <v>400</v>
      </c>
      <c r="AA606" s="763">
        <f t="shared" si="132"/>
        <v>1.0621002516692011E-5</v>
      </c>
      <c r="AB606" s="375" t="s">
        <v>399</v>
      </c>
      <c r="AC606" s="831" t="str">
        <f t="shared" ca="1" si="131"/>
        <v>Electric tab Row 144-154 for Coal Boiler when Inputs tab E710 = WECC</v>
      </c>
    </row>
    <row r="607" spans="19:29" x14ac:dyDescent="0.4">
      <c r="S607" s="428" t="s">
        <v>49</v>
      </c>
      <c r="T607" s="375" t="s">
        <v>415</v>
      </c>
      <c r="U607" s="375" t="str">
        <f t="shared" ca="1" si="129"/>
        <v>WECC</v>
      </c>
      <c r="V607" s="375" t="s">
        <v>52</v>
      </c>
      <c r="X607" s="824">
        <f t="shared" si="130"/>
        <v>0.34699999999999998</v>
      </c>
      <c r="Y607" s="375" t="s">
        <v>394</v>
      </c>
      <c r="Z607" s="375" t="s">
        <v>400</v>
      </c>
      <c r="AA607" s="763">
        <f t="shared" si="132"/>
        <v>2.0007004740745414E-5</v>
      </c>
      <c r="AB607" s="375" t="s">
        <v>399</v>
      </c>
      <c r="AC607" s="831" t="str">
        <f t="shared" ca="1" si="131"/>
        <v>Electric tab Row 144-154 for Coal Boiler when Inputs tab E710 = WECC</v>
      </c>
    </row>
    <row r="608" spans="19:29" x14ac:dyDescent="0.4">
      <c r="S608" s="428" t="s">
        <v>49</v>
      </c>
      <c r="T608" s="375" t="s">
        <v>415</v>
      </c>
      <c r="U608" s="375" t="str">
        <f t="shared" ca="1" si="129"/>
        <v>WECC</v>
      </c>
      <c r="V608" s="375" t="s">
        <v>52</v>
      </c>
      <c r="X608" s="824">
        <f t="shared" si="130"/>
        <v>0.34699999999999998</v>
      </c>
      <c r="Y608" s="375" t="s">
        <v>395</v>
      </c>
      <c r="Z608" s="375" t="s">
        <v>400</v>
      </c>
      <c r="AA608" s="763">
        <f t="shared" si="132"/>
        <v>1.000000236954337E-5</v>
      </c>
      <c r="AB608" s="375" t="s">
        <v>399</v>
      </c>
      <c r="AC608" s="831" t="str">
        <f t="shared" ca="1" si="131"/>
        <v>Electric tab Row 144-154 for Coal Boiler when Inputs tab E710 = WECC</v>
      </c>
    </row>
    <row r="609" spans="19:29" x14ac:dyDescent="0.4">
      <c r="S609" s="428" t="s">
        <v>49</v>
      </c>
      <c r="T609" s="375" t="s">
        <v>415</v>
      </c>
      <c r="U609" s="375" t="str">
        <f t="shared" ca="1" si="129"/>
        <v>WECC</v>
      </c>
      <c r="V609" s="375" t="s">
        <v>52</v>
      </c>
      <c r="X609" s="824">
        <f t="shared" si="130"/>
        <v>0.34699999999999998</v>
      </c>
      <c r="Y609" s="375" t="s">
        <v>396</v>
      </c>
      <c r="Z609" s="375" t="s">
        <v>400</v>
      </c>
      <c r="AA609" s="763">
        <f t="shared" si="132"/>
        <v>1.6000003791269388E-5</v>
      </c>
      <c r="AB609" s="375" t="s">
        <v>399</v>
      </c>
      <c r="AC609" s="831" t="str">
        <f t="shared" ca="1" si="131"/>
        <v>Electric tab Row 144-154 for Coal Boiler when Inputs tab E710 = WECC</v>
      </c>
    </row>
    <row r="610" spans="19:29" x14ac:dyDescent="0.4">
      <c r="S610" s="428" t="s">
        <v>49</v>
      </c>
      <c r="T610" s="375" t="s">
        <v>415</v>
      </c>
      <c r="U610" s="375" t="str">
        <f t="shared" ca="1" si="129"/>
        <v>WECC</v>
      </c>
      <c r="V610" s="375" t="s">
        <v>52</v>
      </c>
      <c r="X610" s="824">
        <f t="shared" si="130"/>
        <v>0.34699999999999998</v>
      </c>
      <c r="Y610" s="375" t="s">
        <v>397</v>
      </c>
      <c r="Z610" s="375" t="s">
        <v>400</v>
      </c>
      <c r="AA610" s="763">
        <f t="shared" si="132"/>
        <v>1.2986840744254291</v>
      </c>
      <c r="AB610" s="375" t="s">
        <v>399</v>
      </c>
      <c r="AC610" s="831" t="str">
        <f t="shared" ca="1" si="131"/>
        <v>Electric tab Row 144-154 for Coal Boiler when Inputs tab E710 = WECC</v>
      </c>
    </row>
    <row r="611" spans="19:29" x14ac:dyDescent="0.4">
      <c r="S611" s="428" t="s">
        <v>49</v>
      </c>
      <c r="T611" s="375" t="s">
        <v>415</v>
      </c>
      <c r="U611" s="375" t="str">
        <f t="shared" ca="1" si="129"/>
        <v>WECC</v>
      </c>
      <c r="V611" s="375" t="s">
        <v>52</v>
      </c>
      <c r="X611" s="824">
        <f t="shared" si="130"/>
        <v>0.34699999999999998</v>
      </c>
      <c r="Y611" s="375" t="s">
        <v>387</v>
      </c>
      <c r="Z611" s="375" t="s">
        <v>401</v>
      </c>
      <c r="AA611" s="378">
        <f>(O145+O189)/1000/10^6/0.000293071</f>
        <v>1.5811812112472456E-5</v>
      </c>
      <c r="AB611" s="375" t="s">
        <v>399</v>
      </c>
      <c r="AC611" s="831" t="str">
        <f t="shared" ref="AC611:AC621" ca="1" si="133">CONCATENATE("Electric tab Row 144-154 plus Row 188-198 for ", S611, " ", V611, " when Inputs tab E710 = ", U611)</f>
        <v>Electric tab Row 144-154 plus Row 188-198 for Coal Boiler when Inputs tab E710 = WECC</v>
      </c>
    </row>
    <row r="612" spans="19:29" x14ac:dyDescent="0.4">
      <c r="S612" s="428" t="s">
        <v>49</v>
      </c>
      <c r="T612" s="375" t="s">
        <v>415</v>
      </c>
      <c r="U612" s="375" t="str">
        <f t="shared" ca="1" si="129"/>
        <v>WECC</v>
      </c>
      <c r="V612" s="375" t="s">
        <v>52</v>
      </c>
      <c r="X612" s="824">
        <f t="shared" si="130"/>
        <v>0.34699999999999998</v>
      </c>
      <c r="Y612" s="375" t="s">
        <v>388</v>
      </c>
      <c r="Z612" s="375" t="s">
        <v>401</v>
      </c>
      <c r="AA612" s="378">
        <f t="shared" ref="AA612:AA621" si="134">(O146+O190)/1000/10^6/0.000293071</f>
        <v>1.3246175578142942E-4</v>
      </c>
      <c r="AB612" s="375" t="s">
        <v>399</v>
      </c>
      <c r="AC612" s="831" t="str">
        <f t="shared" ca="1" si="133"/>
        <v>Electric tab Row 144-154 plus Row 188-198 for Coal Boiler when Inputs tab E710 = WECC</v>
      </c>
    </row>
    <row r="613" spans="19:29" x14ac:dyDescent="0.4">
      <c r="S613" s="428" t="s">
        <v>49</v>
      </c>
      <c r="T613" s="375" t="s">
        <v>415</v>
      </c>
      <c r="U613" s="375" t="str">
        <f t="shared" ca="1" si="129"/>
        <v>WECC</v>
      </c>
      <c r="V613" s="375" t="s">
        <v>52</v>
      </c>
      <c r="X613" s="824">
        <f t="shared" si="130"/>
        <v>0.34699999999999998</v>
      </c>
      <c r="Y613" s="375" t="s">
        <v>389</v>
      </c>
      <c r="Z613" s="375" t="s">
        <v>401</v>
      </c>
      <c r="AA613" s="378">
        <f t="shared" si="134"/>
        <v>1.4938287265704867E-3</v>
      </c>
      <c r="AB613" s="375" t="s">
        <v>399</v>
      </c>
      <c r="AC613" s="831" t="str">
        <f t="shared" ca="1" si="133"/>
        <v>Electric tab Row 144-154 plus Row 188-198 for Coal Boiler when Inputs tab E710 = WECC</v>
      </c>
    </row>
    <row r="614" spans="19:29" x14ac:dyDescent="0.4">
      <c r="S614" s="428" t="s">
        <v>49</v>
      </c>
      <c r="T614" s="375" t="s">
        <v>415</v>
      </c>
      <c r="U614" s="375" t="str">
        <f t="shared" ca="1" si="129"/>
        <v>WECC</v>
      </c>
      <c r="V614" s="375" t="s">
        <v>52</v>
      </c>
      <c r="X614" s="824">
        <f t="shared" si="130"/>
        <v>0.34699999999999998</v>
      </c>
      <c r="Y614" s="375" t="s">
        <v>390</v>
      </c>
      <c r="Z614" s="375" t="s">
        <v>401</v>
      </c>
      <c r="AA614" s="378">
        <f t="shared" si="134"/>
        <v>3.99502273398809E-4</v>
      </c>
      <c r="AB614" s="375" t="s">
        <v>399</v>
      </c>
      <c r="AC614" s="831" t="str">
        <f t="shared" ca="1" si="133"/>
        <v>Electric tab Row 144-154 plus Row 188-198 for Coal Boiler when Inputs tab E710 = WECC</v>
      </c>
    </row>
    <row r="615" spans="19:29" x14ac:dyDescent="0.4">
      <c r="S615" s="428" t="s">
        <v>49</v>
      </c>
      <c r="T615" s="375" t="s">
        <v>415</v>
      </c>
      <c r="U615" s="375" t="str">
        <f t="shared" ca="1" si="129"/>
        <v>WECC</v>
      </c>
      <c r="V615" s="375" t="s">
        <v>52</v>
      </c>
      <c r="X615" s="824">
        <f t="shared" si="130"/>
        <v>0.34699999999999998</v>
      </c>
      <c r="Y615" s="375" t="s">
        <v>391</v>
      </c>
      <c r="Z615" s="375" t="s">
        <v>401</v>
      </c>
      <c r="AA615" s="378">
        <f t="shared" si="134"/>
        <v>2.4723187880208009E-4</v>
      </c>
      <c r="AB615" s="375" t="s">
        <v>399</v>
      </c>
      <c r="AC615" s="831" t="str">
        <f t="shared" ca="1" si="133"/>
        <v>Electric tab Row 144-154 plus Row 188-198 for Coal Boiler when Inputs tab E710 = WECC</v>
      </c>
    </row>
    <row r="616" spans="19:29" x14ac:dyDescent="0.4">
      <c r="S616" s="428" t="s">
        <v>49</v>
      </c>
      <c r="T616" s="375" t="s">
        <v>415</v>
      </c>
      <c r="U616" s="375" t="str">
        <f t="shared" ca="1" si="129"/>
        <v>WECC</v>
      </c>
      <c r="V616" s="375" t="s">
        <v>52</v>
      </c>
      <c r="X616" s="824">
        <f t="shared" si="130"/>
        <v>0.34699999999999998</v>
      </c>
      <c r="Y616" s="375" t="s">
        <v>392</v>
      </c>
      <c r="Z616" s="375" t="s">
        <v>401</v>
      </c>
      <c r="AA616" s="378">
        <f t="shared" si="134"/>
        <v>1.0338288482198254E-3</v>
      </c>
      <c r="AB616" s="375" t="s">
        <v>399</v>
      </c>
      <c r="AC616" s="831" t="str">
        <f t="shared" ca="1" si="133"/>
        <v>Electric tab Row 144-154 plus Row 188-198 for Coal Boiler when Inputs tab E710 = WECC</v>
      </c>
    </row>
    <row r="617" spans="19:29" x14ac:dyDescent="0.4">
      <c r="S617" s="428" t="s">
        <v>49</v>
      </c>
      <c r="T617" s="375" t="s">
        <v>415</v>
      </c>
      <c r="U617" s="375" t="str">
        <f t="shared" ca="1" si="129"/>
        <v>WECC</v>
      </c>
      <c r="V617" s="375" t="s">
        <v>52</v>
      </c>
      <c r="X617" s="824">
        <f t="shared" si="130"/>
        <v>0.34699999999999998</v>
      </c>
      <c r="Y617" s="375" t="s">
        <v>393</v>
      </c>
      <c r="Z617" s="375" t="s">
        <v>401</v>
      </c>
      <c r="AA617" s="378">
        <f t="shared" si="134"/>
        <v>1.0625326211919653E-5</v>
      </c>
      <c r="AB617" s="375" t="s">
        <v>399</v>
      </c>
      <c r="AC617" s="831" t="str">
        <f t="shared" ca="1" si="133"/>
        <v>Electric tab Row 144-154 plus Row 188-198 for Coal Boiler when Inputs tab E710 = WECC</v>
      </c>
    </row>
    <row r="618" spans="19:29" x14ac:dyDescent="0.4">
      <c r="S618" s="428" t="s">
        <v>49</v>
      </c>
      <c r="T618" s="375" t="s">
        <v>415</v>
      </c>
      <c r="U618" s="375" t="str">
        <f t="shared" ca="1" si="129"/>
        <v>WECC</v>
      </c>
      <c r="V618" s="375" t="s">
        <v>52</v>
      </c>
      <c r="X618" s="824">
        <f t="shared" si="130"/>
        <v>0.34699999999999998</v>
      </c>
      <c r="Y618" s="375" t="s">
        <v>394</v>
      </c>
      <c r="Z618" s="375" t="s">
        <v>401</v>
      </c>
      <c r="AA618" s="378">
        <f t="shared" si="134"/>
        <v>2.0016475111705179E-5</v>
      </c>
      <c r="AB618" s="375" t="s">
        <v>399</v>
      </c>
      <c r="AC618" s="831" t="str">
        <f t="shared" ca="1" si="133"/>
        <v>Electric tab Row 144-154 plus Row 188-198 for Coal Boiler when Inputs tab E710 = WECC</v>
      </c>
    </row>
    <row r="619" spans="19:29" x14ac:dyDescent="0.4">
      <c r="S619" s="428" t="s">
        <v>49</v>
      </c>
      <c r="T619" s="375" t="s">
        <v>415</v>
      </c>
      <c r="U619" s="375" t="str">
        <f t="shared" ca="1" si="129"/>
        <v>WECC</v>
      </c>
      <c r="V619" s="375" t="s">
        <v>52</v>
      </c>
      <c r="X619" s="824">
        <f t="shared" si="130"/>
        <v>0.34699999999999998</v>
      </c>
      <c r="Y619" s="375" t="s">
        <v>395</v>
      </c>
      <c r="Z619" s="375" t="s">
        <v>401</v>
      </c>
      <c r="AA619" s="378">
        <f t="shared" si="134"/>
        <v>1.1288505074025222E-5</v>
      </c>
      <c r="AB619" s="375" t="s">
        <v>399</v>
      </c>
      <c r="AC619" s="831" t="str">
        <f t="shared" ca="1" si="133"/>
        <v>Electric tab Row 144-154 plus Row 188-198 for Coal Boiler when Inputs tab E710 = WECC</v>
      </c>
    </row>
    <row r="620" spans="19:29" x14ac:dyDescent="0.4">
      <c r="S620" s="428" t="s">
        <v>49</v>
      </c>
      <c r="T620" s="375" t="s">
        <v>415</v>
      </c>
      <c r="U620" s="375" t="str">
        <f t="shared" ca="1" si="129"/>
        <v>WECC</v>
      </c>
      <c r="V620" s="375" t="s">
        <v>52</v>
      </c>
      <c r="X620" s="824">
        <f t="shared" si="130"/>
        <v>0.34699999999999998</v>
      </c>
      <c r="Y620" s="375" t="s">
        <v>396</v>
      </c>
      <c r="Z620" s="375" t="s">
        <v>401</v>
      </c>
      <c r="AA620" s="378">
        <f t="shared" si="134"/>
        <v>1.6007890236458171E-5</v>
      </c>
      <c r="AB620" s="375" t="s">
        <v>399</v>
      </c>
      <c r="AC620" s="831" t="str">
        <f t="shared" ca="1" si="133"/>
        <v>Electric tab Row 144-154 plus Row 188-198 for Coal Boiler when Inputs tab E710 = WECC</v>
      </c>
    </row>
    <row r="621" spans="19:29" x14ac:dyDescent="0.4">
      <c r="S621" s="428" t="s">
        <v>49</v>
      </c>
      <c r="T621" s="375" t="s">
        <v>415</v>
      </c>
      <c r="U621" s="832" t="str">
        <f t="shared" ca="1" si="129"/>
        <v>WECC</v>
      </c>
      <c r="V621" s="375" t="s">
        <v>52</v>
      </c>
      <c r="W621" s="832"/>
      <c r="X621" s="824">
        <f t="shared" si="130"/>
        <v>0.34699999999999998</v>
      </c>
      <c r="Y621" s="375" t="s">
        <v>397</v>
      </c>
      <c r="Z621" s="375" t="s">
        <v>401</v>
      </c>
      <c r="AA621" s="378">
        <f t="shared" si="134"/>
        <v>1.2997356762405243</v>
      </c>
      <c r="AB621" s="832" t="s">
        <v>399</v>
      </c>
      <c r="AC621" s="834" t="str">
        <f t="shared" ca="1" si="133"/>
        <v>Electric tab Row 144-154 plus Row 188-198 for Coal Boiler when Inputs tab E710 = WECC</v>
      </c>
    </row>
    <row r="622" spans="19:29" x14ac:dyDescent="0.4">
      <c r="S622" s="428" t="s">
        <v>49</v>
      </c>
      <c r="T622" s="375" t="s">
        <v>415</v>
      </c>
      <c r="U622" s="832" t="str">
        <f t="shared" ref="U622:U667" ca="1" si="135">MID(CELL("filename",K116),FIND("]",CELL("filename",K116))+1,256)</f>
        <v>WECC</v>
      </c>
      <c r="V622" s="375" t="s">
        <v>53</v>
      </c>
      <c r="X622" s="824">
        <f t="shared" si="130"/>
        <v>0.39</v>
      </c>
      <c r="Y622" s="375" t="s">
        <v>411</v>
      </c>
      <c r="Z622" s="375" t="s">
        <v>400</v>
      </c>
      <c r="AA622" s="761">
        <f>S140/10^6</f>
        <v>2.5641025641025639</v>
      </c>
      <c r="AB622" s="375" t="s">
        <v>398</v>
      </c>
      <c r="AC622" s="831" t="str">
        <f ca="1">CONCATENATE("Electric tab Row 138 for ", S622, " ", V622, " when Inputs tab E710 = ", U622)</f>
        <v>Electric tab Row 138 for Coal IGCC when Inputs tab E710 = WECC</v>
      </c>
    </row>
    <row r="623" spans="19:29" x14ac:dyDescent="0.4">
      <c r="S623" s="428" t="s">
        <v>49</v>
      </c>
      <c r="T623" s="375" t="s">
        <v>415</v>
      </c>
      <c r="U623" s="832" t="str">
        <f t="shared" ca="1" si="135"/>
        <v>WECC</v>
      </c>
      <c r="V623" s="375" t="s">
        <v>53</v>
      </c>
      <c r="X623" s="824">
        <f t="shared" si="130"/>
        <v>0.39</v>
      </c>
      <c r="Y623" s="375" t="s">
        <v>387</v>
      </c>
      <c r="Z623" s="375" t="s">
        <v>400</v>
      </c>
      <c r="AA623" s="763">
        <f>S145/1000/10^6/0.000293071</f>
        <v>9.0000021325890313E-7</v>
      </c>
      <c r="AB623" s="375" t="s">
        <v>399</v>
      </c>
      <c r="AC623" s="831" t="str">
        <f t="shared" ref="AC623:AC633" ca="1" si="136">CONCATENATE("Electric tab Row 144-154 for ", S623, " ", V623, " when Inputs tab E710 = ", U623)</f>
        <v>Electric tab Row 144-154 for Coal IGCC when Inputs tab E710 = WECC</v>
      </c>
    </row>
    <row r="624" spans="19:29" x14ac:dyDescent="0.4">
      <c r="S624" s="428" t="s">
        <v>49</v>
      </c>
      <c r="T624" s="375" t="s">
        <v>415</v>
      </c>
      <c r="U624" s="832" t="str">
        <f t="shared" ca="1" si="135"/>
        <v>WECC</v>
      </c>
      <c r="V624" s="375" t="s">
        <v>53</v>
      </c>
      <c r="X624" s="824">
        <f t="shared" si="130"/>
        <v>0.39</v>
      </c>
      <c r="Y624" s="375" t="s">
        <v>388</v>
      </c>
      <c r="Z624" s="375" t="s">
        <v>400</v>
      </c>
      <c r="AA624" s="763">
        <f t="shared" ref="AA624:AA633" si="137">S146/1000/10^6/0.000293071</f>
        <v>1.5100003578010487E-5</v>
      </c>
      <c r="AB624" s="375" t="s">
        <v>399</v>
      </c>
      <c r="AC624" s="831" t="str">
        <f t="shared" ca="1" si="136"/>
        <v>Electric tab Row 144-154 for Coal IGCC when Inputs tab E710 = WECC</v>
      </c>
    </row>
    <row r="625" spans="19:29" x14ac:dyDescent="0.4">
      <c r="S625" s="428" t="s">
        <v>49</v>
      </c>
      <c r="T625" s="375" t="s">
        <v>415</v>
      </c>
      <c r="U625" s="832" t="str">
        <f t="shared" ca="1" si="135"/>
        <v>WECC</v>
      </c>
      <c r="V625" s="375" t="s">
        <v>53</v>
      </c>
      <c r="X625" s="824">
        <f t="shared" si="130"/>
        <v>0.39</v>
      </c>
      <c r="Y625" s="375" t="s">
        <v>389</v>
      </c>
      <c r="Z625" s="375" t="s">
        <v>400</v>
      </c>
      <c r="AA625" s="763">
        <f t="shared" si="137"/>
        <v>2.3500005568426909E-4</v>
      </c>
      <c r="AB625" s="375" t="s">
        <v>399</v>
      </c>
      <c r="AC625" s="831" t="str">
        <f t="shared" ca="1" si="136"/>
        <v>Electric tab Row 144-154 for Coal IGCC when Inputs tab E710 = WECC</v>
      </c>
    </row>
    <row r="626" spans="19:29" x14ac:dyDescent="0.4">
      <c r="S626" s="428" t="s">
        <v>49</v>
      </c>
      <c r="T626" s="375" t="s">
        <v>415</v>
      </c>
      <c r="U626" s="832" t="str">
        <f t="shared" ca="1" si="135"/>
        <v>WECC</v>
      </c>
      <c r="V626" s="375" t="s">
        <v>53</v>
      </c>
      <c r="X626" s="824">
        <f t="shared" si="130"/>
        <v>0.39</v>
      </c>
      <c r="Y626" s="375" t="s">
        <v>390</v>
      </c>
      <c r="Z626" s="375" t="s">
        <v>400</v>
      </c>
      <c r="AA626" s="763">
        <f t="shared" si="137"/>
        <v>2.8400006729503167E-5</v>
      </c>
      <c r="AB626" s="375" t="s">
        <v>399</v>
      </c>
      <c r="AC626" s="831" t="str">
        <f t="shared" ca="1" si="136"/>
        <v>Electric tab Row 144-154 for Coal IGCC when Inputs tab E710 = WECC</v>
      </c>
    </row>
    <row r="627" spans="19:29" x14ac:dyDescent="0.4">
      <c r="S627" s="428" t="s">
        <v>49</v>
      </c>
      <c r="T627" s="375" t="s">
        <v>415</v>
      </c>
      <c r="U627" s="832" t="str">
        <f t="shared" ca="1" si="135"/>
        <v>WECC</v>
      </c>
      <c r="V627" s="375" t="s">
        <v>53</v>
      </c>
      <c r="X627" s="824">
        <f t="shared" si="130"/>
        <v>0.39</v>
      </c>
      <c r="Y627" s="375" t="s">
        <v>391</v>
      </c>
      <c r="Z627" s="375" t="s">
        <v>400</v>
      </c>
      <c r="AA627" s="763">
        <f t="shared" si="137"/>
        <v>8.2700019596123672E-6</v>
      </c>
      <c r="AB627" s="375" t="s">
        <v>399</v>
      </c>
      <c r="AC627" s="831" t="str">
        <f t="shared" ca="1" si="136"/>
        <v>Electric tab Row 144-154 for Coal IGCC when Inputs tab E710 = WECC</v>
      </c>
    </row>
    <row r="628" spans="19:29" x14ac:dyDescent="0.4">
      <c r="S628" s="428" t="s">
        <v>49</v>
      </c>
      <c r="T628" s="375" t="s">
        <v>415</v>
      </c>
      <c r="U628" s="832" t="str">
        <f t="shared" ca="1" si="135"/>
        <v>WECC</v>
      </c>
      <c r="V628" s="375" t="s">
        <v>53</v>
      </c>
      <c r="X628" s="824">
        <f t="shared" si="130"/>
        <v>0.39</v>
      </c>
      <c r="Y628" s="375" t="s">
        <v>392</v>
      </c>
      <c r="Z628" s="375" t="s">
        <v>400</v>
      </c>
      <c r="AA628" s="763">
        <f t="shared" si="137"/>
        <v>4.910001163445794E-6</v>
      </c>
      <c r="AB628" s="375" t="s">
        <v>399</v>
      </c>
      <c r="AC628" s="831" t="str">
        <f t="shared" ca="1" si="136"/>
        <v>Electric tab Row 144-154 for Coal IGCC when Inputs tab E710 = WECC</v>
      </c>
    </row>
    <row r="629" spans="19:29" x14ac:dyDescent="0.4">
      <c r="S629" s="428" t="s">
        <v>49</v>
      </c>
      <c r="T629" s="375" t="s">
        <v>415</v>
      </c>
      <c r="U629" s="832" t="str">
        <f t="shared" ca="1" si="135"/>
        <v>WECC</v>
      </c>
      <c r="V629" s="375" t="s">
        <v>53</v>
      </c>
      <c r="X629" s="824">
        <f t="shared" si="130"/>
        <v>0.39</v>
      </c>
      <c r="Y629" s="375" t="s">
        <v>393</v>
      </c>
      <c r="Z629" s="375" t="s">
        <v>400</v>
      </c>
      <c r="AA629" s="763">
        <f t="shared" si="137"/>
        <v>3.5561008426333167E-7</v>
      </c>
      <c r="AB629" s="375" t="s">
        <v>399</v>
      </c>
      <c r="AC629" s="831" t="str">
        <f t="shared" ca="1" si="136"/>
        <v>Electric tab Row 144-154 for Coal IGCC when Inputs tab E710 = WECC</v>
      </c>
    </row>
    <row r="630" spans="19:29" x14ac:dyDescent="0.4">
      <c r="S630" s="428" t="s">
        <v>49</v>
      </c>
      <c r="T630" s="375" t="s">
        <v>415</v>
      </c>
      <c r="U630" s="832" t="str">
        <f t="shared" ca="1" si="135"/>
        <v>WECC</v>
      </c>
      <c r="V630" s="375" t="s">
        <v>53</v>
      </c>
      <c r="X630" s="824">
        <f t="shared" si="130"/>
        <v>0.39</v>
      </c>
      <c r="Y630" s="375" t="s">
        <v>394</v>
      </c>
      <c r="Z630" s="375" t="s">
        <v>400</v>
      </c>
      <c r="AA630" s="763">
        <f t="shared" si="137"/>
        <v>6.6987015872860153E-7</v>
      </c>
      <c r="AB630" s="375" t="s">
        <v>399</v>
      </c>
      <c r="AC630" s="831" t="str">
        <f t="shared" ca="1" si="136"/>
        <v>Electric tab Row 144-154 for Coal IGCC when Inputs tab E710 = WECC</v>
      </c>
    </row>
    <row r="631" spans="19:29" x14ac:dyDescent="0.4">
      <c r="S631" s="428" t="s">
        <v>49</v>
      </c>
      <c r="T631" s="375" t="s">
        <v>415</v>
      </c>
      <c r="U631" s="832" t="str">
        <f t="shared" ca="1" si="135"/>
        <v>WECC</v>
      </c>
      <c r="V631" s="375" t="s">
        <v>53</v>
      </c>
      <c r="X631" s="824">
        <f t="shared" si="130"/>
        <v>0.39</v>
      </c>
      <c r="Y631" s="375" t="s">
        <v>395</v>
      </c>
      <c r="Z631" s="375" t="s">
        <v>400</v>
      </c>
      <c r="AA631" s="763">
        <f t="shared" si="137"/>
        <v>9.0000021325890309E-6</v>
      </c>
      <c r="AB631" s="375" t="s">
        <v>399</v>
      </c>
      <c r="AC631" s="831" t="str">
        <f t="shared" ca="1" si="136"/>
        <v>Electric tab Row 144-154 for Coal IGCC when Inputs tab E710 = WECC</v>
      </c>
    </row>
    <row r="632" spans="19:29" x14ac:dyDescent="0.4">
      <c r="S632" s="428" t="s">
        <v>49</v>
      </c>
      <c r="T632" s="375" t="s">
        <v>415</v>
      </c>
      <c r="U632" s="832" t="str">
        <f t="shared" ca="1" si="135"/>
        <v>WECC</v>
      </c>
      <c r="V632" s="375" t="s">
        <v>53</v>
      </c>
      <c r="X632" s="824">
        <f t="shared" si="130"/>
        <v>0.39</v>
      </c>
      <c r="Y632" s="375" t="s">
        <v>396</v>
      </c>
      <c r="Z632" s="375" t="s">
        <v>400</v>
      </c>
      <c r="AA632" s="763">
        <f t="shared" si="137"/>
        <v>1.3500003198883547E-5</v>
      </c>
      <c r="AB632" s="375" t="s">
        <v>399</v>
      </c>
      <c r="AC632" s="831" t="str">
        <f t="shared" ca="1" si="136"/>
        <v>Electric tab Row 144-154 for Coal IGCC when Inputs tab E710 = WECC</v>
      </c>
    </row>
    <row r="633" spans="19:29" x14ac:dyDescent="0.4">
      <c r="S633" s="428" t="s">
        <v>49</v>
      </c>
      <c r="T633" s="375" t="s">
        <v>415</v>
      </c>
      <c r="U633" s="832" t="str">
        <f t="shared" ca="1" si="135"/>
        <v>WECC</v>
      </c>
      <c r="V633" s="375" t="s">
        <v>53</v>
      </c>
      <c r="X633" s="824">
        <f t="shared" si="130"/>
        <v>0.39</v>
      </c>
      <c r="Y633" s="375" t="s">
        <v>397</v>
      </c>
      <c r="Z633" s="375" t="s">
        <v>400</v>
      </c>
      <c r="AA633" s="763">
        <f t="shared" si="137"/>
        <v>1.1557498230178409</v>
      </c>
      <c r="AB633" s="375" t="s">
        <v>399</v>
      </c>
      <c r="AC633" s="831" t="str">
        <f t="shared" ca="1" si="136"/>
        <v>Electric tab Row 144-154 for Coal IGCC when Inputs tab E710 = WECC</v>
      </c>
    </row>
    <row r="634" spans="19:29" x14ac:dyDescent="0.4">
      <c r="S634" s="428" t="s">
        <v>49</v>
      </c>
      <c r="T634" s="375" t="s">
        <v>415</v>
      </c>
      <c r="U634" s="832" t="str">
        <f t="shared" ca="1" si="135"/>
        <v>WECC</v>
      </c>
      <c r="V634" s="375" t="s">
        <v>53</v>
      </c>
      <c r="X634" s="824">
        <f t="shared" si="130"/>
        <v>0.39</v>
      </c>
      <c r="Y634" s="375" t="s">
        <v>387</v>
      </c>
      <c r="Z634" s="375" t="s">
        <v>401</v>
      </c>
      <c r="AA634" s="378">
        <f>(S145+S189)/1000/10^6/0.000293071</f>
        <v>1.7118087714163085E-6</v>
      </c>
      <c r="AB634" s="375" t="s">
        <v>399</v>
      </c>
      <c r="AC634" s="831" t="str">
        <f t="shared" ref="AC634:AC644" ca="1" si="138">CONCATENATE("Electric tab Row 144-154 plus Row 188-198 for ", S634, " ", V634, " when Inputs tab E710 = ", U634)</f>
        <v>Electric tab Row 144-154 plus Row 188-198 for Coal IGCC when Inputs tab E710 = WECC</v>
      </c>
    </row>
    <row r="635" spans="19:29" x14ac:dyDescent="0.4">
      <c r="S635" s="428" t="s">
        <v>49</v>
      </c>
      <c r="T635" s="375" t="s">
        <v>415</v>
      </c>
      <c r="U635" s="832" t="str">
        <f t="shared" ca="1" si="135"/>
        <v>WECC</v>
      </c>
      <c r="V635" s="375" t="s">
        <v>53</v>
      </c>
      <c r="X635" s="824">
        <f t="shared" si="130"/>
        <v>0.39</v>
      </c>
      <c r="Y635" s="375" t="s">
        <v>388</v>
      </c>
      <c r="Z635" s="375" t="s">
        <v>401</v>
      </c>
      <c r="AA635" s="378">
        <f t="shared" ref="AA635:AA644" si="139">(S146+S190)/1000/10^6/0.000293071</f>
        <v>2.0561729266239141E-5</v>
      </c>
      <c r="AB635" s="375" t="s">
        <v>399</v>
      </c>
      <c r="AC635" s="831" t="str">
        <f t="shared" ca="1" si="138"/>
        <v>Electric tab Row 144-154 plus Row 188-198 for Coal IGCC when Inputs tab E710 = WECC</v>
      </c>
    </row>
    <row r="636" spans="19:29" x14ac:dyDescent="0.4">
      <c r="S636" s="428" t="s">
        <v>49</v>
      </c>
      <c r="T636" s="375" t="s">
        <v>415</v>
      </c>
      <c r="U636" s="832" t="str">
        <f t="shared" ca="1" si="135"/>
        <v>WECC</v>
      </c>
      <c r="V636" s="375" t="s">
        <v>53</v>
      </c>
      <c r="X636" s="824">
        <f t="shared" si="130"/>
        <v>0.39</v>
      </c>
      <c r="Y636" s="375" t="s">
        <v>389</v>
      </c>
      <c r="Z636" s="375" t="s">
        <v>401</v>
      </c>
      <c r="AA636" s="378">
        <f t="shared" si="139"/>
        <v>2.3582842848193105E-4</v>
      </c>
      <c r="AB636" s="375" t="s">
        <v>399</v>
      </c>
      <c r="AC636" s="831" t="str">
        <f t="shared" ca="1" si="138"/>
        <v>Electric tab Row 144-154 plus Row 188-198 for Coal IGCC when Inputs tab E710 = WECC</v>
      </c>
    </row>
    <row r="637" spans="19:29" x14ac:dyDescent="0.4">
      <c r="S637" s="428" t="s">
        <v>49</v>
      </c>
      <c r="T637" s="375" t="s">
        <v>415</v>
      </c>
      <c r="U637" s="832" t="str">
        <f t="shared" ca="1" si="135"/>
        <v>WECC</v>
      </c>
      <c r="V637" s="375" t="s">
        <v>53</v>
      </c>
      <c r="X637" s="824">
        <f t="shared" si="130"/>
        <v>0.39</v>
      </c>
      <c r="Y637" s="375" t="s">
        <v>390</v>
      </c>
      <c r="Z637" s="375" t="s">
        <v>401</v>
      </c>
      <c r="AA637" s="378">
        <f t="shared" si="139"/>
        <v>2.8902185583531793E-5</v>
      </c>
      <c r="AB637" s="375" t="s">
        <v>399</v>
      </c>
      <c r="AC637" s="831" t="str">
        <f t="shared" ca="1" si="138"/>
        <v>Electric tab Row 144-154 plus Row 188-198 for Coal IGCC when Inputs tab E710 = WECC</v>
      </c>
    </row>
    <row r="638" spans="19:29" x14ac:dyDescent="0.4">
      <c r="S638" s="428" t="s">
        <v>49</v>
      </c>
      <c r="T638" s="375" t="s">
        <v>415</v>
      </c>
      <c r="U638" s="832" t="str">
        <f t="shared" ca="1" si="135"/>
        <v>WECC</v>
      </c>
      <c r="V638" s="375" t="s">
        <v>53</v>
      </c>
      <c r="X638" s="824">
        <f t="shared" si="130"/>
        <v>0.39</v>
      </c>
      <c r="Y638" s="375" t="s">
        <v>391</v>
      </c>
      <c r="Z638" s="375" t="s">
        <v>401</v>
      </c>
      <c r="AA638" s="378">
        <f t="shared" si="139"/>
        <v>8.501822233971292E-6</v>
      </c>
      <c r="AB638" s="375" t="s">
        <v>399</v>
      </c>
      <c r="AC638" s="831" t="str">
        <f t="shared" ca="1" si="138"/>
        <v>Electric tab Row 144-154 plus Row 188-198 for Coal IGCC when Inputs tab E710 = WECC</v>
      </c>
    </row>
    <row r="639" spans="19:29" x14ac:dyDescent="0.4">
      <c r="S639" s="428" t="s">
        <v>49</v>
      </c>
      <c r="T639" s="375" t="s">
        <v>415</v>
      </c>
      <c r="U639" s="832" t="str">
        <f t="shared" ca="1" si="135"/>
        <v>WECC</v>
      </c>
      <c r="V639" s="375" t="s">
        <v>53</v>
      </c>
      <c r="X639" s="824">
        <f t="shared" si="130"/>
        <v>0.39</v>
      </c>
      <c r="Y639" s="375" t="s">
        <v>392</v>
      </c>
      <c r="Z639" s="375" t="s">
        <v>401</v>
      </c>
      <c r="AA639" s="378">
        <f t="shared" si="139"/>
        <v>7.738605083349976E-6</v>
      </c>
      <c r="AB639" s="375" t="s">
        <v>399</v>
      </c>
      <c r="AC639" s="831" t="str">
        <f t="shared" ca="1" si="138"/>
        <v>Electric tab Row 144-154 plus Row 188-198 for Coal IGCC when Inputs tab E710 = WECC</v>
      </c>
    </row>
    <row r="640" spans="19:29" x14ac:dyDescent="0.4">
      <c r="S640" s="428" t="s">
        <v>49</v>
      </c>
      <c r="T640" s="375" t="s">
        <v>415</v>
      </c>
      <c r="U640" s="832" t="str">
        <f t="shared" ca="1" si="135"/>
        <v>WECC</v>
      </c>
      <c r="V640" s="375" t="s">
        <v>53</v>
      </c>
      <c r="X640" s="824">
        <f t="shared" si="130"/>
        <v>0.39</v>
      </c>
      <c r="Y640" s="375" t="s">
        <v>393</v>
      </c>
      <c r="Z640" s="375" t="s">
        <v>401</v>
      </c>
      <c r="AA640" s="378">
        <f t="shared" si="139"/>
        <v>3.5993377949097536E-7</v>
      </c>
      <c r="AB640" s="375" t="s">
        <v>399</v>
      </c>
      <c r="AC640" s="831" t="str">
        <f t="shared" ca="1" si="138"/>
        <v>Electric tab Row 144-154 plus Row 188-198 for Coal IGCC when Inputs tab E710 = WECC</v>
      </c>
    </row>
    <row r="641" spans="19:29" x14ac:dyDescent="0.4">
      <c r="S641" s="428" t="s">
        <v>49</v>
      </c>
      <c r="T641" s="375" t="s">
        <v>415</v>
      </c>
      <c r="U641" s="832" t="str">
        <f t="shared" ca="1" si="135"/>
        <v>WECC</v>
      </c>
      <c r="V641" s="375" t="s">
        <v>53</v>
      </c>
      <c r="X641" s="824">
        <f t="shared" si="130"/>
        <v>0.39</v>
      </c>
      <c r="Y641" s="375" t="s">
        <v>394</v>
      </c>
      <c r="Z641" s="375" t="s">
        <v>401</v>
      </c>
      <c r="AA641" s="378">
        <f t="shared" si="139"/>
        <v>6.7934052968836616E-7</v>
      </c>
      <c r="AB641" s="375" t="s">
        <v>399</v>
      </c>
      <c r="AC641" s="831" t="str">
        <f t="shared" ca="1" si="138"/>
        <v>Electric tab Row 144-154 plus Row 188-198 for Coal IGCC when Inputs tab E710 = WECC</v>
      </c>
    </row>
    <row r="642" spans="19:29" x14ac:dyDescent="0.4">
      <c r="S642" s="428" t="s">
        <v>49</v>
      </c>
      <c r="T642" s="375" t="s">
        <v>415</v>
      </c>
      <c r="U642" s="832" t="str">
        <f t="shared" ca="1" si="135"/>
        <v>WECC</v>
      </c>
      <c r="V642" s="375" t="s">
        <v>53</v>
      </c>
      <c r="X642" s="824">
        <f t="shared" si="130"/>
        <v>0.39</v>
      </c>
      <c r="Y642" s="375" t="s">
        <v>395</v>
      </c>
      <c r="Z642" s="375" t="s">
        <v>401</v>
      </c>
      <c r="AA642" s="378">
        <f t="shared" si="139"/>
        <v>1.0288504837070885E-5</v>
      </c>
      <c r="AB642" s="375" t="s">
        <v>399</v>
      </c>
      <c r="AC642" s="831" t="str">
        <f t="shared" ca="1" si="138"/>
        <v>Electric tab Row 144-154 plus Row 188-198 for Coal IGCC when Inputs tab E710 = WECC</v>
      </c>
    </row>
    <row r="643" spans="19:29" x14ac:dyDescent="0.4">
      <c r="S643" s="428" t="s">
        <v>49</v>
      </c>
      <c r="T643" s="375" t="s">
        <v>415</v>
      </c>
      <c r="U643" s="832" t="str">
        <f t="shared" ca="1" si="135"/>
        <v>WECC</v>
      </c>
      <c r="V643" s="375" t="s">
        <v>53</v>
      </c>
      <c r="X643" s="824">
        <f t="shared" si="130"/>
        <v>0.39</v>
      </c>
      <c r="Y643" s="375" t="s">
        <v>396</v>
      </c>
      <c r="Z643" s="375" t="s">
        <v>401</v>
      </c>
      <c r="AA643" s="378">
        <f t="shared" si="139"/>
        <v>1.3507889644072333E-5</v>
      </c>
      <c r="AB643" s="375" t="s">
        <v>399</v>
      </c>
      <c r="AC643" s="831" t="str">
        <f t="shared" ca="1" si="138"/>
        <v>Electric tab Row 144-154 plus Row 188-198 for Coal IGCC when Inputs tab E710 = WECC</v>
      </c>
    </row>
    <row r="644" spans="19:29" x14ac:dyDescent="0.4">
      <c r="S644" s="428" t="s">
        <v>49</v>
      </c>
      <c r="T644" s="375" t="s">
        <v>415</v>
      </c>
      <c r="U644" s="832" t="str">
        <f t="shared" ca="1" si="135"/>
        <v>WECC</v>
      </c>
      <c r="V644" s="375" t="s">
        <v>53</v>
      </c>
      <c r="X644" s="824">
        <f t="shared" si="130"/>
        <v>0.39</v>
      </c>
      <c r="Y644" s="375" t="s">
        <v>397</v>
      </c>
      <c r="Z644" s="375" t="s">
        <v>401</v>
      </c>
      <c r="AA644" s="378">
        <f t="shared" si="139"/>
        <v>1.1568014248329361</v>
      </c>
      <c r="AB644" s="375" t="s">
        <v>399</v>
      </c>
      <c r="AC644" s="831" t="str">
        <f t="shared" ca="1" si="138"/>
        <v>Electric tab Row 144-154 plus Row 188-198 for Coal IGCC when Inputs tab E710 = WECC</v>
      </c>
    </row>
    <row r="645" spans="19:29" x14ac:dyDescent="0.4">
      <c r="S645" s="428" t="s">
        <v>49</v>
      </c>
      <c r="T645" s="375" t="s">
        <v>415</v>
      </c>
      <c r="U645" s="832" t="str">
        <f t="shared" ca="1" si="135"/>
        <v>WECC</v>
      </c>
      <c r="V645" s="375" t="s">
        <v>406</v>
      </c>
      <c r="W645" s="375" t="str">
        <f>CONCATENATE(TEXT($C$71,"0%"), $A$71, "_", TEXT($C$72,"0%"),$A$72)</f>
        <v>100%Boiler_0%IGCC</v>
      </c>
      <c r="X645" s="824">
        <f>$D$70</f>
        <v>0.34699999999999998</v>
      </c>
      <c r="Y645" s="375" t="s">
        <v>411</v>
      </c>
      <c r="Z645" s="375" t="s">
        <v>400</v>
      </c>
      <c r="AA645" s="761">
        <f>F140/10^6</f>
        <v>2.8818443804034586</v>
      </c>
      <c r="AB645" s="375" t="s">
        <v>398</v>
      </c>
      <c r="AC645" s="831" t="str">
        <f ca="1">CONCATENATE("Electric tab Row 138 for ", S645, " ", V645, " when Inputs tab E710 = ", U645)</f>
        <v>Electric tab Row 138 for Coal Mix when Inputs tab E710 = WECC</v>
      </c>
    </row>
    <row r="646" spans="19:29" x14ac:dyDescent="0.4">
      <c r="S646" s="428" t="s">
        <v>49</v>
      </c>
      <c r="T646" s="375" t="s">
        <v>415</v>
      </c>
      <c r="U646" s="832" t="str">
        <f t="shared" ca="1" si="135"/>
        <v>WECC</v>
      </c>
      <c r="V646" s="375" t="s">
        <v>406</v>
      </c>
      <c r="W646" s="375" t="str">
        <f t="shared" ref="W646:W667" si="140">CONCATENATE(TEXT($C$71,"0%"), $A$71, "_", TEXT($C$72,"0%"),$A$72)</f>
        <v>100%Boiler_0%IGCC</v>
      </c>
      <c r="X646" s="824">
        <f t="shared" ref="X646:X667" si="141">$D$70</f>
        <v>0.34699999999999998</v>
      </c>
      <c r="Y646" s="375" t="s">
        <v>387</v>
      </c>
      <c r="Z646" s="375" t="s">
        <v>400</v>
      </c>
      <c r="AA646" s="763">
        <f>F145/1000/10^6/0.000293071</f>
        <v>1.5000003554315054E-5</v>
      </c>
      <c r="AB646" s="375" t="s">
        <v>399</v>
      </c>
      <c r="AC646" s="831" t="str">
        <f t="shared" ref="AC646:AC656" ca="1" si="142">CONCATENATE("Electric tab Row 144-154 for ", S646, " ", V646, " when Inputs tab E710 = ", U646)</f>
        <v>Electric tab Row 144-154 for Coal Mix when Inputs tab E710 = WECC</v>
      </c>
    </row>
    <row r="647" spans="19:29" x14ac:dyDescent="0.4">
      <c r="S647" s="428" t="s">
        <v>49</v>
      </c>
      <c r="T647" s="375" t="s">
        <v>415</v>
      </c>
      <c r="U647" s="832" t="str">
        <f t="shared" ca="1" si="135"/>
        <v>WECC</v>
      </c>
      <c r="V647" s="375" t="s">
        <v>406</v>
      </c>
      <c r="W647" s="375" t="str">
        <f t="shared" si="140"/>
        <v>100%Boiler_0%IGCC</v>
      </c>
      <c r="X647" s="824">
        <f t="shared" si="141"/>
        <v>0.34699999999999998</v>
      </c>
      <c r="Y647" s="375" t="s">
        <v>388</v>
      </c>
      <c r="Z647" s="375" t="s">
        <v>400</v>
      </c>
      <c r="AA647" s="763">
        <f t="shared" ref="AA647:AA656" si="143">F146/1000/10^6/0.000293071</f>
        <v>1.2700003009320077E-4</v>
      </c>
      <c r="AB647" s="375" t="s">
        <v>399</v>
      </c>
      <c r="AC647" s="831" t="str">
        <f t="shared" ca="1" si="142"/>
        <v>Electric tab Row 144-154 for Coal Mix when Inputs tab E710 = WECC</v>
      </c>
    </row>
    <row r="648" spans="19:29" x14ac:dyDescent="0.4">
      <c r="S648" s="428" t="s">
        <v>49</v>
      </c>
      <c r="T648" s="375" t="s">
        <v>415</v>
      </c>
      <c r="U648" s="832" t="str">
        <f t="shared" ca="1" si="135"/>
        <v>WECC</v>
      </c>
      <c r="V648" s="375" t="s">
        <v>406</v>
      </c>
      <c r="W648" s="375" t="str">
        <f t="shared" si="140"/>
        <v>100%Boiler_0%IGCC</v>
      </c>
      <c r="X648" s="824">
        <f t="shared" si="141"/>
        <v>0.34699999999999998</v>
      </c>
      <c r="Y648" s="375" t="s">
        <v>389</v>
      </c>
      <c r="Z648" s="375" t="s">
        <v>400</v>
      </c>
      <c r="AA648" s="763">
        <f t="shared" si="143"/>
        <v>1.4930003537728248E-3</v>
      </c>
      <c r="AB648" s="375" t="s">
        <v>399</v>
      </c>
      <c r="AC648" s="831" t="str">
        <f t="shared" ca="1" si="142"/>
        <v>Electric tab Row 144-154 for Coal Mix when Inputs tab E710 = WECC</v>
      </c>
    </row>
    <row r="649" spans="19:29" x14ac:dyDescent="0.4">
      <c r="S649" s="428" t="s">
        <v>49</v>
      </c>
      <c r="T649" s="375" t="s">
        <v>415</v>
      </c>
      <c r="U649" s="832" t="str">
        <f t="shared" ca="1" si="135"/>
        <v>WECC</v>
      </c>
      <c r="V649" s="375" t="s">
        <v>406</v>
      </c>
      <c r="W649" s="375" t="str">
        <f t="shared" si="140"/>
        <v>100%Boiler_0%IGCC</v>
      </c>
      <c r="X649" s="824">
        <f t="shared" si="141"/>
        <v>0.34699999999999998</v>
      </c>
      <c r="Y649" s="375" t="s">
        <v>390</v>
      </c>
      <c r="Z649" s="375" t="s">
        <v>400</v>
      </c>
      <c r="AA649" s="763">
        <f t="shared" si="143"/>
        <v>3.9900009454478037E-4</v>
      </c>
      <c r="AB649" s="375" t="s">
        <v>399</v>
      </c>
      <c r="AC649" s="831" t="str">
        <f t="shared" ca="1" si="142"/>
        <v>Electric tab Row 144-154 for Coal Mix when Inputs tab E710 = WECC</v>
      </c>
    </row>
    <row r="650" spans="19:29" x14ac:dyDescent="0.4">
      <c r="S650" s="428" t="s">
        <v>49</v>
      </c>
      <c r="T650" s="375" t="s">
        <v>415</v>
      </c>
      <c r="U650" s="832" t="str">
        <f t="shared" ca="1" si="135"/>
        <v>WECC</v>
      </c>
      <c r="V650" s="375" t="s">
        <v>406</v>
      </c>
      <c r="W650" s="375" t="str">
        <f t="shared" si="140"/>
        <v>100%Boiler_0%IGCC</v>
      </c>
      <c r="X650" s="824">
        <f t="shared" si="141"/>
        <v>0.34699999999999998</v>
      </c>
      <c r="Y650" s="375" t="s">
        <v>391</v>
      </c>
      <c r="Z650" s="375" t="s">
        <v>400</v>
      </c>
      <c r="AA650" s="763">
        <f t="shared" si="143"/>
        <v>2.4700005852772118E-4</v>
      </c>
      <c r="AB650" s="375" t="s">
        <v>399</v>
      </c>
      <c r="AC650" s="831" t="str">
        <f t="shared" ca="1" si="142"/>
        <v>Electric tab Row 144-154 for Coal Mix when Inputs tab E710 = WECC</v>
      </c>
    </row>
    <row r="651" spans="19:29" x14ac:dyDescent="0.4">
      <c r="S651" s="428" t="s">
        <v>49</v>
      </c>
      <c r="T651" s="375" t="s">
        <v>415</v>
      </c>
      <c r="U651" s="832" t="str">
        <f t="shared" ca="1" si="135"/>
        <v>WECC</v>
      </c>
      <c r="V651" s="375" t="s">
        <v>406</v>
      </c>
      <c r="W651" s="375" t="str">
        <f t="shared" si="140"/>
        <v>100%Boiler_0%IGCC</v>
      </c>
      <c r="X651" s="824">
        <f t="shared" si="141"/>
        <v>0.34699999999999998</v>
      </c>
      <c r="Y651" s="375" t="s">
        <v>392</v>
      </c>
      <c r="Z651" s="375" t="s">
        <v>400</v>
      </c>
      <c r="AA651" s="763">
        <f t="shared" si="143"/>
        <v>1.0310002442999212E-3</v>
      </c>
      <c r="AB651" s="375" t="s">
        <v>399</v>
      </c>
      <c r="AC651" s="831" t="str">
        <f t="shared" ca="1" si="142"/>
        <v>Electric tab Row 144-154 for Coal Mix when Inputs tab E710 = WECC</v>
      </c>
    </row>
    <row r="652" spans="19:29" x14ac:dyDescent="0.4">
      <c r="S652" s="428" t="s">
        <v>49</v>
      </c>
      <c r="T652" s="375" t="s">
        <v>415</v>
      </c>
      <c r="U652" s="832" t="str">
        <f t="shared" ca="1" si="135"/>
        <v>WECC</v>
      </c>
      <c r="V652" s="375" t="s">
        <v>406</v>
      </c>
      <c r="W652" s="375" t="str">
        <f t="shared" si="140"/>
        <v>100%Boiler_0%IGCC</v>
      </c>
      <c r="X652" s="824">
        <f t="shared" si="141"/>
        <v>0.34699999999999998</v>
      </c>
      <c r="Y652" s="375" t="s">
        <v>393</v>
      </c>
      <c r="Z652" s="375" t="s">
        <v>400</v>
      </c>
      <c r="AA652" s="763">
        <f t="shared" si="143"/>
        <v>1.0621002516692011E-5</v>
      </c>
      <c r="AB652" s="375" t="s">
        <v>399</v>
      </c>
      <c r="AC652" s="831" t="str">
        <f t="shared" ca="1" si="142"/>
        <v>Electric tab Row 144-154 for Coal Mix when Inputs tab E710 = WECC</v>
      </c>
    </row>
    <row r="653" spans="19:29" x14ac:dyDescent="0.4">
      <c r="S653" s="428" t="s">
        <v>49</v>
      </c>
      <c r="T653" s="375" t="s">
        <v>415</v>
      </c>
      <c r="U653" s="832" t="str">
        <f t="shared" ca="1" si="135"/>
        <v>WECC</v>
      </c>
      <c r="V653" s="375" t="s">
        <v>406</v>
      </c>
      <c r="W653" s="375" t="str">
        <f t="shared" si="140"/>
        <v>100%Boiler_0%IGCC</v>
      </c>
      <c r="X653" s="824">
        <f t="shared" si="141"/>
        <v>0.34699999999999998</v>
      </c>
      <c r="Y653" s="375" t="s">
        <v>394</v>
      </c>
      <c r="Z653" s="375" t="s">
        <v>400</v>
      </c>
      <c r="AA653" s="763">
        <f t="shared" si="143"/>
        <v>2.0007004740745414E-5</v>
      </c>
      <c r="AB653" s="375" t="s">
        <v>399</v>
      </c>
      <c r="AC653" s="831" t="str">
        <f t="shared" ca="1" si="142"/>
        <v>Electric tab Row 144-154 for Coal Mix when Inputs tab E710 = WECC</v>
      </c>
    </row>
    <row r="654" spans="19:29" x14ac:dyDescent="0.4">
      <c r="S654" s="428" t="s">
        <v>49</v>
      </c>
      <c r="T654" s="375" t="s">
        <v>415</v>
      </c>
      <c r="U654" s="832" t="str">
        <f t="shared" ca="1" si="135"/>
        <v>WECC</v>
      </c>
      <c r="V654" s="375" t="s">
        <v>406</v>
      </c>
      <c r="W654" s="375" t="str">
        <f t="shared" si="140"/>
        <v>100%Boiler_0%IGCC</v>
      </c>
      <c r="X654" s="824">
        <f t="shared" si="141"/>
        <v>0.34699999999999998</v>
      </c>
      <c r="Y654" s="375" t="s">
        <v>395</v>
      </c>
      <c r="Z654" s="375" t="s">
        <v>400</v>
      </c>
      <c r="AA654" s="763">
        <f t="shared" si="143"/>
        <v>1.000000236954337E-5</v>
      </c>
      <c r="AB654" s="375" t="s">
        <v>399</v>
      </c>
      <c r="AC654" s="831" t="str">
        <f t="shared" ca="1" si="142"/>
        <v>Electric tab Row 144-154 for Coal Mix when Inputs tab E710 = WECC</v>
      </c>
    </row>
    <row r="655" spans="19:29" x14ac:dyDescent="0.4">
      <c r="S655" s="428" t="s">
        <v>49</v>
      </c>
      <c r="T655" s="375" t="s">
        <v>415</v>
      </c>
      <c r="U655" s="832" t="str">
        <f t="shared" ca="1" si="135"/>
        <v>WECC</v>
      </c>
      <c r="V655" s="375" t="s">
        <v>406</v>
      </c>
      <c r="W655" s="375" t="str">
        <f t="shared" si="140"/>
        <v>100%Boiler_0%IGCC</v>
      </c>
      <c r="X655" s="824">
        <f t="shared" si="141"/>
        <v>0.34699999999999998</v>
      </c>
      <c r="Y655" s="375" t="s">
        <v>396</v>
      </c>
      <c r="Z655" s="375" t="s">
        <v>400</v>
      </c>
      <c r="AA655" s="763">
        <f t="shared" si="143"/>
        <v>1.6000003791269388E-5</v>
      </c>
      <c r="AB655" s="375" t="s">
        <v>399</v>
      </c>
      <c r="AC655" s="831" t="str">
        <f t="shared" ca="1" si="142"/>
        <v>Electric tab Row 144-154 for Coal Mix when Inputs tab E710 = WECC</v>
      </c>
    </row>
    <row r="656" spans="19:29" x14ac:dyDescent="0.4">
      <c r="S656" s="428" t="s">
        <v>49</v>
      </c>
      <c r="T656" s="375" t="s">
        <v>415</v>
      </c>
      <c r="U656" s="832" t="str">
        <f t="shared" ca="1" si="135"/>
        <v>WECC</v>
      </c>
      <c r="V656" s="375" t="s">
        <v>406</v>
      </c>
      <c r="W656" s="375" t="str">
        <f t="shared" si="140"/>
        <v>100%Boiler_0%IGCC</v>
      </c>
      <c r="X656" s="824">
        <f t="shared" si="141"/>
        <v>0.34699999999999998</v>
      </c>
      <c r="Y656" s="375" t="s">
        <v>397</v>
      </c>
      <c r="Z656" s="375" t="s">
        <v>400</v>
      </c>
      <c r="AA656" s="763">
        <f t="shared" si="143"/>
        <v>1.2986840744254291</v>
      </c>
      <c r="AB656" s="375" t="s">
        <v>399</v>
      </c>
      <c r="AC656" s="831" t="str">
        <f t="shared" ca="1" si="142"/>
        <v>Electric tab Row 144-154 for Coal Mix when Inputs tab E710 = WECC</v>
      </c>
    </row>
    <row r="657" spans="19:29" x14ac:dyDescent="0.4">
      <c r="S657" s="428" t="s">
        <v>49</v>
      </c>
      <c r="T657" s="375" t="s">
        <v>415</v>
      </c>
      <c r="U657" s="832" t="str">
        <f t="shared" ca="1" si="135"/>
        <v>WECC</v>
      </c>
      <c r="V657" s="375" t="s">
        <v>406</v>
      </c>
      <c r="W657" s="375" t="str">
        <f t="shared" si="140"/>
        <v>100%Boiler_0%IGCC</v>
      </c>
      <c r="X657" s="824">
        <f t="shared" si="141"/>
        <v>0.34699999999999998</v>
      </c>
      <c r="Y657" s="375" t="s">
        <v>387</v>
      </c>
      <c r="Z657" s="375" t="s">
        <v>401</v>
      </c>
      <c r="AA657" s="378">
        <f>(F145+F189)/1000/10^6/0.000293071</f>
        <v>1.5811812112472456E-5</v>
      </c>
      <c r="AB657" s="375" t="s">
        <v>399</v>
      </c>
      <c r="AC657" s="831" t="str">
        <f t="shared" ref="AC657:AC667" ca="1" si="144">CONCATENATE("Electric tab Row 144-154 plus Row 188-198 for ", S657, " ", V657, " when Inputs tab E710 = ", U657)</f>
        <v>Electric tab Row 144-154 plus Row 188-198 for Coal Mix when Inputs tab E710 = WECC</v>
      </c>
    </row>
    <row r="658" spans="19:29" x14ac:dyDescent="0.4">
      <c r="S658" s="428" t="s">
        <v>49</v>
      </c>
      <c r="T658" s="375" t="s">
        <v>415</v>
      </c>
      <c r="U658" s="832" t="str">
        <f t="shared" ca="1" si="135"/>
        <v>WECC</v>
      </c>
      <c r="V658" s="375" t="s">
        <v>406</v>
      </c>
      <c r="W658" s="375" t="str">
        <f t="shared" si="140"/>
        <v>100%Boiler_0%IGCC</v>
      </c>
      <c r="X658" s="824">
        <f t="shared" si="141"/>
        <v>0.34699999999999998</v>
      </c>
      <c r="Y658" s="375" t="s">
        <v>388</v>
      </c>
      <c r="Z658" s="375" t="s">
        <v>401</v>
      </c>
      <c r="AA658" s="378">
        <f t="shared" ref="AA658:AA667" si="145">(F146+F190)/1000/10^6/0.000293071</f>
        <v>1.3246175578142942E-4</v>
      </c>
      <c r="AB658" s="375" t="s">
        <v>399</v>
      </c>
      <c r="AC658" s="831" t="str">
        <f t="shared" ca="1" si="144"/>
        <v>Electric tab Row 144-154 plus Row 188-198 for Coal Mix when Inputs tab E710 = WECC</v>
      </c>
    </row>
    <row r="659" spans="19:29" x14ac:dyDescent="0.4">
      <c r="S659" s="428" t="s">
        <v>49</v>
      </c>
      <c r="T659" s="375" t="s">
        <v>415</v>
      </c>
      <c r="U659" s="832" t="str">
        <f t="shared" ca="1" si="135"/>
        <v>WECC</v>
      </c>
      <c r="V659" s="375" t="s">
        <v>406</v>
      </c>
      <c r="W659" s="375" t="str">
        <f t="shared" si="140"/>
        <v>100%Boiler_0%IGCC</v>
      </c>
      <c r="X659" s="824">
        <f t="shared" si="141"/>
        <v>0.34699999999999998</v>
      </c>
      <c r="Y659" s="375" t="s">
        <v>389</v>
      </c>
      <c r="Z659" s="375" t="s">
        <v>401</v>
      </c>
      <c r="AA659" s="378">
        <f t="shared" si="145"/>
        <v>1.4938287265704867E-3</v>
      </c>
      <c r="AB659" s="375" t="s">
        <v>399</v>
      </c>
      <c r="AC659" s="831" t="str">
        <f t="shared" ca="1" si="144"/>
        <v>Electric tab Row 144-154 plus Row 188-198 for Coal Mix when Inputs tab E710 = WECC</v>
      </c>
    </row>
    <row r="660" spans="19:29" x14ac:dyDescent="0.4">
      <c r="S660" s="428" t="s">
        <v>49</v>
      </c>
      <c r="T660" s="375" t="s">
        <v>415</v>
      </c>
      <c r="U660" s="832" t="str">
        <f t="shared" ca="1" si="135"/>
        <v>WECC</v>
      </c>
      <c r="V660" s="375" t="s">
        <v>406</v>
      </c>
      <c r="W660" s="375" t="str">
        <f t="shared" si="140"/>
        <v>100%Boiler_0%IGCC</v>
      </c>
      <c r="X660" s="824">
        <f t="shared" si="141"/>
        <v>0.34699999999999998</v>
      </c>
      <c r="Y660" s="375" t="s">
        <v>390</v>
      </c>
      <c r="Z660" s="375" t="s">
        <v>401</v>
      </c>
      <c r="AA660" s="378">
        <f t="shared" si="145"/>
        <v>3.99502273398809E-4</v>
      </c>
      <c r="AB660" s="375" t="s">
        <v>399</v>
      </c>
      <c r="AC660" s="831" t="str">
        <f t="shared" ca="1" si="144"/>
        <v>Electric tab Row 144-154 plus Row 188-198 for Coal Mix when Inputs tab E710 = WECC</v>
      </c>
    </row>
    <row r="661" spans="19:29" x14ac:dyDescent="0.4">
      <c r="S661" s="428" t="s">
        <v>49</v>
      </c>
      <c r="T661" s="375" t="s">
        <v>415</v>
      </c>
      <c r="U661" s="832" t="str">
        <f t="shared" ca="1" si="135"/>
        <v>WECC</v>
      </c>
      <c r="V661" s="375" t="s">
        <v>406</v>
      </c>
      <c r="W661" s="375" t="str">
        <f t="shared" si="140"/>
        <v>100%Boiler_0%IGCC</v>
      </c>
      <c r="X661" s="824">
        <f t="shared" si="141"/>
        <v>0.34699999999999998</v>
      </c>
      <c r="Y661" s="375" t="s">
        <v>391</v>
      </c>
      <c r="Z661" s="375" t="s">
        <v>401</v>
      </c>
      <c r="AA661" s="378">
        <f t="shared" si="145"/>
        <v>2.4723187880208009E-4</v>
      </c>
      <c r="AB661" s="375" t="s">
        <v>399</v>
      </c>
      <c r="AC661" s="831" t="str">
        <f t="shared" ca="1" si="144"/>
        <v>Electric tab Row 144-154 plus Row 188-198 for Coal Mix when Inputs tab E710 = WECC</v>
      </c>
    </row>
    <row r="662" spans="19:29" x14ac:dyDescent="0.4">
      <c r="S662" s="428" t="s">
        <v>49</v>
      </c>
      <c r="T662" s="375" t="s">
        <v>415</v>
      </c>
      <c r="U662" s="832" t="str">
        <f t="shared" ca="1" si="135"/>
        <v>WECC</v>
      </c>
      <c r="V662" s="375" t="s">
        <v>406</v>
      </c>
      <c r="W662" s="375" t="str">
        <f t="shared" si="140"/>
        <v>100%Boiler_0%IGCC</v>
      </c>
      <c r="X662" s="824">
        <f t="shared" si="141"/>
        <v>0.34699999999999998</v>
      </c>
      <c r="Y662" s="375" t="s">
        <v>392</v>
      </c>
      <c r="Z662" s="375" t="s">
        <v>401</v>
      </c>
      <c r="AA662" s="378">
        <f t="shared" si="145"/>
        <v>1.0338288482198254E-3</v>
      </c>
      <c r="AB662" s="375" t="s">
        <v>399</v>
      </c>
      <c r="AC662" s="831" t="str">
        <f t="shared" ca="1" si="144"/>
        <v>Electric tab Row 144-154 plus Row 188-198 for Coal Mix when Inputs tab E710 = WECC</v>
      </c>
    </row>
    <row r="663" spans="19:29" x14ac:dyDescent="0.4">
      <c r="S663" s="428" t="s">
        <v>49</v>
      </c>
      <c r="T663" s="375" t="s">
        <v>415</v>
      </c>
      <c r="U663" s="832" t="str">
        <f t="shared" ca="1" si="135"/>
        <v>WECC</v>
      </c>
      <c r="V663" s="375" t="s">
        <v>406</v>
      </c>
      <c r="W663" s="375" t="str">
        <f t="shared" si="140"/>
        <v>100%Boiler_0%IGCC</v>
      </c>
      <c r="X663" s="824">
        <f t="shared" si="141"/>
        <v>0.34699999999999998</v>
      </c>
      <c r="Y663" s="375" t="s">
        <v>393</v>
      </c>
      <c r="Z663" s="375" t="s">
        <v>401</v>
      </c>
      <c r="AA663" s="378">
        <f t="shared" si="145"/>
        <v>1.0625326211919653E-5</v>
      </c>
      <c r="AB663" s="375" t="s">
        <v>399</v>
      </c>
      <c r="AC663" s="831" t="str">
        <f t="shared" ca="1" si="144"/>
        <v>Electric tab Row 144-154 plus Row 188-198 for Coal Mix when Inputs tab E710 = WECC</v>
      </c>
    </row>
    <row r="664" spans="19:29" x14ac:dyDescent="0.4">
      <c r="S664" s="428" t="s">
        <v>49</v>
      </c>
      <c r="T664" s="375" t="s">
        <v>415</v>
      </c>
      <c r="U664" s="832" t="str">
        <f t="shared" ca="1" si="135"/>
        <v>WECC</v>
      </c>
      <c r="V664" s="375" t="s">
        <v>406</v>
      </c>
      <c r="W664" s="375" t="str">
        <f t="shared" si="140"/>
        <v>100%Boiler_0%IGCC</v>
      </c>
      <c r="X664" s="824">
        <f t="shared" si="141"/>
        <v>0.34699999999999998</v>
      </c>
      <c r="Y664" s="375" t="s">
        <v>394</v>
      </c>
      <c r="Z664" s="375" t="s">
        <v>401</v>
      </c>
      <c r="AA664" s="378">
        <f t="shared" si="145"/>
        <v>2.0016475111705179E-5</v>
      </c>
      <c r="AB664" s="375" t="s">
        <v>399</v>
      </c>
      <c r="AC664" s="831" t="str">
        <f t="shared" ca="1" si="144"/>
        <v>Electric tab Row 144-154 plus Row 188-198 for Coal Mix when Inputs tab E710 = WECC</v>
      </c>
    </row>
    <row r="665" spans="19:29" x14ac:dyDescent="0.4">
      <c r="S665" s="428" t="s">
        <v>49</v>
      </c>
      <c r="T665" s="375" t="s">
        <v>415</v>
      </c>
      <c r="U665" s="832" t="str">
        <f t="shared" ca="1" si="135"/>
        <v>WECC</v>
      </c>
      <c r="V665" s="375" t="s">
        <v>406</v>
      </c>
      <c r="W665" s="375" t="str">
        <f t="shared" si="140"/>
        <v>100%Boiler_0%IGCC</v>
      </c>
      <c r="X665" s="824">
        <f t="shared" si="141"/>
        <v>0.34699999999999998</v>
      </c>
      <c r="Y665" s="375" t="s">
        <v>395</v>
      </c>
      <c r="Z665" s="375" t="s">
        <v>401</v>
      </c>
      <c r="AA665" s="378">
        <f t="shared" si="145"/>
        <v>1.1288505074025222E-5</v>
      </c>
      <c r="AB665" s="375" t="s">
        <v>399</v>
      </c>
      <c r="AC665" s="831" t="str">
        <f t="shared" ca="1" si="144"/>
        <v>Electric tab Row 144-154 plus Row 188-198 for Coal Mix when Inputs tab E710 = WECC</v>
      </c>
    </row>
    <row r="666" spans="19:29" x14ac:dyDescent="0.4">
      <c r="S666" s="428" t="s">
        <v>49</v>
      </c>
      <c r="T666" s="375" t="s">
        <v>415</v>
      </c>
      <c r="U666" s="832" t="str">
        <f t="shared" ca="1" si="135"/>
        <v>WECC</v>
      </c>
      <c r="V666" s="375" t="s">
        <v>406</v>
      </c>
      <c r="W666" s="375" t="str">
        <f t="shared" si="140"/>
        <v>100%Boiler_0%IGCC</v>
      </c>
      <c r="X666" s="824">
        <f t="shared" si="141"/>
        <v>0.34699999999999998</v>
      </c>
      <c r="Y666" s="375" t="s">
        <v>396</v>
      </c>
      <c r="Z666" s="375" t="s">
        <v>401</v>
      </c>
      <c r="AA666" s="378">
        <f t="shared" si="145"/>
        <v>1.6007890236458171E-5</v>
      </c>
      <c r="AB666" s="375" t="s">
        <v>399</v>
      </c>
      <c r="AC666" s="831" t="str">
        <f t="shared" ca="1" si="144"/>
        <v>Electric tab Row 144-154 plus Row 188-198 for Coal Mix when Inputs tab E710 = WECC</v>
      </c>
    </row>
    <row r="667" spans="19:29" x14ac:dyDescent="0.4">
      <c r="S667" s="428" t="s">
        <v>49</v>
      </c>
      <c r="T667" s="375" t="s">
        <v>415</v>
      </c>
      <c r="U667" s="832" t="str">
        <f t="shared" ca="1" si="135"/>
        <v>WECC</v>
      </c>
      <c r="V667" s="375" t="s">
        <v>406</v>
      </c>
      <c r="W667" s="375" t="str">
        <f t="shared" si="140"/>
        <v>100%Boiler_0%IGCC</v>
      </c>
      <c r="X667" s="824">
        <f t="shared" si="141"/>
        <v>0.34699999999999998</v>
      </c>
      <c r="Y667" s="375" t="s">
        <v>397</v>
      </c>
      <c r="Z667" s="375" t="s">
        <v>401</v>
      </c>
      <c r="AA667" s="378">
        <f t="shared" si="145"/>
        <v>1.2997356762405243</v>
      </c>
      <c r="AB667" s="375" t="s">
        <v>399</v>
      </c>
      <c r="AC667" s="831" t="str">
        <f t="shared" ca="1" si="144"/>
        <v>Electric tab Row 144-154 plus Row 188-198 for Coal Mix when Inputs tab E710 = WECC</v>
      </c>
    </row>
    <row r="668" spans="19:29" x14ac:dyDescent="0.4">
      <c r="S668" s="428" t="s">
        <v>49</v>
      </c>
      <c r="T668" s="375" t="s">
        <v>416</v>
      </c>
      <c r="U668" s="375" t="str">
        <f t="shared" ref="U668:U699" ca="1" si="146">MID(CELL("filename",K139),FIND("]",CELL("filename",K139))+1,256)</f>
        <v>WECC</v>
      </c>
      <c r="V668" s="375" t="s">
        <v>52</v>
      </c>
      <c r="X668" s="824">
        <f t="shared" ref="X668:X713" si="147">INDEX($D$71:$D$72,MATCH(V668,$A$71:$A$72,0))</f>
        <v>0.34699999999999998</v>
      </c>
      <c r="Y668" s="375" t="s">
        <v>411</v>
      </c>
      <c r="Z668" s="375" t="s">
        <v>400</v>
      </c>
      <c r="AA668" s="761">
        <f>P140/10^6</f>
        <v>2.8818443804034586</v>
      </c>
      <c r="AB668" s="375" t="s">
        <v>398</v>
      </c>
      <c r="AC668" s="831" t="str">
        <f ca="1">CONCATENATE("Electric tab Row 138 for ", S668, " ", V668, " when Inputs tab E710 = ", U668)</f>
        <v>Electric tab Row 138 for Coal Boiler when Inputs tab E710 = WECC</v>
      </c>
    </row>
    <row r="669" spans="19:29" x14ac:dyDescent="0.4">
      <c r="S669" s="428" t="s">
        <v>49</v>
      </c>
      <c r="T669" s="375" t="s">
        <v>416</v>
      </c>
      <c r="U669" s="375" t="str">
        <f t="shared" ca="1" si="146"/>
        <v>WECC</v>
      </c>
      <c r="V669" s="375" t="s">
        <v>52</v>
      </c>
      <c r="X669" s="824">
        <f t="shared" si="147"/>
        <v>0.34699999999999998</v>
      </c>
      <c r="Y669" s="375" t="s">
        <v>387</v>
      </c>
      <c r="Z669" s="375" t="s">
        <v>400</v>
      </c>
      <c r="AA669" s="763">
        <f>P145/1000/10^6/0.000293071</f>
        <v>1.5000003554315054E-5</v>
      </c>
      <c r="AB669" s="375" t="s">
        <v>399</v>
      </c>
      <c r="AC669" s="831" t="str">
        <f t="shared" ref="AC669:AC679" ca="1" si="148">CONCATENATE("Electric tab Row 144-154 for ", S669, " ", V669, " when Inputs tab E710 = ", U669)</f>
        <v>Electric tab Row 144-154 for Coal Boiler when Inputs tab E710 = WECC</v>
      </c>
    </row>
    <row r="670" spans="19:29" x14ac:dyDescent="0.4">
      <c r="S670" s="428" t="s">
        <v>49</v>
      </c>
      <c r="T670" s="375" t="s">
        <v>416</v>
      </c>
      <c r="U670" s="375" t="str">
        <f t="shared" ca="1" si="146"/>
        <v>WECC</v>
      </c>
      <c r="V670" s="375" t="s">
        <v>52</v>
      </c>
      <c r="X670" s="824">
        <f t="shared" si="147"/>
        <v>0.34699999999999998</v>
      </c>
      <c r="Y670" s="375" t="s">
        <v>388</v>
      </c>
      <c r="Z670" s="375" t="s">
        <v>400</v>
      </c>
      <c r="AA670" s="763">
        <f t="shared" ref="AA670:AA679" si="149">P146/1000/10^6/0.000293071</f>
        <v>1.2700003009320077E-4</v>
      </c>
      <c r="AB670" s="375" t="s">
        <v>399</v>
      </c>
      <c r="AC670" s="831" t="str">
        <f t="shared" ca="1" si="148"/>
        <v>Electric tab Row 144-154 for Coal Boiler when Inputs tab E710 = WECC</v>
      </c>
    </row>
    <row r="671" spans="19:29" x14ac:dyDescent="0.4">
      <c r="S671" s="428" t="s">
        <v>49</v>
      </c>
      <c r="T671" s="375" t="s">
        <v>416</v>
      </c>
      <c r="U671" s="375" t="str">
        <f t="shared" ca="1" si="146"/>
        <v>WECC</v>
      </c>
      <c r="V671" s="375" t="s">
        <v>52</v>
      </c>
      <c r="X671" s="824">
        <f t="shared" si="147"/>
        <v>0.34699999999999998</v>
      </c>
      <c r="Y671" s="375" t="s">
        <v>389</v>
      </c>
      <c r="Z671" s="375" t="s">
        <v>400</v>
      </c>
      <c r="AA671" s="763">
        <f t="shared" si="149"/>
        <v>1.4930003537728248E-3</v>
      </c>
      <c r="AB671" s="375" t="s">
        <v>399</v>
      </c>
      <c r="AC671" s="831" t="str">
        <f t="shared" ca="1" si="148"/>
        <v>Electric tab Row 144-154 for Coal Boiler when Inputs tab E710 = WECC</v>
      </c>
    </row>
    <row r="672" spans="19:29" x14ac:dyDescent="0.4">
      <c r="S672" s="428" t="s">
        <v>49</v>
      </c>
      <c r="T672" s="375" t="s">
        <v>416</v>
      </c>
      <c r="U672" s="375" t="str">
        <f t="shared" ca="1" si="146"/>
        <v>WECC</v>
      </c>
      <c r="V672" s="375" t="s">
        <v>52</v>
      </c>
      <c r="X672" s="824">
        <f t="shared" si="147"/>
        <v>0.34699999999999998</v>
      </c>
      <c r="Y672" s="375" t="s">
        <v>390</v>
      </c>
      <c r="Z672" s="375" t="s">
        <v>400</v>
      </c>
      <c r="AA672" s="763">
        <f t="shared" si="149"/>
        <v>3.9900009454478037E-4</v>
      </c>
      <c r="AB672" s="375" t="s">
        <v>399</v>
      </c>
      <c r="AC672" s="831" t="str">
        <f t="shared" ca="1" si="148"/>
        <v>Electric tab Row 144-154 for Coal Boiler when Inputs tab E710 = WECC</v>
      </c>
    </row>
    <row r="673" spans="19:29" x14ac:dyDescent="0.4">
      <c r="S673" s="428" t="s">
        <v>49</v>
      </c>
      <c r="T673" s="375" t="s">
        <v>416</v>
      </c>
      <c r="U673" s="375" t="str">
        <f t="shared" ca="1" si="146"/>
        <v>WECC</v>
      </c>
      <c r="V673" s="375" t="s">
        <v>52</v>
      </c>
      <c r="X673" s="824">
        <f t="shared" si="147"/>
        <v>0.34699999999999998</v>
      </c>
      <c r="Y673" s="375" t="s">
        <v>391</v>
      </c>
      <c r="Z673" s="375" t="s">
        <v>400</v>
      </c>
      <c r="AA673" s="763">
        <f t="shared" si="149"/>
        <v>2.4700005852772118E-4</v>
      </c>
      <c r="AB673" s="375" t="s">
        <v>399</v>
      </c>
      <c r="AC673" s="831" t="str">
        <f t="shared" ca="1" si="148"/>
        <v>Electric tab Row 144-154 for Coal Boiler when Inputs tab E710 = WECC</v>
      </c>
    </row>
    <row r="674" spans="19:29" x14ac:dyDescent="0.4">
      <c r="S674" s="428" t="s">
        <v>49</v>
      </c>
      <c r="T674" s="375" t="s">
        <v>416</v>
      </c>
      <c r="U674" s="375" t="str">
        <f t="shared" ca="1" si="146"/>
        <v>WECC</v>
      </c>
      <c r="V674" s="375" t="s">
        <v>52</v>
      </c>
      <c r="X674" s="824">
        <f t="shared" si="147"/>
        <v>0.34699999999999998</v>
      </c>
      <c r="Y674" s="375" t="s">
        <v>392</v>
      </c>
      <c r="Z674" s="375" t="s">
        <v>400</v>
      </c>
      <c r="AA674" s="763">
        <f t="shared" si="149"/>
        <v>1.0310002442999212E-3</v>
      </c>
      <c r="AB674" s="375" t="s">
        <v>399</v>
      </c>
      <c r="AC674" s="831" t="str">
        <f t="shared" ca="1" si="148"/>
        <v>Electric tab Row 144-154 for Coal Boiler when Inputs tab E710 = WECC</v>
      </c>
    </row>
    <row r="675" spans="19:29" x14ac:dyDescent="0.4">
      <c r="S675" s="428" t="s">
        <v>49</v>
      </c>
      <c r="T675" s="375" t="s">
        <v>416</v>
      </c>
      <c r="U675" s="375" t="str">
        <f t="shared" ca="1" si="146"/>
        <v>WECC</v>
      </c>
      <c r="V675" s="375" t="s">
        <v>52</v>
      </c>
      <c r="X675" s="824">
        <f t="shared" si="147"/>
        <v>0.34699999999999998</v>
      </c>
      <c r="Y675" s="375" t="s">
        <v>393</v>
      </c>
      <c r="Z675" s="375" t="s">
        <v>400</v>
      </c>
      <c r="AA675" s="763">
        <f t="shared" si="149"/>
        <v>1.0621002516692011E-5</v>
      </c>
      <c r="AB675" s="375" t="s">
        <v>399</v>
      </c>
      <c r="AC675" s="831" t="str">
        <f t="shared" ca="1" si="148"/>
        <v>Electric tab Row 144-154 for Coal Boiler when Inputs tab E710 = WECC</v>
      </c>
    </row>
    <row r="676" spans="19:29" x14ac:dyDescent="0.4">
      <c r="S676" s="428" t="s">
        <v>49</v>
      </c>
      <c r="T676" s="375" t="s">
        <v>416</v>
      </c>
      <c r="U676" s="375" t="str">
        <f t="shared" ca="1" si="146"/>
        <v>WECC</v>
      </c>
      <c r="V676" s="375" t="s">
        <v>52</v>
      </c>
      <c r="X676" s="824">
        <f t="shared" si="147"/>
        <v>0.34699999999999998</v>
      </c>
      <c r="Y676" s="375" t="s">
        <v>394</v>
      </c>
      <c r="Z676" s="375" t="s">
        <v>400</v>
      </c>
      <c r="AA676" s="763">
        <f t="shared" si="149"/>
        <v>2.0007004740745414E-5</v>
      </c>
      <c r="AB676" s="375" t="s">
        <v>399</v>
      </c>
      <c r="AC676" s="831" t="str">
        <f t="shared" ca="1" si="148"/>
        <v>Electric tab Row 144-154 for Coal Boiler when Inputs tab E710 = WECC</v>
      </c>
    </row>
    <row r="677" spans="19:29" x14ac:dyDescent="0.4">
      <c r="S677" s="428" t="s">
        <v>49</v>
      </c>
      <c r="T677" s="375" t="s">
        <v>416</v>
      </c>
      <c r="U677" s="375" t="str">
        <f t="shared" ca="1" si="146"/>
        <v>WECC</v>
      </c>
      <c r="V677" s="375" t="s">
        <v>52</v>
      </c>
      <c r="X677" s="824">
        <f t="shared" si="147"/>
        <v>0.34699999999999998</v>
      </c>
      <c r="Y677" s="375" t="s">
        <v>395</v>
      </c>
      <c r="Z677" s="375" t="s">
        <v>400</v>
      </c>
      <c r="AA677" s="763">
        <f t="shared" si="149"/>
        <v>1.000000236954337E-5</v>
      </c>
      <c r="AB677" s="375" t="s">
        <v>399</v>
      </c>
      <c r="AC677" s="831" t="str">
        <f t="shared" ca="1" si="148"/>
        <v>Electric tab Row 144-154 for Coal Boiler when Inputs tab E710 = WECC</v>
      </c>
    </row>
    <row r="678" spans="19:29" x14ac:dyDescent="0.4">
      <c r="S678" s="428" t="s">
        <v>49</v>
      </c>
      <c r="T678" s="375" t="s">
        <v>416</v>
      </c>
      <c r="U678" s="375" t="str">
        <f t="shared" ca="1" si="146"/>
        <v>WECC</v>
      </c>
      <c r="V678" s="375" t="s">
        <v>52</v>
      </c>
      <c r="X678" s="824">
        <f t="shared" si="147"/>
        <v>0.34699999999999998</v>
      </c>
      <c r="Y678" s="375" t="s">
        <v>396</v>
      </c>
      <c r="Z678" s="375" t="s">
        <v>400</v>
      </c>
      <c r="AA678" s="763">
        <f t="shared" si="149"/>
        <v>1.6000003791269388E-5</v>
      </c>
      <c r="AB678" s="375" t="s">
        <v>399</v>
      </c>
      <c r="AC678" s="831" t="str">
        <f t="shared" ca="1" si="148"/>
        <v>Electric tab Row 144-154 for Coal Boiler when Inputs tab E710 = WECC</v>
      </c>
    </row>
    <row r="679" spans="19:29" x14ac:dyDescent="0.4">
      <c r="S679" s="428" t="s">
        <v>49</v>
      </c>
      <c r="T679" s="375" t="s">
        <v>416</v>
      </c>
      <c r="U679" s="375" t="str">
        <f t="shared" ca="1" si="146"/>
        <v>WECC</v>
      </c>
      <c r="V679" s="375" t="s">
        <v>52</v>
      </c>
      <c r="X679" s="824">
        <f t="shared" si="147"/>
        <v>0.34699999999999998</v>
      </c>
      <c r="Y679" s="375" t="s">
        <v>397</v>
      </c>
      <c r="Z679" s="375" t="s">
        <v>400</v>
      </c>
      <c r="AA679" s="763">
        <f t="shared" si="149"/>
        <v>2.1144491352705881</v>
      </c>
      <c r="AB679" s="375" t="s">
        <v>399</v>
      </c>
      <c r="AC679" s="831" t="str">
        <f t="shared" ca="1" si="148"/>
        <v>Electric tab Row 144-154 for Coal Boiler when Inputs tab E710 = WECC</v>
      </c>
    </row>
    <row r="680" spans="19:29" x14ac:dyDescent="0.4">
      <c r="S680" s="428" t="s">
        <v>49</v>
      </c>
      <c r="T680" s="375" t="s">
        <v>416</v>
      </c>
      <c r="U680" s="375" t="str">
        <f t="shared" ca="1" si="146"/>
        <v>WECC</v>
      </c>
      <c r="V680" s="375" t="s">
        <v>52</v>
      </c>
      <c r="X680" s="824">
        <f t="shared" si="147"/>
        <v>0.34699999999999998</v>
      </c>
      <c r="Y680" s="375" t="s">
        <v>387</v>
      </c>
      <c r="Z680" s="375" t="s">
        <v>401</v>
      </c>
      <c r="AA680" s="378">
        <f>(P145+P189)/1000/10^6/0.000293071</f>
        <v>1.5811812112472456E-5</v>
      </c>
      <c r="AB680" s="375" t="s">
        <v>399</v>
      </c>
      <c r="AC680" s="831" t="str">
        <f t="shared" ref="AC680:AC690" ca="1" si="150">CONCATENATE("Electric tab Row 144-154 plus Row 188-198 for ", S680, " ", V680, " when Inputs tab E710 = ", U680)</f>
        <v>Electric tab Row 144-154 plus Row 188-198 for Coal Boiler when Inputs tab E710 = WECC</v>
      </c>
    </row>
    <row r="681" spans="19:29" x14ac:dyDescent="0.4">
      <c r="S681" s="428" t="s">
        <v>49</v>
      </c>
      <c r="T681" s="375" t="s">
        <v>416</v>
      </c>
      <c r="U681" s="375" t="str">
        <f t="shared" ca="1" si="146"/>
        <v>WECC</v>
      </c>
      <c r="V681" s="375" t="s">
        <v>52</v>
      </c>
      <c r="X681" s="824">
        <f t="shared" si="147"/>
        <v>0.34699999999999998</v>
      </c>
      <c r="Y681" s="375" t="s">
        <v>388</v>
      </c>
      <c r="Z681" s="375" t="s">
        <v>401</v>
      </c>
      <c r="AA681" s="378">
        <f t="shared" ref="AA681:AA690" si="151">(P146+P190)/1000/10^6/0.000293071</f>
        <v>1.3246175578142942E-4</v>
      </c>
      <c r="AB681" s="375" t="s">
        <v>399</v>
      </c>
      <c r="AC681" s="831" t="str">
        <f t="shared" ca="1" si="150"/>
        <v>Electric tab Row 144-154 plus Row 188-198 for Coal Boiler when Inputs tab E710 = WECC</v>
      </c>
    </row>
    <row r="682" spans="19:29" x14ac:dyDescent="0.4">
      <c r="S682" s="428" t="s">
        <v>49</v>
      </c>
      <c r="T682" s="375" t="s">
        <v>416</v>
      </c>
      <c r="U682" s="375" t="str">
        <f t="shared" ca="1" si="146"/>
        <v>WECC</v>
      </c>
      <c r="V682" s="375" t="s">
        <v>52</v>
      </c>
      <c r="X682" s="824">
        <f t="shared" si="147"/>
        <v>0.34699999999999998</v>
      </c>
      <c r="Y682" s="375" t="s">
        <v>389</v>
      </c>
      <c r="Z682" s="375" t="s">
        <v>401</v>
      </c>
      <c r="AA682" s="378">
        <f t="shared" si="151"/>
        <v>1.4938287265704867E-3</v>
      </c>
      <c r="AB682" s="375" t="s">
        <v>399</v>
      </c>
      <c r="AC682" s="831" t="str">
        <f t="shared" ca="1" si="150"/>
        <v>Electric tab Row 144-154 plus Row 188-198 for Coal Boiler when Inputs tab E710 = WECC</v>
      </c>
    </row>
    <row r="683" spans="19:29" x14ac:dyDescent="0.4">
      <c r="S683" s="428" t="s">
        <v>49</v>
      </c>
      <c r="T683" s="375" t="s">
        <v>416</v>
      </c>
      <c r="U683" s="375" t="str">
        <f t="shared" ca="1" si="146"/>
        <v>WECC</v>
      </c>
      <c r="V683" s="375" t="s">
        <v>52</v>
      </c>
      <c r="X683" s="824">
        <f t="shared" si="147"/>
        <v>0.34699999999999998</v>
      </c>
      <c r="Y683" s="375" t="s">
        <v>390</v>
      </c>
      <c r="Z683" s="375" t="s">
        <v>401</v>
      </c>
      <c r="AA683" s="378">
        <f t="shared" si="151"/>
        <v>3.99502273398809E-4</v>
      </c>
      <c r="AB683" s="375" t="s">
        <v>399</v>
      </c>
      <c r="AC683" s="831" t="str">
        <f t="shared" ca="1" si="150"/>
        <v>Electric tab Row 144-154 plus Row 188-198 for Coal Boiler when Inputs tab E710 = WECC</v>
      </c>
    </row>
    <row r="684" spans="19:29" x14ac:dyDescent="0.4">
      <c r="S684" s="428" t="s">
        <v>49</v>
      </c>
      <c r="T684" s="375" t="s">
        <v>416</v>
      </c>
      <c r="U684" s="375" t="str">
        <f t="shared" ca="1" si="146"/>
        <v>WECC</v>
      </c>
      <c r="V684" s="375" t="s">
        <v>52</v>
      </c>
      <c r="X684" s="824">
        <f t="shared" si="147"/>
        <v>0.34699999999999998</v>
      </c>
      <c r="Y684" s="375" t="s">
        <v>391</v>
      </c>
      <c r="Z684" s="375" t="s">
        <v>401</v>
      </c>
      <c r="AA684" s="378">
        <f t="shared" si="151"/>
        <v>2.4723187880208009E-4</v>
      </c>
      <c r="AB684" s="375" t="s">
        <v>399</v>
      </c>
      <c r="AC684" s="831" t="str">
        <f t="shared" ca="1" si="150"/>
        <v>Electric tab Row 144-154 plus Row 188-198 for Coal Boiler when Inputs tab E710 = WECC</v>
      </c>
    </row>
    <row r="685" spans="19:29" x14ac:dyDescent="0.4">
      <c r="S685" s="428" t="s">
        <v>49</v>
      </c>
      <c r="T685" s="375" t="s">
        <v>416</v>
      </c>
      <c r="U685" s="375" t="str">
        <f t="shared" ca="1" si="146"/>
        <v>WECC</v>
      </c>
      <c r="V685" s="375" t="s">
        <v>52</v>
      </c>
      <c r="X685" s="824">
        <f t="shared" si="147"/>
        <v>0.34699999999999998</v>
      </c>
      <c r="Y685" s="375" t="s">
        <v>392</v>
      </c>
      <c r="Z685" s="375" t="s">
        <v>401</v>
      </c>
      <c r="AA685" s="378">
        <f t="shared" si="151"/>
        <v>1.0338288482198254E-3</v>
      </c>
      <c r="AB685" s="375" t="s">
        <v>399</v>
      </c>
      <c r="AC685" s="831" t="str">
        <f t="shared" ca="1" si="150"/>
        <v>Electric tab Row 144-154 plus Row 188-198 for Coal Boiler when Inputs tab E710 = WECC</v>
      </c>
    </row>
    <row r="686" spans="19:29" x14ac:dyDescent="0.4">
      <c r="S686" s="428" t="s">
        <v>49</v>
      </c>
      <c r="T686" s="375" t="s">
        <v>416</v>
      </c>
      <c r="U686" s="375" t="str">
        <f t="shared" ca="1" si="146"/>
        <v>WECC</v>
      </c>
      <c r="V686" s="375" t="s">
        <v>52</v>
      </c>
      <c r="X686" s="824">
        <f t="shared" si="147"/>
        <v>0.34699999999999998</v>
      </c>
      <c r="Y686" s="375" t="s">
        <v>393</v>
      </c>
      <c r="Z686" s="375" t="s">
        <v>401</v>
      </c>
      <c r="AA686" s="378">
        <f t="shared" si="151"/>
        <v>1.0625326211919653E-5</v>
      </c>
      <c r="AB686" s="375" t="s">
        <v>399</v>
      </c>
      <c r="AC686" s="831" t="str">
        <f t="shared" ca="1" si="150"/>
        <v>Electric tab Row 144-154 plus Row 188-198 for Coal Boiler when Inputs tab E710 = WECC</v>
      </c>
    </row>
    <row r="687" spans="19:29" x14ac:dyDescent="0.4">
      <c r="S687" s="428" t="s">
        <v>49</v>
      </c>
      <c r="T687" s="375" t="s">
        <v>416</v>
      </c>
      <c r="U687" s="375" t="str">
        <f t="shared" ca="1" si="146"/>
        <v>WECC</v>
      </c>
      <c r="V687" s="375" t="s">
        <v>52</v>
      </c>
      <c r="X687" s="824">
        <f t="shared" si="147"/>
        <v>0.34699999999999998</v>
      </c>
      <c r="Y687" s="375" t="s">
        <v>394</v>
      </c>
      <c r="Z687" s="375" t="s">
        <v>401</v>
      </c>
      <c r="AA687" s="378">
        <f t="shared" si="151"/>
        <v>2.0016475111705179E-5</v>
      </c>
      <c r="AB687" s="375" t="s">
        <v>399</v>
      </c>
      <c r="AC687" s="831" t="str">
        <f t="shared" ca="1" si="150"/>
        <v>Electric tab Row 144-154 plus Row 188-198 for Coal Boiler when Inputs tab E710 = WECC</v>
      </c>
    </row>
    <row r="688" spans="19:29" x14ac:dyDescent="0.4">
      <c r="S688" s="428" t="s">
        <v>49</v>
      </c>
      <c r="T688" s="375" t="s">
        <v>416</v>
      </c>
      <c r="U688" s="375" t="str">
        <f t="shared" ca="1" si="146"/>
        <v>WECC</v>
      </c>
      <c r="V688" s="375" t="s">
        <v>52</v>
      </c>
      <c r="X688" s="824">
        <f t="shared" si="147"/>
        <v>0.34699999999999998</v>
      </c>
      <c r="Y688" s="375" t="s">
        <v>395</v>
      </c>
      <c r="Z688" s="375" t="s">
        <v>401</v>
      </c>
      <c r="AA688" s="378">
        <f t="shared" si="151"/>
        <v>1.1288505074025222E-5</v>
      </c>
      <c r="AB688" s="375" t="s">
        <v>399</v>
      </c>
      <c r="AC688" s="831" t="str">
        <f t="shared" ca="1" si="150"/>
        <v>Electric tab Row 144-154 plus Row 188-198 for Coal Boiler when Inputs tab E710 = WECC</v>
      </c>
    </row>
    <row r="689" spans="19:29" x14ac:dyDescent="0.4">
      <c r="S689" s="428" t="s">
        <v>49</v>
      </c>
      <c r="T689" s="375" t="s">
        <v>416</v>
      </c>
      <c r="U689" s="375" t="str">
        <f t="shared" ca="1" si="146"/>
        <v>WECC</v>
      </c>
      <c r="V689" s="375" t="s">
        <v>52</v>
      </c>
      <c r="X689" s="824">
        <f t="shared" si="147"/>
        <v>0.34699999999999998</v>
      </c>
      <c r="Y689" s="375" t="s">
        <v>396</v>
      </c>
      <c r="Z689" s="375" t="s">
        <v>401</v>
      </c>
      <c r="AA689" s="378">
        <f t="shared" si="151"/>
        <v>1.6007890236458171E-5</v>
      </c>
      <c r="AB689" s="375" t="s">
        <v>399</v>
      </c>
      <c r="AC689" s="831" t="str">
        <f t="shared" ca="1" si="150"/>
        <v>Electric tab Row 144-154 plus Row 188-198 for Coal Boiler when Inputs tab E710 = WECC</v>
      </c>
    </row>
    <row r="690" spans="19:29" x14ac:dyDescent="0.4">
      <c r="S690" s="428" t="s">
        <v>49</v>
      </c>
      <c r="T690" s="375" t="s">
        <v>416</v>
      </c>
      <c r="U690" s="375" t="str">
        <f t="shared" ca="1" si="146"/>
        <v>WECC</v>
      </c>
      <c r="V690" s="375" t="s">
        <v>52</v>
      </c>
      <c r="X690" s="824">
        <f t="shared" si="147"/>
        <v>0.34699999999999998</v>
      </c>
      <c r="Y690" s="375" t="s">
        <v>397</v>
      </c>
      <c r="Z690" s="375" t="s">
        <v>401</v>
      </c>
      <c r="AA690" s="378">
        <f t="shared" si="151"/>
        <v>2.1161612980608808</v>
      </c>
      <c r="AB690" s="375" t="s">
        <v>399</v>
      </c>
      <c r="AC690" s="831" t="str">
        <f t="shared" ca="1" si="150"/>
        <v>Electric tab Row 144-154 plus Row 188-198 for Coal Boiler when Inputs tab E710 = WECC</v>
      </c>
    </row>
    <row r="691" spans="19:29" x14ac:dyDescent="0.4">
      <c r="S691" s="428" t="s">
        <v>49</v>
      </c>
      <c r="T691" s="375" t="s">
        <v>416</v>
      </c>
      <c r="U691" s="375" t="str">
        <f t="shared" ca="1" si="146"/>
        <v>WECC</v>
      </c>
      <c r="V691" s="375" t="s">
        <v>53</v>
      </c>
      <c r="X691" s="824">
        <f t="shared" si="147"/>
        <v>0.39</v>
      </c>
      <c r="Y691" s="375" t="s">
        <v>411</v>
      </c>
      <c r="Z691" s="375" t="s">
        <v>400</v>
      </c>
      <c r="AA691" s="761">
        <f>T140/10^6</f>
        <v>2.5641025641025639</v>
      </c>
      <c r="AB691" s="375" t="s">
        <v>398</v>
      </c>
      <c r="AC691" s="831" t="str">
        <f ca="1">CONCATENATE("Electric tab Row 138 for ", S691, " ", V691, " when Inputs tab E710 = ", U691)</f>
        <v>Electric tab Row 138 for Coal IGCC when Inputs tab E710 = WECC</v>
      </c>
    </row>
    <row r="692" spans="19:29" x14ac:dyDescent="0.4">
      <c r="S692" s="428" t="s">
        <v>49</v>
      </c>
      <c r="T692" s="375" t="s">
        <v>416</v>
      </c>
      <c r="U692" s="375" t="str">
        <f t="shared" ca="1" si="146"/>
        <v>WECC</v>
      </c>
      <c r="V692" s="375" t="s">
        <v>53</v>
      </c>
      <c r="X692" s="824">
        <f t="shared" si="147"/>
        <v>0.39</v>
      </c>
      <c r="Y692" s="375" t="s">
        <v>387</v>
      </c>
      <c r="Z692" s="375" t="s">
        <v>400</v>
      </c>
      <c r="AA692" s="763">
        <f>T145/1000/10^6/0.000293071</f>
        <v>9.0000021325890313E-7</v>
      </c>
      <c r="AB692" s="375" t="s">
        <v>399</v>
      </c>
      <c r="AC692" s="831" t="str">
        <f t="shared" ref="AC692:AC702" ca="1" si="152">CONCATENATE("Electric tab Row 144-154 for ", S692, " ", V692, " when Inputs tab E710 = ", U692)</f>
        <v>Electric tab Row 144-154 for Coal IGCC when Inputs tab E710 = WECC</v>
      </c>
    </row>
    <row r="693" spans="19:29" x14ac:dyDescent="0.4">
      <c r="S693" s="428" t="s">
        <v>49</v>
      </c>
      <c r="T693" s="375" t="s">
        <v>416</v>
      </c>
      <c r="U693" s="375" t="str">
        <f t="shared" ca="1" si="146"/>
        <v>WECC</v>
      </c>
      <c r="V693" s="375" t="s">
        <v>53</v>
      </c>
      <c r="X693" s="824">
        <f t="shared" si="147"/>
        <v>0.39</v>
      </c>
      <c r="Y693" s="375" t="s">
        <v>388</v>
      </c>
      <c r="Z693" s="375" t="s">
        <v>400</v>
      </c>
      <c r="AA693" s="763">
        <f t="shared" ref="AA693:AA702" si="153">T146/1000/10^6/0.000293071</f>
        <v>1.5100003578010487E-5</v>
      </c>
      <c r="AB693" s="375" t="s">
        <v>399</v>
      </c>
      <c r="AC693" s="831" t="str">
        <f t="shared" ca="1" si="152"/>
        <v>Electric tab Row 144-154 for Coal IGCC when Inputs tab E710 = WECC</v>
      </c>
    </row>
    <row r="694" spans="19:29" x14ac:dyDescent="0.4">
      <c r="S694" s="428" t="s">
        <v>49</v>
      </c>
      <c r="T694" s="375" t="s">
        <v>416</v>
      </c>
      <c r="U694" s="375" t="str">
        <f t="shared" ca="1" si="146"/>
        <v>WECC</v>
      </c>
      <c r="V694" s="375" t="s">
        <v>53</v>
      </c>
      <c r="X694" s="824">
        <f t="shared" si="147"/>
        <v>0.39</v>
      </c>
      <c r="Y694" s="375" t="s">
        <v>389</v>
      </c>
      <c r="Z694" s="375" t="s">
        <v>400</v>
      </c>
      <c r="AA694" s="763">
        <f t="shared" si="153"/>
        <v>2.3500005568426909E-4</v>
      </c>
      <c r="AB694" s="375" t="s">
        <v>399</v>
      </c>
      <c r="AC694" s="831" t="str">
        <f t="shared" ca="1" si="152"/>
        <v>Electric tab Row 144-154 for Coal IGCC when Inputs tab E710 = WECC</v>
      </c>
    </row>
    <row r="695" spans="19:29" x14ac:dyDescent="0.4">
      <c r="S695" s="428" t="s">
        <v>49</v>
      </c>
      <c r="T695" s="375" t="s">
        <v>416</v>
      </c>
      <c r="U695" s="375" t="str">
        <f t="shared" ca="1" si="146"/>
        <v>WECC</v>
      </c>
      <c r="V695" s="375" t="s">
        <v>53</v>
      </c>
      <c r="X695" s="824">
        <f t="shared" si="147"/>
        <v>0.39</v>
      </c>
      <c r="Y695" s="375" t="s">
        <v>390</v>
      </c>
      <c r="Z695" s="375" t="s">
        <v>400</v>
      </c>
      <c r="AA695" s="763">
        <f t="shared" si="153"/>
        <v>2.8400006729503167E-5</v>
      </c>
      <c r="AB695" s="375" t="s">
        <v>399</v>
      </c>
      <c r="AC695" s="831" t="str">
        <f t="shared" ca="1" si="152"/>
        <v>Electric tab Row 144-154 for Coal IGCC when Inputs tab E710 = WECC</v>
      </c>
    </row>
    <row r="696" spans="19:29" x14ac:dyDescent="0.4">
      <c r="S696" s="428" t="s">
        <v>49</v>
      </c>
      <c r="T696" s="375" t="s">
        <v>416</v>
      </c>
      <c r="U696" s="375" t="str">
        <f t="shared" ca="1" si="146"/>
        <v>WECC</v>
      </c>
      <c r="V696" s="375" t="s">
        <v>53</v>
      </c>
      <c r="X696" s="824">
        <f t="shared" si="147"/>
        <v>0.39</v>
      </c>
      <c r="Y696" s="375" t="s">
        <v>391</v>
      </c>
      <c r="Z696" s="375" t="s">
        <v>400</v>
      </c>
      <c r="AA696" s="763">
        <f t="shared" si="153"/>
        <v>8.2700019596123672E-6</v>
      </c>
      <c r="AB696" s="375" t="s">
        <v>399</v>
      </c>
      <c r="AC696" s="831" t="str">
        <f t="shared" ca="1" si="152"/>
        <v>Electric tab Row 144-154 for Coal IGCC when Inputs tab E710 = WECC</v>
      </c>
    </row>
    <row r="697" spans="19:29" x14ac:dyDescent="0.4">
      <c r="S697" s="428" t="s">
        <v>49</v>
      </c>
      <c r="T697" s="375" t="s">
        <v>416</v>
      </c>
      <c r="U697" s="375" t="str">
        <f t="shared" ca="1" si="146"/>
        <v>WECC</v>
      </c>
      <c r="V697" s="375" t="s">
        <v>53</v>
      </c>
      <c r="X697" s="824">
        <f t="shared" si="147"/>
        <v>0.39</v>
      </c>
      <c r="Y697" s="375" t="s">
        <v>392</v>
      </c>
      <c r="Z697" s="375" t="s">
        <v>400</v>
      </c>
      <c r="AA697" s="763">
        <f t="shared" si="153"/>
        <v>4.910001163445794E-6</v>
      </c>
      <c r="AB697" s="375" t="s">
        <v>399</v>
      </c>
      <c r="AC697" s="831" t="str">
        <f t="shared" ca="1" si="152"/>
        <v>Electric tab Row 144-154 for Coal IGCC when Inputs tab E710 = WECC</v>
      </c>
    </row>
    <row r="698" spans="19:29" x14ac:dyDescent="0.4">
      <c r="S698" s="428" t="s">
        <v>49</v>
      </c>
      <c r="T698" s="375" t="s">
        <v>416</v>
      </c>
      <c r="U698" s="375" t="str">
        <f t="shared" ca="1" si="146"/>
        <v>WECC</v>
      </c>
      <c r="V698" s="375" t="s">
        <v>53</v>
      </c>
      <c r="X698" s="824">
        <f t="shared" si="147"/>
        <v>0.39</v>
      </c>
      <c r="Y698" s="375" t="s">
        <v>393</v>
      </c>
      <c r="Z698" s="375" t="s">
        <v>400</v>
      </c>
      <c r="AA698" s="763">
        <f t="shared" si="153"/>
        <v>3.5561008426333167E-7</v>
      </c>
      <c r="AB698" s="375" t="s">
        <v>399</v>
      </c>
      <c r="AC698" s="831" t="str">
        <f t="shared" ca="1" si="152"/>
        <v>Electric tab Row 144-154 for Coal IGCC when Inputs tab E710 = WECC</v>
      </c>
    </row>
    <row r="699" spans="19:29" x14ac:dyDescent="0.4">
      <c r="S699" s="428" t="s">
        <v>49</v>
      </c>
      <c r="T699" s="375" t="s">
        <v>416</v>
      </c>
      <c r="U699" s="375" t="str">
        <f t="shared" ca="1" si="146"/>
        <v>WECC</v>
      </c>
      <c r="V699" s="375" t="s">
        <v>53</v>
      </c>
      <c r="X699" s="824">
        <f t="shared" si="147"/>
        <v>0.39</v>
      </c>
      <c r="Y699" s="375" t="s">
        <v>394</v>
      </c>
      <c r="Z699" s="375" t="s">
        <v>400</v>
      </c>
      <c r="AA699" s="763">
        <f t="shared" si="153"/>
        <v>6.6987015872860153E-7</v>
      </c>
      <c r="AB699" s="375" t="s">
        <v>399</v>
      </c>
      <c r="AC699" s="831" t="str">
        <f t="shared" ca="1" si="152"/>
        <v>Electric tab Row 144-154 for Coal IGCC when Inputs tab E710 = WECC</v>
      </c>
    </row>
    <row r="700" spans="19:29" x14ac:dyDescent="0.4">
      <c r="S700" s="428" t="s">
        <v>49</v>
      </c>
      <c r="T700" s="375" t="s">
        <v>416</v>
      </c>
      <c r="U700" s="375" t="str">
        <f t="shared" ref="U700:U731" ca="1" si="154">MID(CELL("filename",K171),FIND("]",CELL("filename",K171))+1,256)</f>
        <v>WECC</v>
      </c>
      <c r="V700" s="375" t="s">
        <v>53</v>
      </c>
      <c r="X700" s="824">
        <f t="shared" si="147"/>
        <v>0.39</v>
      </c>
      <c r="Y700" s="375" t="s">
        <v>395</v>
      </c>
      <c r="Z700" s="375" t="s">
        <v>400</v>
      </c>
      <c r="AA700" s="763">
        <f t="shared" si="153"/>
        <v>9.0000021325890309E-6</v>
      </c>
      <c r="AB700" s="375" t="s">
        <v>399</v>
      </c>
      <c r="AC700" s="831" t="str">
        <f t="shared" ca="1" si="152"/>
        <v>Electric tab Row 144-154 for Coal IGCC when Inputs tab E710 = WECC</v>
      </c>
    </row>
    <row r="701" spans="19:29" x14ac:dyDescent="0.4">
      <c r="S701" s="428" t="s">
        <v>49</v>
      </c>
      <c r="T701" s="375" t="s">
        <v>416</v>
      </c>
      <c r="U701" s="375" t="str">
        <f t="shared" ca="1" si="154"/>
        <v>WECC</v>
      </c>
      <c r="V701" s="375" t="s">
        <v>53</v>
      </c>
      <c r="X701" s="824">
        <f t="shared" si="147"/>
        <v>0.39</v>
      </c>
      <c r="Y701" s="375" t="s">
        <v>396</v>
      </c>
      <c r="Z701" s="375" t="s">
        <v>400</v>
      </c>
      <c r="AA701" s="763">
        <f t="shared" si="153"/>
        <v>1.3500003198883547E-5</v>
      </c>
      <c r="AB701" s="375" t="s">
        <v>399</v>
      </c>
      <c r="AC701" s="831" t="str">
        <f t="shared" ca="1" si="152"/>
        <v>Electric tab Row 144-154 for Coal IGCC when Inputs tab E710 = WECC</v>
      </c>
    </row>
    <row r="702" spans="19:29" x14ac:dyDescent="0.4">
      <c r="S702" s="428" t="s">
        <v>49</v>
      </c>
      <c r="T702" s="375" t="s">
        <v>416</v>
      </c>
      <c r="U702" s="375" t="str">
        <f t="shared" ca="1" si="154"/>
        <v>WECC</v>
      </c>
      <c r="V702" s="375" t="s">
        <v>53</v>
      </c>
      <c r="X702" s="824">
        <f t="shared" si="147"/>
        <v>0.39</v>
      </c>
      <c r="Y702" s="375" t="s">
        <v>397</v>
      </c>
      <c r="Z702" s="375" t="s">
        <v>400</v>
      </c>
      <c r="AA702" s="763">
        <f t="shared" si="153"/>
        <v>1.8817311015001061</v>
      </c>
      <c r="AB702" s="375" t="s">
        <v>399</v>
      </c>
      <c r="AC702" s="831" t="str">
        <f t="shared" ca="1" si="152"/>
        <v>Electric tab Row 144-154 for Coal IGCC when Inputs tab E710 = WECC</v>
      </c>
    </row>
    <row r="703" spans="19:29" x14ac:dyDescent="0.4">
      <c r="S703" s="428" t="s">
        <v>49</v>
      </c>
      <c r="T703" s="375" t="s">
        <v>416</v>
      </c>
      <c r="U703" s="375" t="str">
        <f t="shared" ca="1" si="154"/>
        <v>WECC</v>
      </c>
      <c r="V703" s="375" t="s">
        <v>53</v>
      </c>
      <c r="X703" s="824">
        <f t="shared" si="147"/>
        <v>0.39</v>
      </c>
      <c r="Y703" s="375" t="s">
        <v>387</v>
      </c>
      <c r="Z703" s="375" t="s">
        <v>401</v>
      </c>
      <c r="AA703" s="378">
        <f>(T145+T189)/1000/10^6/0.000293071</f>
        <v>1.7118087714163085E-6</v>
      </c>
      <c r="AB703" s="375" t="s">
        <v>399</v>
      </c>
      <c r="AC703" s="831" t="str">
        <f t="shared" ref="AC703:AC713" ca="1" si="155">CONCATENATE("Electric tab Row 144-154 plus Row 188-198 for ", S703, " ", V703, " when Inputs tab E710 = ", U703)</f>
        <v>Electric tab Row 144-154 plus Row 188-198 for Coal IGCC when Inputs tab E710 = WECC</v>
      </c>
    </row>
    <row r="704" spans="19:29" x14ac:dyDescent="0.4">
      <c r="S704" s="428" t="s">
        <v>49</v>
      </c>
      <c r="T704" s="375" t="s">
        <v>416</v>
      </c>
      <c r="U704" s="375" t="str">
        <f t="shared" ca="1" si="154"/>
        <v>WECC</v>
      </c>
      <c r="V704" s="375" t="s">
        <v>53</v>
      </c>
      <c r="X704" s="824">
        <f t="shared" si="147"/>
        <v>0.39</v>
      </c>
      <c r="Y704" s="375" t="s">
        <v>388</v>
      </c>
      <c r="Z704" s="375" t="s">
        <v>401</v>
      </c>
      <c r="AA704" s="378">
        <f t="shared" ref="AA704:AA713" si="156">(T146+T190)/1000/10^6/0.000293071</f>
        <v>2.0561729266239141E-5</v>
      </c>
      <c r="AB704" s="375" t="s">
        <v>399</v>
      </c>
      <c r="AC704" s="831" t="str">
        <f t="shared" ca="1" si="155"/>
        <v>Electric tab Row 144-154 plus Row 188-198 for Coal IGCC when Inputs tab E710 = WECC</v>
      </c>
    </row>
    <row r="705" spans="19:29" x14ac:dyDescent="0.4">
      <c r="S705" s="428" t="s">
        <v>49</v>
      </c>
      <c r="T705" s="375" t="s">
        <v>416</v>
      </c>
      <c r="U705" s="375" t="str">
        <f t="shared" ca="1" si="154"/>
        <v>WECC</v>
      </c>
      <c r="V705" s="375" t="s">
        <v>53</v>
      </c>
      <c r="X705" s="824">
        <f t="shared" si="147"/>
        <v>0.39</v>
      </c>
      <c r="Y705" s="375" t="s">
        <v>389</v>
      </c>
      <c r="Z705" s="375" t="s">
        <v>401</v>
      </c>
      <c r="AA705" s="378">
        <f t="shared" si="156"/>
        <v>2.3582842848193105E-4</v>
      </c>
      <c r="AB705" s="375" t="s">
        <v>399</v>
      </c>
      <c r="AC705" s="831" t="str">
        <f t="shared" ca="1" si="155"/>
        <v>Electric tab Row 144-154 plus Row 188-198 for Coal IGCC when Inputs tab E710 = WECC</v>
      </c>
    </row>
    <row r="706" spans="19:29" x14ac:dyDescent="0.4">
      <c r="S706" s="428" t="s">
        <v>49</v>
      </c>
      <c r="T706" s="375" t="s">
        <v>416</v>
      </c>
      <c r="U706" s="375" t="str">
        <f t="shared" ca="1" si="154"/>
        <v>WECC</v>
      </c>
      <c r="V706" s="375" t="s">
        <v>53</v>
      </c>
      <c r="X706" s="824">
        <f t="shared" si="147"/>
        <v>0.39</v>
      </c>
      <c r="Y706" s="375" t="s">
        <v>390</v>
      </c>
      <c r="Z706" s="375" t="s">
        <v>401</v>
      </c>
      <c r="AA706" s="378">
        <f t="shared" si="156"/>
        <v>2.8902185583531793E-5</v>
      </c>
      <c r="AB706" s="375" t="s">
        <v>399</v>
      </c>
      <c r="AC706" s="831" t="str">
        <f t="shared" ca="1" si="155"/>
        <v>Electric tab Row 144-154 plus Row 188-198 for Coal IGCC when Inputs tab E710 = WECC</v>
      </c>
    </row>
    <row r="707" spans="19:29" x14ac:dyDescent="0.4">
      <c r="S707" s="428" t="s">
        <v>49</v>
      </c>
      <c r="T707" s="375" t="s">
        <v>416</v>
      </c>
      <c r="U707" s="375" t="str">
        <f t="shared" ca="1" si="154"/>
        <v>WECC</v>
      </c>
      <c r="V707" s="375" t="s">
        <v>53</v>
      </c>
      <c r="X707" s="824">
        <f t="shared" si="147"/>
        <v>0.39</v>
      </c>
      <c r="Y707" s="375" t="s">
        <v>391</v>
      </c>
      <c r="Z707" s="375" t="s">
        <v>401</v>
      </c>
      <c r="AA707" s="378">
        <f t="shared" si="156"/>
        <v>8.501822233971292E-6</v>
      </c>
      <c r="AB707" s="375" t="s">
        <v>399</v>
      </c>
      <c r="AC707" s="831" t="str">
        <f t="shared" ca="1" si="155"/>
        <v>Electric tab Row 144-154 plus Row 188-198 for Coal IGCC when Inputs tab E710 = WECC</v>
      </c>
    </row>
    <row r="708" spans="19:29" x14ac:dyDescent="0.4">
      <c r="S708" s="428" t="s">
        <v>49</v>
      </c>
      <c r="T708" s="375" t="s">
        <v>416</v>
      </c>
      <c r="U708" s="375" t="str">
        <f t="shared" ca="1" si="154"/>
        <v>WECC</v>
      </c>
      <c r="V708" s="375" t="s">
        <v>53</v>
      </c>
      <c r="X708" s="824">
        <f t="shared" si="147"/>
        <v>0.39</v>
      </c>
      <c r="Y708" s="375" t="s">
        <v>392</v>
      </c>
      <c r="Z708" s="375" t="s">
        <v>401</v>
      </c>
      <c r="AA708" s="378">
        <f t="shared" si="156"/>
        <v>7.738605083349976E-6</v>
      </c>
      <c r="AB708" s="375" t="s">
        <v>399</v>
      </c>
      <c r="AC708" s="831" t="str">
        <f t="shared" ca="1" si="155"/>
        <v>Electric tab Row 144-154 plus Row 188-198 for Coal IGCC when Inputs tab E710 = WECC</v>
      </c>
    </row>
    <row r="709" spans="19:29" x14ac:dyDescent="0.4">
      <c r="S709" s="428" t="s">
        <v>49</v>
      </c>
      <c r="T709" s="375" t="s">
        <v>416</v>
      </c>
      <c r="U709" s="375" t="str">
        <f t="shared" ca="1" si="154"/>
        <v>WECC</v>
      </c>
      <c r="V709" s="375" t="s">
        <v>53</v>
      </c>
      <c r="X709" s="824">
        <f t="shared" si="147"/>
        <v>0.39</v>
      </c>
      <c r="Y709" s="375" t="s">
        <v>393</v>
      </c>
      <c r="Z709" s="375" t="s">
        <v>401</v>
      </c>
      <c r="AA709" s="378">
        <f t="shared" si="156"/>
        <v>3.5993377949097536E-7</v>
      </c>
      <c r="AB709" s="375" t="s">
        <v>399</v>
      </c>
      <c r="AC709" s="831" t="str">
        <f t="shared" ca="1" si="155"/>
        <v>Electric tab Row 144-154 plus Row 188-198 for Coal IGCC when Inputs tab E710 = WECC</v>
      </c>
    </row>
    <row r="710" spans="19:29" x14ac:dyDescent="0.4">
      <c r="S710" s="428" t="s">
        <v>49</v>
      </c>
      <c r="T710" s="375" t="s">
        <v>416</v>
      </c>
      <c r="U710" s="375" t="str">
        <f t="shared" ca="1" si="154"/>
        <v>WECC</v>
      </c>
      <c r="V710" s="375" t="s">
        <v>53</v>
      </c>
      <c r="X710" s="824">
        <f t="shared" si="147"/>
        <v>0.39</v>
      </c>
      <c r="Y710" s="375" t="s">
        <v>394</v>
      </c>
      <c r="Z710" s="375" t="s">
        <v>401</v>
      </c>
      <c r="AA710" s="378">
        <f t="shared" si="156"/>
        <v>6.7934052968836616E-7</v>
      </c>
      <c r="AB710" s="375" t="s">
        <v>399</v>
      </c>
      <c r="AC710" s="831" t="str">
        <f t="shared" ca="1" si="155"/>
        <v>Electric tab Row 144-154 plus Row 188-198 for Coal IGCC when Inputs tab E710 = WECC</v>
      </c>
    </row>
    <row r="711" spans="19:29" x14ac:dyDescent="0.4">
      <c r="S711" s="428" t="s">
        <v>49</v>
      </c>
      <c r="T711" s="375" t="s">
        <v>416</v>
      </c>
      <c r="U711" s="375" t="str">
        <f t="shared" ca="1" si="154"/>
        <v>WECC</v>
      </c>
      <c r="V711" s="375" t="s">
        <v>53</v>
      </c>
      <c r="X711" s="824">
        <f t="shared" si="147"/>
        <v>0.39</v>
      </c>
      <c r="Y711" s="375" t="s">
        <v>395</v>
      </c>
      <c r="Z711" s="375" t="s">
        <v>401</v>
      </c>
      <c r="AA711" s="378">
        <f t="shared" si="156"/>
        <v>1.0288504837070885E-5</v>
      </c>
      <c r="AB711" s="375" t="s">
        <v>399</v>
      </c>
      <c r="AC711" s="831" t="str">
        <f t="shared" ca="1" si="155"/>
        <v>Electric tab Row 144-154 plus Row 188-198 for Coal IGCC when Inputs tab E710 = WECC</v>
      </c>
    </row>
    <row r="712" spans="19:29" x14ac:dyDescent="0.4">
      <c r="S712" s="428" t="s">
        <v>49</v>
      </c>
      <c r="T712" s="375" t="s">
        <v>416</v>
      </c>
      <c r="U712" s="375" t="str">
        <f t="shared" ca="1" si="154"/>
        <v>WECC</v>
      </c>
      <c r="V712" s="375" t="s">
        <v>53</v>
      </c>
      <c r="X712" s="824">
        <f t="shared" si="147"/>
        <v>0.39</v>
      </c>
      <c r="Y712" s="375" t="s">
        <v>396</v>
      </c>
      <c r="Z712" s="375" t="s">
        <v>401</v>
      </c>
      <c r="AA712" s="378">
        <f t="shared" si="156"/>
        <v>1.3507889644072333E-5</v>
      </c>
      <c r="AB712" s="375" t="s">
        <v>399</v>
      </c>
      <c r="AC712" s="831" t="str">
        <f t="shared" ca="1" si="155"/>
        <v>Electric tab Row 144-154 plus Row 188-198 for Coal IGCC when Inputs tab E710 = WECC</v>
      </c>
    </row>
    <row r="713" spans="19:29" x14ac:dyDescent="0.4">
      <c r="S713" s="428" t="s">
        <v>49</v>
      </c>
      <c r="T713" s="375" t="s">
        <v>416</v>
      </c>
      <c r="U713" s="375" t="str">
        <f t="shared" ca="1" si="154"/>
        <v>WECC</v>
      </c>
      <c r="V713" s="375" t="s">
        <v>53</v>
      </c>
      <c r="X713" s="824">
        <f t="shared" si="147"/>
        <v>0.39</v>
      </c>
      <c r="Y713" s="375" t="s">
        <v>397</v>
      </c>
      <c r="Z713" s="375" t="s">
        <v>401</v>
      </c>
      <c r="AA713" s="378">
        <f t="shared" si="156"/>
        <v>1.8834432642903991</v>
      </c>
      <c r="AB713" s="375" t="s">
        <v>399</v>
      </c>
      <c r="AC713" s="831" t="str">
        <f t="shared" ca="1" si="155"/>
        <v>Electric tab Row 144-154 plus Row 188-198 for Coal IGCC when Inputs tab E710 = WECC</v>
      </c>
    </row>
    <row r="714" spans="19:29" x14ac:dyDescent="0.4">
      <c r="S714" s="428" t="s">
        <v>49</v>
      </c>
      <c r="T714" s="375" t="s">
        <v>416</v>
      </c>
      <c r="U714" s="375" t="str">
        <f t="shared" ca="1" si="154"/>
        <v>WECC</v>
      </c>
      <c r="V714" s="375" t="s">
        <v>406</v>
      </c>
      <c r="W714" s="375" t="str">
        <f>CONCATENATE(TEXT($C$71,"0%"), $A$71, "_", TEXT($C$72,"0%"),$A$72)</f>
        <v>100%Boiler_0%IGCC</v>
      </c>
      <c r="X714" s="824">
        <f>$D$70</f>
        <v>0.34699999999999998</v>
      </c>
      <c r="Y714" s="375" t="s">
        <v>411</v>
      </c>
      <c r="Z714" s="375" t="s">
        <v>400</v>
      </c>
      <c r="AA714" s="761">
        <f>G140/10^6</f>
        <v>2.8818443804034586</v>
      </c>
      <c r="AB714" s="375" t="s">
        <v>398</v>
      </c>
      <c r="AC714" s="831" t="str">
        <f ca="1">CONCATENATE("Electric tab Row 138 for ", S714, " ", V714, " when Inputs tab E710 = ", U714)</f>
        <v>Electric tab Row 138 for Coal Mix when Inputs tab E710 = WECC</v>
      </c>
    </row>
    <row r="715" spans="19:29" x14ac:dyDescent="0.4">
      <c r="S715" s="428" t="s">
        <v>49</v>
      </c>
      <c r="T715" s="375" t="s">
        <v>416</v>
      </c>
      <c r="U715" s="375" t="str">
        <f t="shared" ca="1" si="154"/>
        <v>WECC</v>
      </c>
      <c r="V715" s="375" t="s">
        <v>406</v>
      </c>
      <c r="W715" s="375" t="str">
        <f t="shared" ref="W715:W736" si="157">CONCATENATE(TEXT($C$71,"0%"), $A$71, "_", TEXT($C$72,"0%"),$A$72)</f>
        <v>100%Boiler_0%IGCC</v>
      </c>
      <c r="X715" s="824">
        <f t="shared" ref="X715:X736" si="158">$D$70</f>
        <v>0.34699999999999998</v>
      </c>
      <c r="Y715" s="375" t="s">
        <v>387</v>
      </c>
      <c r="Z715" s="375" t="s">
        <v>400</v>
      </c>
      <c r="AA715" s="763">
        <f>G145/1000/10^6/0.000293071</f>
        <v>1.5000003554315054E-5</v>
      </c>
      <c r="AB715" s="375" t="s">
        <v>399</v>
      </c>
      <c r="AC715" s="831" t="str">
        <f t="shared" ref="AC715:AC725" ca="1" si="159">CONCATENATE("Electric tab Row 144-154 for ", S715, " ", V715, " when Inputs tab E710 = ", U715)</f>
        <v>Electric tab Row 144-154 for Coal Mix when Inputs tab E710 = WECC</v>
      </c>
    </row>
    <row r="716" spans="19:29" x14ac:dyDescent="0.4">
      <c r="S716" s="428" t="s">
        <v>49</v>
      </c>
      <c r="T716" s="375" t="s">
        <v>416</v>
      </c>
      <c r="U716" s="375" t="str">
        <f t="shared" ca="1" si="154"/>
        <v>WECC</v>
      </c>
      <c r="V716" s="375" t="s">
        <v>406</v>
      </c>
      <c r="W716" s="375" t="str">
        <f t="shared" si="157"/>
        <v>100%Boiler_0%IGCC</v>
      </c>
      <c r="X716" s="824">
        <f t="shared" si="158"/>
        <v>0.34699999999999998</v>
      </c>
      <c r="Y716" s="375" t="s">
        <v>388</v>
      </c>
      <c r="Z716" s="375" t="s">
        <v>400</v>
      </c>
      <c r="AA716" s="763">
        <f t="shared" ref="AA716:AA725" si="160">G146/1000/10^6/0.000293071</f>
        <v>1.2700003009320077E-4</v>
      </c>
      <c r="AB716" s="375" t="s">
        <v>399</v>
      </c>
      <c r="AC716" s="831" t="str">
        <f t="shared" ca="1" si="159"/>
        <v>Electric tab Row 144-154 for Coal Mix when Inputs tab E710 = WECC</v>
      </c>
    </row>
    <row r="717" spans="19:29" x14ac:dyDescent="0.4">
      <c r="S717" s="428" t="s">
        <v>49</v>
      </c>
      <c r="T717" s="375" t="s">
        <v>416</v>
      </c>
      <c r="U717" s="375" t="str">
        <f t="shared" ca="1" si="154"/>
        <v>WECC</v>
      </c>
      <c r="V717" s="375" t="s">
        <v>406</v>
      </c>
      <c r="W717" s="375" t="str">
        <f t="shared" si="157"/>
        <v>100%Boiler_0%IGCC</v>
      </c>
      <c r="X717" s="824">
        <f t="shared" si="158"/>
        <v>0.34699999999999998</v>
      </c>
      <c r="Y717" s="375" t="s">
        <v>389</v>
      </c>
      <c r="Z717" s="375" t="s">
        <v>400</v>
      </c>
      <c r="AA717" s="763">
        <f t="shared" si="160"/>
        <v>1.4930003537728248E-3</v>
      </c>
      <c r="AB717" s="375" t="s">
        <v>399</v>
      </c>
      <c r="AC717" s="831" t="str">
        <f t="shared" ca="1" si="159"/>
        <v>Electric tab Row 144-154 for Coal Mix when Inputs tab E710 = WECC</v>
      </c>
    </row>
    <row r="718" spans="19:29" x14ac:dyDescent="0.4">
      <c r="S718" s="428" t="s">
        <v>49</v>
      </c>
      <c r="T718" s="375" t="s">
        <v>416</v>
      </c>
      <c r="U718" s="375" t="str">
        <f t="shared" ca="1" si="154"/>
        <v>WECC</v>
      </c>
      <c r="V718" s="375" t="s">
        <v>406</v>
      </c>
      <c r="W718" s="375" t="str">
        <f t="shared" si="157"/>
        <v>100%Boiler_0%IGCC</v>
      </c>
      <c r="X718" s="824">
        <f t="shared" si="158"/>
        <v>0.34699999999999998</v>
      </c>
      <c r="Y718" s="375" t="s">
        <v>390</v>
      </c>
      <c r="Z718" s="375" t="s">
        <v>400</v>
      </c>
      <c r="AA718" s="763">
        <f t="shared" si="160"/>
        <v>3.9900009454478037E-4</v>
      </c>
      <c r="AB718" s="375" t="s">
        <v>399</v>
      </c>
      <c r="AC718" s="831" t="str">
        <f t="shared" ca="1" si="159"/>
        <v>Electric tab Row 144-154 for Coal Mix when Inputs tab E710 = WECC</v>
      </c>
    </row>
    <row r="719" spans="19:29" x14ac:dyDescent="0.4">
      <c r="S719" s="428" t="s">
        <v>49</v>
      </c>
      <c r="T719" s="375" t="s">
        <v>416</v>
      </c>
      <c r="U719" s="375" t="str">
        <f t="shared" ca="1" si="154"/>
        <v>WECC</v>
      </c>
      <c r="V719" s="375" t="s">
        <v>406</v>
      </c>
      <c r="W719" s="375" t="str">
        <f t="shared" si="157"/>
        <v>100%Boiler_0%IGCC</v>
      </c>
      <c r="X719" s="824">
        <f t="shared" si="158"/>
        <v>0.34699999999999998</v>
      </c>
      <c r="Y719" s="375" t="s">
        <v>391</v>
      </c>
      <c r="Z719" s="375" t="s">
        <v>400</v>
      </c>
      <c r="AA719" s="763">
        <f t="shared" si="160"/>
        <v>2.4700005852772118E-4</v>
      </c>
      <c r="AB719" s="375" t="s">
        <v>399</v>
      </c>
      <c r="AC719" s="831" t="str">
        <f t="shared" ca="1" si="159"/>
        <v>Electric tab Row 144-154 for Coal Mix when Inputs tab E710 = WECC</v>
      </c>
    </row>
    <row r="720" spans="19:29" x14ac:dyDescent="0.4">
      <c r="S720" s="428" t="s">
        <v>49</v>
      </c>
      <c r="T720" s="375" t="s">
        <v>416</v>
      </c>
      <c r="U720" s="375" t="str">
        <f t="shared" ca="1" si="154"/>
        <v>WECC</v>
      </c>
      <c r="V720" s="375" t="s">
        <v>406</v>
      </c>
      <c r="W720" s="375" t="str">
        <f t="shared" si="157"/>
        <v>100%Boiler_0%IGCC</v>
      </c>
      <c r="X720" s="824">
        <f t="shared" si="158"/>
        <v>0.34699999999999998</v>
      </c>
      <c r="Y720" s="375" t="s">
        <v>392</v>
      </c>
      <c r="Z720" s="375" t="s">
        <v>400</v>
      </c>
      <c r="AA720" s="763">
        <f t="shared" si="160"/>
        <v>1.0310002442999212E-3</v>
      </c>
      <c r="AB720" s="375" t="s">
        <v>399</v>
      </c>
      <c r="AC720" s="831" t="str">
        <f t="shared" ca="1" si="159"/>
        <v>Electric tab Row 144-154 for Coal Mix when Inputs tab E710 = WECC</v>
      </c>
    </row>
    <row r="721" spans="19:29" x14ac:dyDescent="0.4">
      <c r="S721" s="428" t="s">
        <v>49</v>
      </c>
      <c r="T721" s="375" t="s">
        <v>416</v>
      </c>
      <c r="U721" s="375" t="str">
        <f t="shared" ca="1" si="154"/>
        <v>WECC</v>
      </c>
      <c r="V721" s="375" t="s">
        <v>406</v>
      </c>
      <c r="W721" s="375" t="str">
        <f t="shared" si="157"/>
        <v>100%Boiler_0%IGCC</v>
      </c>
      <c r="X721" s="824">
        <f t="shared" si="158"/>
        <v>0.34699999999999998</v>
      </c>
      <c r="Y721" s="375" t="s">
        <v>393</v>
      </c>
      <c r="Z721" s="375" t="s">
        <v>400</v>
      </c>
      <c r="AA721" s="763">
        <f t="shared" si="160"/>
        <v>1.0621002516692011E-5</v>
      </c>
      <c r="AB721" s="375" t="s">
        <v>399</v>
      </c>
      <c r="AC721" s="831" t="str">
        <f t="shared" ca="1" si="159"/>
        <v>Electric tab Row 144-154 for Coal Mix when Inputs tab E710 = WECC</v>
      </c>
    </row>
    <row r="722" spans="19:29" x14ac:dyDescent="0.4">
      <c r="S722" s="428" t="s">
        <v>49</v>
      </c>
      <c r="T722" s="375" t="s">
        <v>416</v>
      </c>
      <c r="U722" s="375" t="str">
        <f t="shared" ca="1" si="154"/>
        <v>WECC</v>
      </c>
      <c r="V722" s="375" t="s">
        <v>406</v>
      </c>
      <c r="W722" s="375" t="str">
        <f t="shared" si="157"/>
        <v>100%Boiler_0%IGCC</v>
      </c>
      <c r="X722" s="824">
        <f t="shared" si="158"/>
        <v>0.34699999999999998</v>
      </c>
      <c r="Y722" s="375" t="s">
        <v>394</v>
      </c>
      <c r="Z722" s="375" t="s">
        <v>400</v>
      </c>
      <c r="AA722" s="763">
        <f t="shared" si="160"/>
        <v>2.0007004740745414E-5</v>
      </c>
      <c r="AB722" s="375" t="s">
        <v>399</v>
      </c>
      <c r="AC722" s="831" t="str">
        <f t="shared" ca="1" si="159"/>
        <v>Electric tab Row 144-154 for Coal Mix when Inputs tab E710 = WECC</v>
      </c>
    </row>
    <row r="723" spans="19:29" x14ac:dyDescent="0.4">
      <c r="S723" s="428" t="s">
        <v>49</v>
      </c>
      <c r="T723" s="375" t="s">
        <v>416</v>
      </c>
      <c r="U723" s="375" t="str">
        <f t="shared" ca="1" si="154"/>
        <v>WECC</v>
      </c>
      <c r="V723" s="375" t="s">
        <v>406</v>
      </c>
      <c r="W723" s="375" t="str">
        <f t="shared" si="157"/>
        <v>100%Boiler_0%IGCC</v>
      </c>
      <c r="X723" s="824">
        <f t="shared" si="158"/>
        <v>0.34699999999999998</v>
      </c>
      <c r="Y723" s="375" t="s">
        <v>395</v>
      </c>
      <c r="Z723" s="375" t="s">
        <v>400</v>
      </c>
      <c r="AA723" s="763">
        <f t="shared" si="160"/>
        <v>1.000000236954337E-5</v>
      </c>
      <c r="AB723" s="375" t="s">
        <v>399</v>
      </c>
      <c r="AC723" s="831" t="str">
        <f t="shared" ca="1" si="159"/>
        <v>Electric tab Row 144-154 for Coal Mix when Inputs tab E710 = WECC</v>
      </c>
    </row>
    <row r="724" spans="19:29" x14ac:dyDescent="0.4">
      <c r="S724" s="428" t="s">
        <v>49</v>
      </c>
      <c r="T724" s="375" t="s">
        <v>416</v>
      </c>
      <c r="U724" s="375" t="str">
        <f t="shared" ca="1" si="154"/>
        <v>WECC</v>
      </c>
      <c r="V724" s="375" t="s">
        <v>406</v>
      </c>
      <c r="W724" s="375" t="str">
        <f t="shared" si="157"/>
        <v>100%Boiler_0%IGCC</v>
      </c>
      <c r="X724" s="824">
        <f t="shared" si="158"/>
        <v>0.34699999999999998</v>
      </c>
      <c r="Y724" s="375" t="s">
        <v>396</v>
      </c>
      <c r="Z724" s="375" t="s">
        <v>400</v>
      </c>
      <c r="AA724" s="763">
        <f t="shared" si="160"/>
        <v>1.6000003791269388E-5</v>
      </c>
      <c r="AB724" s="375" t="s">
        <v>399</v>
      </c>
      <c r="AC724" s="831" t="str">
        <f t="shared" ca="1" si="159"/>
        <v>Electric tab Row 144-154 for Coal Mix when Inputs tab E710 = WECC</v>
      </c>
    </row>
    <row r="725" spans="19:29" x14ac:dyDescent="0.4">
      <c r="S725" s="428" t="s">
        <v>49</v>
      </c>
      <c r="T725" s="375" t="s">
        <v>416</v>
      </c>
      <c r="U725" s="375" t="str">
        <f t="shared" ca="1" si="154"/>
        <v>WECC</v>
      </c>
      <c r="V725" s="375" t="s">
        <v>406</v>
      </c>
      <c r="W725" s="375" t="str">
        <f t="shared" si="157"/>
        <v>100%Boiler_0%IGCC</v>
      </c>
      <c r="X725" s="824">
        <f t="shared" si="158"/>
        <v>0.34699999999999998</v>
      </c>
      <c r="Y725" s="375" t="s">
        <v>397</v>
      </c>
      <c r="Z725" s="375" t="s">
        <v>400</v>
      </c>
      <c r="AA725" s="763">
        <f t="shared" si="160"/>
        <v>2.1144491352705881</v>
      </c>
      <c r="AB725" s="375" t="s">
        <v>399</v>
      </c>
      <c r="AC725" s="831" t="str">
        <f t="shared" ca="1" si="159"/>
        <v>Electric tab Row 144-154 for Coal Mix when Inputs tab E710 = WECC</v>
      </c>
    </row>
    <row r="726" spans="19:29" x14ac:dyDescent="0.4">
      <c r="S726" s="428" t="s">
        <v>49</v>
      </c>
      <c r="T726" s="375" t="s">
        <v>416</v>
      </c>
      <c r="U726" s="375" t="str">
        <f t="shared" ca="1" si="154"/>
        <v>WECC</v>
      </c>
      <c r="V726" s="375" t="s">
        <v>406</v>
      </c>
      <c r="W726" s="375" t="str">
        <f t="shared" si="157"/>
        <v>100%Boiler_0%IGCC</v>
      </c>
      <c r="X726" s="824">
        <f t="shared" si="158"/>
        <v>0.34699999999999998</v>
      </c>
      <c r="Y726" s="375" t="s">
        <v>387</v>
      </c>
      <c r="Z726" s="375" t="s">
        <v>401</v>
      </c>
      <c r="AA726" s="378">
        <f>(G145+G189)/1000/10^6/0.000293071</f>
        <v>1.5811812112472456E-5</v>
      </c>
      <c r="AB726" s="375" t="s">
        <v>399</v>
      </c>
      <c r="AC726" s="831" t="str">
        <f t="shared" ref="AC726:AC736" ca="1" si="161">CONCATENATE("Electric tab Row 144-154 plus Row 188-198 for ", S726, " ", V726, " when Inputs tab E710 = ", U726)</f>
        <v>Electric tab Row 144-154 plus Row 188-198 for Coal Mix when Inputs tab E710 = WECC</v>
      </c>
    </row>
    <row r="727" spans="19:29" x14ac:dyDescent="0.4">
      <c r="S727" s="428" t="s">
        <v>49</v>
      </c>
      <c r="T727" s="375" t="s">
        <v>416</v>
      </c>
      <c r="U727" s="375" t="str">
        <f t="shared" ca="1" si="154"/>
        <v>WECC</v>
      </c>
      <c r="V727" s="375" t="s">
        <v>406</v>
      </c>
      <c r="W727" s="375" t="str">
        <f t="shared" si="157"/>
        <v>100%Boiler_0%IGCC</v>
      </c>
      <c r="X727" s="824">
        <f t="shared" si="158"/>
        <v>0.34699999999999998</v>
      </c>
      <c r="Y727" s="375" t="s">
        <v>388</v>
      </c>
      <c r="Z727" s="375" t="s">
        <v>401</v>
      </c>
      <c r="AA727" s="378">
        <f t="shared" ref="AA727:AA736" si="162">(G146+G190)/1000/10^6/0.000293071</f>
        <v>1.3246175578142942E-4</v>
      </c>
      <c r="AB727" s="375" t="s">
        <v>399</v>
      </c>
      <c r="AC727" s="831" t="str">
        <f t="shared" ca="1" si="161"/>
        <v>Electric tab Row 144-154 plus Row 188-198 for Coal Mix when Inputs tab E710 = WECC</v>
      </c>
    </row>
    <row r="728" spans="19:29" x14ac:dyDescent="0.4">
      <c r="S728" s="428" t="s">
        <v>49</v>
      </c>
      <c r="T728" s="375" t="s">
        <v>416</v>
      </c>
      <c r="U728" s="375" t="str">
        <f t="shared" ca="1" si="154"/>
        <v>WECC</v>
      </c>
      <c r="V728" s="375" t="s">
        <v>406</v>
      </c>
      <c r="W728" s="375" t="str">
        <f t="shared" si="157"/>
        <v>100%Boiler_0%IGCC</v>
      </c>
      <c r="X728" s="824">
        <f t="shared" si="158"/>
        <v>0.34699999999999998</v>
      </c>
      <c r="Y728" s="375" t="s">
        <v>389</v>
      </c>
      <c r="Z728" s="375" t="s">
        <v>401</v>
      </c>
      <c r="AA728" s="378">
        <f t="shared" si="162"/>
        <v>1.4938287265704867E-3</v>
      </c>
      <c r="AB728" s="375" t="s">
        <v>399</v>
      </c>
      <c r="AC728" s="831" t="str">
        <f t="shared" ca="1" si="161"/>
        <v>Electric tab Row 144-154 plus Row 188-198 for Coal Mix when Inputs tab E710 = WECC</v>
      </c>
    </row>
    <row r="729" spans="19:29" x14ac:dyDescent="0.4">
      <c r="S729" s="428" t="s">
        <v>49</v>
      </c>
      <c r="T729" s="375" t="s">
        <v>416</v>
      </c>
      <c r="U729" s="375" t="str">
        <f t="shared" ca="1" si="154"/>
        <v>WECC</v>
      </c>
      <c r="V729" s="375" t="s">
        <v>406</v>
      </c>
      <c r="W729" s="375" t="str">
        <f t="shared" si="157"/>
        <v>100%Boiler_0%IGCC</v>
      </c>
      <c r="X729" s="824">
        <f t="shared" si="158"/>
        <v>0.34699999999999998</v>
      </c>
      <c r="Y729" s="375" t="s">
        <v>390</v>
      </c>
      <c r="Z729" s="375" t="s">
        <v>401</v>
      </c>
      <c r="AA729" s="378">
        <f t="shared" si="162"/>
        <v>3.99502273398809E-4</v>
      </c>
      <c r="AB729" s="375" t="s">
        <v>399</v>
      </c>
      <c r="AC729" s="831" t="str">
        <f t="shared" ca="1" si="161"/>
        <v>Electric tab Row 144-154 plus Row 188-198 for Coal Mix when Inputs tab E710 = WECC</v>
      </c>
    </row>
    <row r="730" spans="19:29" x14ac:dyDescent="0.4">
      <c r="S730" s="428" t="s">
        <v>49</v>
      </c>
      <c r="T730" s="375" t="s">
        <v>416</v>
      </c>
      <c r="U730" s="375" t="str">
        <f t="shared" ca="1" si="154"/>
        <v>WECC</v>
      </c>
      <c r="V730" s="375" t="s">
        <v>406</v>
      </c>
      <c r="W730" s="375" t="str">
        <f t="shared" si="157"/>
        <v>100%Boiler_0%IGCC</v>
      </c>
      <c r="X730" s="824">
        <f t="shared" si="158"/>
        <v>0.34699999999999998</v>
      </c>
      <c r="Y730" s="375" t="s">
        <v>391</v>
      </c>
      <c r="Z730" s="375" t="s">
        <v>401</v>
      </c>
      <c r="AA730" s="378">
        <f t="shared" si="162"/>
        <v>2.4723187880208009E-4</v>
      </c>
      <c r="AB730" s="375" t="s">
        <v>399</v>
      </c>
      <c r="AC730" s="831" t="str">
        <f t="shared" ca="1" si="161"/>
        <v>Electric tab Row 144-154 plus Row 188-198 for Coal Mix when Inputs tab E710 = WECC</v>
      </c>
    </row>
    <row r="731" spans="19:29" x14ac:dyDescent="0.4">
      <c r="S731" s="428" t="s">
        <v>49</v>
      </c>
      <c r="T731" s="375" t="s">
        <v>416</v>
      </c>
      <c r="U731" s="375" t="str">
        <f t="shared" ca="1" si="154"/>
        <v>WECC</v>
      </c>
      <c r="V731" s="375" t="s">
        <v>406</v>
      </c>
      <c r="W731" s="375" t="str">
        <f t="shared" si="157"/>
        <v>100%Boiler_0%IGCC</v>
      </c>
      <c r="X731" s="824">
        <f t="shared" si="158"/>
        <v>0.34699999999999998</v>
      </c>
      <c r="Y731" s="375" t="s">
        <v>392</v>
      </c>
      <c r="Z731" s="375" t="s">
        <v>401</v>
      </c>
      <c r="AA731" s="378">
        <f t="shared" si="162"/>
        <v>1.0338288482198254E-3</v>
      </c>
      <c r="AB731" s="375" t="s">
        <v>399</v>
      </c>
      <c r="AC731" s="831" t="str">
        <f t="shared" ca="1" si="161"/>
        <v>Electric tab Row 144-154 plus Row 188-198 for Coal Mix when Inputs tab E710 = WECC</v>
      </c>
    </row>
    <row r="732" spans="19:29" x14ac:dyDescent="0.4">
      <c r="S732" s="428" t="s">
        <v>49</v>
      </c>
      <c r="T732" s="375" t="s">
        <v>416</v>
      </c>
      <c r="U732" s="375" t="str">
        <f t="shared" ref="U732:U736" ca="1" si="163">MID(CELL("filename",K203),FIND("]",CELL("filename",K203))+1,256)</f>
        <v>WECC</v>
      </c>
      <c r="V732" s="375" t="s">
        <v>406</v>
      </c>
      <c r="W732" s="375" t="str">
        <f t="shared" si="157"/>
        <v>100%Boiler_0%IGCC</v>
      </c>
      <c r="X732" s="824">
        <f t="shared" si="158"/>
        <v>0.34699999999999998</v>
      </c>
      <c r="Y732" s="375" t="s">
        <v>393</v>
      </c>
      <c r="Z732" s="375" t="s">
        <v>401</v>
      </c>
      <c r="AA732" s="378">
        <f t="shared" si="162"/>
        <v>1.0625326211919653E-5</v>
      </c>
      <c r="AB732" s="375" t="s">
        <v>399</v>
      </c>
      <c r="AC732" s="831" t="str">
        <f t="shared" ca="1" si="161"/>
        <v>Electric tab Row 144-154 plus Row 188-198 for Coal Mix when Inputs tab E710 = WECC</v>
      </c>
    </row>
    <row r="733" spans="19:29" x14ac:dyDescent="0.4">
      <c r="S733" s="428" t="s">
        <v>49</v>
      </c>
      <c r="T733" s="375" t="s">
        <v>416</v>
      </c>
      <c r="U733" s="375" t="str">
        <f t="shared" ca="1" si="163"/>
        <v>WECC</v>
      </c>
      <c r="V733" s="375" t="s">
        <v>406</v>
      </c>
      <c r="W733" s="375" t="str">
        <f t="shared" si="157"/>
        <v>100%Boiler_0%IGCC</v>
      </c>
      <c r="X733" s="824">
        <f t="shared" si="158"/>
        <v>0.34699999999999998</v>
      </c>
      <c r="Y733" s="375" t="s">
        <v>394</v>
      </c>
      <c r="Z733" s="375" t="s">
        <v>401</v>
      </c>
      <c r="AA733" s="378">
        <f t="shared" si="162"/>
        <v>2.0016475111705179E-5</v>
      </c>
      <c r="AB733" s="375" t="s">
        <v>399</v>
      </c>
      <c r="AC733" s="831" t="str">
        <f t="shared" ca="1" si="161"/>
        <v>Electric tab Row 144-154 plus Row 188-198 for Coal Mix when Inputs tab E710 = WECC</v>
      </c>
    </row>
    <row r="734" spans="19:29" x14ac:dyDescent="0.4">
      <c r="S734" s="428" t="s">
        <v>49</v>
      </c>
      <c r="T734" s="375" t="s">
        <v>416</v>
      </c>
      <c r="U734" s="375" t="str">
        <f t="shared" ca="1" si="163"/>
        <v>WECC</v>
      </c>
      <c r="V734" s="375" t="s">
        <v>406</v>
      </c>
      <c r="W734" s="375" t="str">
        <f t="shared" si="157"/>
        <v>100%Boiler_0%IGCC</v>
      </c>
      <c r="X734" s="824">
        <f t="shared" si="158"/>
        <v>0.34699999999999998</v>
      </c>
      <c r="Y734" s="375" t="s">
        <v>395</v>
      </c>
      <c r="Z734" s="375" t="s">
        <v>401</v>
      </c>
      <c r="AA734" s="378">
        <f t="shared" si="162"/>
        <v>1.1288505074025222E-5</v>
      </c>
      <c r="AB734" s="375" t="s">
        <v>399</v>
      </c>
      <c r="AC734" s="831" t="str">
        <f t="shared" ca="1" si="161"/>
        <v>Electric tab Row 144-154 plus Row 188-198 for Coal Mix when Inputs tab E710 = WECC</v>
      </c>
    </row>
    <row r="735" spans="19:29" x14ac:dyDescent="0.4">
      <c r="S735" s="428" t="s">
        <v>49</v>
      </c>
      <c r="T735" s="375" t="s">
        <v>416</v>
      </c>
      <c r="U735" s="375" t="str">
        <f t="shared" ca="1" si="163"/>
        <v>WECC</v>
      </c>
      <c r="V735" s="375" t="s">
        <v>406</v>
      </c>
      <c r="W735" s="375" t="str">
        <f t="shared" si="157"/>
        <v>100%Boiler_0%IGCC</v>
      </c>
      <c r="X735" s="824">
        <f t="shared" si="158"/>
        <v>0.34699999999999998</v>
      </c>
      <c r="Y735" s="375" t="s">
        <v>396</v>
      </c>
      <c r="Z735" s="375" t="s">
        <v>401</v>
      </c>
      <c r="AA735" s="378">
        <f t="shared" si="162"/>
        <v>1.6007890236458171E-5</v>
      </c>
      <c r="AB735" s="375" t="s">
        <v>399</v>
      </c>
      <c r="AC735" s="831" t="str">
        <f t="shared" ca="1" si="161"/>
        <v>Electric tab Row 144-154 plus Row 188-198 for Coal Mix when Inputs tab E710 = WECC</v>
      </c>
    </row>
    <row r="736" spans="19:29" x14ac:dyDescent="0.4">
      <c r="S736" s="428" t="s">
        <v>49</v>
      </c>
      <c r="T736" s="375" t="s">
        <v>416</v>
      </c>
      <c r="U736" s="375" t="str">
        <f t="shared" ca="1" si="163"/>
        <v>WECC</v>
      </c>
      <c r="V736" s="375" t="s">
        <v>406</v>
      </c>
      <c r="W736" s="375" t="str">
        <f t="shared" si="157"/>
        <v>100%Boiler_0%IGCC</v>
      </c>
      <c r="X736" s="824">
        <f t="shared" si="158"/>
        <v>0.34699999999999998</v>
      </c>
      <c r="Y736" s="375" t="s">
        <v>397</v>
      </c>
      <c r="Z736" s="375" t="s">
        <v>401</v>
      </c>
      <c r="AA736" s="378">
        <f t="shared" si="162"/>
        <v>2.1161612980608808</v>
      </c>
      <c r="AB736" s="375" t="s">
        <v>399</v>
      </c>
      <c r="AC736" s="831" t="str">
        <f t="shared" ca="1" si="161"/>
        <v>Electric tab Row 144-154 plus Row 188-198 for Coal Mix when Inputs tab E710 = WECC</v>
      </c>
    </row>
  </sheetData>
  <mergeCells count="56">
    <mergeCell ref="B225:E225"/>
    <mergeCell ref="D227:E227"/>
    <mergeCell ref="J12:M15"/>
    <mergeCell ref="J11:M11"/>
    <mergeCell ref="BD121:BE121"/>
    <mergeCell ref="AP121:AQ121"/>
    <mergeCell ref="AR121:AS121"/>
    <mergeCell ref="AT121:AU121"/>
    <mergeCell ref="AV121:AW121"/>
    <mergeCell ref="AX121:AY121"/>
    <mergeCell ref="AZ121:BA121"/>
    <mergeCell ref="V121:W121"/>
    <mergeCell ref="X121:Y121"/>
    <mergeCell ref="Z121:AA121"/>
    <mergeCell ref="AB121:AC121"/>
    <mergeCell ref="BB121:BC121"/>
    <mergeCell ref="AD121:AE121"/>
    <mergeCell ref="AF121:AG121"/>
    <mergeCell ref="BP106:BQ106"/>
    <mergeCell ref="BR106:BS106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AH121:AI121"/>
    <mergeCell ref="AJ121:AK121"/>
    <mergeCell ref="AL121:AM121"/>
    <mergeCell ref="AN121:AO121"/>
    <mergeCell ref="R121:S121"/>
    <mergeCell ref="T121:U121"/>
    <mergeCell ref="BL105:BO105"/>
    <mergeCell ref="BP105:BS105"/>
    <mergeCell ref="B106:I106"/>
    <mergeCell ref="J106:Q106"/>
    <mergeCell ref="R106:AJ106"/>
    <mergeCell ref="AK106:BC106"/>
    <mergeCell ref="BD106:BG106"/>
    <mergeCell ref="BH106:BK106"/>
    <mergeCell ref="BL106:BM106"/>
    <mergeCell ref="BN106:BO106"/>
    <mergeCell ref="B105:I105"/>
    <mergeCell ref="J105:Q105"/>
    <mergeCell ref="R105:AJ105"/>
    <mergeCell ref="AK105:BC105"/>
    <mergeCell ref="BD105:BG105"/>
    <mergeCell ref="BH105:BK105"/>
    <mergeCell ref="B27:W27"/>
    <mergeCell ref="X27:BD27"/>
    <mergeCell ref="AT28:BD28"/>
    <mergeCell ref="B43:AS43"/>
    <mergeCell ref="AT43:BD43"/>
    <mergeCell ref="AT44:BD44"/>
  </mergeCells>
  <dataValidations count="1">
    <dataValidation type="list" allowBlank="1" showInputMessage="1" showErrorMessage="1" sqref="B10:C10">
      <formula1>"1,2"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S458"/>
  <sheetViews>
    <sheetView workbookViewId="0">
      <selection activeCell="A79" sqref="A79"/>
    </sheetView>
  </sheetViews>
  <sheetFormatPr defaultColWidth="9.15234375" defaultRowHeight="14.6" x14ac:dyDescent="0.4"/>
  <cols>
    <col min="1" max="1" width="42.4609375" style="3" customWidth="1"/>
    <col min="2" max="2" width="15.15234375" style="3" customWidth="1"/>
    <col min="3" max="3" width="12.15234375" style="3" customWidth="1"/>
    <col min="4" max="4" width="11.84375" style="3" customWidth="1"/>
    <col min="5" max="5" width="12.23046875" style="3" customWidth="1"/>
    <col min="6" max="6" width="12.69140625" style="3" customWidth="1"/>
    <col min="7" max="8" width="12.69140625" style="3" bestFit="1" customWidth="1"/>
    <col min="9" max="9" width="11.23046875" style="3" customWidth="1"/>
    <col min="10" max="10" width="11" style="3" customWidth="1"/>
    <col min="11" max="11" width="18.15234375" style="3" bestFit="1" customWidth="1"/>
    <col min="12" max="12" width="10.69140625" style="3" customWidth="1"/>
    <col min="13" max="13" width="12.69140625" style="3" bestFit="1" customWidth="1"/>
    <col min="14" max="14" width="11.84375" style="3" customWidth="1"/>
    <col min="15" max="15" width="12.15234375" style="3" customWidth="1"/>
    <col min="16" max="16" width="12" style="3" customWidth="1"/>
    <col min="17" max="17" width="11.69140625" style="3" customWidth="1"/>
    <col min="18" max="19" width="12.23046875" style="3" customWidth="1"/>
    <col min="20" max="20" width="10.84375" style="3" bestFit="1" customWidth="1"/>
    <col min="21" max="21" width="12.84375" style="3" customWidth="1"/>
    <col min="22" max="22" width="10.4609375" style="3" bestFit="1" customWidth="1"/>
    <col min="23" max="23" width="15" style="3" bestFit="1" customWidth="1"/>
    <col min="24" max="24" width="13" style="3" customWidth="1"/>
    <col min="25" max="26" width="10.4609375" style="3" customWidth="1"/>
    <col min="27" max="27" width="18.15234375" style="3" bestFit="1" customWidth="1"/>
    <col min="28" max="28" width="11.84375" style="3" bestFit="1" customWidth="1"/>
    <col min="29" max="29" width="9.23046875" style="3" bestFit="1" customWidth="1"/>
    <col min="30" max="30" width="11" style="3" bestFit="1" customWidth="1"/>
    <col min="31" max="31" width="18.15234375" style="3" bestFit="1" customWidth="1"/>
    <col min="32" max="32" width="11" style="3" bestFit="1" customWidth="1"/>
    <col min="33" max="33" width="9.23046875" style="3" bestFit="1" customWidth="1"/>
    <col min="34" max="34" width="12" style="3" bestFit="1" customWidth="1"/>
    <col min="35" max="35" width="10.15234375" style="3" bestFit="1" customWidth="1"/>
    <col min="36" max="36" width="12" style="3" bestFit="1" customWidth="1"/>
    <col min="37" max="37" width="8.53515625" style="3" bestFit="1" customWidth="1"/>
    <col min="38" max="38" width="12" style="3" bestFit="1" customWidth="1"/>
    <col min="39" max="39" width="18.15234375" style="3" bestFit="1" customWidth="1"/>
    <col min="40" max="40" width="11.84375" style="3" bestFit="1" customWidth="1"/>
    <col min="41" max="41" width="7.4609375" style="3" bestFit="1" customWidth="1"/>
    <col min="42" max="42" width="11.84375" style="3" bestFit="1" customWidth="1"/>
    <col min="43" max="43" width="18.15234375" style="3" bestFit="1" customWidth="1"/>
    <col min="44" max="44" width="11.84375" style="3" bestFit="1" customWidth="1"/>
    <col min="45" max="45" width="7.4609375" style="3" bestFit="1" customWidth="1"/>
    <col min="46" max="46" width="11.84375" style="3" bestFit="1" customWidth="1"/>
    <col min="47" max="47" width="10" style="3" bestFit="1" customWidth="1"/>
    <col min="48" max="48" width="11.84375" style="3" bestFit="1" customWidth="1"/>
    <col min="49" max="49" width="7.4609375" style="3" bestFit="1" customWidth="1"/>
    <col min="50" max="50" width="11.84375" style="3" bestFit="1" customWidth="1"/>
    <col min="51" max="51" width="10" style="3" bestFit="1" customWidth="1"/>
    <col min="52" max="52" width="11.84375" style="3" bestFit="1" customWidth="1"/>
    <col min="53" max="53" width="9" style="3" bestFit="1" customWidth="1"/>
    <col min="54" max="54" width="11.84375" style="3" bestFit="1" customWidth="1"/>
    <col min="55" max="55" width="10" style="3" bestFit="1" customWidth="1"/>
    <col min="56" max="56" width="11.84375" style="3" bestFit="1" customWidth="1"/>
    <col min="57" max="57" width="8.4609375" style="3" bestFit="1" customWidth="1"/>
    <col min="58" max="58" width="11.84375" style="3" bestFit="1" customWidth="1"/>
    <col min="59" max="59" width="10" style="3" bestFit="1" customWidth="1"/>
    <col min="60" max="60" width="10.84375" style="3" bestFit="1" customWidth="1"/>
    <col min="61" max="61" width="9.23046875" style="3" bestFit="1" customWidth="1"/>
    <col min="62" max="62" width="11.84375" style="3" bestFit="1" customWidth="1"/>
    <col min="63" max="63" width="10" style="3" bestFit="1" customWidth="1"/>
    <col min="64" max="64" width="11.84375" style="3" bestFit="1" customWidth="1"/>
    <col min="65" max="65" width="14.4609375" style="3" customWidth="1"/>
    <col min="66" max="66" width="11.84375" style="3" bestFit="1" customWidth="1"/>
    <col min="67" max="67" width="10" style="3" bestFit="1" customWidth="1"/>
    <col min="68" max="68" width="11.84375" style="3" bestFit="1" customWidth="1"/>
    <col min="69" max="69" width="9.23046875" style="3" bestFit="1" customWidth="1"/>
    <col min="70" max="70" width="11.84375" style="3" bestFit="1" customWidth="1"/>
    <col min="71" max="71" width="10" style="3" bestFit="1" customWidth="1"/>
    <col min="72" max="72" width="10.84375" style="3" bestFit="1" customWidth="1"/>
    <col min="73" max="73" width="9.23046875" style="3" bestFit="1" customWidth="1"/>
    <col min="74" max="74" width="10.84375" style="3" bestFit="1" customWidth="1"/>
    <col min="75" max="75" width="9.23046875" style="3" bestFit="1" customWidth="1"/>
    <col min="76" max="76" width="10.84375" style="3" bestFit="1" customWidth="1"/>
    <col min="77" max="77" width="9" style="3" bestFit="1" customWidth="1"/>
    <col min="78" max="78" width="10.84375" style="3" bestFit="1" customWidth="1"/>
    <col min="79" max="79" width="15" style="3" bestFit="1" customWidth="1"/>
    <col min="80" max="80" width="10.84375" style="3" bestFit="1" customWidth="1"/>
    <col min="81" max="81" width="7.69140625" style="3" bestFit="1" customWidth="1"/>
    <col min="82" max="82" width="10.84375" style="3" bestFit="1" customWidth="1"/>
    <col min="83" max="83" width="9.23046875" style="3" bestFit="1" customWidth="1"/>
    <col min="84" max="84" width="10.84375" style="3" bestFit="1" customWidth="1"/>
    <col min="85" max="85" width="7.69140625" style="3" bestFit="1" customWidth="1"/>
    <col min="86" max="86" width="10.84375" style="3" bestFit="1" customWidth="1"/>
    <col min="87" max="87" width="9.23046875" style="3" bestFit="1" customWidth="1"/>
    <col min="88" max="88" width="10.84375" style="3" bestFit="1" customWidth="1"/>
    <col min="89" max="89" width="7.69140625" style="3" bestFit="1" customWidth="1"/>
    <col min="90" max="90" width="10.84375" style="3" bestFit="1" customWidth="1"/>
    <col min="91" max="91" width="9.23046875" style="3" bestFit="1" customWidth="1"/>
    <col min="92" max="92" width="10.84375" style="3" bestFit="1" customWidth="1"/>
    <col min="93" max="93" width="7.69140625" style="3" bestFit="1" customWidth="1"/>
    <col min="94" max="94" width="10.84375" style="3" bestFit="1" customWidth="1"/>
    <col min="95" max="95" width="9.23046875" style="3" bestFit="1" customWidth="1"/>
    <col min="96" max="96" width="10.84375" style="3" bestFit="1" customWidth="1"/>
    <col min="97" max="97" width="7.69140625" style="3" bestFit="1" customWidth="1"/>
    <col min="98" max="98" width="10.84375" style="3" bestFit="1" customWidth="1"/>
    <col min="99" max="99" width="9.23046875" style="3" bestFit="1" customWidth="1"/>
    <col min="100" max="100" width="10.84375" style="3" bestFit="1" customWidth="1"/>
    <col min="101" max="101" width="7.69140625" style="3" bestFit="1" customWidth="1"/>
    <col min="102" max="102" width="10.84375" style="3" bestFit="1" customWidth="1"/>
    <col min="103" max="103" width="9.23046875" style="3" bestFit="1" customWidth="1"/>
    <col min="104" max="104" width="10.84375" style="3" bestFit="1" customWidth="1"/>
    <col min="105" max="105" width="6.69140625" style="3" bestFit="1" customWidth="1"/>
    <col min="106" max="106" width="10.84375" style="3" bestFit="1" customWidth="1"/>
    <col min="107" max="107" width="9.23046875" style="3" bestFit="1" customWidth="1"/>
    <col min="108" max="108" width="10.84375" style="3" bestFit="1" customWidth="1"/>
    <col min="109" max="109" width="6.69140625" style="3" bestFit="1" customWidth="1"/>
    <col min="110" max="110" width="10.84375" style="3" bestFit="1" customWidth="1"/>
    <col min="111" max="111" width="9.23046875" style="3" bestFit="1" customWidth="1"/>
    <col min="112" max="112" width="10.84375" style="3" bestFit="1" customWidth="1"/>
    <col min="113" max="113" width="6.69140625" style="3" bestFit="1" customWidth="1"/>
    <col min="114" max="114" width="10.84375" style="3" bestFit="1" customWidth="1"/>
    <col min="115" max="115" width="9.23046875" style="3" bestFit="1" customWidth="1"/>
    <col min="116" max="116" width="10.84375" style="3" bestFit="1" customWidth="1"/>
    <col min="117" max="117" width="6.69140625" style="3" bestFit="1" customWidth="1"/>
    <col min="118" max="118" width="10.84375" style="3" bestFit="1" customWidth="1"/>
    <col min="119" max="119" width="9.23046875" style="3" bestFit="1" customWidth="1"/>
    <col min="120" max="120" width="10.84375" style="3" bestFit="1" customWidth="1"/>
    <col min="121" max="121" width="6.69140625" style="3" bestFit="1" customWidth="1"/>
    <col min="122" max="122" width="10.84375" style="3" bestFit="1" customWidth="1"/>
    <col min="123" max="123" width="9.23046875" style="3" bestFit="1" customWidth="1"/>
    <col min="124" max="124" width="10.84375" style="3" bestFit="1" customWidth="1"/>
    <col min="125" max="125" width="5.69140625" style="3" bestFit="1" customWidth="1"/>
    <col min="126" max="126" width="10.84375" style="3" bestFit="1" customWidth="1"/>
    <col min="127" max="127" width="9.23046875" style="3" bestFit="1" customWidth="1"/>
    <col min="128" max="128" width="10.84375" style="3" bestFit="1" customWidth="1"/>
    <col min="129" max="129" width="5.69140625" style="3" bestFit="1" customWidth="1"/>
    <col min="130" max="130" width="10.84375" style="3" bestFit="1" customWidth="1"/>
    <col min="131" max="131" width="18.15234375" style="3" bestFit="1" customWidth="1"/>
    <col min="132" max="132" width="10.84375" style="3" bestFit="1" customWidth="1"/>
    <col min="133" max="133" width="5.69140625" style="3" bestFit="1" customWidth="1"/>
    <col min="134" max="134" width="10.84375" style="3" bestFit="1" customWidth="1"/>
    <col min="135" max="135" width="18.15234375" style="3" bestFit="1" customWidth="1"/>
    <col min="136" max="136" width="10.84375" style="3" bestFit="1" customWidth="1"/>
    <col min="137" max="137" width="5.69140625" style="3" bestFit="1" customWidth="1"/>
    <col min="138" max="138" width="10.84375" style="3" bestFit="1" customWidth="1"/>
    <col min="139" max="139" width="18.15234375" style="3" bestFit="1" customWidth="1"/>
    <col min="140" max="140" width="10.84375" style="3" bestFit="1" customWidth="1"/>
    <col min="141" max="141" width="5.69140625" style="3" bestFit="1" customWidth="1"/>
    <col min="142" max="142" width="10.84375" style="3" bestFit="1" customWidth="1"/>
    <col min="143" max="143" width="9.23046875" style="3" bestFit="1" customWidth="1"/>
    <col min="144" max="144" width="10.84375" style="3" bestFit="1" customWidth="1"/>
    <col min="145" max="145" width="5.69140625" style="3" bestFit="1" customWidth="1"/>
    <col min="146" max="146" width="10.84375" style="3" bestFit="1" customWidth="1"/>
    <col min="147" max="147" width="9.23046875" style="3" bestFit="1" customWidth="1"/>
    <col min="148" max="148" width="10.84375" style="3" bestFit="1" customWidth="1"/>
    <col min="149" max="149" width="5.69140625" style="3" bestFit="1" customWidth="1"/>
    <col min="150" max="150" width="12.84375" style="3" bestFit="1" customWidth="1"/>
    <col min="151" max="151" width="9.15234375" style="3" bestFit="1" customWidth="1"/>
    <col min="152" max="152" width="12.84375" style="3" bestFit="1" customWidth="1"/>
    <col min="153" max="153" width="6.53515625" style="3" bestFit="1" customWidth="1"/>
    <col min="154" max="154" width="12.84375" style="3" bestFit="1" customWidth="1"/>
    <col min="155" max="155" width="9.15234375" style="3" bestFit="1" customWidth="1"/>
    <col min="156" max="156" width="12.84375" style="3" bestFit="1" customWidth="1"/>
    <col min="157" max="157" width="6.53515625" style="3" bestFit="1" customWidth="1"/>
    <col min="158" max="158" width="12.84375" style="3" bestFit="1" customWidth="1"/>
    <col min="159" max="159" width="9.15234375" style="3" bestFit="1" customWidth="1"/>
    <col min="160" max="160" width="12.84375" style="3" bestFit="1" customWidth="1"/>
    <col min="161" max="161" width="6.23046875" style="3" bestFit="1" customWidth="1"/>
    <col min="162" max="162" width="12.84375" style="3" bestFit="1" customWidth="1"/>
    <col min="163" max="163" width="9.23046875" style="3" bestFit="1" customWidth="1"/>
    <col min="164" max="164" width="12.84375" style="3" bestFit="1" customWidth="1"/>
    <col min="165" max="165" width="6.23046875" style="3" bestFit="1" customWidth="1"/>
    <col min="166" max="166" width="12.84375" style="3" bestFit="1" customWidth="1"/>
    <col min="167" max="167" width="9.15234375" style="3" bestFit="1" customWidth="1"/>
    <col min="168" max="168" width="12.84375" style="3" bestFit="1" customWidth="1"/>
    <col min="169" max="169" width="6.23046875" style="3" bestFit="1" customWidth="1"/>
    <col min="170" max="170" width="12.84375" style="3" bestFit="1" customWidth="1"/>
    <col min="171" max="171" width="9.15234375" style="3" bestFit="1" customWidth="1"/>
    <col min="172" max="172" width="12.84375" style="3" bestFit="1" customWidth="1"/>
    <col min="173" max="173" width="7.84375" style="3" bestFit="1" customWidth="1"/>
    <col min="174" max="174" width="12.84375" style="3" bestFit="1" customWidth="1"/>
    <col min="175" max="175" width="9.23046875" style="3" bestFit="1" customWidth="1"/>
    <col min="176" max="176" width="12.84375" style="3" bestFit="1" customWidth="1"/>
    <col min="177" max="177" width="7.84375" style="3" bestFit="1" customWidth="1"/>
    <col min="178" max="178" width="12.84375" style="3" bestFit="1" customWidth="1"/>
    <col min="179" max="179" width="9.23046875" style="3" bestFit="1" customWidth="1"/>
    <col min="180" max="180" width="12.84375" style="3" bestFit="1" customWidth="1"/>
    <col min="181" max="181" width="6.23046875" style="3" bestFit="1" customWidth="1"/>
    <col min="182" max="182" width="10" style="3" customWidth="1"/>
    <col min="183" max="183" width="9.4609375" style="3" customWidth="1"/>
    <col min="184" max="184" width="9.23046875" style="3" bestFit="1" customWidth="1"/>
    <col min="185" max="16384" width="9.15234375" style="3"/>
  </cols>
  <sheetData>
    <row r="1" spans="1:12" ht="15.45" x14ac:dyDescent="0.4">
      <c r="A1" s="2" t="s">
        <v>23</v>
      </c>
    </row>
    <row r="2" spans="1:12" ht="14.25" customHeight="1" x14ac:dyDescent="0.4"/>
    <row r="3" spans="1:12" ht="18.75" customHeight="1" x14ac:dyDescent="0.4">
      <c r="A3" s="4" t="s">
        <v>24</v>
      </c>
    </row>
    <row r="4" spans="1:12" x14ac:dyDescent="0.4">
      <c r="A4" s="5">
        <v>2</v>
      </c>
      <c r="B4" s="3" t="s">
        <v>25</v>
      </c>
    </row>
    <row r="5" spans="1:12" x14ac:dyDescent="0.4">
      <c r="A5" s="6"/>
      <c r="B5" s="3" t="s">
        <v>26</v>
      </c>
    </row>
    <row r="6" spans="1:12" x14ac:dyDescent="0.4">
      <c r="A6" s="6"/>
      <c r="B6" s="7" t="s">
        <v>27</v>
      </c>
    </row>
    <row r="7" spans="1:12" x14ac:dyDescent="0.4">
      <c r="A7" s="6" t="s">
        <v>28</v>
      </c>
    </row>
    <row r="8" spans="1:12" x14ac:dyDescent="0.4">
      <c r="A8" s="8"/>
      <c r="B8" s="9" t="s">
        <v>29</v>
      </c>
      <c r="C8" s="10" t="s">
        <v>30</v>
      </c>
    </row>
    <row r="9" spans="1:12" ht="29.15" x14ac:dyDescent="0.4">
      <c r="A9" s="11" t="s">
        <v>31</v>
      </c>
      <c r="B9" s="12">
        <v>1</v>
      </c>
      <c r="C9" s="13">
        <v>1</v>
      </c>
      <c r="D9" s="7" t="s">
        <v>32</v>
      </c>
    </row>
    <row r="10" spans="1:12" x14ac:dyDescent="0.4">
      <c r="A10" s="6"/>
    </row>
    <row r="11" spans="1:12" x14ac:dyDescent="0.4">
      <c r="A11" s="8"/>
      <c r="B11" s="14" t="s">
        <v>33</v>
      </c>
      <c r="C11" s="15" t="s">
        <v>34</v>
      </c>
    </row>
    <row r="12" spans="1:12" ht="29.15" x14ac:dyDescent="0.4">
      <c r="A12" s="11" t="s">
        <v>35</v>
      </c>
      <c r="B12" s="16">
        <v>6.9260000000000002</v>
      </c>
      <c r="C12" s="17">
        <v>8.7040000000000006</v>
      </c>
      <c r="D12" s="18"/>
      <c r="L12" s="19"/>
    </row>
    <row r="13" spans="1:12" x14ac:dyDescent="0.4">
      <c r="A13" s="20"/>
      <c r="B13" s="21"/>
      <c r="C13" s="21"/>
      <c r="D13" s="18"/>
      <c r="L13" s="19"/>
    </row>
    <row r="14" spans="1:12" x14ac:dyDescent="0.4">
      <c r="A14" s="22" t="s">
        <v>36</v>
      </c>
      <c r="B14" s="21"/>
      <c r="C14" s="21"/>
      <c r="D14" s="18"/>
    </row>
    <row r="15" spans="1:12" x14ac:dyDescent="0.4">
      <c r="A15" s="23" t="s">
        <v>286</v>
      </c>
      <c r="B15" s="7" t="s">
        <v>37</v>
      </c>
      <c r="C15" s="21"/>
      <c r="D15" s="18"/>
      <c r="L15" s="24"/>
    </row>
    <row r="16" spans="1:12" x14ac:dyDescent="0.4">
      <c r="A16" s="20"/>
      <c r="B16" s="21"/>
      <c r="C16" s="21"/>
      <c r="D16" s="18"/>
      <c r="L16" s="24"/>
    </row>
    <row r="17" spans="1:78" ht="43.75" x14ac:dyDescent="0.4">
      <c r="A17" s="25"/>
      <c r="B17" s="26" t="s">
        <v>38</v>
      </c>
      <c r="C17" s="27" t="s">
        <v>39</v>
      </c>
      <c r="D17" s="18"/>
      <c r="L17" s="24"/>
    </row>
    <row r="18" spans="1:78" x14ac:dyDescent="0.4">
      <c r="A18" s="28" t="s">
        <v>40</v>
      </c>
      <c r="B18" s="29">
        <v>1</v>
      </c>
      <c r="C18" s="30">
        <v>0</v>
      </c>
      <c r="D18" s="18"/>
      <c r="K18" s="6"/>
      <c r="L18" s="24"/>
    </row>
    <row r="19" spans="1:78" s="6" customFormat="1" x14ac:dyDescent="0.4">
      <c r="A19" s="31"/>
      <c r="B19" s="32"/>
      <c r="C19" s="32"/>
      <c r="D19" s="18"/>
      <c r="L19" s="24"/>
    </row>
    <row r="20" spans="1:78" s="6" customFormat="1" ht="29.15" x14ac:dyDescent="0.4">
      <c r="A20" s="33"/>
      <c r="B20" s="34" t="s">
        <v>41</v>
      </c>
      <c r="C20" s="34" t="s">
        <v>42</v>
      </c>
      <c r="D20" s="35" t="s">
        <v>43</v>
      </c>
      <c r="L20" s="24"/>
    </row>
    <row r="21" spans="1:78" s="6" customFormat="1" x14ac:dyDescent="0.4">
      <c r="A21" s="36" t="s">
        <v>44</v>
      </c>
      <c r="B21" s="32">
        <v>1</v>
      </c>
      <c r="C21" s="32">
        <v>0</v>
      </c>
      <c r="D21" s="37">
        <v>0</v>
      </c>
      <c r="K21" s="3"/>
      <c r="L21" s="24"/>
      <c r="BZ21" s="3"/>
    </row>
    <row r="22" spans="1:78" x14ac:dyDescent="0.4">
      <c r="A22" s="38" t="s">
        <v>45</v>
      </c>
      <c r="B22" s="39">
        <v>91</v>
      </c>
      <c r="C22" s="39">
        <v>0</v>
      </c>
      <c r="D22" s="40">
        <v>0</v>
      </c>
      <c r="L22" s="24"/>
      <c r="BZ22" s="41"/>
    </row>
    <row r="23" spans="1:78" x14ac:dyDescent="0.4">
      <c r="A23" s="6"/>
      <c r="L23" s="24"/>
    </row>
    <row r="24" spans="1:78" ht="15" customHeight="1" x14ac:dyDescent="0.4">
      <c r="A24" s="4" t="s">
        <v>46</v>
      </c>
      <c r="L24" s="24"/>
    </row>
    <row r="25" spans="1:78" x14ac:dyDescent="0.4">
      <c r="A25" s="42" t="s">
        <v>47</v>
      </c>
    </row>
    <row r="26" spans="1:78" ht="15" customHeight="1" x14ac:dyDescent="0.4">
      <c r="A26" s="43" t="s">
        <v>48</v>
      </c>
      <c r="B26" s="976" t="s">
        <v>49</v>
      </c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8"/>
      <c r="X26" s="976" t="s">
        <v>50</v>
      </c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8"/>
    </row>
    <row r="27" spans="1:78" ht="15" customHeight="1" x14ac:dyDescent="0.4">
      <c r="A27" s="44" t="s">
        <v>51</v>
      </c>
      <c r="B27" s="976" t="s">
        <v>52</v>
      </c>
      <c r="C27" s="977"/>
      <c r="D27" s="977"/>
      <c r="E27" s="977"/>
      <c r="F27" s="977"/>
      <c r="G27" s="977"/>
      <c r="H27" s="977"/>
      <c r="I27" s="977"/>
      <c r="J27" s="977"/>
      <c r="K27" s="977"/>
      <c r="L27" s="978"/>
      <c r="M27" s="976" t="s">
        <v>53</v>
      </c>
      <c r="N27" s="977"/>
      <c r="O27" s="977"/>
      <c r="P27" s="977"/>
      <c r="Q27" s="977"/>
      <c r="R27" s="977"/>
      <c r="S27" s="977"/>
      <c r="T27" s="977"/>
      <c r="U27" s="977"/>
      <c r="V27" s="977"/>
      <c r="W27" s="978"/>
      <c r="X27" s="976" t="s">
        <v>54</v>
      </c>
      <c r="Y27" s="977"/>
      <c r="Z27" s="977"/>
      <c r="AA27" s="977"/>
      <c r="AB27" s="977"/>
      <c r="AC27" s="977"/>
      <c r="AD27" s="977"/>
      <c r="AE27" s="977"/>
      <c r="AF27" s="977"/>
      <c r="AG27" s="977"/>
      <c r="AH27" s="978"/>
      <c r="AI27" s="976" t="s">
        <v>55</v>
      </c>
      <c r="AJ27" s="977"/>
      <c r="AK27" s="977"/>
      <c r="AL27" s="977"/>
      <c r="AM27" s="977"/>
      <c r="AN27" s="977"/>
      <c r="AO27" s="977"/>
      <c r="AP27" s="977"/>
      <c r="AQ27" s="977"/>
      <c r="AR27" s="977"/>
      <c r="AS27" s="978"/>
      <c r="AT27" s="976" t="s">
        <v>52</v>
      </c>
      <c r="AU27" s="977"/>
      <c r="AV27" s="977"/>
      <c r="AW27" s="977"/>
      <c r="AX27" s="977"/>
      <c r="AY27" s="977"/>
      <c r="AZ27" s="977"/>
      <c r="BA27" s="977"/>
      <c r="BB27" s="977"/>
      <c r="BC27" s="977"/>
      <c r="BD27" s="978"/>
    </row>
    <row r="28" spans="1:78" ht="15" customHeight="1" x14ac:dyDescent="0.4">
      <c r="A28" s="44" t="s">
        <v>56</v>
      </c>
      <c r="B28" s="45" t="s">
        <v>57</v>
      </c>
      <c r="C28" s="46" t="s">
        <v>58</v>
      </c>
      <c r="D28" s="46" t="s">
        <v>59</v>
      </c>
      <c r="E28" s="46" t="s">
        <v>60</v>
      </c>
      <c r="F28" s="46" t="s">
        <v>61</v>
      </c>
      <c r="G28" s="46" t="s">
        <v>62</v>
      </c>
      <c r="H28" s="46" t="s">
        <v>63</v>
      </c>
      <c r="I28" s="46" t="s">
        <v>64</v>
      </c>
      <c r="J28" s="46" t="s">
        <v>65</v>
      </c>
      <c r="K28" s="46" t="s">
        <v>66</v>
      </c>
      <c r="L28" s="47" t="s">
        <v>67</v>
      </c>
      <c r="M28" s="45" t="s">
        <v>57</v>
      </c>
      <c r="N28" s="46" t="s">
        <v>58</v>
      </c>
      <c r="O28" s="46" t="s">
        <v>59</v>
      </c>
      <c r="P28" s="46" t="s">
        <v>60</v>
      </c>
      <c r="Q28" s="46" t="s">
        <v>61</v>
      </c>
      <c r="R28" s="46" t="s">
        <v>62</v>
      </c>
      <c r="S28" s="46" t="s">
        <v>63</v>
      </c>
      <c r="T28" s="46" t="s">
        <v>64</v>
      </c>
      <c r="U28" s="46" t="s">
        <v>65</v>
      </c>
      <c r="V28" s="46" t="s">
        <v>66</v>
      </c>
      <c r="W28" s="47" t="s">
        <v>67</v>
      </c>
      <c r="X28" s="45" t="s">
        <v>57</v>
      </c>
      <c r="Y28" s="46" t="s">
        <v>58</v>
      </c>
      <c r="Z28" s="46" t="s">
        <v>59</v>
      </c>
      <c r="AA28" s="46" t="s">
        <v>60</v>
      </c>
      <c r="AB28" s="46" t="s">
        <v>61</v>
      </c>
      <c r="AC28" s="46" t="s">
        <v>62</v>
      </c>
      <c r="AD28" s="46" t="s">
        <v>63</v>
      </c>
      <c r="AE28" s="46" t="s">
        <v>64</v>
      </c>
      <c r="AF28" s="46" t="s">
        <v>65</v>
      </c>
      <c r="AG28" s="46" t="s">
        <v>66</v>
      </c>
      <c r="AH28" s="47" t="s">
        <v>67</v>
      </c>
      <c r="AI28" s="45" t="s">
        <v>57</v>
      </c>
      <c r="AJ28" s="46" t="s">
        <v>58</v>
      </c>
      <c r="AK28" s="46" t="s">
        <v>59</v>
      </c>
      <c r="AL28" s="46" t="s">
        <v>60</v>
      </c>
      <c r="AM28" s="46" t="s">
        <v>61</v>
      </c>
      <c r="AN28" s="46" t="s">
        <v>62</v>
      </c>
      <c r="AO28" s="46" t="s">
        <v>63</v>
      </c>
      <c r="AP28" s="46" t="s">
        <v>64</v>
      </c>
      <c r="AQ28" s="46" t="s">
        <v>65</v>
      </c>
      <c r="AR28" s="46" t="s">
        <v>66</v>
      </c>
      <c r="AS28" s="47" t="s">
        <v>67</v>
      </c>
      <c r="AT28" s="45" t="s">
        <v>57</v>
      </c>
      <c r="AU28" s="46" t="s">
        <v>58</v>
      </c>
      <c r="AV28" s="46" t="s">
        <v>59</v>
      </c>
      <c r="AW28" s="46" t="s">
        <v>60</v>
      </c>
      <c r="AX28" s="46" t="s">
        <v>61</v>
      </c>
      <c r="AY28" s="46" t="s">
        <v>62</v>
      </c>
      <c r="AZ28" s="46" t="s">
        <v>63</v>
      </c>
      <c r="BA28" s="46" t="s">
        <v>64</v>
      </c>
      <c r="BB28" s="46" t="s">
        <v>65</v>
      </c>
      <c r="BC28" s="46" t="s">
        <v>66</v>
      </c>
      <c r="BD28" s="47" t="s">
        <v>67</v>
      </c>
    </row>
    <row r="29" spans="1:78" ht="15" customHeight="1" x14ac:dyDescent="0.4">
      <c r="A29" s="48" t="s">
        <v>68</v>
      </c>
      <c r="B29" s="49">
        <v>0.36</v>
      </c>
      <c r="C29" s="50">
        <v>0.26</v>
      </c>
      <c r="D29" s="50">
        <v>0.34799999999999998</v>
      </c>
      <c r="E29" s="50">
        <v>0.22500000000000001</v>
      </c>
      <c r="F29" s="50">
        <v>0.34399999999999997</v>
      </c>
      <c r="G29" s="50">
        <v>0.32800000000000001</v>
      </c>
      <c r="H29" s="50">
        <v>0.34899999999999998</v>
      </c>
      <c r="I29" s="50">
        <v>0.34899999999999998</v>
      </c>
      <c r="J29" s="50">
        <v>0.34300000000000003</v>
      </c>
      <c r="K29" s="50">
        <v>0.34699999999999998</v>
      </c>
      <c r="L29" s="51">
        <v>0.34699999999999998</v>
      </c>
      <c r="M29" s="49">
        <v>0.39</v>
      </c>
      <c r="N29" s="52">
        <v>0.39</v>
      </c>
      <c r="O29" s="50">
        <v>0.34799999999999998</v>
      </c>
      <c r="P29" s="52">
        <v>0.39</v>
      </c>
      <c r="Q29" s="52">
        <v>0.39</v>
      </c>
      <c r="R29" s="52">
        <v>0.39</v>
      </c>
      <c r="S29" s="52">
        <v>0.39</v>
      </c>
      <c r="T29" s="52">
        <v>0.39</v>
      </c>
      <c r="U29" s="52">
        <v>0.39</v>
      </c>
      <c r="V29" s="52">
        <v>0.39</v>
      </c>
      <c r="W29" s="53">
        <v>0.39</v>
      </c>
      <c r="X29" s="49">
        <v>0.32</v>
      </c>
      <c r="Y29" s="50">
        <v>0.39700000000000002</v>
      </c>
      <c r="Z29" s="50">
        <v>0.28199999999999997</v>
      </c>
      <c r="AA29" s="50">
        <v>0.371</v>
      </c>
      <c r="AB29" s="50">
        <v>0.19800000000000001</v>
      </c>
      <c r="AC29" s="50">
        <v>0.30599999999999999</v>
      </c>
      <c r="AD29" s="50">
        <v>0.26100000000000001</v>
      </c>
      <c r="AE29" s="50">
        <v>0.27500000000000002</v>
      </c>
      <c r="AF29" s="50">
        <v>0.54900000000000004</v>
      </c>
      <c r="AG29" s="50">
        <v>0.29499999999999998</v>
      </c>
      <c r="AH29" s="51">
        <v>0.27600000000000002</v>
      </c>
      <c r="AI29" s="49">
        <v>0.38</v>
      </c>
      <c r="AJ29" s="50">
        <v>0.36499999999999999</v>
      </c>
      <c r="AK29" s="50">
        <v>0.32900000000000001</v>
      </c>
      <c r="AL29" s="50">
        <v>0.373</v>
      </c>
      <c r="AM29" s="50">
        <v>0.33100000000000002</v>
      </c>
      <c r="AN29" s="50">
        <v>0.32800000000000001</v>
      </c>
      <c r="AO29" s="50">
        <v>0.27400000000000002</v>
      </c>
      <c r="AP29" s="50">
        <v>0.35</v>
      </c>
      <c r="AQ29" s="50">
        <v>0.29899999999999999</v>
      </c>
      <c r="AR29" s="50">
        <v>0.23899999999999999</v>
      </c>
      <c r="AS29" s="51">
        <v>0.39</v>
      </c>
      <c r="AT29" s="49">
        <v>0.35</v>
      </c>
      <c r="AU29" s="52">
        <v>0.35</v>
      </c>
      <c r="AV29" s="50">
        <v>0.33200000000000002</v>
      </c>
      <c r="AW29" s="50">
        <v>0.34</v>
      </c>
      <c r="AX29" s="50">
        <v>0.33400000000000002</v>
      </c>
      <c r="AY29" s="50">
        <v>0.30099999999999999</v>
      </c>
      <c r="AZ29" s="50">
        <v>0.32500000000000001</v>
      </c>
      <c r="BA29" s="50">
        <v>0.33300000000000002</v>
      </c>
      <c r="BB29" s="50">
        <v>0.34</v>
      </c>
      <c r="BC29" s="50">
        <v>0.32400000000000001</v>
      </c>
      <c r="BD29" s="51">
        <v>0.33900000000000002</v>
      </c>
      <c r="BZ29" s="6"/>
    </row>
    <row r="30" spans="1:78" ht="15" customHeight="1" x14ac:dyDescent="0.4">
      <c r="A30" s="48" t="s">
        <v>69</v>
      </c>
      <c r="B30" s="49">
        <v>0.99</v>
      </c>
      <c r="C30" s="32">
        <v>1</v>
      </c>
      <c r="D30" s="32">
        <v>0.97</v>
      </c>
      <c r="E30" s="32">
        <v>1</v>
      </c>
      <c r="F30" s="32">
        <v>1</v>
      </c>
      <c r="G30" s="32">
        <v>1</v>
      </c>
      <c r="H30" s="32">
        <v>1</v>
      </c>
      <c r="I30" s="32">
        <v>1</v>
      </c>
      <c r="J30" s="32">
        <v>1</v>
      </c>
      <c r="K30" s="32">
        <v>1</v>
      </c>
      <c r="L30" s="54">
        <v>1</v>
      </c>
      <c r="M30" s="49">
        <v>0.01</v>
      </c>
      <c r="N30" s="50">
        <v>0</v>
      </c>
      <c r="O30" s="50">
        <v>0.03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49">
        <v>0.182</v>
      </c>
      <c r="Y30" s="50">
        <v>0.61899999999999999</v>
      </c>
      <c r="Z30" s="50">
        <v>0.16700000000000001</v>
      </c>
      <c r="AA30" s="50">
        <v>3.4000000000000002E-2</v>
      </c>
      <c r="AB30" s="50">
        <v>0.17199999999999999</v>
      </c>
      <c r="AC30" s="50">
        <v>0.19600000000000001</v>
      </c>
      <c r="AD30" s="50">
        <v>0.187</v>
      </c>
      <c r="AE30" s="50">
        <v>0.189</v>
      </c>
      <c r="AF30" s="50">
        <v>0.04</v>
      </c>
      <c r="AG30" s="50">
        <v>3.0000000000000001E-3</v>
      </c>
      <c r="AH30" s="51">
        <v>0.121</v>
      </c>
      <c r="AI30" s="49">
        <v>4.6000000000000041E-2</v>
      </c>
      <c r="AJ30" s="32">
        <v>0.38100000000000001</v>
      </c>
      <c r="AK30" s="32">
        <v>1.0000000000000009E-3</v>
      </c>
      <c r="AL30" s="32">
        <v>0.16699999999999993</v>
      </c>
      <c r="AM30" s="32">
        <v>7.4000000000000066E-2</v>
      </c>
      <c r="AN30" s="32">
        <v>1.100000000000001E-2</v>
      </c>
      <c r="AO30" s="32">
        <v>1.19999999999999E-2</v>
      </c>
      <c r="AP30" s="32">
        <v>2.0999999999999908E-2</v>
      </c>
      <c r="AQ30" s="32">
        <v>3.9999999999999925E-2</v>
      </c>
      <c r="AR30" s="32">
        <v>7.0000000000000062E-3</v>
      </c>
      <c r="AS30" s="54">
        <v>0.15500000000000003</v>
      </c>
      <c r="AT30" s="49">
        <v>0.77200000000000002</v>
      </c>
      <c r="AU30" s="50">
        <v>0</v>
      </c>
      <c r="AV30" s="50">
        <v>0.83199999999999996</v>
      </c>
      <c r="AW30" s="50">
        <v>0.79900000000000004</v>
      </c>
      <c r="AX30" s="50">
        <v>0.754</v>
      </c>
      <c r="AY30" s="50">
        <v>0.79300000000000004</v>
      </c>
      <c r="AZ30" s="50">
        <v>0.80100000000000005</v>
      </c>
      <c r="BA30" s="50">
        <v>0.79</v>
      </c>
      <c r="BB30" s="50">
        <v>0.92</v>
      </c>
      <c r="BC30" s="50">
        <v>0.99</v>
      </c>
      <c r="BD30" s="51">
        <v>0.72399999999999998</v>
      </c>
    </row>
    <row r="31" spans="1:78" ht="15" customHeight="1" x14ac:dyDescent="0.4">
      <c r="A31" s="43" t="s">
        <v>70</v>
      </c>
      <c r="B31" s="55"/>
      <c r="C31" s="9"/>
      <c r="D31" s="9"/>
      <c r="E31" s="9"/>
      <c r="F31" s="9"/>
      <c r="G31" s="9"/>
      <c r="H31" s="9"/>
      <c r="I31" s="9"/>
      <c r="J31" s="9"/>
      <c r="K31" s="9"/>
      <c r="L31" s="10"/>
      <c r="M31" s="55"/>
      <c r="N31" s="9"/>
      <c r="O31" s="9"/>
      <c r="P31" s="9"/>
      <c r="Q31" s="9"/>
      <c r="R31" s="9"/>
      <c r="S31" s="9"/>
      <c r="T31" s="9"/>
      <c r="U31" s="9"/>
      <c r="V31" s="9"/>
      <c r="W31" s="10"/>
      <c r="X31" s="55"/>
      <c r="Y31" s="9"/>
      <c r="Z31" s="9"/>
      <c r="AA31" s="9"/>
      <c r="AB31" s="9"/>
      <c r="AC31" s="9"/>
      <c r="AD31" s="9"/>
      <c r="AE31" s="9"/>
      <c r="AF31" s="9"/>
      <c r="AG31" s="9"/>
      <c r="AH31" s="10"/>
      <c r="AI31" s="55"/>
      <c r="AJ31" s="9"/>
      <c r="AK31" s="9"/>
      <c r="AL31" s="9"/>
      <c r="AM31" s="9"/>
      <c r="AN31" s="9"/>
      <c r="AO31" s="9"/>
      <c r="AP31" s="9"/>
      <c r="AQ31" s="9"/>
      <c r="AR31" s="9"/>
      <c r="AS31" s="10"/>
      <c r="AT31" s="55"/>
      <c r="AU31" s="9"/>
      <c r="AV31" s="9"/>
      <c r="AW31" s="9"/>
      <c r="AX31" s="9"/>
      <c r="AY31" s="9"/>
      <c r="AZ31" s="9"/>
      <c r="BA31" s="9"/>
      <c r="BB31" s="9"/>
      <c r="BC31" s="9"/>
      <c r="BD31" s="10"/>
      <c r="BZ31" s="6"/>
    </row>
    <row r="32" spans="1:78" ht="15" hidden="1" customHeight="1" x14ac:dyDescent="0.4">
      <c r="A32" s="48" t="s">
        <v>12</v>
      </c>
      <c r="B32" s="56">
        <v>8.6E-3</v>
      </c>
      <c r="C32" s="57">
        <v>3.2000000000000001E-2</v>
      </c>
      <c r="D32" s="57">
        <v>1.2E-2</v>
      </c>
      <c r="E32" s="57">
        <v>2.4E-2</v>
      </c>
      <c r="F32" s="57">
        <v>1.9E-2</v>
      </c>
      <c r="G32" s="57">
        <v>1.4E-2</v>
      </c>
      <c r="H32" s="57">
        <v>1.2999999999999999E-2</v>
      </c>
      <c r="I32" s="57">
        <v>1.4E-2</v>
      </c>
      <c r="J32" s="57">
        <v>1.7999999999999999E-2</v>
      </c>
      <c r="K32" s="57">
        <v>0.02</v>
      </c>
      <c r="L32" s="58">
        <v>1.4999999999999999E-2</v>
      </c>
      <c r="M32" s="56">
        <v>8.9999999999999998E-4</v>
      </c>
      <c r="N32" s="59">
        <v>8.9999999999999998E-4</v>
      </c>
      <c r="O32" s="57">
        <v>1E-3</v>
      </c>
      <c r="P32" s="59">
        <v>8.9999999999999998E-4</v>
      </c>
      <c r="Q32" s="59">
        <v>8.9999999999999998E-4</v>
      </c>
      <c r="R32" s="59">
        <v>8.9999999999999998E-4</v>
      </c>
      <c r="S32" s="59">
        <v>8.9999999999999998E-4</v>
      </c>
      <c r="T32" s="59">
        <v>8.9999999999999998E-4</v>
      </c>
      <c r="U32" s="59">
        <v>8.9999999999999998E-4</v>
      </c>
      <c r="V32" s="59">
        <v>8.9999999999999998E-4</v>
      </c>
      <c r="W32" s="60">
        <v>8.9999999999999998E-4</v>
      </c>
      <c r="X32" s="56">
        <v>2.8E-3</v>
      </c>
      <c r="Y32" s="57">
        <v>1E-3</v>
      </c>
      <c r="Z32" s="57">
        <v>2E-3</v>
      </c>
      <c r="AA32" s="57">
        <v>2E-3</v>
      </c>
      <c r="AB32" s="57">
        <v>3.0000000000000001E-3</v>
      </c>
      <c r="AC32" s="57">
        <v>7.0000000000000001E-3</v>
      </c>
      <c r="AD32" s="57">
        <v>6.0000000000000001E-3</v>
      </c>
      <c r="AE32" s="57">
        <v>2E-3</v>
      </c>
      <c r="AF32" s="57">
        <v>4.0000000000000001E-3</v>
      </c>
      <c r="AG32" s="57">
        <v>2E-3</v>
      </c>
      <c r="AH32" s="58">
        <v>2E-3</v>
      </c>
      <c r="AI32" s="56">
        <v>1.14E-2</v>
      </c>
      <c r="AJ32" s="57">
        <v>1.2E-2</v>
      </c>
      <c r="AK32" s="57">
        <v>1.2999999999999999E-2</v>
      </c>
      <c r="AL32" s="57">
        <v>1.2E-2</v>
      </c>
      <c r="AM32" s="57">
        <v>1.2999999999999999E-2</v>
      </c>
      <c r="AN32" s="57">
        <v>1.2999999999999999E-2</v>
      </c>
      <c r="AO32" s="57">
        <v>1.6E-2</v>
      </c>
      <c r="AP32" s="57">
        <v>1.2E-2</v>
      </c>
      <c r="AQ32" s="57">
        <v>1.4E-2</v>
      </c>
      <c r="AR32" s="57">
        <v>1.7999999999999999E-2</v>
      </c>
      <c r="AS32" s="58">
        <v>1.0999999999999999E-2</v>
      </c>
      <c r="AT32" s="56">
        <v>2.0400000000000001E-2</v>
      </c>
      <c r="AU32" s="59">
        <v>2.0400000000000001E-2</v>
      </c>
      <c r="AV32" s="57">
        <v>2.5000000000000001E-2</v>
      </c>
      <c r="AW32" s="57">
        <v>2.4E-2</v>
      </c>
      <c r="AX32" s="57">
        <v>7.0000000000000001E-3</v>
      </c>
      <c r="AY32" s="57">
        <v>2.7E-2</v>
      </c>
      <c r="AZ32" s="57">
        <v>1.2E-2</v>
      </c>
      <c r="BA32" s="57">
        <v>1.6E-2</v>
      </c>
      <c r="BB32" s="57">
        <v>7.0000000000000001E-3</v>
      </c>
      <c r="BC32" s="57">
        <v>7.0000000000000001E-3</v>
      </c>
      <c r="BD32" s="58">
        <v>8.9999999999999993E-3</v>
      </c>
      <c r="BZ32" s="6"/>
    </row>
    <row r="33" spans="1:56" ht="15" hidden="1" customHeight="1" x14ac:dyDescent="0.4">
      <c r="A33" s="48" t="s">
        <v>13</v>
      </c>
      <c r="B33" s="56">
        <v>5.6000000000000001E-2</v>
      </c>
      <c r="C33" s="57">
        <v>0.113</v>
      </c>
      <c r="D33" s="57">
        <v>9.9000000000000005E-2</v>
      </c>
      <c r="E33" s="57">
        <v>0.20399999999999999</v>
      </c>
      <c r="F33" s="57">
        <v>0.156</v>
      </c>
      <c r="G33" s="57">
        <v>0.112</v>
      </c>
      <c r="H33" s="57">
        <v>0.108</v>
      </c>
      <c r="I33" s="57">
        <v>0.113</v>
      </c>
      <c r="J33" s="57">
        <v>0.14699999999999999</v>
      </c>
      <c r="K33" s="57">
        <v>0.16800000000000001</v>
      </c>
      <c r="L33" s="58">
        <v>0.127</v>
      </c>
      <c r="M33" s="56">
        <v>1.5100000000000001E-2</v>
      </c>
      <c r="N33" s="59">
        <v>1.5100000000000001E-2</v>
      </c>
      <c r="O33" s="57">
        <v>1.7000000000000001E-2</v>
      </c>
      <c r="P33" s="59">
        <v>1.5100000000000001E-2</v>
      </c>
      <c r="Q33" s="59">
        <v>1.5100000000000001E-2</v>
      </c>
      <c r="R33" s="59">
        <v>1.5100000000000001E-2</v>
      </c>
      <c r="S33" s="59">
        <v>1.5100000000000001E-2</v>
      </c>
      <c r="T33" s="59">
        <v>1.5100000000000001E-2</v>
      </c>
      <c r="U33" s="59">
        <v>1.5100000000000001E-2</v>
      </c>
      <c r="V33" s="59">
        <v>1.5100000000000001E-2</v>
      </c>
      <c r="W33" s="60">
        <v>1.5100000000000001E-2</v>
      </c>
      <c r="X33" s="56">
        <v>1.66E-2</v>
      </c>
      <c r="Y33" s="57">
        <v>1.4999999999999999E-2</v>
      </c>
      <c r="Z33" s="57">
        <v>1.7999999999999999E-2</v>
      </c>
      <c r="AA33" s="57">
        <v>1.7999999999999999E-2</v>
      </c>
      <c r="AB33" s="57">
        <v>2.7E-2</v>
      </c>
      <c r="AC33" s="57">
        <v>1.9E-2</v>
      </c>
      <c r="AD33" s="57">
        <v>0.02</v>
      </c>
      <c r="AE33" s="57">
        <v>1.9E-2</v>
      </c>
      <c r="AF33" s="57">
        <v>3.5000000000000003E-2</v>
      </c>
      <c r="AG33" s="57">
        <v>1.9E-2</v>
      </c>
      <c r="AH33" s="58">
        <v>2.1000000000000001E-2</v>
      </c>
      <c r="AI33" s="56">
        <v>3.0099999999999998E-2</v>
      </c>
      <c r="AJ33" s="57">
        <v>3.1E-2</v>
      </c>
      <c r="AK33" s="57">
        <v>3.4000000000000002E-2</v>
      </c>
      <c r="AL33" s="57">
        <v>3.1E-2</v>
      </c>
      <c r="AM33" s="57">
        <v>3.4000000000000002E-2</v>
      </c>
      <c r="AN33" s="57">
        <v>3.5000000000000003E-2</v>
      </c>
      <c r="AO33" s="57">
        <v>4.1000000000000002E-2</v>
      </c>
      <c r="AP33" s="57">
        <v>3.2000000000000001E-2</v>
      </c>
      <c r="AQ33" s="57">
        <v>3.6999999999999998E-2</v>
      </c>
      <c r="AR33" s="57">
        <v>4.8000000000000001E-2</v>
      </c>
      <c r="AS33" s="58">
        <v>0.03</v>
      </c>
      <c r="AT33" s="56">
        <v>0.158</v>
      </c>
      <c r="AU33" s="59">
        <v>0.158</v>
      </c>
      <c r="AV33" s="57">
        <v>0.16500000000000001</v>
      </c>
      <c r="AW33" s="57">
        <v>0.158</v>
      </c>
      <c r="AX33" s="57">
        <v>0.17899999999999999</v>
      </c>
      <c r="AY33" s="57">
        <v>0.183</v>
      </c>
      <c r="AZ33" s="57">
        <v>0.18</v>
      </c>
      <c r="BA33" s="57">
        <v>0.17199999999999999</v>
      </c>
      <c r="BB33" s="57">
        <v>0.17699999999999999</v>
      </c>
      <c r="BC33" s="57">
        <v>0.185</v>
      </c>
      <c r="BD33" s="58">
        <v>0.18099999999999999</v>
      </c>
    </row>
    <row r="34" spans="1:56" ht="15" hidden="1" customHeight="1" x14ac:dyDescent="0.4">
      <c r="A34" s="48" t="s">
        <v>14</v>
      </c>
      <c r="B34" s="56">
        <v>0.3619</v>
      </c>
      <c r="C34" s="57">
        <v>1.3380000000000001</v>
      </c>
      <c r="D34" s="57">
        <v>0.64300000000000002</v>
      </c>
      <c r="E34" s="57">
        <v>2.8479999999999999</v>
      </c>
      <c r="F34" s="57">
        <v>1.385</v>
      </c>
      <c r="G34" s="57">
        <v>1.0549999999999999</v>
      </c>
      <c r="H34" s="57">
        <v>1.2130000000000001</v>
      </c>
      <c r="I34" s="57">
        <v>0.873</v>
      </c>
      <c r="J34" s="57">
        <v>1.472</v>
      </c>
      <c r="K34" s="57">
        <v>1.0029999999999999</v>
      </c>
      <c r="L34" s="58">
        <v>1.4930000000000001</v>
      </c>
      <c r="M34" s="56">
        <v>0.23499999999999999</v>
      </c>
      <c r="N34" s="59">
        <v>0.23499999999999999</v>
      </c>
      <c r="O34" s="57">
        <v>0.11700000000000001</v>
      </c>
      <c r="P34" s="59">
        <v>0.23499999999999999</v>
      </c>
      <c r="Q34" s="59">
        <v>0.23499999999999999</v>
      </c>
      <c r="R34" s="59">
        <v>0.23499999999999999</v>
      </c>
      <c r="S34" s="59">
        <v>0.23499999999999999</v>
      </c>
      <c r="T34" s="59">
        <v>0.23499999999999999</v>
      </c>
      <c r="U34" s="59">
        <v>0.23499999999999999</v>
      </c>
      <c r="V34" s="59">
        <v>0.23499999999999999</v>
      </c>
      <c r="W34" s="60">
        <v>0.23499999999999999</v>
      </c>
      <c r="X34" s="56">
        <v>2.7341000000000002</v>
      </c>
      <c r="Y34" s="57">
        <v>0.749</v>
      </c>
      <c r="Z34" s="57">
        <v>2.5030000000000001</v>
      </c>
      <c r="AA34" s="57">
        <v>1.5860000000000001</v>
      </c>
      <c r="AB34" s="57">
        <v>3.79</v>
      </c>
      <c r="AC34" s="57">
        <v>3.1659999999999999</v>
      </c>
      <c r="AD34" s="57">
        <v>2.0169999999999999</v>
      </c>
      <c r="AE34" s="57">
        <v>8.8390000000000004</v>
      </c>
      <c r="AF34" s="57">
        <v>0</v>
      </c>
      <c r="AG34" s="57">
        <v>2.9660000000000002</v>
      </c>
      <c r="AH34" s="58">
        <v>0.83099999999999996</v>
      </c>
      <c r="AI34" s="56">
        <v>4.532</v>
      </c>
      <c r="AJ34" s="57">
        <v>5.4329999999999998</v>
      </c>
      <c r="AK34" s="57">
        <v>6.1130000000000004</v>
      </c>
      <c r="AL34" s="57">
        <v>4.3419999999999996</v>
      </c>
      <c r="AM34" s="57">
        <v>6.415</v>
      </c>
      <c r="AN34" s="57">
        <v>3.448</v>
      </c>
      <c r="AO34" s="57">
        <v>4.0190000000000001</v>
      </c>
      <c r="AP34" s="57">
        <v>5.37</v>
      </c>
      <c r="AQ34" s="57">
        <v>6.0839999999999996</v>
      </c>
      <c r="AR34" s="57">
        <v>3.8239999999999998</v>
      </c>
      <c r="AS34" s="58">
        <v>3.5510000000000002</v>
      </c>
      <c r="AT34" s="56">
        <v>4.2263999999999999</v>
      </c>
      <c r="AU34" s="59">
        <v>4.2263999999999999</v>
      </c>
      <c r="AV34" s="57">
        <v>3.6219999999999999</v>
      </c>
      <c r="AW34" s="57">
        <v>0.77900000000000003</v>
      </c>
      <c r="AX34" s="57">
        <v>7.9589999999999996</v>
      </c>
      <c r="AY34" s="57">
        <v>3.9239999999999999</v>
      </c>
      <c r="AZ34" s="57">
        <v>7.0090000000000003</v>
      </c>
      <c r="BA34" s="57">
        <v>5.1459999999999999</v>
      </c>
      <c r="BB34" s="57">
        <v>7.8179999999999996</v>
      </c>
      <c r="BC34" s="57">
        <v>8.2040000000000006</v>
      </c>
      <c r="BD34" s="58">
        <v>7.8410000000000002</v>
      </c>
    </row>
    <row r="35" spans="1:56" ht="15" hidden="1" customHeight="1" x14ac:dyDescent="0.4">
      <c r="A35" s="48" t="s">
        <v>15</v>
      </c>
      <c r="B35" s="56">
        <v>6.1400000000000003E-2</v>
      </c>
      <c r="C35" s="57">
        <v>11.887</v>
      </c>
      <c r="D35" s="57">
        <v>0.187</v>
      </c>
      <c r="E35" s="57">
        <v>0.11799999999999999</v>
      </c>
      <c r="F35" s="57">
        <v>0.13900000000000001</v>
      </c>
      <c r="G35" s="57">
        <v>0.25900000000000001</v>
      </c>
      <c r="H35" s="57">
        <v>0.39300000000000002</v>
      </c>
      <c r="I35" s="57">
        <v>0.22800000000000001</v>
      </c>
      <c r="J35" s="57">
        <v>0.186</v>
      </c>
      <c r="K35" s="57">
        <v>0.124</v>
      </c>
      <c r="L35" s="58">
        <v>0.39900000000000002</v>
      </c>
      <c r="M35" s="56">
        <v>2.8400000000000002E-2</v>
      </c>
      <c r="N35" s="59">
        <v>2.8400000000000002E-2</v>
      </c>
      <c r="O35" s="57">
        <v>1.95</v>
      </c>
      <c r="P35" s="59">
        <v>2.8400000000000002E-2</v>
      </c>
      <c r="Q35" s="59">
        <v>2.8400000000000002E-2</v>
      </c>
      <c r="R35" s="59">
        <v>2.8400000000000002E-2</v>
      </c>
      <c r="S35" s="59">
        <v>2.8400000000000002E-2</v>
      </c>
      <c r="T35" s="59">
        <v>2.8400000000000002E-2</v>
      </c>
      <c r="U35" s="59">
        <v>2.8400000000000002E-2</v>
      </c>
      <c r="V35" s="59">
        <v>2.8400000000000002E-2</v>
      </c>
      <c r="W35" s="60">
        <v>2.8400000000000002E-2</v>
      </c>
      <c r="X35" s="56">
        <v>0.17</v>
      </c>
      <c r="Y35" s="57">
        <v>5.2999999999999999E-2</v>
      </c>
      <c r="Z35" s="57">
        <v>0.32700000000000001</v>
      </c>
      <c r="AA35" s="57">
        <v>0.33800000000000002</v>
      </c>
      <c r="AB35" s="57">
        <v>0.50900000000000001</v>
      </c>
      <c r="AC35" s="57">
        <v>0.34799999999999998</v>
      </c>
      <c r="AD35" s="57">
        <v>0.372</v>
      </c>
      <c r="AE35" s="57">
        <v>0.36099999999999999</v>
      </c>
      <c r="AF35" s="57">
        <v>0.64700000000000002</v>
      </c>
      <c r="AG35" s="57">
        <v>0.34499999999999997</v>
      </c>
      <c r="AH35" s="58">
        <v>0.28000000000000003</v>
      </c>
      <c r="AI35" s="61">
        <v>8.0999999999999996E-3</v>
      </c>
      <c r="AJ35" s="57">
        <v>0.01</v>
      </c>
      <c r="AK35" s="57">
        <v>1.0999999999999999E-2</v>
      </c>
      <c r="AL35" s="57">
        <v>0.01</v>
      </c>
      <c r="AM35" s="57">
        <v>1.0999999999999999E-2</v>
      </c>
      <c r="AN35" s="57">
        <v>1.0999999999999999E-2</v>
      </c>
      <c r="AO35" s="57">
        <v>3.2000000000000001E-2</v>
      </c>
      <c r="AP35" s="57">
        <v>7.0999999999999994E-2</v>
      </c>
      <c r="AQ35" s="57">
        <v>1.2E-2</v>
      </c>
      <c r="AR35" s="57">
        <v>1.6E-2</v>
      </c>
      <c r="AS35" s="58">
        <v>0.01</v>
      </c>
      <c r="AT35" s="56">
        <v>0.1694</v>
      </c>
      <c r="AU35" s="59">
        <v>0.1694</v>
      </c>
      <c r="AV35" s="57">
        <v>0.23300000000000001</v>
      </c>
      <c r="AW35" s="57">
        <v>0.222</v>
      </c>
      <c r="AX35" s="57">
        <v>8.3000000000000004E-2</v>
      </c>
      <c r="AY35" s="57">
        <v>9.9000000000000005E-2</v>
      </c>
      <c r="AZ35" s="57">
        <v>0.11</v>
      </c>
      <c r="BA35" s="57">
        <v>9.8000000000000004E-2</v>
      </c>
      <c r="BB35" s="57">
        <v>8.1000000000000003E-2</v>
      </c>
      <c r="BC35" s="57">
        <v>8.5000000000000006E-2</v>
      </c>
      <c r="BD35" s="58">
        <v>9.6000000000000002E-2</v>
      </c>
    </row>
    <row r="36" spans="1:56" ht="15" hidden="1" customHeight="1" x14ac:dyDescent="0.4">
      <c r="A36" s="48" t="s">
        <v>16</v>
      </c>
      <c r="B36" s="61">
        <v>4.3200000000000002E-2</v>
      </c>
      <c r="C36" s="57">
        <v>3.504</v>
      </c>
      <c r="D36" s="57">
        <v>0.13100000000000001</v>
      </c>
      <c r="E36" s="57">
        <v>0.11799999999999999</v>
      </c>
      <c r="F36" s="57">
        <v>0.11</v>
      </c>
      <c r="G36" s="57">
        <v>0.185</v>
      </c>
      <c r="H36" s="57">
        <v>0.25700000000000001</v>
      </c>
      <c r="I36" s="57">
        <v>0.18</v>
      </c>
      <c r="J36" s="57">
        <v>0.161</v>
      </c>
      <c r="K36" s="57">
        <v>0.11</v>
      </c>
      <c r="L36" s="58">
        <v>0.247</v>
      </c>
      <c r="M36" s="56">
        <v>8.2699999999999996E-3</v>
      </c>
      <c r="N36" s="59">
        <v>8.2699999999999996E-3</v>
      </c>
      <c r="O36" s="57">
        <v>0.56799999999999995</v>
      </c>
      <c r="P36" s="59">
        <v>8.2699999999999996E-3</v>
      </c>
      <c r="Q36" s="59">
        <v>8.2699999999999996E-3</v>
      </c>
      <c r="R36" s="59">
        <v>8.2699999999999996E-3</v>
      </c>
      <c r="S36" s="59">
        <v>8.2699999999999996E-3</v>
      </c>
      <c r="T36" s="59">
        <v>8.2699999999999996E-3</v>
      </c>
      <c r="U36" s="59">
        <v>8.2699999999999996E-3</v>
      </c>
      <c r="V36" s="59">
        <v>8.2699999999999996E-3</v>
      </c>
      <c r="W36" s="60">
        <v>8.2699999999999996E-3</v>
      </c>
      <c r="X36" s="56">
        <v>7.0099999999999996E-2</v>
      </c>
      <c r="Y36" s="57">
        <v>3.9E-2</v>
      </c>
      <c r="Z36" s="57">
        <v>7.9000000000000001E-2</v>
      </c>
      <c r="AA36" s="57">
        <v>8.1000000000000003E-2</v>
      </c>
      <c r="AB36" s="57">
        <v>0.122</v>
      </c>
      <c r="AC36" s="57">
        <v>8.3000000000000004E-2</v>
      </c>
      <c r="AD36" s="57">
        <v>8.8999999999999996E-2</v>
      </c>
      <c r="AE36" s="57">
        <v>8.6999999999999994E-2</v>
      </c>
      <c r="AF36" s="57">
        <v>0.155</v>
      </c>
      <c r="AG36" s="57">
        <v>8.3000000000000004E-2</v>
      </c>
      <c r="AH36" s="58">
        <v>6.7000000000000004E-2</v>
      </c>
      <c r="AI36" s="61">
        <v>1.24E-2</v>
      </c>
      <c r="AJ36" s="57">
        <v>0.01</v>
      </c>
      <c r="AK36" s="57">
        <v>1.0999999999999999E-2</v>
      </c>
      <c r="AL36" s="57">
        <v>0.01</v>
      </c>
      <c r="AM36" s="57">
        <v>1.0999999999999999E-2</v>
      </c>
      <c r="AN36" s="57">
        <v>1.0999999999999999E-2</v>
      </c>
      <c r="AO36" s="57">
        <v>2.8000000000000001E-2</v>
      </c>
      <c r="AP36" s="57">
        <v>5.7000000000000002E-2</v>
      </c>
      <c r="AQ36" s="57">
        <v>1.2E-2</v>
      </c>
      <c r="AR36" s="57">
        <v>1.6E-2</v>
      </c>
      <c r="AS36" s="58">
        <v>0.01</v>
      </c>
      <c r="AT36" s="61">
        <v>0.13150000000000001</v>
      </c>
      <c r="AU36" s="59">
        <v>0.13150000000000001</v>
      </c>
      <c r="AV36" s="57">
        <v>0.18099999999999999</v>
      </c>
      <c r="AW36" s="57">
        <v>0.17299999999999999</v>
      </c>
      <c r="AX36" s="57">
        <v>5.6000000000000001E-2</v>
      </c>
      <c r="AY36" s="57">
        <v>8.5999999999999993E-2</v>
      </c>
      <c r="AZ36" s="57">
        <v>7.9000000000000001E-2</v>
      </c>
      <c r="BA36" s="57">
        <v>7.5999999999999998E-2</v>
      </c>
      <c r="BB36" s="57">
        <v>5.5E-2</v>
      </c>
      <c r="BC36" s="57">
        <v>5.7000000000000002E-2</v>
      </c>
      <c r="BD36" s="58">
        <v>6.7000000000000004E-2</v>
      </c>
    </row>
    <row r="37" spans="1:56" ht="15" hidden="1" customHeight="1" x14ac:dyDescent="0.4">
      <c r="A37" s="48" t="s">
        <v>17</v>
      </c>
      <c r="B37" s="61">
        <v>2.3641000000000001</v>
      </c>
      <c r="C37" s="57">
        <v>4.2709999999999999</v>
      </c>
      <c r="D37" s="57">
        <v>1.667</v>
      </c>
      <c r="E37" s="57">
        <v>8.9629999999999992</v>
      </c>
      <c r="F37" s="57">
        <v>3.3159999999999998</v>
      </c>
      <c r="G37" s="57">
        <v>4.32</v>
      </c>
      <c r="H37" s="57">
        <v>4.2229999999999999</v>
      </c>
      <c r="I37" s="57">
        <v>2.8119999999999998</v>
      </c>
      <c r="J37" s="57">
        <v>3.0430000000000001</v>
      </c>
      <c r="K37" s="57">
        <v>4.5419999999999998</v>
      </c>
      <c r="L37" s="58">
        <v>1.0309999999999999</v>
      </c>
      <c r="M37" s="56">
        <v>4.9100000000000003E-3</v>
      </c>
      <c r="N37" s="59">
        <v>4.9100000000000003E-3</v>
      </c>
      <c r="O37" s="57">
        <v>0.04</v>
      </c>
      <c r="P37" s="59">
        <v>4.9100000000000003E-3</v>
      </c>
      <c r="Q37" s="59">
        <v>4.9100000000000003E-3</v>
      </c>
      <c r="R37" s="59">
        <v>4.9100000000000003E-3</v>
      </c>
      <c r="S37" s="59">
        <v>4.9100000000000003E-3</v>
      </c>
      <c r="T37" s="59">
        <v>4.9100000000000003E-3</v>
      </c>
      <c r="U37" s="59">
        <v>4.9100000000000003E-3</v>
      </c>
      <c r="V37" s="59">
        <v>4.9100000000000003E-3</v>
      </c>
      <c r="W37" s="60">
        <v>4.9100000000000003E-3</v>
      </c>
      <c r="X37" s="56">
        <v>0.43359999999999999</v>
      </c>
      <c r="Y37" s="57">
        <v>0.48899999999999999</v>
      </c>
      <c r="Z37" s="57">
        <v>0.33100000000000002</v>
      </c>
      <c r="AA37" s="57">
        <v>0.13400000000000001</v>
      </c>
      <c r="AB37" s="57">
        <v>0.44</v>
      </c>
      <c r="AC37" s="57">
        <v>1.6479999999999999</v>
      </c>
      <c r="AD37" s="57">
        <v>0.44900000000000001</v>
      </c>
      <c r="AE37" s="57">
        <v>2.99</v>
      </c>
      <c r="AF37" s="57">
        <v>0</v>
      </c>
      <c r="AG37" s="57">
        <v>0.65100000000000002</v>
      </c>
      <c r="AH37" s="58">
        <v>8.7999999999999995E-2</v>
      </c>
      <c r="AI37" s="61">
        <v>0.1086</v>
      </c>
      <c r="AJ37" s="57">
        <v>0.26</v>
      </c>
      <c r="AK37" s="57">
        <v>1.7350000000000001</v>
      </c>
      <c r="AL37" s="57">
        <v>0.18</v>
      </c>
      <c r="AM37" s="57">
        <v>0.223</v>
      </c>
      <c r="AN37" s="57">
        <v>0.22600000000000001</v>
      </c>
      <c r="AO37" s="57">
        <v>0.37</v>
      </c>
      <c r="AP37" s="57">
        <v>0.23499999999999999</v>
      </c>
      <c r="AQ37" s="57">
        <v>0.28000000000000003</v>
      </c>
      <c r="AR37" s="57">
        <v>0.80300000000000005</v>
      </c>
      <c r="AS37" s="58">
        <v>0.28699999999999998</v>
      </c>
      <c r="AT37" s="61">
        <v>3.6036999999999999</v>
      </c>
      <c r="AU37" s="59">
        <v>3.6036999999999999</v>
      </c>
      <c r="AV37" s="57">
        <v>10.042999999999999</v>
      </c>
      <c r="AW37" s="57">
        <v>0.65600000000000003</v>
      </c>
      <c r="AX37" s="57">
        <v>7.5529999999999999</v>
      </c>
      <c r="AY37" s="57">
        <v>3.8980000000000001</v>
      </c>
      <c r="AZ37" s="57">
        <v>8.8610000000000007</v>
      </c>
      <c r="BA37" s="57">
        <v>8.2720000000000002</v>
      </c>
      <c r="BB37" s="57">
        <v>7.4189999999999996</v>
      </c>
      <c r="BC37" s="57">
        <v>7.7859999999999996</v>
      </c>
      <c r="BD37" s="58">
        <v>7.4409999999999998</v>
      </c>
    </row>
    <row r="38" spans="1:56" ht="15" hidden="1" customHeight="1" x14ac:dyDescent="0.4">
      <c r="A38" s="48" t="s">
        <v>18</v>
      </c>
      <c r="B38" s="61">
        <v>1.8576E-3</v>
      </c>
      <c r="C38" s="62">
        <v>0.150672</v>
      </c>
      <c r="D38" s="62">
        <v>5.633E-3</v>
      </c>
      <c r="E38" s="62">
        <v>5.0739999999999995E-3</v>
      </c>
      <c r="F38" s="62">
        <v>4.7299999999999998E-3</v>
      </c>
      <c r="G38" s="62">
        <v>7.9550000000000003E-3</v>
      </c>
      <c r="H38" s="62">
        <v>1.1051E-2</v>
      </c>
      <c r="I38" s="62">
        <v>7.7399999999999995E-3</v>
      </c>
      <c r="J38" s="62">
        <v>6.9230000000000003E-3</v>
      </c>
      <c r="K38" s="62">
        <v>4.7299999999999998E-3</v>
      </c>
      <c r="L38" s="63">
        <v>1.0621E-2</v>
      </c>
      <c r="M38" s="56">
        <v>3.5560999999999996E-4</v>
      </c>
      <c r="N38" s="59">
        <v>3.5560999999999996E-4</v>
      </c>
      <c r="O38" s="62">
        <v>2.4423999999999998E-2</v>
      </c>
      <c r="P38" s="59">
        <v>3.5560999999999996E-4</v>
      </c>
      <c r="Q38" s="59">
        <v>3.5560999999999996E-4</v>
      </c>
      <c r="R38" s="59">
        <v>3.5560999999999996E-4</v>
      </c>
      <c r="S38" s="59">
        <v>3.5560999999999996E-4</v>
      </c>
      <c r="T38" s="59">
        <v>3.5560999999999996E-4</v>
      </c>
      <c r="U38" s="59">
        <v>3.5560999999999996E-4</v>
      </c>
      <c r="V38" s="59">
        <v>3.5560999999999996E-4</v>
      </c>
      <c r="W38" s="60">
        <v>3.5560999999999996E-4</v>
      </c>
      <c r="X38" s="61">
        <v>4.2059999999999997E-3</v>
      </c>
      <c r="Y38" s="62">
        <v>2.3400000000000001E-3</v>
      </c>
      <c r="Z38" s="62">
        <v>4.7399999999999994E-3</v>
      </c>
      <c r="AA38" s="62">
        <v>4.8599999999999997E-3</v>
      </c>
      <c r="AB38" s="62">
        <v>7.3200000000000001E-3</v>
      </c>
      <c r="AC38" s="62">
        <v>4.9800000000000001E-3</v>
      </c>
      <c r="AD38" s="62">
        <v>5.3400000000000001E-3</v>
      </c>
      <c r="AE38" s="62">
        <v>5.2199999999999998E-3</v>
      </c>
      <c r="AF38" s="62">
        <v>9.2999999999999992E-3</v>
      </c>
      <c r="AG38" s="62">
        <v>4.9800000000000001E-3</v>
      </c>
      <c r="AH38" s="63">
        <v>4.0200000000000001E-3</v>
      </c>
      <c r="AI38" s="61">
        <v>1.8599999999999999E-3</v>
      </c>
      <c r="AJ38" s="62">
        <v>1.5E-3</v>
      </c>
      <c r="AK38" s="62">
        <v>1.6499999999999998E-3</v>
      </c>
      <c r="AL38" s="62">
        <v>1.5E-3</v>
      </c>
      <c r="AM38" s="62">
        <v>1.6499999999999998E-3</v>
      </c>
      <c r="AN38" s="62">
        <v>1.6499999999999998E-3</v>
      </c>
      <c r="AO38" s="62">
        <v>4.1999999999999997E-3</v>
      </c>
      <c r="AP38" s="62">
        <v>8.5500000000000003E-3</v>
      </c>
      <c r="AQ38" s="62">
        <v>1.8E-3</v>
      </c>
      <c r="AR38" s="62">
        <v>2.3999999999999998E-3</v>
      </c>
      <c r="AS38" s="63">
        <v>1.5E-3</v>
      </c>
      <c r="AT38" s="61">
        <v>8.3371000000000001E-3</v>
      </c>
      <c r="AU38" s="62">
        <v>8.3371000000000001E-3</v>
      </c>
      <c r="AV38" s="62">
        <v>1.14754E-2</v>
      </c>
      <c r="AW38" s="62">
        <v>1.0968199999999999E-2</v>
      </c>
      <c r="AX38" s="62">
        <v>3.5504000000000004E-3</v>
      </c>
      <c r="AY38" s="62">
        <v>5.4523999999999996E-3</v>
      </c>
      <c r="AZ38" s="62">
        <v>5.0085999999999993E-3</v>
      </c>
      <c r="BA38" s="62">
        <v>4.8183999999999996E-3</v>
      </c>
      <c r="BB38" s="62">
        <v>3.4870000000000001E-3</v>
      </c>
      <c r="BC38" s="62">
        <v>3.6137999999999999E-3</v>
      </c>
      <c r="BD38" s="63">
        <v>4.2477999999999995E-3</v>
      </c>
    </row>
    <row r="39" spans="1:56" ht="15" hidden="1" customHeight="1" x14ac:dyDescent="0.4">
      <c r="A39" s="48" t="s">
        <v>19</v>
      </c>
      <c r="B39" s="61">
        <v>3.4992000000000001E-3</v>
      </c>
      <c r="C39" s="62">
        <v>0.28382400000000002</v>
      </c>
      <c r="D39" s="62">
        <v>1.0610999999999999E-2</v>
      </c>
      <c r="E39" s="62">
        <v>9.5579999999999988E-3</v>
      </c>
      <c r="F39" s="62">
        <v>8.9099999999999995E-3</v>
      </c>
      <c r="G39" s="62">
        <v>1.4985E-2</v>
      </c>
      <c r="H39" s="62">
        <v>2.0817000000000002E-2</v>
      </c>
      <c r="I39" s="62">
        <v>1.4579999999999999E-2</v>
      </c>
      <c r="J39" s="62">
        <v>1.3041000000000001E-2</v>
      </c>
      <c r="K39" s="62">
        <v>8.9099999999999995E-3</v>
      </c>
      <c r="L39" s="63">
        <v>2.0006999999999997E-2</v>
      </c>
      <c r="M39" s="56">
        <v>6.6986999999999993E-4</v>
      </c>
      <c r="N39" s="59">
        <v>6.6986999999999993E-4</v>
      </c>
      <c r="O39" s="62">
        <v>4.6007999999999993E-2</v>
      </c>
      <c r="P39" s="59">
        <v>6.6986999999999993E-4</v>
      </c>
      <c r="Q39" s="59">
        <v>6.6986999999999993E-4</v>
      </c>
      <c r="R39" s="59">
        <v>6.6986999999999993E-4</v>
      </c>
      <c r="S39" s="59">
        <v>6.6986999999999993E-4</v>
      </c>
      <c r="T39" s="59">
        <v>6.6986999999999993E-4</v>
      </c>
      <c r="U39" s="59">
        <v>6.6986999999999993E-4</v>
      </c>
      <c r="V39" s="59">
        <v>6.6986999999999993E-4</v>
      </c>
      <c r="W39" s="60">
        <v>6.6986999999999993E-4</v>
      </c>
      <c r="X39" s="61">
        <v>2.8039999999999996E-3</v>
      </c>
      <c r="Y39" s="62">
        <v>1.56E-3</v>
      </c>
      <c r="Z39" s="62">
        <v>3.16E-3</v>
      </c>
      <c r="AA39" s="62">
        <v>3.2400000000000003E-3</v>
      </c>
      <c r="AB39" s="62">
        <v>4.8799999999999998E-3</v>
      </c>
      <c r="AC39" s="62">
        <v>3.32E-3</v>
      </c>
      <c r="AD39" s="62">
        <v>3.5599999999999998E-3</v>
      </c>
      <c r="AE39" s="62">
        <v>3.4799999999999996E-3</v>
      </c>
      <c r="AF39" s="62">
        <v>6.1999999999999998E-3</v>
      </c>
      <c r="AG39" s="62">
        <v>3.32E-3</v>
      </c>
      <c r="AH39" s="63">
        <v>2.6800000000000001E-3</v>
      </c>
      <c r="AI39" s="61">
        <v>4.836E-3</v>
      </c>
      <c r="AJ39" s="62">
        <v>3.9000000000000003E-3</v>
      </c>
      <c r="AK39" s="62">
        <v>4.2899999999999995E-3</v>
      </c>
      <c r="AL39" s="62">
        <v>3.9000000000000003E-3</v>
      </c>
      <c r="AM39" s="62">
        <v>4.2899999999999995E-3</v>
      </c>
      <c r="AN39" s="62">
        <v>4.2899999999999995E-3</v>
      </c>
      <c r="AO39" s="62">
        <v>1.0920000000000001E-2</v>
      </c>
      <c r="AP39" s="62">
        <v>2.223E-2</v>
      </c>
      <c r="AQ39" s="62">
        <v>4.6800000000000001E-3</v>
      </c>
      <c r="AR39" s="62">
        <v>6.2399999999999999E-3</v>
      </c>
      <c r="AS39" s="63">
        <v>3.9000000000000003E-3</v>
      </c>
      <c r="AT39" s="61">
        <v>5.7860000000000012E-3</v>
      </c>
      <c r="AU39" s="62">
        <v>5.7860000000000012E-3</v>
      </c>
      <c r="AV39" s="62">
        <v>7.9640000000000006E-3</v>
      </c>
      <c r="AW39" s="62">
        <v>7.6119999999999998E-3</v>
      </c>
      <c r="AX39" s="62">
        <v>2.4640000000000005E-3</v>
      </c>
      <c r="AY39" s="62">
        <v>3.784E-3</v>
      </c>
      <c r="AZ39" s="62">
        <v>3.4760000000000004E-3</v>
      </c>
      <c r="BA39" s="62">
        <v>3.3440000000000002E-3</v>
      </c>
      <c r="BB39" s="62">
        <v>2.4200000000000003E-3</v>
      </c>
      <c r="BC39" s="62">
        <v>2.5080000000000002E-3</v>
      </c>
      <c r="BD39" s="63">
        <v>2.9480000000000005E-3</v>
      </c>
    </row>
    <row r="40" spans="1:56" ht="15" customHeight="1" x14ac:dyDescent="0.4">
      <c r="A40" s="48" t="s">
        <v>20</v>
      </c>
      <c r="B40" s="61">
        <v>0.01</v>
      </c>
      <c r="C40" s="57">
        <v>1.4E-2</v>
      </c>
      <c r="D40" s="57">
        <v>0.01</v>
      </c>
      <c r="E40" s="57">
        <v>1.6E-2</v>
      </c>
      <c r="F40" s="57">
        <v>0.01</v>
      </c>
      <c r="G40" s="57">
        <v>1.0999999999999999E-2</v>
      </c>
      <c r="H40" s="57">
        <v>0.01</v>
      </c>
      <c r="I40" s="57">
        <v>0.01</v>
      </c>
      <c r="J40" s="57">
        <v>0.01</v>
      </c>
      <c r="K40" s="57">
        <v>0.01</v>
      </c>
      <c r="L40" s="58">
        <v>0.01</v>
      </c>
      <c r="M40" s="56">
        <v>8.9999999999999993E-3</v>
      </c>
      <c r="N40" s="59">
        <v>8.9999999999999993E-3</v>
      </c>
      <c r="O40" s="57">
        <v>0.01</v>
      </c>
      <c r="P40" s="59">
        <v>8.9999999999999993E-3</v>
      </c>
      <c r="Q40" s="59">
        <v>8.9999999999999993E-3</v>
      </c>
      <c r="R40" s="59">
        <v>8.9999999999999993E-3</v>
      </c>
      <c r="S40" s="59">
        <v>8.9999999999999993E-3</v>
      </c>
      <c r="T40" s="59">
        <v>8.9999999999999993E-3</v>
      </c>
      <c r="U40" s="59">
        <v>8.9999999999999993E-3</v>
      </c>
      <c r="V40" s="59">
        <v>8.9999999999999993E-3</v>
      </c>
      <c r="W40" s="60">
        <v>8.9999999999999993E-3</v>
      </c>
      <c r="X40" s="61">
        <v>3.2199999999999999E-2</v>
      </c>
      <c r="Y40" s="57">
        <v>2.7E-2</v>
      </c>
      <c r="Z40" s="57">
        <v>3.4000000000000002E-2</v>
      </c>
      <c r="AA40" s="57">
        <v>3.5999999999999997E-2</v>
      </c>
      <c r="AB40" s="57">
        <v>5.3999999999999999E-2</v>
      </c>
      <c r="AC40" s="57">
        <v>3.6999999999999998E-2</v>
      </c>
      <c r="AD40" s="57">
        <v>3.9E-2</v>
      </c>
      <c r="AE40" s="57">
        <v>3.7999999999999999E-2</v>
      </c>
      <c r="AF40" s="57">
        <v>6.8000000000000005E-2</v>
      </c>
      <c r="AG40" s="57">
        <v>3.5999999999999997E-2</v>
      </c>
      <c r="AH40" s="58">
        <v>3.9E-2</v>
      </c>
      <c r="AI40" s="61">
        <v>2.8400000000000002E-2</v>
      </c>
      <c r="AJ40" s="57">
        <v>0.03</v>
      </c>
      <c r="AK40" s="57">
        <v>3.3000000000000002E-2</v>
      </c>
      <c r="AL40" s="57">
        <v>2.9000000000000001E-2</v>
      </c>
      <c r="AM40" s="57">
        <v>3.3000000000000002E-2</v>
      </c>
      <c r="AN40" s="57">
        <v>3.3000000000000002E-2</v>
      </c>
      <c r="AO40" s="57">
        <v>3.9E-2</v>
      </c>
      <c r="AP40" s="57">
        <v>3.1E-2</v>
      </c>
      <c r="AQ40" s="57">
        <v>3.5999999999999997E-2</v>
      </c>
      <c r="AR40" s="57">
        <v>4.4999999999999998E-2</v>
      </c>
      <c r="AS40" s="58">
        <v>2.8000000000000001E-2</v>
      </c>
      <c r="AT40" s="61">
        <v>3.1E-2</v>
      </c>
      <c r="AU40" s="59">
        <v>3.1E-2</v>
      </c>
      <c r="AV40" s="57">
        <v>3.3000000000000002E-2</v>
      </c>
      <c r="AW40" s="57">
        <v>3.2000000000000001E-2</v>
      </c>
      <c r="AX40" s="57">
        <v>3.2000000000000001E-2</v>
      </c>
      <c r="AY40" s="57">
        <v>3.5999999999999997E-2</v>
      </c>
      <c r="AZ40" s="57">
        <v>3.3000000000000002E-2</v>
      </c>
      <c r="BA40" s="57">
        <v>3.2000000000000001E-2</v>
      </c>
      <c r="BB40" s="57">
        <v>3.2000000000000001E-2</v>
      </c>
      <c r="BC40" s="57">
        <v>3.3000000000000002E-2</v>
      </c>
      <c r="BD40" s="58">
        <v>3.2000000000000001E-2</v>
      </c>
    </row>
    <row r="41" spans="1:56" ht="15" customHeight="1" x14ac:dyDescent="0.4">
      <c r="A41" s="64" t="s">
        <v>21</v>
      </c>
      <c r="B41" s="65">
        <v>1.4999999999999999E-2</v>
      </c>
      <c r="C41" s="66">
        <v>2.1000000000000001E-2</v>
      </c>
      <c r="D41" s="66">
        <v>1.6E-2</v>
      </c>
      <c r="E41" s="66">
        <v>2.4E-2</v>
      </c>
      <c r="F41" s="66">
        <v>1.6E-2</v>
      </c>
      <c r="G41" s="66">
        <v>1.6E-2</v>
      </c>
      <c r="H41" s="66">
        <v>1.4999999999999999E-2</v>
      </c>
      <c r="I41" s="66">
        <v>1.4999999999999999E-2</v>
      </c>
      <c r="J41" s="66">
        <v>1.6E-2</v>
      </c>
      <c r="K41" s="66">
        <v>1.6E-2</v>
      </c>
      <c r="L41" s="67">
        <v>1.6E-2</v>
      </c>
      <c r="M41" s="68">
        <v>1.35E-2</v>
      </c>
      <c r="N41" s="69">
        <v>1.35E-2</v>
      </c>
      <c r="O41" s="66">
        <v>1.6E-2</v>
      </c>
      <c r="P41" s="69">
        <v>1.35E-2</v>
      </c>
      <c r="Q41" s="69">
        <v>1.35E-2</v>
      </c>
      <c r="R41" s="69">
        <v>1.35E-2</v>
      </c>
      <c r="S41" s="69">
        <v>1.35E-2</v>
      </c>
      <c r="T41" s="69">
        <v>1.35E-2</v>
      </c>
      <c r="U41" s="69">
        <v>1.35E-2</v>
      </c>
      <c r="V41" s="69">
        <v>1.35E-2</v>
      </c>
      <c r="W41" s="70">
        <v>1.35E-2</v>
      </c>
      <c r="X41" s="68">
        <v>6.4000000000000003E-3</v>
      </c>
      <c r="Y41" s="66">
        <v>5.0000000000000001E-3</v>
      </c>
      <c r="Z41" s="66">
        <v>7.0000000000000001E-3</v>
      </c>
      <c r="AA41" s="66">
        <v>7.0000000000000001E-3</v>
      </c>
      <c r="AB41" s="66">
        <v>1.0999999999999999E-2</v>
      </c>
      <c r="AC41" s="66">
        <v>8.0000000000000002E-3</v>
      </c>
      <c r="AD41" s="66">
        <v>8.0000000000000002E-3</v>
      </c>
      <c r="AE41" s="66">
        <v>8.0000000000000002E-3</v>
      </c>
      <c r="AF41" s="66">
        <v>1.4E-2</v>
      </c>
      <c r="AG41" s="66">
        <v>7.0000000000000001E-3</v>
      </c>
      <c r="AH41" s="67">
        <v>8.0000000000000002E-3</v>
      </c>
      <c r="AI41" s="65">
        <v>5.5999999999999999E-3</v>
      </c>
      <c r="AJ41" s="66">
        <v>6.0000000000000001E-3</v>
      </c>
      <c r="AK41" s="66">
        <v>7.0000000000000001E-3</v>
      </c>
      <c r="AL41" s="66">
        <v>6.0000000000000001E-3</v>
      </c>
      <c r="AM41" s="66">
        <v>7.0000000000000001E-3</v>
      </c>
      <c r="AN41" s="66">
        <v>7.0000000000000001E-3</v>
      </c>
      <c r="AO41" s="66">
        <v>8.0000000000000002E-3</v>
      </c>
      <c r="AP41" s="66">
        <v>6.0000000000000001E-3</v>
      </c>
      <c r="AQ41" s="66">
        <v>7.0000000000000001E-3</v>
      </c>
      <c r="AR41" s="66">
        <v>8.9999999999999993E-3</v>
      </c>
      <c r="AS41" s="67">
        <v>6.0000000000000001E-3</v>
      </c>
      <c r="AT41" s="65">
        <v>6.1999999999999998E-3</v>
      </c>
      <c r="AU41" s="69">
        <v>6.1999999999999998E-3</v>
      </c>
      <c r="AV41" s="66">
        <v>7.0000000000000001E-3</v>
      </c>
      <c r="AW41" s="66">
        <v>6.0000000000000001E-3</v>
      </c>
      <c r="AX41" s="66">
        <v>6.0000000000000001E-3</v>
      </c>
      <c r="AY41" s="66">
        <v>7.0000000000000001E-3</v>
      </c>
      <c r="AZ41" s="66">
        <v>7.0000000000000001E-3</v>
      </c>
      <c r="BA41" s="66">
        <v>6.0000000000000001E-3</v>
      </c>
      <c r="BB41" s="66">
        <v>6.0000000000000001E-3</v>
      </c>
      <c r="BC41" s="66">
        <v>7.0000000000000001E-3</v>
      </c>
      <c r="BD41" s="67">
        <v>6.0000000000000001E-3</v>
      </c>
    </row>
    <row r="42" spans="1:56" ht="15" customHeight="1" x14ac:dyDescent="0.4">
      <c r="A42" s="43" t="s">
        <v>48</v>
      </c>
      <c r="B42" s="976" t="s">
        <v>71</v>
      </c>
      <c r="C42" s="977"/>
      <c r="D42" s="977"/>
      <c r="E42" s="977"/>
      <c r="F42" s="977"/>
      <c r="G42" s="977"/>
      <c r="H42" s="977"/>
      <c r="I42" s="977"/>
      <c r="J42" s="977"/>
      <c r="K42" s="977"/>
      <c r="L42" s="977"/>
      <c r="M42" s="977"/>
      <c r="N42" s="977"/>
      <c r="O42" s="977"/>
      <c r="P42" s="977"/>
      <c r="Q42" s="977"/>
      <c r="R42" s="977"/>
      <c r="S42" s="977"/>
      <c r="T42" s="977"/>
      <c r="U42" s="977"/>
      <c r="V42" s="977"/>
      <c r="W42" s="977"/>
      <c r="X42" s="977"/>
      <c r="Y42" s="977"/>
      <c r="Z42" s="977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8"/>
      <c r="AT42" s="976" t="s">
        <v>72</v>
      </c>
      <c r="AU42" s="977"/>
      <c r="AV42" s="977"/>
      <c r="AW42" s="977"/>
      <c r="AX42" s="977"/>
      <c r="AY42" s="977"/>
      <c r="AZ42" s="977"/>
      <c r="BA42" s="977"/>
      <c r="BB42" s="977"/>
      <c r="BC42" s="977"/>
      <c r="BD42" s="978"/>
    </row>
    <row r="43" spans="1:56" ht="15" customHeight="1" x14ac:dyDescent="0.4">
      <c r="A43" s="44" t="s">
        <v>51</v>
      </c>
      <c r="B43" s="976" t="s">
        <v>73</v>
      </c>
      <c r="C43" s="977"/>
      <c r="D43" s="977"/>
      <c r="E43" s="977"/>
      <c r="F43" s="977"/>
      <c r="G43" s="977"/>
      <c r="H43" s="977"/>
      <c r="I43" s="977"/>
      <c r="J43" s="977"/>
      <c r="K43" s="977"/>
      <c r="L43" s="978"/>
      <c r="M43" s="976" t="s">
        <v>54</v>
      </c>
      <c r="N43" s="977"/>
      <c r="O43" s="977"/>
      <c r="P43" s="977"/>
      <c r="Q43" s="977"/>
      <c r="R43" s="977"/>
      <c r="S43" s="977"/>
      <c r="T43" s="977"/>
      <c r="U43" s="977"/>
      <c r="V43" s="977"/>
      <c r="W43" s="978"/>
      <c r="X43" s="976" t="s">
        <v>55</v>
      </c>
      <c r="Y43" s="977"/>
      <c r="Z43" s="977"/>
      <c r="AA43" s="977"/>
      <c r="AB43" s="977"/>
      <c r="AC43" s="977"/>
      <c r="AD43" s="977"/>
      <c r="AE43" s="977"/>
      <c r="AF43" s="977"/>
      <c r="AG43" s="977"/>
      <c r="AH43" s="978"/>
      <c r="AI43" s="976" t="s">
        <v>52</v>
      </c>
      <c r="AJ43" s="977"/>
      <c r="AK43" s="977"/>
      <c r="AL43" s="977"/>
      <c r="AM43" s="977"/>
      <c r="AN43" s="977"/>
      <c r="AO43" s="977"/>
      <c r="AP43" s="977"/>
      <c r="AQ43" s="977"/>
      <c r="AR43" s="977"/>
      <c r="AS43" s="978"/>
      <c r="AT43" s="976" t="s">
        <v>52</v>
      </c>
      <c r="AU43" s="977"/>
      <c r="AV43" s="977"/>
      <c r="AW43" s="977"/>
      <c r="AX43" s="977"/>
      <c r="AY43" s="977"/>
      <c r="AZ43" s="977"/>
      <c r="BA43" s="977"/>
      <c r="BB43" s="977"/>
      <c r="BC43" s="977"/>
      <c r="BD43" s="978"/>
    </row>
    <row r="44" spans="1:56" ht="15" customHeight="1" x14ac:dyDescent="0.4">
      <c r="A44" s="44" t="s">
        <v>56</v>
      </c>
      <c r="B44" s="45" t="s">
        <v>57</v>
      </c>
      <c r="C44" s="46" t="s">
        <v>58</v>
      </c>
      <c r="D44" s="46" t="s">
        <v>59</v>
      </c>
      <c r="E44" s="46" t="s">
        <v>60</v>
      </c>
      <c r="F44" s="46" t="s">
        <v>61</v>
      </c>
      <c r="G44" s="46" t="s">
        <v>62</v>
      </c>
      <c r="H44" s="46" t="s">
        <v>63</v>
      </c>
      <c r="I44" s="46" t="s">
        <v>64</v>
      </c>
      <c r="J44" s="46" t="s">
        <v>65</v>
      </c>
      <c r="K44" s="46" t="s">
        <v>66</v>
      </c>
      <c r="L44" s="47" t="s">
        <v>67</v>
      </c>
      <c r="M44" s="45" t="s">
        <v>57</v>
      </c>
      <c r="N44" s="46" t="s">
        <v>58</v>
      </c>
      <c r="O44" s="46" t="s">
        <v>59</v>
      </c>
      <c r="P44" s="46" t="s">
        <v>60</v>
      </c>
      <c r="Q44" s="46" t="s">
        <v>61</v>
      </c>
      <c r="R44" s="46" t="s">
        <v>62</v>
      </c>
      <c r="S44" s="46" t="s">
        <v>63</v>
      </c>
      <c r="T44" s="46" t="s">
        <v>64</v>
      </c>
      <c r="U44" s="46" t="s">
        <v>65</v>
      </c>
      <c r="V44" s="46" t="s">
        <v>66</v>
      </c>
      <c r="W44" s="47" t="s">
        <v>67</v>
      </c>
      <c r="X44" s="45" t="s">
        <v>57</v>
      </c>
      <c r="Y44" s="46" t="s">
        <v>58</v>
      </c>
      <c r="Z44" s="46" t="s">
        <v>59</v>
      </c>
      <c r="AA44" s="46" t="s">
        <v>60</v>
      </c>
      <c r="AB44" s="46" t="s">
        <v>61</v>
      </c>
      <c r="AC44" s="46" t="s">
        <v>62</v>
      </c>
      <c r="AD44" s="46" t="s">
        <v>63</v>
      </c>
      <c r="AE44" s="46" t="s">
        <v>64</v>
      </c>
      <c r="AF44" s="46" t="s">
        <v>65</v>
      </c>
      <c r="AG44" s="46" t="s">
        <v>66</v>
      </c>
      <c r="AH44" s="47" t="s">
        <v>67</v>
      </c>
      <c r="AI44" s="45" t="s">
        <v>57</v>
      </c>
      <c r="AJ44" s="46" t="s">
        <v>58</v>
      </c>
      <c r="AK44" s="46" t="s">
        <v>59</v>
      </c>
      <c r="AL44" s="46" t="s">
        <v>60</v>
      </c>
      <c r="AM44" s="46" t="s">
        <v>61</v>
      </c>
      <c r="AN44" s="46" t="s">
        <v>62</v>
      </c>
      <c r="AO44" s="46" t="s">
        <v>63</v>
      </c>
      <c r="AP44" s="46" t="s">
        <v>64</v>
      </c>
      <c r="AQ44" s="46" t="s">
        <v>65</v>
      </c>
      <c r="AR44" s="46" t="s">
        <v>66</v>
      </c>
      <c r="AS44" s="47" t="s">
        <v>67</v>
      </c>
      <c r="AT44" s="45" t="s">
        <v>57</v>
      </c>
      <c r="AU44" s="46" t="s">
        <v>58</v>
      </c>
      <c r="AV44" s="46" t="s">
        <v>59</v>
      </c>
      <c r="AW44" s="46" t="s">
        <v>60</v>
      </c>
      <c r="AX44" s="46" t="s">
        <v>61</v>
      </c>
      <c r="AY44" s="46" t="s">
        <v>62</v>
      </c>
      <c r="AZ44" s="46" t="s">
        <v>63</v>
      </c>
      <c r="BA44" s="46" t="s">
        <v>64</v>
      </c>
      <c r="BB44" s="46" t="s">
        <v>65</v>
      </c>
      <c r="BC44" s="46" t="s">
        <v>66</v>
      </c>
      <c r="BD44" s="47" t="s">
        <v>67</v>
      </c>
    </row>
    <row r="45" spans="1:56" ht="15" customHeight="1" x14ac:dyDescent="0.4">
      <c r="A45" s="71" t="s">
        <v>68</v>
      </c>
      <c r="B45" s="72">
        <v>0.55000000000000004</v>
      </c>
      <c r="C45" s="50">
        <v>0.38300000000000001</v>
      </c>
      <c r="D45" s="50">
        <v>0.50900000000000001</v>
      </c>
      <c r="E45" s="52">
        <v>0.55000000000000004</v>
      </c>
      <c r="F45" s="50">
        <v>0.48499999999999999</v>
      </c>
      <c r="G45" s="50">
        <v>0.50900000000000001</v>
      </c>
      <c r="H45" s="50">
        <v>0.501</v>
      </c>
      <c r="I45" s="50">
        <v>0.50900000000000001</v>
      </c>
      <c r="J45" s="50">
        <v>0.495</v>
      </c>
      <c r="K45" s="50">
        <v>0.503</v>
      </c>
      <c r="L45" s="51">
        <v>0.51100000000000001</v>
      </c>
      <c r="M45" s="49">
        <v>0.34</v>
      </c>
      <c r="N45" s="50">
        <v>0.29899999999999999</v>
      </c>
      <c r="O45" s="50">
        <v>0.318</v>
      </c>
      <c r="P45" s="50">
        <v>0.432</v>
      </c>
      <c r="Q45" s="50">
        <v>0.28199999999999997</v>
      </c>
      <c r="R45" s="50">
        <v>0.33200000000000002</v>
      </c>
      <c r="S45" s="50">
        <v>0.29899999999999999</v>
      </c>
      <c r="T45" s="50">
        <v>0.32200000000000001</v>
      </c>
      <c r="U45" s="50">
        <v>0.311</v>
      </c>
      <c r="V45" s="50">
        <v>0.29099999999999998</v>
      </c>
      <c r="W45" s="51">
        <v>0.32800000000000001</v>
      </c>
      <c r="X45" s="49">
        <v>0.34</v>
      </c>
      <c r="Y45" s="52">
        <v>0.34</v>
      </c>
      <c r="Z45" s="50">
        <v>0.33900000000000002</v>
      </c>
      <c r="AA45" s="52">
        <v>0.34</v>
      </c>
      <c r="AB45" s="50">
        <v>0.30599999999999999</v>
      </c>
      <c r="AC45" s="50">
        <v>0.314</v>
      </c>
      <c r="AD45" s="50">
        <v>0.316</v>
      </c>
      <c r="AE45" s="50">
        <v>0.33100000000000002</v>
      </c>
      <c r="AF45" s="50">
        <v>0.35499999999999998</v>
      </c>
      <c r="AG45" s="50">
        <v>0.35399999999999998</v>
      </c>
      <c r="AH45" s="51">
        <v>0.34399999999999997</v>
      </c>
      <c r="AI45" s="49">
        <v>0.34</v>
      </c>
      <c r="AJ45" s="52">
        <v>0.34</v>
      </c>
      <c r="AK45" s="50">
        <v>0.33</v>
      </c>
      <c r="AL45" s="52">
        <v>0.34</v>
      </c>
      <c r="AM45" s="50">
        <v>0.28599999999999998</v>
      </c>
      <c r="AN45" s="50">
        <v>0.33100000000000002</v>
      </c>
      <c r="AO45" s="50">
        <v>0.31900000000000001</v>
      </c>
      <c r="AP45" s="50">
        <v>0.31900000000000001</v>
      </c>
      <c r="AQ45" s="50">
        <v>0.32500000000000001</v>
      </c>
      <c r="AR45" s="50">
        <v>0.31900000000000001</v>
      </c>
      <c r="AS45" s="51">
        <v>0.32</v>
      </c>
      <c r="AT45" s="72">
        <v>0.22</v>
      </c>
      <c r="AU45" s="50">
        <v>0.39900000000000002</v>
      </c>
      <c r="AV45" s="50">
        <v>0.185</v>
      </c>
      <c r="AW45" s="50">
        <v>0.22900000000000001</v>
      </c>
      <c r="AX45" s="50">
        <v>0.20699999999999999</v>
      </c>
      <c r="AY45" s="50">
        <v>0.23599999999999999</v>
      </c>
      <c r="AZ45" s="50">
        <v>0.221</v>
      </c>
      <c r="BA45" s="50">
        <v>0.19900000000000001</v>
      </c>
      <c r="BB45" s="50">
        <v>0.38700000000000001</v>
      </c>
      <c r="BC45" s="52">
        <v>0.22</v>
      </c>
      <c r="BD45" s="51">
        <v>0.22600000000000001</v>
      </c>
    </row>
    <row r="46" spans="1:56" ht="15" customHeight="1" x14ac:dyDescent="0.4">
      <c r="A46" s="73" t="s">
        <v>69</v>
      </c>
      <c r="B46" s="49">
        <v>0.84199999999999997</v>
      </c>
      <c r="C46" s="50">
        <v>0.65300000000000002</v>
      </c>
      <c r="D46" s="50">
        <v>0.89700000000000002</v>
      </c>
      <c r="E46" s="50">
        <v>0</v>
      </c>
      <c r="F46" s="50">
        <v>0.70599999999999996</v>
      </c>
      <c r="G46" s="50">
        <v>0.80300000000000005</v>
      </c>
      <c r="H46" s="50">
        <v>0.83499999999999996</v>
      </c>
      <c r="I46" s="50">
        <v>0.75600000000000001</v>
      </c>
      <c r="J46" s="50">
        <v>0.63400000000000001</v>
      </c>
      <c r="K46" s="50">
        <v>0.85799999999999998</v>
      </c>
      <c r="L46" s="51">
        <v>0.89200000000000002</v>
      </c>
      <c r="M46" s="49">
        <v>6.0999999999999999E-2</v>
      </c>
      <c r="N46" s="50">
        <v>0.34699999999999998</v>
      </c>
      <c r="O46" s="50">
        <v>3.4000000000000002E-2</v>
      </c>
      <c r="P46" s="50">
        <v>1</v>
      </c>
      <c r="Q46" s="50">
        <v>0.182</v>
      </c>
      <c r="R46" s="50">
        <v>4.5999999999999999E-2</v>
      </c>
      <c r="S46" s="50">
        <v>8.5000000000000006E-2</v>
      </c>
      <c r="T46" s="50">
        <v>9.6000000000000002E-2</v>
      </c>
      <c r="U46" s="50">
        <v>3.5999999999999997E-2</v>
      </c>
      <c r="V46" s="50">
        <v>2.1999999999999999E-2</v>
      </c>
      <c r="W46" s="51">
        <v>3.3000000000000002E-2</v>
      </c>
      <c r="X46" s="49">
        <v>9.0000000000000357E-3</v>
      </c>
      <c r="Y46" s="32">
        <v>0</v>
      </c>
      <c r="Z46" s="32">
        <v>2.0000000000000295E-3</v>
      </c>
      <c r="AA46" s="32">
        <v>0</v>
      </c>
      <c r="AB46" s="32">
        <v>5.8999999999999997E-2</v>
      </c>
      <c r="AC46" s="32">
        <v>1.099999999999994E-2</v>
      </c>
      <c r="AD46" s="32">
        <v>2.4999999999999981E-2</v>
      </c>
      <c r="AE46" s="32">
        <v>4.9999999999999767E-3</v>
      </c>
      <c r="AF46" s="32">
        <v>1.9999999999999254E-3</v>
      </c>
      <c r="AG46" s="32">
        <v>7.000000000000027E-3</v>
      </c>
      <c r="AH46" s="54">
        <v>1.0999999999999927E-2</v>
      </c>
      <c r="AI46" s="49">
        <v>8.7999999999999995E-2</v>
      </c>
      <c r="AJ46" s="50">
        <v>0</v>
      </c>
      <c r="AK46" s="50">
        <v>6.7000000000000004E-2</v>
      </c>
      <c r="AL46" s="50">
        <v>0</v>
      </c>
      <c r="AM46" s="50">
        <v>5.2999999999999999E-2</v>
      </c>
      <c r="AN46" s="50">
        <v>0.14000000000000001</v>
      </c>
      <c r="AO46" s="50">
        <v>5.5E-2</v>
      </c>
      <c r="AP46" s="50">
        <v>0.14299999999999999</v>
      </c>
      <c r="AQ46" s="50">
        <v>0.32800000000000001</v>
      </c>
      <c r="AR46" s="50">
        <v>0.113</v>
      </c>
      <c r="AS46" s="51">
        <v>6.4000000000000001E-2</v>
      </c>
      <c r="AT46" s="72">
        <v>0.99</v>
      </c>
      <c r="AU46" s="50">
        <v>1</v>
      </c>
      <c r="AV46" s="50">
        <v>1</v>
      </c>
      <c r="AW46" s="50">
        <v>1</v>
      </c>
      <c r="AX46" s="50">
        <v>1</v>
      </c>
      <c r="AY46" s="50">
        <v>1</v>
      </c>
      <c r="AZ46" s="50">
        <v>1</v>
      </c>
      <c r="BA46" s="50">
        <v>1</v>
      </c>
      <c r="BB46" s="50">
        <v>1</v>
      </c>
      <c r="BC46" s="50">
        <v>0</v>
      </c>
      <c r="BD46" s="51">
        <v>1</v>
      </c>
    </row>
    <row r="47" spans="1:56" ht="15" customHeight="1" x14ac:dyDescent="0.4">
      <c r="A47" s="48" t="s">
        <v>70</v>
      </c>
      <c r="B47" s="55"/>
      <c r="C47" s="9"/>
      <c r="D47" s="9"/>
      <c r="E47" s="9"/>
      <c r="F47" s="9"/>
      <c r="G47" s="9"/>
      <c r="H47" s="9"/>
      <c r="I47" s="9"/>
      <c r="J47" s="9"/>
      <c r="K47" s="9"/>
      <c r="L47" s="10"/>
      <c r="M47" s="55"/>
      <c r="N47" s="9"/>
      <c r="O47" s="9"/>
      <c r="P47" s="9"/>
      <c r="Q47" s="9"/>
      <c r="R47" s="9"/>
      <c r="S47" s="9"/>
      <c r="T47" s="9"/>
      <c r="U47" s="9"/>
      <c r="V47" s="9"/>
      <c r="W47" s="10"/>
      <c r="X47" s="55"/>
      <c r="Y47" s="9"/>
      <c r="Z47" s="9"/>
      <c r="AA47" s="9"/>
      <c r="AB47" s="9"/>
      <c r="AC47" s="9"/>
      <c r="AD47" s="9"/>
      <c r="AE47" s="9"/>
      <c r="AF47" s="9"/>
      <c r="AG47" s="9"/>
      <c r="AH47" s="10"/>
      <c r="AI47" s="55"/>
      <c r="AJ47" s="9"/>
      <c r="AK47" s="9"/>
      <c r="AL47" s="9"/>
      <c r="AM47" s="9"/>
      <c r="AN47" s="9"/>
      <c r="AO47" s="9"/>
      <c r="AP47" s="9"/>
      <c r="AQ47" s="9"/>
      <c r="AR47" s="9"/>
      <c r="AS47" s="10"/>
      <c r="AT47" s="55"/>
      <c r="AU47" s="9"/>
      <c r="AV47" s="9"/>
      <c r="AW47" s="9"/>
      <c r="AX47" s="9"/>
      <c r="AY47" s="9"/>
      <c r="AZ47" s="9"/>
      <c r="BA47" s="9"/>
      <c r="BB47" s="9"/>
      <c r="BC47" s="9"/>
      <c r="BD47" s="10"/>
    </row>
    <row r="48" spans="1:56" ht="15" hidden="1" customHeight="1" x14ac:dyDescent="0.4">
      <c r="A48" s="48" t="s">
        <v>12</v>
      </c>
      <c r="B48" s="56">
        <v>1.6999999999999999E-3</v>
      </c>
      <c r="C48" s="57">
        <v>3.0000000000000001E-3</v>
      </c>
      <c r="D48" s="57">
        <v>2E-3</v>
      </c>
      <c r="E48" s="59">
        <v>1.6999999999999999E-3</v>
      </c>
      <c r="F48" s="57">
        <v>2E-3</v>
      </c>
      <c r="G48" s="57">
        <v>2E-3</v>
      </c>
      <c r="H48" s="57">
        <v>2E-3</v>
      </c>
      <c r="I48" s="57">
        <v>2E-3</v>
      </c>
      <c r="J48" s="57">
        <v>2E-3</v>
      </c>
      <c r="K48" s="57">
        <v>2E-3</v>
      </c>
      <c r="L48" s="58">
        <v>2E-3</v>
      </c>
      <c r="M48" s="56">
        <v>1.06E-2</v>
      </c>
      <c r="N48" s="57">
        <v>1.2E-2</v>
      </c>
      <c r="O48" s="57">
        <v>1.0999999999999999E-2</v>
      </c>
      <c r="P48" s="57">
        <v>8.0000000000000002E-3</v>
      </c>
      <c r="Q48" s="57">
        <v>1.2999999999999999E-2</v>
      </c>
      <c r="R48" s="57">
        <v>1.0999999999999999E-2</v>
      </c>
      <c r="S48" s="57">
        <v>1.2E-2</v>
      </c>
      <c r="T48" s="57">
        <v>1.0999999999999999E-2</v>
      </c>
      <c r="U48" s="57">
        <v>1.2E-2</v>
      </c>
      <c r="V48" s="57">
        <v>1.2E-2</v>
      </c>
      <c r="W48" s="58">
        <v>1.0999999999999999E-2</v>
      </c>
      <c r="X48" s="56">
        <v>1.071</v>
      </c>
      <c r="Y48" s="59">
        <v>1.071</v>
      </c>
      <c r="Z48" s="57">
        <v>1.1359999999999999</v>
      </c>
      <c r="AA48" s="59">
        <v>1.071</v>
      </c>
      <c r="AB48" s="57">
        <v>1.2430000000000001</v>
      </c>
      <c r="AC48" s="57">
        <v>1.232</v>
      </c>
      <c r="AD48" s="57">
        <v>1.2</v>
      </c>
      <c r="AE48" s="57">
        <v>1.157</v>
      </c>
      <c r="AF48" s="57">
        <v>0.84099999999999997</v>
      </c>
      <c r="AG48" s="57">
        <v>0.93500000000000005</v>
      </c>
      <c r="AH48" s="58">
        <v>0.97299999999999998</v>
      </c>
      <c r="AI48" s="56">
        <v>3.04E-2</v>
      </c>
      <c r="AJ48" s="59">
        <v>3.04E-2</v>
      </c>
      <c r="AK48" s="57">
        <v>2.8000000000000001E-2</v>
      </c>
      <c r="AL48" s="59">
        <v>3.04E-2</v>
      </c>
      <c r="AM48" s="57">
        <v>3.3000000000000002E-2</v>
      </c>
      <c r="AN48" s="57">
        <v>2.8000000000000001E-2</v>
      </c>
      <c r="AO48" s="57">
        <v>2.9000000000000001E-2</v>
      </c>
      <c r="AP48" s="57">
        <v>3.7999999999999999E-2</v>
      </c>
      <c r="AQ48" s="57">
        <v>3.1E-2</v>
      </c>
      <c r="AR48" s="57">
        <v>2.9000000000000001E-2</v>
      </c>
      <c r="AS48" s="58">
        <v>3.3000000000000002E-2</v>
      </c>
      <c r="AT48" s="56">
        <v>0.1343</v>
      </c>
      <c r="AU48" s="57">
        <v>0.92500000000000004</v>
      </c>
      <c r="AV48" s="57">
        <v>0.159</v>
      </c>
      <c r="AW48" s="57">
        <v>0.14699999999999999</v>
      </c>
      <c r="AX48" s="57">
        <v>0.14199999999999999</v>
      </c>
      <c r="AY48" s="57">
        <v>0.125</v>
      </c>
      <c r="AZ48" s="57">
        <v>0.13300000000000001</v>
      </c>
      <c r="BA48" s="57">
        <v>0.14899999999999999</v>
      </c>
      <c r="BB48" s="57">
        <v>8.1000000000000003E-2</v>
      </c>
      <c r="BC48" s="59">
        <v>0.1343</v>
      </c>
      <c r="BD48" s="58">
        <v>0.13100000000000001</v>
      </c>
    </row>
    <row r="49" spans="1:170" ht="15" hidden="1" customHeight="1" x14ac:dyDescent="0.4">
      <c r="A49" s="48" t="s">
        <v>13</v>
      </c>
      <c r="B49" s="56">
        <v>9.0200000000000002E-2</v>
      </c>
      <c r="C49" s="57">
        <v>0.154</v>
      </c>
      <c r="D49" s="57">
        <v>9.5000000000000001E-2</v>
      </c>
      <c r="E49" s="59">
        <v>9.0200000000000002E-2</v>
      </c>
      <c r="F49" s="57">
        <v>0.10199999999999999</v>
      </c>
      <c r="G49" s="57">
        <v>0.10199999999999999</v>
      </c>
      <c r="H49" s="57">
        <v>0.105</v>
      </c>
      <c r="I49" s="57">
        <v>9.7000000000000003E-2</v>
      </c>
      <c r="J49" s="57">
        <v>0.10299999999999999</v>
      </c>
      <c r="K49" s="57">
        <v>0.1</v>
      </c>
      <c r="L49" s="58">
        <v>9.2999999999999999E-2</v>
      </c>
      <c r="M49" s="56">
        <v>0.4143</v>
      </c>
      <c r="N49" s="57">
        <v>0.47099999999999997</v>
      </c>
      <c r="O49" s="57">
        <v>0.443</v>
      </c>
      <c r="P49" s="57">
        <v>0.32600000000000001</v>
      </c>
      <c r="Q49" s="57">
        <v>0.498</v>
      </c>
      <c r="R49" s="57">
        <v>0.42399999999999999</v>
      </c>
      <c r="S49" s="57">
        <v>0.47099999999999997</v>
      </c>
      <c r="T49" s="57">
        <v>0.437</v>
      </c>
      <c r="U49" s="57">
        <v>0.45300000000000001</v>
      </c>
      <c r="V49" s="57">
        <v>0.48399999999999999</v>
      </c>
      <c r="W49" s="58">
        <v>0.42899999999999999</v>
      </c>
      <c r="X49" s="56">
        <v>3.6839</v>
      </c>
      <c r="Y49" s="59">
        <v>3.6839</v>
      </c>
      <c r="Z49" s="57">
        <v>3.9060000000000001</v>
      </c>
      <c r="AA49" s="59">
        <v>3.6839</v>
      </c>
      <c r="AB49" s="57">
        <v>4.2750000000000004</v>
      </c>
      <c r="AC49" s="57">
        <v>4.2389999999999999</v>
      </c>
      <c r="AD49" s="57">
        <v>4.1260000000000003</v>
      </c>
      <c r="AE49" s="57">
        <v>3.9809999999999999</v>
      </c>
      <c r="AF49" s="57">
        <v>2.891</v>
      </c>
      <c r="AG49" s="57">
        <v>3.2149999999999999</v>
      </c>
      <c r="AH49" s="58">
        <v>3.347</v>
      </c>
      <c r="AI49" s="56">
        <v>0.45800000000000002</v>
      </c>
      <c r="AJ49" s="59">
        <v>0.45800000000000002</v>
      </c>
      <c r="AK49" s="57">
        <v>0.41399999999999998</v>
      </c>
      <c r="AL49" s="59">
        <v>0.45800000000000002</v>
      </c>
      <c r="AM49" s="57">
        <v>0.498</v>
      </c>
      <c r="AN49" s="57">
        <v>0.42699999999999999</v>
      </c>
      <c r="AO49" s="57">
        <v>0.35799999999999998</v>
      </c>
      <c r="AP49" s="57">
        <v>0.57299999999999995</v>
      </c>
      <c r="AQ49" s="57">
        <v>0.47399999999999998</v>
      </c>
      <c r="AR49" s="57">
        <v>0.44600000000000001</v>
      </c>
      <c r="AS49" s="58">
        <v>0.495</v>
      </c>
      <c r="AT49" s="56">
        <v>4.7329999999999997</v>
      </c>
      <c r="AU49" s="57">
        <v>23.120999999999999</v>
      </c>
      <c r="AV49" s="57">
        <v>5.6079999999999997</v>
      </c>
      <c r="AW49" s="57">
        <v>4.9909999999999997</v>
      </c>
      <c r="AX49" s="57">
        <v>5.0220000000000002</v>
      </c>
      <c r="AY49" s="57">
        <v>4.3949999999999996</v>
      </c>
      <c r="AZ49" s="57">
        <v>4.7060000000000004</v>
      </c>
      <c r="BA49" s="57">
        <v>5.2450000000000001</v>
      </c>
      <c r="BB49" s="57">
        <v>2.8559999999999999</v>
      </c>
      <c r="BC49" s="59">
        <v>4.7329999999999997</v>
      </c>
      <c r="BD49" s="58">
        <v>4.6139999999999999</v>
      </c>
    </row>
    <row r="50" spans="1:170" ht="15" hidden="1" customHeight="1" x14ac:dyDescent="0.4">
      <c r="A50" s="48" t="s">
        <v>14</v>
      </c>
      <c r="B50" s="56">
        <v>0.1081</v>
      </c>
      <c r="C50" s="57">
        <v>0.9</v>
      </c>
      <c r="D50" s="57">
        <v>0.11899999999999999</v>
      </c>
      <c r="E50" s="59">
        <v>0.1081</v>
      </c>
      <c r="F50" s="57">
        <v>0.108</v>
      </c>
      <c r="G50" s="57">
        <v>6.7000000000000004E-2</v>
      </c>
      <c r="H50" s="57">
        <v>0.10100000000000001</v>
      </c>
      <c r="I50" s="57">
        <v>9.9000000000000005E-2</v>
      </c>
      <c r="J50" s="57">
        <v>0.28499999999999998</v>
      </c>
      <c r="K50" s="57">
        <v>0.191</v>
      </c>
      <c r="L50" s="58">
        <v>8.4000000000000005E-2</v>
      </c>
      <c r="M50" s="56">
        <v>0.32079999999999997</v>
      </c>
      <c r="N50" s="57">
        <v>1.986</v>
      </c>
      <c r="O50" s="57">
        <v>0.25800000000000001</v>
      </c>
      <c r="P50" s="57">
        <v>0.29499999999999998</v>
      </c>
      <c r="Q50" s="57">
        <v>0.68500000000000005</v>
      </c>
      <c r="R50" s="57">
        <v>0.53400000000000003</v>
      </c>
      <c r="S50" s="57">
        <v>0.42799999999999999</v>
      </c>
      <c r="T50" s="57">
        <v>0.28999999999999998</v>
      </c>
      <c r="U50" s="57">
        <v>0.36499999999999999</v>
      </c>
      <c r="V50" s="57">
        <v>0.81799999999999995</v>
      </c>
      <c r="W50" s="58">
        <v>0.186</v>
      </c>
      <c r="X50" s="56">
        <v>2.9741</v>
      </c>
      <c r="Y50" s="59">
        <v>2.9741</v>
      </c>
      <c r="Z50" s="57">
        <v>7.742</v>
      </c>
      <c r="AA50" s="59">
        <v>2.9741</v>
      </c>
      <c r="AB50" s="57">
        <v>6.2320000000000002</v>
      </c>
      <c r="AC50" s="57">
        <v>1.2989999999999999</v>
      </c>
      <c r="AD50" s="57">
        <v>2.7080000000000002</v>
      </c>
      <c r="AE50" s="57">
        <v>2.5950000000000002</v>
      </c>
      <c r="AF50" s="57">
        <v>8.09</v>
      </c>
      <c r="AG50" s="57">
        <v>1.27</v>
      </c>
      <c r="AH50" s="58">
        <v>3.7050000000000001</v>
      </c>
      <c r="AI50" s="56">
        <v>0.82199999999999995</v>
      </c>
      <c r="AJ50" s="59">
        <v>0.82199999999999995</v>
      </c>
      <c r="AK50" s="57">
        <v>1.9510000000000001</v>
      </c>
      <c r="AL50" s="59">
        <v>0.82199999999999995</v>
      </c>
      <c r="AM50" s="57">
        <v>2.2919999999999998</v>
      </c>
      <c r="AN50" s="57">
        <v>0.22500000000000001</v>
      </c>
      <c r="AO50" s="57">
        <v>0.504</v>
      </c>
      <c r="AP50" s="57">
        <v>0.997</v>
      </c>
      <c r="AQ50" s="57">
        <v>1.052</v>
      </c>
      <c r="AR50" s="57">
        <v>0.52800000000000002</v>
      </c>
      <c r="AS50" s="58">
        <v>0.42699999999999999</v>
      </c>
      <c r="AT50" s="56">
        <v>0.92249999999999999</v>
      </c>
      <c r="AU50" s="57">
        <v>0.50900000000000001</v>
      </c>
      <c r="AV50" s="57">
        <v>9.3140000000000001</v>
      </c>
      <c r="AW50" s="57">
        <v>6.5780000000000003</v>
      </c>
      <c r="AX50" s="57">
        <v>3.1459999999999999</v>
      </c>
      <c r="AY50" s="57">
        <v>0.73799999999999999</v>
      </c>
      <c r="AZ50" s="57">
        <v>1.095</v>
      </c>
      <c r="BA50" s="57">
        <v>7.13</v>
      </c>
      <c r="BB50" s="57">
        <v>0.52400000000000002</v>
      </c>
      <c r="BC50" s="59">
        <v>0.92249999999999999</v>
      </c>
      <c r="BD50" s="58">
        <v>2.81</v>
      </c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</row>
    <row r="51" spans="1:170" ht="15" hidden="1" customHeight="1" x14ac:dyDescent="0.4">
      <c r="A51" s="48" t="s">
        <v>15</v>
      </c>
      <c r="B51" s="61">
        <v>8.0000000000000004E-4</v>
      </c>
      <c r="C51" s="57">
        <v>1E-3</v>
      </c>
      <c r="D51" s="57">
        <v>1E-3</v>
      </c>
      <c r="E51" s="59">
        <v>8.0000000000000004E-4</v>
      </c>
      <c r="F51" s="57">
        <v>1E-3</v>
      </c>
      <c r="G51" s="57">
        <v>1E-3</v>
      </c>
      <c r="H51" s="57">
        <v>1E-3</v>
      </c>
      <c r="I51" s="57">
        <v>1E-3</v>
      </c>
      <c r="J51" s="57">
        <v>1E-3</v>
      </c>
      <c r="K51" s="57">
        <v>1E-3</v>
      </c>
      <c r="L51" s="58">
        <v>1E-3</v>
      </c>
      <c r="M51" s="56">
        <v>3.5900000000000001E-2</v>
      </c>
      <c r="N51" s="57">
        <v>3.7999999999999999E-2</v>
      </c>
      <c r="O51" s="57">
        <v>3.5999999999999997E-2</v>
      </c>
      <c r="P51" s="57">
        <v>2.5999999999999999E-2</v>
      </c>
      <c r="Q51" s="57">
        <v>0.04</v>
      </c>
      <c r="R51" s="57">
        <v>3.5999999999999997E-2</v>
      </c>
      <c r="S51" s="57">
        <v>4.9000000000000002E-2</v>
      </c>
      <c r="T51" s="57">
        <v>3.5999999999999997E-2</v>
      </c>
      <c r="U51" s="57">
        <v>3.5999999999999997E-2</v>
      </c>
      <c r="V51" s="57">
        <v>4.2999999999999997E-2</v>
      </c>
      <c r="W51" s="58">
        <v>3.6999999999999998E-2</v>
      </c>
      <c r="X51" s="56">
        <v>0.4551</v>
      </c>
      <c r="Y51" s="59">
        <v>0.4551</v>
      </c>
      <c r="Z51" s="57">
        <v>0.48299999999999998</v>
      </c>
      <c r="AA51" s="59">
        <v>0.4551</v>
      </c>
      <c r="AB51" s="57">
        <v>0.52800000000000002</v>
      </c>
      <c r="AC51" s="57">
        <v>0.52400000000000002</v>
      </c>
      <c r="AD51" s="57">
        <v>0.51</v>
      </c>
      <c r="AE51" s="57">
        <v>0.49199999999999999</v>
      </c>
      <c r="AF51" s="57">
        <v>0.35699999999999998</v>
      </c>
      <c r="AG51" s="57">
        <v>0.39700000000000002</v>
      </c>
      <c r="AH51" s="58">
        <v>0.41399999999999998</v>
      </c>
      <c r="AI51" s="56">
        <v>4.0500000000000001E-2</v>
      </c>
      <c r="AJ51" s="59">
        <v>4.0500000000000001E-2</v>
      </c>
      <c r="AK51" s="57">
        <v>2.3E-2</v>
      </c>
      <c r="AL51" s="59">
        <v>4.0500000000000001E-2</v>
      </c>
      <c r="AM51" s="57">
        <v>4.1000000000000002E-2</v>
      </c>
      <c r="AN51" s="57">
        <v>3.7999999999999999E-2</v>
      </c>
      <c r="AO51" s="57">
        <v>0.04</v>
      </c>
      <c r="AP51" s="57">
        <v>5.2999999999999999E-2</v>
      </c>
      <c r="AQ51" s="57">
        <v>4.1000000000000002E-2</v>
      </c>
      <c r="AR51" s="57">
        <v>0.04</v>
      </c>
      <c r="AS51" s="58">
        <v>4.4999999999999998E-2</v>
      </c>
      <c r="AT51" s="56">
        <v>2.0937999999999999</v>
      </c>
      <c r="AU51" s="57">
        <v>1.7430000000000001</v>
      </c>
      <c r="AV51" s="57">
        <v>3.5230000000000001</v>
      </c>
      <c r="AW51" s="57">
        <v>2.8530000000000002</v>
      </c>
      <c r="AX51" s="57">
        <v>2.5150000000000001</v>
      </c>
      <c r="AY51" s="57">
        <v>2.6139999999999999</v>
      </c>
      <c r="AZ51" s="57">
        <v>2.8239999999999998</v>
      </c>
      <c r="BA51" s="57">
        <v>2.819</v>
      </c>
      <c r="BB51" s="57">
        <v>1.794</v>
      </c>
      <c r="BC51" s="59">
        <v>2.0937999999999999</v>
      </c>
      <c r="BD51" s="58">
        <v>2.899</v>
      </c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</row>
    <row r="52" spans="1:170" ht="15" hidden="1" customHeight="1" x14ac:dyDescent="0.4">
      <c r="A52" s="48" t="s">
        <v>16</v>
      </c>
      <c r="B52" s="61">
        <v>8.0000000000000004E-4</v>
      </c>
      <c r="C52" s="57">
        <v>1E-3</v>
      </c>
      <c r="D52" s="57">
        <v>1E-3</v>
      </c>
      <c r="E52" s="59">
        <v>8.0000000000000004E-4</v>
      </c>
      <c r="F52" s="57">
        <v>1E-3</v>
      </c>
      <c r="G52" s="57">
        <v>1E-3</v>
      </c>
      <c r="H52" s="57">
        <v>1E-3</v>
      </c>
      <c r="I52" s="57">
        <v>1E-3</v>
      </c>
      <c r="J52" s="57">
        <v>1E-3</v>
      </c>
      <c r="K52" s="57">
        <v>1E-3</v>
      </c>
      <c r="L52" s="58">
        <v>1E-3</v>
      </c>
      <c r="M52" s="61">
        <v>3.5900000000000001E-2</v>
      </c>
      <c r="N52" s="57">
        <v>3.7999999999999999E-2</v>
      </c>
      <c r="O52" s="57">
        <v>3.5999999999999997E-2</v>
      </c>
      <c r="P52" s="57">
        <v>2.5999999999999999E-2</v>
      </c>
      <c r="Q52" s="57">
        <v>0.04</v>
      </c>
      <c r="R52" s="57">
        <v>3.5999999999999997E-2</v>
      </c>
      <c r="S52" s="57">
        <v>4.9000000000000002E-2</v>
      </c>
      <c r="T52" s="57">
        <v>3.5999999999999997E-2</v>
      </c>
      <c r="U52" s="57">
        <v>3.5999999999999997E-2</v>
      </c>
      <c r="V52" s="57">
        <v>4.2999999999999997E-2</v>
      </c>
      <c r="W52" s="58">
        <v>3.6999999999999998E-2</v>
      </c>
      <c r="X52" s="61">
        <v>0.4551</v>
      </c>
      <c r="Y52" s="59">
        <v>0.4551</v>
      </c>
      <c r="Z52" s="57">
        <v>0.48299999999999998</v>
      </c>
      <c r="AA52" s="59">
        <v>0.4551</v>
      </c>
      <c r="AB52" s="57">
        <v>0.52800000000000002</v>
      </c>
      <c r="AC52" s="57">
        <v>0.52400000000000002</v>
      </c>
      <c r="AD52" s="57">
        <v>0.51</v>
      </c>
      <c r="AE52" s="57">
        <v>0.49199999999999999</v>
      </c>
      <c r="AF52" s="57">
        <v>0.35699999999999998</v>
      </c>
      <c r="AG52" s="57">
        <v>0.39700000000000002</v>
      </c>
      <c r="AH52" s="58">
        <v>0.41399999999999998</v>
      </c>
      <c r="AI52" s="61">
        <v>4.0500000000000001E-2</v>
      </c>
      <c r="AJ52" s="59">
        <v>4.0500000000000001E-2</v>
      </c>
      <c r="AK52" s="57">
        <v>2.3E-2</v>
      </c>
      <c r="AL52" s="59">
        <v>4.0500000000000001E-2</v>
      </c>
      <c r="AM52" s="57">
        <v>4.1000000000000002E-2</v>
      </c>
      <c r="AN52" s="57">
        <v>3.7999999999999999E-2</v>
      </c>
      <c r="AO52" s="57">
        <v>0.04</v>
      </c>
      <c r="AP52" s="57">
        <v>5.2999999999999999E-2</v>
      </c>
      <c r="AQ52" s="57">
        <v>4.1000000000000002E-2</v>
      </c>
      <c r="AR52" s="57">
        <v>0.04</v>
      </c>
      <c r="AS52" s="58">
        <v>4.4999999999999998E-2</v>
      </c>
      <c r="AT52" s="61">
        <v>0.61029999999999995</v>
      </c>
      <c r="AU52" s="57">
        <v>1.2350000000000001</v>
      </c>
      <c r="AV52" s="57">
        <v>2.4950000000000001</v>
      </c>
      <c r="AW52" s="57">
        <v>2.0209999999999999</v>
      </c>
      <c r="AX52" s="57">
        <v>1.804</v>
      </c>
      <c r="AY52" s="57">
        <v>1.8360000000000001</v>
      </c>
      <c r="AZ52" s="57">
        <v>1.9039999999999999</v>
      </c>
      <c r="BA52" s="57">
        <v>2.0139999999999998</v>
      </c>
      <c r="BB52" s="57">
        <v>1.2709999999999999</v>
      </c>
      <c r="BC52" s="59">
        <v>0.61029999999999995</v>
      </c>
      <c r="BD52" s="58">
        <v>2.0529999999999999</v>
      </c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</row>
    <row r="53" spans="1:170" ht="15" hidden="1" customHeight="1" x14ac:dyDescent="0.4">
      <c r="A53" s="48" t="s">
        <v>17</v>
      </c>
      <c r="B53" s="61">
        <v>3.8E-3</v>
      </c>
      <c r="C53" s="57">
        <v>8.0000000000000002E-3</v>
      </c>
      <c r="D53" s="57">
        <v>3.0000000000000001E-3</v>
      </c>
      <c r="E53" s="59">
        <v>3.8E-3</v>
      </c>
      <c r="F53" s="57">
        <v>4.0000000000000001E-3</v>
      </c>
      <c r="G53" s="57">
        <v>4.0000000000000001E-3</v>
      </c>
      <c r="H53" s="57">
        <v>5.0000000000000001E-3</v>
      </c>
      <c r="I53" s="57">
        <v>4.0000000000000001E-3</v>
      </c>
      <c r="J53" s="57">
        <v>4.0000000000000001E-3</v>
      </c>
      <c r="K53" s="57">
        <v>4.0000000000000001E-3</v>
      </c>
      <c r="L53" s="58">
        <v>4.0000000000000001E-3</v>
      </c>
      <c r="M53" s="61">
        <v>1.6E-2</v>
      </c>
      <c r="N53" s="57">
        <v>1.2999999999999999E-2</v>
      </c>
      <c r="O53" s="57">
        <v>6.2E-2</v>
      </c>
      <c r="P53" s="57">
        <v>1.2999999999999999E-2</v>
      </c>
      <c r="Q53" s="57">
        <v>8.9999999999999993E-3</v>
      </c>
      <c r="R53" s="57">
        <v>1.4E-2</v>
      </c>
      <c r="S53" s="57">
        <v>1.2999999999999999E-2</v>
      </c>
      <c r="T53" s="57">
        <v>1.4999999999999999E-2</v>
      </c>
      <c r="U53" s="57">
        <v>6.0000000000000001E-3</v>
      </c>
      <c r="V53" s="57">
        <v>0.01</v>
      </c>
      <c r="W53" s="58">
        <v>4.0000000000000001E-3</v>
      </c>
      <c r="X53" s="61">
        <v>5.8999999999999999E-3</v>
      </c>
      <c r="Y53" s="59">
        <v>5.8999999999999999E-3</v>
      </c>
      <c r="Z53" s="57">
        <v>2.5000000000000001E-2</v>
      </c>
      <c r="AA53" s="59">
        <v>5.8999999999999999E-3</v>
      </c>
      <c r="AB53" s="57">
        <v>8.9999999999999993E-3</v>
      </c>
      <c r="AC53" s="57">
        <v>1E-3</v>
      </c>
      <c r="AD53" s="57">
        <v>3.0000000000000001E-3</v>
      </c>
      <c r="AE53" s="57">
        <v>1.0999999999999999E-2</v>
      </c>
      <c r="AF53" s="57">
        <v>5.6000000000000001E-2</v>
      </c>
      <c r="AG53" s="57">
        <v>2E-3</v>
      </c>
      <c r="AH53" s="58">
        <v>8.9999999999999993E-3</v>
      </c>
      <c r="AI53" s="61">
        <v>0.1658</v>
      </c>
      <c r="AJ53" s="59">
        <v>0.1658</v>
      </c>
      <c r="AK53" s="57">
        <v>2.8620000000000001</v>
      </c>
      <c r="AL53" s="59">
        <v>0.1658</v>
      </c>
      <c r="AM53" s="57">
        <v>4.8979999999999997</v>
      </c>
      <c r="AN53" s="57">
        <v>8.0000000000000002E-3</v>
      </c>
      <c r="AO53" s="57">
        <v>3.5999999999999997E-2</v>
      </c>
      <c r="AP53" s="57">
        <v>4.4999999999999998E-2</v>
      </c>
      <c r="AQ53" s="57">
        <v>3.0000000000000001E-3</v>
      </c>
      <c r="AR53" s="57">
        <v>4.0000000000000001E-3</v>
      </c>
      <c r="AS53" s="58">
        <v>8.0000000000000002E-3</v>
      </c>
      <c r="AT53" s="61"/>
      <c r="AU53" s="57">
        <v>0.33100000000000002</v>
      </c>
      <c r="AV53" s="57">
        <v>17.093</v>
      </c>
      <c r="AW53" s="57">
        <v>11.42</v>
      </c>
      <c r="AX53" s="57">
        <v>1.7230000000000001</v>
      </c>
      <c r="AY53" s="57">
        <v>0.23400000000000001</v>
      </c>
      <c r="AZ53" s="57">
        <v>0.503</v>
      </c>
      <c r="BA53" s="57">
        <v>0.39300000000000002</v>
      </c>
      <c r="BB53" s="57">
        <v>0.34100000000000003</v>
      </c>
      <c r="BC53" s="59">
        <v>0</v>
      </c>
      <c r="BD53" s="58">
        <v>2.7450000000000001</v>
      </c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</row>
    <row r="54" spans="1:170" ht="15" hidden="1" customHeight="1" x14ac:dyDescent="0.4">
      <c r="A54" s="48" t="s">
        <v>18</v>
      </c>
      <c r="B54" s="61">
        <v>2.3200000000000001E-5</v>
      </c>
      <c r="C54" s="62">
        <v>2.8999999999999997E-5</v>
      </c>
      <c r="D54" s="62">
        <v>2.8999999999999997E-5</v>
      </c>
      <c r="E54" s="62">
        <v>2.3200000000000001E-5</v>
      </c>
      <c r="F54" s="62">
        <v>2.8999999999999997E-5</v>
      </c>
      <c r="G54" s="62">
        <v>2.8999999999999997E-5</v>
      </c>
      <c r="H54" s="62">
        <v>2.8999999999999997E-5</v>
      </c>
      <c r="I54" s="62">
        <v>2.8999999999999997E-5</v>
      </c>
      <c r="J54" s="62">
        <v>2.8999999999999997E-5</v>
      </c>
      <c r="K54" s="62">
        <v>2.8999999999999997E-5</v>
      </c>
      <c r="L54" s="63">
        <v>2.8999999999999997E-5</v>
      </c>
      <c r="M54" s="61">
        <v>1.0410999999999999E-3</v>
      </c>
      <c r="N54" s="62">
        <v>1.1019999999999999E-3</v>
      </c>
      <c r="O54" s="62">
        <v>1.044E-3</v>
      </c>
      <c r="P54" s="62">
        <v>7.539999999999999E-4</v>
      </c>
      <c r="Q54" s="62">
        <v>1.16E-3</v>
      </c>
      <c r="R54" s="62">
        <v>1.044E-3</v>
      </c>
      <c r="S54" s="62">
        <v>1.421E-3</v>
      </c>
      <c r="T54" s="62">
        <v>1.044E-3</v>
      </c>
      <c r="U54" s="62">
        <v>1.044E-3</v>
      </c>
      <c r="V54" s="62">
        <v>1.2469999999999998E-3</v>
      </c>
      <c r="W54" s="63">
        <v>1.073E-3</v>
      </c>
      <c r="X54" s="61">
        <v>9.1020000000000004E-2</v>
      </c>
      <c r="Y54" s="59">
        <v>9.1020000000000004E-2</v>
      </c>
      <c r="Z54" s="62">
        <v>9.6600000000000005E-2</v>
      </c>
      <c r="AA54" s="62">
        <v>9.1020000000000004E-2</v>
      </c>
      <c r="AB54" s="62">
        <v>0.1056</v>
      </c>
      <c r="AC54" s="62">
        <v>0.1048</v>
      </c>
      <c r="AD54" s="62">
        <v>0.10199999999999999</v>
      </c>
      <c r="AE54" s="62">
        <v>9.8400000000000001E-2</v>
      </c>
      <c r="AF54" s="62">
        <v>7.1399999999999991E-2</v>
      </c>
      <c r="AG54" s="62">
        <v>7.9399999999999998E-2</v>
      </c>
      <c r="AH54" s="63">
        <v>8.2799999999999999E-2</v>
      </c>
      <c r="AI54" s="61">
        <v>6.6825000000000001E-3</v>
      </c>
      <c r="AJ54" s="59">
        <v>6.6825000000000001E-3</v>
      </c>
      <c r="AK54" s="62">
        <v>3.7950000000000002E-3</v>
      </c>
      <c r="AL54" s="62">
        <v>6.6825000000000001E-3</v>
      </c>
      <c r="AM54" s="62">
        <v>6.7650000000000002E-3</v>
      </c>
      <c r="AN54" s="62">
        <v>6.2700000000000004E-3</v>
      </c>
      <c r="AO54" s="62">
        <v>6.6E-3</v>
      </c>
      <c r="AP54" s="62">
        <v>8.7449999999999993E-3</v>
      </c>
      <c r="AQ54" s="62">
        <v>6.7650000000000002E-3</v>
      </c>
      <c r="AR54" s="62">
        <v>6.6E-3</v>
      </c>
      <c r="AS54" s="63">
        <v>7.4249999999999993E-3</v>
      </c>
      <c r="AT54" s="61">
        <v>8.4221400000000002E-2</v>
      </c>
      <c r="AU54" s="62">
        <v>0.17043000000000003</v>
      </c>
      <c r="AV54" s="62">
        <v>0.34431000000000006</v>
      </c>
      <c r="AW54" s="62">
        <v>0.27889800000000003</v>
      </c>
      <c r="AX54" s="62">
        <v>0.24895200000000003</v>
      </c>
      <c r="AY54" s="62">
        <v>0.25336800000000004</v>
      </c>
      <c r="AZ54" s="62">
        <v>0.26275200000000004</v>
      </c>
      <c r="BA54" s="62">
        <v>0.27793200000000001</v>
      </c>
      <c r="BB54" s="62">
        <v>0.175398</v>
      </c>
      <c r="BC54" s="62">
        <v>8.4221400000000002E-2</v>
      </c>
      <c r="BD54" s="63">
        <v>0.28331400000000001</v>
      </c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</row>
    <row r="55" spans="1:170" ht="15" hidden="1" customHeight="1" x14ac:dyDescent="0.4">
      <c r="A55" s="48" t="s">
        <v>19</v>
      </c>
      <c r="B55" s="61">
        <v>5.44E-4</v>
      </c>
      <c r="C55" s="62">
        <v>6.8000000000000005E-4</v>
      </c>
      <c r="D55" s="62">
        <v>6.8000000000000005E-4</v>
      </c>
      <c r="E55" s="62">
        <v>5.44E-4</v>
      </c>
      <c r="F55" s="62">
        <v>6.8000000000000005E-4</v>
      </c>
      <c r="G55" s="62">
        <v>6.8000000000000005E-4</v>
      </c>
      <c r="H55" s="62">
        <v>6.8000000000000005E-4</v>
      </c>
      <c r="I55" s="62">
        <v>6.8000000000000005E-4</v>
      </c>
      <c r="J55" s="62">
        <v>6.8000000000000005E-4</v>
      </c>
      <c r="K55" s="62">
        <v>6.8000000000000005E-4</v>
      </c>
      <c r="L55" s="63">
        <v>6.8000000000000005E-4</v>
      </c>
      <c r="M55" s="61">
        <v>2.4412000000000003E-2</v>
      </c>
      <c r="N55" s="62">
        <v>2.5840000000000002E-2</v>
      </c>
      <c r="O55" s="62">
        <v>2.4479999999999998E-2</v>
      </c>
      <c r="P55" s="62">
        <v>1.7680000000000001E-2</v>
      </c>
      <c r="Q55" s="62">
        <v>2.7200000000000002E-2</v>
      </c>
      <c r="R55" s="62">
        <v>2.4479999999999998E-2</v>
      </c>
      <c r="S55" s="62">
        <v>3.3320000000000002E-2</v>
      </c>
      <c r="T55" s="62">
        <v>2.4479999999999998E-2</v>
      </c>
      <c r="U55" s="62">
        <v>2.4479999999999998E-2</v>
      </c>
      <c r="V55" s="62">
        <v>2.9239999999999999E-2</v>
      </c>
      <c r="W55" s="63">
        <v>2.5160000000000002E-2</v>
      </c>
      <c r="X55" s="61">
        <v>0.19478279999999998</v>
      </c>
      <c r="Y55" s="59">
        <v>0.19478279999999998</v>
      </c>
      <c r="Z55" s="62">
        <v>0.20672399999999999</v>
      </c>
      <c r="AA55" s="62">
        <v>0.19478279999999998</v>
      </c>
      <c r="AB55" s="62">
        <v>0.22598399999999999</v>
      </c>
      <c r="AC55" s="62">
        <v>0.224272</v>
      </c>
      <c r="AD55" s="62">
        <v>0.21828</v>
      </c>
      <c r="AE55" s="62">
        <v>0.21057599999999999</v>
      </c>
      <c r="AF55" s="62">
        <v>0.15279599999999999</v>
      </c>
      <c r="AG55" s="62">
        <v>0.16991599999999998</v>
      </c>
      <c r="AH55" s="63">
        <v>0.17719199999999996</v>
      </c>
      <c r="AI55" s="61">
        <v>1.7333999999999999E-2</v>
      </c>
      <c r="AJ55" s="59">
        <v>1.7333999999999999E-2</v>
      </c>
      <c r="AK55" s="62">
        <v>9.8439999999999986E-3</v>
      </c>
      <c r="AL55" s="62">
        <v>1.7333999999999999E-2</v>
      </c>
      <c r="AM55" s="62">
        <v>1.7547999999999998E-2</v>
      </c>
      <c r="AN55" s="62">
        <v>1.6263999999999997E-2</v>
      </c>
      <c r="AO55" s="62">
        <v>1.712E-2</v>
      </c>
      <c r="AP55" s="62">
        <v>2.2683999999999996E-2</v>
      </c>
      <c r="AQ55" s="62">
        <v>1.7547999999999998E-2</v>
      </c>
      <c r="AR55" s="62">
        <v>1.712E-2</v>
      </c>
      <c r="AS55" s="63">
        <v>1.9259999999999996E-2</v>
      </c>
      <c r="AT55" s="61">
        <v>0.19895779999999999</v>
      </c>
      <c r="AU55" s="62">
        <v>0.40261000000000002</v>
      </c>
      <c r="AV55" s="62">
        <v>0.81337000000000004</v>
      </c>
      <c r="AW55" s="62">
        <v>0.65884600000000004</v>
      </c>
      <c r="AX55" s="62">
        <v>0.58810399999999996</v>
      </c>
      <c r="AY55" s="62">
        <v>0.59853600000000007</v>
      </c>
      <c r="AZ55" s="62">
        <v>0.62070400000000003</v>
      </c>
      <c r="BA55" s="62">
        <v>0.65656399999999993</v>
      </c>
      <c r="BB55" s="62">
        <v>0.41434599999999994</v>
      </c>
      <c r="BC55" s="62">
        <v>0.19895779999999999</v>
      </c>
      <c r="BD55" s="63">
        <v>0.66927800000000004</v>
      </c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</row>
    <row r="56" spans="1:170" ht="15" customHeight="1" x14ac:dyDescent="0.4">
      <c r="A56" s="48" t="s">
        <v>20</v>
      </c>
      <c r="B56" s="61">
        <v>7.1000000000000004E-3</v>
      </c>
      <c r="C56" s="57">
        <v>1.2E-2</v>
      </c>
      <c r="D56" s="57">
        <v>7.0000000000000001E-3</v>
      </c>
      <c r="E56" s="59">
        <v>7.1000000000000004E-3</v>
      </c>
      <c r="F56" s="57">
        <v>8.0000000000000002E-3</v>
      </c>
      <c r="G56" s="57">
        <v>8.0000000000000002E-3</v>
      </c>
      <c r="H56" s="57">
        <v>8.0000000000000002E-3</v>
      </c>
      <c r="I56" s="57">
        <v>8.0000000000000002E-3</v>
      </c>
      <c r="J56" s="57">
        <v>8.0000000000000002E-3</v>
      </c>
      <c r="K56" s="57">
        <v>8.0000000000000002E-3</v>
      </c>
      <c r="L56" s="58">
        <v>7.0000000000000001E-3</v>
      </c>
      <c r="M56" s="61">
        <v>1.06E-2</v>
      </c>
      <c r="N56" s="57">
        <v>1.2E-2</v>
      </c>
      <c r="O56" s="57">
        <v>1.0999999999999999E-2</v>
      </c>
      <c r="P56" s="57">
        <v>8.0000000000000002E-3</v>
      </c>
      <c r="Q56" s="57">
        <v>1.2999999999999999E-2</v>
      </c>
      <c r="R56" s="57">
        <v>1.0999999999999999E-2</v>
      </c>
      <c r="S56" s="57">
        <v>1.2E-2</v>
      </c>
      <c r="T56" s="57">
        <v>1.0999999999999999E-2</v>
      </c>
      <c r="U56" s="57">
        <v>1.2E-2</v>
      </c>
      <c r="V56" s="57">
        <v>1.2E-2</v>
      </c>
      <c r="W56" s="58">
        <v>1.0999999999999999E-2</v>
      </c>
      <c r="X56" s="61">
        <v>1.06E-2</v>
      </c>
      <c r="Y56" s="59">
        <v>1.06E-2</v>
      </c>
      <c r="Z56" s="57">
        <v>1.0999999999999999E-2</v>
      </c>
      <c r="AA56" s="59">
        <v>1.06E-2</v>
      </c>
      <c r="AB56" s="57">
        <v>1.2E-2</v>
      </c>
      <c r="AC56" s="57">
        <v>1.0999999999999999E-2</v>
      </c>
      <c r="AD56" s="57">
        <v>1.0999999999999999E-2</v>
      </c>
      <c r="AE56" s="57">
        <v>1.0999999999999999E-2</v>
      </c>
      <c r="AF56" s="57">
        <v>0.01</v>
      </c>
      <c r="AG56" s="57">
        <v>0.01</v>
      </c>
      <c r="AH56" s="58">
        <v>0.01</v>
      </c>
      <c r="AI56" s="61">
        <v>1.0500000000000001E-2</v>
      </c>
      <c r="AJ56" s="59">
        <v>1.0500000000000001E-2</v>
      </c>
      <c r="AK56" s="57">
        <v>1.0999999999999999E-2</v>
      </c>
      <c r="AL56" s="59">
        <v>1.0500000000000001E-2</v>
      </c>
      <c r="AM56" s="57">
        <v>1.2999999999999999E-2</v>
      </c>
      <c r="AN56" s="57">
        <v>1.0999999999999999E-2</v>
      </c>
      <c r="AO56" s="57">
        <v>1.0999999999999999E-2</v>
      </c>
      <c r="AP56" s="57">
        <v>1.0999999999999999E-2</v>
      </c>
      <c r="AQ56" s="57">
        <v>1.0999999999999999E-2</v>
      </c>
      <c r="AR56" s="57">
        <v>1.0999999999999999E-2</v>
      </c>
      <c r="AS56" s="58">
        <v>1.0999999999999999E-2</v>
      </c>
      <c r="AT56" s="61">
        <v>0.49049999999999999</v>
      </c>
      <c r="AU56" s="57">
        <v>0.27100000000000002</v>
      </c>
      <c r="AV56" s="57">
        <v>0.58299999999999996</v>
      </c>
      <c r="AW56" s="57">
        <v>0.47199999999999998</v>
      </c>
      <c r="AX56" s="57">
        <v>0.52200000000000002</v>
      </c>
      <c r="AY56" s="57">
        <v>0.45700000000000002</v>
      </c>
      <c r="AZ56" s="57">
        <v>0.48899999999999999</v>
      </c>
      <c r="BA56" s="57">
        <v>0.54400000000000004</v>
      </c>
      <c r="BB56" s="57">
        <v>0.27900000000000003</v>
      </c>
      <c r="BC56" s="59">
        <v>0.49049999999999999</v>
      </c>
      <c r="BD56" s="58">
        <v>0.47899999999999998</v>
      </c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</row>
    <row r="57" spans="1:170" ht="15" customHeight="1" x14ac:dyDescent="0.4">
      <c r="A57" s="64" t="s">
        <v>21</v>
      </c>
      <c r="B57" s="65">
        <v>6.9999999999999999E-4</v>
      </c>
      <c r="C57" s="66">
        <v>1E-3</v>
      </c>
      <c r="D57" s="66">
        <v>1E-3</v>
      </c>
      <c r="E57" s="69">
        <v>6.9999999999999999E-4</v>
      </c>
      <c r="F57" s="66">
        <v>1E-3</v>
      </c>
      <c r="G57" s="66">
        <v>1E-3</v>
      </c>
      <c r="H57" s="66">
        <v>1E-3</v>
      </c>
      <c r="I57" s="66">
        <v>1E-3</v>
      </c>
      <c r="J57" s="66">
        <v>1E-3</v>
      </c>
      <c r="K57" s="66">
        <v>1E-3</v>
      </c>
      <c r="L57" s="67">
        <v>1E-3</v>
      </c>
      <c r="M57" s="65">
        <v>1E-3</v>
      </c>
      <c r="N57" s="66">
        <v>1E-3</v>
      </c>
      <c r="O57" s="66">
        <v>1E-3</v>
      </c>
      <c r="P57" s="66">
        <v>1E-3</v>
      </c>
      <c r="Q57" s="66">
        <v>1E-3</v>
      </c>
      <c r="R57" s="66">
        <v>1E-3</v>
      </c>
      <c r="S57" s="66">
        <v>1E-3</v>
      </c>
      <c r="T57" s="66">
        <v>1E-3</v>
      </c>
      <c r="U57" s="66">
        <v>1E-3</v>
      </c>
      <c r="V57" s="66">
        <v>1E-3</v>
      </c>
      <c r="W57" s="67">
        <v>1E-3</v>
      </c>
      <c r="X57" s="65">
        <v>1.1000000000000001E-3</v>
      </c>
      <c r="Y57" s="69">
        <v>1.1000000000000001E-3</v>
      </c>
      <c r="Z57" s="66">
        <v>1E-3</v>
      </c>
      <c r="AA57" s="69">
        <v>1.1000000000000001E-3</v>
      </c>
      <c r="AB57" s="66">
        <v>1E-3</v>
      </c>
      <c r="AC57" s="66">
        <v>1E-3</v>
      </c>
      <c r="AD57" s="66">
        <v>1E-3</v>
      </c>
      <c r="AE57" s="66">
        <v>1E-3</v>
      </c>
      <c r="AF57" s="66">
        <v>1E-3</v>
      </c>
      <c r="AG57" s="66">
        <v>1E-3</v>
      </c>
      <c r="AH57" s="67">
        <v>1E-3</v>
      </c>
      <c r="AI57" s="68">
        <v>1E-3</v>
      </c>
      <c r="AJ57" s="69">
        <v>1E-3</v>
      </c>
      <c r="AK57" s="66">
        <v>1E-3</v>
      </c>
      <c r="AL57" s="69">
        <v>1E-3</v>
      </c>
      <c r="AM57" s="66">
        <v>1E-3</v>
      </c>
      <c r="AN57" s="66">
        <v>1E-3</v>
      </c>
      <c r="AO57" s="66">
        <v>1E-3</v>
      </c>
      <c r="AP57" s="66">
        <v>1E-3</v>
      </c>
      <c r="AQ57" s="66">
        <v>1E-3</v>
      </c>
      <c r="AR57" s="66">
        <v>1E-3</v>
      </c>
      <c r="AS57" s="67">
        <v>1E-3</v>
      </c>
      <c r="AT57" s="68">
        <v>6.54E-2</v>
      </c>
      <c r="AU57" s="66">
        <v>3.5999999999999997E-2</v>
      </c>
      <c r="AV57" s="66">
        <v>7.8E-2</v>
      </c>
      <c r="AW57" s="66">
        <v>6.3E-2</v>
      </c>
      <c r="AX57" s="66">
        <v>7.0000000000000007E-2</v>
      </c>
      <c r="AY57" s="66">
        <v>6.0999999999999999E-2</v>
      </c>
      <c r="AZ57" s="66">
        <v>6.5000000000000002E-2</v>
      </c>
      <c r="BA57" s="66">
        <v>7.2999999999999995E-2</v>
      </c>
      <c r="BB57" s="66">
        <v>3.6999999999999998E-2</v>
      </c>
      <c r="BC57" s="69">
        <v>6.54E-2</v>
      </c>
      <c r="BD57" s="67">
        <v>6.4000000000000001E-2</v>
      </c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</row>
    <row r="58" spans="1:170" ht="15" customHeight="1" x14ac:dyDescent="0.4">
      <c r="A58" s="42" t="s">
        <v>74</v>
      </c>
      <c r="B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</row>
    <row r="59" spans="1:170" ht="99" customHeight="1" x14ac:dyDescent="0.4">
      <c r="A59" s="55"/>
      <c r="B59" s="74"/>
      <c r="C59" s="75" t="s">
        <v>75</v>
      </c>
      <c r="D59" s="76" t="s">
        <v>76</v>
      </c>
      <c r="E59" s="77" t="s">
        <v>77</v>
      </c>
      <c r="F59" s="76" t="s">
        <v>78</v>
      </c>
      <c r="G59" s="77" t="s">
        <v>79</v>
      </c>
      <c r="H59" s="76" t="s">
        <v>80</v>
      </c>
      <c r="I59" s="78" t="s">
        <v>81</v>
      </c>
      <c r="J59" s="79" t="s">
        <v>82</v>
      </c>
      <c r="O59" s="80"/>
      <c r="P59" s="81"/>
      <c r="Q59" s="81"/>
      <c r="R59" s="82"/>
      <c r="S59" s="81" t="s">
        <v>58</v>
      </c>
      <c r="T59" s="81" t="s">
        <v>59</v>
      </c>
      <c r="U59" s="81" t="s">
        <v>60</v>
      </c>
      <c r="V59" s="81" t="s">
        <v>61</v>
      </c>
      <c r="W59" s="81" t="s">
        <v>62</v>
      </c>
      <c r="X59" s="81" t="s">
        <v>63</v>
      </c>
      <c r="Y59" s="81" t="s">
        <v>64</v>
      </c>
      <c r="Z59" s="81" t="s">
        <v>65</v>
      </c>
      <c r="AA59" s="81" t="s">
        <v>66</v>
      </c>
      <c r="AB59" s="82" t="s">
        <v>67</v>
      </c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</row>
    <row r="60" spans="1:170" x14ac:dyDescent="0.4">
      <c r="A60" s="55" t="s">
        <v>83</v>
      </c>
      <c r="B60" s="9"/>
      <c r="C60" s="83">
        <v>4.1280256627314839E-3</v>
      </c>
      <c r="D60" s="84">
        <v>4.1280256627314839E-3</v>
      </c>
      <c r="E60" s="85"/>
      <c r="F60" s="84"/>
      <c r="G60" s="85">
        <v>0.34536147726424365</v>
      </c>
      <c r="H60" s="84">
        <v>0.34536147726424365</v>
      </c>
      <c r="I60" s="85">
        <v>0.01</v>
      </c>
      <c r="J60" s="86">
        <v>0.01</v>
      </c>
      <c r="O60" s="87" t="s">
        <v>84</v>
      </c>
      <c r="R60" s="88"/>
      <c r="AB60" s="88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</row>
    <row r="61" spans="1:170" x14ac:dyDescent="0.4">
      <c r="A61" s="87" t="s">
        <v>85</v>
      </c>
      <c r="C61" s="89"/>
      <c r="D61" s="90"/>
      <c r="E61" s="91">
        <v>0.77200000000000002</v>
      </c>
      <c r="F61" s="90">
        <v>0.77200000000000002</v>
      </c>
      <c r="G61" s="91">
        <v>0.35</v>
      </c>
      <c r="H61" s="90">
        <v>0.35</v>
      </c>
      <c r="I61" s="91"/>
      <c r="J61" s="92"/>
      <c r="O61" s="87"/>
      <c r="R61" s="93" t="s">
        <v>83</v>
      </c>
      <c r="S61" s="19">
        <v>0.1355423999975375</v>
      </c>
      <c r="T61" s="19">
        <v>1.8289159775951552E-3</v>
      </c>
      <c r="U61" s="19">
        <v>0.6760662654593077</v>
      </c>
      <c r="V61" s="19">
        <v>2.608918348652102E-3</v>
      </c>
      <c r="W61" s="19">
        <v>2.7008957862976707E-3</v>
      </c>
      <c r="X61" s="19">
        <v>1.5851958535939477E-3</v>
      </c>
      <c r="Y61" s="19">
        <v>2.1741916287782051E-3</v>
      </c>
      <c r="Z61" s="19">
        <v>1.6744730827130207E-2</v>
      </c>
      <c r="AA61" s="19">
        <v>1.0090701733931572E-3</v>
      </c>
      <c r="AB61" s="94">
        <v>1.6174376085796962E-3</v>
      </c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</row>
    <row r="62" spans="1:170" x14ac:dyDescent="0.4">
      <c r="A62" s="87" t="s">
        <v>86</v>
      </c>
      <c r="C62" s="89"/>
      <c r="D62" s="90"/>
      <c r="E62" s="91">
        <v>4.5999999999999985E-2</v>
      </c>
      <c r="F62" s="90">
        <v>4.5999999999999985E-2</v>
      </c>
      <c r="G62" s="91">
        <v>0.38</v>
      </c>
      <c r="H62" s="90">
        <v>0.38</v>
      </c>
      <c r="I62" s="91"/>
      <c r="J62" s="92"/>
      <c r="O62" s="87"/>
      <c r="R62" s="93" t="s">
        <v>87</v>
      </c>
      <c r="S62" s="19">
        <v>0.49786616780544413</v>
      </c>
      <c r="T62" s="19">
        <v>0.67316337223659473</v>
      </c>
      <c r="U62" s="19">
        <v>0</v>
      </c>
      <c r="V62" s="19">
        <v>0.10304545537311043</v>
      </c>
      <c r="W62" s="19">
        <v>0.4195867457494879</v>
      </c>
      <c r="X62" s="19">
        <v>0.26113923323443305</v>
      </c>
      <c r="Y62" s="19">
        <v>0.35362704677483497</v>
      </c>
      <c r="Z62" s="19">
        <v>0.28822691151502539</v>
      </c>
      <c r="AA62" s="19">
        <v>0.49416859425307252</v>
      </c>
      <c r="AB62" s="94">
        <v>0.24509227238157932</v>
      </c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</row>
    <row r="63" spans="1:170" x14ac:dyDescent="0.4">
      <c r="A63" s="95" t="s">
        <v>88</v>
      </c>
      <c r="B63" s="96"/>
      <c r="C63" s="97"/>
      <c r="D63" s="98"/>
      <c r="E63" s="99">
        <v>0.182</v>
      </c>
      <c r="F63" s="98">
        <v>0.182</v>
      </c>
      <c r="G63" s="99">
        <v>0.32</v>
      </c>
      <c r="H63" s="98">
        <v>0.32</v>
      </c>
      <c r="I63" s="99"/>
      <c r="J63" s="100"/>
      <c r="O63" s="87"/>
      <c r="R63" s="93" t="s">
        <v>89</v>
      </c>
      <c r="S63" s="19">
        <v>8.5526740044001778E-2</v>
      </c>
      <c r="T63" s="19">
        <v>0.16562200560959309</v>
      </c>
      <c r="U63" s="19">
        <v>0.14020760187728354</v>
      </c>
      <c r="V63" s="19">
        <v>0.47713204807523141</v>
      </c>
      <c r="W63" s="19">
        <v>2.677526249798938E-2</v>
      </c>
      <c r="X63" s="19">
        <v>0.38614871648458243</v>
      </c>
      <c r="Y63" s="19">
        <v>0.30733180196210669</v>
      </c>
      <c r="Z63" s="19">
        <v>0.34114104589481381</v>
      </c>
      <c r="AA63" s="19">
        <v>0.24276171361842441</v>
      </c>
      <c r="AB63" s="94">
        <v>0.19000920428122672</v>
      </c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</row>
    <row r="64" spans="1:170" x14ac:dyDescent="0.4">
      <c r="A64" s="87" t="s">
        <v>87</v>
      </c>
      <c r="C64" s="89">
        <v>0.33443188413667813</v>
      </c>
      <c r="D64" s="90">
        <v>0.33443188413667813</v>
      </c>
      <c r="E64" s="91"/>
      <c r="F64" s="90"/>
      <c r="G64" s="91">
        <v>0.50109866552333993</v>
      </c>
      <c r="H64" s="90">
        <v>0.50109866552333993</v>
      </c>
      <c r="I64" s="91">
        <v>0.313</v>
      </c>
      <c r="J64" s="92">
        <v>0.313</v>
      </c>
      <c r="O64" s="87"/>
      <c r="R64" s="93" t="s">
        <v>90</v>
      </c>
      <c r="S64" s="19">
        <v>6.7044608935946555E-3</v>
      </c>
      <c r="T64" s="19">
        <v>3.4786164084511777E-3</v>
      </c>
      <c r="U64" s="19">
        <v>2.9836986154779074E-2</v>
      </c>
      <c r="V64" s="19">
        <v>4.1875006999029449E-3</v>
      </c>
      <c r="W64" s="19">
        <v>1.5558214322310438E-2</v>
      </c>
      <c r="X64" s="19">
        <v>5.5598700976878374E-4</v>
      </c>
      <c r="Y64" s="19">
        <v>4.3423411969270151E-3</v>
      </c>
      <c r="Z64" s="19">
        <v>1.9049745988889917E-5</v>
      </c>
      <c r="AA64" s="19">
        <v>2.7895866715202009E-4</v>
      </c>
      <c r="AB64" s="94">
        <v>5.0354650386327483E-3</v>
      </c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</row>
    <row r="65" spans="1:170" x14ac:dyDescent="0.4">
      <c r="A65" s="87" t="s">
        <v>85</v>
      </c>
      <c r="C65" s="89"/>
      <c r="D65" s="90"/>
      <c r="E65" s="91">
        <v>8.7999999999999995E-2</v>
      </c>
      <c r="F65" s="90">
        <v>8.7999999999999995E-2</v>
      </c>
      <c r="G65" s="91">
        <v>0.34</v>
      </c>
      <c r="H65" s="90">
        <v>0.34</v>
      </c>
      <c r="I65" s="91"/>
      <c r="J65" s="92"/>
      <c r="O65" s="87"/>
      <c r="R65" s="93" t="s">
        <v>91</v>
      </c>
      <c r="S65" s="19">
        <v>0</v>
      </c>
      <c r="T65" s="19">
        <v>0.12999854284321868</v>
      </c>
      <c r="U65" s="19">
        <v>0</v>
      </c>
      <c r="V65" s="19">
        <v>0.10601108106496286</v>
      </c>
      <c r="W65" s="19">
        <v>0.32586875519577624</v>
      </c>
      <c r="X65" s="19">
        <v>0.30037037072147649</v>
      </c>
      <c r="Y65" s="19">
        <v>0.28479750182027574</v>
      </c>
      <c r="Z65" s="19">
        <v>3.8294174391558168E-2</v>
      </c>
      <c r="AA65" s="19">
        <v>0.10718368195647784</v>
      </c>
      <c r="AB65" s="94">
        <v>5.1283421061912533E-2</v>
      </c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</row>
    <row r="66" spans="1:170" x14ac:dyDescent="0.4">
      <c r="A66" s="87" t="s">
        <v>92</v>
      </c>
      <c r="C66" s="89"/>
      <c r="D66" s="90"/>
      <c r="E66" s="91">
        <v>6.0999999999999999E-2</v>
      </c>
      <c r="F66" s="90">
        <v>6.0999999999999999E-2</v>
      </c>
      <c r="G66" s="91">
        <v>0.34</v>
      </c>
      <c r="H66" s="90">
        <v>0.34</v>
      </c>
      <c r="I66" s="91"/>
      <c r="J66" s="92"/>
      <c r="O66" s="95"/>
      <c r="P66" s="96"/>
      <c r="Q66" s="96"/>
      <c r="R66" s="101" t="s">
        <v>93</v>
      </c>
      <c r="S66" s="19">
        <v>0.27436023125942199</v>
      </c>
      <c r="T66" s="19">
        <v>2.5908546924547249E-2</v>
      </c>
      <c r="U66" s="19">
        <v>0.15388914650862973</v>
      </c>
      <c r="V66" s="19">
        <v>0.30701499643814034</v>
      </c>
      <c r="W66" s="19">
        <v>0.20951012644813838</v>
      </c>
      <c r="X66" s="19">
        <v>5.0200496696145236E-2</v>
      </c>
      <c r="Y66" s="19">
        <v>4.7727116617077403E-2</v>
      </c>
      <c r="Z66" s="19">
        <v>0.31557408762548356</v>
      </c>
      <c r="AA66" s="19">
        <v>0.15459798133148006</v>
      </c>
      <c r="AB66" s="94">
        <v>0.50696219962806899</v>
      </c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</row>
    <row r="67" spans="1:170" x14ac:dyDescent="0.4">
      <c r="A67" s="87" t="s">
        <v>94</v>
      </c>
      <c r="C67" s="89"/>
      <c r="D67" s="90"/>
      <c r="E67" s="91">
        <v>0.84199999999999997</v>
      </c>
      <c r="F67" s="90">
        <v>0.84199999999999997</v>
      </c>
      <c r="G67" s="91">
        <v>0.55000000000000004</v>
      </c>
      <c r="H67" s="90">
        <v>0.55000000000000004</v>
      </c>
      <c r="I67" s="91"/>
      <c r="J67" s="92"/>
      <c r="O67" s="55" t="s">
        <v>95</v>
      </c>
      <c r="P67" s="9"/>
      <c r="Q67" s="9"/>
      <c r="R67" s="10"/>
      <c r="S67" s="9"/>
      <c r="T67" s="9"/>
      <c r="U67" s="9"/>
      <c r="V67" s="9"/>
      <c r="W67" s="9"/>
      <c r="X67" s="9"/>
      <c r="Y67" s="9"/>
      <c r="Z67" s="9"/>
      <c r="AA67" s="9"/>
      <c r="AB67" s="10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</row>
    <row r="68" spans="1:170" x14ac:dyDescent="0.4">
      <c r="A68" s="87" t="s">
        <v>86</v>
      </c>
      <c r="C68" s="89"/>
      <c r="D68" s="90"/>
      <c r="E68" s="91">
        <v>9.000000000000008E-3</v>
      </c>
      <c r="F68" s="90">
        <v>9.000000000000008E-3</v>
      </c>
      <c r="G68" s="91">
        <v>0.34</v>
      </c>
      <c r="H68" s="90">
        <v>0.34</v>
      </c>
      <c r="I68" s="91"/>
      <c r="J68" s="92"/>
      <c r="O68" s="87"/>
      <c r="R68" s="93" t="s">
        <v>96</v>
      </c>
      <c r="S68" s="19">
        <v>0.92051871207183023</v>
      </c>
      <c r="T68" s="19">
        <v>0.26026417892167969</v>
      </c>
      <c r="U68" s="19">
        <v>4.3759205493096545E-2</v>
      </c>
      <c r="V68" s="19">
        <v>0.16043836165987135</v>
      </c>
      <c r="W68" s="19">
        <v>0.71822904630191153</v>
      </c>
      <c r="X68" s="19">
        <v>0.24357606603609344</v>
      </c>
      <c r="Y68" s="19">
        <v>0.59887758317387607</v>
      </c>
      <c r="Z68" s="19">
        <v>0.10587003865385776</v>
      </c>
      <c r="AA68" s="19">
        <v>1.5225422027414628E-2</v>
      </c>
      <c r="AB68" s="94">
        <v>0.64982027058954372</v>
      </c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</row>
    <row r="69" spans="1:170" x14ac:dyDescent="0.4">
      <c r="A69" s="55" t="s">
        <v>89</v>
      </c>
      <c r="B69" s="9"/>
      <c r="C69" s="83">
        <v>0.28963953508505325</v>
      </c>
      <c r="D69" s="84">
        <v>0.28963953508505325</v>
      </c>
      <c r="E69" s="85"/>
      <c r="F69" s="84"/>
      <c r="G69" s="85">
        <v>0.36027713625866054</v>
      </c>
      <c r="H69" s="84">
        <v>0.36027713625866054</v>
      </c>
      <c r="I69" s="85">
        <v>0.38</v>
      </c>
      <c r="J69" s="86">
        <v>0.38</v>
      </c>
      <c r="K69" s="102" t="s">
        <v>97</v>
      </c>
      <c r="L69" s="9"/>
      <c r="M69" s="10"/>
      <c r="O69" s="87"/>
      <c r="R69" s="93" t="s">
        <v>98</v>
      </c>
      <c r="S69" s="19">
        <v>0</v>
      </c>
      <c r="T69" s="19">
        <v>0</v>
      </c>
      <c r="U69" s="19">
        <v>0.21364161359710934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94">
        <v>4.1486358913796074E-2</v>
      </c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</row>
    <row r="70" spans="1:170" x14ac:dyDescent="0.4">
      <c r="A70" s="103" t="s">
        <v>85</v>
      </c>
      <c r="C70" s="89"/>
      <c r="D70" s="90"/>
      <c r="E70" s="91">
        <v>0.99</v>
      </c>
      <c r="F70" s="90">
        <v>0.99</v>
      </c>
      <c r="G70" s="91">
        <v>0.36</v>
      </c>
      <c r="H70" s="90">
        <v>0.36</v>
      </c>
      <c r="I70" s="91"/>
      <c r="J70" s="92"/>
      <c r="K70" s="104" t="s">
        <v>99</v>
      </c>
      <c r="M70" s="105">
        <v>0.503</v>
      </c>
      <c r="O70" s="87"/>
      <c r="R70" s="93" t="s">
        <v>100</v>
      </c>
      <c r="S70" s="19">
        <v>7.9481287928169692E-2</v>
      </c>
      <c r="T70" s="19">
        <v>0</v>
      </c>
      <c r="U70" s="19">
        <v>0.35236177190509999</v>
      </c>
      <c r="V70" s="19">
        <v>0.80983889472359605</v>
      </c>
      <c r="W70" s="19">
        <v>0.15777599864744357</v>
      </c>
      <c r="X70" s="19">
        <v>0.5731840131506919</v>
      </c>
      <c r="Y70" s="19">
        <v>0.13578100649319774</v>
      </c>
      <c r="Z70" s="19">
        <v>0.88221058992397339</v>
      </c>
      <c r="AA70" s="19">
        <v>0.92550300239302186</v>
      </c>
      <c r="AB70" s="94">
        <v>0.18144583098624723</v>
      </c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</row>
    <row r="71" spans="1:170" x14ac:dyDescent="0.4">
      <c r="A71" s="95" t="s">
        <v>101</v>
      </c>
      <c r="B71" s="96"/>
      <c r="C71" s="97"/>
      <c r="D71" s="98"/>
      <c r="E71" s="99">
        <v>0.01</v>
      </c>
      <c r="F71" s="98">
        <v>0.01</v>
      </c>
      <c r="G71" s="99">
        <v>0.39</v>
      </c>
      <c r="H71" s="98">
        <v>0.39</v>
      </c>
      <c r="I71" s="99"/>
      <c r="J71" s="100"/>
      <c r="K71" s="104" t="s">
        <v>102</v>
      </c>
      <c r="M71" s="105">
        <v>0.40200000000000002</v>
      </c>
      <c r="O71" s="87"/>
      <c r="R71" s="93" t="s">
        <v>103</v>
      </c>
      <c r="S71" s="19">
        <v>0</v>
      </c>
      <c r="T71" s="19">
        <v>0.32355794176573505</v>
      </c>
      <c r="U71" s="19">
        <v>0.11530111896411051</v>
      </c>
      <c r="V71" s="19">
        <v>1.8672285680966277E-2</v>
      </c>
      <c r="W71" s="19">
        <v>3.9456849485511675E-2</v>
      </c>
      <c r="X71" s="19">
        <v>5.7128950498849598E-2</v>
      </c>
      <c r="Y71" s="19">
        <v>0.21161041444773018</v>
      </c>
      <c r="Z71" s="19">
        <v>1.053667555605111E-2</v>
      </c>
      <c r="AA71" s="19">
        <v>5.0019747627954865E-2</v>
      </c>
      <c r="AB71" s="94">
        <v>0.11688283952302979</v>
      </c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</row>
    <row r="72" spans="1:170" x14ac:dyDescent="0.4">
      <c r="A72" s="106" t="s">
        <v>90</v>
      </c>
      <c r="B72" s="6"/>
      <c r="C72" s="89">
        <v>3.4189737651681889E-3</v>
      </c>
      <c r="D72" s="90">
        <v>3.4189737651681889E-3</v>
      </c>
      <c r="E72" s="91"/>
      <c r="F72" s="90"/>
      <c r="G72" s="91">
        <v>0.22099447513812154</v>
      </c>
      <c r="H72" s="90">
        <v>0.22099447513812154</v>
      </c>
      <c r="I72" s="85">
        <v>1.2999999999999999E-2</v>
      </c>
      <c r="J72" s="92">
        <v>1.2999999999999999E-2</v>
      </c>
      <c r="K72" s="104" t="s">
        <v>104</v>
      </c>
      <c r="M72" s="105">
        <v>4.3999999999999997E-2</v>
      </c>
      <c r="O72" s="95"/>
      <c r="P72" s="96"/>
      <c r="Q72" s="96"/>
      <c r="R72" s="101" t="s">
        <v>105</v>
      </c>
      <c r="S72" s="107">
        <v>0</v>
      </c>
      <c r="T72" s="107">
        <v>0.41617787931258521</v>
      </c>
      <c r="U72" s="107">
        <v>0.27493629004058351</v>
      </c>
      <c r="V72" s="107">
        <v>1.105045793556636E-2</v>
      </c>
      <c r="W72" s="107">
        <v>8.4538105565133304E-2</v>
      </c>
      <c r="X72" s="107">
        <v>0.12611097031436513</v>
      </c>
      <c r="Y72" s="107">
        <v>5.373099588519592E-2</v>
      </c>
      <c r="Z72" s="107">
        <v>1.3826958661177224E-3</v>
      </c>
      <c r="AA72" s="107">
        <v>9.2518279516086155E-3</v>
      </c>
      <c r="AB72" s="108">
        <v>1.0364699987383208E-2</v>
      </c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</row>
    <row r="73" spans="1:170" x14ac:dyDescent="0.4">
      <c r="A73" s="106" t="s">
        <v>85</v>
      </c>
      <c r="B73" s="6"/>
      <c r="C73" s="89"/>
      <c r="D73" s="90"/>
      <c r="E73" s="91">
        <v>0.99</v>
      </c>
      <c r="F73" s="90">
        <v>0.99</v>
      </c>
      <c r="G73" s="91">
        <v>0.22</v>
      </c>
      <c r="H73" s="90">
        <v>0.22</v>
      </c>
      <c r="I73" s="91"/>
      <c r="J73" s="92"/>
      <c r="K73" s="104" t="s">
        <v>106</v>
      </c>
      <c r="M73" s="105">
        <v>4.5999999999999999E-2</v>
      </c>
      <c r="O73" s="87" t="s">
        <v>107</v>
      </c>
      <c r="R73" s="93"/>
      <c r="AB73" s="88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</row>
    <row r="74" spans="1:170" x14ac:dyDescent="0.4">
      <c r="A74" s="106" t="s">
        <v>101</v>
      </c>
      <c r="B74" s="6"/>
      <c r="C74" s="89"/>
      <c r="D74" s="90"/>
      <c r="E74" s="91">
        <v>1.0000000000000009E-2</v>
      </c>
      <c r="F74" s="90">
        <v>1.0000000000000009E-2</v>
      </c>
      <c r="G74" s="91">
        <v>0.4</v>
      </c>
      <c r="H74" s="90">
        <v>0.4</v>
      </c>
      <c r="I74" s="91"/>
      <c r="J74" s="92"/>
      <c r="K74" s="104" t="s">
        <v>108</v>
      </c>
      <c r="M74" s="105">
        <v>2E-3</v>
      </c>
      <c r="O74" s="87"/>
      <c r="R74" s="93" t="s">
        <v>83</v>
      </c>
      <c r="S74" s="19">
        <v>0.38416774480900973</v>
      </c>
      <c r="T74" s="19">
        <v>0.32244935713625017</v>
      </c>
      <c r="U74" s="19">
        <v>0.3460967606840803</v>
      </c>
      <c r="V74" s="19">
        <v>0.29853091266316395</v>
      </c>
      <c r="W74" s="19">
        <v>0.30224163953947669</v>
      </c>
      <c r="X74" s="19">
        <v>0.31008847095092867</v>
      </c>
      <c r="Y74" s="19">
        <v>0.32054928303022773</v>
      </c>
      <c r="Z74" s="19">
        <v>0.34334512117128019</v>
      </c>
      <c r="AA74" s="19">
        <v>0.32310034163719553</v>
      </c>
      <c r="AB74" s="94">
        <v>0.33652641827503693</v>
      </c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</row>
    <row r="75" spans="1:170" x14ac:dyDescent="0.4">
      <c r="A75" s="55" t="s">
        <v>91</v>
      </c>
      <c r="B75" s="9"/>
      <c r="C75" s="83">
        <v>0.20306715422064184</v>
      </c>
      <c r="D75" s="84">
        <v>0.20306715422064184</v>
      </c>
      <c r="E75" s="85"/>
      <c r="F75" s="84"/>
      <c r="G75" s="85">
        <v>1</v>
      </c>
      <c r="H75" s="84">
        <v>1</v>
      </c>
      <c r="I75" s="85">
        <v>0.22900000000000001</v>
      </c>
      <c r="J75" s="86">
        <v>0.22900000000000001</v>
      </c>
      <c r="K75" s="104" t="s">
        <v>109</v>
      </c>
      <c r="M75" s="105">
        <v>3.0000000000000001E-3</v>
      </c>
      <c r="O75" s="87"/>
      <c r="R75" s="93" t="s">
        <v>87</v>
      </c>
      <c r="S75" s="19">
        <v>0.34897972865901977</v>
      </c>
      <c r="T75" s="19">
        <v>0.48120249220745387</v>
      </c>
      <c r="U75" s="19">
        <v>0.432</v>
      </c>
      <c r="V75" s="19">
        <v>0.40335831016951773</v>
      </c>
      <c r="W75" s="19">
        <v>0.45994987974556201</v>
      </c>
      <c r="X75" s="19">
        <v>0.45403459952271757</v>
      </c>
      <c r="Y75" s="19">
        <v>0.44508071717058689</v>
      </c>
      <c r="Z75" s="19">
        <v>0.4146919932679145</v>
      </c>
      <c r="AA75" s="19">
        <v>0.46395686847584111</v>
      </c>
      <c r="AB75" s="94">
        <v>0.48118949214778811</v>
      </c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</row>
    <row r="76" spans="1:170" x14ac:dyDescent="0.4">
      <c r="A76" s="55" t="s">
        <v>93</v>
      </c>
      <c r="B76" s="10"/>
      <c r="C76" s="85">
        <v>0.16531442712972721</v>
      </c>
      <c r="D76" s="84">
        <v>0.16531442712972721</v>
      </c>
      <c r="E76" s="85"/>
      <c r="F76" s="84"/>
      <c r="G76" s="85">
        <v>1</v>
      </c>
      <c r="H76" s="84">
        <v>1</v>
      </c>
      <c r="I76" s="85"/>
      <c r="J76" s="109"/>
      <c r="K76" s="110" t="s">
        <v>110</v>
      </c>
      <c r="L76" s="96"/>
      <c r="M76" s="111">
        <v>1E-4</v>
      </c>
      <c r="O76" s="87"/>
      <c r="R76" s="93" t="s">
        <v>89</v>
      </c>
      <c r="S76" s="19">
        <v>0.26</v>
      </c>
      <c r="T76" s="19">
        <v>0.34799999999999998</v>
      </c>
      <c r="U76" s="19">
        <v>0.22499999999999998</v>
      </c>
      <c r="V76" s="19">
        <v>0.34399999999999997</v>
      </c>
      <c r="W76" s="19">
        <v>0.32800000000000001</v>
      </c>
      <c r="X76" s="19">
        <v>0.34899999999999998</v>
      </c>
      <c r="Y76" s="19">
        <v>0.34899999999999998</v>
      </c>
      <c r="Z76" s="19">
        <v>0.34300000000000003</v>
      </c>
      <c r="AA76" s="19">
        <v>0.34699999999999998</v>
      </c>
      <c r="AB76" s="94">
        <v>0.34699999999999998</v>
      </c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</row>
    <row r="77" spans="1:170" x14ac:dyDescent="0.4">
      <c r="A77" s="103" t="s">
        <v>96</v>
      </c>
      <c r="B77" s="88"/>
      <c r="C77" s="91"/>
      <c r="D77" s="90"/>
      <c r="E77" s="91">
        <v>0.43021248141398422</v>
      </c>
      <c r="F77" s="90">
        <v>0.43021248141398422</v>
      </c>
      <c r="G77" s="91"/>
      <c r="H77" s="90"/>
      <c r="I77" s="91"/>
      <c r="J77" s="112"/>
      <c r="O77" s="95"/>
      <c r="P77" s="96"/>
      <c r="Q77" s="96"/>
      <c r="R77" s="101" t="s">
        <v>90</v>
      </c>
      <c r="S77" s="107">
        <v>0.39900000000000002</v>
      </c>
      <c r="T77" s="107">
        <v>0.185</v>
      </c>
      <c r="U77" s="107">
        <v>0.22900000000000004</v>
      </c>
      <c r="V77" s="107">
        <v>0.20699999999999999</v>
      </c>
      <c r="W77" s="107">
        <v>0.23599999999999999</v>
      </c>
      <c r="X77" s="107">
        <v>0.221</v>
      </c>
      <c r="Y77" s="107">
        <v>0.19900000000000001</v>
      </c>
      <c r="Z77" s="107">
        <v>0.38700000000000001</v>
      </c>
      <c r="AA77" s="107">
        <v>0.4</v>
      </c>
      <c r="AB77" s="108">
        <v>0.22600000000000001</v>
      </c>
      <c r="BC77" s="59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</row>
    <row r="78" spans="1:170" x14ac:dyDescent="0.4">
      <c r="A78" s="103" t="s">
        <v>98</v>
      </c>
      <c r="B78" s="88"/>
      <c r="C78" s="91"/>
      <c r="D78" s="90"/>
      <c r="E78" s="91">
        <v>2.4808562241706113E-2</v>
      </c>
      <c r="F78" s="90">
        <v>2.4808562241706113E-2</v>
      </c>
      <c r="G78" s="91"/>
      <c r="H78" s="90"/>
      <c r="I78" s="90"/>
      <c r="J78" s="113"/>
      <c r="BC78" s="59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</row>
    <row r="79" spans="1:170" x14ac:dyDescent="0.4">
      <c r="A79" s="103" t="s">
        <v>100</v>
      </c>
      <c r="B79" s="88"/>
      <c r="C79" s="91"/>
      <c r="D79" s="90"/>
      <c r="E79" s="91">
        <v>0.41410672383880942</v>
      </c>
      <c r="F79" s="90">
        <v>0.41410672383880942</v>
      </c>
      <c r="G79" s="90"/>
      <c r="H79" s="90"/>
      <c r="I79" s="90"/>
      <c r="J79" s="113"/>
      <c r="BC79" s="59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</row>
    <row r="80" spans="1:170" x14ac:dyDescent="0.4">
      <c r="A80" s="103" t="s">
        <v>103</v>
      </c>
      <c r="B80" s="88"/>
      <c r="C80" s="91"/>
      <c r="D80" s="90"/>
      <c r="E80" s="91">
        <v>0.1011868088719781</v>
      </c>
      <c r="F80" s="90">
        <v>0.1011868088719781</v>
      </c>
      <c r="G80" s="90"/>
      <c r="H80" s="90"/>
      <c r="I80" s="90"/>
      <c r="J80" s="113"/>
      <c r="BC80" s="59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</row>
    <row r="81" spans="1:170" x14ac:dyDescent="0.4">
      <c r="A81" s="114" t="s">
        <v>105</v>
      </c>
      <c r="B81" s="115"/>
      <c r="C81" s="99"/>
      <c r="D81" s="98"/>
      <c r="E81" s="99">
        <v>2.9685423633522223E-2</v>
      </c>
      <c r="F81" s="98">
        <v>2.9685423633522223E-2</v>
      </c>
      <c r="G81" s="98"/>
      <c r="H81" s="98"/>
      <c r="I81" s="98"/>
      <c r="J81" s="116"/>
      <c r="BC81" s="59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</row>
    <row r="82" spans="1:170" ht="11.25" customHeight="1" x14ac:dyDescent="0.4">
      <c r="BC82" s="59"/>
      <c r="BG82" s="117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</row>
    <row r="83" spans="1:170" ht="11.25" hidden="1" customHeight="1" x14ac:dyDescent="0.4">
      <c r="A83" s="4" t="s">
        <v>111</v>
      </c>
      <c r="BC83" s="59"/>
      <c r="BG83" s="117"/>
      <c r="BR83" s="118"/>
      <c r="BS83" s="118"/>
      <c r="BT83" s="118"/>
      <c r="BU83" s="118"/>
      <c r="BV83" s="118"/>
      <c r="BW83" s="118"/>
      <c r="BX83" s="118"/>
      <c r="BY83" s="118"/>
      <c r="BZ83" s="118"/>
      <c r="CA83" s="118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</row>
    <row r="84" spans="1:170" ht="11.25" hidden="1" customHeight="1" x14ac:dyDescent="0.4">
      <c r="A84" s="80" t="s">
        <v>112</v>
      </c>
      <c r="B84" s="119" t="s">
        <v>113</v>
      </c>
      <c r="C84" s="119" t="s">
        <v>114</v>
      </c>
      <c r="D84" s="90"/>
      <c r="BC84" s="59"/>
      <c r="BG84" s="117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</row>
    <row r="85" spans="1:170" ht="11.25" hidden="1" customHeight="1" x14ac:dyDescent="0.4">
      <c r="A85" s="87" t="s">
        <v>85</v>
      </c>
      <c r="B85" s="120">
        <v>0.52800000000000002</v>
      </c>
      <c r="C85" s="121">
        <v>0.80600000000000005</v>
      </c>
      <c r="D85" s="90"/>
      <c r="BC85" s="59"/>
      <c r="BG85" s="117"/>
      <c r="BR85" s="118"/>
      <c r="BS85" s="118"/>
      <c r="BT85" s="118"/>
      <c r="BU85" s="118"/>
      <c r="BV85" s="118"/>
      <c r="BW85" s="118"/>
      <c r="BX85" s="118"/>
      <c r="BY85" s="118"/>
      <c r="BZ85" s="118"/>
      <c r="CA85" s="118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</row>
    <row r="86" spans="1:170" ht="11.25" hidden="1" customHeight="1" x14ac:dyDescent="0.4">
      <c r="A86" s="87" t="s">
        <v>92</v>
      </c>
      <c r="B86" s="121">
        <v>0.65800000000000003</v>
      </c>
      <c r="C86" s="121">
        <v>0.79400000000000004</v>
      </c>
      <c r="D86" s="90"/>
      <c r="BC86" s="59"/>
      <c r="BG86" s="117"/>
      <c r="BR86" s="118"/>
      <c r="BS86" s="118"/>
      <c r="BT86" s="118"/>
      <c r="BU86" s="118"/>
      <c r="BV86" s="118"/>
      <c r="BW86" s="118"/>
      <c r="BX86" s="118"/>
      <c r="BY86" s="118"/>
      <c r="BZ86" s="118"/>
      <c r="CA86" s="118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</row>
    <row r="87" spans="1:170" ht="11.25" hidden="1" customHeight="1" x14ac:dyDescent="0.4">
      <c r="A87" s="95" t="s">
        <v>94</v>
      </c>
      <c r="B87" s="122">
        <v>0.68100000000000005</v>
      </c>
      <c r="C87" s="123">
        <v>0.77900000000000003</v>
      </c>
      <c r="D87" s="90"/>
      <c r="BC87" s="59"/>
      <c r="BG87" s="117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</row>
    <row r="88" spans="1:170" ht="11.25" hidden="1" customHeight="1" x14ac:dyDescent="0.4">
      <c r="BC88" s="59"/>
      <c r="BG88" s="117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</row>
    <row r="89" spans="1:170" ht="11.25" hidden="1" customHeight="1" x14ac:dyDescent="0.4">
      <c r="A89" s="80" t="s">
        <v>115</v>
      </c>
      <c r="B89" s="119" t="s">
        <v>113</v>
      </c>
      <c r="C89" s="119" t="s">
        <v>114</v>
      </c>
      <c r="D89" s="90"/>
      <c r="BC89" s="59"/>
      <c r="BG89" s="117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</row>
    <row r="90" spans="1:170" ht="11.25" hidden="1" customHeight="1" x14ac:dyDescent="0.4">
      <c r="A90" s="95" t="s">
        <v>85</v>
      </c>
      <c r="B90" s="123">
        <v>0.46899999999999997</v>
      </c>
      <c r="C90" s="123">
        <v>0.77400000000000002</v>
      </c>
      <c r="D90" s="90"/>
      <c r="BC90" s="59"/>
      <c r="BG90" s="117"/>
      <c r="BR90" s="118"/>
      <c r="BS90" s="118"/>
      <c r="BT90" s="118"/>
      <c r="BU90" s="118"/>
      <c r="BV90" s="118"/>
      <c r="BW90" s="118"/>
      <c r="BX90" s="118"/>
      <c r="BY90" s="118"/>
      <c r="BZ90" s="118"/>
      <c r="CA90" s="118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</row>
    <row r="91" spans="1:170" ht="11.25" hidden="1" customHeight="1" x14ac:dyDescent="0.4">
      <c r="BC91" s="59"/>
      <c r="BG91" s="117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</row>
    <row r="92" spans="1:170" ht="11.25" hidden="1" customHeight="1" x14ac:dyDescent="0.4">
      <c r="A92" s="4" t="s">
        <v>116</v>
      </c>
      <c r="BC92" s="59"/>
      <c r="BG92" s="117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</row>
    <row r="93" spans="1:170" ht="11.25" hidden="1" customHeight="1" x14ac:dyDescent="0.4">
      <c r="A93" s="80"/>
      <c r="B93" s="119" t="s">
        <v>117</v>
      </c>
      <c r="C93" s="119" t="s">
        <v>118</v>
      </c>
      <c r="D93" s="119" t="s">
        <v>119</v>
      </c>
      <c r="BC93" s="59"/>
      <c r="BG93" s="117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</row>
    <row r="94" spans="1:170" ht="11.25" hidden="1" customHeight="1" x14ac:dyDescent="0.4">
      <c r="A94" s="87" t="s">
        <v>120</v>
      </c>
      <c r="B94" s="124"/>
      <c r="C94" s="124"/>
      <c r="D94" s="125"/>
      <c r="F94" s="126"/>
      <c r="G94" s="127" t="s">
        <v>49</v>
      </c>
      <c r="H94" s="127" t="s">
        <v>71</v>
      </c>
      <c r="BC94" s="59"/>
      <c r="BG94" s="117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</row>
    <row r="95" spans="1:170" ht="11.25" hidden="1" customHeight="1" x14ac:dyDescent="0.4">
      <c r="A95" s="87" t="s">
        <v>121</v>
      </c>
      <c r="B95" s="124">
        <v>0.27337868296755463</v>
      </c>
      <c r="C95" s="121">
        <v>0.9</v>
      </c>
      <c r="D95" s="128"/>
      <c r="F95" s="127" t="s">
        <v>122</v>
      </c>
      <c r="G95" s="129">
        <v>31.152063507693523</v>
      </c>
      <c r="H95" s="5">
        <v>24.201808489226178</v>
      </c>
      <c r="BC95" s="59"/>
      <c r="BG95" s="117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</row>
    <row r="96" spans="1:170" ht="11.25" hidden="1" customHeight="1" x14ac:dyDescent="0.4">
      <c r="A96" s="87" t="s">
        <v>123</v>
      </c>
      <c r="B96" s="124">
        <v>0.30874219057470131</v>
      </c>
      <c r="C96" s="124">
        <v>0.86032030794823711</v>
      </c>
      <c r="D96" s="130">
        <v>0.38300000000000001</v>
      </c>
      <c r="F96" s="127" t="s">
        <v>124</v>
      </c>
      <c r="G96" s="129">
        <v>5.2771948522120091</v>
      </c>
      <c r="H96" s="5">
        <v>7.2902792130438456</v>
      </c>
      <c r="BC96" s="59"/>
      <c r="BG96" s="117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</row>
    <row r="97" spans="1:170" ht="11.25" hidden="1" customHeight="1" x14ac:dyDescent="0.4">
      <c r="A97" s="87" t="s">
        <v>125</v>
      </c>
      <c r="B97" s="124"/>
      <c r="C97" s="124"/>
      <c r="D97" s="128"/>
      <c r="BC97" s="59"/>
      <c r="BG97" s="117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</row>
    <row r="98" spans="1:170" ht="11.25" hidden="1" customHeight="1" x14ac:dyDescent="0.4">
      <c r="A98" s="87" t="s">
        <v>121</v>
      </c>
      <c r="B98" s="124">
        <v>0.49632869201479912</v>
      </c>
      <c r="C98" s="121">
        <v>0.9</v>
      </c>
      <c r="D98" s="128"/>
      <c r="BC98" s="59"/>
      <c r="BG98" s="117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</row>
    <row r="99" spans="1:170" ht="11.25" hidden="1" customHeight="1" x14ac:dyDescent="0.4">
      <c r="A99" s="95" t="s">
        <v>123</v>
      </c>
      <c r="B99" s="131">
        <v>0.49550409802481238</v>
      </c>
      <c r="C99" s="131">
        <v>0.89586807737758456</v>
      </c>
      <c r="D99" s="132"/>
      <c r="BC99" s="59"/>
      <c r="BG99" s="117"/>
      <c r="BR99" s="118"/>
      <c r="BS99" s="118"/>
      <c r="BT99" s="118"/>
      <c r="BU99" s="118"/>
      <c r="BV99" s="118"/>
      <c r="BW99" s="118"/>
      <c r="BX99" s="118"/>
      <c r="BY99" s="118"/>
      <c r="BZ99" s="118"/>
      <c r="CA99" s="118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</row>
    <row r="100" spans="1:170" ht="11.25" customHeight="1" x14ac:dyDescent="0.4">
      <c r="BC100" s="59"/>
      <c r="BG100" s="117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</row>
    <row r="101" spans="1:170" x14ac:dyDescent="0.4">
      <c r="A101" s="4" t="s">
        <v>126</v>
      </c>
      <c r="D101" s="133">
        <v>0</v>
      </c>
      <c r="BC101" s="59"/>
      <c r="BG101" s="117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</row>
    <row r="102" spans="1:170" ht="14.5" hidden="1" customHeight="1" x14ac:dyDescent="0.4">
      <c r="BC102" s="59"/>
      <c r="BG102" s="117"/>
      <c r="BR102" s="118"/>
      <c r="BS102" s="118"/>
      <c r="BT102" s="118"/>
      <c r="BU102" s="118"/>
      <c r="BV102" s="118"/>
      <c r="BW102" s="118"/>
      <c r="BX102" s="118"/>
      <c r="BY102" s="118"/>
      <c r="BZ102" s="118"/>
      <c r="CA102" s="118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</row>
    <row r="103" spans="1:170" ht="14.5" hidden="1" customHeight="1" x14ac:dyDescent="0.4">
      <c r="A103" s="4" t="s">
        <v>127</v>
      </c>
      <c r="BG103" s="117"/>
      <c r="BR103" s="118"/>
      <c r="BS103" s="118"/>
      <c r="BT103" s="118"/>
      <c r="BU103" s="118"/>
      <c r="BV103" s="118"/>
      <c r="BW103" s="118"/>
      <c r="BX103" s="118"/>
      <c r="BY103" s="118"/>
      <c r="BZ103" s="118"/>
      <c r="CA103" s="118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</row>
    <row r="104" spans="1:170" ht="25.5" hidden="1" customHeight="1" x14ac:dyDescent="0.4">
      <c r="A104" s="134"/>
      <c r="B104" s="985" t="s">
        <v>128</v>
      </c>
      <c r="C104" s="986"/>
      <c r="D104" s="986"/>
      <c r="E104" s="986"/>
      <c r="F104" s="986"/>
      <c r="G104" s="986"/>
      <c r="H104" s="986"/>
      <c r="I104" s="987"/>
      <c r="J104" s="988" t="s">
        <v>128</v>
      </c>
      <c r="K104" s="989"/>
      <c r="L104" s="989"/>
      <c r="M104" s="989"/>
      <c r="N104" s="989"/>
      <c r="O104" s="989"/>
      <c r="P104" s="989"/>
      <c r="Q104" s="990"/>
      <c r="R104" s="985" t="s">
        <v>129</v>
      </c>
      <c r="S104" s="986"/>
      <c r="T104" s="986"/>
      <c r="U104" s="986"/>
      <c r="V104" s="986"/>
      <c r="W104" s="986"/>
      <c r="X104" s="986"/>
      <c r="Y104" s="986"/>
      <c r="Z104" s="986"/>
      <c r="AA104" s="986"/>
      <c r="AB104" s="986"/>
      <c r="AC104" s="986"/>
      <c r="AD104" s="986"/>
      <c r="AE104" s="986"/>
      <c r="AF104" s="986"/>
      <c r="AG104" s="986"/>
      <c r="AH104" s="986"/>
      <c r="AI104" s="986"/>
      <c r="AJ104" s="987"/>
      <c r="AK104" s="988" t="s">
        <v>130</v>
      </c>
      <c r="AL104" s="989"/>
      <c r="AM104" s="989"/>
      <c r="AN104" s="989"/>
      <c r="AO104" s="989"/>
      <c r="AP104" s="989"/>
      <c r="AQ104" s="989"/>
      <c r="AR104" s="989"/>
      <c r="AS104" s="989"/>
      <c r="AT104" s="989"/>
      <c r="AU104" s="989"/>
      <c r="AV104" s="989"/>
      <c r="AW104" s="989"/>
      <c r="AX104" s="989"/>
      <c r="AY104" s="989"/>
      <c r="AZ104" s="989"/>
      <c r="BA104" s="989"/>
      <c r="BB104" s="989"/>
      <c r="BC104" s="990"/>
      <c r="BD104" s="982" t="s">
        <v>131</v>
      </c>
      <c r="BE104" s="983"/>
      <c r="BF104" s="983"/>
      <c r="BG104" s="984"/>
      <c r="BH104" s="982" t="s">
        <v>132</v>
      </c>
      <c r="BI104" s="983"/>
      <c r="BJ104" s="983"/>
      <c r="BK104" s="984"/>
      <c r="BL104" s="979" t="s">
        <v>128</v>
      </c>
      <c r="BM104" s="980"/>
      <c r="BN104" s="980"/>
      <c r="BO104" s="981"/>
      <c r="BP104" s="982" t="s">
        <v>133</v>
      </c>
      <c r="BQ104" s="983"/>
      <c r="BR104" s="983"/>
      <c r="BS104" s="984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</row>
    <row r="105" spans="1:170" ht="12.75" hidden="1" customHeight="1" x14ac:dyDescent="0.4">
      <c r="A105" s="135"/>
      <c r="B105" s="985" t="s">
        <v>134</v>
      </c>
      <c r="C105" s="986"/>
      <c r="D105" s="986"/>
      <c r="E105" s="986"/>
      <c r="F105" s="986"/>
      <c r="G105" s="986"/>
      <c r="H105" s="986"/>
      <c r="I105" s="987"/>
      <c r="J105" s="988" t="s">
        <v>135</v>
      </c>
      <c r="K105" s="989"/>
      <c r="L105" s="989"/>
      <c r="M105" s="989"/>
      <c r="N105" s="989"/>
      <c r="O105" s="989"/>
      <c r="P105" s="989"/>
      <c r="Q105" s="990"/>
      <c r="R105" s="985" t="s">
        <v>136</v>
      </c>
      <c r="S105" s="986"/>
      <c r="T105" s="986"/>
      <c r="U105" s="986"/>
      <c r="V105" s="986"/>
      <c r="W105" s="986"/>
      <c r="X105" s="986"/>
      <c r="Y105" s="986"/>
      <c r="Z105" s="986"/>
      <c r="AA105" s="986"/>
      <c r="AB105" s="986"/>
      <c r="AC105" s="986"/>
      <c r="AD105" s="986"/>
      <c r="AE105" s="986"/>
      <c r="AF105" s="986"/>
      <c r="AG105" s="986"/>
      <c r="AH105" s="986"/>
      <c r="AI105" s="986"/>
      <c r="AJ105" s="987"/>
      <c r="AK105" s="988" t="s">
        <v>136</v>
      </c>
      <c r="AL105" s="989"/>
      <c r="AM105" s="989"/>
      <c r="AN105" s="989"/>
      <c r="AO105" s="989"/>
      <c r="AP105" s="989"/>
      <c r="AQ105" s="989"/>
      <c r="AR105" s="989"/>
      <c r="AS105" s="989"/>
      <c r="AT105" s="989"/>
      <c r="AU105" s="989"/>
      <c r="AV105" s="989"/>
      <c r="AW105" s="989"/>
      <c r="AX105" s="989"/>
      <c r="AY105" s="989"/>
      <c r="AZ105" s="989"/>
      <c r="BA105" s="989"/>
      <c r="BB105" s="989"/>
      <c r="BC105" s="990"/>
      <c r="BD105" s="982" t="s">
        <v>136</v>
      </c>
      <c r="BE105" s="983"/>
      <c r="BF105" s="983"/>
      <c r="BG105" s="984"/>
      <c r="BH105" s="982" t="s">
        <v>136</v>
      </c>
      <c r="BI105" s="983"/>
      <c r="BJ105" s="983"/>
      <c r="BK105" s="984"/>
      <c r="BL105" s="985" t="s">
        <v>137</v>
      </c>
      <c r="BM105" s="987"/>
      <c r="BN105" s="988" t="s">
        <v>138</v>
      </c>
      <c r="BO105" s="990"/>
      <c r="BP105" s="988" t="s">
        <v>137</v>
      </c>
      <c r="BQ105" s="990"/>
      <c r="BR105" s="988" t="s">
        <v>138</v>
      </c>
      <c r="BS105" s="990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</row>
    <row r="106" spans="1:170" ht="65.5" hidden="1" customHeight="1" x14ac:dyDescent="0.4">
      <c r="A106" s="136"/>
      <c r="B106" s="137" t="s">
        <v>139</v>
      </c>
      <c r="C106" s="138" t="s">
        <v>140</v>
      </c>
      <c r="D106" s="138" t="s">
        <v>141</v>
      </c>
      <c r="E106" s="139" t="s">
        <v>142</v>
      </c>
      <c r="F106" s="139" t="s">
        <v>143</v>
      </c>
      <c r="G106" s="139" t="s">
        <v>144</v>
      </c>
      <c r="H106" s="139" t="s">
        <v>145</v>
      </c>
      <c r="I106" s="139" t="s">
        <v>146</v>
      </c>
      <c r="J106" s="140" t="s">
        <v>139</v>
      </c>
      <c r="K106" s="137" t="s">
        <v>140</v>
      </c>
      <c r="L106" s="137" t="s">
        <v>141</v>
      </c>
      <c r="M106" s="139" t="s">
        <v>142</v>
      </c>
      <c r="N106" s="139" t="s">
        <v>143</v>
      </c>
      <c r="O106" s="139" t="s">
        <v>144</v>
      </c>
      <c r="P106" s="139" t="s">
        <v>145</v>
      </c>
      <c r="Q106" s="141" t="s">
        <v>146</v>
      </c>
      <c r="R106" s="139" t="s">
        <v>147</v>
      </c>
      <c r="S106" s="139" t="s">
        <v>148</v>
      </c>
      <c r="T106" s="139" t="s">
        <v>149</v>
      </c>
      <c r="U106" s="142" t="s">
        <v>150</v>
      </c>
      <c r="V106" s="142" t="s">
        <v>151</v>
      </c>
      <c r="W106" s="142" t="s">
        <v>152</v>
      </c>
      <c r="X106" s="142" t="s">
        <v>153</v>
      </c>
      <c r="Y106" s="142" t="s">
        <v>120</v>
      </c>
      <c r="Z106" s="142" t="s">
        <v>154</v>
      </c>
      <c r="AA106" s="139" t="s">
        <v>155</v>
      </c>
      <c r="AB106" s="139" t="s">
        <v>156</v>
      </c>
      <c r="AC106" s="139" t="s">
        <v>157</v>
      </c>
      <c r="AD106" s="139" t="s">
        <v>158</v>
      </c>
      <c r="AE106" s="139" t="s">
        <v>159</v>
      </c>
      <c r="AF106" s="139" t="s">
        <v>160</v>
      </c>
      <c r="AG106" s="139" t="s">
        <v>161</v>
      </c>
      <c r="AH106" s="139" t="s">
        <v>162</v>
      </c>
      <c r="AI106" s="139" t="s">
        <v>163</v>
      </c>
      <c r="AJ106" s="139" t="s">
        <v>164</v>
      </c>
      <c r="AK106" s="139" t="s">
        <v>147</v>
      </c>
      <c r="AL106" s="139" t="s">
        <v>148</v>
      </c>
      <c r="AM106" s="139" t="s">
        <v>149</v>
      </c>
      <c r="AN106" s="139" t="s">
        <v>150</v>
      </c>
      <c r="AO106" s="139" t="s">
        <v>151</v>
      </c>
      <c r="AP106" s="139" t="s">
        <v>152</v>
      </c>
      <c r="AQ106" s="139" t="s">
        <v>153</v>
      </c>
      <c r="AR106" s="139" t="s">
        <v>120</v>
      </c>
      <c r="AS106" s="139" t="s">
        <v>154</v>
      </c>
      <c r="AT106" s="139" t="s">
        <v>155</v>
      </c>
      <c r="AU106" s="139" t="s">
        <v>156</v>
      </c>
      <c r="AV106" s="139" t="s">
        <v>157</v>
      </c>
      <c r="AW106" s="139" t="s">
        <v>158</v>
      </c>
      <c r="AX106" s="139" t="s">
        <v>159</v>
      </c>
      <c r="AY106" s="139" t="s">
        <v>160</v>
      </c>
      <c r="AZ106" s="139" t="s">
        <v>161</v>
      </c>
      <c r="BA106" s="139" t="s">
        <v>162</v>
      </c>
      <c r="BB106" s="139" t="s">
        <v>163</v>
      </c>
      <c r="BC106" s="139" t="s">
        <v>164</v>
      </c>
      <c r="BD106" s="140" t="s">
        <v>139</v>
      </c>
      <c r="BE106" s="137" t="s">
        <v>140</v>
      </c>
      <c r="BF106" s="137" t="s">
        <v>141</v>
      </c>
      <c r="BG106" s="141" t="s">
        <v>165</v>
      </c>
      <c r="BH106" s="139" t="s">
        <v>139</v>
      </c>
      <c r="BI106" s="139" t="s">
        <v>140</v>
      </c>
      <c r="BJ106" s="139" t="s">
        <v>141</v>
      </c>
      <c r="BK106" s="139" t="s">
        <v>165</v>
      </c>
      <c r="BL106" s="143" t="s">
        <v>166</v>
      </c>
      <c r="BM106" s="144" t="s">
        <v>167</v>
      </c>
      <c r="BN106" s="139" t="s">
        <v>166</v>
      </c>
      <c r="BO106" s="141" t="s">
        <v>167</v>
      </c>
      <c r="BP106" s="140" t="s">
        <v>166</v>
      </c>
      <c r="BQ106" s="145" t="s">
        <v>167</v>
      </c>
      <c r="BR106" s="137" t="s">
        <v>166</v>
      </c>
      <c r="BS106" s="145" t="s">
        <v>167</v>
      </c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</row>
    <row r="107" spans="1:170" ht="14.5" hidden="1" customHeight="1" x14ac:dyDescent="0.4">
      <c r="A107" s="135" t="s">
        <v>12</v>
      </c>
      <c r="B107" s="146">
        <v>1.7060190678477933E-2</v>
      </c>
      <c r="C107" s="147">
        <v>1.6325651882849786E-2</v>
      </c>
      <c r="D107" s="147">
        <v>1.4038841203014551E-2</v>
      </c>
      <c r="E107" s="148">
        <v>0.12273716394479724</v>
      </c>
      <c r="F107" s="148">
        <v>0.12273716394479724</v>
      </c>
      <c r="G107" s="148">
        <v>0.12273716394479724</v>
      </c>
      <c r="H107" s="148">
        <v>0.12273716394479724</v>
      </c>
      <c r="I107" s="148">
        <v>0.12273716394479724</v>
      </c>
      <c r="J107" s="149">
        <v>1.7060190678477933E-2</v>
      </c>
      <c r="K107" s="146">
        <v>1.6325651882849786E-2</v>
      </c>
      <c r="L107" s="146">
        <v>1.4038841203014551E-2</v>
      </c>
      <c r="M107" s="148">
        <v>0.12273716394479724</v>
      </c>
      <c r="N107" s="148">
        <v>0.12273716394479724</v>
      </c>
      <c r="O107" s="148">
        <v>0.12273716394479724</v>
      </c>
      <c r="P107" s="148">
        <v>0.12273716394479724</v>
      </c>
      <c r="Q107" s="150">
        <v>0.12273716394479724</v>
      </c>
      <c r="R107" s="146">
        <v>2.0400000000000001E-2</v>
      </c>
      <c r="S107" s="146">
        <v>1.14E-2</v>
      </c>
      <c r="T107" s="146">
        <v>2.8E-3</v>
      </c>
      <c r="U107" s="147">
        <v>3.04E-2</v>
      </c>
      <c r="V107" s="147">
        <v>1.06E-2</v>
      </c>
      <c r="W107" s="147">
        <v>1.6999999999999999E-3</v>
      </c>
      <c r="X107" s="147">
        <v>1.071</v>
      </c>
      <c r="Y107" s="147">
        <v>8.6E-3</v>
      </c>
      <c r="Z107" s="147">
        <v>8.9999999999999998E-4</v>
      </c>
      <c r="AA107" s="146">
        <v>0.1343</v>
      </c>
      <c r="AB107" s="146">
        <v>0.1343</v>
      </c>
      <c r="AC107" s="146">
        <v>0.1343</v>
      </c>
      <c r="AD107" s="146">
        <v>0.1343</v>
      </c>
      <c r="AE107" s="146">
        <v>0.1343</v>
      </c>
      <c r="AF107" s="146">
        <v>7.0000000000000007E-2</v>
      </c>
      <c r="AG107" s="146">
        <v>7.0000000000000007E-2</v>
      </c>
      <c r="AH107" s="146">
        <v>7.0000000000000007E-2</v>
      </c>
      <c r="AI107" s="146">
        <v>7.0000000000000007E-2</v>
      </c>
      <c r="AJ107" s="146">
        <v>7.0000000000000007E-2</v>
      </c>
      <c r="AK107" s="146">
        <v>2.0400000000000001E-2</v>
      </c>
      <c r="AL107" s="146">
        <v>1.14E-2</v>
      </c>
      <c r="AM107" s="146">
        <v>2.8E-3</v>
      </c>
      <c r="AN107" s="146">
        <v>3.04E-2</v>
      </c>
      <c r="AO107" s="146">
        <v>1.06E-2</v>
      </c>
      <c r="AP107" s="146">
        <v>1.6999999999999999E-3</v>
      </c>
      <c r="AQ107" s="146">
        <v>1.071</v>
      </c>
      <c r="AR107" s="146">
        <v>8.6E-3</v>
      </c>
      <c r="AS107" s="146">
        <v>8.9999999999999998E-4</v>
      </c>
      <c r="AT107" s="146">
        <v>0.1343</v>
      </c>
      <c r="AU107" s="146">
        <v>0.1343</v>
      </c>
      <c r="AV107" s="146">
        <v>0.1343</v>
      </c>
      <c r="AW107" s="146">
        <v>0.1343</v>
      </c>
      <c r="AX107" s="146">
        <v>0.1343</v>
      </c>
      <c r="AY107" s="146">
        <v>7.0000000000000007E-2</v>
      </c>
      <c r="AZ107" s="146">
        <v>7.0000000000000007E-2</v>
      </c>
      <c r="BA107" s="146">
        <v>7.0000000000000007E-2</v>
      </c>
      <c r="BB107" s="146">
        <v>7.0000000000000007E-2</v>
      </c>
      <c r="BC107" s="146">
        <v>7.0000000000000007E-2</v>
      </c>
      <c r="BD107" s="149">
        <v>1.67828E-2</v>
      </c>
      <c r="BE107" s="146">
        <v>1.4392200000000008E-2</v>
      </c>
      <c r="BF107" s="146">
        <v>8.5230000000000011E-3</v>
      </c>
      <c r="BG107" s="151">
        <v>0.133657</v>
      </c>
      <c r="BH107" s="149">
        <v>1.67828E-2</v>
      </c>
      <c r="BI107" s="146">
        <v>1.4392200000000008E-2</v>
      </c>
      <c r="BJ107" s="146">
        <v>8.5230000000000011E-3</v>
      </c>
      <c r="BK107" s="146">
        <v>0.133657</v>
      </c>
      <c r="BL107" s="152">
        <v>1.0016082006585242E-2</v>
      </c>
      <c r="BM107" s="153">
        <v>3.2602400092299677E-3</v>
      </c>
      <c r="BN107" s="146">
        <v>1.0016082006585242E-2</v>
      </c>
      <c r="BO107" s="151">
        <v>3.2602400092299677E-3</v>
      </c>
      <c r="BP107" s="154">
        <v>7.8080579260253859E-3</v>
      </c>
      <c r="BQ107" s="155">
        <v>2.4512354594261E-3</v>
      </c>
      <c r="BR107" s="156">
        <v>7.8080579260253859E-3</v>
      </c>
      <c r="BS107" s="155">
        <v>2.4512354594261E-3</v>
      </c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</row>
    <row r="108" spans="1:170" ht="14.5" hidden="1" customHeight="1" x14ac:dyDescent="0.4">
      <c r="A108" s="135" t="s">
        <v>13</v>
      </c>
      <c r="B108" s="146">
        <v>0.39639483108274209</v>
      </c>
      <c r="C108" s="147">
        <v>0.18457098691659884</v>
      </c>
      <c r="D108" s="147">
        <v>0.11670908956365458</v>
      </c>
      <c r="E108" s="148">
        <v>4.328911311688719</v>
      </c>
      <c r="F108" s="148">
        <v>4.328911311688719</v>
      </c>
      <c r="G108" s="148">
        <v>4.328911311688719</v>
      </c>
      <c r="H108" s="148">
        <v>4.328911311688719</v>
      </c>
      <c r="I108" s="148">
        <v>4.328911311688719</v>
      </c>
      <c r="J108" s="149">
        <v>0.39639483108274209</v>
      </c>
      <c r="K108" s="146">
        <v>0.18457098691659884</v>
      </c>
      <c r="L108" s="146">
        <v>0.11670908956365458</v>
      </c>
      <c r="M108" s="148">
        <v>4.328911311688719</v>
      </c>
      <c r="N108" s="148">
        <v>4.328911311688719</v>
      </c>
      <c r="O108" s="148">
        <v>4.328911311688719</v>
      </c>
      <c r="P108" s="148">
        <v>4.328911311688719</v>
      </c>
      <c r="Q108" s="150">
        <v>4.328911311688719</v>
      </c>
      <c r="R108" s="146">
        <v>0.158</v>
      </c>
      <c r="S108" s="146">
        <v>3.0099999999999998E-2</v>
      </c>
      <c r="T108" s="146">
        <v>1.66E-2</v>
      </c>
      <c r="U108" s="147">
        <v>0.45800000000000002</v>
      </c>
      <c r="V108" s="147">
        <v>0.4143</v>
      </c>
      <c r="W108" s="147">
        <v>9.0200000000000002E-2</v>
      </c>
      <c r="X108" s="147">
        <v>3.6839</v>
      </c>
      <c r="Y108" s="147">
        <v>5.6000000000000001E-2</v>
      </c>
      <c r="Z108" s="147">
        <v>1.5100000000000001E-2</v>
      </c>
      <c r="AA108" s="146">
        <v>4.7329999999999997</v>
      </c>
      <c r="AB108" s="146">
        <v>4.7329999999999997</v>
      </c>
      <c r="AC108" s="146">
        <v>4.7329999999999997</v>
      </c>
      <c r="AD108" s="146">
        <v>4.7329999999999997</v>
      </c>
      <c r="AE108" s="146">
        <v>4.7329999999999997</v>
      </c>
      <c r="AF108" s="146">
        <v>7.0999999999999994E-2</v>
      </c>
      <c r="AG108" s="146">
        <v>7.0999999999999994E-2</v>
      </c>
      <c r="AH108" s="146">
        <v>7.0999999999999994E-2</v>
      </c>
      <c r="AI108" s="146">
        <v>7.0999999999999994E-2</v>
      </c>
      <c r="AJ108" s="146">
        <v>7.0999999999999994E-2</v>
      </c>
      <c r="AK108" s="146">
        <v>0.158</v>
      </c>
      <c r="AL108" s="146">
        <v>3.0099999999999998E-2</v>
      </c>
      <c r="AM108" s="146">
        <v>1.66E-2</v>
      </c>
      <c r="AN108" s="146">
        <v>0.45800000000000002</v>
      </c>
      <c r="AO108" s="146">
        <v>0.4143</v>
      </c>
      <c r="AP108" s="146">
        <v>9.0200000000000002E-2</v>
      </c>
      <c r="AQ108" s="146">
        <v>3.6839</v>
      </c>
      <c r="AR108" s="146">
        <v>5.6000000000000001E-2</v>
      </c>
      <c r="AS108" s="146">
        <v>1.5100000000000001E-2</v>
      </c>
      <c r="AT108" s="146">
        <v>4.7329999999999997</v>
      </c>
      <c r="AU108" s="146">
        <v>4.7329999999999997</v>
      </c>
      <c r="AV108" s="146">
        <v>4.7329999999999997</v>
      </c>
      <c r="AW108" s="146">
        <v>4.7329999999999997</v>
      </c>
      <c r="AX108" s="146">
        <v>4.7329999999999997</v>
      </c>
      <c r="AY108" s="146">
        <v>7.0999999999999994E-2</v>
      </c>
      <c r="AZ108" s="146">
        <v>7.0999999999999994E-2</v>
      </c>
      <c r="BA108" s="146">
        <v>7.0999999999999994E-2</v>
      </c>
      <c r="BB108" s="146">
        <v>7.0999999999999994E-2</v>
      </c>
      <c r="BC108" s="146">
        <v>7.0999999999999994E-2</v>
      </c>
      <c r="BD108" s="149">
        <v>0.12638179999999999</v>
      </c>
      <c r="BE108" s="146">
        <v>0.17467980000000002</v>
      </c>
      <c r="BF108" s="146">
        <v>5.5591000000000002E-2</v>
      </c>
      <c r="BG108" s="151">
        <v>4.6863799999999998</v>
      </c>
      <c r="BH108" s="146">
        <v>0.12638179999999999</v>
      </c>
      <c r="BI108" s="146">
        <v>0.17467980000000002</v>
      </c>
      <c r="BJ108" s="146">
        <v>5.5591000000000002E-2</v>
      </c>
      <c r="BK108" s="146">
        <v>4.6863799999999998</v>
      </c>
      <c r="BL108" s="152">
        <v>0.11196675159458828</v>
      </c>
      <c r="BM108" s="153">
        <v>3.2374494544069037E-2</v>
      </c>
      <c r="BN108" s="146">
        <v>0.11196675159458828</v>
      </c>
      <c r="BO108" s="151">
        <v>3.2374494544069037E-2</v>
      </c>
      <c r="BP108" s="154">
        <v>9.10641636168424E-2</v>
      </c>
      <c r="BQ108" s="155">
        <v>2.4617013357396422E-2</v>
      </c>
      <c r="BR108" s="156">
        <v>9.10641636168424E-2</v>
      </c>
      <c r="BS108" s="155">
        <v>2.4617013357396422E-2</v>
      </c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</row>
    <row r="109" spans="1:170" ht="14.5" hidden="1" customHeight="1" x14ac:dyDescent="0.4">
      <c r="A109" s="135" t="s">
        <v>14</v>
      </c>
      <c r="B109" s="146">
        <v>4.618251936084568</v>
      </c>
      <c r="C109" s="147">
        <v>0.21797310672261985</v>
      </c>
      <c r="D109" s="147">
        <v>1.0898429179401699</v>
      </c>
      <c r="E109" s="148">
        <v>1.587757813496961</v>
      </c>
      <c r="F109" s="148">
        <v>1.587757813496961</v>
      </c>
      <c r="G109" s="148">
        <v>1.587757813496961</v>
      </c>
      <c r="H109" s="148">
        <v>1.587757813496961</v>
      </c>
      <c r="I109" s="148">
        <v>1.587757813496961</v>
      </c>
      <c r="J109" s="149">
        <v>4.618251936084568</v>
      </c>
      <c r="K109" s="146">
        <v>0.21797310672261985</v>
      </c>
      <c r="L109" s="146">
        <v>1.0898429179401699</v>
      </c>
      <c r="M109" s="148">
        <v>1.587757813496961</v>
      </c>
      <c r="N109" s="148">
        <v>1.587757813496961</v>
      </c>
      <c r="O109" s="148">
        <v>1.587757813496961</v>
      </c>
      <c r="P109" s="148">
        <v>1.587757813496961</v>
      </c>
      <c r="Q109" s="150">
        <v>1.587757813496961</v>
      </c>
      <c r="R109" s="146">
        <v>4.2263999999999999</v>
      </c>
      <c r="S109" s="146">
        <v>4.532</v>
      </c>
      <c r="T109" s="146">
        <v>2.7341000000000002</v>
      </c>
      <c r="U109" s="147">
        <v>0.82199999999999995</v>
      </c>
      <c r="V109" s="147">
        <v>0.32079999999999997</v>
      </c>
      <c r="W109" s="147">
        <v>0.1081</v>
      </c>
      <c r="X109" s="147">
        <v>2.9741</v>
      </c>
      <c r="Y109" s="147">
        <v>0.3619</v>
      </c>
      <c r="Z109" s="147">
        <v>0.23499999999999999</v>
      </c>
      <c r="AA109" s="146">
        <v>0.92249999999999999</v>
      </c>
      <c r="AB109" s="146">
        <v>0.92249999999999999</v>
      </c>
      <c r="AC109" s="146">
        <v>0.92249999999999999</v>
      </c>
      <c r="AD109" s="146">
        <v>0.92249999999999999</v>
      </c>
      <c r="AE109" s="146">
        <v>0.92249999999999999</v>
      </c>
      <c r="AF109" s="146">
        <v>7.8E-2</v>
      </c>
      <c r="AG109" s="146">
        <v>7.8E-2</v>
      </c>
      <c r="AH109" s="146">
        <v>7.8E-2</v>
      </c>
      <c r="AI109" s="146">
        <v>7.8E-2</v>
      </c>
      <c r="AJ109" s="146">
        <v>7.8E-2</v>
      </c>
      <c r="AK109" s="146">
        <v>4.2263999999999999</v>
      </c>
      <c r="AL109" s="146">
        <v>4.532</v>
      </c>
      <c r="AM109" s="146">
        <v>2.7341000000000002</v>
      </c>
      <c r="AN109" s="146">
        <v>0.82199999999999995</v>
      </c>
      <c r="AO109" s="146">
        <v>0.32079999999999997</v>
      </c>
      <c r="AP109" s="146">
        <v>0.1081</v>
      </c>
      <c r="AQ109" s="146">
        <v>2.9741</v>
      </c>
      <c r="AR109" s="146">
        <v>0.3619</v>
      </c>
      <c r="AS109" s="146">
        <v>0.23499999999999999</v>
      </c>
      <c r="AT109" s="146">
        <v>0.92249999999999999</v>
      </c>
      <c r="AU109" s="146">
        <v>0.92249999999999999</v>
      </c>
      <c r="AV109" s="146">
        <v>0.92249999999999999</v>
      </c>
      <c r="AW109" s="146">
        <v>0.92249999999999999</v>
      </c>
      <c r="AX109" s="146">
        <v>0.92249999999999999</v>
      </c>
      <c r="AY109" s="146">
        <v>7.8E-2</v>
      </c>
      <c r="AZ109" s="146">
        <v>7.8E-2</v>
      </c>
      <c r="BA109" s="146">
        <v>7.8E-2</v>
      </c>
      <c r="BB109" s="146">
        <v>7.8E-2</v>
      </c>
      <c r="BC109" s="146">
        <v>7.8E-2</v>
      </c>
      <c r="BD109" s="149">
        <v>3.9688589999999997</v>
      </c>
      <c r="BE109" s="146">
        <v>0.20969190000000004</v>
      </c>
      <c r="BF109" s="146">
        <v>0.36063100000000003</v>
      </c>
      <c r="BG109" s="151">
        <v>0.91405499999999995</v>
      </c>
      <c r="BH109" s="146">
        <v>3.9688589999999997</v>
      </c>
      <c r="BI109" s="146">
        <v>0.20969190000000004</v>
      </c>
      <c r="BJ109" s="146">
        <v>0.36063100000000003</v>
      </c>
      <c r="BK109" s="146">
        <v>0.91405499999999995</v>
      </c>
      <c r="BL109" s="152">
        <v>0.413051517659203</v>
      </c>
      <c r="BM109" s="153">
        <v>0.14302942973068342</v>
      </c>
      <c r="BN109" s="146">
        <v>0.413051517659203</v>
      </c>
      <c r="BO109" s="151">
        <v>0.14302942973068342</v>
      </c>
      <c r="BP109" s="154">
        <v>0.19408933425114139</v>
      </c>
      <c r="BQ109" s="155">
        <v>6.1846557081467149E-2</v>
      </c>
      <c r="BR109" s="156">
        <v>0.19408933425114139</v>
      </c>
      <c r="BS109" s="155">
        <v>6.1846557081467149E-2</v>
      </c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</row>
    <row r="110" spans="1:170" ht="14.5" hidden="1" customHeight="1" x14ac:dyDescent="0.4">
      <c r="A110" s="135" t="s">
        <v>15</v>
      </c>
      <c r="B110" s="146">
        <v>0.20370212859924924</v>
      </c>
      <c r="C110" s="147">
        <v>6.630510861322908E-3</v>
      </c>
      <c r="D110" s="147">
        <v>0.29266011039933248</v>
      </c>
      <c r="E110" s="148">
        <v>0.56278103762712706</v>
      </c>
      <c r="F110" s="148">
        <v>0.56278103762712706</v>
      </c>
      <c r="G110" s="148">
        <v>0.56278103762712706</v>
      </c>
      <c r="H110" s="148">
        <v>0.56278103762712706</v>
      </c>
      <c r="I110" s="148">
        <v>0.56278103762712706</v>
      </c>
      <c r="J110" s="149">
        <v>0.20370212859924924</v>
      </c>
      <c r="K110" s="146">
        <v>6.630510861322908E-3</v>
      </c>
      <c r="L110" s="146">
        <v>0.29266011039933248</v>
      </c>
      <c r="M110" s="148">
        <v>0.56278103762712706</v>
      </c>
      <c r="N110" s="148">
        <v>0.56278103762712706</v>
      </c>
      <c r="O110" s="148">
        <v>0.56278103762712706</v>
      </c>
      <c r="P110" s="148">
        <v>0.56278103762712706</v>
      </c>
      <c r="Q110" s="150">
        <v>0.56278103762712706</v>
      </c>
      <c r="R110" s="146">
        <v>0.1694</v>
      </c>
      <c r="S110" s="146">
        <v>8.0999999999999996E-3</v>
      </c>
      <c r="T110" s="146">
        <v>0.17</v>
      </c>
      <c r="U110" s="147">
        <v>4.0500000000000001E-2</v>
      </c>
      <c r="V110" s="147">
        <v>3.5900000000000001E-2</v>
      </c>
      <c r="W110" s="147">
        <v>8.0000000000000004E-4</v>
      </c>
      <c r="X110" s="147">
        <v>0.4551</v>
      </c>
      <c r="Y110" s="147">
        <v>6.1400000000000003E-2</v>
      </c>
      <c r="Z110" s="147">
        <v>2.8400000000000002E-2</v>
      </c>
      <c r="AA110" s="146">
        <v>2.0937999999999999</v>
      </c>
      <c r="AB110" s="146">
        <v>2.0937999999999999</v>
      </c>
      <c r="AC110" s="146">
        <v>2.0937999999999999</v>
      </c>
      <c r="AD110" s="146">
        <v>2.0937999999999999</v>
      </c>
      <c r="AE110" s="146">
        <v>2.0937999999999999</v>
      </c>
      <c r="AF110" s="146">
        <v>2.4E-2</v>
      </c>
      <c r="AG110" s="146">
        <v>2.4E-2</v>
      </c>
      <c r="AH110" s="146">
        <v>2.4E-2</v>
      </c>
      <c r="AI110" s="146">
        <v>2.4E-2</v>
      </c>
      <c r="AJ110" s="146">
        <v>2.4E-2</v>
      </c>
      <c r="AK110" s="146">
        <v>0.1694</v>
      </c>
      <c r="AL110" s="146">
        <v>8.0999999999999996E-3</v>
      </c>
      <c r="AM110" s="146">
        <v>0.17</v>
      </c>
      <c r="AN110" s="146">
        <v>4.0500000000000001E-2</v>
      </c>
      <c r="AO110" s="146">
        <v>3.5900000000000001E-2</v>
      </c>
      <c r="AP110" s="146">
        <v>8.0000000000000004E-4</v>
      </c>
      <c r="AQ110" s="146">
        <v>0.4551</v>
      </c>
      <c r="AR110" s="146">
        <v>6.1400000000000003E-2</v>
      </c>
      <c r="AS110" s="146">
        <v>2.8400000000000002E-2</v>
      </c>
      <c r="AT110" s="146">
        <v>2.0937999999999999</v>
      </c>
      <c r="AU110" s="146">
        <v>2.0937999999999999</v>
      </c>
      <c r="AV110" s="146">
        <v>2.0937999999999999</v>
      </c>
      <c r="AW110" s="146">
        <v>2.0937999999999999</v>
      </c>
      <c r="AX110" s="146">
        <v>2.0937999999999999</v>
      </c>
      <c r="AY110" s="146">
        <v>2.4E-2</v>
      </c>
      <c r="AZ110" s="146">
        <v>2.4E-2</v>
      </c>
      <c r="BA110" s="146">
        <v>2.4E-2</v>
      </c>
      <c r="BB110" s="146">
        <v>2.4E-2</v>
      </c>
      <c r="BC110" s="146">
        <v>2.4E-2</v>
      </c>
      <c r="BD110" s="149">
        <v>0.16208939999999999</v>
      </c>
      <c r="BE110" s="146">
        <v>1.0523400000000002E-2</v>
      </c>
      <c r="BF110" s="146">
        <v>6.1069999999999999E-2</v>
      </c>
      <c r="BG110" s="151">
        <v>2.0731019999999996</v>
      </c>
      <c r="BH110" s="146">
        <v>0.16208939999999999</v>
      </c>
      <c r="BI110" s="146">
        <v>1.0523400000000002E-2</v>
      </c>
      <c r="BJ110" s="146">
        <v>6.1069999999999999E-2</v>
      </c>
      <c r="BK110" s="146">
        <v>2.0731019999999996</v>
      </c>
      <c r="BL110" s="152">
        <v>8.9748413771735952E-2</v>
      </c>
      <c r="BM110" s="153">
        <v>3.2938542349470717E-2</v>
      </c>
      <c r="BN110" s="146">
        <v>8.9748413771735952E-2</v>
      </c>
      <c r="BO110" s="151">
        <v>3.2938542349470717E-2</v>
      </c>
      <c r="BP110" s="154">
        <v>2.896463745054257E-2</v>
      </c>
      <c r="BQ110" s="155">
        <v>7.9219422177110813E-3</v>
      </c>
      <c r="BR110" s="156">
        <v>2.896463745054257E-2</v>
      </c>
      <c r="BS110" s="155">
        <v>7.9219422177110813E-3</v>
      </c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</row>
    <row r="111" spans="1:170" s="6" customFormat="1" ht="14.5" hidden="1" customHeight="1" x14ac:dyDescent="0.4">
      <c r="A111" s="157" t="s">
        <v>16</v>
      </c>
      <c r="B111" s="146">
        <v>0.13662388132400904</v>
      </c>
      <c r="C111" s="147">
        <v>6.630510861322908E-3</v>
      </c>
      <c r="D111" s="147">
        <v>0.19669916052311354</v>
      </c>
      <c r="E111" s="148">
        <v>0.50445501345619315</v>
      </c>
      <c r="F111" s="148">
        <v>0.50445501345619315</v>
      </c>
      <c r="G111" s="148">
        <v>0.50445501345619315</v>
      </c>
      <c r="H111" s="148">
        <v>0.50445501345619315</v>
      </c>
      <c r="I111" s="148">
        <v>0.50445501345619315</v>
      </c>
      <c r="J111" s="149">
        <v>0.13662388132400904</v>
      </c>
      <c r="K111" s="146">
        <v>6.630510861322908E-3</v>
      </c>
      <c r="L111" s="146">
        <v>0.19669916052311354</v>
      </c>
      <c r="M111" s="148">
        <v>0.50445501345619315</v>
      </c>
      <c r="N111" s="148">
        <v>0.50445501345619315</v>
      </c>
      <c r="O111" s="148">
        <v>0.50445501345619315</v>
      </c>
      <c r="P111" s="148">
        <v>0.50445501345619315</v>
      </c>
      <c r="Q111" s="150">
        <v>0.50445501345619315</v>
      </c>
      <c r="R111" s="146">
        <v>0.13150000000000001</v>
      </c>
      <c r="S111" s="146">
        <v>1.24E-2</v>
      </c>
      <c r="T111" s="146">
        <v>7.0099999999999996E-2</v>
      </c>
      <c r="U111" s="147">
        <v>4.0500000000000001E-2</v>
      </c>
      <c r="V111" s="147">
        <v>3.5900000000000001E-2</v>
      </c>
      <c r="W111" s="147">
        <v>8.0000000000000004E-4</v>
      </c>
      <c r="X111" s="147">
        <v>0.4551</v>
      </c>
      <c r="Y111" s="147">
        <v>4.3200000000000002E-2</v>
      </c>
      <c r="Z111" s="147">
        <v>8.2699999999999996E-3</v>
      </c>
      <c r="AA111" s="146">
        <v>0.61029999999999995</v>
      </c>
      <c r="AB111" s="146">
        <v>0.61029999999999995</v>
      </c>
      <c r="AC111" s="146">
        <v>0.61029999999999995</v>
      </c>
      <c r="AD111" s="146">
        <v>0.61029999999999995</v>
      </c>
      <c r="AE111" s="146">
        <v>0.61029999999999995</v>
      </c>
      <c r="AF111" s="146">
        <v>1.2E-2</v>
      </c>
      <c r="AG111" s="146">
        <v>1.2E-2</v>
      </c>
      <c r="AH111" s="146">
        <v>1.2E-2</v>
      </c>
      <c r="AI111" s="146">
        <v>1.2E-2</v>
      </c>
      <c r="AJ111" s="146">
        <v>1.2E-2</v>
      </c>
      <c r="AK111" s="146">
        <v>0.13150000000000001</v>
      </c>
      <c r="AL111" s="146">
        <v>1.24E-2</v>
      </c>
      <c r="AM111" s="146">
        <v>7.0099999999999996E-2</v>
      </c>
      <c r="AN111" s="146">
        <v>4.0500000000000001E-2</v>
      </c>
      <c r="AO111" s="146">
        <v>3.5900000000000001E-2</v>
      </c>
      <c r="AP111" s="146">
        <v>8.0000000000000004E-4</v>
      </c>
      <c r="AQ111" s="146">
        <v>0.4551</v>
      </c>
      <c r="AR111" s="146">
        <v>4.3200000000000002E-2</v>
      </c>
      <c r="AS111" s="146">
        <v>8.2699999999999996E-3</v>
      </c>
      <c r="AT111" s="146">
        <v>0.61029999999999995</v>
      </c>
      <c r="AU111" s="146">
        <v>0.61029999999999995</v>
      </c>
      <c r="AV111" s="146">
        <v>0.61029999999999995</v>
      </c>
      <c r="AW111" s="146">
        <v>0.61029999999999995</v>
      </c>
      <c r="AX111" s="146">
        <v>0.61029999999999995</v>
      </c>
      <c r="AY111" s="146">
        <v>1.2E-2</v>
      </c>
      <c r="AZ111" s="146">
        <v>1.2E-2</v>
      </c>
      <c r="BA111" s="146">
        <v>1.2E-2</v>
      </c>
      <c r="BB111" s="146">
        <v>1.2E-2</v>
      </c>
      <c r="BC111" s="146">
        <v>1.2E-2</v>
      </c>
      <c r="BD111" s="149">
        <v>0.11484660000000001</v>
      </c>
      <c r="BE111" s="146">
        <v>1.0523400000000002E-2</v>
      </c>
      <c r="BF111" s="146">
        <v>4.2850699999999999E-2</v>
      </c>
      <c r="BG111" s="151">
        <v>0.60431699999999999</v>
      </c>
      <c r="BH111" s="146">
        <v>0.11484660000000001</v>
      </c>
      <c r="BI111" s="146">
        <v>1.0523400000000002E-2</v>
      </c>
      <c r="BJ111" s="146">
        <v>4.2850699999999999E-2</v>
      </c>
      <c r="BK111" s="146">
        <v>0.60431699999999999</v>
      </c>
      <c r="BL111" s="152">
        <v>6.1478012990637577E-2</v>
      </c>
      <c r="BM111" s="153">
        <v>2.2371428680087121E-2</v>
      </c>
      <c r="BN111" s="146">
        <v>6.1478012990637577E-2</v>
      </c>
      <c r="BO111" s="151">
        <v>2.2371428680087121E-2</v>
      </c>
      <c r="BP111" s="149">
        <v>1.847085099651561E-2</v>
      </c>
      <c r="BQ111" s="151">
        <v>5.8494381958430026E-3</v>
      </c>
      <c r="BR111" s="146">
        <v>1.847085099651561E-2</v>
      </c>
      <c r="BS111" s="151">
        <v>5.8494381958430026E-3</v>
      </c>
    </row>
    <row r="112" spans="1:170" ht="14.5" hidden="1" customHeight="1" x14ac:dyDescent="0.4">
      <c r="A112" s="135" t="s">
        <v>17</v>
      </c>
      <c r="B112" s="146">
        <v>6.1933125432676341</v>
      </c>
      <c r="C112" s="147">
        <v>1.8287494720546998E-3</v>
      </c>
      <c r="D112" s="147">
        <v>3.0537708355585016</v>
      </c>
      <c r="E112" s="148">
        <v>0.90977388910144763</v>
      </c>
      <c r="F112" s="148">
        <v>0.35173278414478965</v>
      </c>
      <c r="G112" s="148">
        <v>2.1329780129115359</v>
      </c>
      <c r="H112" s="148">
        <v>1.4607617047692232</v>
      </c>
      <c r="I112" s="148">
        <v>0.64812904374369307</v>
      </c>
      <c r="J112" s="149">
        <v>6.1933125432676341</v>
      </c>
      <c r="K112" s="146">
        <v>1.8287494720546998E-3</v>
      </c>
      <c r="L112" s="146">
        <v>3.0537708355585016</v>
      </c>
      <c r="M112" s="148">
        <v>0.90977388910144763</v>
      </c>
      <c r="N112" s="148">
        <v>0.35173278414478965</v>
      </c>
      <c r="O112" s="148">
        <v>2.1329780129115359</v>
      </c>
      <c r="P112" s="148">
        <v>1.4607617047692232</v>
      </c>
      <c r="Q112" s="150">
        <v>0.64812904374369307</v>
      </c>
      <c r="R112" s="146">
        <v>3.6036999999999999</v>
      </c>
      <c r="S112" s="146">
        <v>0.1086</v>
      </c>
      <c r="T112" s="146">
        <v>0.43359999999999999</v>
      </c>
      <c r="U112" s="147">
        <v>0.1658</v>
      </c>
      <c r="V112" s="147">
        <v>1.6E-2</v>
      </c>
      <c r="W112" s="147">
        <v>3.8E-3</v>
      </c>
      <c r="X112" s="147">
        <v>5.8999999999999999E-3</v>
      </c>
      <c r="Y112" s="147">
        <v>2.3641000000000001</v>
      </c>
      <c r="Z112" s="147">
        <v>4.9100000000000003E-3</v>
      </c>
      <c r="AA112" s="146">
        <v>0.91388637780155446</v>
      </c>
      <c r="AB112" s="146">
        <v>0.35332273645885448</v>
      </c>
      <c r="AC112" s="146">
        <v>2.142619802020628</v>
      </c>
      <c r="AD112" s="146">
        <v>1.4673648465788278</v>
      </c>
      <c r="AE112" s="146">
        <v>0.65105880838140939</v>
      </c>
      <c r="AF112" s="146">
        <v>0.50263750779085492</v>
      </c>
      <c r="AG112" s="146">
        <v>0.19432750505236995</v>
      </c>
      <c r="AH112" s="146">
        <v>1.1784408911113453</v>
      </c>
      <c r="AI112" s="146">
        <v>0.80705066561835526</v>
      </c>
      <c r="AJ112" s="146">
        <v>0.35808234460977512</v>
      </c>
      <c r="AK112" s="146">
        <v>3.6036999999999999</v>
      </c>
      <c r="AL112" s="146">
        <v>0.1086</v>
      </c>
      <c r="AM112" s="146">
        <v>0.43359999999999999</v>
      </c>
      <c r="AN112" s="146">
        <v>0.1658</v>
      </c>
      <c r="AO112" s="146">
        <v>1.6E-2</v>
      </c>
      <c r="AP112" s="146">
        <v>3.8E-3</v>
      </c>
      <c r="AQ112" s="146">
        <v>5.8999999999999999E-3</v>
      </c>
      <c r="AR112" s="146">
        <v>2.3641000000000001</v>
      </c>
      <c r="AS112" s="146">
        <v>4.9100000000000003E-3</v>
      </c>
      <c r="AT112" s="146">
        <v>0.91388637780155446</v>
      </c>
      <c r="AU112" s="146">
        <v>0.35332273645885448</v>
      </c>
      <c r="AV112" s="146">
        <v>2.142619802020628</v>
      </c>
      <c r="AW112" s="146">
        <v>1.4673648465788278</v>
      </c>
      <c r="AX112" s="146">
        <v>0.65105880838140939</v>
      </c>
      <c r="AY112" s="146">
        <v>0.50263750779085492</v>
      </c>
      <c r="AZ112" s="146">
        <v>0.19432750505236995</v>
      </c>
      <c r="BA112" s="146">
        <v>1.1784408911113453</v>
      </c>
      <c r="BB112" s="146">
        <v>0.80705066561835526</v>
      </c>
      <c r="BC112" s="146">
        <v>0.35808234460977512</v>
      </c>
      <c r="BD112" s="149">
        <v>2.8659672</v>
      </c>
      <c r="BE112" s="146">
        <v>1.8819099999999998E-2</v>
      </c>
      <c r="BF112" s="146">
        <v>2.3405081000000001</v>
      </c>
      <c r="BG112" s="151">
        <v>0.64812904374369307</v>
      </c>
      <c r="BH112" s="146">
        <v>2.8659672</v>
      </c>
      <c r="BI112" s="146">
        <v>1.8819099999999998E-2</v>
      </c>
      <c r="BJ112" s="146">
        <v>2.3405081000000001</v>
      </c>
      <c r="BK112" s="146">
        <v>0.64812904374369307</v>
      </c>
      <c r="BL112" s="152">
        <v>0.91288644651194106</v>
      </c>
      <c r="BM112" s="153">
        <v>0.33658314776453085</v>
      </c>
      <c r="BN112" s="146">
        <v>0.91288644651194106</v>
      </c>
      <c r="BO112" s="151">
        <v>0.33658314776453085</v>
      </c>
      <c r="BP112" s="154">
        <v>0.69824410736470777</v>
      </c>
      <c r="BQ112" s="155">
        <v>0.2597204429649938</v>
      </c>
      <c r="BR112" s="156">
        <v>0.69824410736470777</v>
      </c>
      <c r="BS112" s="155">
        <v>0.2597204429649938</v>
      </c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</row>
    <row r="113" spans="1:170" ht="14.5" hidden="1" customHeight="1" x14ac:dyDescent="0.4">
      <c r="A113" s="135" t="s">
        <v>18</v>
      </c>
      <c r="B113" s="146">
        <v>2.5861757333301781E-2</v>
      </c>
      <c r="C113" s="147">
        <v>7.2465878528970478E-4</v>
      </c>
      <c r="D113" s="147">
        <v>8.4580639024938817E-3</v>
      </c>
      <c r="E113" s="148">
        <v>6.9614791856954655E-2</v>
      </c>
      <c r="F113" s="148">
        <v>6.9614791856954655E-2</v>
      </c>
      <c r="G113" s="148">
        <v>6.9614791856954655E-2</v>
      </c>
      <c r="H113" s="148">
        <v>6.9614791856954655E-2</v>
      </c>
      <c r="I113" s="148">
        <v>6.9614791856954655E-2</v>
      </c>
      <c r="J113" s="149">
        <v>2.5861757333301781E-2</v>
      </c>
      <c r="K113" s="146">
        <v>7.2465878528970478E-4</v>
      </c>
      <c r="L113" s="146">
        <v>8.4580639024938817E-3</v>
      </c>
      <c r="M113" s="148">
        <v>6.9614791856954655E-2</v>
      </c>
      <c r="N113" s="148">
        <v>6.9614791856954655E-2</v>
      </c>
      <c r="O113" s="148">
        <v>6.9614791856954655E-2</v>
      </c>
      <c r="P113" s="148">
        <v>6.9614791856954655E-2</v>
      </c>
      <c r="Q113" s="150">
        <v>6.9614791856954655E-2</v>
      </c>
      <c r="R113" s="146">
        <v>8.3371000000000001E-3</v>
      </c>
      <c r="S113" s="146">
        <v>1.8599999999999999E-3</v>
      </c>
      <c r="T113" s="146">
        <v>4.2059999999999997E-3</v>
      </c>
      <c r="U113" s="147">
        <v>6.6825000000000001E-3</v>
      </c>
      <c r="V113" s="147">
        <v>1.0410999999999999E-3</v>
      </c>
      <c r="W113" s="147">
        <v>2.3200000000000001E-5</v>
      </c>
      <c r="X113" s="147">
        <v>9.1020000000000004E-2</v>
      </c>
      <c r="Y113" s="147">
        <v>1.8576E-3</v>
      </c>
      <c r="Z113" s="147">
        <v>3.5560999999999996E-4</v>
      </c>
      <c r="AA113" s="146">
        <v>8.4221400000000002E-2</v>
      </c>
      <c r="AB113" s="146">
        <v>8.4221400000000002E-2</v>
      </c>
      <c r="AC113" s="146">
        <v>8.4221400000000002E-2</v>
      </c>
      <c r="AD113" s="146">
        <v>8.4221400000000002E-2</v>
      </c>
      <c r="AE113" s="146">
        <v>8.4221400000000002E-2</v>
      </c>
      <c r="AF113" s="146">
        <v>1.6560000000000004E-3</v>
      </c>
      <c r="AG113" s="146">
        <v>1.6560000000000004E-3</v>
      </c>
      <c r="AH113" s="146">
        <v>1.6560000000000004E-3</v>
      </c>
      <c r="AI113" s="146">
        <v>1.6560000000000004E-3</v>
      </c>
      <c r="AJ113" s="146">
        <v>1.6560000000000004E-3</v>
      </c>
      <c r="AK113" s="146">
        <v>8.3371000000000001E-3</v>
      </c>
      <c r="AL113" s="146">
        <v>1.8599999999999999E-3</v>
      </c>
      <c r="AM113" s="146">
        <v>4.2059999999999997E-3</v>
      </c>
      <c r="AN113" s="146">
        <v>6.6825000000000001E-3</v>
      </c>
      <c r="AO113" s="146">
        <v>1.0410999999999999E-3</v>
      </c>
      <c r="AP113" s="146">
        <v>2.3200000000000001E-5</v>
      </c>
      <c r="AQ113" s="146">
        <v>9.1020000000000004E-2</v>
      </c>
      <c r="AR113" s="146">
        <v>1.8576E-3</v>
      </c>
      <c r="AS113" s="146">
        <v>3.5560999999999996E-4</v>
      </c>
      <c r="AT113" s="146">
        <v>8.4221400000000002E-2</v>
      </c>
      <c r="AU113" s="146">
        <v>8.4221400000000002E-2</v>
      </c>
      <c r="AV113" s="146">
        <v>8.4221400000000002E-2</v>
      </c>
      <c r="AW113" s="146">
        <v>8.4221400000000002E-2</v>
      </c>
      <c r="AX113" s="146">
        <v>8.4221400000000002E-2</v>
      </c>
      <c r="AY113" s="146">
        <v>1.6560000000000004E-3</v>
      </c>
      <c r="AZ113" s="146">
        <v>1.6560000000000004E-3</v>
      </c>
      <c r="BA113" s="146">
        <v>1.6560000000000004E-3</v>
      </c>
      <c r="BB113" s="146">
        <v>1.6560000000000004E-3</v>
      </c>
      <c r="BC113" s="146">
        <v>1.6560000000000004E-3</v>
      </c>
      <c r="BD113" s="149">
        <v>7.2872932000000003E-3</v>
      </c>
      <c r="BE113" s="146">
        <v>1.4902815000000006E-3</v>
      </c>
      <c r="BF113" s="146">
        <v>1.8425801000000002E-3</v>
      </c>
      <c r="BG113" s="151">
        <v>8.3395746000000007E-2</v>
      </c>
      <c r="BH113" s="146">
        <v>7.2872932000000003E-3</v>
      </c>
      <c r="BI113" s="146">
        <v>1.4902815000000006E-3</v>
      </c>
      <c r="BJ113" s="146">
        <v>1.8425801000000002E-3</v>
      </c>
      <c r="BK113" s="146">
        <v>8.3395746000000007E-2</v>
      </c>
      <c r="BL113" s="152">
        <v>3.0369078443404076E-3</v>
      </c>
      <c r="BM113" s="153">
        <v>1.0109370474514952E-3</v>
      </c>
      <c r="BN113" s="146">
        <v>3.0369078443404076E-3</v>
      </c>
      <c r="BO113" s="151">
        <v>1.0109370474514952E-3</v>
      </c>
      <c r="BP113" s="154">
        <v>1.3472916945020846E-3</v>
      </c>
      <c r="BQ113" s="155">
        <v>3.6280588458240961E-4</v>
      </c>
      <c r="BR113" s="156">
        <v>1.3472916945020846E-3</v>
      </c>
      <c r="BS113" s="155">
        <v>3.6280588458240961E-4</v>
      </c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</row>
    <row r="114" spans="1:170" ht="14.5" hidden="1" customHeight="1" x14ac:dyDescent="0.4">
      <c r="A114" s="135" t="s">
        <v>19</v>
      </c>
      <c r="B114" s="146">
        <v>1.1697739662494388E-2</v>
      </c>
      <c r="C114" s="147">
        <v>3.5644469410972424E-3</v>
      </c>
      <c r="D114" s="147">
        <v>1.5932632002372195E-2</v>
      </c>
      <c r="E114" s="148">
        <v>0.16445233438671894</v>
      </c>
      <c r="F114" s="148">
        <v>0.16445233438671894</v>
      </c>
      <c r="G114" s="148">
        <v>0.16445233438671894</v>
      </c>
      <c r="H114" s="148">
        <v>0.16445233438671894</v>
      </c>
      <c r="I114" s="148">
        <v>0.16445233438671894</v>
      </c>
      <c r="J114" s="149">
        <v>1.1697739662494388E-2</v>
      </c>
      <c r="K114" s="146">
        <v>3.5644469410972424E-3</v>
      </c>
      <c r="L114" s="146">
        <v>1.5932632002372195E-2</v>
      </c>
      <c r="M114" s="148">
        <v>0.16445233438671894</v>
      </c>
      <c r="N114" s="148">
        <v>0.16445233438671894</v>
      </c>
      <c r="O114" s="148">
        <v>0.16445233438671894</v>
      </c>
      <c r="P114" s="148">
        <v>0.16445233438671894</v>
      </c>
      <c r="Q114" s="150">
        <v>0.16445233438671894</v>
      </c>
      <c r="R114" s="146">
        <v>5.7860000000000012E-3</v>
      </c>
      <c r="S114" s="146">
        <v>4.836E-3</v>
      </c>
      <c r="T114" s="146">
        <v>2.8039999999999996E-3</v>
      </c>
      <c r="U114" s="147">
        <v>1.7333999999999999E-2</v>
      </c>
      <c r="V114" s="147">
        <v>2.4412000000000003E-2</v>
      </c>
      <c r="W114" s="147">
        <v>5.44E-4</v>
      </c>
      <c r="X114" s="147">
        <v>0.19478279999999998</v>
      </c>
      <c r="Y114" s="147">
        <v>3.4992000000000001E-3</v>
      </c>
      <c r="Z114" s="147">
        <v>6.6986999999999993E-4</v>
      </c>
      <c r="AA114" s="146">
        <v>0.19895779999999999</v>
      </c>
      <c r="AB114" s="146">
        <v>0.19895779999999999</v>
      </c>
      <c r="AC114" s="146">
        <v>0.19895779999999999</v>
      </c>
      <c r="AD114" s="146">
        <v>0.19895779999999999</v>
      </c>
      <c r="AE114" s="146">
        <v>0.19895779999999999</v>
      </c>
      <c r="AF114" s="146">
        <v>3.9120000000000005E-3</v>
      </c>
      <c r="AG114" s="146">
        <v>3.9120000000000005E-3</v>
      </c>
      <c r="AH114" s="146">
        <v>3.9120000000000005E-3</v>
      </c>
      <c r="AI114" s="146">
        <v>3.9120000000000005E-3</v>
      </c>
      <c r="AJ114" s="146">
        <v>3.9120000000000005E-3</v>
      </c>
      <c r="AK114" s="146">
        <v>5.7860000000000012E-3</v>
      </c>
      <c r="AL114" s="146">
        <v>4.836E-3</v>
      </c>
      <c r="AM114" s="146">
        <v>2.8039999999999996E-3</v>
      </c>
      <c r="AN114" s="146">
        <v>1.7333999999999999E-2</v>
      </c>
      <c r="AO114" s="146">
        <v>2.4412000000000003E-2</v>
      </c>
      <c r="AP114" s="146">
        <v>5.44E-4</v>
      </c>
      <c r="AQ114" s="146">
        <v>0.19478279999999998</v>
      </c>
      <c r="AR114" s="146">
        <v>3.4992000000000001E-3</v>
      </c>
      <c r="AS114" s="146">
        <v>6.6986999999999993E-4</v>
      </c>
      <c r="AT114" s="146">
        <v>0.19895779999999999</v>
      </c>
      <c r="AU114" s="146">
        <v>0.19895779999999999</v>
      </c>
      <c r="AV114" s="146">
        <v>0.19895779999999999</v>
      </c>
      <c r="AW114" s="146">
        <v>0.19895779999999999</v>
      </c>
      <c r="AX114" s="146">
        <v>0.19895779999999999</v>
      </c>
      <c r="AY114" s="146">
        <v>3.9120000000000005E-3</v>
      </c>
      <c r="AZ114" s="146">
        <v>3.9120000000000005E-3</v>
      </c>
      <c r="BA114" s="146">
        <v>3.9120000000000005E-3</v>
      </c>
      <c r="BB114" s="146">
        <v>3.9120000000000005E-3</v>
      </c>
      <c r="BC114" s="146">
        <v>3.9120000000000005E-3</v>
      </c>
      <c r="BD114" s="149">
        <v>5.1995760000000009E-3</v>
      </c>
      <c r="BE114" s="146">
        <v>5.225617200000001E-3</v>
      </c>
      <c r="BF114" s="146">
        <v>3.4709067E-3</v>
      </c>
      <c r="BG114" s="151">
        <v>0.197007342</v>
      </c>
      <c r="BH114" s="146">
        <v>5.1995760000000009E-3</v>
      </c>
      <c r="BI114" s="146">
        <v>5.225617200000001E-3</v>
      </c>
      <c r="BJ114" s="146">
        <v>3.4709067E-3</v>
      </c>
      <c r="BK114" s="146">
        <v>0.197007342</v>
      </c>
      <c r="BL114" s="152">
        <v>6.4173316186762804E-3</v>
      </c>
      <c r="BM114" s="153">
        <v>2.1345021434454694E-3</v>
      </c>
      <c r="BN114" s="146">
        <v>6.4173316186762804E-3</v>
      </c>
      <c r="BO114" s="151">
        <v>2.1345021434454694E-3</v>
      </c>
      <c r="BP114" s="154">
        <v>3.4479517258914688E-3</v>
      </c>
      <c r="BQ114" s="155">
        <v>9.3799231394756468E-4</v>
      </c>
      <c r="BR114" s="156">
        <v>3.4479517258914688E-3</v>
      </c>
      <c r="BS114" s="155">
        <v>9.3799231394756468E-4</v>
      </c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</row>
    <row r="115" spans="1:170" ht="14.5" hidden="1" customHeight="1" x14ac:dyDescent="0.4">
      <c r="A115" s="135" t="s">
        <v>20</v>
      </c>
      <c r="B115" s="146">
        <v>3.1560419909652498E-2</v>
      </c>
      <c r="C115" s="147">
        <v>4.2985993625627286E-2</v>
      </c>
      <c r="D115" s="147">
        <v>1.0019491458128095E-2</v>
      </c>
      <c r="E115" s="148">
        <v>0.15180055161056774</v>
      </c>
      <c r="F115" s="148">
        <v>0.15180055161056774</v>
      </c>
      <c r="G115" s="148">
        <v>0.15180055161056774</v>
      </c>
      <c r="H115" s="148">
        <v>0.15180055161056774</v>
      </c>
      <c r="I115" s="148">
        <v>0.15180055161056774</v>
      </c>
      <c r="J115" s="149">
        <v>3.1560419909652498E-2</v>
      </c>
      <c r="K115" s="146">
        <v>4.2985993625627286E-2</v>
      </c>
      <c r="L115" s="146">
        <v>1.0019491458128095E-2</v>
      </c>
      <c r="M115" s="148">
        <v>0.15180055161056774</v>
      </c>
      <c r="N115" s="148">
        <v>0.15180055161056774</v>
      </c>
      <c r="O115" s="148">
        <v>0.15180055161056774</v>
      </c>
      <c r="P115" s="148">
        <v>0.15180055161056774</v>
      </c>
      <c r="Q115" s="150">
        <v>0.15180055161056774</v>
      </c>
      <c r="R115" s="146">
        <v>3.1E-2</v>
      </c>
      <c r="S115" s="146">
        <v>2.8400000000000002E-2</v>
      </c>
      <c r="T115" s="146">
        <v>3.2199999999999999E-2</v>
      </c>
      <c r="U115" s="147">
        <v>1.0500000000000001E-2</v>
      </c>
      <c r="V115" s="147">
        <v>1.06E-2</v>
      </c>
      <c r="W115" s="147">
        <v>7.1000000000000004E-3</v>
      </c>
      <c r="X115" s="147">
        <v>1.06E-2</v>
      </c>
      <c r="Y115" s="147">
        <v>0.01</v>
      </c>
      <c r="Z115" s="147">
        <v>8.9999999999999993E-3</v>
      </c>
      <c r="AA115" s="146">
        <v>0.49049999999999999</v>
      </c>
      <c r="AB115" s="146">
        <v>0.49049999999999999</v>
      </c>
      <c r="AC115" s="146">
        <v>0.49049999999999999</v>
      </c>
      <c r="AD115" s="146">
        <v>0.49049999999999999</v>
      </c>
      <c r="AE115" s="146">
        <v>0.49049999999999999</v>
      </c>
      <c r="AF115" s="146">
        <v>3.04236075265867E-2</v>
      </c>
      <c r="AG115" s="146">
        <v>3.04236075265867E-2</v>
      </c>
      <c r="AH115" s="146">
        <v>3.04236075265867E-2</v>
      </c>
      <c r="AI115" s="146">
        <v>3.04236075265867E-2</v>
      </c>
      <c r="AJ115" s="146">
        <v>3.04236075265867E-2</v>
      </c>
      <c r="AK115" s="146">
        <v>3.1E-2</v>
      </c>
      <c r="AL115" s="146">
        <v>2.8400000000000002E-2</v>
      </c>
      <c r="AM115" s="146">
        <v>3.2199999999999999E-2</v>
      </c>
      <c r="AN115" s="146">
        <v>1.0500000000000001E-2</v>
      </c>
      <c r="AO115" s="146">
        <v>1.06E-2</v>
      </c>
      <c r="AP115" s="146">
        <v>7.1000000000000004E-3</v>
      </c>
      <c r="AQ115" s="146">
        <v>1.06E-2</v>
      </c>
      <c r="AR115" s="146">
        <v>0.01</v>
      </c>
      <c r="AS115" s="146">
        <v>8.9999999999999993E-3</v>
      </c>
      <c r="AT115" s="146">
        <v>0.49049999999999999</v>
      </c>
      <c r="AU115" s="146">
        <v>0.49049999999999999</v>
      </c>
      <c r="AV115" s="146">
        <v>0.49049999999999999</v>
      </c>
      <c r="AW115" s="146">
        <v>0.49049999999999999</v>
      </c>
      <c r="AX115" s="146">
        <v>0.49049999999999999</v>
      </c>
      <c r="AY115" s="146">
        <v>3.04236075265867E-2</v>
      </c>
      <c r="AZ115" s="146">
        <v>3.04236075265867E-2</v>
      </c>
      <c r="BA115" s="146">
        <v>3.04236075265867E-2</v>
      </c>
      <c r="BB115" s="146">
        <v>3.04236075265867E-2</v>
      </c>
      <c r="BC115" s="146">
        <v>3.04236075265867E-2</v>
      </c>
      <c r="BD115" s="149">
        <v>3.1098800000000003E-2</v>
      </c>
      <c r="BE115" s="146">
        <v>7.6442000000000003E-3</v>
      </c>
      <c r="BF115" s="146">
        <v>9.9900000000000006E-3</v>
      </c>
      <c r="BG115" s="151">
        <v>0.48589923607526586</v>
      </c>
      <c r="BH115" s="146">
        <v>3.1098800000000003E-2</v>
      </c>
      <c r="BI115" s="146">
        <v>7.6442000000000003E-3</v>
      </c>
      <c r="BJ115" s="146">
        <v>9.9900000000000006E-3</v>
      </c>
      <c r="BK115" s="146">
        <v>0.48589923607526586</v>
      </c>
      <c r="BL115" s="152">
        <v>1.7927212014234872E-2</v>
      </c>
      <c r="BM115" s="153"/>
      <c r="BN115" s="146">
        <v>1.7927212014234872E-2</v>
      </c>
      <c r="BO115" s="151"/>
      <c r="BP115" s="154">
        <v>7.2396165493540292E-3</v>
      </c>
      <c r="BQ115" s="155"/>
      <c r="BR115" s="156">
        <v>7.2396165493540292E-3</v>
      </c>
      <c r="BS115" s="155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</row>
    <row r="116" spans="1:170" ht="14.5" hidden="1" customHeight="1" x14ac:dyDescent="0.4">
      <c r="A116" s="135" t="s">
        <v>21</v>
      </c>
      <c r="B116" s="146">
        <v>6.2197662385731498E-3</v>
      </c>
      <c r="C116" s="147">
        <v>1.3564425343132714E-3</v>
      </c>
      <c r="D116" s="147">
        <v>1.5020378742545679E-2</v>
      </c>
      <c r="E116" s="148">
        <v>9.4709109475105038E-2</v>
      </c>
      <c r="F116" s="148">
        <v>9.4709109475105038E-2</v>
      </c>
      <c r="G116" s="148">
        <v>9.4709109475105038E-2</v>
      </c>
      <c r="H116" s="148">
        <v>9.4709109475105038E-2</v>
      </c>
      <c r="I116" s="148">
        <v>9.4709109475105038E-2</v>
      </c>
      <c r="J116" s="149">
        <v>6.2197662385731498E-3</v>
      </c>
      <c r="K116" s="146">
        <v>1.3564425343132714E-3</v>
      </c>
      <c r="L116" s="146">
        <v>1.5020378742545679E-2</v>
      </c>
      <c r="M116" s="148">
        <v>9.4709109475105038E-2</v>
      </c>
      <c r="N116" s="148">
        <v>9.4709109475105038E-2</v>
      </c>
      <c r="O116" s="148">
        <v>9.4709109475105038E-2</v>
      </c>
      <c r="P116" s="148">
        <v>9.4709109475105038E-2</v>
      </c>
      <c r="Q116" s="150">
        <v>9.4709109475105038E-2</v>
      </c>
      <c r="R116" s="146">
        <v>6.1999999999999998E-3</v>
      </c>
      <c r="S116" s="146">
        <v>5.5999999999999999E-3</v>
      </c>
      <c r="T116" s="146">
        <v>6.4000000000000003E-3</v>
      </c>
      <c r="U116" s="147">
        <v>1E-3</v>
      </c>
      <c r="V116" s="147">
        <v>1E-3</v>
      </c>
      <c r="W116" s="147">
        <v>6.9999999999999999E-4</v>
      </c>
      <c r="X116" s="147">
        <v>1.1000000000000001E-3</v>
      </c>
      <c r="Y116" s="147">
        <v>1.4999999999999999E-2</v>
      </c>
      <c r="Z116" s="147">
        <v>1.35E-2</v>
      </c>
      <c r="AA116" s="146">
        <v>6.54E-2</v>
      </c>
      <c r="AB116" s="146">
        <v>6.54E-2</v>
      </c>
      <c r="AC116" s="146">
        <v>6.54E-2</v>
      </c>
      <c r="AD116" s="146">
        <v>6.54E-2</v>
      </c>
      <c r="AE116" s="146">
        <v>6.54E-2</v>
      </c>
      <c r="AF116" s="146">
        <v>8.7287343019349206E-2</v>
      </c>
      <c r="AG116" s="146">
        <v>8.7287343019349206E-2</v>
      </c>
      <c r="AH116" s="146">
        <v>8.7287343019349206E-2</v>
      </c>
      <c r="AI116" s="146">
        <v>8.7287343019349206E-2</v>
      </c>
      <c r="AJ116" s="146">
        <v>8.7287343019349206E-2</v>
      </c>
      <c r="AK116" s="146">
        <v>6.1999999999999998E-3</v>
      </c>
      <c r="AL116" s="146">
        <v>5.5999999999999999E-3</v>
      </c>
      <c r="AM116" s="146">
        <v>6.4000000000000003E-3</v>
      </c>
      <c r="AN116" s="146">
        <v>1E-3</v>
      </c>
      <c r="AO116" s="146">
        <v>1E-3</v>
      </c>
      <c r="AP116" s="146">
        <v>6.9999999999999999E-4</v>
      </c>
      <c r="AQ116" s="146">
        <v>1.1000000000000001E-3</v>
      </c>
      <c r="AR116" s="146">
        <v>1.4999999999999999E-2</v>
      </c>
      <c r="AS116" s="146">
        <v>1.35E-2</v>
      </c>
      <c r="AT116" s="146">
        <v>6.54E-2</v>
      </c>
      <c r="AU116" s="146">
        <v>6.54E-2</v>
      </c>
      <c r="AV116" s="146">
        <v>6.54E-2</v>
      </c>
      <c r="AW116" s="146">
        <v>6.54E-2</v>
      </c>
      <c r="AX116" s="146">
        <v>6.54E-2</v>
      </c>
      <c r="AY116" s="146">
        <v>8.7287343019349206E-2</v>
      </c>
      <c r="AZ116" s="146">
        <v>8.7287343019349206E-2</v>
      </c>
      <c r="BA116" s="146">
        <v>8.7287343019349206E-2</v>
      </c>
      <c r="BB116" s="146">
        <v>8.7287343019349206E-2</v>
      </c>
      <c r="BC116" s="146">
        <v>8.7287343019349206E-2</v>
      </c>
      <c r="BD116" s="149">
        <v>6.2088000000000004E-3</v>
      </c>
      <c r="BE116" s="146">
        <v>7.4829999999999992E-4</v>
      </c>
      <c r="BF116" s="146">
        <v>1.4984999999999998E-2</v>
      </c>
      <c r="BG116" s="151">
        <v>6.5618873430193486E-2</v>
      </c>
      <c r="BH116" s="146">
        <v>6.2088000000000004E-3</v>
      </c>
      <c r="BI116" s="146">
        <v>7.4829999999999992E-4</v>
      </c>
      <c r="BJ116" s="146">
        <v>1.4984999999999998E-2</v>
      </c>
      <c r="BK116" s="146">
        <v>6.5618873430193486E-2</v>
      </c>
      <c r="BL116" s="152">
        <v>5.1536164635327128E-3</v>
      </c>
      <c r="BM116" s="153"/>
      <c r="BN116" s="146">
        <v>5.1536164635327128E-3</v>
      </c>
      <c r="BO116" s="151"/>
      <c r="BP116" s="154">
        <v>4.8404831046414895E-3</v>
      </c>
      <c r="BQ116" s="155"/>
      <c r="BR116" s="156">
        <v>4.8404831046414895E-3</v>
      </c>
      <c r="BS116" s="155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</row>
    <row r="117" spans="1:170" ht="14.5" hidden="1" customHeight="1" x14ac:dyDescent="0.4">
      <c r="A117" s="135" t="s">
        <v>168</v>
      </c>
      <c r="B117" s="158">
        <v>839.8323619935577</v>
      </c>
      <c r="C117" s="159">
        <v>404.10088887585351</v>
      </c>
      <c r="D117" s="159">
        <v>947.25142501834841</v>
      </c>
      <c r="E117" s="160">
        <v>1616.9503507092265</v>
      </c>
      <c r="F117" s="160">
        <v>1607.7302539220216</v>
      </c>
      <c r="G117" s="160">
        <v>1649.0103660983675</v>
      </c>
      <c r="H117" s="160">
        <v>1585.8450023561691</v>
      </c>
      <c r="I117" s="160">
        <v>1486.6049423345141</v>
      </c>
      <c r="J117" s="161">
        <v>839.8323619935577</v>
      </c>
      <c r="K117" s="158">
        <v>404.10088887585351</v>
      </c>
      <c r="L117" s="158">
        <v>947.25142501834841</v>
      </c>
      <c r="M117" s="160">
        <v>1616.9503507092265</v>
      </c>
      <c r="N117" s="160">
        <v>1607.7302539220216</v>
      </c>
      <c r="O117" s="160">
        <v>1649.0103660983675</v>
      </c>
      <c r="P117" s="160">
        <v>1585.8450023561691</v>
      </c>
      <c r="Q117" s="162">
        <v>1486.6049423345141</v>
      </c>
      <c r="R117" s="158">
        <v>829.05777141896203</v>
      </c>
      <c r="S117" s="158">
        <v>763.81067657009658</v>
      </c>
      <c r="T117" s="158">
        <v>907.09292042103743</v>
      </c>
      <c r="U117" s="159">
        <v>595.40515580122576</v>
      </c>
      <c r="V117" s="159">
        <v>595.53526222979724</v>
      </c>
      <c r="W117" s="159">
        <v>368.42341052993532</v>
      </c>
      <c r="X117" s="159">
        <v>587.09240603932108</v>
      </c>
      <c r="Y117" s="159">
        <v>948.09324163049109</v>
      </c>
      <c r="Z117" s="159">
        <v>875.24306562594779</v>
      </c>
      <c r="AA117" s="158">
        <v>1622.6914271990713</v>
      </c>
      <c r="AB117" s="158">
        <v>1613.4296524253846</v>
      </c>
      <c r="AC117" s="158">
        <v>1654.8963648074496</v>
      </c>
      <c r="AD117" s="158">
        <v>1591.4454720478332</v>
      </c>
      <c r="AE117" s="158">
        <v>1491.756813060736</v>
      </c>
      <c r="AF117" s="158">
        <v>897.12964006260052</v>
      </c>
      <c r="AG117" s="158">
        <v>892.03566393707285</v>
      </c>
      <c r="AH117" s="158">
        <v>914.84235574720867</v>
      </c>
      <c r="AI117" s="158">
        <v>879.94436472941959</v>
      </c>
      <c r="AJ117" s="158">
        <v>825.11560228651626</v>
      </c>
      <c r="AK117" s="158">
        <v>829.05777141896203</v>
      </c>
      <c r="AL117" s="158">
        <v>763.81067657009658</v>
      </c>
      <c r="AM117" s="158">
        <v>907.09292042103743</v>
      </c>
      <c r="AN117" s="158">
        <v>595.40515580122576</v>
      </c>
      <c r="AO117" s="158">
        <v>595.53526222979724</v>
      </c>
      <c r="AP117" s="158">
        <v>368.42341052993532</v>
      </c>
      <c r="AQ117" s="158">
        <v>587.09240603932108</v>
      </c>
      <c r="AR117" s="158">
        <v>948.09324163049109</v>
      </c>
      <c r="AS117" s="158">
        <v>875.24306562594779</v>
      </c>
      <c r="AT117" s="158">
        <v>1622.6914271990713</v>
      </c>
      <c r="AU117" s="158">
        <v>1613.4296524253846</v>
      </c>
      <c r="AV117" s="158">
        <v>1654.8963648074496</v>
      </c>
      <c r="AW117" s="158">
        <v>1591.4454720478332</v>
      </c>
      <c r="AX117" s="158">
        <v>1491.756813060736</v>
      </c>
      <c r="AY117" s="158">
        <v>897.12964006260052</v>
      </c>
      <c r="AZ117" s="158">
        <v>892.03566393707285</v>
      </c>
      <c r="BA117" s="158">
        <v>914.84235574720867</v>
      </c>
      <c r="BB117" s="158">
        <v>879.94436472941959</v>
      </c>
      <c r="BC117" s="158">
        <v>825.11560228651626</v>
      </c>
      <c r="BD117" s="161">
        <v>840.25880217429199</v>
      </c>
      <c r="BE117" s="158">
        <v>404.21964802708493</v>
      </c>
      <c r="BF117" s="158">
        <v>947.36473987044565</v>
      </c>
      <c r="BG117" s="163">
        <v>-9.117098644445063</v>
      </c>
      <c r="BH117" s="158">
        <v>840.25880217429199</v>
      </c>
      <c r="BI117" s="158">
        <v>404.21964802708493</v>
      </c>
      <c r="BJ117" s="158">
        <v>947.36473987044565</v>
      </c>
      <c r="BK117" s="158">
        <v>-9.117098644445063</v>
      </c>
      <c r="BL117" s="164">
        <v>413.3197510040942</v>
      </c>
      <c r="BM117" s="165"/>
      <c r="BN117" s="158">
        <v>413.3197510040942</v>
      </c>
      <c r="BO117" s="163"/>
      <c r="BP117" s="166">
        <v>413.38887049063874</v>
      </c>
      <c r="BQ117" s="167"/>
      <c r="BR117" s="168">
        <v>413.38887049063874</v>
      </c>
      <c r="BS117" s="167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</row>
    <row r="118" spans="1:170" ht="14.5" hidden="1" customHeight="1" x14ac:dyDescent="0.4">
      <c r="A118" s="136" t="s">
        <v>169</v>
      </c>
      <c r="B118" s="169"/>
      <c r="C118" s="170"/>
      <c r="D118" s="170"/>
      <c r="E118" s="171">
        <v>-1624.5529079721516</v>
      </c>
      <c r="F118" s="171">
        <v>-1615.3328111849466</v>
      </c>
      <c r="G118" s="171">
        <v>-1656.6129233612926</v>
      </c>
      <c r="H118" s="171">
        <v>-1593.4475596190941</v>
      </c>
      <c r="I118" s="171">
        <v>-1494.2074995974392</v>
      </c>
      <c r="J118" s="172"/>
      <c r="K118" s="169"/>
      <c r="L118" s="169"/>
      <c r="M118" s="171">
        <v>-1624.5529079721516</v>
      </c>
      <c r="N118" s="171">
        <v>-1615.3328111849466</v>
      </c>
      <c r="O118" s="171">
        <v>-1656.6129233612926</v>
      </c>
      <c r="P118" s="171">
        <v>-1593.4475596190941</v>
      </c>
      <c r="Q118" s="173">
        <v>-1494.2074995974392</v>
      </c>
      <c r="R118" s="169"/>
      <c r="S118" s="169"/>
      <c r="T118" s="169"/>
      <c r="U118" s="170"/>
      <c r="V118" s="170"/>
      <c r="W118" s="170"/>
      <c r="X118" s="170"/>
      <c r="Y118" s="170"/>
      <c r="Z118" s="170"/>
      <c r="AA118" s="169">
        <v>-1631.8964419609761</v>
      </c>
      <c r="AB118" s="169">
        <v>-1622.6346671872893</v>
      </c>
      <c r="AC118" s="169">
        <v>-1664.1013795693543</v>
      </c>
      <c r="AD118" s="169">
        <v>-1600.6504868097379</v>
      </c>
      <c r="AE118" s="169">
        <v>-1500.9618278226408</v>
      </c>
      <c r="AF118" s="169">
        <v>-897.5430430785367</v>
      </c>
      <c r="AG118" s="169">
        <v>-892.44906695300904</v>
      </c>
      <c r="AH118" s="169">
        <v>-915.25575876314485</v>
      </c>
      <c r="AI118" s="169">
        <v>-880.35776774535577</v>
      </c>
      <c r="AJ118" s="169">
        <v>-825.52900530245245</v>
      </c>
      <c r="AK118" s="169"/>
      <c r="AL118" s="169"/>
      <c r="AM118" s="169"/>
      <c r="AN118" s="169"/>
      <c r="AO118" s="169"/>
      <c r="AP118" s="169"/>
      <c r="AQ118" s="169"/>
      <c r="AR118" s="169"/>
      <c r="AS118" s="169"/>
      <c r="AT118" s="169">
        <v>-1631.8964419609761</v>
      </c>
      <c r="AU118" s="169">
        <v>-1622.6346671872893</v>
      </c>
      <c r="AV118" s="169">
        <v>-1664.1013795693543</v>
      </c>
      <c r="AW118" s="169">
        <v>-1600.6504868097379</v>
      </c>
      <c r="AX118" s="169">
        <v>-1500.9618278226408</v>
      </c>
      <c r="AY118" s="169">
        <v>-897.5430430785367</v>
      </c>
      <c r="AZ118" s="169">
        <v>-892.44906695300904</v>
      </c>
      <c r="BA118" s="169">
        <v>-915.25575876314485</v>
      </c>
      <c r="BB118" s="169">
        <v>-880.35776774535577</v>
      </c>
      <c r="BC118" s="169">
        <v>-825.52900530245245</v>
      </c>
      <c r="BD118" s="172"/>
      <c r="BE118" s="169"/>
      <c r="BF118" s="169"/>
      <c r="BG118" s="174"/>
      <c r="BH118" s="169"/>
      <c r="BI118" s="169"/>
      <c r="BJ118" s="169"/>
      <c r="BK118" s="169"/>
      <c r="BL118" s="175"/>
      <c r="BM118" s="176"/>
      <c r="BN118" s="169"/>
      <c r="BO118" s="174"/>
      <c r="BP118" s="177"/>
      <c r="BQ118" s="178"/>
      <c r="BR118" s="179"/>
      <c r="BS118" s="178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</row>
    <row r="119" spans="1:170" ht="14.5" hidden="1" customHeight="1" x14ac:dyDescent="0.4">
      <c r="A119" s="4" t="s">
        <v>170</v>
      </c>
      <c r="BG119" s="117"/>
      <c r="BR119" s="180"/>
      <c r="BS119" s="180"/>
      <c r="BT119" s="118"/>
      <c r="BU119" s="118"/>
      <c r="BV119" s="118"/>
      <c r="BW119" s="118"/>
      <c r="BX119" s="118"/>
      <c r="BY119" s="118"/>
      <c r="BZ119" s="118"/>
      <c r="CA119" s="118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</row>
    <row r="120" spans="1:170" ht="38.25" hidden="1" customHeight="1" x14ac:dyDescent="0.4">
      <c r="A120" s="134"/>
      <c r="B120" s="988" t="s">
        <v>287</v>
      </c>
      <c r="C120" s="990"/>
      <c r="D120" s="988" t="s">
        <v>288</v>
      </c>
      <c r="E120" s="990"/>
      <c r="F120" s="988" t="s">
        <v>171</v>
      </c>
      <c r="G120" s="990"/>
      <c r="H120" s="988" t="s">
        <v>172</v>
      </c>
      <c r="I120" s="990"/>
      <c r="J120" s="988" t="s">
        <v>173</v>
      </c>
      <c r="K120" s="990"/>
      <c r="L120" s="988" t="s">
        <v>174</v>
      </c>
      <c r="M120" s="990"/>
      <c r="N120" s="988" t="s">
        <v>175</v>
      </c>
      <c r="O120" s="990"/>
      <c r="P120" s="988" t="s">
        <v>176</v>
      </c>
      <c r="Q120" s="990"/>
      <c r="R120" s="988" t="s">
        <v>177</v>
      </c>
      <c r="S120" s="990"/>
      <c r="T120" s="988" t="s">
        <v>178</v>
      </c>
      <c r="U120" s="990"/>
      <c r="V120" s="988" t="s">
        <v>179</v>
      </c>
      <c r="W120" s="990"/>
      <c r="X120" s="988" t="s">
        <v>180</v>
      </c>
      <c r="Y120" s="990"/>
      <c r="Z120" s="988" t="s">
        <v>181</v>
      </c>
      <c r="AA120" s="990"/>
      <c r="AB120" s="988" t="s">
        <v>182</v>
      </c>
      <c r="AC120" s="990"/>
      <c r="AD120" s="988" t="s">
        <v>183</v>
      </c>
      <c r="AE120" s="990"/>
      <c r="AF120" s="988" t="s">
        <v>184</v>
      </c>
      <c r="AG120" s="990"/>
      <c r="AH120" s="988" t="s">
        <v>185</v>
      </c>
      <c r="AI120" s="990"/>
      <c r="AJ120" s="988" t="s">
        <v>186</v>
      </c>
      <c r="AK120" s="990"/>
      <c r="AL120" s="988" t="s">
        <v>187</v>
      </c>
      <c r="AM120" s="990"/>
      <c r="AN120" s="988" t="s">
        <v>188</v>
      </c>
      <c r="AO120" s="990"/>
      <c r="AP120" s="988" t="s">
        <v>189</v>
      </c>
      <c r="AQ120" s="990"/>
      <c r="AR120" s="988" t="s">
        <v>190</v>
      </c>
      <c r="AS120" s="990"/>
      <c r="AT120" s="988" t="s">
        <v>191</v>
      </c>
      <c r="AU120" s="990"/>
      <c r="AV120" s="988" t="s">
        <v>192</v>
      </c>
      <c r="AW120" s="990"/>
      <c r="AX120" s="988" t="s">
        <v>193</v>
      </c>
      <c r="AY120" s="990"/>
      <c r="AZ120" s="982" t="s">
        <v>194</v>
      </c>
      <c r="BA120" s="984"/>
      <c r="BB120" s="988" t="s">
        <v>195</v>
      </c>
      <c r="BC120" s="990"/>
      <c r="BD120" s="988" t="s">
        <v>196</v>
      </c>
      <c r="BE120" s="990"/>
      <c r="BG120" s="117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</row>
    <row r="121" spans="1:170" ht="14.5" hidden="1" customHeight="1" x14ac:dyDescent="0.4">
      <c r="A121" s="136"/>
      <c r="B121" s="181" t="s">
        <v>166</v>
      </c>
      <c r="C121" s="182" t="s">
        <v>167</v>
      </c>
      <c r="D121" s="181" t="s">
        <v>166</v>
      </c>
      <c r="E121" s="182" t="s">
        <v>167</v>
      </c>
      <c r="F121" s="181" t="s">
        <v>166</v>
      </c>
      <c r="G121" s="182" t="s">
        <v>167</v>
      </c>
      <c r="H121" s="181" t="s">
        <v>166</v>
      </c>
      <c r="I121" s="182" t="s">
        <v>167</v>
      </c>
      <c r="J121" s="181" t="s">
        <v>166</v>
      </c>
      <c r="K121" s="182" t="s">
        <v>167</v>
      </c>
      <c r="L121" s="181" t="s">
        <v>166</v>
      </c>
      <c r="M121" s="182" t="s">
        <v>167</v>
      </c>
      <c r="N121" s="181" t="s">
        <v>166</v>
      </c>
      <c r="O121" s="182" t="s">
        <v>167</v>
      </c>
      <c r="P121" s="181" t="s">
        <v>166</v>
      </c>
      <c r="Q121" s="182" t="s">
        <v>167</v>
      </c>
      <c r="R121" s="181" t="s">
        <v>166</v>
      </c>
      <c r="S121" s="182" t="s">
        <v>167</v>
      </c>
      <c r="T121" s="181" t="s">
        <v>166</v>
      </c>
      <c r="U121" s="182" t="s">
        <v>167</v>
      </c>
      <c r="V121" s="181" t="s">
        <v>166</v>
      </c>
      <c r="W121" s="182" t="s">
        <v>167</v>
      </c>
      <c r="X121" s="181" t="s">
        <v>166</v>
      </c>
      <c r="Y121" s="182" t="s">
        <v>167</v>
      </c>
      <c r="Z121" s="181" t="s">
        <v>166</v>
      </c>
      <c r="AA121" s="182" t="s">
        <v>167</v>
      </c>
      <c r="AB121" s="181" t="s">
        <v>166</v>
      </c>
      <c r="AC121" s="182" t="s">
        <v>167</v>
      </c>
      <c r="AD121" s="181" t="s">
        <v>166</v>
      </c>
      <c r="AE121" s="182" t="s">
        <v>167</v>
      </c>
      <c r="AF121" s="181" t="s">
        <v>166</v>
      </c>
      <c r="AG121" s="182" t="s">
        <v>167</v>
      </c>
      <c r="AH121" s="181" t="s">
        <v>166</v>
      </c>
      <c r="AI121" s="182" t="s">
        <v>167</v>
      </c>
      <c r="AJ121" s="181" t="s">
        <v>166</v>
      </c>
      <c r="AK121" s="182" t="s">
        <v>167</v>
      </c>
      <c r="AL121" s="181" t="s">
        <v>166</v>
      </c>
      <c r="AM121" s="182" t="s">
        <v>167</v>
      </c>
      <c r="AN121" s="181" t="s">
        <v>166</v>
      </c>
      <c r="AO121" s="182" t="s">
        <v>167</v>
      </c>
      <c r="AP121" s="181" t="s">
        <v>166</v>
      </c>
      <c r="AQ121" s="182" t="s">
        <v>167</v>
      </c>
      <c r="AR121" s="181" t="s">
        <v>166</v>
      </c>
      <c r="AS121" s="182" t="s">
        <v>167</v>
      </c>
      <c r="AT121" s="181" t="s">
        <v>166</v>
      </c>
      <c r="AU121" s="182" t="s">
        <v>167</v>
      </c>
      <c r="AV121" s="181" t="s">
        <v>166</v>
      </c>
      <c r="AW121" s="182" t="s">
        <v>167</v>
      </c>
      <c r="AX121" s="181" t="s">
        <v>166</v>
      </c>
      <c r="AY121" s="182" t="s">
        <v>167</v>
      </c>
      <c r="AZ121" s="183" t="s">
        <v>166</v>
      </c>
      <c r="BA121" s="184" t="s">
        <v>167</v>
      </c>
      <c r="BB121" s="181" t="s">
        <v>166</v>
      </c>
      <c r="BC121" s="182" t="s">
        <v>167</v>
      </c>
      <c r="BD121" s="181" t="s">
        <v>166</v>
      </c>
      <c r="BE121" s="182" t="s">
        <v>167</v>
      </c>
      <c r="BG121" s="117"/>
      <c r="BR121" s="118"/>
      <c r="BS121" s="118"/>
      <c r="BT121" s="118"/>
      <c r="BU121" s="118"/>
      <c r="BV121" s="118"/>
      <c r="BW121" s="118"/>
      <c r="BX121" s="118"/>
      <c r="BY121" s="118"/>
      <c r="BZ121" s="118"/>
      <c r="CA121" s="118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</row>
    <row r="122" spans="1:170" ht="14.5" hidden="1" customHeight="1" x14ac:dyDescent="0.4">
      <c r="A122" s="135" t="s">
        <v>12</v>
      </c>
      <c r="B122" s="154">
        <v>7.8080579260253859E-3</v>
      </c>
      <c r="C122" s="155">
        <v>2.4512354594261E-3</v>
      </c>
      <c r="D122" s="154">
        <v>7.8080579260253859E-3</v>
      </c>
      <c r="E122" s="155">
        <v>2.4512354594261E-3</v>
      </c>
      <c r="F122" s="154">
        <v>1.67828E-2</v>
      </c>
      <c r="G122" s="155">
        <v>1.6782800000000002E-4</v>
      </c>
      <c r="H122" s="154">
        <v>1.4392200000000008E-2</v>
      </c>
      <c r="I122" s="155">
        <v>4.5047586000000021E-3</v>
      </c>
      <c r="J122" s="154">
        <v>8.5230000000000011E-3</v>
      </c>
      <c r="K122" s="155">
        <v>3.2387400000000004E-3</v>
      </c>
      <c r="L122" s="154">
        <v>0.133657</v>
      </c>
      <c r="M122" s="155">
        <v>1.737541E-3</v>
      </c>
      <c r="N122" s="154">
        <v>0</v>
      </c>
      <c r="O122" s="155">
        <v>0</v>
      </c>
      <c r="P122" s="154">
        <v>0</v>
      </c>
      <c r="Q122" s="155">
        <v>0</v>
      </c>
      <c r="R122" s="185">
        <v>2.0400000000000001E-2</v>
      </c>
      <c r="S122" s="186">
        <v>2.0400000000000003E-4</v>
      </c>
      <c r="T122" s="185">
        <v>1.14E-2</v>
      </c>
      <c r="U122" s="186">
        <v>1.1400000000000001E-4</v>
      </c>
      <c r="V122" s="185">
        <v>2.8E-3</v>
      </c>
      <c r="W122" s="187">
        <v>2.8E-5</v>
      </c>
      <c r="X122" s="154">
        <v>3.04E-2</v>
      </c>
      <c r="Y122" s="155">
        <v>9.5151999999999997E-3</v>
      </c>
      <c r="Z122" s="154">
        <v>1.06E-2</v>
      </c>
      <c r="AA122" s="155">
        <v>3.3178000000000001E-3</v>
      </c>
      <c r="AB122" s="154">
        <v>1.6999999999999999E-3</v>
      </c>
      <c r="AC122" s="155">
        <v>5.3209999999999998E-4</v>
      </c>
      <c r="AD122" s="156">
        <v>1.071</v>
      </c>
      <c r="AE122" s="156">
        <v>0.33522299999999999</v>
      </c>
      <c r="AF122" s="154">
        <v>8.6E-3</v>
      </c>
      <c r="AG122" s="155">
        <v>3.2680000000000001E-3</v>
      </c>
      <c r="AH122" s="154">
        <v>8.9999999999999998E-4</v>
      </c>
      <c r="AI122" s="155">
        <v>3.4200000000000002E-4</v>
      </c>
      <c r="AJ122" s="154">
        <v>0.1343</v>
      </c>
      <c r="AK122" s="155">
        <v>1.7458999999999999E-3</v>
      </c>
      <c r="AL122" s="154">
        <v>0.1343</v>
      </c>
      <c r="AM122" s="155">
        <v>1.7458999999999999E-3</v>
      </c>
      <c r="AN122" s="154">
        <v>0.1343</v>
      </c>
      <c r="AO122" s="155">
        <v>1.7458999999999999E-3</v>
      </c>
      <c r="AP122" s="154">
        <v>0.1343</v>
      </c>
      <c r="AQ122" s="155">
        <v>1.7458999999999999E-3</v>
      </c>
      <c r="AR122" s="154">
        <v>0.1343</v>
      </c>
      <c r="AS122" s="155">
        <v>1.7458999999999999E-3</v>
      </c>
      <c r="AT122" s="154">
        <v>7.0000000000000007E-2</v>
      </c>
      <c r="AU122" s="155">
        <v>9.1E-4</v>
      </c>
      <c r="AV122" s="154">
        <v>7.0000000000000007E-2</v>
      </c>
      <c r="AW122" s="155">
        <v>9.1E-4</v>
      </c>
      <c r="AX122" s="154">
        <v>7.0000000000000007E-2</v>
      </c>
      <c r="AY122" s="155">
        <v>9.1E-4</v>
      </c>
      <c r="AZ122" s="149">
        <v>7.0000000000000007E-2</v>
      </c>
      <c r="BA122" s="151">
        <v>9.1E-4</v>
      </c>
      <c r="BB122" s="154">
        <v>7.0000000000000007E-2</v>
      </c>
      <c r="BC122" s="155">
        <v>9.1E-4</v>
      </c>
      <c r="BD122" s="154">
        <v>0</v>
      </c>
      <c r="BE122" s="155">
        <v>0</v>
      </c>
      <c r="BG122" s="117"/>
      <c r="BR122" s="118"/>
      <c r="BS122" s="118"/>
      <c r="BT122" s="118"/>
      <c r="BU122" s="118"/>
      <c r="BV122" s="118"/>
      <c r="BW122" s="118"/>
      <c r="BX122" s="118"/>
      <c r="BY122" s="118"/>
      <c r="BZ122" s="118"/>
      <c r="CA122" s="118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</row>
    <row r="123" spans="1:170" ht="14.5" hidden="1" customHeight="1" x14ac:dyDescent="0.4">
      <c r="A123" s="135" t="s">
        <v>13</v>
      </c>
      <c r="B123" s="154">
        <v>9.10641636168424E-2</v>
      </c>
      <c r="C123" s="155">
        <v>2.4617013357396422E-2</v>
      </c>
      <c r="D123" s="154">
        <v>9.10641636168424E-2</v>
      </c>
      <c r="E123" s="155">
        <v>2.4617013357396422E-2</v>
      </c>
      <c r="F123" s="154">
        <v>0.12638179999999999</v>
      </c>
      <c r="G123" s="155">
        <v>1.2638179999999999E-3</v>
      </c>
      <c r="H123" s="154">
        <v>0.17467980000000002</v>
      </c>
      <c r="I123" s="155">
        <v>5.4674777400000006E-2</v>
      </c>
      <c r="J123" s="154">
        <v>5.5591000000000002E-2</v>
      </c>
      <c r="K123" s="155">
        <v>2.112458E-2</v>
      </c>
      <c r="L123" s="154">
        <v>4.6863799999999998</v>
      </c>
      <c r="M123" s="155">
        <v>6.0922939999999995E-2</v>
      </c>
      <c r="N123" s="154">
        <v>0</v>
      </c>
      <c r="O123" s="155">
        <v>0</v>
      </c>
      <c r="P123" s="154">
        <v>0</v>
      </c>
      <c r="Q123" s="155">
        <v>0</v>
      </c>
      <c r="R123" s="154">
        <v>0.158</v>
      </c>
      <c r="S123" s="156">
        <v>1.58E-3</v>
      </c>
      <c r="T123" s="154">
        <v>3.0099999999999998E-2</v>
      </c>
      <c r="U123" s="156">
        <v>3.01E-4</v>
      </c>
      <c r="V123" s="154">
        <v>1.66E-2</v>
      </c>
      <c r="W123" s="155">
        <v>1.66E-4</v>
      </c>
      <c r="X123" s="154">
        <v>0.45800000000000002</v>
      </c>
      <c r="Y123" s="155">
        <v>0.14335400000000001</v>
      </c>
      <c r="Z123" s="154">
        <v>0.4143</v>
      </c>
      <c r="AA123" s="155">
        <v>0.12967590000000001</v>
      </c>
      <c r="AB123" s="154">
        <v>9.0200000000000002E-2</v>
      </c>
      <c r="AC123" s="155">
        <v>2.82326E-2</v>
      </c>
      <c r="AD123" s="156">
        <v>3.6839</v>
      </c>
      <c r="AE123" s="156">
        <v>1.1530606999999999</v>
      </c>
      <c r="AF123" s="154">
        <v>5.6000000000000001E-2</v>
      </c>
      <c r="AG123" s="155">
        <v>2.128E-2</v>
      </c>
      <c r="AH123" s="154">
        <v>1.5100000000000001E-2</v>
      </c>
      <c r="AI123" s="155">
        <v>5.738E-3</v>
      </c>
      <c r="AJ123" s="154">
        <v>4.7329999999999997</v>
      </c>
      <c r="AK123" s="155">
        <v>6.1528999999999993E-2</v>
      </c>
      <c r="AL123" s="154">
        <v>4.7329999999999997</v>
      </c>
      <c r="AM123" s="155">
        <v>6.1528999999999993E-2</v>
      </c>
      <c r="AN123" s="154">
        <v>4.7329999999999997</v>
      </c>
      <c r="AO123" s="155">
        <v>6.1528999999999993E-2</v>
      </c>
      <c r="AP123" s="154">
        <v>4.7329999999999997</v>
      </c>
      <c r="AQ123" s="155">
        <v>6.1528999999999993E-2</v>
      </c>
      <c r="AR123" s="154">
        <v>4.7329999999999997</v>
      </c>
      <c r="AS123" s="155">
        <v>6.1528999999999993E-2</v>
      </c>
      <c r="AT123" s="154">
        <v>7.0999999999999994E-2</v>
      </c>
      <c r="AU123" s="155">
        <v>9.2299999999999988E-4</v>
      </c>
      <c r="AV123" s="154">
        <v>7.0999999999999994E-2</v>
      </c>
      <c r="AW123" s="155">
        <v>9.2299999999999988E-4</v>
      </c>
      <c r="AX123" s="154">
        <v>7.0999999999999994E-2</v>
      </c>
      <c r="AY123" s="155">
        <v>9.2299999999999988E-4</v>
      </c>
      <c r="AZ123" s="149">
        <v>7.0999999999999994E-2</v>
      </c>
      <c r="BA123" s="151">
        <v>9.2299999999999988E-4</v>
      </c>
      <c r="BB123" s="154">
        <v>7.0999999999999994E-2</v>
      </c>
      <c r="BC123" s="155">
        <v>9.2299999999999988E-4</v>
      </c>
      <c r="BD123" s="154">
        <v>0</v>
      </c>
      <c r="BE123" s="155">
        <v>0</v>
      </c>
      <c r="BG123" s="117"/>
      <c r="BR123" s="118"/>
      <c r="BS123" s="118"/>
      <c r="BT123" s="118"/>
      <c r="BU123" s="118"/>
      <c r="BV123" s="118"/>
      <c r="BW123" s="118"/>
      <c r="BX123" s="118"/>
      <c r="BY123" s="118"/>
      <c r="BZ123" s="118"/>
      <c r="CA123" s="118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</row>
    <row r="124" spans="1:170" ht="14.5" hidden="1" customHeight="1" x14ac:dyDescent="0.4">
      <c r="A124" s="135" t="s">
        <v>14</v>
      </c>
      <c r="B124" s="154">
        <v>0.19408933425114139</v>
      </c>
      <c r="C124" s="155">
        <v>6.1846557081467149E-2</v>
      </c>
      <c r="D124" s="154">
        <v>0.19408933425114139</v>
      </c>
      <c r="E124" s="155">
        <v>6.1846557081467149E-2</v>
      </c>
      <c r="F124" s="154">
        <v>3.9688589999999997</v>
      </c>
      <c r="G124" s="155">
        <v>3.9688589999999996E-2</v>
      </c>
      <c r="H124" s="154">
        <v>0.20969190000000004</v>
      </c>
      <c r="I124" s="155">
        <v>6.5633564700000008E-2</v>
      </c>
      <c r="J124" s="154">
        <v>0.36063100000000003</v>
      </c>
      <c r="K124" s="155">
        <v>0.13703978000000003</v>
      </c>
      <c r="L124" s="154">
        <v>0.91405499999999995</v>
      </c>
      <c r="M124" s="155">
        <v>1.1882714999999999E-2</v>
      </c>
      <c r="N124" s="154">
        <v>0</v>
      </c>
      <c r="O124" s="155">
        <v>0</v>
      </c>
      <c r="P124" s="154">
        <v>0</v>
      </c>
      <c r="Q124" s="155">
        <v>0</v>
      </c>
      <c r="R124" s="154">
        <v>4.2263999999999999</v>
      </c>
      <c r="S124" s="156">
        <v>4.2264000000000003E-2</v>
      </c>
      <c r="T124" s="154">
        <v>4.532</v>
      </c>
      <c r="U124" s="156">
        <v>4.5319999999999999E-2</v>
      </c>
      <c r="V124" s="154">
        <v>2.7341000000000002</v>
      </c>
      <c r="W124" s="155">
        <v>2.7341000000000004E-2</v>
      </c>
      <c r="X124" s="154">
        <v>0.82199999999999995</v>
      </c>
      <c r="Y124" s="155">
        <v>0.25728599999999996</v>
      </c>
      <c r="Z124" s="154">
        <v>0.32079999999999997</v>
      </c>
      <c r="AA124" s="155">
        <v>0.1004104</v>
      </c>
      <c r="AB124" s="154">
        <v>0.1081</v>
      </c>
      <c r="AC124" s="155">
        <v>3.3835299999999999E-2</v>
      </c>
      <c r="AD124" s="156">
        <v>2.9741</v>
      </c>
      <c r="AE124" s="156">
        <v>0.93089330000000003</v>
      </c>
      <c r="AF124" s="154">
        <v>0.3619</v>
      </c>
      <c r="AG124" s="155">
        <v>0.13752200000000001</v>
      </c>
      <c r="AH124" s="154">
        <v>0.23499999999999999</v>
      </c>
      <c r="AI124" s="155">
        <v>8.929999999999999E-2</v>
      </c>
      <c r="AJ124" s="154">
        <v>0.92249999999999999</v>
      </c>
      <c r="AK124" s="155">
        <v>1.19925E-2</v>
      </c>
      <c r="AL124" s="154">
        <v>0.92249999999999999</v>
      </c>
      <c r="AM124" s="155">
        <v>1.19925E-2</v>
      </c>
      <c r="AN124" s="154">
        <v>0.92249999999999999</v>
      </c>
      <c r="AO124" s="155">
        <v>1.19925E-2</v>
      </c>
      <c r="AP124" s="154">
        <v>0.92249999999999999</v>
      </c>
      <c r="AQ124" s="155">
        <v>1.19925E-2</v>
      </c>
      <c r="AR124" s="154">
        <v>0.92249999999999999</v>
      </c>
      <c r="AS124" s="155">
        <v>1.19925E-2</v>
      </c>
      <c r="AT124" s="154">
        <v>7.8E-2</v>
      </c>
      <c r="AU124" s="155">
        <v>1.0139999999999999E-3</v>
      </c>
      <c r="AV124" s="154">
        <v>7.8E-2</v>
      </c>
      <c r="AW124" s="155">
        <v>1.0139999999999999E-3</v>
      </c>
      <c r="AX124" s="154">
        <v>7.8E-2</v>
      </c>
      <c r="AY124" s="155">
        <v>1.0139999999999999E-3</v>
      </c>
      <c r="AZ124" s="149">
        <v>7.8E-2</v>
      </c>
      <c r="BA124" s="151">
        <v>1.0139999999999999E-3</v>
      </c>
      <c r="BB124" s="154">
        <v>7.8E-2</v>
      </c>
      <c r="BC124" s="155">
        <v>1.0139999999999999E-3</v>
      </c>
      <c r="BD124" s="154">
        <v>0</v>
      </c>
      <c r="BE124" s="155">
        <v>0</v>
      </c>
      <c r="BG124" s="117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</row>
    <row r="125" spans="1:170" ht="14.5" hidden="1" customHeight="1" x14ac:dyDescent="0.4">
      <c r="A125" s="135" t="s">
        <v>15</v>
      </c>
      <c r="B125" s="154">
        <v>2.896463745054257E-2</v>
      </c>
      <c r="C125" s="155">
        <v>7.9219422177110813E-3</v>
      </c>
      <c r="D125" s="154">
        <v>2.896463745054257E-2</v>
      </c>
      <c r="E125" s="155">
        <v>7.9219422177110813E-3</v>
      </c>
      <c r="F125" s="154">
        <v>0.16208939999999999</v>
      </c>
      <c r="G125" s="155">
        <v>1.6208939999999999E-3</v>
      </c>
      <c r="H125" s="154">
        <v>1.0523400000000002E-2</v>
      </c>
      <c r="I125" s="155">
        <v>3.2938242000000008E-3</v>
      </c>
      <c r="J125" s="154">
        <v>6.1069999999999999E-2</v>
      </c>
      <c r="K125" s="155">
        <v>2.3206600000000001E-2</v>
      </c>
      <c r="L125" s="154">
        <v>2.0731019999999996</v>
      </c>
      <c r="M125" s="155">
        <v>2.6950325999999993E-2</v>
      </c>
      <c r="N125" s="154">
        <v>0</v>
      </c>
      <c r="O125" s="155">
        <v>0</v>
      </c>
      <c r="P125" s="154">
        <v>0</v>
      </c>
      <c r="Q125" s="155">
        <v>0</v>
      </c>
      <c r="R125" s="154">
        <v>0.1694</v>
      </c>
      <c r="S125" s="156">
        <v>1.694E-3</v>
      </c>
      <c r="T125" s="154">
        <v>8.0999999999999996E-3</v>
      </c>
      <c r="U125" s="156">
        <v>8.1000000000000004E-5</v>
      </c>
      <c r="V125" s="154">
        <v>0.17</v>
      </c>
      <c r="W125" s="155">
        <v>1.7000000000000001E-3</v>
      </c>
      <c r="X125" s="154">
        <v>4.0500000000000001E-2</v>
      </c>
      <c r="Y125" s="155">
        <v>1.26765E-2</v>
      </c>
      <c r="Z125" s="154">
        <v>3.5900000000000001E-2</v>
      </c>
      <c r="AA125" s="155">
        <v>1.1236700000000001E-2</v>
      </c>
      <c r="AB125" s="154">
        <v>8.0000000000000004E-4</v>
      </c>
      <c r="AC125" s="155">
        <v>2.5040000000000001E-4</v>
      </c>
      <c r="AD125" s="156">
        <v>0.4551</v>
      </c>
      <c r="AE125" s="156">
        <v>0.1424463</v>
      </c>
      <c r="AF125" s="154">
        <v>6.1400000000000003E-2</v>
      </c>
      <c r="AG125" s="155">
        <v>2.3332000000000002E-2</v>
      </c>
      <c r="AH125" s="154">
        <v>2.8400000000000002E-2</v>
      </c>
      <c r="AI125" s="155">
        <v>1.0792000000000001E-2</v>
      </c>
      <c r="AJ125" s="154">
        <v>2.0937999999999999</v>
      </c>
      <c r="AK125" s="155">
        <v>2.7219399999999998E-2</v>
      </c>
      <c r="AL125" s="154">
        <v>2.0937999999999999</v>
      </c>
      <c r="AM125" s="155">
        <v>2.7219399999999998E-2</v>
      </c>
      <c r="AN125" s="154">
        <v>2.0937999999999999</v>
      </c>
      <c r="AO125" s="155">
        <v>2.7219399999999998E-2</v>
      </c>
      <c r="AP125" s="154">
        <v>2.0937999999999999</v>
      </c>
      <c r="AQ125" s="155">
        <v>2.7219399999999998E-2</v>
      </c>
      <c r="AR125" s="154">
        <v>2.0937999999999999</v>
      </c>
      <c r="AS125" s="155">
        <v>2.7219399999999998E-2</v>
      </c>
      <c r="AT125" s="154">
        <v>2.4E-2</v>
      </c>
      <c r="AU125" s="155">
        <v>3.1199999999999999E-4</v>
      </c>
      <c r="AV125" s="154">
        <v>2.4E-2</v>
      </c>
      <c r="AW125" s="155">
        <v>3.1199999999999999E-4</v>
      </c>
      <c r="AX125" s="154">
        <v>2.4E-2</v>
      </c>
      <c r="AY125" s="155">
        <v>3.1199999999999999E-4</v>
      </c>
      <c r="AZ125" s="149">
        <v>2.4E-2</v>
      </c>
      <c r="BA125" s="151">
        <v>3.1199999999999999E-4</v>
      </c>
      <c r="BB125" s="154">
        <v>2.4E-2</v>
      </c>
      <c r="BC125" s="155">
        <v>3.1199999999999999E-4</v>
      </c>
      <c r="BD125" s="154">
        <v>0</v>
      </c>
      <c r="BE125" s="155">
        <v>0</v>
      </c>
      <c r="BG125" s="117"/>
      <c r="BR125" s="118"/>
      <c r="BS125" s="118"/>
      <c r="BT125" s="118"/>
      <c r="BU125" s="118"/>
      <c r="BV125" s="118"/>
      <c r="BW125" s="118"/>
      <c r="BX125" s="118"/>
      <c r="BY125" s="118"/>
      <c r="BZ125" s="118"/>
      <c r="CA125" s="118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</row>
    <row r="126" spans="1:170" ht="14.5" hidden="1" customHeight="1" x14ac:dyDescent="0.4">
      <c r="A126" s="157" t="s">
        <v>16</v>
      </c>
      <c r="B126" s="149">
        <v>1.847085099651561E-2</v>
      </c>
      <c r="C126" s="151">
        <v>5.8494381958430026E-3</v>
      </c>
      <c r="D126" s="149">
        <v>1.847085099651561E-2</v>
      </c>
      <c r="E126" s="151">
        <v>5.8494381958430026E-3</v>
      </c>
      <c r="F126" s="149">
        <v>0.11484660000000001</v>
      </c>
      <c r="G126" s="151">
        <v>1.1484660000000001E-3</v>
      </c>
      <c r="H126" s="149">
        <v>1.0523400000000002E-2</v>
      </c>
      <c r="I126" s="151">
        <v>3.2938242000000008E-3</v>
      </c>
      <c r="J126" s="149">
        <v>4.2850699999999999E-2</v>
      </c>
      <c r="K126" s="151">
        <v>1.6283266000000001E-2</v>
      </c>
      <c r="L126" s="154">
        <v>0.60431699999999999</v>
      </c>
      <c r="M126" s="155">
        <v>7.8561209999999989E-3</v>
      </c>
      <c r="N126" s="149">
        <v>0</v>
      </c>
      <c r="O126" s="151">
        <v>0</v>
      </c>
      <c r="P126" s="149">
        <v>0</v>
      </c>
      <c r="Q126" s="151">
        <v>0</v>
      </c>
      <c r="R126" s="154">
        <v>0.13150000000000001</v>
      </c>
      <c r="S126" s="156">
        <v>1.315E-3</v>
      </c>
      <c r="T126" s="154">
        <v>1.24E-2</v>
      </c>
      <c r="U126" s="156">
        <v>1.2400000000000001E-4</v>
      </c>
      <c r="V126" s="154">
        <v>7.0099999999999996E-2</v>
      </c>
      <c r="W126" s="155">
        <v>7.0100000000000002E-4</v>
      </c>
      <c r="X126" s="149">
        <v>4.0500000000000001E-2</v>
      </c>
      <c r="Y126" s="151">
        <v>1.26765E-2</v>
      </c>
      <c r="Z126" s="149">
        <v>3.5900000000000001E-2</v>
      </c>
      <c r="AA126" s="151">
        <v>1.1236700000000001E-2</v>
      </c>
      <c r="AB126" s="149">
        <v>8.0000000000000004E-4</v>
      </c>
      <c r="AC126" s="151">
        <v>2.5040000000000001E-4</v>
      </c>
      <c r="AD126" s="146">
        <v>0.4551</v>
      </c>
      <c r="AE126" s="146">
        <v>0.1424463</v>
      </c>
      <c r="AF126" s="149">
        <v>4.3200000000000002E-2</v>
      </c>
      <c r="AG126" s="151">
        <v>1.6416E-2</v>
      </c>
      <c r="AH126" s="149">
        <v>8.2699999999999996E-3</v>
      </c>
      <c r="AI126" s="151">
        <v>3.1425999999999997E-3</v>
      </c>
      <c r="AJ126" s="149">
        <v>0.61029999999999995</v>
      </c>
      <c r="AK126" s="151">
        <v>7.9338999999999989E-3</v>
      </c>
      <c r="AL126" s="149">
        <v>0.61029999999999995</v>
      </c>
      <c r="AM126" s="151">
        <v>7.9338999999999989E-3</v>
      </c>
      <c r="AN126" s="149">
        <v>0.61029999999999995</v>
      </c>
      <c r="AO126" s="151">
        <v>7.9338999999999989E-3</v>
      </c>
      <c r="AP126" s="149">
        <v>0.61029999999999995</v>
      </c>
      <c r="AQ126" s="151">
        <v>7.9338999999999989E-3</v>
      </c>
      <c r="AR126" s="149">
        <v>0.61029999999999995</v>
      </c>
      <c r="AS126" s="151">
        <v>7.9338999999999989E-3</v>
      </c>
      <c r="AT126" s="149">
        <v>1.2E-2</v>
      </c>
      <c r="AU126" s="151">
        <v>1.56E-4</v>
      </c>
      <c r="AV126" s="149">
        <v>1.2E-2</v>
      </c>
      <c r="AW126" s="151">
        <v>1.56E-4</v>
      </c>
      <c r="AX126" s="149">
        <v>1.2E-2</v>
      </c>
      <c r="AY126" s="151">
        <v>1.56E-4</v>
      </c>
      <c r="AZ126" s="149">
        <v>1.2E-2</v>
      </c>
      <c r="BA126" s="151">
        <v>1.56E-4</v>
      </c>
      <c r="BB126" s="149">
        <v>1.2E-2</v>
      </c>
      <c r="BC126" s="151">
        <v>1.56E-4</v>
      </c>
      <c r="BD126" s="149">
        <v>0</v>
      </c>
      <c r="BE126" s="151">
        <v>0</v>
      </c>
      <c r="BG126" s="117"/>
      <c r="BR126" s="118"/>
      <c r="BS126" s="118"/>
      <c r="BT126" s="118"/>
      <c r="BU126" s="118"/>
      <c r="BV126" s="118"/>
      <c r="BW126" s="118"/>
      <c r="BX126" s="118"/>
      <c r="BY126" s="118"/>
      <c r="BZ126" s="118"/>
      <c r="CA126" s="118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</row>
    <row r="127" spans="1:170" ht="14.5" hidden="1" customHeight="1" x14ac:dyDescent="0.4">
      <c r="A127" s="135" t="s">
        <v>17</v>
      </c>
      <c r="B127" s="154">
        <v>0.69824410736470777</v>
      </c>
      <c r="C127" s="155">
        <v>0.2597204429649938</v>
      </c>
      <c r="D127" s="154">
        <v>0.69824410736470777</v>
      </c>
      <c r="E127" s="155">
        <v>0.2597204429649938</v>
      </c>
      <c r="F127" s="154">
        <v>2.8659672</v>
      </c>
      <c r="G127" s="155">
        <v>2.8659672000000001E-2</v>
      </c>
      <c r="H127" s="154">
        <v>1.8819099999999998E-2</v>
      </c>
      <c r="I127" s="155">
        <v>5.8903782999999996E-3</v>
      </c>
      <c r="J127" s="154">
        <v>2.3405081000000001</v>
      </c>
      <c r="K127" s="155">
        <v>0.889393078</v>
      </c>
      <c r="L127" s="154">
        <v>0.64812904374369307</v>
      </c>
      <c r="M127" s="155">
        <v>8.4256775686680097E-3</v>
      </c>
      <c r="N127" s="154">
        <v>0</v>
      </c>
      <c r="O127" s="155">
        <v>0</v>
      </c>
      <c r="P127" s="154">
        <v>0</v>
      </c>
      <c r="Q127" s="155">
        <v>0</v>
      </c>
      <c r="R127" s="154">
        <v>3.6036999999999999</v>
      </c>
      <c r="S127" s="156">
        <v>3.6037E-2</v>
      </c>
      <c r="T127" s="154">
        <v>0.1086</v>
      </c>
      <c r="U127" s="156">
        <v>1.0859999999999999E-3</v>
      </c>
      <c r="V127" s="154">
        <v>0.43359999999999999</v>
      </c>
      <c r="W127" s="155">
        <v>4.3359999999999996E-3</v>
      </c>
      <c r="X127" s="154">
        <v>0.1658</v>
      </c>
      <c r="Y127" s="155">
        <v>5.1895400000000001E-2</v>
      </c>
      <c r="Z127" s="154">
        <v>1.6E-2</v>
      </c>
      <c r="AA127" s="155">
        <v>5.0080000000000003E-3</v>
      </c>
      <c r="AB127" s="154">
        <v>3.8E-3</v>
      </c>
      <c r="AC127" s="155">
        <v>1.1894E-3</v>
      </c>
      <c r="AD127" s="156">
        <v>5.8999999999999999E-3</v>
      </c>
      <c r="AE127" s="156">
        <v>1.8466999999999999E-3</v>
      </c>
      <c r="AF127" s="154">
        <v>2.3641000000000001</v>
      </c>
      <c r="AG127" s="155">
        <v>0.89835799999999999</v>
      </c>
      <c r="AH127" s="154">
        <v>4.9100000000000003E-3</v>
      </c>
      <c r="AI127" s="155">
        <v>1.8658000000000001E-3</v>
      </c>
      <c r="AJ127" s="154">
        <v>0.91388637780155446</v>
      </c>
      <c r="AK127" s="155">
        <v>1.1880522911420208E-2</v>
      </c>
      <c r="AL127" s="154">
        <v>0.35332273645885448</v>
      </c>
      <c r="AM127" s="155">
        <v>4.5931955739651077E-3</v>
      </c>
      <c r="AN127" s="154">
        <v>2.142619802020628</v>
      </c>
      <c r="AO127" s="155">
        <v>2.7854057426268161E-2</v>
      </c>
      <c r="AP127" s="154">
        <v>1.4673648465788278</v>
      </c>
      <c r="AQ127" s="155">
        <v>1.907574300552476E-2</v>
      </c>
      <c r="AR127" s="154">
        <v>0.65105880838140939</v>
      </c>
      <c r="AS127" s="155">
        <v>8.463764508958322E-3</v>
      </c>
      <c r="AT127" s="154">
        <v>0.50263750779085492</v>
      </c>
      <c r="AU127" s="155">
        <v>6.534287601281114E-3</v>
      </c>
      <c r="AV127" s="154">
        <v>0.19432750505236995</v>
      </c>
      <c r="AW127" s="155">
        <v>2.5262575656808091E-3</v>
      </c>
      <c r="AX127" s="154">
        <v>1.1784408911113453</v>
      </c>
      <c r="AY127" s="155">
        <v>1.5319731584447488E-2</v>
      </c>
      <c r="AZ127" s="149">
        <v>0.80705066561835526</v>
      </c>
      <c r="BA127" s="151">
        <v>1.0491658653038617E-2</v>
      </c>
      <c r="BB127" s="154">
        <v>0.35808234460977512</v>
      </c>
      <c r="BC127" s="155">
        <v>4.6550704799270762E-3</v>
      </c>
      <c r="BD127" s="154">
        <v>0</v>
      </c>
      <c r="BE127" s="155">
        <v>0</v>
      </c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</row>
    <row r="128" spans="1:170" ht="14.5" hidden="1" customHeight="1" x14ac:dyDescent="0.4">
      <c r="A128" s="157" t="s">
        <v>18</v>
      </c>
      <c r="B128" s="149">
        <v>1.3472916945020846E-3</v>
      </c>
      <c r="C128" s="151">
        <v>3.6280588458240961E-4</v>
      </c>
      <c r="D128" s="149">
        <v>1.3472916945020846E-3</v>
      </c>
      <c r="E128" s="151">
        <v>3.6280588458240961E-4</v>
      </c>
      <c r="F128" s="149">
        <v>7.2872932000000003E-3</v>
      </c>
      <c r="G128" s="151">
        <v>7.2872932000000006E-5</v>
      </c>
      <c r="H128" s="149">
        <v>1.4902815000000006E-3</v>
      </c>
      <c r="I128" s="151">
        <v>4.6645810950000021E-4</v>
      </c>
      <c r="J128" s="149">
        <v>1.8425801000000002E-3</v>
      </c>
      <c r="K128" s="151">
        <v>7.001804380000001E-4</v>
      </c>
      <c r="L128" s="154">
        <v>8.3395746000000007E-2</v>
      </c>
      <c r="M128" s="155">
        <v>1.084144698E-3</v>
      </c>
      <c r="N128" s="149">
        <v>0</v>
      </c>
      <c r="O128" s="151">
        <v>0</v>
      </c>
      <c r="P128" s="149">
        <v>0</v>
      </c>
      <c r="Q128" s="151">
        <v>0</v>
      </c>
      <c r="R128" s="154">
        <v>8.3371000000000001E-3</v>
      </c>
      <c r="S128" s="156">
        <v>8.3370999999999998E-5</v>
      </c>
      <c r="T128" s="154">
        <v>1.8599999999999999E-3</v>
      </c>
      <c r="U128" s="156">
        <v>1.8599999999999998E-5</v>
      </c>
      <c r="V128" s="154">
        <v>4.2059999999999997E-3</v>
      </c>
      <c r="W128" s="155">
        <v>4.206E-5</v>
      </c>
      <c r="X128" s="149">
        <v>6.6825000000000001E-3</v>
      </c>
      <c r="Y128" s="151">
        <v>2.0916225000000002E-3</v>
      </c>
      <c r="Z128" s="149">
        <v>1.0410999999999999E-3</v>
      </c>
      <c r="AA128" s="151">
        <v>3.2586429999999998E-4</v>
      </c>
      <c r="AB128" s="149">
        <v>2.3200000000000001E-5</v>
      </c>
      <c r="AC128" s="151">
        <v>7.2616000000000001E-6</v>
      </c>
      <c r="AD128" s="146">
        <v>9.1020000000000004E-2</v>
      </c>
      <c r="AE128" s="146">
        <v>2.8489260000000002E-2</v>
      </c>
      <c r="AF128" s="149">
        <v>1.8576E-3</v>
      </c>
      <c r="AG128" s="151">
        <v>7.05888E-4</v>
      </c>
      <c r="AH128" s="149">
        <v>3.5560999999999996E-4</v>
      </c>
      <c r="AI128" s="151">
        <v>1.3513179999999998E-4</v>
      </c>
      <c r="AJ128" s="149">
        <v>8.4221400000000002E-2</v>
      </c>
      <c r="AK128" s="151">
        <v>1.0948781999999999E-3</v>
      </c>
      <c r="AL128" s="149">
        <v>8.4221400000000002E-2</v>
      </c>
      <c r="AM128" s="151">
        <v>1.0948781999999999E-3</v>
      </c>
      <c r="AN128" s="149">
        <v>8.4221400000000002E-2</v>
      </c>
      <c r="AO128" s="151">
        <v>1.0948781999999999E-3</v>
      </c>
      <c r="AP128" s="149">
        <v>8.4221400000000002E-2</v>
      </c>
      <c r="AQ128" s="151">
        <v>1.0948781999999999E-3</v>
      </c>
      <c r="AR128" s="149">
        <v>8.4221400000000002E-2</v>
      </c>
      <c r="AS128" s="151">
        <v>1.0948781999999999E-3</v>
      </c>
      <c r="AT128" s="149">
        <v>1.6560000000000004E-3</v>
      </c>
      <c r="AU128" s="151">
        <v>2.1528000000000005E-5</v>
      </c>
      <c r="AV128" s="149">
        <v>1.6560000000000004E-3</v>
      </c>
      <c r="AW128" s="151">
        <v>2.1528000000000005E-5</v>
      </c>
      <c r="AX128" s="149">
        <v>1.6560000000000004E-3</v>
      </c>
      <c r="AY128" s="151">
        <v>2.1528000000000005E-5</v>
      </c>
      <c r="AZ128" s="149">
        <v>1.6560000000000004E-3</v>
      </c>
      <c r="BA128" s="151">
        <v>2.1528000000000005E-5</v>
      </c>
      <c r="BB128" s="149">
        <v>1.6560000000000004E-3</v>
      </c>
      <c r="BC128" s="151">
        <v>2.1528000000000005E-5</v>
      </c>
      <c r="BD128" s="149">
        <v>0</v>
      </c>
      <c r="BE128" s="151">
        <v>0</v>
      </c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</row>
    <row r="129" spans="1:170" ht="14.5" hidden="1" customHeight="1" x14ac:dyDescent="0.4">
      <c r="A129" s="157" t="s">
        <v>19</v>
      </c>
      <c r="B129" s="149">
        <v>3.4479517258914688E-3</v>
      </c>
      <c r="C129" s="151">
        <v>9.3799231394756468E-4</v>
      </c>
      <c r="D129" s="149">
        <v>3.4479517258914688E-3</v>
      </c>
      <c r="E129" s="151">
        <v>9.3799231394756468E-4</v>
      </c>
      <c r="F129" s="149">
        <v>5.1995760000000009E-3</v>
      </c>
      <c r="G129" s="151">
        <v>5.1995760000000012E-5</v>
      </c>
      <c r="H129" s="149">
        <v>5.225617200000001E-3</v>
      </c>
      <c r="I129" s="151">
        <v>1.6356181836000004E-3</v>
      </c>
      <c r="J129" s="149">
        <v>3.4709067E-3</v>
      </c>
      <c r="K129" s="151">
        <v>1.318944546E-3</v>
      </c>
      <c r="L129" s="154">
        <v>0.197007342</v>
      </c>
      <c r="M129" s="155">
        <v>2.5610954459999997E-3</v>
      </c>
      <c r="N129" s="149">
        <v>0</v>
      </c>
      <c r="O129" s="151">
        <v>0</v>
      </c>
      <c r="P129" s="149">
        <v>0</v>
      </c>
      <c r="Q129" s="151">
        <v>0</v>
      </c>
      <c r="R129" s="154">
        <v>5.7860000000000012E-3</v>
      </c>
      <c r="S129" s="156">
        <v>5.7860000000000012E-5</v>
      </c>
      <c r="T129" s="154">
        <v>4.836E-3</v>
      </c>
      <c r="U129" s="156">
        <v>4.8360000000000005E-5</v>
      </c>
      <c r="V129" s="154">
        <v>2.8039999999999996E-3</v>
      </c>
      <c r="W129" s="155">
        <v>2.8039999999999996E-5</v>
      </c>
      <c r="X129" s="149">
        <v>1.7333999999999999E-2</v>
      </c>
      <c r="Y129" s="151">
        <v>5.4255419999999993E-3</v>
      </c>
      <c r="Z129" s="149">
        <v>2.4412000000000003E-2</v>
      </c>
      <c r="AA129" s="151">
        <v>7.6409560000000008E-3</v>
      </c>
      <c r="AB129" s="149">
        <v>5.44E-4</v>
      </c>
      <c r="AC129" s="151">
        <v>1.7027200000000001E-4</v>
      </c>
      <c r="AD129" s="146">
        <v>0.19478279999999998</v>
      </c>
      <c r="AE129" s="146">
        <v>6.096701639999999E-2</v>
      </c>
      <c r="AF129" s="149">
        <v>3.4992000000000001E-3</v>
      </c>
      <c r="AG129" s="151">
        <v>1.329696E-3</v>
      </c>
      <c r="AH129" s="149">
        <v>6.6986999999999993E-4</v>
      </c>
      <c r="AI129" s="151">
        <v>2.5455059999999997E-4</v>
      </c>
      <c r="AJ129" s="149">
        <v>0.19895779999999999</v>
      </c>
      <c r="AK129" s="151">
        <v>2.5864513999999997E-3</v>
      </c>
      <c r="AL129" s="149">
        <v>0.19895779999999999</v>
      </c>
      <c r="AM129" s="151">
        <v>2.5864513999999997E-3</v>
      </c>
      <c r="AN129" s="149">
        <v>0.19895779999999999</v>
      </c>
      <c r="AO129" s="151">
        <v>2.5864513999999997E-3</v>
      </c>
      <c r="AP129" s="149">
        <v>0.19895779999999999</v>
      </c>
      <c r="AQ129" s="151">
        <v>2.5864513999999997E-3</v>
      </c>
      <c r="AR129" s="149">
        <v>0.19895779999999999</v>
      </c>
      <c r="AS129" s="151">
        <v>2.5864513999999997E-3</v>
      </c>
      <c r="AT129" s="149">
        <v>3.9120000000000005E-3</v>
      </c>
      <c r="AU129" s="151">
        <v>5.0856000000000002E-5</v>
      </c>
      <c r="AV129" s="149">
        <v>3.9120000000000005E-3</v>
      </c>
      <c r="AW129" s="151">
        <v>5.0856000000000002E-5</v>
      </c>
      <c r="AX129" s="149">
        <v>3.9120000000000005E-3</v>
      </c>
      <c r="AY129" s="151">
        <v>5.0856000000000002E-5</v>
      </c>
      <c r="AZ129" s="149">
        <v>3.9120000000000005E-3</v>
      </c>
      <c r="BA129" s="151">
        <v>5.0856000000000002E-5</v>
      </c>
      <c r="BB129" s="149">
        <v>3.9120000000000005E-3</v>
      </c>
      <c r="BC129" s="151">
        <v>5.0856000000000002E-5</v>
      </c>
      <c r="BD129" s="149">
        <v>0</v>
      </c>
      <c r="BE129" s="151">
        <v>0</v>
      </c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</row>
    <row r="130" spans="1:170" ht="11.25" hidden="1" customHeight="1" x14ac:dyDescent="0.4">
      <c r="A130" s="135" t="s">
        <v>20</v>
      </c>
      <c r="B130" s="154">
        <v>7.2396165493540292E-3</v>
      </c>
      <c r="C130" s="155"/>
      <c r="D130" s="154">
        <v>7.2396165493540292E-3</v>
      </c>
      <c r="E130" s="155"/>
      <c r="F130" s="154">
        <v>3.1098800000000003E-2</v>
      </c>
      <c r="G130" s="155"/>
      <c r="H130" s="154">
        <v>7.6442000000000003E-3</v>
      </c>
      <c r="I130" s="155"/>
      <c r="J130" s="154">
        <v>9.9900000000000006E-3</v>
      </c>
      <c r="K130" s="155"/>
      <c r="L130" s="154">
        <v>0.48589923607526586</v>
      </c>
      <c r="M130" s="155"/>
      <c r="N130" s="154">
        <v>0</v>
      </c>
      <c r="O130" s="155"/>
      <c r="P130" s="154">
        <v>0</v>
      </c>
      <c r="Q130" s="155"/>
      <c r="R130" s="154">
        <v>3.1E-2</v>
      </c>
      <c r="S130" s="156"/>
      <c r="T130" s="154">
        <v>2.8400000000000002E-2</v>
      </c>
      <c r="U130" s="156"/>
      <c r="V130" s="154">
        <v>3.2199999999999999E-2</v>
      </c>
      <c r="W130" s="155"/>
      <c r="X130" s="154">
        <v>1.0500000000000001E-2</v>
      </c>
      <c r="Y130" s="155"/>
      <c r="Z130" s="154">
        <v>1.06E-2</v>
      </c>
      <c r="AA130" s="155"/>
      <c r="AB130" s="154">
        <v>7.1000000000000004E-3</v>
      </c>
      <c r="AC130" s="155"/>
      <c r="AD130" s="156">
        <v>1.06E-2</v>
      </c>
      <c r="AE130" s="156"/>
      <c r="AF130" s="154">
        <v>0.01</v>
      </c>
      <c r="AG130" s="155"/>
      <c r="AH130" s="154">
        <v>8.9999999999999993E-3</v>
      </c>
      <c r="AI130" s="155"/>
      <c r="AJ130" s="154">
        <v>0.49049999999999999</v>
      </c>
      <c r="AK130" s="155"/>
      <c r="AL130" s="154">
        <v>0.49049999999999999</v>
      </c>
      <c r="AM130" s="155"/>
      <c r="AN130" s="154">
        <v>0.49049999999999999</v>
      </c>
      <c r="AO130" s="155"/>
      <c r="AP130" s="154">
        <v>0.49049999999999999</v>
      </c>
      <c r="AQ130" s="155"/>
      <c r="AR130" s="154">
        <v>0.49049999999999999</v>
      </c>
      <c r="AS130" s="155"/>
      <c r="AT130" s="154">
        <v>3.04236075265867E-2</v>
      </c>
      <c r="AU130" s="155"/>
      <c r="AV130" s="154">
        <v>3.04236075265867E-2</v>
      </c>
      <c r="AW130" s="155"/>
      <c r="AX130" s="154">
        <v>3.04236075265867E-2</v>
      </c>
      <c r="AY130" s="155"/>
      <c r="AZ130" s="149">
        <v>3.04236075265867E-2</v>
      </c>
      <c r="BA130" s="151"/>
      <c r="BB130" s="154">
        <v>3.04236075265867E-2</v>
      </c>
      <c r="BC130" s="155"/>
      <c r="BD130" s="154">
        <v>0</v>
      </c>
      <c r="BE130" s="155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</row>
    <row r="131" spans="1:170" ht="14.5" hidden="1" customHeight="1" x14ac:dyDescent="0.4">
      <c r="A131" s="135" t="s">
        <v>21</v>
      </c>
      <c r="B131" s="154">
        <v>4.8404831046414895E-3</v>
      </c>
      <c r="C131" s="155"/>
      <c r="D131" s="154">
        <v>4.8404831046414895E-3</v>
      </c>
      <c r="E131" s="155"/>
      <c r="F131" s="154">
        <v>6.2088000000000004E-3</v>
      </c>
      <c r="G131" s="155"/>
      <c r="H131" s="154">
        <v>7.4829999999999992E-4</v>
      </c>
      <c r="I131" s="155"/>
      <c r="J131" s="154">
        <v>1.4984999999999998E-2</v>
      </c>
      <c r="K131" s="155"/>
      <c r="L131" s="154">
        <v>6.5618873430193486E-2</v>
      </c>
      <c r="M131" s="155"/>
      <c r="N131" s="154">
        <v>0</v>
      </c>
      <c r="O131" s="155"/>
      <c r="P131" s="154">
        <v>0</v>
      </c>
      <c r="Q131" s="155"/>
      <c r="R131" s="154">
        <v>6.1999999999999998E-3</v>
      </c>
      <c r="S131" s="156"/>
      <c r="T131" s="154">
        <v>5.5999999999999999E-3</v>
      </c>
      <c r="U131" s="156"/>
      <c r="V131" s="154">
        <v>6.4000000000000003E-3</v>
      </c>
      <c r="W131" s="155"/>
      <c r="X131" s="154">
        <v>1E-3</v>
      </c>
      <c r="Y131" s="155"/>
      <c r="Z131" s="154">
        <v>1E-3</v>
      </c>
      <c r="AA131" s="155"/>
      <c r="AB131" s="154">
        <v>6.9999999999999999E-4</v>
      </c>
      <c r="AC131" s="155"/>
      <c r="AD131" s="156">
        <v>1.1000000000000001E-3</v>
      </c>
      <c r="AE131" s="156"/>
      <c r="AF131" s="154">
        <v>1.4999999999999999E-2</v>
      </c>
      <c r="AG131" s="155"/>
      <c r="AH131" s="154">
        <v>1.35E-2</v>
      </c>
      <c r="AI131" s="155"/>
      <c r="AJ131" s="154">
        <v>6.54E-2</v>
      </c>
      <c r="AK131" s="155"/>
      <c r="AL131" s="154">
        <v>6.54E-2</v>
      </c>
      <c r="AM131" s="155"/>
      <c r="AN131" s="154">
        <v>6.54E-2</v>
      </c>
      <c r="AO131" s="155"/>
      <c r="AP131" s="154">
        <v>6.54E-2</v>
      </c>
      <c r="AQ131" s="155"/>
      <c r="AR131" s="154">
        <v>6.54E-2</v>
      </c>
      <c r="AS131" s="155"/>
      <c r="AT131" s="154">
        <v>8.7287343019349206E-2</v>
      </c>
      <c r="AU131" s="155"/>
      <c r="AV131" s="154">
        <v>8.7287343019349206E-2</v>
      </c>
      <c r="AW131" s="155"/>
      <c r="AX131" s="154">
        <v>8.7287343019349206E-2</v>
      </c>
      <c r="AY131" s="155"/>
      <c r="AZ131" s="149">
        <v>8.7287343019349206E-2</v>
      </c>
      <c r="BA131" s="151"/>
      <c r="BB131" s="154">
        <v>8.7287343019349206E-2</v>
      </c>
      <c r="BC131" s="155"/>
      <c r="BD131" s="154">
        <v>0</v>
      </c>
      <c r="BE131" s="155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</row>
    <row r="132" spans="1:170" ht="14.5" hidden="1" customHeight="1" x14ac:dyDescent="0.4">
      <c r="A132" s="188" t="s">
        <v>168</v>
      </c>
      <c r="B132" s="172">
        <v>413.38887049063874</v>
      </c>
      <c r="C132" s="174"/>
      <c r="D132" s="172">
        <v>413.38887049063874</v>
      </c>
      <c r="E132" s="174"/>
      <c r="F132" s="172">
        <v>840.25880217429199</v>
      </c>
      <c r="G132" s="174"/>
      <c r="H132" s="172">
        <v>404.21964802708493</v>
      </c>
      <c r="I132" s="174"/>
      <c r="J132" s="172">
        <v>947.36473987044565</v>
      </c>
      <c r="K132" s="174"/>
      <c r="L132" s="177">
        <v>-9.117098644445063</v>
      </c>
      <c r="M132" s="178"/>
      <c r="N132" s="172">
        <v>0</v>
      </c>
      <c r="O132" s="174"/>
      <c r="P132" s="172">
        <v>2.2575791639952563</v>
      </c>
      <c r="Q132" s="174"/>
      <c r="R132" s="177">
        <v>829.05777141896203</v>
      </c>
      <c r="S132" s="179"/>
      <c r="T132" s="177">
        <v>763.81067657009658</v>
      </c>
      <c r="U132" s="179"/>
      <c r="V132" s="177">
        <v>907.09292042103743</v>
      </c>
      <c r="W132" s="178"/>
      <c r="X132" s="172">
        <v>595.40515580122576</v>
      </c>
      <c r="Y132" s="174"/>
      <c r="Z132" s="172">
        <v>595.53526222979724</v>
      </c>
      <c r="AA132" s="174"/>
      <c r="AB132" s="172">
        <v>368.42341052993532</v>
      </c>
      <c r="AC132" s="174"/>
      <c r="AD132" s="169">
        <v>587.09240603932108</v>
      </c>
      <c r="AE132" s="169"/>
      <c r="AF132" s="172">
        <v>948.09324163049109</v>
      </c>
      <c r="AG132" s="174"/>
      <c r="AH132" s="172">
        <v>875.24306562594779</v>
      </c>
      <c r="AI132" s="174"/>
      <c r="AJ132" s="172">
        <v>-9.2050147619047618</v>
      </c>
      <c r="AK132" s="174"/>
      <c r="AL132" s="172">
        <v>-9.2050147619047618</v>
      </c>
      <c r="AM132" s="174"/>
      <c r="AN132" s="172">
        <v>-9.2050147619047618</v>
      </c>
      <c r="AO132" s="174"/>
      <c r="AP132" s="172">
        <v>-9.2050147619047618</v>
      </c>
      <c r="AQ132" s="174"/>
      <c r="AR132" s="172">
        <v>-9.2050147619047618</v>
      </c>
      <c r="AS132" s="174"/>
      <c r="AT132" s="172">
        <v>-0.41340301593620871</v>
      </c>
      <c r="AU132" s="174"/>
      <c r="AV132" s="172">
        <v>-0.41340301593620871</v>
      </c>
      <c r="AW132" s="174"/>
      <c r="AX132" s="172">
        <v>-0.41340301593620871</v>
      </c>
      <c r="AY132" s="174"/>
      <c r="AZ132" s="172">
        <v>-0.41340301593620871</v>
      </c>
      <c r="BA132" s="174"/>
      <c r="BB132" s="172">
        <v>-0.41340301593620871</v>
      </c>
      <c r="BC132" s="174"/>
      <c r="BD132" s="172">
        <v>91</v>
      </c>
      <c r="BE132" s="174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</row>
    <row r="133" spans="1:170" ht="14.5" hidden="1" customHeight="1" x14ac:dyDescent="0.4">
      <c r="P133" s="6"/>
      <c r="Q133" s="6"/>
      <c r="R133" s="6"/>
      <c r="S133" s="6"/>
      <c r="W133" s="6"/>
      <c r="X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</row>
    <row r="134" spans="1:170" x14ac:dyDescent="0.4">
      <c r="A134" s="4" t="s">
        <v>197</v>
      </c>
      <c r="B134" s="6"/>
      <c r="C134" s="6"/>
      <c r="D134" s="6"/>
      <c r="E134" s="6"/>
      <c r="F134" s="6"/>
      <c r="G134" s="6"/>
      <c r="H134" s="6"/>
      <c r="I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</row>
    <row r="135" spans="1:170" ht="37.5" customHeight="1" x14ac:dyDescent="0.4">
      <c r="A135" s="55"/>
      <c r="B135" s="985" t="s">
        <v>287</v>
      </c>
      <c r="C135" s="987"/>
      <c r="D135" s="988" t="s">
        <v>288</v>
      </c>
      <c r="E135" s="990"/>
      <c r="F135" s="988" t="s">
        <v>198</v>
      </c>
      <c r="G135" s="990"/>
      <c r="H135" s="985" t="s">
        <v>172</v>
      </c>
      <c r="I135" s="987"/>
      <c r="J135" s="985" t="s">
        <v>173</v>
      </c>
      <c r="K135" s="987"/>
      <c r="L135" s="988" t="s">
        <v>174</v>
      </c>
      <c r="M135" s="990"/>
      <c r="N135" s="985" t="s">
        <v>175</v>
      </c>
      <c r="O135" s="987"/>
      <c r="P135" s="988" t="s">
        <v>176</v>
      </c>
      <c r="Q135" s="990"/>
      <c r="R135" s="988" t="s">
        <v>177</v>
      </c>
      <c r="S135" s="990"/>
      <c r="T135" s="988" t="s">
        <v>178</v>
      </c>
      <c r="U135" s="990"/>
      <c r="V135" s="988" t="s">
        <v>179</v>
      </c>
      <c r="W135" s="990"/>
      <c r="X135" s="985" t="s">
        <v>180</v>
      </c>
      <c r="Y135" s="987"/>
      <c r="Z135" s="985" t="s">
        <v>181</v>
      </c>
      <c r="AA135" s="987"/>
      <c r="AB135" s="985" t="s">
        <v>182</v>
      </c>
      <c r="AC135" s="987"/>
      <c r="AD135" s="985" t="s">
        <v>183</v>
      </c>
      <c r="AE135" s="987"/>
      <c r="AF135" s="985" t="s">
        <v>184</v>
      </c>
      <c r="AG135" s="987"/>
      <c r="AH135" s="985" t="s">
        <v>185</v>
      </c>
      <c r="AI135" s="987"/>
      <c r="AJ135" s="988" t="s">
        <v>186</v>
      </c>
      <c r="AK135" s="990"/>
      <c r="AL135" s="988" t="s">
        <v>187</v>
      </c>
      <c r="AM135" s="990"/>
      <c r="AN135" s="988" t="s">
        <v>188</v>
      </c>
      <c r="AO135" s="990"/>
      <c r="AP135" s="988" t="s">
        <v>189</v>
      </c>
      <c r="AQ135" s="990"/>
      <c r="AR135" s="988" t="s">
        <v>190</v>
      </c>
      <c r="AS135" s="990"/>
      <c r="AT135" s="988" t="s">
        <v>191</v>
      </c>
      <c r="AU135" s="990"/>
      <c r="AV135" s="988" t="s">
        <v>192</v>
      </c>
      <c r="AW135" s="990"/>
      <c r="AX135" s="988" t="s">
        <v>193</v>
      </c>
      <c r="AY135" s="990"/>
      <c r="AZ135" s="988" t="s">
        <v>194</v>
      </c>
      <c r="BA135" s="990"/>
      <c r="BB135" s="988" t="s">
        <v>195</v>
      </c>
      <c r="BC135" s="990"/>
      <c r="BD135" s="988" t="s">
        <v>199</v>
      </c>
      <c r="BE135" s="990"/>
      <c r="BF135" s="988" t="s">
        <v>200</v>
      </c>
      <c r="BG135" s="990"/>
      <c r="BH135" s="988" t="s">
        <v>201</v>
      </c>
      <c r="BI135" s="990"/>
      <c r="BJ135" s="988" t="s">
        <v>202</v>
      </c>
      <c r="BK135" s="990"/>
      <c r="BL135" s="988" t="s">
        <v>203</v>
      </c>
      <c r="BM135" s="990"/>
      <c r="BN135" s="988" t="s">
        <v>196</v>
      </c>
      <c r="BO135" s="990"/>
      <c r="BP135" s="988" t="s">
        <v>204</v>
      </c>
      <c r="BQ135" s="990"/>
      <c r="BR135" s="988" t="s">
        <v>205</v>
      </c>
      <c r="BS135" s="990"/>
      <c r="BT135" s="982" t="s">
        <v>206</v>
      </c>
      <c r="BU135" s="984"/>
      <c r="BV135" s="982" t="s">
        <v>207</v>
      </c>
      <c r="BW135" s="984"/>
      <c r="BX135" s="982" t="s">
        <v>208</v>
      </c>
      <c r="BY135" s="984"/>
      <c r="BZ135" s="982" t="s">
        <v>209</v>
      </c>
      <c r="CA135" s="984"/>
      <c r="CB135" s="982" t="s">
        <v>210</v>
      </c>
      <c r="CC135" s="984"/>
      <c r="CD135" s="982" t="s">
        <v>211</v>
      </c>
      <c r="CE135" s="984"/>
      <c r="CF135" s="982" t="s">
        <v>212</v>
      </c>
      <c r="CG135" s="984"/>
      <c r="CH135" s="982" t="s">
        <v>213</v>
      </c>
      <c r="CI135" s="984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</row>
    <row r="136" spans="1:170" x14ac:dyDescent="0.4">
      <c r="A136" s="73" t="s">
        <v>214</v>
      </c>
      <c r="B136" s="189" t="s">
        <v>166</v>
      </c>
      <c r="C136" s="190" t="s">
        <v>167</v>
      </c>
      <c r="D136" s="191" t="s">
        <v>166</v>
      </c>
      <c r="E136" s="192" t="s">
        <v>167</v>
      </c>
      <c r="F136" s="191" t="s">
        <v>166</v>
      </c>
      <c r="G136" s="192" t="s">
        <v>167</v>
      </c>
      <c r="H136" s="189" t="s">
        <v>166</v>
      </c>
      <c r="I136" s="190" t="s">
        <v>167</v>
      </c>
      <c r="J136" s="193" t="s">
        <v>166</v>
      </c>
      <c r="K136" s="194" t="s">
        <v>167</v>
      </c>
      <c r="L136" s="195" t="s">
        <v>166</v>
      </c>
      <c r="M136" s="196" t="s">
        <v>167</v>
      </c>
      <c r="N136" s="193" t="s">
        <v>166</v>
      </c>
      <c r="O136" s="194" t="s">
        <v>167</v>
      </c>
      <c r="P136" s="195" t="s">
        <v>166</v>
      </c>
      <c r="Q136" s="196" t="s">
        <v>167</v>
      </c>
      <c r="R136" s="195" t="s">
        <v>166</v>
      </c>
      <c r="S136" s="196" t="s">
        <v>167</v>
      </c>
      <c r="T136" s="195" t="s">
        <v>166</v>
      </c>
      <c r="U136" s="196" t="s">
        <v>167</v>
      </c>
      <c r="V136" s="195" t="s">
        <v>166</v>
      </c>
      <c r="W136" s="196" t="s">
        <v>167</v>
      </c>
      <c r="X136" s="193" t="s">
        <v>166</v>
      </c>
      <c r="Y136" s="194" t="s">
        <v>167</v>
      </c>
      <c r="Z136" s="193" t="s">
        <v>166</v>
      </c>
      <c r="AA136" s="194" t="s">
        <v>167</v>
      </c>
      <c r="AB136" s="193" t="s">
        <v>166</v>
      </c>
      <c r="AC136" s="194" t="s">
        <v>167</v>
      </c>
      <c r="AD136" s="193" t="s">
        <v>166</v>
      </c>
      <c r="AE136" s="194" t="s">
        <v>167</v>
      </c>
      <c r="AF136" s="193" t="s">
        <v>166</v>
      </c>
      <c r="AG136" s="194" t="s">
        <v>167</v>
      </c>
      <c r="AH136" s="193" t="s">
        <v>166</v>
      </c>
      <c r="AI136" s="194" t="s">
        <v>167</v>
      </c>
      <c r="AJ136" s="195" t="s">
        <v>166</v>
      </c>
      <c r="AK136" s="196" t="s">
        <v>167</v>
      </c>
      <c r="AL136" s="195" t="s">
        <v>166</v>
      </c>
      <c r="AM136" s="196" t="s">
        <v>167</v>
      </c>
      <c r="AN136" s="195" t="s">
        <v>166</v>
      </c>
      <c r="AO136" s="196" t="s">
        <v>167</v>
      </c>
      <c r="AP136" s="195" t="s">
        <v>166</v>
      </c>
      <c r="AQ136" s="196" t="s">
        <v>167</v>
      </c>
      <c r="AR136" s="195" t="s">
        <v>166</v>
      </c>
      <c r="AS136" s="196" t="s">
        <v>167</v>
      </c>
      <c r="AT136" s="195" t="s">
        <v>166</v>
      </c>
      <c r="AU136" s="196" t="s">
        <v>167</v>
      </c>
      <c r="AV136" s="195" t="s">
        <v>166</v>
      </c>
      <c r="AW136" s="196" t="s">
        <v>167</v>
      </c>
      <c r="AX136" s="195" t="s">
        <v>166</v>
      </c>
      <c r="AY136" s="196" t="s">
        <v>167</v>
      </c>
      <c r="AZ136" s="195" t="s">
        <v>166</v>
      </c>
      <c r="BA136" s="196" t="s">
        <v>167</v>
      </c>
      <c r="BB136" s="195" t="s">
        <v>166</v>
      </c>
      <c r="BC136" s="196" t="s">
        <v>167</v>
      </c>
      <c r="BD136" s="195" t="s">
        <v>166</v>
      </c>
      <c r="BE136" s="196" t="s">
        <v>167</v>
      </c>
      <c r="BF136" s="195" t="s">
        <v>166</v>
      </c>
      <c r="BG136" s="196" t="s">
        <v>167</v>
      </c>
      <c r="BH136" s="195" t="s">
        <v>166</v>
      </c>
      <c r="BI136" s="196" t="s">
        <v>167</v>
      </c>
      <c r="BJ136" s="195" t="s">
        <v>166</v>
      </c>
      <c r="BK136" s="196" t="s">
        <v>167</v>
      </c>
      <c r="BL136" s="195" t="s">
        <v>166</v>
      </c>
      <c r="BM136" s="196" t="s">
        <v>167</v>
      </c>
      <c r="BN136" s="195" t="s">
        <v>166</v>
      </c>
      <c r="BO136" s="196" t="s">
        <v>167</v>
      </c>
      <c r="BP136" s="195" t="s">
        <v>166</v>
      </c>
      <c r="BQ136" s="196" t="s">
        <v>167</v>
      </c>
      <c r="BR136" s="195" t="s">
        <v>166</v>
      </c>
      <c r="BS136" s="196" t="s">
        <v>167</v>
      </c>
      <c r="BT136" s="191" t="s">
        <v>166</v>
      </c>
      <c r="BU136" s="192" t="s">
        <v>167</v>
      </c>
      <c r="BV136" s="191" t="s">
        <v>166</v>
      </c>
      <c r="BW136" s="192" t="s">
        <v>167</v>
      </c>
      <c r="BX136" s="191" t="s">
        <v>166</v>
      </c>
      <c r="BY136" s="192" t="s">
        <v>167</v>
      </c>
      <c r="BZ136" s="191" t="s">
        <v>166</v>
      </c>
      <c r="CA136" s="192" t="s">
        <v>167</v>
      </c>
      <c r="CB136" s="191" t="s">
        <v>166</v>
      </c>
      <c r="CC136" s="192" t="s">
        <v>167</v>
      </c>
      <c r="CD136" s="191" t="s">
        <v>166</v>
      </c>
      <c r="CE136" s="192" t="s">
        <v>167</v>
      </c>
      <c r="CF136" s="191" t="s">
        <v>166</v>
      </c>
      <c r="CG136" s="192" t="s">
        <v>167</v>
      </c>
      <c r="CH136" s="191" t="s">
        <v>166</v>
      </c>
      <c r="CI136" s="192" t="s">
        <v>167</v>
      </c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</row>
    <row r="137" spans="1:170" x14ac:dyDescent="0.4">
      <c r="A137" s="87" t="s">
        <v>0</v>
      </c>
      <c r="B137" s="164">
        <v>11952.768141459625</v>
      </c>
      <c r="C137" s="165"/>
      <c r="D137" s="161">
        <v>11952.768141459625</v>
      </c>
      <c r="E137" s="163"/>
      <c r="F137" s="161">
        <v>2895516.9172932338</v>
      </c>
      <c r="G137" s="163"/>
      <c r="H137" s="164">
        <v>0</v>
      </c>
      <c r="I137" s="165"/>
      <c r="J137" s="197">
        <v>0</v>
      </c>
      <c r="K137" s="198"/>
      <c r="L137" s="166">
        <v>0</v>
      </c>
      <c r="M137" s="167"/>
      <c r="N137" s="197">
        <v>0</v>
      </c>
      <c r="O137" s="198"/>
      <c r="P137" s="166">
        <v>0</v>
      </c>
      <c r="Q137" s="167"/>
      <c r="R137" s="166">
        <v>2857142.8571428573</v>
      </c>
      <c r="S137" s="167"/>
      <c r="T137" s="166">
        <v>2631578.9473684211</v>
      </c>
      <c r="U137" s="167"/>
      <c r="V137" s="166">
        <v>3125000</v>
      </c>
      <c r="W137" s="167"/>
      <c r="X137" s="197">
        <v>0</v>
      </c>
      <c r="Y137" s="198"/>
      <c r="Z137" s="197">
        <v>0</v>
      </c>
      <c r="AA137" s="198"/>
      <c r="AB137" s="197">
        <v>0</v>
      </c>
      <c r="AC137" s="198"/>
      <c r="AD137" s="197">
        <v>0</v>
      </c>
      <c r="AE137" s="198"/>
      <c r="AF137" s="197">
        <v>0</v>
      </c>
      <c r="AG137" s="198"/>
      <c r="AH137" s="197">
        <v>0</v>
      </c>
      <c r="AI137" s="198"/>
      <c r="AJ137" s="166">
        <v>0</v>
      </c>
      <c r="AK137" s="167"/>
      <c r="AL137" s="166">
        <v>0</v>
      </c>
      <c r="AM137" s="167"/>
      <c r="AN137" s="166">
        <v>0</v>
      </c>
      <c r="AO137" s="167"/>
      <c r="AP137" s="166">
        <v>0</v>
      </c>
      <c r="AQ137" s="167"/>
      <c r="AR137" s="166">
        <v>0</v>
      </c>
      <c r="AS137" s="167"/>
      <c r="AT137" s="166">
        <v>0</v>
      </c>
      <c r="AU137" s="167"/>
      <c r="AV137" s="166">
        <v>0</v>
      </c>
      <c r="AW137" s="167"/>
      <c r="AX137" s="166">
        <v>0</v>
      </c>
      <c r="AY137" s="167"/>
      <c r="AZ137" s="166">
        <v>0</v>
      </c>
      <c r="BA137" s="167"/>
      <c r="BB137" s="166">
        <v>0</v>
      </c>
      <c r="BC137" s="167"/>
      <c r="BD137" s="166">
        <v>0</v>
      </c>
      <c r="BE137" s="167"/>
      <c r="BF137" s="166">
        <v>0</v>
      </c>
      <c r="BG137" s="167"/>
      <c r="BH137" s="166">
        <v>0</v>
      </c>
      <c r="BI137" s="167"/>
      <c r="BJ137" s="166">
        <v>0</v>
      </c>
      <c r="BK137" s="167"/>
      <c r="BL137" s="166">
        <v>0</v>
      </c>
      <c r="BM137" s="167"/>
      <c r="BN137" s="166">
        <v>0</v>
      </c>
      <c r="BO137" s="167"/>
      <c r="BP137" s="166">
        <v>0</v>
      </c>
      <c r="BQ137" s="167"/>
      <c r="BR137" s="166">
        <v>0</v>
      </c>
      <c r="BS137" s="167"/>
      <c r="BT137" s="161">
        <v>0</v>
      </c>
      <c r="BU137" s="163"/>
      <c r="BV137" s="161">
        <v>0</v>
      </c>
      <c r="BW137" s="163"/>
      <c r="BX137" s="161">
        <v>0</v>
      </c>
      <c r="BY137" s="163"/>
      <c r="BZ137" s="161">
        <v>0</v>
      </c>
      <c r="CA137" s="163"/>
      <c r="CB137" s="161">
        <v>0</v>
      </c>
      <c r="CC137" s="163"/>
      <c r="CD137" s="161">
        <v>0</v>
      </c>
      <c r="CE137" s="163"/>
      <c r="CF137" s="161">
        <v>0</v>
      </c>
      <c r="CG137" s="163"/>
      <c r="CH137" s="161">
        <v>0</v>
      </c>
      <c r="CI137" s="163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</row>
    <row r="138" spans="1:170" x14ac:dyDescent="0.4">
      <c r="A138" s="87" t="s">
        <v>215</v>
      </c>
      <c r="B138" s="164">
        <v>667397.27551938803</v>
      </c>
      <c r="C138" s="165"/>
      <c r="D138" s="161">
        <v>667397.27551938803</v>
      </c>
      <c r="E138" s="163"/>
      <c r="F138" s="161">
        <v>0</v>
      </c>
      <c r="G138" s="163"/>
      <c r="H138" s="164">
        <v>1995614.9732620323</v>
      </c>
      <c r="I138" s="165"/>
      <c r="J138" s="197">
        <v>0</v>
      </c>
      <c r="K138" s="198"/>
      <c r="L138" s="166">
        <v>0</v>
      </c>
      <c r="M138" s="167"/>
      <c r="N138" s="197">
        <v>0</v>
      </c>
      <c r="O138" s="198"/>
      <c r="P138" s="166">
        <v>0</v>
      </c>
      <c r="Q138" s="167"/>
      <c r="R138" s="166">
        <v>0</v>
      </c>
      <c r="S138" s="167"/>
      <c r="T138" s="166">
        <v>0</v>
      </c>
      <c r="U138" s="167"/>
      <c r="V138" s="166">
        <v>0</v>
      </c>
      <c r="W138" s="167"/>
      <c r="X138" s="197">
        <v>2941176.4705882352</v>
      </c>
      <c r="Y138" s="198"/>
      <c r="Z138" s="197">
        <v>2941176.4705882352</v>
      </c>
      <c r="AA138" s="198"/>
      <c r="AB138" s="197">
        <v>1818181.8181818181</v>
      </c>
      <c r="AC138" s="198"/>
      <c r="AD138" s="197">
        <v>2941176.4705882352</v>
      </c>
      <c r="AE138" s="198"/>
      <c r="AF138" s="197">
        <v>0</v>
      </c>
      <c r="AG138" s="198"/>
      <c r="AH138" s="197">
        <v>0</v>
      </c>
      <c r="AI138" s="198"/>
      <c r="AJ138" s="166">
        <v>0</v>
      </c>
      <c r="AK138" s="167"/>
      <c r="AL138" s="166">
        <v>0</v>
      </c>
      <c r="AM138" s="167"/>
      <c r="AN138" s="166">
        <v>0</v>
      </c>
      <c r="AO138" s="167"/>
      <c r="AP138" s="166">
        <v>0</v>
      </c>
      <c r="AQ138" s="167"/>
      <c r="AR138" s="166">
        <v>0</v>
      </c>
      <c r="AS138" s="167"/>
      <c r="AT138" s="166">
        <v>0</v>
      </c>
      <c r="AU138" s="167"/>
      <c r="AV138" s="166">
        <v>0</v>
      </c>
      <c r="AW138" s="167"/>
      <c r="AX138" s="166">
        <v>0</v>
      </c>
      <c r="AY138" s="167"/>
      <c r="AZ138" s="166">
        <v>0</v>
      </c>
      <c r="BA138" s="167"/>
      <c r="BB138" s="166">
        <v>0</v>
      </c>
      <c r="BC138" s="167"/>
      <c r="BD138" s="166">
        <v>0</v>
      </c>
      <c r="BE138" s="167"/>
      <c r="BF138" s="166">
        <v>0</v>
      </c>
      <c r="BG138" s="167"/>
      <c r="BH138" s="166">
        <v>0</v>
      </c>
      <c r="BI138" s="167"/>
      <c r="BJ138" s="166">
        <v>0</v>
      </c>
      <c r="BK138" s="167"/>
      <c r="BL138" s="166">
        <v>0</v>
      </c>
      <c r="BM138" s="167"/>
      <c r="BN138" s="166">
        <v>0</v>
      </c>
      <c r="BO138" s="167"/>
      <c r="BP138" s="166">
        <v>0</v>
      </c>
      <c r="BQ138" s="167"/>
      <c r="BR138" s="166">
        <v>0</v>
      </c>
      <c r="BS138" s="167"/>
      <c r="BT138" s="161">
        <v>2014793.8575555547</v>
      </c>
      <c r="BU138" s="163"/>
      <c r="BV138" s="161">
        <v>2018146.7801905544</v>
      </c>
      <c r="BW138" s="163"/>
      <c r="BX138" s="161">
        <v>1468428.7812041114</v>
      </c>
      <c r="BY138" s="163"/>
      <c r="BZ138" s="161">
        <v>1893939.3939393938</v>
      </c>
      <c r="CA138" s="163"/>
      <c r="CB138" s="161">
        <v>1519756.838905775</v>
      </c>
      <c r="CC138" s="163"/>
      <c r="CD138" s="161">
        <v>6.0296151583905206E-3</v>
      </c>
      <c r="CE138" s="163"/>
      <c r="CF138" s="161">
        <v>216413.74127484835</v>
      </c>
      <c r="CG138" s="163"/>
      <c r="CH138" s="161">
        <v>0</v>
      </c>
      <c r="CI138" s="163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</row>
    <row r="139" spans="1:170" x14ac:dyDescent="0.4">
      <c r="A139" s="87" t="s">
        <v>1</v>
      </c>
      <c r="B139" s="164">
        <v>803935.37622966699</v>
      </c>
      <c r="C139" s="165"/>
      <c r="D139" s="161">
        <v>803935.37622966699</v>
      </c>
      <c r="E139" s="163"/>
      <c r="F139" s="161">
        <v>0</v>
      </c>
      <c r="G139" s="163"/>
      <c r="H139" s="164">
        <v>0</v>
      </c>
      <c r="I139" s="165"/>
      <c r="J139" s="197">
        <v>2775641.0256410255</v>
      </c>
      <c r="K139" s="198"/>
      <c r="L139" s="166">
        <v>0</v>
      </c>
      <c r="M139" s="167"/>
      <c r="N139" s="197">
        <v>0</v>
      </c>
      <c r="O139" s="198"/>
      <c r="P139" s="166">
        <v>0</v>
      </c>
      <c r="Q139" s="167"/>
      <c r="R139" s="166">
        <v>0</v>
      </c>
      <c r="S139" s="167"/>
      <c r="T139" s="166">
        <v>0</v>
      </c>
      <c r="U139" s="167"/>
      <c r="V139" s="166">
        <v>0</v>
      </c>
      <c r="W139" s="167"/>
      <c r="X139" s="197">
        <v>0</v>
      </c>
      <c r="Y139" s="198"/>
      <c r="Z139" s="197">
        <v>0</v>
      </c>
      <c r="AA139" s="198"/>
      <c r="AB139" s="197">
        <v>0</v>
      </c>
      <c r="AC139" s="198"/>
      <c r="AD139" s="197">
        <v>0</v>
      </c>
      <c r="AE139" s="198"/>
      <c r="AF139" s="197">
        <v>2777777.777777778</v>
      </c>
      <c r="AG139" s="198"/>
      <c r="AH139" s="197">
        <v>2564102.564102564</v>
      </c>
      <c r="AI139" s="198"/>
      <c r="AJ139" s="166">
        <v>0</v>
      </c>
      <c r="AK139" s="167"/>
      <c r="AL139" s="166">
        <v>0</v>
      </c>
      <c r="AM139" s="167"/>
      <c r="AN139" s="166">
        <v>0</v>
      </c>
      <c r="AO139" s="167"/>
      <c r="AP139" s="166">
        <v>0</v>
      </c>
      <c r="AQ139" s="167"/>
      <c r="AR139" s="166">
        <v>0</v>
      </c>
      <c r="AS139" s="167"/>
      <c r="AT139" s="166">
        <v>0</v>
      </c>
      <c r="AU139" s="167"/>
      <c r="AV139" s="166">
        <v>0</v>
      </c>
      <c r="AW139" s="167"/>
      <c r="AX139" s="166">
        <v>0</v>
      </c>
      <c r="AY139" s="167"/>
      <c r="AZ139" s="166">
        <v>0</v>
      </c>
      <c r="BA139" s="167"/>
      <c r="BB139" s="166">
        <v>0</v>
      </c>
      <c r="BC139" s="167"/>
      <c r="BD139" s="166">
        <v>0</v>
      </c>
      <c r="BE139" s="167"/>
      <c r="BF139" s="166">
        <v>0</v>
      </c>
      <c r="BG139" s="167"/>
      <c r="BH139" s="166">
        <v>0</v>
      </c>
      <c r="BI139" s="167"/>
      <c r="BJ139" s="166">
        <v>0</v>
      </c>
      <c r="BK139" s="167"/>
      <c r="BL139" s="166">
        <v>0</v>
      </c>
      <c r="BM139" s="167"/>
      <c r="BN139" s="166">
        <v>0</v>
      </c>
      <c r="BO139" s="167"/>
      <c r="BP139" s="166">
        <v>0</v>
      </c>
      <c r="BQ139" s="167"/>
      <c r="BR139" s="166">
        <v>0</v>
      </c>
      <c r="BS139" s="167"/>
      <c r="BT139" s="161">
        <v>0</v>
      </c>
      <c r="BU139" s="163"/>
      <c r="BV139" s="161">
        <v>0</v>
      </c>
      <c r="BW139" s="163"/>
      <c r="BX139" s="161">
        <v>0</v>
      </c>
      <c r="BY139" s="163"/>
      <c r="BZ139" s="161">
        <v>0</v>
      </c>
      <c r="CA139" s="163"/>
      <c r="CB139" s="161">
        <v>0</v>
      </c>
      <c r="CC139" s="163"/>
      <c r="CD139" s="161">
        <v>3657929.6861953312</v>
      </c>
      <c r="CE139" s="163"/>
      <c r="CF139" s="161">
        <v>3238948.3217002903</v>
      </c>
      <c r="CG139" s="163"/>
      <c r="CH139" s="161">
        <v>2132196.1620469084</v>
      </c>
      <c r="CI139" s="163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</row>
    <row r="140" spans="1:170" x14ac:dyDescent="0.4">
      <c r="A140" s="87" t="s">
        <v>216</v>
      </c>
      <c r="B140" s="164">
        <v>15470.856287386054</v>
      </c>
      <c r="C140" s="165"/>
      <c r="D140" s="161">
        <v>15470.856287386054</v>
      </c>
      <c r="E140" s="163"/>
      <c r="F140" s="161">
        <v>0</v>
      </c>
      <c r="G140" s="163"/>
      <c r="H140" s="164">
        <v>0</v>
      </c>
      <c r="I140" s="165"/>
      <c r="J140" s="197">
        <v>0</v>
      </c>
      <c r="K140" s="198"/>
      <c r="L140" s="166">
        <v>4525000</v>
      </c>
      <c r="M140" s="167"/>
      <c r="N140" s="197">
        <v>0</v>
      </c>
      <c r="O140" s="198"/>
      <c r="P140" s="166">
        <v>0</v>
      </c>
      <c r="Q140" s="167"/>
      <c r="R140" s="166">
        <v>0</v>
      </c>
      <c r="S140" s="167"/>
      <c r="T140" s="166">
        <v>0</v>
      </c>
      <c r="U140" s="167"/>
      <c r="V140" s="166">
        <v>0</v>
      </c>
      <c r="W140" s="167"/>
      <c r="X140" s="197">
        <v>0</v>
      </c>
      <c r="Y140" s="198"/>
      <c r="Z140" s="197">
        <v>0</v>
      </c>
      <c r="AA140" s="198"/>
      <c r="AB140" s="197">
        <v>0</v>
      </c>
      <c r="AC140" s="198"/>
      <c r="AD140" s="197">
        <v>0</v>
      </c>
      <c r="AE140" s="198"/>
      <c r="AF140" s="197">
        <v>0</v>
      </c>
      <c r="AG140" s="198"/>
      <c r="AH140" s="197">
        <v>0</v>
      </c>
      <c r="AI140" s="198"/>
      <c r="AJ140" s="166">
        <v>4545454.5454545459</v>
      </c>
      <c r="AK140" s="167"/>
      <c r="AL140" s="166">
        <v>4545454.5454545459</v>
      </c>
      <c r="AM140" s="167"/>
      <c r="AN140" s="166">
        <v>4545454.5454545459</v>
      </c>
      <c r="AO140" s="167"/>
      <c r="AP140" s="166">
        <v>4545454.5454545459</v>
      </c>
      <c r="AQ140" s="167"/>
      <c r="AR140" s="166">
        <v>4545454.5454545459</v>
      </c>
      <c r="AS140" s="167"/>
      <c r="AT140" s="166">
        <v>2500000</v>
      </c>
      <c r="AU140" s="167"/>
      <c r="AV140" s="166">
        <v>2500000</v>
      </c>
      <c r="AW140" s="167"/>
      <c r="AX140" s="166">
        <v>2500000</v>
      </c>
      <c r="AY140" s="167"/>
      <c r="AZ140" s="166">
        <v>2500000</v>
      </c>
      <c r="BA140" s="167"/>
      <c r="BB140" s="166">
        <v>2500000</v>
      </c>
      <c r="BC140" s="167"/>
      <c r="BD140" s="166">
        <v>0</v>
      </c>
      <c r="BE140" s="167"/>
      <c r="BF140" s="166">
        <v>0</v>
      </c>
      <c r="BG140" s="167"/>
      <c r="BH140" s="166">
        <v>0</v>
      </c>
      <c r="BI140" s="167"/>
      <c r="BJ140" s="166">
        <v>0</v>
      </c>
      <c r="BK140" s="167"/>
      <c r="BL140" s="166">
        <v>0</v>
      </c>
      <c r="BM140" s="167"/>
      <c r="BN140" s="166">
        <v>0</v>
      </c>
      <c r="BO140" s="167"/>
      <c r="BP140" s="166">
        <v>0</v>
      </c>
      <c r="BQ140" s="167"/>
      <c r="BR140" s="166">
        <v>0</v>
      </c>
      <c r="BS140" s="167"/>
      <c r="BT140" s="161">
        <v>0</v>
      </c>
      <c r="BU140" s="163"/>
      <c r="BV140" s="161">
        <v>0</v>
      </c>
      <c r="BW140" s="163"/>
      <c r="BX140" s="161">
        <v>0</v>
      </c>
      <c r="BY140" s="163"/>
      <c r="BZ140" s="161">
        <v>0</v>
      </c>
      <c r="CA140" s="163"/>
      <c r="CB140" s="161">
        <v>0</v>
      </c>
      <c r="CC140" s="163"/>
      <c r="CD140" s="161">
        <v>0</v>
      </c>
      <c r="CE140" s="163"/>
      <c r="CF140" s="161">
        <v>0</v>
      </c>
      <c r="CG140" s="163"/>
      <c r="CH140" s="161">
        <v>0</v>
      </c>
      <c r="CI140" s="163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</row>
    <row r="141" spans="1:170" x14ac:dyDescent="0.4">
      <c r="A141" s="87" t="s">
        <v>217</v>
      </c>
      <c r="B141" s="164">
        <v>203067.15422064182</v>
      </c>
      <c r="C141" s="165"/>
      <c r="D141" s="161">
        <v>203067.15422064182</v>
      </c>
      <c r="E141" s="163"/>
      <c r="F141" s="161">
        <v>0</v>
      </c>
      <c r="G141" s="163"/>
      <c r="H141" s="164">
        <v>0</v>
      </c>
      <c r="I141" s="165"/>
      <c r="J141" s="197">
        <v>0</v>
      </c>
      <c r="K141" s="198"/>
      <c r="L141" s="166">
        <v>0</v>
      </c>
      <c r="M141" s="167"/>
      <c r="N141" s="197">
        <v>1000000</v>
      </c>
      <c r="O141" s="198"/>
      <c r="P141" s="166">
        <v>0</v>
      </c>
      <c r="Q141" s="167"/>
      <c r="R141" s="166">
        <v>0</v>
      </c>
      <c r="S141" s="167"/>
      <c r="T141" s="166">
        <v>0</v>
      </c>
      <c r="U141" s="167"/>
      <c r="V141" s="166">
        <v>0</v>
      </c>
      <c r="W141" s="167"/>
      <c r="X141" s="197">
        <v>0</v>
      </c>
      <c r="Y141" s="198"/>
      <c r="Z141" s="197">
        <v>0</v>
      </c>
      <c r="AA141" s="198"/>
      <c r="AB141" s="197">
        <v>0</v>
      </c>
      <c r="AC141" s="198"/>
      <c r="AD141" s="197">
        <v>0</v>
      </c>
      <c r="AE141" s="198"/>
      <c r="AF141" s="197">
        <v>0</v>
      </c>
      <c r="AG141" s="198"/>
      <c r="AH141" s="197">
        <v>0</v>
      </c>
      <c r="AI141" s="198"/>
      <c r="AJ141" s="166">
        <v>0</v>
      </c>
      <c r="AK141" s="167"/>
      <c r="AL141" s="166">
        <v>0</v>
      </c>
      <c r="AM141" s="167"/>
      <c r="AN141" s="166">
        <v>0</v>
      </c>
      <c r="AO141" s="167"/>
      <c r="AP141" s="166">
        <v>0</v>
      </c>
      <c r="AQ141" s="167"/>
      <c r="AR141" s="166">
        <v>0</v>
      </c>
      <c r="AS141" s="167"/>
      <c r="AT141" s="166">
        <v>0</v>
      </c>
      <c r="AU141" s="167"/>
      <c r="AV141" s="166">
        <v>0</v>
      </c>
      <c r="AW141" s="167"/>
      <c r="AX141" s="166">
        <v>0</v>
      </c>
      <c r="AY141" s="167"/>
      <c r="AZ141" s="166">
        <v>0</v>
      </c>
      <c r="BA141" s="167"/>
      <c r="BB141" s="166">
        <v>0</v>
      </c>
      <c r="BC141" s="167"/>
      <c r="BD141" s="166">
        <v>1000000</v>
      </c>
      <c r="BE141" s="167"/>
      <c r="BF141" s="166">
        <v>1000000</v>
      </c>
      <c r="BG141" s="167"/>
      <c r="BH141" s="166">
        <v>0</v>
      </c>
      <c r="BI141" s="167"/>
      <c r="BJ141" s="166">
        <v>0</v>
      </c>
      <c r="BK141" s="167"/>
      <c r="BL141" s="166">
        <v>0</v>
      </c>
      <c r="BM141" s="167"/>
      <c r="BN141" s="166">
        <v>0</v>
      </c>
      <c r="BO141" s="167"/>
      <c r="BP141" s="166">
        <v>0</v>
      </c>
      <c r="BQ141" s="167"/>
      <c r="BR141" s="166">
        <v>0</v>
      </c>
      <c r="BS141" s="167"/>
      <c r="BT141" s="161">
        <v>0</v>
      </c>
      <c r="BU141" s="163"/>
      <c r="BV141" s="161">
        <v>0</v>
      </c>
      <c r="BW141" s="163"/>
      <c r="BX141" s="161">
        <v>0</v>
      </c>
      <c r="BY141" s="163"/>
      <c r="BZ141" s="161">
        <v>0</v>
      </c>
      <c r="CA141" s="163"/>
      <c r="CB141" s="161">
        <v>0</v>
      </c>
      <c r="CC141" s="163"/>
      <c r="CD141" s="161">
        <v>0</v>
      </c>
      <c r="CE141" s="163"/>
      <c r="CF141" s="161">
        <v>0</v>
      </c>
      <c r="CG141" s="163"/>
      <c r="CH141" s="161">
        <v>0</v>
      </c>
      <c r="CI141" s="163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</row>
    <row r="142" spans="1:170" x14ac:dyDescent="0.4">
      <c r="A142" s="95" t="s">
        <v>218</v>
      </c>
      <c r="B142" s="175">
        <v>165314.42712972721</v>
      </c>
      <c r="C142" s="176"/>
      <c r="D142" s="172">
        <v>165314.42712972721</v>
      </c>
      <c r="E142" s="174"/>
      <c r="F142" s="172">
        <v>0</v>
      </c>
      <c r="G142" s="174"/>
      <c r="H142" s="175">
        <v>0</v>
      </c>
      <c r="I142" s="176"/>
      <c r="J142" s="199">
        <v>0</v>
      </c>
      <c r="K142" s="200"/>
      <c r="L142" s="177">
        <v>0</v>
      </c>
      <c r="M142" s="178"/>
      <c r="N142" s="199">
        <v>0</v>
      </c>
      <c r="O142" s="200"/>
      <c r="P142" s="177">
        <v>1000000</v>
      </c>
      <c r="Q142" s="178"/>
      <c r="R142" s="177">
        <v>0</v>
      </c>
      <c r="S142" s="178"/>
      <c r="T142" s="177">
        <v>0</v>
      </c>
      <c r="U142" s="178"/>
      <c r="V142" s="177">
        <v>0</v>
      </c>
      <c r="W142" s="178"/>
      <c r="X142" s="199">
        <v>0</v>
      </c>
      <c r="Y142" s="200"/>
      <c r="Z142" s="199">
        <v>0</v>
      </c>
      <c r="AA142" s="200"/>
      <c r="AB142" s="199">
        <v>0</v>
      </c>
      <c r="AC142" s="200"/>
      <c r="AD142" s="199">
        <v>0</v>
      </c>
      <c r="AE142" s="200"/>
      <c r="AF142" s="199">
        <v>0</v>
      </c>
      <c r="AG142" s="200"/>
      <c r="AH142" s="199">
        <v>0</v>
      </c>
      <c r="AI142" s="200"/>
      <c r="AJ142" s="177">
        <v>0</v>
      </c>
      <c r="AK142" s="178"/>
      <c r="AL142" s="177">
        <v>0</v>
      </c>
      <c r="AM142" s="178"/>
      <c r="AN142" s="177">
        <v>0</v>
      </c>
      <c r="AO142" s="178"/>
      <c r="AP142" s="177">
        <v>0</v>
      </c>
      <c r="AQ142" s="178"/>
      <c r="AR142" s="177">
        <v>0</v>
      </c>
      <c r="AS142" s="178"/>
      <c r="AT142" s="177">
        <v>0</v>
      </c>
      <c r="AU142" s="178"/>
      <c r="AV142" s="177">
        <v>0</v>
      </c>
      <c r="AW142" s="178"/>
      <c r="AX142" s="177">
        <v>0</v>
      </c>
      <c r="AY142" s="178"/>
      <c r="AZ142" s="177">
        <v>0</v>
      </c>
      <c r="BA142" s="178"/>
      <c r="BB142" s="177">
        <v>0</v>
      </c>
      <c r="BC142" s="178"/>
      <c r="BD142" s="177">
        <v>0</v>
      </c>
      <c r="BE142" s="178"/>
      <c r="BF142" s="177">
        <v>0</v>
      </c>
      <c r="BG142" s="178"/>
      <c r="BH142" s="177">
        <v>1000000</v>
      </c>
      <c r="BI142" s="178"/>
      <c r="BJ142" s="177">
        <v>1000000</v>
      </c>
      <c r="BK142" s="178"/>
      <c r="BL142" s="177">
        <v>1000000</v>
      </c>
      <c r="BM142" s="178"/>
      <c r="BN142" s="177">
        <v>1000000</v>
      </c>
      <c r="BO142" s="178"/>
      <c r="BP142" s="177">
        <v>1000000</v>
      </c>
      <c r="BQ142" s="178"/>
      <c r="BR142" s="177">
        <v>1000000</v>
      </c>
      <c r="BS142" s="178"/>
      <c r="BT142" s="172">
        <v>0</v>
      </c>
      <c r="BU142" s="174"/>
      <c r="BV142" s="172">
        <v>0</v>
      </c>
      <c r="BW142" s="174"/>
      <c r="BX142" s="172">
        <v>0</v>
      </c>
      <c r="BY142" s="174"/>
      <c r="BZ142" s="172">
        <v>0</v>
      </c>
      <c r="CA142" s="174"/>
      <c r="CB142" s="172">
        <v>0</v>
      </c>
      <c r="CC142" s="174"/>
      <c r="CD142" s="172">
        <v>0</v>
      </c>
      <c r="CE142" s="174"/>
      <c r="CF142" s="172">
        <v>0</v>
      </c>
      <c r="CG142" s="174"/>
      <c r="CH142" s="172">
        <v>0</v>
      </c>
      <c r="CI142" s="174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</row>
    <row r="143" spans="1:170" x14ac:dyDescent="0.4">
      <c r="A143" s="48" t="s">
        <v>219</v>
      </c>
      <c r="B143" s="164"/>
      <c r="C143" s="165"/>
      <c r="D143" s="161"/>
      <c r="E143" s="163"/>
      <c r="F143" s="161"/>
      <c r="G143" s="163"/>
      <c r="H143" s="164"/>
      <c r="I143" s="165"/>
      <c r="J143" s="197"/>
      <c r="K143" s="198"/>
      <c r="L143" s="166"/>
      <c r="M143" s="167"/>
      <c r="N143" s="197"/>
      <c r="O143" s="198"/>
      <c r="P143" s="166"/>
      <c r="Q143" s="167"/>
      <c r="R143" s="166"/>
      <c r="S143" s="167"/>
      <c r="T143" s="166"/>
      <c r="U143" s="167"/>
      <c r="V143" s="166"/>
      <c r="W143" s="167"/>
      <c r="X143" s="197"/>
      <c r="Y143" s="198"/>
      <c r="Z143" s="197"/>
      <c r="AA143" s="198"/>
      <c r="AB143" s="197"/>
      <c r="AC143" s="198"/>
      <c r="AD143" s="197"/>
      <c r="AE143" s="198"/>
      <c r="AF143" s="197"/>
      <c r="AG143" s="198"/>
      <c r="AH143" s="197"/>
      <c r="AI143" s="198"/>
      <c r="AJ143" s="166"/>
      <c r="AK143" s="167"/>
      <c r="AL143" s="166"/>
      <c r="AM143" s="167"/>
      <c r="AN143" s="166"/>
      <c r="AO143" s="167"/>
      <c r="AP143" s="166"/>
      <c r="AQ143" s="167"/>
      <c r="AR143" s="166"/>
      <c r="AS143" s="167"/>
      <c r="AT143" s="166"/>
      <c r="AU143" s="167"/>
      <c r="AV143" s="166"/>
      <c r="AW143" s="167"/>
      <c r="AX143" s="166"/>
      <c r="AY143" s="167"/>
      <c r="AZ143" s="166"/>
      <c r="BA143" s="167"/>
      <c r="BB143" s="166"/>
      <c r="BC143" s="167"/>
      <c r="BD143" s="166"/>
      <c r="BE143" s="167"/>
      <c r="BF143" s="166"/>
      <c r="BG143" s="167"/>
      <c r="BH143" s="166"/>
      <c r="BI143" s="167"/>
      <c r="BJ143" s="166"/>
      <c r="BK143" s="167"/>
      <c r="BL143" s="166"/>
      <c r="BM143" s="167"/>
      <c r="BN143" s="166"/>
      <c r="BO143" s="167"/>
      <c r="BP143" s="166"/>
      <c r="BQ143" s="167"/>
      <c r="BR143" s="166"/>
      <c r="BS143" s="167"/>
      <c r="BT143" s="161"/>
      <c r="BU143" s="163"/>
      <c r="BV143" s="161"/>
      <c r="BW143" s="163"/>
      <c r="BX143" s="161"/>
      <c r="BY143" s="163"/>
      <c r="BZ143" s="161"/>
      <c r="CA143" s="163"/>
      <c r="CB143" s="161"/>
      <c r="CC143" s="163"/>
      <c r="CD143" s="161"/>
      <c r="CE143" s="163"/>
      <c r="CF143" s="161"/>
      <c r="CG143" s="163"/>
      <c r="CH143" s="161"/>
      <c r="CI143" s="163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</row>
    <row r="144" spans="1:170" x14ac:dyDescent="0.4">
      <c r="A144" s="87" t="s">
        <v>2</v>
      </c>
      <c r="B144" s="152">
        <v>2.2883158866644306</v>
      </c>
      <c r="C144" s="153">
        <v>0.71838619755415123</v>
      </c>
      <c r="D144" s="149">
        <v>2.2883158866644306</v>
      </c>
      <c r="E144" s="151">
        <v>0.71838619755415123</v>
      </c>
      <c r="F144" s="149">
        <v>4.9185531442722219</v>
      </c>
      <c r="G144" s="151">
        <v>4.9185531442722231E-2</v>
      </c>
      <c r="H144" s="152">
        <v>4.2179374456583352</v>
      </c>
      <c r="I144" s="153">
        <v>1.3202144204910589</v>
      </c>
      <c r="J144" s="201">
        <v>2.4978447248750006</v>
      </c>
      <c r="K144" s="202">
        <v>0.94918099545250001</v>
      </c>
      <c r="L144" s="154">
        <v>39.170999928736109</v>
      </c>
      <c r="M144" s="155">
        <v>0.50922299907356938</v>
      </c>
      <c r="N144" s="201">
        <v>0</v>
      </c>
      <c r="O144" s="202">
        <v>0</v>
      </c>
      <c r="P144" s="154">
        <v>0</v>
      </c>
      <c r="Q144" s="155">
        <v>0</v>
      </c>
      <c r="R144" s="154">
        <v>5.9786498166666666</v>
      </c>
      <c r="S144" s="155">
        <v>5.9786498166666674E-2</v>
      </c>
      <c r="T144" s="154">
        <v>3.3410101916666668</v>
      </c>
      <c r="U144" s="155">
        <v>3.3410101916666664E-2</v>
      </c>
      <c r="V144" s="154">
        <v>0.8205989944444444</v>
      </c>
      <c r="W144" s="155">
        <v>8.2059899444444449E-3</v>
      </c>
      <c r="X144" s="201">
        <v>8.9093605111111103</v>
      </c>
      <c r="Y144" s="202">
        <v>2.7886298399777774</v>
      </c>
      <c r="Z144" s="201">
        <v>3.1065533361111108</v>
      </c>
      <c r="AA144" s="202">
        <v>0.97235119420277782</v>
      </c>
      <c r="AB144" s="201">
        <v>0.49822081805555557</v>
      </c>
      <c r="AC144" s="202">
        <v>0.15594311605138889</v>
      </c>
      <c r="AD144" s="201">
        <v>313.87911537499997</v>
      </c>
      <c r="AE144" s="202">
        <v>98.244163112374991</v>
      </c>
      <c r="AF144" s="201">
        <v>2.5204111972222223</v>
      </c>
      <c r="AG144" s="202">
        <v>0.95775625494444439</v>
      </c>
      <c r="AH144" s="201">
        <v>0.2637639625</v>
      </c>
      <c r="AI144" s="202">
        <v>0.10023030575</v>
      </c>
      <c r="AJ144" s="154">
        <v>39.359444626388886</v>
      </c>
      <c r="AK144" s="155">
        <v>0.51167278014305551</v>
      </c>
      <c r="AL144" s="154">
        <v>39.359444626388886</v>
      </c>
      <c r="AM144" s="155">
        <v>0.51167278014305551</v>
      </c>
      <c r="AN144" s="154">
        <v>39.359444626388886</v>
      </c>
      <c r="AO144" s="155">
        <v>0.51167278014305551</v>
      </c>
      <c r="AP144" s="154">
        <v>39.359444626388886</v>
      </c>
      <c r="AQ144" s="155">
        <v>0.51167278014305551</v>
      </c>
      <c r="AR144" s="154">
        <v>39.359444626388886</v>
      </c>
      <c r="AS144" s="155">
        <v>0.51167278014305551</v>
      </c>
      <c r="AT144" s="154">
        <v>20.51497486111111</v>
      </c>
      <c r="AU144" s="155">
        <v>0.26669467319444445</v>
      </c>
      <c r="AV144" s="154">
        <v>20.51497486111111</v>
      </c>
      <c r="AW144" s="155">
        <v>0.26669467319444445</v>
      </c>
      <c r="AX144" s="154">
        <v>20.51497486111111</v>
      </c>
      <c r="AY144" s="155">
        <v>0.26669467319444445</v>
      </c>
      <c r="AZ144" s="154">
        <v>20.51497486111111</v>
      </c>
      <c r="BA144" s="155">
        <v>0.26669467319444445</v>
      </c>
      <c r="BB144" s="154">
        <v>20.51497486111111</v>
      </c>
      <c r="BC144" s="155">
        <v>0.26669467319444445</v>
      </c>
      <c r="BD144" s="154">
        <v>0</v>
      </c>
      <c r="BE144" s="155">
        <v>0</v>
      </c>
      <c r="BF144" s="154">
        <v>0</v>
      </c>
      <c r="BG144" s="155">
        <v>0</v>
      </c>
      <c r="BH144" s="154">
        <v>0</v>
      </c>
      <c r="BI144" s="155">
        <v>0</v>
      </c>
      <c r="BJ144" s="154">
        <v>0</v>
      </c>
      <c r="BK144" s="155">
        <v>0</v>
      </c>
      <c r="BL144" s="154">
        <v>0</v>
      </c>
      <c r="BM144" s="155">
        <v>0</v>
      </c>
      <c r="BN144" s="154">
        <v>0</v>
      </c>
      <c r="BO144" s="155">
        <v>0</v>
      </c>
      <c r="BP144" s="154">
        <v>0</v>
      </c>
      <c r="BQ144" s="155">
        <v>0</v>
      </c>
      <c r="BR144" s="154">
        <v>0</v>
      </c>
      <c r="BS144" s="155">
        <v>0</v>
      </c>
      <c r="BT144" s="149">
        <v>0.55209673415855043</v>
      </c>
      <c r="BU144" s="203">
        <v>0.17280627779162627</v>
      </c>
      <c r="BV144" s="149">
        <v>0.55301550688049805</v>
      </c>
      <c r="BW144" s="151">
        <v>0.17309385365359589</v>
      </c>
      <c r="BX144" s="149">
        <v>0.40238098374530917</v>
      </c>
      <c r="BY144" s="151"/>
      <c r="BZ144" s="149">
        <v>5.7370882079124579</v>
      </c>
      <c r="CA144" s="151"/>
      <c r="CB144" s="149">
        <v>1.6052099305133403</v>
      </c>
      <c r="CC144" s="151"/>
      <c r="CD144" s="149">
        <v>3.3190152983057812</v>
      </c>
      <c r="CE144" s="151">
        <v>1.2612258133561969</v>
      </c>
      <c r="CF144" s="149">
        <v>3.1674356643843193</v>
      </c>
      <c r="CG144" s="151">
        <v>1.2036255524660413</v>
      </c>
      <c r="CH144" s="149">
        <v>1.934643989339019</v>
      </c>
      <c r="CI144" s="151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</row>
    <row r="145" spans="1:170" x14ac:dyDescent="0.4">
      <c r="A145" s="87" t="s">
        <v>3</v>
      </c>
      <c r="B145" s="152">
        <v>26.68827181925187</v>
      </c>
      <c r="C145" s="153">
        <v>7.2145344311803434</v>
      </c>
      <c r="D145" s="149">
        <v>26.68827181925187</v>
      </c>
      <c r="E145" s="151">
        <v>7.2145344311803434</v>
      </c>
      <c r="F145" s="149">
        <v>37.038849284313883</v>
      </c>
      <c r="G145" s="151">
        <v>0.37038849284313885</v>
      </c>
      <c r="H145" s="152">
        <v>51.193595796341668</v>
      </c>
      <c r="I145" s="153">
        <v>16.023595484254944</v>
      </c>
      <c r="J145" s="201">
        <v>16.292113821486112</v>
      </c>
      <c r="K145" s="202">
        <v>6.1910032521647222</v>
      </c>
      <c r="L145" s="154">
        <v>1373.4423984230555</v>
      </c>
      <c r="M145" s="155">
        <v>17.854751179499722</v>
      </c>
      <c r="N145" s="201">
        <v>0</v>
      </c>
      <c r="O145" s="202">
        <v>0</v>
      </c>
      <c r="P145" s="154">
        <v>0</v>
      </c>
      <c r="Q145" s="155">
        <v>0</v>
      </c>
      <c r="R145" s="154">
        <v>46.305228972222224</v>
      </c>
      <c r="S145" s="155">
        <v>0.46305228972222223</v>
      </c>
      <c r="T145" s="154">
        <v>8.8214391902777773</v>
      </c>
      <c r="U145" s="155">
        <v>8.8214391902777772E-2</v>
      </c>
      <c r="V145" s="154">
        <v>4.8649797527777778</v>
      </c>
      <c r="W145" s="155">
        <v>4.8649797527777774E-2</v>
      </c>
      <c r="X145" s="201">
        <v>134.22654980555555</v>
      </c>
      <c r="Y145" s="202">
        <v>42.012910089138884</v>
      </c>
      <c r="Z145" s="201">
        <v>121.41934407083333</v>
      </c>
      <c r="AA145" s="202">
        <v>38.004254694170832</v>
      </c>
      <c r="AB145" s="201">
        <v>26.435010463888887</v>
      </c>
      <c r="AC145" s="202">
        <v>8.2741582751972214</v>
      </c>
      <c r="AD145" s="201">
        <v>1079.6445127263889</v>
      </c>
      <c r="AE145" s="202">
        <v>337.92873248335968</v>
      </c>
      <c r="AF145" s="201">
        <v>16.41197988888889</v>
      </c>
      <c r="AG145" s="202">
        <v>6.2365523577777777</v>
      </c>
      <c r="AH145" s="201">
        <v>4.4253731486111114</v>
      </c>
      <c r="AI145" s="202">
        <v>1.6816417964722221</v>
      </c>
      <c r="AJ145" s="154">
        <v>1387.1053716805554</v>
      </c>
      <c r="AK145" s="155">
        <v>18.03236983184722</v>
      </c>
      <c r="AL145" s="154">
        <v>1387.1053716805554</v>
      </c>
      <c r="AM145" s="155">
        <v>18.03236983184722</v>
      </c>
      <c r="AN145" s="154">
        <v>1387.1053716805554</v>
      </c>
      <c r="AO145" s="155">
        <v>18.03236983184722</v>
      </c>
      <c r="AP145" s="154">
        <v>1387.1053716805554</v>
      </c>
      <c r="AQ145" s="155">
        <v>18.03236983184722</v>
      </c>
      <c r="AR145" s="154">
        <v>1387.1053716805554</v>
      </c>
      <c r="AS145" s="155">
        <v>18.03236983184722</v>
      </c>
      <c r="AT145" s="154">
        <v>20.808045930555554</v>
      </c>
      <c r="AU145" s="155">
        <v>0.27050459709722219</v>
      </c>
      <c r="AV145" s="154">
        <v>20.808045930555554</v>
      </c>
      <c r="AW145" s="155">
        <v>0.27050459709722219</v>
      </c>
      <c r="AX145" s="154">
        <v>20.808045930555554</v>
      </c>
      <c r="AY145" s="155">
        <v>0.27050459709722219</v>
      </c>
      <c r="AZ145" s="154">
        <v>20.808045930555554</v>
      </c>
      <c r="BA145" s="155">
        <v>0.27050459709722219</v>
      </c>
      <c r="BB145" s="154">
        <v>20.808045930555554</v>
      </c>
      <c r="BC145" s="155">
        <v>0.27050459709722219</v>
      </c>
      <c r="BD145" s="154">
        <v>0</v>
      </c>
      <c r="BE145" s="155">
        <v>0</v>
      </c>
      <c r="BF145" s="154">
        <v>0</v>
      </c>
      <c r="BG145" s="155">
        <v>0</v>
      </c>
      <c r="BH145" s="154">
        <v>0</v>
      </c>
      <c r="BI145" s="155">
        <v>0</v>
      </c>
      <c r="BJ145" s="154">
        <v>0</v>
      </c>
      <c r="BK145" s="155">
        <v>0</v>
      </c>
      <c r="BL145" s="154">
        <v>0</v>
      </c>
      <c r="BM145" s="155">
        <v>0</v>
      </c>
      <c r="BN145" s="154">
        <v>0</v>
      </c>
      <c r="BO145" s="155">
        <v>0</v>
      </c>
      <c r="BP145" s="154">
        <v>0</v>
      </c>
      <c r="BQ145" s="155">
        <v>0</v>
      </c>
      <c r="BR145" s="154">
        <v>0</v>
      </c>
      <c r="BS145" s="155">
        <v>0</v>
      </c>
      <c r="BT145" s="149">
        <v>29.29360318888309</v>
      </c>
      <c r="BU145" s="203">
        <v>9.1688977981204065</v>
      </c>
      <c r="BV145" s="149">
        <v>29.342352188600547</v>
      </c>
      <c r="BW145" s="151">
        <v>9.1841562350319705</v>
      </c>
      <c r="BX145" s="149">
        <v>21.349861608133466</v>
      </c>
      <c r="BY145" s="151"/>
      <c r="BZ145" s="149">
        <v>86.433763132365343</v>
      </c>
      <c r="CA145" s="151"/>
      <c r="CB145" s="149">
        <v>62.7394786992148</v>
      </c>
      <c r="CC145" s="151"/>
      <c r="CD145" s="149">
        <v>21.612192640130672</v>
      </c>
      <c r="CE145" s="151">
        <v>8.2126332032496556</v>
      </c>
      <c r="CF145" s="149">
        <v>28.070836632674833</v>
      </c>
      <c r="CG145" s="151">
        <v>10.666917920416436</v>
      </c>
      <c r="CH145" s="149">
        <v>12.597681791044778</v>
      </c>
      <c r="CI145" s="151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</row>
    <row r="146" spans="1:170" x14ac:dyDescent="0.4">
      <c r="A146" s="87" t="s">
        <v>4</v>
      </c>
      <c r="B146" s="152">
        <v>56.881968756742246</v>
      </c>
      <c r="C146" s="153">
        <v>18.125436625322457</v>
      </c>
      <c r="D146" s="149">
        <v>56.881968756742246</v>
      </c>
      <c r="E146" s="151">
        <v>18.125436625322457</v>
      </c>
      <c r="F146" s="149">
        <v>1163.1577516042082</v>
      </c>
      <c r="G146" s="151">
        <v>11.631577516042082</v>
      </c>
      <c r="H146" s="152">
        <v>61.454629386837517</v>
      </c>
      <c r="I146" s="153">
        <v>19.235298998080136</v>
      </c>
      <c r="J146" s="201">
        <v>105.69051284481947</v>
      </c>
      <c r="K146" s="202">
        <v>40.162394881031396</v>
      </c>
      <c r="L146" s="154">
        <v>267.88307638104163</v>
      </c>
      <c r="M146" s="155">
        <v>3.4824799929535413</v>
      </c>
      <c r="N146" s="201">
        <v>0</v>
      </c>
      <c r="O146" s="202">
        <v>0</v>
      </c>
      <c r="P146" s="154">
        <v>0</v>
      </c>
      <c r="Q146" s="155">
        <v>0</v>
      </c>
      <c r="R146" s="154">
        <v>1238.6355679000001</v>
      </c>
      <c r="S146" s="155">
        <v>12.386355678999999</v>
      </c>
      <c r="T146" s="154">
        <v>1328.1980867222221</v>
      </c>
      <c r="U146" s="155">
        <v>13.281980867222222</v>
      </c>
      <c r="V146" s="154">
        <v>801.28561096805549</v>
      </c>
      <c r="W146" s="155">
        <v>8.0128561096805573</v>
      </c>
      <c r="X146" s="201">
        <v>240.90441908333332</v>
      </c>
      <c r="Y146" s="202">
        <v>75.403083173083317</v>
      </c>
      <c r="Z146" s="201">
        <v>94.017199077777775</v>
      </c>
      <c r="AA146" s="202">
        <v>29.427383311344443</v>
      </c>
      <c r="AB146" s="201">
        <v>31.680982606944443</v>
      </c>
      <c r="AC146" s="202">
        <v>9.916147555973609</v>
      </c>
      <c r="AD146" s="201">
        <v>871.62266763472223</v>
      </c>
      <c r="AE146" s="202">
        <v>272.81789496966809</v>
      </c>
      <c r="AF146" s="201">
        <v>106.06242003194444</v>
      </c>
      <c r="AG146" s="202">
        <v>40.303719612138885</v>
      </c>
      <c r="AH146" s="201">
        <v>68.871701319444441</v>
      </c>
      <c r="AI146" s="202">
        <v>26.171246501388882</v>
      </c>
      <c r="AJ146" s="154">
        <v>270.35806156249998</v>
      </c>
      <c r="AK146" s="155">
        <v>3.5146548003125</v>
      </c>
      <c r="AL146" s="154">
        <v>270.35806156249998</v>
      </c>
      <c r="AM146" s="155">
        <v>3.5146548003125</v>
      </c>
      <c r="AN146" s="154">
        <v>270.35806156249998</v>
      </c>
      <c r="AO146" s="155">
        <v>3.5146548003125</v>
      </c>
      <c r="AP146" s="154">
        <v>270.35806156249998</v>
      </c>
      <c r="AQ146" s="155">
        <v>3.5146548003125</v>
      </c>
      <c r="AR146" s="154">
        <v>270.35806156249998</v>
      </c>
      <c r="AS146" s="155">
        <v>3.5146548003125</v>
      </c>
      <c r="AT146" s="154">
        <v>22.859543416666668</v>
      </c>
      <c r="AU146" s="155">
        <v>0.29717406441666661</v>
      </c>
      <c r="AV146" s="154">
        <v>22.859543416666668</v>
      </c>
      <c r="AW146" s="155">
        <v>0.29717406441666661</v>
      </c>
      <c r="AX146" s="154">
        <v>22.859543416666668</v>
      </c>
      <c r="AY146" s="155">
        <v>0.29717406441666661</v>
      </c>
      <c r="AZ146" s="154">
        <v>22.859543416666668</v>
      </c>
      <c r="BA146" s="155">
        <v>0.29717406441666661</v>
      </c>
      <c r="BB146" s="154">
        <v>22.859543416666668</v>
      </c>
      <c r="BC146" s="155">
        <v>0.29717406441666661</v>
      </c>
      <c r="BD146" s="154">
        <v>0</v>
      </c>
      <c r="BE146" s="155">
        <v>0</v>
      </c>
      <c r="BF146" s="154">
        <v>0</v>
      </c>
      <c r="BG146" s="155">
        <v>0</v>
      </c>
      <c r="BH146" s="154">
        <v>0</v>
      </c>
      <c r="BI146" s="155">
        <v>0</v>
      </c>
      <c r="BJ146" s="154">
        <v>0</v>
      </c>
      <c r="BK146" s="155">
        <v>0</v>
      </c>
      <c r="BL146" s="154">
        <v>0</v>
      </c>
      <c r="BM146" s="155">
        <v>0</v>
      </c>
      <c r="BN146" s="154">
        <v>0</v>
      </c>
      <c r="BO146" s="155">
        <v>0</v>
      </c>
      <c r="BP146" s="154">
        <v>0</v>
      </c>
      <c r="BQ146" s="155">
        <v>0</v>
      </c>
      <c r="BR146" s="154">
        <v>0</v>
      </c>
      <c r="BS146" s="155">
        <v>0</v>
      </c>
      <c r="BT146" s="149">
        <v>35.106857036787822</v>
      </c>
      <c r="BU146" s="203">
        <v>10.988446252514589</v>
      </c>
      <c r="BV146" s="149">
        <v>35.165280172812842</v>
      </c>
      <c r="BW146" s="151">
        <v>11.00673269409042</v>
      </c>
      <c r="BX146" s="149">
        <v>25.586696672275252</v>
      </c>
      <c r="BY146" s="151"/>
      <c r="BZ146" s="149">
        <v>155.12784562184342</v>
      </c>
      <c r="CA146" s="151"/>
      <c r="CB146" s="149">
        <v>48.58031563289429</v>
      </c>
      <c r="CC146" s="151"/>
      <c r="CD146" s="149">
        <v>139.66879493684445</v>
      </c>
      <c r="CE146" s="151">
        <v>53.074142076000889</v>
      </c>
      <c r="CF146" s="149">
        <v>130.58889973970295</v>
      </c>
      <c r="CG146" s="151">
        <v>49.623781901087121</v>
      </c>
      <c r="CH146" s="149">
        <v>81.412518574626858</v>
      </c>
      <c r="CI146" s="151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</row>
    <row r="147" spans="1:170" x14ac:dyDescent="0.4">
      <c r="A147" s="87" t="s">
        <v>5</v>
      </c>
      <c r="B147" s="152">
        <v>8.488697273701117</v>
      </c>
      <c r="C147" s="153">
        <v>2.3216920778216803</v>
      </c>
      <c r="D147" s="149">
        <v>8.488697273701117</v>
      </c>
      <c r="E147" s="151">
        <v>2.3216920778216803</v>
      </c>
      <c r="F147" s="149">
        <v>47.503713803608328</v>
      </c>
      <c r="G147" s="151">
        <v>0.47503713803608333</v>
      </c>
      <c r="H147" s="152">
        <v>3.0841040921916671</v>
      </c>
      <c r="I147" s="153">
        <v>0.96532458085599193</v>
      </c>
      <c r="J147" s="201">
        <v>17.897850210972223</v>
      </c>
      <c r="K147" s="202">
        <v>6.8011830801694453</v>
      </c>
      <c r="L147" s="154">
        <v>607.56622020741656</v>
      </c>
      <c r="M147" s="155">
        <v>7.898360862696415</v>
      </c>
      <c r="N147" s="201">
        <v>0</v>
      </c>
      <c r="O147" s="202">
        <v>0</v>
      </c>
      <c r="P147" s="154">
        <v>0</v>
      </c>
      <c r="Q147" s="155">
        <v>0</v>
      </c>
      <c r="R147" s="154">
        <v>49.646239163888886</v>
      </c>
      <c r="S147" s="155">
        <v>0.49646239163888889</v>
      </c>
      <c r="T147" s="154">
        <v>2.3738756625000001</v>
      </c>
      <c r="U147" s="155">
        <v>2.3738756624999999E-2</v>
      </c>
      <c r="V147" s="154">
        <v>49.822081805555555</v>
      </c>
      <c r="W147" s="155">
        <v>0.49822081805555563</v>
      </c>
      <c r="X147" s="201">
        <v>11.8693783125</v>
      </c>
      <c r="Y147" s="202">
        <v>3.7151154118125</v>
      </c>
      <c r="Z147" s="201">
        <v>10.521251393055556</v>
      </c>
      <c r="AA147" s="202">
        <v>3.293151686026389</v>
      </c>
      <c r="AB147" s="201">
        <v>0.23445685555555554</v>
      </c>
      <c r="AC147" s="202">
        <v>7.3384995788888893E-2</v>
      </c>
      <c r="AD147" s="201">
        <v>133.37664370416667</v>
      </c>
      <c r="AE147" s="202">
        <v>41.74688947940416</v>
      </c>
      <c r="AF147" s="201">
        <v>17.99456366388889</v>
      </c>
      <c r="AG147" s="202">
        <v>6.8379341922777783</v>
      </c>
      <c r="AH147" s="201">
        <v>8.3232183722222217</v>
      </c>
      <c r="AI147" s="202">
        <v>3.1628229814444451</v>
      </c>
      <c r="AJ147" s="154">
        <v>613.63220520277764</v>
      </c>
      <c r="AK147" s="155">
        <v>7.9772186676361105</v>
      </c>
      <c r="AL147" s="154">
        <v>613.63220520277764</v>
      </c>
      <c r="AM147" s="155">
        <v>7.9772186676361105</v>
      </c>
      <c r="AN147" s="154">
        <v>613.63220520277764</v>
      </c>
      <c r="AO147" s="155">
        <v>7.9772186676361105</v>
      </c>
      <c r="AP147" s="154">
        <v>613.63220520277764</v>
      </c>
      <c r="AQ147" s="155">
        <v>7.9772186676361105</v>
      </c>
      <c r="AR147" s="154">
        <v>613.63220520277764</v>
      </c>
      <c r="AS147" s="155">
        <v>7.9772186676361105</v>
      </c>
      <c r="AT147" s="154">
        <v>7.0337056666666662</v>
      </c>
      <c r="AU147" s="155">
        <v>9.1438173666666664E-2</v>
      </c>
      <c r="AV147" s="154">
        <v>7.0337056666666662</v>
      </c>
      <c r="AW147" s="155">
        <v>9.1438173666666664E-2</v>
      </c>
      <c r="AX147" s="154">
        <v>7.0337056666666662</v>
      </c>
      <c r="AY147" s="155">
        <v>9.1438173666666664E-2</v>
      </c>
      <c r="AZ147" s="154">
        <v>7.0337056666666662</v>
      </c>
      <c r="BA147" s="155">
        <v>9.1438173666666664E-2</v>
      </c>
      <c r="BB147" s="154">
        <v>7.0337056666666662</v>
      </c>
      <c r="BC147" s="155">
        <v>9.1438173666666664E-2</v>
      </c>
      <c r="BD147" s="154">
        <v>0</v>
      </c>
      <c r="BE147" s="155">
        <v>0</v>
      </c>
      <c r="BF147" s="154">
        <v>0</v>
      </c>
      <c r="BG147" s="155">
        <v>0</v>
      </c>
      <c r="BH147" s="154">
        <v>0</v>
      </c>
      <c r="BI147" s="155">
        <v>0</v>
      </c>
      <c r="BJ147" s="154">
        <v>0</v>
      </c>
      <c r="BK147" s="155">
        <v>0</v>
      </c>
      <c r="BL147" s="154">
        <v>0</v>
      </c>
      <c r="BM147" s="155">
        <v>0</v>
      </c>
      <c r="BN147" s="154">
        <v>0</v>
      </c>
      <c r="BO147" s="155">
        <v>0</v>
      </c>
      <c r="BP147" s="154">
        <v>0</v>
      </c>
      <c r="BQ147" s="155">
        <v>0</v>
      </c>
      <c r="BR147" s="154">
        <v>0</v>
      </c>
      <c r="BS147" s="155">
        <v>0</v>
      </c>
      <c r="BT147" s="149">
        <v>0.25981022783931784</v>
      </c>
      <c r="BU147" s="203">
        <v>8.1320601313706484E-2</v>
      </c>
      <c r="BV147" s="149">
        <v>0.26024259147317558</v>
      </c>
      <c r="BW147" s="151">
        <v>8.1455931131103956E-2</v>
      </c>
      <c r="BX147" s="149">
        <v>0.18935575705661609</v>
      </c>
      <c r="BY147" s="151"/>
      <c r="BZ147" s="149">
        <v>7.6431602769886373</v>
      </c>
      <c r="CA147" s="151"/>
      <c r="CB147" s="149">
        <v>5.4365128778706522</v>
      </c>
      <c r="CC147" s="151"/>
      <c r="CD147" s="149">
        <v>23.696225501857555</v>
      </c>
      <c r="CE147" s="151">
        <v>9.0045656907058707</v>
      </c>
      <c r="CF147" s="149">
        <v>21.756206988531382</v>
      </c>
      <c r="CG147" s="151">
        <v>8.2673586556419245</v>
      </c>
      <c r="CH147" s="149">
        <v>13.81245824946695</v>
      </c>
      <c r="CI147" s="151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</row>
    <row r="148" spans="1:170" s="6" customFormat="1" x14ac:dyDescent="0.4">
      <c r="A148" s="106" t="s">
        <v>6</v>
      </c>
      <c r="B148" s="152">
        <v>5.4132720550978126</v>
      </c>
      <c r="C148" s="153">
        <v>1.7143011077048902</v>
      </c>
      <c r="D148" s="149">
        <v>5.4132720550978126</v>
      </c>
      <c r="E148" s="151">
        <v>1.7143011077048902</v>
      </c>
      <c r="F148" s="149">
        <v>33.658215884058336</v>
      </c>
      <c r="G148" s="151">
        <v>0.33658215884058335</v>
      </c>
      <c r="H148" s="152">
        <v>3.0841040921916671</v>
      </c>
      <c r="I148" s="153">
        <v>0.96532458085599193</v>
      </c>
      <c r="J148" s="152">
        <v>12.558300475443055</v>
      </c>
      <c r="K148" s="153">
        <v>4.7721541806683616</v>
      </c>
      <c r="L148" s="149">
        <v>177.10782947345834</v>
      </c>
      <c r="M148" s="151">
        <v>2.3024017831549579</v>
      </c>
      <c r="N148" s="152">
        <v>0</v>
      </c>
      <c r="O148" s="153">
        <v>0</v>
      </c>
      <c r="P148" s="149">
        <v>0</v>
      </c>
      <c r="Q148" s="151">
        <v>0</v>
      </c>
      <c r="R148" s="149">
        <v>38.53884563194444</v>
      </c>
      <c r="S148" s="151">
        <v>0.38538845631944446</v>
      </c>
      <c r="T148" s="149">
        <v>3.6340812611111111</v>
      </c>
      <c r="U148" s="151">
        <v>3.6340812611111113E-2</v>
      </c>
      <c r="V148" s="149">
        <v>20.544281968055554</v>
      </c>
      <c r="W148" s="151">
        <v>0.20544281968055556</v>
      </c>
      <c r="X148" s="152">
        <v>11.8693783125</v>
      </c>
      <c r="Y148" s="153">
        <v>3.7151154118125</v>
      </c>
      <c r="Z148" s="152">
        <v>10.521251393055556</v>
      </c>
      <c r="AA148" s="153">
        <v>3.293151686026389</v>
      </c>
      <c r="AB148" s="152">
        <v>0.23445685555555554</v>
      </c>
      <c r="AC148" s="153">
        <v>7.3384995788888893E-2</v>
      </c>
      <c r="AD148" s="152">
        <v>133.37664370416667</v>
      </c>
      <c r="AE148" s="153">
        <v>41.74688947940416</v>
      </c>
      <c r="AF148" s="152">
        <v>12.6606702</v>
      </c>
      <c r="AG148" s="153">
        <v>4.8110546759999995</v>
      </c>
      <c r="AH148" s="152">
        <v>2.4236977443055556</v>
      </c>
      <c r="AI148" s="153">
        <v>0.92100514283611101</v>
      </c>
      <c r="AJ148" s="149">
        <v>178.86127368194445</v>
      </c>
      <c r="AK148" s="151">
        <v>2.3251965578652776</v>
      </c>
      <c r="AL148" s="149">
        <v>178.86127368194445</v>
      </c>
      <c r="AM148" s="151">
        <v>2.3251965578652776</v>
      </c>
      <c r="AN148" s="149">
        <v>178.86127368194445</v>
      </c>
      <c r="AO148" s="151">
        <v>2.3251965578652776</v>
      </c>
      <c r="AP148" s="149">
        <v>178.86127368194445</v>
      </c>
      <c r="AQ148" s="151">
        <v>2.3251965578652776</v>
      </c>
      <c r="AR148" s="149">
        <v>178.86127368194445</v>
      </c>
      <c r="AS148" s="151">
        <v>2.3251965578652776</v>
      </c>
      <c r="AT148" s="149">
        <v>3.5168528333333331</v>
      </c>
      <c r="AU148" s="151">
        <v>4.5719086833333332E-2</v>
      </c>
      <c r="AV148" s="149">
        <v>3.5168528333333331</v>
      </c>
      <c r="AW148" s="151">
        <v>4.5719086833333332E-2</v>
      </c>
      <c r="AX148" s="149">
        <v>3.5168528333333331</v>
      </c>
      <c r="AY148" s="151">
        <v>4.5719086833333332E-2</v>
      </c>
      <c r="AZ148" s="149">
        <v>3.5168528333333331</v>
      </c>
      <c r="BA148" s="151">
        <v>4.5719086833333332E-2</v>
      </c>
      <c r="BB148" s="149">
        <v>3.5168528333333331</v>
      </c>
      <c r="BC148" s="151">
        <v>4.5719086833333332E-2</v>
      </c>
      <c r="BD148" s="149">
        <v>0</v>
      </c>
      <c r="BE148" s="151">
        <v>0</v>
      </c>
      <c r="BF148" s="149">
        <v>0</v>
      </c>
      <c r="BG148" s="151">
        <v>0</v>
      </c>
      <c r="BH148" s="149">
        <v>0</v>
      </c>
      <c r="BI148" s="151">
        <v>0</v>
      </c>
      <c r="BJ148" s="149">
        <v>0</v>
      </c>
      <c r="BK148" s="151">
        <v>0</v>
      </c>
      <c r="BL148" s="149">
        <v>0</v>
      </c>
      <c r="BM148" s="151">
        <v>0</v>
      </c>
      <c r="BN148" s="149">
        <v>0</v>
      </c>
      <c r="BO148" s="151">
        <v>0</v>
      </c>
      <c r="BP148" s="149">
        <v>0</v>
      </c>
      <c r="BQ148" s="151">
        <v>0</v>
      </c>
      <c r="BR148" s="149">
        <v>0</v>
      </c>
      <c r="BS148" s="151">
        <v>0</v>
      </c>
      <c r="BT148" s="149">
        <v>0.25981022783931784</v>
      </c>
      <c r="BU148" s="203">
        <v>8.1320601313706484E-2</v>
      </c>
      <c r="BV148" s="149">
        <v>0.26024259147317558</v>
      </c>
      <c r="BW148" s="151">
        <v>8.1455931131103956E-2</v>
      </c>
      <c r="BX148" s="149">
        <v>0.18935575705661609</v>
      </c>
      <c r="BY148" s="151"/>
      <c r="BZ148" s="149">
        <v>7.6431602769886373</v>
      </c>
      <c r="CA148" s="151"/>
      <c r="CB148" s="149">
        <v>5.4365128778706522</v>
      </c>
      <c r="CC148" s="151"/>
      <c r="CD148" s="149">
        <v>16.672262893815088</v>
      </c>
      <c r="CE148" s="151">
        <v>6.3354598996497336</v>
      </c>
      <c r="CF148" s="149">
        <v>15.5367730866546</v>
      </c>
      <c r="CG148" s="151">
        <v>5.9039737729287483</v>
      </c>
      <c r="CH148" s="149">
        <v>9.7182116673773997</v>
      </c>
      <c r="CI148" s="151"/>
    </row>
    <row r="149" spans="1:170" x14ac:dyDescent="0.4">
      <c r="A149" s="87" t="s">
        <v>7</v>
      </c>
      <c r="B149" s="152">
        <v>204.63514727865638</v>
      </c>
      <c r="C149" s="153">
        <v>76.116547976335568</v>
      </c>
      <c r="D149" s="149">
        <v>204.63514727865638</v>
      </c>
      <c r="E149" s="151">
        <v>76.116547976335568</v>
      </c>
      <c r="F149" s="149">
        <v>839.93207229670008</v>
      </c>
      <c r="G149" s="151">
        <v>8.3993207229670013</v>
      </c>
      <c r="H149" s="152">
        <v>5.5153337629819443</v>
      </c>
      <c r="I149" s="153">
        <v>1.7262994678133483</v>
      </c>
      <c r="J149" s="201">
        <v>685.93521191038474</v>
      </c>
      <c r="K149" s="202">
        <v>260.65538052594616</v>
      </c>
      <c r="L149" s="154">
        <v>189.94787198796922</v>
      </c>
      <c r="M149" s="155">
        <v>2.4693223358436001</v>
      </c>
      <c r="N149" s="201">
        <v>0</v>
      </c>
      <c r="O149" s="202">
        <v>0</v>
      </c>
      <c r="P149" s="154">
        <v>0</v>
      </c>
      <c r="Q149" s="155">
        <v>0</v>
      </c>
      <c r="R149" s="154">
        <v>1056.1402129569444</v>
      </c>
      <c r="S149" s="155">
        <v>10.561402129569444</v>
      </c>
      <c r="T149" s="154">
        <v>31.827518141666665</v>
      </c>
      <c r="U149" s="155">
        <v>0.31827518141666666</v>
      </c>
      <c r="V149" s="154">
        <v>127.07561571111111</v>
      </c>
      <c r="W149" s="155">
        <v>1.270756157111111</v>
      </c>
      <c r="X149" s="201">
        <v>48.591183313888891</v>
      </c>
      <c r="Y149" s="202">
        <v>15.209040377247222</v>
      </c>
      <c r="Z149" s="201">
        <v>4.6891371111111111</v>
      </c>
      <c r="AA149" s="202">
        <v>1.4676999157777777</v>
      </c>
      <c r="AB149" s="201">
        <v>1.1136700638888888</v>
      </c>
      <c r="AC149" s="202">
        <v>0.34857872999722217</v>
      </c>
      <c r="AD149" s="201">
        <v>1.7291193097222222</v>
      </c>
      <c r="AE149" s="202">
        <v>0.54121434394305556</v>
      </c>
      <c r="AF149" s="201">
        <v>692.84931527361107</v>
      </c>
      <c r="AG149" s="202">
        <v>263.28273980397222</v>
      </c>
      <c r="AH149" s="201">
        <v>1.4389789509722222</v>
      </c>
      <c r="AI149" s="202">
        <v>0.54681200136944452</v>
      </c>
      <c r="AJ149" s="154">
        <v>267.83365809301119</v>
      </c>
      <c r="AK149" s="155">
        <v>3.481837555209145</v>
      </c>
      <c r="AL149" s="154">
        <v>103.54867223303408</v>
      </c>
      <c r="AM149" s="155">
        <v>1.3461327390294429</v>
      </c>
      <c r="AN149" s="154">
        <v>627.93987679102929</v>
      </c>
      <c r="AO149" s="155">
        <v>8.1632183982833801</v>
      </c>
      <c r="AP149" s="154">
        <v>430.04218485204024</v>
      </c>
      <c r="AQ149" s="155">
        <v>5.5905484030765225</v>
      </c>
      <c r="AR149" s="154">
        <v>190.80650124356526</v>
      </c>
      <c r="AS149" s="155">
        <v>2.4804845161663485</v>
      </c>
      <c r="AT149" s="154">
        <v>147.30851195115611</v>
      </c>
      <c r="AU149" s="155">
        <v>1.9150106553650297</v>
      </c>
      <c r="AV149" s="154">
        <v>56.951769728168742</v>
      </c>
      <c r="AW149" s="155">
        <v>0.74037300646619353</v>
      </c>
      <c r="AX149" s="154">
        <v>345.36693223506603</v>
      </c>
      <c r="AY149" s="155">
        <v>4.4897701190558585</v>
      </c>
      <c r="AZ149" s="154">
        <v>236.52320166862211</v>
      </c>
      <c r="BA149" s="155">
        <v>3.074801621692087</v>
      </c>
      <c r="BB149" s="154">
        <v>104.94357568396089</v>
      </c>
      <c r="BC149" s="155">
        <v>1.3642664838914915</v>
      </c>
      <c r="BD149" s="154">
        <v>0</v>
      </c>
      <c r="BE149" s="155">
        <v>0</v>
      </c>
      <c r="BF149" s="154">
        <v>0</v>
      </c>
      <c r="BG149" s="155">
        <v>0</v>
      </c>
      <c r="BH149" s="154">
        <v>0</v>
      </c>
      <c r="BI149" s="155">
        <v>0</v>
      </c>
      <c r="BJ149" s="154">
        <v>0</v>
      </c>
      <c r="BK149" s="155">
        <v>0</v>
      </c>
      <c r="BL149" s="154">
        <v>0</v>
      </c>
      <c r="BM149" s="155">
        <v>0</v>
      </c>
      <c r="BN149" s="154">
        <v>0</v>
      </c>
      <c r="BO149" s="155">
        <v>0</v>
      </c>
      <c r="BP149" s="154">
        <v>0</v>
      </c>
      <c r="BQ149" s="155">
        <v>0</v>
      </c>
      <c r="BR149" s="154">
        <v>0</v>
      </c>
      <c r="BS149" s="155">
        <v>0</v>
      </c>
      <c r="BT149" s="149">
        <v>1.2340985822367596</v>
      </c>
      <c r="BU149" s="203">
        <v>0.38627285624010577</v>
      </c>
      <c r="BV149" s="149">
        <v>1.2361523094975837</v>
      </c>
      <c r="BW149" s="151">
        <v>0.3869156728727437</v>
      </c>
      <c r="BX149" s="149">
        <v>0.89943984601892657</v>
      </c>
      <c r="BY149" s="151"/>
      <c r="BZ149" s="149">
        <v>31.289777133943605</v>
      </c>
      <c r="CA149" s="151"/>
      <c r="CB149" s="149">
        <v>2.4229583856805137</v>
      </c>
      <c r="CC149" s="151"/>
      <c r="CD149" s="149">
        <v>912.38186822380214</v>
      </c>
      <c r="CE149" s="151">
        <v>346.70510992504484</v>
      </c>
      <c r="CF149" s="149">
        <v>808.22215554268939</v>
      </c>
      <c r="CG149" s="151">
        <v>307.12441910622198</v>
      </c>
      <c r="CH149" s="149">
        <v>531.82463432515999</v>
      </c>
      <c r="CI149" s="151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</row>
    <row r="150" spans="1:170" x14ac:dyDescent="0.4">
      <c r="A150" s="87" t="s">
        <v>8</v>
      </c>
      <c r="B150" s="152">
        <v>0.3948522177613436</v>
      </c>
      <c r="C150" s="153">
        <v>0.10632790859530446</v>
      </c>
      <c r="D150" s="149">
        <v>0.3948522177613436</v>
      </c>
      <c r="E150" s="151">
        <v>0.10632790859530446</v>
      </c>
      <c r="F150" s="149">
        <v>2.1356948114792278</v>
      </c>
      <c r="G150" s="151">
        <v>2.135694811479228E-2</v>
      </c>
      <c r="H150" s="152">
        <v>0.43675839297827096</v>
      </c>
      <c r="I150" s="153">
        <v>0.13670537700219884</v>
      </c>
      <c r="J150" s="201">
        <v>0.54000692044405141</v>
      </c>
      <c r="K150" s="202">
        <v>0.20520262976873954</v>
      </c>
      <c r="L150" s="154">
        <v>24.440880467337255</v>
      </c>
      <c r="M150" s="155">
        <v>0.31773144607538428</v>
      </c>
      <c r="N150" s="201">
        <v>0</v>
      </c>
      <c r="O150" s="202">
        <v>0</v>
      </c>
      <c r="P150" s="154">
        <v>0</v>
      </c>
      <c r="Q150" s="155">
        <v>0</v>
      </c>
      <c r="R150" s="154">
        <v>2.4433628130652778</v>
      </c>
      <c r="S150" s="155">
        <v>2.4433628130652776E-2</v>
      </c>
      <c r="T150" s="154">
        <v>0.54511218916666671</v>
      </c>
      <c r="U150" s="155">
        <v>5.4511218916666656E-3</v>
      </c>
      <c r="V150" s="154">
        <v>1.2326569180833333</v>
      </c>
      <c r="W150" s="155">
        <v>1.2326569180833333E-2</v>
      </c>
      <c r="X150" s="201">
        <v>1.9584474215624998</v>
      </c>
      <c r="Y150" s="202">
        <v>0.61299404294906257</v>
      </c>
      <c r="Z150" s="201">
        <v>0.3051162903986111</v>
      </c>
      <c r="AA150" s="202">
        <v>9.5501398894765263E-2</v>
      </c>
      <c r="AB150" s="201">
        <v>6.7992488111111114E-3</v>
      </c>
      <c r="AC150" s="202">
        <v>2.1281648778777779E-3</v>
      </c>
      <c r="AD150" s="201">
        <v>26.675328740833333</v>
      </c>
      <c r="AE150" s="202">
        <v>8.3493778958808331</v>
      </c>
      <c r="AF150" s="201">
        <v>0.54440881860000001</v>
      </c>
      <c r="AG150" s="202">
        <v>0.20687535106800001</v>
      </c>
      <c r="AH150" s="201">
        <v>0.10421900300513888</v>
      </c>
      <c r="AI150" s="202">
        <v>3.960322114195277E-2</v>
      </c>
      <c r="AJ150" s="154">
        <v>24.682855768108336</v>
      </c>
      <c r="AK150" s="155">
        <v>0.32087712498540827</v>
      </c>
      <c r="AL150" s="154">
        <v>24.682855768108336</v>
      </c>
      <c r="AM150" s="155">
        <v>0.32087712498540827</v>
      </c>
      <c r="AN150" s="154">
        <v>24.682855768108336</v>
      </c>
      <c r="AO150" s="155">
        <v>0.32087712498540827</v>
      </c>
      <c r="AP150" s="154">
        <v>24.682855768108336</v>
      </c>
      <c r="AQ150" s="155">
        <v>0.32087712498540827</v>
      </c>
      <c r="AR150" s="154">
        <v>24.682855768108336</v>
      </c>
      <c r="AS150" s="155">
        <v>0.32087712498540827</v>
      </c>
      <c r="AT150" s="154">
        <v>0.48532569100000011</v>
      </c>
      <c r="AU150" s="155">
        <v>6.3092339830000017E-3</v>
      </c>
      <c r="AV150" s="154">
        <v>0.48532569100000011</v>
      </c>
      <c r="AW150" s="155">
        <v>6.3092339830000017E-3</v>
      </c>
      <c r="AX150" s="154">
        <v>0.48532569100000011</v>
      </c>
      <c r="AY150" s="155">
        <v>6.3092339830000017E-3</v>
      </c>
      <c r="AZ150" s="154">
        <v>0.48532569100000011</v>
      </c>
      <c r="BA150" s="155">
        <v>6.3092339830000017E-3</v>
      </c>
      <c r="BB150" s="154">
        <v>0.48532569100000011</v>
      </c>
      <c r="BC150" s="155">
        <v>6.3092339830000017E-3</v>
      </c>
      <c r="BD150" s="154">
        <v>0</v>
      </c>
      <c r="BE150" s="155">
        <v>0</v>
      </c>
      <c r="BF150" s="154">
        <v>0</v>
      </c>
      <c r="BG150" s="155">
        <v>0</v>
      </c>
      <c r="BH150" s="154">
        <v>0</v>
      </c>
      <c r="BI150" s="155">
        <v>0</v>
      </c>
      <c r="BJ150" s="154">
        <v>0</v>
      </c>
      <c r="BK150" s="155">
        <v>0</v>
      </c>
      <c r="BL150" s="154">
        <v>0</v>
      </c>
      <c r="BM150" s="155">
        <v>0</v>
      </c>
      <c r="BN150" s="154">
        <v>0</v>
      </c>
      <c r="BO150" s="155">
        <v>0</v>
      </c>
      <c r="BP150" s="154">
        <v>0</v>
      </c>
      <c r="BQ150" s="155">
        <v>0</v>
      </c>
      <c r="BR150" s="154">
        <v>0</v>
      </c>
      <c r="BS150" s="155">
        <v>0</v>
      </c>
      <c r="BT150" s="149">
        <v>7.5344966073402171E-3</v>
      </c>
      <c r="BU150" s="203">
        <v>2.3582974380974881E-3</v>
      </c>
      <c r="BV150" s="149">
        <v>7.5470351527220907E-3</v>
      </c>
      <c r="BW150" s="151">
        <v>2.3622220028020145E-3</v>
      </c>
      <c r="BX150" s="149">
        <v>5.4913169546418669E-3</v>
      </c>
      <c r="BY150" s="151"/>
      <c r="BZ150" s="149">
        <v>1.2611214457031252</v>
      </c>
      <c r="CA150" s="151"/>
      <c r="CB150" s="149">
        <v>0.15765887345824892</v>
      </c>
      <c r="CC150" s="151"/>
      <c r="CD150" s="149">
        <v>0.71690730443404882</v>
      </c>
      <c r="CE150" s="151">
        <v>0.27242477568493856</v>
      </c>
      <c r="CF150" s="149">
        <v>0.65724299225227345</v>
      </c>
      <c r="CG150" s="151">
        <v>0.24975233705586392</v>
      </c>
      <c r="CH150" s="149">
        <v>0.41788310169722814</v>
      </c>
      <c r="CI150" s="151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</row>
    <row r="151" spans="1:170" x14ac:dyDescent="0.4">
      <c r="A151" s="87" t="s">
        <v>9</v>
      </c>
      <c r="B151" s="152">
        <v>1.0104948996998306</v>
      </c>
      <c r="C151" s="153">
        <v>0.27489841057928183</v>
      </c>
      <c r="D151" s="149">
        <v>1.0104948996998306</v>
      </c>
      <c r="E151" s="151">
        <v>0.27489841057928183</v>
      </c>
      <c r="F151" s="149">
        <v>1.523845298977667</v>
      </c>
      <c r="G151" s="151">
        <v>1.523845298977667E-2</v>
      </c>
      <c r="H151" s="152">
        <v>1.5314772213112835</v>
      </c>
      <c r="I151" s="153">
        <v>0.47935237027043176</v>
      </c>
      <c r="J151" s="201">
        <v>1.0172223385108874</v>
      </c>
      <c r="K151" s="202">
        <v>0.38654448863413721</v>
      </c>
      <c r="L151" s="154">
        <v>57.73715240834742</v>
      </c>
      <c r="M151" s="155">
        <v>0.75058298130851631</v>
      </c>
      <c r="N151" s="201">
        <v>0</v>
      </c>
      <c r="O151" s="202">
        <v>0</v>
      </c>
      <c r="P151" s="154">
        <v>0</v>
      </c>
      <c r="Q151" s="155">
        <v>0</v>
      </c>
      <c r="R151" s="154">
        <v>1.6957092078055558</v>
      </c>
      <c r="S151" s="155">
        <v>1.6957092078055559E-2</v>
      </c>
      <c r="T151" s="154">
        <v>1.4172916918333334</v>
      </c>
      <c r="U151" s="155">
        <v>1.4172916918333335E-2</v>
      </c>
      <c r="V151" s="154">
        <v>0.82177127872222211</v>
      </c>
      <c r="W151" s="155">
        <v>8.21771278722222E-3</v>
      </c>
      <c r="X151" s="201">
        <v>5.0800939177500002</v>
      </c>
      <c r="Y151" s="202">
        <v>1.5900693962557497</v>
      </c>
      <c r="Z151" s="201">
        <v>7.1544509472777786</v>
      </c>
      <c r="AA151" s="202">
        <v>2.2393431464979447</v>
      </c>
      <c r="AB151" s="201">
        <v>0.15943066177777779</v>
      </c>
      <c r="AC151" s="202">
        <v>4.9901797136444451E-2</v>
      </c>
      <c r="AD151" s="201">
        <v>57.085203505383326</v>
      </c>
      <c r="AE151" s="202">
        <v>17.867668697184982</v>
      </c>
      <c r="AF151" s="201">
        <v>1.0255142862</v>
      </c>
      <c r="AG151" s="202">
        <v>0.38969542875599994</v>
      </c>
      <c r="AH151" s="201">
        <v>0.19631951728874997</v>
      </c>
      <c r="AI151" s="202">
        <v>7.4601416569724993E-2</v>
      </c>
      <c r="AJ151" s="154">
        <v>58.308775220313883</v>
      </c>
      <c r="AK151" s="155">
        <v>0.75801407786408048</v>
      </c>
      <c r="AL151" s="154">
        <v>58.308775220313883</v>
      </c>
      <c r="AM151" s="155">
        <v>0.75801407786408048</v>
      </c>
      <c r="AN151" s="154">
        <v>58.308775220313883</v>
      </c>
      <c r="AO151" s="155">
        <v>0.75801407786408048</v>
      </c>
      <c r="AP151" s="154">
        <v>58.308775220313883</v>
      </c>
      <c r="AQ151" s="155">
        <v>0.75801407786408048</v>
      </c>
      <c r="AR151" s="154">
        <v>58.308775220313883</v>
      </c>
      <c r="AS151" s="155">
        <v>0.75801407786408048</v>
      </c>
      <c r="AT151" s="154">
        <v>1.1464940236666668</v>
      </c>
      <c r="AU151" s="155">
        <v>1.4904422307666667E-2</v>
      </c>
      <c r="AV151" s="154">
        <v>1.1464940236666668</v>
      </c>
      <c r="AW151" s="155">
        <v>1.4904422307666667E-2</v>
      </c>
      <c r="AX151" s="154">
        <v>1.1464940236666668</v>
      </c>
      <c r="AY151" s="155">
        <v>1.4904422307666667E-2</v>
      </c>
      <c r="AZ151" s="154">
        <v>1.1464940236666668</v>
      </c>
      <c r="BA151" s="155">
        <v>1.4904422307666667E-2</v>
      </c>
      <c r="BB151" s="154">
        <v>1.1464940236666668</v>
      </c>
      <c r="BC151" s="155">
        <v>1.4904422307666667E-2</v>
      </c>
      <c r="BD151" s="154">
        <v>0</v>
      </c>
      <c r="BE151" s="155">
        <v>0</v>
      </c>
      <c r="BF151" s="154">
        <v>0</v>
      </c>
      <c r="BG151" s="155">
        <v>0</v>
      </c>
      <c r="BH151" s="154">
        <v>0</v>
      </c>
      <c r="BI151" s="155">
        <v>0</v>
      </c>
      <c r="BJ151" s="154">
        <v>0</v>
      </c>
      <c r="BK151" s="155">
        <v>0</v>
      </c>
      <c r="BL151" s="154">
        <v>0</v>
      </c>
      <c r="BM151" s="155">
        <v>0</v>
      </c>
      <c r="BN151" s="154">
        <v>0</v>
      </c>
      <c r="BO151" s="155">
        <v>0</v>
      </c>
      <c r="BP151" s="154">
        <v>0</v>
      </c>
      <c r="BQ151" s="155">
        <v>0</v>
      </c>
      <c r="BR151" s="154">
        <v>0</v>
      </c>
      <c r="BS151" s="155">
        <v>0</v>
      </c>
      <c r="BT151" s="149">
        <v>0.17667095493073612</v>
      </c>
      <c r="BU151" s="203">
        <v>5.5298008893320406E-2</v>
      </c>
      <c r="BV151" s="149">
        <v>0.17696496220175933</v>
      </c>
      <c r="BW151" s="151">
        <v>5.5390033169150671E-2</v>
      </c>
      <c r="BX151" s="149">
        <v>0.12876191479849894</v>
      </c>
      <c r="BY151" s="151"/>
      <c r="BZ151" s="149">
        <v>3.2712725985511364</v>
      </c>
      <c r="CA151" s="151"/>
      <c r="CB151" s="149">
        <v>3.6968287569520442</v>
      </c>
      <c r="CC151" s="151"/>
      <c r="CD151" s="149">
        <v>1.3504532943990222</v>
      </c>
      <c r="CE151" s="151">
        <v>0.5131722518716284</v>
      </c>
      <c r="CF151" s="149">
        <v>1.7222009081512186</v>
      </c>
      <c r="CG151" s="151">
        <v>0.65443634509746307</v>
      </c>
      <c r="CH151" s="149">
        <v>0.78717514505756936</v>
      </c>
      <c r="CI151" s="151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</row>
    <row r="152" spans="1:170" x14ac:dyDescent="0.4">
      <c r="A152" s="87" t="s">
        <v>220</v>
      </c>
      <c r="B152" s="152">
        <v>2.1217221644868838</v>
      </c>
      <c r="C152" s="153"/>
      <c r="D152" s="149">
        <v>2.1217221644868838</v>
      </c>
      <c r="E152" s="151"/>
      <c r="F152" s="149">
        <v>9.1141585744388891</v>
      </c>
      <c r="G152" s="151"/>
      <c r="H152" s="152">
        <v>2.2402938690472225</v>
      </c>
      <c r="I152" s="153"/>
      <c r="J152" s="201">
        <v>2.9277799837499998</v>
      </c>
      <c r="K152" s="202"/>
      <c r="L152" s="154">
        <v>142.40300875881675</v>
      </c>
      <c r="M152" s="155"/>
      <c r="N152" s="201">
        <v>0</v>
      </c>
      <c r="O152" s="202"/>
      <c r="P152" s="154">
        <v>0</v>
      </c>
      <c r="Q152" s="155"/>
      <c r="R152" s="154">
        <v>9.0852031527777779</v>
      </c>
      <c r="S152" s="155"/>
      <c r="T152" s="154">
        <v>8.3232183722222217</v>
      </c>
      <c r="U152" s="155"/>
      <c r="V152" s="154">
        <v>9.4368884361111114</v>
      </c>
      <c r="W152" s="155"/>
      <c r="X152" s="201">
        <v>3.0772462291666667</v>
      </c>
      <c r="Y152" s="202"/>
      <c r="Z152" s="201">
        <v>3.1065533361111108</v>
      </c>
      <c r="AA152" s="202"/>
      <c r="AB152" s="201">
        <v>2.0808045930555554</v>
      </c>
      <c r="AC152" s="202"/>
      <c r="AD152" s="201">
        <v>3.1065533361111108</v>
      </c>
      <c r="AE152" s="202"/>
      <c r="AF152" s="201">
        <v>2.9307106944444445</v>
      </c>
      <c r="AG152" s="202"/>
      <c r="AH152" s="201">
        <v>2.6376396249999998</v>
      </c>
      <c r="AI152" s="202"/>
      <c r="AJ152" s="154">
        <v>143.7513595625</v>
      </c>
      <c r="AK152" s="155"/>
      <c r="AL152" s="154">
        <v>143.7513595625</v>
      </c>
      <c r="AM152" s="155"/>
      <c r="AN152" s="154">
        <v>143.7513595625</v>
      </c>
      <c r="AO152" s="155"/>
      <c r="AP152" s="154">
        <v>143.7513595625</v>
      </c>
      <c r="AQ152" s="155"/>
      <c r="AR152" s="154">
        <v>143.7513595625</v>
      </c>
      <c r="AS152" s="155"/>
      <c r="AT152" s="154">
        <v>8.9162791941748125</v>
      </c>
      <c r="AU152" s="155"/>
      <c r="AV152" s="154">
        <v>8.9162791941748125</v>
      </c>
      <c r="AW152" s="155"/>
      <c r="AX152" s="154">
        <v>8.9162791941748125</v>
      </c>
      <c r="AY152" s="155"/>
      <c r="AZ152" s="154">
        <v>8.9162791941748125</v>
      </c>
      <c r="BA152" s="155"/>
      <c r="BB152" s="154">
        <v>8.9162791941748125</v>
      </c>
      <c r="BC152" s="155"/>
      <c r="BD152" s="154">
        <v>0</v>
      </c>
      <c r="BE152" s="155"/>
      <c r="BF152" s="154">
        <v>0</v>
      </c>
      <c r="BG152" s="155"/>
      <c r="BH152" s="154">
        <v>0</v>
      </c>
      <c r="BI152" s="155"/>
      <c r="BJ152" s="154">
        <v>0</v>
      </c>
      <c r="BK152" s="155"/>
      <c r="BL152" s="154">
        <v>0</v>
      </c>
      <c r="BM152" s="155"/>
      <c r="BN152" s="154">
        <v>0</v>
      </c>
      <c r="BO152" s="155"/>
      <c r="BP152" s="154">
        <v>0</v>
      </c>
      <c r="BQ152" s="155"/>
      <c r="BR152" s="154">
        <v>0</v>
      </c>
      <c r="BS152" s="155"/>
      <c r="BT152" s="149">
        <v>2.3058157720739456</v>
      </c>
      <c r="BU152" s="151"/>
      <c r="BV152" s="149">
        <v>2.3096529993244328</v>
      </c>
      <c r="BW152" s="151"/>
      <c r="BX152" s="149">
        <v>1.680532343877468</v>
      </c>
      <c r="BY152" s="151"/>
      <c r="BZ152" s="149">
        <v>1.9815600718118691</v>
      </c>
      <c r="CA152" s="151"/>
      <c r="CB152" s="149">
        <v>1.6052099305133403</v>
      </c>
      <c r="CC152" s="151"/>
      <c r="CD152" s="149">
        <v>3.8593201143090483</v>
      </c>
      <c r="CE152" s="151"/>
      <c r="CF152" s="149">
        <v>3.6458536568363802</v>
      </c>
      <c r="CG152" s="151"/>
      <c r="CH152" s="149">
        <v>2.2495860341151386</v>
      </c>
      <c r="CI152" s="151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</row>
    <row r="153" spans="1:170" x14ac:dyDescent="0.4">
      <c r="A153" s="87" t="s">
        <v>10</v>
      </c>
      <c r="B153" s="152">
        <v>1.418605560105046</v>
      </c>
      <c r="C153" s="153"/>
      <c r="D153" s="149">
        <v>1.418605560105046</v>
      </c>
      <c r="E153" s="151"/>
      <c r="F153" s="149">
        <v>1.8196196559666666</v>
      </c>
      <c r="G153" s="151"/>
      <c r="H153" s="152">
        <v>0.21930508126527776</v>
      </c>
      <c r="I153" s="153"/>
      <c r="J153" s="201">
        <v>4.3916699756249997</v>
      </c>
      <c r="K153" s="202"/>
      <c r="L153" s="154">
        <v>19.230993411926445</v>
      </c>
      <c r="M153" s="155"/>
      <c r="N153" s="201">
        <v>0</v>
      </c>
      <c r="O153" s="202"/>
      <c r="P153" s="154">
        <v>0</v>
      </c>
      <c r="Q153" s="155"/>
      <c r="R153" s="154">
        <v>1.8170406305555555</v>
      </c>
      <c r="S153" s="155"/>
      <c r="T153" s="154">
        <v>1.6411979888888888</v>
      </c>
      <c r="U153" s="155"/>
      <c r="V153" s="154">
        <v>1.8756548444444443</v>
      </c>
      <c r="W153" s="155"/>
      <c r="X153" s="201">
        <v>0.29307106944444444</v>
      </c>
      <c r="Y153" s="202"/>
      <c r="Z153" s="201">
        <v>0.29307106944444444</v>
      </c>
      <c r="AA153" s="202"/>
      <c r="AB153" s="201">
        <v>0.2051497486111111</v>
      </c>
      <c r="AC153" s="202"/>
      <c r="AD153" s="201">
        <v>0.32237817638888888</v>
      </c>
      <c r="AE153" s="202"/>
      <c r="AF153" s="201">
        <v>4.3960660416666668</v>
      </c>
      <c r="AG153" s="202"/>
      <c r="AH153" s="201">
        <v>3.9564594375</v>
      </c>
      <c r="AI153" s="202"/>
      <c r="AJ153" s="154">
        <v>19.166847941666667</v>
      </c>
      <c r="AK153" s="155"/>
      <c r="AL153" s="154">
        <v>19.166847941666667</v>
      </c>
      <c r="AM153" s="155"/>
      <c r="AN153" s="154">
        <v>19.166847941666667</v>
      </c>
      <c r="AO153" s="155"/>
      <c r="AP153" s="154">
        <v>19.166847941666667</v>
      </c>
      <c r="AQ153" s="155"/>
      <c r="AR153" s="154">
        <v>19.166847941666667</v>
      </c>
      <c r="AS153" s="155"/>
      <c r="AT153" s="154">
        <v>25.581394967644734</v>
      </c>
      <c r="AU153" s="155"/>
      <c r="AV153" s="154">
        <v>25.581394967644734</v>
      </c>
      <c r="AW153" s="155"/>
      <c r="AX153" s="154">
        <v>25.581394967644734</v>
      </c>
      <c r="AY153" s="155"/>
      <c r="AZ153" s="154">
        <v>25.581394967644734</v>
      </c>
      <c r="BA153" s="155"/>
      <c r="BB153" s="154">
        <v>25.581394967644734</v>
      </c>
      <c r="BC153" s="155"/>
      <c r="BD153" s="154">
        <v>0</v>
      </c>
      <c r="BE153" s="155"/>
      <c r="BF153" s="154">
        <v>0</v>
      </c>
      <c r="BG153" s="155"/>
      <c r="BH153" s="154">
        <v>0</v>
      </c>
      <c r="BI153" s="155"/>
      <c r="BJ153" s="154">
        <v>0</v>
      </c>
      <c r="BK153" s="155"/>
      <c r="BL153" s="154">
        <v>0</v>
      </c>
      <c r="BM153" s="155"/>
      <c r="BN153" s="154">
        <v>0</v>
      </c>
      <c r="BO153" s="155"/>
      <c r="BP153" s="154">
        <v>0</v>
      </c>
      <c r="BQ153" s="155"/>
      <c r="BR153" s="154">
        <v>0</v>
      </c>
      <c r="BS153" s="155"/>
      <c r="BT153" s="149">
        <v>0.2273339493594031</v>
      </c>
      <c r="BU153" s="151"/>
      <c r="BV153" s="149">
        <v>0.2277122675390286</v>
      </c>
      <c r="BW153" s="151"/>
      <c r="BX153" s="149">
        <v>0.16568628742453909</v>
      </c>
      <c r="BY153" s="151"/>
      <c r="BZ153" s="149">
        <v>0.1887200068392256</v>
      </c>
      <c r="CA153" s="151"/>
      <c r="CB153" s="149">
        <v>0.15143489910503211</v>
      </c>
      <c r="CC153" s="151"/>
      <c r="CD153" s="149">
        <v>5.7889801714635718</v>
      </c>
      <c r="CE153" s="151"/>
      <c r="CF153" s="149">
        <v>5.1474714282296423</v>
      </c>
      <c r="CG153" s="151"/>
      <c r="CH153" s="149">
        <v>3.3743790511727076</v>
      </c>
      <c r="CI153" s="151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</row>
    <row r="154" spans="1:170" x14ac:dyDescent="0.4">
      <c r="A154" s="95" t="s">
        <v>221</v>
      </c>
      <c r="B154" s="175">
        <v>121152.31837112243</v>
      </c>
      <c r="C154" s="176"/>
      <c r="D154" s="172">
        <v>121152.31837112243</v>
      </c>
      <c r="E154" s="174"/>
      <c r="F154" s="172">
        <v>246255.54576332762</v>
      </c>
      <c r="G154" s="174"/>
      <c r="H154" s="175">
        <v>118465.08453775469</v>
      </c>
      <c r="I154" s="176"/>
      <c r="J154" s="199">
        <v>277645.1974677894</v>
      </c>
      <c r="K154" s="200"/>
      <c r="L154" s="177">
        <v>-2671.9578499580093</v>
      </c>
      <c r="M154" s="178"/>
      <c r="N154" s="199">
        <v>0</v>
      </c>
      <c r="O154" s="200"/>
      <c r="P154" s="177">
        <v>661.63113994758453</v>
      </c>
      <c r="Q154" s="178"/>
      <c r="R154" s="177">
        <v>242972.84770098297</v>
      </c>
      <c r="S154" s="178"/>
      <c r="T154" s="177">
        <v>223850.81183548286</v>
      </c>
      <c r="U154" s="178"/>
      <c r="V154" s="177">
        <v>265842.69227327779</v>
      </c>
      <c r="W154" s="178"/>
      <c r="X154" s="199">
        <v>174496.0257634013</v>
      </c>
      <c r="Y154" s="200"/>
      <c r="Z154" s="199">
        <v>174534.15619356433</v>
      </c>
      <c r="AA154" s="200"/>
      <c r="AB154" s="199">
        <v>107974.24293237773</v>
      </c>
      <c r="AC154" s="200"/>
      <c r="AD154" s="199">
        <v>172059.79930065584</v>
      </c>
      <c r="AE154" s="200"/>
      <c r="AF154" s="199">
        <v>277858.70025769813</v>
      </c>
      <c r="AG154" s="200"/>
      <c r="AH154" s="199">
        <v>256508.42126683058</v>
      </c>
      <c r="AI154" s="200"/>
      <c r="AJ154" s="177">
        <v>-2697.7235205233264</v>
      </c>
      <c r="AK154" s="178"/>
      <c r="AL154" s="177">
        <v>-2697.7235205233264</v>
      </c>
      <c r="AM154" s="178"/>
      <c r="AN154" s="177">
        <v>-2697.7235205233264</v>
      </c>
      <c r="AO154" s="178"/>
      <c r="AP154" s="177">
        <v>-2697.7235205233264</v>
      </c>
      <c r="AQ154" s="178"/>
      <c r="AR154" s="177">
        <v>-2697.7235205233264</v>
      </c>
      <c r="AS154" s="178"/>
      <c r="AT154" s="177">
        <v>-121.1564639919834</v>
      </c>
      <c r="AU154" s="178"/>
      <c r="AV154" s="177">
        <v>-121.1564639919834</v>
      </c>
      <c r="AW154" s="178"/>
      <c r="AX154" s="177">
        <v>-121.1564639919834</v>
      </c>
      <c r="AY154" s="178"/>
      <c r="AZ154" s="177">
        <v>-121.1564639919834</v>
      </c>
      <c r="BA154" s="178"/>
      <c r="BB154" s="177">
        <v>-121.1564639919834</v>
      </c>
      <c r="BC154" s="178"/>
      <c r="BD154" s="177">
        <v>0</v>
      </c>
      <c r="BE154" s="178"/>
      <c r="BF154" s="177">
        <v>0</v>
      </c>
      <c r="BG154" s="178"/>
      <c r="BH154" s="177">
        <v>0</v>
      </c>
      <c r="BI154" s="178"/>
      <c r="BJ154" s="177">
        <v>0</v>
      </c>
      <c r="BK154" s="178"/>
      <c r="BL154" s="177">
        <v>0</v>
      </c>
      <c r="BM154" s="178"/>
      <c r="BN154" s="177">
        <v>26669.467319444444</v>
      </c>
      <c r="BO154" s="178"/>
      <c r="BP154" s="177">
        <v>0</v>
      </c>
      <c r="BQ154" s="178"/>
      <c r="BR154" s="177">
        <v>0</v>
      </c>
      <c r="BS154" s="178"/>
      <c r="BT154" s="172">
        <v>11965.021278890124</v>
      </c>
      <c r="BU154" s="174"/>
      <c r="BV154" s="172">
        <v>12480.141042802989</v>
      </c>
      <c r="BW154" s="174"/>
      <c r="BX154" s="172">
        <v>87203.867272845469</v>
      </c>
      <c r="BY154" s="174"/>
      <c r="BZ154" s="172">
        <v>112364.8650749175</v>
      </c>
      <c r="CA154" s="174"/>
      <c r="CB154" s="172">
        <v>90184.822349258175</v>
      </c>
      <c r="CC154" s="174"/>
      <c r="CD154" s="172">
        <v>36589.953176650219</v>
      </c>
      <c r="CE154" s="174"/>
      <c r="CF154" s="172">
        <v>45241.25945681514</v>
      </c>
      <c r="CG154" s="174"/>
      <c r="CH154" s="172">
        <v>213281.73154109021</v>
      </c>
      <c r="CI154" s="174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</row>
    <row r="155" spans="1:170" x14ac:dyDescent="0.4">
      <c r="A155" s="106" t="s">
        <v>11</v>
      </c>
      <c r="P155" s="6"/>
      <c r="Q155" s="6"/>
      <c r="R155" s="6"/>
      <c r="S155" s="6"/>
      <c r="W155" s="6"/>
      <c r="X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</row>
    <row r="156" spans="1:170" s="147" customFormat="1" ht="14.5" hidden="1" customHeight="1" x14ac:dyDescent="0.4">
      <c r="A156" s="204" t="s">
        <v>222</v>
      </c>
    </row>
    <row r="157" spans="1:170" s="146" customFormat="1" ht="26.25" hidden="1" customHeight="1" x14ac:dyDescent="0.3">
      <c r="A157" s="205"/>
      <c r="B157" s="988" t="s">
        <v>223</v>
      </c>
      <c r="C157" s="990"/>
      <c r="D157" s="988" t="s">
        <v>224</v>
      </c>
      <c r="E157" s="990"/>
      <c r="F157" s="988" t="s">
        <v>225</v>
      </c>
      <c r="G157" s="990"/>
      <c r="H157" s="988" t="s">
        <v>180</v>
      </c>
      <c r="I157" s="990"/>
      <c r="J157" s="988" t="s">
        <v>181</v>
      </c>
      <c r="K157" s="990"/>
      <c r="L157" s="988" t="s">
        <v>182</v>
      </c>
      <c r="M157" s="990"/>
      <c r="N157" s="988" t="s">
        <v>226</v>
      </c>
      <c r="O157" s="990"/>
      <c r="P157" s="988" t="s">
        <v>184</v>
      </c>
      <c r="Q157" s="990"/>
      <c r="R157" s="988" t="s">
        <v>185</v>
      </c>
      <c r="S157" s="990"/>
      <c r="T157" s="988" t="s">
        <v>227</v>
      </c>
      <c r="U157" s="990"/>
      <c r="V157" s="988" t="s">
        <v>228</v>
      </c>
      <c r="W157" s="990"/>
      <c r="X157" s="988" t="s">
        <v>199</v>
      </c>
      <c r="Y157" s="990"/>
      <c r="Z157" s="988" t="s">
        <v>200</v>
      </c>
      <c r="AA157" s="990"/>
      <c r="AB157" s="988" t="s">
        <v>201</v>
      </c>
      <c r="AC157" s="990"/>
      <c r="AD157" s="988" t="s">
        <v>202</v>
      </c>
      <c r="AE157" s="990"/>
      <c r="AF157" s="988" t="s">
        <v>203</v>
      </c>
      <c r="AG157" s="990"/>
      <c r="AH157" s="988" t="s">
        <v>196</v>
      </c>
      <c r="AI157" s="990"/>
      <c r="AJ157" s="988" t="s">
        <v>204</v>
      </c>
      <c r="AK157" s="990"/>
      <c r="AL157" s="988" t="s">
        <v>205</v>
      </c>
      <c r="AM157" s="990"/>
    </row>
    <row r="158" spans="1:170" s="146" customFormat="1" ht="13" hidden="1" customHeight="1" x14ac:dyDescent="0.3">
      <c r="A158" s="206" t="s">
        <v>229</v>
      </c>
      <c r="B158" s="195" t="s">
        <v>166</v>
      </c>
      <c r="C158" s="196" t="s">
        <v>167</v>
      </c>
      <c r="D158" s="195" t="s">
        <v>166</v>
      </c>
      <c r="E158" s="196" t="s">
        <v>167</v>
      </c>
      <c r="F158" s="195" t="s">
        <v>166</v>
      </c>
      <c r="G158" s="196" t="s">
        <v>167</v>
      </c>
      <c r="H158" s="195" t="s">
        <v>166</v>
      </c>
      <c r="I158" s="196" t="s">
        <v>167</v>
      </c>
      <c r="J158" s="195" t="s">
        <v>166</v>
      </c>
      <c r="K158" s="196" t="s">
        <v>167</v>
      </c>
      <c r="L158" s="195" t="s">
        <v>166</v>
      </c>
      <c r="M158" s="196" t="s">
        <v>167</v>
      </c>
      <c r="N158" s="195" t="s">
        <v>166</v>
      </c>
      <c r="O158" s="196" t="s">
        <v>167</v>
      </c>
      <c r="P158" s="195" t="s">
        <v>166</v>
      </c>
      <c r="Q158" s="196" t="s">
        <v>167</v>
      </c>
      <c r="R158" s="195" t="s">
        <v>166</v>
      </c>
      <c r="S158" s="196" t="s">
        <v>167</v>
      </c>
      <c r="T158" s="195" t="s">
        <v>166</v>
      </c>
      <c r="U158" s="196" t="s">
        <v>167</v>
      </c>
      <c r="V158" s="195" t="s">
        <v>166</v>
      </c>
      <c r="W158" s="196" t="s">
        <v>167</v>
      </c>
      <c r="X158" s="195" t="s">
        <v>166</v>
      </c>
      <c r="Y158" s="196" t="s">
        <v>167</v>
      </c>
      <c r="Z158" s="195" t="s">
        <v>166</v>
      </c>
      <c r="AA158" s="196" t="s">
        <v>167</v>
      </c>
      <c r="AB158" s="195" t="s">
        <v>166</v>
      </c>
      <c r="AC158" s="196" t="s">
        <v>167</v>
      </c>
      <c r="AD158" s="195" t="s">
        <v>166</v>
      </c>
      <c r="AE158" s="196" t="s">
        <v>167</v>
      </c>
      <c r="AF158" s="195" t="s">
        <v>166</v>
      </c>
      <c r="AG158" s="196" t="s">
        <v>167</v>
      </c>
      <c r="AH158" s="195" t="s">
        <v>166</v>
      </c>
      <c r="AI158" s="196" t="s">
        <v>167</v>
      </c>
      <c r="AJ158" s="195" t="s">
        <v>166</v>
      </c>
      <c r="AK158" s="196" t="s">
        <v>167</v>
      </c>
      <c r="AL158" s="195" t="s">
        <v>166</v>
      </c>
      <c r="AM158" s="196" t="s">
        <v>167</v>
      </c>
    </row>
    <row r="159" spans="1:170" s="146" customFormat="1" ht="12.55" hidden="1" customHeight="1" x14ac:dyDescent="0.3">
      <c r="A159" s="207" t="s">
        <v>230</v>
      </c>
      <c r="B159" s="166">
        <v>2660.4368701403382</v>
      </c>
      <c r="C159" s="167"/>
      <c r="D159" s="166">
        <v>1419.3651841743686</v>
      </c>
      <c r="E159" s="167"/>
      <c r="F159" s="166">
        <v>1419.3651841743686</v>
      </c>
      <c r="G159" s="167"/>
      <c r="H159" s="166">
        <v>2660.4368701403382</v>
      </c>
      <c r="I159" s="167"/>
      <c r="J159" s="166">
        <v>1419.3651841743686</v>
      </c>
      <c r="K159" s="167"/>
      <c r="L159" s="166">
        <v>1419.3651841743686</v>
      </c>
      <c r="M159" s="167"/>
      <c r="N159" s="166">
        <v>1419.3651841743686</v>
      </c>
      <c r="O159" s="167"/>
      <c r="P159" s="166">
        <v>2660.4368701403382</v>
      </c>
      <c r="Q159" s="167"/>
      <c r="R159" s="166">
        <v>2660.4368701403382</v>
      </c>
      <c r="S159" s="167"/>
      <c r="T159" s="166">
        <v>2771.1203062816439</v>
      </c>
      <c r="U159" s="167"/>
      <c r="V159" s="166">
        <v>2660.4368701403382</v>
      </c>
      <c r="W159" s="167"/>
      <c r="X159" s="166">
        <v>1457.5017675170616</v>
      </c>
      <c r="Y159" s="167"/>
      <c r="Z159" s="166">
        <v>1173.1005203961615</v>
      </c>
      <c r="AA159" s="167"/>
      <c r="AB159" s="166">
        <v>5188.294064815258</v>
      </c>
      <c r="AC159" s="167"/>
      <c r="AD159" s="166">
        <v>26777.684972738709</v>
      </c>
      <c r="AE159" s="167"/>
      <c r="AF159" s="166">
        <v>246954.99907772595</v>
      </c>
      <c r="AG159" s="167"/>
      <c r="AH159" s="166">
        <v>14469.653189603107</v>
      </c>
      <c r="AI159" s="167"/>
      <c r="AJ159" s="166">
        <v>73227.134703675241</v>
      </c>
      <c r="AK159" s="167"/>
      <c r="AL159" s="166">
        <v>65972.425361664733</v>
      </c>
      <c r="AM159" s="167"/>
    </row>
    <row r="160" spans="1:170" s="146" customFormat="1" ht="12.55" hidden="1" customHeight="1" x14ac:dyDescent="0.3">
      <c r="A160" s="207" t="s">
        <v>231</v>
      </c>
      <c r="B160" s="166">
        <v>2374.4852216991835</v>
      </c>
      <c r="C160" s="167"/>
      <c r="D160" s="166">
        <v>1273.0187223568771</v>
      </c>
      <c r="E160" s="167"/>
      <c r="F160" s="166">
        <v>1273.0187223568771</v>
      </c>
      <c r="G160" s="167"/>
      <c r="H160" s="166">
        <v>2374.4852216991835</v>
      </c>
      <c r="I160" s="167"/>
      <c r="J160" s="166">
        <v>1273.0187223568771</v>
      </c>
      <c r="K160" s="167"/>
      <c r="L160" s="166">
        <v>1273.0187223568771</v>
      </c>
      <c r="M160" s="167"/>
      <c r="N160" s="166">
        <v>1273.0187223568771</v>
      </c>
      <c r="O160" s="167"/>
      <c r="P160" s="166">
        <v>2374.4852216991835</v>
      </c>
      <c r="Q160" s="167"/>
      <c r="R160" s="166">
        <v>2374.4852216991835</v>
      </c>
      <c r="S160" s="167"/>
      <c r="T160" s="166">
        <v>2442.091728568952</v>
      </c>
      <c r="U160" s="167"/>
      <c r="V160" s="166">
        <v>2374.4852216991835</v>
      </c>
      <c r="W160" s="167"/>
      <c r="X160" s="166">
        <v>1317.77072336887</v>
      </c>
      <c r="Y160" s="167"/>
      <c r="Z160" s="166">
        <v>1054.1433998925472</v>
      </c>
      <c r="AA160" s="167"/>
      <c r="AB160" s="166">
        <v>4923.8668061905773</v>
      </c>
      <c r="AC160" s="167"/>
      <c r="AD160" s="166">
        <v>23746.59761262585</v>
      </c>
      <c r="AE160" s="167"/>
      <c r="AF160" s="166">
        <v>199201.2387098904</v>
      </c>
      <c r="AG160" s="167"/>
      <c r="AH160" s="166">
        <v>13309.21614545255</v>
      </c>
      <c r="AI160" s="167"/>
      <c r="AJ160" s="166">
        <v>69022.659286442286</v>
      </c>
      <c r="AK160" s="167"/>
      <c r="AL160" s="166">
        <v>58637.289527480498</v>
      </c>
      <c r="AM160" s="167"/>
      <c r="AP160" s="168"/>
    </row>
    <row r="161" spans="1:42" s="146" customFormat="1" ht="12.55" hidden="1" customHeight="1" x14ac:dyDescent="0.3">
      <c r="A161" s="207" t="s">
        <v>49</v>
      </c>
      <c r="B161" s="166">
        <v>1645.7389526789395</v>
      </c>
      <c r="C161" s="167"/>
      <c r="D161" s="166">
        <v>890.58371637150219</v>
      </c>
      <c r="E161" s="167"/>
      <c r="F161" s="166">
        <v>890.58371637150219</v>
      </c>
      <c r="G161" s="167"/>
      <c r="H161" s="166">
        <v>1645.7389526789395</v>
      </c>
      <c r="I161" s="167"/>
      <c r="J161" s="166">
        <v>890.58371637150219</v>
      </c>
      <c r="K161" s="167"/>
      <c r="L161" s="166">
        <v>890.58371637150219</v>
      </c>
      <c r="M161" s="167"/>
      <c r="N161" s="166">
        <v>890.58371637150219</v>
      </c>
      <c r="O161" s="167"/>
      <c r="P161" s="166">
        <v>1645.7389526789395</v>
      </c>
      <c r="Q161" s="167"/>
      <c r="R161" s="166">
        <v>1645.7389526789395</v>
      </c>
      <c r="S161" s="167"/>
      <c r="T161" s="166">
        <v>1671.511622299985</v>
      </c>
      <c r="U161" s="167"/>
      <c r="V161" s="166">
        <v>1645.7389526789395</v>
      </c>
      <c r="W161" s="167"/>
      <c r="X161" s="166">
        <v>908.88194317077523</v>
      </c>
      <c r="Y161" s="167"/>
      <c r="Z161" s="166">
        <v>698.01768675721712</v>
      </c>
      <c r="AA161" s="167"/>
      <c r="AB161" s="166">
        <v>1076.1712172175082</v>
      </c>
      <c r="AC161" s="167"/>
      <c r="AD161" s="166">
        <v>12936.344821024468</v>
      </c>
      <c r="AE161" s="167"/>
      <c r="AF161" s="166">
        <v>101174.99260003133</v>
      </c>
      <c r="AG161" s="167"/>
      <c r="AH161" s="166">
        <v>7257.5322321405629</v>
      </c>
      <c r="AI161" s="167"/>
      <c r="AJ161" s="166">
        <v>18363.139937402084</v>
      </c>
      <c r="AK161" s="167"/>
      <c r="AL161" s="166">
        <v>30778.797978393053</v>
      </c>
      <c r="AM161" s="167"/>
      <c r="AP161" s="168"/>
    </row>
    <row r="162" spans="1:42" s="146" customFormat="1" ht="12.55" hidden="1" customHeight="1" x14ac:dyDescent="0.3">
      <c r="A162" s="207" t="s">
        <v>232</v>
      </c>
      <c r="B162" s="166">
        <v>689.16894069381101</v>
      </c>
      <c r="C162" s="167"/>
      <c r="D162" s="166">
        <v>366.99578842163311</v>
      </c>
      <c r="E162" s="167"/>
      <c r="F162" s="166">
        <v>366.99578842163311</v>
      </c>
      <c r="G162" s="167"/>
      <c r="H162" s="166">
        <v>689.16894069381101</v>
      </c>
      <c r="I162" s="167"/>
      <c r="J162" s="166">
        <v>366.99578842163311</v>
      </c>
      <c r="K162" s="167"/>
      <c r="L162" s="166">
        <v>366.99578842163311</v>
      </c>
      <c r="M162" s="167"/>
      <c r="N162" s="166">
        <v>366.99578842163311</v>
      </c>
      <c r="O162" s="167"/>
      <c r="P162" s="166">
        <v>689.16894069381101</v>
      </c>
      <c r="Q162" s="167"/>
      <c r="R162" s="166">
        <v>689.16894069381101</v>
      </c>
      <c r="S162" s="167"/>
      <c r="T162" s="166">
        <v>719.5820397775293</v>
      </c>
      <c r="U162" s="167"/>
      <c r="V162" s="166">
        <v>689.16894069381101</v>
      </c>
      <c r="W162" s="167"/>
      <c r="X162" s="166">
        <v>375.26830784166236</v>
      </c>
      <c r="Y162" s="167"/>
      <c r="Z162" s="166">
        <v>304.75677488795202</v>
      </c>
      <c r="AA162" s="167"/>
      <c r="AB162" s="166">
        <v>887.99108095730355</v>
      </c>
      <c r="AC162" s="167"/>
      <c r="AD162" s="166">
        <v>9497.4969998892811</v>
      </c>
      <c r="AE162" s="167"/>
      <c r="AF162" s="166">
        <v>88995.980163153494</v>
      </c>
      <c r="AG162" s="167"/>
      <c r="AH162" s="166">
        <v>3279.4797978627626</v>
      </c>
      <c r="AI162" s="167"/>
      <c r="AJ162" s="166">
        <v>12432.184571630685</v>
      </c>
      <c r="AK162" s="167"/>
      <c r="AL162" s="166">
        <v>15320.008479835291</v>
      </c>
      <c r="AM162" s="167"/>
      <c r="AP162" s="168"/>
    </row>
    <row r="163" spans="1:42" s="146" customFormat="1" ht="12.55" hidden="1" customHeight="1" x14ac:dyDescent="0.3">
      <c r="A163" s="208" t="s">
        <v>233</v>
      </c>
      <c r="B163" s="177">
        <v>39.57732832643287</v>
      </c>
      <c r="C163" s="178"/>
      <c r="D163" s="177">
        <v>15.439217563741916</v>
      </c>
      <c r="E163" s="178"/>
      <c r="F163" s="177">
        <v>15.439217563741916</v>
      </c>
      <c r="G163" s="178"/>
      <c r="H163" s="177">
        <v>39.57732832643287</v>
      </c>
      <c r="I163" s="178"/>
      <c r="J163" s="177">
        <v>15.439217563741916</v>
      </c>
      <c r="K163" s="178"/>
      <c r="L163" s="177">
        <v>15.439217563741916</v>
      </c>
      <c r="M163" s="178"/>
      <c r="N163" s="177">
        <v>15.439217563741916</v>
      </c>
      <c r="O163" s="178"/>
      <c r="P163" s="177">
        <v>39.57732832643287</v>
      </c>
      <c r="Q163" s="178"/>
      <c r="R163" s="177">
        <v>39.57732832643287</v>
      </c>
      <c r="S163" s="178"/>
      <c r="T163" s="177">
        <v>50.998066491437818</v>
      </c>
      <c r="U163" s="178"/>
      <c r="V163" s="177">
        <v>39.57732832643287</v>
      </c>
      <c r="W163" s="178"/>
      <c r="X163" s="177">
        <v>33.620472356432359</v>
      </c>
      <c r="Y163" s="178"/>
      <c r="Z163" s="177">
        <v>51.368938247378075</v>
      </c>
      <c r="AA163" s="178"/>
      <c r="AB163" s="177">
        <v>2959.7045080157654</v>
      </c>
      <c r="AC163" s="178"/>
      <c r="AD163" s="177">
        <v>1312.7557917120994</v>
      </c>
      <c r="AE163" s="178"/>
      <c r="AF163" s="177">
        <v>9030.2659467055837</v>
      </c>
      <c r="AG163" s="178"/>
      <c r="AH163" s="177">
        <v>2772.2041154492258</v>
      </c>
      <c r="AI163" s="178"/>
      <c r="AJ163" s="177">
        <v>38227.334777409516</v>
      </c>
      <c r="AK163" s="178"/>
      <c r="AL163" s="177">
        <v>12538.483069252161</v>
      </c>
      <c r="AM163" s="178"/>
      <c r="AP163" s="168"/>
    </row>
    <row r="164" spans="1:42" s="146" customFormat="1" ht="13" hidden="1" customHeight="1" x14ac:dyDescent="0.3">
      <c r="A164" s="209" t="s">
        <v>234</v>
      </c>
      <c r="B164" s="210">
        <v>0.20605740643274575</v>
      </c>
      <c r="C164" s="211"/>
      <c r="D164" s="210">
        <v>9.7463881232335001E-2</v>
      </c>
      <c r="E164" s="211"/>
      <c r="F164" s="210">
        <v>9.7463881232335001E-2</v>
      </c>
      <c r="G164" s="211"/>
      <c r="H164" s="210">
        <v>0.20605740643274575</v>
      </c>
      <c r="I164" s="211"/>
      <c r="J164" s="210">
        <v>9.7463881232335001E-2</v>
      </c>
      <c r="K164" s="211"/>
      <c r="L164" s="210">
        <v>9.7463881232335001E-2</v>
      </c>
      <c r="M164" s="211"/>
      <c r="N164" s="210">
        <v>9.7463881232335001E-2</v>
      </c>
      <c r="O164" s="211"/>
      <c r="P164" s="210">
        <v>0.20605740643274575</v>
      </c>
      <c r="Q164" s="211"/>
      <c r="R164" s="210">
        <v>0.20605740643274575</v>
      </c>
      <c r="S164" s="211"/>
      <c r="T164" s="210">
        <v>0.26452414195363622</v>
      </c>
      <c r="U164" s="211"/>
      <c r="V164" s="210">
        <v>0.20605740643274575</v>
      </c>
      <c r="W164" s="211"/>
      <c r="X164" s="210">
        <v>9.8268670184278165E-2</v>
      </c>
      <c r="Y164" s="211"/>
      <c r="Z164" s="210">
        <v>0.10889586058072115</v>
      </c>
      <c r="AA164" s="211"/>
      <c r="AB164" s="210">
        <v>0.67224305870382206</v>
      </c>
      <c r="AC164" s="211"/>
      <c r="AD164" s="210">
        <v>2.2157005790698268</v>
      </c>
      <c r="AE164" s="211"/>
      <c r="AF164" s="210">
        <v>35.991570029357838</v>
      </c>
      <c r="AG164" s="211"/>
      <c r="AH164" s="210">
        <v>0.66530449726181495</v>
      </c>
      <c r="AI164" s="211"/>
      <c r="AJ164" s="210">
        <v>4.0780514878770981</v>
      </c>
      <c r="AK164" s="211"/>
      <c r="AL164" s="210">
        <v>6.2775881728569489</v>
      </c>
      <c r="AM164" s="211"/>
      <c r="AP164" s="168"/>
    </row>
    <row r="165" spans="1:42" s="146" customFormat="1" ht="13" hidden="1" customHeight="1" x14ac:dyDescent="0.3">
      <c r="A165" s="212" t="s">
        <v>235</v>
      </c>
      <c r="B165" s="154"/>
      <c r="C165" s="155"/>
      <c r="D165" s="154"/>
      <c r="E165" s="155"/>
      <c r="F165" s="154"/>
      <c r="G165" s="155"/>
      <c r="H165" s="154"/>
      <c r="I165" s="155"/>
      <c r="J165" s="154"/>
      <c r="K165" s="155"/>
      <c r="L165" s="154"/>
      <c r="M165" s="155"/>
      <c r="N165" s="154"/>
      <c r="O165" s="155"/>
      <c r="P165" s="154"/>
      <c r="Q165" s="155"/>
      <c r="R165" s="154"/>
      <c r="S165" s="155"/>
      <c r="T165" s="154"/>
      <c r="U165" s="155"/>
      <c r="V165" s="154"/>
      <c r="W165" s="155"/>
      <c r="X165" s="154"/>
      <c r="Y165" s="155"/>
      <c r="Z165" s="154"/>
      <c r="AA165" s="155"/>
      <c r="AB165" s="154"/>
      <c r="AC165" s="155"/>
      <c r="AD165" s="154"/>
      <c r="AE165" s="155"/>
      <c r="AF165" s="154"/>
      <c r="AG165" s="155"/>
      <c r="AH165" s="154"/>
      <c r="AI165" s="155"/>
      <c r="AJ165" s="154"/>
      <c r="AK165" s="155"/>
      <c r="AL165" s="154"/>
      <c r="AM165" s="155"/>
      <c r="AP165" s="213"/>
    </row>
    <row r="166" spans="1:42" s="146" customFormat="1" ht="12.55" hidden="1" customHeight="1" x14ac:dyDescent="0.3">
      <c r="A166" s="207" t="s">
        <v>12</v>
      </c>
      <c r="B166" s="154">
        <v>0.23791754594774889</v>
      </c>
      <c r="C166" s="155">
        <v>1.0925807777519116E-2</v>
      </c>
      <c r="D166" s="154">
        <v>0.12831184283542918</v>
      </c>
      <c r="E166" s="155">
        <v>5.0354909148875235E-3</v>
      </c>
      <c r="F166" s="154">
        <v>0.12831184283542918</v>
      </c>
      <c r="G166" s="155">
        <v>5.0354909148875235E-3</v>
      </c>
      <c r="H166" s="154">
        <v>0.23791754594774889</v>
      </c>
      <c r="I166" s="155">
        <v>1.0925807777519116E-2</v>
      </c>
      <c r="J166" s="154">
        <v>0.12831184283542918</v>
      </c>
      <c r="K166" s="155">
        <v>5.0354909148875235E-3</v>
      </c>
      <c r="L166" s="154">
        <v>0.12831184283542918</v>
      </c>
      <c r="M166" s="155">
        <v>5.0354909148875235E-3</v>
      </c>
      <c r="N166" s="154">
        <v>0.12831184283542918</v>
      </c>
      <c r="O166" s="155">
        <v>5.0354909148875235E-3</v>
      </c>
      <c r="P166" s="154">
        <v>0.23791754594774889</v>
      </c>
      <c r="Q166" s="155">
        <v>1.0925807777519116E-2</v>
      </c>
      <c r="R166" s="154">
        <v>0.23791754594774889</v>
      </c>
      <c r="S166" s="155">
        <v>1.0925807777519116E-2</v>
      </c>
      <c r="T166" s="154">
        <v>0.23628920051273417</v>
      </c>
      <c r="U166" s="155">
        <v>9.7481604468559659E-3</v>
      </c>
      <c r="V166" s="154">
        <v>0.23791754594774889</v>
      </c>
      <c r="W166" s="155">
        <v>1.0925807777519116E-2</v>
      </c>
      <c r="X166" s="154">
        <v>0.13392911904762864</v>
      </c>
      <c r="Y166" s="155">
        <v>9.2431606140762415E-3</v>
      </c>
      <c r="Z166" s="154">
        <v>0.11449360352033082</v>
      </c>
      <c r="AA166" s="155">
        <v>1.5390504848759751E-2</v>
      </c>
      <c r="AB166" s="154">
        <v>0.37150903844932454</v>
      </c>
      <c r="AC166" s="155">
        <v>0.17110972832815952</v>
      </c>
      <c r="AD166" s="154">
        <v>1.6544150272747085</v>
      </c>
      <c r="AE166" s="155">
        <v>0.10627313778275065</v>
      </c>
      <c r="AF166" s="154">
        <v>7.0603175514156788</v>
      </c>
      <c r="AG166" s="155">
        <v>0.14816464186358463</v>
      </c>
      <c r="AH166" s="154">
        <v>0.98535953563038925</v>
      </c>
      <c r="AI166" s="155">
        <v>2.4460720645910088E-2</v>
      </c>
      <c r="AJ166" s="154">
        <v>2.6818643606870114</v>
      </c>
      <c r="AK166" s="155">
        <v>0.1275720047011587</v>
      </c>
      <c r="AL166" s="154">
        <v>3.9969384203139953</v>
      </c>
      <c r="AM166" s="155">
        <v>9.5469810903276456E-2</v>
      </c>
      <c r="AP166" s="156"/>
    </row>
    <row r="167" spans="1:42" s="146" customFormat="1" ht="12.55" hidden="1" customHeight="1" x14ac:dyDescent="0.3">
      <c r="A167" s="207" t="s">
        <v>13</v>
      </c>
      <c r="B167" s="154">
        <v>1.6006734091748598</v>
      </c>
      <c r="C167" s="155">
        <v>1.4398425798986141E-2</v>
      </c>
      <c r="D167" s="154">
        <v>0.87230066469161183</v>
      </c>
      <c r="E167" s="155">
        <v>7.0509632872171654E-3</v>
      </c>
      <c r="F167" s="154">
        <v>0.87230066469161183</v>
      </c>
      <c r="G167" s="155">
        <v>7.0509632872171654E-3</v>
      </c>
      <c r="H167" s="154">
        <v>1.6006734091748598</v>
      </c>
      <c r="I167" s="155">
        <v>1.4398425798986141E-2</v>
      </c>
      <c r="J167" s="154">
        <v>0.87230066469161183</v>
      </c>
      <c r="K167" s="155">
        <v>7.0509632872171654E-3</v>
      </c>
      <c r="L167" s="154">
        <v>0.87230066469161183</v>
      </c>
      <c r="M167" s="155">
        <v>7.0509632872171654E-3</v>
      </c>
      <c r="N167" s="154">
        <v>0.87230066469161183</v>
      </c>
      <c r="O167" s="155">
        <v>7.0509632872171654E-3</v>
      </c>
      <c r="P167" s="154">
        <v>1.6006734091748598</v>
      </c>
      <c r="Q167" s="155">
        <v>1.4398425798986141E-2</v>
      </c>
      <c r="R167" s="154">
        <v>1.6006734091748598</v>
      </c>
      <c r="S167" s="155">
        <v>1.4398425798986141E-2</v>
      </c>
      <c r="T167" s="154">
        <v>1.5860341593880194</v>
      </c>
      <c r="U167" s="155">
        <v>1.3535501981353037E-2</v>
      </c>
      <c r="V167" s="154">
        <v>1.6006734091748598</v>
      </c>
      <c r="W167" s="155">
        <v>1.4398425798986141E-2</v>
      </c>
      <c r="X167" s="154">
        <v>0.84614124568009674</v>
      </c>
      <c r="Y167" s="155">
        <v>1.051413491304228E-2</v>
      </c>
      <c r="Z167" s="154">
        <v>0.66955527990502384</v>
      </c>
      <c r="AA167" s="155">
        <v>1.4993614273983061E-2</v>
      </c>
      <c r="AB167" s="154">
        <v>0.92383698980216589</v>
      </c>
      <c r="AC167" s="155">
        <v>0.14831232530542715</v>
      </c>
      <c r="AD167" s="154">
        <v>10.015031323595913</v>
      </c>
      <c r="AE167" s="155">
        <v>0.14757529243296019</v>
      </c>
      <c r="AF167" s="154">
        <v>46.049615835821982</v>
      </c>
      <c r="AG167" s="155">
        <v>1.1010058925943034</v>
      </c>
      <c r="AH167" s="154">
        <v>7.0406517208972765</v>
      </c>
      <c r="AI167" s="155">
        <v>0.12398174404580201</v>
      </c>
      <c r="AJ167" s="154">
        <v>18.140113250422427</v>
      </c>
      <c r="AK167" s="155">
        <v>0.20713542377561411</v>
      </c>
      <c r="AL167" s="154">
        <v>28.515011901038058</v>
      </c>
      <c r="AM167" s="155">
        <v>0.5240609248790028</v>
      </c>
      <c r="AP167" s="156"/>
    </row>
    <row r="168" spans="1:42" s="146" customFormat="1" ht="12.55" hidden="1" customHeight="1" x14ac:dyDescent="0.3">
      <c r="A168" s="207" t="s">
        <v>14</v>
      </c>
      <c r="B168" s="154">
        <v>0.24277204418357384</v>
      </c>
      <c r="C168" s="155">
        <v>2.4292914481853528E-2</v>
      </c>
      <c r="D168" s="154">
        <v>0.12768868306467543</v>
      </c>
      <c r="E168" s="155">
        <v>1.2229002029831631E-2</v>
      </c>
      <c r="F168" s="154">
        <v>0.12768868306467543</v>
      </c>
      <c r="G168" s="155">
        <v>1.2229002029831631E-2</v>
      </c>
      <c r="H168" s="154">
        <v>0.24277204418357384</v>
      </c>
      <c r="I168" s="155">
        <v>2.4292914481853528E-2</v>
      </c>
      <c r="J168" s="154">
        <v>0.12768868306467543</v>
      </c>
      <c r="K168" s="155">
        <v>1.2229002029831631E-2</v>
      </c>
      <c r="L168" s="154">
        <v>0.12768868306467543</v>
      </c>
      <c r="M168" s="155">
        <v>1.2229002029831631E-2</v>
      </c>
      <c r="N168" s="154">
        <v>0.12768868306467543</v>
      </c>
      <c r="O168" s="155">
        <v>1.2229002029831631E-2</v>
      </c>
      <c r="P168" s="154">
        <v>0.24277204418357384</v>
      </c>
      <c r="Q168" s="155">
        <v>2.4292914481853528E-2</v>
      </c>
      <c r="R168" s="154">
        <v>0.24277204418357384</v>
      </c>
      <c r="S168" s="155">
        <v>2.4292914481853528E-2</v>
      </c>
      <c r="T168" s="154">
        <v>0.2423148177404035</v>
      </c>
      <c r="U168" s="155">
        <v>2.3515404627348992E-2</v>
      </c>
      <c r="V168" s="154">
        <v>0.24277204418357384</v>
      </c>
      <c r="W168" s="155">
        <v>2.4292914481853528E-2</v>
      </c>
      <c r="X168" s="154">
        <v>0.14469053127021084</v>
      </c>
      <c r="Y168" s="155">
        <v>1.6286393378530363E-2</v>
      </c>
      <c r="Z168" s="154">
        <v>0.14083992687145763</v>
      </c>
      <c r="AA168" s="155">
        <v>2.0795121602293312E-2</v>
      </c>
      <c r="AB168" s="154">
        <v>0.87910798904747589</v>
      </c>
      <c r="AC168" s="155">
        <v>0.19070201089929464</v>
      </c>
      <c r="AD168" s="154">
        <v>2.1186498725346588</v>
      </c>
      <c r="AE168" s="155">
        <v>0.25163882439984941</v>
      </c>
      <c r="AF168" s="154">
        <v>16.738401248187671</v>
      </c>
      <c r="AG168" s="155">
        <v>2.1797769166017558</v>
      </c>
      <c r="AH168" s="154">
        <v>1.4366017573735508</v>
      </c>
      <c r="AI168" s="155">
        <v>0.16801164568070623</v>
      </c>
      <c r="AJ168" s="154">
        <v>5.4755126562903813</v>
      </c>
      <c r="AK168" s="155">
        <v>0.35995534642795318</v>
      </c>
      <c r="AL168" s="154">
        <v>6.1884986618988371</v>
      </c>
      <c r="AM168" s="155">
        <v>0.72196048546314728</v>
      </c>
      <c r="AP168" s="156"/>
    </row>
    <row r="169" spans="1:42" s="146" customFormat="1" ht="12.55" hidden="1" customHeight="1" x14ac:dyDescent="0.3">
      <c r="A169" s="207" t="s">
        <v>15</v>
      </c>
      <c r="B169" s="154">
        <v>0.1471740589290256</v>
      </c>
      <c r="C169" s="155">
        <v>9.5911251810874894E-3</v>
      </c>
      <c r="D169" s="154">
        <v>7.7999288810693623E-2</v>
      </c>
      <c r="E169" s="155">
        <v>4.4924626258515737E-3</v>
      </c>
      <c r="F169" s="154">
        <v>7.7999288810693623E-2</v>
      </c>
      <c r="G169" s="155">
        <v>4.4924626258515737E-3</v>
      </c>
      <c r="H169" s="154">
        <v>0.1471740589290256</v>
      </c>
      <c r="I169" s="155">
        <v>9.5911251810874894E-3</v>
      </c>
      <c r="J169" s="154">
        <v>7.7999288810693623E-2</v>
      </c>
      <c r="K169" s="155">
        <v>4.4924626258515737E-3</v>
      </c>
      <c r="L169" s="154">
        <v>7.7999288810693623E-2</v>
      </c>
      <c r="M169" s="155">
        <v>4.4924626258515737E-3</v>
      </c>
      <c r="N169" s="154">
        <v>7.7999288810693623E-2</v>
      </c>
      <c r="O169" s="155">
        <v>4.4924626258515737E-3</v>
      </c>
      <c r="P169" s="154">
        <v>0.1471740589290256</v>
      </c>
      <c r="Q169" s="155">
        <v>9.5911251810874894E-3</v>
      </c>
      <c r="R169" s="154">
        <v>0.1471740589290256</v>
      </c>
      <c r="S169" s="155">
        <v>9.5911251810874894E-3</v>
      </c>
      <c r="T169" s="154">
        <v>0.14948023060340707</v>
      </c>
      <c r="U169" s="155">
        <v>8.6636436013599032E-3</v>
      </c>
      <c r="V169" s="154">
        <v>0.1471740589290256</v>
      </c>
      <c r="W169" s="155">
        <v>9.5911251810874894E-3</v>
      </c>
      <c r="X169" s="154">
        <v>8.5326825093599831E-2</v>
      </c>
      <c r="Y169" s="155">
        <v>7.8169650905581464E-3</v>
      </c>
      <c r="Z169" s="154">
        <v>7.6770444062228202E-2</v>
      </c>
      <c r="AA169" s="155">
        <v>1.2607969617204062E-2</v>
      </c>
      <c r="AB169" s="154">
        <v>0.33408133054104544</v>
      </c>
      <c r="AC169" s="155">
        <v>0.13146735974220924</v>
      </c>
      <c r="AD169" s="154">
        <v>1.0525830516127752</v>
      </c>
      <c r="AE169" s="155">
        <v>9.224042046223288E-2</v>
      </c>
      <c r="AF169" s="154">
        <v>5.6253675849371145</v>
      </c>
      <c r="AG169" s="155">
        <v>0.26996747075469513</v>
      </c>
      <c r="AH169" s="154">
        <v>0.63117774137424987</v>
      </c>
      <c r="AI169" s="155">
        <v>2.9606545917457924E-2</v>
      </c>
      <c r="AJ169" s="154">
        <v>1.8926664587589725</v>
      </c>
      <c r="AK169" s="155">
        <v>5.7900626838900585E-2</v>
      </c>
      <c r="AL169" s="154">
        <v>2.8063246649185905</v>
      </c>
      <c r="AM169" s="155">
        <v>0.11953220139410464</v>
      </c>
      <c r="AP169" s="156"/>
    </row>
    <row r="170" spans="1:42" s="146" customFormat="1" ht="12.55" hidden="1" customHeight="1" x14ac:dyDescent="0.3">
      <c r="A170" s="214" t="s">
        <v>16</v>
      </c>
      <c r="B170" s="149">
        <v>6.7939799626644648E-2</v>
      </c>
      <c r="C170" s="151">
        <v>3.6145907267352024E-3</v>
      </c>
      <c r="D170" s="149">
        <v>3.6154272440866692E-2</v>
      </c>
      <c r="E170" s="155">
        <v>1.7383370336368725E-3</v>
      </c>
      <c r="F170" s="149">
        <v>3.6154272440866692E-2</v>
      </c>
      <c r="G170" s="155">
        <v>1.7383370336368725E-3</v>
      </c>
      <c r="H170" s="149">
        <v>6.7939799626644648E-2</v>
      </c>
      <c r="I170" s="151">
        <v>3.6145907267352024E-3</v>
      </c>
      <c r="J170" s="149">
        <v>3.6154272440866692E-2</v>
      </c>
      <c r="K170" s="155">
        <v>1.7383370336368725E-3</v>
      </c>
      <c r="L170" s="149">
        <v>3.6154272440866692E-2</v>
      </c>
      <c r="M170" s="155">
        <v>1.7383370336368725E-3</v>
      </c>
      <c r="N170" s="149">
        <v>3.6154272440866692E-2</v>
      </c>
      <c r="O170" s="155">
        <v>1.7383370336368725E-3</v>
      </c>
      <c r="P170" s="149">
        <v>6.7939799626644648E-2</v>
      </c>
      <c r="Q170" s="151">
        <v>3.6145907267352024E-3</v>
      </c>
      <c r="R170" s="149">
        <v>6.7939799626644648E-2</v>
      </c>
      <c r="S170" s="151">
        <v>3.6145907267352024E-3</v>
      </c>
      <c r="T170" s="149">
        <v>6.9392549273718768E-2</v>
      </c>
      <c r="U170" s="151">
        <v>3.3532233310697881E-3</v>
      </c>
      <c r="V170" s="149">
        <v>6.7939799626644648E-2</v>
      </c>
      <c r="W170" s="151">
        <v>3.6145907267352024E-3</v>
      </c>
      <c r="X170" s="149">
        <v>3.8727226352348619E-2</v>
      </c>
      <c r="Y170" s="151">
        <v>2.7531187014151995E-3</v>
      </c>
      <c r="Z170" s="149">
        <v>3.3247860289947147E-2</v>
      </c>
      <c r="AA170" s="151">
        <v>4.1470865437881893E-3</v>
      </c>
      <c r="AB170" s="149">
        <v>0.12790391623432171</v>
      </c>
      <c r="AC170" s="151">
        <v>4.1417743905697309E-2</v>
      </c>
      <c r="AD170" s="149">
        <v>0.47930641603319479</v>
      </c>
      <c r="AE170" s="151">
        <v>3.5507696155459283E-2</v>
      </c>
      <c r="AF170" s="149">
        <v>2.7140131931542983</v>
      </c>
      <c r="AG170" s="151">
        <v>0.18731921320554706</v>
      </c>
      <c r="AH170" s="149">
        <v>0.30870531809958385</v>
      </c>
      <c r="AI170" s="151">
        <v>1.6708836868281035E-2</v>
      </c>
      <c r="AJ170" s="149">
        <v>0.98588027892744945</v>
      </c>
      <c r="AK170" s="151">
        <v>3.879406807326384E-2</v>
      </c>
      <c r="AL170" s="149">
        <v>1.379117369107365</v>
      </c>
      <c r="AM170" s="151">
        <v>7.0148998050061348E-2</v>
      </c>
    </row>
    <row r="171" spans="1:42" s="146" customFormat="1" ht="12.55" hidden="1" customHeight="1" x14ac:dyDescent="0.3">
      <c r="A171" s="207" t="s">
        <v>17</v>
      </c>
      <c r="B171" s="154">
        <v>0.82898177941023898</v>
      </c>
      <c r="C171" s="155">
        <v>5.192346167032743E-2</v>
      </c>
      <c r="D171" s="154">
        <v>0.43448894534999399</v>
      </c>
      <c r="E171" s="155">
        <v>2.7616308290497948E-2</v>
      </c>
      <c r="F171" s="154">
        <v>0.43448894534999399</v>
      </c>
      <c r="G171" s="155">
        <v>2.7616308290497948E-2</v>
      </c>
      <c r="H171" s="154">
        <v>0.82898177941023898</v>
      </c>
      <c r="I171" s="155">
        <v>5.192346167032743E-2</v>
      </c>
      <c r="J171" s="154">
        <v>0.43448894534999399</v>
      </c>
      <c r="K171" s="155">
        <v>2.7616308290497948E-2</v>
      </c>
      <c r="L171" s="154">
        <v>0.43448894534999399</v>
      </c>
      <c r="M171" s="155">
        <v>2.7616308290497948E-2</v>
      </c>
      <c r="N171" s="154">
        <v>0.43448894534999399</v>
      </c>
      <c r="O171" s="155">
        <v>2.7616308290497948E-2</v>
      </c>
      <c r="P171" s="154">
        <v>0.82898177941023898</v>
      </c>
      <c r="Q171" s="155">
        <v>5.192346167032743E-2</v>
      </c>
      <c r="R171" s="154">
        <v>0.82898177941023898</v>
      </c>
      <c r="S171" s="155">
        <v>5.192346167032743E-2</v>
      </c>
      <c r="T171" s="154">
        <v>0.82844264827876235</v>
      </c>
      <c r="U171" s="155">
        <v>5.3426376828385143E-2</v>
      </c>
      <c r="V171" s="154">
        <v>0.82898177941023898</v>
      </c>
      <c r="W171" s="155">
        <v>5.192346167032743E-2</v>
      </c>
      <c r="X171" s="154">
        <v>0.54246652525231054</v>
      </c>
      <c r="Y171" s="155">
        <v>2.8047324644061868E-2</v>
      </c>
      <c r="Z171" s="154">
        <v>0.42086269104545959</v>
      </c>
      <c r="AA171" s="155">
        <v>2.4012566043767121E-2</v>
      </c>
      <c r="AB171" s="154">
        <v>0.41544701254746486</v>
      </c>
      <c r="AC171" s="155">
        <v>6.5668899208620873E-2</v>
      </c>
      <c r="AD171" s="154">
        <v>7.7656576431571089</v>
      </c>
      <c r="AE171" s="155">
        <v>0.55247833986352191</v>
      </c>
      <c r="AF171" s="154">
        <v>75.003393756996672</v>
      </c>
      <c r="AG171" s="155">
        <v>6.8289042182592166</v>
      </c>
      <c r="AH171" s="154">
        <v>3.4226360344637912</v>
      </c>
      <c r="AI171" s="155">
        <v>0.23527154741209291</v>
      </c>
      <c r="AJ171" s="154">
        <v>9.561978141806458</v>
      </c>
      <c r="AK171" s="155">
        <v>0.6610416113778016</v>
      </c>
      <c r="AL171" s="154">
        <v>15.402030207972574</v>
      </c>
      <c r="AM171" s="155">
        <v>1.0838266266956977</v>
      </c>
      <c r="AP171" s="156"/>
    </row>
    <row r="172" spans="1:42" s="146" customFormat="1" ht="12.55" hidden="1" customHeight="1" x14ac:dyDescent="0.3">
      <c r="A172" s="207" t="s">
        <v>18</v>
      </c>
      <c r="B172" s="154">
        <v>1.2671496840607566E-3</v>
      </c>
      <c r="C172" s="155">
        <v>1.5602839204769059E-4</v>
      </c>
      <c r="D172" s="154">
        <v>6.5260246548448501E-4</v>
      </c>
      <c r="E172" s="155">
        <v>7.6807745864602324E-5</v>
      </c>
      <c r="F172" s="154">
        <v>6.5260246548448501E-4</v>
      </c>
      <c r="G172" s="155">
        <v>7.6807745864602324E-5</v>
      </c>
      <c r="H172" s="154">
        <v>1.2671496840607566E-3</v>
      </c>
      <c r="I172" s="155">
        <v>1.5602839204769059E-4</v>
      </c>
      <c r="J172" s="154">
        <v>6.5260246548448501E-4</v>
      </c>
      <c r="K172" s="155">
        <v>7.6807745864602324E-5</v>
      </c>
      <c r="L172" s="154">
        <v>6.5260246548448501E-4</v>
      </c>
      <c r="M172" s="155">
        <v>7.6807745864602324E-5</v>
      </c>
      <c r="N172" s="154">
        <v>6.5260246548448501E-4</v>
      </c>
      <c r="O172" s="155">
        <v>7.6807745864602324E-5</v>
      </c>
      <c r="P172" s="154">
        <v>1.2671496840607566E-3</v>
      </c>
      <c r="Q172" s="155">
        <v>1.5602839204769059E-4</v>
      </c>
      <c r="R172" s="154">
        <v>1.2671496840607566E-3</v>
      </c>
      <c r="S172" s="155">
        <v>1.5602839204769059E-4</v>
      </c>
      <c r="T172" s="154">
        <v>1.266678741890458E-3</v>
      </c>
      <c r="U172" s="155">
        <v>1.4808919179152939E-4</v>
      </c>
      <c r="V172" s="154">
        <v>1.2671496840607566E-3</v>
      </c>
      <c r="W172" s="155">
        <v>1.5602839204769059E-4</v>
      </c>
      <c r="X172" s="154">
        <v>8.111481151864688E-4</v>
      </c>
      <c r="Y172" s="155">
        <v>1.1159289540738082E-4</v>
      </c>
      <c r="Z172" s="154">
        <v>8.2913653648611385E-4</v>
      </c>
      <c r="AA172" s="155">
        <v>1.5559383064128461E-4</v>
      </c>
      <c r="AB172" s="154">
        <v>6.2293397744746922E-3</v>
      </c>
      <c r="AC172" s="155">
        <v>1.5466995019211048E-3</v>
      </c>
      <c r="AD172" s="154">
        <v>1.2135975103921077E-2</v>
      </c>
      <c r="AE172" s="155">
        <v>1.587868702004305E-3</v>
      </c>
      <c r="AF172" s="154">
        <v>0.10842470156005574</v>
      </c>
      <c r="AG172" s="155">
        <v>1.0861183837695887E-2</v>
      </c>
      <c r="AH172" s="154">
        <v>7.3500597748551904E-3</v>
      </c>
      <c r="AI172" s="155">
        <v>7.7756388846039499E-4</v>
      </c>
      <c r="AJ172" s="154">
        <v>4.1711042193054666E-2</v>
      </c>
      <c r="AK172" s="155">
        <v>3.2135829830899241E-3</v>
      </c>
      <c r="AL172" s="154">
        <v>3.2698219601346945E-2</v>
      </c>
      <c r="AM172" s="155">
        <v>3.3183990152874827E-3</v>
      </c>
      <c r="AP172" s="168"/>
    </row>
    <row r="173" spans="1:42" s="146" customFormat="1" ht="12.55" hidden="1" customHeight="1" x14ac:dyDescent="0.3">
      <c r="A173" s="207" t="s">
        <v>19</v>
      </c>
      <c r="B173" s="154">
        <v>2.7754910875491807E-3</v>
      </c>
      <c r="C173" s="155">
        <v>4.0132228514464023E-4</v>
      </c>
      <c r="D173" s="154">
        <v>1.4448484984563301E-3</v>
      </c>
      <c r="E173" s="155">
        <v>1.998223133282174E-4</v>
      </c>
      <c r="F173" s="154">
        <v>1.4448484984563301E-3</v>
      </c>
      <c r="G173" s="155">
        <v>1.998223133282174E-4</v>
      </c>
      <c r="H173" s="154">
        <v>2.7754910875491807E-3</v>
      </c>
      <c r="I173" s="155">
        <v>4.0132228514464023E-4</v>
      </c>
      <c r="J173" s="154">
        <v>1.4448484984563301E-3</v>
      </c>
      <c r="K173" s="155">
        <v>1.998223133282174E-4</v>
      </c>
      <c r="L173" s="154">
        <v>1.4448484984563301E-3</v>
      </c>
      <c r="M173" s="155">
        <v>1.998223133282174E-4</v>
      </c>
      <c r="N173" s="154">
        <v>1.4448484984563301E-3</v>
      </c>
      <c r="O173" s="155">
        <v>1.998223133282174E-4</v>
      </c>
      <c r="P173" s="154">
        <v>2.7754910875491807E-3</v>
      </c>
      <c r="Q173" s="155">
        <v>4.0132228514464023E-4</v>
      </c>
      <c r="R173" s="154">
        <v>2.7754910875491807E-3</v>
      </c>
      <c r="S173" s="155">
        <v>4.0132228514464023E-4</v>
      </c>
      <c r="T173" s="154">
        <v>2.7691626152902813E-3</v>
      </c>
      <c r="U173" s="155">
        <v>3.8204697055362334E-4</v>
      </c>
      <c r="V173" s="154">
        <v>2.7754910875491807E-3</v>
      </c>
      <c r="W173" s="155">
        <v>4.0132228514464023E-4</v>
      </c>
      <c r="X173" s="154">
        <v>1.6935338883092644E-3</v>
      </c>
      <c r="Y173" s="155">
        <v>2.8009453521486032E-4</v>
      </c>
      <c r="Z173" s="154">
        <v>1.7643520388164087E-3</v>
      </c>
      <c r="AA173" s="155">
        <v>3.7685864477747641E-4</v>
      </c>
      <c r="AB173" s="154">
        <v>1.4064881045524877E-2</v>
      </c>
      <c r="AC173" s="155">
        <v>3.4618999941986436E-3</v>
      </c>
      <c r="AD173" s="154">
        <v>2.5509394928443507E-2</v>
      </c>
      <c r="AE173" s="155">
        <v>3.9531259361556166E-3</v>
      </c>
      <c r="AF173" s="154">
        <v>0.20630744515959987</v>
      </c>
      <c r="AG173" s="155">
        <v>2.9465145838422024E-2</v>
      </c>
      <c r="AH173" s="154">
        <v>1.8000391108039519E-2</v>
      </c>
      <c r="AI173" s="155">
        <v>2.2624242199854941E-3</v>
      </c>
      <c r="AJ173" s="154">
        <v>9.3523321932977216E-2</v>
      </c>
      <c r="AK173" s="155">
        <v>6.2214447271007663E-3</v>
      </c>
      <c r="AL173" s="154">
        <v>7.8108257508502379E-2</v>
      </c>
      <c r="AM173" s="155">
        <v>9.5734698871185759E-3</v>
      </c>
      <c r="AP173" s="168"/>
    </row>
    <row r="174" spans="1:42" s="146" customFormat="1" ht="12.55" hidden="1" customHeight="1" x14ac:dyDescent="0.3">
      <c r="A174" s="207" t="s">
        <v>20</v>
      </c>
      <c r="B174" s="154">
        <v>0.37762277610520134</v>
      </c>
      <c r="C174" s="155"/>
      <c r="D174" s="154">
        <v>0.20320310791332249</v>
      </c>
      <c r="E174" s="155"/>
      <c r="F174" s="154">
        <v>0.20320310791332249</v>
      </c>
      <c r="G174" s="155"/>
      <c r="H174" s="154">
        <v>0.37762277610520134</v>
      </c>
      <c r="I174" s="155"/>
      <c r="J174" s="154">
        <v>0.20320310791332249</v>
      </c>
      <c r="K174" s="155"/>
      <c r="L174" s="154">
        <v>0.20320310791332249</v>
      </c>
      <c r="M174" s="155"/>
      <c r="N174" s="154">
        <v>0.20320310791332249</v>
      </c>
      <c r="O174" s="155"/>
      <c r="P174" s="154">
        <v>0.37762277610520134</v>
      </c>
      <c r="Q174" s="155"/>
      <c r="R174" s="154">
        <v>0.37762277610520134</v>
      </c>
      <c r="S174" s="155"/>
      <c r="T174" s="154">
        <v>0.38856602290156428</v>
      </c>
      <c r="U174" s="155"/>
      <c r="V174" s="154">
        <v>0.37762277610520134</v>
      </c>
      <c r="W174" s="155"/>
      <c r="X174" s="154">
        <v>0.20852766040148335</v>
      </c>
      <c r="Y174" s="155"/>
      <c r="Z174" s="154">
        <v>0.16080478359682848</v>
      </c>
      <c r="AA174" s="155"/>
      <c r="AB174" s="154">
        <v>0.50842326640953439</v>
      </c>
      <c r="AC174" s="155"/>
      <c r="AD174" s="154">
        <v>4.5113350927235416</v>
      </c>
      <c r="AE174" s="155"/>
      <c r="AF174" s="154">
        <v>32.957719123270941</v>
      </c>
      <c r="AG174" s="155"/>
      <c r="AH174" s="154">
        <v>1.8808025102540304</v>
      </c>
      <c r="AI174" s="155"/>
      <c r="AJ174" s="154">
        <v>8.2283174788232625</v>
      </c>
      <c r="AK174" s="155"/>
      <c r="AL174" s="154">
        <v>8.3201493911921798</v>
      </c>
      <c r="AM174" s="155"/>
      <c r="AP174" s="156"/>
    </row>
    <row r="175" spans="1:42" s="146" customFormat="1" ht="12.55" hidden="1" customHeight="1" x14ac:dyDescent="0.3">
      <c r="A175" s="207" t="s">
        <v>21</v>
      </c>
      <c r="B175" s="154">
        <v>2.311288377922154E-3</v>
      </c>
      <c r="C175" s="155"/>
      <c r="D175" s="154">
        <v>1.2245697898523708E-3</v>
      </c>
      <c r="E175" s="155"/>
      <c r="F175" s="154">
        <v>1.2245697898523708E-3</v>
      </c>
      <c r="G175" s="155"/>
      <c r="H175" s="154">
        <v>2.311288377922154E-3</v>
      </c>
      <c r="I175" s="155"/>
      <c r="J175" s="154">
        <v>1.2245697898523708E-3</v>
      </c>
      <c r="K175" s="155"/>
      <c r="L175" s="154">
        <v>1.2245697898523708E-3</v>
      </c>
      <c r="M175" s="155"/>
      <c r="N175" s="154">
        <v>1.2245697898523708E-3</v>
      </c>
      <c r="O175" s="155"/>
      <c r="P175" s="154">
        <v>2.311288377922154E-3</v>
      </c>
      <c r="Q175" s="155"/>
      <c r="R175" s="154">
        <v>2.311288377922154E-3</v>
      </c>
      <c r="S175" s="155"/>
      <c r="T175" s="154">
        <v>2.3905126159434829E-3</v>
      </c>
      <c r="U175" s="155"/>
      <c r="V175" s="154">
        <v>2.311288377922154E-3</v>
      </c>
      <c r="W175" s="155"/>
      <c r="X175" s="154">
        <v>1.2784256206030929E-3</v>
      </c>
      <c r="Y175" s="155"/>
      <c r="Z175" s="154">
        <v>1.1068526951316031E-3</v>
      </c>
      <c r="AA175" s="155"/>
      <c r="AB175" s="154">
        <v>5.7456092242218005E-3</v>
      </c>
      <c r="AC175" s="155"/>
      <c r="AD175" s="154">
        <v>2.5508524307398282E-2</v>
      </c>
      <c r="AE175" s="155"/>
      <c r="AF175" s="154">
        <v>0.25504793508558765</v>
      </c>
      <c r="AG175" s="155"/>
      <c r="AH175" s="154">
        <v>1.3395361436882693E-2</v>
      </c>
      <c r="AI175" s="155"/>
      <c r="AJ175" s="154">
        <v>6.765766844698845E-2</v>
      </c>
      <c r="AK175" s="155"/>
      <c r="AL175" s="154">
        <v>6.104996324437971E-2</v>
      </c>
      <c r="AM175" s="155"/>
      <c r="AP175" s="156"/>
    </row>
    <row r="176" spans="1:42" s="146" customFormat="1" ht="12.55" hidden="1" customHeight="1" x14ac:dyDescent="0.3">
      <c r="A176" s="208" t="s">
        <v>22</v>
      </c>
      <c r="B176" s="177">
        <v>233.39369474189101</v>
      </c>
      <c r="C176" s="178"/>
      <c r="D176" s="177">
        <v>124.05913281609605</v>
      </c>
      <c r="E176" s="178"/>
      <c r="F176" s="177">
        <v>124.05913281609605</v>
      </c>
      <c r="G176" s="178"/>
      <c r="H176" s="177">
        <v>233.39369474189101</v>
      </c>
      <c r="I176" s="178"/>
      <c r="J176" s="177">
        <v>124.05913281609605</v>
      </c>
      <c r="K176" s="178"/>
      <c r="L176" s="177">
        <v>124.05913281609605</v>
      </c>
      <c r="M176" s="178"/>
      <c r="N176" s="177">
        <v>124.05913281609605</v>
      </c>
      <c r="O176" s="178"/>
      <c r="P176" s="177">
        <v>233.39369474189101</v>
      </c>
      <c r="Q176" s="178"/>
      <c r="R176" s="177">
        <v>233.39369474189101</v>
      </c>
      <c r="S176" s="178"/>
      <c r="T176" s="177">
        <v>236.9088642914852</v>
      </c>
      <c r="U176" s="178"/>
      <c r="V176" s="177">
        <v>233.39369474189101</v>
      </c>
      <c r="W176" s="178"/>
      <c r="X176" s="177">
        <v>129.43755407652384</v>
      </c>
      <c r="Y176" s="178"/>
      <c r="Z176" s="177">
        <v>116.27924683403903</v>
      </c>
      <c r="AA176" s="178"/>
      <c r="AB176" s="177">
        <v>610.54080089155616</v>
      </c>
      <c r="AC176" s="178"/>
      <c r="AD176" s="177">
        <v>1969.7019049734754</v>
      </c>
      <c r="AE176" s="178"/>
      <c r="AF176" s="177">
        <v>17345.271199904553</v>
      </c>
      <c r="AG176" s="178"/>
      <c r="AH176" s="177">
        <v>1358.20107311175</v>
      </c>
      <c r="AI176" s="178"/>
      <c r="AJ176" s="177">
        <v>5895.5695501267819</v>
      </c>
      <c r="AK176" s="178"/>
      <c r="AL176" s="177">
        <v>5978.0571799008221</v>
      </c>
      <c r="AM176" s="178"/>
      <c r="AP176" s="168"/>
    </row>
    <row r="177" spans="1:71" s="147" customFormat="1" x14ac:dyDescent="0.4"/>
    <row r="178" spans="1:71" s="147" customFormat="1" x14ac:dyDescent="0.4">
      <c r="A178" s="204" t="s">
        <v>236</v>
      </c>
    </row>
    <row r="179" spans="1:71" s="147" customFormat="1" ht="39" customHeight="1" x14ac:dyDescent="0.4">
      <c r="A179" s="55"/>
      <c r="B179" s="985" t="s">
        <v>287</v>
      </c>
      <c r="C179" s="987"/>
      <c r="D179" s="988" t="s">
        <v>288</v>
      </c>
      <c r="E179" s="990"/>
      <c r="F179" s="988" t="s">
        <v>198</v>
      </c>
      <c r="G179" s="990"/>
      <c r="H179" s="985" t="s">
        <v>172</v>
      </c>
      <c r="I179" s="987"/>
      <c r="J179" s="985" t="s">
        <v>173</v>
      </c>
      <c r="K179" s="987"/>
      <c r="L179" s="988" t="s">
        <v>174</v>
      </c>
      <c r="M179" s="990"/>
      <c r="N179" s="985" t="s">
        <v>175</v>
      </c>
      <c r="O179" s="987"/>
      <c r="P179" s="985" t="s">
        <v>176</v>
      </c>
      <c r="Q179" s="987"/>
      <c r="R179" s="988" t="s">
        <v>223</v>
      </c>
      <c r="S179" s="990"/>
      <c r="T179" s="988" t="s">
        <v>224</v>
      </c>
      <c r="U179" s="990"/>
      <c r="V179" s="988" t="s">
        <v>225</v>
      </c>
      <c r="W179" s="990"/>
      <c r="X179" s="985" t="s">
        <v>180</v>
      </c>
      <c r="Y179" s="987"/>
      <c r="Z179" s="985" t="s">
        <v>181</v>
      </c>
      <c r="AA179" s="987"/>
      <c r="AB179" s="985" t="s">
        <v>182</v>
      </c>
      <c r="AC179" s="987"/>
      <c r="AD179" s="985" t="s">
        <v>226</v>
      </c>
      <c r="AE179" s="987"/>
      <c r="AF179" s="985" t="s">
        <v>184</v>
      </c>
      <c r="AG179" s="987"/>
      <c r="AH179" s="985" t="s">
        <v>185</v>
      </c>
      <c r="AI179" s="987"/>
      <c r="AJ179" s="988" t="s">
        <v>186</v>
      </c>
      <c r="AK179" s="990"/>
      <c r="AL179" s="988" t="s">
        <v>187</v>
      </c>
      <c r="AM179" s="990"/>
      <c r="AN179" s="988" t="s">
        <v>188</v>
      </c>
      <c r="AO179" s="990"/>
      <c r="AP179" s="988" t="s">
        <v>189</v>
      </c>
      <c r="AQ179" s="990"/>
      <c r="AR179" s="988" t="s">
        <v>190</v>
      </c>
      <c r="AS179" s="990"/>
      <c r="AT179" s="988" t="s">
        <v>191</v>
      </c>
      <c r="AU179" s="990"/>
      <c r="AV179" s="988" t="s">
        <v>192</v>
      </c>
      <c r="AW179" s="990"/>
      <c r="AX179" s="988" t="s">
        <v>193</v>
      </c>
      <c r="AY179" s="990"/>
      <c r="AZ179" s="988" t="s">
        <v>194</v>
      </c>
      <c r="BA179" s="990"/>
      <c r="BB179" s="988" t="s">
        <v>228</v>
      </c>
      <c r="BC179" s="990"/>
      <c r="BD179" s="985" t="s">
        <v>199</v>
      </c>
      <c r="BE179" s="987"/>
      <c r="BF179" s="985" t="s">
        <v>200</v>
      </c>
      <c r="BG179" s="987"/>
      <c r="BH179" s="985" t="s">
        <v>201</v>
      </c>
      <c r="BI179" s="987"/>
      <c r="BJ179" s="988" t="s">
        <v>202</v>
      </c>
      <c r="BK179" s="990"/>
      <c r="BL179" s="988" t="s">
        <v>203</v>
      </c>
      <c r="BM179" s="990"/>
      <c r="BN179" s="988" t="s">
        <v>196</v>
      </c>
      <c r="BO179" s="990"/>
      <c r="BP179" s="988" t="s">
        <v>204</v>
      </c>
      <c r="BQ179" s="990"/>
      <c r="BR179" s="988" t="s">
        <v>205</v>
      </c>
      <c r="BS179" s="990"/>
    </row>
    <row r="180" spans="1:71" s="147" customFormat="1" x14ac:dyDescent="0.4">
      <c r="A180" s="73" t="s">
        <v>214</v>
      </c>
      <c r="B180" s="193" t="s">
        <v>166</v>
      </c>
      <c r="C180" s="194" t="s">
        <v>167</v>
      </c>
      <c r="D180" s="195" t="s">
        <v>166</v>
      </c>
      <c r="E180" s="196" t="s">
        <v>167</v>
      </c>
      <c r="F180" s="195" t="s">
        <v>166</v>
      </c>
      <c r="G180" s="196" t="s">
        <v>167</v>
      </c>
      <c r="H180" s="193" t="s">
        <v>166</v>
      </c>
      <c r="I180" s="194" t="s">
        <v>167</v>
      </c>
      <c r="J180" s="193" t="s">
        <v>166</v>
      </c>
      <c r="K180" s="194" t="s">
        <v>167</v>
      </c>
      <c r="L180" s="195" t="s">
        <v>166</v>
      </c>
      <c r="M180" s="196" t="s">
        <v>167</v>
      </c>
      <c r="N180" s="193" t="s">
        <v>166</v>
      </c>
      <c r="O180" s="194" t="s">
        <v>167</v>
      </c>
      <c r="P180" s="193" t="s">
        <v>166</v>
      </c>
      <c r="Q180" s="194" t="s">
        <v>167</v>
      </c>
      <c r="R180" s="195" t="s">
        <v>166</v>
      </c>
      <c r="S180" s="196" t="s">
        <v>167</v>
      </c>
      <c r="T180" s="195" t="s">
        <v>166</v>
      </c>
      <c r="U180" s="196" t="s">
        <v>167</v>
      </c>
      <c r="V180" s="195" t="s">
        <v>166</v>
      </c>
      <c r="W180" s="196" t="s">
        <v>167</v>
      </c>
      <c r="X180" s="193" t="s">
        <v>166</v>
      </c>
      <c r="Y180" s="194" t="s">
        <v>167</v>
      </c>
      <c r="Z180" s="193" t="s">
        <v>166</v>
      </c>
      <c r="AA180" s="194" t="s">
        <v>167</v>
      </c>
      <c r="AB180" s="193" t="s">
        <v>166</v>
      </c>
      <c r="AC180" s="194" t="s">
        <v>167</v>
      </c>
      <c r="AD180" s="193" t="s">
        <v>166</v>
      </c>
      <c r="AE180" s="194" t="s">
        <v>167</v>
      </c>
      <c r="AF180" s="193" t="s">
        <v>166</v>
      </c>
      <c r="AG180" s="194" t="s">
        <v>167</v>
      </c>
      <c r="AH180" s="193" t="s">
        <v>166</v>
      </c>
      <c r="AI180" s="194" t="s">
        <v>167</v>
      </c>
      <c r="AJ180" s="195" t="s">
        <v>166</v>
      </c>
      <c r="AK180" s="196" t="s">
        <v>167</v>
      </c>
      <c r="AL180" s="195" t="s">
        <v>166</v>
      </c>
      <c r="AM180" s="196" t="s">
        <v>167</v>
      </c>
      <c r="AN180" s="195" t="s">
        <v>166</v>
      </c>
      <c r="AO180" s="196" t="s">
        <v>167</v>
      </c>
      <c r="AP180" s="215"/>
      <c r="AQ180" s="215"/>
      <c r="AR180" s="195" t="s">
        <v>166</v>
      </c>
      <c r="AS180" s="196" t="s">
        <v>167</v>
      </c>
      <c r="AT180" s="195" t="s">
        <v>166</v>
      </c>
      <c r="AU180" s="196" t="s">
        <v>167</v>
      </c>
      <c r="AV180" s="195" t="s">
        <v>166</v>
      </c>
      <c r="AW180" s="196" t="s">
        <v>167</v>
      </c>
      <c r="AX180" s="195" t="s">
        <v>166</v>
      </c>
      <c r="AY180" s="196" t="s">
        <v>167</v>
      </c>
      <c r="AZ180" s="195" t="s">
        <v>166</v>
      </c>
      <c r="BA180" s="196" t="s">
        <v>167</v>
      </c>
      <c r="BB180" s="195" t="s">
        <v>166</v>
      </c>
      <c r="BC180" s="196" t="s">
        <v>167</v>
      </c>
      <c r="BD180" s="193" t="s">
        <v>166</v>
      </c>
      <c r="BE180" s="194" t="s">
        <v>167</v>
      </c>
      <c r="BF180" s="193" t="s">
        <v>166</v>
      </c>
      <c r="BG180" s="194" t="s">
        <v>167</v>
      </c>
      <c r="BH180" s="193" t="s">
        <v>166</v>
      </c>
      <c r="BI180" s="194" t="s">
        <v>167</v>
      </c>
      <c r="BJ180" s="195" t="s">
        <v>166</v>
      </c>
      <c r="BK180" s="196" t="s">
        <v>167</v>
      </c>
      <c r="BL180" s="195" t="s">
        <v>166</v>
      </c>
      <c r="BM180" s="196" t="s">
        <v>167</v>
      </c>
      <c r="BN180" s="195" t="s">
        <v>166</v>
      </c>
      <c r="BO180" s="196" t="s">
        <v>167</v>
      </c>
      <c r="BP180" s="195" t="s">
        <v>166</v>
      </c>
      <c r="BQ180" s="196" t="s">
        <v>167</v>
      </c>
      <c r="BR180" s="195" t="s">
        <v>166</v>
      </c>
      <c r="BS180" s="196" t="s">
        <v>167</v>
      </c>
    </row>
    <row r="181" spans="1:71" s="147" customFormat="1" x14ac:dyDescent="0.4">
      <c r="A181" s="103" t="s">
        <v>237</v>
      </c>
      <c r="B181" s="197">
        <v>7989.4813283511621</v>
      </c>
      <c r="C181" s="198"/>
      <c r="D181" s="166">
        <v>7989.4813283511621</v>
      </c>
      <c r="E181" s="167"/>
      <c r="F181" s="166">
        <v>2377.4725257400974</v>
      </c>
      <c r="G181" s="167"/>
      <c r="H181" s="197">
        <v>1528.5794925393736</v>
      </c>
      <c r="I181" s="198"/>
      <c r="J181" s="197">
        <v>2660.4368701403382</v>
      </c>
      <c r="K181" s="198"/>
      <c r="L181" s="166">
        <v>2770.013471920231</v>
      </c>
      <c r="M181" s="167"/>
      <c r="N181" s="197">
        <v>1457.5017675170616</v>
      </c>
      <c r="O181" s="198"/>
      <c r="P181" s="197">
        <v>38668.447843405724</v>
      </c>
      <c r="Q181" s="198"/>
      <c r="R181" s="166">
        <v>2660.4368701403382</v>
      </c>
      <c r="S181" s="167"/>
      <c r="T181" s="166">
        <v>1419.3651841743686</v>
      </c>
      <c r="U181" s="167"/>
      <c r="V181" s="166">
        <v>1419.3651841743686</v>
      </c>
      <c r="W181" s="167"/>
      <c r="X181" s="197">
        <v>2660.4368701403382</v>
      </c>
      <c r="Y181" s="198"/>
      <c r="Z181" s="197">
        <v>1419.3651841743686</v>
      </c>
      <c r="AA181" s="198"/>
      <c r="AB181" s="197">
        <v>1419.3651841743686</v>
      </c>
      <c r="AC181" s="198"/>
      <c r="AD181" s="197">
        <v>1419.3651841743686</v>
      </c>
      <c r="AE181" s="198"/>
      <c r="AF181" s="197">
        <v>2660.4368701403382</v>
      </c>
      <c r="AG181" s="198"/>
      <c r="AH181" s="197">
        <v>2660.4368701403382</v>
      </c>
      <c r="AI181" s="198"/>
      <c r="AJ181" s="166">
        <v>2771.1203062816439</v>
      </c>
      <c r="AK181" s="167"/>
      <c r="AL181" s="166">
        <v>2771.1203062816439</v>
      </c>
      <c r="AM181" s="167"/>
      <c r="AN181" s="166">
        <v>2771.1203062816439</v>
      </c>
      <c r="AO181" s="167"/>
      <c r="AP181" s="166">
        <v>2771.1203062816439</v>
      </c>
      <c r="AQ181" s="167"/>
      <c r="AR181" s="166">
        <v>2771.1203062816439</v>
      </c>
      <c r="AS181" s="167"/>
      <c r="AT181" s="166">
        <v>2660.4368701403382</v>
      </c>
      <c r="AU181" s="167"/>
      <c r="AV181" s="166">
        <v>2660.4368701403382</v>
      </c>
      <c r="AW181" s="167"/>
      <c r="AX181" s="166">
        <v>2660.4368701403382</v>
      </c>
      <c r="AY181" s="167"/>
      <c r="AZ181" s="166">
        <v>2660.4368701403382</v>
      </c>
      <c r="BA181" s="167"/>
      <c r="BB181" s="166">
        <v>2660.4368701403382</v>
      </c>
      <c r="BC181" s="167"/>
      <c r="BD181" s="197">
        <v>1457.5017675170616</v>
      </c>
      <c r="BE181" s="198"/>
      <c r="BF181" s="197">
        <v>1173.1005203961615</v>
      </c>
      <c r="BG181" s="198"/>
      <c r="BH181" s="197">
        <v>5188.294064815258</v>
      </c>
      <c r="BI181" s="198"/>
      <c r="BJ181" s="166">
        <v>26777.684972738709</v>
      </c>
      <c r="BK181" s="167"/>
      <c r="BL181" s="166">
        <v>246954.99907772595</v>
      </c>
      <c r="BM181" s="167"/>
      <c r="BN181" s="166">
        <v>14469.653189603107</v>
      </c>
      <c r="BO181" s="167"/>
      <c r="BP181" s="166">
        <v>73227.134703675241</v>
      </c>
      <c r="BQ181" s="167"/>
      <c r="BR181" s="166">
        <v>65972.425361664733</v>
      </c>
      <c r="BS181" s="167"/>
    </row>
    <row r="182" spans="1:71" s="147" customFormat="1" x14ac:dyDescent="0.4">
      <c r="A182" s="103" t="s">
        <v>238</v>
      </c>
      <c r="B182" s="197">
        <v>6793.1849933468911</v>
      </c>
      <c r="C182" s="198"/>
      <c r="D182" s="166">
        <v>6793.1849933468911</v>
      </c>
      <c r="E182" s="167"/>
      <c r="F182" s="166">
        <v>2123.3508598491376</v>
      </c>
      <c r="G182" s="167"/>
      <c r="H182" s="197">
        <v>1369.9477742990002</v>
      </c>
      <c r="I182" s="198"/>
      <c r="J182" s="197">
        <v>2374.4852216991835</v>
      </c>
      <c r="K182" s="198"/>
      <c r="L182" s="166">
        <v>2441.4156635002546</v>
      </c>
      <c r="M182" s="167"/>
      <c r="N182" s="197">
        <v>1317.77072336887</v>
      </c>
      <c r="O182" s="198"/>
      <c r="P182" s="197">
        <v>32438.654882057926</v>
      </c>
      <c r="Q182" s="198"/>
      <c r="R182" s="166">
        <v>2374.4852216991835</v>
      </c>
      <c r="S182" s="167"/>
      <c r="T182" s="166">
        <v>1273.0187223568771</v>
      </c>
      <c r="U182" s="167"/>
      <c r="V182" s="166">
        <v>1273.0187223568771</v>
      </c>
      <c r="W182" s="167"/>
      <c r="X182" s="197">
        <v>2374.4852216991835</v>
      </c>
      <c r="Y182" s="198"/>
      <c r="Z182" s="197">
        <v>1273.0187223568771</v>
      </c>
      <c r="AA182" s="198"/>
      <c r="AB182" s="197">
        <v>1273.0187223568771</v>
      </c>
      <c r="AC182" s="198"/>
      <c r="AD182" s="197">
        <v>1273.0187223568771</v>
      </c>
      <c r="AE182" s="198"/>
      <c r="AF182" s="197">
        <v>2374.4852216991835</v>
      </c>
      <c r="AG182" s="198"/>
      <c r="AH182" s="197">
        <v>2374.4852216991835</v>
      </c>
      <c r="AI182" s="198"/>
      <c r="AJ182" s="166">
        <v>2442.091728568952</v>
      </c>
      <c r="AK182" s="167"/>
      <c r="AL182" s="166">
        <v>2442.091728568952</v>
      </c>
      <c r="AM182" s="167"/>
      <c r="AN182" s="166">
        <v>2442.091728568952</v>
      </c>
      <c r="AO182" s="167"/>
      <c r="AP182" s="166">
        <v>2442.091728568952</v>
      </c>
      <c r="AQ182" s="167"/>
      <c r="AR182" s="166">
        <v>2442.091728568952</v>
      </c>
      <c r="AS182" s="167"/>
      <c r="AT182" s="166">
        <v>2374.4852216991835</v>
      </c>
      <c r="AU182" s="167"/>
      <c r="AV182" s="166">
        <v>2374.4852216991835</v>
      </c>
      <c r="AW182" s="167"/>
      <c r="AX182" s="166">
        <v>2374.4852216991835</v>
      </c>
      <c r="AY182" s="167"/>
      <c r="AZ182" s="166">
        <v>2374.4852216991835</v>
      </c>
      <c r="BA182" s="167"/>
      <c r="BB182" s="166">
        <v>2374.4852216991835</v>
      </c>
      <c r="BC182" s="167"/>
      <c r="BD182" s="197">
        <v>1317.77072336887</v>
      </c>
      <c r="BE182" s="198"/>
      <c r="BF182" s="197">
        <v>1054.1433998925472</v>
      </c>
      <c r="BG182" s="198"/>
      <c r="BH182" s="197">
        <v>4923.8668061905773</v>
      </c>
      <c r="BI182" s="198"/>
      <c r="BJ182" s="166">
        <v>23746.59761262585</v>
      </c>
      <c r="BK182" s="167"/>
      <c r="BL182" s="166">
        <v>199201.2387098904</v>
      </c>
      <c r="BM182" s="167"/>
      <c r="BN182" s="166">
        <v>13309.21614545255</v>
      </c>
      <c r="BO182" s="167"/>
      <c r="BP182" s="166">
        <v>69022.659286442286</v>
      </c>
      <c r="BQ182" s="167"/>
      <c r="BR182" s="166">
        <v>58637.289527480498</v>
      </c>
      <c r="BS182" s="167"/>
    </row>
    <row r="183" spans="1:71" s="147" customFormat="1" x14ac:dyDescent="0.4">
      <c r="A183" s="87" t="s">
        <v>1</v>
      </c>
      <c r="B183" s="197">
        <v>3677.4108666738648</v>
      </c>
      <c r="C183" s="198"/>
      <c r="D183" s="166">
        <v>3677.4108666738648</v>
      </c>
      <c r="E183" s="167"/>
      <c r="F183" s="166">
        <v>1473.5635588008438</v>
      </c>
      <c r="G183" s="167"/>
      <c r="H183" s="197">
        <v>957.03737716655667</v>
      </c>
      <c r="I183" s="198"/>
      <c r="J183" s="197">
        <v>1645.7389526789395</v>
      </c>
      <c r="K183" s="198"/>
      <c r="L183" s="166">
        <v>1671.2538956037747</v>
      </c>
      <c r="M183" s="167"/>
      <c r="N183" s="197">
        <v>908.88194317077523</v>
      </c>
      <c r="O183" s="198"/>
      <c r="P183" s="197">
        <v>16237.633241014461</v>
      </c>
      <c r="Q183" s="198"/>
      <c r="R183" s="166">
        <v>1645.7389526789395</v>
      </c>
      <c r="S183" s="167"/>
      <c r="T183" s="166">
        <v>890.58371637150219</v>
      </c>
      <c r="U183" s="167"/>
      <c r="V183" s="166">
        <v>890.58371637150219</v>
      </c>
      <c r="W183" s="167"/>
      <c r="X183" s="197">
        <v>1645.7389526789395</v>
      </c>
      <c r="Y183" s="198"/>
      <c r="Z183" s="197">
        <v>890.58371637150219</v>
      </c>
      <c r="AA183" s="198"/>
      <c r="AB183" s="197">
        <v>890.58371637150219</v>
      </c>
      <c r="AC183" s="198"/>
      <c r="AD183" s="197">
        <v>890.58371637150219</v>
      </c>
      <c r="AE183" s="198"/>
      <c r="AF183" s="197">
        <v>1645.7389526789395</v>
      </c>
      <c r="AG183" s="198"/>
      <c r="AH183" s="197">
        <v>1645.7389526789395</v>
      </c>
      <c r="AI183" s="198"/>
      <c r="AJ183" s="166">
        <v>1671.511622299985</v>
      </c>
      <c r="AK183" s="167"/>
      <c r="AL183" s="166">
        <v>1671.511622299985</v>
      </c>
      <c r="AM183" s="167"/>
      <c r="AN183" s="166">
        <v>1671.511622299985</v>
      </c>
      <c r="AO183" s="167"/>
      <c r="AP183" s="166">
        <v>1671.511622299985</v>
      </c>
      <c r="AQ183" s="167"/>
      <c r="AR183" s="166">
        <v>1671.511622299985</v>
      </c>
      <c r="AS183" s="167"/>
      <c r="AT183" s="166">
        <v>1645.7389526789395</v>
      </c>
      <c r="AU183" s="167"/>
      <c r="AV183" s="166">
        <v>1645.7389526789395</v>
      </c>
      <c r="AW183" s="167"/>
      <c r="AX183" s="166">
        <v>1645.7389526789395</v>
      </c>
      <c r="AY183" s="167"/>
      <c r="AZ183" s="166">
        <v>1645.7389526789395</v>
      </c>
      <c r="BA183" s="167"/>
      <c r="BB183" s="166">
        <v>1645.7389526789395</v>
      </c>
      <c r="BC183" s="167"/>
      <c r="BD183" s="197">
        <v>908.88194317077523</v>
      </c>
      <c r="BE183" s="198"/>
      <c r="BF183" s="197">
        <v>698.01768675721712</v>
      </c>
      <c r="BG183" s="198"/>
      <c r="BH183" s="197">
        <v>1076.1712172175082</v>
      </c>
      <c r="BI183" s="198"/>
      <c r="BJ183" s="166">
        <v>12936.344821024468</v>
      </c>
      <c r="BK183" s="167"/>
      <c r="BL183" s="166">
        <v>101174.99260003133</v>
      </c>
      <c r="BM183" s="167"/>
      <c r="BN183" s="166">
        <v>7257.5322321405629</v>
      </c>
      <c r="BO183" s="167"/>
      <c r="BP183" s="166">
        <v>18363.139937402084</v>
      </c>
      <c r="BQ183" s="167"/>
      <c r="BR183" s="166">
        <v>30778.797978393053</v>
      </c>
      <c r="BS183" s="167"/>
    </row>
    <row r="184" spans="1:71" s="147" customFormat="1" x14ac:dyDescent="0.4">
      <c r="A184" s="87" t="s">
        <v>215</v>
      </c>
      <c r="B184" s="197">
        <v>2628.5073869991693</v>
      </c>
      <c r="C184" s="198"/>
      <c r="D184" s="166">
        <v>2628.5073869991693</v>
      </c>
      <c r="E184" s="167"/>
      <c r="F184" s="166">
        <v>615.7134619757544</v>
      </c>
      <c r="G184" s="167"/>
      <c r="H184" s="197">
        <v>395.34702582158479</v>
      </c>
      <c r="I184" s="198"/>
      <c r="J184" s="197">
        <v>689.16894069381101</v>
      </c>
      <c r="K184" s="198"/>
      <c r="L184" s="166">
        <v>719.27790878669214</v>
      </c>
      <c r="M184" s="167"/>
      <c r="N184" s="197">
        <v>375.26830784166236</v>
      </c>
      <c r="O184" s="198"/>
      <c r="P184" s="197">
        <v>13401.580627534262</v>
      </c>
      <c r="Q184" s="198"/>
      <c r="R184" s="166">
        <v>689.16894069381101</v>
      </c>
      <c r="S184" s="167"/>
      <c r="T184" s="166">
        <v>366.99578842163311</v>
      </c>
      <c r="U184" s="167"/>
      <c r="V184" s="166">
        <v>366.99578842163311</v>
      </c>
      <c r="W184" s="167"/>
      <c r="X184" s="197">
        <v>689.16894069381101</v>
      </c>
      <c r="Y184" s="198"/>
      <c r="Z184" s="197">
        <v>366.99578842163311</v>
      </c>
      <c r="AA184" s="198"/>
      <c r="AB184" s="197">
        <v>366.99578842163311</v>
      </c>
      <c r="AC184" s="198"/>
      <c r="AD184" s="197">
        <v>366.99578842163311</v>
      </c>
      <c r="AE184" s="198"/>
      <c r="AF184" s="197">
        <v>689.16894069381101</v>
      </c>
      <c r="AG184" s="198"/>
      <c r="AH184" s="197">
        <v>689.16894069381101</v>
      </c>
      <c r="AI184" s="198"/>
      <c r="AJ184" s="166">
        <v>719.5820397775293</v>
      </c>
      <c r="AK184" s="167"/>
      <c r="AL184" s="166">
        <v>719.5820397775293</v>
      </c>
      <c r="AM184" s="167"/>
      <c r="AN184" s="166">
        <v>719.5820397775293</v>
      </c>
      <c r="AO184" s="167"/>
      <c r="AP184" s="166">
        <v>719.5820397775293</v>
      </c>
      <c r="AQ184" s="167"/>
      <c r="AR184" s="166">
        <v>719.5820397775293</v>
      </c>
      <c r="AS184" s="167"/>
      <c r="AT184" s="166">
        <v>689.16894069381101</v>
      </c>
      <c r="AU184" s="167"/>
      <c r="AV184" s="166">
        <v>689.16894069381101</v>
      </c>
      <c r="AW184" s="167"/>
      <c r="AX184" s="166">
        <v>689.16894069381101</v>
      </c>
      <c r="AY184" s="167"/>
      <c r="AZ184" s="166">
        <v>689.16894069381101</v>
      </c>
      <c r="BA184" s="167"/>
      <c r="BB184" s="166">
        <v>689.16894069381101</v>
      </c>
      <c r="BC184" s="167"/>
      <c r="BD184" s="197">
        <v>375.26830784166236</v>
      </c>
      <c r="BE184" s="198"/>
      <c r="BF184" s="197">
        <v>304.75677488795202</v>
      </c>
      <c r="BG184" s="198"/>
      <c r="BH184" s="197">
        <v>887.99108095730355</v>
      </c>
      <c r="BI184" s="198"/>
      <c r="BJ184" s="166">
        <v>9497.4969998892811</v>
      </c>
      <c r="BK184" s="167"/>
      <c r="BL184" s="166">
        <v>88995.980163153494</v>
      </c>
      <c r="BM184" s="167"/>
      <c r="BN184" s="166">
        <v>3279.4797978627626</v>
      </c>
      <c r="BO184" s="167"/>
      <c r="BP184" s="166">
        <v>12432.184571630685</v>
      </c>
      <c r="BQ184" s="167"/>
      <c r="BR184" s="166">
        <v>15320.008479835291</v>
      </c>
      <c r="BS184" s="167"/>
    </row>
    <row r="185" spans="1:71" s="147" customFormat="1" x14ac:dyDescent="0.4">
      <c r="A185" s="87" t="s">
        <v>0</v>
      </c>
      <c r="B185" s="197">
        <v>487.26673967385665</v>
      </c>
      <c r="C185" s="198"/>
      <c r="D185" s="166">
        <v>487.26673967385665</v>
      </c>
      <c r="E185" s="167"/>
      <c r="F185" s="166">
        <v>34.073839072539336</v>
      </c>
      <c r="G185" s="167"/>
      <c r="H185" s="197">
        <v>17.56337131085872</v>
      </c>
      <c r="I185" s="198"/>
      <c r="J185" s="197">
        <v>39.57732832643287</v>
      </c>
      <c r="K185" s="198"/>
      <c r="L185" s="166">
        <v>50.883859109787764</v>
      </c>
      <c r="M185" s="167"/>
      <c r="N185" s="197">
        <v>33.620472356432359</v>
      </c>
      <c r="O185" s="198"/>
      <c r="P185" s="197">
        <v>2799.4410135092039</v>
      </c>
      <c r="Q185" s="198"/>
      <c r="R185" s="166">
        <v>39.57732832643287</v>
      </c>
      <c r="S185" s="167"/>
      <c r="T185" s="166">
        <v>15.439217563741916</v>
      </c>
      <c r="U185" s="167"/>
      <c r="V185" s="166">
        <v>15.439217563741916</v>
      </c>
      <c r="W185" s="167"/>
      <c r="X185" s="197">
        <v>39.57732832643287</v>
      </c>
      <c r="Y185" s="198"/>
      <c r="Z185" s="197">
        <v>15.439217563741916</v>
      </c>
      <c r="AA185" s="198"/>
      <c r="AB185" s="197">
        <v>15.439217563741916</v>
      </c>
      <c r="AC185" s="198"/>
      <c r="AD185" s="197">
        <v>15.439217563741916</v>
      </c>
      <c r="AE185" s="198"/>
      <c r="AF185" s="197">
        <v>39.57732832643287</v>
      </c>
      <c r="AG185" s="198"/>
      <c r="AH185" s="197">
        <v>39.57732832643287</v>
      </c>
      <c r="AI185" s="198"/>
      <c r="AJ185" s="166">
        <v>50.998066491437818</v>
      </c>
      <c r="AK185" s="167"/>
      <c r="AL185" s="166">
        <v>50.998066491437818</v>
      </c>
      <c r="AM185" s="167"/>
      <c r="AN185" s="166">
        <v>50.998066491437818</v>
      </c>
      <c r="AO185" s="167"/>
      <c r="AP185" s="166">
        <v>50.998066491437818</v>
      </c>
      <c r="AQ185" s="167"/>
      <c r="AR185" s="166">
        <v>50.998066491437818</v>
      </c>
      <c r="AS185" s="167"/>
      <c r="AT185" s="166">
        <v>39.57732832643287</v>
      </c>
      <c r="AU185" s="167"/>
      <c r="AV185" s="166">
        <v>39.57732832643287</v>
      </c>
      <c r="AW185" s="167"/>
      <c r="AX185" s="166">
        <v>39.57732832643287</v>
      </c>
      <c r="AY185" s="167"/>
      <c r="AZ185" s="166">
        <v>39.57732832643287</v>
      </c>
      <c r="BA185" s="167"/>
      <c r="BB185" s="166">
        <v>39.57732832643287</v>
      </c>
      <c r="BC185" s="167"/>
      <c r="BD185" s="197">
        <v>33.620472356432359</v>
      </c>
      <c r="BE185" s="198"/>
      <c r="BF185" s="197">
        <v>51.368938247378075</v>
      </c>
      <c r="BG185" s="198"/>
      <c r="BH185" s="197">
        <v>2959.7045080157654</v>
      </c>
      <c r="BI185" s="198"/>
      <c r="BJ185" s="166">
        <v>1312.7557917120994</v>
      </c>
      <c r="BK185" s="167"/>
      <c r="BL185" s="166">
        <v>9030.2659467055837</v>
      </c>
      <c r="BM185" s="167"/>
      <c r="BN185" s="166">
        <v>2772.2041154492258</v>
      </c>
      <c r="BO185" s="167"/>
      <c r="BP185" s="166">
        <v>38227.334777409516</v>
      </c>
      <c r="BQ185" s="167"/>
      <c r="BR185" s="166">
        <v>12538.483069252161</v>
      </c>
      <c r="BS185" s="167"/>
    </row>
    <row r="186" spans="1:71" s="147" customFormat="1" x14ac:dyDescent="0.4">
      <c r="A186" s="216" t="s">
        <v>239</v>
      </c>
      <c r="B186" s="217">
        <v>0.92135398208334585</v>
      </c>
      <c r="C186" s="218"/>
      <c r="D186" s="210">
        <v>0.92135398208334585</v>
      </c>
      <c r="E186" s="211"/>
      <c r="F186" s="210">
        <v>0.18129808268705211</v>
      </c>
      <c r="G186" s="211"/>
      <c r="H186" s="217">
        <v>0.10702011144997114</v>
      </c>
      <c r="I186" s="218"/>
      <c r="J186" s="217">
        <v>0.20605740643274575</v>
      </c>
      <c r="K186" s="218"/>
      <c r="L186" s="210">
        <v>0.26393947459842731</v>
      </c>
      <c r="M186" s="211"/>
      <c r="N186" s="217">
        <v>9.8268670184278165E-2</v>
      </c>
      <c r="O186" s="218"/>
      <c r="P186" s="217">
        <v>4.8651212277977107</v>
      </c>
      <c r="Q186" s="218"/>
      <c r="R186" s="210">
        <v>0.20605740643274575</v>
      </c>
      <c r="S186" s="211"/>
      <c r="T186" s="210">
        <v>9.7463881232335001E-2</v>
      </c>
      <c r="U186" s="211"/>
      <c r="V186" s="210">
        <v>9.7463881232335001E-2</v>
      </c>
      <c r="W186" s="211"/>
      <c r="X186" s="217">
        <v>0.20605740643274575</v>
      </c>
      <c r="Y186" s="218"/>
      <c r="Z186" s="217">
        <v>9.7463881232335001E-2</v>
      </c>
      <c r="AA186" s="218"/>
      <c r="AB186" s="217">
        <v>9.7463881232335001E-2</v>
      </c>
      <c r="AC186" s="218"/>
      <c r="AD186" s="217">
        <v>9.7463881232335001E-2</v>
      </c>
      <c r="AE186" s="218"/>
      <c r="AF186" s="217">
        <v>0.20605740643274575</v>
      </c>
      <c r="AG186" s="218"/>
      <c r="AH186" s="217">
        <v>0.20605740643274575</v>
      </c>
      <c r="AI186" s="218"/>
      <c r="AJ186" s="210">
        <v>0.26452414195363622</v>
      </c>
      <c r="AK186" s="211"/>
      <c r="AL186" s="210">
        <v>0.26452414195363622</v>
      </c>
      <c r="AM186" s="211"/>
      <c r="AN186" s="210">
        <v>0.26452414195363622</v>
      </c>
      <c r="AO186" s="211"/>
      <c r="AP186" s="210">
        <v>0.26452414195363622</v>
      </c>
      <c r="AQ186" s="211"/>
      <c r="AR186" s="210">
        <v>0.26452414195363622</v>
      </c>
      <c r="AS186" s="211"/>
      <c r="AT186" s="210">
        <v>0.20605740643274575</v>
      </c>
      <c r="AU186" s="211"/>
      <c r="AV186" s="210">
        <v>0.20605740643274575</v>
      </c>
      <c r="AW186" s="211"/>
      <c r="AX186" s="210">
        <v>0.20605740643274575</v>
      </c>
      <c r="AY186" s="211"/>
      <c r="AZ186" s="210">
        <v>0.20605740643274575</v>
      </c>
      <c r="BA186" s="211"/>
      <c r="BB186" s="210">
        <v>0.20605740643274575</v>
      </c>
      <c r="BC186" s="211"/>
      <c r="BD186" s="217">
        <v>9.8268670184278165E-2</v>
      </c>
      <c r="BE186" s="218"/>
      <c r="BF186" s="217">
        <v>0.10889586058072115</v>
      </c>
      <c r="BG186" s="218"/>
      <c r="BH186" s="217">
        <v>0.67224305870382206</v>
      </c>
      <c r="BI186" s="218"/>
      <c r="BJ186" s="210">
        <v>2.2157005790698268</v>
      </c>
      <c r="BK186" s="211"/>
      <c r="BL186" s="210">
        <v>35.991570029357838</v>
      </c>
      <c r="BM186" s="211"/>
      <c r="BN186" s="210">
        <v>0.66530449726181495</v>
      </c>
      <c r="BO186" s="211"/>
      <c r="BP186" s="210">
        <v>4.0780514878770981</v>
      </c>
      <c r="BQ186" s="211"/>
      <c r="BR186" s="210">
        <v>6.2775881728569489</v>
      </c>
      <c r="BS186" s="219"/>
    </row>
    <row r="187" spans="1:71" s="147" customFormat="1" x14ac:dyDescent="0.4">
      <c r="A187" s="43" t="s">
        <v>219</v>
      </c>
      <c r="B187" s="220"/>
      <c r="C187" s="221"/>
      <c r="D187" s="222"/>
      <c r="E187" s="223"/>
      <c r="F187" s="222"/>
      <c r="G187" s="223"/>
      <c r="H187" s="220"/>
      <c r="I187" s="221"/>
      <c r="J187" s="224"/>
      <c r="K187" s="225"/>
      <c r="L187" s="185"/>
      <c r="M187" s="187"/>
      <c r="N187" s="224"/>
      <c r="O187" s="225"/>
      <c r="P187" s="224"/>
      <c r="Q187" s="225"/>
      <c r="R187" s="185"/>
      <c r="S187" s="187"/>
      <c r="T187" s="185"/>
      <c r="U187" s="187"/>
      <c r="V187" s="185"/>
      <c r="W187" s="187"/>
      <c r="X187" s="224"/>
      <c r="Y187" s="225"/>
      <c r="Z187" s="224"/>
      <c r="AA187" s="225"/>
      <c r="AB187" s="224"/>
      <c r="AC187" s="225"/>
      <c r="AD187" s="224"/>
      <c r="AE187" s="225"/>
      <c r="AF187" s="224"/>
      <c r="AG187" s="225"/>
      <c r="AH187" s="224"/>
      <c r="AI187" s="225"/>
      <c r="AJ187" s="185"/>
      <c r="AK187" s="187"/>
      <c r="AL187" s="185"/>
      <c r="AM187" s="187"/>
      <c r="AN187" s="185"/>
      <c r="AO187" s="187"/>
      <c r="AP187" s="185"/>
      <c r="AQ187" s="187"/>
      <c r="AR187" s="185"/>
      <c r="AS187" s="187"/>
      <c r="AT187" s="185"/>
      <c r="AU187" s="187"/>
      <c r="AV187" s="185"/>
      <c r="AW187" s="187"/>
      <c r="AX187" s="185"/>
      <c r="AY187" s="187"/>
      <c r="AZ187" s="185"/>
      <c r="BA187" s="187"/>
      <c r="BB187" s="185"/>
      <c r="BC187" s="187"/>
      <c r="BD187" s="224"/>
      <c r="BE187" s="225"/>
      <c r="BF187" s="224"/>
      <c r="BG187" s="225"/>
      <c r="BH187" s="224"/>
      <c r="BI187" s="225"/>
      <c r="BJ187" s="185"/>
      <c r="BK187" s="187"/>
      <c r="BL187" s="185"/>
      <c r="BM187" s="187"/>
      <c r="BN187" s="185"/>
      <c r="BO187" s="187"/>
      <c r="BP187" s="185"/>
      <c r="BQ187" s="187"/>
      <c r="BR187" s="185"/>
      <c r="BS187" s="187"/>
    </row>
    <row r="188" spans="1:71" s="147" customFormat="1" x14ac:dyDescent="0.4">
      <c r="A188" s="87" t="s">
        <v>2</v>
      </c>
      <c r="B188" s="152">
        <v>0.40575419235026478</v>
      </c>
      <c r="C188" s="153">
        <v>2.8995206603935827E-2</v>
      </c>
      <c r="D188" s="149">
        <v>0.40575419235026478</v>
      </c>
      <c r="E188" s="151">
        <v>2.8995206603935827E-2</v>
      </c>
      <c r="F188" s="149">
        <v>0.21292744563814001</v>
      </c>
      <c r="G188" s="151">
        <v>9.5828155328391128E-3</v>
      </c>
      <c r="H188" s="152">
        <v>0.13795714470931331</v>
      </c>
      <c r="I188" s="153">
        <v>5.5538387987991034E-3</v>
      </c>
      <c r="J188" s="201">
        <v>0.23791754594774889</v>
      </c>
      <c r="K188" s="202">
        <v>1.0925807777519116E-2</v>
      </c>
      <c r="L188" s="154">
        <v>0.23630548396708431</v>
      </c>
      <c r="M188" s="155">
        <v>9.7599369201625975E-3</v>
      </c>
      <c r="N188" s="201">
        <v>0.13392911904762864</v>
      </c>
      <c r="O188" s="202">
        <v>9.2431606140762415E-3</v>
      </c>
      <c r="P188" s="201">
        <v>1.5837885681341473</v>
      </c>
      <c r="Q188" s="202">
        <v>0.13322110434587214</v>
      </c>
      <c r="R188" s="154">
        <v>0.23791754594774889</v>
      </c>
      <c r="S188" s="155">
        <v>1.0925807777519116E-2</v>
      </c>
      <c r="T188" s="154">
        <v>0.12831184283542918</v>
      </c>
      <c r="U188" s="155">
        <v>5.0354909148875235E-3</v>
      </c>
      <c r="V188" s="154">
        <v>0.12831184283542918</v>
      </c>
      <c r="W188" s="155">
        <v>5.0354909148875235E-3</v>
      </c>
      <c r="X188" s="201">
        <v>0.23791754594774889</v>
      </c>
      <c r="Y188" s="202">
        <v>1.0925807777519116E-2</v>
      </c>
      <c r="Z188" s="201">
        <v>0.12831184283542918</v>
      </c>
      <c r="AA188" s="202">
        <v>5.0354909148875235E-3</v>
      </c>
      <c r="AB188" s="201">
        <v>0.12831184283542918</v>
      </c>
      <c r="AC188" s="202">
        <v>5.0354909148875235E-3</v>
      </c>
      <c r="AD188" s="201">
        <v>0.12831184283542918</v>
      </c>
      <c r="AE188" s="202">
        <v>5.0354909148875235E-3</v>
      </c>
      <c r="AF188" s="201">
        <v>0.23791754594774889</v>
      </c>
      <c r="AG188" s="202">
        <v>1.0925807777519116E-2</v>
      </c>
      <c r="AH188" s="201">
        <v>0.23791754594774889</v>
      </c>
      <c r="AI188" s="202">
        <v>1.0925807777519116E-2</v>
      </c>
      <c r="AJ188" s="154">
        <v>0.23628920051273417</v>
      </c>
      <c r="AK188" s="155">
        <v>9.7481604468559659E-3</v>
      </c>
      <c r="AL188" s="154">
        <v>0.23628920051273417</v>
      </c>
      <c r="AM188" s="155">
        <v>9.7481604468559659E-3</v>
      </c>
      <c r="AN188" s="154">
        <v>0.23628920051273417</v>
      </c>
      <c r="AO188" s="155">
        <v>9.7481604468559659E-3</v>
      </c>
      <c r="AP188" s="154">
        <v>0.23628920051273417</v>
      </c>
      <c r="AQ188" s="155">
        <v>9.7481604468559659E-3</v>
      </c>
      <c r="AR188" s="154">
        <v>0.23628920051273417</v>
      </c>
      <c r="AS188" s="155">
        <v>9.7481604468559659E-3</v>
      </c>
      <c r="AT188" s="154">
        <v>0.23791754594774889</v>
      </c>
      <c r="AU188" s="155">
        <v>1.0925807777519116E-2</v>
      </c>
      <c r="AV188" s="154">
        <v>0.23791754594774889</v>
      </c>
      <c r="AW188" s="155">
        <v>1.0925807777519116E-2</v>
      </c>
      <c r="AX188" s="154">
        <v>0.23791754594774889</v>
      </c>
      <c r="AY188" s="155">
        <v>1.0925807777519116E-2</v>
      </c>
      <c r="AZ188" s="154">
        <v>0.23791754594774889</v>
      </c>
      <c r="BA188" s="155">
        <v>1.0925807777519116E-2</v>
      </c>
      <c r="BB188" s="154">
        <v>0.23791754594774889</v>
      </c>
      <c r="BC188" s="155">
        <v>1.0925807777519116E-2</v>
      </c>
      <c r="BD188" s="201">
        <v>0.13392911904762864</v>
      </c>
      <c r="BE188" s="202">
        <v>9.2431606140762415E-3</v>
      </c>
      <c r="BF188" s="201">
        <v>0.11449360352033082</v>
      </c>
      <c r="BG188" s="202">
        <v>1.5390504848759751E-2</v>
      </c>
      <c r="BH188" s="201">
        <v>0.37150903844932454</v>
      </c>
      <c r="BI188" s="202">
        <v>0.17110972832815952</v>
      </c>
      <c r="BJ188" s="154">
        <v>1.6544150272747085</v>
      </c>
      <c r="BK188" s="155">
        <v>0.10627313778275065</v>
      </c>
      <c r="BL188" s="154">
        <v>7.0603175514156788</v>
      </c>
      <c r="BM188" s="155">
        <v>0.14816464186358463</v>
      </c>
      <c r="BN188" s="154">
        <v>0.98535953563038925</v>
      </c>
      <c r="BO188" s="155">
        <v>2.4460720645910088E-2</v>
      </c>
      <c r="BP188" s="154">
        <v>2.6818643606870114</v>
      </c>
      <c r="BQ188" s="155">
        <v>0.1275720047011587</v>
      </c>
      <c r="BR188" s="154">
        <v>3.9969384203139953</v>
      </c>
      <c r="BS188" s="155">
        <v>9.5469810903276456E-2</v>
      </c>
    </row>
    <row r="189" spans="1:71" s="147" customFormat="1" x14ac:dyDescent="0.4">
      <c r="A189" s="87" t="s">
        <v>3</v>
      </c>
      <c r="B189" s="152">
        <v>2.5104355003669374</v>
      </c>
      <c r="C189" s="153">
        <v>4.8554969106169785E-2</v>
      </c>
      <c r="D189" s="149">
        <v>2.5104355003669374</v>
      </c>
      <c r="E189" s="151">
        <v>4.8554969106169785E-2</v>
      </c>
      <c r="F189" s="149">
        <v>1.4346044234326794</v>
      </c>
      <c r="G189" s="151">
        <v>1.2723204346302815E-2</v>
      </c>
      <c r="H189" s="152">
        <v>0.93639746620613751</v>
      </c>
      <c r="I189" s="153">
        <v>7.6975399882528352E-3</v>
      </c>
      <c r="J189" s="201">
        <v>1.6006734091748598</v>
      </c>
      <c r="K189" s="202">
        <v>1.4398425798986141E-2</v>
      </c>
      <c r="L189" s="154">
        <v>1.5861805518858878</v>
      </c>
      <c r="M189" s="155">
        <v>1.3544131219529368E-2</v>
      </c>
      <c r="N189" s="201">
        <v>0.84614124568009674</v>
      </c>
      <c r="O189" s="202">
        <v>1.051413491304228E-2</v>
      </c>
      <c r="P189" s="201">
        <v>9.3790201370095652</v>
      </c>
      <c r="Q189" s="202">
        <v>0.2394008159977502</v>
      </c>
      <c r="R189" s="154">
        <v>1.6006734091748598</v>
      </c>
      <c r="S189" s="155">
        <v>1.4398425798986141E-2</v>
      </c>
      <c r="T189" s="154">
        <v>0.87230066469161183</v>
      </c>
      <c r="U189" s="155">
        <v>7.0509632872171654E-3</v>
      </c>
      <c r="V189" s="154">
        <v>0.87230066469161183</v>
      </c>
      <c r="W189" s="155">
        <v>7.0509632872171654E-3</v>
      </c>
      <c r="X189" s="201">
        <v>1.6006734091748598</v>
      </c>
      <c r="Y189" s="202">
        <v>1.4398425798986141E-2</v>
      </c>
      <c r="Z189" s="201">
        <v>0.87230066469161183</v>
      </c>
      <c r="AA189" s="202">
        <v>7.0509632872171654E-3</v>
      </c>
      <c r="AB189" s="201">
        <v>0.87230066469161183</v>
      </c>
      <c r="AC189" s="202">
        <v>7.0509632872171654E-3</v>
      </c>
      <c r="AD189" s="201">
        <v>0.87230066469161183</v>
      </c>
      <c r="AE189" s="202">
        <v>7.0509632872171654E-3</v>
      </c>
      <c r="AF189" s="201">
        <v>1.6006734091748598</v>
      </c>
      <c r="AG189" s="202">
        <v>1.4398425798986141E-2</v>
      </c>
      <c r="AH189" s="201">
        <v>1.6006734091748598</v>
      </c>
      <c r="AI189" s="202">
        <v>1.4398425798986141E-2</v>
      </c>
      <c r="AJ189" s="154">
        <v>1.5860341593880194</v>
      </c>
      <c r="AK189" s="155">
        <v>1.3535501981353037E-2</v>
      </c>
      <c r="AL189" s="154">
        <v>1.5860341593880194</v>
      </c>
      <c r="AM189" s="155">
        <v>1.3535501981353037E-2</v>
      </c>
      <c r="AN189" s="154">
        <v>1.5860341593880194</v>
      </c>
      <c r="AO189" s="155">
        <v>1.3535501981353037E-2</v>
      </c>
      <c r="AP189" s="154">
        <v>1.5860341593880194</v>
      </c>
      <c r="AQ189" s="155">
        <v>1.3535501981353037E-2</v>
      </c>
      <c r="AR189" s="154">
        <v>1.5860341593880194</v>
      </c>
      <c r="AS189" s="155">
        <v>1.3535501981353037E-2</v>
      </c>
      <c r="AT189" s="154">
        <v>1.6006734091748598</v>
      </c>
      <c r="AU189" s="155">
        <v>1.4398425798986141E-2</v>
      </c>
      <c r="AV189" s="154">
        <v>1.6006734091748598</v>
      </c>
      <c r="AW189" s="155">
        <v>1.4398425798986141E-2</v>
      </c>
      <c r="AX189" s="154">
        <v>1.6006734091748598</v>
      </c>
      <c r="AY189" s="155">
        <v>1.4398425798986141E-2</v>
      </c>
      <c r="AZ189" s="154">
        <v>1.6006734091748598</v>
      </c>
      <c r="BA189" s="155">
        <v>1.4398425798986141E-2</v>
      </c>
      <c r="BB189" s="154">
        <v>1.6006734091748598</v>
      </c>
      <c r="BC189" s="155">
        <v>1.4398425798986141E-2</v>
      </c>
      <c r="BD189" s="201">
        <v>0.84614124568009674</v>
      </c>
      <c r="BE189" s="202">
        <v>1.051413491304228E-2</v>
      </c>
      <c r="BF189" s="201">
        <v>0.66955527990502384</v>
      </c>
      <c r="BG189" s="202">
        <v>1.4993614273983061E-2</v>
      </c>
      <c r="BH189" s="201">
        <v>0.92383698980216589</v>
      </c>
      <c r="BI189" s="202">
        <v>0.14831232530542715</v>
      </c>
      <c r="BJ189" s="154">
        <v>10.015031323595913</v>
      </c>
      <c r="BK189" s="155">
        <v>0.14757529243296019</v>
      </c>
      <c r="BL189" s="154">
        <v>46.049615835821982</v>
      </c>
      <c r="BM189" s="155">
        <v>1.1010058925943034</v>
      </c>
      <c r="BN189" s="154">
        <v>7.0406517208972765</v>
      </c>
      <c r="BO189" s="155">
        <v>0.12398174404580201</v>
      </c>
      <c r="BP189" s="154">
        <v>18.140113250422427</v>
      </c>
      <c r="BQ189" s="155">
        <v>0.20713542377561411</v>
      </c>
      <c r="BR189" s="154">
        <v>28.515011901038058</v>
      </c>
      <c r="BS189" s="155">
        <v>0.5240609248790028</v>
      </c>
    </row>
    <row r="190" spans="1:71" s="147" customFormat="1" x14ac:dyDescent="0.4">
      <c r="A190" s="87" t="s">
        <v>4</v>
      </c>
      <c r="B190" s="152">
        <v>0.6409570272354892</v>
      </c>
      <c r="C190" s="153">
        <v>8.2898589611043905E-2</v>
      </c>
      <c r="D190" s="149">
        <v>0.6409570272354892</v>
      </c>
      <c r="E190" s="151">
        <v>8.2898589611043905E-2</v>
      </c>
      <c r="F190" s="149">
        <v>0.216533037848465</v>
      </c>
      <c r="G190" s="151">
        <v>2.1542342442792534E-2</v>
      </c>
      <c r="H190" s="152">
        <v>0.13781601884313849</v>
      </c>
      <c r="I190" s="153">
        <v>1.3290626325609558E-2</v>
      </c>
      <c r="J190" s="201">
        <v>0.24277204418357384</v>
      </c>
      <c r="K190" s="202">
        <v>2.4292914481853528E-2</v>
      </c>
      <c r="L190" s="154">
        <v>0.24231939000483518</v>
      </c>
      <c r="M190" s="155">
        <v>2.3523179725894038E-2</v>
      </c>
      <c r="N190" s="201">
        <v>0.14469053127021084</v>
      </c>
      <c r="O190" s="202">
        <v>1.6286393378530363E-2</v>
      </c>
      <c r="P190" s="201">
        <v>2.9848958191130022</v>
      </c>
      <c r="Q190" s="202">
        <v>0.41098051209542619</v>
      </c>
      <c r="R190" s="154">
        <v>0.24277204418357384</v>
      </c>
      <c r="S190" s="155">
        <v>2.4292914481853528E-2</v>
      </c>
      <c r="T190" s="154">
        <v>0.12768868306467543</v>
      </c>
      <c r="U190" s="155">
        <v>1.2229002029831631E-2</v>
      </c>
      <c r="V190" s="154">
        <v>0.12768868306467543</v>
      </c>
      <c r="W190" s="155">
        <v>1.2229002029831631E-2</v>
      </c>
      <c r="X190" s="201">
        <v>0.24277204418357384</v>
      </c>
      <c r="Y190" s="202">
        <v>2.4292914481853528E-2</v>
      </c>
      <c r="Z190" s="201">
        <v>0.12768868306467543</v>
      </c>
      <c r="AA190" s="202">
        <v>1.2229002029831631E-2</v>
      </c>
      <c r="AB190" s="201">
        <v>0.12768868306467543</v>
      </c>
      <c r="AC190" s="202">
        <v>1.2229002029831631E-2</v>
      </c>
      <c r="AD190" s="201">
        <v>0.12768868306467543</v>
      </c>
      <c r="AE190" s="202">
        <v>1.2229002029831631E-2</v>
      </c>
      <c r="AF190" s="201">
        <v>0.24277204418357384</v>
      </c>
      <c r="AG190" s="202">
        <v>2.4292914481853528E-2</v>
      </c>
      <c r="AH190" s="201">
        <v>0.24277204418357384</v>
      </c>
      <c r="AI190" s="202">
        <v>2.4292914481853528E-2</v>
      </c>
      <c r="AJ190" s="154">
        <v>0.2423148177404035</v>
      </c>
      <c r="AK190" s="155">
        <v>2.3515404627348992E-2</v>
      </c>
      <c r="AL190" s="154">
        <v>0.2423148177404035</v>
      </c>
      <c r="AM190" s="155">
        <v>2.3515404627348992E-2</v>
      </c>
      <c r="AN190" s="154">
        <v>0.2423148177404035</v>
      </c>
      <c r="AO190" s="155">
        <v>2.3515404627348992E-2</v>
      </c>
      <c r="AP190" s="154">
        <v>0.2423148177404035</v>
      </c>
      <c r="AQ190" s="155">
        <v>2.3515404627348992E-2</v>
      </c>
      <c r="AR190" s="154">
        <v>0.2423148177404035</v>
      </c>
      <c r="AS190" s="155">
        <v>2.3515404627348992E-2</v>
      </c>
      <c r="AT190" s="154">
        <v>0.24277204418357384</v>
      </c>
      <c r="AU190" s="155">
        <v>2.4292914481853528E-2</v>
      </c>
      <c r="AV190" s="154">
        <v>0.24277204418357384</v>
      </c>
      <c r="AW190" s="155">
        <v>2.4292914481853528E-2</v>
      </c>
      <c r="AX190" s="154">
        <v>0.24277204418357384</v>
      </c>
      <c r="AY190" s="155">
        <v>2.4292914481853528E-2</v>
      </c>
      <c r="AZ190" s="154">
        <v>0.24277204418357384</v>
      </c>
      <c r="BA190" s="155">
        <v>2.4292914481853528E-2</v>
      </c>
      <c r="BB190" s="154">
        <v>0.24277204418357384</v>
      </c>
      <c r="BC190" s="155">
        <v>2.4292914481853528E-2</v>
      </c>
      <c r="BD190" s="201">
        <v>0.14469053127021084</v>
      </c>
      <c r="BE190" s="202">
        <v>1.6286393378530363E-2</v>
      </c>
      <c r="BF190" s="201">
        <v>0.14083992687145763</v>
      </c>
      <c r="BG190" s="202">
        <v>2.0795121602293312E-2</v>
      </c>
      <c r="BH190" s="201">
        <v>0.87910798904747589</v>
      </c>
      <c r="BI190" s="202">
        <v>0.19070201089929464</v>
      </c>
      <c r="BJ190" s="154">
        <v>2.1186498725346588</v>
      </c>
      <c r="BK190" s="155">
        <v>0.25163882439984941</v>
      </c>
      <c r="BL190" s="154">
        <v>16.738401248187671</v>
      </c>
      <c r="BM190" s="155">
        <v>2.1797769166017558</v>
      </c>
      <c r="BN190" s="154">
        <v>1.4366017573735508</v>
      </c>
      <c r="BO190" s="155">
        <v>0.16801164568070623</v>
      </c>
      <c r="BP190" s="154">
        <v>5.4755126562903813</v>
      </c>
      <c r="BQ190" s="155">
        <v>0.35995534642795318</v>
      </c>
      <c r="BR190" s="154">
        <v>6.1884986618988371</v>
      </c>
      <c r="BS190" s="155">
        <v>0.72196048546314728</v>
      </c>
    </row>
    <row r="191" spans="1:71" s="147" customFormat="1" x14ac:dyDescent="0.4">
      <c r="A191" s="87" t="s">
        <v>5</v>
      </c>
      <c r="B191" s="152">
        <v>0.28163441217350127</v>
      </c>
      <c r="C191" s="153">
        <v>2.6384181340728861E-2</v>
      </c>
      <c r="D191" s="149">
        <v>0.28163441217350127</v>
      </c>
      <c r="E191" s="151">
        <v>2.6384181340728861E-2</v>
      </c>
      <c r="F191" s="149">
        <v>0.13140221134204591</v>
      </c>
      <c r="G191" s="151">
        <v>8.4286301184937004E-3</v>
      </c>
      <c r="H191" s="152">
        <v>8.4086668581106846E-2</v>
      </c>
      <c r="I191" s="153">
        <v>4.9411449307123342E-3</v>
      </c>
      <c r="J191" s="201">
        <v>0.1471740589290256</v>
      </c>
      <c r="K191" s="202">
        <v>9.5911251810874894E-3</v>
      </c>
      <c r="L191" s="154">
        <v>0.14945716888666324</v>
      </c>
      <c r="M191" s="155">
        <v>8.6729184171571785E-3</v>
      </c>
      <c r="N191" s="201">
        <v>8.5326825093599831E-2</v>
      </c>
      <c r="O191" s="202">
        <v>7.8169650905581464E-3</v>
      </c>
      <c r="P191" s="201">
        <v>1.1644792842118867</v>
      </c>
      <c r="Q191" s="202">
        <v>0.12280792008483217</v>
      </c>
      <c r="R191" s="154">
        <v>0.1471740589290256</v>
      </c>
      <c r="S191" s="155">
        <v>9.5911251810874894E-3</v>
      </c>
      <c r="T191" s="154">
        <v>7.7999288810693623E-2</v>
      </c>
      <c r="U191" s="155">
        <v>4.4924626258515737E-3</v>
      </c>
      <c r="V191" s="154">
        <v>7.7999288810693623E-2</v>
      </c>
      <c r="W191" s="155">
        <v>4.4924626258515737E-3</v>
      </c>
      <c r="X191" s="201">
        <v>0.1471740589290256</v>
      </c>
      <c r="Y191" s="202">
        <v>9.5911251810874894E-3</v>
      </c>
      <c r="Z191" s="201">
        <v>7.7999288810693623E-2</v>
      </c>
      <c r="AA191" s="202">
        <v>4.4924626258515737E-3</v>
      </c>
      <c r="AB191" s="201">
        <v>7.7999288810693623E-2</v>
      </c>
      <c r="AC191" s="202">
        <v>4.4924626258515737E-3</v>
      </c>
      <c r="AD191" s="201">
        <v>7.7999288810693623E-2</v>
      </c>
      <c r="AE191" s="202">
        <v>4.4924626258515737E-3</v>
      </c>
      <c r="AF191" s="201">
        <v>0.1471740589290256</v>
      </c>
      <c r="AG191" s="202">
        <v>9.5911251810874894E-3</v>
      </c>
      <c r="AH191" s="201">
        <v>0.1471740589290256</v>
      </c>
      <c r="AI191" s="202">
        <v>9.5911251810874894E-3</v>
      </c>
      <c r="AJ191" s="154">
        <v>0.14948023060340707</v>
      </c>
      <c r="AK191" s="155">
        <v>8.6636436013599032E-3</v>
      </c>
      <c r="AL191" s="154">
        <v>0.14948023060340707</v>
      </c>
      <c r="AM191" s="155">
        <v>8.6636436013599032E-3</v>
      </c>
      <c r="AN191" s="154">
        <v>0.14948023060340707</v>
      </c>
      <c r="AO191" s="155">
        <v>8.6636436013599032E-3</v>
      </c>
      <c r="AP191" s="154">
        <v>0.14948023060340707</v>
      </c>
      <c r="AQ191" s="155">
        <v>8.6636436013599032E-3</v>
      </c>
      <c r="AR191" s="154">
        <v>0.14948023060340707</v>
      </c>
      <c r="AS191" s="155">
        <v>8.6636436013599032E-3</v>
      </c>
      <c r="AT191" s="154">
        <v>0.1471740589290256</v>
      </c>
      <c r="AU191" s="155">
        <v>9.5911251810874894E-3</v>
      </c>
      <c r="AV191" s="154">
        <v>0.1471740589290256</v>
      </c>
      <c r="AW191" s="155">
        <v>9.5911251810874894E-3</v>
      </c>
      <c r="AX191" s="154">
        <v>0.1471740589290256</v>
      </c>
      <c r="AY191" s="155">
        <v>9.5911251810874894E-3</v>
      </c>
      <c r="AZ191" s="154">
        <v>0.1471740589290256</v>
      </c>
      <c r="BA191" s="155">
        <v>9.5911251810874894E-3</v>
      </c>
      <c r="BB191" s="154">
        <v>0.1471740589290256</v>
      </c>
      <c r="BC191" s="155">
        <v>9.5911251810874894E-3</v>
      </c>
      <c r="BD191" s="201">
        <v>8.5326825093599831E-2</v>
      </c>
      <c r="BE191" s="202">
        <v>7.8169650905581464E-3</v>
      </c>
      <c r="BF191" s="201">
        <v>7.6770444062228202E-2</v>
      </c>
      <c r="BG191" s="202">
        <v>1.2607969617204062E-2</v>
      </c>
      <c r="BH191" s="201">
        <v>0.33408133054104544</v>
      </c>
      <c r="BI191" s="202">
        <v>0.13146735974220924</v>
      </c>
      <c r="BJ191" s="154">
        <v>1.0525830516127752</v>
      </c>
      <c r="BK191" s="155">
        <v>9.224042046223288E-2</v>
      </c>
      <c r="BL191" s="154">
        <v>5.6253675849371145</v>
      </c>
      <c r="BM191" s="155">
        <v>0.26996747075469513</v>
      </c>
      <c r="BN191" s="154">
        <v>0.63117774137424987</v>
      </c>
      <c r="BO191" s="155">
        <v>2.9606545917457924E-2</v>
      </c>
      <c r="BP191" s="154">
        <v>1.8926664587589725</v>
      </c>
      <c r="BQ191" s="155">
        <v>5.7900626838900585E-2</v>
      </c>
      <c r="BR191" s="154">
        <v>2.8063246649185905</v>
      </c>
      <c r="BS191" s="155">
        <v>0.11953220139410464</v>
      </c>
    </row>
    <row r="192" spans="1:71" s="147" customFormat="1" x14ac:dyDescent="0.4">
      <c r="A192" s="106" t="s">
        <v>6</v>
      </c>
      <c r="B192" s="152">
        <v>0.1296305512591657</v>
      </c>
      <c r="C192" s="153">
        <v>1.0845556252925872E-2</v>
      </c>
      <c r="D192" s="149">
        <v>0.1296305512591657</v>
      </c>
      <c r="E192" s="151">
        <v>1.0845556252925872E-2</v>
      </c>
      <c r="F192" s="149">
        <v>6.0692699428287276E-2</v>
      </c>
      <c r="G192" s="151">
        <v>3.1868048847087829E-3</v>
      </c>
      <c r="H192" s="152">
        <v>3.8951398833215148E-2</v>
      </c>
      <c r="I192" s="153">
        <v>1.9034473586295253E-3</v>
      </c>
      <c r="J192" s="152">
        <v>6.7939799626644648E-2</v>
      </c>
      <c r="K192" s="153">
        <v>3.6145907267352024E-3</v>
      </c>
      <c r="L192" s="149">
        <v>6.9378021777248028E-2</v>
      </c>
      <c r="M192" s="151">
        <v>3.3558370050264423E-3</v>
      </c>
      <c r="N192" s="152">
        <v>3.8727226352348619E-2</v>
      </c>
      <c r="O192" s="153">
        <v>2.7531187014151995E-3</v>
      </c>
      <c r="P192" s="152">
        <v>0.53579074019431172</v>
      </c>
      <c r="Q192" s="153">
        <v>5.1891161750352362E-2</v>
      </c>
      <c r="R192" s="149">
        <v>6.7939799626644648E-2</v>
      </c>
      <c r="S192" s="151">
        <v>3.6145907267352024E-3</v>
      </c>
      <c r="T192" s="149">
        <v>3.6154272440866692E-2</v>
      </c>
      <c r="U192" s="151">
        <v>1.7383370336368725E-3</v>
      </c>
      <c r="V192" s="149">
        <v>3.6154272440866692E-2</v>
      </c>
      <c r="W192" s="151">
        <v>1.7383370336368725E-3</v>
      </c>
      <c r="X192" s="152">
        <v>6.7939799626644648E-2</v>
      </c>
      <c r="Y192" s="153">
        <v>3.6145907267352024E-3</v>
      </c>
      <c r="Z192" s="152">
        <v>3.6154272440866692E-2</v>
      </c>
      <c r="AA192" s="153">
        <v>1.7383370336368725E-3</v>
      </c>
      <c r="AB192" s="152">
        <v>3.6154272440866692E-2</v>
      </c>
      <c r="AC192" s="153">
        <v>1.7383370336368725E-3</v>
      </c>
      <c r="AD192" s="152">
        <v>3.6154272440866692E-2</v>
      </c>
      <c r="AE192" s="153">
        <v>1.7383370336368725E-3</v>
      </c>
      <c r="AF192" s="152">
        <v>6.7939799626644648E-2</v>
      </c>
      <c r="AG192" s="153">
        <v>3.6145907267352024E-3</v>
      </c>
      <c r="AH192" s="152">
        <v>6.7939799626644648E-2</v>
      </c>
      <c r="AI192" s="153">
        <v>3.6145907267352024E-3</v>
      </c>
      <c r="AJ192" s="149">
        <v>6.9392549273718768E-2</v>
      </c>
      <c r="AK192" s="151">
        <v>3.3532233310697881E-3</v>
      </c>
      <c r="AL192" s="149">
        <v>6.9392549273718768E-2</v>
      </c>
      <c r="AM192" s="151">
        <v>3.3532233310697881E-3</v>
      </c>
      <c r="AN192" s="149">
        <v>6.9392549273718768E-2</v>
      </c>
      <c r="AO192" s="151">
        <v>3.3532233310697881E-3</v>
      </c>
      <c r="AP192" s="149">
        <v>6.9392549273718768E-2</v>
      </c>
      <c r="AQ192" s="151">
        <v>3.3532233310697881E-3</v>
      </c>
      <c r="AR192" s="149">
        <v>6.9392549273718768E-2</v>
      </c>
      <c r="AS192" s="151">
        <v>3.3532233310697881E-3</v>
      </c>
      <c r="AT192" s="149">
        <v>6.7939799626644648E-2</v>
      </c>
      <c r="AU192" s="151">
        <v>3.6145907267352024E-3</v>
      </c>
      <c r="AV192" s="149">
        <v>6.7939799626644648E-2</v>
      </c>
      <c r="AW192" s="151">
        <v>3.6145907267352024E-3</v>
      </c>
      <c r="AX192" s="149">
        <v>6.7939799626644648E-2</v>
      </c>
      <c r="AY192" s="151">
        <v>3.6145907267352024E-3</v>
      </c>
      <c r="AZ192" s="149">
        <v>6.7939799626644648E-2</v>
      </c>
      <c r="BA192" s="151">
        <v>3.6145907267352024E-3</v>
      </c>
      <c r="BB192" s="149">
        <v>6.7939799626644648E-2</v>
      </c>
      <c r="BC192" s="151">
        <v>3.6145907267352024E-3</v>
      </c>
      <c r="BD192" s="152">
        <v>3.8727226352348619E-2</v>
      </c>
      <c r="BE192" s="153">
        <v>2.7531187014151995E-3</v>
      </c>
      <c r="BF192" s="152">
        <v>3.3247860289947147E-2</v>
      </c>
      <c r="BG192" s="153">
        <v>4.1470865437881893E-3</v>
      </c>
      <c r="BH192" s="152">
        <v>0.12790391623432171</v>
      </c>
      <c r="BI192" s="153">
        <v>4.1417743905697309E-2</v>
      </c>
      <c r="BJ192" s="149">
        <v>0.47930641603319479</v>
      </c>
      <c r="BK192" s="151">
        <v>3.5507696155459283E-2</v>
      </c>
      <c r="BL192" s="149">
        <v>2.7140131931542983</v>
      </c>
      <c r="BM192" s="151">
        <v>0.18731921320554706</v>
      </c>
      <c r="BN192" s="149">
        <v>0.30870531809958385</v>
      </c>
      <c r="BO192" s="151">
        <v>1.6708836868281035E-2</v>
      </c>
      <c r="BP192" s="149">
        <v>0.98588027892744945</v>
      </c>
      <c r="BQ192" s="151">
        <v>3.879406807326384E-2</v>
      </c>
      <c r="BR192" s="149">
        <v>1.379117369107365</v>
      </c>
      <c r="BS192" s="151">
        <v>7.0148998050061348E-2</v>
      </c>
    </row>
    <row r="193" spans="1:201" s="147" customFormat="1" x14ac:dyDescent="0.4">
      <c r="A193" s="87" t="s">
        <v>7</v>
      </c>
      <c r="B193" s="152">
        <v>2.3428964909819716</v>
      </c>
      <c r="C193" s="153">
        <v>0.18874798697305756</v>
      </c>
      <c r="D193" s="149">
        <v>2.3428964909819716</v>
      </c>
      <c r="E193" s="151">
        <v>0.18874798697305756</v>
      </c>
      <c r="F193" s="149">
        <v>0.73903741324450312</v>
      </c>
      <c r="G193" s="151">
        <v>4.6381430699726306E-2</v>
      </c>
      <c r="H193" s="152">
        <v>0.46920431474729551</v>
      </c>
      <c r="I193" s="153">
        <v>2.9755337787922942E-2</v>
      </c>
      <c r="J193" s="201">
        <v>0.82898177941023898</v>
      </c>
      <c r="K193" s="202">
        <v>5.192346167032743E-2</v>
      </c>
      <c r="L193" s="154">
        <v>0.82844803959007718</v>
      </c>
      <c r="M193" s="155">
        <v>5.3411347676804562E-2</v>
      </c>
      <c r="N193" s="201">
        <v>0.54246652525231054</v>
      </c>
      <c r="O193" s="202">
        <v>2.8047324644061868E-2</v>
      </c>
      <c r="P193" s="201">
        <v>11.068806283156311</v>
      </c>
      <c r="Q193" s="202">
        <v>0.95386835015876881</v>
      </c>
      <c r="R193" s="154">
        <v>0.82898177941023898</v>
      </c>
      <c r="S193" s="155">
        <v>5.192346167032743E-2</v>
      </c>
      <c r="T193" s="154">
        <v>0.43448894534999399</v>
      </c>
      <c r="U193" s="155">
        <v>2.7616308290497948E-2</v>
      </c>
      <c r="V193" s="154">
        <v>0.43448894534999399</v>
      </c>
      <c r="W193" s="155">
        <v>2.7616308290497948E-2</v>
      </c>
      <c r="X193" s="201">
        <v>0.82898177941023898</v>
      </c>
      <c r="Y193" s="202">
        <v>5.192346167032743E-2</v>
      </c>
      <c r="Z193" s="201">
        <v>0.43448894534999399</v>
      </c>
      <c r="AA193" s="202">
        <v>2.7616308290497948E-2</v>
      </c>
      <c r="AB193" s="201">
        <v>0.43448894534999399</v>
      </c>
      <c r="AC193" s="202">
        <v>2.7616308290497948E-2</v>
      </c>
      <c r="AD193" s="201">
        <v>0.43448894534999399</v>
      </c>
      <c r="AE193" s="202">
        <v>2.7616308290497948E-2</v>
      </c>
      <c r="AF193" s="201">
        <v>0.82898177941023898</v>
      </c>
      <c r="AG193" s="202">
        <v>5.192346167032743E-2</v>
      </c>
      <c r="AH193" s="201">
        <v>0.82898177941023898</v>
      </c>
      <c r="AI193" s="202">
        <v>5.192346167032743E-2</v>
      </c>
      <c r="AJ193" s="154">
        <v>0.82844264827876235</v>
      </c>
      <c r="AK193" s="155">
        <v>5.3426376828385143E-2</v>
      </c>
      <c r="AL193" s="154">
        <v>0.82844264827876235</v>
      </c>
      <c r="AM193" s="155">
        <v>5.3426376828385143E-2</v>
      </c>
      <c r="AN193" s="154">
        <v>0.82844264827876235</v>
      </c>
      <c r="AO193" s="155">
        <v>5.3426376828385143E-2</v>
      </c>
      <c r="AP193" s="154">
        <v>0.82844264827876235</v>
      </c>
      <c r="AQ193" s="155">
        <v>5.3426376828385143E-2</v>
      </c>
      <c r="AR193" s="154">
        <v>0.82844264827876235</v>
      </c>
      <c r="AS193" s="155">
        <v>5.3426376828385143E-2</v>
      </c>
      <c r="AT193" s="154">
        <v>0.82898177941023898</v>
      </c>
      <c r="AU193" s="155">
        <v>5.192346167032743E-2</v>
      </c>
      <c r="AV193" s="154">
        <v>0.82898177941023898</v>
      </c>
      <c r="AW193" s="155">
        <v>5.192346167032743E-2</v>
      </c>
      <c r="AX193" s="154">
        <v>0.82898177941023898</v>
      </c>
      <c r="AY193" s="155">
        <v>5.192346167032743E-2</v>
      </c>
      <c r="AZ193" s="154">
        <v>0.82898177941023898</v>
      </c>
      <c r="BA193" s="155">
        <v>5.192346167032743E-2</v>
      </c>
      <c r="BB193" s="154">
        <v>0.82898177941023898</v>
      </c>
      <c r="BC193" s="155">
        <v>5.192346167032743E-2</v>
      </c>
      <c r="BD193" s="201">
        <v>0.54246652525231054</v>
      </c>
      <c r="BE193" s="202">
        <v>2.8047324644061868E-2</v>
      </c>
      <c r="BF193" s="201">
        <v>0.42086269104545959</v>
      </c>
      <c r="BG193" s="202">
        <v>2.4012566043767121E-2</v>
      </c>
      <c r="BH193" s="201">
        <v>0.41544701254746486</v>
      </c>
      <c r="BI193" s="202">
        <v>6.5668899208620873E-2</v>
      </c>
      <c r="BJ193" s="154">
        <v>7.7656576431571089</v>
      </c>
      <c r="BK193" s="155">
        <v>0.55247833986352191</v>
      </c>
      <c r="BL193" s="154">
        <v>75.003393756996672</v>
      </c>
      <c r="BM193" s="155">
        <v>6.8289042182592166</v>
      </c>
      <c r="BN193" s="154">
        <v>3.4226360344637912</v>
      </c>
      <c r="BO193" s="155">
        <v>0.23527154741209291</v>
      </c>
      <c r="BP193" s="154">
        <v>9.561978141806458</v>
      </c>
      <c r="BQ193" s="155">
        <v>0.6610416113778016</v>
      </c>
      <c r="BR193" s="154">
        <v>15.402030207972574</v>
      </c>
      <c r="BS193" s="155">
        <v>1.0838266266956977</v>
      </c>
    </row>
    <row r="194" spans="1:201" s="147" customFormat="1" x14ac:dyDescent="0.4">
      <c r="A194" s="87" t="s">
        <v>8</v>
      </c>
      <c r="B194" s="152">
        <v>3.8947230777760882E-3</v>
      </c>
      <c r="C194" s="153">
        <v>5.0052210130165867E-4</v>
      </c>
      <c r="D194" s="149">
        <v>3.8947230777760882E-3</v>
      </c>
      <c r="E194" s="151">
        <v>5.0052210130165867E-4</v>
      </c>
      <c r="F194" s="149">
        <v>1.1270329182253669E-3</v>
      </c>
      <c r="G194" s="151">
        <v>1.3796608471794647E-4</v>
      </c>
      <c r="H194" s="152">
        <v>7.06682620719197E-4</v>
      </c>
      <c r="I194" s="153">
        <v>8.3779162728714088E-5</v>
      </c>
      <c r="J194" s="201">
        <v>1.2671496840607566E-3</v>
      </c>
      <c r="K194" s="202">
        <v>1.5602839204769059E-4</v>
      </c>
      <c r="L194" s="154">
        <v>1.266683451312161E-3</v>
      </c>
      <c r="M194" s="155">
        <v>1.4816858379409099E-4</v>
      </c>
      <c r="N194" s="201">
        <v>8.111481151864688E-4</v>
      </c>
      <c r="O194" s="202">
        <v>1.1159289540738082E-4</v>
      </c>
      <c r="P194" s="201">
        <v>1.8859022581985078E-2</v>
      </c>
      <c r="Q194" s="202">
        <v>2.4412553120285612E-3</v>
      </c>
      <c r="R194" s="154">
        <v>1.2671496840607566E-3</v>
      </c>
      <c r="S194" s="155">
        <v>1.5602839204769059E-4</v>
      </c>
      <c r="T194" s="154">
        <v>6.5260246548448501E-4</v>
      </c>
      <c r="U194" s="155">
        <v>7.6807745864602324E-5</v>
      </c>
      <c r="V194" s="154">
        <v>6.5260246548448501E-4</v>
      </c>
      <c r="W194" s="155">
        <v>7.6807745864602324E-5</v>
      </c>
      <c r="X194" s="201">
        <v>1.2671496840607566E-3</v>
      </c>
      <c r="Y194" s="202">
        <v>1.5602839204769059E-4</v>
      </c>
      <c r="Z194" s="201">
        <v>6.5260246548448501E-4</v>
      </c>
      <c r="AA194" s="202">
        <v>7.6807745864602324E-5</v>
      </c>
      <c r="AB194" s="201">
        <v>6.5260246548448501E-4</v>
      </c>
      <c r="AC194" s="202">
        <v>7.6807745864602324E-5</v>
      </c>
      <c r="AD194" s="201">
        <v>6.5260246548448501E-4</v>
      </c>
      <c r="AE194" s="202">
        <v>7.6807745864602324E-5</v>
      </c>
      <c r="AF194" s="201">
        <v>1.2671496840607566E-3</v>
      </c>
      <c r="AG194" s="202">
        <v>1.5602839204769059E-4</v>
      </c>
      <c r="AH194" s="201">
        <v>1.2671496840607566E-3</v>
      </c>
      <c r="AI194" s="202">
        <v>1.5602839204769059E-4</v>
      </c>
      <c r="AJ194" s="154">
        <v>1.266678741890458E-3</v>
      </c>
      <c r="AK194" s="155">
        <v>1.4808919179152939E-4</v>
      </c>
      <c r="AL194" s="154">
        <v>1.266678741890458E-3</v>
      </c>
      <c r="AM194" s="155">
        <v>1.4808919179152939E-4</v>
      </c>
      <c r="AN194" s="154">
        <v>1.266678741890458E-3</v>
      </c>
      <c r="AO194" s="155">
        <v>1.4808919179152939E-4</v>
      </c>
      <c r="AP194" s="154">
        <v>1.266678741890458E-3</v>
      </c>
      <c r="AQ194" s="155">
        <v>1.4808919179152939E-4</v>
      </c>
      <c r="AR194" s="154">
        <v>1.266678741890458E-3</v>
      </c>
      <c r="AS194" s="155">
        <v>1.4808919179152939E-4</v>
      </c>
      <c r="AT194" s="154">
        <v>1.2671496840607566E-3</v>
      </c>
      <c r="AU194" s="155">
        <v>1.5602839204769059E-4</v>
      </c>
      <c r="AV194" s="154">
        <v>1.2671496840607566E-3</v>
      </c>
      <c r="AW194" s="155">
        <v>1.5602839204769059E-4</v>
      </c>
      <c r="AX194" s="154">
        <v>1.2671496840607566E-3</v>
      </c>
      <c r="AY194" s="155">
        <v>1.5602839204769059E-4</v>
      </c>
      <c r="AZ194" s="154">
        <v>1.2671496840607566E-3</v>
      </c>
      <c r="BA194" s="155">
        <v>1.5602839204769059E-4</v>
      </c>
      <c r="BB194" s="154">
        <v>1.2671496840607566E-3</v>
      </c>
      <c r="BC194" s="155">
        <v>1.5602839204769059E-4</v>
      </c>
      <c r="BD194" s="201">
        <v>8.111481151864688E-4</v>
      </c>
      <c r="BE194" s="202">
        <v>1.1159289540738082E-4</v>
      </c>
      <c r="BF194" s="201">
        <v>8.2913653648611385E-4</v>
      </c>
      <c r="BG194" s="202">
        <v>1.5559383064128461E-4</v>
      </c>
      <c r="BH194" s="201">
        <v>6.2293397744746922E-3</v>
      </c>
      <c r="BI194" s="202">
        <v>1.5466995019211048E-3</v>
      </c>
      <c r="BJ194" s="154">
        <v>1.2135975103921077E-2</v>
      </c>
      <c r="BK194" s="155">
        <v>1.587868702004305E-3</v>
      </c>
      <c r="BL194" s="154">
        <v>0.10842470156005574</v>
      </c>
      <c r="BM194" s="155">
        <v>1.0861183837695887E-2</v>
      </c>
      <c r="BN194" s="154">
        <v>7.3500597748551904E-3</v>
      </c>
      <c r="BO194" s="155">
        <v>7.7756388846039499E-4</v>
      </c>
      <c r="BP194" s="154">
        <v>4.1711042193054666E-2</v>
      </c>
      <c r="BQ194" s="155">
        <v>3.2135829830899241E-3</v>
      </c>
      <c r="BR194" s="154">
        <v>3.2698219601346945E-2</v>
      </c>
      <c r="BS194" s="155">
        <v>3.3183990152874827E-3</v>
      </c>
    </row>
    <row r="195" spans="1:201" s="147" customFormat="1" x14ac:dyDescent="0.4">
      <c r="A195" s="87" t="s">
        <v>9</v>
      </c>
      <c r="B195" s="152">
        <v>7.9613065206791834E-3</v>
      </c>
      <c r="C195" s="153">
        <v>1.2676426387917732E-3</v>
      </c>
      <c r="D195" s="149">
        <v>7.9613065206791834E-3</v>
      </c>
      <c r="E195" s="151">
        <v>1.2676426387917732E-3</v>
      </c>
      <c r="F195" s="149">
        <v>2.4721045772360109E-3</v>
      </c>
      <c r="G195" s="151">
        <v>3.553802915704958E-4</v>
      </c>
      <c r="H195" s="152">
        <v>1.5619450462965008E-3</v>
      </c>
      <c r="I195" s="153">
        <v>2.1755431084806261E-4</v>
      </c>
      <c r="J195" s="201">
        <v>2.7754910875491807E-3</v>
      </c>
      <c r="K195" s="202">
        <v>4.0132228514464023E-4</v>
      </c>
      <c r="L195" s="154">
        <v>2.7692259000128704E-3</v>
      </c>
      <c r="M195" s="155">
        <v>3.8223972369953355E-4</v>
      </c>
      <c r="N195" s="201">
        <v>1.6935338883092644E-3</v>
      </c>
      <c r="O195" s="202">
        <v>2.8009453521486032E-4</v>
      </c>
      <c r="P195" s="201">
        <v>3.7936655181725239E-2</v>
      </c>
      <c r="Q195" s="202">
        <v>6.1639801896709086E-3</v>
      </c>
      <c r="R195" s="154">
        <v>2.7754910875491807E-3</v>
      </c>
      <c r="S195" s="155">
        <v>4.0132228514464023E-4</v>
      </c>
      <c r="T195" s="154">
        <v>1.4448484984563301E-3</v>
      </c>
      <c r="U195" s="155">
        <v>1.998223133282174E-4</v>
      </c>
      <c r="V195" s="154">
        <v>1.4448484984563301E-3</v>
      </c>
      <c r="W195" s="155">
        <v>1.998223133282174E-4</v>
      </c>
      <c r="X195" s="201">
        <v>2.7754910875491807E-3</v>
      </c>
      <c r="Y195" s="202">
        <v>4.0132228514464023E-4</v>
      </c>
      <c r="Z195" s="201">
        <v>1.4448484984563301E-3</v>
      </c>
      <c r="AA195" s="202">
        <v>1.998223133282174E-4</v>
      </c>
      <c r="AB195" s="201">
        <v>1.4448484984563301E-3</v>
      </c>
      <c r="AC195" s="202">
        <v>1.998223133282174E-4</v>
      </c>
      <c r="AD195" s="201">
        <v>1.4448484984563301E-3</v>
      </c>
      <c r="AE195" s="202">
        <v>1.998223133282174E-4</v>
      </c>
      <c r="AF195" s="201">
        <v>2.7754910875491807E-3</v>
      </c>
      <c r="AG195" s="202">
        <v>4.0132228514464023E-4</v>
      </c>
      <c r="AH195" s="201">
        <v>2.7754910875491807E-3</v>
      </c>
      <c r="AI195" s="202">
        <v>4.0132228514464023E-4</v>
      </c>
      <c r="AJ195" s="154">
        <v>2.7691626152902813E-3</v>
      </c>
      <c r="AK195" s="155">
        <v>3.8204697055362334E-4</v>
      </c>
      <c r="AL195" s="154">
        <v>2.7691626152902813E-3</v>
      </c>
      <c r="AM195" s="155">
        <v>3.8204697055362334E-4</v>
      </c>
      <c r="AN195" s="154">
        <v>2.7691626152902813E-3</v>
      </c>
      <c r="AO195" s="155">
        <v>3.8204697055362334E-4</v>
      </c>
      <c r="AP195" s="154">
        <v>2.7691626152902813E-3</v>
      </c>
      <c r="AQ195" s="155">
        <v>3.8204697055362334E-4</v>
      </c>
      <c r="AR195" s="154">
        <v>2.7691626152902813E-3</v>
      </c>
      <c r="AS195" s="155">
        <v>3.8204697055362334E-4</v>
      </c>
      <c r="AT195" s="154">
        <v>2.7754910875491807E-3</v>
      </c>
      <c r="AU195" s="155">
        <v>4.0132228514464023E-4</v>
      </c>
      <c r="AV195" s="154">
        <v>2.7754910875491807E-3</v>
      </c>
      <c r="AW195" s="155">
        <v>4.0132228514464023E-4</v>
      </c>
      <c r="AX195" s="154">
        <v>2.7754910875491807E-3</v>
      </c>
      <c r="AY195" s="155">
        <v>4.0132228514464023E-4</v>
      </c>
      <c r="AZ195" s="154">
        <v>2.7754910875491807E-3</v>
      </c>
      <c r="BA195" s="155">
        <v>4.0132228514464023E-4</v>
      </c>
      <c r="BB195" s="154">
        <v>2.7754910875491807E-3</v>
      </c>
      <c r="BC195" s="155">
        <v>4.0132228514464023E-4</v>
      </c>
      <c r="BD195" s="201">
        <v>1.6935338883092644E-3</v>
      </c>
      <c r="BE195" s="202">
        <v>2.8009453521486032E-4</v>
      </c>
      <c r="BF195" s="201">
        <v>1.7643520388164087E-3</v>
      </c>
      <c r="BG195" s="202">
        <v>3.7685864477747641E-4</v>
      </c>
      <c r="BH195" s="201">
        <v>1.4064881045524877E-2</v>
      </c>
      <c r="BI195" s="202">
        <v>3.4618999941986436E-3</v>
      </c>
      <c r="BJ195" s="154">
        <v>2.5509394928443507E-2</v>
      </c>
      <c r="BK195" s="155">
        <v>3.9531259361556166E-3</v>
      </c>
      <c r="BL195" s="154">
        <v>0.20630744515959987</v>
      </c>
      <c r="BM195" s="155">
        <v>2.9465145838422024E-2</v>
      </c>
      <c r="BN195" s="154">
        <v>1.8000391108039519E-2</v>
      </c>
      <c r="BO195" s="155">
        <v>2.2624242199854941E-3</v>
      </c>
      <c r="BP195" s="154">
        <v>9.3523321932977216E-2</v>
      </c>
      <c r="BQ195" s="155">
        <v>6.2214447271007663E-3</v>
      </c>
      <c r="BR195" s="154">
        <v>7.8108257508502379E-2</v>
      </c>
      <c r="BS195" s="155">
        <v>9.5734698871185759E-3</v>
      </c>
    </row>
    <row r="196" spans="1:201" s="147" customFormat="1" x14ac:dyDescent="0.4">
      <c r="A196" s="87" t="s">
        <v>220</v>
      </c>
      <c r="B196" s="152">
        <v>1.1315469598876717</v>
      </c>
      <c r="C196" s="153"/>
      <c r="D196" s="149">
        <v>1.1315469598876717</v>
      </c>
      <c r="E196" s="151"/>
      <c r="F196" s="149">
        <v>0.33785509175745299</v>
      </c>
      <c r="G196" s="151"/>
      <c r="H196" s="152">
        <v>0.21855203871420784</v>
      </c>
      <c r="I196" s="153"/>
      <c r="J196" s="201">
        <v>0.37762277610520134</v>
      </c>
      <c r="K196" s="202"/>
      <c r="L196" s="154">
        <v>0.38845659043360065</v>
      </c>
      <c r="M196" s="155"/>
      <c r="N196" s="201">
        <v>0.20852766040148335</v>
      </c>
      <c r="O196" s="202"/>
      <c r="P196" s="201">
        <v>5.4684506623601958</v>
      </c>
      <c r="Q196" s="202"/>
      <c r="R196" s="154">
        <v>0.37762277610520134</v>
      </c>
      <c r="S196" s="155"/>
      <c r="T196" s="154">
        <v>0.20320310791332249</v>
      </c>
      <c r="U196" s="155"/>
      <c r="V196" s="154">
        <v>0.20320310791332249</v>
      </c>
      <c r="W196" s="155"/>
      <c r="X196" s="201">
        <v>0.37762277610520134</v>
      </c>
      <c r="Y196" s="202"/>
      <c r="Z196" s="201">
        <v>0.20320310791332249</v>
      </c>
      <c r="AA196" s="202"/>
      <c r="AB196" s="201">
        <v>0.20320310791332249</v>
      </c>
      <c r="AC196" s="202"/>
      <c r="AD196" s="201">
        <v>0.20320310791332249</v>
      </c>
      <c r="AE196" s="202"/>
      <c r="AF196" s="201">
        <v>0.37762277610520134</v>
      </c>
      <c r="AG196" s="202"/>
      <c r="AH196" s="201">
        <v>0.37762277610520134</v>
      </c>
      <c r="AI196" s="202"/>
      <c r="AJ196" s="154">
        <v>0.38856602290156428</v>
      </c>
      <c r="AK196" s="155"/>
      <c r="AL196" s="154">
        <v>0.38856602290156428</v>
      </c>
      <c r="AM196" s="155"/>
      <c r="AN196" s="154">
        <v>0.38856602290156428</v>
      </c>
      <c r="AO196" s="155"/>
      <c r="AP196" s="154">
        <v>0.38856602290156428</v>
      </c>
      <c r="AQ196" s="155"/>
      <c r="AR196" s="154">
        <v>0.38856602290156428</v>
      </c>
      <c r="AS196" s="155"/>
      <c r="AT196" s="154">
        <v>0.37762277610520134</v>
      </c>
      <c r="AU196" s="155"/>
      <c r="AV196" s="154">
        <v>0.37762277610520134</v>
      </c>
      <c r="AW196" s="155"/>
      <c r="AX196" s="154">
        <v>0.37762277610520134</v>
      </c>
      <c r="AY196" s="155"/>
      <c r="AZ196" s="154">
        <v>0.37762277610520134</v>
      </c>
      <c r="BA196" s="155"/>
      <c r="BB196" s="154">
        <v>0.37762277610520134</v>
      </c>
      <c r="BC196" s="155"/>
      <c r="BD196" s="201">
        <v>0.20852766040148335</v>
      </c>
      <c r="BE196" s="202"/>
      <c r="BF196" s="201">
        <v>0.16080478359682848</v>
      </c>
      <c r="BG196" s="202"/>
      <c r="BH196" s="201">
        <v>0.50842326640953439</v>
      </c>
      <c r="BI196" s="202"/>
      <c r="BJ196" s="154">
        <v>4.5113350927235416</v>
      </c>
      <c r="BK196" s="155"/>
      <c r="BL196" s="154">
        <v>32.957719123270941</v>
      </c>
      <c r="BM196" s="155"/>
      <c r="BN196" s="154">
        <v>1.8808025102540304</v>
      </c>
      <c r="BO196" s="155"/>
      <c r="BP196" s="154">
        <v>8.2283174788232625</v>
      </c>
      <c r="BQ196" s="155"/>
      <c r="BR196" s="154">
        <v>8.3201493911921798</v>
      </c>
      <c r="BS196" s="155"/>
    </row>
    <row r="197" spans="1:201" s="147" customFormat="1" x14ac:dyDescent="0.4">
      <c r="A197" s="87" t="s">
        <v>10</v>
      </c>
      <c r="B197" s="152">
        <v>7.8634272901459482E-3</v>
      </c>
      <c r="C197" s="153"/>
      <c r="D197" s="149">
        <v>7.8634272901459482E-3</v>
      </c>
      <c r="E197" s="151"/>
      <c r="F197" s="149">
        <v>2.0635165398422434E-3</v>
      </c>
      <c r="G197" s="151"/>
      <c r="H197" s="152">
        <v>1.3202010256025117E-3</v>
      </c>
      <c r="I197" s="153"/>
      <c r="J197" s="201">
        <v>2.311288377922154E-3</v>
      </c>
      <c r="K197" s="202"/>
      <c r="L197" s="154">
        <v>2.3897203735632699E-3</v>
      </c>
      <c r="M197" s="155"/>
      <c r="N197" s="201">
        <v>1.2784256206030929E-3</v>
      </c>
      <c r="O197" s="202"/>
      <c r="P197" s="201">
        <v>3.9174890551141962E-2</v>
      </c>
      <c r="Q197" s="202"/>
      <c r="R197" s="154">
        <v>2.311288377922154E-3</v>
      </c>
      <c r="S197" s="155"/>
      <c r="T197" s="154">
        <v>1.2245697898523708E-3</v>
      </c>
      <c r="U197" s="155"/>
      <c r="V197" s="154">
        <v>1.2245697898523708E-3</v>
      </c>
      <c r="W197" s="155"/>
      <c r="X197" s="201">
        <v>2.311288377922154E-3</v>
      </c>
      <c r="Y197" s="202"/>
      <c r="Z197" s="201">
        <v>1.2245697898523708E-3</v>
      </c>
      <c r="AA197" s="202"/>
      <c r="AB197" s="201">
        <v>1.2245697898523708E-3</v>
      </c>
      <c r="AC197" s="202"/>
      <c r="AD197" s="201">
        <v>1.2245697898523708E-3</v>
      </c>
      <c r="AE197" s="202"/>
      <c r="AF197" s="201">
        <v>2.311288377922154E-3</v>
      </c>
      <c r="AG197" s="202"/>
      <c r="AH197" s="201">
        <v>2.311288377922154E-3</v>
      </c>
      <c r="AI197" s="202"/>
      <c r="AJ197" s="154">
        <v>2.3905126159434829E-3</v>
      </c>
      <c r="AK197" s="155"/>
      <c r="AL197" s="154">
        <v>2.3905126159434829E-3</v>
      </c>
      <c r="AM197" s="155"/>
      <c r="AN197" s="154">
        <v>2.3905126159434829E-3</v>
      </c>
      <c r="AO197" s="155"/>
      <c r="AP197" s="154">
        <v>2.3905126159434829E-3</v>
      </c>
      <c r="AQ197" s="155"/>
      <c r="AR197" s="154">
        <v>2.3905126159434829E-3</v>
      </c>
      <c r="AS197" s="155"/>
      <c r="AT197" s="154">
        <v>2.311288377922154E-3</v>
      </c>
      <c r="AU197" s="155"/>
      <c r="AV197" s="154">
        <v>2.311288377922154E-3</v>
      </c>
      <c r="AW197" s="155"/>
      <c r="AX197" s="154">
        <v>2.311288377922154E-3</v>
      </c>
      <c r="AY197" s="155"/>
      <c r="AZ197" s="154">
        <v>2.311288377922154E-3</v>
      </c>
      <c r="BA197" s="155"/>
      <c r="BB197" s="154">
        <v>2.311288377922154E-3</v>
      </c>
      <c r="BC197" s="155"/>
      <c r="BD197" s="201">
        <v>1.2784256206030929E-3</v>
      </c>
      <c r="BE197" s="202"/>
      <c r="BF197" s="201">
        <v>1.1068526951316031E-3</v>
      </c>
      <c r="BG197" s="202"/>
      <c r="BH197" s="201">
        <v>5.7456092242218005E-3</v>
      </c>
      <c r="BI197" s="202"/>
      <c r="BJ197" s="154">
        <v>2.5508524307398282E-2</v>
      </c>
      <c r="BK197" s="155"/>
      <c r="BL197" s="154">
        <v>0.25504793508558765</v>
      </c>
      <c r="BM197" s="155"/>
      <c r="BN197" s="154">
        <v>1.3395361436882693E-2</v>
      </c>
      <c r="BO197" s="155"/>
      <c r="BP197" s="154">
        <v>6.765766844698845E-2</v>
      </c>
      <c r="BQ197" s="155"/>
      <c r="BR197" s="154">
        <v>6.104996324437971E-2</v>
      </c>
      <c r="BS197" s="155"/>
    </row>
    <row r="198" spans="1:201" s="147" customFormat="1" x14ac:dyDescent="0.4">
      <c r="A198" s="95" t="s">
        <v>221</v>
      </c>
      <c r="B198" s="175">
        <v>614.24108548492813</v>
      </c>
      <c r="C198" s="176"/>
      <c r="D198" s="172">
        <v>614.24108548492813</v>
      </c>
      <c r="E198" s="174"/>
      <c r="F198" s="172">
        <v>208.46541462280976</v>
      </c>
      <c r="G198" s="174"/>
      <c r="H198" s="175">
        <v>133.68057426556601</v>
      </c>
      <c r="I198" s="176"/>
      <c r="J198" s="199">
        <v>233.39369474189101</v>
      </c>
      <c r="K198" s="200"/>
      <c r="L198" s="177">
        <v>236.87371259598928</v>
      </c>
      <c r="M198" s="178"/>
      <c r="N198" s="199">
        <v>129.43755407652384</v>
      </c>
      <c r="O198" s="200"/>
      <c r="P198" s="199">
        <v>2867.1367333600788</v>
      </c>
      <c r="Q198" s="200"/>
      <c r="R198" s="177">
        <v>233.39369474189101</v>
      </c>
      <c r="S198" s="178"/>
      <c r="T198" s="177">
        <v>124.05913281609605</v>
      </c>
      <c r="U198" s="178"/>
      <c r="V198" s="177">
        <v>124.05913281609605</v>
      </c>
      <c r="W198" s="178"/>
      <c r="X198" s="199">
        <v>233.39369474189101</v>
      </c>
      <c r="Y198" s="200"/>
      <c r="Z198" s="199">
        <v>124.05913281609605</v>
      </c>
      <c r="AA198" s="200"/>
      <c r="AB198" s="199">
        <v>124.05913281609605</v>
      </c>
      <c r="AC198" s="200"/>
      <c r="AD198" s="199">
        <v>124.05913281609605</v>
      </c>
      <c r="AE198" s="200"/>
      <c r="AF198" s="199">
        <v>233.39369474189101</v>
      </c>
      <c r="AG198" s="200"/>
      <c r="AH198" s="199">
        <v>233.39369474189101</v>
      </c>
      <c r="AI198" s="200"/>
      <c r="AJ198" s="177">
        <v>236.9088642914852</v>
      </c>
      <c r="AK198" s="178"/>
      <c r="AL198" s="177">
        <v>236.9088642914852</v>
      </c>
      <c r="AM198" s="178"/>
      <c r="AN198" s="177">
        <v>236.9088642914852</v>
      </c>
      <c r="AO198" s="178"/>
      <c r="AP198" s="177">
        <v>236.9088642914852</v>
      </c>
      <c r="AQ198" s="178"/>
      <c r="AR198" s="177">
        <v>236.9088642914852</v>
      </c>
      <c r="AS198" s="178"/>
      <c r="AT198" s="177">
        <v>233.39369474189101</v>
      </c>
      <c r="AU198" s="178"/>
      <c r="AV198" s="177">
        <v>233.39369474189101</v>
      </c>
      <c r="AW198" s="178"/>
      <c r="AX198" s="177">
        <v>233.39369474189101</v>
      </c>
      <c r="AY198" s="178"/>
      <c r="AZ198" s="177">
        <v>233.39369474189101</v>
      </c>
      <c r="BA198" s="178"/>
      <c r="BB198" s="177">
        <v>233.39369474189101</v>
      </c>
      <c r="BC198" s="178"/>
      <c r="BD198" s="199">
        <v>129.43755407652384</v>
      </c>
      <c r="BE198" s="200"/>
      <c r="BF198" s="199">
        <v>116.27924683403903</v>
      </c>
      <c r="BG198" s="200"/>
      <c r="BH198" s="199">
        <v>610.54080089155616</v>
      </c>
      <c r="BI198" s="200"/>
      <c r="BJ198" s="177">
        <v>1969.7019049734754</v>
      </c>
      <c r="BK198" s="178"/>
      <c r="BL198" s="177">
        <v>17345.271199904553</v>
      </c>
      <c r="BM198" s="178"/>
      <c r="BN198" s="177">
        <v>1358.20107311175</v>
      </c>
      <c r="BO198" s="178"/>
      <c r="BP198" s="177">
        <v>5895.5695501267819</v>
      </c>
      <c r="BQ198" s="178"/>
      <c r="BR198" s="177">
        <v>5978.0571799008221</v>
      </c>
      <c r="BS198" s="178"/>
    </row>
    <row r="199" spans="1:201" s="147" customFormat="1" x14ac:dyDescent="0.4"/>
    <row r="200" spans="1:201" x14ac:dyDescent="0.4">
      <c r="A200" s="4" t="s">
        <v>240</v>
      </c>
      <c r="B200" s="6"/>
      <c r="C200" s="6"/>
      <c r="D200" s="6"/>
      <c r="E200" s="6"/>
      <c r="F200" s="6"/>
      <c r="G200" s="6"/>
      <c r="H200" s="6"/>
      <c r="I200" s="6"/>
      <c r="AH200" s="147"/>
    </row>
    <row r="201" spans="1:201" s="6" customFormat="1" ht="25.5" customHeight="1" x14ac:dyDescent="0.4">
      <c r="A201" s="8"/>
      <c r="B201" s="979" t="s">
        <v>287</v>
      </c>
      <c r="C201" s="980"/>
      <c r="D201" s="980"/>
      <c r="E201" s="981"/>
      <c r="F201" s="982" t="s">
        <v>288</v>
      </c>
      <c r="G201" s="983"/>
      <c r="H201" s="983"/>
      <c r="I201" s="984"/>
      <c r="J201" s="979" t="s">
        <v>198</v>
      </c>
      <c r="K201" s="980"/>
      <c r="L201" s="980"/>
      <c r="M201" s="981"/>
      <c r="N201" s="979" t="s">
        <v>172</v>
      </c>
      <c r="O201" s="980"/>
      <c r="P201" s="980"/>
      <c r="Q201" s="981"/>
      <c r="R201" s="979" t="s">
        <v>173</v>
      </c>
      <c r="S201" s="980"/>
      <c r="T201" s="980"/>
      <c r="U201" s="981"/>
      <c r="V201" s="979" t="s">
        <v>174</v>
      </c>
      <c r="W201" s="980"/>
      <c r="X201" s="980"/>
      <c r="Y201" s="981"/>
      <c r="Z201" s="982" t="s">
        <v>289</v>
      </c>
      <c r="AA201" s="983"/>
      <c r="AB201" s="983"/>
      <c r="AC201" s="984"/>
      <c r="AD201" s="982" t="s">
        <v>290</v>
      </c>
      <c r="AE201" s="983"/>
      <c r="AF201" s="983"/>
      <c r="AG201" s="984"/>
      <c r="AH201" s="979" t="s">
        <v>241</v>
      </c>
      <c r="AI201" s="980"/>
      <c r="AJ201" s="980"/>
      <c r="AK201" s="981"/>
      <c r="AL201" s="979" t="s">
        <v>176</v>
      </c>
      <c r="AM201" s="980"/>
      <c r="AN201" s="980"/>
      <c r="AO201" s="981"/>
      <c r="AP201" s="982" t="s">
        <v>223</v>
      </c>
      <c r="AQ201" s="983"/>
      <c r="AR201" s="983"/>
      <c r="AS201" s="984"/>
      <c r="AT201" s="982" t="s">
        <v>224</v>
      </c>
      <c r="AU201" s="983"/>
      <c r="AV201" s="983"/>
      <c r="AW201" s="984"/>
      <c r="AX201" s="982" t="s">
        <v>225</v>
      </c>
      <c r="AY201" s="983"/>
      <c r="AZ201" s="983"/>
      <c r="BA201" s="984"/>
      <c r="BB201" s="982" t="s">
        <v>180</v>
      </c>
      <c r="BC201" s="983"/>
      <c r="BD201" s="983"/>
      <c r="BE201" s="984"/>
      <c r="BF201" s="982" t="s">
        <v>181</v>
      </c>
      <c r="BG201" s="983"/>
      <c r="BH201" s="983"/>
      <c r="BI201" s="984"/>
      <c r="BJ201" s="982" t="s">
        <v>182</v>
      </c>
      <c r="BK201" s="983"/>
      <c r="BL201" s="983"/>
      <c r="BM201" s="984"/>
      <c r="BN201" s="982" t="s">
        <v>183</v>
      </c>
      <c r="BO201" s="983"/>
      <c r="BP201" s="983"/>
      <c r="BQ201" s="984"/>
      <c r="BR201" s="982" t="s">
        <v>184</v>
      </c>
      <c r="BS201" s="983"/>
      <c r="BT201" s="983"/>
      <c r="BU201" s="984"/>
      <c r="BV201" s="982" t="s">
        <v>185</v>
      </c>
      <c r="BW201" s="983"/>
      <c r="BX201" s="983"/>
      <c r="BY201" s="984"/>
      <c r="BZ201" s="982" t="s">
        <v>186</v>
      </c>
      <c r="CA201" s="983"/>
      <c r="CB201" s="983"/>
      <c r="CC201" s="984"/>
      <c r="CD201" s="982" t="s">
        <v>187</v>
      </c>
      <c r="CE201" s="983"/>
      <c r="CF201" s="983"/>
      <c r="CG201" s="984"/>
      <c r="CH201" s="982" t="s">
        <v>188</v>
      </c>
      <c r="CI201" s="983"/>
      <c r="CJ201" s="983"/>
      <c r="CK201" s="984"/>
      <c r="CL201" s="982" t="s">
        <v>189</v>
      </c>
      <c r="CM201" s="983"/>
      <c r="CN201" s="983"/>
      <c r="CO201" s="984"/>
      <c r="CP201" s="982" t="s">
        <v>190</v>
      </c>
      <c r="CQ201" s="983"/>
      <c r="CR201" s="983"/>
      <c r="CS201" s="984"/>
      <c r="CT201" s="982" t="s">
        <v>191</v>
      </c>
      <c r="CU201" s="983"/>
      <c r="CV201" s="983"/>
      <c r="CW201" s="984"/>
      <c r="CX201" s="982" t="s">
        <v>192</v>
      </c>
      <c r="CY201" s="983"/>
      <c r="CZ201" s="983"/>
      <c r="DA201" s="984"/>
      <c r="DB201" s="982" t="s">
        <v>193</v>
      </c>
      <c r="DC201" s="983"/>
      <c r="DD201" s="983"/>
      <c r="DE201" s="984"/>
      <c r="DF201" s="982" t="s">
        <v>194</v>
      </c>
      <c r="DG201" s="983"/>
      <c r="DH201" s="983"/>
      <c r="DI201" s="984"/>
      <c r="DJ201" s="982" t="s">
        <v>195</v>
      </c>
      <c r="DK201" s="983"/>
      <c r="DL201" s="983"/>
      <c r="DM201" s="984"/>
      <c r="DN201" s="979" t="s">
        <v>199</v>
      </c>
      <c r="DO201" s="980"/>
      <c r="DP201" s="980"/>
      <c r="DQ201" s="981"/>
      <c r="DR201" s="979" t="s">
        <v>200</v>
      </c>
      <c r="DS201" s="980"/>
      <c r="DT201" s="980"/>
      <c r="DU201" s="981"/>
      <c r="DV201" s="979" t="s">
        <v>201</v>
      </c>
      <c r="DW201" s="980"/>
      <c r="DX201" s="980"/>
      <c r="DY201" s="981"/>
      <c r="DZ201" s="982" t="s">
        <v>202</v>
      </c>
      <c r="EA201" s="983"/>
      <c r="EB201" s="983"/>
      <c r="EC201" s="984"/>
      <c r="ED201" s="982" t="s">
        <v>203</v>
      </c>
      <c r="EE201" s="983"/>
      <c r="EF201" s="983"/>
      <c r="EG201" s="984"/>
      <c r="EH201" s="982" t="s">
        <v>196</v>
      </c>
      <c r="EI201" s="983"/>
      <c r="EJ201" s="983"/>
      <c r="EK201" s="984"/>
      <c r="EL201" s="982" t="s">
        <v>204</v>
      </c>
      <c r="EM201" s="983"/>
      <c r="EN201" s="983"/>
      <c r="EO201" s="984"/>
      <c r="EP201" s="982" t="s">
        <v>205</v>
      </c>
      <c r="EQ201" s="983"/>
      <c r="ER201" s="983"/>
      <c r="ES201" s="984"/>
      <c r="ET201" s="982" t="s">
        <v>206</v>
      </c>
      <c r="EU201" s="983"/>
      <c r="EV201" s="983"/>
      <c r="EW201" s="984"/>
      <c r="EX201" s="982" t="s">
        <v>207</v>
      </c>
      <c r="EY201" s="983"/>
      <c r="EZ201" s="983"/>
      <c r="FA201" s="984"/>
      <c r="FB201" s="982" t="s">
        <v>208</v>
      </c>
      <c r="FC201" s="983"/>
      <c r="FD201" s="983"/>
      <c r="FE201" s="984"/>
      <c r="FF201" s="982" t="s">
        <v>209</v>
      </c>
      <c r="FG201" s="983"/>
      <c r="FH201" s="983"/>
      <c r="FI201" s="984"/>
      <c r="FJ201" s="982" t="s">
        <v>210</v>
      </c>
      <c r="FK201" s="983"/>
      <c r="FL201" s="983"/>
      <c r="FM201" s="984"/>
      <c r="FN201" s="982" t="s">
        <v>211</v>
      </c>
      <c r="FO201" s="983"/>
      <c r="FP201" s="983"/>
      <c r="FQ201" s="984"/>
      <c r="FR201" s="982" t="s">
        <v>242</v>
      </c>
      <c r="FS201" s="983"/>
      <c r="FT201" s="983"/>
      <c r="FU201" s="984"/>
      <c r="FV201" s="982" t="s">
        <v>213</v>
      </c>
      <c r="FW201" s="983"/>
      <c r="FX201" s="983"/>
      <c r="FY201" s="984"/>
      <c r="FZ201" s="979" t="s">
        <v>58</v>
      </c>
      <c r="GA201" s="981"/>
      <c r="GB201" s="979" t="s">
        <v>59</v>
      </c>
      <c r="GC201" s="981"/>
      <c r="GD201" s="979" t="s">
        <v>60</v>
      </c>
      <c r="GE201" s="981"/>
      <c r="GF201" s="979" t="s">
        <v>61</v>
      </c>
      <c r="GG201" s="981"/>
      <c r="GH201" s="979" t="s">
        <v>62</v>
      </c>
      <c r="GI201" s="981"/>
      <c r="GJ201" s="979" t="s">
        <v>63</v>
      </c>
      <c r="GK201" s="981"/>
      <c r="GL201" s="979" t="s">
        <v>64</v>
      </c>
      <c r="GM201" s="981"/>
      <c r="GN201" s="979" t="s">
        <v>65</v>
      </c>
      <c r="GO201" s="981"/>
      <c r="GP201" s="979" t="s">
        <v>66</v>
      </c>
      <c r="GQ201" s="981"/>
      <c r="GR201" s="979" t="s">
        <v>67</v>
      </c>
      <c r="GS201" s="981"/>
    </row>
    <row r="202" spans="1:201" s="6" customFormat="1" ht="12.75" customHeight="1" x14ac:dyDescent="0.4">
      <c r="A202" s="106"/>
      <c r="B202" s="979" t="s">
        <v>166</v>
      </c>
      <c r="C202" s="981"/>
      <c r="D202" s="982" t="s">
        <v>167</v>
      </c>
      <c r="E202" s="984"/>
      <c r="F202" s="982" t="s">
        <v>166</v>
      </c>
      <c r="G202" s="984"/>
      <c r="H202" s="982" t="s">
        <v>167</v>
      </c>
      <c r="I202" s="984"/>
      <c r="J202" s="979" t="s">
        <v>166</v>
      </c>
      <c r="K202" s="981"/>
      <c r="L202" s="982" t="s">
        <v>167</v>
      </c>
      <c r="M202" s="984"/>
      <c r="N202" s="979" t="s">
        <v>166</v>
      </c>
      <c r="O202" s="981"/>
      <c r="P202" s="982" t="s">
        <v>167</v>
      </c>
      <c r="Q202" s="984"/>
      <c r="R202" s="979" t="s">
        <v>166</v>
      </c>
      <c r="S202" s="981"/>
      <c r="T202" s="982" t="s">
        <v>167</v>
      </c>
      <c r="U202" s="984"/>
      <c r="V202" s="979" t="s">
        <v>166</v>
      </c>
      <c r="W202" s="981"/>
      <c r="X202" s="982" t="s">
        <v>167</v>
      </c>
      <c r="Y202" s="984"/>
      <c r="Z202" s="982" t="s">
        <v>166</v>
      </c>
      <c r="AA202" s="984"/>
      <c r="AB202" s="982" t="s">
        <v>167</v>
      </c>
      <c r="AC202" s="984"/>
      <c r="AD202" s="982" t="s">
        <v>166</v>
      </c>
      <c r="AE202" s="984"/>
      <c r="AF202" s="982" t="s">
        <v>167</v>
      </c>
      <c r="AG202" s="984"/>
      <c r="AH202" s="979" t="s">
        <v>166</v>
      </c>
      <c r="AI202" s="981"/>
      <c r="AJ202" s="982" t="s">
        <v>167</v>
      </c>
      <c r="AK202" s="984"/>
      <c r="AL202" s="979" t="s">
        <v>166</v>
      </c>
      <c r="AM202" s="981"/>
      <c r="AN202" s="982" t="s">
        <v>167</v>
      </c>
      <c r="AO202" s="984"/>
      <c r="AP202" s="982" t="s">
        <v>166</v>
      </c>
      <c r="AQ202" s="984"/>
      <c r="AR202" s="982" t="s">
        <v>167</v>
      </c>
      <c r="AS202" s="984"/>
      <c r="AT202" s="982" t="s">
        <v>166</v>
      </c>
      <c r="AU202" s="984"/>
      <c r="AV202" s="982" t="s">
        <v>167</v>
      </c>
      <c r="AW202" s="984"/>
      <c r="AX202" s="982" t="s">
        <v>166</v>
      </c>
      <c r="AY202" s="984"/>
      <c r="AZ202" s="982" t="s">
        <v>167</v>
      </c>
      <c r="BA202" s="984"/>
      <c r="BB202" s="982" t="s">
        <v>166</v>
      </c>
      <c r="BC202" s="984"/>
      <c r="BD202" s="982" t="s">
        <v>167</v>
      </c>
      <c r="BE202" s="984"/>
      <c r="BF202" s="982" t="s">
        <v>166</v>
      </c>
      <c r="BG202" s="984"/>
      <c r="BH202" s="982" t="s">
        <v>167</v>
      </c>
      <c r="BI202" s="984"/>
      <c r="BJ202" s="982" t="s">
        <v>166</v>
      </c>
      <c r="BK202" s="984"/>
      <c r="BL202" s="982" t="s">
        <v>167</v>
      </c>
      <c r="BM202" s="984"/>
      <c r="BN202" s="982" t="s">
        <v>166</v>
      </c>
      <c r="BO202" s="984"/>
      <c r="BP202" s="982" t="s">
        <v>167</v>
      </c>
      <c r="BQ202" s="984"/>
      <c r="BR202" s="982" t="s">
        <v>166</v>
      </c>
      <c r="BS202" s="984"/>
      <c r="BT202" s="982" t="s">
        <v>167</v>
      </c>
      <c r="BU202" s="984"/>
      <c r="BV202" s="982" t="s">
        <v>166</v>
      </c>
      <c r="BW202" s="984"/>
      <c r="BX202" s="982" t="s">
        <v>167</v>
      </c>
      <c r="BY202" s="984"/>
      <c r="BZ202" s="982" t="s">
        <v>166</v>
      </c>
      <c r="CA202" s="984"/>
      <c r="CB202" s="982" t="s">
        <v>167</v>
      </c>
      <c r="CC202" s="984"/>
      <c r="CD202" s="982" t="s">
        <v>166</v>
      </c>
      <c r="CE202" s="984"/>
      <c r="CF202" s="982" t="s">
        <v>167</v>
      </c>
      <c r="CG202" s="984"/>
      <c r="CH202" s="982" t="s">
        <v>166</v>
      </c>
      <c r="CI202" s="984"/>
      <c r="CJ202" s="982" t="s">
        <v>167</v>
      </c>
      <c r="CK202" s="984"/>
      <c r="CL202" s="982" t="s">
        <v>166</v>
      </c>
      <c r="CM202" s="984"/>
      <c r="CN202" s="982" t="s">
        <v>167</v>
      </c>
      <c r="CO202" s="984"/>
      <c r="CP202" s="982" t="s">
        <v>166</v>
      </c>
      <c r="CQ202" s="984"/>
      <c r="CR202" s="982" t="s">
        <v>167</v>
      </c>
      <c r="CS202" s="984"/>
      <c r="CT202" s="982" t="s">
        <v>166</v>
      </c>
      <c r="CU202" s="984"/>
      <c r="CV202" s="982" t="s">
        <v>167</v>
      </c>
      <c r="CW202" s="984"/>
      <c r="CX202" s="982" t="s">
        <v>166</v>
      </c>
      <c r="CY202" s="984"/>
      <c r="CZ202" s="982" t="s">
        <v>167</v>
      </c>
      <c r="DA202" s="984"/>
      <c r="DB202" s="982" t="s">
        <v>166</v>
      </c>
      <c r="DC202" s="984"/>
      <c r="DD202" s="982" t="s">
        <v>167</v>
      </c>
      <c r="DE202" s="984"/>
      <c r="DF202" s="982" t="s">
        <v>166</v>
      </c>
      <c r="DG202" s="984"/>
      <c r="DH202" s="982" t="s">
        <v>167</v>
      </c>
      <c r="DI202" s="984"/>
      <c r="DJ202" s="982" t="s">
        <v>166</v>
      </c>
      <c r="DK202" s="984"/>
      <c r="DL202" s="982" t="s">
        <v>167</v>
      </c>
      <c r="DM202" s="984"/>
      <c r="DN202" s="979" t="s">
        <v>166</v>
      </c>
      <c r="DO202" s="981"/>
      <c r="DP202" s="979" t="s">
        <v>167</v>
      </c>
      <c r="DQ202" s="981"/>
      <c r="DR202" s="979" t="s">
        <v>166</v>
      </c>
      <c r="DS202" s="981"/>
      <c r="DT202" s="979" t="s">
        <v>167</v>
      </c>
      <c r="DU202" s="981"/>
      <c r="DV202" s="979" t="s">
        <v>166</v>
      </c>
      <c r="DW202" s="981"/>
      <c r="DX202" s="979" t="s">
        <v>167</v>
      </c>
      <c r="DY202" s="981"/>
      <c r="DZ202" s="982" t="s">
        <v>166</v>
      </c>
      <c r="EA202" s="984"/>
      <c r="EB202" s="982" t="s">
        <v>167</v>
      </c>
      <c r="EC202" s="984"/>
      <c r="ED202" s="982" t="s">
        <v>166</v>
      </c>
      <c r="EE202" s="984"/>
      <c r="EF202" s="982" t="s">
        <v>167</v>
      </c>
      <c r="EG202" s="984"/>
      <c r="EH202" s="982" t="s">
        <v>166</v>
      </c>
      <c r="EI202" s="984"/>
      <c r="EJ202" s="982" t="s">
        <v>167</v>
      </c>
      <c r="EK202" s="984"/>
      <c r="EL202" s="982" t="s">
        <v>166</v>
      </c>
      <c r="EM202" s="984"/>
      <c r="EN202" s="982" t="s">
        <v>167</v>
      </c>
      <c r="EO202" s="984"/>
      <c r="EP202" s="982" t="s">
        <v>166</v>
      </c>
      <c r="EQ202" s="984"/>
      <c r="ER202" s="982" t="s">
        <v>167</v>
      </c>
      <c r="ES202" s="984"/>
      <c r="ET202" s="982" t="s">
        <v>166</v>
      </c>
      <c r="EU202" s="984"/>
      <c r="EV202" s="982" t="s">
        <v>167</v>
      </c>
      <c r="EW202" s="984"/>
      <c r="EX202" s="982" t="s">
        <v>166</v>
      </c>
      <c r="EY202" s="984"/>
      <c r="EZ202" s="982" t="s">
        <v>167</v>
      </c>
      <c r="FA202" s="984"/>
      <c r="FB202" s="982" t="s">
        <v>166</v>
      </c>
      <c r="FC202" s="984"/>
      <c r="FD202" s="982" t="s">
        <v>167</v>
      </c>
      <c r="FE202" s="984"/>
      <c r="FF202" s="982" t="s">
        <v>166</v>
      </c>
      <c r="FG202" s="984"/>
      <c r="FH202" s="982" t="s">
        <v>167</v>
      </c>
      <c r="FI202" s="984"/>
      <c r="FJ202" s="982" t="s">
        <v>166</v>
      </c>
      <c r="FK202" s="984"/>
      <c r="FL202" s="982" t="s">
        <v>167</v>
      </c>
      <c r="FM202" s="984"/>
      <c r="FN202" s="982" t="s">
        <v>166</v>
      </c>
      <c r="FO202" s="984"/>
      <c r="FP202" s="982" t="s">
        <v>167</v>
      </c>
      <c r="FQ202" s="984"/>
      <c r="FR202" s="982" t="s">
        <v>166</v>
      </c>
      <c r="FS202" s="984"/>
      <c r="FT202" s="982" t="s">
        <v>167</v>
      </c>
      <c r="FU202" s="984"/>
      <c r="FV202" s="982" t="s">
        <v>166</v>
      </c>
      <c r="FW202" s="984"/>
      <c r="FX202" s="982" t="s">
        <v>167</v>
      </c>
      <c r="FY202" s="984"/>
      <c r="FZ202" s="991" t="s">
        <v>243</v>
      </c>
      <c r="GA202" s="992"/>
      <c r="GB202" s="992"/>
      <c r="GC202" s="992"/>
      <c r="GD202" s="992"/>
      <c r="GE202" s="992"/>
      <c r="GF202" s="992"/>
      <c r="GG202" s="992"/>
      <c r="GH202" s="992"/>
      <c r="GI202" s="992"/>
      <c r="GJ202" s="992"/>
      <c r="GK202" s="992"/>
      <c r="GL202" s="992"/>
      <c r="GM202" s="992"/>
      <c r="GN202" s="992"/>
      <c r="GO202" s="992"/>
      <c r="GP202" s="992"/>
      <c r="GQ202" s="992"/>
      <c r="GR202" s="992"/>
      <c r="GS202" s="993"/>
    </row>
    <row r="203" spans="1:201" s="6" customFormat="1" x14ac:dyDescent="0.4">
      <c r="A203" s="188"/>
      <c r="B203" s="189" t="s">
        <v>244</v>
      </c>
      <c r="C203" s="226" t="s">
        <v>48</v>
      </c>
      <c r="D203" s="191" t="s">
        <v>244</v>
      </c>
      <c r="E203" s="192" t="s">
        <v>48</v>
      </c>
      <c r="F203" s="191" t="s">
        <v>244</v>
      </c>
      <c r="G203" s="227" t="s">
        <v>48</v>
      </c>
      <c r="H203" s="191" t="s">
        <v>244</v>
      </c>
      <c r="I203" s="192" t="s">
        <v>48</v>
      </c>
      <c r="J203" s="189" t="s">
        <v>244</v>
      </c>
      <c r="K203" s="226" t="s">
        <v>48</v>
      </c>
      <c r="L203" s="191" t="s">
        <v>244</v>
      </c>
      <c r="M203" s="192" t="s">
        <v>48</v>
      </c>
      <c r="N203" s="189" t="s">
        <v>244</v>
      </c>
      <c r="O203" s="226" t="s">
        <v>48</v>
      </c>
      <c r="P203" s="191" t="s">
        <v>244</v>
      </c>
      <c r="Q203" s="192" t="s">
        <v>48</v>
      </c>
      <c r="R203" s="189" t="s">
        <v>244</v>
      </c>
      <c r="S203" s="226" t="s">
        <v>48</v>
      </c>
      <c r="T203" s="191" t="s">
        <v>244</v>
      </c>
      <c r="U203" s="192" t="s">
        <v>48</v>
      </c>
      <c r="V203" s="189" t="s">
        <v>244</v>
      </c>
      <c r="W203" s="226" t="s">
        <v>48</v>
      </c>
      <c r="X203" s="191" t="s">
        <v>244</v>
      </c>
      <c r="Y203" s="192" t="s">
        <v>48</v>
      </c>
      <c r="Z203" s="191" t="s">
        <v>244</v>
      </c>
      <c r="AA203" s="227" t="s">
        <v>48</v>
      </c>
      <c r="AB203" s="191" t="s">
        <v>244</v>
      </c>
      <c r="AC203" s="192" t="s">
        <v>48</v>
      </c>
      <c r="AD203" s="191" t="s">
        <v>244</v>
      </c>
      <c r="AE203" s="227" t="s">
        <v>48</v>
      </c>
      <c r="AF203" s="191" t="s">
        <v>244</v>
      </c>
      <c r="AG203" s="192" t="s">
        <v>48</v>
      </c>
      <c r="AH203" s="189" t="s">
        <v>244</v>
      </c>
      <c r="AI203" s="226" t="s">
        <v>48</v>
      </c>
      <c r="AJ203" s="191" t="s">
        <v>244</v>
      </c>
      <c r="AK203" s="192" t="s">
        <v>48</v>
      </c>
      <c r="AL203" s="189" t="s">
        <v>244</v>
      </c>
      <c r="AM203" s="226" t="s">
        <v>48</v>
      </c>
      <c r="AN203" s="191" t="s">
        <v>244</v>
      </c>
      <c r="AO203" s="192" t="s">
        <v>48</v>
      </c>
      <c r="AP203" s="191" t="s">
        <v>244</v>
      </c>
      <c r="AQ203" s="227" t="s">
        <v>48</v>
      </c>
      <c r="AR203" s="191" t="s">
        <v>244</v>
      </c>
      <c r="AS203" s="192" t="s">
        <v>48</v>
      </c>
      <c r="AT203" s="191" t="s">
        <v>244</v>
      </c>
      <c r="AU203" s="227" t="s">
        <v>48</v>
      </c>
      <c r="AV203" s="191" t="s">
        <v>244</v>
      </c>
      <c r="AW203" s="192" t="s">
        <v>48</v>
      </c>
      <c r="AX203" s="191" t="s">
        <v>244</v>
      </c>
      <c r="AY203" s="227" t="s">
        <v>48</v>
      </c>
      <c r="AZ203" s="191" t="s">
        <v>244</v>
      </c>
      <c r="BA203" s="192" t="s">
        <v>48</v>
      </c>
      <c r="BB203" s="191" t="s">
        <v>244</v>
      </c>
      <c r="BC203" s="227" t="s">
        <v>48</v>
      </c>
      <c r="BD203" s="191" t="s">
        <v>244</v>
      </c>
      <c r="BE203" s="192" t="s">
        <v>48</v>
      </c>
      <c r="BF203" s="191" t="s">
        <v>244</v>
      </c>
      <c r="BG203" s="227" t="s">
        <v>48</v>
      </c>
      <c r="BH203" s="191" t="s">
        <v>244</v>
      </c>
      <c r="BI203" s="192" t="s">
        <v>48</v>
      </c>
      <c r="BJ203" s="191" t="s">
        <v>244</v>
      </c>
      <c r="BK203" s="227" t="s">
        <v>48</v>
      </c>
      <c r="BL203" s="191" t="s">
        <v>244</v>
      </c>
      <c r="BM203" s="192" t="s">
        <v>48</v>
      </c>
      <c r="BN203" s="191" t="s">
        <v>244</v>
      </c>
      <c r="BO203" s="227" t="s">
        <v>48</v>
      </c>
      <c r="BP203" s="191" t="s">
        <v>244</v>
      </c>
      <c r="BQ203" s="192" t="s">
        <v>48</v>
      </c>
      <c r="BR203" s="191" t="s">
        <v>244</v>
      </c>
      <c r="BS203" s="227" t="s">
        <v>48</v>
      </c>
      <c r="BT203" s="191" t="s">
        <v>244</v>
      </c>
      <c r="BU203" s="192" t="s">
        <v>48</v>
      </c>
      <c r="BV203" s="191" t="s">
        <v>244</v>
      </c>
      <c r="BW203" s="227" t="s">
        <v>48</v>
      </c>
      <c r="BX203" s="191" t="s">
        <v>244</v>
      </c>
      <c r="BY203" s="192" t="s">
        <v>48</v>
      </c>
      <c r="BZ203" s="191" t="s">
        <v>244</v>
      </c>
      <c r="CA203" s="227" t="s">
        <v>48</v>
      </c>
      <c r="CB203" s="191" t="s">
        <v>244</v>
      </c>
      <c r="CC203" s="192" t="s">
        <v>48</v>
      </c>
      <c r="CD203" s="191" t="s">
        <v>244</v>
      </c>
      <c r="CE203" s="227" t="s">
        <v>48</v>
      </c>
      <c r="CF203" s="191" t="s">
        <v>244</v>
      </c>
      <c r="CG203" s="192" t="s">
        <v>48</v>
      </c>
      <c r="CH203" s="191" t="s">
        <v>244</v>
      </c>
      <c r="CI203" s="227" t="s">
        <v>48</v>
      </c>
      <c r="CJ203" s="191" t="s">
        <v>244</v>
      </c>
      <c r="CK203" s="192" t="s">
        <v>48</v>
      </c>
      <c r="CL203" s="191" t="s">
        <v>244</v>
      </c>
      <c r="CM203" s="227" t="s">
        <v>48</v>
      </c>
      <c r="CN203" s="191" t="s">
        <v>244</v>
      </c>
      <c r="CO203" s="192" t="s">
        <v>48</v>
      </c>
      <c r="CP203" s="191" t="s">
        <v>244</v>
      </c>
      <c r="CQ203" s="227" t="s">
        <v>48</v>
      </c>
      <c r="CR203" s="191" t="s">
        <v>244</v>
      </c>
      <c r="CS203" s="192" t="s">
        <v>48</v>
      </c>
      <c r="CT203" s="191" t="s">
        <v>244</v>
      </c>
      <c r="CU203" s="227" t="s">
        <v>48</v>
      </c>
      <c r="CV203" s="191" t="s">
        <v>244</v>
      </c>
      <c r="CW203" s="192" t="s">
        <v>48</v>
      </c>
      <c r="CX203" s="191" t="s">
        <v>244</v>
      </c>
      <c r="CY203" s="227" t="s">
        <v>48</v>
      </c>
      <c r="CZ203" s="191" t="s">
        <v>244</v>
      </c>
      <c r="DA203" s="192" t="s">
        <v>48</v>
      </c>
      <c r="DB203" s="191" t="s">
        <v>244</v>
      </c>
      <c r="DC203" s="227" t="s">
        <v>48</v>
      </c>
      <c r="DD203" s="191" t="s">
        <v>244</v>
      </c>
      <c r="DE203" s="192" t="s">
        <v>48</v>
      </c>
      <c r="DF203" s="191" t="s">
        <v>244</v>
      </c>
      <c r="DG203" s="227" t="s">
        <v>48</v>
      </c>
      <c r="DH203" s="191" t="s">
        <v>244</v>
      </c>
      <c r="DI203" s="192" t="s">
        <v>48</v>
      </c>
      <c r="DJ203" s="191" t="s">
        <v>244</v>
      </c>
      <c r="DK203" s="227" t="s">
        <v>48</v>
      </c>
      <c r="DL203" s="191" t="s">
        <v>244</v>
      </c>
      <c r="DM203" s="192" t="s">
        <v>48</v>
      </c>
      <c r="DN203" s="189" t="s">
        <v>244</v>
      </c>
      <c r="DO203" s="226" t="s">
        <v>48</v>
      </c>
      <c r="DP203" s="189" t="s">
        <v>244</v>
      </c>
      <c r="DQ203" s="190" t="s">
        <v>48</v>
      </c>
      <c r="DR203" s="189" t="s">
        <v>244</v>
      </c>
      <c r="DS203" s="226" t="s">
        <v>48</v>
      </c>
      <c r="DT203" s="189" t="s">
        <v>244</v>
      </c>
      <c r="DU203" s="190" t="s">
        <v>48</v>
      </c>
      <c r="DV203" s="189" t="s">
        <v>244</v>
      </c>
      <c r="DW203" s="226" t="s">
        <v>48</v>
      </c>
      <c r="DX203" s="189" t="s">
        <v>244</v>
      </c>
      <c r="DY203" s="190" t="s">
        <v>48</v>
      </c>
      <c r="DZ203" s="191" t="s">
        <v>244</v>
      </c>
      <c r="EA203" s="227" t="s">
        <v>48</v>
      </c>
      <c r="EB203" s="191" t="s">
        <v>244</v>
      </c>
      <c r="EC203" s="192" t="s">
        <v>48</v>
      </c>
      <c r="ED203" s="191" t="s">
        <v>244</v>
      </c>
      <c r="EE203" s="227" t="s">
        <v>48</v>
      </c>
      <c r="EF203" s="191" t="s">
        <v>244</v>
      </c>
      <c r="EG203" s="192" t="s">
        <v>48</v>
      </c>
      <c r="EH203" s="191" t="s">
        <v>244</v>
      </c>
      <c r="EI203" s="227" t="s">
        <v>48</v>
      </c>
      <c r="EJ203" s="191" t="s">
        <v>244</v>
      </c>
      <c r="EK203" s="192" t="s">
        <v>48</v>
      </c>
      <c r="EL203" s="191" t="s">
        <v>244</v>
      </c>
      <c r="EM203" s="227" t="s">
        <v>48</v>
      </c>
      <c r="EN203" s="191" t="s">
        <v>244</v>
      </c>
      <c r="EO203" s="192" t="s">
        <v>48</v>
      </c>
      <c r="EP203" s="191" t="s">
        <v>244</v>
      </c>
      <c r="EQ203" s="227" t="s">
        <v>48</v>
      </c>
      <c r="ER203" s="191" t="s">
        <v>244</v>
      </c>
      <c r="ES203" s="192" t="s">
        <v>48</v>
      </c>
      <c r="ET203" s="191" t="s">
        <v>244</v>
      </c>
      <c r="EU203" s="227" t="s">
        <v>48</v>
      </c>
      <c r="EV203" s="191" t="s">
        <v>244</v>
      </c>
      <c r="EW203" s="192" t="s">
        <v>48</v>
      </c>
      <c r="EX203" s="191" t="s">
        <v>244</v>
      </c>
      <c r="EY203" s="227" t="s">
        <v>48</v>
      </c>
      <c r="EZ203" s="191" t="s">
        <v>244</v>
      </c>
      <c r="FA203" s="192" t="s">
        <v>48</v>
      </c>
      <c r="FB203" s="191" t="s">
        <v>244</v>
      </c>
      <c r="FC203" s="227" t="s">
        <v>48</v>
      </c>
      <c r="FD203" s="191" t="s">
        <v>244</v>
      </c>
      <c r="FE203" s="192" t="s">
        <v>48</v>
      </c>
      <c r="FF203" s="191" t="s">
        <v>244</v>
      </c>
      <c r="FG203" s="227" t="s">
        <v>48</v>
      </c>
      <c r="FH203" s="191" t="s">
        <v>244</v>
      </c>
      <c r="FI203" s="192" t="s">
        <v>48</v>
      </c>
      <c r="FJ203" s="191" t="s">
        <v>244</v>
      </c>
      <c r="FK203" s="227" t="s">
        <v>48</v>
      </c>
      <c r="FL203" s="191" t="s">
        <v>244</v>
      </c>
      <c r="FM203" s="192" t="s">
        <v>48</v>
      </c>
      <c r="FN203" s="191" t="s">
        <v>244</v>
      </c>
      <c r="FO203" s="227" t="s">
        <v>48</v>
      </c>
      <c r="FP203" s="191" t="s">
        <v>244</v>
      </c>
      <c r="FQ203" s="192" t="s">
        <v>48</v>
      </c>
      <c r="FR203" s="191" t="s">
        <v>244</v>
      </c>
      <c r="FS203" s="227" t="s">
        <v>48</v>
      </c>
      <c r="FT203" s="191" t="s">
        <v>244</v>
      </c>
      <c r="FU203" s="192" t="s">
        <v>48</v>
      </c>
      <c r="FV203" s="191" t="s">
        <v>244</v>
      </c>
      <c r="FW203" s="227" t="s">
        <v>48</v>
      </c>
      <c r="FX203" s="191" t="s">
        <v>244</v>
      </c>
      <c r="FY203" s="192" t="s">
        <v>48</v>
      </c>
      <c r="FZ203" s="228" t="s">
        <v>166</v>
      </c>
      <c r="GA203" s="229" t="s">
        <v>167</v>
      </c>
      <c r="GB203" s="228" t="s">
        <v>166</v>
      </c>
      <c r="GC203" s="229" t="s">
        <v>167</v>
      </c>
      <c r="GD203" s="228" t="s">
        <v>166</v>
      </c>
      <c r="GE203" s="229" t="s">
        <v>167</v>
      </c>
      <c r="GF203" s="228" t="s">
        <v>166</v>
      </c>
      <c r="GG203" s="229" t="s">
        <v>167</v>
      </c>
      <c r="GH203" s="228" t="s">
        <v>166</v>
      </c>
      <c r="GI203" s="229" t="s">
        <v>167</v>
      </c>
      <c r="GJ203" s="228" t="s">
        <v>166</v>
      </c>
      <c r="GK203" s="229" t="s">
        <v>167</v>
      </c>
      <c r="GL203" s="228" t="s">
        <v>166</v>
      </c>
      <c r="GM203" s="229" t="s">
        <v>167</v>
      </c>
      <c r="GN203" s="228" t="s">
        <v>166</v>
      </c>
      <c r="GO203" s="229" t="s">
        <v>167</v>
      </c>
      <c r="GP203" s="228" t="s">
        <v>166</v>
      </c>
      <c r="GQ203" s="229" t="s">
        <v>167</v>
      </c>
      <c r="GR203" s="228" t="s">
        <v>166</v>
      </c>
      <c r="GS203" s="229" t="s">
        <v>167</v>
      </c>
    </row>
    <row r="204" spans="1:201" s="6" customFormat="1" x14ac:dyDescent="0.4">
      <c r="A204" s="106" t="s">
        <v>230</v>
      </c>
      <c r="B204" s="164">
        <v>83593.459829775922</v>
      </c>
      <c r="C204" s="159">
        <v>1875127.3388566209</v>
      </c>
      <c r="D204" s="161"/>
      <c r="E204" s="163"/>
      <c r="F204" s="161">
        <v>83593.459829775922</v>
      </c>
      <c r="G204" s="158">
        <v>1875127.3388566209</v>
      </c>
      <c r="H204" s="161"/>
      <c r="I204" s="163"/>
      <c r="J204" s="164">
        <v>398382.90697618684</v>
      </c>
      <c r="K204" s="159">
        <v>2897894.3898189738</v>
      </c>
      <c r="L204" s="161"/>
      <c r="M204" s="163"/>
      <c r="N204" s="164">
        <v>173557.46051062437</v>
      </c>
      <c r="O204" s="159">
        <v>1997143.5527545717</v>
      </c>
      <c r="P204" s="161"/>
      <c r="Q204" s="163"/>
      <c r="R204" s="164">
        <v>59504.884078663366</v>
      </c>
      <c r="S204" s="159">
        <v>2778301.462511166</v>
      </c>
      <c r="T204" s="161"/>
      <c r="U204" s="163"/>
      <c r="V204" s="164">
        <v>120426.21569599191</v>
      </c>
      <c r="W204" s="159">
        <v>4527770.01347192</v>
      </c>
      <c r="X204" s="161"/>
      <c r="Y204" s="163"/>
      <c r="Z204" s="161">
        <v>30822.687370216074</v>
      </c>
      <c r="AA204" s="158">
        <v>1001457.5017675171</v>
      </c>
      <c r="AB204" s="161"/>
      <c r="AC204" s="163"/>
      <c r="AD204" s="161">
        <v>30822.687370216074</v>
      </c>
      <c r="AE204" s="158">
        <v>1001457.5017675171</v>
      </c>
      <c r="AF204" s="161"/>
      <c r="AG204" s="163"/>
      <c r="AH204" s="164">
        <v>30730.568117974402</v>
      </c>
      <c r="AI204" s="159">
        <v>1000000</v>
      </c>
      <c r="AJ204" s="161"/>
      <c r="AK204" s="163"/>
      <c r="AL204" s="164">
        <v>0</v>
      </c>
      <c r="AM204" s="159">
        <v>1038668.4478434058</v>
      </c>
      <c r="AN204" s="161"/>
      <c r="AO204" s="163"/>
      <c r="AP204" s="161">
        <v>393103.169343199</v>
      </c>
      <c r="AQ204" s="158">
        <v>2859803.2940129978</v>
      </c>
      <c r="AR204" s="161"/>
      <c r="AS204" s="163"/>
      <c r="AT204" s="161">
        <v>362068.70860557799</v>
      </c>
      <c r="AU204" s="158">
        <v>2632998.3125525955</v>
      </c>
      <c r="AV204" s="161"/>
      <c r="AW204" s="163"/>
      <c r="AX204" s="161">
        <v>429956.59146912384</v>
      </c>
      <c r="AY204" s="158">
        <v>3126419.3651841744</v>
      </c>
      <c r="AZ204" s="161"/>
      <c r="BA204" s="163"/>
      <c r="BB204" s="161">
        <v>255792.38780439302</v>
      </c>
      <c r="BC204" s="158">
        <v>2943836.9074583757</v>
      </c>
      <c r="BD204" s="161"/>
      <c r="BE204" s="163"/>
      <c r="BF204" s="161">
        <v>255792.38780439302</v>
      </c>
      <c r="BG204" s="158">
        <v>2942595.8357724096</v>
      </c>
      <c r="BH204" s="161"/>
      <c r="BI204" s="163"/>
      <c r="BJ204" s="161">
        <v>158126.20336998839</v>
      </c>
      <c r="BK204" s="158">
        <v>1819601.1833659925</v>
      </c>
      <c r="BL204" s="161"/>
      <c r="BM204" s="163"/>
      <c r="BN204" s="161">
        <v>255792.38780439302</v>
      </c>
      <c r="BO204" s="158">
        <v>2942595.8357724096</v>
      </c>
      <c r="BP204" s="161"/>
      <c r="BQ204" s="163"/>
      <c r="BR204" s="161">
        <v>59550.692303512231</v>
      </c>
      <c r="BS204" s="158">
        <v>2780438.2146479185</v>
      </c>
      <c r="BT204" s="161"/>
      <c r="BU204" s="163"/>
      <c r="BV204" s="161">
        <v>54969.86981862667</v>
      </c>
      <c r="BW204" s="158">
        <v>2566763.0009727045</v>
      </c>
      <c r="BX204" s="161"/>
      <c r="BY204" s="163"/>
      <c r="BZ204" s="161">
        <v>146987.94413557855</v>
      </c>
      <c r="CA204" s="158">
        <v>4548225.6657608273</v>
      </c>
      <c r="CB204" s="161"/>
      <c r="CC204" s="163"/>
      <c r="CD204" s="161">
        <v>182233.53815128459</v>
      </c>
      <c r="CE204" s="158">
        <v>4548225.6657608273</v>
      </c>
      <c r="CF204" s="161"/>
      <c r="CG204" s="163"/>
      <c r="CH204" s="161">
        <v>1365404.5043910153</v>
      </c>
      <c r="CI204" s="158">
        <v>4548225.6657608273</v>
      </c>
      <c r="CJ204" s="161"/>
      <c r="CK204" s="163"/>
      <c r="CL204" s="161">
        <v>1323226.6373181611</v>
      </c>
      <c r="CM204" s="158">
        <v>4548225.6657608273</v>
      </c>
      <c r="CN204" s="161"/>
      <c r="CO204" s="163"/>
      <c r="CP204" s="161">
        <v>120970.58332093613</v>
      </c>
      <c r="CQ204" s="158">
        <v>4548225.6657608273</v>
      </c>
      <c r="CR204" s="161"/>
      <c r="CS204" s="163"/>
      <c r="CT204" s="161">
        <v>80843.369274568191</v>
      </c>
      <c r="CU204" s="158">
        <v>2502660.4368701405</v>
      </c>
      <c r="CV204" s="161"/>
      <c r="CW204" s="163"/>
      <c r="CX204" s="161">
        <v>100228.44598320653</v>
      </c>
      <c r="CY204" s="158">
        <v>2502660.4368701405</v>
      </c>
      <c r="CZ204" s="161"/>
      <c r="DA204" s="163"/>
      <c r="DB204" s="161">
        <v>750972.47741505818</v>
      </c>
      <c r="DC204" s="158">
        <v>2502660.4368701405</v>
      </c>
      <c r="DD204" s="161"/>
      <c r="DE204" s="163"/>
      <c r="DF204" s="161">
        <v>727774.65052498842</v>
      </c>
      <c r="DG204" s="158">
        <v>2502660.4368701405</v>
      </c>
      <c r="DH204" s="161"/>
      <c r="DI204" s="163"/>
      <c r="DJ204" s="161">
        <v>66533.820826514857</v>
      </c>
      <c r="DK204" s="158">
        <v>2502660.4368701405</v>
      </c>
      <c r="DL204" s="161"/>
      <c r="DM204" s="163"/>
      <c r="DN204" s="164">
        <v>30822.687370216077</v>
      </c>
      <c r="DO204" s="159">
        <v>1001457.5017675171</v>
      </c>
      <c r="DP204" s="164"/>
      <c r="DQ204" s="165"/>
      <c r="DR204" s="164">
        <v>30822.687370216077</v>
      </c>
      <c r="DS204" s="159">
        <v>1001173.1005203961</v>
      </c>
      <c r="DT204" s="164"/>
      <c r="DU204" s="165"/>
      <c r="DV204" s="164">
        <v>0</v>
      </c>
      <c r="DW204" s="159">
        <v>1005188.2940648153</v>
      </c>
      <c r="DX204" s="164"/>
      <c r="DY204" s="165"/>
      <c r="DZ204" s="161">
        <v>0</v>
      </c>
      <c r="EA204" s="158">
        <v>1026777.6849727387</v>
      </c>
      <c r="EB204" s="161"/>
      <c r="EC204" s="163"/>
      <c r="ED204" s="161">
        <v>0</v>
      </c>
      <c r="EE204" s="158">
        <v>1246954.9990777259</v>
      </c>
      <c r="EF204" s="161"/>
      <c r="EG204" s="163"/>
      <c r="EH204" s="161">
        <v>0</v>
      </c>
      <c r="EI204" s="158">
        <v>1014469.6531896031</v>
      </c>
      <c r="EJ204" s="161"/>
      <c r="EK204" s="163"/>
      <c r="EL204" s="161">
        <v>0</v>
      </c>
      <c r="EM204" s="158">
        <v>1073227.1347036753</v>
      </c>
      <c r="EN204" s="161"/>
      <c r="EO204" s="163"/>
      <c r="EP204" s="161">
        <v>0</v>
      </c>
      <c r="EQ204" s="158">
        <v>1065972.4253616647</v>
      </c>
      <c r="ER204" s="161"/>
      <c r="ES204" s="163"/>
      <c r="ET204" s="161">
        <v>175225.43679763822</v>
      </c>
      <c r="EU204" s="230">
        <v>2016213.2227397291</v>
      </c>
      <c r="EV204" s="161"/>
      <c r="EW204" s="163"/>
      <c r="EX204" s="161">
        <v>175517.0385071944</v>
      </c>
      <c r="EY204" s="230">
        <v>2019566.1453747288</v>
      </c>
      <c r="EZ204" s="161"/>
      <c r="FA204" s="163"/>
      <c r="FB204" s="161">
        <v>127708.38745006404</v>
      </c>
      <c r="FC204" s="230">
        <v>1469848.1463882858</v>
      </c>
      <c r="FD204" s="161"/>
      <c r="FE204" s="163"/>
      <c r="FF204" s="161">
        <v>164714.79517707127</v>
      </c>
      <c r="FG204" s="230">
        <v>1896599.8308095341</v>
      </c>
      <c r="FH204" s="161"/>
      <c r="FI204" s="163"/>
      <c r="FJ204" s="161">
        <v>132172.35843995991</v>
      </c>
      <c r="FK204" s="230">
        <v>1521176.2040899494</v>
      </c>
      <c r="FL204" s="161"/>
      <c r="FM204" s="163"/>
      <c r="FN204" s="161">
        <v>78419.60827578044</v>
      </c>
      <c r="FO204" s="230">
        <v>3660590.1290950868</v>
      </c>
      <c r="FP204" s="161"/>
      <c r="FQ204" s="163"/>
      <c r="FR204" s="161">
        <v>88258.757157006185</v>
      </c>
      <c r="FS204" s="230">
        <v>3458022.4998452789</v>
      </c>
      <c r="FT204" s="161"/>
      <c r="FU204" s="163"/>
      <c r="FV204" s="161">
        <v>45710.552727642644</v>
      </c>
      <c r="FW204" s="230">
        <v>2134856.5989170489</v>
      </c>
      <c r="FX204" s="161"/>
      <c r="FY204" s="163"/>
      <c r="FZ204" s="197">
        <v>2579682.7646424551</v>
      </c>
      <c r="GA204" s="198"/>
      <c r="GB204" s="197">
        <v>2192380.6921898271</v>
      </c>
      <c r="GC204" s="198"/>
      <c r="GD204" s="197">
        <v>3146316.7489108643</v>
      </c>
      <c r="GE204" s="198"/>
      <c r="GF204" s="197">
        <v>2141436.6756857717</v>
      </c>
      <c r="GG204" s="198"/>
      <c r="GH204" s="197">
        <v>1698231.6737537964</v>
      </c>
      <c r="GI204" s="198"/>
      <c r="GJ204" s="197">
        <v>2123564.1792935608</v>
      </c>
      <c r="GK204" s="198"/>
      <c r="GL204" s="197">
        <v>2134528.4841526579</v>
      </c>
      <c r="GM204" s="198"/>
      <c r="GN204" s="197">
        <v>2181966.4883893123</v>
      </c>
      <c r="GO204" s="198"/>
      <c r="GP204" s="197">
        <v>2141703.975897884</v>
      </c>
      <c r="GQ204" s="198"/>
      <c r="GR204" s="197">
        <v>1701127.9669439537</v>
      </c>
      <c r="GS204" s="198"/>
    </row>
    <row r="205" spans="1:201" s="6" customFormat="1" x14ac:dyDescent="0.4">
      <c r="A205" s="106" t="s">
        <v>231</v>
      </c>
      <c r="B205" s="164">
        <v>81633.010225330028</v>
      </c>
      <c r="C205" s="159">
        <v>1490078.6048838615</v>
      </c>
      <c r="D205" s="161"/>
      <c r="E205" s="163"/>
      <c r="F205" s="161">
        <v>81633.010225330028</v>
      </c>
      <c r="G205" s="158">
        <v>1490078.6048838615</v>
      </c>
      <c r="H205" s="161"/>
      <c r="I205" s="163"/>
      <c r="J205" s="164">
        <v>384514.01009987557</v>
      </c>
      <c r="K205" s="159">
        <v>2897640.268153083</v>
      </c>
      <c r="L205" s="161"/>
      <c r="M205" s="163"/>
      <c r="N205" s="164">
        <v>172395.90034861182</v>
      </c>
      <c r="O205" s="159">
        <v>1996984.9210363312</v>
      </c>
      <c r="P205" s="161"/>
      <c r="Q205" s="163"/>
      <c r="R205" s="164">
        <v>57459.049122211138</v>
      </c>
      <c r="S205" s="159">
        <v>2778015.5108627249</v>
      </c>
      <c r="T205" s="161"/>
      <c r="U205" s="163"/>
      <c r="V205" s="164">
        <v>119858.79052800662</v>
      </c>
      <c r="W205" s="159">
        <v>2441.4156635002546</v>
      </c>
      <c r="X205" s="161"/>
      <c r="Y205" s="163"/>
      <c r="Z205" s="161">
        <v>26290.979646099138</v>
      </c>
      <c r="AA205" s="158">
        <v>1317.77072336887</v>
      </c>
      <c r="AB205" s="161"/>
      <c r="AC205" s="163"/>
      <c r="AD205" s="161">
        <v>26290.979646099138</v>
      </c>
      <c r="AE205" s="158">
        <v>1317.77072336887</v>
      </c>
      <c r="AF205" s="161"/>
      <c r="AG205" s="163"/>
      <c r="AH205" s="164">
        <v>26041.022147484338</v>
      </c>
      <c r="AI205" s="159">
        <v>1317.77072336887</v>
      </c>
      <c r="AJ205" s="161"/>
      <c r="AK205" s="163"/>
      <c r="AL205" s="164">
        <v>0</v>
      </c>
      <c r="AM205" s="159">
        <v>32438.654882057926</v>
      </c>
      <c r="AN205" s="161"/>
      <c r="AO205" s="163"/>
      <c r="AP205" s="161">
        <v>379418.07587683236</v>
      </c>
      <c r="AQ205" s="158">
        <v>2859517.3423645566</v>
      </c>
      <c r="AR205" s="161"/>
      <c r="AS205" s="163"/>
      <c r="AT205" s="161">
        <v>349464.0172549772</v>
      </c>
      <c r="AU205" s="158">
        <v>2632851.9660907779</v>
      </c>
      <c r="AV205" s="161"/>
      <c r="AW205" s="163"/>
      <c r="AX205" s="161">
        <v>414988.52049028542</v>
      </c>
      <c r="AY205" s="158">
        <v>3126273.0187223568</v>
      </c>
      <c r="AZ205" s="161"/>
      <c r="BA205" s="163"/>
      <c r="BB205" s="161">
        <v>254080.45766583548</v>
      </c>
      <c r="BC205" s="158">
        <v>2943550.9558099345</v>
      </c>
      <c r="BD205" s="161"/>
      <c r="BE205" s="163"/>
      <c r="BF205" s="161">
        <v>254080.45766583548</v>
      </c>
      <c r="BG205" s="158">
        <v>2942449.4893105919</v>
      </c>
      <c r="BH205" s="161"/>
      <c r="BI205" s="163"/>
      <c r="BJ205" s="161">
        <v>157067.91928433467</v>
      </c>
      <c r="BK205" s="158">
        <v>1819454.8369041749</v>
      </c>
      <c r="BL205" s="161"/>
      <c r="BM205" s="163"/>
      <c r="BN205" s="161">
        <v>254080.45766583548</v>
      </c>
      <c r="BO205" s="158">
        <v>2942449.4893105919</v>
      </c>
      <c r="BP205" s="161"/>
      <c r="BQ205" s="163"/>
      <c r="BR205" s="161">
        <v>57503.282416377588</v>
      </c>
      <c r="BS205" s="158">
        <v>2780152.2629994773</v>
      </c>
      <c r="BT205" s="161"/>
      <c r="BU205" s="163"/>
      <c r="BV205" s="161">
        <v>53079.952999733156</v>
      </c>
      <c r="BW205" s="158">
        <v>2566477.0493242634</v>
      </c>
      <c r="BX205" s="161"/>
      <c r="BY205" s="163"/>
      <c r="BZ205" s="161">
        <v>145672.15129742306</v>
      </c>
      <c r="CA205" s="158">
        <v>2442.091728568952</v>
      </c>
      <c r="CB205" s="161"/>
      <c r="CC205" s="163"/>
      <c r="CD205" s="161">
        <v>180652.51468049621</v>
      </c>
      <c r="CE205" s="158">
        <v>2442.091728568952</v>
      </c>
      <c r="CF205" s="161"/>
      <c r="CG205" s="163"/>
      <c r="CH205" s="161">
        <v>185613.24549488002</v>
      </c>
      <c r="CI205" s="158">
        <v>2442.091728568952</v>
      </c>
      <c r="CJ205" s="161"/>
      <c r="CK205" s="163"/>
      <c r="CL205" s="161">
        <v>144374.58123464466</v>
      </c>
      <c r="CM205" s="158">
        <v>2442.091728568952</v>
      </c>
      <c r="CN205" s="161"/>
      <c r="CO205" s="163"/>
      <c r="CP205" s="161">
        <v>120400.59319739492</v>
      </c>
      <c r="CQ205" s="158">
        <v>2442.091728568952</v>
      </c>
      <c r="CR205" s="161"/>
      <c r="CS205" s="163"/>
      <c r="CT205" s="161">
        <v>80119.68321358267</v>
      </c>
      <c r="CU205" s="158">
        <v>2374.4852216991835</v>
      </c>
      <c r="CV205" s="161"/>
      <c r="CW205" s="163"/>
      <c r="CX205" s="161">
        <v>99358.883074272904</v>
      </c>
      <c r="CY205" s="158">
        <v>2374.4852216991835</v>
      </c>
      <c r="CZ205" s="161"/>
      <c r="DA205" s="163"/>
      <c r="DB205" s="161">
        <v>102087.28502218402</v>
      </c>
      <c r="DC205" s="158">
        <v>2374.4852216991835</v>
      </c>
      <c r="DD205" s="161"/>
      <c r="DE205" s="163"/>
      <c r="DF205" s="161">
        <v>79406.019679054545</v>
      </c>
      <c r="DG205" s="158">
        <v>2374.4852216991835</v>
      </c>
      <c r="DH205" s="161"/>
      <c r="DI205" s="163"/>
      <c r="DJ205" s="161">
        <v>66220.326258567191</v>
      </c>
      <c r="DK205" s="158">
        <v>2374.4852216991835</v>
      </c>
      <c r="DL205" s="161"/>
      <c r="DM205" s="163"/>
      <c r="DN205" s="164">
        <v>26290.979646099138</v>
      </c>
      <c r="DO205" s="159">
        <v>1317.77072336887</v>
      </c>
      <c r="DP205" s="164"/>
      <c r="DQ205" s="165"/>
      <c r="DR205" s="164">
        <v>26290.979646099138</v>
      </c>
      <c r="DS205" s="159">
        <v>1054.1433998925472</v>
      </c>
      <c r="DT205" s="164"/>
      <c r="DU205" s="165"/>
      <c r="DV205" s="164">
        <v>0</v>
      </c>
      <c r="DW205" s="159">
        <v>4923.8668061905773</v>
      </c>
      <c r="DX205" s="164"/>
      <c r="DY205" s="165"/>
      <c r="DZ205" s="161">
        <v>0</v>
      </c>
      <c r="EA205" s="158">
        <v>23746.59761262585</v>
      </c>
      <c r="EB205" s="161"/>
      <c r="EC205" s="163"/>
      <c r="ED205" s="161">
        <v>0</v>
      </c>
      <c r="EE205" s="158">
        <v>199201.2387098904</v>
      </c>
      <c r="EF205" s="161"/>
      <c r="EG205" s="163"/>
      <c r="EH205" s="161">
        <v>0</v>
      </c>
      <c r="EI205" s="158">
        <v>13309.21614545255</v>
      </c>
      <c r="EJ205" s="161"/>
      <c r="EK205" s="163"/>
      <c r="EL205" s="161">
        <v>0</v>
      </c>
      <c r="EM205" s="158">
        <v>69022.659286442286</v>
      </c>
      <c r="EN205" s="161"/>
      <c r="EO205" s="163"/>
      <c r="EP205" s="161">
        <v>0</v>
      </c>
      <c r="EQ205" s="158">
        <v>58637.289527480498</v>
      </c>
      <c r="ER205" s="161"/>
      <c r="ES205" s="163"/>
      <c r="ET205" s="161">
        <v>174052.71344621002</v>
      </c>
      <c r="EU205" s="230">
        <v>2016066.8762779115</v>
      </c>
      <c r="EV205" s="161"/>
      <c r="EW205" s="163"/>
      <c r="EX205" s="161">
        <v>174342.36356620045</v>
      </c>
      <c r="EY205" s="230">
        <v>2019419.7989129112</v>
      </c>
      <c r="EZ205" s="161"/>
      <c r="FA205" s="163"/>
      <c r="FB205" s="161">
        <v>126853.67930452872</v>
      </c>
      <c r="FC205" s="230">
        <v>1469701.7999264682</v>
      </c>
      <c r="FD205" s="161"/>
      <c r="FE205" s="163"/>
      <c r="FF205" s="161">
        <v>163612.41592118194</v>
      </c>
      <c r="FG205" s="230">
        <v>1896313.8791610929</v>
      </c>
      <c r="FH205" s="161"/>
      <c r="FI205" s="163"/>
      <c r="FJ205" s="161">
        <v>131287.77447778732</v>
      </c>
      <c r="FK205" s="230">
        <v>1521029.8576281318</v>
      </c>
      <c r="FL205" s="161"/>
      <c r="FM205" s="163"/>
      <c r="FN205" s="161">
        <v>75723.466969634959</v>
      </c>
      <c r="FO205" s="230">
        <v>3660304.1774466457</v>
      </c>
      <c r="FP205" s="161"/>
      <c r="FQ205" s="163"/>
      <c r="FR205" s="161">
        <v>85745.468452540561</v>
      </c>
      <c r="FS205" s="230">
        <v>3457736.5481968378</v>
      </c>
      <c r="FT205" s="161"/>
      <c r="FU205" s="163"/>
      <c r="FV205" s="161">
        <v>44138.980106387906</v>
      </c>
      <c r="FW205" s="230">
        <v>2134570.6472686077</v>
      </c>
      <c r="FX205" s="161"/>
      <c r="FY205" s="163"/>
      <c r="FZ205" s="197">
        <v>2285754.4922682284</v>
      </c>
      <c r="GA205" s="198"/>
      <c r="GB205" s="197">
        <v>2015886.5910671635</v>
      </c>
      <c r="GC205" s="198"/>
      <c r="GD205" s="197">
        <v>2852303.0747965854</v>
      </c>
      <c r="GE205" s="198"/>
      <c r="GF205" s="197">
        <v>1706485.3008371205</v>
      </c>
      <c r="GG205" s="198"/>
      <c r="GH205" s="197">
        <v>1094809.198038423</v>
      </c>
      <c r="GI205" s="198"/>
      <c r="GJ205" s="197">
        <v>1767941.2469109371</v>
      </c>
      <c r="GK205" s="198"/>
      <c r="GL205" s="197">
        <v>1777745.6885935601</v>
      </c>
      <c r="GM205" s="198"/>
      <c r="GN205" s="197">
        <v>1826504.2388843428</v>
      </c>
      <c r="GO205" s="198"/>
      <c r="GP205" s="197">
        <v>1877588.5325986119</v>
      </c>
      <c r="GQ205" s="198"/>
      <c r="GR205" s="197">
        <v>1119643.2414260122</v>
      </c>
      <c r="GS205" s="198"/>
    </row>
    <row r="206" spans="1:201" s="6" customFormat="1" x14ac:dyDescent="0.4">
      <c r="A206" s="106" t="s">
        <v>49</v>
      </c>
      <c r="B206" s="164">
        <v>4616.9283250718436</v>
      </c>
      <c r="C206" s="159">
        <v>807612.78709634091</v>
      </c>
      <c r="D206" s="161"/>
      <c r="E206" s="163"/>
      <c r="F206" s="161">
        <v>4616.9283250718436</v>
      </c>
      <c r="G206" s="158">
        <v>807612.78709634091</v>
      </c>
      <c r="H206" s="161"/>
      <c r="I206" s="163"/>
      <c r="J206" s="164">
        <v>28264.373981701061</v>
      </c>
      <c r="K206" s="159">
        <v>1473.5635588008438</v>
      </c>
      <c r="L206" s="161"/>
      <c r="M206" s="163"/>
      <c r="N206" s="164">
        <v>2435.6117625229508</v>
      </c>
      <c r="O206" s="159">
        <v>957.03737716655667</v>
      </c>
      <c r="P206" s="161"/>
      <c r="Q206" s="163"/>
      <c r="R206" s="164">
        <v>6043.8712808071696</v>
      </c>
      <c r="S206" s="159">
        <v>2777286.7645937046</v>
      </c>
      <c r="T206" s="161"/>
      <c r="U206" s="163"/>
      <c r="V206" s="164">
        <v>1161.2705366067596</v>
      </c>
      <c r="W206" s="159">
        <v>1671.2538956037747</v>
      </c>
      <c r="X206" s="161"/>
      <c r="Y206" s="163"/>
      <c r="Z206" s="161">
        <v>9510.113140622394</v>
      </c>
      <c r="AA206" s="158">
        <v>908.88194317077523</v>
      </c>
      <c r="AB206" s="161"/>
      <c r="AC206" s="163"/>
      <c r="AD206" s="161">
        <v>9510.113140622394</v>
      </c>
      <c r="AE206" s="158">
        <v>908.88194317077523</v>
      </c>
      <c r="AF206" s="161"/>
      <c r="AG206" s="163"/>
      <c r="AH206" s="164">
        <v>9841.4971739839057</v>
      </c>
      <c r="AI206" s="159">
        <v>908.88194317077523</v>
      </c>
      <c r="AJ206" s="161"/>
      <c r="AK206" s="163"/>
      <c r="AL206" s="164">
        <v>0</v>
      </c>
      <c r="AM206" s="159">
        <v>16237.633241014461</v>
      </c>
      <c r="AN206" s="161"/>
      <c r="AO206" s="163"/>
      <c r="AP206" s="161">
        <v>27889.78843505523</v>
      </c>
      <c r="AQ206" s="158">
        <v>1645.7389526789395</v>
      </c>
      <c r="AR206" s="161"/>
      <c r="AS206" s="163"/>
      <c r="AT206" s="161">
        <v>25687.963032287713</v>
      </c>
      <c r="AU206" s="158">
        <v>890.58371637150219</v>
      </c>
      <c r="AV206" s="161"/>
      <c r="AW206" s="163"/>
      <c r="AX206" s="161">
        <v>30504.456100841657</v>
      </c>
      <c r="AY206" s="158">
        <v>890.58371637150219</v>
      </c>
      <c r="AZ206" s="161"/>
      <c r="BA206" s="163"/>
      <c r="BB206" s="161">
        <v>3589.6523645094126</v>
      </c>
      <c r="BC206" s="158">
        <v>1645.7389526789395</v>
      </c>
      <c r="BD206" s="161"/>
      <c r="BE206" s="163"/>
      <c r="BF206" s="161">
        <v>3589.6523645094126</v>
      </c>
      <c r="BG206" s="158">
        <v>890.58371637150219</v>
      </c>
      <c r="BH206" s="161"/>
      <c r="BI206" s="163"/>
      <c r="BJ206" s="161">
        <v>2219.0578253330914</v>
      </c>
      <c r="BK206" s="158">
        <v>890.58371637150219</v>
      </c>
      <c r="BL206" s="161"/>
      <c r="BM206" s="163"/>
      <c r="BN206" s="161">
        <v>3589.6523645094126</v>
      </c>
      <c r="BO206" s="158">
        <v>890.58371637150219</v>
      </c>
      <c r="BP206" s="161"/>
      <c r="BQ206" s="163"/>
      <c r="BR206" s="161">
        <v>6048.5239915699167</v>
      </c>
      <c r="BS206" s="158">
        <v>2779423.5167304571</v>
      </c>
      <c r="BT206" s="161"/>
      <c r="BU206" s="163"/>
      <c r="BV206" s="161">
        <v>5583.2529152953075</v>
      </c>
      <c r="BW206" s="158">
        <v>2565748.3030552431</v>
      </c>
      <c r="BX206" s="161"/>
      <c r="BY206" s="163"/>
      <c r="BZ206" s="161">
        <v>2732.1339555086861</v>
      </c>
      <c r="CA206" s="158">
        <v>1671.511622299985</v>
      </c>
      <c r="CB206" s="161"/>
      <c r="CC206" s="163"/>
      <c r="CD206" s="161">
        <v>3307.2852716348953</v>
      </c>
      <c r="CE206" s="158">
        <v>1671.511622299985</v>
      </c>
      <c r="CF206" s="161"/>
      <c r="CG206" s="163"/>
      <c r="CH206" s="161">
        <v>7892.4060180552815</v>
      </c>
      <c r="CI206" s="158">
        <v>1671.511622299985</v>
      </c>
      <c r="CJ206" s="161"/>
      <c r="CK206" s="163"/>
      <c r="CL206" s="161">
        <v>5926.2461233058521</v>
      </c>
      <c r="CM206" s="158">
        <v>1671.511622299985</v>
      </c>
      <c r="CN206" s="161"/>
      <c r="CO206" s="163"/>
      <c r="CP206" s="161">
        <v>1166.51987604898</v>
      </c>
      <c r="CQ206" s="158">
        <v>1671.511622299985</v>
      </c>
      <c r="CR206" s="161"/>
      <c r="CS206" s="163"/>
      <c r="CT206" s="161">
        <v>1502.6736755297773</v>
      </c>
      <c r="CU206" s="158">
        <v>1645.7389526789395</v>
      </c>
      <c r="CV206" s="161"/>
      <c r="CW206" s="163"/>
      <c r="CX206" s="161">
        <v>1819.0068993991922</v>
      </c>
      <c r="CY206" s="158">
        <v>1645.7389526789395</v>
      </c>
      <c r="CZ206" s="161"/>
      <c r="DA206" s="163"/>
      <c r="DB206" s="161">
        <v>4340.8233099304043</v>
      </c>
      <c r="DC206" s="158">
        <v>1645.7389526789395</v>
      </c>
      <c r="DD206" s="161"/>
      <c r="DE206" s="163"/>
      <c r="DF206" s="161">
        <v>3259.4353678182183</v>
      </c>
      <c r="DG206" s="158">
        <v>1645.7389526789395</v>
      </c>
      <c r="DH206" s="161"/>
      <c r="DI206" s="163"/>
      <c r="DJ206" s="161">
        <v>641.58593182693892</v>
      </c>
      <c r="DK206" s="158">
        <v>1645.7389526789395</v>
      </c>
      <c r="DL206" s="161"/>
      <c r="DM206" s="163"/>
      <c r="DN206" s="164">
        <v>9510.113140622394</v>
      </c>
      <c r="DO206" s="159">
        <v>908.88194317077523</v>
      </c>
      <c r="DP206" s="164"/>
      <c r="DQ206" s="165"/>
      <c r="DR206" s="164">
        <v>9510.113140622394</v>
      </c>
      <c r="DS206" s="159">
        <v>698.01768675721712</v>
      </c>
      <c r="DT206" s="164"/>
      <c r="DU206" s="165"/>
      <c r="DV206" s="164">
        <v>0</v>
      </c>
      <c r="DW206" s="159">
        <v>1076.1712172175082</v>
      </c>
      <c r="DX206" s="164"/>
      <c r="DY206" s="165"/>
      <c r="DZ206" s="161">
        <v>0</v>
      </c>
      <c r="EA206" s="158">
        <v>12936.344821024468</v>
      </c>
      <c r="EB206" s="161"/>
      <c r="EC206" s="163"/>
      <c r="ED206" s="161">
        <v>0</v>
      </c>
      <c r="EE206" s="158">
        <v>101174.99260003133</v>
      </c>
      <c r="EF206" s="161"/>
      <c r="EG206" s="163"/>
      <c r="EH206" s="161">
        <v>0</v>
      </c>
      <c r="EI206" s="158">
        <v>7257.5322321405629</v>
      </c>
      <c r="EJ206" s="161"/>
      <c r="EK206" s="163"/>
      <c r="EL206" s="161">
        <v>0</v>
      </c>
      <c r="EM206" s="158">
        <v>18363.139937402084</v>
      </c>
      <c r="EN206" s="161"/>
      <c r="EO206" s="163"/>
      <c r="EP206" s="161">
        <v>0</v>
      </c>
      <c r="EQ206" s="158">
        <v>30778.797978393053</v>
      </c>
      <c r="ER206" s="161"/>
      <c r="ES206" s="163"/>
      <c r="ET206" s="161">
        <v>2459.0192418229353</v>
      </c>
      <c r="EU206" s="158">
        <v>890.58371637150219</v>
      </c>
      <c r="EV206" s="161"/>
      <c r="EW206" s="163"/>
      <c r="EX206" s="161">
        <v>2463.1114228889478</v>
      </c>
      <c r="EY206" s="158">
        <v>890.58371637150219</v>
      </c>
      <c r="EZ206" s="161"/>
      <c r="FA206" s="163"/>
      <c r="FB206" s="161">
        <v>1792.1906078314248</v>
      </c>
      <c r="FC206" s="158">
        <v>890.58371637150219</v>
      </c>
      <c r="FD206" s="161"/>
      <c r="FE206" s="163"/>
      <c r="FF206" s="161">
        <v>2311.5185680553036</v>
      </c>
      <c r="FG206" s="158">
        <v>1645.7389526789395</v>
      </c>
      <c r="FH206" s="161"/>
      <c r="FI206" s="163"/>
      <c r="FJ206" s="161">
        <v>1854.8355682875385</v>
      </c>
      <c r="FK206" s="158">
        <v>890.58371637150219</v>
      </c>
      <c r="FL206" s="161"/>
      <c r="FM206" s="163"/>
      <c r="FN206" s="161">
        <v>7965.0271679141797</v>
      </c>
      <c r="FO206" s="158">
        <v>3659575.4251480103</v>
      </c>
      <c r="FP206" s="161"/>
      <c r="FQ206" s="163"/>
      <c r="FR206" s="161">
        <v>7316.8374206004164</v>
      </c>
      <c r="FS206" s="158">
        <v>3240594.0606529694</v>
      </c>
      <c r="FT206" s="161"/>
      <c r="FU206" s="163"/>
      <c r="FV206" s="161">
        <v>4642.7902707146486</v>
      </c>
      <c r="FW206" s="158">
        <v>2133841.9009995875</v>
      </c>
      <c r="FX206" s="161"/>
      <c r="FY206" s="163"/>
      <c r="FZ206" s="197">
        <v>334854.80363160942</v>
      </c>
      <c r="GA206" s="198"/>
      <c r="GB206" s="197">
        <v>479965.46397426078</v>
      </c>
      <c r="GC206" s="198"/>
      <c r="GD206" s="197">
        <v>643603.20675785886</v>
      </c>
      <c r="GE206" s="198"/>
      <c r="GF206" s="197">
        <v>1391442.4131895343</v>
      </c>
      <c r="GG206" s="198"/>
      <c r="GH206" s="197">
        <v>86126.22400797061</v>
      </c>
      <c r="GI206" s="198"/>
      <c r="GJ206" s="197">
        <v>1112461.6257452972</v>
      </c>
      <c r="GK206" s="198"/>
      <c r="GL206" s="197">
        <v>886274.34295839444</v>
      </c>
      <c r="GM206" s="198"/>
      <c r="GN206" s="197">
        <v>998434.51134997304</v>
      </c>
      <c r="GO206" s="198"/>
      <c r="GP206" s="197">
        <v>703474.79070699913</v>
      </c>
      <c r="GQ206" s="198"/>
      <c r="GR206" s="197">
        <v>549931.28282624576</v>
      </c>
      <c r="GS206" s="198"/>
    </row>
    <row r="207" spans="1:201" s="6" customFormat="1" x14ac:dyDescent="0.4">
      <c r="A207" s="106" t="s">
        <v>232</v>
      </c>
      <c r="B207" s="164">
        <v>60469.109043969293</v>
      </c>
      <c r="C207" s="159">
        <v>670025.78290638712</v>
      </c>
      <c r="D207" s="161"/>
      <c r="E207" s="163"/>
      <c r="F207" s="161">
        <v>60469.109043969293</v>
      </c>
      <c r="G207" s="158">
        <v>670025.78290638712</v>
      </c>
      <c r="H207" s="161"/>
      <c r="I207" s="163"/>
      <c r="J207" s="164">
        <v>229697.79569092346</v>
      </c>
      <c r="K207" s="159">
        <v>615.7134619760327</v>
      </c>
      <c r="L207" s="161"/>
      <c r="M207" s="163"/>
      <c r="N207" s="164">
        <v>162003.40857711658</v>
      </c>
      <c r="O207" s="159">
        <v>1996010.3202878537</v>
      </c>
      <c r="P207" s="161"/>
      <c r="Q207" s="163"/>
      <c r="R207" s="164">
        <v>8629.3625620070816</v>
      </c>
      <c r="S207" s="159">
        <v>689.16894069381908</v>
      </c>
      <c r="T207" s="161"/>
      <c r="U207" s="163"/>
      <c r="V207" s="164">
        <v>12532.768181914842</v>
      </c>
      <c r="W207" s="159">
        <v>719.27790878669214</v>
      </c>
      <c r="X207" s="161"/>
      <c r="Y207" s="163"/>
      <c r="Z207" s="161">
        <v>13786.334507225505</v>
      </c>
      <c r="AA207" s="158">
        <v>375.26830784166242</v>
      </c>
      <c r="AB207" s="161"/>
      <c r="AC207" s="163"/>
      <c r="AD207" s="161">
        <v>13786.334507225505</v>
      </c>
      <c r="AE207" s="158">
        <v>375.26830784166242</v>
      </c>
      <c r="AF207" s="161"/>
      <c r="AG207" s="163"/>
      <c r="AH207" s="164">
        <v>13635.61496301608</v>
      </c>
      <c r="AI207" s="159">
        <v>375.26830784166242</v>
      </c>
      <c r="AJ207" s="161"/>
      <c r="AK207" s="163"/>
      <c r="AL207" s="164">
        <v>0</v>
      </c>
      <c r="AM207" s="159">
        <v>13401.580627534262</v>
      </c>
      <c r="AN207" s="161"/>
      <c r="AO207" s="163"/>
      <c r="AP207" s="161">
        <v>226653.62869759352</v>
      </c>
      <c r="AQ207" s="158">
        <v>689.16894069360569</v>
      </c>
      <c r="AR207" s="161"/>
      <c r="AS207" s="163"/>
      <c r="AT207" s="161">
        <v>208759.92116883618</v>
      </c>
      <c r="AU207" s="158">
        <v>366.99578842148185</v>
      </c>
      <c r="AV207" s="161"/>
      <c r="AW207" s="163"/>
      <c r="AX207" s="161">
        <v>247902.40638799299</v>
      </c>
      <c r="AY207" s="158">
        <v>366.99578842148185</v>
      </c>
      <c r="AZ207" s="161"/>
      <c r="BA207" s="163"/>
      <c r="BB207" s="161">
        <v>238763.79955360445</v>
      </c>
      <c r="BC207" s="158">
        <v>2941865.6395289288</v>
      </c>
      <c r="BD207" s="161"/>
      <c r="BE207" s="163"/>
      <c r="BF207" s="161">
        <v>238763.79955360445</v>
      </c>
      <c r="BG207" s="158">
        <v>2941543.4663766567</v>
      </c>
      <c r="BH207" s="161"/>
      <c r="BI207" s="163"/>
      <c r="BJ207" s="161">
        <v>147599.43972404639</v>
      </c>
      <c r="BK207" s="158">
        <v>1818548.8139702396</v>
      </c>
      <c r="BL207" s="161"/>
      <c r="BM207" s="163"/>
      <c r="BN207" s="161">
        <v>238763.79955360445</v>
      </c>
      <c r="BO207" s="158">
        <v>2941543.4663766567</v>
      </c>
      <c r="BP207" s="161"/>
      <c r="BQ207" s="163"/>
      <c r="BR207" s="161">
        <v>8636.0056432711426</v>
      </c>
      <c r="BS207" s="158">
        <v>689.16894069381908</v>
      </c>
      <c r="BT207" s="161"/>
      <c r="BU207" s="163"/>
      <c r="BV207" s="161">
        <v>7971.6975168656645</v>
      </c>
      <c r="BW207" s="158">
        <v>689.16894069381908</v>
      </c>
      <c r="BX207" s="161"/>
      <c r="BY207" s="163"/>
      <c r="BZ207" s="161">
        <v>37650.700109239086</v>
      </c>
      <c r="CA207" s="158">
        <v>719.58203977752919</v>
      </c>
      <c r="CB207" s="161"/>
      <c r="CC207" s="163"/>
      <c r="CD207" s="161">
        <v>47492.280902451195</v>
      </c>
      <c r="CE207" s="158">
        <v>719.58203977752919</v>
      </c>
      <c r="CF207" s="161"/>
      <c r="CG207" s="163"/>
      <c r="CH207" s="161">
        <v>105621.12068443431</v>
      </c>
      <c r="CI207" s="158">
        <v>719.58203977752919</v>
      </c>
      <c r="CJ207" s="161"/>
      <c r="CK207" s="163"/>
      <c r="CL207" s="161">
        <v>88124.086136208876</v>
      </c>
      <c r="CM207" s="158">
        <v>719.58203977752919</v>
      </c>
      <c r="CN207" s="161"/>
      <c r="CO207" s="163"/>
      <c r="CP207" s="161">
        <v>12589.420574500109</v>
      </c>
      <c r="CQ207" s="158">
        <v>719.58203977752919</v>
      </c>
      <c r="CR207" s="161"/>
      <c r="CS207" s="163"/>
      <c r="CT207" s="161">
        <v>20707.885060081491</v>
      </c>
      <c r="CU207" s="158">
        <v>689.16894069381112</v>
      </c>
      <c r="CV207" s="161"/>
      <c r="CW207" s="163"/>
      <c r="CX207" s="161">
        <v>26120.754496348163</v>
      </c>
      <c r="CY207" s="158">
        <v>689.16894069381112</v>
      </c>
      <c r="CZ207" s="161"/>
      <c r="DA207" s="163"/>
      <c r="DB207" s="161">
        <v>58091.616376438877</v>
      </c>
      <c r="DC207" s="158">
        <v>689.16894069381112</v>
      </c>
      <c r="DD207" s="161"/>
      <c r="DE207" s="163"/>
      <c r="DF207" s="161">
        <v>48468.247374914863</v>
      </c>
      <c r="DG207" s="158">
        <v>689.16894069381112</v>
      </c>
      <c r="DH207" s="161"/>
      <c r="DI207" s="163"/>
      <c r="DJ207" s="161">
        <v>6924.1813159750527</v>
      </c>
      <c r="DK207" s="158">
        <v>689.16894069381112</v>
      </c>
      <c r="DL207" s="161"/>
      <c r="DM207" s="163"/>
      <c r="DN207" s="164">
        <v>13786.334507225507</v>
      </c>
      <c r="DO207" s="159">
        <v>375.26830784166242</v>
      </c>
      <c r="DP207" s="164"/>
      <c r="DQ207" s="165"/>
      <c r="DR207" s="164">
        <v>13786.334507225507</v>
      </c>
      <c r="DS207" s="159">
        <v>304.75677488795202</v>
      </c>
      <c r="DT207" s="164"/>
      <c r="DU207" s="165"/>
      <c r="DV207" s="164">
        <v>0</v>
      </c>
      <c r="DW207" s="159">
        <v>887.99108095730344</v>
      </c>
      <c r="DX207" s="164"/>
      <c r="DY207" s="165"/>
      <c r="DZ207" s="161">
        <v>0</v>
      </c>
      <c r="EA207" s="158">
        <v>9497.496999889283</v>
      </c>
      <c r="EB207" s="161"/>
      <c r="EC207" s="163"/>
      <c r="ED207" s="161">
        <v>0</v>
      </c>
      <c r="EE207" s="158">
        <v>88995.980163153494</v>
      </c>
      <c r="EF207" s="161"/>
      <c r="EG207" s="163"/>
      <c r="EH207" s="161">
        <v>0</v>
      </c>
      <c r="EI207" s="158">
        <v>3279.4797978627616</v>
      </c>
      <c r="EJ207" s="161"/>
      <c r="EK207" s="163"/>
      <c r="EL207" s="161">
        <v>0</v>
      </c>
      <c r="EM207" s="158">
        <v>12432.184571630685</v>
      </c>
      <c r="EN207" s="161"/>
      <c r="EO207" s="163"/>
      <c r="EP207" s="161">
        <v>0</v>
      </c>
      <c r="EQ207" s="158">
        <v>15320.008479835284</v>
      </c>
      <c r="ER207" s="161"/>
      <c r="ES207" s="163"/>
      <c r="ET207" s="161">
        <v>163560.3444940575</v>
      </c>
      <c r="EU207" s="158">
        <v>2015160.8533439762</v>
      </c>
      <c r="EV207" s="161"/>
      <c r="EW207" s="163"/>
      <c r="EX207" s="161">
        <v>163832.53372035775</v>
      </c>
      <c r="EY207" s="158">
        <v>2018513.7759789759</v>
      </c>
      <c r="EZ207" s="161"/>
      <c r="FA207" s="163"/>
      <c r="FB207" s="161">
        <v>119206.59595921515</v>
      </c>
      <c r="FC207" s="158">
        <v>1468795.7769925329</v>
      </c>
      <c r="FD207" s="161"/>
      <c r="FE207" s="163"/>
      <c r="FF207" s="161">
        <v>153749.41637921499</v>
      </c>
      <c r="FG207" s="158">
        <v>1894628.5628800876</v>
      </c>
      <c r="FH207" s="161"/>
      <c r="FI207" s="163"/>
      <c r="FJ207" s="161">
        <v>123373.39186660411</v>
      </c>
      <c r="FK207" s="158">
        <v>1520123.8346941965</v>
      </c>
      <c r="FL207" s="161"/>
      <c r="FM207" s="163"/>
      <c r="FN207" s="161">
        <v>11372.364508561892</v>
      </c>
      <c r="FO207" s="158">
        <v>689.17497030899779</v>
      </c>
      <c r="FP207" s="161"/>
      <c r="FQ207" s="163"/>
      <c r="FR207" s="161">
        <v>27638.16818282201</v>
      </c>
      <c r="FS207" s="158">
        <v>217102.91021554192</v>
      </c>
      <c r="FT207" s="161"/>
      <c r="FU207" s="163"/>
      <c r="FV207" s="161">
        <v>6628.9169116793346</v>
      </c>
      <c r="FW207" s="158">
        <v>689.16894069381908</v>
      </c>
      <c r="FX207" s="161"/>
      <c r="FY207" s="163"/>
      <c r="FZ207" s="197">
        <v>1571505.2310531896</v>
      </c>
      <c r="GA207" s="198"/>
      <c r="GB207" s="197">
        <v>1516256.8198050393</v>
      </c>
      <c r="GC207" s="198"/>
      <c r="GD207" s="197">
        <v>157259.21637959941</v>
      </c>
      <c r="GE207" s="198"/>
      <c r="GF207" s="197">
        <v>282730.6261100705</v>
      </c>
      <c r="GG207" s="198"/>
      <c r="GH207" s="197">
        <v>991938.03654566826</v>
      </c>
      <c r="GI207" s="198"/>
      <c r="GJ207" s="197">
        <v>629836.835882643</v>
      </c>
      <c r="GK207" s="198"/>
      <c r="GL207" s="197">
        <v>866285.15709730354</v>
      </c>
      <c r="GM207" s="198"/>
      <c r="GN207" s="197">
        <v>758950.53923974908</v>
      </c>
      <c r="GO207" s="198"/>
      <c r="GP207" s="197">
        <v>1155485.8306443675</v>
      </c>
      <c r="GQ207" s="198"/>
      <c r="GR207" s="197">
        <v>553547.68386752461</v>
      </c>
      <c r="GS207" s="198"/>
    </row>
    <row r="208" spans="1:201" s="6" customFormat="1" x14ac:dyDescent="0.4">
      <c r="A208" s="106" t="s">
        <v>233</v>
      </c>
      <c r="B208" s="164">
        <v>16546.972856288892</v>
      </c>
      <c r="C208" s="159">
        <v>12440.034881133481</v>
      </c>
      <c r="D208" s="161"/>
      <c r="E208" s="163"/>
      <c r="F208" s="161">
        <v>16546.972856288892</v>
      </c>
      <c r="G208" s="158">
        <v>12440.034881133481</v>
      </c>
      <c r="H208" s="161"/>
      <c r="I208" s="163"/>
      <c r="J208" s="164">
        <v>126551.84042725108</v>
      </c>
      <c r="K208" s="159">
        <v>2895550.9911323064</v>
      </c>
      <c r="L208" s="161"/>
      <c r="M208" s="163"/>
      <c r="N208" s="164">
        <v>7956.8800089722808</v>
      </c>
      <c r="O208" s="159">
        <v>17.56337131085872</v>
      </c>
      <c r="P208" s="161"/>
      <c r="Q208" s="163"/>
      <c r="R208" s="164">
        <v>42785.815279396884</v>
      </c>
      <c r="S208" s="159">
        <v>39.57732832643287</v>
      </c>
      <c r="T208" s="161"/>
      <c r="U208" s="163"/>
      <c r="V208" s="164">
        <v>106164.75180948507</v>
      </c>
      <c r="W208" s="159">
        <v>50.883859109787764</v>
      </c>
      <c r="X208" s="161"/>
      <c r="Y208" s="163"/>
      <c r="Z208" s="161">
        <v>2994.5319982512392</v>
      </c>
      <c r="AA208" s="158">
        <v>33.620472356432359</v>
      </c>
      <c r="AB208" s="161"/>
      <c r="AC208" s="163"/>
      <c r="AD208" s="161">
        <v>2994.5319982512392</v>
      </c>
      <c r="AE208" s="158">
        <v>33.620472356432359</v>
      </c>
      <c r="AF208" s="161"/>
      <c r="AG208" s="163"/>
      <c r="AH208" s="164">
        <v>2563.9100104843542</v>
      </c>
      <c r="AI208" s="159">
        <v>33.620472356432359</v>
      </c>
      <c r="AJ208" s="161"/>
      <c r="AK208" s="163"/>
      <c r="AL208" s="164">
        <v>0</v>
      </c>
      <c r="AM208" s="159">
        <v>2799.4410135092039</v>
      </c>
      <c r="AN208" s="161"/>
      <c r="AO208" s="163"/>
      <c r="AP208" s="161">
        <v>124874.6587441836</v>
      </c>
      <c r="AQ208" s="158">
        <v>2857182.4344711839</v>
      </c>
      <c r="AR208" s="161"/>
      <c r="AS208" s="163"/>
      <c r="AT208" s="161">
        <v>115016.13305385332</v>
      </c>
      <c r="AU208" s="158">
        <v>2631594.3865859848</v>
      </c>
      <c r="AV208" s="161"/>
      <c r="AW208" s="163"/>
      <c r="AX208" s="161">
        <v>136581.65800145082</v>
      </c>
      <c r="AY208" s="158">
        <v>3125015.4392175637</v>
      </c>
      <c r="AZ208" s="161"/>
      <c r="BA208" s="163"/>
      <c r="BB208" s="161">
        <v>11727.005747721618</v>
      </c>
      <c r="BC208" s="158">
        <v>39.57732832643287</v>
      </c>
      <c r="BD208" s="161"/>
      <c r="BE208" s="163"/>
      <c r="BF208" s="161">
        <v>11727.005747721618</v>
      </c>
      <c r="BG208" s="158">
        <v>15.439217563741916</v>
      </c>
      <c r="BH208" s="161"/>
      <c r="BI208" s="163"/>
      <c r="BJ208" s="161">
        <v>7249.4217349551827</v>
      </c>
      <c r="BK208" s="158">
        <v>15.439217563741916</v>
      </c>
      <c r="BL208" s="161"/>
      <c r="BM208" s="163"/>
      <c r="BN208" s="161">
        <v>11727.005747721618</v>
      </c>
      <c r="BO208" s="158">
        <v>15.439217563741916</v>
      </c>
      <c r="BP208" s="161"/>
      <c r="BQ208" s="163"/>
      <c r="BR208" s="161">
        <v>42818.752781536532</v>
      </c>
      <c r="BS208" s="158">
        <v>39.57732832643287</v>
      </c>
      <c r="BT208" s="161"/>
      <c r="BU208" s="163"/>
      <c r="BV208" s="161">
        <v>39525.002567572184</v>
      </c>
      <c r="BW208" s="158">
        <v>39.57732832643287</v>
      </c>
      <c r="BX208" s="161"/>
      <c r="BY208" s="163"/>
      <c r="BZ208" s="161">
        <v>105289.31723267531</v>
      </c>
      <c r="CA208" s="158">
        <v>50.998066491437818</v>
      </c>
      <c r="CB208" s="161"/>
      <c r="CC208" s="163"/>
      <c r="CD208" s="161">
        <v>129852.94850641015</v>
      </c>
      <c r="CE208" s="158">
        <v>50.998066491437818</v>
      </c>
      <c r="CF208" s="161"/>
      <c r="CG208" s="163"/>
      <c r="CH208" s="161">
        <v>72099.718792390457</v>
      </c>
      <c r="CI208" s="158">
        <v>50.998066491437818</v>
      </c>
      <c r="CJ208" s="161"/>
      <c r="CK208" s="163"/>
      <c r="CL208" s="161">
        <v>50324.248975129951</v>
      </c>
      <c r="CM208" s="158">
        <v>50.998066491437818</v>
      </c>
      <c r="CN208" s="161"/>
      <c r="CO208" s="163"/>
      <c r="CP208" s="161">
        <v>106644.65274684587</v>
      </c>
      <c r="CQ208" s="158">
        <v>50.998066491437818</v>
      </c>
      <c r="CR208" s="161"/>
      <c r="CS208" s="163"/>
      <c r="CT208" s="161">
        <v>57909.124477971418</v>
      </c>
      <c r="CU208" s="158">
        <v>39.57732832643287</v>
      </c>
      <c r="CV208" s="161"/>
      <c r="CW208" s="163"/>
      <c r="CX208" s="161">
        <v>71419.121678525582</v>
      </c>
      <c r="CY208" s="158">
        <v>39.57732832643287</v>
      </c>
      <c r="CZ208" s="161"/>
      <c r="DA208" s="163"/>
      <c r="DB208" s="161">
        <v>39654.845335814745</v>
      </c>
      <c r="DC208" s="158">
        <v>39.57732832643287</v>
      </c>
      <c r="DD208" s="161"/>
      <c r="DE208" s="163"/>
      <c r="DF208" s="161">
        <v>27678.33693632147</v>
      </c>
      <c r="DG208" s="158">
        <v>39.57732832643287</v>
      </c>
      <c r="DH208" s="161"/>
      <c r="DI208" s="163"/>
      <c r="DJ208" s="161">
        <v>58654.559010765224</v>
      </c>
      <c r="DK208" s="158">
        <v>39.57732832643287</v>
      </c>
      <c r="DL208" s="161"/>
      <c r="DM208" s="163"/>
      <c r="DN208" s="164">
        <v>2994.5319982512392</v>
      </c>
      <c r="DO208" s="159">
        <v>33.620472356432359</v>
      </c>
      <c r="DP208" s="164"/>
      <c r="DQ208" s="165"/>
      <c r="DR208" s="164">
        <v>2994.5319982512392</v>
      </c>
      <c r="DS208" s="159">
        <v>51.368938247378075</v>
      </c>
      <c r="DT208" s="164"/>
      <c r="DU208" s="165"/>
      <c r="DV208" s="164">
        <v>0</v>
      </c>
      <c r="DW208" s="159">
        <v>2959.7045080157654</v>
      </c>
      <c r="DX208" s="164"/>
      <c r="DY208" s="165"/>
      <c r="DZ208" s="161">
        <v>0</v>
      </c>
      <c r="EA208" s="158">
        <v>1312.7557917120994</v>
      </c>
      <c r="EB208" s="161"/>
      <c r="EC208" s="163"/>
      <c r="ED208" s="161">
        <v>0</v>
      </c>
      <c r="EE208" s="158">
        <v>9030.2659467055837</v>
      </c>
      <c r="EF208" s="161"/>
      <c r="EG208" s="163"/>
      <c r="EH208" s="161">
        <v>0</v>
      </c>
      <c r="EI208" s="158">
        <v>2772.2041154492258</v>
      </c>
      <c r="EJ208" s="161"/>
      <c r="EK208" s="163"/>
      <c r="EL208" s="161">
        <v>0</v>
      </c>
      <c r="EM208" s="158">
        <v>38227.334777409516</v>
      </c>
      <c r="EN208" s="161"/>
      <c r="EO208" s="163"/>
      <c r="EP208" s="161">
        <v>0</v>
      </c>
      <c r="EQ208" s="158">
        <v>12538.483069252161</v>
      </c>
      <c r="ER208" s="161"/>
      <c r="ES208" s="163"/>
      <c r="ET208" s="161">
        <v>8033.3497103295895</v>
      </c>
      <c r="EU208" s="158">
        <v>15.439217563741916</v>
      </c>
      <c r="EV208" s="161"/>
      <c r="EW208" s="163"/>
      <c r="EX208" s="161">
        <v>8046.7184229537743</v>
      </c>
      <c r="EY208" s="158">
        <v>15.439217563741916</v>
      </c>
      <c r="EZ208" s="161"/>
      <c r="FA208" s="163"/>
      <c r="FB208" s="161">
        <v>5854.8927374821587</v>
      </c>
      <c r="FC208" s="158">
        <v>15.439217563741916</v>
      </c>
      <c r="FD208" s="161"/>
      <c r="FE208" s="163"/>
      <c r="FF208" s="161">
        <v>7551.480973911649</v>
      </c>
      <c r="FG208" s="158">
        <v>39.57732832643287</v>
      </c>
      <c r="FH208" s="161"/>
      <c r="FI208" s="163"/>
      <c r="FJ208" s="161">
        <v>6059.5470428956687</v>
      </c>
      <c r="FK208" s="158">
        <v>15.439217563741916</v>
      </c>
      <c r="FL208" s="161"/>
      <c r="FM208" s="163"/>
      <c r="FN208" s="161">
        <v>56386.075293158894</v>
      </c>
      <c r="FO208" s="158">
        <v>39.57732832643287</v>
      </c>
      <c r="FP208" s="161"/>
      <c r="FQ208" s="163"/>
      <c r="FR208" s="161">
        <v>50790.462849118128</v>
      </c>
      <c r="FS208" s="158">
        <v>39.57732832643287</v>
      </c>
      <c r="FT208" s="161"/>
      <c r="FU208" s="163"/>
      <c r="FV208" s="161">
        <v>32867.272923993922</v>
      </c>
      <c r="FW208" s="158">
        <v>39.57732832643287</v>
      </c>
      <c r="FX208" s="161"/>
      <c r="FY208" s="163"/>
      <c r="FZ208" s="197">
        <v>379394.45758342958</v>
      </c>
      <c r="GA208" s="198"/>
      <c r="GB208" s="197">
        <v>19664.307287863547</v>
      </c>
      <c r="GC208" s="198"/>
      <c r="GD208" s="197">
        <v>2051440.6516591271</v>
      </c>
      <c r="GE208" s="198"/>
      <c r="GF208" s="197">
        <v>32312.261537515653</v>
      </c>
      <c r="GG208" s="198"/>
      <c r="GH208" s="197">
        <v>16744.937484784059</v>
      </c>
      <c r="GI208" s="198"/>
      <c r="GJ208" s="197">
        <v>25642.785282997007</v>
      </c>
      <c r="GK208" s="198"/>
      <c r="GL208" s="197">
        <v>25186.18853786221</v>
      </c>
      <c r="GM208" s="198"/>
      <c r="GN208" s="197">
        <v>69119.188294620792</v>
      </c>
      <c r="GO208" s="198"/>
      <c r="GP208" s="197">
        <v>18627.911247245247</v>
      </c>
      <c r="GQ208" s="198"/>
      <c r="GR208" s="197">
        <v>16164.274732241907</v>
      </c>
      <c r="GS208" s="198"/>
    </row>
    <row r="209" spans="1:201" s="147" customFormat="1" x14ac:dyDescent="0.4">
      <c r="A209" s="106" t="s">
        <v>245</v>
      </c>
      <c r="B209" s="152">
        <v>9.140786983683185</v>
      </c>
      <c r="C209" s="147">
        <v>170.25997364623117</v>
      </c>
      <c r="D209" s="149"/>
      <c r="E209" s="151"/>
      <c r="F209" s="149">
        <v>9.140786983683185</v>
      </c>
      <c r="G209" s="146">
        <v>170.08580526888971</v>
      </c>
      <c r="H209" s="149"/>
      <c r="I209" s="151"/>
      <c r="J209" s="152">
        <v>61.950786699826914</v>
      </c>
      <c r="K209" s="147">
        <v>91.177800589503661</v>
      </c>
      <c r="L209" s="149"/>
      <c r="M209" s="151"/>
      <c r="N209" s="152">
        <v>6.1639119419363011</v>
      </c>
      <c r="O209" s="147">
        <v>49.670622403118749</v>
      </c>
      <c r="P209" s="149"/>
      <c r="Q209" s="151"/>
      <c r="R209" s="152">
        <v>10.762360857005321</v>
      </c>
      <c r="S209" s="147">
        <v>117.9652421636515</v>
      </c>
      <c r="T209" s="149"/>
      <c r="U209" s="151"/>
      <c r="V209" s="152">
        <v>2.3429678479902671</v>
      </c>
      <c r="W209" s="147">
        <v>116.9563455390394</v>
      </c>
      <c r="X209" s="149"/>
      <c r="Y209" s="151"/>
      <c r="Z209" s="149">
        <v>18.212832772066861</v>
      </c>
      <c r="AA209" s="146">
        <v>117.96938590699334</v>
      </c>
      <c r="AB209" s="149"/>
      <c r="AC209" s="151"/>
      <c r="AD209" s="149">
        <v>18.212832772066861</v>
      </c>
      <c r="AE209" s="146">
        <v>117.96938590699334</v>
      </c>
      <c r="AF209" s="149"/>
      <c r="AG209" s="151"/>
      <c r="AH209" s="152">
        <v>14.998278133861945</v>
      </c>
      <c r="AI209" s="147">
        <v>117.87111723680906</v>
      </c>
      <c r="AJ209" s="149"/>
      <c r="AK209" s="151"/>
      <c r="AL209" s="152">
        <v>0</v>
      </c>
      <c r="AM209" s="147">
        <v>573.14521847402818</v>
      </c>
      <c r="AN209" s="149"/>
      <c r="AO209" s="151"/>
      <c r="AP209" s="149">
        <v>61.129757749526512</v>
      </c>
      <c r="AQ209" s="146">
        <v>118.07717464324182</v>
      </c>
      <c r="AR209" s="149"/>
      <c r="AS209" s="151"/>
      <c r="AT209" s="149">
        <v>56.303724242984941</v>
      </c>
      <c r="AU209" s="146">
        <v>9.7463881232335001E-2</v>
      </c>
      <c r="AV209" s="149"/>
      <c r="AW209" s="151"/>
      <c r="AX209" s="149">
        <v>66.86067253854462</v>
      </c>
      <c r="AY209" s="146">
        <v>9.7463881232335001E-2</v>
      </c>
      <c r="AZ209" s="149"/>
      <c r="BA209" s="151"/>
      <c r="BB209" s="149">
        <v>9.0844942603166441</v>
      </c>
      <c r="BC209" s="146">
        <v>118.07717464324182</v>
      </c>
      <c r="BD209" s="149"/>
      <c r="BE209" s="151"/>
      <c r="BF209" s="149">
        <v>9.0844942603166441</v>
      </c>
      <c r="BG209" s="146">
        <v>9.7463881232335001E-2</v>
      </c>
      <c r="BH209" s="149"/>
      <c r="BI209" s="151"/>
      <c r="BJ209" s="149">
        <v>5.6158691791048341</v>
      </c>
      <c r="BK209" s="146">
        <v>46.642527984355347</v>
      </c>
      <c r="BL209" s="149"/>
      <c r="BM209" s="151"/>
      <c r="BN209" s="149">
        <v>9.0844942603166441</v>
      </c>
      <c r="BO209" s="146">
        <v>9.7463881232335001E-2</v>
      </c>
      <c r="BP209" s="149"/>
      <c r="BQ209" s="151"/>
      <c r="BR209" s="149">
        <v>10.77064596928939</v>
      </c>
      <c r="BS209" s="146">
        <v>118.07717464324182</v>
      </c>
      <c r="BT209" s="149"/>
      <c r="BU209" s="151"/>
      <c r="BV209" s="149">
        <v>9.9421347408825138</v>
      </c>
      <c r="BW209" s="146">
        <v>106.88392668421052</v>
      </c>
      <c r="BX209" s="149"/>
      <c r="BY209" s="151"/>
      <c r="BZ209" s="149">
        <v>5.7034768414437922</v>
      </c>
      <c r="CA209" s="146">
        <v>118.13564137876271</v>
      </c>
      <c r="CB209" s="149"/>
      <c r="CC209" s="151"/>
      <c r="CD209" s="149">
        <v>6.6810284955813595</v>
      </c>
      <c r="CE209" s="146">
        <v>118.13564137876271</v>
      </c>
      <c r="CF209" s="149"/>
      <c r="CG209" s="151"/>
      <c r="CH209" s="149">
        <v>14.276201735298509</v>
      </c>
      <c r="CI209" s="146">
        <v>118.13564137876271</v>
      </c>
      <c r="CJ209" s="149"/>
      <c r="CK209" s="151"/>
      <c r="CL209" s="149">
        <v>9.8239920897872697</v>
      </c>
      <c r="CM209" s="146">
        <v>118.13564137876271</v>
      </c>
      <c r="CN209" s="149"/>
      <c r="CO209" s="151"/>
      <c r="CP209" s="149">
        <v>2.3535588628731969</v>
      </c>
      <c r="CQ209" s="146">
        <v>118.13564137876271</v>
      </c>
      <c r="CR209" s="149"/>
      <c r="CS209" s="151"/>
      <c r="CT209" s="149">
        <v>3.1369122627940853</v>
      </c>
      <c r="CU209" s="146">
        <v>0.20605740643274575</v>
      </c>
      <c r="CV209" s="149"/>
      <c r="CW209" s="151"/>
      <c r="CX209" s="149">
        <v>3.6745656725697473</v>
      </c>
      <c r="CY209" s="146">
        <v>0.20605740643274575</v>
      </c>
      <c r="CZ209" s="149"/>
      <c r="DA209" s="151"/>
      <c r="DB209" s="149">
        <v>7.851910954414179</v>
      </c>
      <c r="DC209" s="146">
        <v>0.20605740643274575</v>
      </c>
      <c r="DD209" s="149"/>
      <c r="DE209" s="151"/>
      <c r="DF209" s="149">
        <v>5.4031956493829982</v>
      </c>
      <c r="DG209" s="146">
        <v>0.20605740643274575</v>
      </c>
      <c r="DH209" s="149"/>
      <c r="DI209" s="151"/>
      <c r="DJ209" s="149">
        <v>1.2944573745802581</v>
      </c>
      <c r="DK209" s="146">
        <v>0.20605740643274575</v>
      </c>
      <c r="DL209" s="149"/>
      <c r="DM209" s="151"/>
      <c r="DN209" s="152">
        <v>18.212832772066861</v>
      </c>
      <c r="DO209" s="147">
        <v>117.96938590699335</v>
      </c>
      <c r="DP209" s="152"/>
      <c r="DQ209" s="153"/>
      <c r="DR209" s="152">
        <v>18.212832772066861</v>
      </c>
      <c r="DS209" s="147">
        <v>117.98001309738979</v>
      </c>
      <c r="DT209" s="152"/>
      <c r="DU209" s="153"/>
      <c r="DV209" s="152">
        <v>0</v>
      </c>
      <c r="DW209" s="147">
        <v>1292.7671058645631</v>
      </c>
      <c r="DX209" s="152"/>
      <c r="DY209" s="153"/>
      <c r="DZ209" s="149">
        <v>0</v>
      </c>
      <c r="EA209" s="146">
        <v>2.508771648514271</v>
      </c>
      <c r="EB209" s="149"/>
      <c r="EC209" s="151"/>
      <c r="ED209" s="149">
        <v>0</v>
      </c>
      <c r="EE209" s="146">
        <v>71.160098362691173</v>
      </c>
      <c r="EF209" s="149"/>
      <c r="EG209" s="151"/>
      <c r="EH209" s="149">
        <v>0</v>
      </c>
      <c r="EI209" s="146">
        <v>352.3505878305952</v>
      </c>
      <c r="EJ209" s="149"/>
      <c r="EK209" s="151"/>
      <c r="EL209" s="149">
        <v>0</v>
      </c>
      <c r="EM209" s="146">
        <v>502.29886954343266</v>
      </c>
      <c r="EN209" s="149"/>
      <c r="EO209" s="151"/>
      <c r="EP209" s="149">
        <v>0</v>
      </c>
      <c r="EQ209" s="146">
        <v>284.6951041450792</v>
      </c>
      <c r="ER209" s="149"/>
      <c r="ES209" s="151"/>
      <c r="ET209" s="149">
        <v>6.2231502997927874</v>
      </c>
      <c r="EU209" s="146">
        <v>111.46447027012121</v>
      </c>
      <c r="EV209" s="149"/>
      <c r="EW209" s="151"/>
      <c r="EX209" s="149">
        <v>6.2335065659799866</v>
      </c>
      <c r="EY209" s="146">
        <v>111.46447027012121</v>
      </c>
      <c r="EZ209" s="149"/>
      <c r="FA209" s="151"/>
      <c r="FB209" s="149">
        <v>4.5355771637410554</v>
      </c>
      <c r="FC209" s="146">
        <v>46.642527984355347</v>
      </c>
      <c r="FD209" s="149"/>
      <c r="FE209" s="151"/>
      <c r="FF209" s="149">
        <v>5.8498637282342019</v>
      </c>
      <c r="FG209" s="146">
        <v>46.751121509555759</v>
      </c>
      <c r="FH209" s="149"/>
      <c r="FI209" s="151"/>
      <c r="FJ209" s="149">
        <v>4.6941155752396035</v>
      </c>
      <c r="FK209" s="146">
        <v>46.642527984355347</v>
      </c>
      <c r="FL209" s="149"/>
      <c r="FM209" s="151"/>
      <c r="FN209" s="149">
        <v>14.183375627002949</v>
      </c>
      <c r="FO209" s="146">
        <v>266.90073060087718</v>
      </c>
      <c r="FP209" s="149"/>
      <c r="FQ209" s="151"/>
      <c r="FR209" s="149">
        <v>13.227246839666936</v>
      </c>
      <c r="FS209" s="146">
        <v>266.90073060087718</v>
      </c>
      <c r="FT209" s="149"/>
      <c r="FU209" s="151"/>
      <c r="FV209" s="149">
        <v>8.2674467994545431</v>
      </c>
      <c r="FW209" s="146">
        <v>118.07717464324182</v>
      </c>
      <c r="FX209" s="149"/>
      <c r="FY209" s="151"/>
      <c r="FZ209" s="197">
        <v>365.57267627004768</v>
      </c>
      <c r="GA209" s="198"/>
      <c r="GB209" s="197">
        <v>167.59101063684321</v>
      </c>
      <c r="GC209" s="198"/>
      <c r="GD209" s="197">
        <v>148.89549005496022</v>
      </c>
      <c r="GE209" s="198"/>
      <c r="GF209" s="197">
        <v>174.82448844952131</v>
      </c>
      <c r="GG209" s="198"/>
      <c r="GH209" s="197">
        <v>35.969299157665716</v>
      </c>
      <c r="GI209" s="198"/>
      <c r="GJ209" s="197">
        <v>116.60736204845904</v>
      </c>
      <c r="GK209" s="198"/>
      <c r="GL209" s="197">
        <v>171.35238408274569</v>
      </c>
      <c r="GM209" s="198"/>
      <c r="GN209" s="197">
        <v>308.38470139593483</v>
      </c>
      <c r="GO209" s="198"/>
      <c r="GP209" s="197">
        <v>309.64859438520841</v>
      </c>
      <c r="GQ209" s="198"/>
      <c r="GR209" s="197">
        <v>381.07051117124297</v>
      </c>
      <c r="GS209" s="198"/>
    </row>
    <row r="210" spans="1:201" s="6" customFormat="1" ht="12" customHeight="1" x14ac:dyDescent="0.4">
      <c r="A210" s="106" t="s">
        <v>12</v>
      </c>
      <c r="B210" s="152">
        <v>12.017444090472452</v>
      </c>
      <c r="C210" s="147">
        <v>2.6940700790146952</v>
      </c>
      <c r="D210" s="149">
        <v>0.33434482064680238</v>
      </c>
      <c r="E210" s="151">
        <v>0.74738140415808707</v>
      </c>
      <c r="F210" s="149">
        <v>12.017444090472452</v>
      </c>
      <c r="G210" s="146">
        <v>2.6940700790146952</v>
      </c>
      <c r="H210" s="149">
        <v>0.33434482064680238</v>
      </c>
      <c r="I210" s="151">
        <v>0.74738140415808707</v>
      </c>
      <c r="J210" s="152">
        <v>18.004732464760579</v>
      </c>
      <c r="K210" s="147">
        <v>5.1314805899103622</v>
      </c>
      <c r="L210" s="149">
        <v>5.8381915481162494</v>
      </c>
      <c r="M210" s="151">
        <v>5.8768346975561346E-2</v>
      </c>
      <c r="N210" s="152">
        <v>17.106464115149791</v>
      </c>
      <c r="O210" s="147">
        <v>4.3558945903676483</v>
      </c>
      <c r="P210" s="149">
        <v>0.72945180057777514</v>
      </c>
      <c r="Q210" s="151">
        <v>1.3257682592898579</v>
      </c>
      <c r="R210" s="152">
        <v>20.799829479920074</v>
      </c>
      <c r="S210" s="147">
        <v>2.7357622708227494</v>
      </c>
      <c r="T210" s="149">
        <v>0.20362047205719508</v>
      </c>
      <c r="U210" s="151">
        <v>0.96010680323001918</v>
      </c>
      <c r="V210" s="152">
        <v>4.2694089795124972</v>
      </c>
      <c r="W210" s="147">
        <v>39.407305412703195</v>
      </c>
      <c r="X210" s="149">
        <v>0.36310165079004397</v>
      </c>
      <c r="Y210" s="151">
        <v>0.51898293599373202</v>
      </c>
      <c r="Z210" s="149">
        <v>0.90178606608214118</v>
      </c>
      <c r="AA210" s="146">
        <v>0.13392911904762864</v>
      </c>
      <c r="AB210" s="149">
        <v>2.9914745212476355E-2</v>
      </c>
      <c r="AC210" s="151">
        <v>9.2431606140762415E-3</v>
      </c>
      <c r="AD210" s="149">
        <v>0.90178606608214118</v>
      </c>
      <c r="AE210" s="146">
        <v>0.13392911904762864</v>
      </c>
      <c r="AF210" s="149">
        <v>2.9914745212476355E-2</v>
      </c>
      <c r="AG210" s="151">
        <v>9.2431606140762415E-3</v>
      </c>
      <c r="AH210" s="152">
        <v>0.8145807358486381</v>
      </c>
      <c r="AI210" s="147">
        <v>0.13392911904762864</v>
      </c>
      <c r="AJ210" s="149">
        <v>2.7676535390923778E-2</v>
      </c>
      <c r="AK210" s="151">
        <v>9.2431606140762415E-3</v>
      </c>
      <c r="AL210" s="152">
        <v>0</v>
      </c>
      <c r="AM210" s="147">
        <v>1.5837885681341473</v>
      </c>
      <c r="AN210" s="149">
        <v>0</v>
      </c>
      <c r="AO210" s="151">
        <v>0.13322110434587214</v>
      </c>
      <c r="AP210" s="149">
        <v>17.766117147934857</v>
      </c>
      <c r="AQ210" s="146">
        <v>6.2165673626144153</v>
      </c>
      <c r="AR210" s="149">
        <v>5.7608184503115698</v>
      </c>
      <c r="AS210" s="151">
        <v>7.0712305944185788E-2</v>
      </c>
      <c r="AT210" s="149">
        <v>16.363528952045264</v>
      </c>
      <c r="AU210" s="146">
        <v>3.4693220345020959</v>
      </c>
      <c r="AV210" s="149">
        <v>5.3060169937080248</v>
      </c>
      <c r="AW210" s="151">
        <v>3.8445592831554187E-2</v>
      </c>
      <c r="AX210" s="149">
        <v>19.431690630553749</v>
      </c>
      <c r="AY210" s="146">
        <v>0.94891083727987358</v>
      </c>
      <c r="AZ210" s="149">
        <v>6.3008951800282791</v>
      </c>
      <c r="BA210" s="151">
        <v>1.3241480859331968E-2</v>
      </c>
      <c r="BB210" s="149">
        <v>25.211842176248421</v>
      </c>
      <c r="BC210" s="146">
        <v>9.147278057058859</v>
      </c>
      <c r="BD210" s="149">
        <v>1.0750803642150606</v>
      </c>
      <c r="BE210" s="151">
        <v>2.7995556477552963</v>
      </c>
      <c r="BF210" s="149">
        <v>25.211842176248421</v>
      </c>
      <c r="BG210" s="146">
        <v>3.2348651789465399</v>
      </c>
      <c r="BH210" s="149">
        <v>1.0750803642150606</v>
      </c>
      <c r="BI210" s="151">
        <v>0.97738668511766535</v>
      </c>
      <c r="BJ210" s="149">
        <v>15.585502436226296</v>
      </c>
      <c r="BK210" s="146">
        <v>0.62653266089098469</v>
      </c>
      <c r="BL210" s="149">
        <v>0.66459513424203742</v>
      </c>
      <c r="BM210" s="151">
        <v>0.16097860696627642</v>
      </c>
      <c r="BN210" s="149">
        <v>25.211842176248421</v>
      </c>
      <c r="BO210" s="146">
        <v>314.00742721783541</v>
      </c>
      <c r="BP210" s="149">
        <v>1.0750803642150606</v>
      </c>
      <c r="BQ210" s="151">
        <v>98.249198603289884</v>
      </c>
      <c r="BR210" s="149">
        <v>20.815841665816858</v>
      </c>
      <c r="BS210" s="146">
        <v>2.758328743169971</v>
      </c>
      <c r="BT210" s="149">
        <v>0.20377722376778573</v>
      </c>
      <c r="BU210" s="151">
        <v>0.96868206272196355</v>
      </c>
      <c r="BV210" s="149">
        <v>19.214623076138636</v>
      </c>
      <c r="BW210" s="146">
        <v>0.50168150844774884</v>
      </c>
      <c r="BX210" s="149">
        <v>0.18810205270872526</v>
      </c>
      <c r="BY210" s="151">
        <v>0.11115611352751911</v>
      </c>
      <c r="BZ210" s="149">
        <v>7.1451404774968497</v>
      </c>
      <c r="CA210" s="146">
        <v>39.595733826901622</v>
      </c>
      <c r="CB210" s="149">
        <v>0.34926745959917088</v>
      </c>
      <c r="CC210" s="151">
        <v>0.52142094058991151</v>
      </c>
      <c r="CD210" s="149">
        <v>9.0752265349774159</v>
      </c>
      <c r="CE210" s="146">
        <v>39.595733826901622</v>
      </c>
      <c r="CF210" s="149">
        <v>0.41702794872353172</v>
      </c>
      <c r="CG210" s="151">
        <v>0.52142094058991151</v>
      </c>
      <c r="CH210" s="149">
        <v>12.943181428555224</v>
      </c>
      <c r="CI210" s="146">
        <v>39.595733826901622</v>
      </c>
      <c r="CJ210" s="149">
        <v>0.30152031364155607</v>
      </c>
      <c r="CK210" s="151">
        <v>0.52142094058991151</v>
      </c>
      <c r="CL210" s="149">
        <v>10.822507219174803</v>
      </c>
      <c r="CM210" s="146">
        <v>39.595733826901622</v>
      </c>
      <c r="CN210" s="149">
        <v>0.21734208258108029</v>
      </c>
      <c r="CO210" s="151">
        <v>0.52142094058991151</v>
      </c>
      <c r="CP210" s="149">
        <v>4.2887081662606708</v>
      </c>
      <c r="CQ210" s="146">
        <v>39.595733826901622</v>
      </c>
      <c r="CR210" s="149">
        <v>0.36474299426423301</v>
      </c>
      <c r="CS210" s="151">
        <v>0.52142094058991151</v>
      </c>
      <c r="CT210" s="149">
        <v>3.9298272626232671</v>
      </c>
      <c r="CU210" s="146">
        <v>20.752892407058859</v>
      </c>
      <c r="CV210" s="149">
        <v>0.19209710277954395</v>
      </c>
      <c r="CW210" s="151">
        <v>0.27762048097196357</v>
      </c>
      <c r="CX210" s="149">
        <v>4.9913745942375778</v>
      </c>
      <c r="CY210" s="146">
        <v>20.752892407058859</v>
      </c>
      <c r="CZ210" s="149">
        <v>0.22936537179794242</v>
      </c>
      <c r="DA210" s="151">
        <v>0.27762048097196357</v>
      </c>
      <c r="DB210" s="149">
        <v>7.1187497857053721</v>
      </c>
      <c r="DC210" s="146">
        <v>20.752892407058859</v>
      </c>
      <c r="DD210" s="149">
        <v>0.16583617250285584</v>
      </c>
      <c r="DE210" s="151">
        <v>0.27762048097196357</v>
      </c>
      <c r="DF210" s="149">
        <v>5.9523789705461407</v>
      </c>
      <c r="DG210" s="146">
        <v>20.752892407058859</v>
      </c>
      <c r="DH210" s="149">
        <v>0.11953814541959415</v>
      </c>
      <c r="DI210" s="151">
        <v>0.27762048097196357</v>
      </c>
      <c r="DJ210" s="149">
        <v>2.3587894914433685</v>
      </c>
      <c r="DK210" s="146">
        <v>20.752892407058859</v>
      </c>
      <c r="DL210" s="149">
        <v>0.20060864684532814</v>
      </c>
      <c r="DM210" s="151">
        <v>0.27762048097196357</v>
      </c>
      <c r="DN210" s="152">
        <v>0.90178606608214129</v>
      </c>
      <c r="DO210" s="147">
        <v>0.13392911904762864</v>
      </c>
      <c r="DP210" s="152">
        <v>2.9914745212476355E-2</v>
      </c>
      <c r="DQ210" s="153">
        <v>9.2431606140762415E-3</v>
      </c>
      <c r="DR210" s="152">
        <v>0.90178606608214129</v>
      </c>
      <c r="DS210" s="147">
        <v>0.11449360352033082</v>
      </c>
      <c r="DT210" s="152">
        <v>2.9914745212476355E-2</v>
      </c>
      <c r="DU210" s="153">
        <v>1.5390504848759751E-2</v>
      </c>
      <c r="DV210" s="152">
        <v>0</v>
      </c>
      <c r="DW210" s="147">
        <v>0.37150903844932454</v>
      </c>
      <c r="DX210" s="152">
        <v>0</v>
      </c>
      <c r="DY210" s="153">
        <v>0.17110972832815952</v>
      </c>
      <c r="DZ210" s="149">
        <v>0</v>
      </c>
      <c r="EA210" s="146">
        <v>1.6544150272747085</v>
      </c>
      <c r="EB210" s="149">
        <v>0</v>
      </c>
      <c r="EC210" s="151">
        <v>0.10627313778275065</v>
      </c>
      <c r="ED210" s="149">
        <v>0</v>
      </c>
      <c r="EE210" s="146">
        <v>7.0603175514156788</v>
      </c>
      <c r="EF210" s="149">
        <v>0</v>
      </c>
      <c r="EG210" s="151">
        <v>0.14816464186358463</v>
      </c>
      <c r="EH210" s="149">
        <v>0</v>
      </c>
      <c r="EI210" s="146">
        <v>0.98535953563038925</v>
      </c>
      <c r="EJ210" s="149">
        <v>0</v>
      </c>
      <c r="EK210" s="151">
        <v>2.4460720645910088E-2</v>
      </c>
      <c r="EL210" s="149">
        <v>0</v>
      </c>
      <c r="EM210" s="146">
        <v>2.6818643606870114</v>
      </c>
      <c r="EN210" s="149">
        <v>0</v>
      </c>
      <c r="EO210" s="151">
        <v>0.1275720047011587</v>
      </c>
      <c r="EP210" s="149">
        <v>0</v>
      </c>
      <c r="EQ210" s="146">
        <v>3.9969384203139953</v>
      </c>
      <c r="ER210" s="149">
        <v>0</v>
      </c>
      <c r="ES210" s="151">
        <v>9.5469810903276456E-2</v>
      </c>
      <c r="ET210" s="149">
        <v>17.270866016484231</v>
      </c>
      <c r="EU210" s="146">
        <v>0.68040857699397961</v>
      </c>
      <c r="EV210" s="149">
        <v>0.73646220682769148</v>
      </c>
      <c r="EW210" s="151">
        <v>0.1778417687065138</v>
      </c>
      <c r="EX210" s="149">
        <v>17.299607357627181</v>
      </c>
      <c r="EY210" s="146">
        <v>0.68132734971592723</v>
      </c>
      <c r="EZ210" s="149">
        <v>0.73768779166548248</v>
      </c>
      <c r="FA210" s="151">
        <v>0.17812934456848342</v>
      </c>
      <c r="FB210" s="149">
        <v>12.587410190784819</v>
      </c>
      <c r="FC210" s="146">
        <v>0.53069282658073835</v>
      </c>
      <c r="FD210" s="149">
        <v>0.53675084263306982</v>
      </c>
      <c r="FE210" s="151">
        <v>5.0354909148875235E-3</v>
      </c>
      <c r="FF210" s="149">
        <v>16.234898371069058</v>
      </c>
      <c r="FG210" s="146">
        <v>5.9750057538602066</v>
      </c>
      <c r="FH210" s="149">
        <v>0.6922865981687889</v>
      </c>
      <c r="FI210" s="151">
        <v>1.0925807777519116E-2</v>
      </c>
      <c r="FJ210" s="149">
        <v>13.027395653380642</v>
      </c>
      <c r="FK210" s="146">
        <v>1.7335217733487696</v>
      </c>
      <c r="FL210" s="149">
        <v>0.55551265020231089</v>
      </c>
      <c r="FM210" s="151">
        <v>5.0354909148875235E-3</v>
      </c>
      <c r="FN210" s="149">
        <v>27.411438662111937</v>
      </c>
      <c r="FO210" s="146">
        <v>3.55693284425353</v>
      </c>
      <c r="FP210" s="149">
        <v>0.26834499222863478</v>
      </c>
      <c r="FQ210" s="151">
        <v>1.272151621133716</v>
      </c>
      <c r="FR210" s="149">
        <v>26.126821044709132</v>
      </c>
      <c r="FS210" s="146">
        <v>3.4053532103320681</v>
      </c>
      <c r="FT210" s="149">
        <v>0.31671373858133772</v>
      </c>
      <c r="FU210" s="151">
        <v>1.2145513602435605</v>
      </c>
      <c r="FV210" s="149">
        <v>15.978044775467097</v>
      </c>
      <c r="FW210" s="146">
        <v>2.1725615352867678</v>
      </c>
      <c r="FX210" s="149">
        <v>0.15641748519488885</v>
      </c>
      <c r="FY210" s="151">
        <v>1.0925807777519116E-2</v>
      </c>
      <c r="FZ210" s="56">
        <v>20.623153384128301</v>
      </c>
      <c r="GA210" s="60">
        <v>1.8684633445496694</v>
      </c>
      <c r="GB210" s="56">
        <v>17.714188621566315</v>
      </c>
      <c r="GC210" s="60">
        <v>1.170576409387321</v>
      </c>
      <c r="GD210" s="56">
        <v>23.420709668147339</v>
      </c>
      <c r="GE210" s="60">
        <v>4.4283461558056132</v>
      </c>
      <c r="GF210" s="56">
        <v>17.970702996945374</v>
      </c>
      <c r="GG210" s="60">
        <v>1.9749237400586417</v>
      </c>
      <c r="GH210" s="56">
        <v>11.9493240004957</v>
      </c>
      <c r="GI210" s="60">
        <v>1.1756050873674009</v>
      </c>
      <c r="GJ210" s="56">
        <v>17.648469368583509</v>
      </c>
      <c r="GK210" s="60">
        <v>1.6915691000223596</v>
      </c>
      <c r="GL210" s="56">
        <v>16.617183599351485</v>
      </c>
      <c r="GM210" s="60">
        <v>1.307921644449777</v>
      </c>
      <c r="GN210" s="56">
        <v>16.728597594459441</v>
      </c>
      <c r="GO210" s="60">
        <v>1.4689650747483165</v>
      </c>
      <c r="GP210" s="56">
        <v>17.629538327740995</v>
      </c>
      <c r="GQ210" s="60">
        <v>1.5260126678211021</v>
      </c>
      <c r="GR210" s="56">
        <v>10.674007450942193</v>
      </c>
      <c r="GS210" s="60">
        <v>0.89571271927458973</v>
      </c>
    </row>
    <row r="211" spans="1:201" s="6" customFormat="1" x14ac:dyDescent="0.4">
      <c r="A211" s="106" t="s">
        <v>13</v>
      </c>
      <c r="B211" s="152">
        <v>18.646763583534717</v>
      </c>
      <c r="C211" s="147">
        <v>29.198707319618808</v>
      </c>
      <c r="D211" s="149">
        <v>1.2532083771325786</v>
      </c>
      <c r="E211" s="151">
        <v>7.2630894002865132</v>
      </c>
      <c r="F211" s="149">
        <v>18.646763583534717</v>
      </c>
      <c r="G211" s="146">
        <v>29.198707319618808</v>
      </c>
      <c r="H211" s="149">
        <v>1.2532083771325786</v>
      </c>
      <c r="I211" s="151">
        <v>7.2630894002865132</v>
      </c>
      <c r="J211" s="152">
        <v>33.081870366906941</v>
      </c>
      <c r="K211" s="147">
        <v>38.473453707746565</v>
      </c>
      <c r="L211" s="149">
        <v>3.9050809251492389</v>
      </c>
      <c r="M211" s="151">
        <v>0.38311169718944166</v>
      </c>
      <c r="N211" s="152">
        <v>45.983929800288088</v>
      </c>
      <c r="O211" s="147">
        <v>52.129993262547806</v>
      </c>
      <c r="P211" s="149">
        <v>3.2961050732178867</v>
      </c>
      <c r="Q211" s="151">
        <v>16.031293024243197</v>
      </c>
      <c r="R211" s="152">
        <v>8.0198124864143896</v>
      </c>
      <c r="S211" s="147">
        <v>17.892787230660971</v>
      </c>
      <c r="T211" s="149">
        <v>0.3775483938782988</v>
      </c>
      <c r="U211" s="151">
        <v>6.2054016779637085</v>
      </c>
      <c r="V211" s="152">
        <v>17.434497325758965</v>
      </c>
      <c r="W211" s="147">
        <v>1375.0285789749414</v>
      </c>
      <c r="X211" s="149">
        <v>0.45667257759790675</v>
      </c>
      <c r="Y211" s="151">
        <v>17.868295310719251</v>
      </c>
      <c r="Z211" s="149">
        <v>3.689644661862741</v>
      </c>
      <c r="AA211" s="146">
        <v>0.84614124568009674</v>
      </c>
      <c r="AB211" s="149">
        <v>0.1174546428458082</v>
      </c>
      <c r="AC211" s="151">
        <v>0</v>
      </c>
      <c r="AD211" s="149">
        <v>3.689644661862741</v>
      </c>
      <c r="AE211" s="146">
        <v>0.84614124568009674</v>
      </c>
      <c r="AF211" s="149">
        <v>0.1174546428458082</v>
      </c>
      <c r="AG211" s="151">
        <v>1.051413491304228E-2</v>
      </c>
      <c r="AH211" s="152">
        <v>3.3344640304172266</v>
      </c>
      <c r="AI211" s="147">
        <v>0.84614124568009674</v>
      </c>
      <c r="AJ211" s="149">
        <v>0.11912550352575686</v>
      </c>
      <c r="AK211" s="151">
        <v>0</v>
      </c>
      <c r="AL211" s="152">
        <v>0</v>
      </c>
      <c r="AM211" s="147">
        <v>9.3790201370095652</v>
      </c>
      <c r="AN211" s="149">
        <v>0</v>
      </c>
      <c r="AO211" s="151">
        <v>0.2394008159977502</v>
      </c>
      <c r="AP211" s="149">
        <v>32.643438915940536</v>
      </c>
      <c r="AQ211" s="146">
        <v>47.905902381397084</v>
      </c>
      <c r="AR211" s="149">
        <v>3.8533271918456014</v>
      </c>
      <c r="AS211" s="151">
        <v>0.47745071552120838</v>
      </c>
      <c r="AT211" s="149">
        <v>30.066325317313648</v>
      </c>
      <c r="AU211" s="146">
        <v>9.6937398549693885</v>
      </c>
      <c r="AV211" s="149">
        <v>3.5491171503841064</v>
      </c>
      <c r="AW211" s="151">
        <v>9.5265355189994932E-2</v>
      </c>
      <c r="AX211" s="149">
        <v>35.703761314309958</v>
      </c>
      <c r="AY211" s="146">
        <v>5.7372804174693899</v>
      </c>
      <c r="AZ211" s="149">
        <v>4.2145766160811258</v>
      </c>
      <c r="BA211" s="151">
        <v>5.5700760814994942E-2</v>
      </c>
      <c r="BB211" s="149">
        <v>67.772017230715591</v>
      </c>
      <c r="BC211" s="146">
        <v>135.8272232147304</v>
      </c>
      <c r="BD211" s="149">
        <v>4.8578642753358636</v>
      </c>
      <c r="BE211" s="151">
        <v>42.027308514937872</v>
      </c>
      <c r="BF211" s="149">
        <v>67.772017230715591</v>
      </c>
      <c r="BG211" s="146">
        <v>122.29164473552494</v>
      </c>
      <c r="BH211" s="149">
        <v>4.8578642753358636</v>
      </c>
      <c r="BI211" s="151">
        <v>38.011305657458053</v>
      </c>
      <c r="BJ211" s="149">
        <v>41.895428833533281</v>
      </c>
      <c r="BK211" s="146">
        <v>27.307311128580498</v>
      </c>
      <c r="BL211" s="149">
        <v>3.0030433702076245</v>
      </c>
      <c r="BM211" s="151">
        <v>8.281209238484438</v>
      </c>
      <c r="BN211" s="149">
        <v>67.772017230715591</v>
      </c>
      <c r="BO211" s="146">
        <v>1080.5168133910806</v>
      </c>
      <c r="BP211" s="149">
        <v>4.8578642753358636</v>
      </c>
      <c r="BQ211" s="151">
        <v>337.93578344664689</v>
      </c>
      <c r="BR211" s="149">
        <v>8.0259863220467338</v>
      </c>
      <c r="BS211" s="146">
        <v>18.01265329806375</v>
      </c>
      <c r="BT211" s="149">
        <v>0.37783903929313972</v>
      </c>
      <c r="BU211" s="151">
        <v>6.2509507835767639</v>
      </c>
      <c r="BV211" s="149">
        <v>7.4086027588123686</v>
      </c>
      <c r="BW211" s="146">
        <v>6.0260465577859712</v>
      </c>
      <c r="BX211" s="149">
        <v>0.34877449780905201</v>
      </c>
      <c r="BY211" s="151">
        <v>1.6960402222712083</v>
      </c>
      <c r="BZ211" s="149">
        <v>28.916086821744223</v>
      </c>
      <c r="CA211" s="146">
        <v>1388.6914058399434</v>
      </c>
      <c r="CB211" s="149">
        <v>0.44061921570844892</v>
      </c>
      <c r="CC211" s="151">
        <v>18.045905333828571</v>
      </c>
      <c r="CD211" s="149">
        <v>38.522402498302121</v>
      </c>
      <c r="CE211" s="146">
        <v>1388.6914058399434</v>
      </c>
      <c r="CF211" s="149">
        <v>0.49740399210375374</v>
      </c>
      <c r="CG211" s="151">
        <v>18.045905333828571</v>
      </c>
      <c r="CH211" s="149">
        <v>24.437163464325096</v>
      </c>
      <c r="CI211" s="146">
        <v>1388.6914058399434</v>
      </c>
      <c r="CJ211" s="149">
        <v>0.60555102513761272</v>
      </c>
      <c r="CK211" s="151">
        <v>18.045905333828571</v>
      </c>
      <c r="CL211" s="149">
        <v>18.01127096361061</v>
      </c>
      <c r="CM211" s="146">
        <v>1388.6914058399434</v>
      </c>
      <c r="CN211" s="149">
        <v>0.45864132903196181</v>
      </c>
      <c r="CO211" s="151">
        <v>18.045905333828571</v>
      </c>
      <c r="CP211" s="149">
        <v>17.513307208195844</v>
      </c>
      <c r="CQ211" s="146">
        <v>1388.6914058399434</v>
      </c>
      <c r="CR211" s="149">
        <v>0.45873689361919318</v>
      </c>
      <c r="CS211" s="151">
        <v>18.045905333828571</v>
      </c>
      <c r="CT211" s="149">
        <v>15.903847751959322</v>
      </c>
      <c r="CU211" s="146">
        <v>22.408719339730414</v>
      </c>
      <c r="CV211" s="149">
        <v>0.2423405686396469</v>
      </c>
      <c r="CW211" s="151">
        <v>0.28490302289620834</v>
      </c>
      <c r="CX211" s="149">
        <v>21.187321374066165</v>
      </c>
      <c r="CY211" s="146">
        <v>22.408719339730414</v>
      </c>
      <c r="CZ211" s="149">
        <v>0.27357219565706453</v>
      </c>
      <c r="DA211" s="151">
        <v>0.28490302289620834</v>
      </c>
      <c r="DB211" s="149">
        <v>13.440439905378803</v>
      </c>
      <c r="DC211" s="146">
        <v>22.408719339730414</v>
      </c>
      <c r="DD211" s="149">
        <v>0.333053063825687</v>
      </c>
      <c r="DE211" s="151">
        <v>0.28490302289620834</v>
      </c>
      <c r="DF211" s="149">
        <v>9.9061990299858333</v>
      </c>
      <c r="DG211" s="146">
        <v>22.408719339730414</v>
      </c>
      <c r="DH211" s="149">
        <v>0.252252730967579</v>
      </c>
      <c r="DI211" s="151">
        <v>0.28490302289620834</v>
      </c>
      <c r="DJ211" s="149">
        <v>9.6323189645077143</v>
      </c>
      <c r="DK211" s="146">
        <v>22.408719339730414</v>
      </c>
      <c r="DL211" s="149">
        <v>0.25230529149055619</v>
      </c>
      <c r="DM211" s="151">
        <v>0.28490302289620834</v>
      </c>
      <c r="DN211" s="152">
        <v>3.689644661862741</v>
      </c>
      <c r="DO211" s="147">
        <v>0.84614124568009674</v>
      </c>
      <c r="DP211" s="152">
        <v>0.11745464284580821</v>
      </c>
      <c r="DQ211" s="153">
        <v>1.051413491304228E-2</v>
      </c>
      <c r="DR211" s="152">
        <v>3.689644661862741</v>
      </c>
      <c r="DS211" s="147">
        <v>0.66955527990502384</v>
      </c>
      <c r="DT211" s="152">
        <v>0.11745464284580821</v>
      </c>
      <c r="DU211" s="153">
        <v>1.4993614273983061E-2</v>
      </c>
      <c r="DV211" s="152">
        <v>0</v>
      </c>
      <c r="DW211" s="147">
        <v>0.92383698980216589</v>
      </c>
      <c r="DX211" s="152">
        <v>0</v>
      </c>
      <c r="DY211" s="153">
        <v>0.14831232530542715</v>
      </c>
      <c r="DZ211" s="149">
        <v>0</v>
      </c>
      <c r="EA211" s="146">
        <v>10.015031323595913</v>
      </c>
      <c r="EB211" s="149">
        <v>0</v>
      </c>
      <c r="EC211" s="151">
        <v>0.14757529243296019</v>
      </c>
      <c r="ED211" s="149">
        <v>0</v>
      </c>
      <c r="EE211" s="146">
        <v>46.049615835821982</v>
      </c>
      <c r="EF211" s="149">
        <v>0</v>
      </c>
      <c r="EG211" s="151">
        <v>1.1010058925943034</v>
      </c>
      <c r="EH211" s="149">
        <v>0</v>
      </c>
      <c r="EI211" s="146">
        <v>7.0406517208972765</v>
      </c>
      <c r="EJ211" s="149">
        <v>0</v>
      </c>
      <c r="EK211" s="151">
        <v>0.12398174404580201</v>
      </c>
      <c r="EL211" s="149">
        <v>0</v>
      </c>
      <c r="EM211" s="146">
        <v>18.140113250422427</v>
      </c>
      <c r="EN211" s="149">
        <v>0</v>
      </c>
      <c r="EO211" s="151">
        <v>0.20713542377561411</v>
      </c>
      <c r="EP211" s="149">
        <v>0</v>
      </c>
      <c r="EQ211" s="146">
        <v>28.515011901038058</v>
      </c>
      <c r="ER211" s="149">
        <v>0</v>
      </c>
      <c r="ES211" s="151">
        <v>0.5240609248790028</v>
      </c>
      <c r="ET211" s="149">
        <v>46.425858970402302</v>
      </c>
      <c r="EU211" s="146">
        <v>30.165903853574701</v>
      </c>
      <c r="EV211" s="149">
        <v>3.3277823349469897</v>
      </c>
      <c r="EW211" s="151">
        <v>9.1759487614076232</v>
      </c>
      <c r="EX211" s="149">
        <v>46.503118642803734</v>
      </c>
      <c r="EY211" s="146">
        <v>30.214652853292158</v>
      </c>
      <c r="EZ211" s="149">
        <v>3.3333202695964101</v>
      </c>
      <c r="FA211" s="151">
        <v>9.1912071983191872</v>
      </c>
      <c r="FB211" s="149">
        <v>33.836249425026871</v>
      </c>
      <c r="FC211" s="146">
        <v>22.222162272825077</v>
      </c>
      <c r="FD211" s="149">
        <v>2.4253654238093882</v>
      </c>
      <c r="FE211" s="151">
        <v>7.0509632872171654E-3</v>
      </c>
      <c r="FF211" s="149">
        <v>43.641071701597163</v>
      </c>
      <c r="FG211" s="146">
        <v>88.034436541540202</v>
      </c>
      <c r="FH211" s="149">
        <v>3.1281701772996087</v>
      </c>
      <c r="FI211" s="151">
        <v>1.4398425798986141E-2</v>
      </c>
      <c r="FJ211" s="149">
        <v>35.018975468758811</v>
      </c>
      <c r="FK211" s="146">
        <v>63.611779363906415</v>
      </c>
      <c r="FL211" s="149">
        <v>2.5101426346720266</v>
      </c>
      <c r="FM211" s="151">
        <v>7.0509632872171654E-3</v>
      </c>
      <c r="FN211" s="149">
        <v>10.569057706228474</v>
      </c>
      <c r="FO211" s="146">
        <v>23.212866049305532</v>
      </c>
      <c r="FP211" s="149">
        <v>0.49755910983620394</v>
      </c>
      <c r="FQ211" s="151">
        <v>8.2270316290486409</v>
      </c>
      <c r="FR211" s="149">
        <v>14.345182346900291</v>
      </c>
      <c r="FS211" s="146">
        <v>29.671510041849693</v>
      </c>
      <c r="FT211" s="149">
        <v>0.79801332201538511</v>
      </c>
      <c r="FU211" s="151">
        <v>10.681316346215421</v>
      </c>
      <c r="FV211" s="149">
        <v>6.1606718037032495</v>
      </c>
      <c r="FW211" s="146">
        <v>14.198355200219638</v>
      </c>
      <c r="FX211" s="149">
        <v>0.29002570180283643</v>
      </c>
      <c r="FY211" s="151">
        <v>1.4398425798986141E-2</v>
      </c>
      <c r="FZ211" s="56">
        <v>125.54003497757347</v>
      </c>
      <c r="GA211" s="60">
        <v>16.610693732505801</v>
      </c>
      <c r="GB211" s="56">
        <v>71.501603963581161</v>
      </c>
      <c r="GC211" s="60">
        <v>12.643183405720144</v>
      </c>
      <c r="GD211" s="56">
        <v>102.80614831184275</v>
      </c>
      <c r="GE211" s="60">
        <v>6.7467139977097794</v>
      </c>
      <c r="GF211" s="56">
        <v>51.875130096960646</v>
      </c>
      <c r="GG211" s="60">
        <v>13.178509357675635</v>
      </c>
      <c r="GH211" s="56">
        <v>69.406633998695753</v>
      </c>
      <c r="GI211" s="60">
        <v>10.169272376527687</v>
      </c>
      <c r="GJ211" s="56">
        <v>49.859412346915988</v>
      </c>
      <c r="GK211" s="60">
        <v>11.799839962415138</v>
      </c>
      <c r="GL211" s="56">
        <v>61.509308555388678</v>
      </c>
      <c r="GM211" s="60">
        <v>12.475489671768695</v>
      </c>
      <c r="GN211" s="56">
        <v>55.628798741648517</v>
      </c>
      <c r="GO211" s="60">
        <v>13.36786264413448</v>
      </c>
      <c r="GP211" s="56">
        <v>63.537391773402966</v>
      </c>
      <c r="GQ211" s="60">
        <v>14.090665688728937</v>
      </c>
      <c r="GR211" s="56">
        <v>39.491191273883146</v>
      </c>
      <c r="GS211" s="60">
        <v>7.4304475621541108</v>
      </c>
    </row>
    <row r="212" spans="1:201" s="6" customFormat="1" x14ac:dyDescent="0.4">
      <c r="A212" s="106" t="s">
        <v>14</v>
      </c>
      <c r="B212" s="152">
        <v>31.901367643559897</v>
      </c>
      <c r="C212" s="147">
        <v>57.522925783977733</v>
      </c>
      <c r="D212" s="149">
        <v>2.0198297789865118</v>
      </c>
      <c r="E212" s="151">
        <v>18.208335214933502</v>
      </c>
      <c r="F212" s="149">
        <v>31.901367643559897</v>
      </c>
      <c r="G212" s="146">
        <v>57.522925783977733</v>
      </c>
      <c r="H212" s="149">
        <v>2.0198297789865118</v>
      </c>
      <c r="I212" s="151">
        <v>18.208335214933502</v>
      </c>
      <c r="J212" s="152">
        <v>79.128474485777687</v>
      </c>
      <c r="K212" s="147">
        <v>1163.3742846420566</v>
      </c>
      <c r="L212" s="149">
        <v>7.3261632253614835</v>
      </c>
      <c r="M212" s="151">
        <v>11.653119858484875</v>
      </c>
      <c r="N212" s="152">
        <v>58.664104599936095</v>
      </c>
      <c r="O212" s="147">
        <v>61.592445405680657</v>
      </c>
      <c r="P212" s="149">
        <v>3.9691609673645094</v>
      </c>
      <c r="Q212" s="151">
        <v>19.248589624405746</v>
      </c>
      <c r="R212" s="152">
        <v>37.440427865015174</v>
      </c>
      <c r="S212" s="147">
        <v>105.93328488900303</v>
      </c>
      <c r="T212" s="149">
        <v>2.0916857156729445</v>
      </c>
      <c r="U212" s="151">
        <v>40.186687795513251</v>
      </c>
      <c r="V212" s="152">
        <v>37.859133707751646</v>
      </c>
      <c r="W212" s="147">
        <v>268.12539577104644</v>
      </c>
      <c r="X212" s="149">
        <v>1.0016579893853457</v>
      </c>
      <c r="Y212" s="151">
        <v>3.5060031726794354</v>
      </c>
      <c r="Z212" s="149">
        <v>4.8353892401912759</v>
      </c>
      <c r="AA212" s="146">
        <v>0.14469053127021084</v>
      </c>
      <c r="AB212" s="149">
        <v>0.26057236094890857</v>
      </c>
      <c r="AC212" s="151">
        <v>0</v>
      </c>
      <c r="AD212" s="149">
        <v>4.8353892401912759</v>
      </c>
      <c r="AE212" s="146">
        <v>0.14469053127021084</v>
      </c>
      <c r="AF212" s="149">
        <v>0.26057236094890857</v>
      </c>
      <c r="AG212" s="151">
        <v>1.6286393378530363E-2</v>
      </c>
      <c r="AH212" s="152">
        <v>4.4178557858982241</v>
      </c>
      <c r="AI212" s="147">
        <v>0.14469053127021084</v>
      </c>
      <c r="AJ212" s="149">
        <v>0.26629884754133304</v>
      </c>
      <c r="AK212" s="151">
        <v>0</v>
      </c>
      <c r="AL212" s="152">
        <v>0</v>
      </c>
      <c r="AM212" s="147">
        <v>2.9848958191130022</v>
      </c>
      <c r="AN212" s="149">
        <v>0</v>
      </c>
      <c r="AO212" s="151">
        <v>0.41098051209542619</v>
      </c>
      <c r="AP212" s="149">
        <v>78.079790977354833</v>
      </c>
      <c r="AQ212" s="146">
        <v>1238.8783399441836</v>
      </c>
      <c r="AR212" s="149">
        <v>7.2290701548280509</v>
      </c>
      <c r="AS212" s="151">
        <v>12.410648593481852</v>
      </c>
      <c r="AT212" s="149">
        <v>71.915596952826832</v>
      </c>
      <c r="AU212" s="146">
        <v>1328.3257754052868</v>
      </c>
      <c r="AV212" s="149">
        <v>6.658354089973205</v>
      </c>
      <c r="AW212" s="151">
        <v>13.294209869252054</v>
      </c>
      <c r="AX212" s="149">
        <v>85.399771381481855</v>
      </c>
      <c r="AY212" s="146">
        <v>801.41329965112016</v>
      </c>
      <c r="AZ212" s="149">
        <v>7.9067954818431803</v>
      </c>
      <c r="BA212" s="151">
        <v>8.0250851117103892</v>
      </c>
      <c r="BB212" s="149">
        <v>86.460307438675301</v>
      </c>
      <c r="BC212" s="146">
        <v>241.14719112751689</v>
      </c>
      <c r="BD212" s="149">
        <v>5.8498272470402481</v>
      </c>
      <c r="BE212" s="151">
        <v>75.427376087565165</v>
      </c>
      <c r="BF212" s="149">
        <v>86.460307438675301</v>
      </c>
      <c r="BG212" s="146">
        <v>94.144887760842451</v>
      </c>
      <c r="BH212" s="149">
        <v>5.8498272470402481</v>
      </c>
      <c r="BI212" s="151">
        <v>29.439612313374273</v>
      </c>
      <c r="BJ212" s="149">
        <v>53.448190052999273</v>
      </c>
      <c r="BK212" s="146">
        <v>31.808671290009119</v>
      </c>
      <c r="BL212" s="149">
        <v>3.616256843624881</v>
      </c>
      <c r="BM212" s="151">
        <v>9.9283765580034409</v>
      </c>
      <c r="BN212" s="149">
        <v>86.460307438675301</v>
      </c>
      <c r="BO212" s="146">
        <v>871.7503563177869</v>
      </c>
      <c r="BP212" s="149">
        <v>5.8498272470402481</v>
      </c>
      <c r="BQ212" s="151">
        <v>272.8301239716979</v>
      </c>
      <c r="BR212" s="149">
        <v>37.469250365296169</v>
      </c>
      <c r="BS212" s="146">
        <v>106.30519207612801</v>
      </c>
      <c r="BT212" s="149">
        <v>2.093295943321654</v>
      </c>
      <c r="BU212" s="151">
        <v>40.328012526620739</v>
      </c>
      <c r="BV212" s="149">
        <v>34.587000337196464</v>
      </c>
      <c r="BW212" s="146">
        <v>69.114473363628008</v>
      </c>
      <c r="BX212" s="149">
        <v>1.9322731784507572</v>
      </c>
      <c r="BY212" s="151">
        <v>26.195539415870737</v>
      </c>
      <c r="BZ212" s="149">
        <v>71.892839234008591</v>
      </c>
      <c r="CA212" s="146">
        <v>270.60037638024039</v>
      </c>
      <c r="CB212" s="149">
        <v>0.98507192814848465</v>
      </c>
      <c r="CC212" s="151">
        <v>3.5381702049398491</v>
      </c>
      <c r="CD212" s="149">
        <v>95.694793573082322</v>
      </c>
      <c r="CE212" s="146">
        <v>270.60037638024039</v>
      </c>
      <c r="CF212" s="149">
        <v>1.089566715450319</v>
      </c>
      <c r="CG212" s="151">
        <v>3.5381702049398491</v>
      </c>
      <c r="CH212" s="149">
        <v>67.644063262212867</v>
      </c>
      <c r="CI212" s="146">
        <v>270.60037638024039</v>
      </c>
      <c r="CJ212" s="149">
        <v>1.4648138338948065</v>
      </c>
      <c r="CK212" s="151">
        <v>3.5381702049398491</v>
      </c>
      <c r="CL212" s="149">
        <v>49.908480926812999</v>
      </c>
      <c r="CM212" s="146">
        <v>270.60037638024039</v>
      </c>
      <c r="CN212" s="149">
        <v>1.092996622645056</v>
      </c>
      <c r="CO212" s="151">
        <v>3.5381702049398491</v>
      </c>
      <c r="CP212" s="149">
        <v>38.030269922402468</v>
      </c>
      <c r="CQ212" s="146">
        <v>270.60037638024039</v>
      </c>
      <c r="CR212" s="149">
        <v>1.0061858256005483</v>
      </c>
      <c r="CS212" s="151">
        <v>3.5381702049398491</v>
      </c>
      <c r="CT212" s="149">
        <v>39.541061578704728</v>
      </c>
      <c r="CU212" s="146">
        <v>23.102315460850242</v>
      </c>
      <c r="CV212" s="149">
        <v>0.54178956048166649</v>
      </c>
      <c r="CW212" s="151">
        <v>0.32146697889852016</v>
      </c>
      <c r="CX212" s="149">
        <v>52.632136465195266</v>
      </c>
      <c r="CY212" s="146">
        <v>23.102315460850242</v>
      </c>
      <c r="CZ212" s="149">
        <v>0.59926169349767533</v>
      </c>
      <c r="DA212" s="151">
        <v>0.32146697889852016</v>
      </c>
      <c r="DB212" s="149">
        <v>37.204234794217079</v>
      </c>
      <c r="DC212" s="146">
        <v>23.102315460850242</v>
      </c>
      <c r="DD212" s="149">
        <v>0.80564760864214346</v>
      </c>
      <c r="DE212" s="151">
        <v>0.32146697889852016</v>
      </c>
      <c r="DF212" s="149">
        <v>27.449664509747151</v>
      </c>
      <c r="DG212" s="146">
        <v>23.102315460850242</v>
      </c>
      <c r="DH212" s="149">
        <v>0.60114814245478077</v>
      </c>
      <c r="DI212" s="151">
        <v>0.32146697889852016</v>
      </c>
      <c r="DJ212" s="149">
        <v>20.916648457321351</v>
      </c>
      <c r="DK212" s="146">
        <v>23.102315460850242</v>
      </c>
      <c r="DL212" s="149">
        <v>0.5534022040803015</v>
      </c>
      <c r="DM212" s="151">
        <v>0.32146697889852016</v>
      </c>
      <c r="DN212" s="152">
        <v>4.8353892401912759</v>
      </c>
      <c r="DO212" s="147">
        <v>0.14469053127021084</v>
      </c>
      <c r="DP212" s="152">
        <v>0.26057236094890857</v>
      </c>
      <c r="DQ212" s="153">
        <v>1.6286393378530363E-2</v>
      </c>
      <c r="DR212" s="152">
        <v>4.8353892401912759</v>
      </c>
      <c r="DS212" s="147">
        <v>0.14083992687145763</v>
      </c>
      <c r="DT212" s="152">
        <v>0.26057236094890857</v>
      </c>
      <c r="DU212" s="153">
        <v>2.0795121602293312E-2</v>
      </c>
      <c r="DV212" s="152">
        <v>0</v>
      </c>
      <c r="DW212" s="147">
        <v>0.87910798904747589</v>
      </c>
      <c r="DX212" s="152">
        <v>0</v>
      </c>
      <c r="DY212" s="153">
        <v>0.19070201089929464</v>
      </c>
      <c r="DZ212" s="149">
        <v>0</v>
      </c>
      <c r="EA212" s="146">
        <v>2.1186498725346588</v>
      </c>
      <c r="EB212" s="149">
        <v>0</v>
      </c>
      <c r="EC212" s="151">
        <v>0.25163882439984941</v>
      </c>
      <c r="ED212" s="149">
        <v>0</v>
      </c>
      <c r="EE212" s="146">
        <v>16.738401248187671</v>
      </c>
      <c r="EF212" s="149">
        <v>0</v>
      </c>
      <c r="EG212" s="151">
        <v>2.1797769166017558</v>
      </c>
      <c r="EH212" s="149">
        <v>0</v>
      </c>
      <c r="EI212" s="146">
        <v>1.4366017573735508</v>
      </c>
      <c r="EJ212" s="149">
        <v>0</v>
      </c>
      <c r="EK212" s="151">
        <v>0.16801164568070623</v>
      </c>
      <c r="EL212" s="149">
        <v>0</v>
      </c>
      <c r="EM212" s="146">
        <v>5.4755126562903813</v>
      </c>
      <c r="EN212" s="149">
        <v>0</v>
      </c>
      <c r="EO212" s="151">
        <v>0.35995534642795318</v>
      </c>
      <c r="EP212" s="149">
        <v>0</v>
      </c>
      <c r="EQ212" s="146">
        <v>6.1884986618988371</v>
      </c>
      <c r="ER212" s="149">
        <v>0</v>
      </c>
      <c r="ES212" s="151">
        <v>0.72196048546314728</v>
      </c>
      <c r="ET212" s="149">
        <v>59.227896758934662</v>
      </c>
      <c r="EU212" s="146">
        <v>35.234545719852498</v>
      </c>
      <c r="EV212" s="149">
        <v>4.0073066417332566</v>
      </c>
      <c r="EW212" s="151">
        <v>11.00067525454442</v>
      </c>
      <c r="EX212" s="149">
        <v>59.326460964360322</v>
      </c>
      <c r="EY212" s="146">
        <v>35.292968855877518</v>
      </c>
      <c r="EZ212" s="149">
        <v>4.0139754079169858</v>
      </c>
      <c r="FA212" s="151">
        <v>11.018961696120252</v>
      </c>
      <c r="FB212" s="149">
        <v>43.166673317400289</v>
      </c>
      <c r="FC212" s="146">
        <v>25.714385355339928</v>
      </c>
      <c r="FD212" s="149">
        <v>2.9206185961728108</v>
      </c>
      <c r="FE212" s="151">
        <v>1.2229002029831631E-2</v>
      </c>
      <c r="FF212" s="149">
        <v>55.675197971874248</v>
      </c>
      <c r="FG212" s="146">
        <v>155.37061766602699</v>
      </c>
      <c r="FH212" s="149">
        <v>3.7669342121092511</v>
      </c>
      <c r="FI212" s="151">
        <v>2.4292914481853528E-2</v>
      </c>
      <c r="FJ212" s="149">
        <v>44.675538798099694</v>
      </c>
      <c r="FK212" s="146">
        <v>48.708004315958966</v>
      </c>
      <c r="FL212" s="149">
        <v>3.0227070881362987</v>
      </c>
      <c r="FM212" s="151">
        <v>1.2229002029831631E-2</v>
      </c>
      <c r="FN212" s="149">
        <v>49.341557963052757</v>
      </c>
      <c r="FO212" s="146">
        <v>139.91156698102802</v>
      </c>
      <c r="FP212" s="149">
        <v>2.7565665743046734</v>
      </c>
      <c r="FQ212" s="151">
        <v>53.098434990482744</v>
      </c>
      <c r="FR212" s="149">
        <v>50.051755136532137</v>
      </c>
      <c r="FS212" s="146">
        <v>130.83167178388652</v>
      </c>
      <c r="FT212" s="149">
        <v>2.8712620777965299</v>
      </c>
      <c r="FU212" s="151">
        <v>49.648074815568975</v>
      </c>
      <c r="FV212" s="149">
        <v>28.761045056517315</v>
      </c>
      <c r="FW212" s="146">
        <v>81.655290618810426</v>
      </c>
      <c r="FX212" s="149">
        <v>1.6067943274963654</v>
      </c>
      <c r="FY212" s="151">
        <v>2.4292914481853528E-2</v>
      </c>
      <c r="FZ212" s="56">
        <v>377.64330009121056</v>
      </c>
      <c r="GA212" s="60">
        <v>76.05872274324868</v>
      </c>
      <c r="GB212" s="56">
        <v>141.89920615635194</v>
      </c>
      <c r="GC212" s="60">
        <v>31.065230079271441</v>
      </c>
      <c r="GD212" s="56">
        <v>515.10379755827091</v>
      </c>
      <c r="GE212" s="60">
        <v>53.435535297029666</v>
      </c>
      <c r="GF212" s="56">
        <v>250.96033310609221</v>
      </c>
      <c r="GG212" s="60">
        <v>81.829663828993546</v>
      </c>
      <c r="GH212" s="56">
        <v>60.18445537891143</v>
      </c>
      <c r="GI212" s="60">
        <v>9.9960958874139703</v>
      </c>
      <c r="GJ212" s="56">
        <v>190.24499137340879</v>
      </c>
      <c r="GK212" s="60">
        <v>59.44144349194417</v>
      </c>
      <c r="GL212" s="56">
        <v>155.17373154719198</v>
      </c>
      <c r="GM212" s="60">
        <v>40.75177599070993</v>
      </c>
      <c r="GN212" s="56">
        <v>265.91522327256951</v>
      </c>
      <c r="GO212" s="60">
        <v>73.229858556014378</v>
      </c>
      <c r="GP212" s="56">
        <v>151.40438035649635</v>
      </c>
      <c r="GQ212" s="60">
        <v>41.174688141027126</v>
      </c>
      <c r="GR212" s="56">
        <v>123.92416929992943</v>
      </c>
      <c r="GS212" s="60">
        <v>36.486337002077718</v>
      </c>
    </row>
    <row r="213" spans="1:201" s="6" customFormat="1" x14ac:dyDescent="0.4">
      <c r="A213" s="106" t="s">
        <v>15</v>
      </c>
      <c r="B213" s="152">
        <v>7.4591175829015999</v>
      </c>
      <c r="C213" s="147">
        <v>8.7703316858746181</v>
      </c>
      <c r="D213" s="149">
        <v>4.4649770330340663E-2</v>
      </c>
      <c r="E213" s="151">
        <v>2.3480762591624091</v>
      </c>
      <c r="F213" s="149">
        <v>7.4591175829015999</v>
      </c>
      <c r="G213" s="146">
        <v>8.7703316858746181</v>
      </c>
      <c r="H213" s="149">
        <v>4.4649770330340663E-2</v>
      </c>
      <c r="I213" s="151">
        <v>2.3480762591624091</v>
      </c>
      <c r="J213" s="152">
        <v>5.4084892484941838</v>
      </c>
      <c r="K213" s="147">
        <v>47.635116014950377</v>
      </c>
      <c r="L213" s="149">
        <v>1.2321300895328526</v>
      </c>
      <c r="M213" s="151">
        <v>0.48346576815457704</v>
      </c>
      <c r="N213" s="152">
        <v>0.89194462745964009</v>
      </c>
      <c r="O213" s="147">
        <v>3.1681907607727742</v>
      </c>
      <c r="P213" s="149">
        <v>2.406048370330326E-2</v>
      </c>
      <c r="Q213" s="151">
        <v>0.97026572578670423</v>
      </c>
      <c r="R213" s="152">
        <v>24.403696415364024</v>
      </c>
      <c r="S213" s="147">
        <v>18.045024269901248</v>
      </c>
      <c r="T213" s="149">
        <v>8.72330871750642E-2</v>
      </c>
      <c r="U213" s="151">
        <v>6.8107742053505325</v>
      </c>
      <c r="V213" s="152">
        <v>2.3043240096570252</v>
      </c>
      <c r="W213" s="147">
        <v>607.71567737630323</v>
      </c>
      <c r="X213" s="149">
        <v>7.51949549227868E-2</v>
      </c>
      <c r="Y213" s="151">
        <v>7.9070337811135722</v>
      </c>
      <c r="Z213" s="149">
        <v>0.3070056848005821</v>
      </c>
      <c r="AA213" s="146">
        <v>8.5326825093599831E-2</v>
      </c>
      <c r="AB213" s="149">
        <v>2.9515715794706653E-2</v>
      </c>
      <c r="AC213" s="151">
        <v>0</v>
      </c>
      <c r="AD213" s="149">
        <v>0.3070056848005821</v>
      </c>
      <c r="AE213" s="146">
        <v>8.5326825093599831E-2</v>
      </c>
      <c r="AF213" s="149">
        <v>2.9515715794706653E-2</v>
      </c>
      <c r="AG213" s="151">
        <v>7.8169650905581464E-3</v>
      </c>
      <c r="AH213" s="152">
        <v>0.29592317701540904</v>
      </c>
      <c r="AI213" s="147">
        <v>8.5326825093599831E-2</v>
      </c>
      <c r="AJ213" s="149">
        <v>3.0247882017066016E-2</v>
      </c>
      <c r="AK213" s="151">
        <v>0</v>
      </c>
      <c r="AL213" s="152">
        <v>0</v>
      </c>
      <c r="AM213" s="147">
        <v>1.1644792842118867</v>
      </c>
      <c r="AN213" s="149">
        <v>0</v>
      </c>
      <c r="AO213" s="151">
        <v>0.12280792008483217</v>
      </c>
      <c r="AP213" s="149">
        <v>5.3368109617935149</v>
      </c>
      <c r="AQ213" s="146">
        <v>49.793413222817911</v>
      </c>
      <c r="AR213" s="149">
        <v>1.2158007654365452</v>
      </c>
      <c r="AS213" s="151">
        <v>0.50605351681997635</v>
      </c>
      <c r="AT213" s="149">
        <v>4.9154837805992901</v>
      </c>
      <c r="AU213" s="146">
        <v>2.4518749513106939</v>
      </c>
      <c r="AV213" s="149">
        <v>1.1198164944810285</v>
      </c>
      <c r="AW213" s="151">
        <v>2.8231219250851574E-2</v>
      </c>
      <c r="AX213" s="149">
        <v>5.8371369894616567</v>
      </c>
      <c r="AY213" s="146">
        <v>49.90008109436625</v>
      </c>
      <c r="AZ213" s="149">
        <v>1.3297820871962214</v>
      </c>
      <c r="BA213" s="151">
        <v>0.50271328068140719</v>
      </c>
      <c r="BB213" s="149">
        <v>1.3145654780609948</v>
      </c>
      <c r="BC213" s="146">
        <v>12.016552371429025</v>
      </c>
      <c r="BD213" s="149">
        <v>3.5460812575209791E-2</v>
      </c>
      <c r="BE213" s="151">
        <v>3.7247065369935877</v>
      </c>
      <c r="BF213" s="149">
        <v>1.3145654780609948</v>
      </c>
      <c r="BG213" s="146">
        <v>10.599250681866248</v>
      </c>
      <c r="BH213" s="149">
        <v>3.5460812575209791E-2</v>
      </c>
      <c r="BI213" s="151">
        <v>3.2976441486522408</v>
      </c>
      <c r="BJ213" s="149">
        <v>0.81264047734679679</v>
      </c>
      <c r="BK213" s="146">
        <v>0.31245614436624913</v>
      </c>
      <c r="BL213" s="149">
        <v>2.192122959194787E-2</v>
      </c>
      <c r="BM213" s="151">
        <v>7.7877458414740461E-2</v>
      </c>
      <c r="BN213" s="149">
        <v>1.3145654780609948</v>
      </c>
      <c r="BO213" s="146">
        <v>133.45464299297737</v>
      </c>
      <c r="BP213" s="149">
        <v>3.5460812575209791E-2</v>
      </c>
      <c r="BQ213" s="151">
        <v>41.751381942030015</v>
      </c>
      <c r="BR213" s="149">
        <v>24.422482940703027</v>
      </c>
      <c r="BS213" s="146">
        <v>18.141737722817915</v>
      </c>
      <c r="BT213" s="149">
        <v>8.730024120676172E-2</v>
      </c>
      <c r="BU213" s="151">
        <v>6.8475253174588655</v>
      </c>
      <c r="BV213" s="149">
        <v>22.54383040680279</v>
      </c>
      <c r="BW213" s="146">
        <v>8.4703924311512466</v>
      </c>
      <c r="BX213" s="149">
        <v>8.0584838037010803E-2</v>
      </c>
      <c r="BY213" s="151">
        <v>3.1724141066255327</v>
      </c>
      <c r="BZ213" s="149">
        <v>4.0325763103177916</v>
      </c>
      <c r="CA213" s="146">
        <v>613.78168543338109</v>
      </c>
      <c r="CB213" s="149">
        <v>7.9985473129171772E-2</v>
      </c>
      <c r="CC213" s="151">
        <v>7.9858823112374706</v>
      </c>
      <c r="CD213" s="149">
        <v>5.3604612602052866</v>
      </c>
      <c r="CE213" s="146">
        <v>613.78168543338109</v>
      </c>
      <c r="CF213" s="149">
        <v>9.3672812547711815E-2</v>
      </c>
      <c r="CG213" s="151">
        <v>7.9858823112374706</v>
      </c>
      <c r="CH213" s="149">
        <v>4.502148112079098</v>
      </c>
      <c r="CI213" s="146">
        <v>613.78168543338109</v>
      </c>
      <c r="CJ213" s="149">
        <v>0.10005322140056636</v>
      </c>
      <c r="CK213" s="151">
        <v>7.9858823112374706</v>
      </c>
      <c r="CL213" s="149">
        <v>3.2966462619109156</v>
      </c>
      <c r="CM213" s="146">
        <v>613.78168543338109</v>
      </c>
      <c r="CN213" s="149">
        <v>7.3097555155882468E-2</v>
      </c>
      <c r="CO213" s="151">
        <v>7.9858823112374706</v>
      </c>
      <c r="CP213" s="149">
        <v>2.3147403411923908</v>
      </c>
      <c r="CQ213" s="146">
        <v>613.78168543338109</v>
      </c>
      <c r="CR213" s="149">
        <v>7.5534861800890821E-2</v>
      </c>
      <c r="CS213" s="151">
        <v>7.9858823112374706</v>
      </c>
      <c r="CT213" s="149">
        <v>2.2179169706747852</v>
      </c>
      <c r="CU213" s="146">
        <v>7.180879725595692</v>
      </c>
      <c r="CV213" s="149">
        <v>4.3992010221044466E-2</v>
      </c>
      <c r="CW213" s="151">
        <v>0.10102929884775415</v>
      </c>
      <c r="CX213" s="149">
        <v>2.9482536931129073</v>
      </c>
      <c r="CY213" s="146">
        <v>7.180879725595692</v>
      </c>
      <c r="CZ213" s="149">
        <v>5.1520046901241498E-2</v>
      </c>
      <c r="DA213" s="151">
        <v>0.10102929884775415</v>
      </c>
      <c r="DB213" s="149">
        <v>2.4761814616435038</v>
      </c>
      <c r="DC213" s="146">
        <v>7.180879725595692</v>
      </c>
      <c r="DD213" s="149">
        <v>5.50292717703115E-2</v>
      </c>
      <c r="DE213" s="151">
        <v>0.10102929884775415</v>
      </c>
      <c r="DF213" s="149">
        <v>1.8131554440510034</v>
      </c>
      <c r="DG213" s="146">
        <v>7.180879725595692</v>
      </c>
      <c r="DH213" s="149">
        <v>4.0203655335735354E-2</v>
      </c>
      <c r="DI213" s="151">
        <v>0.10102929884775415</v>
      </c>
      <c r="DJ213" s="149">
        <v>1.2731071876558149</v>
      </c>
      <c r="DK213" s="146">
        <v>7.180879725595692</v>
      </c>
      <c r="DL213" s="149">
        <v>4.1544173990489951E-2</v>
      </c>
      <c r="DM213" s="151">
        <v>0.10102929884775415</v>
      </c>
      <c r="DN213" s="152">
        <v>0.3070056848005821</v>
      </c>
      <c r="DO213" s="147">
        <v>8.5326825093599831E-2</v>
      </c>
      <c r="DP213" s="152">
        <v>2.9515715794706653E-2</v>
      </c>
      <c r="DQ213" s="153">
        <v>7.8169650905581464E-3</v>
      </c>
      <c r="DR213" s="152">
        <v>0.3070056848005821</v>
      </c>
      <c r="DS213" s="147">
        <v>7.6770444062228202E-2</v>
      </c>
      <c r="DT213" s="152">
        <v>2.9515715794706653E-2</v>
      </c>
      <c r="DU213" s="153">
        <v>1.2607969617204062E-2</v>
      </c>
      <c r="DV213" s="152">
        <v>0</v>
      </c>
      <c r="DW213" s="147">
        <v>0.33408133054104544</v>
      </c>
      <c r="DX213" s="152">
        <v>0</v>
      </c>
      <c r="DY213" s="153">
        <v>0.13146735974220924</v>
      </c>
      <c r="DZ213" s="149">
        <v>0</v>
      </c>
      <c r="EA213" s="146">
        <v>1.0525830516127752</v>
      </c>
      <c r="EB213" s="149">
        <v>0</v>
      </c>
      <c r="EC213" s="151">
        <v>9.224042046223288E-2</v>
      </c>
      <c r="ED213" s="149">
        <v>0</v>
      </c>
      <c r="EE213" s="146">
        <v>5.6253675849371145</v>
      </c>
      <c r="EF213" s="149">
        <v>0</v>
      </c>
      <c r="EG213" s="151">
        <v>0.26996747075469513</v>
      </c>
      <c r="EH213" s="149">
        <v>0</v>
      </c>
      <c r="EI213" s="146">
        <v>0.63117774137424987</v>
      </c>
      <c r="EJ213" s="149">
        <v>0</v>
      </c>
      <c r="EK213" s="151">
        <v>2.9606545917457924E-2</v>
      </c>
      <c r="EL213" s="149">
        <v>0</v>
      </c>
      <c r="EM213" s="146">
        <v>1.8926664587589725</v>
      </c>
      <c r="EN213" s="149">
        <v>0</v>
      </c>
      <c r="EO213" s="151">
        <v>5.7900626838900585E-2</v>
      </c>
      <c r="EP213" s="149">
        <v>0</v>
      </c>
      <c r="EQ213" s="146">
        <v>2.8063246649185905</v>
      </c>
      <c r="ER213" s="149">
        <v>0</v>
      </c>
      <c r="ES213" s="151">
        <v>0.11953220139410464</v>
      </c>
      <c r="ET213" s="149">
        <v>0.90051667318763695</v>
      </c>
      <c r="EU213" s="146">
        <v>0.33780951665001147</v>
      </c>
      <c r="EV213" s="149">
        <v>2.4291717302556901E-2</v>
      </c>
      <c r="EW213" s="151">
        <v>8.5813063939558051E-2</v>
      </c>
      <c r="EX213" s="149">
        <v>0.90201526954547417</v>
      </c>
      <c r="EY213" s="146">
        <v>0.3382418802838692</v>
      </c>
      <c r="EZ213" s="149">
        <v>2.4332142405344127E-2</v>
      </c>
      <c r="FA213" s="151">
        <v>8.5948393756955524E-2</v>
      </c>
      <c r="FB213" s="149">
        <v>0.65631756613911629</v>
      </c>
      <c r="FC213" s="146">
        <v>0.26735504586730974</v>
      </c>
      <c r="FD213" s="149">
        <v>1.7704370448709733E-2</v>
      </c>
      <c r="FE213" s="151">
        <v>4.4924626258515737E-3</v>
      </c>
      <c r="FF213" s="149">
        <v>0.84650049723624654</v>
      </c>
      <c r="FG213" s="146">
        <v>7.7903343359176631</v>
      </c>
      <c r="FH213" s="149">
        <v>2.2834614158279032E-2</v>
      </c>
      <c r="FI213" s="151">
        <v>9.5911251810874894E-3</v>
      </c>
      <c r="FJ213" s="149">
        <v>0.67925875766069643</v>
      </c>
      <c r="FK213" s="146">
        <v>5.5145121666813459</v>
      </c>
      <c r="FL213" s="149">
        <v>1.8323216224272538E-2</v>
      </c>
      <c r="FM213" s="151">
        <v>4.4924626258515737E-3</v>
      </c>
      <c r="FN213" s="149">
        <v>32.160861129382795</v>
      </c>
      <c r="FO213" s="146">
        <v>23.84339956078658</v>
      </c>
      <c r="FP213" s="149">
        <v>0.11496173181200157</v>
      </c>
      <c r="FQ213" s="151">
        <v>9.0141568158869578</v>
      </c>
      <c r="FR213" s="149">
        <v>28.573864259023555</v>
      </c>
      <c r="FS213" s="146">
        <v>21.903381047460407</v>
      </c>
      <c r="FT213" s="149">
        <v>0.10440317952677779</v>
      </c>
      <c r="FU213" s="151">
        <v>8.2769497808230117</v>
      </c>
      <c r="FV213" s="149">
        <v>18.746468781776311</v>
      </c>
      <c r="FW213" s="146">
        <v>13.959632308395975</v>
      </c>
      <c r="FX213" s="149">
        <v>6.7010846128857604E-2</v>
      </c>
      <c r="FY213" s="151">
        <v>9.5911251810874894E-3</v>
      </c>
      <c r="FZ213" s="56">
        <v>309.04853949389769</v>
      </c>
      <c r="GA213" s="60">
        <v>114.09102248920132</v>
      </c>
      <c r="GB213" s="56">
        <v>21.151587253388129</v>
      </c>
      <c r="GC213" s="60">
        <v>4.7969189420981229</v>
      </c>
      <c r="GD213" s="56">
        <v>76.742924268681548</v>
      </c>
      <c r="GE213" s="60">
        <v>3.3973391748540696</v>
      </c>
      <c r="GF213" s="56">
        <v>36.254447605906613</v>
      </c>
      <c r="GG213" s="60">
        <v>7.8716362117546836</v>
      </c>
      <c r="GH213" s="56">
        <v>17.008691347880827</v>
      </c>
      <c r="GI213" s="60">
        <v>1.4777558682233196</v>
      </c>
      <c r="GJ213" s="56">
        <v>56.623891691752839</v>
      </c>
      <c r="GK213" s="60">
        <v>17.438062761259904</v>
      </c>
      <c r="GL213" s="56">
        <v>33.902882021789445</v>
      </c>
      <c r="GM213" s="60">
        <v>8.3624382097061591</v>
      </c>
      <c r="GN213" s="56">
        <v>29.618364582128919</v>
      </c>
      <c r="GO213" s="60">
        <v>7.5585507938872087</v>
      </c>
      <c r="GP213" s="56">
        <v>16.83381394749663</v>
      </c>
      <c r="GQ213" s="60">
        <v>3.8046762119544448</v>
      </c>
      <c r="GR213" s="56">
        <v>32.31055771150087</v>
      </c>
      <c r="GS213" s="60">
        <v>8.7411767468165138</v>
      </c>
    </row>
    <row r="214" spans="1:201" s="6" customFormat="1" x14ac:dyDescent="0.4">
      <c r="A214" s="106" t="s">
        <v>16</v>
      </c>
      <c r="B214" s="152">
        <v>1.4966569332124189</v>
      </c>
      <c r="C214" s="147">
        <v>5.5429026063569786</v>
      </c>
      <c r="D214" s="149">
        <v>3.9143242684728817E-2</v>
      </c>
      <c r="E214" s="151">
        <v>1.7251466639578161</v>
      </c>
      <c r="F214" s="149">
        <v>1.4966569332124189</v>
      </c>
      <c r="G214" s="146">
        <v>5.5429026063569786</v>
      </c>
      <c r="H214" s="149">
        <v>3.9143242684728817E-2</v>
      </c>
      <c r="I214" s="151">
        <v>1.7251466639578161</v>
      </c>
      <c r="J214" s="152">
        <v>4.6613455552526846</v>
      </c>
      <c r="K214" s="147">
        <v>33.718908583486623</v>
      </c>
      <c r="L214" s="149">
        <v>1.0772939453484358</v>
      </c>
      <c r="M214" s="151">
        <v>0.33976896372529214</v>
      </c>
      <c r="N214" s="152">
        <v>0.79636135664098584</v>
      </c>
      <c r="O214" s="147">
        <v>3.1230554910248824</v>
      </c>
      <c r="P214" s="149">
        <v>2.1008215056480942E-2</v>
      </c>
      <c r="Q214" s="151">
        <v>0.9672280282146215</v>
      </c>
      <c r="R214" s="152">
        <v>4.0278796799649887</v>
      </c>
      <c r="S214" s="147">
        <v>12.6262402750697</v>
      </c>
      <c r="T214" s="149">
        <v>7.9470359694981757E-2</v>
      </c>
      <c r="U214" s="151">
        <v>4.7757687713950965</v>
      </c>
      <c r="V214" s="152">
        <v>1.993942845010223</v>
      </c>
      <c r="W214" s="147">
        <v>177.17720749523559</v>
      </c>
      <c r="X214" s="149">
        <v>5.6188400872697421E-2</v>
      </c>
      <c r="Y214" s="151">
        <v>2.3057576201599845</v>
      </c>
      <c r="Z214" s="149">
        <v>0.18533629511334265</v>
      </c>
      <c r="AA214" s="146">
        <v>3.8727226352348619E-2</v>
      </c>
      <c r="AB214" s="149">
        <v>2.1965462616885336E-2</v>
      </c>
      <c r="AC214" s="151">
        <v>0</v>
      </c>
      <c r="AD214" s="149">
        <v>0.18533629511334265</v>
      </c>
      <c r="AE214" s="146">
        <v>3.8727226352348619E-2</v>
      </c>
      <c r="AF214" s="149">
        <v>2.1965462616885336E-2</v>
      </c>
      <c r="AG214" s="151">
        <v>2.7531187014151995E-3</v>
      </c>
      <c r="AH214" s="152">
        <v>0.17287765494705593</v>
      </c>
      <c r="AI214" s="147">
        <v>3.8727226352348619E-2</v>
      </c>
      <c r="AJ214" s="149">
        <v>2.24712599165597E-2</v>
      </c>
      <c r="AK214" s="151">
        <v>0</v>
      </c>
      <c r="AL214" s="152">
        <v>0</v>
      </c>
      <c r="AM214" s="147">
        <v>0.53579074019431172</v>
      </c>
      <c r="AN214" s="149">
        <v>0</v>
      </c>
      <c r="AO214" s="151">
        <v>5.1891161750352362E-2</v>
      </c>
      <c r="AP214" s="149">
        <v>4.5995691057176664</v>
      </c>
      <c r="AQ214" s="146">
        <v>38.606785431571083</v>
      </c>
      <c r="AR214" s="149">
        <v>1.0630166526096032</v>
      </c>
      <c r="AS214" s="151">
        <v>0.38900304704617966</v>
      </c>
      <c r="AT214" s="149">
        <v>4.2364452289504815</v>
      </c>
      <c r="AU214" s="146">
        <v>3.6702355335519776</v>
      </c>
      <c r="AV214" s="149">
        <v>0.97909428529831888</v>
      </c>
      <c r="AW214" s="151">
        <v>3.8079149644747984E-2</v>
      </c>
      <c r="AX214" s="149">
        <v>5.0307787093786969</v>
      </c>
      <c r="AY214" s="146">
        <v>20.580436240496422</v>
      </c>
      <c r="AZ214" s="149">
        <v>1.1626744637917537</v>
      </c>
      <c r="BA214" s="151">
        <v>0.20718115671419243</v>
      </c>
      <c r="BB214" s="149">
        <v>1.1736929796681015</v>
      </c>
      <c r="BC214" s="146">
        <v>11.937318112126645</v>
      </c>
      <c r="BD214" s="149">
        <v>3.0962319205382165E-2</v>
      </c>
      <c r="BE214" s="151">
        <v>3.7187300025392354</v>
      </c>
      <c r="BF214" s="149">
        <v>1.1736929796681015</v>
      </c>
      <c r="BG214" s="146">
        <v>10.557405665496422</v>
      </c>
      <c r="BH214" s="149">
        <v>3.0962319205382165E-2</v>
      </c>
      <c r="BI214" s="151">
        <v>3.294890023060026</v>
      </c>
      <c r="BJ214" s="149">
        <v>0.72555566015846285</v>
      </c>
      <c r="BK214" s="146">
        <v>0.27061112799642223</v>
      </c>
      <c r="BL214" s="149">
        <v>1.9140342781508973E-2</v>
      </c>
      <c r="BM214" s="151">
        <v>7.5123332822525771E-2</v>
      </c>
      <c r="BN214" s="149">
        <v>1.1736929796681015</v>
      </c>
      <c r="BO214" s="146">
        <v>133.41279797660752</v>
      </c>
      <c r="BP214" s="149">
        <v>3.0962319205382165E-2</v>
      </c>
      <c r="BQ214" s="151">
        <v>41.748627816437796</v>
      </c>
      <c r="BR214" s="149">
        <v>4.0309804341451008</v>
      </c>
      <c r="BS214" s="146">
        <v>12.728609999626645</v>
      </c>
      <c r="BT214" s="149">
        <v>7.9531537800982516E-2</v>
      </c>
      <c r="BU214" s="151">
        <v>4.8146692667267343</v>
      </c>
      <c r="BV214" s="149">
        <v>3.7209050161339383</v>
      </c>
      <c r="BW214" s="146">
        <v>2.4916375439322005</v>
      </c>
      <c r="BX214" s="149">
        <v>7.3413727200906942E-2</v>
      </c>
      <c r="BY214" s="151">
        <v>0.92461973356284621</v>
      </c>
      <c r="BZ214" s="149">
        <v>3.6159941636504991</v>
      </c>
      <c r="CA214" s="146">
        <v>178.93066623121817</v>
      </c>
      <c r="CB214" s="149">
        <v>6.3329461375123977E-2</v>
      </c>
      <c r="CC214" s="151">
        <v>2.3285497811963474</v>
      </c>
      <c r="CD214" s="149">
        <v>4.8549425930792891</v>
      </c>
      <c r="CE214" s="146">
        <v>178.93066623121817</v>
      </c>
      <c r="CF214" s="149">
        <v>7.522529115418973E-2</v>
      </c>
      <c r="CG214" s="151">
        <v>2.3285497811963474</v>
      </c>
      <c r="CH214" s="149">
        <v>3.6766193303387347</v>
      </c>
      <c r="CI214" s="146">
        <v>178.93066623121817</v>
      </c>
      <c r="CJ214" s="149">
        <v>8.0829132365855844E-2</v>
      </c>
      <c r="CK214" s="151">
        <v>2.3285497811963474</v>
      </c>
      <c r="CL214" s="149">
        <v>2.7003750631119643</v>
      </c>
      <c r="CM214" s="146">
        <v>178.93066623121817</v>
      </c>
      <c r="CN214" s="149">
        <v>5.9333943169493177E-2</v>
      </c>
      <c r="CO214" s="151">
        <v>2.3285497811963474</v>
      </c>
      <c r="CP214" s="149">
        <v>2.0029561476747597</v>
      </c>
      <c r="CQ214" s="146">
        <v>178.93066623121817</v>
      </c>
      <c r="CR214" s="149">
        <v>5.6442391635055184E-2</v>
      </c>
      <c r="CS214" s="151">
        <v>2.3285497811963474</v>
      </c>
      <c r="CT214" s="149">
        <v>1.9887967900077743</v>
      </c>
      <c r="CU214" s="146">
        <v>3.584792632959978</v>
      </c>
      <c r="CV214" s="149">
        <v>3.483120375631818E-2</v>
      </c>
      <c r="CW214" s="151">
        <v>4.9333677560068533E-2</v>
      </c>
      <c r="CX214" s="149">
        <v>2.6702184261936086</v>
      </c>
      <c r="CY214" s="146">
        <v>3.584792632959978</v>
      </c>
      <c r="CZ214" s="149">
        <v>4.1373910134804348E-2</v>
      </c>
      <c r="DA214" s="151">
        <v>4.9333677560068533E-2</v>
      </c>
      <c r="DB214" s="149">
        <v>2.022140631686304</v>
      </c>
      <c r="DC214" s="146">
        <v>3.584792632959978</v>
      </c>
      <c r="DD214" s="149">
        <v>4.4456022801220713E-2</v>
      </c>
      <c r="DE214" s="151">
        <v>4.9333677560068533E-2</v>
      </c>
      <c r="DF214" s="149">
        <v>1.4852062847115801</v>
      </c>
      <c r="DG214" s="146">
        <v>3.584792632959978</v>
      </c>
      <c r="DH214" s="149">
        <v>3.2633668743221246E-2</v>
      </c>
      <c r="DI214" s="151">
        <v>4.9333677560068533E-2</v>
      </c>
      <c r="DJ214" s="149">
        <v>1.1016258812211177</v>
      </c>
      <c r="DK214" s="146">
        <v>3.584792632959978</v>
      </c>
      <c r="DL214" s="149">
        <v>3.1043315399280343E-2</v>
      </c>
      <c r="DM214" s="151">
        <v>4.9333677560068533E-2</v>
      </c>
      <c r="DN214" s="152">
        <v>0.18533629511334265</v>
      </c>
      <c r="DO214" s="147">
        <v>3.8727226352348619E-2</v>
      </c>
      <c r="DP214" s="152">
        <v>2.1965462616885336E-2</v>
      </c>
      <c r="DQ214" s="153">
        <v>2.7531187014151995E-3</v>
      </c>
      <c r="DR214" s="152">
        <v>0.18533629511334265</v>
      </c>
      <c r="DS214" s="147">
        <v>3.3247860289947147E-2</v>
      </c>
      <c r="DT214" s="152">
        <v>2.1965462616885336E-2</v>
      </c>
      <c r="DU214" s="153">
        <v>4.1470865437881893E-3</v>
      </c>
      <c r="DV214" s="152">
        <v>0</v>
      </c>
      <c r="DW214" s="147">
        <v>0.12790391623432171</v>
      </c>
      <c r="DX214" s="152">
        <v>0</v>
      </c>
      <c r="DY214" s="153">
        <v>4.1417743905697309E-2</v>
      </c>
      <c r="DZ214" s="149">
        <v>0</v>
      </c>
      <c r="EA214" s="146">
        <v>0.47930641603319479</v>
      </c>
      <c r="EB214" s="149">
        <v>0</v>
      </c>
      <c r="EC214" s="151">
        <v>3.5507696155459283E-2</v>
      </c>
      <c r="ED214" s="149">
        <v>0</v>
      </c>
      <c r="EE214" s="146">
        <v>2.7140131931542983</v>
      </c>
      <c r="EF214" s="149">
        <v>0</v>
      </c>
      <c r="EG214" s="151">
        <v>0.18731921320554706</v>
      </c>
      <c r="EH214" s="149">
        <v>0</v>
      </c>
      <c r="EI214" s="146">
        <v>0.30870531809958385</v>
      </c>
      <c r="EJ214" s="149">
        <v>0</v>
      </c>
      <c r="EK214" s="151">
        <v>1.6708836868281035E-2</v>
      </c>
      <c r="EL214" s="149">
        <v>0</v>
      </c>
      <c r="EM214" s="146">
        <v>0.98588027892744945</v>
      </c>
      <c r="EN214" s="149">
        <v>0</v>
      </c>
      <c r="EO214" s="151">
        <v>3.879406807326384E-2</v>
      </c>
      <c r="EP214" s="149">
        <v>0</v>
      </c>
      <c r="EQ214" s="146">
        <v>1.379117369107365</v>
      </c>
      <c r="ER214" s="149">
        <v>0</v>
      </c>
      <c r="ES214" s="151">
        <v>7.0148998050061348E-2</v>
      </c>
      <c r="ET214" s="149">
        <v>0.80401479807106502</v>
      </c>
      <c r="EU214" s="146">
        <v>0.29596450028018451</v>
      </c>
      <c r="EV214" s="149">
        <v>2.1210114787230647E-2</v>
      </c>
      <c r="EW214" s="151">
        <v>8.3058938347343361E-2</v>
      </c>
      <c r="EX214" s="149">
        <v>0.80535280066880865</v>
      </c>
      <c r="EY214" s="146">
        <v>0.2963968639140423</v>
      </c>
      <c r="EZ214" s="149">
        <v>2.1245411635935223E-2</v>
      </c>
      <c r="FA214" s="151">
        <v>8.3194268164740834E-2</v>
      </c>
      <c r="FB214" s="149">
        <v>0.58598474755822982</v>
      </c>
      <c r="FC214" s="146">
        <v>0.22551002949748278</v>
      </c>
      <c r="FD214" s="149">
        <v>1.5458426622364076E-2</v>
      </c>
      <c r="FE214" s="151">
        <v>1.7383370336368725E-3</v>
      </c>
      <c r="FF214" s="149">
        <v>0.75578714599839869</v>
      </c>
      <c r="FG214" s="146">
        <v>7.7111000766152822</v>
      </c>
      <c r="FH214" s="149">
        <v>1.9937857064071848E-2</v>
      </c>
      <c r="FI214" s="151">
        <v>3.6145907267352024E-3</v>
      </c>
      <c r="FJ214" s="149">
        <v>0.60646749709294001</v>
      </c>
      <c r="FK214" s="146">
        <v>5.4726671503115192</v>
      </c>
      <c r="FL214" s="149">
        <v>1.5998766762659478E-2</v>
      </c>
      <c r="FM214" s="151">
        <v>1.7383370336368725E-3</v>
      </c>
      <c r="FN214" s="149">
        <v>5.3082154780314861</v>
      </c>
      <c r="FO214" s="146">
        <v>16.740202693441731</v>
      </c>
      <c r="FP214" s="149">
        <v>0.10473147831995283</v>
      </c>
      <c r="FQ214" s="151">
        <v>6.3390744903764684</v>
      </c>
      <c r="FR214" s="149">
        <v>4.7865705505180722</v>
      </c>
      <c r="FS214" s="146">
        <v>15.604712886281245</v>
      </c>
      <c r="FT214" s="149">
        <v>9.5013702972630953E-2</v>
      </c>
      <c r="FU214" s="151">
        <v>5.9075883636554831</v>
      </c>
      <c r="FV214" s="149">
        <v>3.0941427639493311</v>
      </c>
      <c r="FW214" s="146">
        <v>9.7861514670040446</v>
      </c>
      <c r="FX214" s="149">
        <v>6.1047662277939674E-2</v>
      </c>
      <c r="FY214" s="151">
        <v>3.6145907267352024E-3</v>
      </c>
      <c r="FZ214" s="56">
        <v>95.00745699919581</v>
      </c>
      <c r="GA214" s="60">
        <v>34.205688204318662</v>
      </c>
      <c r="GB214" s="56">
        <v>11.829790841209899</v>
      </c>
      <c r="GC214" s="60">
        <v>3.0113607018010451</v>
      </c>
      <c r="GD214" s="56">
        <v>54.891657191911236</v>
      </c>
      <c r="GE214" s="60">
        <v>3.1011279674166916</v>
      </c>
      <c r="GF214" s="56">
        <v>21.049500059618179</v>
      </c>
      <c r="GG214" s="60">
        <v>6.3130394611761442</v>
      </c>
      <c r="GH214" s="56">
        <v>12.141893952724082</v>
      </c>
      <c r="GI214" s="60">
        <v>1.2056487993513945</v>
      </c>
      <c r="GJ214" s="56">
        <v>32.858932787115364</v>
      </c>
      <c r="GK214" s="60">
        <v>11.580651780132921</v>
      </c>
      <c r="GL214" s="56">
        <v>21.970368862660141</v>
      </c>
      <c r="GM214" s="60">
        <v>6.6995171260976178</v>
      </c>
      <c r="GN214" s="56">
        <v>19.55032587580051</v>
      </c>
      <c r="GO214" s="60">
        <v>6.599834903110998</v>
      </c>
      <c r="GP214" s="56">
        <v>10.627709385871132</v>
      </c>
      <c r="GQ214" s="60">
        <v>3.4215152418370298</v>
      </c>
      <c r="GR214" s="56">
        <v>18.522467619730634</v>
      </c>
      <c r="GS214" s="60">
        <v>5.5052415401769403</v>
      </c>
    </row>
    <row r="215" spans="1:201" s="6" customFormat="1" x14ac:dyDescent="0.4">
      <c r="A215" s="106" t="s">
        <v>17</v>
      </c>
      <c r="B215" s="152">
        <v>13.737819261571437</v>
      </c>
      <c r="C215" s="147">
        <v>206.97804376963836</v>
      </c>
      <c r="D215" s="149">
        <v>0.48556437600124502</v>
      </c>
      <c r="E215" s="151">
        <v>76.305295963308623</v>
      </c>
      <c r="F215" s="149">
        <v>13.737819261571437</v>
      </c>
      <c r="G215" s="146">
        <v>206.97804376963836</v>
      </c>
      <c r="H215" s="149">
        <v>0.48556437600124502</v>
      </c>
      <c r="I215" s="151">
        <v>76.305295963308623</v>
      </c>
      <c r="J215" s="152">
        <v>31.991346580379627</v>
      </c>
      <c r="K215" s="147">
        <v>840.67110970994463</v>
      </c>
      <c r="L215" s="149">
        <v>5.1037518074956569</v>
      </c>
      <c r="M215" s="151">
        <v>8.4457021536667281</v>
      </c>
      <c r="N215" s="152">
        <v>22.606507428797652</v>
      </c>
      <c r="O215" s="147">
        <v>5.9845380777292396</v>
      </c>
      <c r="P215" s="149">
        <v>0.4570037146064066</v>
      </c>
      <c r="Q215" s="151">
        <v>1.7560548056012713</v>
      </c>
      <c r="R215" s="152">
        <v>18.9986981694476</v>
      </c>
      <c r="S215" s="147">
        <v>686.76419368979498</v>
      </c>
      <c r="T215" s="149">
        <v>0.44120468963588194</v>
      </c>
      <c r="U215" s="151">
        <v>260.70730398761651</v>
      </c>
      <c r="V215" s="152">
        <v>1.0499302204866154</v>
      </c>
      <c r="W215" s="147">
        <v>190.77632002755931</v>
      </c>
      <c r="X215" s="149">
        <v>0.1987971414443252</v>
      </c>
      <c r="Y215" s="151">
        <v>2.5227336835204048</v>
      </c>
      <c r="Z215" s="149">
        <v>2.6545775061919397</v>
      </c>
      <c r="AA215" s="146">
        <v>0.54246652525231054</v>
      </c>
      <c r="AB215" s="149">
        <v>0.90211211920907286</v>
      </c>
      <c r="AC215" s="151">
        <v>0</v>
      </c>
      <c r="AD215" s="149">
        <v>2.6545775061919397</v>
      </c>
      <c r="AE215" s="146">
        <v>0.54246652525231054</v>
      </c>
      <c r="AF215" s="149">
        <v>0.90211211920907286</v>
      </c>
      <c r="AG215" s="151">
        <v>2.8047324644061868E-2</v>
      </c>
      <c r="AH215" s="152">
        <v>2.7373180032022324</v>
      </c>
      <c r="AI215" s="147">
        <v>0.54246652525231054</v>
      </c>
      <c r="AJ215" s="149">
        <v>0.93298516307739054</v>
      </c>
      <c r="AK215" s="151">
        <v>0</v>
      </c>
      <c r="AL215" s="152">
        <v>0</v>
      </c>
      <c r="AM215" s="147">
        <v>11.068806283156311</v>
      </c>
      <c r="AN215" s="149">
        <v>0</v>
      </c>
      <c r="AO215" s="151">
        <v>0.95386835015876881</v>
      </c>
      <c r="AP215" s="149">
        <v>31.567367756206622</v>
      </c>
      <c r="AQ215" s="146">
        <v>1056.9691947363547</v>
      </c>
      <c r="AR215" s="149">
        <v>5.036112182362154</v>
      </c>
      <c r="AS215" s="151">
        <v>10.613325591239771</v>
      </c>
      <c r="AT215" s="149">
        <v>29.075207143874518</v>
      </c>
      <c r="AU215" s="146">
        <v>32.262007087016663</v>
      </c>
      <c r="AV215" s="149">
        <v>4.6385243784914572</v>
      </c>
      <c r="AW215" s="151">
        <v>0.3458914897071646</v>
      </c>
      <c r="AX215" s="149">
        <v>34.52680848335099</v>
      </c>
      <c r="AY215" s="146">
        <v>127.51010465646111</v>
      </c>
      <c r="AZ215" s="149">
        <v>5.5082476994586056</v>
      </c>
      <c r="BA215" s="151">
        <v>1.2983724654016089</v>
      </c>
      <c r="BB215" s="149">
        <v>33.31791383739403</v>
      </c>
      <c r="BC215" s="146">
        <v>49.420165093299133</v>
      </c>
      <c r="BD215" s="149">
        <v>0.67354103390729292</v>
      </c>
      <c r="BE215" s="151">
        <v>15.260963838917549</v>
      </c>
      <c r="BF215" s="149">
        <v>33.31791383739403</v>
      </c>
      <c r="BG215" s="146">
        <v>5.1236260564611049</v>
      </c>
      <c r="BH215" s="149">
        <v>0.67354103390729292</v>
      </c>
      <c r="BI215" s="151">
        <v>1.4953162240682756</v>
      </c>
      <c r="BJ215" s="149">
        <v>20.596528554025404</v>
      </c>
      <c r="BK215" s="146">
        <v>1.5481590092388828</v>
      </c>
      <c r="BL215" s="149">
        <v>0.41637082096087197</v>
      </c>
      <c r="BM215" s="151">
        <v>0.37619503828772011</v>
      </c>
      <c r="BN215" s="149">
        <v>33.31791383739403</v>
      </c>
      <c r="BO215" s="146">
        <v>2.1636082550722162</v>
      </c>
      <c r="BP215" s="149">
        <v>0.67354103390729292</v>
      </c>
      <c r="BQ215" s="151">
        <v>0.56883065223355356</v>
      </c>
      <c r="BR215" s="149">
        <v>19.013323803142328</v>
      </c>
      <c r="BS215" s="146">
        <v>693.67829705302131</v>
      </c>
      <c r="BT215" s="149">
        <v>0.4415443391275185</v>
      </c>
      <c r="BU215" s="151">
        <v>263.33466326564258</v>
      </c>
      <c r="BV215" s="149">
        <v>17.55076043366984</v>
      </c>
      <c r="BW215" s="146">
        <v>2.2679607303824612</v>
      </c>
      <c r="BX215" s="149">
        <v>0.40757938996386317</v>
      </c>
      <c r="BY215" s="151">
        <v>0.59873546303977199</v>
      </c>
      <c r="BZ215" s="149">
        <v>20.778979299739245</v>
      </c>
      <c r="CA215" s="146">
        <v>268.66210074128998</v>
      </c>
      <c r="CB215" s="149">
        <v>0.40708410444589799</v>
      </c>
      <c r="CC215" s="151">
        <v>3.5352639320375303</v>
      </c>
      <c r="CD215" s="149">
        <v>22.405182644049813</v>
      </c>
      <c r="CE215" s="146">
        <v>104.37711488131285</v>
      </c>
      <c r="CF215" s="149">
        <v>0.48774565737592041</v>
      </c>
      <c r="CG215" s="151">
        <v>1.399559115857828</v>
      </c>
      <c r="CH215" s="149">
        <v>76.509523164911954</v>
      </c>
      <c r="CI215" s="146">
        <v>628.76831943930802</v>
      </c>
      <c r="CJ215" s="149">
        <v>1.0256470304749203</v>
      </c>
      <c r="CK215" s="151">
        <v>8.2166447751117655</v>
      </c>
      <c r="CL215" s="149">
        <v>47.38554795932982</v>
      </c>
      <c r="CM215" s="146">
        <v>430.87062750031902</v>
      </c>
      <c r="CN215" s="149">
        <v>0.7730554122052562</v>
      </c>
      <c r="CO215" s="151">
        <v>5.6439747799049078</v>
      </c>
      <c r="CP215" s="149">
        <v>1.0546762636731446</v>
      </c>
      <c r="CQ215" s="146">
        <v>191.63494389184402</v>
      </c>
      <c r="CR215" s="149">
        <v>0.19969577242021616</v>
      </c>
      <c r="CS215" s="151">
        <v>2.5339108929947338</v>
      </c>
      <c r="CT215" s="149">
        <v>11.428438614856582</v>
      </c>
      <c r="CU215" s="146">
        <v>148.13749373056635</v>
      </c>
      <c r="CV215" s="149">
        <v>0.22389625744524388</v>
      </c>
      <c r="CW215" s="151">
        <v>1.9669341170353571</v>
      </c>
      <c r="CX215" s="149">
        <v>12.322850454227394</v>
      </c>
      <c r="CY215" s="146">
        <v>57.780751507578984</v>
      </c>
      <c r="CZ215" s="149">
        <v>0.26826011155675622</v>
      </c>
      <c r="DA215" s="151">
        <v>0.79229646813652099</v>
      </c>
      <c r="DB215" s="149">
        <v>42.080237740701563</v>
      </c>
      <c r="DC215" s="146">
        <v>346.19591401447627</v>
      </c>
      <c r="DD215" s="149">
        <v>0.56410586676120622</v>
      </c>
      <c r="DE215" s="151">
        <v>4.5416935807261858</v>
      </c>
      <c r="DF215" s="149">
        <v>26.062051377631398</v>
      </c>
      <c r="DG215" s="146">
        <v>237.35218344803235</v>
      </c>
      <c r="DH215" s="149">
        <v>0.42518047671289083</v>
      </c>
      <c r="DI215" s="151">
        <v>3.1267250833624143</v>
      </c>
      <c r="DJ215" s="149">
        <v>0.58007194502022952</v>
      </c>
      <c r="DK215" s="146">
        <v>105.77255746337113</v>
      </c>
      <c r="DL215" s="149">
        <v>0.10983267483111889</v>
      </c>
      <c r="DM215" s="151">
        <v>1.416189945561819</v>
      </c>
      <c r="DN215" s="152">
        <v>2.6545775061919397</v>
      </c>
      <c r="DO215" s="147">
        <v>0.54246652525231054</v>
      </c>
      <c r="DP215" s="152">
        <v>0.90211211920907286</v>
      </c>
      <c r="DQ215" s="153">
        <v>2.8047324644061868E-2</v>
      </c>
      <c r="DR215" s="152">
        <v>2.6545775061919397</v>
      </c>
      <c r="DS215" s="147">
        <v>0.42086269104545959</v>
      </c>
      <c r="DT215" s="152">
        <v>0.90211211920907286</v>
      </c>
      <c r="DU215" s="153">
        <v>2.4012566043767121E-2</v>
      </c>
      <c r="DV215" s="152">
        <v>0</v>
      </c>
      <c r="DW215" s="147">
        <v>0.41544701254746486</v>
      </c>
      <c r="DX215" s="152">
        <v>0</v>
      </c>
      <c r="DY215" s="153">
        <v>6.5668899208620873E-2</v>
      </c>
      <c r="DZ215" s="149">
        <v>0</v>
      </c>
      <c r="EA215" s="146">
        <v>7.7656576431571089</v>
      </c>
      <c r="EB215" s="149">
        <v>0</v>
      </c>
      <c r="EC215" s="151">
        <v>0.55247833986352191</v>
      </c>
      <c r="ED215" s="149">
        <v>0</v>
      </c>
      <c r="EE215" s="146">
        <v>75.003393756996672</v>
      </c>
      <c r="EF215" s="149">
        <v>0</v>
      </c>
      <c r="EG215" s="151">
        <v>6.8289042182592166</v>
      </c>
      <c r="EH215" s="149">
        <v>0</v>
      </c>
      <c r="EI215" s="146">
        <v>3.4226360344637912</v>
      </c>
      <c r="EJ215" s="149">
        <v>0</v>
      </c>
      <c r="EK215" s="151">
        <v>0.23527154741209291</v>
      </c>
      <c r="EL215" s="149">
        <v>0</v>
      </c>
      <c r="EM215" s="146">
        <v>9.561978141806458</v>
      </c>
      <c r="EN215" s="149">
        <v>0</v>
      </c>
      <c r="EO215" s="151">
        <v>0.6610416113778016</v>
      </c>
      <c r="EP215" s="149">
        <v>0</v>
      </c>
      <c r="EQ215" s="146">
        <v>15.402030207972574</v>
      </c>
      <c r="ER215" s="149">
        <v>0</v>
      </c>
      <c r="ES215" s="151">
        <v>1.0838266266956977</v>
      </c>
      <c r="ET215" s="149">
        <v>22.823767569689885</v>
      </c>
      <c r="EU215" s="146">
        <v>1.6685875275867537</v>
      </c>
      <c r="EV215" s="149">
        <v>0.4613957548955307</v>
      </c>
      <c r="EW215" s="151">
        <v>0.4138891645306037</v>
      </c>
      <c r="EX215" s="149">
        <v>22.861749781425051</v>
      </c>
      <c r="EY215" s="146">
        <v>1.6706412548475778</v>
      </c>
      <c r="EZ215" s="149">
        <v>0.46216358742811492</v>
      </c>
      <c r="FA215" s="151">
        <v>0.41453198116324164</v>
      </c>
      <c r="FB215" s="149">
        <v>16.634494426892761</v>
      </c>
      <c r="FC215" s="146">
        <v>1.3339287913689206</v>
      </c>
      <c r="FD215" s="149">
        <v>0.3362759934338907</v>
      </c>
      <c r="FE215" s="151">
        <v>2.7616308290497948E-2</v>
      </c>
      <c r="FF215" s="149">
        <v>21.454717243776461</v>
      </c>
      <c r="FG215" s="146">
        <v>32.118758913353844</v>
      </c>
      <c r="FH215" s="149">
        <v>0.43371960516757502</v>
      </c>
      <c r="FI215" s="151">
        <v>5.192346167032743E-2</v>
      </c>
      <c r="FJ215" s="149">
        <v>17.215943320234</v>
      </c>
      <c r="FK215" s="146">
        <v>2.8574473310305075</v>
      </c>
      <c r="FL215" s="149">
        <v>0.34803032147185348</v>
      </c>
      <c r="FM215" s="151">
        <v>2.7616308290497948E-2</v>
      </c>
      <c r="FN215" s="149">
        <v>25.037784566193107</v>
      </c>
      <c r="FO215" s="146">
        <v>913.21085000321239</v>
      </c>
      <c r="FP215" s="149">
        <v>0.58144973251177745</v>
      </c>
      <c r="FQ215" s="151">
        <v>346.75703338671519</v>
      </c>
      <c r="FR215" s="149">
        <v>24.621496850875513</v>
      </c>
      <c r="FS215" s="146">
        <v>809.05113732209963</v>
      </c>
      <c r="FT215" s="149">
        <v>0.56440974853940462</v>
      </c>
      <c r="FU215" s="151">
        <v>307.17634256789233</v>
      </c>
      <c r="FV215" s="149">
        <v>14.594448974693471</v>
      </c>
      <c r="FW215" s="146">
        <v>532.65361610457023</v>
      </c>
      <c r="FX215" s="149">
        <v>0.33892529229404406</v>
      </c>
      <c r="FY215" s="151">
        <v>5.192346167032743E-2</v>
      </c>
      <c r="FZ215" s="56">
        <v>147.45383761924501</v>
      </c>
      <c r="GA215" s="60">
        <v>42.295647214420562</v>
      </c>
      <c r="GB215" s="56">
        <v>142.14752532400675</v>
      </c>
      <c r="GC215" s="60">
        <v>42.566952170322146</v>
      </c>
      <c r="GD215" s="56">
        <v>510.35413625635834</v>
      </c>
      <c r="GE215" s="60">
        <v>144.67889534358807</v>
      </c>
      <c r="GF215" s="56">
        <v>489.72312268115627</v>
      </c>
      <c r="GG215" s="60">
        <v>179.14871917577983</v>
      </c>
      <c r="GH215" s="56">
        <v>51.85611474731067</v>
      </c>
      <c r="GI215" s="60">
        <v>13.67119193389323</v>
      </c>
      <c r="GJ215" s="56">
        <v>496.86137968104379</v>
      </c>
      <c r="GK215" s="60">
        <v>182.40499058458892</v>
      </c>
      <c r="GL215" s="56">
        <v>275.71947261064298</v>
      </c>
      <c r="GM215" s="60">
        <v>97.249536075269148</v>
      </c>
      <c r="GN215" s="56">
        <v>353.43385788503718</v>
      </c>
      <c r="GO215" s="60">
        <v>116.48426133783371</v>
      </c>
      <c r="GP215" s="56">
        <v>343.22811362001954</v>
      </c>
      <c r="GQ215" s="60">
        <v>123.4631201887924</v>
      </c>
      <c r="GR215" s="56">
        <v>70.949644824474049</v>
      </c>
      <c r="GS215" s="60">
        <v>22.211016454830176</v>
      </c>
    </row>
    <row r="216" spans="1:201" s="6" customFormat="1" x14ac:dyDescent="0.4">
      <c r="A216" s="106" t="s">
        <v>18</v>
      </c>
      <c r="B216" s="152">
        <v>0.17261291905966833</v>
      </c>
      <c r="C216" s="147">
        <v>0.39874694083911971</v>
      </c>
      <c r="D216" s="149">
        <v>4.3636569221933387E-3</v>
      </c>
      <c r="E216" s="151">
        <v>0.10682843069660612</v>
      </c>
      <c r="F216" s="149">
        <v>0.17261291905966833</v>
      </c>
      <c r="G216" s="146">
        <v>0.39874694083911971</v>
      </c>
      <c r="H216" s="149">
        <v>4.3636569221933387E-3</v>
      </c>
      <c r="I216" s="151">
        <v>0.10682843069660612</v>
      </c>
      <c r="J216" s="152">
        <v>0.77663831590770982</v>
      </c>
      <c r="K216" s="147">
        <v>2.1368218443974532</v>
      </c>
      <c r="L216" s="149">
        <v>0.12057729496413681</v>
      </c>
      <c r="M216" s="151">
        <v>2.1494914199510228E-2</v>
      </c>
      <c r="N216" s="152">
        <v>0.25333639157483379</v>
      </c>
      <c r="O216" s="147">
        <v>0.43746507559899017</v>
      </c>
      <c r="P216" s="149">
        <v>4.2178175923363332E-3</v>
      </c>
      <c r="Q216" s="151">
        <v>0.13678915616492757</v>
      </c>
      <c r="R216" s="152">
        <v>0.24625750018184664</v>
      </c>
      <c r="S216" s="147">
        <v>0.54127407012811213</v>
      </c>
      <c r="T216" s="149">
        <v>7.3629529740019753E-3</v>
      </c>
      <c r="U216" s="151">
        <v>0.20535865816078724</v>
      </c>
      <c r="V216" s="152">
        <v>1.294868204469829</v>
      </c>
      <c r="W216" s="147">
        <v>24.442147150788568</v>
      </c>
      <c r="X216" s="149">
        <v>6.7711907356894476E-3</v>
      </c>
      <c r="Y216" s="151">
        <v>0.31787961465917836</v>
      </c>
      <c r="Z216" s="149">
        <v>4.3976295212019137E-2</v>
      </c>
      <c r="AA216" s="146">
        <v>8.111481151864688E-4</v>
      </c>
      <c r="AB216" s="149">
        <v>1.4753014652283099E-3</v>
      </c>
      <c r="AC216" s="151">
        <v>0</v>
      </c>
      <c r="AD216" s="149">
        <v>4.3976295212019137E-2</v>
      </c>
      <c r="AE216" s="146">
        <v>8.111481151864688E-4</v>
      </c>
      <c r="AF216" s="149">
        <v>1.4753014652283099E-3</v>
      </c>
      <c r="AG216" s="151">
        <v>1.1159289540738082E-4</v>
      </c>
      <c r="AH216" s="152">
        <v>3.8247836413361304E-2</v>
      </c>
      <c r="AI216" s="147">
        <v>8.111481151864688E-4</v>
      </c>
      <c r="AJ216" s="149">
        <v>1.4926419706523806E-3</v>
      </c>
      <c r="AK216" s="151">
        <v>0</v>
      </c>
      <c r="AL216" s="152">
        <v>0</v>
      </c>
      <c r="AM216" s="147">
        <v>1.8859022581985078E-2</v>
      </c>
      <c r="AN216" s="149">
        <v>0</v>
      </c>
      <c r="AO216" s="151">
        <v>2.4412553120285612E-3</v>
      </c>
      <c r="AP216" s="149">
        <v>0.76634558880543147</v>
      </c>
      <c r="AQ216" s="146">
        <v>2.4446299627493384</v>
      </c>
      <c r="AR216" s="149">
        <v>0.11897929346668783</v>
      </c>
      <c r="AS216" s="151">
        <v>2.4589656522700468E-2</v>
      </c>
      <c r="AT216" s="149">
        <v>0.7058446212681605</v>
      </c>
      <c r="AU216" s="146">
        <v>0.54576479163215119</v>
      </c>
      <c r="AV216" s="149">
        <v>0.10958619135089669</v>
      </c>
      <c r="AW216" s="151">
        <v>5.5279296375312682E-3</v>
      </c>
      <c r="AX216" s="149">
        <v>0.83819048775594063</v>
      </c>
      <c r="AY216" s="146">
        <v>1.2333095205488178</v>
      </c>
      <c r="AZ216" s="149">
        <v>0.13013360222918982</v>
      </c>
      <c r="BA216" s="151">
        <v>1.2403376926697936E-2</v>
      </c>
      <c r="BB216" s="149">
        <v>0.37337214043131617</v>
      </c>
      <c r="BC216" s="146">
        <v>1.9597145712465607</v>
      </c>
      <c r="BD216" s="149">
        <v>6.2163022557076555E-3</v>
      </c>
      <c r="BE216" s="151">
        <v>0.61315007134111021</v>
      </c>
      <c r="BF216" s="149">
        <v>0.37337214043131617</v>
      </c>
      <c r="BG216" s="146">
        <v>0.30576889286409559</v>
      </c>
      <c r="BH216" s="149">
        <v>6.2163022557076555E-3</v>
      </c>
      <c r="BI216" s="151">
        <v>9.5578206640629867E-2</v>
      </c>
      <c r="BJ216" s="149">
        <v>0.23081186863026817</v>
      </c>
      <c r="BK216" s="146">
        <v>7.451851276595596E-3</v>
      </c>
      <c r="BL216" s="149">
        <v>3.842805030801096E-3</v>
      </c>
      <c r="BM216" s="151">
        <v>2.2049726237423802E-3</v>
      </c>
      <c r="BN216" s="149">
        <v>0.37337214043131617</v>
      </c>
      <c r="BO216" s="146">
        <v>26.675981343298819</v>
      </c>
      <c r="BP216" s="149">
        <v>6.2163022557076555E-3</v>
      </c>
      <c r="BQ216" s="151">
        <v>8.3494547036266979</v>
      </c>
      <c r="BR216" s="149">
        <v>0.24644707485481188</v>
      </c>
      <c r="BS216" s="146">
        <v>0.54567596828406073</v>
      </c>
      <c r="BT216" s="149">
        <v>7.3686211441128316E-3</v>
      </c>
      <c r="BU216" s="151">
        <v>0.20703137946004771</v>
      </c>
      <c r="BV216" s="149">
        <v>0.22748960755828787</v>
      </c>
      <c r="BW216" s="146">
        <v>0.10548615268919964</v>
      </c>
      <c r="BX216" s="149">
        <v>6.8018041330272288E-3</v>
      </c>
      <c r="BY216" s="151">
        <v>3.9759249534000458E-2</v>
      </c>
      <c r="BZ216" s="149">
        <v>2.1373245737933475</v>
      </c>
      <c r="CA216" s="146">
        <v>24.684122446850225</v>
      </c>
      <c r="CB216" s="149">
        <v>7.767689344327389E-3</v>
      </c>
      <c r="CC216" s="151">
        <v>0.32102521417719981</v>
      </c>
      <c r="CD216" s="149">
        <v>2.9887182401260284</v>
      </c>
      <c r="CE216" s="146">
        <v>24.684122446850225</v>
      </c>
      <c r="CF216" s="149">
        <v>9.3013176739301616E-3</v>
      </c>
      <c r="CG216" s="151">
        <v>0.32102521417719981</v>
      </c>
      <c r="CH216" s="149">
        <v>0.91675578750147479</v>
      </c>
      <c r="CI216" s="146">
        <v>24.684122446850225</v>
      </c>
      <c r="CJ216" s="149">
        <v>9.5383750115643155E-3</v>
      </c>
      <c r="CK216" s="151">
        <v>0.32102521417719981</v>
      </c>
      <c r="CL216" s="149">
        <v>0.64339211842352861</v>
      </c>
      <c r="CM216" s="146">
        <v>24.684122446850225</v>
      </c>
      <c r="CN216" s="149">
        <v>7.0228724612976601E-3</v>
      </c>
      <c r="CO216" s="151">
        <v>0.32102521417719981</v>
      </c>
      <c r="CP216" s="149">
        <v>1.3007214509993261</v>
      </c>
      <c r="CQ216" s="146">
        <v>24.684122446850225</v>
      </c>
      <c r="CR216" s="149">
        <v>6.8017988304263661E-3</v>
      </c>
      <c r="CS216" s="151">
        <v>0.32102521417719981</v>
      </c>
      <c r="CT216" s="149">
        <v>1.1755285155863409</v>
      </c>
      <c r="CU216" s="146">
        <v>0.48659284068406089</v>
      </c>
      <c r="CV216" s="149">
        <v>4.2722291393800628E-3</v>
      </c>
      <c r="CW216" s="151">
        <v>6.465262375047692E-3</v>
      </c>
      <c r="CX216" s="149">
        <v>1.6437950320693153</v>
      </c>
      <c r="CY216" s="146">
        <v>0.48659284068406089</v>
      </c>
      <c r="CZ216" s="149">
        <v>5.115724720661588E-3</v>
      </c>
      <c r="DA216" s="151">
        <v>6.465262375047692E-3</v>
      </c>
      <c r="DB216" s="149">
        <v>0.50421568312581111</v>
      </c>
      <c r="DC216" s="146">
        <v>0.48659284068406089</v>
      </c>
      <c r="DD216" s="149">
        <v>5.2461062563603734E-3</v>
      </c>
      <c r="DE216" s="151">
        <v>6.465262375047692E-3</v>
      </c>
      <c r="DF216" s="149">
        <v>0.35386566513294071</v>
      </c>
      <c r="DG216" s="146">
        <v>0.48659284068406089</v>
      </c>
      <c r="DH216" s="149">
        <v>3.8625798537137131E-3</v>
      </c>
      <c r="DI216" s="151">
        <v>6.465262375047692E-3</v>
      </c>
      <c r="DJ216" s="149">
        <v>0.7153967980496293</v>
      </c>
      <c r="DK216" s="146">
        <v>0.48659284068406089</v>
      </c>
      <c r="DL216" s="149">
        <v>3.740989356734501E-3</v>
      </c>
      <c r="DM216" s="151">
        <v>6.465262375047692E-3</v>
      </c>
      <c r="DN216" s="152">
        <v>4.3976295212019137E-2</v>
      </c>
      <c r="DO216" s="147">
        <v>8.111481151864688E-4</v>
      </c>
      <c r="DP216" s="152">
        <v>1.4753014652283101E-3</v>
      </c>
      <c r="DQ216" s="153">
        <v>1.1159289540738082E-4</v>
      </c>
      <c r="DR216" s="152">
        <v>4.3976295212019137E-2</v>
      </c>
      <c r="DS216" s="147">
        <v>8.2913653648611385E-4</v>
      </c>
      <c r="DT216" s="152">
        <v>1.4753014652283101E-3</v>
      </c>
      <c r="DU216" s="153">
        <v>1.5559383064128461E-4</v>
      </c>
      <c r="DV216" s="152">
        <v>0</v>
      </c>
      <c r="DW216" s="147">
        <v>6.2293397744746922E-3</v>
      </c>
      <c r="DX216" s="152">
        <v>0</v>
      </c>
      <c r="DY216" s="153">
        <v>1.5466995019211048E-3</v>
      </c>
      <c r="DZ216" s="149">
        <v>0</v>
      </c>
      <c r="EA216" s="146">
        <v>1.2135975103921077E-2</v>
      </c>
      <c r="EB216" s="149">
        <v>0</v>
      </c>
      <c r="EC216" s="151">
        <v>1.587868702004305E-3</v>
      </c>
      <c r="ED216" s="149">
        <v>0</v>
      </c>
      <c r="EE216" s="146">
        <v>0.10842470156005574</v>
      </c>
      <c r="EF216" s="149">
        <v>0</v>
      </c>
      <c r="EG216" s="151">
        <v>1.0861183837695887E-2</v>
      </c>
      <c r="EH216" s="149">
        <v>0</v>
      </c>
      <c r="EI216" s="146">
        <v>7.3500597748551904E-3</v>
      </c>
      <c r="EJ216" s="149">
        <v>0</v>
      </c>
      <c r="EK216" s="151">
        <v>7.7756388846039499E-4</v>
      </c>
      <c r="EL216" s="149">
        <v>0</v>
      </c>
      <c r="EM216" s="146">
        <v>4.1711042193054666E-2</v>
      </c>
      <c r="EN216" s="149">
        <v>0</v>
      </c>
      <c r="EO216" s="151">
        <v>3.2135829830899241E-3</v>
      </c>
      <c r="EP216" s="149">
        <v>0</v>
      </c>
      <c r="EQ216" s="146">
        <v>3.2698219601346945E-2</v>
      </c>
      <c r="ER216" s="149">
        <v>0</v>
      </c>
      <c r="ES216" s="151">
        <v>3.3183990152874827E-3</v>
      </c>
      <c r="ET216" s="149">
        <v>0.25577108434195117</v>
      </c>
      <c r="EU216" s="146">
        <v>8.1870990728247026E-3</v>
      </c>
      <c r="EV216" s="149">
        <v>4.2583529845128974E-3</v>
      </c>
      <c r="EW216" s="151">
        <v>2.4351051839620903E-3</v>
      </c>
      <c r="EX216" s="149">
        <v>0.25619672622826756</v>
      </c>
      <c r="EY216" s="146">
        <v>8.1996376182065754E-3</v>
      </c>
      <c r="EZ216" s="149">
        <v>4.2654395298962139E-3</v>
      </c>
      <c r="FA216" s="151">
        <v>2.4390297486666167E-3</v>
      </c>
      <c r="FB216" s="149">
        <v>0.18641193501710351</v>
      </c>
      <c r="FC216" s="146">
        <v>6.1439194201263515E-3</v>
      </c>
      <c r="FD216" s="149">
        <v>3.1035870292813548E-3</v>
      </c>
      <c r="FE216" s="151">
        <v>7.6807745864602324E-5</v>
      </c>
      <c r="FF216" s="149">
        <v>0.240429029823196</v>
      </c>
      <c r="FG216" s="146">
        <v>1.2623885953871861</v>
      </c>
      <c r="FH216" s="149">
        <v>4.0029219070844748E-3</v>
      </c>
      <c r="FI216" s="151">
        <v>1.5602839204769059E-4</v>
      </c>
      <c r="FJ216" s="149">
        <v>0.19292785371830926</v>
      </c>
      <c r="FK216" s="146">
        <v>0.1583114759237334</v>
      </c>
      <c r="FL216" s="149">
        <v>3.2120710743778159E-3</v>
      </c>
      <c r="FM216" s="151">
        <v>7.6807745864602324E-5</v>
      </c>
      <c r="FN216" s="149">
        <v>0.32453498562747096</v>
      </c>
      <c r="FO216" s="146">
        <v>0.71817445411810954</v>
      </c>
      <c r="FP216" s="149">
        <v>9.7034032905756965E-3</v>
      </c>
      <c r="FQ216" s="151">
        <v>0.27258080407698626</v>
      </c>
      <c r="FR216" s="149">
        <v>0.31483553522752133</v>
      </c>
      <c r="FS216" s="146">
        <v>0.65851014193633417</v>
      </c>
      <c r="FT216" s="149">
        <v>9.0493696092070405E-3</v>
      </c>
      <c r="FU216" s="151">
        <v>0.24990836544791162</v>
      </c>
      <c r="FV216" s="149">
        <v>0.18917046257512213</v>
      </c>
      <c r="FW216" s="146">
        <v>0.41915025138128892</v>
      </c>
      <c r="FX216" s="149">
        <v>5.6560844602998274E-3</v>
      </c>
      <c r="FY216" s="151">
        <v>1.5602839204769059E-4</v>
      </c>
      <c r="FZ216" s="56">
        <v>4.560062459093257</v>
      </c>
      <c r="GA216" s="60">
        <v>1.4772192025354671</v>
      </c>
      <c r="GB216" s="56">
        <v>0.99018783799115317</v>
      </c>
      <c r="GC216" s="60">
        <v>0.15502075706355778</v>
      </c>
      <c r="GD216" s="56">
        <v>5.0825434612581457</v>
      </c>
      <c r="GE216" s="60">
        <v>0.21231272224698475</v>
      </c>
      <c r="GF216" s="56">
        <v>1.3442990145496185</v>
      </c>
      <c r="GG216" s="60">
        <v>0.32458066641541455</v>
      </c>
      <c r="GH216" s="56">
        <v>1.6390157248096211</v>
      </c>
      <c r="GI216" s="60">
        <v>0.12277854891868881</v>
      </c>
      <c r="GJ216" s="56">
        <v>1.7163102808934405</v>
      </c>
      <c r="GK216" s="60">
        <v>0.55388350613641646</v>
      </c>
      <c r="GL216" s="56">
        <v>1.446840956426753</v>
      </c>
      <c r="GM216" s="60">
        <v>0.33478216087084822</v>
      </c>
      <c r="GN216" s="56">
        <v>1.106529434881987</v>
      </c>
      <c r="GO216" s="60">
        <v>0.33332666270611133</v>
      </c>
      <c r="GP216" s="56">
        <v>0.73684143234685961</v>
      </c>
      <c r="GQ216" s="60">
        <v>0.1936612293229793</v>
      </c>
      <c r="GR216" s="56">
        <v>1.238460832618965</v>
      </c>
      <c r="GS216" s="60">
        <v>0.26557849228640079</v>
      </c>
    </row>
    <row r="217" spans="1:201" s="6" customFormat="1" x14ac:dyDescent="0.4">
      <c r="A217" s="106" t="s">
        <v>19</v>
      </c>
      <c r="B217" s="152">
        <v>0.32900880263488114</v>
      </c>
      <c r="C217" s="147">
        <v>1.0184562062205098</v>
      </c>
      <c r="D217" s="149">
        <v>1.8454114856766686E-2</v>
      </c>
      <c r="E217" s="151">
        <v>0.27616605321807358</v>
      </c>
      <c r="F217" s="149">
        <v>0.32900880263488114</v>
      </c>
      <c r="G217" s="146">
        <v>1.0184562062205098</v>
      </c>
      <c r="H217" s="149">
        <v>1.8454114856766686E-2</v>
      </c>
      <c r="I217" s="151">
        <v>0.27616605321807358</v>
      </c>
      <c r="J217" s="152">
        <v>1.4617915729016873</v>
      </c>
      <c r="K217" s="147">
        <v>1.526317403554903</v>
      </c>
      <c r="L217" s="149">
        <v>0.17858773061999697</v>
      </c>
      <c r="M217" s="151">
        <v>1.5593833281347166E-2</v>
      </c>
      <c r="N217" s="152">
        <v>0.28455181719389683</v>
      </c>
      <c r="O217" s="147">
        <v>1.53303916635758</v>
      </c>
      <c r="P217" s="149">
        <v>6.2821045387526399E-3</v>
      </c>
      <c r="Q217" s="151">
        <v>0.47956992458127984</v>
      </c>
      <c r="R217" s="152">
        <v>0.74938527889909268</v>
      </c>
      <c r="S217" s="147">
        <v>1.0199978295984367</v>
      </c>
      <c r="T217" s="149">
        <v>5.1217475592785118E-2</v>
      </c>
      <c r="U217" s="151">
        <v>0.38694581091928187</v>
      </c>
      <c r="V217" s="152">
        <v>0.41856310499410937</v>
      </c>
      <c r="W217" s="147">
        <v>57.73992163424743</v>
      </c>
      <c r="X217" s="149">
        <v>9.7880342595495096E-3</v>
      </c>
      <c r="Y217" s="151">
        <v>0.75096522103221586</v>
      </c>
      <c r="Z217" s="149">
        <v>4.5938640990721077E-2</v>
      </c>
      <c r="AA217" s="146">
        <v>1.6935338883092644E-3</v>
      </c>
      <c r="AB217" s="149">
        <v>3.6829846563802633E-3</v>
      </c>
      <c r="AC217" s="151">
        <v>0</v>
      </c>
      <c r="AD217" s="149">
        <v>4.5938640990721077E-2</v>
      </c>
      <c r="AE217" s="146">
        <v>1.6935338883092644E-3</v>
      </c>
      <c r="AF217" s="149">
        <v>3.6829846563802633E-3</v>
      </c>
      <c r="AG217" s="151">
        <v>2.8009453521486032E-4</v>
      </c>
      <c r="AH217" s="152">
        <v>4.2301125848301903E-2</v>
      </c>
      <c r="AI217" s="147">
        <v>1.6935338883092644E-3</v>
      </c>
      <c r="AJ217" s="149">
        <v>3.7657172071279602E-3</v>
      </c>
      <c r="AK217" s="151">
        <v>0</v>
      </c>
      <c r="AL217" s="152">
        <v>0</v>
      </c>
      <c r="AM217" s="147">
        <v>3.7936655181725239E-2</v>
      </c>
      <c r="AN217" s="149">
        <v>0</v>
      </c>
      <c r="AO217" s="151">
        <v>6.1639801896709086E-3</v>
      </c>
      <c r="AP217" s="149">
        <v>1.4424185630564259</v>
      </c>
      <c r="AQ217" s="146">
        <v>1.698484698893105</v>
      </c>
      <c r="AR217" s="149">
        <v>0.17622092133768844</v>
      </c>
      <c r="AS217" s="151">
        <v>1.7358414363200198E-2</v>
      </c>
      <c r="AT217" s="149">
        <v>1.3285434133414449</v>
      </c>
      <c r="AU217" s="146">
        <v>1.4187365403317898</v>
      </c>
      <c r="AV217" s="149">
        <v>0.1623087433373446</v>
      </c>
      <c r="AW217" s="151">
        <v>1.4372739231661553E-2</v>
      </c>
      <c r="AX217" s="149">
        <v>1.5776453033429656</v>
      </c>
      <c r="AY217" s="146">
        <v>0.82321612722067838</v>
      </c>
      <c r="AZ217" s="149">
        <v>0.19274163271309672</v>
      </c>
      <c r="BA217" s="151">
        <v>8.4175351005504381E-3</v>
      </c>
      <c r="BB217" s="149">
        <v>0.41937804667089129</v>
      </c>
      <c r="BC217" s="146">
        <v>5.0828694088375492</v>
      </c>
      <c r="BD217" s="149">
        <v>9.2586888266090132E-3</v>
      </c>
      <c r="BE217" s="151">
        <v>1.5904707185408944</v>
      </c>
      <c r="BF217" s="149">
        <v>0.41937804667089129</v>
      </c>
      <c r="BG217" s="146">
        <v>7.1558957957762352</v>
      </c>
      <c r="BH217" s="149">
        <v>9.2586888266090132E-3</v>
      </c>
      <c r="BI217" s="151">
        <v>2.2395429688112731</v>
      </c>
      <c r="BJ217" s="149">
        <v>0.25925188339655098</v>
      </c>
      <c r="BK217" s="146">
        <v>0.16087551027623412</v>
      </c>
      <c r="BL217" s="149">
        <v>5.7235530928128444E-3</v>
      </c>
      <c r="BM217" s="151">
        <v>5.0101619449772671E-2</v>
      </c>
      <c r="BN217" s="149">
        <v>0.41937804667089129</v>
      </c>
      <c r="BO217" s="146">
        <v>57.086648353881785</v>
      </c>
      <c r="BP217" s="149">
        <v>9.2586888266090132E-3</v>
      </c>
      <c r="BQ217" s="151">
        <v>17.867868519498309</v>
      </c>
      <c r="BR217" s="149">
        <v>0.74996217287822986</v>
      </c>
      <c r="BS217" s="146">
        <v>1.0282897772875492</v>
      </c>
      <c r="BT217" s="149">
        <v>5.1256903980462398E-2</v>
      </c>
      <c r="BU217" s="151">
        <v>0.39009675104114461</v>
      </c>
      <c r="BV217" s="149">
        <v>0.69227277496451978</v>
      </c>
      <c r="BW217" s="146">
        <v>0.19909500837629915</v>
      </c>
      <c r="BX217" s="149">
        <v>4.731406521273452E-2</v>
      </c>
      <c r="BY217" s="151">
        <v>7.5002738854869633E-2</v>
      </c>
      <c r="BZ217" s="149">
        <v>0.6977144100079381</v>
      </c>
      <c r="CA217" s="146">
        <v>58.311544382929171</v>
      </c>
      <c r="CB217" s="149">
        <v>1.3386154619021528E-2</v>
      </c>
      <c r="CC217" s="151">
        <v>0.75839612483463414</v>
      </c>
      <c r="CD217" s="149">
        <v>0.94384589622806836</v>
      </c>
      <c r="CE217" s="146">
        <v>58.311544382929171</v>
      </c>
      <c r="CF217" s="149">
        <v>1.5830063763255318E-2</v>
      </c>
      <c r="CG217" s="151">
        <v>0.75839612483463414</v>
      </c>
      <c r="CH217" s="149">
        <v>0.58595017027352492</v>
      </c>
      <c r="CI217" s="146">
        <v>58.311544382929171</v>
      </c>
      <c r="CJ217" s="149">
        <v>2.2167708717538571E-2</v>
      </c>
      <c r="CK217" s="151">
        <v>0.75839612483463414</v>
      </c>
      <c r="CL217" s="149">
        <v>0.44035496618413666</v>
      </c>
      <c r="CM217" s="146">
        <v>58.311544382929171</v>
      </c>
      <c r="CN217" s="149">
        <v>1.6560680412702727E-2</v>
      </c>
      <c r="CO217" s="151">
        <v>0.75839612483463414</v>
      </c>
      <c r="CP217" s="149">
        <v>0.42045515318343485</v>
      </c>
      <c r="CQ217" s="146">
        <v>58.311544382929171</v>
      </c>
      <c r="CR217" s="149">
        <v>9.8322795173777094E-3</v>
      </c>
      <c r="CS217" s="151">
        <v>0.75839612483463414</v>
      </c>
      <c r="CT217" s="149">
        <v>0.38374292550436595</v>
      </c>
      <c r="CU217" s="146">
        <v>1.149269514754216</v>
      </c>
      <c r="CV217" s="149">
        <v>7.3623850404618395E-3</v>
      </c>
      <c r="CW217" s="151">
        <v>1.5305744592811307E-2</v>
      </c>
      <c r="CX217" s="149">
        <v>0.51911524292543754</v>
      </c>
      <c r="CY217" s="146">
        <v>1.149269514754216</v>
      </c>
      <c r="CZ217" s="149">
        <v>8.7065350697904248E-3</v>
      </c>
      <c r="DA217" s="151">
        <v>1.5305744592811307E-2</v>
      </c>
      <c r="DB217" s="149">
        <v>0.32227259365043864</v>
      </c>
      <c r="DC217" s="146">
        <v>1.149269514754216</v>
      </c>
      <c r="DD217" s="149">
        <v>1.2192239794646214E-2</v>
      </c>
      <c r="DE217" s="151">
        <v>1.5305744592811307E-2</v>
      </c>
      <c r="DF217" s="149">
        <v>0.24219523140127514</v>
      </c>
      <c r="DG217" s="146">
        <v>1.149269514754216</v>
      </c>
      <c r="DH217" s="149">
        <v>9.1083742269865015E-3</v>
      </c>
      <c r="DI217" s="151">
        <v>1.5305744592811307E-2</v>
      </c>
      <c r="DJ217" s="149">
        <v>0.23125033425088917</v>
      </c>
      <c r="DK217" s="146">
        <v>1.149269514754216</v>
      </c>
      <c r="DL217" s="149">
        <v>5.4077537345577397E-3</v>
      </c>
      <c r="DM217" s="151">
        <v>1.5305744592811307E-2</v>
      </c>
      <c r="DN217" s="152">
        <v>4.593864099072107E-2</v>
      </c>
      <c r="DO217" s="147">
        <v>1.6935338883092644E-3</v>
      </c>
      <c r="DP217" s="152">
        <v>3.6829846563802633E-3</v>
      </c>
      <c r="DQ217" s="153">
        <v>2.8009453521486032E-4</v>
      </c>
      <c r="DR217" s="152">
        <v>4.593864099072107E-2</v>
      </c>
      <c r="DS217" s="147">
        <v>1.7643520388164087E-3</v>
      </c>
      <c r="DT217" s="152">
        <v>3.6829846563802633E-3</v>
      </c>
      <c r="DU217" s="153">
        <v>3.7685864477747641E-4</v>
      </c>
      <c r="DV217" s="152">
        <v>0</v>
      </c>
      <c r="DW217" s="147">
        <v>1.4064881045524877E-2</v>
      </c>
      <c r="DX217" s="152">
        <v>0</v>
      </c>
      <c r="DY217" s="153">
        <v>3.4618999941986436E-3</v>
      </c>
      <c r="DZ217" s="149">
        <v>0</v>
      </c>
      <c r="EA217" s="146">
        <v>2.5509394928443507E-2</v>
      </c>
      <c r="EB217" s="149">
        <v>0</v>
      </c>
      <c r="EC217" s="151">
        <v>3.9531259361556166E-3</v>
      </c>
      <c r="ED217" s="149">
        <v>0</v>
      </c>
      <c r="EE217" s="146">
        <v>0.20630744515959987</v>
      </c>
      <c r="EF217" s="149">
        <v>0</v>
      </c>
      <c r="EG217" s="151">
        <v>2.9465145838422024E-2</v>
      </c>
      <c r="EH217" s="149">
        <v>0</v>
      </c>
      <c r="EI217" s="146">
        <v>1.8000391108039519E-2</v>
      </c>
      <c r="EJ217" s="149">
        <v>0</v>
      </c>
      <c r="EK217" s="151">
        <v>2.2624242199854941E-3</v>
      </c>
      <c r="EL217" s="149">
        <v>0</v>
      </c>
      <c r="EM217" s="146">
        <v>9.3523321932977216E-2</v>
      </c>
      <c r="EN217" s="149">
        <v>0</v>
      </c>
      <c r="EO217" s="151">
        <v>6.2214447271007663E-3</v>
      </c>
      <c r="EP217" s="149">
        <v>0</v>
      </c>
      <c r="EQ217" s="146">
        <v>7.8108257508502379E-2</v>
      </c>
      <c r="ER217" s="149">
        <v>0</v>
      </c>
      <c r="ES217" s="151">
        <v>9.5734698871185759E-3</v>
      </c>
      <c r="ET217" s="149">
        <v>0.28728650622489393</v>
      </c>
      <c r="EU217" s="146">
        <v>0.17811580342919245</v>
      </c>
      <c r="EV217" s="149">
        <v>6.3424787881358295E-3</v>
      </c>
      <c r="EW217" s="151">
        <v>5.5497831206648626E-2</v>
      </c>
      <c r="EX217" s="149">
        <v>0.28776459455429759</v>
      </c>
      <c r="EY217" s="146">
        <v>0.17840981070021567</v>
      </c>
      <c r="EZ217" s="149">
        <v>6.3530336350304624E-3</v>
      </c>
      <c r="FA217" s="151">
        <v>5.5589855482478891E-2</v>
      </c>
      <c r="FB217" s="149">
        <v>0.20938110993847728</v>
      </c>
      <c r="FC217" s="146">
        <v>0.13020676329695527</v>
      </c>
      <c r="FD217" s="149">
        <v>4.6225465507299035E-3</v>
      </c>
      <c r="FE217" s="151">
        <v>1.998223133282174E-4</v>
      </c>
      <c r="FF217" s="149">
        <v>0.27005404520474058</v>
      </c>
      <c r="FG217" s="146">
        <v>3.2740480896386854</v>
      </c>
      <c r="FH217" s="149">
        <v>5.9620344716800463E-3</v>
      </c>
      <c r="FI217" s="151">
        <v>4.0132228514464023E-4</v>
      </c>
      <c r="FJ217" s="149">
        <v>0.21669990253511101</v>
      </c>
      <c r="FK217" s="146">
        <v>3.6982736054505003</v>
      </c>
      <c r="FL217" s="149">
        <v>4.7841249256034418E-3</v>
      </c>
      <c r="FM217" s="151">
        <v>1.998223133282174E-4</v>
      </c>
      <c r="FN217" s="149">
        <v>0.98759120245013943</v>
      </c>
      <c r="FO217" s="146">
        <v>1.3532287854865714</v>
      </c>
      <c r="FP217" s="149">
        <v>6.749789424933493E-2</v>
      </c>
      <c r="FQ217" s="151">
        <v>0.51357357415677307</v>
      </c>
      <c r="FR217" s="149">
        <v>0.90533005813587131</v>
      </c>
      <c r="FS217" s="146">
        <v>1.7249763992387679</v>
      </c>
      <c r="FT217" s="149">
        <v>6.0447907270316244E-2</v>
      </c>
      <c r="FU217" s="151">
        <v>0.65483766738260774</v>
      </c>
      <c r="FV217" s="149">
        <v>0.57566392800887578</v>
      </c>
      <c r="FW217" s="146">
        <v>0.78995063614511851</v>
      </c>
      <c r="FX217" s="149">
        <v>3.9344318620397577E-2</v>
      </c>
      <c r="FY217" s="151">
        <v>4.0132228514464023E-4</v>
      </c>
      <c r="FZ217" s="56">
        <v>9.8476300538944432</v>
      </c>
      <c r="GA217" s="60">
        <v>3.1767765636597267</v>
      </c>
      <c r="GB217" s="56">
        <v>2.2344076715863896</v>
      </c>
      <c r="GC217" s="60">
        <v>0.39549658423289596</v>
      </c>
      <c r="GD217" s="56">
        <v>8.6763215554604365</v>
      </c>
      <c r="GE217" s="60">
        <v>0.36995914277210362</v>
      </c>
      <c r="GF217" s="56">
        <v>2.9867578366930787</v>
      </c>
      <c r="GG217" s="60">
        <v>0.6963788478544729</v>
      </c>
      <c r="GH217" s="56">
        <v>3.816308732158562</v>
      </c>
      <c r="GI217" s="60">
        <v>0.33341286845166851</v>
      </c>
      <c r="GJ217" s="56">
        <v>3.6058997729519615</v>
      </c>
      <c r="GK217" s="60">
        <v>1.1549264301048121</v>
      </c>
      <c r="GL217" s="56">
        <v>3.2628772690904717</v>
      </c>
      <c r="GM217" s="60">
        <v>0.76246366570447244</v>
      </c>
      <c r="GN217" s="56">
        <v>2.3360744175534833</v>
      </c>
      <c r="GO217" s="60">
        <v>0.7142592860324446</v>
      </c>
      <c r="GP217" s="56">
        <v>1.6124017535633726</v>
      </c>
      <c r="GQ217" s="60">
        <v>0.45497038908096016</v>
      </c>
      <c r="GR217" s="56">
        <v>2.6623118005308664</v>
      </c>
      <c r="GS217" s="60">
        <v>0.55229680498460132</v>
      </c>
    </row>
    <row r="218" spans="1:201" s="6" customFormat="1" x14ac:dyDescent="0.4">
      <c r="A218" s="106" t="s">
        <v>20</v>
      </c>
      <c r="B218" s="152">
        <v>248.83964615201671</v>
      </c>
      <c r="C218" s="147">
        <v>3.2532691243745555</v>
      </c>
      <c r="D218" s="149"/>
      <c r="E218" s="151"/>
      <c r="F218" s="149">
        <v>248.83964615201671</v>
      </c>
      <c r="G218" s="146">
        <v>3.2532691243745555</v>
      </c>
      <c r="H218" s="149"/>
      <c r="I218" s="151"/>
      <c r="J218" s="152">
        <v>296.41881605524725</v>
      </c>
      <c r="K218" s="147">
        <v>9.4520136661963416</v>
      </c>
      <c r="L218" s="149"/>
      <c r="M218" s="151"/>
      <c r="N218" s="152">
        <v>381.85201471099469</v>
      </c>
      <c r="O218" s="147">
        <v>2.4588459077614302</v>
      </c>
      <c r="P218" s="149"/>
      <c r="Q218" s="151"/>
      <c r="R218" s="152">
        <v>410.27564627440853</v>
      </c>
      <c r="S218" s="147">
        <v>3.3054027598552009</v>
      </c>
      <c r="T218" s="149"/>
      <c r="U218" s="151"/>
      <c r="V218" s="152">
        <v>12.665907717728082</v>
      </c>
      <c r="W218" s="147">
        <v>142.79146534925036</v>
      </c>
      <c r="X218" s="149"/>
      <c r="Y218" s="151"/>
      <c r="Z218" s="149">
        <v>5.1075767786370552</v>
      </c>
      <c r="AA218" s="146">
        <v>0.20852766040148335</v>
      </c>
      <c r="AB218" s="149"/>
      <c r="AC218" s="151"/>
      <c r="AD218" s="149">
        <v>5.1075767786370552</v>
      </c>
      <c r="AE218" s="146">
        <v>0.20852766040148335</v>
      </c>
      <c r="AF218" s="149"/>
      <c r="AG218" s="151"/>
      <c r="AH218" s="152">
        <v>5.0119841181150449</v>
      </c>
      <c r="AI218" s="147">
        <v>0.20852766040148335</v>
      </c>
      <c r="AJ218" s="149"/>
      <c r="AK218" s="151"/>
      <c r="AL218" s="152">
        <v>0</v>
      </c>
      <c r="AM218" s="147">
        <v>5.4684506623601958</v>
      </c>
      <c r="AN218" s="149"/>
      <c r="AO218" s="151"/>
      <c r="AP218" s="149">
        <v>292.49040057645226</v>
      </c>
      <c r="AQ218" s="146">
        <v>9.4628259288829799</v>
      </c>
      <c r="AR218" s="149"/>
      <c r="AS218" s="151"/>
      <c r="AT218" s="149">
        <v>269.3990531625218</v>
      </c>
      <c r="AU218" s="146">
        <v>8.5264214801355447</v>
      </c>
      <c r="AV218" s="149"/>
      <c r="AW218" s="151"/>
      <c r="AX218" s="149">
        <v>319.91137563049466</v>
      </c>
      <c r="AY218" s="146">
        <v>9.6400915440244344</v>
      </c>
      <c r="AZ218" s="149"/>
      <c r="BA218" s="151"/>
      <c r="BB218" s="149">
        <v>562.78098529140652</v>
      </c>
      <c r="BC218" s="146">
        <v>3.4548690052718678</v>
      </c>
      <c r="BD218" s="149"/>
      <c r="BE218" s="151"/>
      <c r="BF218" s="149">
        <v>562.78098529140652</v>
      </c>
      <c r="BG218" s="146">
        <v>3.3097564440244334</v>
      </c>
      <c r="BH218" s="149"/>
      <c r="BI218" s="151"/>
      <c r="BJ218" s="149">
        <v>347.90097272559672</v>
      </c>
      <c r="BK218" s="146">
        <v>2.284007700968878</v>
      </c>
      <c r="BL218" s="149"/>
      <c r="BM218" s="151"/>
      <c r="BN218" s="149">
        <v>562.78098529140652</v>
      </c>
      <c r="BO218" s="146">
        <v>3.3097564440244334</v>
      </c>
      <c r="BP218" s="149"/>
      <c r="BQ218" s="151"/>
      <c r="BR218" s="149">
        <v>410.59148587893083</v>
      </c>
      <c r="BS218" s="146">
        <v>3.3083334705496457</v>
      </c>
      <c r="BT218" s="149"/>
      <c r="BU218" s="151"/>
      <c r="BV218" s="149">
        <v>379.00752542670534</v>
      </c>
      <c r="BW218" s="146">
        <v>3.0152624011052014</v>
      </c>
      <c r="BX218" s="149"/>
      <c r="BY218" s="151"/>
      <c r="BZ218" s="149">
        <v>17.249664600969929</v>
      </c>
      <c r="CA218" s="146">
        <v>144.13992558540156</v>
      </c>
      <c r="CB218" s="149"/>
      <c r="CC218" s="151"/>
      <c r="CD218" s="149">
        <v>21.280806411142208</v>
      </c>
      <c r="CE218" s="146">
        <v>144.13992558540156</v>
      </c>
      <c r="CF218" s="149"/>
      <c r="CG218" s="151"/>
      <c r="CH218" s="149">
        <v>29.725839380085365</v>
      </c>
      <c r="CI218" s="146">
        <v>144.13992558540156</v>
      </c>
      <c r="CJ218" s="149"/>
      <c r="CK218" s="151"/>
      <c r="CL218" s="149">
        <v>23.930251045329179</v>
      </c>
      <c r="CM218" s="146">
        <v>144.13992558540156</v>
      </c>
      <c r="CN218" s="149"/>
      <c r="CO218" s="151"/>
      <c r="CP218" s="149">
        <v>12.723161946487275</v>
      </c>
      <c r="CQ218" s="146">
        <v>144.13992558540156</v>
      </c>
      <c r="CR218" s="149"/>
      <c r="CS218" s="151"/>
      <c r="CT218" s="149">
        <v>9.4873155305334596</v>
      </c>
      <c r="CU218" s="146">
        <v>9.2939019702800145</v>
      </c>
      <c r="CV218" s="149"/>
      <c r="CW218" s="151"/>
      <c r="CX218" s="149">
        <v>11.704443526128214</v>
      </c>
      <c r="CY218" s="146">
        <v>9.2939019702800145</v>
      </c>
      <c r="CZ218" s="149"/>
      <c r="DA218" s="151"/>
      <c r="DB218" s="149">
        <v>16.349211659046951</v>
      </c>
      <c r="DC218" s="146">
        <v>9.2939019702800145</v>
      </c>
      <c r="DD218" s="149"/>
      <c r="DE218" s="151"/>
      <c r="DF218" s="149">
        <v>13.161638074931048</v>
      </c>
      <c r="DG218" s="146">
        <v>9.2939019702800145</v>
      </c>
      <c r="DH218" s="149"/>
      <c r="DI218" s="151"/>
      <c r="DJ218" s="149">
        <v>6.9977390705680005</v>
      </c>
      <c r="DK218" s="146">
        <v>9.2939019702800145</v>
      </c>
      <c r="DL218" s="149"/>
      <c r="DM218" s="151"/>
      <c r="DN218" s="152">
        <v>5.1075767786370561</v>
      </c>
      <c r="DO218" s="147">
        <v>0.20852766040148335</v>
      </c>
      <c r="DP218" s="152"/>
      <c r="DQ218" s="153"/>
      <c r="DR218" s="152">
        <v>5.1075767786370561</v>
      </c>
      <c r="DS218" s="147">
        <v>0.16080478359682848</v>
      </c>
      <c r="DT218" s="152"/>
      <c r="DU218" s="153"/>
      <c r="DV218" s="152">
        <v>0</v>
      </c>
      <c r="DW218" s="147">
        <v>0.50842326640953439</v>
      </c>
      <c r="DX218" s="152"/>
      <c r="DY218" s="153"/>
      <c r="DZ218" s="149">
        <v>0</v>
      </c>
      <c r="EA218" s="146">
        <v>4.5113350927235416</v>
      </c>
      <c r="EB218" s="149"/>
      <c r="EC218" s="151"/>
      <c r="ED218" s="149">
        <v>0</v>
      </c>
      <c r="EE218" s="146">
        <v>32.957719123270941</v>
      </c>
      <c r="EF218" s="149"/>
      <c r="EG218" s="151"/>
      <c r="EH218" s="149">
        <v>0</v>
      </c>
      <c r="EI218" s="146">
        <v>1.8808025102540304</v>
      </c>
      <c r="EJ218" s="149"/>
      <c r="EK218" s="151"/>
      <c r="EL218" s="149">
        <v>0</v>
      </c>
      <c r="EM218" s="146">
        <v>8.2283174788232625</v>
      </c>
      <c r="EN218" s="149"/>
      <c r="EO218" s="151"/>
      <c r="EP218" s="149">
        <v>0</v>
      </c>
      <c r="EQ218" s="146">
        <v>8.3201493911921798</v>
      </c>
      <c r="ER218" s="149"/>
      <c r="ES218" s="151"/>
      <c r="ET218" s="149">
        <v>385.52180858682419</v>
      </c>
      <c r="EU218" s="146">
        <v>2.5090188799872681</v>
      </c>
      <c r="EV218" s="149"/>
      <c r="EW218" s="151"/>
      <c r="EX218" s="149">
        <v>386.16337536222875</v>
      </c>
      <c r="EY218" s="146">
        <v>2.5128561072377553</v>
      </c>
      <c r="EZ218" s="149"/>
      <c r="FA218" s="151"/>
      <c r="FB218" s="149">
        <v>280.97729074754506</v>
      </c>
      <c r="FC218" s="146">
        <v>1.8837354517907905</v>
      </c>
      <c r="FD218" s="149"/>
      <c r="FE218" s="151"/>
      <c r="FF218" s="149">
        <v>362.39684658916326</v>
      </c>
      <c r="FG218" s="146">
        <v>2.3591828479170704</v>
      </c>
      <c r="FH218" s="149"/>
      <c r="FI218" s="151"/>
      <c r="FJ218" s="149">
        <v>290.79868540893347</v>
      </c>
      <c r="FK218" s="146">
        <v>1.8084130384266628</v>
      </c>
      <c r="FL218" s="149"/>
      <c r="FM218" s="151"/>
      <c r="FN218" s="149">
        <v>540.68932263441309</v>
      </c>
      <c r="FO218" s="146">
        <v>4.2369428904142499</v>
      </c>
      <c r="FP218" s="149"/>
      <c r="FQ218" s="151"/>
      <c r="FR218" s="149">
        <v>520.16826057850483</v>
      </c>
      <c r="FS218" s="146">
        <v>4.0234764329415817</v>
      </c>
      <c r="FT218" s="149"/>
      <c r="FU218" s="151"/>
      <c r="FV218" s="149">
        <v>315.16617252966972</v>
      </c>
      <c r="FW218" s="146">
        <v>2.6272088102203401</v>
      </c>
      <c r="FX218" s="149"/>
      <c r="FY218" s="151"/>
      <c r="FZ218" s="56">
        <v>361.52101196777511</v>
      </c>
      <c r="GA218" s="60"/>
      <c r="GB218" s="56">
        <v>341.88190187754668</v>
      </c>
      <c r="GC218" s="60"/>
      <c r="GD218" s="56">
        <v>303.49939643650674</v>
      </c>
      <c r="GE218" s="60"/>
      <c r="GF218" s="56">
        <v>257.74439831188175</v>
      </c>
      <c r="GG218" s="60"/>
      <c r="GH218" s="56">
        <v>192.63903797903521</v>
      </c>
      <c r="GI218" s="60"/>
      <c r="GJ218" s="56">
        <v>277.54797890781896</v>
      </c>
      <c r="GK218" s="60"/>
      <c r="GL218" s="56">
        <v>286.9227222009622</v>
      </c>
      <c r="GM218" s="60"/>
      <c r="GN218" s="56">
        <v>287.13030397064819</v>
      </c>
      <c r="GO218" s="60"/>
      <c r="GP218" s="56">
        <v>310.03096710839765</v>
      </c>
      <c r="GQ218" s="60"/>
      <c r="GR218" s="56">
        <v>181.02856574337324</v>
      </c>
      <c r="GS218" s="60"/>
    </row>
    <row r="219" spans="1:201" s="6" customFormat="1" x14ac:dyDescent="0.4">
      <c r="A219" s="106" t="s">
        <v>21</v>
      </c>
      <c r="B219" s="152">
        <v>0.56419579818602672</v>
      </c>
      <c r="C219" s="147">
        <v>1.4264689873951919</v>
      </c>
      <c r="D219" s="149"/>
      <c r="E219" s="151"/>
      <c r="F219" s="149">
        <v>0.56419579818602672</v>
      </c>
      <c r="G219" s="146">
        <v>1.4264689873951919</v>
      </c>
      <c r="H219" s="149"/>
      <c r="I219" s="151"/>
      <c r="J219" s="152">
        <v>0.49129505368101795</v>
      </c>
      <c r="K219" s="147">
        <v>1.8216831725065088</v>
      </c>
      <c r="L219" s="149"/>
      <c r="M219" s="151"/>
      <c r="N219" s="152">
        <v>1.5836864571637714</v>
      </c>
      <c r="O219" s="147">
        <v>0.22062528229088027</v>
      </c>
      <c r="P219" s="149"/>
      <c r="Q219" s="151"/>
      <c r="R219" s="152">
        <v>8.802707791044842E-2</v>
      </c>
      <c r="S219" s="147">
        <v>4.3939812640029219</v>
      </c>
      <c r="T219" s="149"/>
      <c r="U219" s="151"/>
      <c r="V219" s="152">
        <v>0.100912389275085</v>
      </c>
      <c r="W219" s="147">
        <v>19.233383132300009</v>
      </c>
      <c r="X219" s="149"/>
      <c r="Y219" s="151"/>
      <c r="Z219" s="149">
        <v>3.295134133695081E-2</v>
      </c>
      <c r="AA219" s="146">
        <v>1.2784256206030929E-3</v>
      </c>
      <c r="AB219" s="149"/>
      <c r="AC219" s="151"/>
      <c r="AD219" s="149">
        <v>3.295134133695081E-2</v>
      </c>
      <c r="AE219" s="146">
        <v>1.2784256206030929E-3</v>
      </c>
      <c r="AF219" s="149"/>
      <c r="AG219" s="151"/>
      <c r="AH219" s="152">
        <v>3.2783096665428904E-2</v>
      </c>
      <c r="AI219" s="147">
        <v>1.2784256206030929E-3</v>
      </c>
      <c r="AJ219" s="149"/>
      <c r="AK219" s="151"/>
      <c r="AL219" s="152">
        <v>0</v>
      </c>
      <c r="AM219" s="147">
        <v>3.9174890551141962E-2</v>
      </c>
      <c r="AN219" s="149"/>
      <c r="AO219" s="151"/>
      <c r="AP219" s="149">
        <v>0.48478395860540641</v>
      </c>
      <c r="AQ219" s="146">
        <v>1.8193519189334777</v>
      </c>
      <c r="AR219" s="149"/>
      <c r="AS219" s="151"/>
      <c r="AT219" s="149">
        <v>0.44651154082076905</v>
      </c>
      <c r="AU219" s="146">
        <v>1.6424225586787411</v>
      </c>
      <c r="AV219" s="149"/>
      <c r="AW219" s="151"/>
      <c r="AX219" s="149">
        <v>0.53023245472466329</v>
      </c>
      <c r="AY219" s="146">
        <v>1.8768794142342966</v>
      </c>
      <c r="AZ219" s="149"/>
      <c r="BA219" s="151"/>
      <c r="BB219" s="149">
        <v>2.3340681479180936</v>
      </c>
      <c r="BC219" s="146">
        <v>0.2953823578223666</v>
      </c>
      <c r="BD219" s="149"/>
      <c r="BE219" s="151"/>
      <c r="BF219" s="149">
        <v>2.3340681479180936</v>
      </c>
      <c r="BG219" s="146">
        <v>0.2942956392342968</v>
      </c>
      <c r="BH219" s="149"/>
      <c r="BI219" s="151"/>
      <c r="BJ219" s="149">
        <v>1.4428784914402761</v>
      </c>
      <c r="BK219" s="146">
        <v>0.20637431840096346</v>
      </c>
      <c r="BL219" s="149"/>
      <c r="BM219" s="151"/>
      <c r="BN219" s="149">
        <v>2.3340681479180936</v>
      </c>
      <c r="BO219" s="146">
        <v>0.32360274617874124</v>
      </c>
      <c r="BP219" s="149"/>
      <c r="BQ219" s="151"/>
      <c r="BR219" s="149">
        <v>8.8094843174428769E-2</v>
      </c>
      <c r="BS219" s="146">
        <v>4.398377330044589</v>
      </c>
      <c r="BT219" s="149"/>
      <c r="BU219" s="151"/>
      <c r="BV219" s="149">
        <v>8.1318316776395769E-2</v>
      </c>
      <c r="BW219" s="146">
        <v>3.9587707258779221</v>
      </c>
      <c r="BX219" s="149"/>
      <c r="BY219" s="151"/>
      <c r="BZ219" s="149">
        <v>9.9812355738726026</v>
      </c>
      <c r="CA219" s="146">
        <v>19.16923845428261</v>
      </c>
      <c r="CB219" s="149"/>
      <c r="CC219" s="151"/>
      <c r="CD219" s="149">
        <v>13.004981069659886</v>
      </c>
      <c r="CE219" s="146">
        <v>19.16923845428261</v>
      </c>
      <c r="CF219" s="149"/>
      <c r="CG219" s="151"/>
      <c r="CH219" s="149">
        <v>40.571838219653507</v>
      </c>
      <c r="CI219" s="146">
        <v>19.16923845428261</v>
      </c>
      <c r="CJ219" s="149"/>
      <c r="CK219" s="151"/>
      <c r="CL219" s="149">
        <v>37.607755240035907</v>
      </c>
      <c r="CM219" s="146">
        <v>19.16923845428261</v>
      </c>
      <c r="CN219" s="149"/>
      <c r="CO219" s="151"/>
      <c r="CP219" s="149">
        <v>0.10136854773991463</v>
      </c>
      <c r="CQ219" s="146">
        <v>19.16923845428261</v>
      </c>
      <c r="CR219" s="149"/>
      <c r="CS219" s="151"/>
      <c r="CT219" s="149">
        <v>5.4896795656299311</v>
      </c>
      <c r="CU219" s="146">
        <v>25.583706256022655</v>
      </c>
      <c r="CV219" s="149"/>
      <c r="CW219" s="151"/>
      <c r="CX219" s="149">
        <v>7.1527395883129374</v>
      </c>
      <c r="CY219" s="146">
        <v>25.583706256022655</v>
      </c>
      <c r="CZ219" s="149"/>
      <c r="DA219" s="151"/>
      <c r="DB219" s="149">
        <v>22.314511020809427</v>
      </c>
      <c r="DC219" s="146">
        <v>25.583706256022655</v>
      </c>
      <c r="DD219" s="149"/>
      <c r="DE219" s="151"/>
      <c r="DF219" s="149">
        <v>20.684265382019749</v>
      </c>
      <c r="DG219" s="146">
        <v>25.583706256022655</v>
      </c>
      <c r="DH219" s="149"/>
      <c r="DI219" s="151"/>
      <c r="DJ219" s="149">
        <v>5.5752701256953044E-2</v>
      </c>
      <c r="DK219" s="146">
        <v>25.583706256022655</v>
      </c>
      <c r="DL219" s="149"/>
      <c r="DM219" s="151"/>
      <c r="DN219" s="152">
        <v>3.2951341336950817E-2</v>
      </c>
      <c r="DO219" s="147">
        <v>1.2784256206030929E-3</v>
      </c>
      <c r="DP219" s="152"/>
      <c r="DQ219" s="153"/>
      <c r="DR219" s="152">
        <v>3.2951341336950817E-2</v>
      </c>
      <c r="DS219" s="147">
        <v>1.1068526951316031E-3</v>
      </c>
      <c r="DT219" s="152"/>
      <c r="DU219" s="153"/>
      <c r="DV219" s="152">
        <v>0</v>
      </c>
      <c r="DW219" s="147">
        <v>5.7456092242218005E-3</v>
      </c>
      <c r="DX219" s="152"/>
      <c r="DY219" s="153"/>
      <c r="DZ219" s="149">
        <v>0</v>
      </c>
      <c r="EA219" s="146">
        <v>2.5508524307398282E-2</v>
      </c>
      <c r="EB219" s="149"/>
      <c r="EC219" s="151"/>
      <c r="ED219" s="149">
        <v>0</v>
      </c>
      <c r="EE219" s="146">
        <v>0.25504793508558765</v>
      </c>
      <c r="EF219" s="149"/>
      <c r="EG219" s="151"/>
      <c r="EH219" s="149">
        <v>0</v>
      </c>
      <c r="EI219" s="146">
        <v>1.3395361436882693E-2</v>
      </c>
      <c r="EJ219" s="149"/>
      <c r="EK219" s="151"/>
      <c r="EL219" s="149">
        <v>0</v>
      </c>
      <c r="EM219" s="146">
        <v>6.765766844698845E-2</v>
      </c>
      <c r="EN219" s="149"/>
      <c r="EO219" s="151"/>
      <c r="EP219" s="149">
        <v>0</v>
      </c>
      <c r="EQ219" s="146">
        <v>6.104996324437971E-2</v>
      </c>
      <c r="ER219" s="149"/>
      <c r="ES219" s="151"/>
      <c r="ET219" s="149">
        <v>1.5989064969640914</v>
      </c>
      <c r="EU219" s="146">
        <v>0.22855851914925546</v>
      </c>
      <c r="EV219" s="149"/>
      <c r="EW219" s="151"/>
      <c r="EX219" s="149">
        <v>1.6015673199385188</v>
      </c>
      <c r="EY219" s="146">
        <v>0.22893683732888095</v>
      </c>
      <c r="EZ219" s="149"/>
      <c r="FA219" s="151"/>
      <c r="FB219" s="149">
        <v>1.1653203675361994</v>
      </c>
      <c r="FC219" s="146">
        <v>0.16691085721439144</v>
      </c>
      <c r="FD219" s="149"/>
      <c r="FE219" s="151"/>
      <c r="FF219" s="149">
        <v>1.5029984285836209</v>
      </c>
      <c r="FG219" s="146">
        <v>0.19103129521714776</v>
      </c>
      <c r="FH219" s="149"/>
      <c r="FI219" s="151"/>
      <c r="FJ219" s="149">
        <v>1.2060534502920242</v>
      </c>
      <c r="FK219" s="146">
        <v>0.15265946889488446</v>
      </c>
      <c r="FL219" s="149"/>
      <c r="FM219" s="151"/>
      <c r="FN219" s="149">
        <v>0.11600810713744743</v>
      </c>
      <c r="FO219" s="146">
        <v>5.791291459841494</v>
      </c>
      <c r="FP219" s="149"/>
      <c r="FQ219" s="151"/>
      <c r="FR219" s="149">
        <v>0.27446277489777549</v>
      </c>
      <c r="FS219" s="146">
        <v>5.1497827166075645</v>
      </c>
      <c r="FT219" s="149"/>
      <c r="FU219" s="151"/>
      <c r="FV219" s="149">
        <v>6.7620775144550865E-2</v>
      </c>
      <c r="FW219" s="146">
        <v>3.3766903395506298</v>
      </c>
      <c r="FX219" s="149"/>
      <c r="FY219" s="151"/>
      <c r="FZ219" s="56">
        <v>2.1595961657027494</v>
      </c>
      <c r="GA219" s="60"/>
      <c r="GB219" s="56">
        <v>2.1880981893026998</v>
      </c>
      <c r="GC219" s="60"/>
      <c r="GD219" s="56">
        <v>3.0867334425160671</v>
      </c>
      <c r="GE219" s="60"/>
      <c r="GF219" s="56">
        <v>2.6108962105257048</v>
      </c>
      <c r="GG219" s="60"/>
      <c r="GH219" s="56">
        <v>1.2726120658805877</v>
      </c>
      <c r="GI219" s="60"/>
      <c r="GJ219" s="56">
        <v>2.2903459483367277</v>
      </c>
      <c r="GK219" s="60"/>
      <c r="GL219" s="56">
        <v>2.2211236682670288</v>
      </c>
      <c r="GM219" s="60"/>
      <c r="GN219" s="56">
        <v>2.3081967126450667</v>
      </c>
      <c r="GO219" s="60"/>
      <c r="GP219" s="56">
        <v>2.1639037911334915</v>
      </c>
      <c r="GQ219" s="60"/>
      <c r="GR219" s="56">
        <v>1.4847926043768911</v>
      </c>
      <c r="GS219" s="60"/>
    </row>
    <row r="220" spans="1:201" s="6" customFormat="1" x14ac:dyDescent="0.4">
      <c r="A220" s="106" t="s">
        <v>22</v>
      </c>
      <c r="B220" s="164">
        <v>5376.834308067896</v>
      </c>
      <c r="C220" s="159">
        <v>121766.55945660736</v>
      </c>
      <c r="D220" s="161"/>
      <c r="E220" s="163"/>
      <c r="F220" s="161">
        <v>5376.834308067896</v>
      </c>
      <c r="G220" s="158">
        <v>121766.55945660736</v>
      </c>
      <c r="H220" s="161"/>
      <c r="I220" s="163"/>
      <c r="J220" s="164">
        <v>29794.900937428778</v>
      </c>
      <c r="K220" s="159">
        <v>246464.01117795042</v>
      </c>
      <c r="L220" s="161"/>
      <c r="M220" s="163"/>
      <c r="N220" s="164">
        <v>10503.284699546561</v>
      </c>
      <c r="O220" s="159">
        <v>118598.76511202026</v>
      </c>
      <c r="P220" s="161"/>
      <c r="Q220" s="163"/>
      <c r="R220" s="164">
        <v>4500.4351098973102</v>
      </c>
      <c r="S220" s="159">
        <v>277878.59116253129</v>
      </c>
      <c r="T220" s="161"/>
      <c r="U220" s="163"/>
      <c r="V220" s="164">
        <v>9232.0472554523258</v>
      </c>
      <c r="W220" s="159">
        <v>-2435.0841373620201</v>
      </c>
      <c r="X220" s="161"/>
      <c r="Y220" s="163"/>
      <c r="Z220" s="161">
        <v>2000.0223175864608</v>
      </c>
      <c r="AA220" s="158">
        <v>129.43755407652384</v>
      </c>
      <c r="AB220" s="161"/>
      <c r="AC220" s="163"/>
      <c r="AD220" s="161">
        <v>2000.0223175864608</v>
      </c>
      <c r="AE220" s="158">
        <v>129.43755407652384</v>
      </c>
      <c r="AF220" s="161"/>
      <c r="AG220" s="163"/>
      <c r="AH220" s="164">
        <v>1991.30613857309</v>
      </c>
      <c r="AI220" s="159">
        <v>129.43755407652384</v>
      </c>
      <c r="AJ220" s="161"/>
      <c r="AK220" s="163"/>
      <c r="AL220" s="164">
        <v>0</v>
      </c>
      <c r="AM220" s="231">
        <v>3528.7678733076632</v>
      </c>
      <c r="AN220" s="161"/>
      <c r="AO220" s="163"/>
      <c r="AP220" s="161">
        <v>29400.031436263431</v>
      </c>
      <c r="AQ220" s="158">
        <v>243206.24139572485</v>
      </c>
      <c r="AR220" s="161"/>
      <c r="AS220" s="163"/>
      <c r="AT220" s="161">
        <v>27078.976322874216</v>
      </c>
      <c r="AU220" s="158">
        <v>223974.87096829896</v>
      </c>
      <c r="AV220" s="161"/>
      <c r="AW220" s="163"/>
      <c r="AX220" s="161">
        <v>32156.284383413127</v>
      </c>
      <c r="AY220" s="158">
        <v>265966.75140609388</v>
      </c>
      <c r="AZ220" s="161"/>
      <c r="BA220" s="163"/>
      <c r="BB220" s="161">
        <v>15479.946901630869</v>
      </c>
      <c r="BC220" s="158">
        <v>174729.41945814318</v>
      </c>
      <c r="BD220" s="161"/>
      <c r="BE220" s="163"/>
      <c r="BF220" s="161">
        <v>15479.946901630869</v>
      </c>
      <c r="BG220" s="158">
        <v>174658.21532638042</v>
      </c>
      <c r="BH220" s="161"/>
      <c r="BI220" s="163"/>
      <c r="BJ220" s="161">
        <v>9569.4217210081752</v>
      </c>
      <c r="BK220" s="158">
        <v>108098.30206519383</v>
      </c>
      <c r="BL220" s="161"/>
      <c r="BM220" s="163"/>
      <c r="BN220" s="161">
        <v>15479.946901630869</v>
      </c>
      <c r="BO220" s="158">
        <v>172183.85843347193</v>
      </c>
      <c r="BP220" s="161"/>
      <c r="BQ220" s="163"/>
      <c r="BR220" s="161">
        <v>4503.8996480881478</v>
      </c>
      <c r="BS220" s="158">
        <v>278092.09395244002</v>
      </c>
      <c r="BT220" s="161"/>
      <c r="BU220" s="163"/>
      <c r="BV220" s="161">
        <v>4157.445829004444</v>
      </c>
      <c r="BW220" s="158">
        <v>256741.81496157247</v>
      </c>
      <c r="BX220" s="161"/>
      <c r="BY220" s="163"/>
      <c r="BZ220" s="161">
        <v>10921.027988283482</v>
      </c>
      <c r="CA220" s="158">
        <v>-2460.8146562318411</v>
      </c>
      <c r="CB220" s="161"/>
      <c r="CC220" s="163"/>
      <c r="CD220" s="161">
        <v>14969.032153796397</v>
      </c>
      <c r="CE220" s="158">
        <v>-2460.8146562318411</v>
      </c>
      <c r="CF220" s="161"/>
      <c r="CG220" s="163"/>
      <c r="CH220" s="161">
        <v>13284.838661444781</v>
      </c>
      <c r="CI220" s="158">
        <v>-2460.8146562318411</v>
      </c>
      <c r="CJ220" s="161"/>
      <c r="CK220" s="163"/>
      <c r="CL220" s="161">
        <v>10235.661961643866</v>
      </c>
      <c r="CM220" s="158">
        <v>-2460.8146562318411</v>
      </c>
      <c r="CN220" s="161"/>
      <c r="CO220" s="163"/>
      <c r="CP220" s="161">
        <v>9273.7792621319186</v>
      </c>
      <c r="CQ220" s="158">
        <v>-2460.8146562318411</v>
      </c>
      <c r="CR220" s="161"/>
      <c r="CS220" s="163"/>
      <c r="CT220" s="161">
        <v>6006.5653935559149</v>
      </c>
      <c r="CU220" s="158">
        <v>112.23723074990761</v>
      </c>
      <c r="CV220" s="161"/>
      <c r="CW220" s="163"/>
      <c r="CX220" s="161">
        <v>8232.9676845880185</v>
      </c>
      <c r="CY220" s="158">
        <v>112.23723074990761</v>
      </c>
      <c r="CZ220" s="161"/>
      <c r="DA220" s="163"/>
      <c r="DB220" s="161">
        <v>7306.66126379463</v>
      </c>
      <c r="DC220" s="158">
        <v>112.23723074990761</v>
      </c>
      <c r="DD220" s="161"/>
      <c r="DE220" s="163"/>
      <c r="DF220" s="161">
        <v>5629.6140789041265</v>
      </c>
      <c r="DG220" s="158">
        <v>112.23723074990761</v>
      </c>
      <c r="DH220" s="161"/>
      <c r="DI220" s="163"/>
      <c r="DJ220" s="161">
        <v>5100.5785941725553</v>
      </c>
      <c r="DK220" s="158">
        <v>112.23723074990761</v>
      </c>
      <c r="DL220" s="161"/>
      <c r="DM220" s="163"/>
      <c r="DN220" s="164">
        <v>2000.0223175864608</v>
      </c>
      <c r="DO220" s="159">
        <v>129.43755407652384</v>
      </c>
      <c r="DP220" s="164"/>
      <c r="DQ220" s="165"/>
      <c r="DR220" s="164">
        <v>2000.0223175864608</v>
      </c>
      <c r="DS220" s="159">
        <v>116.27924683403903</v>
      </c>
      <c r="DT220" s="164"/>
      <c r="DU220" s="165"/>
      <c r="DV220" s="164">
        <v>0</v>
      </c>
      <c r="DW220" s="159">
        <v>610.54080089155616</v>
      </c>
      <c r="DX220" s="164"/>
      <c r="DY220" s="165"/>
      <c r="DZ220" s="161">
        <v>0</v>
      </c>
      <c r="EA220" s="158">
        <v>1969.7019049734754</v>
      </c>
      <c r="EB220" s="161"/>
      <c r="EC220" s="163"/>
      <c r="ED220" s="161">
        <v>0</v>
      </c>
      <c r="EE220" s="158">
        <v>17345.271199904553</v>
      </c>
      <c r="EF220" s="161"/>
      <c r="EG220" s="163"/>
      <c r="EH220" s="161">
        <v>0</v>
      </c>
      <c r="EI220" s="158">
        <v>28027.668392556196</v>
      </c>
      <c r="EJ220" s="161"/>
      <c r="EK220" s="163"/>
      <c r="EL220" s="161">
        <v>0</v>
      </c>
      <c r="EM220" s="158">
        <v>5895.5695501267819</v>
      </c>
      <c r="EN220" s="161"/>
      <c r="EO220" s="163"/>
      <c r="EP220" s="161">
        <v>0</v>
      </c>
      <c r="EQ220" s="158">
        <v>5978.0571799008221</v>
      </c>
      <c r="ER220" s="161"/>
      <c r="ES220" s="163"/>
      <c r="ET220" s="161">
        <v>10604.226657115285</v>
      </c>
      <c r="EU220" s="158">
        <v>12089.08041170622</v>
      </c>
      <c r="EV220" s="161"/>
      <c r="EW220" s="163"/>
      <c r="EX220" s="161">
        <v>10621.873698996011</v>
      </c>
      <c r="EY220" s="158">
        <v>12604.200175619084</v>
      </c>
      <c r="EZ220" s="161"/>
      <c r="FA220" s="163"/>
      <c r="FB220" s="161">
        <v>7728.6078510345014</v>
      </c>
      <c r="FC220" s="158">
        <v>87327.926405661565</v>
      </c>
      <c r="FD220" s="161"/>
      <c r="FE220" s="163"/>
      <c r="FF220" s="161">
        <v>9968.1476260501804</v>
      </c>
      <c r="FG220" s="158">
        <v>112598.25876965938</v>
      </c>
      <c r="FH220" s="161"/>
      <c r="FI220" s="163"/>
      <c r="FJ220" s="161">
        <v>7998.7567576816045</v>
      </c>
      <c r="FK220" s="158">
        <v>90308.88148207427</v>
      </c>
      <c r="FL220" s="161"/>
      <c r="FM220" s="163"/>
      <c r="FN220" s="161">
        <v>5930.9813614990826</v>
      </c>
      <c r="FO220" s="158">
        <v>36823.34687139211</v>
      </c>
      <c r="FP220" s="161"/>
      <c r="FQ220" s="163"/>
      <c r="FR220" s="161">
        <v>6390.6682503254851</v>
      </c>
      <c r="FS220" s="158">
        <v>45474.653151557031</v>
      </c>
      <c r="FT220" s="161"/>
      <c r="FU220" s="163"/>
      <c r="FV220" s="161">
        <v>3457.151115803269</v>
      </c>
      <c r="FW220" s="158">
        <v>213515.12523583209</v>
      </c>
      <c r="FX220" s="161"/>
      <c r="FY220" s="163"/>
      <c r="FZ220" s="197">
        <v>159235.18226201661</v>
      </c>
      <c r="GA220" s="198"/>
      <c r="GB220" s="197">
        <v>139629.01127977759</v>
      </c>
      <c r="GC220" s="198"/>
      <c r="GD220" s="197">
        <v>250619.97040188382</v>
      </c>
      <c r="GE220" s="198"/>
      <c r="GF220" s="197">
        <v>158532.94009116077</v>
      </c>
      <c r="GG220" s="198"/>
      <c r="GH220" s="197">
        <v>68846.00845180414</v>
      </c>
      <c r="GI220" s="198"/>
      <c r="GJ220" s="197">
        <v>150710.41265959229</v>
      </c>
      <c r="GK220" s="198"/>
      <c r="GL220" s="197">
        <v>142096.95392743134</v>
      </c>
      <c r="GM220" s="198"/>
      <c r="GN220" s="197">
        <v>150723.40640233224</v>
      </c>
      <c r="GO220" s="198"/>
      <c r="GP220" s="197">
        <v>140453.85398034772</v>
      </c>
      <c r="GQ220" s="198"/>
      <c r="GR220" s="197">
        <v>89727.307615433383</v>
      </c>
      <c r="GS220" s="198"/>
    </row>
    <row r="221" spans="1:201" s="6" customFormat="1" x14ac:dyDescent="0.4">
      <c r="A221" s="106" t="s">
        <v>169</v>
      </c>
      <c r="B221" s="164">
        <v>5443.5907325430417</v>
      </c>
      <c r="C221" s="159">
        <v>121820.83965795112</v>
      </c>
      <c r="D221" s="161"/>
      <c r="E221" s="163"/>
      <c r="F221" s="161">
        <v>5443.5907325430417</v>
      </c>
      <c r="G221" s="158">
        <v>121820.83965795112</v>
      </c>
      <c r="H221" s="161"/>
      <c r="I221" s="163"/>
      <c r="J221" s="164">
        <v>29903.001483234802</v>
      </c>
      <c r="K221" s="159">
        <v>246540.46257685355</v>
      </c>
      <c r="L221" s="161"/>
      <c r="M221" s="163"/>
      <c r="N221" s="164">
        <v>10628.860307153516</v>
      </c>
      <c r="O221" s="159">
        <v>118694.25954433472</v>
      </c>
      <c r="P221" s="161"/>
      <c r="Q221" s="163"/>
      <c r="R221" s="164">
        <v>4577.8638075883791</v>
      </c>
      <c r="S221" s="159">
        <v>277915.23485868541</v>
      </c>
      <c r="T221" s="161"/>
      <c r="U221" s="163"/>
      <c r="V221" s="164">
        <v>9272.7506473313333</v>
      </c>
      <c r="W221" s="159">
        <v>-151.50550662704427</v>
      </c>
      <c r="X221" s="161"/>
      <c r="Y221" s="163"/>
      <c r="Z221" s="161">
        <v>2008.6308971991534</v>
      </c>
      <c r="AA221" s="158">
        <v>131.18461702648148</v>
      </c>
      <c r="AB221" s="161"/>
      <c r="AC221" s="163"/>
      <c r="AD221" s="161">
        <v>2008.6308971991534</v>
      </c>
      <c r="AE221" s="158">
        <v>131.18461702648148</v>
      </c>
      <c r="AF221" s="161"/>
      <c r="AG221" s="163"/>
      <c r="AH221" s="164">
        <v>1999.084787247617</v>
      </c>
      <c r="AI221" s="159">
        <v>131.18461702648148</v>
      </c>
      <c r="AJ221" s="161"/>
      <c r="AK221" s="163"/>
      <c r="AL221" s="164">
        <v>0</v>
      </c>
      <c r="AM221" s="159">
        <v>3548.4424745603151</v>
      </c>
      <c r="AN221" s="161"/>
      <c r="AO221" s="163"/>
      <c r="AP221" s="161">
        <v>29506.699333956687</v>
      </c>
      <c r="AQ221" s="158">
        <v>243300.8970677472</v>
      </c>
      <c r="AR221" s="161"/>
      <c r="AS221" s="163"/>
      <c r="AT221" s="161">
        <v>27177.223070749584</v>
      </c>
      <c r="AU221" s="158">
        <v>224000.91670841191</v>
      </c>
      <c r="AV221" s="161"/>
      <c r="AW221" s="163"/>
      <c r="AX221" s="161">
        <v>32272.952396515124</v>
      </c>
      <c r="AY221" s="158">
        <v>265978.72457124043</v>
      </c>
      <c r="AZ221" s="161"/>
      <c r="BA221" s="163"/>
      <c r="BB221" s="161">
        <v>15665.022693966539</v>
      </c>
      <c r="BC221" s="158">
        <v>174971.37125409179</v>
      </c>
      <c r="BD221" s="161"/>
      <c r="BE221" s="163"/>
      <c r="BF221" s="161">
        <v>15665.022693966539</v>
      </c>
      <c r="BG221" s="158">
        <v>174860.4699074392</v>
      </c>
      <c r="BH221" s="161"/>
      <c r="BI221" s="163"/>
      <c r="BJ221" s="161">
        <v>9683.8322108156808</v>
      </c>
      <c r="BK221" s="158">
        <v>108143.16624756996</v>
      </c>
      <c r="BL221" s="161"/>
      <c r="BM221" s="163"/>
      <c r="BN221" s="161">
        <v>15665.022693966539</v>
      </c>
      <c r="BO221" s="158">
        <v>174860.46990743923</v>
      </c>
      <c r="BP221" s="161"/>
      <c r="BQ221" s="163"/>
      <c r="BR221" s="161">
        <v>4581.3879521669696</v>
      </c>
      <c r="BS221" s="158">
        <v>278128.99634172936</v>
      </c>
      <c r="BT221" s="161"/>
      <c r="BU221" s="163"/>
      <c r="BV221" s="161">
        <v>4228.973494307972</v>
      </c>
      <c r="BW221" s="158">
        <v>256752.84803734079</v>
      </c>
      <c r="BX221" s="161"/>
      <c r="BY221" s="163"/>
      <c r="BZ221" s="161">
        <v>10988.736574443945</v>
      </c>
      <c r="CA221" s="158">
        <v>-155.17860043713426</v>
      </c>
      <c r="CB221" s="161"/>
      <c r="CC221" s="163"/>
      <c r="CD221" s="161">
        <v>15057.851813756313</v>
      </c>
      <c r="CE221" s="158">
        <v>-155.17860043713426</v>
      </c>
      <c r="CF221" s="161"/>
      <c r="CG221" s="163"/>
      <c r="CH221" s="161">
        <v>13363.579500436288</v>
      </c>
      <c r="CI221" s="158">
        <v>-155.17860043713426</v>
      </c>
      <c r="CJ221" s="161"/>
      <c r="CK221" s="163"/>
      <c r="CL221" s="161">
        <v>10297.695534943587</v>
      </c>
      <c r="CM221" s="158">
        <v>-155.17860043713426</v>
      </c>
      <c r="CN221" s="161"/>
      <c r="CO221" s="163"/>
      <c r="CP221" s="161">
        <v>9314.6666472439283</v>
      </c>
      <c r="CQ221" s="158">
        <v>-155.17860043713426</v>
      </c>
      <c r="CR221" s="161"/>
      <c r="CS221" s="163"/>
      <c r="CT221" s="161">
        <v>6043.8051159441693</v>
      </c>
      <c r="CU221" s="158">
        <v>212.13078057148408</v>
      </c>
      <c r="CV221" s="161"/>
      <c r="CW221" s="163"/>
      <c r="CX221" s="161">
        <v>8281.8184975659733</v>
      </c>
      <c r="CY221" s="158">
        <v>212.13078057148408</v>
      </c>
      <c r="CZ221" s="161"/>
      <c r="DA221" s="163"/>
      <c r="DB221" s="161">
        <v>7349.968725239959</v>
      </c>
      <c r="DC221" s="158">
        <v>212.13078057148408</v>
      </c>
      <c r="DD221" s="161"/>
      <c r="DE221" s="163"/>
      <c r="DF221" s="161">
        <v>5663.7325442189731</v>
      </c>
      <c r="DG221" s="158">
        <v>212.13078057148408</v>
      </c>
      <c r="DH221" s="161"/>
      <c r="DI221" s="163"/>
      <c r="DJ221" s="161">
        <v>5123.066655984162</v>
      </c>
      <c r="DK221" s="158">
        <v>212.13078057148408</v>
      </c>
      <c r="DL221" s="161"/>
      <c r="DM221" s="163"/>
      <c r="DN221" s="164">
        <v>2008.6308971991534</v>
      </c>
      <c r="DO221" s="159">
        <v>131.18461702648148</v>
      </c>
      <c r="DP221" s="164"/>
      <c r="DQ221" s="165"/>
      <c r="DR221" s="164">
        <v>2008.6308971991534</v>
      </c>
      <c r="DS221" s="159">
        <v>117.68824352867101</v>
      </c>
      <c r="DT221" s="164"/>
      <c r="DU221" s="165"/>
      <c r="DV221" s="164">
        <v>0</v>
      </c>
      <c r="DW221" s="159">
        <v>613.15041456917425</v>
      </c>
      <c r="DX221" s="164"/>
      <c r="DY221" s="165"/>
      <c r="DZ221" s="161">
        <v>0</v>
      </c>
      <c r="EA221" s="158">
        <v>1990.5960715074657</v>
      </c>
      <c r="EB221" s="161"/>
      <c r="EC221" s="163"/>
      <c r="ED221" s="161">
        <v>0</v>
      </c>
      <c r="EE221" s="158">
        <v>17439.639538300853</v>
      </c>
      <c r="EF221" s="161"/>
      <c r="EG221" s="163"/>
      <c r="EH221" s="161">
        <v>0</v>
      </c>
      <c r="EI221" s="158">
        <v>28041.803311051273</v>
      </c>
      <c r="EJ221" s="161"/>
      <c r="EK221" s="163"/>
      <c r="EL221" s="161">
        <v>0</v>
      </c>
      <c r="EM221" s="158">
        <v>5932.4339196349201</v>
      </c>
      <c r="EN221" s="161"/>
      <c r="EO221" s="163"/>
      <c r="EP221" s="161">
        <v>0</v>
      </c>
      <c r="EQ221" s="158">
        <v>6035.3236090600512</v>
      </c>
      <c r="ER221" s="161"/>
      <c r="ES221" s="163"/>
      <c r="ET221" s="161">
        <v>10731.009110772531</v>
      </c>
      <c r="EU221" s="158">
        <v>12138.604581636326</v>
      </c>
      <c r="EV221" s="161"/>
      <c r="EW221" s="163"/>
      <c r="EX221" s="161">
        <v>10748.867137889783</v>
      </c>
      <c r="EY221" s="158">
        <v>12653.803814628493</v>
      </c>
      <c r="EZ221" s="161"/>
      <c r="FA221" s="163"/>
      <c r="FB221" s="161">
        <v>7821.009861892252</v>
      </c>
      <c r="FC221" s="158">
        <v>87364.500939018835</v>
      </c>
      <c r="FD221" s="161"/>
      <c r="FE221" s="163"/>
      <c r="FF221" s="161">
        <v>10087.325219599665</v>
      </c>
      <c r="FG221" s="158">
        <v>112755.22069977658</v>
      </c>
      <c r="FH221" s="161"/>
      <c r="FI221" s="163"/>
      <c r="FJ221" s="161">
        <v>8094.3886260617383</v>
      </c>
      <c r="FK221" s="158">
        <v>90414.245659173059</v>
      </c>
      <c r="FL221" s="161"/>
      <c r="FM221" s="163"/>
      <c r="FN221" s="161">
        <v>6033.0221979153093</v>
      </c>
      <c r="FO221" s="158">
        <v>36870.91000635799</v>
      </c>
      <c r="FP221" s="161"/>
      <c r="FQ221" s="163"/>
      <c r="FR221" s="161">
        <v>6494.6392719837677</v>
      </c>
      <c r="FS221" s="158">
        <v>45531.893161033091</v>
      </c>
      <c r="FT221" s="161"/>
      <c r="FU221" s="163"/>
      <c r="FV221" s="161">
        <v>3516.6304110450087</v>
      </c>
      <c r="FW221" s="158">
        <v>213544.20808697934</v>
      </c>
      <c r="FX221" s="161"/>
      <c r="FY221" s="163"/>
      <c r="FZ221" s="164">
        <v>159496.73495455238</v>
      </c>
      <c r="GA221" s="88"/>
      <c r="GB221" s="164">
        <v>139796.58016435281</v>
      </c>
      <c r="GC221" s="88"/>
      <c r="GD221" s="164">
        <v>250854.51746579196</v>
      </c>
      <c r="GE221" s="88"/>
      <c r="GF221" s="164">
        <v>158670.46684374887</v>
      </c>
      <c r="GG221" s="88"/>
      <c r="GH221" s="164">
        <v>68992.31807931792</v>
      </c>
      <c r="GI221" s="88"/>
      <c r="GJ221" s="164">
        <v>150843.76756090761</v>
      </c>
      <c r="GK221" s="88"/>
      <c r="GL221" s="164">
        <v>142245.40163452207</v>
      </c>
      <c r="GM221" s="88"/>
      <c r="GN221" s="164">
        <v>150862.96054857183</v>
      </c>
      <c r="GO221" s="88"/>
      <c r="GP221" s="164">
        <v>140608.64384758929</v>
      </c>
      <c r="GQ221" s="88"/>
      <c r="GR221" s="164">
        <v>89822.632524943008</v>
      </c>
      <c r="GS221" s="88"/>
    </row>
    <row r="222" spans="1:201" s="6" customFormat="1" x14ac:dyDescent="0.4">
      <c r="A222" s="232" t="s">
        <v>246</v>
      </c>
      <c r="B222" s="175">
        <v>13058.292003622839</v>
      </c>
      <c r="C222" s="176">
        <v>122296.45201334207</v>
      </c>
      <c r="D222" s="169"/>
      <c r="E222" s="174"/>
      <c r="F222" s="172">
        <v>13058.292003622839</v>
      </c>
      <c r="G222" s="174">
        <v>122296.45201334207</v>
      </c>
      <c r="H222" s="172"/>
      <c r="I222" s="174"/>
      <c r="J222" s="175">
        <v>38925.759154117688</v>
      </c>
      <c r="K222" s="176">
        <v>247306.76902755367</v>
      </c>
      <c r="L222" s="172"/>
      <c r="M222" s="174"/>
      <c r="N222" s="175">
        <v>22504.097659631756</v>
      </c>
      <c r="O222" s="176">
        <v>118826.49062137464</v>
      </c>
      <c r="P222" s="172"/>
      <c r="Q222" s="174"/>
      <c r="R222" s="175">
        <v>16909.460371466907</v>
      </c>
      <c r="S222" s="176">
        <v>279178.80197644181</v>
      </c>
      <c r="T222" s="172"/>
      <c r="U222" s="174"/>
      <c r="V222" s="175">
        <v>9679.4696620210725</v>
      </c>
      <c r="W222" s="176">
        <v>9229.0849839099683</v>
      </c>
      <c r="X222" s="172"/>
      <c r="Y222" s="174"/>
      <c r="Z222" s="172">
        <v>2170.590306012557</v>
      </c>
      <c r="AA222" s="174">
        <v>137.77922962798579</v>
      </c>
      <c r="AB222" s="172"/>
      <c r="AC222" s="174"/>
      <c r="AD222" s="172">
        <v>2170.590306012557</v>
      </c>
      <c r="AE222" s="174">
        <v>137.77922962798579</v>
      </c>
      <c r="AF222" s="172"/>
      <c r="AG222" s="174"/>
      <c r="AH222" s="175">
        <v>2158.1318314074069</v>
      </c>
      <c r="AI222" s="176">
        <v>137.77922962798579</v>
      </c>
      <c r="AJ222" s="172"/>
      <c r="AK222" s="174"/>
      <c r="AL222" s="175">
        <v>0</v>
      </c>
      <c r="AM222" s="176">
        <v>3722.8773404271737</v>
      </c>
      <c r="AN222" s="172"/>
      <c r="AO222" s="174"/>
      <c r="AP222" s="172">
        <v>38409.87910028069</v>
      </c>
      <c r="AQ222" s="174">
        <v>244066.91010413106</v>
      </c>
      <c r="AR222" s="172"/>
      <c r="AS222" s="174"/>
      <c r="AT222" s="172">
        <v>35377.520223942745</v>
      </c>
      <c r="AU222" s="174">
        <v>224691.95133086585</v>
      </c>
      <c r="AV222" s="172"/>
      <c r="AW222" s="174"/>
      <c r="AX222" s="172">
        <v>42010.805265931995</v>
      </c>
      <c r="AY222" s="174">
        <v>266765.30036233325</v>
      </c>
      <c r="AZ222" s="172"/>
      <c r="BA222" s="174"/>
      <c r="BB222" s="172">
        <v>33166.980311907027</v>
      </c>
      <c r="BC222" s="174">
        <v>175153.29364907288</v>
      </c>
      <c r="BD222" s="172"/>
      <c r="BE222" s="174"/>
      <c r="BF222" s="172">
        <v>33166.980311907027</v>
      </c>
      <c r="BG222" s="174">
        <v>175037.75094515702</v>
      </c>
      <c r="BH222" s="172"/>
      <c r="BI222" s="174"/>
      <c r="BJ222" s="172">
        <v>20503.224192815254</v>
      </c>
      <c r="BK222" s="174">
        <v>108266.37567297528</v>
      </c>
      <c r="BL222" s="172"/>
      <c r="BM222" s="174"/>
      <c r="BN222" s="172">
        <v>33166.980311907027</v>
      </c>
      <c r="BO222" s="174">
        <v>175045.51732849731</v>
      </c>
      <c r="BP222" s="172"/>
      <c r="BQ222" s="174"/>
      <c r="BR222" s="172">
        <v>16922.477661976118</v>
      </c>
      <c r="BS222" s="174">
        <v>279393.81633830769</v>
      </c>
      <c r="BT222" s="172"/>
      <c r="BU222" s="174"/>
      <c r="BV222" s="172">
        <v>15620.748611054878</v>
      </c>
      <c r="BW222" s="174">
        <v>257892.3801517316</v>
      </c>
      <c r="BX222" s="172"/>
      <c r="BY222" s="174"/>
      <c r="BZ222" s="172">
        <v>14151.253939549282</v>
      </c>
      <c r="CA222" s="174">
        <v>9248.8673575098037</v>
      </c>
      <c r="CB222" s="172"/>
      <c r="CC222" s="174"/>
      <c r="CD222" s="172">
        <v>19142.595989550449</v>
      </c>
      <c r="CE222" s="174">
        <v>9248.8673575098037</v>
      </c>
      <c r="CF222" s="172"/>
      <c r="CG222" s="174"/>
      <c r="CH222" s="172">
        <v>25006.891810047029</v>
      </c>
      <c r="CI222" s="174">
        <v>9248.8673575098037</v>
      </c>
      <c r="CJ222" s="172"/>
      <c r="CK222" s="174"/>
      <c r="CL222" s="172">
        <v>20981.658204912979</v>
      </c>
      <c r="CM222" s="174">
        <v>9248.8673575098037</v>
      </c>
      <c r="CN222" s="172"/>
      <c r="CO222" s="174"/>
      <c r="CP222" s="172">
        <v>9723.2241707896246</v>
      </c>
      <c r="CQ222" s="174">
        <v>9248.8673575098037</v>
      </c>
      <c r="CR222" s="172"/>
      <c r="CS222" s="174"/>
      <c r="CT222" s="172">
        <v>7783.189666752105</v>
      </c>
      <c r="CU222" s="174">
        <v>7270.6299975258889</v>
      </c>
      <c r="CV222" s="172"/>
      <c r="CW222" s="174"/>
      <c r="CX222" s="172">
        <v>10528.427794252748</v>
      </c>
      <c r="CY222" s="174">
        <v>7270.6299975258889</v>
      </c>
      <c r="CZ222" s="172"/>
      <c r="DA222" s="174"/>
      <c r="DB222" s="172">
        <v>13753.790495525865</v>
      </c>
      <c r="DC222" s="174">
        <v>7270.6299975258889</v>
      </c>
      <c r="DD222" s="172"/>
      <c r="DE222" s="174"/>
      <c r="DF222" s="172">
        <v>11539.912012702138</v>
      </c>
      <c r="DG222" s="174">
        <v>7270.6299975258889</v>
      </c>
      <c r="DH222" s="172"/>
      <c r="DI222" s="174"/>
      <c r="DJ222" s="172">
        <v>5347.773293934295</v>
      </c>
      <c r="DK222" s="174">
        <v>7270.6299975258889</v>
      </c>
      <c r="DL222" s="172"/>
      <c r="DM222" s="174"/>
      <c r="DN222" s="175">
        <v>2170.590306012557</v>
      </c>
      <c r="DO222" s="176">
        <v>137.77922962798579</v>
      </c>
      <c r="DP222" s="175"/>
      <c r="DQ222" s="176"/>
      <c r="DR222" s="175">
        <v>2170.590306012557</v>
      </c>
      <c r="DS222" s="176">
        <v>122.80570300078574</v>
      </c>
      <c r="DT222" s="175"/>
      <c r="DU222" s="176"/>
      <c r="DV222" s="175">
        <v>0</v>
      </c>
      <c r="DW222" s="176">
        <v>629.9256990058791</v>
      </c>
      <c r="DX222" s="175"/>
      <c r="DY222" s="176"/>
      <c r="DZ222" s="172">
        <v>0</v>
      </c>
      <c r="EA222" s="174">
        <v>2132.6958832306327</v>
      </c>
      <c r="EB222" s="172"/>
      <c r="EC222" s="174"/>
      <c r="ED222" s="172">
        <v>0</v>
      </c>
      <c r="EE222" s="174">
        <v>18495.958814796661</v>
      </c>
      <c r="EF222" s="172"/>
      <c r="EG222" s="174"/>
      <c r="EH222" s="172">
        <v>0</v>
      </c>
      <c r="EI222" s="174">
        <v>28101.77715713967</v>
      </c>
      <c r="EJ222" s="172"/>
      <c r="EK222" s="174"/>
      <c r="EL222" s="172">
        <v>0</v>
      </c>
      <c r="EM222" s="174">
        <v>6197.2127261380701</v>
      </c>
      <c r="EN222" s="172"/>
      <c r="EO222" s="174"/>
      <c r="EP222" s="172">
        <v>0</v>
      </c>
      <c r="EQ222" s="169">
        <v>6301.1063310555774</v>
      </c>
      <c r="ER222" s="172"/>
      <c r="ES222" s="174"/>
      <c r="ET222" s="172">
        <v>22720.373590072741</v>
      </c>
      <c r="EU222" s="169">
        <v>12274.443155610497</v>
      </c>
      <c r="EV222" s="172"/>
      <c r="EW222" s="174"/>
      <c r="EX222" s="172">
        <v>22758.183738540352</v>
      </c>
      <c r="EY222" s="169">
        <v>12789.857759737779</v>
      </c>
      <c r="EZ222" s="172"/>
      <c r="FA222" s="174"/>
      <c r="FB222" s="172">
        <v>16559.138481715698</v>
      </c>
      <c r="FC222" s="169">
        <v>87465.244379734373</v>
      </c>
      <c r="FD222" s="172"/>
      <c r="FE222" s="174"/>
      <c r="FF222" s="172">
        <v>21357.525200849224</v>
      </c>
      <c r="FG222" s="169">
        <v>112876.61947844664</v>
      </c>
      <c r="FH222" s="172"/>
      <c r="FI222" s="174"/>
      <c r="FJ222" s="172">
        <v>17137.953352657129</v>
      </c>
      <c r="FK222" s="169">
        <v>90508.952809583003</v>
      </c>
      <c r="FL222" s="172"/>
      <c r="FM222" s="174"/>
      <c r="FN222" s="172">
        <v>22284.444025339126</v>
      </c>
      <c r="FO222" s="169">
        <v>38532.710529928416</v>
      </c>
      <c r="FP222" s="172"/>
      <c r="FQ222" s="174"/>
      <c r="FR222" s="172">
        <v>22172.419724686824</v>
      </c>
      <c r="FS222" s="169">
        <v>47017.289873922346</v>
      </c>
      <c r="FT222" s="172"/>
      <c r="FU222" s="174"/>
      <c r="FV222" s="172">
        <v>12989.535092348406</v>
      </c>
      <c r="FW222" s="169">
        <v>214517.84729126687</v>
      </c>
      <c r="FX222" s="172"/>
      <c r="FY222" s="174"/>
      <c r="FZ222" s="175">
        <v>170914.65829749685</v>
      </c>
      <c r="GA222" s="70"/>
      <c r="GB222" s="175">
        <v>150632.88324084441</v>
      </c>
      <c r="GC222" s="70"/>
      <c r="GD222" s="175">
        <v>260777.48372115393</v>
      </c>
      <c r="GE222" s="70"/>
      <c r="GF222" s="175">
        <v>167094.68628889465</v>
      </c>
      <c r="GG222" s="70"/>
      <c r="GH222" s="175">
        <v>75108.731416147333</v>
      </c>
      <c r="GI222" s="70"/>
      <c r="GJ222" s="175">
        <v>159777.14860445142</v>
      </c>
      <c r="GK222" s="70"/>
      <c r="GL222" s="175">
        <v>151441.68107264169</v>
      </c>
      <c r="GM222" s="70"/>
      <c r="GN222" s="175">
        <v>160088.54179654224</v>
      </c>
      <c r="GO222" s="70"/>
      <c r="GP222" s="175">
        <v>150483.00736549159</v>
      </c>
      <c r="GQ222" s="70"/>
      <c r="GR222" s="175">
        <v>95646.95953740408</v>
      </c>
      <c r="GS222" s="70"/>
    </row>
    <row r="223" spans="1:201" x14ac:dyDescent="0.4">
      <c r="B223" s="233"/>
      <c r="BH223" s="6"/>
      <c r="BI223" s="6"/>
      <c r="GA223" s="59"/>
      <c r="GC223" s="59"/>
      <c r="GE223" s="59"/>
      <c r="GG223" s="59"/>
      <c r="GI223" s="59"/>
      <c r="GK223" s="59"/>
      <c r="GM223" s="59"/>
      <c r="GO223" s="59"/>
      <c r="GQ223" s="59"/>
    </row>
    <row r="224" spans="1:201" s="213" customFormat="1" ht="14.05" hidden="1" customHeight="1" x14ac:dyDescent="0.35">
      <c r="A224" s="234" t="s">
        <v>247</v>
      </c>
      <c r="H224" s="235"/>
      <c r="L224" s="236"/>
      <c r="M224" s="237"/>
      <c r="N224" s="237"/>
      <c r="P224" s="235"/>
      <c r="Q224" s="237"/>
      <c r="R224" s="237"/>
      <c r="BH224" s="237"/>
      <c r="BI224" s="237"/>
      <c r="GA224" s="238"/>
      <c r="GC224" s="238"/>
      <c r="GE224" s="238"/>
      <c r="GG224" s="238"/>
      <c r="GI224" s="238"/>
      <c r="GK224" s="238"/>
      <c r="GM224" s="238"/>
      <c r="GO224" s="238"/>
      <c r="GQ224" s="238"/>
    </row>
    <row r="225" spans="1:199" s="213" customFormat="1" ht="50.05" hidden="1" customHeight="1" x14ac:dyDescent="0.3">
      <c r="A225" s="239"/>
      <c r="B225" s="994" t="s">
        <v>248</v>
      </c>
      <c r="C225" s="995"/>
      <c r="D225" s="995"/>
      <c r="E225" s="996"/>
      <c r="F225" s="240" t="s">
        <v>249</v>
      </c>
      <c r="G225" s="241" t="s">
        <v>250</v>
      </c>
      <c r="H225" s="241" t="s">
        <v>251</v>
      </c>
      <c r="I225" s="241" t="s">
        <v>252</v>
      </c>
      <c r="J225" s="241" t="s">
        <v>253</v>
      </c>
      <c r="K225" s="241" t="s">
        <v>254</v>
      </c>
      <c r="L225" s="241" t="s">
        <v>255</v>
      </c>
      <c r="M225" s="241" t="s">
        <v>256</v>
      </c>
      <c r="N225" s="241" t="s">
        <v>257</v>
      </c>
      <c r="O225" s="241" t="s">
        <v>258</v>
      </c>
      <c r="P225" s="241" t="s">
        <v>259</v>
      </c>
      <c r="Q225" s="241" t="s">
        <v>260</v>
      </c>
      <c r="R225" s="241" t="s">
        <v>261</v>
      </c>
      <c r="S225" s="242" t="s">
        <v>262</v>
      </c>
      <c r="T225" s="242" t="s">
        <v>49</v>
      </c>
      <c r="U225" s="242" t="s">
        <v>263</v>
      </c>
      <c r="V225" s="242" t="s">
        <v>264</v>
      </c>
      <c r="W225" s="242" t="s">
        <v>265</v>
      </c>
      <c r="X225" s="242" t="s">
        <v>266</v>
      </c>
      <c r="Y225" s="243" t="s">
        <v>267</v>
      </c>
      <c r="Z225" s="244" t="s">
        <v>268</v>
      </c>
      <c r="AA225" s="244" t="s">
        <v>269</v>
      </c>
      <c r="AB225" s="245" t="s">
        <v>270</v>
      </c>
      <c r="BH225" s="237"/>
      <c r="BI225" s="237"/>
      <c r="GA225" s="238"/>
      <c r="GC225" s="238"/>
      <c r="GE225" s="238"/>
      <c r="GG225" s="238"/>
      <c r="GI225" s="238"/>
      <c r="GK225" s="238"/>
      <c r="GM225" s="238"/>
      <c r="GO225" s="238"/>
      <c r="GQ225" s="238"/>
    </row>
    <row r="226" spans="1:199" s="213" customFormat="1" ht="12.55" hidden="1" customHeight="1" x14ac:dyDescent="0.3">
      <c r="A226" s="246" t="s">
        <v>271</v>
      </c>
      <c r="B226" s="247" t="s">
        <v>272</v>
      </c>
      <c r="C226" s="248" t="s">
        <v>273</v>
      </c>
      <c r="D226" s="248" t="s">
        <v>272</v>
      </c>
      <c r="E226" s="249" t="s">
        <v>273</v>
      </c>
      <c r="F226" s="250" t="s">
        <v>272</v>
      </c>
      <c r="G226" s="251" t="s">
        <v>272</v>
      </c>
      <c r="H226" s="252" t="s">
        <v>272</v>
      </c>
      <c r="I226" s="252" t="s">
        <v>272</v>
      </c>
      <c r="J226" s="252" t="s">
        <v>272</v>
      </c>
      <c r="K226" s="252" t="s">
        <v>272</v>
      </c>
      <c r="L226" s="252" t="s">
        <v>272</v>
      </c>
      <c r="M226" s="252" t="s">
        <v>272</v>
      </c>
      <c r="N226" s="252" t="s">
        <v>272</v>
      </c>
      <c r="O226" s="252" t="s">
        <v>272</v>
      </c>
      <c r="P226" s="252" t="s">
        <v>272</v>
      </c>
      <c r="Q226" s="252" t="s">
        <v>272</v>
      </c>
      <c r="R226" s="252" t="s">
        <v>272</v>
      </c>
      <c r="S226" s="251" t="s">
        <v>272</v>
      </c>
      <c r="T226" s="251" t="s">
        <v>272</v>
      </c>
      <c r="U226" s="251" t="s">
        <v>272</v>
      </c>
      <c r="V226" s="251" t="s">
        <v>272</v>
      </c>
      <c r="W226" s="251" t="s">
        <v>272</v>
      </c>
      <c r="X226" s="251" t="s">
        <v>272</v>
      </c>
      <c r="Y226" s="253" t="s">
        <v>274</v>
      </c>
      <c r="Z226" s="250" t="s">
        <v>274</v>
      </c>
      <c r="AA226" s="250" t="s">
        <v>274</v>
      </c>
      <c r="AB226" s="254" t="s">
        <v>274</v>
      </c>
      <c r="BH226" s="237"/>
      <c r="BI226" s="237"/>
      <c r="GA226" s="238"/>
      <c r="GC226" s="238"/>
      <c r="GE226" s="238"/>
      <c r="GG226" s="238"/>
      <c r="GI226" s="238"/>
      <c r="GK226" s="238"/>
      <c r="GM226" s="238"/>
      <c r="GO226" s="238"/>
      <c r="GQ226" s="238"/>
    </row>
    <row r="227" spans="1:199" s="213" customFormat="1" ht="12.55" hidden="1" customHeight="1" x14ac:dyDescent="0.3">
      <c r="A227" s="207" t="s">
        <v>275</v>
      </c>
      <c r="B227" s="255">
        <v>2004</v>
      </c>
      <c r="C227" s="256">
        <v>2004</v>
      </c>
      <c r="D227" s="997" t="s">
        <v>276</v>
      </c>
      <c r="E227" s="998"/>
      <c r="F227" s="257">
        <v>2009</v>
      </c>
      <c r="G227" s="258">
        <v>2007</v>
      </c>
      <c r="H227" s="259">
        <v>2012</v>
      </c>
      <c r="I227" s="258">
        <v>2012</v>
      </c>
      <c r="J227" s="258">
        <v>2012</v>
      </c>
      <c r="K227" s="258">
        <v>2012</v>
      </c>
      <c r="L227" s="258">
        <v>2015</v>
      </c>
      <c r="M227" s="258">
        <v>2012</v>
      </c>
      <c r="N227" s="258">
        <v>2012</v>
      </c>
      <c r="O227" s="258">
        <v>2012</v>
      </c>
      <c r="P227" s="258">
        <v>2012</v>
      </c>
      <c r="Q227" s="258">
        <v>2012</v>
      </c>
      <c r="R227" s="258">
        <v>2011</v>
      </c>
      <c r="S227" s="260">
        <v>2015</v>
      </c>
      <c r="T227" s="260">
        <v>2017</v>
      </c>
      <c r="U227" s="260">
        <v>2017</v>
      </c>
      <c r="V227" s="260">
        <v>2017</v>
      </c>
      <c r="W227" s="260">
        <v>2017</v>
      </c>
      <c r="X227" s="260">
        <v>2017</v>
      </c>
      <c r="Y227" s="261">
        <v>2017</v>
      </c>
      <c r="Z227" s="262">
        <v>2017</v>
      </c>
      <c r="AA227" s="262">
        <v>2010</v>
      </c>
      <c r="AB227" s="263">
        <v>2017</v>
      </c>
      <c r="BH227" s="237"/>
      <c r="BI227" s="237"/>
      <c r="GA227" s="238"/>
      <c r="GC227" s="238"/>
      <c r="GE227" s="238"/>
      <c r="GG227" s="238"/>
      <c r="GI227" s="238"/>
      <c r="GK227" s="238"/>
      <c r="GM227" s="238"/>
      <c r="GO227" s="238"/>
      <c r="GQ227" s="238"/>
    </row>
    <row r="228" spans="1:199" s="213" customFormat="1" ht="12.55" hidden="1" customHeight="1" x14ac:dyDescent="0.3">
      <c r="A228" s="264" t="s">
        <v>233</v>
      </c>
      <c r="B228" s="265">
        <v>1.171834625323E-2</v>
      </c>
      <c r="C228" s="266">
        <v>1.171834625323E-2</v>
      </c>
      <c r="D228" s="266">
        <v>1.171834625323E-2</v>
      </c>
      <c r="E228" s="267">
        <v>1.171834625323E-2</v>
      </c>
      <c r="F228" s="268">
        <v>0.20007575508053094</v>
      </c>
      <c r="G228" s="269">
        <v>5.4227405247813409E-5</v>
      </c>
      <c r="H228" s="269">
        <v>7.5000000000000002E-4</v>
      </c>
      <c r="I228" s="270">
        <v>1.63452384299894E-2</v>
      </c>
      <c r="J228" s="270">
        <v>3.5462623242209099E-2</v>
      </c>
      <c r="K228" s="270">
        <v>1.1007977000515401E-2</v>
      </c>
      <c r="L228" s="270">
        <v>1.6517183228958296E-3</v>
      </c>
      <c r="M228" s="270">
        <v>4.4321959257891301E-3</v>
      </c>
      <c r="N228" s="270">
        <v>0.13364999999999999</v>
      </c>
      <c r="O228" s="270">
        <v>0.72413793103448298</v>
      </c>
      <c r="P228" s="270">
        <v>2.84081301362914E-4</v>
      </c>
      <c r="Q228" s="270">
        <v>2.6208189895903199E-2</v>
      </c>
      <c r="R228" s="270">
        <v>0</v>
      </c>
      <c r="S228" s="271">
        <v>0</v>
      </c>
      <c r="T228" s="272">
        <v>0</v>
      </c>
      <c r="U228" s="272">
        <v>0</v>
      </c>
      <c r="V228" s="272">
        <v>0</v>
      </c>
      <c r="W228" s="269">
        <v>0.03</v>
      </c>
      <c r="X228" s="269">
        <v>1E-3</v>
      </c>
      <c r="Y228" s="273">
        <v>1.4199999999999999E-2</v>
      </c>
      <c r="Z228" s="268">
        <v>0</v>
      </c>
      <c r="AA228" s="268">
        <v>1.3444990780577752E-4</v>
      </c>
      <c r="AB228" s="274">
        <v>2.4972682464721691E-4</v>
      </c>
      <c r="BH228" s="237"/>
      <c r="BI228" s="237"/>
      <c r="GA228" s="238"/>
      <c r="GC228" s="238"/>
      <c r="GE228" s="238"/>
      <c r="GG228" s="238"/>
      <c r="GI228" s="238"/>
      <c r="GK228" s="238"/>
      <c r="GM228" s="238"/>
      <c r="GO228" s="238"/>
      <c r="GQ228" s="238"/>
    </row>
    <row r="229" spans="1:199" s="213" customFormat="1" ht="12.55" hidden="1" customHeight="1" x14ac:dyDescent="0.3">
      <c r="A229" s="207" t="s">
        <v>71</v>
      </c>
      <c r="B229" s="275">
        <v>4.9826873385012897E-2</v>
      </c>
      <c r="C229" s="276">
        <v>4.9826873385012897E-2</v>
      </c>
      <c r="D229" s="276">
        <v>4.9826873385012897E-2</v>
      </c>
      <c r="E229" s="277">
        <v>4.9826873385012897E-2</v>
      </c>
      <c r="F229" s="278">
        <v>6.4721188366654595E-2</v>
      </c>
      <c r="G229" s="279">
        <v>0.3574539358600583</v>
      </c>
      <c r="H229" s="279">
        <v>0</v>
      </c>
      <c r="I229" s="280">
        <v>0.19925203160588301</v>
      </c>
      <c r="J229" s="280">
        <v>8.46382330954316E-2</v>
      </c>
      <c r="K229" s="280">
        <v>0.106448272437974</v>
      </c>
      <c r="L229" s="280">
        <v>2.4803249443084745E-2</v>
      </c>
      <c r="M229" s="280">
        <v>9.5547916015569501E-2</v>
      </c>
      <c r="N229" s="280">
        <v>0.33667000000000002</v>
      </c>
      <c r="O229" s="280">
        <v>0</v>
      </c>
      <c r="P229" s="280">
        <v>1.7788900537725302E-2</v>
      </c>
      <c r="Q229" s="280">
        <v>0.49066995164065003</v>
      </c>
      <c r="R229" s="280">
        <v>0.19</v>
      </c>
      <c r="S229" s="281">
        <v>0</v>
      </c>
      <c r="T229" s="282">
        <v>0</v>
      </c>
      <c r="U229" s="282">
        <v>0</v>
      </c>
      <c r="V229" s="282">
        <v>0</v>
      </c>
      <c r="W229" s="279">
        <v>0.22</v>
      </c>
      <c r="X229" s="279">
        <v>0.20499999999999999</v>
      </c>
      <c r="Y229" s="283">
        <v>1.7999999999999999E-2</v>
      </c>
      <c r="Z229" s="278">
        <v>0</v>
      </c>
      <c r="AA229" s="278">
        <v>0</v>
      </c>
      <c r="AB229" s="284">
        <v>9.5325301430829207E-2</v>
      </c>
      <c r="BH229" s="237"/>
      <c r="BI229" s="237"/>
      <c r="GA229" s="238"/>
      <c r="GC229" s="238"/>
      <c r="GE229" s="238"/>
      <c r="GG229" s="238"/>
      <c r="GI229" s="238"/>
      <c r="GK229" s="238"/>
      <c r="GM229" s="238"/>
      <c r="GO229" s="238"/>
      <c r="GQ229" s="238"/>
    </row>
    <row r="230" spans="1:199" s="213" customFormat="1" ht="12.55" hidden="1" customHeight="1" x14ac:dyDescent="0.3">
      <c r="A230" s="214" t="s">
        <v>49</v>
      </c>
      <c r="B230" s="275">
        <v>1.6888888888888901E-2</v>
      </c>
      <c r="C230" s="276">
        <v>1.6888888888888901E-2</v>
      </c>
      <c r="D230" s="276">
        <v>1.6888888888888901E-2</v>
      </c>
      <c r="E230" s="277">
        <v>1.6888888888888901E-2</v>
      </c>
      <c r="F230" s="278">
        <v>0.24533118144988636</v>
      </c>
      <c r="G230" s="279">
        <v>0.50498099125364426</v>
      </c>
      <c r="H230" s="279">
        <v>0.92700000000000005</v>
      </c>
      <c r="I230" s="280">
        <v>0.68786981654287604</v>
      </c>
      <c r="J230" s="280">
        <v>2.5643067755837901E-2</v>
      </c>
      <c r="K230" s="280">
        <v>0.10036740541793</v>
      </c>
      <c r="L230" s="280">
        <v>0.70119854101343393</v>
      </c>
      <c r="M230" s="280">
        <v>0.160113077819132</v>
      </c>
      <c r="N230" s="280">
        <v>0.27638000000000001</v>
      </c>
      <c r="O230" s="280">
        <v>0.13793103448275901</v>
      </c>
      <c r="P230" s="280">
        <v>1.1295613649430099E-3</v>
      </c>
      <c r="Q230" s="280">
        <v>0.15776747539538299</v>
      </c>
      <c r="R230" s="280">
        <v>0.67</v>
      </c>
      <c r="S230" s="281">
        <v>0</v>
      </c>
      <c r="T230" s="282">
        <v>1</v>
      </c>
      <c r="U230" s="282">
        <v>0</v>
      </c>
      <c r="V230" s="282">
        <v>0</v>
      </c>
      <c r="W230" s="279">
        <v>0.4</v>
      </c>
      <c r="X230" s="279">
        <v>0.215</v>
      </c>
      <c r="Y230" s="283">
        <v>0.06</v>
      </c>
      <c r="Z230" s="278">
        <v>0.90000041027155875</v>
      </c>
      <c r="AA230" s="278">
        <v>0.91748617086662565</v>
      </c>
      <c r="AB230" s="284">
        <v>0.619185351235503</v>
      </c>
      <c r="BH230" s="237"/>
      <c r="BI230" s="237"/>
    </row>
    <row r="231" spans="1:199" s="213" customFormat="1" ht="12.55" hidden="1" customHeight="1" x14ac:dyDescent="0.3">
      <c r="A231" s="207" t="s">
        <v>72</v>
      </c>
      <c r="B231" s="275">
        <v>4.2235142118863103E-2</v>
      </c>
      <c r="C231" s="276">
        <v>4.2235142118863103E-2</v>
      </c>
      <c r="D231" s="276">
        <v>4.2235142118863103E-2</v>
      </c>
      <c r="E231" s="277">
        <v>4.2235142118863103E-2</v>
      </c>
      <c r="F231" s="278">
        <v>7.0386350910707815E-2</v>
      </c>
      <c r="G231" s="279">
        <v>2.1658309037900876E-3</v>
      </c>
      <c r="H231" s="279">
        <v>1.14E-3</v>
      </c>
      <c r="I231" s="280">
        <v>9.4118686757103092E-3</v>
      </c>
      <c r="J231" s="280">
        <v>6.3780954225486006E-2</v>
      </c>
      <c r="K231" s="280">
        <v>1.4027920289889299E-2</v>
      </c>
      <c r="L231" s="280">
        <v>8.993238518091768E-3</v>
      </c>
      <c r="M231" s="280">
        <v>0.154075631445862</v>
      </c>
      <c r="N231" s="280">
        <v>2.767E-2</v>
      </c>
      <c r="O231" s="280">
        <v>0</v>
      </c>
      <c r="P231" s="280">
        <v>1.82623693733302E-3</v>
      </c>
      <c r="Q231" s="280">
        <v>4.2027244861935797E-5</v>
      </c>
      <c r="R231" s="280">
        <v>0</v>
      </c>
      <c r="S231" s="281">
        <v>0</v>
      </c>
      <c r="T231" s="282">
        <v>0</v>
      </c>
      <c r="U231" s="282">
        <v>0</v>
      </c>
      <c r="V231" s="282">
        <v>0</v>
      </c>
      <c r="W231" s="279">
        <v>0</v>
      </c>
      <c r="X231" s="279">
        <v>6.3E-2</v>
      </c>
      <c r="Y231" s="283">
        <v>0</v>
      </c>
      <c r="Z231" s="278">
        <v>0</v>
      </c>
      <c r="AA231" s="278">
        <v>0</v>
      </c>
      <c r="AB231" s="284">
        <v>0</v>
      </c>
      <c r="BH231" s="237"/>
      <c r="BI231" s="237"/>
    </row>
    <row r="232" spans="1:199" s="213" customFormat="1" ht="12.55" hidden="1" customHeight="1" x14ac:dyDescent="0.3">
      <c r="A232" s="207" t="s">
        <v>277</v>
      </c>
      <c r="B232" s="275">
        <v>2.9974160206718298E-2</v>
      </c>
      <c r="C232" s="276">
        <v>2.9974160206718298E-2</v>
      </c>
      <c r="D232" s="276">
        <v>2.9974160206718298E-2</v>
      </c>
      <c r="E232" s="277">
        <v>2.9974160206718298E-2</v>
      </c>
      <c r="F232" s="278">
        <v>0</v>
      </c>
      <c r="G232" s="279">
        <v>0.10035615160349856</v>
      </c>
      <c r="H232" s="279">
        <v>5.0689999999999999E-2</v>
      </c>
      <c r="I232" s="280">
        <v>0</v>
      </c>
      <c r="J232" s="280">
        <v>2.9029683113441701E-2</v>
      </c>
      <c r="K232" s="280">
        <v>0.14951871624039101</v>
      </c>
      <c r="L232" s="280">
        <v>2.914508943579459E-2</v>
      </c>
      <c r="M232" s="280">
        <v>0.32654771713498298</v>
      </c>
      <c r="N232" s="280">
        <v>0.12341000000000001</v>
      </c>
      <c r="O232" s="280">
        <v>0</v>
      </c>
      <c r="P232" s="280">
        <v>0</v>
      </c>
      <c r="Q232" s="280">
        <v>0.16580588642930899</v>
      </c>
      <c r="R232" s="280">
        <v>0</v>
      </c>
      <c r="S232" s="281">
        <v>0</v>
      </c>
      <c r="T232" s="282">
        <v>0</v>
      </c>
      <c r="U232" s="282">
        <v>0</v>
      </c>
      <c r="V232" s="282">
        <v>0</v>
      </c>
      <c r="W232" s="279">
        <v>0.3</v>
      </c>
      <c r="X232" s="279">
        <v>0.26600000000000001</v>
      </c>
      <c r="Y232" s="283">
        <v>9.5000000000000001E-2</v>
      </c>
      <c r="Z232" s="278">
        <v>0</v>
      </c>
      <c r="AA232" s="278">
        <v>0</v>
      </c>
      <c r="AB232" s="284">
        <v>1.344773088593229E-3</v>
      </c>
      <c r="BH232" s="237"/>
      <c r="BI232" s="237"/>
    </row>
    <row r="233" spans="1:199" s="213" customFormat="1" ht="12.55" hidden="1" customHeight="1" x14ac:dyDescent="0.3">
      <c r="A233" s="207" t="s">
        <v>263</v>
      </c>
      <c r="B233" s="275">
        <v>0.82897416020671799</v>
      </c>
      <c r="C233" s="276">
        <v>0.82897416020671799</v>
      </c>
      <c r="D233" s="276">
        <v>0.82897416020671799</v>
      </c>
      <c r="E233" s="277">
        <v>0.82897416020671799</v>
      </c>
      <c r="F233" s="278">
        <v>0.41658706893712327</v>
      </c>
      <c r="G233" s="279">
        <v>2.6545327380000003E-3</v>
      </c>
      <c r="H233" s="279">
        <v>1.9E-2</v>
      </c>
      <c r="I233" s="280">
        <v>5.6571637456264701E-2</v>
      </c>
      <c r="J233" s="280">
        <v>0.75179240826182103</v>
      </c>
      <c r="K233" s="280">
        <v>0.59992528950317503</v>
      </c>
      <c r="L233" s="280">
        <v>0.19288022200841712</v>
      </c>
      <c r="M233" s="280">
        <v>0.23949484331050899</v>
      </c>
      <c r="N233" s="280">
        <v>8.3089999999999997E-2</v>
      </c>
      <c r="O233" s="280">
        <v>0.13793103448275901</v>
      </c>
      <c r="P233" s="280">
        <v>0.96698569447732396</v>
      </c>
      <c r="Q233" s="280">
        <v>0.15626570184565</v>
      </c>
      <c r="R233" s="280">
        <v>0.14000000000000001</v>
      </c>
      <c r="S233" s="281">
        <v>1</v>
      </c>
      <c r="T233" s="282">
        <v>0</v>
      </c>
      <c r="U233" s="282">
        <v>1</v>
      </c>
      <c r="V233" s="282">
        <v>0</v>
      </c>
      <c r="W233" s="279">
        <v>0.01</v>
      </c>
      <c r="X233" s="279">
        <v>9.5000000000000001E-2</v>
      </c>
      <c r="Y233" s="283">
        <v>0.61699999999999999</v>
      </c>
      <c r="Z233" s="278">
        <v>9.9999589728441252E-2</v>
      </c>
      <c r="AA233" s="278">
        <v>8.2379379225568525E-2</v>
      </c>
      <c r="AB233" s="284">
        <v>0.25310458512519168</v>
      </c>
      <c r="BH233" s="237"/>
      <c r="BI233" s="237"/>
    </row>
    <row r="234" spans="1:199" s="213" customFormat="1" ht="12.55" hidden="1" customHeight="1" x14ac:dyDescent="0.3">
      <c r="A234" s="208" t="s">
        <v>278</v>
      </c>
      <c r="B234" s="285">
        <v>2.0382428940568742E-2</v>
      </c>
      <c r="C234" s="286">
        <v>2.0382428940568742E-2</v>
      </c>
      <c r="D234" s="286">
        <v>2.0382428940568742E-2</v>
      </c>
      <c r="E234" s="287">
        <v>2.0382428940568742E-2</v>
      </c>
      <c r="F234" s="99">
        <v>2.8984552550970211E-3</v>
      </c>
      <c r="G234" s="288">
        <v>3.2334330235761044E-2</v>
      </c>
      <c r="H234" s="288">
        <v>1.4199999999998658E-3</v>
      </c>
      <c r="I234" s="289">
        <v>3.0549407289276576E-2</v>
      </c>
      <c r="J234" s="289">
        <v>9.6530303057726918E-3</v>
      </c>
      <c r="K234" s="289">
        <v>1.8704419110125214E-2</v>
      </c>
      <c r="L234" s="289">
        <v>4.1327941258281986E-2</v>
      </c>
      <c r="M234" s="289">
        <v>1.9788618348155373E-2</v>
      </c>
      <c r="N234" s="289">
        <v>1.912999999999998E-2</v>
      </c>
      <c r="O234" s="289">
        <v>0</v>
      </c>
      <c r="P234" s="289">
        <v>1.1985525381311812E-2</v>
      </c>
      <c r="Q234" s="289">
        <v>3.2407675482429843E-3</v>
      </c>
      <c r="R234" s="289">
        <v>0</v>
      </c>
      <c r="S234" s="288">
        <v>0</v>
      </c>
      <c r="T234" s="288">
        <v>0</v>
      </c>
      <c r="U234" s="288">
        <v>0</v>
      </c>
      <c r="V234" s="288">
        <v>1</v>
      </c>
      <c r="W234" s="288">
        <v>4.0000000000000036E-2</v>
      </c>
      <c r="X234" s="288">
        <v>0.155</v>
      </c>
      <c r="Y234" s="97">
        <v>0.19579999999999997</v>
      </c>
      <c r="Z234" s="99">
        <v>0</v>
      </c>
      <c r="AA234" s="99">
        <v>0</v>
      </c>
      <c r="AB234" s="100">
        <v>3.0790262295235626E-2</v>
      </c>
      <c r="BH234" s="237"/>
      <c r="BI234" s="237"/>
    </row>
    <row r="235" spans="1:199" s="213" customFormat="1" ht="12.55" hidden="1" customHeight="1" x14ac:dyDescent="0.3">
      <c r="A235" s="214" t="s">
        <v>279</v>
      </c>
      <c r="B235" s="290">
        <v>0</v>
      </c>
      <c r="C235" s="291">
        <v>0</v>
      </c>
      <c r="D235" s="276">
        <v>0</v>
      </c>
      <c r="E235" s="277">
        <v>0</v>
      </c>
      <c r="F235" s="278">
        <v>0.10610905837323745</v>
      </c>
      <c r="G235" s="281">
        <v>0</v>
      </c>
      <c r="H235" s="279">
        <v>0.08</v>
      </c>
      <c r="I235" s="280">
        <v>0.05</v>
      </c>
      <c r="J235" s="280">
        <v>0.16</v>
      </c>
      <c r="K235" s="280">
        <v>0.05</v>
      </c>
      <c r="L235" s="280">
        <v>0.05</v>
      </c>
      <c r="M235" s="280">
        <v>0.03</v>
      </c>
      <c r="N235" s="280">
        <v>0.06</v>
      </c>
      <c r="O235" s="280">
        <v>7.0000000000000007E-2</v>
      </c>
      <c r="P235" s="280">
        <v>0.08</v>
      </c>
      <c r="Q235" s="280">
        <v>0.1</v>
      </c>
      <c r="R235" s="280">
        <v>0.08</v>
      </c>
      <c r="S235" s="281">
        <v>0.21</v>
      </c>
      <c r="T235" s="279">
        <v>0</v>
      </c>
      <c r="U235" s="279">
        <v>0</v>
      </c>
      <c r="V235" s="279">
        <v>0</v>
      </c>
      <c r="W235" s="279">
        <v>3.3500000000000002E-2</v>
      </c>
      <c r="X235" s="279">
        <v>6.4399999999999999E-2</v>
      </c>
      <c r="Y235" s="89">
        <v>0</v>
      </c>
      <c r="Z235" s="91">
        <v>0</v>
      </c>
      <c r="AA235" s="91">
        <v>0</v>
      </c>
      <c r="AB235" s="92">
        <v>0</v>
      </c>
      <c r="BH235" s="237"/>
      <c r="BI235" s="237"/>
    </row>
    <row r="236" spans="1:199" s="213" customFormat="1" ht="13" hidden="1" customHeight="1" x14ac:dyDescent="0.3">
      <c r="A236" s="292" t="s">
        <v>280</v>
      </c>
      <c r="B236" s="293"/>
      <c r="C236" s="294"/>
      <c r="D236" s="294"/>
      <c r="E236" s="295"/>
      <c r="F236" s="296"/>
      <c r="G236" s="297"/>
      <c r="H236" s="297"/>
      <c r="I236" s="297"/>
      <c r="J236" s="297"/>
      <c r="K236" s="297"/>
      <c r="L236" s="297"/>
      <c r="M236" s="297"/>
      <c r="N236" s="297"/>
      <c r="O236" s="297"/>
      <c r="P236" s="297"/>
      <c r="Q236" s="297"/>
      <c r="R236" s="297"/>
      <c r="S236" s="298"/>
      <c r="T236" s="298"/>
      <c r="U236" s="298"/>
      <c r="V236" s="298"/>
      <c r="W236" s="298"/>
      <c r="X236" s="298"/>
      <c r="Y236" s="264"/>
      <c r="Z236" s="299"/>
      <c r="AA236" s="299"/>
      <c r="AB236" s="300"/>
      <c r="BH236" s="237"/>
      <c r="BI236" s="237"/>
    </row>
    <row r="237" spans="1:199" s="213" customFormat="1" ht="12.55" hidden="1" customHeight="1" x14ac:dyDescent="0.3">
      <c r="A237" s="207" t="s">
        <v>230</v>
      </c>
      <c r="B237" s="301"/>
      <c r="C237" s="302"/>
      <c r="D237" s="303">
        <v>1271019.4730709908</v>
      </c>
      <c r="E237" s="304">
        <v>1271019.4730709908</v>
      </c>
      <c r="F237" s="158">
        <v>2507499.100126829</v>
      </c>
      <c r="G237" s="305">
        <v>2355752.1040138006</v>
      </c>
      <c r="H237" s="305">
        <v>2944150.9468337428</v>
      </c>
      <c r="I237" s="305">
        <v>2702216.9214172685</v>
      </c>
      <c r="J237" s="305">
        <v>1739007.9768445059</v>
      </c>
      <c r="K237" s="305">
        <v>1462781.8240097547</v>
      </c>
      <c r="L237" s="305">
        <v>2477128.7408080078</v>
      </c>
      <c r="M237" s="305">
        <v>2048913.6980277349</v>
      </c>
      <c r="N237" s="305">
        <v>2459654.6729328111</v>
      </c>
      <c r="O237" s="305">
        <v>3133573.5983884563</v>
      </c>
      <c r="P237" s="305">
        <v>1119761.1609882449</v>
      </c>
      <c r="Q237" s="305">
        <v>2142874.3012398072</v>
      </c>
      <c r="R237" s="305">
        <v>2677106.4806116605</v>
      </c>
      <c r="S237" s="305">
        <v>1265822.7848101265</v>
      </c>
      <c r="T237" s="305">
        <v>2835145.9097196888</v>
      </c>
      <c r="U237" s="305">
        <v>1000000</v>
      </c>
      <c r="V237" s="305">
        <v>1000000</v>
      </c>
      <c r="W237" s="305">
        <v>2141065.8047149586</v>
      </c>
      <c r="X237" s="305">
        <v>2003410.9723885444</v>
      </c>
      <c r="Y237" s="161">
        <v>1166655.3911958854</v>
      </c>
      <c r="Z237" s="158">
        <v>2651632.0716558928</v>
      </c>
      <c r="AA237" s="158">
        <v>2684029.4083101558</v>
      </c>
      <c r="AB237" s="163">
        <v>2248361.477191844</v>
      </c>
      <c r="BH237" s="237"/>
      <c r="BI237" s="237"/>
    </row>
    <row r="238" spans="1:199" s="213" customFormat="1" ht="12.55" hidden="1" customHeight="1" x14ac:dyDescent="0.3">
      <c r="A238" s="207" t="s">
        <v>231</v>
      </c>
      <c r="B238" s="301"/>
      <c r="C238" s="302"/>
      <c r="D238" s="303">
        <v>200159.95688705263</v>
      </c>
      <c r="E238" s="304">
        <v>200159.95688705263</v>
      </c>
      <c r="F238" s="158">
        <v>1678118.712429218</v>
      </c>
      <c r="G238" s="305">
        <v>2208701.6268123509</v>
      </c>
      <c r="H238" s="305">
        <v>2858927.3057397045</v>
      </c>
      <c r="I238" s="305">
        <v>2563711.1395238116</v>
      </c>
      <c r="J238" s="305">
        <v>453419.54129917116</v>
      </c>
      <c r="K238" s="305">
        <v>586158.72001116257</v>
      </c>
      <c r="L238" s="305">
        <v>2155369.697147164</v>
      </c>
      <c r="M238" s="305">
        <v>724077.95004640822</v>
      </c>
      <c r="N238" s="305">
        <v>2082822.9951698759</v>
      </c>
      <c r="O238" s="305">
        <v>2974158.3156955251</v>
      </c>
      <c r="P238" s="305">
        <v>46649.321943181669</v>
      </c>
      <c r="Q238" s="305">
        <v>1778974.1630871263</v>
      </c>
      <c r="R238" s="305">
        <v>2523437.3345252778</v>
      </c>
      <c r="S238" s="305">
        <v>0</v>
      </c>
      <c r="T238" s="305">
        <v>2833100.0747632366</v>
      </c>
      <c r="U238" s="305">
        <v>0</v>
      </c>
      <c r="V238" s="305">
        <v>0</v>
      </c>
      <c r="W238" s="305">
        <v>1775986.1808745572</v>
      </c>
      <c r="X238" s="305">
        <v>1145129.6285600662</v>
      </c>
      <c r="Y238" s="161">
        <v>258084.28244614735</v>
      </c>
      <c r="Z238" s="158">
        <v>2549791.2296272968</v>
      </c>
      <c r="AA238" s="158">
        <v>2599771.1391322608</v>
      </c>
      <c r="AB238" s="163">
        <v>1961734.822019998</v>
      </c>
      <c r="BH238" s="237"/>
      <c r="BI238" s="237"/>
    </row>
    <row r="239" spans="1:199" s="213" customFormat="1" ht="12.55" hidden="1" customHeight="1" x14ac:dyDescent="0.3">
      <c r="A239" s="214" t="s">
        <v>49</v>
      </c>
      <c r="B239" s="301"/>
      <c r="C239" s="302"/>
      <c r="D239" s="303">
        <v>47766.241868880912</v>
      </c>
      <c r="E239" s="304">
        <v>47766.241868880912</v>
      </c>
      <c r="F239" s="158">
        <v>770036.25316965615</v>
      </c>
      <c r="G239" s="305">
        <v>1406527.0617890037</v>
      </c>
      <c r="H239" s="305">
        <v>2803398.3578375382</v>
      </c>
      <c r="I239" s="305">
        <v>2015152.945237041</v>
      </c>
      <c r="J239" s="305">
        <v>86773.275622283167</v>
      </c>
      <c r="K239" s="305">
        <v>295999.08016428462</v>
      </c>
      <c r="L239" s="305">
        <v>2053587.4777180257</v>
      </c>
      <c r="M239" s="305">
        <v>462913.96955408365</v>
      </c>
      <c r="N239" s="305">
        <v>824048.27470684191</v>
      </c>
      <c r="O239" s="305">
        <v>434567.72121998831</v>
      </c>
      <c r="P239" s="305">
        <v>3473.4356300994928</v>
      </c>
      <c r="Q239" s="305">
        <v>491524.58295942511</v>
      </c>
      <c r="R239" s="305">
        <v>2025803.173128675</v>
      </c>
      <c r="S239" s="305">
        <v>0</v>
      </c>
      <c r="T239" s="305">
        <v>2781684.8969218326</v>
      </c>
      <c r="U239" s="305">
        <v>0</v>
      </c>
      <c r="V239" s="305">
        <v>0</v>
      </c>
      <c r="W239" s="305">
        <v>1155624.1681511907</v>
      </c>
      <c r="X239" s="305">
        <v>642574.46319228818</v>
      </c>
      <c r="Y239" s="161">
        <v>168249.74968593466</v>
      </c>
      <c r="Z239" s="158">
        <v>2503517.548475848</v>
      </c>
      <c r="AA239" s="158">
        <v>2552161.2247768124</v>
      </c>
      <c r="AB239" s="163">
        <v>1722630.562669056</v>
      </c>
      <c r="BH239" s="237"/>
      <c r="BI239" s="237"/>
    </row>
    <row r="240" spans="1:199" s="213" customFormat="1" ht="12.55" hidden="1" customHeight="1" x14ac:dyDescent="0.3">
      <c r="A240" s="214" t="s">
        <v>232</v>
      </c>
      <c r="B240" s="301"/>
      <c r="C240" s="302"/>
      <c r="D240" s="303">
        <v>111287.35361856619</v>
      </c>
      <c r="E240" s="304">
        <v>111287.35361856619</v>
      </c>
      <c r="F240" s="158">
        <v>210987.4531405007</v>
      </c>
      <c r="G240" s="305">
        <v>777029.98998081684</v>
      </c>
      <c r="H240" s="305">
        <v>9657.4011887473243</v>
      </c>
      <c r="I240" s="305">
        <v>462861.20637867431</v>
      </c>
      <c r="J240" s="305">
        <v>228789.93105461932</v>
      </c>
      <c r="K240" s="305">
        <v>247691.03981077572</v>
      </c>
      <c r="L240" s="305">
        <v>63642.898473394482</v>
      </c>
      <c r="M240" s="305">
        <v>221637.70062644011</v>
      </c>
      <c r="N240" s="305">
        <v>810146.41220201715</v>
      </c>
      <c r="O240" s="305">
        <v>180132.41230097972</v>
      </c>
      <c r="P240" s="305">
        <v>41825.594391695078</v>
      </c>
      <c r="Q240" s="305">
        <v>1187051.4282234542</v>
      </c>
      <c r="R240" s="305">
        <v>465477.4076518052</v>
      </c>
      <c r="S240" s="305">
        <v>0</v>
      </c>
      <c r="T240" s="305">
        <v>8629.3625620071034</v>
      </c>
      <c r="U240" s="305">
        <v>0</v>
      </c>
      <c r="V240" s="305">
        <v>0</v>
      </c>
      <c r="W240" s="305">
        <v>506109.28427554178</v>
      </c>
      <c r="X240" s="305">
        <v>479749.36767628323</v>
      </c>
      <c r="Y240" s="161">
        <v>43926.303103822633</v>
      </c>
      <c r="Z240" s="158">
        <v>7766.4298461884246</v>
      </c>
      <c r="AA240" s="158">
        <v>7948.2036614895915</v>
      </c>
      <c r="AB240" s="163">
        <v>211094.69870319177</v>
      </c>
      <c r="BH240" s="237"/>
      <c r="BI240" s="237"/>
    </row>
    <row r="241" spans="1:174" s="213" customFormat="1" ht="12.55" hidden="1" customHeight="1" x14ac:dyDescent="0.3">
      <c r="A241" s="208" t="s">
        <v>233</v>
      </c>
      <c r="B241" s="306"/>
      <c r="C241" s="307"/>
      <c r="D241" s="308">
        <v>41106.361399605506</v>
      </c>
      <c r="E241" s="309">
        <v>41106.361399605506</v>
      </c>
      <c r="F241" s="169">
        <v>697095.00611906115</v>
      </c>
      <c r="G241" s="310">
        <v>25144.575042530392</v>
      </c>
      <c r="H241" s="310">
        <v>45871.54671341896</v>
      </c>
      <c r="I241" s="310">
        <v>85696.987908096344</v>
      </c>
      <c r="J241" s="310">
        <v>137856.33462226868</v>
      </c>
      <c r="K241" s="310">
        <v>42468.600036102238</v>
      </c>
      <c r="L241" s="310">
        <v>38139.320955743868</v>
      </c>
      <c r="M241" s="310">
        <v>39526.279865884448</v>
      </c>
      <c r="N241" s="310">
        <v>448628.30826101685</v>
      </c>
      <c r="O241" s="310">
        <v>2359458.1821745569</v>
      </c>
      <c r="P241" s="310">
        <v>1350.2919213871</v>
      </c>
      <c r="Q241" s="310">
        <v>100398.15190424694</v>
      </c>
      <c r="R241" s="310">
        <v>32156.75374479765</v>
      </c>
      <c r="S241" s="310">
        <v>0</v>
      </c>
      <c r="T241" s="310">
        <v>42785.815279396884</v>
      </c>
      <c r="U241" s="310">
        <v>0</v>
      </c>
      <c r="V241" s="310">
        <v>0</v>
      </c>
      <c r="W241" s="310">
        <v>114252.72844782469</v>
      </c>
      <c r="X241" s="310">
        <v>22805.797691494783</v>
      </c>
      <c r="Y241" s="172">
        <v>45908.22965639006</v>
      </c>
      <c r="Z241" s="169">
        <v>38507.251305260324</v>
      </c>
      <c r="AA241" s="169">
        <v>39661.710693958856</v>
      </c>
      <c r="AB241" s="174">
        <v>28009.560647750204</v>
      </c>
      <c r="BH241" s="237"/>
      <c r="BI241" s="237"/>
    </row>
    <row r="242" spans="1:174" s="213" customFormat="1" ht="12.55" hidden="1" customHeight="1" x14ac:dyDescent="0.3">
      <c r="A242" s="214" t="s">
        <v>245</v>
      </c>
      <c r="B242" s="301"/>
      <c r="C242" s="302"/>
      <c r="D242" s="302">
        <v>1086.9593350482969</v>
      </c>
      <c r="E242" s="302">
        <v>1086.9593350482969</v>
      </c>
      <c r="F242" s="158">
        <v>685.07978626374063</v>
      </c>
      <c r="G242" s="305">
        <v>114.30234506257405</v>
      </c>
      <c r="H242" s="305">
        <v>163.95411021392619</v>
      </c>
      <c r="I242" s="305">
        <v>185.50119977362203</v>
      </c>
      <c r="J242" s="305">
        <v>1186.1500588413162</v>
      </c>
      <c r="K242" s="305">
        <v>860.72885558994687</v>
      </c>
      <c r="L242" s="305">
        <v>364.22126941819317</v>
      </c>
      <c r="M242" s="305">
        <v>411.1432275878982</v>
      </c>
      <c r="N242" s="305">
        <v>215.07655682302789</v>
      </c>
      <c r="O242" s="305">
        <v>329.78712298924233</v>
      </c>
      <c r="P242" s="305">
        <v>1359.6028137858232</v>
      </c>
      <c r="Q242" s="305">
        <v>306.78604597273687</v>
      </c>
      <c r="R242" s="305">
        <v>301.30813680800668</v>
      </c>
      <c r="S242" s="305">
        <v>1635.5631174757712</v>
      </c>
      <c r="T242" s="305">
        <v>128.52154561422407</v>
      </c>
      <c r="U242" s="305">
        <v>1292.0948628058593</v>
      </c>
      <c r="V242" s="305">
        <v>0.29307106944444444</v>
      </c>
      <c r="W242" s="305">
        <v>126.24412470437787</v>
      </c>
      <c r="X242" s="305">
        <v>219.86021510829261</v>
      </c>
      <c r="Y242" s="161">
        <v>821.09412841724827</v>
      </c>
      <c r="Z242" s="158">
        <v>244.87839995234901</v>
      </c>
      <c r="AA242" s="158">
        <v>224.3792772068806</v>
      </c>
      <c r="AB242" s="163">
        <v>412.15625545738345</v>
      </c>
      <c r="BH242" s="237"/>
      <c r="BI242" s="237"/>
    </row>
    <row r="243" spans="1:174" s="213" customFormat="1" ht="12.55" hidden="1" customHeight="1" x14ac:dyDescent="0.3">
      <c r="A243" s="239" t="s">
        <v>12</v>
      </c>
      <c r="B243" s="293"/>
      <c r="C243" s="294"/>
      <c r="D243" s="311">
        <v>3.5863652095825445</v>
      </c>
      <c r="E243" s="312">
        <v>3.5863652095825445</v>
      </c>
      <c r="F243" s="313">
        <v>16.489474726492066</v>
      </c>
      <c r="G243" s="205">
        <v>19.573201311159867</v>
      </c>
      <c r="H243" s="205">
        <v>23.597141362931431</v>
      </c>
      <c r="I243" s="205">
        <v>22.166567586990261</v>
      </c>
      <c r="J243" s="205">
        <v>7.1572055297450303</v>
      </c>
      <c r="K243" s="205">
        <v>5.8998150614093063</v>
      </c>
      <c r="L243" s="205">
        <v>18.231605281674213</v>
      </c>
      <c r="M243" s="205">
        <v>13.254587174723383</v>
      </c>
      <c r="N243" s="205">
        <v>19.143915026332134</v>
      </c>
      <c r="O243" s="205">
        <v>21.30440098660992</v>
      </c>
      <c r="P243" s="205">
        <v>0.53423735564664954</v>
      </c>
      <c r="Q243" s="205">
        <v>16.545536961689088</v>
      </c>
      <c r="R243" s="205">
        <v>20.858491677970029</v>
      </c>
      <c r="S243" s="205">
        <v>0</v>
      </c>
      <c r="T243" s="205">
        <v>23.297674204795076</v>
      </c>
      <c r="U243" s="205">
        <v>0</v>
      </c>
      <c r="V243" s="205">
        <v>0</v>
      </c>
      <c r="W243" s="205">
        <v>15.487503790368798</v>
      </c>
      <c r="X243" s="205">
        <v>13.232200100901192</v>
      </c>
      <c r="Y243" s="222">
        <v>2.1928800123083199</v>
      </c>
      <c r="Z243" s="313">
        <v>20.967916342688678</v>
      </c>
      <c r="AA243" s="313">
        <v>21.378375929892332</v>
      </c>
      <c r="AB243" s="223">
        <v>16.465270849041396</v>
      </c>
      <c r="BH243" s="237"/>
      <c r="BI243" s="237"/>
    </row>
    <row r="244" spans="1:174" s="213" customFormat="1" ht="12.55" hidden="1" customHeight="1" x14ac:dyDescent="0.3">
      <c r="A244" s="207" t="s">
        <v>13</v>
      </c>
      <c r="B244" s="301"/>
      <c r="C244" s="302"/>
      <c r="D244" s="314">
        <v>64.928829920254643</v>
      </c>
      <c r="E244" s="315">
        <v>64.928829920254643</v>
      </c>
      <c r="F244" s="146">
        <v>138.92312579694567</v>
      </c>
      <c r="G244" s="316">
        <v>50.400034815816156</v>
      </c>
      <c r="H244" s="316">
        <v>26.480841278506141</v>
      </c>
      <c r="I244" s="316">
        <v>52.971737114978666</v>
      </c>
      <c r="J244" s="316">
        <v>119.2304713518016</v>
      </c>
      <c r="K244" s="316">
        <v>35.388603276644552</v>
      </c>
      <c r="L244" s="316">
        <v>33.883840039844124</v>
      </c>
      <c r="M244" s="316">
        <v>236.07591462727689</v>
      </c>
      <c r="N244" s="316">
        <v>93.34960071284118</v>
      </c>
      <c r="O244" s="316">
        <v>58.204776340646646</v>
      </c>
      <c r="P244" s="316">
        <v>4.6914498886913512</v>
      </c>
      <c r="Q244" s="316">
        <v>60.028532982831962</v>
      </c>
      <c r="R244" s="316">
        <v>44.924582622958084</v>
      </c>
      <c r="S244" s="316">
        <v>0</v>
      </c>
      <c r="T244" s="316">
        <v>24.311926307900499</v>
      </c>
      <c r="U244" s="316">
        <v>0</v>
      </c>
      <c r="V244" s="316">
        <v>0</v>
      </c>
      <c r="W244" s="316">
        <v>35.503715615638072</v>
      </c>
      <c r="X244" s="316">
        <v>121.66018334265682</v>
      </c>
      <c r="Y244" s="149">
        <v>4.5541415011376625</v>
      </c>
      <c r="Z244" s="146">
        <v>21.880743651602355</v>
      </c>
      <c r="AA244" s="146">
        <v>22.315283898919592</v>
      </c>
      <c r="AB244" s="151">
        <v>24.339538309478108</v>
      </c>
      <c r="BH244" s="237"/>
      <c r="BI244" s="237"/>
    </row>
    <row r="245" spans="1:174" s="213" customFormat="1" ht="12.55" hidden="1" customHeight="1" x14ac:dyDescent="0.3">
      <c r="A245" s="207" t="s">
        <v>14</v>
      </c>
      <c r="B245" s="301"/>
      <c r="C245" s="302"/>
      <c r="D245" s="314">
        <v>36.018006073261198</v>
      </c>
      <c r="E245" s="315">
        <v>36.018006073261198</v>
      </c>
      <c r="F245" s="146">
        <v>350.10998391389433</v>
      </c>
      <c r="G245" s="316">
        <v>116.43013149428836</v>
      </c>
      <c r="H245" s="316">
        <v>145.87798772572901</v>
      </c>
      <c r="I245" s="316">
        <v>153.23413242335178</v>
      </c>
      <c r="J245" s="316">
        <v>92.300692780404646</v>
      </c>
      <c r="K245" s="316">
        <v>48.251662761425372</v>
      </c>
      <c r="L245" s="316">
        <v>113.98419906908534</v>
      </c>
      <c r="M245" s="316">
        <v>91.326490208177162</v>
      </c>
      <c r="N245" s="316">
        <v>271.36923406481566</v>
      </c>
      <c r="O245" s="316">
        <v>988.52556584089928</v>
      </c>
      <c r="P245" s="316">
        <v>3.4888297798922068</v>
      </c>
      <c r="Q245" s="316">
        <v>127.65857709282572</v>
      </c>
      <c r="R245" s="316">
        <v>137.17900486009407</v>
      </c>
      <c r="S245" s="316">
        <v>0</v>
      </c>
      <c r="T245" s="316">
        <v>143.13094070983465</v>
      </c>
      <c r="U245" s="316">
        <v>0</v>
      </c>
      <c r="V245" s="316">
        <v>0</v>
      </c>
      <c r="W245" s="316">
        <v>126.64014621394826</v>
      </c>
      <c r="X245" s="316">
        <v>82.500803462460325</v>
      </c>
      <c r="Y245" s="149">
        <v>28.849820042647973</v>
      </c>
      <c r="Z245" s="146">
        <v>128.81790536140531</v>
      </c>
      <c r="AA245" s="146">
        <v>131.48768399297037</v>
      </c>
      <c r="AB245" s="151">
        <v>100.3916710167332</v>
      </c>
      <c r="BH245" s="237"/>
      <c r="BI245" s="237"/>
    </row>
    <row r="246" spans="1:174" s="213" customFormat="1" ht="12.55" hidden="1" customHeight="1" x14ac:dyDescent="0.3">
      <c r="A246" s="207" t="s">
        <v>15</v>
      </c>
      <c r="B246" s="301"/>
      <c r="C246" s="302"/>
      <c r="D246" s="314">
        <v>27.299755060009879</v>
      </c>
      <c r="E246" s="315">
        <v>27.299755060009879</v>
      </c>
      <c r="F246" s="146">
        <v>71.762931176353447</v>
      </c>
      <c r="G246" s="316">
        <v>24.137286883441295</v>
      </c>
      <c r="H246" s="316">
        <v>43.439165666818241</v>
      </c>
      <c r="I246" s="316">
        <v>38.415870472200027</v>
      </c>
      <c r="J246" s="316">
        <v>50.243702652768683</v>
      </c>
      <c r="K246" s="316">
        <v>14.581594514662743</v>
      </c>
      <c r="L246" s="316">
        <v>37.201533408336232</v>
      </c>
      <c r="M246" s="316">
        <v>104.59164170389643</v>
      </c>
      <c r="N246" s="316">
        <v>39.377275794673388</v>
      </c>
      <c r="O246" s="316">
        <v>47.473579925824943</v>
      </c>
      <c r="P246" s="316">
        <v>1.3557730546685896</v>
      </c>
      <c r="Q246" s="316">
        <v>11.20889271483612</v>
      </c>
      <c r="R246" s="316">
        <v>31.636448822925132</v>
      </c>
      <c r="S246" s="316">
        <v>0</v>
      </c>
      <c r="T246" s="316">
        <v>42.301546626336247</v>
      </c>
      <c r="U246" s="316">
        <v>0</v>
      </c>
      <c r="V246" s="316">
        <v>0</v>
      </c>
      <c r="W246" s="316">
        <v>20.149836695148512</v>
      </c>
      <c r="X246" s="316">
        <v>51.802418248263677</v>
      </c>
      <c r="Y246" s="149">
        <v>3.3901804979298094</v>
      </c>
      <c r="Z246" s="146">
        <v>38.071409318824095</v>
      </c>
      <c r="AA246" s="146">
        <v>38.818198076755422</v>
      </c>
      <c r="AB246" s="151">
        <v>26.585142497773695</v>
      </c>
      <c r="BH246" s="237"/>
      <c r="BI246" s="237"/>
    </row>
    <row r="247" spans="1:174" s="213" customFormat="1" ht="12.55" hidden="1" customHeight="1" x14ac:dyDescent="0.3">
      <c r="A247" s="214" t="s">
        <v>16</v>
      </c>
      <c r="B247" s="301"/>
      <c r="C247" s="302"/>
      <c r="D247" s="314">
        <v>8.4924596109600774</v>
      </c>
      <c r="E247" s="315">
        <v>8.4924596109600774</v>
      </c>
      <c r="F247" s="146">
        <v>27.512742044613166</v>
      </c>
      <c r="G247" s="316">
        <v>10.171375104771705</v>
      </c>
      <c r="H247" s="316">
        <v>16.975760209114227</v>
      </c>
      <c r="I247" s="316">
        <v>15.25720847769529</v>
      </c>
      <c r="J247" s="316">
        <v>16.120631722268953</v>
      </c>
      <c r="K247" s="316">
        <v>5.304987571630944</v>
      </c>
      <c r="L247" s="316">
        <v>14.111424421647508</v>
      </c>
      <c r="M247" s="316">
        <v>31.806200362838435</v>
      </c>
      <c r="N247" s="316">
        <v>17.011226119793665</v>
      </c>
      <c r="O247" s="316">
        <v>32.297200995445465</v>
      </c>
      <c r="P247" s="316">
        <v>0.46275267960437877</v>
      </c>
      <c r="Q247" s="316">
        <v>6.1814787881800868</v>
      </c>
      <c r="R247" s="316">
        <v>12.902411226446359</v>
      </c>
      <c r="S247" s="316">
        <v>0</v>
      </c>
      <c r="T247" s="316">
        <v>16.586180155408044</v>
      </c>
      <c r="U247" s="316">
        <v>0</v>
      </c>
      <c r="V247" s="316">
        <v>0</v>
      </c>
      <c r="W247" s="316">
        <v>8.9946841103152959</v>
      </c>
      <c r="X247" s="316">
        <v>16.815471165483544</v>
      </c>
      <c r="Y247" s="149">
        <v>1.6267639078774543</v>
      </c>
      <c r="Z247" s="146">
        <v>14.927568944705225</v>
      </c>
      <c r="AA247" s="146">
        <v>15.222742981592013</v>
      </c>
      <c r="AB247" s="151">
        <v>10.64964498144567</v>
      </c>
      <c r="BH247" s="237"/>
      <c r="BI247" s="237"/>
    </row>
    <row r="248" spans="1:174" s="213" customFormat="1" ht="12.55" hidden="1" customHeight="1" x14ac:dyDescent="0.3">
      <c r="A248" s="207" t="s">
        <v>17</v>
      </c>
      <c r="B248" s="301"/>
      <c r="C248" s="302"/>
      <c r="D248" s="314">
        <v>31.670662482582628</v>
      </c>
      <c r="E248" s="315">
        <v>31.670662482582628</v>
      </c>
      <c r="F248" s="146">
        <v>405.70578113100083</v>
      </c>
      <c r="G248" s="316">
        <v>366.7578417678684</v>
      </c>
      <c r="H248" s="316">
        <v>711.39127743094446</v>
      </c>
      <c r="I248" s="316">
        <v>533.21635347094661</v>
      </c>
      <c r="J248" s="316">
        <v>75.757888443755903</v>
      </c>
      <c r="K248" s="316">
        <v>90.968666174199484</v>
      </c>
      <c r="L248" s="316">
        <v>524.45407460883962</v>
      </c>
      <c r="M248" s="316">
        <v>154.34598964097339</v>
      </c>
      <c r="N248" s="316">
        <v>347.27924454464818</v>
      </c>
      <c r="O248" s="316">
        <v>783.46783228542893</v>
      </c>
      <c r="P248" s="316">
        <v>2.0576381809006219</v>
      </c>
      <c r="Q248" s="316">
        <v>164.7932133289269</v>
      </c>
      <c r="R248" s="316">
        <v>514.53708180832734</v>
      </c>
      <c r="S248" s="316">
        <v>0</v>
      </c>
      <c r="T248" s="316">
        <v>704.93391007983234</v>
      </c>
      <c r="U248" s="316">
        <v>0</v>
      </c>
      <c r="V248" s="316">
        <v>0</v>
      </c>
      <c r="W248" s="316">
        <v>326.03667347366212</v>
      </c>
      <c r="X248" s="316">
        <v>182.70272625709239</v>
      </c>
      <c r="Y248" s="149">
        <v>55.435725157384731</v>
      </c>
      <c r="Z248" s="146">
        <v>634.44080828618326</v>
      </c>
      <c r="AA248" s="146">
        <v>646.88434389646523</v>
      </c>
      <c r="AB248" s="151">
        <v>439.38678617011738</v>
      </c>
      <c r="BH248" s="237"/>
      <c r="BI248" s="237"/>
    </row>
    <row r="249" spans="1:174" s="213" customFormat="1" ht="12.55" hidden="1" customHeight="1" x14ac:dyDescent="0.3">
      <c r="A249" s="214" t="s">
        <v>18</v>
      </c>
      <c r="B249" s="301"/>
      <c r="C249" s="302"/>
      <c r="D249" s="317">
        <v>1.1700632810893925</v>
      </c>
      <c r="E249" s="318">
        <v>1.1700632810893925</v>
      </c>
      <c r="F249" s="238">
        <v>2.9440857913475686</v>
      </c>
      <c r="G249" s="319">
        <v>0.7040361831936921</v>
      </c>
      <c r="H249" s="319">
        <v>0.8289339996259838</v>
      </c>
      <c r="I249" s="319">
        <v>1.0191311754924084</v>
      </c>
      <c r="J249" s="319">
        <v>2.1721152778655206</v>
      </c>
      <c r="K249" s="319">
        <v>0.58108202501341633</v>
      </c>
      <c r="L249" s="319">
        <v>0.84840403259727404</v>
      </c>
      <c r="M249" s="319">
        <v>4.3137612907786771</v>
      </c>
      <c r="N249" s="319">
        <v>1.6557559303237879</v>
      </c>
      <c r="O249" s="319">
        <v>2.3842808067344943</v>
      </c>
      <c r="P249" s="319">
        <v>6.6294647408032786E-2</v>
      </c>
      <c r="Q249" s="319">
        <v>0.60817315340313971</v>
      </c>
      <c r="R249" s="319">
        <v>0.70476924184271694</v>
      </c>
      <c r="S249" s="320">
        <v>0</v>
      </c>
      <c r="T249" s="319">
        <v>0.78626442062589808</v>
      </c>
      <c r="U249" s="319">
        <v>0</v>
      </c>
      <c r="V249" s="319">
        <v>0</v>
      </c>
      <c r="W249" s="319">
        <v>0.58653854447724374</v>
      </c>
      <c r="X249" s="319">
        <v>2.0804601060769392</v>
      </c>
      <c r="Y249" s="321">
        <v>0.10513044981354609</v>
      </c>
      <c r="Z249" s="238">
        <v>0.70763830114523774</v>
      </c>
      <c r="AA249" s="238">
        <v>0.72177829548919803</v>
      </c>
      <c r="AB249" s="322">
        <v>0.55341333064514819</v>
      </c>
      <c r="BH249" s="237"/>
      <c r="BI249" s="237"/>
    </row>
    <row r="250" spans="1:174" s="213" customFormat="1" ht="12.55" hidden="1" customHeight="1" x14ac:dyDescent="0.3">
      <c r="A250" s="214" t="s">
        <v>19</v>
      </c>
      <c r="B250" s="301"/>
      <c r="C250" s="302"/>
      <c r="D250" s="317">
        <v>2.6129016972917847</v>
      </c>
      <c r="E250" s="318">
        <v>2.6129016972917847</v>
      </c>
      <c r="F250" s="238">
        <v>5.863871528893366</v>
      </c>
      <c r="G250" s="319">
        <v>1.671977567696882</v>
      </c>
      <c r="H250" s="319">
        <v>1.8570767765108585</v>
      </c>
      <c r="I250" s="319">
        <v>2.287577301850801</v>
      </c>
      <c r="J250" s="319">
        <v>4.7802926865752955</v>
      </c>
      <c r="K250" s="319">
        <v>1.2906960284884159</v>
      </c>
      <c r="L250" s="319">
        <v>1.9084890977240274</v>
      </c>
      <c r="M250" s="319">
        <v>9.7371004626828928</v>
      </c>
      <c r="N250" s="319">
        <v>3.312261503785968</v>
      </c>
      <c r="O250" s="319">
        <v>2.5867558316316801</v>
      </c>
      <c r="P250" s="319">
        <v>0.15364666418118011</v>
      </c>
      <c r="Q250" s="319">
        <v>1.3978814044440302</v>
      </c>
      <c r="R250" s="319">
        <v>1.6838726630140517</v>
      </c>
      <c r="S250" s="320">
        <v>0</v>
      </c>
      <c r="T250" s="319">
        <v>1.7666076174099801</v>
      </c>
      <c r="U250" s="319">
        <v>0</v>
      </c>
      <c r="V250" s="319">
        <v>0</v>
      </c>
      <c r="W250" s="319">
        <v>1.2514434908315868</v>
      </c>
      <c r="X250" s="319">
        <v>4.7361286696800295</v>
      </c>
      <c r="Y250" s="321">
        <v>0.18544519421249739</v>
      </c>
      <c r="Z250" s="238">
        <v>1.5899475804578431</v>
      </c>
      <c r="AA250" s="238">
        <v>1.6212394769234613</v>
      </c>
      <c r="AB250" s="322">
        <v>1.2677784442476538</v>
      </c>
      <c r="BH250" s="237"/>
      <c r="BI250" s="237"/>
    </row>
    <row r="251" spans="1:174" s="213" customFormat="1" ht="12.55" hidden="1" customHeight="1" x14ac:dyDescent="0.3">
      <c r="A251" s="207" t="s">
        <v>20</v>
      </c>
      <c r="B251" s="301"/>
      <c r="C251" s="302"/>
      <c r="D251" s="314">
        <v>36.399459821083255</v>
      </c>
      <c r="E251" s="315">
        <v>36.399459821083255</v>
      </c>
      <c r="F251" s="146">
        <v>221.81125452229034</v>
      </c>
      <c r="G251" s="316">
        <v>346.82018127823648</v>
      </c>
      <c r="H251" s="316">
        <v>417.07000815649741</v>
      </c>
      <c r="I251" s="316">
        <v>386.54193202101311</v>
      </c>
      <c r="J251" s="316">
        <v>76.164777817326154</v>
      </c>
      <c r="K251" s="316">
        <v>93.32672756718442</v>
      </c>
      <c r="L251" s="316">
        <v>317.17101465255558</v>
      </c>
      <c r="M251" s="316">
        <v>133.78647706421583</v>
      </c>
      <c r="N251" s="316">
        <v>307.73306968860402</v>
      </c>
      <c r="O251" s="316">
        <v>299.18450768468853</v>
      </c>
      <c r="P251" s="316">
        <v>8.3362035749377306</v>
      </c>
      <c r="Q251" s="316">
        <v>291.68162832794741</v>
      </c>
      <c r="R251" s="316">
        <v>335.07192759750205</v>
      </c>
      <c r="S251" s="316">
        <v>0</v>
      </c>
      <c r="T251" s="316">
        <v>413.20342625815852</v>
      </c>
      <c r="U251" s="316">
        <v>0</v>
      </c>
      <c r="V251" s="316">
        <v>0</v>
      </c>
      <c r="W251" s="316">
        <v>269.50847456115298</v>
      </c>
      <c r="X251" s="316">
        <v>191.33299491255036</v>
      </c>
      <c r="Y251" s="149">
        <v>36.529655163642332</v>
      </c>
      <c r="Z251" s="146">
        <v>371.8832531579564</v>
      </c>
      <c r="AA251" s="146">
        <v>379.14950822683858</v>
      </c>
      <c r="AB251" s="151">
        <v>292.54639202340582</v>
      </c>
      <c r="BH251" s="237"/>
      <c r="BI251" s="237"/>
    </row>
    <row r="252" spans="1:174" s="213" customFormat="1" ht="12.55" hidden="1" customHeight="1" x14ac:dyDescent="0.3">
      <c r="A252" s="207" t="s">
        <v>21</v>
      </c>
      <c r="B252" s="301"/>
      <c r="C252" s="302"/>
      <c r="D252" s="314">
        <v>1.0100481133484118</v>
      </c>
      <c r="E252" s="315">
        <v>1.0100481133484118</v>
      </c>
      <c r="F252" s="146">
        <v>3.3994767091934293</v>
      </c>
      <c r="G252" s="316">
        <v>2.9519501040728091</v>
      </c>
      <c r="H252" s="316">
        <v>4.5414359030057998</v>
      </c>
      <c r="I252" s="316">
        <v>3.8530736083747028</v>
      </c>
      <c r="J252" s="316">
        <v>1.8849884010193061</v>
      </c>
      <c r="K252" s="316">
        <v>0.99272913333443569</v>
      </c>
      <c r="L252" s="316">
        <v>3.5415903966642301</v>
      </c>
      <c r="M252" s="316">
        <v>4.0093900746933722</v>
      </c>
      <c r="N252" s="316">
        <v>2.8648361089330723</v>
      </c>
      <c r="O252" s="316">
        <v>2.4637744574246661</v>
      </c>
      <c r="P252" s="316">
        <v>7.9450497790271177E-2</v>
      </c>
      <c r="Q252" s="316">
        <v>1.8425168336486126</v>
      </c>
      <c r="R252" s="316">
        <v>4.0086799316513764</v>
      </c>
      <c r="S252" s="316">
        <v>0</v>
      </c>
      <c r="T252" s="316">
        <v>4.4796970535354479</v>
      </c>
      <c r="U252" s="316">
        <v>0</v>
      </c>
      <c r="V252" s="316">
        <v>0</v>
      </c>
      <c r="W252" s="316">
        <v>2.3463526162018473</v>
      </c>
      <c r="X252" s="316">
        <v>2.7380655930622586</v>
      </c>
      <c r="Y252" s="149">
        <v>0.33718103720785719</v>
      </c>
      <c r="Z252" s="146">
        <v>4.0317291860741955</v>
      </c>
      <c r="AA252" s="146">
        <v>4.1103707985604014</v>
      </c>
      <c r="AB252" s="151">
        <v>2.9462549148695114</v>
      </c>
      <c r="BH252" s="237"/>
      <c r="BI252" s="237"/>
    </row>
    <row r="253" spans="1:174" s="213" customFormat="1" ht="12.55" hidden="1" customHeight="1" x14ac:dyDescent="0.3">
      <c r="A253" s="208" t="s">
        <v>22</v>
      </c>
      <c r="B253" s="306"/>
      <c r="C253" s="307"/>
      <c r="D253" s="308">
        <v>14763.086859264551</v>
      </c>
      <c r="E253" s="309">
        <v>14763.086859264551</v>
      </c>
      <c r="F253" s="169">
        <v>149077.30195399019</v>
      </c>
      <c r="G253" s="310">
        <v>188808.32448901559</v>
      </c>
      <c r="H253" s="310">
        <v>284635.75963884994</v>
      </c>
      <c r="I253" s="310">
        <v>236158.44965582251</v>
      </c>
      <c r="J253" s="310">
        <v>33829.37646907915</v>
      </c>
      <c r="K253" s="310">
        <v>47870.007731781974</v>
      </c>
      <c r="L253" s="310">
        <v>212223.35306120996</v>
      </c>
      <c r="M253" s="310">
        <v>62252.811177823802</v>
      </c>
      <c r="N253" s="310">
        <v>168852.84407719443</v>
      </c>
      <c r="O253" s="310">
        <v>256790.57882931537</v>
      </c>
      <c r="P253" s="310">
        <v>2938.3775504861187</v>
      </c>
      <c r="Q253" s="310">
        <v>128178.86816240774</v>
      </c>
      <c r="R253" s="310">
        <v>233197.84430094381</v>
      </c>
      <c r="S253" s="310">
        <v>0</v>
      </c>
      <c r="T253" s="310">
        <v>282145.63257768669</v>
      </c>
      <c r="U253" s="310">
        <v>0</v>
      </c>
      <c r="V253" s="310">
        <v>0</v>
      </c>
      <c r="W253" s="310">
        <v>155315.89690592818</v>
      </c>
      <c r="X253" s="310">
        <v>94400.565106428301</v>
      </c>
      <c r="Y253" s="172">
        <v>23360.087064254083</v>
      </c>
      <c r="Z253" s="169">
        <v>253931.18507624653</v>
      </c>
      <c r="AA253" s="169">
        <v>258901.83101755232</v>
      </c>
      <c r="AB253" s="174">
        <v>187066.01805745263</v>
      </c>
      <c r="BH253" s="237"/>
      <c r="BI253" s="237"/>
    </row>
    <row r="254" spans="1:174" s="213" customFormat="1" ht="13" hidden="1" customHeight="1" x14ac:dyDescent="0.3">
      <c r="A254" s="212" t="s">
        <v>281</v>
      </c>
      <c r="B254" s="301"/>
      <c r="C254" s="302"/>
      <c r="D254" s="302"/>
      <c r="E254" s="323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5"/>
      <c r="T254" s="324"/>
      <c r="U254" s="324"/>
      <c r="V254" s="324"/>
      <c r="W254" s="324"/>
      <c r="X254" s="324"/>
      <c r="Y254" s="207"/>
      <c r="AB254" s="326"/>
      <c r="BH254" s="237"/>
      <c r="BI254" s="237"/>
    </row>
    <row r="255" spans="1:174" s="213" customFormat="1" ht="12.55" hidden="1" customHeight="1" x14ac:dyDescent="0.3">
      <c r="A255" s="207" t="s">
        <v>12</v>
      </c>
      <c r="B255" s="301"/>
      <c r="C255" s="302"/>
      <c r="D255" s="314">
        <v>0.22832774324237515</v>
      </c>
      <c r="E255" s="315">
        <v>0.22832774324237515</v>
      </c>
      <c r="F255" s="156">
        <v>1.8512282271507368</v>
      </c>
      <c r="G255" s="327">
        <v>1.3200147792754446</v>
      </c>
      <c r="H255" s="327">
        <v>1.1691014366595887</v>
      </c>
      <c r="I255" s="327">
        <v>1.37454555765044</v>
      </c>
      <c r="J255" s="327">
        <v>0.5575350510963164</v>
      </c>
      <c r="K255" s="327">
        <v>0.43726836526773161</v>
      </c>
      <c r="L255" s="327">
        <v>0.92381291559408907</v>
      </c>
      <c r="M255" s="327">
        <v>0.56771803994326309</v>
      </c>
      <c r="N255" s="327">
        <v>1.9397333454138601</v>
      </c>
      <c r="O255" s="327">
        <v>4.755139953310243</v>
      </c>
      <c r="P255" s="327">
        <v>4.4596775848456144E-2</v>
      </c>
      <c r="Q255" s="327">
        <v>1.4965315571902287</v>
      </c>
      <c r="R255" s="327">
        <v>1.1265995191007858</v>
      </c>
      <c r="S255" s="316">
        <v>0</v>
      </c>
      <c r="T255" s="327">
        <v>1.1528014675096951</v>
      </c>
      <c r="U255" s="327">
        <v>0</v>
      </c>
      <c r="V255" s="327">
        <v>0</v>
      </c>
      <c r="W255" s="327">
        <v>1.1356884548262118</v>
      </c>
      <c r="X255" s="327">
        <v>0.7875534876883078</v>
      </c>
      <c r="Y255" s="154">
        <v>0.19250473535474338</v>
      </c>
      <c r="Z255" s="156">
        <v>1.0375217937203807</v>
      </c>
      <c r="AA255" s="156">
        <v>1.0584709615004615</v>
      </c>
      <c r="AB255" s="155">
        <v>0.91069329644866215</v>
      </c>
      <c r="BH255" s="237"/>
      <c r="BI255" s="237"/>
    </row>
    <row r="256" spans="1:174" s="213" customFormat="1" ht="12.55" hidden="1" customHeight="1" x14ac:dyDescent="0.3">
      <c r="A256" s="207" t="s">
        <v>13</v>
      </c>
      <c r="B256" s="301"/>
      <c r="C256" s="302"/>
      <c r="D256" s="314">
        <v>1.9005834325210684</v>
      </c>
      <c r="E256" s="315">
        <v>1.9005834325210684</v>
      </c>
      <c r="F256" s="156">
        <v>5.6004109136240272</v>
      </c>
      <c r="G256" s="327">
        <v>10.274575316248228</v>
      </c>
      <c r="H256" s="327">
        <v>6.6511769313851303</v>
      </c>
      <c r="I256" s="327">
        <v>9.0631855626464102</v>
      </c>
      <c r="J256" s="327">
        <v>3.7221098175063272</v>
      </c>
      <c r="K256" s="327">
        <v>3.1971730144445827</v>
      </c>
      <c r="L256" s="327">
        <v>5.5370676648104826</v>
      </c>
      <c r="M256" s="327">
        <v>5.9549655555095669</v>
      </c>
      <c r="N256" s="327">
        <v>10.013158033154173</v>
      </c>
      <c r="O256" s="327">
        <v>4.3032652711165049</v>
      </c>
      <c r="P256" s="327">
        <v>0.41929499255988362</v>
      </c>
      <c r="Q256" s="327">
        <v>11.831329903011772</v>
      </c>
      <c r="R256" s="327">
        <v>8.1635206225155343</v>
      </c>
      <c r="S256" s="316">
        <v>0</v>
      </c>
      <c r="T256" s="327">
        <v>6.5685516460430211</v>
      </c>
      <c r="U256" s="327">
        <v>0</v>
      </c>
      <c r="V256" s="327">
        <v>0</v>
      </c>
      <c r="W256" s="327">
        <v>7.2853132503411739</v>
      </c>
      <c r="X256" s="327">
        <v>7.0135905507624061</v>
      </c>
      <c r="Y256" s="154">
        <v>0.81373756560293553</v>
      </c>
      <c r="Z256" s="156">
        <v>5.9116991763286419</v>
      </c>
      <c r="AA256" s="156">
        <v>6.0271301343367583</v>
      </c>
      <c r="AB256" s="155">
        <v>5.9100328865026075</v>
      </c>
      <c r="BH256" s="237"/>
      <c r="BI256" s="237"/>
      <c r="FC256" s="237"/>
      <c r="FD256" s="237"/>
      <c r="FE256" s="237"/>
      <c r="FF256" s="237"/>
      <c r="FG256" s="237"/>
      <c r="FH256" s="237"/>
      <c r="FI256" s="237"/>
      <c r="FJ256" s="237"/>
      <c r="FK256" s="237"/>
      <c r="FL256" s="237"/>
      <c r="FM256" s="237"/>
      <c r="FN256" s="237"/>
      <c r="FO256" s="237"/>
      <c r="FP256" s="237"/>
      <c r="FQ256" s="237"/>
      <c r="FR256" s="237"/>
    </row>
    <row r="257" spans="1:174" s="213" customFormat="1" ht="12.55" hidden="1" customHeight="1" x14ac:dyDescent="0.3">
      <c r="A257" s="207" t="s">
        <v>14</v>
      </c>
      <c r="B257" s="301"/>
      <c r="C257" s="302"/>
      <c r="D257" s="314">
        <v>2.2891821738096398</v>
      </c>
      <c r="E257" s="315">
        <v>2.2891821738096398</v>
      </c>
      <c r="F257" s="156">
        <v>17.873176018740072</v>
      </c>
      <c r="G257" s="327">
        <v>29.668923001458325</v>
      </c>
      <c r="H257" s="327">
        <v>42.61094711845363</v>
      </c>
      <c r="I257" s="327">
        <v>35.832542493685096</v>
      </c>
      <c r="J257" s="327">
        <v>4.7778177297684543</v>
      </c>
      <c r="K257" s="327">
        <v>7.3911126980358466</v>
      </c>
      <c r="L257" s="327">
        <v>31.877136684125247</v>
      </c>
      <c r="M257" s="327">
        <v>10.146988462611073</v>
      </c>
      <c r="N257" s="327">
        <v>23.596131611710639</v>
      </c>
      <c r="O257" s="327">
        <v>21.028137855257427</v>
      </c>
      <c r="P257" s="327">
        <v>0.51530983194164426</v>
      </c>
      <c r="Q257" s="327">
        <v>20.658102029540338</v>
      </c>
      <c r="R257" s="327">
        <v>34.834968173530662</v>
      </c>
      <c r="S257" s="316">
        <v>0</v>
      </c>
      <c r="T257" s="327">
        <v>42.254080596704341</v>
      </c>
      <c r="U257" s="327">
        <v>0</v>
      </c>
      <c r="V257" s="327">
        <v>0</v>
      </c>
      <c r="W257" s="327">
        <v>23.438714290332481</v>
      </c>
      <c r="X257" s="327">
        <v>15.190586044088016</v>
      </c>
      <c r="Y257" s="154">
        <v>3.2468794079983407</v>
      </c>
      <c r="Z257" s="156">
        <v>38.028689872681419</v>
      </c>
      <c r="AA257" s="156">
        <v>38.770083476654939</v>
      </c>
      <c r="AB257" s="155">
        <v>28.380164543245723</v>
      </c>
      <c r="BH257" s="237"/>
      <c r="BI257" s="237"/>
      <c r="FC257" s="237"/>
      <c r="FD257" s="237"/>
      <c r="FE257" s="237"/>
      <c r="FF257" s="237"/>
      <c r="FG257" s="237"/>
      <c r="FH257" s="237"/>
      <c r="FI257" s="237"/>
      <c r="FJ257" s="237"/>
      <c r="FK257" s="237"/>
      <c r="FL257" s="237"/>
      <c r="FM257" s="237"/>
      <c r="FN257" s="237"/>
      <c r="FO257" s="237"/>
      <c r="FP257" s="237"/>
      <c r="FQ257" s="237"/>
      <c r="FR257" s="237"/>
    </row>
    <row r="258" spans="1:174" s="213" customFormat="1" ht="12.55" hidden="1" customHeight="1" x14ac:dyDescent="0.3">
      <c r="A258" s="207" t="s">
        <v>15</v>
      </c>
      <c r="B258" s="301"/>
      <c r="C258" s="302"/>
      <c r="D258" s="314">
        <v>0.5232898082400268</v>
      </c>
      <c r="E258" s="315">
        <v>0.5232898082400268</v>
      </c>
      <c r="F258" s="156">
        <v>2.9721407835706537</v>
      </c>
      <c r="G258" s="327">
        <v>3.8525028422620866</v>
      </c>
      <c r="H258" s="327">
        <v>6.9537262693638651</v>
      </c>
      <c r="I258" s="327">
        <v>5.3036007000679604</v>
      </c>
      <c r="J258" s="327">
        <v>0.98849807728806094</v>
      </c>
      <c r="K258" s="327">
        <v>0.98078821473869338</v>
      </c>
      <c r="L258" s="327">
        <v>5.1895530714301428</v>
      </c>
      <c r="M258" s="327">
        <v>2.5187573521852693</v>
      </c>
      <c r="N258" s="327">
        <v>2.8610111212129676</v>
      </c>
      <c r="O258" s="327">
        <v>2.3509149591518645</v>
      </c>
      <c r="P258" s="327">
        <v>4.3942975781426155E-2</v>
      </c>
      <c r="Q258" s="327">
        <v>1.8024447765154084</v>
      </c>
      <c r="R258" s="327">
        <v>5.2181658857869859</v>
      </c>
      <c r="S258" s="316">
        <v>0</v>
      </c>
      <c r="T258" s="327">
        <v>6.8884161673445092</v>
      </c>
      <c r="U258" s="327">
        <v>0</v>
      </c>
      <c r="V258" s="327">
        <v>0</v>
      </c>
      <c r="W258" s="327">
        <v>3.1382316737778875</v>
      </c>
      <c r="X258" s="327">
        <v>2.3468638075595294</v>
      </c>
      <c r="Y258" s="154">
        <v>0.45815966883471376</v>
      </c>
      <c r="Z258" s="156">
        <v>6.1995773767312956</v>
      </c>
      <c r="AA258" s="156">
        <v>6.3202561011890275</v>
      </c>
      <c r="AB258" s="155">
        <v>4.3599858309349759</v>
      </c>
      <c r="BH258" s="237"/>
      <c r="BI258" s="237"/>
      <c r="FC258" s="237"/>
      <c r="FD258" s="237"/>
      <c r="FE258" s="237"/>
      <c r="FF258" s="237"/>
      <c r="FG258" s="237"/>
      <c r="FH258" s="237"/>
      <c r="FI258" s="237"/>
      <c r="FJ258" s="237"/>
      <c r="FK258" s="237"/>
      <c r="FL258" s="237"/>
      <c r="FM258" s="237"/>
      <c r="FN258" s="237"/>
      <c r="FO258" s="237"/>
      <c r="FP258" s="237"/>
      <c r="FQ258" s="237"/>
      <c r="FR258" s="237"/>
    </row>
    <row r="259" spans="1:174" s="213" customFormat="1" ht="12.55" hidden="1" customHeight="1" x14ac:dyDescent="0.3">
      <c r="A259" s="214" t="s">
        <v>16</v>
      </c>
      <c r="B259" s="301"/>
      <c r="C259" s="302"/>
      <c r="D259" s="314">
        <v>0.24792650479633124</v>
      </c>
      <c r="E259" s="315">
        <v>0.24792650479633124</v>
      </c>
      <c r="F259" s="156">
        <v>1.9051387784502118</v>
      </c>
      <c r="G259" s="327">
        <v>2.8099360571887924</v>
      </c>
      <c r="H259" s="327">
        <v>4.8938245414182626</v>
      </c>
      <c r="I259" s="327">
        <v>3.7674987147842542</v>
      </c>
      <c r="J259" s="327">
        <v>0.48702683390703116</v>
      </c>
      <c r="K259" s="327">
        <v>0.67776070300913149</v>
      </c>
      <c r="L259" s="327">
        <v>3.6322138759474871</v>
      </c>
      <c r="M259" s="327">
        <v>1.2864857734388053</v>
      </c>
      <c r="N259" s="327">
        <v>2.0530831301318413</v>
      </c>
      <c r="O259" s="327">
        <v>1.8204633425814922</v>
      </c>
      <c r="P259" s="327">
        <v>3.0146721651449614E-2</v>
      </c>
      <c r="Q259" s="327">
        <v>1.4335429800516131</v>
      </c>
      <c r="R259" s="327">
        <v>3.7347176424264714</v>
      </c>
      <c r="S259" s="316">
        <v>0</v>
      </c>
      <c r="T259" s="327">
        <v>4.8516245403633436</v>
      </c>
      <c r="U259" s="327">
        <v>0</v>
      </c>
      <c r="V259" s="327">
        <v>0</v>
      </c>
      <c r="W259" s="327">
        <v>2.283133940151906</v>
      </c>
      <c r="X259" s="327">
        <v>1.4975901775269331</v>
      </c>
      <c r="Y259" s="154">
        <v>0.33101522237631326</v>
      </c>
      <c r="Z259" s="156">
        <v>4.3664640768105718</v>
      </c>
      <c r="AA259" s="156">
        <v>4.4514885175323728</v>
      </c>
      <c r="AB259" s="155">
        <v>3.0984599375220809</v>
      </c>
      <c r="BH259" s="237"/>
      <c r="BI259" s="237"/>
      <c r="FC259" s="237"/>
      <c r="FD259" s="237"/>
      <c r="FE259" s="237"/>
      <c r="FF259" s="237"/>
      <c r="FG259" s="237"/>
      <c r="FH259" s="237"/>
      <c r="FI259" s="237"/>
      <c r="FJ259" s="237"/>
      <c r="FK259" s="237"/>
      <c r="FL259" s="237"/>
      <c r="FM259" s="237"/>
      <c r="FN259" s="237"/>
      <c r="FO259" s="237"/>
      <c r="FP259" s="237"/>
      <c r="FQ259" s="237"/>
      <c r="FR259" s="237"/>
    </row>
    <row r="260" spans="1:174" s="213" customFormat="1" ht="12.55" hidden="1" customHeight="1" x14ac:dyDescent="0.3">
      <c r="A260" s="207" t="s">
        <v>17</v>
      </c>
      <c r="B260" s="301"/>
      <c r="C260" s="302"/>
      <c r="D260" s="314">
        <v>4.8163805260992003</v>
      </c>
      <c r="E260" s="315">
        <v>4.8163805260992003</v>
      </c>
      <c r="F260" s="156">
        <v>75.049285323501337</v>
      </c>
      <c r="G260" s="327">
        <v>132.72628616364182</v>
      </c>
      <c r="H260" s="327">
        <v>263.14720817257523</v>
      </c>
      <c r="I260" s="327">
        <v>189.7698007337913</v>
      </c>
      <c r="J260" s="327">
        <v>8.9944356644466676</v>
      </c>
      <c r="K260" s="327">
        <v>28.167313682861383</v>
      </c>
      <c r="L260" s="327">
        <v>192.84977692185552</v>
      </c>
      <c r="M260" s="327">
        <v>44.102176335527126</v>
      </c>
      <c r="N260" s="327">
        <v>79.666775606991848</v>
      </c>
      <c r="O260" s="327">
        <v>49.238074304858998</v>
      </c>
      <c r="P260" s="327">
        <v>0.37225192075361779</v>
      </c>
      <c r="Q260" s="327">
        <v>47.51934341455982</v>
      </c>
      <c r="R260" s="327">
        <v>190.50488732940292</v>
      </c>
      <c r="S260" s="316">
        <v>0</v>
      </c>
      <c r="T260" s="327">
        <v>261.09658521558202</v>
      </c>
      <c r="U260" s="327">
        <v>0</v>
      </c>
      <c r="V260" s="327">
        <v>0</v>
      </c>
      <c r="W260" s="327">
        <v>109.25471970826879</v>
      </c>
      <c r="X260" s="327">
        <v>60.928708205488896</v>
      </c>
      <c r="Y260" s="154">
        <v>15.98253885147591</v>
      </c>
      <c r="Z260" s="156">
        <v>234.98703381452688</v>
      </c>
      <c r="AA260" s="156">
        <v>239.55432168265284</v>
      </c>
      <c r="AB260" s="155">
        <v>161.87989007260651</v>
      </c>
      <c r="BH260" s="237"/>
      <c r="BI260" s="237"/>
      <c r="FC260" s="237"/>
      <c r="FD260" s="237"/>
      <c r="FE260" s="237"/>
      <c r="FF260" s="237"/>
      <c r="FG260" s="237"/>
      <c r="FH260" s="237"/>
      <c r="FI260" s="237"/>
      <c r="FJ260" s="237"/>
      <c r="FK260" s="237"/>
      <c r="FL260" s="237"/>
      <c r="FM260" s="237"/>
      <c r="FN260" s="237"/>
      <c r="FO260" s="237"/>
      <c r="FP260" s="237"/>
      <c r="FQ260" s="237"/>
      <c r="FR260" s="237"/>
    </row>
    <row r="261" spans="1:174" s="213" customFormat="1" ht="12.55" hidden="1" customHeight="1" x14ac:dyDescent="0.3">
      <c r="A261" s="214" t="s">
        <v>18</v>
      </c>
      <c r="B261" s="301"/>
      <c r="C261" s="302"/>
      <c r="D261" s="317">
        <v>2.6024629194339996E-2</v>
      </c>
      <c r="E261" s="318">
        <v>2.6024629194339996E-2</v>
      </c>
      <c r="F261" s="238">
        <v>0.12586304912043214</v>
      </c>
      <c r="G261" s="319">
        <v>0.15857369938401772</v>
      </c>
      <c r="H261" s="319">
        <v>0.21478202382833433</v>
      </c>
      <c r="I261" s="319">
        <v>0.1891271647105518</v>
      </c>
      <c r="J261" s="319">
        <v>5.1370952118430457E-2</v>
      </c>
      <c r="K261" s="319">
        <v>4.4916608231220588E-2</v>
      </c>
      <c r="L261" s="319">
        <v>0.16393872887621652</v>
      </c>
      <c r="M261" s="319">
        <v>0.10165797177844961</v>
      </c>
      <c r="N261" s="319">
        <v>0.14289792998347464</v>
      </c>
      <c r="O261" s="319">
        <v>0.14204232241855697</v>
      </c>
      <c r="P261" s="319">
        <v>3.6738197043170197E-3</v>
      </c>
      <c r="Q261" s="319">
        <v>0.11851200404036587</v>
      </c>
      <c r="R261" s="319">
        <v>0.18347529794624567</v>
      </c>
      <c r="S261" s="320">
        <v>0</v>
      </c>
      <c r="T261" s="319">
        <v>0.21256558274274151</v>
      </c>
      <c r="U261" s="319">
        <v>0</v>
      </c>
      <c r="V261" s="319">
        <v>0</v>
      </c>
      <c r="W261" s="319">
        <v>0.1249145924881849</v>
      </c>
      <c r="X261" s="319">
        <v>0.10214716303280934</v>
      </c>
      <c r="Y261" s="321">
        <v>1.7446172358183607E-2</v>
      </c>
      <c r="Z261" s="238">
        <v>0.19130911167808035</v>
      </c>
      <c r="AA261" s="238">
        <v>0.19504506561456725</v>
      </c>
      <c r="AB261" s="322">
        <v>0.14508846974800405</v>
      </c>
      <c r="BH261" s="237"/>
      <c r="BI261" s="237"/>
      <c r="FC261" s="237"/>
      <c r="FD261" s="237"/>
      <c r="FE261" s="237"/>
      <c r="FF261" s="237"/>
      <c r="FG261" s="237"/>
      <c r="FH261" s="237"/>
      <c r="FI261" s="237"/>
      <c r="FJ261" s="237"/>
      <c r="FK261" s="237"/>
      <c r="FL261" s="237"/>
      <c r="FM261" s="237"/>
      <c r="FN261" s="237"/>
      <c r="FO261" s="237"/>
      <c r="FP261" s="237"/>
      <c r="FQ261" s="237"/>
      <c r="FR261" s="237"/>
    </row>
    <row r="262" spans="1:174" s="213" customFormat="1" ht="12.55" hidden="1" customHeight="1" x14ac:dyDescent="0.3">
      <c r="A262" s="328" t="s">
        <v>19</v>
      </c>
      <c r="B262" s="306"/>
      <c r="C262" s="307"/>
      <c r="D262" s="329">
        <v>6.608705527151694E-2</v>
      </c>
      <c r="E262" s="330">
        <v>6.608705527151694E-2</v>
      </c>
      <c r="F262" s="331">
        <v>0.25856304231326915</v>
      </c>
      <c r="G262" s="332">
        <v>0.39668038093972774</v>
      </c>
      <c r="H262" s="332">
        <v>0.44239589557178682</v>
      </c>
      <c r="I262" s="332">
        <v>0.42969636323602944</v>
      </c>
      <c r="J262" s="332">
        <v>0.12834106348491078</v>
      </c>
      <c r="K262" s="332">
        <v>0.11471864918529839</v>
      </c>
      <c r="L262" s="332">
        <v>0.34344110392138949</v>
      </c>
      <c r="M262" s="332">
        <v>0.24299914192549094</v>
      </c>
      <c r="N262" s="332">
        <v>0.35307027966351434</v>
      </c>
      <c r="O262" s="332">
        <v>0.21584715286291961</v>
      </c>
      <c r="P262" s="332">
        <v>1.1496806957705689E-2</v>
      </c>
      <c r="Q262" s="332">
        <v>0.34785921605690839</v>
      </c>
      <c r="R262" s="332">
        <v>0.41861395591137135</v>
      </c>
      <c r="S262" s="333">
        <v>0</v>
      </c>
      <c r="T262" s="332">
        <v>0.43776196422692232</v>
      </c>
      <c r="U262" s="332">
        <v>0</v>
      </c>
      <c r="V262" s="332">
        <v>0</v>
      </c>
      <c r="W262" s="332">
        <v>0.29887641081634431</v>
      </c>
      <c r="X262" s="332">
        <v>0.25945998688292665</v>
      </c>
      <c r="Y262" s="334">
        <v>3.8109353749795571E-2</v>
      </c>
      <c r="Z262" s="331">
        <v>0.39398594740551357</v>
      </c>
      <c r="AA262" s="331">
        <v>0.40166660822212846</v>
      </c>
      <c r="AB262" s="335">
        <v>0.31740240464979652</v>
      </c>
      <c r="BH262" s="237"/>
      <c r="BI262" s="237"/>
      <c r="FC262" s="237"/>
      <c r="FD262" s="237"/>
      <c r="FE262" s="237"/>
      <c r="FF262" s="237"/>
      <c r="FG262" s="237"/>
      <c r="FH262" s="237"/>
      <c r="FI262" s="237"/>
      <c r="FJ262" s="237"/>
      <c r="FK262" s="237"/>
      <c r="FL262" s="237"/>
      <c r="FM262" s="237"/>
      <c r="FN262" s="237"/>
      <c r="FO262" s="237"/>
      <c r="FP262" s="237"/>
      <c r="FQ262" s="237"/>
      <c r="FR262" s="237"/>
    </row>
    <row r="263" spans="1:174" s="213" customFormat="1" ht="12.55" hidden="1" customHeight="1" x14ac:dyDescent="0.3">
      <c r="BH263" s="237"/>
      <c r="BI263" s="237"/>
      <c r="FC263" s="237"/>
      <c r="FD263" s="237"/>
      <c r="FE263" s="237"/>
      <c r="FF263" s="237"/>
      <c r="FG263" s="237"/>
      <c r="FH263" s="237"/>
      <c r="FI263" s="237"/>
      <c r="FJ263" s="237"/>
      <c r="FK263" s="237"/>
      <c r="FL263" s="237"/>
      <c r="FM263" s="237"/>
      <c r="FN263" s="237"/>
      <c r="FO263" s="237"/>
      <c r="FP263" s="237"/>
      <c r="FQ263" s="237"/>
      <c r="FR263" s="237"/>
    </row>
    <row r="264" spans="1:174" s="213" customFormat="1" ht="15" hidden="1" customHeight="1" x14ac:dyDescent="0.35">
      <c r="A264" s="234" t="s">
        <v>282</v>
      </c>
      <c r="C264" s="237"/>
      <c r="D264" s="237"/>
      <c r="E264" s="237"/>
      <c r="F264" s="237"/>
      <c r="G264" s="237"/>
      <c r="FC264" s="237"/>
      <c r="FD264" s="237"/>
      <c r="FE264" s="237"/>
      <c r="FF264" s="237"/>
      <c r="FG264" s="237"/>
      <c r="FH264" s="237"/>
      <c r="FI264" s="237"/>
      <c r="FJ264" s="237"/>
      <c r="FK264" s="237"/>
      <c r="FL264" s="237"/>
      <c r="FM264" s="237"/>
      <c r="FN264" s="237"/>
      <c r="FO264" s="237"/>
      <c r="FP264" s="237"/>
      <c r="FQ264" s="237"/>
      <c r="FR264" s="237"/>
    </row>
    <row r="265" spans="1:174" s="213" customFormat="1" ht="12.75" hidden="1" customHeight="1" x14ac:dyDescent="0.3">
      <c r="FC265" s="237"/>
      <c r="FD265" s="237"/>
      <c r="FE265" s="237"/>
      <c r="FF265" s="237"/>
      <c r="FG265" s="237"/>
      <c r="FH265" s="237"/>
      <c r="FI265" s="237"/>
      <c r="FJ265" s="237"/>
      <c r="FK265" s="237"/>
      <c r="FL265" s="237"/>
      <c r="FM265" s="237"/>
      <c r="FN265" s="237"/>
      <c r="FO265" s="237"/>
      <c r="FP265" s="237"/>
      <c r="FQ265" s="237"/>
      <c r="FR265" s="237"/>
    </row>
    <row r="266" spans="1:174" s="213" customFormat="1" ht="12.75" hidden="1" customHeight="1" x14ac:dyDescent="0.3">
      <c r="B266" s="235" t="s">
        <v>147</v>
      </c>
      <c r="C266" s="237"/>
      <c r="D266" s="237"/>
      <c r="E266" s="237"/>
      <c r="F266" s="237"/>
      <c r="G266" s="237"/>
      <c r="H266" s="237"/>
      <c r="I266" s="237"/>
      <c r="J266" s="237"/>
      <c r="L266" s="257"/>
      <c r="FC266" s="237"/>
      <c r="FD266" s="237"/>
      <c r="FE266" s="237"/>
      <c r="FF266" s="237"/>
      <c r="FG266" s="237"/>
      <c r="FH266" s="237"/>
      <c r="FI266" s="237"/>
      <c r="FJ266" s="237"/>
      <c r="FK266" s="237"/>
      <c r="FL266" s="237"/>
      <c r="FM266" s="237"/>
      <c r="FN266" s="237"/>
      <c r="FO266" s="237"/>
      <c r="FP266" s="237"/>
      <c r="FQ266" s="237"/>
      <c r="FR266" s="237"/>
    </row>
    <row r="267" spans="1:174" s="213" customFormat="1" ht="12.55" hidden="1" customHeight="1" x14ac:dyDescent="0.3">
      <c r="A267" s="237"/>
      <c r="B267" s="237"/>
      <c r="C267" s="336">
        <v>2.1600000000000001E-2</v>
      </c>
      <c r="D267" s="336">
        <v>0.14699999999999999</v>
      </c>
      <c r="E267" s="336">
        <v>4.5279999999999996</v>
      </c>
      <c r="F267" s="336">
        <v>0.18</v>
      </c>
      <c r="G267" s="336">
        <v>0.14000000000000001</v>
      </c>
      <c r="H267" s="336">
        <v>7.6230000000000002</v>
      </c>
      <c r="I267" s="336"/>
      <c r="J267" s="336"/>
      <c r="K267" s="337">
        <v>3.2899999999999999E-2</v>
      </c>
      <c r="L267" s="337">
        <v>6.5799999999999999E-3</v>
      </c>
      <c r="FC267" s="237"/>
      <c r="FD267" s="237"/>
      <c r="FE267" s="237"/>
      <c r="FF267" s="237"/>
      <c r="FG267" s="237"/>
      <c r="FH267" s="237"/>
      <c r="FI267" s="237"/>
      <c r="FJ267" s="237"/>
      <c r="FK267" s="237"/>
      <c r="FL267" s="237"/>
      <c r="FM267" s="237"/>
      <c r="FN267" s="237"/>
      <c r="FO267" s="237"/>
      <c r="FP267" s="237"/>
      <c r="FQ267" s="237"/>
      <c r="FR267" s="237"/>
    </row>
    <row r="268" spans="1:174" s="213" customFormat="1" ht="12.55" hidden="1" customHeight="1" x14ac:dyDescent="0.3">
      <c r="C268" s="338">
        <v>2.1600000000000001E-2</v>
      </c>
      <c r="D268" s="338">
        <v>0.14699999999999999</v>
      </c>
      <c r="E268" s="338">
        <v>4.5279999999999996</v>
      </c>
      <c r="F268" s="338">
        <v>0.18</v>
      </c>
      <c r="G268" s="338">
        <v>0.14000000000000001</v>
      </c>
      <c r="H268" s="339">
        <v>7.6230000000000002</v>
      </c>
      <c r="I268" s="336"/>
      <c r="J268" s="336"/>
      <c r="K268" s="339">
        <v>3.2899999999999999E-2</v>
      </c>
      <c r="L268" s="339">
        <v>6.5799999999999999E-3</v>
      </c>
      <c r="M268" s="213" t="s">
        <v>283</v>
      </c>
      <c r="FC268" s="237"/>
      <c r="FD268" s="237"/>
      <c r="FE268" s="237"/>
      <c r="FF268" s="237"/>
      <c r="FG268" s="237"/>
      <c r="FH268" s="237"/>
      <c r="FI268" s="237"/>
      <c r="FJ268" s="237"/>
      <c r="FK268" s="237"/>
      <c r="FL268" s="237"/>
      <c r="FM268" s="237"/>
      <c r="FN268" s="237"/>
      <c r="FO268" s="237"/>
      <c r="FP268" s="237"/>
      <c r="FQ268" s="237"/>
      <c r="FR268" s="237"/>
    </row>
    <row r="269" spans="1:174" s="213" customFormat="1" ht="12.55" hidden="1" customHeight="1" x14ac:dyDescent="0.3">
      <c r="C269" s="340">
        <v>2.0400000000000001E-2</v>
      </c>
      <c r="D269" s="340">
        <v>0.158</v>
      </c>
      <c r="E269" s="340">
        <v>4.2263999999999999</v>
      </c>
      <c r="F269" s="340">
        <v>0.1694</v>
      </c>
      <c r="G269" s="340">
        <v>0.13150000000000001</v>
      </c>
      <c r="H269" s="340">
        <v>3.6036999999999999</v>
      </c>
      <c r="I269" s="336"/>
      <c r="J269" s="336"/>
      <c r="K269" s="340">
        <v>3.1E-2</v>
      </c>
      <c r="L269" s="340">
        <v>6.1999999999999998E-3</v>
      </c>
      <c r="M269" s="237" t="s">
        <v>284</v>
      </c>
      <c r="FC269" s="237"/>
      <c r="FD269" s="237"/>
      <c r="FE269" s="237"/>
      <c r="FF269" s="237"/>
      <c r="FG269" s="237"/>
      <c r="FH269" s="237"/>
      <c r="FI269" s="237"/>
      <c r="FJ269" s="237"/>
      <c r="FK269" s="237"/>
      <c r="FL269" s="237"/>
      <c r="FM269" s="237"/>
      <c r="FN269" s="237"/>
      <c r="FO269" s="237"/>
      <c r="FP269" s="237"/>
      <c r="FQ269" s="237"/>
      <c r="FR269" s="237"/>
    </row>
    <row r="270" spans="1:174" s="213" customFormat="1" ht="12.55" hidden="1" customHeight="1" x14ac:dyDescent="0.3">
      <c r="C270" s="336">
        <v>2.0400000000000001E-2</v>
      </c>
      <c r="D270" s="336">
        <v>0.158</v>
      </c>
      <c r="E270" s="336">
        <v>4.2263999999999999</v>
      </c>
      <c r="F270" s="336">
        <v>0.1694</v>
      </c>
      <c r="G270" s="336">
        <v>0.13150000000000001</v>
      </c>
      <c r="H270" s="336">
        <v>3.6036999999999999</v>
      </c>
      <c r="I270" s="336"/>
      <c r="J270" s="336"/>
      <c r="K270" s="336">
        <v>3.1E-2</v>
      </c>
      <c r="L270" s="336">
        <v>6.1999999999999998E-3</v>
      </c>
      <c r="FC270" s="237"/>
      <c r="FD270" s="237"/>
      <c r="FE270" s="237"/>
      <c r="FF270" s="237"/>
      <c r="FG270" s="237"/>
      <c r="FH270" s="237"/>
      <c r="FI270" s="237"/>
      <c r="FJ270" s="237"/>
      <c r="FK270" s="237"/>
      <c r="FL270" s="237"/>
      <c r="FM270" s="237"/>
      <c r="FN270" s="237"/>
      <c r="FO270" s="237"/>
      <c r="FP270" s="237"/>
      <c r="FQ270" s="237"/>
      <c r="FR270" s="237"/>
    </row>
    <row r="271" spans="1:174" s="213" customFormat="1" ht="13" hidden="1" customHeight="1" x14ac:dyDescent="0.3">
      <c r="B271" s="341" t="s">
        <v>285</v>
      </c>
      <c r="C271" s="342" t="s">
        <v>12</v>
      </c>
      <c r="D271" s="342" t="s">
        <v>13</v>
      </c>
      <c r="E271" s="342" t="s">
        <v>14</v>
      </c>
      <c r="F271" s="342" t="s">
        <v>15</v>
      </c>
      <c r="G271" s="342" t="s">
        <v>16</v>
      </c>
      <c r="H271" s="342" t="s">
        <v>17</v>
      </c>
      <c r="I271" s="342" t="s">
        <v>18</v>
      </c>
      <c r="J271" s="342" t="s">
        <v>19</v>
      </c>
      <c r="K271" s="342" t="s">
        <v>20</v>
      </c>
      <c r="L271" s="342" t="s">
        <v>21</v>
      </c>
      <c r="FC271" s="237"/>
      <c r="FD271" s="237"/>
      <c r="FE271" s="237"/>
      <c r="FF271" s="237"/>
      <c r="FG271" s="237"/>
      <c r="FH271" s="237"/>
      <c r="FI271" s="237"/>
      <c r="FJ271" s="237"/>
      <c r="FK271" s="237"/>
      <c r="FL271" s="237"/>
      <c r="FM271" s="237"/>
      <c r="FN271" s="237"/>
      <c r="FO271" s="237"/>
      <c r="FP271" s="237"/>
      <c r="FQ271" s="237"/>
      <c r="FR271" s="237"/>
    </row>
    <row r="272" spans="1:174" s="213" customFormat="1" ht="12.55" hidden="1" customHeight="1" x14ac:dyDescent="0.3">
      <c r="B272" s="343">
        <v>1990</v>
      </c>
      <c r="C272" s="344">
        <v>2.7099999999999999E-2</v>
      </c>
      <c r="D272" s="344">
        <v>0.17269999999999999</v>
      </c>
      <c r="E272" s="344">
        <v>1.9260999999999999</v>
      </c>
      <c r="F272" s="344">
        <v>3.2000000000000001E-2</v>
      </c>
      <c r="G272" s="344">
        <v>2.4E-2</v>
      </c>
      <c r="H272" s="344">
        <v>5.6601999999999997</v>
      </c>
      <c r="I272" s="344"/>
      <c r="J272" s="344"/>
      <c r="K272" s="344">
        <v>1.0016286754377858E-2</v>
      </c>
      <c r="L272" s="344">
        <v>3.9624870676659646E-3</v>
      </c>
      <c r="FC272" s="237"/>
      <c r="FD272" s="237"/>
      <c r="FE272" s="237"/>
      <c r="FF272" s="237"/>
      <c r="FG272" s="237"/>
      <c r="FH272" s="237"/>
      <c r="FI272" s="237"/>
      <c r="FJ272" s="237"/>
      <c r="FK272" s="237"/>
      <c r="FL272" s="237"/>
      <c r="FM272" s="237"/>
      <c r="FN272" s="237"/>
      <c r="FO272" s="237"/>
      <c r="FP272" s="237"/>
      <c r="FQ272" s="237"/>
      <c r="FR272" s="237"/>
    </row>
    <row r="273" spans="2:174" s="213" customFormat="1" ht="12.55" hidden="1" customHeight="1" x14ac:dyDescent="0.3">
      <c r="B273" s="343">
        <v>1995</v>
      </c>
      <c r="C273" s="344">
        <v>2.6200000000000001E-2</v>
      </c>
      <c r="D273" s="344">
        <v>0.17269999999999999</v>
      </c>
      <c r="E273" s="344">
        <v>1.8658999999999999</v>
      </c>
      <c r="F273" s="344">
        <v>3.1E-2</v>
      </c>
      <c r="G273" s="344">
        <v>2.325E-2</v>
      </c>
      <c r="H273" s="344">
        <v>5.6601999999999997</v>
      </c>
      <c r="I273" s="344"/>
      <c r="J273" s="344"/>
      <c r="K273" s="344">
        <v>9.7032777933035493E-3</v>
      </c>
      <c r="L273" s="344">
        <v>3.8386593468014039E-3</v>
      </c>
      <c r="FC273" s="237"/>
      <c r="FD273" s="237"/>
      <c r="FE273" s="237"/>
      <c r="FF273" s="237"/>
      <c r="FG273" s="237"/>
      <c r="FH273" s="237"/>
      <c r="FI273" s="237"/>
      <c r="FJ273" s="237"/>
      <c r="FK273" s="237"/>
      <c r="FL273" s="237"/>
      <c r="FM273" s="237"/>
      <c r="FN273" s="237"/>
      <c r="FO273" s="237"/>
      <c r="FP273" s="237"/>
      <c r="FQ273" s="237"/>
      <c r="FR273" s="237"/>
    </row>
    <row r="274" spans="2:174" s="213" customFormat="1" ht="12.55" hidden="1" customHeight="1" x14ac:dyDescent="0.3">
      <c r="B274" s="343">
        <v>2000</v>
      </c>
      <c r="C274" s="344">
        <v>2.58E-2</v>
      </c>
      <c r="D274" s="344">
        <v>0.17269999999999999</v>
      </c>
      <c r="E274" s="344">
        <v>1.8093999999999999</v>
      </c>
      <c r="F274" s="344">
        <v>0.03</v>
      </c>
      <c r="G274" s="344">
        <v>2.2499999999999999E-2</v>
      </c>
      <c r="H274" s="344">
        <v>5.6601999999999997</v>
      </c>
      <c r="I274" s="344"/>
      <c r="J274" s="344"/>
      <c r="K274" s="344">
        <v>9.4955623665355839E-3</v>
      </c>
      <c r="L274" s="344">
        <v>3.756486210937153E-3</v>
      </c>
      <c r="FC274" s="237"/>
      <c r="FD274" s="237"/>
      <c r="FE274" s="237"/>
      <c r="FF274" s="237"/>
      <c r="FG274" s="237"/>
      <c r="FH274" s="237"/>
      <c r="FI274" s="237"/>
      <c r="FJ274" s="237"/>
      <c r="FK274" s="237"/>
      <c r="FL274" s="237"/>
      <c r="FM274" s="237"/>
      <c r="FN274" s="237"/>
      <c r="FO274" s="237"/>
      <c r="FP274" s="237"/>
      <c r="FQ274" s="237"/>
      <c r="FR274" s="237"/>
    </row>
    <row r="275" spans="2:174" s="213" customFormat="1" ht="12.55" hidden="1" customHeight="1" x14ac:dyDescent="0.3">
      <c r="B275" s="343">
        <v>2005</v>
      </c>
      <c r="C275" s="344">
        <v>2.58E-2</v>
      </c>
      <c r="D275" s="344">
        <v>0.1996</v>
      </c>
      <c r="E275" s="344">
        <v>1.7158</v>
      </c>
      <c r="F275" s="344">
        <v>2.75E-2</v>
      </c>
      <c r="G275" s="344">
        <v>2.0625000000000001E-2</v>
      </c>
      <c r="H275" s="344">
        <v>5.6601999999999997</v>
      </c>
      <c r="I275" s="344"/>
      <c r="J275" s="344"/>
      <c r="K275" s="344">
        <v>9.4955623665355839E-3</v>
      </c>
      <c r="L275" s="344">
        <v>3.756486210937153E-3</v>
      </c>
      <c r="FC275" s="237"/>
      <c r="FD275" s="237"/>
      <c r="FE275" s="237"/>
      <c r="FF275" s="237"/>
      <c r="FG275" s="237"/>
      <c r="FH275" s="237"/>
      <c r="FI275" s="237"/>
      <c r="FJ275" s="237"/>
      <c r="FK275" s="237"/>
      <c r="FL275" s="237"/>
      <c r="FM275" s="237"/>
      <c r="FN275" s="237"/>
      <c r="FO275" s="237"/>
      <c r="FP275" s="237"/>
      <c r="FQ275" s="237"/>
      <c r="FR275" s="237"/>
    </row>
    <row r="276" spans="2:174" s="213" customFormat="1" ht="13" hidden="1" customHeight="1" x14ac:dyDescent="0.3">
      <c r="B276" s="345">
        <v>2010</v>
      </c>
      <c r="C276" s="346">
        <v>2.1600000000000001E-2</v>
      </c>
      <c r="D276" s="346">
        <v>0.1676</v>
      </c>
      <c r="E276" s="346">
        <v>4.4824999999999999</v>
      </c>
      <c r="F276" s="346">
        <v>0.1797</v>
      </c>
      <c r="G276" s="346">
        <v>0.13950000000000001</v>
      </c>
      <c r="H276" s="346">
        <v>7.6441999999999997</v>
      </c>
      <c r="I276" s="346"/>
      <c r="J276" s="346"/>
      <c r="K276" s="346">
        <v>3.2899999999999999E-2</v>
      </c>
      <c r="L276" s="346">
        <v>6.6E-3</v>
      </c>
      <c r="FC276" s="237"/>
      <c r="FD276" s="237"/>
      <c r="FE276" s="237"/>
      <c r="FF276" s="237"/>
      <c r="FG276" s="237"/>
      <c r="FH276" s="237"/>
      <c r="FI276" s="237"/>
      <c r="FJ276" s="237"/>
      <c r="FK276" s="237"/>
      <c r="FL276" s="237"/>
      <c r="FM276" s="237"/>
      <c r="FN276" s="237"/>
      <c r="FO276" s="237"/>
      <c r="FP276" s="237"/>
      <c r="FQ276" s="237"/>
      <c r="FR276" s="237"/>
    </row>
    <row r="277" spans="2:174" s="213" customFormat="1" ht="12.55" hidden="1" customHeight="1" x14ac:dyDescent="0.3">
      <c r="B277" s="343">
        <v>2015</v>
      </c>
      <c r="C277" s="344">
        <v>2.0400000000000001E-2</v>
      </c>
      <c r="D277" s="344">
        <v>0.158</v>
      </c>
      <c r="E277" s="344">
        <v>4.2263999999999999</v>
      </c>
      <c r="F277" s="344">
        <v>0.1694</v>
      </c>
      <c r="G277" s="344">
        <v>0.13150000000000001</v>
      </c>
      <c r="H277" s="344">
        <v>3.6036999999999999</v>
      </c>
      <c r="I277" s="344"/>
      <c r="J277" s="344"/>
      <c r="K277" s="344">
        <v>3.1E-2</v>
      </c>
      <c r="L277" s="344">
        <v>6.1999999999999998E-3</v>
      </c>
      <c r="FC277" s="237"/>
      <c r="FD277" s="237"/>
      <c r="FE277" s="237"/>
      <c r="FF277" s="237"/>
      <c r="FG277" s="237"/>
      <c r="FH277" s="237"/>
      <c r="FI277" s="237"/>
      <c r="FJ277" s="237"/>
      <c r="FK277" s="237"/>
      <c r="FL277" s="237"/>
      <c r="FM277" s="237"/>
      <c r="FN277" s="237"/>
      <c r="FO277" s="237"/>
      <c r="FP277" s="237"/>
      <c r="FQ277" s="237"/>
      <c r="FR277" s="237"/>
    </row>
    <row r="278" spans="2:174" s="213" customFormat="1" ht="12.55" hidden="1" customHeight="1" x14ac:dyDescent="0.3">
      <c r="B278" s="347">
        <v>2020</v>
      </c>
      <c r="C278" s="348">
        <v>1.9300000000000001E-2</v>
      </c>
      <c r="D278" s="348">
        <v>0.14949999999999999</v>
      </c>
      <c r="E278" s="348">
        <v>3.9979</v>
      </c>
      <c r="F278" s="348">
        <v>9.8500000000000004E-2</v>
      </c>
      <c r="G278" s="348">
        <v>0.1244</v>
      </c>
      <c r="H278" s="348">
        <v>0.68179999999999996</v>
      </c>
      <c r="I278" s="348"/>
      <c r="J278" s="348"/>
      <c r="K278" s="348">
        <v>2.93E-2</v>
      </c>
      <c r="L278" s="348">
        <v>5.8999999999999999E-3</v>
      </c>
      <c r="FC278" s="237"/>
      <c r="FD278" s="237"/>
      <c r="FE278" s="237"/>
      <c r="FF278" s="237"/>
      <c r="FG278" s="237"/>
      <c r="FH278" s="237"/>
      <c r="FI278" s="237"/>
      <c r="FJ278" s="237"/>
      <c r="FK278" s="237"/>
      <c r="FL278" s="237"/>
      <c r="FM278" s="237"/>
      <c r="FN278" s="237"/>
      <c r="FO278" s="237"/>
      <c r="FP278" s="237"/>
      <c r="FQ278" s="237"/>
      <c r="FR278" s="237"/>
    </row>
    <row r="279" spans="2:174" s="213" customFormat="1" ht="12.55" hidden="1" customHeight="1" x14ac:dyDescent="0.3">
      <c r="C279" s="156"/>
      <c r="D279" s="156"/>
      <c r="E279" s="156"/>
      <c r="F279" s="156"/>
      <c r="G279" s="156"/>
      <c r="H279" s="156"/>
      <c r="I279" s="146"/>
      <c r="J279" s="146"/>
      <c r="K279" s="156"/>
      <c r="L279" s="337"/>
      <c r="FC279" s="237"/>
      <c r="FD279" s="237"/>
      <c r="FE279" s="237"/>
      <c r="FF279" s="237"/>
      <c r="FG279" s="237"/>
      <c r="FH279" s="237"/>
      <c r="FI279" s="237"/>
      <c r="FJ279" s="237"/>
      <c r="FK279" s="237"/>
      <c r="FL279" s="237"/>
      <c r="FM279" s="237"/>
      <c r="FN279" s="237"/>
      <c r="FO279" s="237"/>
      <c r="FP279" s="237"/>
      <c r="FQ279" s="237"/>
      <c r="FR279" s="237"/>
    </row>
    <row r="280" spans="2:174" s="213" customFormat="1" ht="13" hidden="1" customHeight="1" x14ac:dyDescent="0.3">
      <c r="B280" s="235" t="s">
        <v>148</v>
      </c>
      <c r="C280" s="146"/>
      <c r="D280" s="146"/>
      <c r="E280" s="146"/>
      <c r="F280" s="146"/>
      <c r="G280" s="146"/>
      <c r="H280" s="146"/>
      <c r="I280" s="146"/>
      <c r="J280" s="146"/>
      <c r="K280" s="156"/>
      <c r="L280" s="337"/>
      <c r="FC280" s="237"/>
      <c r="FD280" s="237"/>
      <c r="FE280" s="237"/>
      <c r="FF280" s="237"/>
      <c r="FG280" s="237"/>
      <c r="FH280" s="237"/>
      <c r="FI280" s="237"/>
      <c r="FJ280" s="237"/>
      <c r="FK280" s="237"/>
      <c r="FL280" s="237"/>
      <c r="FM280" s="237"/>
      <c r="FN280" s="237"/>
      <c r="FO280" s="237"/>
      <c r="FP280" s="237"/>
      <c r="FQ280" s="237"/>
      <c r="FR280" s="237"/>
    </row>
    <row r="281" spans="2:174" s="213" customFormat="1" ht="12.55" hidden="1" customHeight="1" x14ac:dyDescent="0.3">
      <c r="B281" s="237"/>
      <c r="C281" s="336">
        <v>1.1599999999999999E-2</v>
      </c>
      <c r="D281" s="336">
        <v>3.0599999999999999E-2</v>
      </c>
      <c r="E281" s="336"/>
      <c r="F281" s="336">
        <v>1.4E-2</v>
      </c>
      <c r="G281" s="336">
        <v>1.32E-2</v>
      </c>
      <c r="H281" s="336"/>
      <c r="I281" s="336"/>
      <c r="J281" s="336"/>
      <c r="K281" s="337">
        <v>2.9700000000000001E-2</v>
      </c>
      <c r="L281" s="337">
        <v>5.77E-3</v>
      </c>
      <c r="FC281" s="237"/>
      <c r="FD281" s="237"/>
      <c r="FE281" s="237"/>
      <c r="FF281" s="237"/>
      <c r="FG281" s="237"/>
      <c r="FH281" s="237"/>
      <c r="FI281" s="237"/>
      <c r="FJ281" s="237"/>
      <c r="FK281" s="237"/>
      <c r="FL281" s="237"/>
      <c r="FM281" s="237"/>
      <c r="FN281" s="237"/>
      <c r="FO281" s="237"/>
      <c r="FP281" s="237"/>
      <c r="FQ281" s="237"/>
      <c r="FR281" s="237"/>
    </row>
    <row r="282" spans="2:174" s="213" customFormat="1" ht="12.55" hidden="1" customHeight="1" x14ac:dyDescent="0.3">
      <c r="C282" s="338">
        <v>1.1599999999999999E-2</v>
      </c>
      <c r="D282" s="338">
        <v>3.0599999999999999E-2</v>
      </c>
      <c r="E282" s="336"/>
      <c r="F282" s="338">
        <v>1.4E-2</v>
      </c>
      <c r="G282" s="338">
        <v>1.32E-2</v>
      </c>
      <c r="H282" s="336"/>
      <c r="I282" s="336"/>
      <c r="J282" s="336"/>
      <c r="K282" s="338">
        <v>2.9700000000000001E-2</v>
      </c>
      <c r="L282" s="339">
        <v>5.77E-3</v>
      </c>
      <c r="M282" s="213" t="s">
        <v>283</v>
      </c>
      <c r="FC282" s="237"/>
      <c r="FD282" s="237"/>
      <c r="FE282" s="237"/>
      <c r="FF282" s="237"/>
      <c r="FG282" s="237"/>
      <c r="FH282" s="237"/>
      <c r="FI282" s="237"/>
      <c r="FJ282" s="237"/>
      <c r="FK282" s="237"/>
      <c r="FL282" s="237"/>
      <c r="FM282" s="237"/>
      <c r="FN282" s="237"/>
      <c r="FO282" s="237"/>
      <c r="FP282" s="237"/>
      <c r="FQ282" s="237"/>
      <c r="FR282" s="237"/>
    </row>
    <row r="283" spans="2:174" s="213" customFormat="1" ht="12.55" hidden="1" customHeight="1" x14ac:dyDescent="0.3">
      <c r="C283" s="340">
        <v>1.14E-2</v>
      </c>
      <c r="D283" s="340">
        <v>3.0099999999999998E-2</v>
      </c>
      <c r="E283" s="340">
        <v>4.532</v>
      </c>
      <c r="F283" s="340">
        <v>8.0999999999999996E-3</v>
      </c>
      <c r="G283" s="340">
        <v>1.24E-2</v>
      </c>
      <c r="H283" s="340">
        <v>0.1086</v>
      </c>
      <c r="I283" s="336"/>
      <c r="J283" s="336"/>
      <c r="K283" s="340">
        <v>2.8400000000000002E-2</v>
      </c>
      <c r="L283" s="340">
        <v>5.5999999999999999E-3</v>
      </c>
      <c r="M283" s="237" t="s">
        <v>284</v>
      </c>
      <c r="FC283" s="237"/>
      <c r="FD283" s="237"/>
      <c r="FE283" s="237"/>
      <c r="FF283" s="237"/>
      <c r="FG283" s="237"/>
      <c r="FH283" s="237"/>
      <c r="FI283" s="237"/>
      <c r="FJ283" s="237"/>
      <c r="FK283" s="237"/>
      <c r="FL283" s="237"/>
      <c r="FM283" s="237"/>
      <c r="FN283" s="237"/>
      <c r="FO283" s="237"/>
      <c r="FP283" s="237"/>
      <c r="FQ283" s="237"/>
      <c r="FR283" s="237"/>
    </row>
    <row r="284" spans="2:174" s="213" customFormat="1" ht="12.55" hidden="1" customHeight="1" x14ac:dyDescent="0.3">
      <c r="C284" s="336">
        <v>1.14E-2</v>
      </c>
      <c r="D284" s="336">
        <v>3.0099999999999998E-2</v>
      </c>
      <c r="E284" s="336">
        <v>4.532</v>
      </c>
      <c r="F284" s="336">
        <v>8.0999999999999996E-3</v>
      </c>
      <c r="G284" s="336">
        <v>1.24E-2</v>
      </c>
      <c r="H284" s="336">
        <v>0.1086</v>
      </c>
      <c r="I284" s="336"/>
      <c r="J284" s="336"/>
      <c r="K284" s="336">
        <v>2.8400000000000002E-2</v>
      </c>
      <c r="L284" s="336">
        <v>5.5999999999999999E-3</v>
      </c>
      <c r="FC284" s="237"/>
      <c r="FD284" s="237"/>
      <c r="FE284" s="237"/>
      <c r="FF284" s="237"/>
      <c r="FG284" s="237"/>
      <c r="FH284" s="237"/>
      <c r="FI284" s="237"/>
      <c r="FJ284" s="237"/>
      <c r="FK284" s="237"/>
      <c r="FL284" s="237"/>
      <c r="FM284" s="237"/>
      <c r="FN284" s="237"/>
      <c r="FO284" s="237"/>
      <c r="FP284" s="237"/>
      <c r="FQ284" s="237"/>
      <c r="FR284" s="237"/>
    </row>
    <row r="285" spans="2:174" s="213" customFormat="1" ht="13" hidden="1" customHeight="1" x14ac:dyDescent="0.3">
      <c r="B285" s="341" t="s">
        <v>285</v>
      </c>
      <c r="C285" s="342" t="s">
        <v>12</v>
      </c>
      <c r="D285" s="342" t="s">
        <v>13</v>
      </c>
      <c r="E285" s="342" t="s">
        <v>14</v>
      </c>
      <c r="F285" s="342" t="s">
        <v>15</v>
      </c>
      <c r="G285" s="342" t="s">
        <v>16</v>
      </c>
      <c r="H285" s="342" t="s">
        <v>17</v>
      </c>
      <c r="I285" s="342" t="s">
        <v>18</v>
      </c>
      <c r="J285" s="342" t="s">
        <v>19</v>
      </c>
      <c r="K285" s="342" t="s">
        <v>20</v>
      </c>
      <c r="L285" s="342" t="s">
        <v>21</v>
      </c>
      <c r="FC285" s="237"/>
      <c r="FD285" s="237"/>
      <c r="FE285" s="237"/>
      <c r="FF285" s="237"/>
      <c r="FG285" s="237"/>
      <c r="FH285" s="237"/>
      <c r="FI285" s="237"/>
      <c r="FJ285" s="237"/>
      <c r="FK285" s="237"/>
      <c r="FL285" s="237"/>
      <c r="FM285" s="237"/>
      <c r="FN285" s="237"/>
      <c r="FO285" s="237"/>
      <c r="FP285" s="237"/>
      <c r="FQ285" s="237"/>
      <c r="FR285" s="237"/>
    </row>
    <row r="286" spans="2:174" s="213" customFormat="1" ht="12.55" hidden="1" customHeight="1" x14ac:dyDescent="0.3">
      <c r="B286" s="343">
        <v>1990</v>
      </c>
      <c r="C286" s="344">
        <v>1.1900000000000001E-2</v>
      </c>
      <c r="D286" s="344">
        <v>3.15E-2</v>
      </c>
      <c r="E286" s="344">
        <v>4.7442000000000002</v>
      </c>
      <c r="F286" s="344">
        <v>1.38E-2</v>
      </c>
      <c r="G286" s="344">
        <v>1.2999999999999999E-2</v>
      </c>
      <c r="H286" s="344">
        <v>0.22739999999999999</v>
      </c>
      <c r="I286" s="344"/>
      <c r="J286" s="344"/>
      <c r="K286" s="344">
        <v>2.9700000000000001E-2</v>
      </c>
      <c r="L286" s="344">
        <v>5.8999999999999999E-3</v>
      </c>
      <c r="FC286" s="237"/>
      <c r="FD286" s="237"/>
      <c r="FE286" s="237"/>
      <c r="FF286" s="237"/>
      <c r="FG286" s="237"/>
      <c r="FH286" s="237"/>
      <c r="FI286" s="237"/>
      <c r="FJ286" s="237"/>
      <c r="FK286" s="237"/>
      <c r="FL286" s="237"/>
      <c r="FM286" s="237"/>
      <c r="FN286" s="237"/>
      <c r="FO286" s="237"/>
      <c r="FP286" s="237"/>
      <c r="FQ286" s="237"/>
      <c r="FR286" s="237"/>
    </row>
    <row r="287" spans="2:174" s="213" customFormat="1" ht="12.55" hidden="1" customHeight="1" x14ac:dyDescent="0.3">
      <c r="B287" s="343">
        <v>1995</v>
      </c>
      <c r="C287" s="344">
        <v>1.1900000000000001E-2</v>
      </c>
      <c r="D287" s="344">
        <v>3.15E-2</v>
      </c>
      <c r="E287" s="344">
        <v>4.7442000000000002</v>
      </c>
      <c r="F287" s="344">
        <v>1.38E-2</v>
      </c>
      <c r="G287" s="344">
        <v>1.2999999999999999E-2</v>
      </c>
      <c r="H287" s="344">
        <v>0.22739999999999999</v>
      </c>
      <c r="I287" s="344"/>
      <c r="J287" s="344"/>
      <c r="K287" s="344">
        <v>2.9700000000000001E-2</v>
      </c>
      <c r="L287" s="344">
        <v>5.8999999999999999E-3</v>
      </c>
      <c r="FC287" s="237"/>
      <c r="FD287" s="237"/>
      <c r="FE287" s="237"/>
      <c r="FF287" s="237"/>
      <c r="FG287" s="237"/>
      <c r="FH287" s="237"/>
      <c r="FI287" s="237"/>
      <c r="FJ287" s="237"/>
      <c r="FK287" s="237"/>
      <c r="FL287" s="237"/>
      <c r="FM287" s="237"/>
      <c r="FN287" s="237"/>
      <c r="FO287" s="237"/>
      <c r="FP287" s="237"/>
      <c r="FQ287" s="237"/>
      <c r="FR287" s="237"/>
    </row>
    <row r="288" spans="2:174" s="213" customFormat="1" ht="12.55" hidden="1" customHeight="1" x14ac:dyDescent="0.3">
      <c r="B288" s="343">
        <v>2000</v>
      </c>
      <c r="C288" s="344">
        <v>1.1900000000000001E-2</v>
      </c>
      <c r="D288" s="344">
        <v>3.15E-2</v>
      </c>
      <c r="E288" s="344">
        <v>4.7442000000000002</v>
      </c>
      <c r="F288" s="344">
        <v>1.38E-2</v>
      </c>
      <c r="G288" s="344">
        <v>1.2999999999999999E-2</v>
      </c>
      <c r="H288" s="344">
        <v>0.22739999999999999</v>
      </c>
      <c r="I288" s="344"/>
      <c r="J288" s="344"/>
      <c r="K288" s="344">
        <v>2.9700000000000001E-2</v>
      </c>
      <c r="L288" s="344">
        <v>5.8999999999999999E-3</v>
      </c>
      <c r="FC288" s="237"/>
      <c r="FD288" s="237"/>
      <c r="FE288" s="237"/>
      <c r="FF288" s="237"/>
      <c r="FG288" s="237"/>
      <c r="FH288" s="237"/>
      <c r="FI288" s="237"/>
      <c r="FJ288" s="237"/>
      <c r="FK288" s="237"/>
      <c r="FL288" s="237"/>
      <c r="FM288" s="237"/>
      <c r="FN288" s="237"/>
      <c r="FO288" s="237"/>
      <c r="FP288" s="237"/>
      <c r="FQ288" s="237"/>
      <c r="FR288" s="237"/>
    </row>
    <row r="289" spans="2:174" s="213" customFormat="1" ht="12.55" hidden="1" customHeight="1" x14ac:dyDescent="0.3">
      <c r="B289" s="343">
        <v>2005</v>
      </c>
      <c r="C289" s="344">
        <v>1.1900000000000001E-2</v>
      </c>
      <c r="D289" s="344">
        <v>3.15E-2</v>
      </c>
      <c r="E289" s="344">
        <v>4.7442000000000002</v>
      </c>
      <c r="F289" s="344">
        <v>1.38E-2</v>
      </c>
      <c r="G289" s="344">
        <v>1.2999999999999999E-2</v>
      </c>
      <c r="H289" s="344">
        <v>0.22739999999999999</v>
      </c>
      <c r="I289" s="344"/>
      <c r="J289" s="344"/>
      <c r="K289" s="344">
        <v>2.9700000000000001E-2</v>
      </c>
      <c r="L289" s="344">
        <v>5.8999999999999999E-3</v>
      </c>
      <c r="FC289" s="237"/>
      <c r="FD289" s="237"/>
      <c r="FE289" s="237"/>
      <c r="FF289" s="237"/>
      <c r="FG289" s="237"/>
      <c r="FH289" s="237"/>
      <c r="FI289" s="237"/>
      <c r="FJ289" s="237"/>
      <c r="FK289" s="237"/>
      <c r="FL289" s="237"/>
      <c r="FM289" s="237"/>
      <c r="FN289" s="237"/>
      <c r="FO289" s="237"/>
      <c r="FP289" s="237"/>
      <c r="FQ289" s="237"/>
      <c r="FR289" s="237"/>
    </row>
    <row r="290" spans="2:174" s="213" customFormat="1" ht="13" hidden="1" customHeight="1" x14ac:dyDescent="0.3">
      <c r="B290" s="345">
        <v>2010</v>
      </c>
      <c r="C290" s="346">
        <v>1.1900000000000001E-2</v>
      </c>
      <c r="D290" s="346">
        <v>3.15E-2</v>
      </c>
      <c r="E290" s="346">
        <v>4.7442000000000002</v>
      </c>
      <c r="F290" s="346">
        <v>1.38E-2</v>
      </c>
      <c r="G290" s="346">
        <v>1.2999999999999999E-2</v>
      </c>
      <c r="H290" s="346">
        <v>0.22739999999999999</v>
      </c>
      <c r="I290" s="346"/>
      <c r="J290" s="346"/>
      <c r="K290" s="346">
        <v>2.9700000000000001E-2</v>
      </c>
      <c r="L290" s="346">
        <v>5.8999999999999999E-3</v>
      </c>
      <c r="FC290" s="237"/>
      <c r="FD290" s="237"/>
      <c r="FE290" s="237"/>
      <c r="FF290" s="237"/>
      <c r="FG290" s="237"/>
      <c r="FH290" s="237"/>
      <c r="FI290" s="237"/>
      <c r="FJ290" s="237"/>
      <c r="FK290" s="237"/>
      <c r="FL290" s="237"/>
      <c r="FM290" s="237"/>
      <c r="FN290" s="237"/>
      <c r="FO290" s="237"/>
      <c r="FP290" s="237"/>
      <c r="FQ290" s="237"/>
      <c r="FR290" s="237"/>
    </row>
    <row r="291" spans="2:174" s="213" customFormat="1" ht="12.55" hidden="1" customHeight="1" x14ac:dyDescent="0.3">
      <c r="B291" s="343">
        <v>2015</v>
      </c>
      <c r="C291" s="344">
        <v>1.14E-2</v>
      </c>
      <c r="D291" s="344">
        <v>3.0099999999999998E-2</v>
      </c>
      <c r="E291" s="344">
        <v>4.532</v>
      </c>
      <c r="F291" s="344">
        <v>8.0999999999999996E-3</v>
      </c>
      <c r="G291" s="344">
        <v>1.24E-2</v>
      </c>
      <c r="H291" s="344">
        <v>0.1086</v>
      </c>
      <c r="I291" s="344"/>
      <c r="J291" s="344"/>
      <c r="K291" s="344">
        <v>2.8400000000000002E-2</v>
      </c>
      <c r="L291" s="344">
        <v>5.5999999999999999E-3</v>
      </c>
      <c r="FC291" s="237"/>
      <c r="FD291" s="237"/>
      <c r="FE291" s="237"/>
      <c r="FF291" s="237"/>
      <c r="FG291" s="237"/>
      <c r="FH291" s="237"/>
      <c r="FI291" s="237"/>
      <c r="FJ291" s="237"/>
      <c r="FK291" s="237"/>
      <c r="FL291" s="237"/>
      <c r="FM291" s="237"/>
      <c r="FN291" s="237"/>
      <c r="FO291" s="237"/>
      <c r="FP291" s="237"/>
      <c r="FQ291" s="237"/>
      <c r="FR291" s="237"/>
    </row>
    <row r="292" spans="2:174" s="213" customFormat="1" ht="12.55" hidden="1" customHeight="1" x14ac:dyDescent="0.3">
      <c r="B292" s="347">
        <v>2020</v>
      </c>
      <c r="C292" s="348">
        <v>1.0800000000000001E-2</v>
      </c>
      <c r="D292" s="348">
        <v>2.86E-2</v>
      </c>
      <c r="E292" s="348">
        <v>4.3053999999999997</v>
      </c>
      <c r="F292" s="348">
        <v>7.7000000000000002E-3</v>
      </c>
      <c r="G292" s="348">
        <v>1.18E-2</v>
      </c>
      <c r="H292" s="348">
        <v>2.06E-2</v>
      </c>
      <c r="I292" s="348"/>
      <c r="J292" s="348"/>
      <c r="K292" s="348">
        <v>2.7E-2</v>
      </c>
      <c r="L292" s="348">
        <v>5.4000000000000003E-3</v>
      </c>
      <c r="FC292" s="237"/>
      <c r="FD292" s="237"/>
      <c r="FE292" s="237"/>
      <c r="FF292" s="237"/>
      <c r="FG292" s="237"/>
      <c r="FH292" s="237"/>
      <c r="FI292" s="237"/>
      <c r="FJ292" s="237"/>
      <c r="FK292" s="237"/>
      <c r="FL292" s="237"/>
      <c r="FM292" s="237"/>
      <c r="FN292" s="237"/>
      <c r="FO292" s="237"/>
      <c r="FP292" s="237"/>
      <c r="FQ292" s="237"/>
      <c r="FR292" s="237"/>
    </row>
    <row r="293" spans="2:174" s="213" customFormat="1" ht="12.55" hidden="1" customHeight="1" x14ac:dyDescent="0.3">
      <c r="C293" s="337"/>
      <c r="D293" s="337"/>
      <c r="E293" s="337"/>
      <c r="F293" s="337"/>
      <c r="G293" s="337"/>
      <c r="H293" s="337"/>
      <c r="I293" s="336"/>
      <c r="J293" s="336"/>
      <c r="K293" s="337"/>
      <c r="L293" s="337"/>
      <c r="FC293" s="237"/>
      <c r="FD293" s="237"/>
      <c r="FE293" s="237"/>
      <c r="FF293" s="237"/>
      <c r="FG293" s="237"/>
      <c r="FH293" s="237"/>
      <c r="FI293" s="237"/>
      <c r="FJ293" s="237"/>
      <c r="FK293" s="237"/>
      <c r="FL293" s="237"/>
      <c r="FM293" s="237"/>
      <c r="FN293" s="237"/>
      <c r="FO293" s="237"/>
      <c r="FP293" s="237"/>
      <c r="FQ293" s="237"/>
      <c r="FR293" s="237"/>
    </row>
    <row r="294" spans="2:174" s="213" customFormat="1" ht="13" hidden="1" customHeight="1" x14ac:dyDescent="0.3">
      <c r="B294" s="235" t="s">
        <v>149</v>
      </c>
      <c r="C294" s="336"/>
      <c r="D294" s="336"/>
      <c r="E294" s="336"/>
      <c r="F294" s="336"/>
      <c r="G294" s="336"/>
      <c r="H294" s="336"/>
      <c r="I294" s="336"/>
      <c r="J294" s="336"/>
      <c r="K294" s="337"/>
      <c r="L294" s="337"/>
      <c r="FC294" s="237"/>
      <c r="FD294" s="237"/>
      <c r="FE294" s="237"/>
      <c r="FF294" s="237"/>
      <c r="FG294" s="237"/>
      <c r="FH294" s="237"/>
      <c r="FI294" s="237"/>
      <c r="FJ294" s="237"/>
      <c r="FK294" s="237"/>
      <c r="FL294" s="237"/>
      <c r="FM294" s="237"/>
      <c r="FN294" s="237"/>
      <c r="FO294" s="237"/>
      <c r="FP294" s="237"/>
      <c r="FQ294" s="237"/>
      <c r="FR294" s="237"/>
    </row>
    <row r="295" spans="2:174" s="213" customFormat="1" ht="12.55" hidden="1" customHeight="1" x14ac:dyDescent="0.3">
      <c r="B295" s="237"/>
      <c r="C295" s="336">
        <v>3.0300000000000001E-3</v>
      </c>
      <c r="D295" s="336">
        <v>1.8200000000000001E-2</v>
      </c>
      <c r="E295" s="336">
        <v>3.5190000000000001</v>
      </c>
      <c r="F295" s="336">
        <v>0.30099999999999999</v>
      </c>
      <c r="G295" s="336">
        <v>8.4400000000000003E-2</v>
      </c>
      <c r="H295" s="336">
        <v>0.94499999999999995</v>
      </c>
      <c r="I295" s="336"/>
      <c r="J295" s="336"/>
      <c r="K295" s="337">
        <v>3.5200000000000002E-2</v>
      </c>
      <c r="L295" s="337">
        <v>7.0600000000000003E-3</v>
      </c>
      <c r="FC295" s="237"/>
      <c r="FD295" s="237"/>
      <c r="FE295" s="237"/>
      <c r="FF295" s="237"/>
      <c r="FG295" s="237"/>
      <c r="FH295" s="237"/>
      <c r="FI295" s="237"/>
      <c r="FJ295" s="237"/>
      <c r="FK295" s="237"/>
      <c r="FL295" s="237"/>
      <c r="FM295" s="237"/>
      <c r="FN295" s="237"/>
      <c r="FO295" s="237"/>
      <c r="FP295" s="237"/>
      <c r="FQ295" s="237"/>
      <c r="FR295" s="237"/>
    </row>
    <row r="296" spans="2:174" s="213" customFormat="1" ht="12.55" hidden="1" customHeight="1" x14ac:dyDescent="0.3">
      <c r="C296" s="338">
        <v>3.0300000000000001E-3</v>
      </c>
      <c r="D296" s="338">
        <v>1.8200000000000001E-2</v>
      </c>
      <c r="E296" s="338">
        <v>3.5190000000000001</v>
      </c>
      <c r="F296" s="338">
        <v>0.30099999999999999</v>
      </c>
      <c r="G296" s="338">
        <v>8.4400000000000003E-2</v>
      </c>
      <c r="H296" s="339">
        <v>0.94499999999999995</v>
      </c>
      <c r="I296" s="336"/>
      <c r="J296" s="336"/>
      <c r="K296" s="339">
        <v>3.5200000000000002E-2</v>
      </c>
      <c r="L296" s="339">
        <v>7.0600000000000003E-3</v>
      </c>
      <c r="M296" s="213" t="s">
        <v>283</v>
      </c>
      <c r="FC296" s="237"/>
      <c r="FD296" s="237"/>
      <c r="FE296" s="237"/>
      <c r="FF296" s="237"/>
      <c r="FG296" s="237"/>
      <c r="FH296" s="237"/>
      <c r="FI296" s="237"/>
      <c r="FJ296" s="237"/>
      <c r="FK296" s="237"/>
      <c r="FL296" s="237"/>
      <c r="FM296" s="237"/>
      <c r="FN296" s="237"/>
      <c r="FO296" s="237"/>
      <c r="FP296" s="237"/>
      <c r="FQ296" s="237"/>
      <c r="FR296" s="237"/>
    </row>
    <row r="297" spans="2:174" s="213" customFormat="1" ht="12.55" hidden="1" customHeight="1" x14ac:dyDescent="0.3">
      <c r="C297" s="340">
        <v>2.8E-3</v>
      </c>
      <c r="D297" s="340">
        <v>1.66E-2</v>
      </c>
      <c r="E297" s="340">
        <v>2.7341000000000002</v>
      </c>
      <c r="F297" s="340">
        <v>0.17</v>
      </c>
      <c r="G297" s="340">
        <v>7.0099999999999996E-2</v>
      </c>
      <c r="H297" s="340">
        <v>0.43359999999999999</v>
      </c>
      <c r="I297" s="336"/>
      <c r="J297" s="336"/>
      <c r="K297" s="340">
        <v>3.2199999999999999E-2</v>
      </c>
      <c r="L297" s="340">
        <v>6.4000000000000003E-3</v>
      </c>
      <c r="M297" s="237" t="s">
        <v>284</v>
      </c>
      <c r="FC297" s="237"/>
      <c r="FD297" s="237"/>
      <c r="FE297" s="237"/>
      <c r="FF297" s="237"/>
      <c r="FG297" s="237"/>
      <c r="FH297" s="237"/>
      <c r="FI297" s="237"/>
      <c r="FJ297" s="237"/>
      <c r="FK297" s="237"/>
      <c r="FL297" s="237"/>
      <c r="FM297" s="237"/>
      <c r="FN297" s="237"/>
      <c r="FO297" s="237"/>
      <c r="FP297" s="237"/>
      <c r="FQ297" s="237"/>
      <c r="FR297" s="237"/>
    </row>
    <row r="298" spans="2:174" s="213" customFormat="1" ht="12.55" hidden="1" customHeight="1" x14ac:dyDescent="0.3">
      <c r="C298" s="336">
        <v>2.8E-3</v>
      </c>
      <c r="D298" s="336">
        <v>1.66E-2</v>
      </c>
      <c r="E298" s="336">
        <v>2.7341000000000002</v>
      </c>
      <c r="F298" s="336">
        <v>0.17</v>
      </c>
      <c r="G298" s="336">
        <v>7.0099999999999996E-2</v>
      </c>
      <c r="H298" s="336">
        <v>0.43359999999999999</v>
      </c>
      <c r="I298" s="336"/>
      <c r="J298" s="336"/>
      <c r="K298" s="336">
        <v>3.2199999999999999E-2</v>
      </c>
      <c r="L298" s="336">
        <v>6.4000000000000003E-3</v>
      </c>
      <c r="FC298" s="237"/>
      <c r="FD298" s="237"/>
      <c r="FE298" s="237"/>
      <c r="FF298" s="237"/>
      <c r="FG298" s="237"/>
      <c r="FH298" s="237"/>
      <c r="FI298" s="237"/>
      <c r="FJ298" s="237"/>
      <c r="FK298" s="237"/>
      <c r="FL298" s="237"/>
      <c r="FM298" s="237"/>
      <c r="FN298" s="237"/>
      <c r="FO298" s="237"/>
      <c r="FP298" s="237"/>
      <c r="FQ298" s="237"/>
      <c r="FR298" s="237"/>
    </row>
    <row r="299" spans="2:174" s="213" customFormat="1" ht="13" hidden="1" customHeight="1" x14ac:dyDescent="0.3">
      <c r="B299" s="341" t="s">
        <v>285</v>
      </c>
      <c r="C299" s="342" t="s">
        <v>12</v>
      </c>
      <c r="D299" s="342" t="s">
        <v>13</v>
      </c>
      <c r="E299" s="342" t="s">
        <v>14</v>
      </c>
      <c r="F299" s="342" t="s">
        <v>15</v>
      </c>
      <c r="G299" s="342" t="s">
        <v>16</v>
      </c>
      <c r="H299" s="342" t="s">
        <v>17</v>
      </c>
      <c r="I299" s="342" t="s">
        <v>18</v>
      </c>
      <c r="J299" s="342" t="s">
        <v>19</v>
      </c>
      <c r="K299" s="342" t="s">
        <v>20</v>
      </c>
      <c r="L299" s="342" t="s">
        <v>21</v>
      </c>
      <c r="FC299" s="237"/>
      <c r="FD299" s="237"/>
      <c r="FE299" s="237"/>
      <c r="FF299" s="237"/>
      <c r="FG299" s="237"/>
      <c r="FH299" s="237"/>
      <c r="FI299" s="237"/>
      <c r="FJ299" s="237"/>
      <c r="FK299" s="237"/>
      <c r="FL299" s="237"/>
      <c r="FM299" s="237"/>
      <c r="FN299" s="237"/>
      <c r="FO299" s="237"/>
      <c r="FP299" s="237"/>
      <c r="FQ299" s="237"/>
      <c r="FR299" s="237"/>
    </row>
    <row r="300" spans="2:174" s="213" customFormat="1" ht="12.55" hidden="1" customHeight="1" x14ac:dyDescent="0.3">
      <c r="B300" s="343">
        <v>1990</v>
      </c>
      <c r="C300" s="344">
        <v>3.0000000000000001E-3</v>
      </c>
      <c r="D300" s="344">
        <v>1.8100000000000002E-2</v>
      </c>
      <c r="E300" s="344">
        <v>2.9759000000000002</v>
      </c>
      <c r="F300" s="344">
        <v>0.30109999999999998</v>
      </c>
      <c r="G300" s="344">
        <v>7.6300000000000007E-2</v>
      </c>
      <c r="H300" s="344">
        <v>0.94379999999999997</v>
      </c>
      <c r="I300" s="344"/>
      <c r="J300" s="344"/>
      <c r="K300" s="344">
        <v>3.5099999999999999E-2</v>
      </c>
      <c r="L300" s="344">
        <v>7.0000000000000001E-3</v>
      </c>
      <c r="FC300" s="237"/>
      <c r="FD300" s="237"/>
      <c r="FE300" s="237"/>
      <c r="FF300" s="237"/>
      <c r="FG300" s="237"/>
      <c r="FH300" s="237"/>
      <c r="FI300" s="237"/>
      <c r="FJ300" s="237"/>
      <c r="FK300" s="237"/>
      <c r="FL300" s="237"/>
      <c r="FM300" s="237"/>
      <c r="FN300" s="237"/>
      <c r="FO300" s="237"/>
      <c r="FP300" s="237"/>
      <c r="FQ300" s="237"/>
      <c r="FR300" s="237"/>
    </row>
    <row r="301" spans="2:174" s="213" customFormat="1" ht="12.55" hidden="1" customHeight="1" x14ac:dyDescent="0.3">
      <c r="B301" s="343">
        <v>1995</v>
      </c>
      <c r="C301" s="344">
        <v>3.0000000000000001E-3</v>
      </c>
      <c r="D301" s="344">
        <v>1.8100000000000002E-2</v>
      </c>
      <c r="E301" s="344">
        <v>2.9759000000000002</v>
      </c>
      <c r="F301" s="344">
        <v>0.30109999999999998</v>
      </c>
      <c r="G301" s="344">
        <v>7.6300000000000007E-2</v>
      </c>
      <c r="H301" s="344">
        <v>0.94379999999999997</v>
      </c>
      <c r="I301" s="344"/>
      <c r="J301" s="344"/>
      <c r="K301" s="344">
        <v>3.5099999999999999E-2</v>
      </c>
      <c r="L301" s="344">
        <v>7.0000000000000001E-3</v>
      </c>
      <c r="FC301" s="237"/>
      <c r="FD301" s="237"/>
      <c r="FE301" s="237"/>
      <c r="FF301" s="237"/>
      <c r="FG301" s="237"/>
      <c r="FH301" s="237"/>
      <c r="FI301" s="237"/>
      <c r="FJ301" s="237"/>
      <c r="FK301" s="237"/>
      <c r="FL301" s="237"/>
      <c r="FM301" s="237"/>
      <c r="FN301" s="237"/>
      <c r="FO301" s="237"/>
      <c r="FP301" s="237"/>
      <c r="FQ301" s="237"/>
      <c r="FR301" s="237"/>
    </row>
    <row r="302" spans="2:174" s="213" customFormat="1" ht="12.55" hidden="1" customHeight="1" x14ac:dyDescent="0.3">
      <c r="B302" s="343">
        <v>2000</v>
      </c>
      <c r="C302" s="344">
        <v>3.0000000000000001E-3</v>
      </c>
      <c r="D302" s="344">
        <v>1.8100000000000002E-2</v>
      </c>
      <c r="E302" s="344">
        <v>2.9759000000000002</v>
      </c>
      <c r="F302" s="344">
        <v>0.30109999999999998</v>
      </c>
      <c r="G302" s="344">
        <v>7.6300000000000007E-2</v>
      </c>
      <c r="H302" s="344">
        <v>0.94379999999999997</v>
      </c>
      <c r="I302" s="344"/>
      <c r="J302" s="344"/>
      <c r="K302" s="344">
        <v>3.5099999999999999E-2</v>
      </c>
      <c r="L302" s="344">
        <v>7.0000000000000001E-3</v>
      </c>
      <c r="FC302" s="237"/>
      <c r="FD302" s="237"/>
      <c r="FE302" s="237"/>
      <c r="FF302" s="237"/>
      <c r="FG302" s="237"/>
      <c r="FH302" s="237"/>
      <c r="FI302" s="237"/>
      <c r="FJ302" s="237"/>
      <c r="FK302" s="237"/>
      <c r="FL302" s="237"/>
      <c r="FM302" s="237"/>
      <c r="FN302" s="237"/>
      <c r="FO302" s="237"/>
      <c r="FP302" s="237"/>
      <c r="FQ302" s="237"/>
      <c r="FR302" s="237"/>
    </row>
    <row r="303" spans="2:174" s="213" customFormat="1" ht="12.55" hidden="1" customHeight="1" x14ac:dyDescent="0.3">
      <c r="B303" s="343">
        <v>2005</v>
      </c>
      <c r="C303" s="344">
        <v>3.0000000000000001E-3</v>
      </c>
      <c r="D303" s="344">
        <v>1.8100000000000002E-2</v>
      </c>
      <c r="E303" s="344">
        <v>2.9759000000000002</v>
      </c>
      <c r="F303" s="344">
        <v>0.30109999999999998</v>
      </c>
      <c r="G303" s="344">
        <v>7.6300000000000007E-2</v>
      </c>
      <c r="H303" s="344">
        <v>0.94379999999999997</v>
      </c>
      <c r="I303" s="344"/>
      <c r="J303" s="344"/>
      <c r="K303" s="344">
        <v>3.5099999999999999E-2</v>
      </c>
      <c r="L303" s="344">
        <v>7.0000000000000001E-3</v>
      </c>
      <c r="FC303" s="237"/>
      <c r="FD303" s="237"/>
      <c r="FE303" s="237"/>
      <c r="FF303" s="237"/>
      <c r="FG303" s="237"/>
      <c r="FH303" s="237"/>
      <c r="FI303" s="237"/>
      <c r="FJ303" s="237"/>
      <c r="FK303" s="237"/>
      <c r="FL303" s="237"/>
      <c r="FM303" s="237"/>
      <c r="FN303" s="237"/>
      <c r="FO303" s="237"/>
      <c r="FP303" s="237"/>
      <c r="FQ303" s="237"/>
      <c r="FR303" s="237"/>
    </row>
    <row r="304" spans="2:174" s="213" customFormat="1" ht="13" hidden="1" customHeight="1" x14ac:dyDescent="0.3">
      <c r="B304" s="345">
        <v>2010</v>
      </c>
      <c r="C304" s="346">
        <v>3.0000000000000001E-3</v>
      </c>
      <c r="D304" s="346">
        <v>1.8100000000000002E-2</v>
      </c>
      <c r="E304" s="346">
        <v>2.9759000000000002</v>
      </c>
      <c r="F304" s="346">
        <v>0.30109999999999998</v>
      </c>
      <c r="G304" s="346">
        <v>7.6300000000000007E-2</v>
      </c>
      <c r="H304" s="346">
        <v>0.94379999999999997</v>
      </c>
      <c r="I304" s="346"/>
      <c r="J304" s="346"/>
      <c r="K304" s="346">
        <v>3.5099999999999999E-2</v>
      </c>
      <c r="L304" s="346">
        <v>7.0000000000000001E-3</v>
      </c>
      <c r="FC304" s="237"/>
      <c r="FD304" s="237"/>
      <c r="FE304" s="237"/>
      <c r="FF304" s="237"/>
      <c r="FG304" s="237"/>
      <c r="FH304" s="237"/>
      <c r="FI304" s="237"/>
      <c r="FJ304" s="237"/>
      <c r="FK304" s="237"/>
      <c r="FL304" s="237"/>
      <c r="FM304" s="237"/>
      <c r="FN304" s="237"/>
      <c r="FO304" s="237"/>
      <c r="FP304" s="237"/>
      <c r="FQ304" s="237"/>
      <c r="FR304" s="237"/>
    </row>
    <row r="305" spans="2:174" s="213" customFormat="1" ht="12.55" hidden="1" customHeight="1" x14ac:dyDescent="0.3">
      <c r="B305" s="343">
        <v>2015</v>
      </c>
      <c r="C305" s="344">
        <v>2.8E-3</v>
      </c>
      <c r="D305" s="344">
        <v>1.66E-2</v>
      </c>
      <c r="E305" s="344">
        <v>2.7341000000000002</v>
      </c>
      <c r="F305" s="344">
        <v>0.17</v>
      </c>
      <c r="G305" s="344">
        <v>7.0099999999999996E-2</v>
      </c>
      <c r="H305" s="344">
        <v>0.43359999999999999</v>
      </c>
      <c r="I305" s="344"/>
      <c r="J305" s="344"/>
      <c r="K305" s="344">
        <v>3.2199999999999999E-2</v>
      </c>
      <c r="L305" s="344">
        <v>6.4000000000000003E-3</v>
      </c>
      <c r="FC305" s="237"/>
      <c r="FD305" s="237"/>
      <c r="FE305" s="237"/>
      <c r="FF305" s="237"/>
      <c r="FG305" s="237"/>
      <c r="FH305" s="237"/>
      <c r="FI305" s="237"/>
      <c r="FJ305" s="237"/>
      <c r="FK305" s="237"/>
      <c r="FL305" s="237"/>
      <c r="FM305" s="237"/>
      <c r="FN305" s="237"/>
      <c r="FO305" s="237"/>
      <c r="FP305" s="237"/>
      <c r="FQ305" s="237"/>
      <c r="FR305" s="237"/>
    </row>
    <row r="306" spans="2:174" s="213" customFormat="1" ht="12.55" hidden="1" customHeight="1" x14ac:dyDescent="0.3">
      <c r="B306" s="347">
        <v>2020</v>
      </c>
      <c r="C306" s="348">
        <v>2.5999999999999999E-3</v>
      </c>
      <c r="D306" s="348">
        <v>1.5699999999999999E-2</v>
      </c>
      <c r="E306" s="348">
        <v>2.5733000000000001</v>
      </c>
      <c r="F306" s="348">
        <v>0.16</v>
      </c>
      <c r="G306" s="348">
        <v>6.6000000000000003E-2</v>
      </c>
      <c r="H306" s="348">
        <v>8.1600000000000006E-2</v>
      </c>
      <c r="I306" s="348"/>
      <c r="J306" s="348"/>
      <c r="K306" s="348">
        <v>3.04E-2</v>
      </c>
      <c r="L306" s="348">
        <v>6.1000000000000004E-3</v>
      </c>
      <c r="FC306" s="237"/>
      <c r="FD306" s="237"/>
      <c r="FE306" s="237"/>
      <c r="FF306" s="237"/>
      <c r="FG306" s="237"/>
      <c r="FH306" s="237"/>
      <c r="FI306" s="237"/>
      <c r="FJ306" s="237"/>
      <c r="FK306" s="237"/>
      <c r="FL306" s="237"/>
      <c r="FM306" s="237"/>
      <c r="FN306" s="237"/>
      <c r="FO306" s="237"/>
      <c r="FP306" s="237"/>
      <c r="FQ306" s="237"/>
      <c r="FR306" s="237"/>
    </row>
    <row r="307" spans="2:174" s="213" customFormat="1" ht="12.55" hidden="1" customHeight="1" x14ac:dyDescent="0.3">
      <c r="C307" s="337"/>
      <c r="D307" s="337"/>
      <c r="E307" s="337"/>
      <c r="F307" s="337"/>
      <c r="G307" s="337"/>
      <c r="H307" s="337"/>
      <c r="I307" s="336"/>
      <c r="J307" s="336"/>
      <c r="K307" s="337"/>
      <c r="L307" s="337"/>
      <c r="FC307" s="237"/>
      <c r="FD307" s="237"/>
      <c r="FE307" s="237"/>
      <c r="FF307" s="237"/>
      <c r="FG307" s="237"/>
      <c r="FH307" s="237"/>
      <c r="FI307" s="237"/>
      <c r="FJ307" s="237"/>
      <c r="FK307" s="237"/>
      <c r="FL307" s="237"/>
      <c r="FM307" s="237"/>
      <c r="FN307" s="237"/>
      <c r="FO307" s="237"/>
      <c r="FP307" s="237"/>
      <c r="FQ307" s="237"/>
      <c r="FR307" s="237"/>
    </row>
    <row r="308" spans="2:174" s="213" customFormat="1" ht="13" hidden="1" customHeight="1" x14ac:dyDescent="0.3">
      <c r="B308" s="235" t="s">
        <v>150</v>
      </c>
      <c r="C308" s="337"/>
      <c r="D308" s="337"/>
      <c r="E308" s="337"/>
      <c r="F308" s="337"/>
      <c r="G308" s="337"/>
      <c r="H308" s="336"/>
      <c r="I308" s="336"/>
      <c r="J308" s="336"/>
      <c r="K308" s="337"/>
      <c r="L308" s="337"/>
      <c r="FC308" s="237"/>
      <c r="FD308" s="237"/>
      <c r="FE308" s="237"/>
      <c r="FF308" s="237"/>
      <c r="FG308" s="237"/>
      <c r="FH308" s="237"/>
      <c r="FI308" s="237"/>
      <c r="FJ308" s="237"/>
      <c r="FK308" s="237"/>
      <c r="FL308" s="237"/>
      <c r="FM308" s="237"/>
      <c r="FN308" s="237"/>
      <c r="FO308" s="237"/>
      <c r="FP308" s="237"/>
      <c r="FQ308" s="237"/>
      <c r="FR308" s="237"/>
    </row>
    <row r="309" spans="2:174" s="213" customFormat="1" ht="12.55" hidden="1" customHeight="1" x14ac:dyDescent="0.3">
      <c r="B309" s="237"/>
      <c r="C309" s="336">
        <v>2.93E-2</v>
      </c>
      <c r="D309" s="336">
        <v>0.44</v>
      </c>
      <c r="E309" s="336">
        <v>0.83899999999999997</v>
      </c>
      <c r="F309" s="336">
        <v>3.8699999999999998E-2</v>
      </c>
      <c r="G309" s="336">
        <v>3.8699999999999998E-2</v>
      </c>
      <c r="H309" s="336">
        <v>5.6300000000000002E-4</v>
      </c>
      <c r="I309" s="336"/>
      <c r="J309" s="336"/>
      <c r="K309" s="337">
        <v>1.11E-2</v>
      </c>
      <c r="L309" s="337">
        <v>1.1000000000000001E-3</v>
      </c>
      <c r="FC309" s="237"/>
      <c r="FD309" s="237"/>
      <c r="FE309" s="237"/>
      <c r="FF309" s="237"/>
      <c r="FG309" s="237"/>
      <c r="FH309" s="237"/>
      <c r="FI309" s="237"/>
      <c r="FJ309" s="237"/>
      <c r="FK309" s="237"/>
      <c r="FL309" s="237"/>
      <c r="FM309" s="237"/>
      <c r="FN309" s="237"/>
      <c r="FO309" s="237"/>
      <c r="FP309" s="237"/>
      <c r="FQ309" s="237"/>
      <c r="FR309" s="237"/>
    </row>
    <row r="310" spans="2:174" s="213" customFormat="1" ht="12.55" hidden="1" customHeight="1" x14ac:dyDescent="0.3">
      <c r="C310" s="338">
        <v>2.93E-2</v>
      </c>
      <c r="D310" s="338">
        <v>0.44</v>
      </c>
      <c r="E310" s="338">
        <v>0.83899999999999997</v>
      </c>
      <c r="F310" s="338">
        <v>3.8699999999999998E-2</v>
      </c>
      <c r="G310" s="338">
        <v>3.8699999999999998E-2</v>
      </c>
      <c r="H310" s="339">
        <v>5.6300000000000002E-4</v>
      </c>
      <c r="I310" s="336"/>
      <c r="J310" s="336"/>
      <c r="K310" s="339">
        <v>1.11E-2</v>
      </c>
      <c r="L310" s="339">
        <v>1.1000000000000001E-3</v>
      </c>
      <c r="M310" s="213" t="s">
        <v>283</v>
      </c>
      <c r="FC310" s="237"/>
      <c r="FD310" s="237"/>
      <c r="FE310" s="237"/>
      <c r="FF310" s="237"/>
      <c r="FG310" s="237"/>
      <c r="FH310" s="237"/>
      <c r="FI310" s="237"/>
      <c r="FJ310" s="237"/>
      <c r="FK310" s="237"/>
      <c r="FL310" s="237"/>
      <c r="FM310" s="237"/>
      <c r="FN310" s="237"/>
      <c r="FO310" s="237"/>
      <c r="FP310" s="237"/>
      <c r="FQ310" s="237"/>
      <c r="FR310" s="237"/>
    </row>
    <row r="311" spans="2:174" s="213" customFormat="1" ht="12.55" hidden="1" customHeight="1" x14ac:dyDescent="0.3">
      <c r="C311" s="340">
        <v>3.04E-2</v>
      </c>
      <c r="D311" s="340">
        <v>0.45800000000000002</v>
      </c>
      <c r="E311" s="340">
        <v>0.82199999999999995</v>
      </c>
      <c r="F311" s="340">
        <v>4.0500000000000001E-2</v>
      </c>
      <c r="G311" s="340">
        <v>4.0500000000000001E-2</v>
      </c>
      <c r="H311" s="340">
        <v>0.1658</v>
      </c>
      <c r="I311" s="336"/>
      <c r="J311" s="336"/>
      <c r="K311" s="340">
        <v>1.0500000000000001E-2</v>
      </c>
      <c r="L311" s="340">
        <v>1E-3</v>
      </c>
      <c r="M311" s="237" t="s">
        <v>284</v>
      </c>
      <c r="FC311" s="237"/>
      <c r="FD311" s="237"/>
      <c r="FE311" s="237"/>
      <c r="FF311" s="237"/>
      <c r="FG311" s="237"/>
      <c r="FH311" s="237"/>
      <c r="FI311" s="237"/>
      <c r="FJ311" s="237"/>
      <c r="FK311" s="237"/>
      <c r="FL311" s="237"/>
      <c r="FM311" s="237"/>
      <c r="FN311" s="237"/>
      <c r="FO311" s="237"/>
      <c r="FP311" s="237"/>
      <c r="FQ311" s="237"/>
      <c r="FR311" s="237"/>
    </row>
    <row r="312" spans="2:174" s="213" customFormat="1" ht="12.55" hidden="1" customHeight="1" x14ac:dyDescent="0.3">
      <c r="C312" s="336">
        <v>3.04E-2</v>
      </c>
      <c r="D312" s="336">
        <v>0.45800000000000002</v>
      </c>
      <c r="E312" s="336">
        <v>0.82199999999999995</v>
      </c>
      <c r="F312" s="336">
        <v>4.0500000000000001E-2</v>
      </c>
      <c r="G312" s="336">
        <v>4.0500000000000001E-2</v>
      </c>
      <c r="H312" s="336">
        <v>0.1658</v>
      </c>
      <c r="I312" s="336"/>
      <c r="J312" s="336"/>
      <c r="K312" s="336">
        <v>1.0500000000000001E-2</v>
      </c>
      <c r="L312" s="336">
        <v>1E-3</v>
      </c>
      <c r="FC312" s="237"/>
      <c r="FD312" s="237"/>
      <c r="FE312" s="237"/>
      <c r="FF312" s="237"/>
      <c r="FG312" s="237"/>
      <c r="FH312" s="237"/>
      <c r="FI312" s="237"/>
      <c r="FJ312" s="237"/>
      <c r="FK312" s="237"/>
      <c r="FL312" s="237"/>
      <c r="FM312" s="237"/>
      <c r="FN312" s="237"/>
      <c r="FO312" s="237"/>
      <c r="FP312" s="237"/>
      <c r="FQ312" s="237"/>
      <c r="FR312" s="237"/>
    </row>
    <row r="313" spans="2:174" s="213" customFormat="1" ht="13" hidden="1" customHeight="1" x14ac:dyDescent="0.3">
      <c r="B313" s="341" t="s">
        <v>285</v>
      </c>
      <c r="C313" s="342" t="s">
        <v>12</v>
      </c>
      <c r="D313" s="342" t="s">
        <v>13</v>
      </c>
      <c r="E313" s="342" t="s">
        <v>14</v>
      </c>
      <c r="F313" s="342" t="s">
        <v>15</v>
      </c>
      <c r="G313" s="342" t="s">
        <v>16</v>
      </c>
      <c r="H313" s="342" t="s">
        <v>17</v>
      </c>
      <c r="I313" s="342" t="s">
        <v>18</v>
      </c>
      <c r="J313" s="342" t="s">
        <v>19</v>
      </c>
      <c r="K313" s="342" t="s">
        <v>20</v>
      </c>
      <c r="L313" s="342" t="s">
        <v>21</v>
      </c>
    </row>
    <row r="314" spans="2:174" s="213" customFormat="1" ht="12.55" hidden="1" customHeight="1" x14ac:dyDescent="0.3">
      <c r="B314" s="343">
        <v>1990</v>
      </c>
      <c r="C314" s="344">
        <v>2.9700000000000001E-2</v>
      </c>
      <c r="D314" s="344">
        <v>0.18260000000000001</v>
      </c>
      <c r="E314" s="344">
        <v>0.67979999999999996</v>
      </c>
      <c r="F314" s="344">
        <v>1.7999999999999999E-2</v>
      </c>
      <c r="G314" s="344">
        <v>1.7999999999999999E-2</v>
      </c>
      <c r="H314" s="344">
        <v>4.7999999999999996E-3</v>
      </c>
      <c r="I314" s="344"/>
      <c r="J314" s="344"/>
      <c r="K314" s="344">
        <v>1.2107599373423785E-2</v>
      </c>
      <c r="L314" s="344">
        <v>1.2107599373423785E-2</v>
      </c>
    </row>
    <row r="315" spans="2:174" s="213" customFormat="1" ht="12.55" hidden="1" customHeight="1" x14ac:dyDescent="0.3">
      <c r="B315" s="343">
        <v>1995</v>
      </c>
      <c r="C315" s="344">
        <v>2.8799999999999999E-2</v>
      </c>
      <c r="D315" s="344">
        <v>0.18260000000000001</v>
      </c>
      <c r="E315" s="344">
        <v>0.65849999999999997</v>
      </c>
      <c r="F315" s="344">
        <v>1.7399999999999999E-2</v>
      </c>
      <c r="G315" s="344">
        <v>1.7399999999999999E-2</v>
      </c>
      <c r="H315" s="344">
        <v>4.7999999999999996E-3</v>
      </c>
      <c r="I315" s="344"/>
      <c r="J315" s="344"/>
      <c r="K315" s="344">
        <v>1.1803005678494884E-2</v>
      </c>
      <c r="L315" s="344">
        <v>1.1803005678494884E-2</v>
      </c>
    </row>
    <row r="316" spans="2:174" s="213" customFormat="1" ht="12.55" hidden="1" customHeight="1" x14ac:dyDescent="0.3">
      <c r="B316" s="343">
        <v>2000</v>
      </c>
      <c r="C316" s="344">
        <v>2.7900000000000001E-2</v>
      </c>
      <c r="D316" s="344">
        <v>0.18260000000000001</v>
      </c>
      <c r="E316" s="344">
        <v>0.63859999999999995</v>
      </c>
      <c r="F316" s="344">
        <v>1.6899999999999998E-2</v>
      </c>
      <c r="G316" s="344">
        <v>1.6899999999999998E-2</v>
      </c>
      <c r="H316" s="344">
        <v>4.7999999999999996E-3</v>
      </c>
      <c r="I316" s="344"/>
      <c r="J316" s="344"/>
      <c r="K316" s="344">
        <v>1.1803005678494884E-2</v>
      </c>
      <c r="L316" s="344">
        <v>1.1803005678494884E-2</v>
      </c>
    </row>
    <row r="317" spans="2:174" s="213" customFormat="1" ht="12.55" hidden="1" customHeight="1" x14ac:dyDescent="0.3">
      <c r="B317" s="343">
        <v>2005</v>
      </c>
      <c r="C317" s="344">
        <v>2.1399999999999999E-2</v>
      </c>
      <c r="D317" s="344">
        <v>0.18260000000000001</v>
      </c>
      <c r="E317" s="344">
        <v>0.51790000000000003</v>
      </c>
      <c r="F317" s="344">
        <v>1.5299999999999999E-2</v>
      </c>
      <c r="G317" s="344">
        <v>1.5299999999999999E-2</v>
      </c>
      <c r="H317" s="344">
        <v>4.7999999999999996E-3</v>
      </c>
      <c r="I317" s="344"/>
      <c r="J317" s="344"/>
      <c r="K317" s="344">
        <v>1.1803005678494884E-2</v>
      </c>
      <c r="L317" s="344">
        <v>1.1803005678494884E-2</v>
      </c>
    </row>
    <row r="318" spans="2:174" s="213" customFormat="1" ht="13" hidden="1" customHeight="1" x14ac:dyDescent="0.3">
      <c r="B318" s="345">
        <v>2010</v>
      </c>
      <c r="C318" s="346">
        <v>3.2000000000000001E-2</v>
      </c>
      <c r="D318" s="346">
        <v>0.48209999999999997</v>
      </c>
      <c r="E318" s="346">
        <v>0.86529999999999996</v>
      </c>
      <c r="F318" s="346">
        <v>4.2599999999999999E-2</v>
      </c>
      <c r="G318" s="346">
        <v>4.2599999999999999E-2</v>
      </c>
      <c r="H318" s="346">
        <v>0.17449999999999999</v>
      </c>
      <c r="I318" s="346"/>
      <c r="J318" s="346"/>
      <c r="K318" s="346">
        <v>1.11E-2</v>
      </c>
      <c r="L318" s="346">
        <v>1.1000000000000001E-3</v>
      </c>
    </row>
    <row r="319" spans="2:174" s="213" customFormat="1" ht="12.55" hidden="1" customHeight="1" x14ac:dyDescent="0.3">
      <c r="B319" s="343">
        <v>2015</v>
      </c>
      <c r="C319" s="344">
        <v>3.04E-2</v>
      </c>
      <c r="D319" s="344">
        <v>0.45800000000000002</v>
      </c>
      <c r="E319" s="344">
        <v>0.82199999999999995</v>
      </c>
      <c r="F319" s="344">
        <v>4.0500000000000001E-2</v>
      </c>
      <c r="G319" s="344">
        <v>4.0500000000000001E-2</v>
      </c>
      <c r="H319" s="344">
        <v>0.1658</v>
      </c>
      <c r="I319" s="344"/>
      <c r="J319" s="344"/>
      <c r="K319" s="344">
        <v>1.0500000000000001E-2</v>
      </c>
      <c r="L319" s="344">
        <v>1E-3</v>
      </c>
    </row>
    <row r="320" spans="2:174" s="213" customFormat="1" ht="12.55" hidden="1" customHeight="1" x14ac:dyDescent="0.3">
      <c r="B320" s="347">
        <v>2020</v>
      </c>
      <c r="C320" s="348">
        <v>2.87E-2</v>
      </c>
      <c r="D320" s="348">
        <v>0.43259999999999998</v>
      </c>
      <c r="E320" s="348">
        <v>0.77639999999999998</v>
      </c>
      <c r="F320" s="348">
        <v>3.8199999999999998E-2</v>
      </c>
      <c r="G320" s="348">
        <v>3.8199999999999998E-2</v>
      </c>
      <c r="H320" s="348">
        <v>0.15659999999999999</v>
      </c>
      <c r="I320" s="348"/>
      <c r="J320" s="348"/>
      <c r="K320" s="348">
        <v>0.01</v>
      </c>
      <c r="L320" s="348">
        <v>1E-3</v>
      </c>
    </row>
    <row r="321" spans="2:13" s="213" customFormat="1" ht="12.55" hidden="1" customHeight="1" x14ac:dyDescent="0.3">
      <c r="C321" s="337"/>
      <c r="D321" s="337"/>
      <c r="E321" s="337"/>
      <c r="F321" s="337"/>
      <c r="G321" s="337"/>
      <c r="H321" s="337"/>
      <c r="I321" s="336"/>
      <c r="J321" s="336"/>
      <c r="K321" s="337"/>
      <c r="L321" s="337"/>
    </row>
    <row r="322" spans="2:13" s="213" customFormat="1" ht="13" hidden="1" customHeight="1" x14ac:dyDescent="0.3">
      <c r="B322" s="235" t="s">
        <v>151</v>
      </c>
      <c r="C322" s="337"/>
      <c r="D322" s="337"/>
      <c r="E322" s="337"/>
      <c r="F322" s="337"/>
      <c r="G322" s="337"/>
      <c r="H322" s="336"/>
      <c r="I322" s="336"/>
      <c r="J322" s="336"/>
      <c r="K322" s="337"/>
      <c r="L322" s="337"/>
    </row>
    <row r="323" spans="2:13" s="213" customFormat="1" ht="12.55" hidden="1" customHeight="1" x14ac:dyDescent="0.3">
      <c r="B323" s="237"/>
      <c r="C323" s="336">
        <v>1.0999999999999999E-2</v>
      </c>
      <c r="D323" s="336">
        <v>0.43</v>
      </c>
      <c r="E323" s="336">
        <v>0.34300000000000003</v>
      </c>
      <c r="F323" s="336">
        <v>3.85E-2</v>
      </c>
      <c r="G323" s="336">
        <v>3.85E-2</v>
      </c>
      <c r="H323" s="336">
        <v>1.4500000000000001E-2</v>
      </c>
      <c r="I323" s="336"/>
      <c r="J323" s="336"/>
      <c r="K323" s="337">
        <v>1.0999999999999999E-2</v>
      </c>
      <c r="L323" s="337">
        <v>1.1000000000000001E-3</v>
      </c>
    </row>
    <row r="324" spans="2:13" s="213" customFormat="1" ht="12.55" hidden="1" customHeight="1" x14ac:dyDescent="0.3">
      <c r="C324" s="338">
        <v>1.0999999999999999E-2</v>
      </c>
      <c r="D324" s="338">
        <v>0.43</v>
      </c>
      <c r="E324" s="338">
        <v>0.34300000000000003</v>
      </c>
      <c r="F324" s="338">
        <v>3.85E-2</v>
      </c>
      <c r="G324" s="339">
        <v>3.85E-2</v>
      </c>
      <c r="H324" s="339">
        <v>1.4500000000000001E-2</v>
      </c>
      <c r="I324" s="336"/>
      <c r="J324" s="336"/>
      <c r="K324" s="339">
        <v>1.0999999999999999E-2</v>
      </c>
      <c r="L324" s="339">
        <v>1.1000000000000001E-3</v>
      </c>
      <c r="M324" s="213" t="s">
        <v>283</v>
      </c>
    </row>
    <row r="325" spans="2:13" s="213" customFormat="1" ht="12.55" hidden="1" customHeight="1" x14ac:dyDescent="0.3">
      <c r="C325" s="340">
        <v>1.06E-2</v>
      </c>
      <c r="D325" s="340">
        <v>0.4143</v>
      </c>
      <c r="E325" s="340">
        <v>0.32079999999999997</v>
      </c>
      <c r="F325" s="340">
        <v>3.5900000000000001E-2</v>
      </c>
      <c r="G325" s="340">
        <v>3.5900000000000001E-2</v>
      </c>
      <c r="H325" s="340">
        <v>1.6E-2</v>
      </c>
      <c r="I325" s="336"/>
      <c r="J325" s="336"/>
      <c r="K325" s="340">
        <v>1.06E-2</v>
      </c>
      <c r="L325" s="340">
        <v>1E-3</v>
      </c>
      <c r="M325" s="237" t="s">
        <v>284</v>
      </c>
    </row>
    <row r="326" spans="2:13" s="213" customFormat="1" ht="12.55" hidden="1" customHeight="1" x14ac:dyDescent="0.3">
      <c r="C326" s="336">
        <v>1.06E-2</v>
      </c>
      <c r="D326" s="336">
        <v>0.4143</v>
      </c>
      <c r="E326" s="336">
        <v>0.32079999999999997</v>
      </c>
      <c r="F326" s="336">
        <v>3.5900000000000001E-2</v>
      </c>
      <c r="G326" s="336">
        <v>3.5900000000000001E-2</v>
      </c>
      <c r="H326" s="336">
        <v>1.6E-2</v>
      </c>
      <c r="I326" s="336"/>
      <c r="J326" s="336"/>
      <c r="K326" s="336">
        <v>1.06E-2</v>
      </c>
      <c r="L326" s="336">
        <v>1E-3</v>
      </c>
    </row>
    <row r="327" spans="2:13" s="213" customFormat="1" ht="13" hidden="1" customHeight="1" x14ac:dyDescent="0.3">
      <c r="B327" s="341" t="s">
        <v>285</v>
      </c>
      <c r="C327" s="342" t="s">
        <v>12</v>
      </c>
      <c r="D327" s="342" t="s">
        <v>13</v>
      </c>
      <c r="E327" s="342" t="s">
        <v>14</v>
      </c>
      <c r="F327" s="342" t="s">
        <v>15</v>
      </c>
      <c r="G327" s="342" t="s">
        <v>16</v>
      </c>
      <c r="H327" s="342" t="s">
        <v>17</v>
      </c>
      <c r="I327" s="342" t="s">
        <v>18</v>
      </c>
      <c r="J327" s="342" t="s">
        <v>19</v>
      </c>
      <c r="K327" s="342" t="s">
        <v>20</v>
      </c>
      <c r="L327" s="342" t="s">
        <v>21</v>
      </c>
    </row>
    <row r="328" spans="2:13" s="213" customFormat="1" ht="12.55" hidden="1" customHeight="1" x14ac:dyDescent="0.3">
      <c r="B328" s="343">
        <v>1990</v>
      </c>
      <c r="C328" s="344">
        <v>5.5E-2</v>
      </c>
      <c r="D328" s="344">
        <v>0.21290000000000001</v>
      </c>
      <c r="E328" s="344">
        <v>0.56820000000000004</v>
      </c>
      <c r="F328" s="344">
        <v>1.7600000000000001E-2</v>
      </c>
      <c r="G328" s="344">
        <v>1.7600000000000001E-2</v>
      </c>
      <c r="H328" s="344">
        <v>6.1999999999999998E-3</v>
      </c>
      <c r="I328" s="344"/>
      <c r="J328" s="344"/>
      <c r="K328" s="344">
        <v>4.6889430300713929E-2</v>
      </c>
      <c r="L328" s="344">
        <v>1.6510362781941523E-2</v>
      </c>
    </row>
    <row r="329" spans="2:13" s="213" customFormat="1" ht="12.55" hidden="1" customHeight="1" x14ac:dyDescent="0.3">
      <c r="B329" s="343">
        <v>1995</v>
      </c>
      <c r="C329" s="344">
        <v>5.33E-2</v>
      </c>
      <c r="D329" s="344">
        <v>0.21290000000000001</v>
      </c>
      <c r="E329" s="344">
        <v>0.55049999999999999</v>
      </c>
      <c r="F329" s="344">
        <v>1.7100000000000001E-2</v>
      </c>
      <c r="G329" s="344">
        <v>1.7100000000000001E-2</v>
      </c>
      <c r="H329" s="344">
        <v>6.1999999999999998E-3</v>
      </c>
      <c r="I329" s="344"/>
      <c r="J329" s="344"/>
      <c r="K329" s="344">
        <v>4.5424135603816605E-2</v>
      </c>
      <c r="L329" s="344">
        <v>1.599441394500585E-2</v>
      </c>
    </row>
    <row r="330" spans="2:13" s="213" customFormat="1" ht="12.55" hidden="1" customHeight="1" x14ac:dyDescent="0.3">
      <c r="B330" s="343">
        <v>2000</v>
      </c>
      <c r="C330" s="344">
        <v>5.1700000000000003E-2</v>
      </c>
      <c r="D330" s="344">
        <v>0.21290000000000001</v>
      </c>
      <c r="E330" s="344">
        <v>0.53380000000000005</v>
      </c>
      <c r="F330" s="344">
        <v>1.6500000000000001E-2</v>
      </c>
      <c r="G330" s="344">
        <v>1.6500000000000001E-2</v>
      </c>
      <c r="H330" s="344">
        <v>6.1999999999999998E-3</v>
      </c>
      <c r="I330" s="344"/>
      <c r="J330" s="344"/>
      <c r="K330" s="344">
        <v>4.4588108568163545E-2</v>
      </c>
      <c r="L330" s="344">
        <v>1.57000382282266E-2</v>
      </c>
    </row>
    <row r="331" spans="2:13" s="213" customFormat="1" ht="12.55" hidden="1" customHeight="1" x14ac:dyDescent="0.3">
      <c r="B331" s="343">
        <v>2005</v>
      </c>
      <c r="C331" s="344">
        <v>4.36E-2</v>
      </c>
      <c r="D331" s="344">
        <v>0.21290000000000001</v>
      </c>
      <c r="E331" s="344">
        <v>0.47610000000000002</v>
      </c>
      <c r="F331" s="344">
        <v>1.5699999999999999E-2</v>
      </c>
      <c r="G331" s="344">
        <v>1.5699999999999999E-2</v>
      </c>
      <c r="H331" s="344">
        <v>6.1999999999999998E-3</v>
      </c>
      <c r="I331" s="344"/>
      <c r="J331" s="344"/>
      <c r="K331" s="344">
        <v>4.4588108568163545E-2</v>
      </c>
      <c r="L331" s="344">
        <v>1.57000382282266E-2</v>
      </c>
    </row>
    <row r="332" spans="2:13" s="213" customFormat="1" ht="13" hidden="1" customHeight="1" x14ac:dyDescent="0.3">
      <c r="B332" s="345">
        <v>2010</v>
      </c>
      <c r="C332" s="346">
        <v>1.14E-2</v>
      </c>
      <c r="D332" s="346">
        <v>0.44579999999999997</v>
      </c>
      <c r="E332" s="346">
        <v>0.34520000000000001</v>
      </c>
      <c r="F332" s="346">
        <v>3.8600000000000002E-2</v>
      </c>
      <c r="G332" s="346">
        <v>3.8600000000000002E-2</v>
      </c>
      <c r="H332" s="346">
        <v>1.72E-2</v>
      </c>
      <c r="I332" s="346"/>
      <c r="J332" s="346"/>
      <c r="K332" s="346">
        <v>1.14E-2</v>
      </c>
      <c r="L332" s="346">
        <v>1.1000000000000001E-3</v>
      </c>
    </row>
    <row r="333" spans="2:13" s="213" customFormat="1" ht="12.55" hidden="1" customHeight="1" x14ac:dyDescent="0.3">
      <c r="B333" s="343">
        <v>2015</v>
      </c>
      <c r="C333" s="344">
        <v>1.06E-2</v>
      </c>
      <c r="D333" s="344">
        <v>0.4143</v>
      </c>
      <c r="E333" s="344">
        <v>0.32079999999999997</v>
      </c>
      <c r="F333" s="344">
        <v>3.5900000000000001E-2</v>
      </c>
      <c r="G333" s="344">
        <v>3.5900000000000001E-2</v>
      </c>
      <c r="H333" s="344">
        <v>1.6E-2</v>
      </c>
      <c r="I333" s="344"/>
      <c r="J333" s="344"/>
      <c r="K333" s="344">
        <v>1.06E-2</v>
      </c>
      <c r="L333" s="344">
        <v>1E-3</v>
      </c>
    </row>
    <row r="334" spans="2:13" s="213" customFormat="1" ht="12.55" hidden="1" customHeight="1" x14ac:dyDescent="0.3">
      <c r="B334" s="347">
        <v>2020</v>
      </c>
      <c r="C334" s="348">
        <v>0.01</v>
      </c>
      <c r="D334" s="348">
        <v>0.39129999999999998</v>
      </c>
      <c r="E334" s="348">
        <v>0.30299999999999999</v>
      </c>
      <c r="F334" s="348">
        <v>3.39E-2</v>
      </c>
      <c r="G334" s="348">
        <v>3.39E-2</v>
      </c>
      <c r="H334" s="348">
        <v>1.5100000000000001E-2</v>
      </c>
      <c r="I334" s="348"/>
      <c r="J334" s="348"/>
      <c r="K334" s="348">
        <v>0.01</v>
      </c>
      <c r="L334" s="348">
        <v>1E-3</v>
      </c>
    </row>
    <row r="335" spans="2:13" s="213" customFormat="1" ht="12.55" hidden="1" customHeight="1" x14ac:dyDescent="0.3">
      <c r="C335" s="337"/>
      <c r="D335" s="337"/>
      <c r="E335" s="337"/>
      <c r="F335" s="337"/>
      <c r="G335" s="337"/>
      <c r="H335" s="336"/>
      <c r="I335" s="336"/>
      <c r="J335" s="336"/>
      <c r="K335" s="337"/>
      <c r="L335" s="337"/>
    </row>
    <row r="336" spans="2:13" s="213" customFormat="1" ht="13" hidden="1" customHeight="1" x14ac:dyDescent="0.3">
      <c r="B336" s="235" t="s">
        <v>152</v>
      </c>
      <c r="C336" s="337"/>
      <c r="D336" s="337"/>
      <c r="E336" s="337"/>
      <c r="F336" s="337"/>
      <c r="G336" s="337"/>
      <c r="H336" s="336"/>
      <c r="I336" s="336"/>
      <c r="J336" s="336"/>
      <c r="K336" s="337"/>
      <c r="L336" s="337"/>
    </row>
    <row r="337" spans="2:13" s="213" customFormat="1" ht="12.55" hidden="1" customHeight="1" x14ac:dyDescent="0.3">
      <c r="B337" s="237"/>
      <c r="C337" s="336">
        <v>1.82E-3</v>
      </c>
      <c r="D337" s="336">
        <v>9.8000000000000004E-2</v>
      </c>
      <c r="E337" s="336">
        <v>3.9899999999999996E-3</v>
      </c>
      <c r="F337" s="336">
        <v>8.9999999999999998E-4</v>
      </c>
      <c r="G337" s="336">
        <v>8.9999999999999998E-4</v>
      </c>
      <c r="H337" s="336">
        <v>4.0600000000000002E-3</v>
      </c>
      <c r="I337" s="336"/>
      <c r="J337" s="336"/>
      <c r="K337" s="337">
        <v>7.7000000000000002E-3</v>
      </c>
      <c r="L337" s="337">
        <v>8.0000000000000004E-4</v>
      </c>
    </row>
    <row r="338" spans="2:13" s="213" customFormat="1" ht="12.55" hidden="1" customHeight="1" x14ac:dyDescent="0.3">
      <c r="C338" s="338">
        <v>1.82E-3</v>
      </c>
      <c r="D338" s="338">
        <v>9.8000000000000004E-2</v>
      </c>
      <c r="E338" s="338">
        <v>3.9899999999999996E-3</v>
      </c>
      <c r="F338" s="338">
        <v>8.9999999999999998E-4</v>
      </c>
      <c r="G338" s="339">
        <v>8.9999999999999998E-4</v>
      </c>
      <c r="H338" s="338">
        <v>4.0600000000000002E-3</v>
      </c>
      <c r="I338" s="336"/>
      <c r="J338" s="336"/>
      <c r="K338" s="339">
        <v>7.7000000000000002E-3</v>
      </c>
      <c r="L338" s="339">
        <v>8.0000000000000004E-4</v>
      </c>
      <c r="M338" s="213" t="s">
        <v>283</v>
      </c>
    </row>
    <row r="339" spans="2:13" s="213" customFormat="1" ht="12.55" hidden="1" customHeight="1" x14ac:dyDescent="0.3">
      <c r="C339" s="340">
        <v>1.6999999999999999E-3</v>
      </c>
      <c r="D339" s="340">
        <v>9.0200000000000002E-2</v>
      </c>
      <c r="E339" s="340">
        <v>0.1081</v>
      </c>
      <c r="F339" s="340">
        <v>8.0000000000000004E-4</v>
      </c>
      <c r="G339" s="340">
        <v>8.0000000000000004E-4</v>
      </c>
      <c r="H339" s="340">
        <v>3.8E-3</v>
      </c>
      <c r="I339" s="336"/>
      <c r="J339" s="336"/>
      <c r="K339" s="340">
        <v>7.1000000000000004E-3</v>
      </c>
      <c r="L339" s="340">
        <v>6.9999999999999999E-4</v>
      </c>
      <c r="M339" s="237" t="s">
        <v>284</v>
      </c>
    </row>
    <row r="340" spans="2:13" s="213" customFormat="1" ht="12.55" hidden="1" customHeight="1" x14ac:dyDescent="0.3">
      <c r="C340" s="336">
        <v>1.6999999999999999E-3</v>
      </c>
      <c r="D340" s="336">
        <v>9.0200000000000002E-2</v>
      </c>
      <c r="E340" s="336">
        <v>0.1081</v>
      </c>
      <c r="F340" s="336">
        <v>8.0000000000000004E-4</v>
      </c>
      <c r="G340" s="336">
        <v>8.0000000000000004E-4</v>
      </c>
      <c r="H340" s="336">
        <v>3.8E-3</v>
      </c>
      <c r="I340" s="336"/>
      <c r="J340" s="336"/>
      <c r="K340" s="336">
        <v>7.1000000000000004E-3</v>
      </c>
      <c r="L340" s="336">
        <v>6.9999999999999999E-4</v>
      </c>
    </row>
    <row r="341" spans="2:13" s="213" customFormat="1" ht="13" hidden="1" customHeight="1" x14ac:dyDescent="0.3">
      <c r="B341" s="341" t="s">
        <v>285</v>
      </c>
      <c r="C341" s="342" t="s">
        <v>12</v>
      </c>
      <c r="D341" s="342" t="s">
        <v>13</v>
      </c>
      <c r="E341" s="342" t="s">
        <v>14</v>
      </c>
      <c r="F341" s="342" t="s">
        <v>15</v>
      </c>
      <c r="G341" s="342" t="s">
        <v>16</v>
      </c>
      <c r="H341" s="342" t="s">
        <v>17</v>
      </c>
      <c r="I341" s="342" t="s">
        <v>18</v>
      </c>
      <c r="J341" s="342" t="s">
        <v>19</v>
      </c>
      <c r="K341" s="342" t="s">
        <v>20</v>
      </c>
      <c r="L341" s="342" t="s">
        <v>21</v>
      </c>
    </row>
    <row r="342" spans="2:13" s="213" customFormat="1" ht="12.55" hidden="1" customHeight="1" x14ac:dyDescent="0.3">
      <c r="B342" s="343">
        <v>1990</v>
      </c>
      <c r="C342" s="344">
        <v>3.7900000000000003E-2</v>
      </c>
      <c r="D342" s="344">
        <v>0.21290000000000001</v>
      </c>
      <c r="E342" s="344">
        <v>0.1328</v>
      </c>
      <c r="F342" s="344">
        <v>1.5699999999999999E-2</v>
      </c>
      <c r="G342" s="344">
        <v>1.5699999999999999E-2</v>
      </c>
      <c r="H342" s="344">
        <v>2E-3</v>
      </c>
      <c r="I342" s="344"/>
      <c r="J342" s="344"/>
      <c r="K342" s="344">
        <v>3.2301607540491814E-2</v>
      </c>
      <c r="L342" s="344">
        <v>1.1373805472004159E-2</v>
      </c>
    </row>
    <row r="343" spans="2:13" s="213" customFormat="1" ht="12.55" hidden="1" customHeight="1" x14ac:dyDescent="0.3">
      <c r="B343" s="343">
        <v>1995</v>
      </c>
      <c r="C343" s="344">
        <v>3.7900000000000003E-2</v>
      </c>
      <c r="D343" s="344">
        <v>0.21290000000000001</v>
      </c>
      <c r="E343" s="344">
        <v>0.1328</v>
      </c>
      <c r="F343" s="344">
        <v>1.5699999999999999E-2</v>
      </c>
      <c r="G343" s="344">
        <v>1.5699999999999999E-2</v>
      </c>
      <c r="H343" s="344">
        <v>2E-3</v>
      </c>
      <c r="I343" s="344"/>
      <c r="J343" s="344"/>
      <c r="K343" s="344">
        <v>3.2301607540491814E-2</v>
      </c>
      <c r="L343" s="344">
        <v>1.1373805472004159E-2</v>
      </c>
    </row>
    <row r="344" spans="2:13" s="213" customFormat="1" ht="12.55" hidden="1" customHeight="1" x14ac:dyDescent="0.3">
      <c r="B344" s="343">
        <v>2000</v>
      </c>
      <c r="C344" s="344">
        <v>3.7900000000000003E-2</v>
      </c>
      <c r="D344" s="344">
        <v>0.21290000000000001</v>
      </c>
      <c r="E344" s="344">
        <v>0.1328</v>
      </c>
      <c r="F344" s="344">
        <v>1.5699999999999999E-2</v>
      </c>
      <c r="G344" s="344">
        <v>1.5699999999999999E-2</v>
      </c>
      <c r="H344" s="344">
        <v>2E-3</v>
      </c>
      <c r="I344" s="344"/>
      <c r="J344" s="344"/>
      <c r="K344" s="344">
        <v>3.0927071049407059E-2</v>
      </c>
      <c r="L344" s="344">
        <v>1.0889813749791219E-2</v>
      </c>
    </row>
    <row r="345" spans="2:13" s="213" customFormat="1" ht="12.55" hidden="1" customHeight="1" x14ac:dyDescent="0.3">
      <c r="B345" s="343">
        <v>2005</v>
      </c>
      <c r="C345" s="344">
        <v>3.0599999999999999E-2</v>
      </c>
      <c r="D345" s="344">
        <v>0.21290000000000001</v>
      </c>
      <c r="E345" s="344">
        <v>0.1134</v>
      </c>
      <c r="F345" s="344">
        <v>1.5699999999999999E-2</v>
      </c>
      <c r="G345" s="344">
        <v>1.5699999999999999E-2</v>
      </c>
      <c r="H345" s="344">
        <v>2E-3</v>
      </c>
      <c r="I345" s="344"/>
      <c r="J345" s="344"/>
      <c r="K345" s="344">
        <v>2.9188199584781759E-2</v>
      </c>
      <c r="L345" s="344">
        <v>1.0277535065064E-2</v>
      </c>
    </row>
    <row r="346" spans="2:13" s="213" customFormat="1" ht="13" hidden="1" customHeight="1" x14ac:dyDescent="0.3">
      <c r="B346" s="345">
        <v>2010</v>
      </c>
      <c r="C346" s="346">
        <v>1.8E-3</v>
      </c>
      <c r="D346" s="346">
        <v>9.8000000000000004E-2</v>
      </c>
      <c r="E346" s="346">
        <v>0.11749999999999999</v>
      </c>
      <c r="F346" s="346">
        <v>8.9999999999999998E-4</v>
      </c>
      <c r="G346" s="346">
        <v>8.9999999999999998E-4</v>
      </c>
      <c r="H346" s="346">
        <v>4.1000000000000003E-3</v>
      </c>
      <c r="I346" s="346"/>
      <c r="J346" s="346"/>
      <c r="K346" s="346">
        <v>7.7000000000000002E-3</v>
      </c>
      <c r="L346" s="346">
        <v>8.0000000000000004E-4</v>
      </c>
    </row>
    <row r="347" spans="2:13" s="213" customFormat="1" ht="12.55" hidden="1" customHeight="1" x14ac:dyDescent="0.3">
      <c r="B347" s="343">
        <v>2015</v>
      </c>
      <c r="C347" s="344">
        <v>1.6999999999999999E-3</v>
      </c>
      <c r="D347" s="344">
        <v>9.0200000000000002E-2</v>
      </c>
      <c r="E347" s="344">
        <v>0.1081</v>
      </c>
      <c r="F347" s="344">
        <v>8.0000000000000004E-4</v>
      </c>
      <c r="G347" s="344">
        <v>8.0000000000000004E-4</v>
      </c>
      <c r="H347" s="344">
        <v>3.8E-3</v>
      </c>
      <c r="I347" s="344"/>
      <c r="J347" s="344"/>
      <c r="K347" s="344">
        <v>7.1000000000000004E-3</v>
      </c>
      <c r="L347" s="344">
        <v>6.9999999999999999E-4</v>
      </c>
    </row>
    <row r="348" spans="2:13" s="213" customFormat="1" ht="12.55" hidden="1" customHeight="1" x14ac:dyDescent="0.3">
      <c r="B348" s="347">
        <v>2020</v>
      </c>
      <c r="C348" s="348">
        <v>1.5E-3</v>
      </c>
      <c r="D348" s="348">
        <v>8.2600000000000007E-2</v>
      </c>
      <c r="E348" s="348">
        <v>9.9099999999999994E-2</v>
      </c>
      <c r="F348" s="348">
        <v>8.0000000000000004E-4</v>
      </c>
      <c r="G348" s="348">
        <v>8.0000000000000004E-4</v>
      </c>
      <c r="H348" s="348">
        <v>3.5000000000000001E-3</v>
      </c>
      <c r="I348" s="348"/>
      <c r="J348" s="348"/>
      <c r="K348" s="348">
        <v>6.4999999999999997E-3</v>
      </c>
      <c r="L348" s="348">
        <v>6.9999999999999999E-4</v>
      </c>
    </row>
    <row r="349" spans="2:13" s="213" customFormat="1" ht="12.55" hidden="1" customHeight="1" x14ac:dyDescent="0.3">
      <c r="C349" s="337"/>
      <c r="D349" s="337"/>
      <c r="E349" s="337"/>
      <c r="F349" s="337"/>
      <c r="G349" s="337"/>
      <c r="H349" s="337"/>
      <c r="I349" s="336"/>
      <c r="J349" s="336"/>
      <c r="K349" s="337"/>
      <c r="L349" s="337"/>
    </row>
    <row r="350" spans="2:13" s="213" customFormat="1" ht="13" hidden="1" customHeight="1" x14ac:dyDescent="0.3">
      <c r="B350" s="235" t="s">
        <v>153</v>
      </c>
      <c r="C350" s="337"/>
      <c r="D350" s="337"/>
      <c r="E350" s="337"/>
      <c r="F350" s="337"/>
      <c r="G350" s="337"/>
      <c r="H350" s="336"/>
      <c r="I350" s="336"/>
      <c r="J350" s="336"/>
      <c r="K350" s="337"/>
      <c r="L350" s="337"/>
    </row>
    <row r="351" spans="2:13" s="213" customFormat="1" ht="12.55" hidden="1" customHeight="1" x14ac:dyDescent="0.3">
      <c r="B351" s="237"/>
      <c r="C351" s="336">
        <v>1.1102000000000001</v>
      </c>
      <c r="D351" s="336">
        <v>3.8187000000000002</v>
      </c>
      <c r="E351" s="336"/>
      <c r="F351" s="336">
        <v>0.4718</v>
      </c>
      <c r="G351" s="336">
        <v>0.4718</v>
      </c>
      <c r="H351" s="336"/>
      <c r="I351" s="336"/>
      <c r="J351" s="336"/>
      <c r="K351" s="337">
        <v>1.0999999999999999E-2</v>
      </c>
      <c r="L351" s="337">
        <v>1.1000000000000001E-3</v>
      </c>
    </row>
    <row r="352" spans="2:13" s="213" customFormat="1" ht="12.55" hidden="1" customHeight="1" x14ac:dyDescent="0.3">
      <c r="C352" s="338">
        <v>1.1102000000000001</v>
      </c>
      <c r="D352" s="338">
        <v>3.8187000000000002</v>
      </c>
      <c r="E352" s="336"/>
      <c r="F352" s="338">
        <v>0.4718</v>
      </c>
      <c r="G352" s="339">
        <v>0.4718</v>
      </c>
      <c r="H352" s="336"/>
      <c r="I352" s="336"/>
      <c r="J352" s="336"/>
      <c r="K352" s="339">
        <v>1.0999999999999999E-2</v>
      </c>
      <c r="L352" s="339">
        <v>1.1000000000000001E-3</v>
      </c>
      <c r="M352" s="213" t="s">
        <v>283</v>
      </c>
    </row>
    <row r="353" spans="2:13" s="213" customFormat="1" ht="12.55" hidden="1" customHeight="1" x14ac:dyDescent="0.3">
      <c r="C353" s="340">
        <v>1.071</v>
      </c>
      <c r="D353" s="340">
        <v>3.6839</v>
      </c>
      <c r="E353" s="340">
        <v>2.9741</v>
      </c>
      <c r="F353" s="340">
        <v>0.4551</v>
      </c>
      <c r="G353" s="340">
        <v>0.4551</v>
      </c>
      <c r="H353" s="340">
        <v>5.8999999999999999E-3</v>
      </c>
      <c r="I353" s="336"/>
      <c r="J353" s="336"/>
      <c r="K353" s="340">
        <v>1.06E-2</v>
      </c>
      <c r="L353" s="340">
        <v>1.1000000000000001E-3</v>
      </c>
      <c r="M353" s="237" t="s">
        <v>284</v>
      </c>
    </row>
    <row r="354" spans="2:13" s="213" customFormat="1" ht="12.55" hidden="1" customHeight="1" x14ac:dyDescent="0.3">
      <c r="C354" s="336">
        <v>1.071</v>
      </c>
      <c r="D354" s="336">
        <v>3.6839</v>
      </c>
      <c r="E354" s="336">
        <v>2.9741</v>
      </c>
      <c r="F354" s="336">
        <v>0.4551</v>
      </c>
      <c r="G354" s="336">
        <v>0.4551</v>
      </c>
      <c r="H354" s="336">
        <v>5.8999999999999999E-3</v>
      </c>
      <c r="I354" s="336"/>
      <c r="J354" s="336"/>
      <c r="K354" s="336">
        <v>1.06E-2</v>
      </c>
      <c r="L354" s="336">
        <v>1.1000000000000001E-3</v>
      </c>
    </row>
    <row r="355" spans="2:13" s="213" customFormat="1" ht="13" hidden="1" customHeight="1" x14ac:dyDescent="0.3">
      <c r="B355" s="341" t="s">
        <v>285</v>
      </c>
      <c r="C355" s="342" t="s">
        <v>12</v>
      </c>
      <c r="D355" s="342" t="s">
        <v>13</v>
      </c>
      <c r="E355" s="342" t="s">
        <v>14</v>
      </c>
      <c r="F355" s="342" t="s">
        <v>15</v>
      </c>
      <c r="G355" s="342" t="s">
        <v>16</v>
      </c>
      <c r="H355" s="342" t="s">
        <v>17</v>
      </c>
      <c r="I355" s="342" t="s">
        <v>18</v>
      </c>
      <c r="J355" s="342" t="s">
        <v>19</v>
      </c>
      <c r="K355" s="342" t="s">
        <v>20</v>
      </c>
      <c r="L355" s="342" t="s">
        <v>21</v>
      </c>
    </row>
    <row r="356" spans="2:13" s="213" customFormat="1" ht="12.55" hidden="1" customHeight="1" x14ac:dyDescent="0.3">
      <c r="B356" s="343">
        <v>1990</v>
      </c>
      <c r="C356" s="344">
        <v>1.1102000000000001</v>
      </c>
      <c r="D356" s="344">
        <v>3.8187000000000002</v>
      </c>
      <c r="E356" s="344">
        <v>3.0829</v>
      </c>
      <c r="F356" s="344">
        <v>0.4718</v>
      </c>
      <c r="G356" s="344">
        <v>0.4718</v>
      </c>
      <c r="H356" s="344">
        <v>6.1000000000000004E-3</v>
      </c>
      <c r="I356" s="344"/>
      <c r="J356" s="344"/>
      <c r="K356" s="344">
        <v>1.0999999999999999E-2</v>
      </c>
      <c r="L356" s="344">
        <v>1.1000000000000001E-3</v>
      </c>
    </row>
    <row r="357" spans="2:13" s="213" customFormat="1" ht="12.55" hidden="1" customHeight="1" x14ac:dyDescent="0.3">
      <c r="B357" s="343">
        <v>1995</v>
      </c>
      <c r="C357" s="344">
        <v>1.1102000000000001</v>
      </c>
      <c r="D357" s="344">
        <v>3.8187000000000002</v>
      </c>
      <c r="E357" s="344">
        <v>3.0829</v>
      </c>
      <c r="F357" s="344">
        <v>0.4718</v>
      </c>
      <c r="G357" s="344">
        <v>0.4718</v>
      </c>
      <c r="H357" s="344">
        <v>6.1000000000000004E-3</v>
      </c>
      <c r="I357" s="344"/>
      <c r="J357" s="344"/>
      <c r="K357" s="344">
        <v>1.0999999999999999E-2</v>
      </c>
      <c r="L357" s="344">
        <v>1.1000000000000001E-3</v>
      </c>
    </row>
    <row r="358" spans="2:13" s="213" customFormat="1" ht="12.55" hidden="1" customHeight="1" x14ac:dyDescent="0.3">
      <c r="B358" s="343">
        <v>2000</v>
      </c>
      <c r="C358" s="344">
        <v>1.1102000000000001</v>
      </c>
      <c r="D358" s="344">
        <v>3.8187000000000002</v>
      </c>
      <c r="E358" s="344">
        <v>3.0829</v>
      </c>
      <c r="F358" s="344">
        <v>0.4718</v>
      </c>
      <c r="G358" s="344">
        <v>0.4718</v>
      </c>
      <c r="H358" s="344">
        <v>6.1000000000000004E-3</v>
      </c>
      <c r="I358" s="344"/>
      <c r="J358" s="344"/>
      <c r="K358" s="344">
        <v>1.0999999999999999E-2</v>
      </c>
      <c r="L358" s="344">
        <v>1.1000000000000001E-3</v>
      </c>
    </row>
    <row r="359" spans="2:13" s="213" customFormat="1" ht="12.55" hidden="1" customHeight="1" x14ac:dyDescent="0.3">
      <c r="B359" s="343">
        <v>2005</v>
      </c>
      <c r="C359" s="344">
        <v>1.1102000000000001</v>
      </c>
      <c r="D359" s="344">
        <v>3.8187000000000002</v>
      </c>
      <c r="E359" s="344">
        <v>3.0829</v>
      </c>
      <c r="F359" s="344">
        <v>0.4718</v>
      </c>
      <c r="G359" s="344">
        <v>0.4718</v>
      </c>
      <c r="H359" s="344">
        <v>6.1000000000000004E-3</v>
      </c>
      <c r="I359" s="344"/>
      <c r="J359" s="344"/>
      <c r="K359" s="344">
        <v>1.0999999999999999E-2</v>
      </c>
      <c r="L359" s="344">
        <v>1.1000000000000001E-3</v>
      </c>
    </row>
    <row r="360" spans="2:13" s="213" customFormat="1" ht="13" hidden="1" customHeight="1" x14ac:dyDescent="0.3">
      <c r="B360" s="345">
        <v>2010</v>
      </c>
      <c r="C360" s="346">
        <v>1.1102000000000001</v>
      </c>
      <c r="D360" s="346">
        <v>3.8187000000000002</v>
      </c>
      <c r="E360" s="346">
        <v>3.0829</v>
      </c>
      <c r="F360" s="346">
        <v>0.4718</v>
      </c>
      <c r="G360" s="346">
        <v>0.4718</v>
      </c>
      <c r="H360" s="346">
        <v>6.1000000000000004E-3</v>
      </c>
      <c r="I360" s="346"/>
      <c r="J360" s="346"/>
      <c r="K360" s="346">
        <v>1.0999999999999999E-2</v>
      </c>
      <c r="L360" s="346">
        <v>1.1000000000000001E-3</v>
      </c>
    </row>
    <row r="361" spans="2:13" s="213" customFormat="1" ht="12.55" hidden="1" customHeight="1" x14ac:dyDescent="0.3">
      <c r="B361" s="343">
        <v>2015</v>
      </c>
      <c r="C361" s="344">
        <v>1.071</v>
      </c>
      <c r="D361" s="344">
        <v>3.6839</v>
      </c>
      <c r="E361" s="344">
        <v>2.9741</v>
      </c>
      <c r="F361" s="344">
        <v>0.4551</v>
      </c>
      <c r="G361" s="344">
        <v>0.4551</v>
      </c>
      <c r="H361" s="344">
        <v>5.8999999999999999E-3</v>
      </c>
      <c r="I361" s="344"/>
      <c r="J361" s="344"/>
      <c r="K361" s="344">
        <v>1.06E-2</v>
      </c>
      <c r="L361" s="344">
        <v>1.1000000000000001E-3</v>
      </c>
    </row>
    <row r="362" spans="2:13" s="213" customFormat="1" ht="12.55" hidden="1" customHeight="1" x14ac:dyDescent="0.3">
      <c r="B362" s="347">
        <v>2020</v>
      </c>
      <c r="C362" s="348">
        <v>1.0115000000000001</v>
      </c>
      <c r="D362" s="348">
        <v>3.4792999999999998</v>
      </c>
      <c r="E362" s="348">
        <v>2.8089</v>
      </c>
      <c r="F362" s="348">
        <v>0.4299</v>
      </c>
      <c r="G362" s="348">
        <v>0.4299</v>
      </c>
      <c r="H362" s="348">
        <v>5.5999999999999999E-3</v>
      </c>
      <c r="I362" s="348"/>
      <c r="J362" s="348"/>
      <c r="K362" s="348">
        <v>0.01</v>
      </c>
      <c r="L362" s="348">
        <v>1E-3</v>
      </c>
    </row>
    <row r="363" spans="2:13" s="213" customFormat="1" ht="12.55" hidden="1" customHeight="1" x14ac:dyDescent="0.3">
      <c r="C363" s="337"/>
      <c r="D363" s="337"/>
      <c r="E363" s="337"/>
      <c r="F363" s="337"/>
      <c r="G363" s="337"/>
      <c r="H363" s="337"/>
      <c r="I363" s="336"/>
      <c r="J363" s="336"/>
      <c r="K363" s="337"/>
      <c r="L363" s="337"/>
    </row>
    <row r="364" spans="2:13" s="213" customFormat="1" ht="13" hidden="1" customHeight="1" x14ac:dyDescent="0.3">
      <c r="B364" s="235" t="s">
        <v>120</v>
      </c>
      <c r="C364" s="337"/>
      <c r="D364" s="337"/>
      <c r="E364" s="336"/>
      <c r="F364" s="336"/>
      <c r="G364" s="336"/>
      <c r="H364" s="336"/>
      <c r="I364" s="336"/>
      <c r="J364" s="336"/>
      <c r="K364" s="337"/>
      <c r="L364" s="337"/>
    </row>
    <row r="365" spans="2:13" s="213" customFormat="1" ht="12.55" hidden="1" customHeight="1" x14ac:dyDescent="0.3">
      <c r="B365" s="237"/>
      <c r="C365" s="336">
        <v>1.47E-2</v>
      </c>
      <c r="D365" s="336">
        <v>0.1221</v>
      </c>
      <c r="E365" s="336">
        <v>1.1359999999999999</v>
      </c>
      <c r="F365" s="336">
        <v>0.28799999999999998</v>
      </c>
      <c r="G365" s="336">
        <v>0.19939999999999999</v>
      </c>
      <c r="H365" s="336">
        <v>3.1909999999999998</v>
      </c>
      <c r="I365" s="336"/>
      <c r="J365" s="336"/>
      <c r="K365" s="337">
        <v>1.03E-2</v>
      </c>
      <c r="L365" s="337">
        <v>1.54E-2</v>
      </c>
    </row>
    <row r="366" spans="2:13" s="213" customFormat="1" ht="12.55" hidden="1" customHeight="1" x14ac:dyDescent="0.3">
      <c r="C366" s="338">
        <v>1.47E-2</v>
      </c>
      <c r="D366" s="338">
        <v>0.1221</v>
      </c>
      <c r="E366" s="338">
        <v>1.1359999999999999</v>
      </c>
      <c r="F366" s="338">
        <v>0.28799999999999998</v>
      </c>
      <c r="G366" s="339">
        <v>0.19939999999999999</v>
      </c>
      <c r="H366" s="338">
        <v>3.1909999999999998</v>
      </c>
      <c r="I366" s="336"/>
      <c r="J366" s="336"/>
      <c r="K366" s="339">
        <v>1.03E-2</v>
      </c>
      <c r="L366" s="339">
        <v>1.54E-2</v>
      </c>
      <c r="M366" s="213" t="s">
        <v>283</v>
      </c>
    </row>
    <row r="367" spans="2:13" s="213" customFormat="1" ht="12.55" hidden="1" customHeight="1" x14ac:dyDescent="0.3">
      <c r="C367" s="340">
        <v>8.6E-3</v>
      </c>
      <c r="D367" s="340">
        <v>5.6000000000000001E-2</v>
      </c>
      <c r="E367" s="340">
        <v>0.3619</v>
      </c>
      <c r="F367" s="340">
        <v>6.1400000000000003E-2</v>
      </c>
      <c r="G367" s="340">
        <v>4.3200000000000002E-2</v>
      </c>
      <c r="H367" s="340">
        <v>2.3641000000000001</v>
      </c>
      <c r="I367" s="336"/>
      <c r="J367" s="336"/>
      <c r="K367" s="340">
        <v>0.01</v>
      </c>
      <c r="L367" s="340">
        <v>1.4999999999999999E-2</v>
      </c>
      <c r="M367" s="237" t="s">
        <v>284</v>
      </c>
    </row>
    <row r="368" spans="2:13" s="213" customFormat="1" ht="12.55" hidden="1" customHeight="1" x14ac:dyDescent="0.3">
      <c r="C368" s="336">
        <v>8.6E-3</v>
      </c>
      <c r="D368" s="336">
        <v>5.6000000000000001E-2</v>
      </c>
      <c r="E368" s="336">
        <v>0.3619</v>
      </c>
      <c r="F368" s="336">
        <v>6.1400000000000003E-2</v>
      </c>
      <c r="G368" s="336">
        <v>4.3200000000000002E-2</v>
      </c>
      <c r="H368" s="336">
        <v>2.3641000000000001</v>
      </c>
      <c r="I368" s="336"/>
      <c r="J368" s="336"/>
      <c r="K368" s="336">
        <v>0.01</v>
      </c>
      <c r="L368" s="336">
        <v>1.4999999999999999E-2</v>
      </c>
    </row>
    <row r="369" spans="2:13" s="213" customFormat="1" ht="13" hidden="1" customHeight="1" x14ac:dyDescent="0.3">
      <c r="B369" s="341" t="s">
        <v>285</v>
      </c>
      <c r="C369" s="342" t="s">
        <v>12</v>
      </c>
      <c r="D369" s="342" t="s">
        <v>13</v>
      </c>
      <c r="E369" s="342" t="s">
        <v>14</v>
      </c>
      <c r="F369" s="342" t="s">
        <v>15</v>
      </c>
      <c r="G369" s="342" t="s">
        <v>16</v>
      </c>
      <c r="H369" s="342" t="s">
        <v>17</v>
      </c>
      <c r="I369" s="342" t="s">
        <v>18</v>
      </c>
      <c r="J369" s="342" t="s">
        <v>19</v>
      </c>
      <c r="K369" s="342" t="s">
        <v>20</v>
      </c>
      <c r="L369" s="342" t="s">
        <v>21</v>
      </c>
    </row>
    <row r="370" spans="2:13" s="213" customFormat="1" ht="12.55" hidden="1" customHeight="1" x14ac:dyDescent="0.3">
      <c r="B370" s="343">
        <v>1990</v>
      </c>
      <c r="C370" s="344">
        <v>1.2200000000000001E-2</v>
      </c>
      <c r="D370" s="344">
        <v>0.15</v>
      </c>
      <c r="E370" s="344">
        <v>2.2541000000000002</v>
      </c>
      <c r="F370" s="344">
        <v>9.5200000000000007E-2</v>
      </c>
      <c r="G370" s="344">
        <v>4.7600000000000003E-2</v>
      </c>
      <c r="H370" s="344">
        <v>6.4</v>
      </c>
      <c r="I370" s="344"/>
      <c r="J370" s="344"/>
      <c r="K370" s="344">
        <v>1.279553115600468E-2</v>
      </c>
      <c r="L370" s="344">
        <v>1.1302719187804134E-2</v>
      </c>
    </row>
    <row r="371" spans="2:13" s="213" customFormat="1" ht="12.55" hidden="1" customHeight="1" x14ac:dyDescent="0.3">
      <c r="B371" s="343">
        <v>1995</v>
      </c>
      <c r="C371" s="344">
        <v>1.18E-2</v>
      </c>
      <c r="D371" s="344">
        <v>0.15</v>
      </c>
      <c r="E371" s="344">
        <v>2.1857000000000002</v>
      </c>
      <c r="F371" s="344">
        <v>9.5200000000000007E-2</v>
      </c>
      <c r="G371" s="344">
        <v>4.7600000000000003E-2</v>
      </c>
      <c r="H371" s="344">
        <v>6.2060000000000004</v>
      </c>
      <c r="I371" s="344"/>
      <c r="J371" s="344"/>
      <c r="K371" s="344">
        <v>1.24077877876409E-2</v>
      </c>
      <c r="L371" s="344">
        <v>1.0960212545749463E-2</v>
      </c>
    </row>
    <row r="372" spans="2:13" s="213" customFormat="1" ht="12.55" hidden="1" customHeight="1" x14ac:dyDescent="0.3">
      <c r="B372" s="343">
        <v>2000</v>
      </c>
      <c r="C372" s="344">
        <v>1.1599999999999999E-2</v>
      </c>
      <c r="D372" s="344">
        <v>0.15</v>
      </c>
      <c r="E372" s="344">
        <v>2.1530999999999998</v>
      </c>
      <c r="F372" s="344">
        <v>9.5200000000000007E-2</v>
      </c>
      <c r="G372" s="344">
        <v>4.7600000000000003E-2</v>
      </c>
      <c r="H372" s="344">
        <v>6.1134000000000004</v>
      </c>
      <c r="I372" s="344"/>
      <c r="J372" s="344"/>
      <c r="K372" s="344">
        <v>1.2222596925138798E-2</v>
      </c>
      <c r="L372" s="344">
        <v>1.0796627283872606E-2</v>
      </c>
    </row>
    <row r="373" spans="2:13" s="213" customFormat="1" ht="12.55" hidden="1" customHeight="1" x14ac:dyDescent="0.3">
      <c r="B373" s="343">
        <v>2005</v>
      </c>
      <c r="C373" s="344">
        <v>1.14E-2</v>
      </c>
      <c r="D373" s="344">
        <v>0.15</v>
      </c>
      <c r="E373" s="344">
        <v>1.5826</v>
      </c>
      <c r="F373" s="344">
        <v>9.5200000000000007E-2</v>
      </c>
      <c r="G373" s="344">
        <v>4.7600000000000003E-2</v>
      </c>
      <c r="H373" s="344">
        <v>4.1589999999999998</v>
      </c>
      <c r="I373" s="344"/>
      <c r="J373" s="344"/>
      <c r="K373" s="344">
        <v>1.2042852852710284E-2</v>
      </c>
      <c r="L373" s="344">
        <v>1.063785335322742E-2</v>
      </c>
    </row>
    <row r="374" spans="2:13" s="213" customFormat="1" ht="13" hidden="1" customHeight="1" x14ac:dyDescent="0.3">
      <c r="B374" s="345">
        <v>2010</v>
      </c>
      <c r="C374" s="346">
        <v>1.47E-2</v>
      </c>
      <c r="D374" s="346">
        <v>0.1221</v>
      </c>
      <c r="E374" s="346">
        <v>1.141</v>
      </c>
      <c r="F374" s="346">
        <v>0.28360000000000002</v>
      </c>
      <c r="G374" s="346">
        <v>0.19939999999999999</v>
      </c>
      <c r="H374" s="346">
        <v>3.1998000000000002</v>
      </c>
      <c r="I374" s="346"/>
      <c r="J374" s="346"/>
      <c r="K374" s="346">
        <v>1.04E-2</v>
      </c>
      <c r="L374" s="346">
        <v>1.5599999999999999E-2</v>
      </c>
    </row>
    <row r="375" spans="2:13" s="213" customFormat="1" ht="12.55" hidden="1" customHeight="1" x14ac:dyDescent="0.3">
      <c r="B375" s="343">
        <v>2015</v>
      </c>
      <c r="C375" s="344">
        <v>8.6E-3</v>
      </c>
      <c r="D375" s="344">
        <v>5.6000000000000001E-2</v>
      </c>
      <c r="E375" s="344">
        <v>0.3619</v>
      </c>
      <c r="F375" s="344">
        <v>6.1400000000000003E-2</v>
      </c>
      <c r="G375" s="344">
        <v>4.3200000000000002E-2</v>
      </c>
      <c r="H375" s="344">
        <v>2.3641000000000001</v>
      </c>
      <c r="I375" s="344"/>
      <c r="J375" s="344"/>
      <c r="K375" s="344">
        <v>0.01</v>
      </c>
      <c r="L375" s="344">
        <v>1.4999999999999999E-2</v>
      </c>
    </row>
    <row r="376" spans="2:13" s="213" customFormat="1" ht="12.55" hidden="1" customHeight="1" x14ac:dyDescent="0.3">
      <c r="B376" s="347">
        <v>2020</v>
      </c>
      <c r="C376" s="348">
        <v>2.9999999999999997E-4</v>
      </c>
      <c r="D376" s="348">
        <v>2.53E-2</v>
      </c>
      <c r="E376" s="348">
        <v>0.12839999999999999</v>
      </c>
      <c r="F376" s="348">
        <v>1.3100000000000001E-2</v>
      </c>
      <c r="G376" s="348">
        <v>9.1999999999999998E-3</v>
      </c>
      <c r="H376" s="348">
        <v>1.5572999999999999</v>
      </c>
      <c r="I376" s="348"/>
      <c r="J376" s="348"/>
      <c r="K376" s="348">
        <v>9.4999999999999998E-3</v>
      </c>
      <c r="L376" s="348">
        <v>1.4200000000000001E-2</v>
      </c>
    </row>
    <row r="377" spans="2:13" s="213" customFormat="1" ht="12.55" hidden="1" customHeight="1" x14ac:dyDescent="0.3">
      <c r="C377" s="336"/>
      <c r="D377" s="336"/>
      <c r="E377" s="336"/>
      <c r="F377" s="336"/>
      <c r="G377" s="336"/>
      <c r="H377" s="336"/>
      <c r="I377" s="336"/>
      <c r="J377" s="336"/>
      <c r="K377" s="336"/>
      <c r="L377" s="337"/>
    </row>
    <row r="378" spans="2:13" s="213" customFormat="1" ht="13" hidden="1" customHeight="1" x14ac:dyDescent="0.3">
      <c r="B378" s="235" t="s">
        <v>154</v>
      </c>
      <c r="C378" s="336"/>
      <c r="D378" s="336"/>
      <c r="E378" s="336"/>
      <c r="F378" s="336"/>
      <c r="G378" s="336"/>
      <c r="H378" s="336"/>
      <c r="I378" s="336"/>
      <c r="J378" s="336"/>
      <c r="K378" s="336"/>
      <c r="L378" s="337"/>
    </row>
    <row r="379" spans="2:13" s="213" customFormat="1" ht="12.55" hidden="1" customHeight="1" x14ac:dyDescent="0.3">
      <c r="B379" s="237"/>
      <c r="C379" s="336"/>
      <c r="D379" s="336"/>
      <c r="E379" s="336"/>
      <c r="F379" s="336"/>
      <c r="G379" s="336"/>
      <c r="H379" s="336"/>
      <c r="I379" s="336"/>
      <c r="J379" s="336"/>
      <c r="K379" s="336"/>
      <c r="L379" s="337"/>
    </row>
    <row r="380" spans="2:13" s="213" customFormat="1" ht="12.55" hidden="1" customHeight="1" x14ac:dyDescent="0.3">
      <c r="C380" s="336"/>
      <c r="D380" s="336"/>
      <c r="E380" s="336"/>
      <c r="F380" s="336"/>
      <c r="G380" s="336"/>
      <c r="H380" s="336"/>
      <c r="I380" s="336"/>
      <c r="J380" s="336"/>
      <c r="K380" s="337"/>
      <c r="L380" s="337"/>
      <c r="M380" s="213" t="s">
        <v>283</v>
      </c>
    </row>
    <row r="381" spans="2:13" s="213" customFormat="1" ht="12.55" hidden="1" customHeight="1" x14ac:dyDescent="0.3">
      <c r="C381" s="340">
        <v>8.9999999999999998E-4</v>
      </c>
      <c r="D381" s="340">
        <v>1.5100000000000001E-2</v>
      </c>
      <c r="E381" s="340">
        <v>0.23499999999999999</v>
      </c>
      <c r="F381" s="340">
        <v>2.8400000000000002E-2</v>
      </c>
      <c r="G381" s="340">
        <v>8.2699999999999996E-3</v>
      </c>
      <c r="H381" s="340">
        <v>4.9100000000000003E-3</v>
      </c>
      <c r="I381" s="336"/>
      <c r="J381" s="336"/>
      <c r="K381" s="340">
        <v>8.9999999999999993E-3</v>
      </c>
      <c r="L381" s="340">
        <v>1.35E-2</v>
      </c>
      <c r="M381" s="237" t="s">
        <v>284</v>
      </c>
    </row>
    <row r="382" spans="2:13" s="213" customFormat="1" ht="12.55" hidden="1" customHeight="1" x14ac:dyDescent="0.3">
      <c r="C382" s="336">
        <v>8.9999999999999998E-4</v>
      </c>
      <c r="D382" s="336">
        <v>1.5100000000000001E-2</v>
      </c>
      <c r="E382" s="336">
        <v>0.23499999999999999</v>
      </c>
      <c r="F382" s="336">
        <v>2.8400000000000002E-2</v>
      </c>
      <c r="G382" s="336">
        <v>8.2699999999999996E-3</v>
      </c>
      <c r="H382" s="336">
        <v>4.9100000000000003E-3</v>
      </c>
      <c r="I382" s="336"/>
      <c r="J382" s="336"/>
      <c r="K382" s="336">
        <v>8.9999999999999993E-3</v>
      </c>
      <c r="L382" s="336">
        <v>1.35E-2</v>
      </c>
    </row>
    <row r="383" spans="2:13" s="213" customFormat="1" ht="13" hidden="1" customHeight="1" x14ac:dyDescent="0.3">
      <c r="B383" s="341" t="s">
        <v>285</v>
      </c>
      <c r="C383" s="342" t="s">
        <v>12</v>
      </c>
      <c r="D383" s="342" t="s">
        <v>13</v>
      </c>
      <c r="E383" s="342" t="s">
        <v>14</v>
      </c>
      <c r="F383" s="342" t="s">
        <v>15</v>
      </c>
      <c r="G383" s="342" t="s">
        <v>16</v>
      </c>
      <c r="H383" s="342" t="s">
        <v>17</v>
      </c>
      <c r="I383" s="342" t="s">
        <v>18</v>
      </c>
      <c r="J383" s="342" t="s">
        <v>19</v>
      </c>
      <c r="K383" s="342" t="s">
        <v>20</v>
      </c>
      <c r="L383" s="342" t="s">
        <v>21</v>
      </c>
    </row>
    <row r="384" spans="2:13" s="213" customFormat="1" ht="12.55" hidden="1" customHeight="1" x14ac:dyDescent="0.3">
      <c r="B384" s="343">
        <v>1990</v>
      </c>
      <c r="C384" s="344">
        <v>1.26E-2</v>
      </c>
      <c r="D384" s="344">
        <v>0.105</v>
      </c>
      <c r="E384" s="344">
        <v>0.37590000000000001</v>
      </c>
      <c r="F384" s="344">
        <v>5.5599999999999997E-2</v>
      </c>
      <c r="G384" s="344">
        <v>2.7799999999999998E-2</v>
      </c>
      <c r="H384" s="344">
        <v>0.37590000000000001</v>
      </c>
      <c r="I384" s="344"/>
      <c r="J384" s="344"/>
      <c r="K384" s="344">
        <v>4.9985914534755468E-2</v>
      </c>
      <c r="L384" s="344">
        <v>4.9985914534755468E-2</v>
      </c>
    </row>
    <row r="385" spans="2:15" s="213" customFormat="1" ht="12.55" hidden="1" customHeight="1" x14ac:dyDescent="0.3">
      <c r="B385" s="343">
        <v>1995</v>
      </c>
      <c r="C385" s="344">
        <v>1.26E-2</v>
      </c>
      <c r="D385" s="344">
        <v>0.105</v>
      </c>
      <c r="E385" s="344">
        <v>0.37590000000000001</v>
      </c>
      <c r="F385" s="344">
        <v>5.5599999999999997E-2</v>
      </c>
      <c r="G385" s="344">
        <v>2.7799999999999998E-2</v>
      </c>
      <c r="H385" s="344">
        <v>0.37590000000000001</v>
      </c>
      <c r="I385" s="344"/>
      <c r="J385" s="344"/>
      <c r="K385" s="344">
        <v>4.9985914534755468E-2</v>
      </c>
      <c r="L385" s="344">
        <v>4.9985914534755468E-2</v>
      </c>
    </row>
    <row r="386" spans="2:15" s="213" customFormat="1" ht="12.55" hidden="1" customHeight="1" x14ac:dyDescent="0.3">
      <c r="B386" s="343">
        <v>2000</v>
      </c>
      <c r="C386" s="344">
        <v>1.17E-2</v>
      </c>
      <c r="D386" s="344">
        <v>9.7699999999999995E-2</v>
      </c>
      <c r="E386" s="344">
        <v>0.34970000000000001</v>
      </c>
      <c r="F386" s="344">
        <v>5.1799999999999999E-2</v>
      </c>
      <c r="G386" s="344">
        <v>2.5899999999999999E-2</v>
      </c>
      <c r="H386" s="344">
        <v>0.34970000000000001</v>
      </c>
      <c r="I386" s="344"/>
      <c r="J386" s="344"/>
      <c r="K386" s="344">
        <v>4.9985914534755468E-2</v>
      </c>
      <c r="L386" s="344">
        <v>4.9985914534755468E-2</v>
      </c>
    </row>
    <row r="387" spans="2:15" s="213" customFormat="1" ht="12.55" hidden="1" customHeight="1" x14ac:dyDescent="0.3">
      <c r="B387" s="343">
        <v>2005</v>
      </c>
      <c r="C387" s="344">
        <v>1.12E-2</v>
      </c>
      <c r="D387" s="344">
        <v>9.3299999999999994E-2</v>
      </c>
      <c r="E387" s="344">
        <v>0.33410000000000001</v>
      </c>
      <c r="F387" s="344">
        <v>4.9500000000000002E-2</v>
      </c>
      <c r="G387" s="344">
        <v>2.4750000000000001E-2</v>
      </c>
      <c r="H387" s="344">
        <v>0.33410000000000001</v>
      </c>
      <c r="I387" s="344"/>
      <c r="J387" s="344"/>
      <c r="K387" s="344">
        <v>4.9985914534755468E-2</v>
      </c>
      <c r="L387" s="344">
        <v>4.9985914534755468E-2</v>
      </c>
    </row>
    <row r="388" spans="2:15" s="213" customFormat="1" ht="13" hidden="1" customHeight="1" x14ac:dyDescent="0.3">
      <c r="B388" s="345">
        <v>2010</v>
      </c>
      <c r="C388" s="346">
        <v>1.1999999999999999E-3</v>
      </c>
      <c r="D388" s="346">
        <v>2.1909999999999999E-2</v>
      </c>
      <c r="E388" s="346">
        <v>0.23499999999999999</v>
      </c>
      <c r="F388" s="346">
        <v>2.8400000000000002E-2</v>
      </c>
      <c r="G388" s="346">
        <v>8.2699999999999996E-3</v>
      </c>
      <c r="H388" s="346">
        <v>4.9100000000000003E-3</v>
      </c>
      <c r="I388" s="346"/>
      <c r="J388" s="346"/>
      <c r="K388" s="346">
        <v>1.03E-2</v>
      </c>
      <c r="L388" s="346">
        <v>1.55E-2</v>
      </c>
    </row>
    <row r="389" spans="2:15" s="213" customFormat="1" ht="12.55" hidden="1" customHeight="1" x14ac:dyDescent="0.3">
      <c r="B389" s="343">
        <v>2015</v>
      </c>
      <c r="C389" s="344">
        <v>8.9999999999999998E-4</v>
      </c>
      <c r="D389" s="344">
        <v>1.5100000000000001E-2</v>
      </c>
      <c r="E389" s="344">
        <v>0.23499999999999999</v>
      </c>
      <c r="F389" s="344">
        <v>2.8400000000000002E-2</v>
      </c>
      <c r="G389" s="344">
        <v>8.2699999999999996E-3</v>
      </c>
      <c r="H389" s="344">
        <v>4.9100000000000003E-3</v>
      </c>
      <c r="I389" s="344"/>
      <c r="J389" s="344"/>
      <c r="K389" s="344">
        <v>8.9999999999999993E-3</v>
      </c>
      <c r="L389" s="344">
        <v>1.35E-2</v>
      </c>
    </row>
    <row r="390" spans="2:15" s="213" customFormat="1" ht="12.55" hidden="1" customHeight="1" x14ac:dyDescent="0.3">
      <c r="B390" s="347">
        <v>2020</v>
      </c>
      <c r="C390" s="348">
        <v>8.0000000000000004E-4</v>
      </c>
      <c r="D390" s="348">
        <v>1.34E-2</v>
      </c>
      <c r="E390" s="348">
        <v>0.23499999999999999</v>
      </c>
      <c r="F390" s="348">
        <v>2.8400000000000002E-2</v>
      </c>
      <c r="G390" s="348">
        <v>8.2699999999999996E-3</v>
      </c>
      <c r="H390" s="348">
        <v>4.9100000000000003E-3</v>
      </c>
      <c r="I390" s="348"/>
      <c r="J390" s="348"/>
      <c r="K390" s="348">
        <v>8.0000000000000002E-3</v>
      </c>
      <c r="L390" s="348">
        <v>1.2E-2</v>
      </c>
    </row>
    <row r="391" spans="2:15" s="213" customFormat="1" ht="12.55" hidden="1" customHeight="1" x14ac:dyDescent="0.3">
      <c r="C391" s="336"/>
      <c r="D391" s="336"/>
      <c r="E391" s="336"/>
      <c r="F391" s="336"/>
      <c r="G391" s="336"/>
      <c r="H391" s="336"/>
      <c r="I391" s="336"/>
      <c r="J391" s="336"/>
      <c r="K391" s="336"/>
      <c r="L391" s="337"/>
    </row>
    <row r="392" spans="2:15" s="213" customFormat="1" ht="13" hidden="1" customHeight="1" x14ac:dyDescent="0.3">
      <c r="B392" s="235" t="s">
        <v>155</v>
      </c>
      <c r="C392" s="336"/>
      <c r="D392" s="336"/>
      <c r="E392" s="336"/>
      <c r="F392" s="336"/>
      <c r="G392" s="336"/>
      <c r="H392" s="336"/>
      <c r="I392" s="336"/>
      <c r="J392" s="336"/>
      <c r="K392" s="336"/>
      <c r="L392" s="337"/>
    </row>
    <row r="393" spans="2:15" s="213" customFormat="1" ht="12.55" hidden="1" customHeight="1" x14ac:dyDescent="0.3">
      <c r="B393" s="237"/>
      <c r="C393" s="336">
        <v>0.13200000000000001</v>
      </c>
      <c r="D393" s="336">
        <v>4.6470000000000002</v>
      </c>
      <c r="E393" s="336">
        <v>0.20100000000000001</v>
      </c>
      <c r="F393" s="336">
        <v>2.8140000000000001</v>
      </c>
      <c r="G393" s="336">
        <v>1.976</v>
      </c>
      <c r="H393" s="336"/>
      <c r="I393" s="336"/>
      <c r="J393" s="336"/>
      <c r="K393" s="337">
        <v>0.48199999999999998</v>
      </c>
      <c r="L393" s="337">
        <v>6.4299999999999996E-2</v>
      </c>
    </row>
    <row r="394" spans="2:15" s="213" customFormat="1" ht="12.55" hidden="1" customHeight="1" x14ac:dyDescent="0.3">
      <c r="C394" s="339">
        <v>0.13200000000000001</v>
      </c>
      <c r="D394" s="339">
        <v>4.6470000000000002</v>
      </c>
      <c r="E394" s="339">
        <v>0.20100000000000001</v>
      </c>
      <c r="F394" s="339">
        <v>2.8140000000000001</v>
      </c>
      <c r="G394" s="339">
        <v>1.976</v>
      </c>
      <c r="H394" s="336"/>
      <c r="I394" s="336"/>
      <c r="J394" s="336"/>
      <c r="K394" s="339">
        <v>0.48199999999999998</v>
      </c>
      <c r="L394" s="339">
        <v>6.4299999999999996E-2</v>
      </c>
      <c r="M394" s="213" t="s">
        <v>283</v>
      </c>
    </row>
    <row r="395" spans="2:15" s="213" customFormat="1" ht="12.55" hidden="1" customHeight="1" x14ac:dyDescent="0.3">
      <c r="C395" s="340">
        <v>0.1343</v>
      </c>
      <c r="D395" s="340">
        <v>4.7329999999999997</v>
      </c>
      <c r="E395" s="340">
        <v>0.92249999999999999</v>
      </c>
      <c r="F395" s="340">
        <v>2.0937999999999999</v>
      </c>
      <c r="G395" s="340">
        <v>0.61029999999999995</v>
      </c>
      <c r="H395" s="336"/>
      <c r="I395" s="336"/>
      <c r="J395" s="336"/>
      <c r="K395" s="340">
        <v>0.49049999999999999</v>
      </c>
      <c r="L395" s="340">
        <v>6.54E-2</v>
      </c>
      <c r="M395" s="237" t="s">
        <v>284</v>
      </c>
    </row>
    <row r="396" spans="2:15" s="213" customFormat="1" ht="12.55" hidden="1" customHeight="1" x14ac:dyDescent="0.3">
      <c r="C396" s="336">
        <v>0.1343</v>
      </c>
      <c r="D396" s="336">
        <v>4.7329999999999997</v>
      </c>
      <c r="E396" s="336">
        <v>0.92249999999999999</v>
      </c>
      <c r="F396" s="336">
        <v>2.0937999999999999</v>
      </c>
      <c r="G396" s="336">
        <v>0.61029999999999995</v>
      </c>
      <c r="H396" s="336"/>
      <c r="I396" s="336"/>
      <c r="J396" s="336"/>
      <c r="K396" s="336">
        <v>0.49049999999999999</v>
      </c>
      <c r="L396" s="336">
        <v>6.54E-2</v>
      </c>
    </row>
    <row r="397" spans="2:15" s="213" customFormat="1" ht="13" hidden="1" customHeight="1" x14ac:dyDescent="0.3">
      <c r="B397" s="341" t="s">
        <v>285</v>
      </c>
      <c r="C397" s="342" t="s">
        <v>12</v>
      </c>
      <c r="D397" s="342" t="s">
        <v>13</v>
      </c>
      <c r="E397" s="342" t="s">
        <v>14</v>
      </c>
      <c r="F397" s="342" t="s">
        <v>15</v>
      </c>
      <c r="G397" s="342" t="s">
        <v>16</v>
      </c>
      <c r="H397" s="342" t="s">
        <v>17</v>
      </c>
      <c r="I397" s="342" t="s">
        <v>18</v>
      </c>
      <c r="J397" s="342" t="s">
        <v>19</v>
      </c>
      <c r="K397" s="342" t="s">
        <v>20</v>
      </c>
      <c r="L397" s="342" t="s">
        <v>21</v>
      </c>
    </row>
    <row r="398" spans="2:15" s="213" customFormat="1" ht="12.55" hidden="1" customHeight="1" x14ac:dyDescent="0.3">
      <c r="B398" s="343">
        <v>1990</v>
      </c>
      <c r="C398" s="344">
        <v>6.0744973333333341E-2</v>
      </c>
      <c r="D398" s="344">
        <v>0.87347199999999992</v>
      </c>
      <c r="E398" s="344">
        <v>1.2510666666666668</v>
      </c>
      <c r="F398" s="344">
        <v>0.14399777333333336</v>
      </c>
      <c r="G398" s="344">
        <v>7.1998886666666678E-2</v>
      </c>
      <c r="H398" s="344"/>
      <c r="I398" s="344"/>
      <c r="J398" s="344"/>
      <c r="K398" s="344">
        <v>6.2894956989899928E-2</v>
      </c>
      <c r="L398" s="344">
        <v>0.18044979835391217</v>
      </c>
      <c r="O398" s="238"/>
    </row>
    <row r="399" spans="2:15" s="213" customFormat="1" ht="12.55" hidden="1" customHeight="1" x14ac:dyDescent="0.3">
      <c r="B399" s="343">
        <v>1995</v>
      </c>
      <c r="C399" s="344">
        <v>5.8785458064516127E-2</v>
      </c>
      <c r="D399" s="344">
        <v>0.84529548387096753</v>
      </c>
      <c r="E399" s="344">
        <v>1.2107096774193546</v>
      </c>
      <c r="F399" s="344">
        <v>0.13935268387096775</v>
      </c>
      <c r="G399" s="344">
        <v>6.9676341935483874E-2</v>
      </c>
      <c r="H399" s="344"/>
      <c r="I399" s="344"/>
      <c r="J399" s="344"/>
      <c r="K399" s="344">
        <v>6.2894956989899928E-2</v>
      </c>
      <c r="L399" s="344">
        <v>0.18044979835391217</v>
      </c>
      <c r="O399" s="238"/>
    </row>
    <row r="400" spans="2:15" s="213" customFormat="1" ht="12.55" hidden="1" customHeight="1" x14ac:dyDescent="0.3">
      <c r="B400" s="343">
        <v>2000</v>
      </c>
      <c r="C400" s="344">
        <v>5.7852355555555554E-2</v>
      </c>
      <c r="D400" s="344">
        <v>0.83187809523809519</v>
      </c>
      <c r="E400" s="344">
        <v>1.1914920634920636</v>
      </c>
      <c r="F400" s="344">
        <v>0.13714073650793648</v>
      </c>
      <c r="G400" s="344">
        <v>6.8570368253968242E-2</v>
      </c>
      <c r="H400" s="344"/>
      <c r="I400" s="344"/>
      <c r="J400" s="344"/>
      <c r="K400" s="344">
        <v>6.2894956989899928E-2</v>
      </c>
      <c r="L400" s="344">
        <v>0.18044979835391217</v>
      </c>
      <c r="O400" s="238"/>
    </row>
    <row r="401" spans="2:15" s="213" customFormat="1" ht="12.55" hidden="1" customHeight="1" x14ac:dyDescent="0.3">
      <c r="B401" s="343">
        <v>2005</v>
      </c>
      <c r="C401" s="344">
        <v>5.6948412500000004E-2</v>
      </c>
      <c r="D401" s="344">
        <v>0.81888000000000005</v>
      </c>
      <c r="E401" s="344">
        <v>1.1728749999999999</v>
      </c>
      <c r="F401" s="344">
        <v>0.13499791249999998</v>
      </c>
      <c r="G401" s="344">
        <v>6.7498956249999992E-2</v>
      </c>
      <c r="H401" s="344"/>
      <c r="I401" s="344"/>
      <c r="J401" s="344"/>
      <c r="K401" s="344">
        <v>6.2894956989899928E-2</v>
      </c>
      <c r="L401" s="344">
        <v>0.18044979835391217</v>
      </c>
      <c r="O401" s="238"/>
    </row>
    <row r="402" spans="2:15" s="213" customFormat="1" ht="13" hidden="1" customHeight="1" x14ac:dyDescent="0.3">
      <c r="B402" s="345">
        <v>2010</v>
      </c>
      <c r="C402" s="346">
        <v>0.13489999999999999</v>
      </c>
      <c r="D402" s="346">
        <v>4.7545999999999999</v>
      </c>
      <c r="E402" s="346">
        <v>0.92669999999999997</v>
      </c>
      <c r="F402" s="346">
        <v>2.8140000000000001</v>
      </c>
      <c r="G402" s="346">
        <v>1.9762999999999999</v>
      </c>
      <c r="H402" s="346"/>
      <c r="I402" s="346"/>
      <c r="J402" s="346"/>
      <c r="K402" s="346">
        <v>0.49270000000000003</v>
      </c>
      <c r="L402" s="346">
        <v>6.5699999999999995E-2</v>
      </c>
      <c r="O402" s="238"/>
    </row>
    <row r="403" spans="2:15" s="213" customFormat="1" ht="12.55" hidden="1" customHeight="1" x14ac:dyDescent="0.3">
      <c r="B403" s="343">
        <v>2015</v>
      </c>
      <c r="C403" s="344">
        <v>0.1343</v>
      </c>
      <c r="D403" s="344">
        <v>4.7329999999999997</v>
      </c>
      <c r="E403" s="344">
        <v>0.92249999999999999</v>
      </c>
      <c r="F403" s="344">
        <v>2.0937999999999999</v>
      </c>
      <c r="G403" s="344">
        <v>0.61029999999999995</v>
      </c>
      <c r="H403" s="344"/>
      <c r="I403" s="344"/>
      <c r="J403" s="344"/>
      <c r="K403" s="344">
        <v>0.49049999999999999</v>
      </c>
      <c r="L403" s="344">
        <v>6.54E-2</v>
      </c>
      <c r="O403" s="238"/>
    </row>
    <row r="404" spans="2:15" s="213" customFormat="1" ht="12.55" hidden="1" customHeight="1" x14ac:dyDescent="0.3">
      <c r="B404" s="347">
        <v>2020</v>
      </c>
      <c r="C404" s="348">
        <v>0.1182</v>
      </c>
      <c r="D404" s="348">
        <v>4.165</v>
      </c>
      <c r="E404" s="348">
        <v>0.81179999999999997</v>
      </c>
      <c r="F404" s="348">
        <v>1.3772</v>
      </c>
      <c r="G404" s="348">
        <v>0.40139999999999998</v>
      </c>
      <c r="H404" s="348"/>
      <c r="I404" s="348"/>
      <c r="J404" s="348"/>
      <c r="K404" s="348">
        <v>8.9999999999999993E-3</v>
      </c>
      <c r="L404" s="348">
        <v>1.3599999999999999E-2</v>
      </c>
      <c r="O404" s="238"/>
    </row>
    <row r="405" spans="2:15" s="213" customFormat="1" ht="12.55" hidden="1" customHeight="1" x14ac:dyDescent="0.3">
      <c r="C405" s="337"/>
      <c r="D405" s="337"/>
      <c r="E405" s="337"/>
      <c r="F405" s="337"/>
      <c r="G405" s="337"/>
      <c r="H405" s="337"/>
      <c r="I405" s="336"/>
      <c r="J405" s="336"/>
      <c r="K405" s="336"/>
      <c r="L405" s="337"/>
    </row>
    <row r="406" spans="2:15" s="213" customFormat="1" ht="13" hidden="1" customHeight="1" x14ac:dyDescent="0.3">
      <c r="B406" s="235" t="s">
        <v>160</v>
      </c>
      <c r="C406" s="337"/>
      <c r="D406" s="337"/>
      <c r="E406" s="337"/>
      <c r="F406" s="337"/>
      <c r="G406" s="337"/>
      <c r="H406" s="337"/>
      <c r="I406" s="336"/>
      <c r="J406" s="336"/>
      <c r="K406" s="336"/>
      <c r="L406" s="337"/>
    </row>
    <row r="407" spans="2:15" s="213" customFormat="1" ht="12.55" hidden="1" customHeight="1" x14ac:dyDescent="0.3">
      <c r="B407" s="237"/>
      <c r="C407" s="336"/>
      <c r="D407" s="336"/>
      <c r="E407" s="336">
        <v>7.8200000000000006E-2</v>
      </c>
      <c r="F407" s="336"/>
      <c r="G407" s="336"/>
      <c r="H407" s="336"/>
      <c r="I407" s="336"/>
      <c r="J407" s="336"/>
      <c r="K407" s="336"/>
      <c r="L407" s="337"/>
    </row>
    <row r="408" spans="2:15" s="213" customFormat="1" ht="12.55" hidden="1" customHeight="1" x14ac:dyDescent="0.3">
      <c r="C408" s="336"/>
      <c r="D408" s="336"/>
      <c r="E408" s="338">
        <v>7.8200000000000006E-2</v>
      </c>
      <c r="F408" s="336"/>
      <c r="G408" s="336"/>
      <c r="H408" s="336"/>
      <c r="I408" s="336"/>
      <c r="J408" s="336"/>
      <c r="K408" s="336"/>
      <c r="L408" s="337"/>
      <c r="M408" s="213" t="s">
        <v>283</v>
      </c>
    </row>
    <row r="409" spans="2:15" s="213" customFormat="1" ht="12.55" hidden="1" customHeight="1" x14ac:dyDescent="0.3">
      <c r="C409" s="340">
        <v>7.0000000000000007E-2</v>
      </c>
      <c r="D409" s="340">
        <v>7.0999999999999994E-2</v>
      </c>
      <c r="E409" s="340">
        <v>7.8E-2</v>
      </c>
      <c r="F409" s="340">
        <v>2.4E-2</v>
      </c>
      <c r="G409" s="340">
        <v>1.2E-2</v>
      </c>
      <c r="H409" s="336"/>
      <c r="I409" s="336"/>
      <c r="J409" s="336"/>
      <c r="K409" s="340">
        <v>3.04236075265867E-2</v>
      </c>
      <c r="L409" s="340">
        <v>8.7287343019349206E-2</v>
      </c>
      <c r="M409" s="237" t="s">
        <v>284</v>
      </c>
    </row>
    <row r="410" spans="2:15" s="213" customFormat="1" ht="12.55" hidden="1" customHeight="1" x14ac:dyDescent="0.3">
      <c r="C410" s="336">
        <v>7.0000000000000007E-2</v>
      </c>
      <c r="D410" s="336">
        <v>7.0999999999999994E-2</v>
      </c>
      <c r="E410" s="336">
        <v>7.8E-2</v>
      </c>
      <c r="F410" s="336">
        <v>2.4E-2</v>
      </c>
      <c r="G410" s="336">
        <v>1.2E-2</v>
      </c>
      <c r="H410" s="336"/>
      <c r="I410" s="336"/>
      <c r="J410" s="336"/>
      <c r="K410" s="336">
        <v>3.04236075265867E-2</v>
      </c>
      <c r="L410" s="336">
        <v>8.7287343019349206E-2</v>
      </c>
    </row>
    <row r="411" spans="2:15" s="213" customFormat="1" ht="13" hidden="1" customHeight="1" x14ac:dyDescent="0.3">
      <c r="B411" s="341" t="s">
        <v>285</v>
      </c>
      <c r="C411" s="342" t="s">
        <v>12</v>
      </c>
      <c r="D411" s="342" t="s">
        <v>13</v>
      </c>
      <c r="E411" s="342" t="s">
        <v>14</v>
      </c>
      <c r="F411" s="342" t="s">
        <v>15</v>
      </c>
      <c r="G411" s="342" t="s">
        <v>16</v>
      </c>
      <c r="H411" s="342" t="s">
        <v>17</v>
      </c>
      <c r="I411" s="342" t="s">
        <v>18</v>
      </c>
      <c r="J411" s="342" t="s">
        <v>19</v>
      </c>
      <c r="K411" s="342" t="s">
        <v>20</v>
      </c>
      <c r="L411" s="342" t="s">
        <v>21</v>
      </c>
    </row>
    <row r="412" spans="2:15" s="213" customFormat="1" ht="12.55" hidden="1" customHeight="1" x14ac:dyDescent="0.3">
      <c r="B412" s="343">
        <v>1990</v>
      </c>
      <c r="C412" s="344">
        <v>1.26E-2</v>
      </c>
      <c r="D412" s="344">
        <v>0.105</v>
      </c>
      <c r="E412" s="344">
        <v>7.8200000000000006E-2</v>
      </c>
      <c r="F412" s="344">
        <v>5.5599999999999997E-2</v>
      </c>
      <c r="G412" s="344">
        <v>2.7799999999999998E-2</v>
      </c>
      <c r="H412" s="344"/>
      <c r="I412" s="344"/>
      <c r="J412" s="344"/>
      <c r="K412" s="344">
        <v>3.7592389170607823E-2</v>
      </c>
      <c r="L412" s="344">
        <v>0.10785505188969462</v>
      </c>
    </row>
    <row r="413" spans="2:15" s="213" customFormat="1" ht="12.55" hidden="1" customHeight="1" x14ac:dyDescent="0.3">
      <c r="B413" s="343">
        <v>1995</v>
      </c>
      <c r="C413" s="344">
        <v>1.26E-2</v>
      </c>
      <c r="D413" s="344">
        <v>0.105</v>
      </c>
      <c r="E413" s="344">
        <v>7.8200000000000006E-2</v>
      </c>
      <c r="F413" s="344">
        <v>5.5599999999999997E-2</v>
      </c>
      <c r="G413" s="344">
        <v>2.7799999999999998E-2</v>
      </c>
      <c r="H413" s="344"/>
      <c r="I413" s="344"/>
      <c r="J413" s="344"/>
      <c r="K413" s="344">
        <v>3.7592389170607823E-2</v>
      </c>
      <c r="L413" s="344">
        <v>0.10785505188969462</v>
      </c>
    </row>
    <row r="414" spans="2:15" s="213" customFormat="1" ht="12.55" hidden="1" customHeight="1" x14ac:dyDescent="0.3">
      <c r="B414" s="343">
        <v>2000</v>
      </c>
      <c r="C414" s="344">
        <v>1.17E-2</v>
      </c>
      <c r="D414" s="344">
        <v>9.7699999999999995E-2</v>
      </c>
      <c r="E414" s="344">
        <v>7.8200000000000006E-2</v>
      </c>
      <c r="F414" s="344">
        <v>5.1799999999999999E-2</v>
      </c>
      <c r="G414" s="344">
        <v>2.5899999999999999E-2</v>
      </c>
      <c r="H414" s="344"/>
      <c r="I414" s="344"/>
      <c r="J414" s="344"/>
      <c r="K414" s="344">
        <v>3.7592389170607823E-2</v>
      </c>
      <c r="L414" s="344">
        <v>0.10785505188969462</v>
      </c>
    </row>
    <row r="415" spans="2:15" s="213" customFormat="1" ht="12.55" hidden="1" customHeight="1" x14ac:dyDescent="0.3">
      <c r="B415" s="343">
        <v>2005</v>
      </c>
      <c r="C415" s="344">
        <v>1.12E-2</v>
      </c>
      <c r="D415" s="344">
        <v>9.3299999999999994E-2</v>
      </c>
      <c r="E415" s="344">
        <v>7.8200000000000006E-2</v>
      </c>
      <c r="F415" s="344">
        <v>4.9500000000000002E-2</v>
      </c>
      <c r="G415" s="344">
        <v>2.4750000000000001E-2</v>
      </c>
      <c r="H415" s="344"/>
      <c r="I415" s="344"/>
      <c r="J415" s="344"/>
      <c r="K415" s="344">
        <v>3.7592389170607823E-2</v>
      </c>
      <c r="L415" s="344">
        <v>0.10785505188969462</v>
      </c>
    </row>
    <row r="416" spans="2:15" s="213" customFormat="1" ht="13" hidden="1" customHeight="1" x14ac:dyDescent="0.3">
      <c r="B416" s="345">
        <v>2010</v>
      </c>
      <c r="C416" s="346">
        <v>7.0000000000000007E-2</v>
      </c>
      <c r="D416" s="346">
        <v>7.0999999999999994E-2</v>
      </c>
      <c r="E416" s="346">
        <v>7.8E-2</v>
      </c>
      <c r="F416" s="346">
        <v>2.4E-2</v>
      </c>
      <c r="G416" s="346">
        <v>1.2E-2</v>
      </c>
      <c r="H416" s="346"/>
      <c r="I416" s="346"/>
      <c r="J416" s="346"/>
      <c r="K416" s="346">
        <v>3.2705378091080699E-2</v>
      </c>
      <c r="L416" s="346">
        <v>9.3833893745800395E-2</v>
      </c>
    </row>
    <row r="417" spans="2:12" s="213" customFormat="1" ht="12.55" hidden="1" customHeight="1" x14ac:dyDescent="0.3">
      <c r="B417" s="343">
        <v>2015</v>
      </c>
      <c r="C417" s="344">
        <v>7.0000000000000007E-2</v>
      </c>
      <c r="D417" s="344">
        <v>7.0999999999999994E-2</v>
      </c>
      <c r="E417" s="344">
        <v>7.8E-2</v>
      </c>
      <c r="F417" s="344">
        <v>2.4E-2</v>
      </c>
      <c r="G417" s="344">
        <v>1.2E-2</v>
      </c>
      <c r="H417" s="344"/>
      <c r="I417" s="344"/>
      <c r="J417" s="344"/>
      <c r="K417" s="344">
        <v>3.04236075265867E-2</v>
      </c>
      <c r="L417" s="344">
        <v>8.7287343019349206E-2</v>
      </c>
    </row>
    <row r="418" spans="2:12" s="213" customFormat="1" ht="12.55" hidden="1" customHeight="1" x14ac:dyDescent="0.3">
      <c r="B418" s="347">
        <v>2020</v>
      </c>
      <c r="C418" s="348">
        <v>6.6074766355140202E-2</v>
      </c>
      <c r="D418" s="348">
        <v>6.6711409395973156E-2</v>
      </c>
      <c r="E418" s="348">
        <v>7.8E-2</v>
      </c>
      <c r="F418" s="348">
        <v>2.2531645569620253E-2</v>
      </c>
      <c r="G418" s="348">
        <v>1.1265822784810127E-2</v>
      </c>
      <c r="H418" s="348"/>
      <c r="I418" s="348"/>
      <c r="J418" s="348"/>
      <c r="K418" s="348">
        <v>2.9071447192071734E-2</v>
      </c>
      <c r="L418" s="348">
        <v>8.3407905551822578E-2</v>
      </c>
    </row>
    <row r="419" spans="2:12" s="213" customFormat="1" ht="12.55" hidden="1" customHeight="1" x14ac:dyDescent="0.3">
      <c r="C419" s="237"/>
      <c r="D419" s="237"/>
      <c r="E419" s="237"/>
      <c r="F419" s="237"/>
      <c r="G419" s="237"/>
      <c r="H419" s="237"/>
      <c r="I419" s="237"/>
      <c r="J419" s="237"/>
      <c r="K419" s="237"/>
      <c r="L419" s="237"/>
    </row>
    <row r="420" spans="2:12" s="213" customFormat="1" ht="12.55" hidden="1" customHeight="1" x14ac:dyDescent="0.3">
      <c r="C420" s="237"/>
      <c r="D420" s="237"/>
      <c r="E420" s="237"/>
      <c r="F420" s="237"/>
      <c r="G420" s="237"/>
      <c r="H420" s="237"/>
      <c r="I420" s="237"/>
      <c r="J420" s="237"/>
      <c r="K420" s="349"/>
      <c r="L420" s="349"/>
    </row>
    <row r="421" spans="2:12" s="213" customFormat="1" ht="12.55" hidden="1" customHeight="1" x14ac:dyDescent="0.3">
      <c r="C421" s="237"/>
      <c r="D421" s="237"/>
      <c r="E421" s="237"/>
      <c r="F421" s="237"/>
      <c r="G421" s="237"/>
      <c r="H421" s="237"/>
      <c r="I421" s="237"/>
      <c r="J421" s="237"/>
      <c r="K421" s="349"/>
      <c r="L421" s="349"/>
    </row>
    <row r="422" spans="2:12" s="213" customFormat="1" ht="12.55" hidden="1" customHeight="1" x14ac:dyDescent="0.3">
      <c r="C422" s="237"/>
      <c r="D422" s="237"/>
      <c r="E422" s="237"/>
      <c r="F422" s="237"/>
      <c r="G422" s="237"/>
      <c r="H422" s="237"/>
      <c r="I422" s="237"/>
      <c r="J422" s="237"/>
      <c r="K422" s="349"/>
      <c r="L422" s="349"/>
    </row>
    <row r="423" spans="2:12" s="213" customFormat="1" ht="12.55" hidden="1" customHeight="1" x14ac:dyDescent="0.3"/>
    <row r="429" spans="2:12" x14ac:dyDescent="0.4">
      <c r="B429" s="350"/>
    </row>
    <row r="430" spans="2:12" x14ac:dyDescent="0.4">
      <c r="C430" s="6"/>
      <c r="D430" s="6"/>
      <c r="E430" s="6"/>
      <c r="F430" s="6"/>
      <c r="G430" s="6"/>
      <c r="H430" s="6"/>
      <c r="I430" s="6"/>
      <c r="J430" s="6"/>
    </row>
    <row r="431" spans="2:12" x14ac:dyDescent="0.4">
      <c r="C431" s="6"/>
      <c r="D431" s="6"/>
      <c r="E431" s="6"/>
      <c r="F431" s="6"/>
      <c r="G431" s="6"/>
      <c r="H431" s="6"/>
      <c r="I431" s="6"/>
      <c r="J431" s="6"/>
    </row>
    <row r="432" spans="2:12" x14ac:dyDescent="0.4">
      <c r="C432" s="6"/>
      <c r="D432" s="6"/>
      <c r="E432" s="6"/>
      <c r="F432" s="6"/>
      <c r="G432" s="6"/>
      <c r="H432" s="6"/>
      <c r="I432" s="6"/>
      <c r="J432" s="6"/>
    </row>
    <row r="433" spans="3:10" x14ac:dyDescent="0.4">
      <c r="C433" s="6"/>
      <c r="D433" s="6"/>
      <c r="E433" s="6"/>
      <c r="F433" s="6"/>
      <c r="G433" s="6"/>
      <c r="H433" s="6"/>
      <c r="I433" s="6"/>
      <c r="J433" s="6"/>
    </row>
    <row r="434" spans="3:10" x14ac:dyDescent="0.4">
      <c r="C434" s="6"/>
      <c r="D434" s="6"/>
      <c r="E434" s="6"/>
      <c r="F434" s="6"/>
      <c r="G434" s="6"/>
      <c r="H434" s="6"/>
      <c r="I434" s="6"/>
      <c r="J434" s="6"/>
    </row>
    <row r="435" spans="3:10" x14ac:dyDescent="0.4">
      <c r="C435" s="6"/>
      <c r="D435" s="6"/>
      <c r="E435" s="6"/>
      <c r="F435" s="6"/>
      <c r="G435" s="6"/>
      <c r="H435" s="6"/>
      <c r="I435" s="6"/>
      <c r="J435" s="6"/>
    </row>
    <row r="436" spans="3:10" x14ac:dyDescent="0.4">
      <c r="C436" s="6"/>
      <c r="D436" s="6"/>
      <c r="E436" s="6"/>
      <c r="F436" s="6"/>
      <c r="G436" s="6"/>
      <c r="H436" s="6"/>
      <c r="I436" s="6"/>
      <c r="J436" s="6"/>
    </row>
    <row r="437" spans="3:10" x14ac:dyDescent="0.4">
      <c r="C437" s="6"/>
      <c r="D437" s="6"/>
      <c r="E437" s="6"/>
      <c r="F437" s="6"/>
      <c r="G437" s="6"/>
      <c r="H437" s="6"/>
      <c r="I437" s="6"/>
      <c r="J437" s="6"/>
    </row>
    <row r="438" spans="3:10" x14ac:dyDescent="0.4">
      <c r="C438" s="6"/>
      <c r="D438" s="6"/>
      <c r="E438" s="6"/>
      <c r="F438" s="6"/>
      <c r="G438" s="6"/>
      <c r="H438" s="6"/>
      <c r="I438" s="6"/>
      <c r="J438" s="6"/>
    </row>
    <row r="439" spans="3:10" x14ac:dyDescent="0.4">
      <c r="C439" s="6"/>
      <c r="D439" s="6"/>
      <c r="E439" s="6"/>
      <c r="F439" s="6"/>
      <c r="G439" s="6"/>
      <c r="H439" s="6"/>
      <c r="I439" s="6"/>
      <c r="J439" s="6"/>
    </row>
    <row r="440" spans="3:10" x14ac:dyDescent="0.4">
      <c r="C440" s="6"/>
      <c r="D440" s="6"/>
      <c r="E440" s="6"/>
      <c r="F440" s="6"/>
      <c r="G440" s="6"/>
      <c r="H440" s="6"/>
      <c r="I440" s="6"/>
      <c r="J440" s="6"/>
    </row>
    <row r="441" spans="3:10" x14ac:dyDescent="0.4">
      <c r="C441" s="6"/>
      <c r="D441" s="6"/>
      <c r="E441" s="6"/>
      <c r="F441" s="6"/>
      <c r="G441" s="6"/>
      <c r="H441" s="6"/>
      <c r="I441" s="6"/>
      <c r="J441" s="6"/>
    </row>
    <row r="442" spans="3:10" x14ac:dyDescent="0.4">
      <c r="C442" s="6"/>
      <c r="D442" s="6"/>
      <c r="E442" s="6"/>
      <c r="F442" s="6"/>
      <c r="G442" s="6"/>
      <c r="H442" s="6"/>
      <c r="I442" s="6"/>
      <c r="J442" s="6"/>
    </row>
    <row r="443" spans="3:10" x14ac:dyDescent="0.4">
      <c r="C443" s="6"/>
      <c r="D443" s="6"/>
      <c r="E443" s="6"/>
      <c r="F443" s="6"/>
      <c r="G443" s="6"/>
      <c r="H443" s="6"/>
      <c r="I443" s="6"/>
      <c r="J443" s="6"/>
    </row>
    <row r="444" spans="3:10" x14ac:dyDescent="0.4">
      <c r="C444" s="6"/>
      <c r="D444" s="6"/>
      <c r="E444" s="6"/>
      <c r="F444" s="6"/>
      <c r="G444" s="6"/>
      <c r="H444" s="6"/>
      <c r="I444" s="6"/>
      <c r="J444" s="6"/>
    </row>
    <row r="445" spans="3:10" x14ac:dyDescent="0.4">
      <c r="C445" s="6"/>
      <c r="D445" s="6"/>
      <c r="E445" s="6"/>
      <c r="F445" s="6"/>
      <c r="G445" s="6"/>
      <c r="H445" s="6"/>
      <c r="I445" s="6"/>
      <c r="J445" s="6"/>
    </row>
    <row r="458" spans="5:5" x14ac:dyDescent="0.4">
      <c r="E458" s="6"/>
    </row>
  </sheetData>
  <mergeCells count="305">
    <mergeCell ref="FZ202:GS202"/>
    <mergeCell ref="B225:E225"/>
    <mergeCell ref="D227:E227"/>
    <mergeCell ref="FN202:FO202"/>
    <mergeCell ref="FP202:FQ202"/>
    <mergeCell ref="FR202:FS202"/>
    <mergeCell ref="FT202:FU202"/>
    <mergeCell ref="FV202:FW202"/>
    <mergeCell ref="FX202:FY202"/>
    <mergeCell ref="FB202:FC202"/>
    <mergeCell ref="FD202:FE202"/>
    <mergeCell ref="FF202:FG202"/>
    <mergeCell ref="FH202:FI202"/>
    <mergeCell ref="FJ202:FK202"/>
    <mergeCell ref="FL202:FM202"/>
    <mergeCell ref="EP202:EQ202"/>
    <mergeCell ref="ER202:ES202"/>
    <mergeCell ref="ET202:EU202"/>
    <mergeCell ref="EV202:EW202"/>
    <mergeCell ref="EX202:EY202"/>
    <mergeCell ref="EZ202:FA202"/>
    <mergeCell ref="ED202:EE202"/>
    <mergeCell ref="EF202:EG202"/>
    <mergeCell ref="EH202:EI202"/>
    <mergeCell ref="EJ202:EK202"/>
    <mergeCell ref="EL202:EM202"/>
    <mergeCell ref="EN202:EO202"/>
    <mergeCell ref="DR202:DS202"/>
    <mergeCell ref="DT202:DU202"/>
    <mergeCell ref="DV202:DW202"/>
    <mergeCell ref="DX202:DY202"/>
    <mergeCell ref="DZ202:EA202"/>
    <mergeCell ref="EB202:EC202"/>
    <mergeCell ref="DF202:DG202"/>
    <mergeCell ref="DH202:DI202"/>
    <mergeCell ref="DJ202:DK202"/>
    <mergeCell ref="DL202:DM202"/>
    <mergeCell ref="DN202:DO202"/>
    <mergeCell ref="DP202:DQ202"/>
    <mergeCell ref="CT202:CU202"/>
    <mergeCell ref="CV202:CW202"/>
    <mergeCell ref="CX202:CY202"/>
    <mergeCell ref="CZ202:DA202"/>
    <mergeCell ref="DB202:DC202"/>
    <mergeCell ref="DD202:DE202"/>
    <mergeCell ref="CH202:CI202"/>
    <mergeCell ref="CJ202:CK202"/>
    <mergeCell ref="CL202:CM202"/>
    <mergeCell ref="CN202:CO202"/>
    <mergeCell ref="CP202:CQ202"/>
    <mergeCell ref="CR202:CS202"/>
    <mergeCell ref="BV202:BW202"/>
    <mergeCell ref="BX202:BY202"/>
    <mergeCell ref="BZ202:CA202"/>
    <mergeCell ref="CB202:CC202"/>
    <mergeCell ref="CD202:CE202"/>
    <mergeCell ref="CF202:CG202"/>
    <mergeCell ref="BJ202:BK202"/>
    <mergeCell ref="BL202:BM202"/>
    <mergeCell ref="BN202:BO202"/>
    <mergeCell ref="BP202:BQ202"/>
    <mergeCell ref="BR202:BS202"/>
    <mergeCell ref="BT202:BU202"/>
    <mergeCell ref="AX202:AY202"/>
    <mergeCell ref="AZ202:BA202"/>
    <mergeCell ref="BB202:BC202"/>
    <mergeCell ref="BD202:BE202"/>
    <mergeCell ref="BF202:BG202"/>
    <mergeCell ref="BH202:BI202"/>
    <mergeCell ref="AL202:AM202"/>
    <mergeCell ref="AN202:AO202"/>
    <mergeCell ref="AP202:AQ202"/>
    <mergeCell ref="AR202:AS202"/>
    <mergeCell ref="AT202:AU202"/>
    <mergeCell ref="AV202:AW202"/>
    <mergeCell ref="Z202:AA202"/>
    <mergeCell ref="AB202:AC202"/>
    <mergeCell ref="AD202:AE202"/>
    <mergeCell ref="AF202:AG202"/>
    <mergeCell ref="AH202:AI202"/>
    <mergeCell ref="AJ202:AK202"/>
    <mergeCell ref="N202:O202"/>
    <mergeCell ref="P202:Q202"/>
    <mergeCell ref="R202:S202"/>
    <mergeCell ref="T202:U202"/>
    <mergeCell ref="V202:W202"/>
    <mergeCell ref="X202:Y202"/>
    <mergeCell ref="B202:C202"/>
    <mergeCell ref="D202:E202"/>
    <mergeCell ref="F202:G202"/>
    <mergeCell ref="H202:I202"/>
    <mergeCell ref="J202:K202"/>
    <mergeCell ref="L202:M202"/>
    <mergeCell ref="GH201:GI201"/>
    <mergeCell ref="GJ201:GK201"/>
    <mergeCell ref="GL201:GM201"/>
    <mergeCell ref="GN201:GO201"/>
    <mergeCell ref="GP201:GQ201"/>
    <mergeCell ref="GR201:GS201"/>
    <mergeCell ref="FR201:FU201"/>
    <mergeCell ref="FV201:FY201"/>
    <mergeCell ref="FZ201:GA201"/>
    <mergeCell ref="GB201:GC201"/>
    <mergeCell ref="GD201:GE201"/>
    <mergeCell ref="GF201:GG201"/>
    <mergeCell ref="ET201:EW201"/>
    <mergeCell ref="EX201:FA201"/>
    <mergeCell ref="FB201:FE201"/>
    <mergeCell ref="FF201:FI201"/>
    <mergeCell ref="FJ201:FM201"/>
    <mergeCell ref="FN201:FQ201"/>
    <mergeCell ref="DV201:DY201"/>
    <mergeCell ref="DZ201:EC201"/>
    <mergeCell ref="ED201:EG201"/>
    <mergeCell ref="EH201:EK201"/>
    <mergeCell ref="EL201:EO201"/>
    <mergeCell ref="EP201:ES201"/>
    <mergeCell ref="CX201:DA201"/>
    <mergeCell ref="DB201:DE201"/>
    <mergeCell ref="DF201:DI201"/>
    <mergeCell ref="DJ201:DM201"/>
    <mergeCell ref="DN201:DQ201"/>
    <mergeCell ref="DR201:DU201"/>
    <mergeCell ref="BZ201:CC201"/>
    <mergeCell ref="CD201:CG201"/>
    <mergeCell ref="CH201:CK201"/>
    <mergeCell ref="CL201:CO201"/>
    <mergeCell ref="CP201:CS201"/>
    <mergeCell ref="CT201:CW201"/>
    <mergeCell ref="BF201:BI201"/>
    <mergeCell ref="BJ201:BM201"/>
    <mergeCell ref="BN201:BQ201"/>
    <mergeCell ref="BR201:BU201"/>
    <mergeCell ref="BV201:BY201"/>
    <mergeCell ref="AD201:AG201"/>
    <mergeCell ref="AH201:AK201"/>
    <mergeCell ref="AL201:AO201"/>
    <mergeCell ref="AP201:AS201"/>
    <mergeCell ref="AT201:AW201"/>
    <mergeCell ref="AX201:BA201"/>
    <mergeCell ref="BP179:BQ179"/>
    <mergeCell ref="BR179:BS179"/>
    <mergeCell ref="B201:E201"/>
    <mergeCell ref="F201:I201"/>
    <mergeCell ref="J201:M201"/>
    <mergeCell ref="N201:Q201"/>
    <mergeCell ref="R201:U201"/>
    <mergeCell ref="V201:Y201"/>
    <mergeCell ref="Z201:AC201"/>
    <mergeCell ref="BB179:BC179"/>
    <mergeCell ref="BD179:BE179"/>
    <mergeCell ref="BF179:BG179"/>
    <mergeCell ref="BH179:BI179"/>
    <mergeCell ref="BJ179:BK179"/>
    <mergeCell ref="BL179:BM179"/>
    <mergeCell ref="AP179:AQ179"/>
    <mergeCell ref="AR179:AS179"/>
    <mergeCell ref="AT179:AU179"/>
    <mergeCell ref="AV179:AW179"/>
    <mergeCell ref="AX179:AY179"/>
    <mergeCell ref="AZ179:BA179"/>
    <mergeCell ref="AD179:AE179"/>
    <mergeCell ref="AF179:AG179"/>
    <mergeCell ref="BB201:BE201"/>
    <mergeCell ref="AL179:AM179"/>
    <mergeCell ref="AN179:AO179"/>
    <mergeCell ref="R179:S179"/>
    <mergeCell ref="T179:U179"/>
    <mergeCell ref="V179:W179"/>
    <mergeCell ref="X179:Y179"/>
    <mergeCell ref="Z179:AA179"/>
    <mergeCell ref="AB179:AC179"/>
    <mergeCell ref="BN179:BO179"/>
    <mergeCell ref="AJ157:AK157"/>
    <mergeCell ref="AL157:AM157"/>
    <mergeCell ref="B179:C179"/>
    <mergeCell ref="D179:E179"/>
    <mergeCell ref="F179:G179"/>
    <mergeCell ref="H179:I179"/>
    <mergeCell ref="J179:K179"/>
    <mergeCell ref="L179:M179"/>
    <mergeCell ref="N179:O179"/>
    <mergeCell ref="P179:Q179"/>
    <mergeCell ref="X157:Y157"/>
    <mergeCell ref="Z157:AA157"/>
    <mergeCell ref="AB157:AC157"/>
    <mergeCell ref="AD157:AE157"/>
    <mergeCell ref="AF157:AG157"/>
    <mergeCell ref="AH157:AI157"/>
    <mergeCell ref="L157:M157"/>
    <mergeCell ref="N157:O157"/>
    <mergeCell ref="P157:Q157"/>
    <mergeCell ref="R157:S157"/>
    <mergeCell ref="T157:U157"/>
    <mergeCell ref="V157:W157"/>
    <mergeCell ref="AH179:AI179"/>
    <mergeCell ref="AJ179:AK179"/>
    <mergeCell ref="BZ135:CA135"/>
    <mergeCell ref="CB135:CC135"/>
    <mergeCell ref="CD135:CE135"/>
    <mergeCell ref="CF135:CG135"/>
    <mergeCell ref="CH135:CI135"/>
    <mergeCell ref="B157:C157"/>
    <mergeCell ref="D157:E157"/>
    <mergeCell ref="F157:G157"/>
    <mergeCell ref="H157:I157"/>
    <mergeCell ref="J157:K157"/>
    <mergeCell ref="BN135:BO135"/>
    <mergeCell ref="BP135:BQ135"/>
    <mergeCell ref="BR135:BS135"/>
    <mergeCell ref="BT135:BU135"/>
    <mergeCell ref="BV135:BW135"/>
    <mergeCell ref="BX135:BY135"/>
    <mergeCell ref="BB135:BC135"/>
    <mergeCell ref="BD135:BE135"/>
    <mergeCell ref="BF135:BG135"/>
    <mergeCell ref="BH135:BI135"/>
    <mergeCell ref="BJ135:BK135"/>
    <mergeCell ref="BL135:BM135"/>
    <mergeCell ref="AP135:AQ135"/>
    <mergeCell ref="AR135:AS135"/>
    <mergeCell ref="AT135:AU135"/>
    <mergeCell ref="AV135:AW135"/>
    <mergeCell ref="AX135:AY135"/>
    <mergeCell ref="AZ135:BA135"/>
    <mergeCell ref="AD135:AE135"/>
    <mergeCell ref="AF135:AG135"/>
    <mergeCell ref="AH135:AI135"/>
    <mergeCell ref="AJ135:AK135"/>
    <mergeCell ref="AL135:AM135"/>
    <mergeCell ref="AN135:AO135"/>
    <mergeCell ref="R135:S135"/>
    <mergeCell ref="T135:U135"/>
    <mergeCell ref="V135:W135"/>
    <mergeCell ref="X135:Y135"/>
    <mergeCell ref="Z135:AA135"/>
    <mergeCell ref="AB135:AC135"/>
    <mergeCell ref="BB120:BC120"/>
    <mergeCell ref="BD120:BE120"/>
    <mergeCell ref="B135:C135"/>
    <mergeCell ref="D135:E135"/>
    <mergeCell ref="F135:G135"/>
    <mergeCell ref="H135:I135"/>
    <mergeCell ref="J135:K135"/>
    <mergeCell ref="L135:M135"/>
    <mergeCell ref="N135:O135"/>
    <mergeCell ref="P135:Q135"/>
    <mergeCell ref="AP120:AQ120"/>
    <mergeCell ref="AR120:AS120"/>
    <mergeCell ref="AT120:AU120"/>
    <mergeCell ref="AV120:AW120"/>
    <mergeCell ref="AX120:AY120"/>
    <mergeCell ref="AZ120:BA120"/>
    <mergeCell ref="AD120:AE120"/>
    <mergeCell ref="AF120:AG120"/>
    <mergeCell ref="AJ120:AK120"/>
    <mergeCell ref="AL120:AM120"/>
    <mergeCell ref="AN120:AO120"/>
    <mergeCell ref="R120:S120"/>
    <mergeCell ref="T120:U120"/>
    <mergeCell ref="V120:W120"/>
    <mergeCell ref="X120:Y120"/>
    <mergeCell ref="Z120:AA120"/>
    <mergeCell ref="AB120:AC120"/>
    <mergeCell ref="B120:C120"/>
    <mergeCell ref="D120:E120"/>
    <mergeCell ref="F120:G120"/>
    <mergeCell ref="H120:I120"/>
    <mergeCell ref="J120:K120"/>
    <mergeCell ref="L120:M120"/>
    <mergeCell ref="N120:O120"/>
    <mergeCell ref="P120:Q120"/>
    <mergeCell ref="AH120:AI120"/>
    <mergeCell ref="BL104:BO104"/>
    <mergeCell ref="BP104:BS104"/>
    <mergeCell ref="B105:I105"/>
    <mergeCell ref="J105:Q105"/>
    <mergeCell ref="R105:AJ105"/>
    <mergeCell ref="AK105:BC105"/>
    <mergeCell ref="BD105:BG105"/>
    <mergeCell ref="BH105:BK105"/>
    <mergeCell ref="BL105:BM105"/>
    <mergeCell ref="BN105:BO105"/>
    <mergeCell ref="B104:I104"/>
    <mergeCell ref="J104:Q104"/>
    <mergeCell ref="R104:AJ104"/>
    <mergeCell ref="AK104:BC104"/>
    <mergeCell ref="BD104:BG104"/>
    <mergeCell ref="BH104:BK104"/>
    <mergeCell ref="BP105:BQ105"/>
    <mergeCell ref="BR105:BS105"/>
    <mergeCell ref="B42:AS42"/>
    <mergeCell ref="AT42:BD42"/>
    <mergeCell ref="B43:L43"/>
    <mergeCell ref="M43:W43"/>
    <mergeCell ref="X43:AH43"/>
    <mergeCell ref="AI43:AS43"/>
    <mergeCell ref="AT43:BD43"/>
    <mergeCell ref="B26:W26"/>
    <mergeCell ref="X26:BD26"/>
    <mergeCell ref="B27:L27"/>
    <mergeCell ref="M27:W27"/>
    <mergeCell ref="X27:AH27"/>
    <mergeCell ref="AI27:AS27"/>
    <mergeCell ref="AT27:BD27"/>
  </mergeCells>
  <dataValidations count="1">
    <dataValidation type="list" allowBlank="1" showInputMessage="1" showErrorMessage="1" sqref="B9:C9">
      <formula1>"1,2"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Overview</vt:lpstr>
      <vt:lpstr>MixUp&amp;Mid_CSV</vt:lpstr>
      <vt:lpstr>MixLC_CSV</vt:lpstr>
      <vt:lpstr>Mix_CSV</vt:lpstr>
      <vt:lpstr>NG_CSV</vt:lpstr>
      <vt:lpstr>Coal_CSV</vt:lpstr>
      <vt:lpstr>Hydro_CSV</vt:lpstr>
      <vt:lpstr>Nuclear_CSV</vt:lpstr>
      <vt:lpstr>Uranium_CSV</vt:lpstr>
      <vt:lpstr>Uranium</vt:lpstr>
      <vt:lpstr>MixLC&amp;up&amp;mid</vt:lpstr>
      <vt:lpstr>ProcessAllInOne</vt:lpstr>
      <vt:lpstr>US</vt:lpstr>
      <vt:lpstr>ASCC</vt:lpstr>
      <vt:lpstr>FRCC</vt:lpstr>
      <vt:lpstr>HICC</vt:lpstr>
      <vt:lpstr>MRO</vt:lpstr>
      <vt:lpstr>NPCC</vt:lpstr>
      <vt:lpstr>RFC</vt:lpstr>
      <vt:lpstr>SERC</vt:lpstr>
      <vt:lpstr>SPP</vt:lpstr>
      <vt:lpstr>TRE</vt:lpstr>
      <vt:lpstr>WECC</vt:lpstr>
      <vt:lpstr>BackupFullTabUS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2021-12-01T18:11:26Z</dcterms:modified>
</cp:coreProperties>
</file>